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E:\Nova mapa\"/>
    </mc:Choice>
  </mc:AlternateContent>
  <xr:revisionPtr revIDLastSave="0" documentId="13_ncr:1_{639EE128-D05C-4FC8-815D-22F7CCF248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seban dio" sheetId="1" r:id="rId1"/>
  </sheets>
  <definedNames>
    <definedName name="_xlnm.Print_Area" localSheetId="0">'Poseban dio'!$A$1:$BT$4758</definedName>
  </definedNames>
  <calcPr calcId="191029"/>
</workbook>
</file>

<file path=xl/calcChain.xml><?xml version="1.0" encoding="utf-8"?>
<calcChain xmlns="http://schemas.openxmlformats.org/spreadsheetml/2006/main">
  <c r="R4465" i="1" l="1"/>
  <c r="R4464" i="1" s="1"/>
  <c r="R4461" i="1"/>
  <c r="R4459" i="1"/>
  <c r="R4457" i="1"/>
  <c r="AM3585" i="1"/>
  <c r="R3576" i="1"/>
  <c r="R110" i="1" l="1"/>
  <c r="R107" i="1"/>
  <c r="R105" i="1"/>
  <c r="R104" i="1"/>
  <c r="R103" i="1"/>
  <c r="R101" i="1"/>
  <c r="O838" i="1" l="1"/>
  <c r="R4368" i="1" l="1"/>
  <c r="R4364" i="1"/>
  <c r="R3770" i="1" l="1"/>
  <c r="R4475" i="1"/>
  <c r="R4471" i="1"/>
  <c r="R397" i="1"/>
  <c r="R393" i="1"/>
  <c r="R391" i="1"/>
  <c r="R388" i="1"/>
  <c r="R1087" i="1" l="1"/>
  <c r="R763" i="1" l="1"/>
  <c r="R756" i="1"/>
  <c r="BH3821" i="1" l="1"/>
  <c r="R3690" i="1" l="1"/>
  <c r="R3678" i="1"/>
  <c r="R3670" i="1"/>
  <c r="R4230" i="1" l="1"/>
  <c r="R4002" i="1"/>
  <c r="R3990" i="1"/>
  <c r="R3982" i="1"/>
  <c r="R3946" i="1"/>
  <c r="R3938" i="1"/>
  <c r="BH4362" i="1" l="1"/>
  <c r="BH4357" i="1"/>
  <c r="BH4356" i="1"/>
  <c r="BH4354" i="1"/>
  <c r="R4421" i="1" l="1"/>
  <c r="R4420" i="1"/>
  <c r="R4419" i="1"/>
  <c r="R4417" i="1"/>
  <c r="R4415" i="1"/>
  <c r="R4414" i="1"/>
  <c r="R4413" i="1"/>
  <c r="R4411" i="1"/>
  <c r="R4410" i="1"/>
  <c r="R4408" i="1"/>
  <c r="R4400" i="1"/>
  <c r="BH1413" i="1" l="1"/>
  <c r="BH1372" i="1"/>
  <c r="R1125" i="1" l="1"/>
  <c r="R1123" i="1"/>
  <c r="R3631" i="1" l="1"/>
  <c r="R3611" i="1"/>
  <c r="R4050" i="1" l="1"/>
  <c r="R4040" i="1" l="1"/>
  <c r="J4040" i="1"/>
  <c r="R4562" i="1" l="1"/>
  <c r="R4550" i="1"/>
  <c r="R4542" i="1"/>
  <c r="AG1055" i="1"/>
  <c r="R3537" i="1" l="1"/>
  <c r="R3536" i="1"/>
  <c r="R3525" i="1"/>
  <c r="R3517" i="1"/>
  <c r="R3580" i="1"/>
  <c r="R4510" i="1"/>
  <c r="R3822" i="1"/>
  <c r="R3821" i="1"/>
  <c r="R3815" i="1"/>
  <c r="R3814" i="1"/>
  <c r="R3812" i="1"/>
  <c r="R3787" i="1"/>
  <c r="R3776" i="1"/>
  <c r="R4070" i="1"/>
  <c r="R4059" i="1"/>
  <c r="R4053" i="1"/>
  <c r="R4051" i="1"/>
  <c r="R4373" i="1"/>
  <c r="R4012" i="1" l="1"/>
  <c r="R3689" i="1" l="1"/>
  <c r="R3619" i="1"/>
  <c r="R4196" i="1"/>
  <c r="R4184" i="1"/>
  <c r="R4176" i="1"/>
  <c r="BH3777" i="1"/>
  <c r="BH3776" i="1"/>
  <c r="BH3767" i="1"/>
  <c r="R3772" i="1"/>
  <c r="BG1956" i="1" l="1"/>
  <c r="BH1956" i="1"/>
  <c r="BI1956" i="1"/>
  <c r="BJ1956" i="1"/>
  <c r="BK1956" i="1"/>
  <c r="BL1956" i="1"/>
  <c r="BM1956" i="1"/>
  <c r="BN1956" i="1"/>
  <c r="BO1956" i="1"/>
  <c r="BP1956" i="1"/>
  <c r="BQ1956" i="1"/>
  <c r="BA1956" i="1"/>
  <c r="BB1956" i="1"/>
  <c r="BC1956" i="1"/>
  <c r="BD1956" i="1"/>
  <c r="BF1956" i="1"/>
  <c r="AZ1956" i="1"/>
  <c r="R4430" i="1" l="1"/>
  <c r="J4430" i="1"/>
  <c r="R4427" i="1"/>
  <c r="J4427" i="1"/>
  <c r="J4421" i="1"/>
  <c r="J4420" i="1"/>
  <c r="J4419" i="1"/>
  <c r="J4417" i="1"/>
  <c r="J4415" i="1"/>
  <c r="J4414" i="1"/>
  <c r="J4413" i="1"/>
  <c r="R4412" i="1"/>
  <c r="J4412" i="1"/>
  <c r="J4411" i="1"/>
  <c r="J4410" i="1"/>
  <c r="J4408" i="1"/>
  <c r="R4403" i="1"/>
  <c r="J4403" i="1"/>
  <c r="J4400" i="1"/>
  <c r="R4416" i="1"/>
  <c r="J4416" i="1"/>
  <c r="J4373" i="1"/>
  <c r="R4117" i="1"/>
  <c r="J4117" i="1"/>
  <c r="J4059" i="1"/>
  <c r="R3957" i="1"/>
  <c r="J3957" i="1"/>
  <c r="R3958" i="1"/>
  <c r="J3958" i="1"/>
  <c r="J3946" i="1"/>
  <c r="J3938" i="1"/>
  <c r="BG3919" i="1"/>
  <c r="BH3919" i="1"/>
  <c r="BI3919" i="1"/>
  <c r="BJ3919" i="1"/>
  <c r="BK3919" i="1"/>
  <c r="BL3919" i="1"/>
  <c r="BM3919" i="1"/>
  <c r="BN3919" i="1"/>
  <c r="BO3919" i="1"/>
  <c r="BP3919" i="1"/>
  <c r="BQ3919" i="1"/>
  <c r="BF3919" i="1"/>
  <c r="BE3921" i="1"/>
  <c r="AZ3919" i="1"/>
  <c r="BA3919" i="1"/>
  <c r="BB3919" i="1"/>
  <c r="BC3919" i="1"/>
  <c r="BD3919" i="1"/>
  <c r="AY3919" i="1"/>
  <c r="AL3919" i="1"/>
  <c r="AM3919" i="1"/>
  <c r="AN3919" i="1"/>
  <c r="AO3919" i="1"/>
  <c r="AP3919" i="1"/>
  <c r="AQ3919" i="1"/>
  <c r="AR3919" i="1"/>
  <c r="AS3919" i="1"/>
  <c r="AT3919" i="1"/>
  <c r="AU3919" i="1"/>
  <c r="AV3919" i="1"/>
  <c r="AK3919" i="1"/>
  <c r="AJ3921" i="1"/>
  <c r="AE3919" i="1"/>
  <c r="AF3919" i="1"/>
  <c r="AG3919" i="1"/>
  <c r="AH3919" i="1"/>
  <c r="AI3919" i="1"/>
  <c r="AD3919" i="1"/>
  <c r="Q3919" i="1"/>
  <c r="R3919" i="1"/>
  <c r="S3919" i="1"/>
  <c r="T3919" i="1"/>
  <c r="U3919" i="1"/>
  <c r="V3919" i="1"/>
  <c r="W3919" i="1"/>
  <c r="X3919" i="1"/>
  <c r="Y3919" i="1"/>
  <c r="Z3919" i="1"/>
  <c r="AA3919" i="1"/>
  <c r="P3919" i="1"/>
  <c r="O3921" i="1"/>
  <c r="J3919" i="1"/>
  <c r="K3919" i="1"/>
  <c r="L3919" i="1"/>
  <c r="M3919" i="1"/>
  <c r="N3919" i="1"/>
  <c r="I3919" i="1"/>
  <c r="R3911" i="1"/>
  <c r="J3911" i="1"/>
  <c r="R3906" i="1"/>
  <c r="J3906" i="1"/>
  <c r="R3903" i="1"/>
  <c r="J3903" i="1"/>
  <c r="R3893" i="1"/>
  <c r="J3893" i="1"/>
  <c r="R3777" i="1"/>
  <c r="J3777" i="1"/>
  <c r="R3765" i="1"/>
  <c r="J3765" i="1"/>
  <c r="R3757" i="1"/>
  <c r="J3757" i="1"/>
  <c r="J3670" i="1"/>
  <c r="BG3418" i="1" l="1"/>
  <c r="BH3418" i="1"/>
  <c r="BI3418" i="1"/>
  <c r="BJ3418" i="1"/>
  <c r="BK3418" i="1"/>
  <c r="BL3418" i="1"/>
  <c r="BM3418" i="1"/>
  <c r="BN3418" i="1"/>
  <c r="BO3418" i="1"/>
  <c r="BP3418" i="1"/>
  <c r="BQ3418" i="1"/>
  <c r="BF3418" i="1"/>
  <c r="BE3419" i="1"/>
  <c r="BE3418" i="1" s="1"/>
  <c r="BE3417" i="1"/>
  <c r="AZ3418" i="1"/>
  <c r="BA3418" i="1"/>
  <c r="BB3418" i="1"/>
  <c r="BC3418" i="1"/>
  <c r="BD3418" i="1"/>
  <c r="AY3418" i="1"/>
  <c r="AL3418" i="1"/>
  <c r="AM3418" i="1"/>
  <c r="AN3418" i="1"/>
  <c r="AO3418" i="1"/>
  <c r="AP3418" i="1"/>
  <c r="AQ3418" i="1"/>
  <c r="AR3418" i="1"/>
  <c r="AS3418" i="1"/>
  <c r="AT3418" i="1"/>
  <c r="AU3418" i="1"/>
  <c r="AV3418" i="1"/>
  <c r="AK3418" i="1"/>
  <c r="AJ3419" i="1"/>
  <c r="AJ3418" i="1" s="1"/>
  <c r="AE3418" i="1"/>
  <c r="AF3418" i="1"/>
  <c r="AG3418" i="1"/>
  <c r="AH3418" i="1"/>
  <c r="AI3418" i="1"/>
  <c r="AD3418" i="1"/>
  <c r="Q3418" i="1"/>
  <c r="R3418" i="1"/>
  <c r="S3418" i="1"/>
  <c r="T3418" i="1"/>
  <c r="U3418" i="1"/>
  <c r="V3418" i="1"/>
  <c r="W3418" i="1"/>
  <c r="X3418" i="1"/>
  <c r="Y3418" i="1"/>
  <c r="Z3418" i="1"/>
  <c r="AA3418" i="1"/>
  <c r="P3418" i="1"/>
  <c r="O3419" i="1"/>
  <c r="O3418" i="1" s="1"/>
  <c r="O3417" i="1"/>
  <c r="J3418" i="1"/>
  <c r="K3418" i="1"/>
  <c r="L3418" i="1"/>
  <c r="M3418" i="1"/>
  <c r="N3418" i="1"/>
  <c r="I3418" i="1"/>
  <c r="I3344" i="1"/>
  <c r="J3344" i="1"/>
  <c r="K3344" i="1"/>
  <c r="L3344" i="1"/>
  <c r="M3344" i="1"/>
  <c r="N3344" i="1"/>
  <c r="P3344" i="1"/>
  <c r="Q3344" i="1"/>
  <c r="R3344" i="1"/>
  <c r="S3344" i="1"/>
  <c r="T3344" i="1"/>
  <c r="U3344" i="1"/>
  <c r="V3344" i="1"/>
  <c r="W3344" i="1"/>
  <c r="X3344" i="1"/>
  <c r="Y3344" i="1"/>
  <c r="Z3344" i="1"/>
  <c r="AA3344" i="1"/>
  <c r="AD3344" i="1"/>
  <c r="AE3344" i="1"/>
  <c r="AF3344" i="1"/>
  <c r="AG3344" i="1"/>
  <c r="AH3344" i="1"/>
  <c r="AI3344" i="1"/>
  <c r="AK3344" i="1"/>
  <c r="AL3344" i="1"/>
  <c r="AM3344" i="1"/>
  <c r="AN3344" i="1"/>
  <c r="AO3344" i="1"/>
  <c r="AP3344" i="1"/>
  <c r="AQ3344" i="1"/>
  <c r="AR3344" i="1"/>
  <c r="AS3344" i="1"/>
  <c r="AT3344" i="1"/>
  <c r="AU3344" i="1"/>
  <c r="AV3344" i="1"/>
  <c r="AY3344" i="1"/>
  <c r="AZ3344" i="1"/>
  <c r="BA3344" i="1"/>
  <c r="BB3344" i="1"/>
  <c r="BC3344" i="1"/>
  <c r="BD3344" i="1"/>
  <c r="BF3344" i="1"/>
  <c r="BG3344" i="1"/>
  <c r="BH3344" i="1"/>
  <c r="BI3344" i="1"/>
  <c r="BJ3344" i="1"/>
  <c r="BK3344" i="1"/>
  <c r="BL3344" i="1"/>
  <c r="BM3344" i="1"/>
  <c r="BN3344" i="1"/>
  <c r="BO3344" i="1"/>
  <c r="BP3344" i="1"/>
  <c r="BQ3344" i="1"/>
  <c r="I3341" i="1"/>
  <c r="J3341" i="1"/>
  <c r="K3341" i="1"/>
  <c r="L3341" i="1"/>
  <c r="M3341" i="1"/>
  <c r="N3341" i="1"/>
  <c r="P3341" i="1"/>
  <c r="Q3341" i="1"/>
  <c r="R3341" i="1"/>
  <c r="S3341" i="1"/>
  <c r="T3341" i="1"/>
  <c r="U3341" i="1"/>
  <c r="V3341" i="1"/>
  <c r="W3341" i="1"/>
  <c r="X3341" i="1"/>
  <c r="Y3341" i="1"/>
  <c r="Z3341" i="1"/>
  <c r="AA3341" i="1"/>
  <c r="AD3341" i="1"/>
  <c r="AE3341" i="1"/>
  <c r="AF3341" i="1"/>
  <c r="AG3341" i="1"/>
  <c r="AH3341" i="1"/>
  <c r="AI3341" i="1"/>
  <c r="AK3341" i="1"/>
  <c r="AL3341" i="1"/>
  <c r="AM3341" i="1"/>
  <c r="AN3341" i="1"/>
  <c r="AO3341" i="1"/>
  <c r="AP3341" i="1"/>
  <c r="AQ3341" i="1"/>
  <c r="AR3341" i="1"/>
  <c r="AS3341" i="1"/>
  <c r="AT3341" i="1"/>
  <c r="AU3341" i="1"/>
  <c r="AV3341" i="1"/>
  <c r="AY3341" i="1"/>
  <c r="AZ3341" i="1"/>
  <c r="BA3341" i="1"/>
  <c r="BB3341" i="1"/>
  <c r="BC3341" i="1"/>
  <c r="BD3341" i="1"/>
  <c r="BF3341" i="1"/>
  <c r="BG3341" i="1"/>
  <c r="BH3341" i="1"/>
  <c r="BI3341" i="1"/>
  <c r="BJ3341" i="1"/>
  <c r="BK3341" i="1"/>
  <c r="BL3341" i="1"/>
  <c r="BM3341" i="1"/>
  <c r="BN3341" i="1"/>
  <c r="BO3341" i="1"/>
  <c r="BP3341" i="1"/>
  <c r="BQ3341" i="1"/>
  <c r="O3416" i="1"/>
  <c r="AJ3416" i="1"/>
  <c r="BE3416" i="1"/>
  <c r="BT3416" i="1"/>
  <c r="BG3414" i="1"/>
  <c r="BH3414" i="1"/>
  <c r="BI3414" i="1"/>
  <c r="BJ3414" i="1"/>
  <c r="BK3414" i="1"/>
  <c r="BL3414" i="1"/>
  <c r="BM3414" i="1"/>
  <c r="BN3414" i="1"/>
  <c r="BO3414" i="1"/>
  <c r="BP3414" i="1"/>
  <c r="BQ3414" i="1"/>
  <c r="BF3414" i="1"/>
  <c r="BD3414" i="1"/>
  <c r="BE3415" i="1"/>
  <c r="AZ3414" i="1"/>
  <c r="BA3414" i="1"/>
  <c r="BB3414" i="1"/>
  <c r="BC3414" i="1"/>
  <c r="AY3414" i="1"/>
  <c r="AV3414" i="1"/>
  <c r="AL3414" i="1"/>
  <c r="AM3414" i="1"/>
  <c r="AN3414" i="1"/>
  <c r="AO3414" i="1"/>
  <c r="AP3414" i="1"/>
  <c r="AQ3414" i="1"/>
  <c r="AR3414" i="1"/>
  <c r="AS3414" i="1"/>
  <c r="AT3414" i="1"/>
  <c r="AU3414" i="1"/>
  <c r="AK3414" i="1"/>
  <c r="AI3414" i="1"/>
  <c r="AJ3415" i="1"/>
  <c r="AE3414" i="1"/>
  <c r="AF3414" i="1"/>
  <c r="AG3414" i="1"/>
  <c r="AH3414" i="1"/>
  <c r="AD3414" i="1"/>
  <c r="Q3414" i="1"/>
  <c r="R3414" i="1"/>
  <c r="S3414" i="1"/>
  <c r="T3414" i="1"/>
  <c r="U3414" i="1"/>
  <c r="V3414" i="1"/>
  <c r="W3414" i="1"/>
  <c r="X3414" i="1"/>
  <c r="Y3414" i="1"/>
  <c r="Z3414" i="1"/>
  <c r="AA3414" i="1"/>
  <c r="P3414" i="1"/>
  <c r="O3415" i="1"/>
  <c r="J3414" i="1"/>
  <c r="K3414" i="1"/>
  <c r="L3414" i="1"/>
  <c r="M3414" i="1"/>
  <c r="N3414" i="1"/>
  <c r="I3414" i="1"/>
  <c r="BG3412" i="1"/>
  <c r="BH3412" i="1"/>
  <c r="BI3412" i="1"/>
  <c r="BJ3412" i="1"/>
  <c r="BK3412" i="1"/>
  <c r="BL3412" i="1"/>
  <c r="BM3412" i="1"/>
  <c r="BN3412" i="1"/>
  <c r="BO3412" i="1"/>
  <c r="BP3412" i="1"/>
  <c r="BQ3412" i="1"/>
  <c r="BF3412" i="1"/>
  <c r="BE3413" i="1"/>
  <c r="BE3412" i="1" s="1"/>
  <c r="AZ3412" i="1"/>
  <c r="BA3412" i="1"/>
  <c r="BB3412" i="1"/>
  <c r="BC3412" i="1"/>
  <c r="BD3412" i="1"/>
  <c r="AY3412" i="1"/>
  <c r="AJ3413" i="1"/>
  <c r="AJ3412" i="1" s="1"/>
  <c r="AL3412" i="1"/>
  <c r="AM3412" i="1"/>
  <c r="AN3412" i="1"/>
  <c r="AO3412" i="1"/>
  <c r="AP3412" i="1"/>
  <c r="AQ3412" i="1"/>
  <c r="AR3412" i="1"/>
  <c r="AS3412" i="1"/>
  <c r="AT3412" i="1"/>
  <c r="AU3412" i="1"/>
  <c r="AV3412" i="1"/>
  <c r="AK3412" i="1"/>
  <c r="AE3412" i="1"/>
  <c r="AF3412" i="1"/>
  <c r="AG3412" i="1"/>
  <c r="AH3412" i="1"/>
  <c r="AI3412" i="1"/>
  <c r="AD3412" i="1"/>
  <c r="Q3412" i="1"/>
  <c r="R3412" i="1"/>
  <c r="S3412" i="1"/>
  <c r="T3412" i="1"/>
  <c r="U3412" i="1"/>
  <c r="V3412" i="1"/>
  <c r="W3412" i="1"/>
  <c r="X3412" i="1"/>
  <c r="Y3412" i="1"/>
  <c r="Z3412" i="1"/>
  <c r="AA3412" i="1"/>
  <c r="P3412" i="1"/>
  <c r="O3413" i="1"/>
  <c r="O3412" i="1" s="1"/>
  <c r="J3412" i="1"/>
  <c r="K3412" i="1"/>
  <c r="L3412" i="1"/>
  <c r="M3412" i="1"/>
  <c r="N3412" i="1"/>
  <c r="I3412" i="1"/>
  <c r="AJ3414" i="1" l="1"/>
  <c r="BE3414" i="1"/>
  <c r="O3414" i="1"/>
  <c r="BH4608" i="1"/>
  <c r="AZ4608" i="1"/>
  <c r="BH4607" i="1"/>
  <c r="AZ4607" i="1"/>
  <c r="BH4510" i="1"/>
  <c r="AZ4510" i="1"/>
  <c r="BH4504" i="1"/>
  <c r="AZ4504" i="1"/>
  <c r="BH4501" i="1"/>
  <c r="AZ4501" i="1"/>
  <c r="BH4430" i="1"/>
  <c r="AZ4430" i="1"/>
  <c r="BH4421" i="1"/>
  <c r="AZ4421" i="1"/>
  <c r="BH4420" i="1"/>
  <c r="AZ4420" i="1"/>
  <c r="BH4419" i="1"/>
  <c r="AZ4419" i="1"/>
  <c r="BH4417" i="1"/>
  <c r="AZ4417" i="1"/>
  <c r="BH4415" i="1"/>
  <c r="AZ4415" i="1"/>
  <c r="BH4414" i="1"/>
  <c r="AZ4414" i="1"/>
  <c r="BH4413" i="1"/>
  <c r="AZ4413" i="1"/>
  <c r="BH4412" i="1"/>
  <c r="AZ4412" i="1"/>
  <c r="BH4411" i="1"/>
  <c r="AZ4411" i="1"/>
  <c r="BH4410" i="1"/>
  <c r="AZ4410" i="1"/>
  <c r="BH4408" i="1"/>
  <c r="AZ4408" i="1"/>
  <c r="BH4403" i="1"/>
  <c r="AZ4403" i="1"/>
  <c r="BH4400" i="1"/>
  <c r="AZ4400" i="1"/>
  <c r="BH4265" i="1"/>
  <c r="BH4294" i="1"/>
  <c r="AZ4294" i="1"/>
  <c r="BH4289" i="1"/>
  <c r="AZ4289" i="1"/>
  <c r="BH4285" i="1"/>
  <c r="AZ4285" i="1"/>
  <c r="BH4284" i="1"/>
  <c r="AZ4284" i="1"/>
  <c r="BH4278" i="1"/>
  <c r="AZ4278" i="1"/>
  <c r="BH4275" i="1"/>
  <c r="AZ4275" i="1"/>
  <c r="BH4273" i="1"/>
  <c r="AZ4273" i="1"/>
  <c r="AZ4265" i="1"/>
  <c r="BH4206" i="1"/>
  <c r="AZ4206" i="1"/>
  <c r="BH4196" i="1"/>
  <c r="AZ4196" i="1"/>
  <c r="BH4195" i="1"/>
  <c r="AZ4195" i="1"/>
  <c r="BH4190" i="1"/>
  <c r="AZ4190" i="1"/>
  <c r="BH4189" i="1"/>
  <c r="AZ4189" i="1"/>
  <c r="BH4184" i="1"/>
  <c r="AZ4184" i="1"/>
  <c r="BH4176" i="1"/>
  <c r="AZ4176" i="1"/>
  <c r="BH4202" i="1"/>
  <c r="AZ4202" i="1"/>
  <c r="BH4117" i="1"/>
  <c r="AZ4117" i="1"/>
  <c r="BH4053" i="1"/>
  <c r="AZ4053" i="1"/>
  <c r="BH4062" i="1"/>
  <c r="AZ4062" i="1"/>
  <c r="BH4059" i="1"/>
  <c r="AZ4059" i="1"/>
  <c r="BH4050" i="1"/>
  <c r="AZ4050" i="1"/>
  <c r="BH4070" i="1"/>
  <c r="AZ4070" i="1"/>
  <c r="BH4007" i="1"/>
  <c r="AZ4007" i="1"/>
  <c r="BH3992" i="1"/>
  <c r="AZ3992" i="1"/>
  <c r="BH3958" i="1"/>
  <c r="AZ3958" i="1"/>
  <c r="BH3946" i="1"/>
  <c r="AZ3946" i="1"/>
  <c r="BH3938" i="1"/>
  <c r="AZ3938" i="1"/>
  <c r="BH3948" i="1"/>
  <c r="AZ3948" i="1"/>
  <c r="AZ3821" i="1"/>
  <c r="BH3812" i="1"/>
  <c r="AZ3812" i="1"/>
  <c r="AZ3777" i="1"/>
  <c r="BH3765" i="1"/>
  <c r="AZ3765" i="1"/>
  <c r="BH3757" i="1"/>
  <c r="AZ3757" i="1"/>
  <c r="BH3783" i="1"/>
  <c r="AZ3783" i="1"/>
  <c r="AZ3776" i="1"/>
  <c r="BH3786" i="1"/>
  <c r="AZ3786" i="1"/>
  <c r="BG3697" i="1"/>
  <c r="BH3697" i="1"/>
  <c r="BI3697" i="1"/>
  <c r="BJ3697" i="1"/>
  <c r="BK3697" i="1"/>
  <c r="BL3697" i="1"/>
  <c r="BM3697" i="1"/>
  <c r="BN3697" i="1"/>
  <c r="BO3697" i="1"/>
  <c r="BP3697" i="1"/>
  <c r="BQ3697" i="1"/>
  <c r="BF3697" i="1"/>
  <c r="BE3698" i="1"/>
  <c r="BE3341" i="1" s="1"/>
  <c r="AZ3697" i="1"/>
  <c r="BA3697" i="1"/>
  <c r="BB3697" i="1"/>
  <c r="BC3697" i="1"/>
  <c r="BD3697" i="1"/>
  <c r="AY3697" i="1"/>
  <c r="AL3697" i="1"/>
  <c r="AM3697" i="1"/>
  <c r="AN3697" i="1"/>
  <c r="AO3697" i="1"/>
  <c r="AP3697" i="1"/>
  <c r="AQ3697" i="1"/>
  <c r="AR3697" i="1"/>
  <c r="AS3697" i="1"/>
  <c r="AT3697" i="1"/>
  <c r="AU3697" i="1"/>
  <c r="AV3697" i="1"/>
  <c r="AK3697" i="1"/>
  <c r="AJ3698" i="1"/>
  <c r="AJ3341" i="1" s="1"/>
  <c r="AE3697" i="1"/>
  <c r="AF3697" i="1"/>
  <c r="AG3697" i="1"/>
  <c r="AH3697" i="1"/>
  <c r="AI3697" i="1"/>
  <c r="AD3697" i="1"/>
  <c r="Q3697" i="1"/>
  <c r="R3697" i="1"/>
  <c r="S3697" i="1"/>
  <c r="T3697" i="1"/>
  <c r="U3697" i="1"/>
  <c r="V3697" i="1"/>
  <c r="W3697" i="1"/>
  <c r="X3697" i="1"/>
  <c r="Y3697" i="1"/>
  <c r="Z3697" i="1"/>
  <c r="AA3697" i="1"/>
  <c r="P3697" i="1"/>
  <c r="O3698" i="1"/>
  <c r="O3341" i="1" s="1"/>
  <c r="J3697" i="1"/>
  <c r="K3697" i="1"/>
  <c r="L3697" i="1"/>
  <c r="M3697" i="1"/>
  <c r="N3697" i="1"/>
  <c r="I3697" i="1"/>
  <c r="BH3689" i="1" l="1"/>
  <c r="AZ3689" i="1"/>
  <c r="BH3630" i="1"/>
  <c r="AZ3630" i="1"/>
  <c r="BH3637" i="1"/>
  <c r="AZ3637" i="1"/>
  <c r="BH3621" i="1"/>
  <c r="AZ3621" i="1"/>
  <c r="BH3562" i="1"/>
  <c r="AZ3562" i="1"/>
  <c r="BH3536" i="1"/>
  <c r="AZ3536" i="1"/>
  <c r="BH3537" i="1"/>
  <c r="AZ3537" i="1"/>
  <c r="AZ3493" i="1"/>
  <c r="BH3493" i="1" l="1"/>
  <c r="BE3461" i="1"/>
  <c r="AZ3460" i="1"/>
  <c r="AZ3459" i="1" s="1"/>
  <c r="BA3460" i="1"/>
  <c r="BA3459" i="1" s="1"/>
  <c r="BB3460" i="1"/>
  <c r="BB3459" i="1" s="1"/>
  <c r="BC3460" i="1"/>
  <c r="BC3459" i="1" s="1"/>
  <c r="BD3460" i="1"/>
  <c r="BD3459" i="1" s="1"/>
  <c r="AY3460" i="1"/>
  <c r="AY3459" i="1" s="1"/>
  <c r="AL3460" i="1"/>
  <c r="AL3459" i="1" s="1"/>
  <c r="AM3460" i="1"/>
  <c r="AM3459" i="1" s="1"/>
  <c r="AN3460" i="1"/>
  <c r="AN3459" i="1" s="1"/>
  <c r="AO3460" i="1"/>
  <c r="AO3459" i="1" s="1"/>
  <c r="AP3460" i="1"/>
  <c r="AP3459" i="1" s="1"/>
  <c r="AQ3460" i="1"/>
  <c r="AQ3459" i="1" s="1"/>
  <c r="AR3460" i="1"/>
  <c r="AR3459" i="1" s="1"/>
  <c r="AS3460" i="1"/>
  <c r="AS3459" i="1" s="1"/>
  <c r="AT3460" i="1"/>
  <c r="AT3459" i="1" s="1"/>
  <c r="AU3460" i="1"/>
  <c r="AU3459" i="1" s="1"/>
  <c r="AV3460" i="1"/>
  <c r="AV3459" i="1" s="1"/>
  <c r="AK3460" i="1"/>
  <c r="AK3459" i="1" s="1"/>
  <c r="AJ3461" i="1"/>
  <c r="AE3460" i="1"/>
  <c r="AE3459" i="1" s="1"/>
  <c r="AF3460" i="1"/>
  <c r="AF3459" i="1" s="1"/>
  <c r="AG3460" i="1"/>
  <c r="AG3459" i="1" s="1"/>
  <c r="AH3460" i="1"/>
  <c r="AH3459" i="1" s="1"/>
  <c r="AI3460" i="1"/>
  <c r="AI3459" i="1" s="1"/>
  <c r="AD3460" i="1"/>
  <c r="AD3459" i="1" s="1"/>
  <c r="Q3460" i="1"/>
  <c r="Q3459" i="1" s="1"/>
  <c r="R3460" i="1"/>
  <c r="R3459" i="1" s="1"/>
  <c r="S3460" i="1"/>
  <c r="S3459" i="1" s="1"/>
  <c r="T3460" i="1"/>
  <c r="T3459" i="1" s="1"/>
  <c r="U3460" i="1"/>
  <c r="U3459" i="1" s="1"/>
  <c r="V3460" i="1"/>
  <c r="V3459" i="1" s="1"/>
  <c r="W3460" i="1"/>
  <c r="W3459" i="1" s="1"/>
  <c r="X3460" i="1"/>
  <c r="X3459" i="1" s="1"/>
  <c r="Y3460" i="1"/>
  <c r="Y3459" i="1" s="1"/>
  <c r="Z3460" i="1"/>
  <c r="Z3459" i="1" s="1"/>
  <c r="AA3460" i="1"/>
  <c r="AA3459" i="1" s="1"/>
  <c r="P3460" i="1"/>
  <c r="O3461" i="1"/>
  <c r="J3460" i="1"/>
  <c r="J3459" i="1" s="1"/>
  <c r="K3460" i="1"/>
  <c r="K3459" i="1" s="1"/>
  <c r="L3460" i="1"/>
  <c r="L3459" i="1" s="1"/>
  <c r="M3460" i="1"/>
  <c r="M3459" i="1" s="1"/>
  <c r="N3460" i="1"/>
  <c r="N3459" i="1" s="1"/>
  <c r="I3460" i="1"/>
  <c r="I3459" i="1" s="1"/>
  <c r="O3459" i="1" l="1"/>
  <c r="BE3459" i="1"/>
  <c r="AJ3459" i="1"/>
  <c r="O3460" i="1"/>
  <c r="P3459" i="1"/>
  <c r="AJ3460" i="1"/>
  <c r="BE3460" i="1"/>
  <c r="I3331" i="1"/>
  <c r="J3331" i="1"/>
  <c r="K3331" i="1"/>
  <c r="L3331" i="1"/>
  <c r="M3331" i="1"/>
  <c r="N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D3331" i="1"/>
  <c r="AE3331" i="1"/>
  <c r="AF3331" i="1"/>
  <c r="AG3331" i="1"/>
  <c r="AH3331" i="1"/>
  <c r="AI3331" i="1"/>
  <c r="AK3331" i="1"/>
  <c r="AL3331" i="1"/>
  <c r="AM3331" i="1"/>
  <c r="AN3331" i="1"/>
  <c r="AO3331" i="1"/>
  <c r="AP3331" i="1"/>
  <c r="AQ3331" i="1"/>
  <c r="AR3331" i="1"/>
  <c r="AS3331" i="1"/>
  <c r="AT3331" i="1"/>
  <c r="AU3331" i="1"/>
  <c r="AV3331" i="1"/>
  <c r="AY3331" i="1"/>
  <c r="AZ3331" i="1"/>
  <c r="BA3331" i="1"/>
  <c r="BB3331" i="1"/>
  <c r="BC3331" i="1"/>
  <c r="BD3331" i="1"/>
  <c r="BF3331" i="1"/>
  <c r="BG3331" i="1"/>
  <c r="BH3331" i="1"/>
  <c r="BI3331" i="1"/>
  <c r="BJ3331" i="1"/>
  <c r="BK3331" i="1"/>
  <c r="BL3331" i="1"/>
  <c r="BM3331" i="1"/>
  <c r="BN3331" i="1"/>
  <c r="BO3331" i="1"/>
  <c r="BP3331" i="1"/>
  <c r="BQ3331" i="1"/>
  <c r="BT3331" i="1"/>
  <c r="I3328" i="1"/>
  <c r="J3328" i="1"/>
  <c r="K3328" i="1"/>
  <c r="L3328" i="1"/>
  <c r="M3328" i="1"/>
  <c r="N3328" i="1"/>
  <c r="P3328" i="1"/>
  <c r="Q3328" i="1"/>
  <c r="R3328" i="1"/>
  <c r="S3328" i="1"/>
  <c r="T3328" i="1"/>
  <c r="U3328" i="1"/>
  <c r="V3328" i="1"/>
  <c r="W3328" i="1"/>
  <c r="X3328" i="1"/>
  <c r="Y3328" i="1"/>
  <c r="Z3328" i="1"/>
  <c r="AA3328" i="1"/>
  <c r="AD3328" i="1"/>
  <c r="AE3328" i="1"/>
  <c r="AF3328" i="1"/>
  <c r="AG3328" i="1"/>
  <c r="AH3328" i="1"/>
  <c r="AI3328" i="1"/>
  <c r="AK3328" i="1"/>
  <c r="AL3328" i="1"/>
  <c r="AM3328" i="1"/>
  <c r="AN3328" i="1"/>
  <c r="AO3328" i="1"/>
  <c r="AP3328" i="1"/>
  <c r="AQ3328" i="1"/>
  <c r="AR3328" i="1"/>
  <c r="AS3328" i="1"/>
  <c r="AT3328" i="1"/>
  <c r="AU3328" i="1"/>
  <c r="AV3328" i="1"/>
  <c r="AY3328" i="1"/>
  <c r="AZ3328" i="1"/>
  <c r="BA3328" i="1"/>
  <c r="BB3328" i="1"/>
  <c r="BC3328" i="1"/>
  <c r="BD3328" i="1"/>
  <c r="BF3328" i="1"/>
  <c r="BG3328" i="1"/>
  <c r="BH3328" i="1"/>
  <c r="BI3328" i="1"/>
  <c r="BJ3328" i="1"/>
  <c r="BK3328" i="1"/>
  <c r="BL3328" i="1"/>
  <c r="BM3328" i="1"/>
  <c r="BN3328" i="1"/>
  <c r="BO3328" i="1"/>
  <c r="BP3328" i="1"/>
  <c r="BQ3328" i="1"/>
  <c r="BH3392" i="1" l="1"/>
  <c r="AZ3392" i="1"/>
  <c r="BE3408" i="1"/>
  <c r="BE3331" i="1" s="1"/>
  <c r="BE3409" i="1"/>
  <c r="AJ3408" i="1"/>
  <c r="AJ3331" i="1" s="1"/>
  <c r="AJ3409" i="1"/>
  <c r="O3408" i="1"/>
  <c r="O3331" i="1" s="1"/>
  <c r="O3409" i="1"/>
  <c r="BE3403" i="1"/>
  <c r="BE3328" i="1" s="1"/>
  <c r="BE3404" i="1"/>
  <c r="AJ3403" i="1"/>
  <c r="AJ3328" i="1" s="1"/>
  <c r="O3403" i="1"/>
  <c r="O3328" i="1" s="1"/>
  <c r="O3404" i="1"/>
  <c r="AM4685" i="1" l="1"/>
  <c r="AE4685" i="1"/>
  <c r="AM3635" i="1"/>
  <c r="AE3635" i="1"/>
  <c r="BH2960" i="1"/>
  <c r="BE2964" i="1"/>
  <c r="AZ2960" i="1"/>
  <c r="BA2960" i="1"/>
  <c r="BB2960" i="1"/>
  <c r="BC2960" i="1"/>
  <c r="BD2960" i="1"/>
  <c r="AY2960" i="1"/>
  <c r="AL2960" i="1"/>
  <c r="AM2960" i="1"/>
  <c r="AN2960" i="1"/>
  <c r="AO2960" i="1"/>
  <c r="AP2960" i="1"/>
  <c r="AQ2960" i="1"/>
  <c r="AR2960" i="1"/>
  <c r="AS2960" i="1"/>
  <c r="AT2960" i="1"/>
  <c r="AU2960" i="1"/>
  <c r="AV2960" i="1"/>
  <c r="AK2960" i="1"/>
  <c r="AE2960" i="1"/>
  <c r="AF2960" i="1"/>
  <c r="AG2960" i="1"/>
  <c r="AH2960" i="1"/>
  <c r="AI2960" i="1"/>
  <c r="AD2960" i="1"/>
  <c r="Q2960" i="1"/>
  <c r="R2960" i="1"/>
  <c r="S2960" i="1"/>
  <c r="T2960" i="1"/>
  <c r="U2960" i="1"/>
  <c r="V2960" i="1"/>
  <c r="W2960" i="1"/>
  <c r="X2960" i="1"/>
  <c r="Y2960" i="1"/>
  <c r="Z2960" i="1"/>
  <c r="AA2960" i="1"/>
  <c r="P2960" i="1"/>
  <c r="J2960" i="1"/>
  <c r="K2960" i="1"/>
  <c r="L2960" i="1"/>
  <c r="M2960" i="1"/>
  <c r="N2960" i="1"/>
  <c r="I2960" i="1"/>
  <c r="BG2960" i="1" l="1"/>
  <c r="BI2960" i="1"/>
  <c r="BJ2960" i="1"/>
  <c r="BK2960" i="1"/>
  <c r="BL2960" i="1"/>
  <c r="BM2960" i="1"/>
  <c r="BN2960" i="1"/>
  <c r="BO2960" i="1"/>
  <c r="BP2960" i="1"/>
  <c r="BQ2960" i="1"/>
  <c r="BF2960" i="1"/>
  <c r="BE2963" i="1"/>
  <c r="AJ2964" i="1"/>
  <c r="O2964" i="1"/>
  <c r="BH2421" i="1"/>
  <c r="AZ2421" i="1"/>
  <c r="BH2215" i="1"/>
  <c r="AZ2215" i="1"/>
  <c r="BH2173" i="1"/>
  <c r="AZ2173" i="1"/>
  <c r="BH1914" i="1"/>
  <c r="AZ1914" i="1"/>
  <c r="BH1789" i="1"/>
  <c r="AZ1789" i="1"/>
  <c r="BH1783" i="1"/>
  <c r="AZ1783" i="1"/>
  <c r="BH110" i="1"/>
  <c r="AZ110" i="1"/>
  <c r="BG2284" i="1" l="1"/>
  <c r="BH2284" i="1"/>
  <c r="BI2284" i="1"/>
  <c r="BJ2284" i="1"/>
  <c r="BK2284" i="1"/>
  <c r="BL2284" i="1"/>
  <c r="BM2284" i="1"/>
  <c r="BN2284" i="1"/>
  <c r="BO2284" i="1"/>
  <c r="BP2284" i="1"/>
  <c r="BQ2284" i="1"/>
  <c r="BF2284" i="1"/>
  <c r="BE2285" i="1"/>
  <c r="BE2286" i="1"/>
  <c r="AZ2284" i="1"/>
  <c r="BA2284" i="1"/>
  <c r="BB2284" i="1"/>
  <c r="BC2284" i="1"/>
  <c r="BD2284" i="1"/>
  <c r="AY2284" i="1"/>
  <c r="AL2284" i="1"/>
  <c r="AM2284" i="1"/>
  <c r="AN2284" i="1"/>
  <c r="AO2284" i="1"/>
  <c r="AP2284" i="1"/>
  <c r="AQ2284" i="1"/>
  <c r="AR2284" i="1"/>
  <c r="AS2284" i="1"/>
  <c r="AT2284" i="1"/>
  <c r="AU2284" i="1"/>
  <c r="AV2284" i="1"/>
  <c r="AK2284" i="1"/>
  <c r="AJ2285" i="1"/>
  <c r="AE2284" i="1"/>
  <c r="AF2284" i="1"/>
  <c r="AG2284" i="1"/>
  <c r="AH2284" i="1"/>
  <c r="AI2284" i="1"/>
  <c r="AD2284" i="1"/>
  <c r="Q2284" i="1"/>
  <c r="R2284" i="1"/>
  <c r="S2284" i="1"/>
  <c r="T2284" i="1"/>
  <c r="U2284" i="1"/>
  <c r="V2284" i="1"/>
  <c r="W2284" i="1"/>
  <c r="X2284" i="1"/>
  <c r="Y2284" i="1"/>
  <c r="Z2284" i="1"/>
  <c r="AA2284" i="1"/>
  <c r="P2284" i="1"/>
  <c r="O2285" i="1"/>
  <c r="O2286" i="1"/>
  <c r="J2284" i="1"/>
  <c r="K2284" i="1"/>
  <c r="L2284" i="1"/>
  <c r="M2284" i="1"/>
  <c r="N2284" i="1"/>
  <c r="I2284" i="1"/>
  <c r="O2284" i="1" l="1"/>
  <c r="BE2284" i="1"/>
  <c r="BE2290" i="1"/>
  <c r="BG2289" i="1"/>
  <c r="BH2289" i="1"/>
  <c r="BI2289" i="1"/>
  <c r="BJ2289" i="1"/>
  <c r="BK2289" i="1"/>
  <c r="BL2289" i="1"/>
  <c r="BM2289" i="1"/>
  <c r="BN2289" i="1"/>
  <c r="BO2289" i="1"/>
  <c r="BP2289" i="1"/>
  <c r="BQ2289" i="1"/>
  <c r="BF2289" i="1"/>
  <c r="AZ2289" i="1"/>
  <c r="BA2289" i="1"/>
  <c r="BB2289" i="1"/>
  <c r="BC2289" i="1"/>
  <c r="BD2289" i="1"/>
  <c r="AY2289" i="1"/>
  <c r="AL2289" i="1"/>
  <c r="AM2289" i="1"/>
  <c r="AN2289" i="1"/>
  <c r="AO2289" i="1"/>
  <c r="AP2289" i="1"/>
  <c r="AQ2289" i="1"/>
  <c r="AR2289" i="1"/>
  <c r="AS2289" i="1"/>
  <c r="AT2289" i="1"/>
  <c r="AU2289" i="1"/>
  <c r="AV2289" i="1"/>
  <c r="AK2289" i="1"/>
  <c r="AJ2290" i="1"/>
  <c r="AE2289" i="1"/>
  <c r="AF2289" i="1"/>
  <c r="AG2289" i="1"/>
  <c r="AH2289" i="1"/>
  <c r="AI2289" i="1"/>
  <c r="AD2289" i="1"/>
  <c r="Q2289" i="1"/>
  <c r="R2289" i="1"/>
  <c r="S2289" i="1"/>
  <c r="T2289" i="1"/>
  <c r="U2289" i="1"/>
  <c r="V2289" i="1"/>
  <c r="W2289" i="1"/>
  <c r="X2289" i="1"/>
  <c r="Y2289" i="1"/>
  <c r="Z2289" i="1"/>
  <c r="AA2289" i="1"/>
  <c r="P2289" i="1"/>
  <c r="J2289" i="1"/>
  <c r="K2289" i="1"/>
  <c r="L2289" i="1"/>
  <c r="M2289" i="1"/>
  <c r="N2289" i="1"/>
  <c r="I2289" i="1"/>
  <c r="O2011" i="1" l="1"/>
  <c r="BG2010" i="1"/>
  <c r="BH2010" i="1"/>
  <c r="BI2010" i="1"/>
  <c r="BJ2010" i="1"/>
  <c r="BK2010" i="1"/>
  <c r="BL2010" i="1"/>
  <c r="BM2010" i="1"/>
  <c r="BN2010" i="1"/>
  <c r="BO2010" i="1"/>
  <c r="BP2010" i="1"/>
  <c r="BQ2010" i="1"/>
  <c r="BF2010" i="1"/>
  <c r="BA2010" i="1"/>
  <c r="BB2010" i="1"/>
  <c r="BC2010" i="1"/>
  <c r="BD2010" i="1"/>
  <c r="AZ2010" i="1"/>
  <c r="AY2010" i="1"/>
  <c r="AL2010" i="1"/>
  <c r="AM2010" i="1"/>
  <c r="AN2010" i="1"/>
  <c r="AO2010" i="1"/>
  <c r="AP2010" i="1"/>
  <c r="AQ2010" i="1"/>
  <c r="AR2010" i="1"/>
  <c r="AS2010" i="1"/>
  <c r="AT2010" i="1"/>
  <c r="AU2010" i="1"/>
  <c r="AV2010" i="1"/>
  <c r="AK2010" i="1"/>
  <c r="AG2010" i="1"/>
  <c r="AD2010" i="1"/>
  <c r="AI2010" i="1"/>
  <c r="AE2010" i="1"/>
  <c r="AF2010" i="1"/>
  <c r="AH2010" i="1"/>
  <c r="Q2010" i="1"/>
  <c r="R2010" i="1"/>
  <c r="S2010" i="1"/>
  <c r="T2010" i="1"/>
  <c r="U2010" i="1"/>
  <c r="V2010" i="1"/>
  <c r="W2010" i="1"/>
  <c r="X2010" i="1"/>
  <c r="Y2010" i="1"/>
  <c r="Z2010" i="1"/>
  <c r="AA2010" i="1"/>
  <c r="P2010" i="1"/>
  <c r="J2010" i="1"/>
  <c r="K2010" i="1"/>
  <c r="L2010" i="1"/>
  <c r="M2010" i="1"/>
  <c r="N2010" i="1"/>
  <c r="I2010" i="1"/>
  <c r="AM1956" i="1" l="1"/>
  <c r="AE1956" i="1"/>
  <c r="BE1960" i="1" l="1"/>
  <c r="AY1956" i="1"/>
  <c r="AJ1960" i="1"/>
  <c r="AD1956" i="1"/>
  <c r="O1960" i="1"/>
  <c r="I1956" i="1"/>
  <c r="BE2732" i="1" l="1"/>
  <c r="AY2729" i="1"/>
  <c r="AJ2732" i="1"/>
  <c r="O2732" i="1"/>
  <c r="BG4374" i="1" l="1"/>
  <c r="BG4366" i="1"/>
  <c r="BG4365" i="1"/>
  <c r="Q3868" i="1" l="1"/>
  <c r="Q3856" i="1"/>
  <c r="Q3848" i="1"/>
  <c r="BG4362" i="1" l="1"/>
  <c r="Q3776" i="1"/>
  <c r="Q3774" i="1"/>
  <c r="Q3772" i="1"/>
  <c r="Q4140" i="1"/>
  <c r="Q4132" i="1"/>
  <c r="Q4285" i="1"/>
  <c r="Q4273" i="1"/>
  <c r="Q4265" i="1"/>
  <c r="Q4240" i="1" l="1"/>
  <c r="BG3404" i="1" l="1"/>
  <c r="BG3580" i="1" l="1"/>
  <c r="Q107" i="1" l="1"/>
  <c r="Q104" i="1"/>
  <c r="P4462" i="1" l="1"/>
  <c r="P4458" i="1"/>
  <c r="P3958" i="1"/>
  <c r="P3946" i="1"/>
  <c r="P3938" i="1"/>
  <c r="P4184" i="1"/>
  <c r="P4195" i="1" l="1"/>
  <c r="P1507" i="1" l="1"/>
  <c r="P1506" i="1"/>
  <c r="P1504" i="1"/>
  <c r="P1503" i="1"/>
  <c r="P1502" i="1"/>
  <c r="P1501" i="1"/>
  <c r="P1500" i="1"/>
  <c r="P1499" i="1"/>
  <c r="P1498" i="1"/>
  <c r="P1493" i="1"/>
  <c r="P1490" i="1"/>
  <c r="P1489" i="1"/>
  <c r="P4465" i="1" l="1"/>
  <c r="P4463" i="1"/>
  <c r="P4459" i="1"/>
  <c r="P4454" i="1"/>
  <c r="P4446" i="1"/>
  <c r="BF4374" i="1"/>
  <c r="BF4362" i="1"/>
  <c r="BF4354" i="1"/>
  <c r="P4140" i="1" l="1"/>
  <c r="P4132" i="1"/>
  <c r="P4242" i="1" l="1"/>
  <c r="P4230" i="1"/>
  <c r="P4222" i="1"/>
  <c r="P4196" i="1"/>
  <c r="P4176" i="1"/>
  <c r="BF3396" i="1"/>
  <c r="BF3380" i="1"/>
  <c r="BF3366" i="1"/>
  <c r="BF3404" i="1" l="1"/>
  <c r="P3581" i="1"/>
  <c r="P3570" i="1"/>
  <c r="P3562" i="1"/>
  <c r="P4374" i="1" l="1"/>
  <c r="P4362" i="1"/>
  <c r="P4354" i="1"/>
  <c r="P3735" i="1"/>
  <c r="P3723" i="1"/>
  <c r="P3715" i="1"/>
  <c r="BF2380" i="1" l="1"/>
  <c r="P268" i="1"/>
  <c r="P3630" i="1" l="1"/>
  <c r="P4400" i="1" l="1"/>
  <c r="P3537" i="1"/>
  <c r="P3525" i="1"/>
  <c r="P3517" i="1"/>
  <c r="P3396" i="1" l="1"/>
  <c r="P3380" i="1"/>
  <c r="P3366" i="1"/>
  <c r="P4464" i="1" l="1"/>
  <c r="BT4747" i="1" l="1"/>
  <c r="BT4737" i="1"/>
  <c r="BT4735" i="1"/>
  <c r="BT4702" i="1"/>
  <c r="BT4695" i="1"/>
  <c r="BT4694" i="1"/>
  <c r="BT4690" i="1"/>
  <c r="BT4689" i="1"/>
  <c r="BT4687" i="1"/>
  <c r="BT4683" i="1"/>
  <c r="BT4682" i="1"/>
  <c r="BT4681" i="1"/>
  <c r="BT4680" i="1"/>
  <c r="BT4678" i="1"/>
  <c r="BT4673" i="1"/>
  <c r="BT4672" i="1"/>
  <c r="BT4661" i="1"/>
  <c r="BT4648" i="1"/>
  <c r="BT4647" i="1"/>
  <c r="BT4646" i="1"/>
  <c r="BT4644" i="1"/>
  <c r="BT4643" i="1"/>
  <c r="BT4642" i="1"/>
  <c r="BT4640" i="1"/>
  <c r="BT4639" i="1"/>
  <c r="BT4638" i="1"/>
  <c r="BT4633" i="1"/>
  <c r="BT4632" i="1"/>
  <c r="BT4621" i="1"/>
  <c r="BT4614" i="1"/>
  <c r="BT4613" i="1"/>
  <c r="BT4612" i="1"/>
  <c r="BT4609" i="1"/>
  <c r="BT4608" i="1"/>
  <c r="BT4607" i="1"/>
  <c r="BT4606" i="1"/>
  <c r="BT4604" i="1"/>
  <c r="BT4603" i="1"/>
  <c r="BT4602" i="1"/>
  <c r="BT4600" i="1"/>
  <c r="BT4599" i="1"/>
  <c r="BT4598" i="1"/>
  <c r="BT4597" i="1"/>
  <c r="BT4596" i="1"/>
  <c r="BT4595" i="1"/>
  <c r="BT4594" i="1"/>
  <c r="BT4593" i="1"/>
  <c r="BT4589" i="1"/>
  <c r="BT4588" i="1"/>
  <c r="BT4587" i="1"/>
  <c r="BT4586" i="1"/>
  <c r="BT4576" i="1"/>
  <c r="BT4563" i="1"/>
  <c r="BT4559" i="1"/>
  <c r="BT4558" i="1"/>
  <c r="BT4557" i="1"/>
  <c r="BT4556" i="1"/>
  <c r="BT4555" i="1"/>
  <c r="BT4554" i="1"/>
  <c r="BT4548" i="1"/>
  <c r="BT4547" i="1"/>
  <c r="BT4546" i="1"/>
  <c r="BT4535" i="1"/>
  <c r="BT4528" i="1"/>
  <c r="BT4526" i="1"/>
  <c r="BT4525" i="1"/>
  <c r="BT4524" i="1"/>
  <c r="BT4523" i="1"/>
  <c r="BT4520" i="1"/>
  <c r="BT4518" i="1"/>
  <c r="BT4517" i="1"/>
  <c r="BT4516" i="1"/>
  <c r="BT4515" i="1"/>
  <c r="BT4512" i="1"/>
  <c r="BT4511" i="1"/>
  <c r="BT4508" i="1"/>
  <c r="BT4507" i="1"/>
  <c r="BT4506" i="1"/>
  <c r="BT4505" i="1"/>
  <c r="BT4504" i="1"/>
  <c r="BT4503" i="1"/>
  <c r="BT4501" i="1"/>
  <c r="BT4497" i="1"/>
  <c r="BT4496" i="1"/>
  <c r="BT4494" i="1"/>
  <c r="BT4484" i="1"/>
  <c r="BT4477" i="1"/>
  <c r="BT4476" i="1"/>
  <c r="BT4475" i="1"/>
  <c r="BT4474" i="1"/>
  <c r="BT4472" i="1"/>
  <c r="BT4471" i="1"/>
  <c r="BT4470" i="1"/>
  <c r="BT4467" i="1"/>
  <c r="BT4465" i="1"/>
  <c r="BT4463" i="1"/>
  <c r="BT4462" i="1"/>
  <c r="BT4461" i="1"/>
  <c r="BT4460" i="1"/>
  <c r="BT4459" i="1"/>
  <c r="BT4458" i="1"/>
  <c r="BT4457" i="1"/>
  <c r="BT4456" i="1"/>
  <c r="BT4452" i="1"/>
  <c r="BT4451" i="1"/>
  <c r="BT4450" i="1"/>
  <c r="BT4446" i="1"/>
  <c r="BT4433" i="1"/>
  <c r="BT4432" i="1"/>
  <c r="BT4431" i="1"/>
  <c r="BT4430" i="1"/>
  <c r="BT4429" i="1"/>
  <c r="BT4427" i="1"/>
  <c r="BT4426" i="1"/>
  <c r="BT4425" i="1"/>
  <c r="BT4424" i="1"/>
  <c r="BT4422" i="1"/>
  <c r="BT4421" i="1"/>
  <c r="BT4417" i="1"/>
  <c r="BT4416" i="1"/>
  <c r="BT4415" i="1"/>
  <c r="BT4414" i="1"/>
  <c r="BT4413" i="1"/>
  <c r="BT4412" i="1"/>
  <c r="BT4410" i="1"/>
  <c r="BT4406" i="1"/>
  <c r="BT4405" i="1"/>
  <c r="BT4404" i="1"/>
  <c r="BT4403" i="1"/>
  <c r="BT4393" i="1"/>
  <c r="BT4386" i="1"/>
  <c r="BT4385" i="1"/>
  <c r="BT4384" i="1"/>
  <c r="BT4381" i="1"/>
  <c r="BT4380" i="1"/>
  <c r="BT4379" i="1"/>
  <c r="BT4378" i="1"/>
  <c r="BT4376" i="1"/>
  <c r="BT4375" i="1"/>
  <c r="BT4374" i="1"/>
  <c r="BT4371" i="1"/>
  <c r="BT4370" i="1"/>
  <c r="BT4369" i="1"/>
  <c r="BT4368" i="1"/>
  <c r="BT4367" i="1"/>
  <c r="BT4366" i="1"/>
  <c r="BT4364" i="1"/>
  <c r="BT4360" i="1"/>
  <c r="BT4359" i="1"/>
  <c r="BT4358" i="1"/>
  <c r="BT4357" i="1"/>
  <c r="BT4347" i="1"/>
  <c r="BT4340" i="1"/>
  <c r="BT4339" i="1"/>
  <c r="BT4338" i="1"/>
  <c r="BT4337" i="1"/>
  <c r="BT4335" i="1"/>
  <c r="BT4334" i="1"/>
  <c r="BT4333" i="1"/>
  <c r="BT4331" i="1"/>
  <c r="BT4330" i="1"/>
  <c r="BT4329" i="1"/>
  <c r="BT4328" i="1"/>
  <c r="BT4326" i="1"/>
  <c r="BT4325" i="1"/>
  <c r="BT4324" i="1"/>
  <c r="BT4323" i="1"/>
  <c r="BT4322" i="1"/>
  <c r="BT4321" i="1"/>
  <c r="BT4320" i="1"/>
  <c r="BT4319" i="1"/>
  <c r="BT4315" i="1"/>
  <c r="BT4314" i="1"/>
  <c r="BT4313" i="1"/>
  <c r="BT4312" i="1"/>
  <c r="BT4311" i="1"/>
  <c r="BT4302" i="1"/>
  <c r="BT4295" i="1"/>
  <c r="BT4291" i="1"/>
  <c r="BT4290" i="1"/>
  <c r="BT4289" i="1"/>
  <c r="BT4286" i="1"/>
  <c r="BT4285" i="1"/>
  <c r="BT4282" i="1"/>
  <c r="BT4281" i="1"/>
  <c r="BT4280" i="1"/>
  <c r="BT4279" i="1"/>
  <c r="BT4278" i="1"/>
  <c r="BT4277" i="1"/>
  <c r="BT4276" i="1"/>
  <c r="BT4275" i="1"/>
  <c r="BT4273" i="1"/>
  <c r="BT4271" i="1"/>
  <c r="BT4270" i="1"/>
  <c r="BT4269" i="1"/>
  <c r="BT4268" i="1"/>
  <c r="BT4267" i="1"/>
  <c r="BT4258" i="1"/>
  <c r="BT4251" i="1"/>
  <c r="BT4248" i="1"/>
  <c r="BT4247" i="1"/>
  <c r="BT4244" i="1"/>
  <c r="BT4243" i="1"/>
  <c r="BT4242" i="1"/>
  <c r="BT4239" i="1"/>
  <c r="BT4238" i="1"/>
  <c r="BT4237" i="1"/>
  <c r="BT4236" i="1"/>
  <c r="BT4235" i="1"/>
  <c r="BT4234" i="1"/>
  <c r="BT4228" i="1"/>
  <c r="BT4227" i="1"/>
  <c r="BT4226" i="1"/>
  <c r="BT4225" i="1"/>
  <c r="BT4215" i="1"/>
  <c r="BT4208" i="1"/>
  <c r="BT4207" i="1"/>
  <c r="BT4206" i="1"/>
  <c r="BT4205" i="1"/>
  <c r="BT4202" i="1"/>
  <c r="BT4201" i="1"/>
  <c r="BT4200" i="1"/>
  <c r="BT4197" i="1"/>
  <c r="BT4196" i="1"/>
  <c r="BT4193" i="1"/>
  <c r="BT4192" i="1"/>
  <c r="BT4191" i="1"/>
  <c r="BT4190" i="1"/>
  <c r="BT4189" i="1"/>
  <c r="BT4188" i="1"/>
  <c r="BT4186" i="1"/>
  <c r="BT4182" i="1"/>
  <c r="BT4181" i="1"/>
  <c r="BT4180" i="1"/>
  <c r="BT4179" i="1"/>
  <c r="BT4169" i="1"/>
  <c r="BT4162" i="1"/>
  <c r="BT4161" i="1"/>
  <c r="BT4160" i="1"/>
  <c r="BT4158" i="1"/>
  <c r="BT4157" i="1"/>
  <c r="BT4156" i="1"/>
  <c r="BT4153" i="1"/>
  <c r="BT4152" i="1"/>
  <c r="BT4149" i="1"/>
  <c r="BT4148" i="1"/>
  <c r="BT4147" i="1"/>
  <c r="BT4146" i="1"/>
  <c r="BT4145" i="1"/>
  <c r="BT4144" i="1"/>
  <c r="BT4138" i="1"/>
  <c r="BT4137" i="1"/>
  <c r="BT4136" i="1"/>
  <c r="BT4135" i="1"/>
  <c r="BT4120" i="1"/>
  <c r="BT4119" i="1"/>
  <c r="BT4118" i="1"/>
  <c r="BT4117" i="1"/>
  <c r="BT4116" i="1"/>
  <c r="BT4113" i="1"/>
  <c r="BT4112" i="1"/>
  <c r="BT4111" i="1"/>
  <c r="BT4108" i="1"/>
  <c r="BT4107" i="1"/>
  <c r="BT4106" i="1"/>
  <c r="BT4103" i="1"/>
  <c r="BT4102" i="1"/>
  <c r="BT4101" i="1"/>
  <c r="BT4100" i="1"/>
  <c r="BT4099" i="1"/>
  <c r="BT4098" i="1"/>
  <c r="BT4096" i="1"/>
  <c r="BT4092" i="1"/>
  <c r="BT4091" i="1"/>
  <c r="BT4090" i="1"/>
  <c r="BT4089" i="1"/>
  <c r="BT4086" i="1"/>
  <c r="BT4073" i="1"/>
  <c r="BT4071" i="1"/>
  <c r="BT4070" i="1"/>
  <c r="BT4067" i="1"/>
  <c r="BT4066" i="1"/>
  <c r="BT4065" i="1"/>
  <c r="BT4062" i="1"/>
  <c r="BT4061" i="1"/>
  <c r="BT4060" i="1"/>
  <c r="BT4057" i="1"/>
  <c r="BT4056" i="1"/>
  <c r="BT4055" i="1"/>
  <c r="BT4054" i="1"/>
  <c r="BT4053" i="1"/>
  <c r="BT4052" i="1"/>
  <c r="BT4051" i="1"/>
  <c r="BT4050" i="1"/>
  <c r="BT4046" i="1"/>
  <c r="BT4045" i="1"/>
  <c r="BT4044" i="1"/>
  <c r="BT4043" i="1"/>
  <c r="BT4033" i="1"/>
  <c r="BT4019" i="1"/>
  <c r="BT4012" i="1"/>
  <c r="BT4011" i="1"/>
  <c r="BT4010" i="1"/>
  <c r="BT4007" i="1"/>
  <c r="BT4006" i="1"/>
  <c r="BT4005" i="1"/>
  <c r="BT4003" i="1"/>
  <c r="BT4002" i="1"/>
  <c r="BT3999" i="1"/>
  <c r="BT3998" i="1"/>
  <c r="BT3997" i="1"/>
  <c r="BT3996" i="1"/>
  <c r="BT3995" i="1"/>
  <c r="BT3994" i="1"/>
  <c r="BT3992" i="1"/>
  <c r="BT3988" i="1"/>
  <c r="BT3987" i="1"/>
  <c r="BT3986" i="1"/>
  <c r="BT3985" i="1"/>
  <c r="BT3982" i="1"/>
  <c r="BT3975" i="1"/>
  <c r="BT3968" i="1"/>
  <c r="BT3964" i="1"/>
  <c r="BT3963" i="1"/>
  <c r="BT3962" i="1"/>
  <c r="BT3959" i="1"/>
  <c r="BT3958" i="1"/>
  <c r="BT3955" i="1"/>
  <c r="BT3954" i="1"/>
  <c r="BT3953" i="1"/>
  <c r="BT3952" i="1"/>
  <c r="BT3951" i="1"/>
  <c r="BT3950" i="1"/>
  <c r="BT3949" i="1"/>
  <c r="BT3948" i="1"/>
  <c r="BT3944" i="1"/>
  <c r="BT3943" i="1"/>
  <c r="BT3942" i="1"/>
  <c r="BT3941" i="1"/>
  <c r="BT3938" i="1"/>
  <c r="BT3931" i="1"/>
  <c r="BT3924" i="1"/>
  <c r="BT3917" i="1"/>
  <c r="BT3913" i="1"/>
  <c r="BT3912" i="1"/>
  <c r="BT3908" i="1"/>
  <c r="BT3907" i="1"/>
  <c r="BT3906" i="1"/>
  <c r="BT3905" i="1"/>
  <c r="BT3904" i="1"/>
  <c r="BT3899" i="1"/>
  <c r="BT3898" i="1"/>
  <c r="BT3897" i="1"/>
  <c r="BT3886" i="1"/>
  <c r="BT3878" i="1"/>
  <c r="BT3875" i="1"/>
  <c r="BT3874" i="1"/>
  <c r="BT3873" i="1"/>
  <c r="BT3870" i="1"/>
  <c r="BT3869" i="1"/>
  <c r="BT3868" i="1"/>
  <c r="BT3865" i="1"/>
  <c r="BT3864" i="1"/>
  <c r="BT3863" i="1"/>
  <c r="BT3862" i="1"/>
  <c r="BT3861" i="1"/>
  <c r="BT3860" i="1"/>
  <c r="BT3858" i="1"/>
  <c r="BT3854" i="1"/>
  <c r="BT3853" i="1"/>
  <c r="BT3852" i="1"/>
  <c r="BT3851" i="1"/>
  <c r="BT3841" i="1"/>
  <c r="BT3834" i="1"/>
  <c r="BT3833" i="1"/>
  <c r="BT3832" i="1"/>
  <c r="BT3831" i="1"/>
  <c r="BT3829" i="1"/>
  <c r="BT3828" i="1"/>
  <c r="BT3827" i="1"/>
  <c r="BT3824" i="1"/>
  <c r="BT3823" i="1"/>
  <c r="BT3819" i="1"/>
  <c r="BT3818" i="1"/>
  <c r="BT3817" i="1"/>
  <c r="BT3816" i="1"/>
  <c r="BT3815" i="1"/>
  <c r="BT3814" i="1"/>
  <c r="BT3813" i="1"/>
  <c r="BT3812" i="1"/>
  <c r="BT3808" i="1"/>
  <c r="BT3807" i="1"/>
  <c r="BT3806" i="1"/>
  <c r="BT3805" i="1"/>
  <c r="BT3795" i="1"/>
  <c r="BT3788" i="1"/>
  <c r="BT3787" i="1"/>
  <c r="BT3786" i="1"/>
  <c r="BT3785" i="1"/>
  <c r="BT3783" i="1"/>
  <c r="BT3782" i="1"/>
  <c r="BT3781" i="1"/>
  <c r="BT3779" i="1"/>
  <c r="BT3778" i="1"/>
  <c r="BT3777" i="1"/>
  <c r="BT3774" i="1"/>
  <c r="BT3773" i="1"/>
  <c r="BT3772" i="1"/>
  <c r="BT3771" i="1"/>
  <c r="BT3770" i="1"/>
  <c r="BT3769" i="1"/>
  <c r="BT3768" i="1"/>
  <c r="BT3767" i="1"/>
  <c r="BT3762" i="1"/>
  <c r="BT3761" i="1"/>
  <c r="BT3759" i="1"/>
  <c r="BT3750" i="1"/>
  <c r="BT3743" i="1"/>
  <c r="BT3742" i="1"/>
  <c r="BT3741" i="1"/>
  <c r="BT3739" i="1"/>
  <c r="BT3737" i="1"/>
  <c r="BT3736" i="1"/>
  <c r="BT3735" i="1"/>
  <c r="BT3732" i="1"/>
  <c r="BT3731" i="1"/>
  <c r="BT3730" i="1"/>
  <c r="BT3729" i="1"/>
  <c r="BT3728" i="1"/>
  <c r="BT3727" i="1"/>
  <c r="BT3726" i="1"/>
  <c r="BT3725" i="1"/>
  <c r="BT3721" i="1"/>
  <c r="BT3720" i="1"/>
  <c r="BT3719" i="1"/>
  <c r="BT3718" i="1"/>
  <c r="BT3708" i="1"/>
  <c r="BT3701" i="1"/>
  <c r="BT3700" i="1"/>
  <c r="BT3699" i="1"/>
  <c r="BT3695" i="1"/>
  <c r="BT3694" i="1"/>
  <c r="BT3693" i="1"/>
  <c r="BT3692" i="1"/>
  <c r="BT3687" i="1"/>
  <c r="BT3686" i="1"/>
  <c r="BT3685" i="1"/>
  <c r="BT3684" i="1"/>
  <c r="BT3683" i="1"/>
  <c r="BT3682" i="1"/>
  <c r="BT3681" i="1"/>
  <c r="BT3676" i="1"/>
  <c r="BT3675" i="1"/>
  <c r="BT3674" i="1"/>
  <c r="BT3673" i="1"/>
  <c r="BT3663" i="1"/>
  <c r="BT3649" i="1"/>
  <c r="BT3642" i="1"/>
  <c r="BT3641" i="1"/>
  <c r="BT3637" i="1"/>
  <c r="BT3635" i="1"/>
  <c r="BT3632" i="1"/>
  <c r="BT3628" i="1"/>
  <c r="BT3627" i="1"/>
  <c r="BT3626" i="1"/>
  <c r="BT3625" i="1"/>
  <c r="BT3624" i="1"/>
  <c r="BT3623" i="1"/>
  <c r="BT3622" i="1"/>
  <c r="BT3621" i="1"/>
  <c r="BT3617" i="1"/>
  <c r="BT3615" i="1"/>
  <c r="BT3604" i="1"/>
  <c r="BT3597" i="1"/>
  <c r="BT3594" i="1"/>
  <c r="BT3593" i="1"/>
  <c r="BT3592" i="1"/>
  <c r="BT3589" i="1"/>
  <c r="BT3586" i="1"/>
  <c r="BT3585" i="1"/>
  <c r="BT3581" i="1"/>
  <c r="BT3580" i="1"/>
  <c r="BT3578" i="1"/>
  <c r="BT3577" i="1"/>
  <c r="BT3576" i="1"/>
  <c r="BT3575" i="1"/>
  <c r="BT3574" i="1"/>
  <c r="BT3572" i="1"/>
  <c r="BT3568" i="1"/>
  <c r="BT3567" i="1"/>
  <c r="BT3565" i="1"/>
  <c r="BT3564" i="1"/>
  <c r="BT3555" i="1"/>
  <c r="BT3548" i="1"/>
  <c r="BT3547" i="1"/>
  <c r="BT3546" i="1"/>
  <c r="BT3544" i="1"/>
  <c r="BT3543" i="1"/>
  <c r="BT3542" i="1"/>
  <c r="BT3541" i="1"/>
  <c r="BT3537" i="1"/>
  <c r="BT3534" i="1"/>
  <c r="BT3533" i="1"/>
  <c r="BT3532" i="1"/>
  <c r="BT3531" i="1"/>
  <c r="BT3530" i="1"/>
  <c r="BT3529" i="1"/>
  <c r="BT3527" i="1"/>
  <c r="BT3523" i="1"/>
  <c r="BT3521" i="1"/>
  <c r="BT3519" i="1"/>
  <c r="BT3517" i="1"/>
  <c r="BT3510" i="1"/>
  <c r="BT3503" i="1"/>
  <c r="BT3502" i="1"/>
  <c r="BT3493" i="1"/>
  <c r="BT3492" i="1"/>
  <c r="BT3491" i="1"/>
  <c r="BT3490" i="1"/>
  <c r="BT3489" i="1"/>
  <c r="BT3484" i="1"/>
  <c r="BT3483" i="1"/>
  <c r="BT3482" i="1"/>
  <c r="BT3481" i="1"/>
  <c r="BT3471" i="1"/>
  <c r="BT3464" i="1"/>
  <c r="BT3463" i="1"/>
  <c r="BT3458" i="1"/>
  <c r="BT3457" i="1"/>
  <c r="BT3454" i="1"/>
  <c r="BT3453" i="1"/>
  <c r="BT3452" i="1"/>
  <c r="BT3451" i="1"/>
  <c r="BT3450" i="1"/>
  <c r="BT3449" i="1"/>
  <c r="BT3448" i="1"/>
  <c r="BT3443" i="1"/>
  <c r="BT3442" i="1"/>
  <c r="BT3441" i="1"/>
  <c r="BT3440" i="1"/>
  <c r="BT3430" i="1"/>
  <c r="BT3423" i="1"/>
  <c r="BT3422" i="1"/>
  <c r="BT3421" i="1"/>
  <c r="BT3417" i="1"/>
  <c r="BT3409" i="1"/>
  <c r="BT3407" i="1"/>
  <c r="BT3406" i="1"/>
  <c r="BT3404" i="1"/>
  <c r="BT3400" i="1"/>
  <c r="BT3399" i="1"/>
  <c r="BT3398" i="1"/>
  <c r="BT3397" i="1"/>
  <c r="BT3396" i="1"/>
  <c r="BT3395" i="1"/>
  <c r="BT3394" i="1"/>
  <c r="BT3393" i="1"/>
  <c r="BT3390" i="1"/>
  <c r="BT3387" i="1"/>
  <c r="BT3386" i="1"/>
  <c r="BT3384" i="1"/>
  <c r="BT3383" i="1"/>
  <c r="BT3380" i="1"/>
  <c r="BT3377" i="1"/>
  <c r="BT3375" i="1"/>
  <c r="BT3374" i="1"/>
  <c r="BT3373" i="1"/>
  <c r="BT3371" i="1"/>
  <c r="BT3370" i="1"/>
  <c r="BT3367" i="1"/>
  <c r="BT3357" i="1"/>
  <c r="BT3356" i="1"/>
  <c r="BT3341" i="1"/>
  <c r="BT3335" i="1"/>
  <c r="BT3334" i="1"/>
  <c r="BT3304" i="1"/>
  <c r="BT3282" i="1"/>
  <c r="BT3263" i="1"/>
  <c r="BT3262" i="1"/>
  <c r="BT3261" i="1"/>
  <c r="BT3260" i="1"/>
  <c r="BT3259" i="1"/>
  <c r="BT3258" i="1"/>
  <c r="BT3257" i="1"/>
  <c r="BT3226" i="1"/>
  <c r="BT3218" i="1"/>
  <c r="BT3217" i="1"/>
  <c r="BT3216" i="1"/>
  <c r="BT3213" i="1"/>
  <c r="BT3212" i="1"/>
  <c r="BT3207" i="1"/>
  <c r="BT3205" i="1"/>
  <c r="BT3199" i="1"/>
  <c r="BT3196" i="1"/>
  <c r="BT3164" i="1"/>
  <c r="BT3160" i="1"/>
  <c r="BT3158" i="1"/>
  <c r="BT3157" i="1"/>
  <c r="BT3156" i="1"/>
  <c r="BT3155" i="1"/>
  <c r="BT3154" i="1"/>
  <c r="BT3153" i="1"/>
  <c r="BT3152" i="1"/>
  <c r="BT3151" i="1"/>
  <c r="BT3150" i="1"/>
  <c r="BT3149" i="1"/>
  <c r="BT3148" i="1"/>
  <c r="BT3147" i="1"/>
  <c r="BT3144" i="1"/>
  <c r="BT3142" i="1"/>
  <c r="BT3140" i="1"/>
  <c r="BT3136" i="1"/>
  <c r="BT3135" i="1"/>
  <c r="BT3130" i="1"/>
  <c r="BT3126" i="1"/>
  <c r="BT3124" i="1"/>
  <c r="BT3122" i="1"/>
  <c r="BT3120" i="1"/>
  <c r="BT3118" i="1"/>
  <c r="BT3117" i="1"/>
  <c r="BT3116" i="1"/>
  <c r="BT3113" i="1"/>
  <c r="BT3109" i="1"/>
  <c r="BT3108" i="1"/>
  <c r="BT3107" i="1"/>
  <c r="BT3106" i="1"/>
  <c r="BT3064" i="1"/>
  <c r="BT3063" i="1"/>
  <c r="BT3048" i="1"/>
  <c r="BT3029" i="1"/>
  <c r="BT3021" i="1"/>
  <c r="BT3020" i="1"/>
  <c r="BT3012" i="1"/>
  <c r="BT3011" i="1"/>
  <c r="BT2976" i="1"/>
  <c r="BT2975" i="1"/>
  <c r="BT2969" i="1"/>
  <c r="BT2968" i="1"/>
  <c r="BT2967" i="1"/>
  <c r="BT2963" i="1"/>
  <c r="BT2962" i="1"/>
  <c r="BT2957" i="1"/>
  <c r="BT2956" i="1"/>
  <c r="BT2955" i="1"/>
  <c r="BT2954" i="1"/>
  <c r="BT2952" i="1"/>
  <c r="BT2949" i="1"/>
  <c r="BT2948" i="1"/>
  <c r="BT2946" i="1"/>
  <c r="BT2944" i="1"/>
  <c r="BT2940" i="1"/>
  <c r="BT2939" i="1"/>
  <c r="BT2938" i="1"/>
  <c r="BT2937" i="1"/>
  <c r="BT2933" i="1"/>
  <c r="BT2930" i="1"/>
  <c r="BT2927" i="1"/>
  <c r="BT2926" i="1"/>
  <c r="BT2924" i="1"/>
  <c r="BT2923" i="1"/>
  <c r="BT2894" i="1"/>
  <c r="BT2887" i="1"/>
  <c r="BT2886" i="1"/>
  <c r="BT2884" i="1"/>
  <c r="BT2876" i="1"/>
  <c r="BT2875" i="1"/>
  <c r="BT2873" i="1"/>
  <c r="BT2860" i="1"/>
  <c r="BT2831" i="1"/>
  <c r="BT2827" i="1"/>
  <c r="BT2826" i="1"/>
  <c r="BT2822" i="1"/>
  <c r="BT2821" i="1"/>
  <c r="BT2820" i="1"/>
  <c r="BT2819" i="1"/>
  <c r="BT2818" i="1"/>
  <c r="BT2817" i="1"/>
  <c r="BT2815" i="1"/>
  <c r="BT2812" i="1"/>
  <c r="BT2811" i="1"/>
  <c r="BT2804" i="1"/>
  <c r="BT2803" i="1"/>
  <c r="BT2778" i="1"/>
  <c r="BT2771" i="1"/>
  <c r="BT2770" i="1"/>
  <c r="BT2769" i="1"/>
  <c r="BT2768" i="1"/>
  <c r="BT2766" i="1"/>
  <c r="BT2765" i="1"/>
  <c r="BT2764" i="1"/>
  <c r="BT2763" i="1"/>
  <c r="BT2762" i="1"/>
  <c r="BT2760" i="1"/>
  <c r="BT2759" i="1"/>
  <c r="BT2758" i="1"/>
  <c r="BT2757" i="1"/>
  <c r="BT2756" i="1"/>
  <c r="BT2755" i="1"/>
  <c r="BT2753" i="1"/>
  <c r="BT2752" i="1"/>
  <c r="BT2750" i="1"/>
  <c r="BT2749" i="1"/>
  <c r="BT2748" i="1"/>
  <c r="BT2744" i="1"/>
  <c r="BT2743" i="1"/>
  <c r="BT2742" i="1"/>
  <c r="BT2740" i="1"/>
  <c r="BT2739" i="1"/>
  <c r="BT2738" i="1"/>
  <c r="BT2734" i="1"/>
  <c r="BT2733" i="1"/>
  <c r="BT2731" i="1"/>
  <c r="BT2728" i="1"/>
  <c r="BT2727" i="1"/>
  <c r="BT2726" i="1"/>
  <c r="BT2722" i="1"/>
  <c r="BT2721" i="1"/>
  <c r="BT2720" i="1"/>
  <c r="BT2719" i="1"/>
  <c r="BT2718" i="1"/>
  <c r="BT2717" i="1"/>
  <c r="BT2715" i="1"/>
  <c r="BT2714" i="1"/>
  <c r="BT2713" i="1"/>
  <c r="BT2712" i="1"/>
  <c r="BT2709" i="1"/>
  <c r="BT2703" i="1"/>
  <c r="BT2700" i="1"/>
  <c r="BT2699" i="1"/>
  <c r="BT2673" i="1"/>
  <c r="BT2666" i="1"/>
  <c r="BT2662" i="1"/>
  <c r="BT2661" i="1"/>
  <c r="BT2654" i="1"/>
  <c r="BT2652" i="1"/>
  <c r="BT2614" i="1"/>
  <c r="BT2611" i="1"/>
  <c r="BT2605" i="1"/>
  <c r="BT2604" i="1"/>
  <c r="BT2602" i="1"/>
  <c r="BT2601" i="1"/>
  <c r="BT2599" i="1"/>
  <c r="BT2598" i="1"/>
  <c r="BT2597" i="1"/>
  <c r="BT2596" i="1"/>
  <c r="BT2595" i="1"/>
  <c r="BT2591" i="1"/>
  <c r="BT2590" i="1"/>
  <c r="BT2589" i="1"/>
  <c r="BT2588" i="1"/>
  <c r="BT2585" i="1"/>
  <c r="BT2565" i="1"/>
  <c r="BT2564" i="1"/>
  <c r="BT2560" i="1"/>
  <c r="BT2556" i="1"/>
  <c r="BT2555" i="1"/>
  <c r="BT2554" i="1"/>
  <c r="BT2553" i="1"/>
  <c r="BT2552" i="1"/>
  <c r="BT2551" i="1"/>
  <c r="BT2545" i="1"/>
  <c r="BT2544" i="1"/>
  <c r="BT2543" i="1"/>
  <c r="BT2529" i="1"/>
  <c r="BT2521" i="1"/>
  <c r="BT2510" i="1"/>
  <c r="BT2509" i="1"/>
  <c r="BT2507" i="1"/>
  <c r="BT2505" i="1"/>
  <c r="BT2499" i="1"/>
  <c r="BT2498" i="1"/>
  <c r="BT2497" i="1"/>
  <c r="BT2482" i="1"/>
  <c r="BT2468" i="1"/>
  <c r="BT2467" i="1"/>
  <c r="BT2464" i="1"/>
  <c r="BT2462" i="1"/>
  <c r="BT2461" i="1"/>
  <c r="BT2460" i="1"/>
  <c r="BT2459" i="1"/>
  <c r="BT2458" i="1"/>
  <c r="BT2453" i="1"/>
  <c r="BT2452" i="1"/>
  <c r="BT2451" i="1"/>
  <c r="BT2438" i="1"/>
  <c r="BT2431" i="1"/>
  <c r="BT2430" i="1"/>
  <c r="BT2423" i="1"/>
  <c r="BT2419" i="1"/>
  <c r="BT2418" i="1"/>
  <c r="BT2417" i="1"/>
  <c r="BT2415" i="1"/>
  <c r="BT2413" i="1"/>
  <c r="BT2408" i="1"/>
  <c r="BT2407" i="1"/>
  <c r="BT2406" i="1"/>
  <c r="BT2405" i="1"/>
  <c r="BT2404" i="1"/>
  <c r="BT2387" i="1"/>
  <c r="BT2380" i="1"/>
  <c r="BT2377" i="1"/>
  <c r="BT2373" i="1"/>
  <c r="BT2369" i="1"/>
  <c r="BT2368" i="1"/>
  <c r="BT2367" i="1"/>
  <c r="BT2366" i="1"/>
  <c r="BT2347" i="1"/>
  <c r="BT2308" i="1"/>
  <c r="BT2301" i="1"/>
  <c r="BT2292" i="1"/>
  <c r="BT2286" i="1"/>
  <c r="BT2279" i="1"/>
  <c r="BT2276" i="1"/>
  <c r="BT2275" i="1"/>
  <c r="BT2274" i="1"/>
  <c r="BT2273" i="1"/>
  <c r="BT2269" i="1"/>
  <c r="BT2268" i="1"/>
  <c r="BT2267" i="1"/>
  <c r="BT2259" i="1"/>
  <c r="BT2258" i="1"/>
  <c r="BT2257" i="1"/>
  <c r="BT2254" i="1"/>
  <c r="BT2224" i="1"/>
  <c r="BT2217" i="1"/>
  <c r="BT2216" i="1"/>
  <c r="BT2213" i="1"/>
  <c r="BT2212" i="1"/>
  <c r="BT2211" i="1"/>
  <c r="BT2210" i="1"/>
  <c r="BT2208" i="1"/>
  <c r="BT2202" i="1"/>
  <c r="BT2201" i="1"/>
  <c r="BT2200" i="1"/>
  <c r="BT2199" i="1"/>
  <c r="BT2189" i="1"/>
  <c r="BT2182" i="1"/>
  <c r="BT2175" i="1"/>
  <c r="BT2174" i="1"/>
  <c r="BT2171" i="1"/>
  <c r="BT2170" i="1"/>
  <c r="BT2169" i="1"/>
  <c r="BT2168" i="1"/>
  <c r="BT2167" i="1"/>
  <c r="BT2166" i="1"/>
  <c r="BT2160" i="1"/>
  <c r="BT2159" i="1"/>
  <c r="BT2158" i="1"/>
  <c r="BT2148" i="1"/>
  <c r="BT2141" i="1"/>
  <c r="BT2133" i="1"/>
  <c r="BT2132" i="1"/>
  <c r="BT2129" i="1"/>
  <c r="BT2128" i="1"/>
  <c r="BT2127" i="1"/>
  <c r="BT2126" i="1"/>
  <c r="BT2125" i="1"/>
  <c r="BT2124" i="1"/>
  <c r="BT2123" i="1"/>
  <c r="BT2122" i="1"/>
  <c r="BT2118" i="1"/>
  <c r="BT2117" i="1"/>
  <c r="BT2115" i="1"/>
  <c r="BT2112" i="1"/>
  <c r="BT2105" i="1"/>
  <c r="BT2098" i="1"/>
  <c r="BT2091" i="1"/>
  <c r="BT2090" i="1"/>
  <c r="BT2087" i="1"/>
  <c r="BT2086" i="1"/>
  <c r="BT2085" i="1"/>
  <c r="BT2084" i="1"/>
  <c r="BT2083" i="1"/>
  <c r="BT2082" i="1"/>
  <c r="BT2081" i="1"/>
  <c r="BT2076" i="1"/>
  <c r="BT2075" i="1"/>
  <c r="BT2064" i="1"/>
  <c r="BT2051" i="1"/>
  <c r="BT2050" i="1"/>
  <c r="BT2047" i="1"/>
  <c r="BT2046" i="1"/>
  <c r="BT2045" i="1"/>
  <c r="BT2044" i="1"/>
  <c r="BT2043" i="1"/>
  <c r="BT2042" i="1"/>
  <c r="BT2041" i="1"/>
  <c r="BT2040" i="1"/>
  <c r="BT2036" i="1"/>
  <c r="BT2035" i="1"/>
  <c r="BT2034" i="1"/>
  <c r="BT2033" i="1"/>
  <c r="BT2030" i="1"/>
  <c r="BT2023" i="1"/>
  <c r="BT2015" i="1"/>
  <c r="BT2001" i="1"/>
  <c r="BT1997" i="1"/>
  <c r="BT1995" i="1"/>
  <c r="BT1994" i="1"/>
  <c r="BT1993" i="1"/>
  <c r="BT1992" i="1"/>
  <c r="BT1991" i="1"/>
  <c r="BT1986" i="1"/>
  <c r="BT1985" i="1"/>
  <c r="BT1984" i="1"/>
  <c r="BT1983" i="1"/>
  <c r="BT1973" i="1"/>
  <c r="BT1966" i="1"/>
  <c r="BT1959" i="1"/>
  <c r="BT1955" i="1"/>
  <c r="BT1954" i="1"/>
  <c r="BT1953" i="1"/>
  <c r="BT1952" i="1"/>
  <c r="BT1951" i="1"/>
  <c r="BT1950" i="1"/>
  <c r="BT1948" i="1"/>
  <c r="BT1944" i="1"/>
  <c r="BT1943" i="1"/>
  <c r="BT1942" i="1"/>
  <c r="BT1931" i="1"/>
  <c r="BT1919" i="1"/>
  <c r="BT1916" i="1"/>
  <c r="BT1915" i="1"/>
  <c r="BT1911" i="1"/>
  <c r="BT1910" i="1"/>
  <c r="BT1909" i="1"/>
  <c r="BT1908" i="1"/>
  <c r="BT1907" i="1"/>
  <c r="BT1901" i="1"/>
  <c r="BT1900" i="1"/>
  <c r="BT1899" i="1"/>
  <c r="BT1898" i="1"/>
  <c r="BT1888" i="1"/>
  <c r="BT1875" i="1"/>
  <c r="BT1873" i="1"/>
  <c r="BT1871" i="1"/>
  <c r="BT1870" i="1"/>
  <c r="BT1869" i="1"/>
  <c r="BT1867" i="1"/>
  <c r="BT1866" i="1"/>
  <c r="BT1865" i="1"/>
  <c r="BT1860" i="1"/>
  <c r="BT1859" i="1"/>
  <c r="BT1858" i="1"/>
  <c r="BT1857" i="1"/>
  <c r="BT1856" i="1"/>
  <c r="BT1847" i="1"/>
  <c r="BT1833" i="1"/>
  <c r="BT1831" i="1"/>
  <c r="BT1829" i="1"/>
  <c r="BT1828" i="1"/>
  <c r="BT1827" i="1"/>
  <c r="BT1826" i="1"/>
  <c r="BT1825" i="1"/>
  <c r="BT1824" i="1"/>
  <c r="BT1823" i="1"/>
  <c r="BT1822" i="1"/>
  <c r="BT1820" i="1"/>
  <c r="BT1818" i="1"/>
  <c r="BT1816" i="1"/>
  <c r="BT1814" i="1"/>
  <c r="BT1805" i="1"/>
  <c r="BT1798" i="1"/>
  <c r="BT1791" i="1"/>
  <c r="BT1789" i="1"/>
  <c r="BT1787" i="1"/>
  <c r="BT1786" i="1"/>
  <c r="BT1785" i="1"/>
  <c r="BT1784" i="1"/>
  <c r="BT1783" i="1"/>
  <c r="BT1781" i="1"/>
  <c r="BT1780" i="1"/>
  <c r="BT1776" i="1"/>
  <c r="BT1774" i="1"/>
  <c r="BT1772" i="1"/>
  <c r="BT1763" i="1"/>
  <c r="BT1756" i="1"/>
  <c r="BT1750" i="1"/>
  <c r="BT1749" i="1"/>
  <c r="BT1746" i="1"/>
  <c r="BT1745" i="1"/>
  <c r="BT1744" i="1"/>
  <c r="BT1743" i="1"/>
  <c r="BT1742" i="1"/>
  <c r="BT1741" i="1"/>
  <c r="BT1740" i="1"/>
  <c r="BT1735" i="1"/>
  <c r="BT1734" i="1"/>
  <c r="BT1733" i="1"/>
  <c r="BT1732" i="1"/>
  <c r="BT1726" i="1"/>
  <c r="BT1722" i="1"/>
  <c r="BT1711" i="1"/>
  <c r="BT1708" i="1"/>
  <c r="BT1707" i="1"/>
  <c r="BT1706" i="1"/>
  <c r="BT1705" i="1"/>
  <c r="BT1701" i="1"/>
  <c r="BT1699" i="1"/>
  <c r="BT1690" i="1"/>
  <c r="BT1688" i="1"/>
  <c r="BT1685" i="1"/>
  <c r="BT1676" i="1"/>
  <c r="BT1675" i="1"/>
  <c r="BT1670" i="1"/>
  <c r="BT1634" i="1"/>
  <c r="BT1627" i="1"/>
  <c r="BT1619" i="1"/>
  <c r="BT1614" i="1"/>
  <c r="BT1611" i="1"/>
  <c r="BT1605" i="1"/>
  <c r="BT1604" i="1"/>
  <c r="BT1603" i="1"/>
  <c r="BT1598" i="1"/>
  <c r="BT1592" i="1"/>
  <c r="BT1591" i="1"/>
  <c r="BT1554" i="1"/>
  <c r="BT1553" i="1"/>
  <c r="BT1550" i="1"/>
  <c r="BT1549" i="1"/>
  <c r="BT1540" i="1"/>
  <c r="BT1519" i="1"/>
  <c r="BT1512" i="1"/>
  <c r="BT1511" i="1"/>
  <c r="BT1508" i="1"/>
  <c r="BT1507" i="1"/>
  <c r="BT1506" i="1"/>
  <c r="BT1504" i="1"/>
  <c r="BT1503" i="1"/>
  <c r="BT1502" i="1"/>
  <c r="BT1501" i="1"/>
  <c r="BT1500" i="1"/>
  <c r="BT1499" i="1"/>
  <c r="BT1498" i="1"/>
  <c r="BT1497" i="1"/>
  <c r="BT1493" i="1"/>
  <c r="BT1492" i="1"/>
  <c r="BT1491" i="1"/>
  <c r="BT1490" i="1"/>
  <c r="BT1489" i="1"/>
  <c r="BT1476" i="1"/>
  <c r="BT1462" i="1"/>
  <c r="BT1460" i="1"/>
  <c r="BT1458" i="1"/>
  <c r="BT1457" i="1"/>
  <c r="BT1456" i="1"/>
  <c r="BT1455" i="1"/>
  <c r="BT1454" i="1"/>
  <c r="BT1453" i="1"/>
  <c r="BT1452" i="1"/>
  <c r="BT1451" i="1"/>
  <c r="BT1447" i="1"/>
  <c r="BT1446" i="1"/>
  <c r="BT1445" i="1"/>
  <c r="BT1434" i="1"/>
  <c r="BT1427" i="1"/>
  <c r="BT1420" i="1"/>
  <c r="BT1416" i="1"/>
  <c r="BT1415" i="1"/>
  <c r="BT1414" i="1"/>
  <c r="BT1413" i="1"/>
  <c r="BT1412" i="1"/>
  <c r="BT1410" i="1"/>
  <c r="BT1406" i="1"/>
  <c r="BT1405" i="1"/>
  <c r="BT1404" i="1"/>
  <c r="BT1403" i="1"/>
  <c r="BT1393" i="1"/>
  <c r="BT1386" i="1"/>
  <c r="BT1385" i="1"/>
  <c r="BT1379" i="1"/>
  <c r="BT1378" i="1"/>
  <c r="BT1375" i="1"/>
  <c r="BT1374" i="1"/>
  <c r="BT1373" i="1"/>
  <c r="BT1372" i="1"/>
  <c r="BT1371" i="1"/>
  <c r="BT1370" i="1"/>
  <c r="BT1365" i="1"/>
  <c r="BT1364" i="1"/>
  <c r="BT1363" i="1"/>
  <c r="BT1359" i="1"/>
  <c r="BT1352" i="1"/>
  <c r="BT1345" i="1"/>
  <c r="BT1338" i="1"/>
  <c r="BT1334" i="1"/>
  <c r="BT1333" i="1"/>
  <c r="BT1332" i="1"/>
  <c r="BT1331" i="1"/>
  <c r="BT1330" i="1"/>
  <c r="BT1329" i="1"/>
  <c r="BT1328" i="1"/>
  <c r="BT1323" i="1"/>
  <c r="BT1322" i="1"/>
  <c r="BT1321" i="1"/>
  <c r="BT1310" i="1"/>
  <c r="BT1303" i="1"/>
  <c r="BT1296" i="1"/>
  <c r="BT1292" i="1"/>
  <c r="BT1291" i="1"/>
  <c r="BT1290" i="1"/>
  <c r="BT1289" i="1"/>
  <c r="BT1288" i="1"/>
  <c r="BT1287" i="1"/>
  <c r="BT1286" i="1"/>
  <c r="BT1283" i="1"/>
  <c r="BT1281" i="1"/>
  <c r="BT1280" i="1"/>
  <c r="BT1279" i="1"/>
  <c r="BT1275" i="1"/>
  <c r="BT1268" i="1"/>
  <c r="BT1261" i="1"/>
  <c r="BT1254" i="1"/>
  <c r="BT1250" i="1"/>
  <c r="BT1249" i="1"/>
  <c r="BT1248" i="1"/>
  <c r="BT1247" i="1"/>
  <c r="BT1246" i="1"/>
  <c r="BT1244" i="1"/>
  <c r="BT1240" i="1"/>
  <c r="BT1239" i="1"/>
  <c r="BT1238" i="1"/>
  <c r="BT1237" i="1"/>
  <c r="BT1227" i="1"/>
  <c r="BT1220" i="1"/>
  <c r="BT1213" i="1"/>
  <c r="BT1212" i="1"/>
  <c r="BT1209" i="1"/>
  <c r="BT1208" i="1"/>
  <c r="BT1207" i="1"/>
  <c r="BT1206" i="1"/>
  <c r="BT1205" i="1"/>
  <c r="BT1204" i="1"/>
  <c r="BT1203" i="1"/>
  <c r="BT1201" i="1"/>
  <c r="BT1199" i="1"/>
  <c r="BT1198" i="1"/>
  <c r="BT1197" i="1"/>
  <c r="BT1186" i="1"/>
  <c r="BT1179" i="1"/>
  <c r="BT1172" i="1"/>
  <c r="BT1168" i="1"/>
  <c r="BT1167" i="1"/>
  <c r="BT1166" i="1"/>
  <c r="BT1165" i="1"/>
  <c r="BT1164" i="1"/>
  <c r="BT1163" i="1"/>
  <c r="BT1162" i="1"/>
  <c r="BT1161" i="1"/>
  <c r="BT1159" i="1"/>
  <c r="BT1157" i="1"/>
  <c r="BT1156" i="1"/>
  <c r="BT1144" i="1"/>
  <c r="BT1137" i="1"/>
  <c r="BT1130" i="1"/>
  <c r="BT1126" i="1"/>
  <c r="BT1125" i="1"/>
  <c r="BT1124" i="1"/>
  <c r="BT1123" i="1"/>
  <c r="BT1122" i="1"/>
  <c r="BT1121" i="1"/>
  <c r="BT1120" i="1"/>
  <c r="BT1116" i="1"/>
  <c r="BT1115" i="1"/>
  <c r="BT1114" i="1"/>
  <c r="BT1113" i="1"/>
  <c r="BT1110" i="1"/>
  <c r="BT1103" i="1"/>
  <c r="BT1095" i="1"/>
  <c r="BT1092" i="1"/>
  <c r="BT1089" i="1"/>
  <c r="BT1088" i="1"/>
  <c r="BT1085" i="1"/>
  <c r="BT1084" i="1"/>
  <c r="BT1083" i="1"/>
  <c r="BT1082" i="1"/>
  <c r="BT1081" i="1"/>
  <c r="BT1080" i="1"/>
  <c r="BT1079" i="1"/>
  <c r="BT1075" i="1"/>
  <c r="BT1074" i="1"/>
  <c r="BT1073" i="1"/>
  <c r="BT1069" i="1"/>
  <c r="BT1062" i="1"/>
  <c r="BT1055" i="1"/>
  <c r="BT1048" i="1"/>
  <c r="BT1044" i="1"/>
  <c r="BT1043" i="1"/>
  <c r="BT1042" i="1"/>
  <c r="BT1041" i="1"/>
  <c r="BT1040" i="1"/>
  <c r="BT1039" i="1"/>
  <c r="BT1038" i="1"/>
  <c r="BT1033" i="1"/>
  <c r="BT1032" i="1"/>
  <c r="BT1031" i="1"/>
  <c r="BT1028" i="1"/>
  <c r="BT1021" i="1"/>
  <c r="BT1013" i="1"/>
  <c r="BT1010" i="1"/>
  <c r="BT1007" i="1"/>
  <c r="BT1006" i="1"/>
  <c r="BT1003" i="1"/>
  <c r="BT1002" i="1"/>
  <c r="BT1001" i="1"/>
  <c r="BT1000" i="1"/>
  <c r="BT999" i="1"/>
  <c r="BT998" i="1"/>
  <c r="BT997" i="1"/>
  <c r="BT992" i="1"/>
  <c r="BT991" i="1"/>
  <c r="BT990" i="1"/>
  <c r="BT989" i="1"/>
  <c r="BT979" i="1"/>
  <c r="BT972" i="1"/>
  <c r="BT971" i="1"/>
  <c r="BT965" i="1"/>
  <c r="BT964" i="1"/>
  <c r="BT961" i="1"/>
  <c r="BT960" i="1"/>
  <c r="BT959" i="1"/>
  <c r="BT958" i="1"/>
  <c r="BT957" i="1"/>
  <c r="BT956" i="1"/>
  <c r="BT953" i="1"/>
  <c r="BT951" i="1"/>
  <c r="BT950" i="1"/>
  <c r="BT949" i="1"/>
  <c r="BT945" i="1"/>
  <c r="BT938" i="1"/>
  <c r="BT931" i="1"/>
  <c r="BT927" i="1"/>
  <c r="BT926" i="1"/>
  <c r="BT923" i="1"/>
  <c r="BT922" i="1"/>
  <c r="BT921" i="1"/>
  <c r="BT919" i="1"/>
  <c r="BT918" i="1"/>
  <c r="BT913" i="1"/>
  <c r="BT911" i="1"/>
  <c r="BT910" i="1"/>
  <c r="BT907" i="1"/>
  <c r="BT900" i="1"/>
  <c r="BT886" i="1"/>
  <c r="BT885" i="1"/>
  <c r="BT882" i="1"/>
  <c r="BT881" i="1"/>
  <c r="BT880" i="1"/>
  <c r="BT879" i="1"/>
  <c r="BT878" i="1"/>
  <c r="BT877" i="1"/>
  <c r="BT872" i="1"/>
  <c r="BT871" i="1"/>
  <c r="BT870" i="1"/>
  <c r="BT869" i="1"/>
  <c r="BT859" i="1"/>
  <c r="BT852" i="1"/>
  <c r="BT847" i="1"/>
  <c r="BT844" i="1"/>
  <c r="BT843" i="1"/>
  <c r="BT842" i="1"/>
  <c r="BT841" i="1"/>
  <c r="BT840" i="1"/>
  <c r="BT839" i="1"/>
  <c r="BT838" i="1"/>
  <c r="BT834" i="1"/>
  <c r="BT833" i="1"/>
  <c r="BT832" i="1"/>
  <c r="BT831" i="1"/>
  <c r="BT821" i="1"/>
  <c r="BT810" i="1"/>
  <c r="BT806" i="1"/>
  <c r="BT805" i="1"/>
  <c r="BT802" i="1"/>
  <c r="BT801" i="1"/>
  <c r="BT800" i="1"/>
  <c r="BT799" i="1"/>
  <c r="BT798" i="1"/>
  <c r="BT797" i="1"/>
  <c r="BT792" i="1"/>
  <c r="BT791" i="1"/>
  <c r="BT790" i="1"/>
  <c r="BT789" i="1"/>
  <c r="BT779" i="1"/>
  <c r="BT771" i="1"/>
  <c r="BT765" i="1"/>
  <c r="BT763" i="1"/>
  <c r="BT761" i="1"/>
  <c r="BT760" i="1"/>
  <c r="BT759" i="1"/>
  <c r="BT758" i="1"/>
  <c r="BT757" i="1"/>
  <c r="BT752" i="1"/>
  <c r="BT751" i="1"/>
  <c r="BT750" i="1"/>
  <c r="BT749" i="1"/>
  <c r="BT748" i="1"/>
  <c r="BT739" i="1"/>
  <c r="BT732" i="1"/>
  <c r="BT725" i="1"/>
  <c r="BT724" i="1"/>
  <c r="BT723" i="1"/>
  <c r="BT721" i="1"/>
  <c r="BT720" i="1"/>
  <c r="BT719" i="1"/>
  <c r="BT718" i="1"/>
  <c r="BT717" i="1"/>
  <c r="BT711" i="1"/>
  <c r="BT710" i="1"/>
  <c r="BT709" i="1"/>
  <c r="BT708" i="1"/>
  <c r="BT698" i="1"/>
  <c r="BT691" i="1"/>
  <c r="BT683" i="1"/>
  <c r="BT680" i="1"/>
  <c r="BT679" i="1"/>
  <c r="BT678" i="1"/>
  <c r="BT677" i="1"/>
  <c r="BT671" i="1"/>
  <c r="BT669" i="1"/>
  <c r="BT668" i="1"/>
  <c r="BT658" i="1"/>
  <c r="BT651" i="1"/>
  <c r="BT643" i="1"/>
  <c r="BT640" i="1"/>
  <c r="BT639" i="1"/>
  <c r="BT638" i="1"/>
  <c r="BT637" i="1"/>
  <c r="BT636" i="1"/>
  <c r="BT635" i="1"/>
  <c r="BT630" i="1"/>
  <c r="BT629" i="1"/>
  <c r="BT628" i="1"/>
  <c r="BT627" i="1"/>
  <c r="BT617" i="1"/>
  <c r="BT609" i="1"/>
  <c r="BT603" i="1"/>
  <c r="BT602" i="1"/>
  <c r="BT601" i="1"/>
  <c r="BT599" i="1"/>
  <c r="BT598" i="1"/>
  <c r="BT597" i="1"/>
  <c r="BT596" i="1"/>
  <c r="BT595" i="1"/>
  <c r="BT594" i="1"/>
  <c r="BT588" i="1"/>
  <c r="BT587" i="1"/>
  <c r="BT586" i="1"/>
  <c r="BT585" i="1"/>
  <c r="BT575" i="1"/>
  <c r="BT568" i="1"/>
  <c r="BT567" i="1"/>
  <c r="BT561" i="1"/>
  <c r="BT560" i="1"/>
  <c r="BT559" i="1"/>
  <c r="BT557" i="1"/>
  <c r="BT556" i="1"/>
  <c r="BT555" i="1"/>
  <c r="BT554" i="1"/>
  <c r="BT553" i="1"/>
  <c r="BT547" i="1"/>
  <c r="BT546" i="1"/>
  <c r="BT544" i="1"/>
  <c r="BT534" i="1"/>
  <c r="BT527" i="1"/>
  <c r="BT523" i="1"/>
  <c r="BT522" i="1"/>
  <c r="BT519" i="1"/>
  <c r="BT516" i="1"/>
  <c r="BT515" i="1"/>
  <c r="BT514" i="1"/>
  <c r="BT513" i="1"/>
  <c r="BT512" i="1"/>
  <c r="BT511" i="1"/>
  <c r="BT506" i="1"/>
  <c r="BT505" i="1"/>
  <c r="BT504" i="1"/>
  <c r="BT503" i="1"/>
  <c r="BT502" i="1"/>
  <c r="BT493" i="1"/>
  <c r="BT486" i="1"/>
  <c r="BT485" i="1"/>
  <c r="BT482" i="1"/>
  <c r="BT479" i="1"/>
  <c r="BT476" i="1"/>
  <c r="BT475" i="1"/>
  <c r="BT472" i="1"/>
  <c r="BT471" i="1"/>
  <c r="BT470" i="1"/>
  <c r="BT469" i="1"/>
  <c r="BT468" i="1"/>
  <c r="BT467" i="1"/>
  <c r="BT466" i="1"/>
  <c r="BT465" i="1"/>
  <c r="BT461" i="1"/>
  <c r="BT460" i="1"/>
  <c r="BT459" i="1"/>
  <c r="BT458" i="1"/>
  <c r="BT448" i="1"/>
  <c r="BT440" i="1"/>
  <c r="BT437" i="1"/>
  <c r="BT433" i="1"/>
  <c r="BT432" i="1"/>
  <c r="BT431" i="1"/>
  <c r="BT430" i="1"/>
  <c r="BT429" i="1"/>
  <c r="BT428" i="1"/>
  <c r="BT427" i="1"/>
  <c r="BT423" i="1"/>
  <c r="BT422" i="1"/>
  <c r="BT421" i="1"/>
  <c r="BT420" i="1"/>
  <c r="BT410" i="1"/>
  <c r="BT403" i="1"/>
  <c r="BT398" i="1"/>
  <c r="BT397" i="1"/>
  <c r="BT395" i="1"/>
  <c r="BT394" i="1"/>
  <c r="BT393" i="1"/>
  <c r="BT392" i="1"/>
  <c r="BT391" i="1"/>
  <c r="BT390" i="1"/>
  <c r="BT384" i="1"/>
  <c r="BT383" i="1"/>
  <c r="BT382" i="1"/>
  <c r="BT371" i="1"/>
  <c r="BT364" i="1"/>
  <c r="BT363" i="1"/>
  <c r="BT357" i="1"/>
  <c r="BT356" i="1"/>
  <c r="BT353" i="1"/>
  <c r="BT352" i="1"/>
  <c r="BT351" i="1"/>
  <c r="BT350" i="1"/>
  <c r="BT349" i="1"/>
  <c r="BT348" i="1"/>
  <c r="BT342" i="1"/>
  <c r="BT341" i="1"/>
  <c r="BT340" i="1"/>
  <c r="BT339" i="1"/>
  <c r="BT329" i="1"/>
  <c r="BT322" i="1"/>
  <c r="BT317" i="1"/>
  <c r="BT314" i="1"/>
  <c r="BT313" i="1"/>
  <c r="BT310" i="1"/>
  <c r="BT309" i="1"/>
  <c r="BT308" i="1"/>
  <c r="BT307" i="1"/>
  <c r="BT306" i="1"/>
  <c r="BT305" i="1"/>
  <c r="BT300" i="1"/>
  <c r="BT299" i="1"/>
  <c r="BT298" i="1"/>
  <c r="BT297" i="1"/>
  <c r="BT287" i="1"/>
  <c r="BT280" i="1"/>
  <c r="BT273" i="1"/>
  <c r="BT269" i="1"/>
  <c r="BT268" i="1"/>
  <c r="BT267" i="1"/>
  <c r="BT266" i="1"/>
  <c r="BT265" i="1"/>
  <c r="BT264" i="1"/>
  <c r="BT259" i="1"/>
  <c r="BT258" i="1"/>
  <c r="BT257" i="1"/>
  <c r="BT256" i="1"/>
  <c r="BT246" i="1"/>
  <c r="BT239" i="1"/>
  <c r="BT235" i="1"/>
  <c r="BT231" i="1"/>
  <c r="BT230" i="1"/>
  <c r="BT229" i="1"/>
  <c r="BT228" i="1"/>
  <c r="BT227" i="1"/>
  <c r="BT226" i="1"/>
  <c r="BT225" i="1"/>
  <c r="BT220" i="1"/>
  <c r="BT219" i="1"/>
  <c r="BT218" i="1"/>
  <c r="BT207" i="1"/>
  <c r="BT200" i="1"/>
  <c r="BT193" i="1"/>
  <c r="BT192" i="1"/>
  <c r="BT189" i="1"/>
  <c r="BT188" i="1"/>
  <c r="BT187" i="1"/>
  <c r="BT186" i="1"/>
  <c r="BT184" i="1"/>
  <c r="BT180" i="1"/>
  <c r="BT179" i="1"/>
  <c r="BT178" i="1"/>
  <c r="BT177" i="1"/>
  <c r="BT167" i="1"/>
  <c r="BT160" i="1"/>
  <c r="BT153" i="1"/>
  <c r="BT149" i="1"/>
  <c r="BT148" i="1"/>
  <c r="BT147" i="1"/>
  <c r="BT145" i="1"/>
  <c r="BT144" i="1"/>
  <c r="BT139" i="1"/>
  <c r="BT138" i="1"/>
  <c r="BT137" i="1"/>
  <c r="BT136" i="1"/>
  <c r="BT126" i="1"/>
  <c r="BT119" i="1"/>
  <c r="BT118" i="1"/>
  <c r="BT112" i="1"/>
  <c r="BT108" i="1"/>
  <c r="BT107" i="1"/>
  <c r="BT106" i="1"/>
  <c r="BT105" i="1"/>
  <c r="BT103" i="1"/>
  <c r="BT97" i="1"/>
  <c r="BT95" i="1"/>
  <c r="BT84" i="1"/>
  <c r="BT70" i="1"/>
  <c r="BT69" i="1"/>
  <c r="BT65" i="1"/>
  <c r="BT63" i="1"/>
  <c r="BT61" i="1"/>
  <c r="BT55" i="1"/>
  <c r="BT53" i="1"/>
  <c r="BT41" i="1"/>
  <c r="BT40" i="1"/>
  <c r="BT4" i="1"/>
  <c r="BT2532" i="1" l="1"/>
  <c r="BT4114" i="1"/>
  <c r="BT1522" i="1"/>
  <c r="BT3784" i="1"/>
  <c r="BT4407" i="1"/>
  <c r="BT712" i="1"/>
  <c r="BT1174" i="1"/>
  <c r="BT4705" i="1"/>
  <c r="BT2232" i="1"/>
  <c r="BT1479" i="1"/>
  <c r="BT2304" i="1"/>
  <c r="BT2578" i="1"/>
  <c r="BT2395" i="1"/>
  <c r="BT1496" i="1"/>
  <c r="BT2440" i="1"/>
  <c r="BT3359" i="1"/>
  <c r="BT4361" i="1"/>
  <c r="BT672" i="1"/>
  <c r="BT2980" i="1"/>
  <c r="BT3032" i="1"/>
  <c r="BT3300" i="1"/>
  <c r="BT2953" i="1"/>
  <c r="BT4159" i="1"/>
  <c r="BT2485" i="1"/>
  <c r="BT1630" i="1"/>
  <c r="BT548" i="1"/>
  <c r="BT4336" i="1"/>
  <c r="BT3284" i="1"/>
  <c r="BT4140" i="1"/>
  <c r="BT1567" i="1"/>
  <c r="BT2695" i="1"/>
  <c r="BT3348" i="1"/>
  <c r="BT3919" i="1"/>
  <c r="BT4139" i="1"/>
  <c r="BT2633" i="1"/>
  <c r="BT3740" i="1"/>
  <c r="BT1579" i="1"/>
  <c r="BT1840" i="1"/>
  <c r="BT2157" i="1"/>
  <c r="BT626" i="1"/>
  <c r="BT788" i="1"/>
  <c r="BT1131" i="1"/>
  <c r="BT2092" i="1"/>
  <c r="BT1256" i="1"/>
  <c r="BT1464" i="1"/>
  <c r="BT3501" i="1"/>
  <c r="BT4004" i="1"/>
  <c r="BT2897" i="1"/>
  <c r="BT2844" i="1"/>
  <c r="BT549" i="1"/>
  <c r="BT3276" i="1"/>
  <c r="BT4408" i="1"/>
  <c r="BT3780" i="1"/>
  <c r="BT4428" i="1"/>
  <c r="BT1595" i="1"/>
  <c r="BT272" i="1"/>
  <c r="BT1999" i="1"/>
  <c r="BT436" i="1"/>
  <c r="BT836" i="1"/>
  <c r="BT1051" i="1"/>
  <c r="BT98" i="1"/>
  <c r="BT830" i="1"/>
  <c r="BT814" i="1"/>
  <c r="BT35" i="1"/>
  <c r="BT590" i="1"/>
  <c r="BT644" i="1"/>
  <c r="BT794" i="1"/>
  <c r="BT1792" i="1"/>
  <c r="BT1914" i="1"/>
  <c r="BT1913" i="1"/>
  <c r="BT1965" i="1"/>
  <c r="BT584" i="1"/>
  <c r="BT772" i="1"/>
  <c r="BT1014" i="1"/>
  <c r="BT1602" i="1"/>
  <c r="BT68" i="1"/>
  <c r="BT1096" i="1"/>
  <c r="BT1300" i="1"/>
  <c r="BT1488" i="1"/>
  <c r="BT1902" i="1"/>
  <c r="BT2009" i="1"/>
  <c r="BT2008" i="1"/>
  <c r="BT3208" i="1"/>
  <c r="BT545" i="1"/>
  <c r="BT1377" i="1"/>
  <c r="BT1982" i="1"/>
  <c r="BT3010" i="1"/>
  <c r="BT3019" i="1"/>
  <c r="BT2057" i="1"/>
  <c r="BT2161" i="1"/>
  <c r="BT2496" i="1"/>
  <c r="BT4203" i="1"/>
  <c r="BT4204" i="1"/>
  <c r="BT3871" i="1"/>
  <c r="BT3872" i="1"/>
  <c r="BT1678" i="1"/>
  <c r="BT2097" i="1"/>
  <c r="BT2114" i="1"/>
  <c r="BT3281" i="1"/>
  <c r="BT3678" i="1"/>
  <c r="BT924" i="1"/>
  <c r="BT2513" i="1"/>
  <c r="BT3271" i="1"/>
  <c r="BT3538" i="1"/>
  <c r="BT3588" i="1"/>
  <c r="BT3587" i="1"/>
  <c r="BT4245" i="1"/>
  <c r="BT4246" i="1"/>
  <c r="BT2847" i="1"/>
  <c r="BT3826" i="1"/>
  <c r="BT3825" i="1"/>
  <c r="BT3895" i="1"/>
  <c r="BT4199" i="1"/>
  <c r="BT4198" i="1"/>
  <c r="BT3923" i="1"/>
  <c r="BT3922" i="1"/>
  <c r="BT4059" i="1"/>
  <c r="BT4550" i="1"/>
  <c r="BT3369" i="1"/>
  <c r="BT3392" i="1"/>
  <c r="BT4064" i="1"/>
  <c r="BT4063" i="1"/>
  <c r="BT2409" i="1"/>
  <c r="BT2747" i="1"/>
  <c r="BT3186" i="1"/>
  <c r="BT4332" i="1"/>
  <c r="BT4498" i="1"/>
  <c r="BT2370" i="1"/>
  <c r="BT3035" i="1"/>
  <c r="BT3439" i="1"/>
  <c r="BT3776" i="1"/>
  <c r="BT3961" i="1"/>
  <c r="BT3960" i="1"/>
  <c r="BT4183" i="1"/>
  <c r="BT4514" i="1"/>
  <c r="BT4513" i="1"/>
  <c r="BT3764" i="1"/>
  <c r="BT4527" i="1"/>
  <c r="BT731" i="1"/>
  <c r="BT746" i="1"/>
  <c r="BT133" i="1"/>
  <c r="BT152" i="1"/>
  <c r="BT912" i="1"/>
  <c r="BT1155" i="1"/>
  <c r="BT194" i="1"/>
  <c r="BT175" i="1"/>
  <c r="BT462" i="1"/>
  <c r="BT764" i="1"/>
  <c r="BT146" i="1"/>
  <c r="BT261" i="1"/>
  <c r="BT321" i="1"/>
  <c r="BT1219" i="1"/>
  <c r="BT1941" i="1"/>
  <c r="BT102" i="1"/>
  <c r="BT222" i="1"/>
  <c r="BT221" i="1"/>
  <c r="BT358" i="1"/>
  <c r="BT417" i="1"/>
  <c r="BT670" i="1"/>
  <c r="BT848" i="1"/>
  <c r="BT1879" i="1"/>
  <c r="BT1881" i="1"/>
  <c r="BT1924" i="1"/>
  <c r="BT217" i="1"/>
  <c r="BT610" i="1"/>
  <c r="BT873" i="1"/>
  <c r="BT1469" i="1"/>
  <c r="BT56" i="1"/>
  <c r="BT92" i="1"/>
  <c r="BT234" i="1"/>
  <c r="BT337" i="1"/>
  <c r="BT354" i="1"/>
  <c r="BT111" i="1"/>
  <c r="BT301" i="1"/>
  <c r="BT441" i="1"/>
  <c r="BT593" i="1"/>
  <c r="BT787" i="1"/>
  <c r="BT849" i="1"/>
  <c r="BT1748" i="1"/>
  <c r="BT1747" i="1"/>
  <c r="BT2221" i="1"/>
  <c r="BT2223" i="1"/>
  <c r="BT1753" i="1"/>
  <c r="BT116" i="1"/>
  <c r="BT381" i="1"/>
  <c r="BT399" i="1"/>
  <c r="BT418" i="1"/>
  <c r="BT520" i="1"/>
  <c r="BT684" i="1"/>
  <c r="BT867" i="1"/>
  <c r="BT2403" i="1"/>
  <c r="BT419" i="1"/>
  <c r="BT521" i="1"/>
  <c r="BT766" i="1"/>
  <c r="BT1216" i="1"/>
  <c r="BT1777" i="1"/>
  <c r="BT2266" i="1"/>
  <c r="BT2384" i="1"/>
  <c r="BT2386" i="1"/>
  <c r="BT2676" i="1"/>
  <c r="BT2679" i="1"/>
  <c r="BT673" i="1"/>
  <c r="BT920" i="1"/>
  <c r="BT993" i="1"/>
  <c r="BT1034" i="1"/>
  <c r="BT1035" i="1"/>
  <c r="BT1077" i="1"/>
  <c r="BT1210" i="1"/>
  <c r="BT1407" i="1"/>
  <c r="BT1861" i="1"/>
  <c r="BT1987" i="1"/>
  <c r="BT1988" i="1"/>
  <c r="BT2181" i="1"/>
  <c r="BT2291" i="1"/>
  <c r="BT2289" i="1"/>
  <c r="BT2372" i="1"/>
  <c r="BT2471" i="1"/>
  <c r="BT2542" i="1"/>
  <c r="BT876" i="1"/>
  <c r="BT1241" i="1"/>
  <c r="BT1693" i="1"/>
  <c r="BT1692" i="1"/>
  <c r="BT1923" i="1"/>
  <c r="BT2012" i="1"/>
  <c r="BT2425" i="1"/>
  <c r="BT2737" i="1"/>
  <c r="BT2867" i="1"/>
  <c r="BT3760" i="1"/>
  <c r="BT1505" i="1"/>
  <c r="BT3734" i="1"/>
  <c r="BT1590" i="1"/>
  <c r="BT1615" i="1"/>
  <c r="BT1874" i="1"/>
  <c r="BT1958" i="1"/>
  <c r="BT2332" i="1"/>
  <c r="BT2593" i="1"/>
  <c r="BT2592" i="1"/>
  <c r="BT3229" i="1"/>
  <c r="BT3232" i="1"/>
  <c r="BT3242" i="1"/>
  <c r="BT1342" i="1"/>
  <c r="BT2546" i="1"/>
  <c r="BT2641" i="1"/>
  <c r="BT2657" i="1"/>
  <c r="BT3582" i="1"/>
  <c r="BT2250" i="1"/>
  <c r="BT2272" i="1"/>
  <c r="BT2559" i="1"/>
  <c r="BT3536" i="1"/>
  <c r="BT3211" i="1"/>
  <c r="BT3500" i="1"/>
  <c r="BT3573" i="1"/>
  <c r="BT4495" i="1"/>
  <c r="BT4679" i="1"/>
  <c r="BT4753" i="1"/>
  <c r="BT4750" i="1"/>
  <c r="BT2932" i="1"/>
  <c r="BT3007" i="1"/>
  <c r="BT3272" i="1"/>
  <c r="BT3420" i="1"/>
  <c r="BT3480" i="1"/>
  <c r="BT3855" i="1"/>
  <c r="BT4093" i="1"/>
  <c r="BT4631" i="1"/>
  <c r="BT2874" i="1"/>
  <c r="BT3456" i="1"/>
  <c r="BT3672" i="1"/>
  <c r="BT3689" i="1"/>
  <c r="BT3715" i="1"/>
  <c r="BT3763" i="1"/>
  <c r="BT4585" i="1"/>
  <c r="BT2830" i="1"/>
  <c r="BT2900" i="1"/>
  <c r="BT2966" i="1"/>
  <c r="BT3159" i="1"/>
  <c r="BT3528" i="1"/>
  <c r="BT3566" i="1"/>
  <c r="BT4155" i="1"/>
  <c r="BT4154" i="1"/>
  <c r="BT2653" i="1"/>
  <c r="BT2983" i="1"/>
  <c r="BT3522" i="1"/>
  <c r="BT3619" i="1"/>
  <c r="BT3618" i="1"/>
  <c r="BT3478" i="1"/>
  <c r="BT3738" i="1"/>
  <c r="BT3765" i="1"/>
  <c r="BT3879" i="1"/>
  <c r="BT3901" i="1"/>
  <c r="BT4317" i="1"/>
  <c r="BT4383" i="1"/>
  <c r="BT4382" i="1"/>
  <c r="BT4420" i="1"/>
  <c r="BT4671" i="1"/>
  <c r="BT4686" i="1"/>
  <c r="BT4716" i="1"/>
  <c r="BT3809" i="1"/>
  <c r="BT3545" i="1"/>
  <c r="BT3717" i="1"/>
  <c r="BT3945" i="1"/>
  <c r="BT3967" i="1"/>
  <c r="BT4001" i="1"/>
  <c r="BT4026" i="1"/>
  <c r="BT4048" i="1"/>
  <c r="BT4110" i="1"/>
  <c r="BT4109" i="1"/>
  <c r="BT4287" i="1"/>
  <c r="BT4288" i="1"/>
  <c r="BT4562" i="1"/>
  <c r="BT4611" i="1"/>
  <c r="BT4610" i="1"/>
  <c r="BT4675" i="1"/>
  <c r="BT4727" i="1"/>
  <c r="BT3333" i="1"/>
  <c r="BT3636" i="1"/>
  <c r="BT3993" i="1"/>
  <c r="BT4292" i="1"/>
  <c r="BT4294" i="1"/>
  <c r="BT4645" i="1"/>
  <c r="BT3691" i="1"/>
  <c r="BT3830" i="1"/>
  <c r="BT4009" i="1"/>
  <c r="BT4008" i="1"/>
  <c r="BT4229" i="1"/>
  <c r="BT4635" i="1"/>
  <c r="BT4097" i="1"/>
  <c r="BT4519" i="1"/>
  <c r="BT4653" i="1"/>
  <c r="BT4688" i="1"/>
  <c r="BT4545" i="1"/>
  <c r="BT93" i="1"/>
  <c r="BT57" i="1"/>
  <c r="BT58" i="1"/>
  <c r="BT64" i="1"/>
  <c r="BT73" i="1"/>
  <c r="BT71" i="1"/>
  <c r="BT94" i="1"/>
  <c r="BT54" i="1"/>
  <c r="BT96" i="1"/>
  <c r="BT104" i="1"/>
  <c r="BT115" i="1"/>
  <c r="BT113" i="1"/>
  <c r="BT52" i="1"/>
  <c r="BT62" i="1"/>
  <c r="BT66" i="1"/>
  <c r="BT76" i="1"/>
  <c r="BT91" i="1"/>
  <c r="BT110" i="1"/>
  <c r="BT43" i="1"/>
  <c r="BT388" i="1"/>
  <c r="BT197" i="1"/>
  <c r="BT199" i="1"/>
  <c r="BT224" i="1"/>
  <c r="BT255" i="1"/>
  <c r="BT254" i="1"/>
  <c r="BT263" i="1"/>
  <c r="BT304" i="1"/>
  <c r="BT346" i="1"/>
  <c r="BT50" i="1"/>
  <c r="BT101" i="1"/>
  <c r="BT134" i="1"/>
  <c r="BT135" i="1"/>
  <c r="BT140" i="1"/>
  <c r="BT141" i="1"/>
  <c r="BT279" i="1"/>
  <c r="BT277" i="1"/>
  <c r="BT143" i="1"/>
  <c r="BT156" i="1"/>
  <c r="BT159" i="1"/>
  <c r="BT190" i="1"/>
  <c r="BT191" i="1"/>
  <c r="BT236" i="1"/>
  <c r="BT238" i="1"/>
  <c r="BT274" i="1"/>
  <c r="BT276" i="1"/>
  <c r="BT312" i="1"/>
  <c r="BT311" i="1"/>
  <c r="BT385" i="1"/>
  <c r="BT386" i="1"/>
  <c r="BT214" i="1"/>
  <c r="BT270" i="1"/>
  <c r="BT271" i="1"/>
  <c r="BT336" i="1"/>
  <c r="BT343" i="1"/>
  <c r="BT344" i="1"/>
  <c r="BT151" i="1"/>
  <c r="BT174" i="1"/>
  <c r="BT182" i="1"/>
  <c r="BT181" i="1"/>
  <c r="BT216" i="1"/>
  <c r="BT233" i="1"/>
  <c r="BT294" i="1"/>
  <c r="BT378" i="1"/>
  <c r="BT435" i="1"/>
  <c r="BT483" i="1"/>
  <c r="BT675" i="1"/>
  <c r="BT690" i="1"/>
  <c r="BT786" i="1"/>
  <c r="BT866" i="1"/>
  <c r="BT909" i="1"/>
  <c r="BT928" i="1"/>
  <c r="BT930" i="1"/>
  <c r="BT968" i="1"/>
  <c r="BT986" i="1"/>
  <c r="BT1158" i="1"/>
  <c r="BT1175" i="1"/>
  <c r="BT1336" i="1"/>
  <c r="BT1589" i="1"/>
  <c r="BT1704" i="1"/>
  <c r="BT1729" i="1"/>
  <c r="BT1775" i="1"/>
  <c r="BT1897" i="1"/>
  <c r="BT1896" i="1"/>
  <c r="BT2362" i="1"/>
  <c r="BT2500" i="1"/>
  <c r="BT2501" i="1"/>
  <c r="BT2550" i="1"/>
  <c r="BT474" i="1"/>
  <c r="BT542" i="1"/>
  <c r="BT543" i="1"/>
  <c r="BT642" i="1"/>
  <c r="BT676" i="1"/>
  <c r="BT682" i="1"/>
  <c r="BT715" i="1"/>
  <c r="BT892" i="1"/>
  <c r="BT914" i="1"/>
  <c r="BT915" i="1"/>
  <c r="BT987" i="1"/>
  <c r="BT988" i="1"/>
  <c r="BT1004" i="1"/>
  <c r="BT1005" i="1"/>
  <c r="BT1054" i="1"/>
  <c r="BT1071" i="1"/>
  <c r="BT1154" i="1"/>
  <c r="BT1327" i="1"/>
  <c r="BT1337" i="1"/>
  <c r="BT1400" i="1"/>
  <c r="BT1424" i="1"/>
  <c r="BT1426" i="1"/>
  <c r="BT1548" i="1"/>
  <c r="BT1715" i="1"/>
  <c r="BT2209" i="1"/>
  <c r="BT2421" i="1"/>
  <c r="BT318" i="1"/>
  <c r="BT338" i="1"/>
  <c r="BT347" i="1"/>
  <c r="BT355" i="1"/>
  <c r="BT380" i="1"/>
  <c r="BT389" i="1"/>
  <c r="BT508" i="1"/>
  <c r="BT507" i="1"/>
  <c r="BT510" i="1"/>
  <c r="BT518" i="1"/>
  <c r="BT526" i="1"/>
  <c r="BT592" i="1"/>
  <c r="BT713" i="1"/>
  <c r="BT716" i="1"/>
  <c r="BT726" i="1"/>
  <c r="BT728" i="1"/>
  <c r="BT747" i="1"/>
  <c r="BT796" i="1"/>
  <c r="BT807" i="1"/>
  <c r="BT809" i="1"/>
  <c r="BT828" i="1"/>
  <c r="BT893" i="1"/>
  <c r="BT917" i="1"/>
  <c r="BT925" i="1"/>
  <c r="BT996" i="1"/>
  <c r="BT1072" i="1"/>
  <c r="BT1086" i="1"/>
  <c r="BT1087" i="1"/>
  <c r="BT1134" i="1"/>
  <c r="BT1136" i="1"/>
  <c r="BT1170" i="1"/>
  <c r="BT1200" i="1"/>
  <c r="BT1252" i="1"/>
  <c r="BT1258" i="1"/>
  <c r="BT1260" i="1"/>
  <c r="BT1294" i="1"/>
  <c r="BT1317" i="1"/>
  <c r="BT1319" i="1"/>
  <c r="BT1401" i="1"/>
  <c r="BT1402" i="1"/>
  <c r="BT1441" i="1"/>
  <c r="BT1443" i="1"/>
  <c r="BT1539" i="1"/>
  <c r="BT1612" i="1"/>
  <c r="BT1700" i="1"/>
  <c r="BT1730" i="1"/>
  <c r="BT1731" i="1"/>
  <c r="BT1817" i="1"/>
  <c r="BT2000" i="1"/>
  <c r="BT2137" i="1"/>
  <c r="BT2155" i="1"/>
  <c r="BT2448" i="1"/>
  <c r="BT2449" i="1"/>
  <c r="BT2450" i="1"/>
  <c r="BT455" i="1"/>
  <c r="BT551" i="1"/>
  <c r="BT624" i="1"/>
  <c r="BT665" i="1"/>
  <c r="BT705" i="1"/>
  <c r="BT722" i="1"/>
  <c r="BT874" i="1"/>
  <c r="BT947" i="1"/>
  <c r="BT952" i="1"/>
  <c r="BT962" i="1"/>
  <c r="BT963" i="1"/>
  <c r="BT1171" i="1"/>
  <c r="BT1193" i="1"/>
  <c r="BT1195" i="1"/>
  <c r="BT1234" i="1"/>
  <c r="BT1253" i="1"/>
  <c r="BT1257" i="1"/>
  <c r="BT1282" i="1"/>
  <c r="BT1285" i="1"/>
  <c r="BT1295" i="1"/>
  <c r="BT1320" i="1"/>
  <c r="BT1341" i="1"/>
  <c r="BT1444" i="1"/>
  <c r="BT1463" i="1"/>
  <c r="BT1465" i="1"/>
  <c r="BT1468" i="1"/>
  <c r="BT1509" i="1"/>
  <c r="BT1510" i="1"/>
  <c r="BT1551" i="1"/>
  <c r="BT1552" i="1"/>
  <c r="BT1691" i="1"/>
  <c r="BT1782" i="1"/>
  <c r="BT1996" i="1"/>
  <c r="BT2606" i="1"/>
  <c r="BT456" i="1"/>
  <c r="BT457" i="1"/>
  <c r="BT480" i="1"/>
  <c r="BT481" i="1"/>
  <c r="BT500" i="1"/>
  <c r="BT552" i="1"/>
  <c r="BT562" i="1"/>
  <c r="BT564" i="1"/>
  <c r="BT582" i="1"/>
  <c r="BT604" i="1"/>
  <c r="BT606" i="1"/>
  <c r="BT632" i="1"/>
  <c r="BT631" i="1"/>
  <c r="BT634" i="1"/>
  <c r="BT645" i="1"/>
  <c r="BT647" i="1"/>
  <c r="BT884" i="1"/>
  <c r="BT883" i="1"/>
  <c r="BT948" i="1"/>
  <c r="BT1046" i="1"/>
  <c r="BT1128" i="1"/>
  <c r="BT1196" i="1"/>
  <c r="BT1235" i="1"/>
  <c r="BT1236" i="1"/>
  <c r="BT1277" i="1"/>
  <c r="BT1361" i="1"/>
  <c r="BT1418" i="1"/>
  <c r="BT1834" i="1"/>
  <c r="BT1836" i="1"/>
  <c r="BT1906" i="1"/>
  <c r="BT1912" i="1"/>
  <c r="BT1940" i="1"/>
  <c r="BT1949" i="1"/>
  <c r="BT2623" i="1"/>
  <c r="BT400" i="1"/>
  <c r="BT402" i="1"/>
  <c r="BT424" i="1"/>
  <c r="BT425" i="1"/>
  <c r="BT541" i="1"/>
  <c r="BT558" i="1"/>
  <c r="BT565" i="1"/>
  <c r="BT650" i="1"/>
  <c r="BT685" i="1"/>
  <c r="BT687" i="1"/>
  <c r="BT754" i="1"/>
  <c r="BT753" i="1"/>
  <c r="BT756" i="1"/>
  <c r="BT795" i="1"/>
  <c r="BT804" i="1"/>
  <c r="BT813" i="1"/>
  <c r="BT846" i="1"/>
  <c r="BT955" i="1"/>
  <c r="BT1030" i="1"/>
  <c r="BT1047" i="1"/>
  <c r="BT1117" i="1"/>
  <c r="BT1118" i="1"/>
  <c r="BT1129" i="1"/>
  <c r="BT1151" i="1"/>
  <c r="BT1173" i="1"/>
  <c r="BT1255" i="1"/>
  <c r="BT1278" i="1"/>
  <c r="BT1362" i="1"/>
  <c r="BT1369" i="1"/>
  <c r="BT1382" i="1"/>
  <c r="BT1419" i="1"/>
  <c r="BT1601" i="1"/>
  <c r="BT1689" i="1"/>
  <c r="BT1698" i="1"/>
  <c r="BT1702" i="1"/>
  <c r="BT1736" i="1"/>
  <c r="BT1737" i="1"/>
  <c r="BT1797" i="1"/>
  <c r="BT1868" i="1"/>
  <c r="BT2116" i="1"/>
  <c r="BT2512" i="1"/>
  <c r="BT1153" i="1"/>
  <c r="BT1819" i="1"/>
  <c r="BT1905" i="1"/>
  <c r="BT1938" i="1"/>
  <c r="BT1980" i="1"/>
  <c r="BT2074" i="1"/>
  <c r="BT2214" i="1"/>
  <c r="BT2215" i="1"/>
  <c r="BT2402" i="1"/>
  <c r="BT2429" i="1"/>
  <c r="BT2504" i="1"/>
  <c r="BT2549" i="1"/>
  <c r="BT3127" i="1"/>
  <c r="BT4142" i="1"/>
  <c r="BT4150" i="1"/>
  <c r="BT4151" i="1"/>
  <c r="BT1920" i="1"/>
  <c r="BT1957" i="1"/>
  <c r="BT2031" i="1"/>
  <c r="BT2032" i="1"/>
  <c r="BT2048" i="1"/>
  <c r="BT2049" i="1"/>
  <c r="BT2196" i="1"/>
  <c r="BT2218" i="1"/>
  <c r="BT2220" i="1"/>
  <c r="BT2256" i="1"/>
  <c r="BT2382" i="1"/>
  <c r="BT2422" i="1"/>
  <c r="BT2474" i="1"/>
  <c r="BT2506" i="1"/>
  <c r="BT2558" i="1"/>
  <c r="BT2569" i="1"/>
  <c r="BT2587" i="1"/>
  <c r="BT2922" i="1"/>
  <c r="BT1245" i="1"/>
  <c r="BT1411" i="1"/>
  <c r="BT1695" i="1"/>
  <c r="BT1697" i="1"/>
  <c r="BT1864" i="1"/>
  <c r="BT1876" i="1"/>
  <c r="BT1878" i="1"/>
  <c r="BT2080" i="1"/>
  <c r="BT2164" i="1"/>
  <c r="BT2198" i="1"/>
  <c r="BT2271" i="1"/>
  <c r="BT2356" i="1"/>
  <c r="BT2313" i="1"/>
  <c r="BT2358" i="1"/>
  <c r="BT2383" i="1"/>
  <c r="BT2414" i="1"/>
  <c r="BT2426" i="1"/>
  <c r="BT2475" i="1"/>
  <c r="BT2527" i="1"/>
  <c r="BT2539" i="1"/>
  <c r="BT2547" i="1"/>
  <c r="BT2570" i="1"/>
  <c r="BT3134" i="1"/>
  <c r="BT1854" i="1"/>
  <c r="BT1895" i="1"/>
  <c r="BT1961" i="1"/>
  <c r="BT1963" i="1"/>
  <c r="BT2005" i="1"/>
  <c r="BT2016" i="1"/>
  <c r="BT2077" i="1"/>
  <c r="BT2078" i="1"/>
  <c r="BT2079" i="1"/>
  <c r="BT2089" i="1"/>
  <c r="BT2165" i="1"/>
  <c r="BT2206" i="1"/>
  <c r="BT2262" i="1"/>
  <c r="BT2263" i="1"/>
  <c r="BT2375" i="1"/>
  <c r="BT2424" i="1"/>
  <c r="BT2457" i="1"/>
  <c r="BT2494" i="1"/>
  <c r="BT2495" i="1"/>
  <c r="BT2508" i="1"/>
  <c r="BT2541" i="1"/>
  <c r="BT2610" i="1"/>
  <c r="BT2636" i="1"/>
  <c r="BT1581" i="1"/>
  <c r="BT1658" i="1"/>
  <c r="BT1790" i="1"/>
  <c r="BT2071" i="1"/>
  <c r="BT2073" i="1"/>
  <c r="BT2119" i="1"/>
  <c r="BT2120" i="1"/>
  <c r="BT2130" i="1"/>
  <c r="BT2131" i="1"/>
  <c r="BT2140" i="1"/>
  <c r="BT2172" i="1"/>
  <c r="BT2173" i="1"/>
  <c r="BT2207" i="1"/>
  <c r="BT2265" i="1"/>
  <c r="BT2278" i="1"/>
  <c r="BT2282" i="1"/>
  <c r="BT2283" i="1"/>
  <c r="BT2360" i="1"/>
  <c r="BT2371" i="1"/>
  <c r="BT2376" i="1"/>
  <c r="BT2416" i="1"/>
  <c r="BT2454" i="1"/>
  <c r="BT2455" i="1"/>
  <c r="BT2463" i="1"/>
  <c r="BT2503" i="1"/>
  <c r="BT2514" i="1"/>
  <c r="BT2600" i="1"/>
  <c r="BT2665" i="1"/>
  <c r="BT3690" i="1"/>
  <c r="BT2702" i="1"/>
  <c r="BT2833" i="1"/>
  <c r="BT3174" i="1"/>
  <c r="BT3146" i="1"/>
  <c r="BT2784" i="1"/>
  <c r="BT2781" i="1"/>
  <c r="BT3062" i="1"/>
  <c r="BT3129" i="1"/>
  <c r="BT3143" i="1"/>
  <c r="BT3175" i="1"/>
  <c r="BT3269" i="1"/>
  <c r="BT3488" i="1"/>
  <c r="BT3494" i="1"/>
  <c r="BT3496" i="1"/>
  <c r="BT3520" i="1"/>
  <c r="BT2711" i="1"/>
  <c r="BT2936" i="1"/>
  <c r="BT3595" i="1"/>
  <c r="BT3596" i="1"/>
  <c r="BT3616" i="1"/>
  <c r="BT2691" i="1"/>
  <c r="BT2694" i="1"/>
  <c r="BT2708" i="1"/>
  <c r="BT2730" i="1"/>
  <c r="BT2961" i="1"/>
  <c r="BT3081" i="1"/>
  <c r="BT3078" i="1"/>
  <c r="BT3189" i="1"/>
  <c r="BT3640" i="1"/>
  <c r="BT1964" i="1"/>
  <c r="BT2284" i="1"/>
  <c r="BT2615" i="1"/>
  <c r="BT2883" i="1"/>
  <c r="BT2929" i="1"/>
  <c r="BT3105" i="1"/>
  <c r="BT3166" i="1"/>
  <c r="BT4240" i="1"/>
  <c r="BT4241" i="1"/>
  <c r="BT2725" i="1"/>
  <c r="BT2751" i="1"/>
  <c r="BT2805" i="1"/>
  <c r="BT2834" i="1"/>
  <c r="BT3091" i="1"/>
  <c r="BT3093" i="1"/>
  <c r="BT3095" i="1"/>
  <c r="BT3283" i="1"/>
  <c r="BT3372" i="1"/>
  <c r="BT3378" i="1"/>
  <c r="BT3631" i="1"/>
  <c r="BT4042" i="1"/>
  <c r="BT4041" i="1"/>
  <c r="BT3286" i="1"/>
  <c r="BT3376" i="1"/>
  <c r="BT3388" i="1"/>
  <c r="BT3757" i="1"/>
  <c r="BT3909" i="1"/>
  <c r="BT4468" i="1"/>
  <c r="BT4469" i="1"/>
  <c r="BT3121" i="1"/>
  <c r="BT3344" i="1"/>
  <c r="BT3389" i="1"/>
  <c r="BT3447" i="1"/>
  <c r="BT3583" i="1"/>
  <c r="BT3584" i="1"/>
  <c r="BT3810" i="1"/>
  <c r="BT3822" i="1"/>
  <c r="BT3989" i="1"/>
  <c r="BT3990" i="1"/>
  <c r="BT4284" i="1"/>
  <c r="BT2741" i="1"/>
  <c r="BT2861" i="1"/>
  <c r="BT2934" i="1"/>
  <c r="BT3163" i="1"/>
  <c r="BT3173" i="1"/>
  <c r="BT3252" i="1"/>
  <c r="BT3437" i="1"/>
  <c r="BT3611" i="1"/>
  <c r="BT3613" i="1"/>
  <c r="BT3802" i="1"/>
  <c r="BT3896" i="1"/>
  <c r="BT3894" i="1"/>
  <c r="BT3338" i="1"/>
  <c r="BT3445" i="1"/>
  <c r="BT3444" i="1"/>
  <c r="BT3524" i="1"/>
  <c r="BT3525" i="1"/>
  <c r="BT3539" i="1"/>
  <c r="BT3540" i="1"/>
  <c r="BT3562" i="1"/>
  <c r="BT3569" i="1"/>
  <c r="BT3570" i="1"/>
  <c r="BT3579" i="1"/>
  <c r="BT3614" i="1"/>
  <c r="BT3630" i="1"/>
  <c r="BT3670" i="1"/>
  <c r="BT3804" i="1"/>
  <c r="BT3859" i="1"/>
  <c r="BT4491" i="1"/>
  <c r="BT3349" i="1"/>
  <c r="BT3462" i="1"/>
  <c r="BT3821" i="1"/>
  <c r="BT3866" i="1"/>
  <c r="BT3867" i="1"/>
  <c r="BT3903" i="1"/>
  <c r="BT3918" i="1"/>
  <c r="BT3920" i="1"/>
  <c r="BT4105" i="1"/>
  <c r="BT4133" i="1"/>
  <c r="BT4134" i="1"/>
  <c r="BT4184" i="1"/>
  <c r="BT4187" i="1"/>
  <c r="BT4362" i="1"/>
  <c r="BT4365" i="1"/>
  <c r="BT4448" i="1"/>
  <c r="BT3910" i="1"/>
  <c r="BT3911" i="1"/>
  <c r="BT4058" i="1"/>
  <c r="BT4074" i="1"/>
  <c r="BT4143" i="1"/>
  <c r="BT4222" i="1"/>
  <c r="BT4265" i="1"/>
  <c r="BT4309" i="1"/>
  <c r="BT4401" i="1"/>
  <c r="BT4402" i="1"/>
  <c r="BT4509" i="1"/>
  <c r="BT4510" i="1"/>
  <c r="BT4685" i="1"/>
  <c r="BT3379" i="1"/>
  <c r="BT3497" i="1"/>
  <c r="BT3848" i="1"/>
  <c r="BT3893" i="1"/>
  <c r="BT4176" i="1"/>
  <c r="BT4221" i="1"/>
  <c r="BT4224" i="1"/>
  <c r="BT4232" i="1"/>
  <c r="BT4266" i="1"/>
  <c r="BT4310" i="1"/>
  <c r="BT4354" i="1"/>
  <c r="BT4419" i="1"/>
  <c r="BT4591" i="1"/>
  <c r="BT4590" i="1"/>
  <c r="BT3849" i="1"/>
  <c r="BT3850" i="1"/>
  <c r="BT3914" i="1"/>
  <c r="BT3916" i="1"/>
  <c r="BT4178" i="1"/>
  <c r="BT4233" i="1"/>
  <c r="BT4356" i="1"/>
  <c r="BT4372" i="1"/>
  <c r="BT4373" i="1"/>
  <c r="BT4411" i="1"/>
  <c r="BT4543" i="1"/>
  <c r="BT4544" i="1"/>
  <c r="BT4552" i="1"/>
  <c r="BT4641" i="1"/>
  <c r="BT3253" i="1"/>
  <c r="BT4040" i="1"/>
  <c r="BT4132" i="1"/>
  <c r="BT4195" i="1"/>
  <c r="BT4272" i="1"/>
  <c r="BT4377" i="1"/>
  <c r="BT4423" i="1"/>
  <c r="BT4449" i="1"/>
  <c r="BT4466" i="1"/>
  <c r="BT4473" i="1"/>
  <c r="BT4522" i="1"/>
  <c r="BT4521" i="1"/>
  <c r="BT4542" i="1"/>
  <c r="BT4564" i="1"/>
  <c r="BT4566" i="1"/>
  <c r="BT4569" i="1"/>
  <c r="BT4583" i="1"/>
  <c r="BT4654" i="1"/>
  <c r="BT4670" i="1"/>
  <c r="BT4677" i="1"/>
  <c r="BT4693" i="1"/>
  <c r="BT4553" i="1"/>
  <c r="BT4630" i="1"/>
  <c r="BT4561" i="1"/>
  <c r="BT4637" i="1"/>
  <c r="BT4493" i="1"/>
  <c r="BT4502" i="1"/>
  <c r="BT4652" i="1"/>
  <c r="BT4651" i="1"/>
  <c r="BT4668" i="1"/>
  <c r="BT4605" i="1"/>
  <c r="BT4736" i="1"/>
  <c r="BT1299" i="1" l="1"/>
  <c r="BT28" i="1"/>
  <c r="BT2869" i="1"/>
  <c r="BT3391" i="1"/>
  <c r="BT2798" i="1"/>
  <c r="BT2914" i="1"/>
  <c r="BT3634" i="1"/>
  <c r="BT793" i="1"/>
  <c r="BT4729" i="1"/>
  <c r="BT2807" i="1"/>
  <c r="BT51" i="1"/>
  <c r="BT3856" i="1"/>
  <c r="BT4728" i="1"/>
  <c r="BT1794" i="1"/>
  <c r="BT2222" i="1"/>
  <c r="BT463" i="1"/>
  <c r="BT2319" i="1"/>
  <c r="BT2298" i="1"/>
  <c r="BT1793" i="1"/>
  <c r="BT3047" i="1"/>
  <c r="BT2410" i="1"/>
  <c r="BT1596" i="1"/>
  <c r="BT1662" i="1"/>
  <c r="BT23" i="1"/>
  <c r="BT4230" i="1"/>
  <c r="BT2180" i="1"/>
  <c r="BT2910" i="1"/>
  <c r="BT3197" i="1"/>
  <c r="BT3055" i="1"/>
  <c r="BT2014" i="1"/>
  <c r="BT3293" i="1"/>
  <c r="BT835" i="1"/>
  <c r="BT1376" i="1"/>
  <c r="BT464" i="1"/>
  <c r="BT4726" i="1"/>
  <c r="BT2293" i="1"/>
  <c r="BT4492" i="1"/>
  <c r="BT4629" i="1"/>
  <c r="BT2794" i="1"/>
  <c r="BT90" i="1"/>
  <c r="BT2698" i="1"/>
  <c r="BT2328" i="1"/>
  <c r="BT4000" i="1"/>
  <c r="BT296" i="1"/>
  <c r="BT851" i="1"/>
  <c r="BT3049" i="1"/>
  <c r="BT1872" i="1"/>
  <c r="BT1217" i="1"/>
  <c r="BT1545" i="1"/>
  <c r="BT1956" i="1"/>
  <c r="BT150" i="1"/>
  <c r="BT302" i="1"/>
  <c r="BT837" i="1"/>
  <c r="BT3200" i="1"/>
  <c r="BT769" i="1"/>
  <c r="BT4047" i="1"/>
  <c r="BT811" i="1"/>
  <c r="BT1894" i="1"/>
  <c r="BT1133" i="1"/>
  <c r="BT4733" i="1"/>
  <c r="BT4549" i="1"/>
  <c r="BT3733" i="1"/>
  <c r="BT3714" i="1"/>
  <c r="BT3347" i="1"/>
  <c r="BT3688" i="1"/>
  <c r="BT916" i="1"/>
  <c r="BT1297" i="1"/>
  <c r="BT2857" i="1"/>
  <c r="BT2697" i="1"/>
  <c r="BT1583" i="1"/>
  <c r="BT99" i="1"/>
  <c r="BT360" i="1"/>
  <c r="BT1541" i="1"/>
  <c r="BT4499" i="1"/>
  <c r="BT1542" i="1"/>
  <c r="BT22" i="1"/>
  <c r="BT3057" i="1"/>
  <c r="BT1880" i="1"/>
  <c r="BT4584" i="1"/>
  <c r="BT591" i="1"/>
  <c r="BT2754" i="1"/>
  <c r="BT1384" i="1"/>
  <c r="BT908" i="1"/>
  <c r="BT3280" i="1"/>
  <c r="BT1383" i="1"/>
  <c r="BT3005" i="1"/>
  <c r="BT4327" i="1"/>
  <c r="BT1939" i="1"/>
  <c r="BT1998" i="1"/>
  <c r="BT434" i="1"/>
  <c r="BT3001" i="1"/>
  <c r="BT589" i="1"/>
  <c r="BT1582" i="1"/>
  <c r="BT2995" i="1"/>
  <c r="BT3535" i="1"/>
  <c r="BT1339" i="1"/>
  <c r="BT3273" i="1"/>
  <c r="BT1036" i="1"/>
  <c r="BT1242" i="1"/>
  <c r="BT1544" i="1"/>
  <c r="BT3053" i="1"/>
  <c r="BT2716" i="1"/>
  <c r="BT1578" i="1"/>
  <c r="BT2993" i="1"/>
  <c r="BT3003" i="1"/>
  <c r="BT3677" i="1"/>
  <c r="BT1344" i="1"/>
  <c r="BT1862" i="1"/>
  <c r="BT681" i="1"/>
  <c r="BT213" i="1"/>
  <c r="BT641" i="1"/>
  <c r="BT438" i="1"/>
  <c r="BT117" i="1"/>
  <c r="BT3045" i="1"/>
  <c r="BT3255" i="1"/>
  <c r="BT2648" i="1"/>
  <c r="BT1652" i="1"/>
  <c r="BT32" i="1"/>
  <c r="BT607" i="1"/>
  <c r="BT509" i="1"/>
  <c r="BT2540" i="1"/>
  <c r="BT3254" i="1"/>
  <c r="BT196" i="1"/>
  <c r="BT1530" i="1"/>
  <c r="BT2997" i="1"/>
  <c r="BT3059" i="1"/>
  <c r="BT664" i="1"/>
  <c r="BT785" i="1"/>
  <c r="BT2992" i="1"/>
  <c r="BT1178" i="1"/>
  <c r="BT1640" i="1"/>
  <c r="BT768" i="1"/>
  <c r="BT1176" i="1"/>
  <c r="BT954" i="1"/>
  <c r="BT1546" i="1"/>
  <c r="BT1076" i="1"/>
  <c r="BT4316" i="1"/>
  <c r="BT2796" i="1"/>
  <c r="BT1302" i="1"/>
  <c r="BT7" i="1"/>
  <c r="BT2871" i="1"/>
  <c r="BT4674" i="1"/>
  <c r="BT1778" i="1"/>
  <c r="BT767" i="1"/>
  <c r="BT625" i="1"/>
  <c r="BT3940" i="1"/>
  <c r="BT2094" i="1"/>
  <c r="BT109" i="1"/>
  <c r="BT3201" i="1"/>
  <c r="BT114" i="1"/>
  <c r="BT3277" i="1"/>
  <c r="BT4560" i="1"/>
  <c r="BT3563" i="1"/>
  <c r="BT1855" i="1"/>
  <c r="BT3203" i="1"/>
  <c r="BT2264" i="1"/>
  <c r="BT2401" i="1"/>
  <c r="BT1408" i="1"/>
  <c r="BT1214" i="1"/>
  <c r="BT2809" i="1"/>
  <c r="BT260" i="1"/>
  <c r="BT253" i="1"/>
  <c r="BT2705" i="1"/>
  <c r="BT396" i="1"/>
  <c r="BT335" i="1"/>
  <c r="BT1645" i="1"/>
  <c r="BT1538" i="1"/>
  <c r="BT1903" i="1"/>
  <c r="BT4684" i="1"/>
  <c r="BT3758" i="1"/>
  <c r="BT1534" i="1"/>
  <c r="BT2865" i="1"/>
  <c r="BT3368" i="1"/>
  <c r="BT2243" i="1"/>
  <c r="BT2465" i="1"/>
  <c r="BT2456" i="1"/>
  <c r="BT1011" i="1"/>
  <c r="BT2912" i="1"/>
  <c r="BT1078" i="1"/>
  <c r="BT2010" i="1"/>
  <c r="BT707" i="1"/>
  <c r="BT3351" i="1"/>
  <c r="BT2337" i="1"/>
  <c r="BT2038" i="1"/>
  <c r="BT2162" i="1"/>
  <c r="BT1029" i="1"/>
  <c r="BT3946" i="1"/>
  <c r="BT4095" i="1"/>
  <c r="BT2918" i="1"/>
  <c r="BT2037" i="1"/>
  <c r="BT1487" i="1"/>
  <c r="BT2920" i="1"/>
  <c r="BT667" i="1"/>
  <c r="BT2466" i="1"/>
  <c r="BT4669" i="1"/>
  <c r="BT3900" i="1"/>
  <c r="BT2761" i="1"/>
  <c r="BT2095" i="1"/>
  <c r="BT2810" i="1"/>
  <c r="BT4732" i="1"/>
  <c r="BT4730" i="1"/>
  <c r="BT2921" i="1"/>
  <c r="BT4601" i="1"/>
  <c r="BT2470" i="1"/>
  <c r="BT1543" i="1"/>
  <c r="BT3671" i="1"/>
  <c r="BT4731" i="1"/>
  <c r="BT4094" i="1"/>
  <c r="BT2655" i="1"/>
  <c r="BT868" i="1"/>
  <c r="BT730" i="1"/>
  <c r="BT865" i="1"/>
  <c r="BT15" i="1"/>
  <c r="BT4293" i="1"/>
  <c r="BT2859" i="1"/>
  <c r="BT4418" i="1"/>
  <c r="BT3138" i="1"/>
  <c r="BT1112" i="1"/>
  <c r="BT1132" i="1"/>
  <c r="BT3240" i="1"/>
  <c r="BT223" i="1"/>
  <c r="BT9" i="1"/>
  <c r="BT3965" i="1"/>
  <c r="BT2840" i="1"/>
  <c r="BT1211" i="1"/>
  <c r="BT176" i="1"/>
  <c r="BT2644" i="1"/>
  <c r="BT3250" i="1"/>
  <c r="BT2251" i="1"/>
  <c r="BT1580" i="1"/>
  <c r="BT2511" i="1"/>
  <c r="BT1466" i="1"/>
  <c r="BT1049" i="1"/>
  <c r="BT4131" i="1"/>
  <c r="BT3518" i="1"/>
  <c r="BT3313" i="1"/>
  <c r="BT3295" i="1"/>
  <c r="BT2832" i="1"/>
  <c r="BT1668" i="1"/>
  <c r="BT2586" i="1"/>
  <c r="BT2219" i="1"/>
  <c r="BT1340" i="1"/>
  <c r="BT2563" i="1"/>
  <c r="BT1945" i="1"/>
  <c r="BT1946" i="1"/>
  <c r="BT2113" i="1"/>
  <c r="BT3251" i="1"/>
  <c r="BT2235" i="1"/>
  <c r="BT2548" i="1"/>
  <c r="BT1052" i="1"/>
  <c r="BT1449" i="1"/>
  <c r="BT1448" i="1"/>
  <c r="BT3820" i="1"/>
  <c r="BT3249" i="1"/>
  <c r="BT21" i="1"/>
  <c r="BT3498" i="1"/>
  <c r="BT2325" i="1"/>
  <c r="BT994" i="1"/>
  <c r="BT4634" i="1"/>
  <c r="BT3270" i="1"/>
  <c r="BT1111" i="1"/>
  <c r="BT1045" i="1"/>
  <c r="BT4740" i="1"/>
  <c r="BT3018" i="1"/>
  <c r="BT1276" i="1"/>
  <c r="BT4738" i="1"/>
  <c r="BT4283" i="1"/>
  <c r="BT4185" i="1"/>
  <c r="BT2004" i="1"/>
  <c r="BT1012" i="1"/>
  <c r="BT3857" i="1"/>
  <c r="BT4355" i="1"/>
  <c r="BT3915" i="1"/>
  <c r="BT4231" i="1"/>
  <c r="BT3892" i="1"/>
  <c r="BT1569" i="1"/>
  <c r="BT995" i="1"/>
  <c r="BT72" i="1"/>
  <c r="BT195" i="1"/>
  <c r="BT2139" i="1"/>
  <c r="BT2138" i="1"/>
  <c r="BT3210" i="1"/>
  <c r="BT1202" i="1"/>
  <c r="BT1532" i="1"/>
  <c r="BT3382" i="1"/>
  <c r="BT2299" i="1"/>
  <c r="BT566" i="1"/>
  <c r="BT1251" i="1"/>
  <c r="BT303" i="1"/>
  <c r="BT2054" i="1"/>
  <c r="BT889" i="1"/>
  <c r="BT600" i="1"/>
  <c r="BT401" i="1"/>
  <c r="BT550" i="1"/>
  <c r="BT1053" i="1"/>
  <c r="BT173" i="1"/>
  <c r="BT278" i="1"/>
  <c r="BT3902" i="1"/>
  <c r="BT3323" i="1"/>
  <c r="BT3803" i="1"/>
  <c r="BT2909" i="1"/>
  <c r="BT2651" i="1"/>
  <c r="BT2625" i="1"/>
  <c r="BT24" i="1"/>
  <c r="BT295" i="1"/>
  <c r="BT29" i="1"/>
  <c r="BT3246" i="1"/>
  <c r="BT1325" i="1"/>
  <c r="BT1324" i="1"/>
  <c r="BT2650" i="1"/>
  <c r="BT3590" i="1"/>
  <c r="BT3591" i="1"/>
  <c r="BT2701" i="1"/>
  <c r="BT4318" i="1"/>
  <c r="BT4223" i="1"/>
  <c r="BT3775" i="1"/>
  <c r="BT1835" i="1"/>
  <c r="BT2197" i="1"/>
  <c r="BT2121" i="1"/>
  <c r="BT1442" i="1"/>
  <c r="BT477" i="1"/>
  <c r="BT3244" i="1"/>
  <c r="BT1751" i="1"/>
  <c r="BT1752" i="1"/>
  <c r="BT1367" i="1"/>
  <c r="BT1366" i="1"/>
  <c r="BT1298" i="1"/>
  <c r="BT3722" i="1"/>
  <c r="BT3723" i="1"/>
  <c r="BT2640" i="1"/>
  <c r="BT2385" i="1"/>
  <c r="BT4115" i="1"/>
  <c r="BT3215" i="1"/>
  <c r="BT706" i="1"/>
  <c r="BT237" i="1"/>
  <c r="BT2646" i="1"/>
  <c r="BT2520" i="1"/>
  <c r="BT2093" i="1"/>
  <c r="BT2977" i="1"/>
  <c r="BT2088" i="1"/>
  <c r="BT2039" i="1"/>
  <c r="BT1093" i="1"/>
  <c r="BT1135" i="1"/>
  <c r="BT1728" i="1"/>
  <c r="BT970" i="1"/>
  <c r="BT2203" i="1"/>
  <c r="BT2204" i="1"/>
  <c r="BT60" i="1"/>
  <c r="BT4049" i="1"/>
  <c r="BT3939" i="1"/>
  <c r="BT4274" i="1"/>
  <c r="BT2029" i="1"/>
  <c r="BT686" i="1"/>
  <c r="BT2447" i="1"/>
  <c r="BT1169" i="1"/>
  <c r="BT473" i="1"/>
  <c r="BT969" i="1"/>
  <c r="BT359" i="1"/>
  <c r="BT3656" i="1"/>
  <c r="BT2951" i="1"/>
  <c r="BT2950" i="1"/>
  <c r="BT2364" i="1"/>
  <c r="BT2363" i="1"/>
  <c r="BT3162" i="1"/>
  <c r="BT845" i="1"/>
  <c r="BT646" i="1"/>
  <c r="BT875" i="1"/>
  <c r="BT439" i="1"/>
  <c r="BT3288" i="1"/>
  <c r="BT1050" i="1"/>
  <c r="BT1423" i="1"/>
  <c r="BT2707" i="1"/>
  <c r="BT2696" i="1"/>
  <c r="BT293" i="1"/>
  <c r="BT2584" i="1"/>
  <c r="BT704" i="1"/>
  <c r="BT3436" i="1"/>
  <c r="BT3022" i="1"/>
  <c r="BT2866" i="1"/>
  <c r="BT3194" i="1"/>
  <c r="BT3193" i="1"/>
  <c r="BT3679" i="1"/>
  <c r="BT3680" i="1"/>
  <c r="BT2245" i="1"/>
  <c r="BT4723" i="1"/>
  <c r="BT4724" i="1"/>
  <c r="BT4649" i="1"/>
  <c r="BT4650" i="1"/>
  <c r="BT4353" i="1"/>
  <c r="BT4500" i="1"/>
  <c r="BT4691" i="1"/>
  <c r="BT4692" i="1"/>
  <c r="BT4567" i="1"/>
  <c r="BT4568" i="1"/>
  <c r="BT4541" i="1"/>
  <c r="BT3937" i="1"/>
  <c r="BT4194" i="1"/>
  <c r="BT4039" i="1"/>
  <c r="BT4363" i="1"/>
  <c r="BT4592" i="1"/>
  <c r="BT4104" i="1"/>
  <c r="BT3991" i="1"/>
  <c r="BT3188" i="1"/>
  <c r="BT3499" i="1"/>
  <c r="BT3002" i="1"/>
  <c r="BT3571" i="1"/>
  <c r="BT3070" i="1"/>
  <c r="BT3366" i="1"/>
  <c r="BT3209" i="1"/>
  <c r="BT3104" i="1"/>
  <c r="BT2931" i="1"/>
  <c r="BT2913" i="1"/>
  <c r="BT2692" i="1"/>
  <c r="BT2637" i="1"/>
  <c r="BT3198" i="1"/>
  <c r="BT2808" i="1"/>
  <c r="BT3125" i="1"/>
  <c r="BT2947" i="1"/>
  <c r="BT2862" i="1"/>
  <c r="BT2863" i="1"/>
  <c r="BT2767" i="1"/>
  <c r="BT2945" i="1"/>
  <c r="BT2689" i="1"/>
  <c r="BT2688" i="1"/>
  <c r="BT2255" i="1"/>
  <c r="BT1696" i="1"/>
  <c r="BT1577" i="1"/>
  <c r="BT3060" i="1"/>
  <c r="BT2693" i="1"/>
  <c r="BT2517" i="1"/>
  <c r="BT2163" i="1"/>
  <c r="BT1599" i="1"/>
  <c r="BT1535" i="1"/>
  <c r="BT1755" i="1"/>
  <c r="BT1610" i="1"/>
  <c r="BT1625" i="1"/>
  <c r="BT501" i="1"/>
  <c r="BT2568" i="1"/>
  <c r="BT1417" i="1"/>
  <c r="BT803" i="1"/>
  <c r="BT2288" i="1"/>
  <c r="BT1687" i="1"/>
  <c r="BT727" i="1"/>
  <c r="BT1694" i="1"/>
  <c r="BT1259" i="1"/>
  <c r="BT2178" i="1"/>
  <c r="BT67" i="1"/>
  <c r="BT4582" i="1"/>
  <c r="BT3766" i="1"/>
  <c r="BT3402" i="1"/>
  <c r="BT3401" i="1"/>
  <c r="BT2885" i="1"/>
  <c r="BT2816" i="1"/>
  <c r="BT2663" i="1"/>
  <c r="BT2649" i="1"/>
  <c r="BT4721" i="1"/>
  <c r="BT4175" i="1"/>
  <c r="BT4636" i="1"/>
  <c r="BT3219" i="1"/>
  <c r="BT3696" i="1"/>
  <c r="BT3697" i="1"/>
  <c r="BT3336" i="1"/>
  <c r="BT3337" i="1"/>
  <c r="BT3168" i="1"/>
  <c r="BT3179" i="1"/>
  <c r="BT3097" i="1"/>
  <c r="BT3096" i="1"/>
  <c r="BT2870" i="1"/>
  <c r="BT2800" i="1"/>
  <c r="BT2799" i="1"/>
  <c r="BT3385" i="1"/>
  <c r="BT2736" i="1"/>
  <c r="BT2735" i="1"/>
  <c r="BT3202" i="1"/>
  <c r="BT3102" i="1"/>
  <c r="BT3089" i="1"/>
  <c r="BT2996" i="1"/>
  <c r="BT2911" i="1"/>
  <c r="BT2690" i="1"/>
  <c r="BT2635" i="1"/>
  <c r="BT3145" i="1"/>
  <c r="BT2882" i="1"/>
  <c r="BT2638" i="1"/>
  <c r="BT2960" i="1"/>
  <c r="BT2704" i="1"/>
  <c r="BT2645" i="1"/>
  <c r="BT3176" i="1"/>
  <c r="BT2864" i="1"/>
  <c r="BT3043" i="1"/>
  <c r="BT2277" i="1"/>
  <c r="BT2252" i="1"/>
  <c r="BT2253" i="1"/>
  <c r="BT1558" i="1"/>
  <c r="BT2493" i="1"/>
  <c r="BT1533" i="1"/>
  <c r="BT2806" i="1"/>
  <c r="BT1832" i="1"/>
  <c r="BT1380" i="1"/>
  <c r="BT1381" i="1"/>
  <c r="BT1301" i="1"/>
  <c r="BT2136" i="1"/>
  <c r="BT2420" i="1"/>
  <c r="BT1770" i="1"/>
  <c r="BT1703" i="1"/>
  <c r="BT1425" i="1"/>
  <c r="BT185" i="1"/>
  <c r="BT183" i="1"/>
  <c r="BT142" i="1"/>
  <c r="BT262" i="1"/>
  <c r="BT19" i="1"/>
  <c r="BT4720" i="1"/>
  <c r="BT4719" i="1"/>
  <c r="BT4722" i="1"/>
  <c r="BT4249" i="1"/>
  <c r="BT4250" i="1"/>
  <c r="BT3320" i="1"/>
  <c r="BT3046" i="1"/>
  <c r="BT3015" i="1"/>
  <c r="BT2908" i="1"/>
  <c r="BT2868" i="1"/>
  <c r="BT2855" i="1"/>
  <c r="BT3103" i="1"/>
  <c r="BT3485" i="1"/>
  <c r="BT3486" i="1"/>
  <c r="BT3100" i="1"/>
  <c r="BT3050" i="1"/>
  <c r="BT3051" i="1"/>
  <c r="BT2994" i="1"/>
  <c r="BT2792" i="1"/>
  <c r="BT2928" i="1"/>
  <c r="BT3141" i="1"/>
  <c r="BT3178" i="1"/>
  <c r="BT3092" i="1"/>
  <c r="BT3090" i="1"/>
  <c r="BT2795" i="1"/>
  <c r="BT2793" i="1"/>
  <c r="BT2687" i="1"/>
  <c r="BT3061" i="1"/>
  <c r="BT2998" i="1"/>
  <c r="BT2999" i="1"/>
  <c r="BT2003" i="1"/>
  <c r="BT2002" i="1"/>
  <c r="BT3256" i="1"/>
  <c r="BT3044" i="1"/>
  <c r="BT2562" i="1"/>
  <c r="BT2318" i="1"/>
  <c r="BT3056" i="1"/>
  <c r="BT2915" i="1"/>
  <c r="BT2916" i="1"/>
  <c r="BT2249" i="1"/>
  <c r="BT2469" i="1"/>
  <c r="BT1109" i="1"/>
  <c r="BT1008" i="1"/>
  <c r="BT1009" i="1"/>
  <c r="BT1796" i="1"/>
  <c r="BT1773" i="1"/>
  <c r="BT1771" i="1"/>
  <c r="BT478" i="1"/>
  <c r="BT158" i="1"/>
  <c r="BT157" i="1"/>
  <c r="BT319" i="1"/>
  <c r="BT320" i="1"/>
  <c r="BT59" i="1"/>
  <c r="BT1853" i="1"/>
  <c r="BT1606" i="1"/>
  <c r="BT2609" i="1"/>
  <c r="BT1667" i="1"/>
  <c r="BT1815" i="1"/>
  <c r="BT1813" i="1"/>
  <c r="BT4141" i="1"/>
  <c r="BT3094" i="1"/>
  <c r="BT1090" i="1"/>
  <c r="BT1091" i="1"/>
  <c r="BT1710" i="1"/>
  <c r="BT1709" i="1"/>
  <c r="BT2349" i="1"/>
  <c r="BT2340" i="1"/>
  <c r="BT1739" i="1"/>
  <c r="BT1738" i="1"/>
  <c r="BT1557" i="1"/>
  <c r="BT1536" i="1"/>
  <c r="BT1537" i="1"/>
  <c r="BT2412" i="1"/>
  <c r="BT2314" i="1"/>
  <c r="BT361" i="1"/>
  <c r="BT362" i="1"/>
  <c r="BT75" i="1"/>
  <c r="BT74" i="1"/>
  <c r="BT3008" i="1"/>
  <c r="BT3322" i="1"/>
  <c r="BT3115" i="1"/>
  <c r="BT2248" i="1"/>
  <c r="BT3058" i="1"/>
  <c r="BT3801" i="1"/>
  <c r="BT4177" i="1"/>
  <c r="BT4628" i="1"/>
  <c r="BT3245" i="1"/>
  <c r="BT3192" i="1"/>
  <c r="BT3438" i="1"/>
  <c r="BT3006" i="1"/>
  <c r="BT2991" i="1"/>
  <c r="BT2829" i="1"/>
  <c r="BT3099" i="1"/>
  <c r="BT3098" i="1"/>
  <c r="BT3405" i="1"/>
  <c r="BT2858" i="1"/>
  <c r="BT2801" i="1"/>
  <c r="BT3206" i="1"/>
  <c r="BT3195" i="1"/>
  <c r="BT2246" i="1"/>
  <c r="BT3639" i="1"/>
  <c r="BT3067" i="1"/>
  <c r="BT2729" i="1"/>
  <c r="BT2925" i="1"/>
  <c r="BT2710" i="1"/>
  <c r="BT2706" i="1"/>
  <c r="BT2647" i="1"/>
  <c r="BT2427" i="1"/>
  <c r="BT3177" i="1"/>
  <c r="BT3167" i="1"/>
  <c r="BT2797" i="1"/>
  <c r="BT3247" i="1"/>
  <c r="BT3248" i="1"/>
  <c r="BT2359" i="1"/>
  <c r="BT1962" i="1"/>
  <c r="BT1812" i="1"/>
  <c r="BT2361" i="1"/>
  <c r="BT1587" i="1"/>
  <c r="BT929" i="1"/>
  <c r="BT563" i="1"/>
  <c r="BT850" i="1"/>
  <c r="BT808" i="1"/>
  <c r="BT688" i="1"/>
  <c r="BT689" i="1"/>
  <c r="BT484" i="1"/>
  <c r="BT275" i="1"/>
  <c r="BT155" i="1"/>
  <c r="BT154" i="1"/>
  <c r="BT198" i="1"/>
  <c r="BT3294" i="1"/>
  <c r="BT3267" i="1"/>
  <c r="BT2919" i="1"/>
  <c r="BT3101" i="1"/>
  <c r="BT4399" i="1"/>
  <c r="BT4400" i="1"/>
  <c r="BT3165" i="1"/>
  <c r="BT2324" i="1"/>
  <c r="BT4718" i="1"/>
  <c r="BT4565" i="1"/>
  <c r="BT4708" i="1"/>
  <c r="BT3381" i="1"/>
  <c r="BT3638" i="1"/>
  <c r="BT3296" i="1"/>
  <c r="BT3243" i="1"/>
  <c r="BT3190" i="1"/>
  <c r="BT3957" i="1"/>
  <c r="BT3137" i="1"/>
  <c r="BT3004" i="1"/>
  <c r="BT2965" i="1"/>
  <c r="BT2879" i="1"/>
  <c r="BT2813" i="1"/>
  <c r="BT4453" i="1"/>
  <c r="BT4454" i="1"/>
  <c r="BT4088" i="1"/>
  <c r="BT3984" i="1"/>
  <c r="BT3285" i="1"/>
  <c r="BT3191" i="1"/>
  <c r="BT2935" i="1"/>
  <c r="BT2856" i="1"/>
  <c r="BT2825" i="1"/>
  <c r="BT2639" i="1"/>
  <c r="BT2195" i="1"/>
  <c r="BT3114" i="1"/>
  <c r="BT3054" i="1"/>
  <c r="BT3052" i="1"/>
  <c r="BT2917" i="1"/>
  <c r="BT3414" i="1"/>
  <c r="BT2802" i="1"/>
  <c r="BT3268" i="1"/>
  <c r="BT3128" i="1"/>
  <c r="BT2660" i="1"/>
  <c r="BT2643" i="1"/>
  <c r="BT2642" i="1"/>
  <c r="BT2664" i="1"/>
  <c r="BT2315" i="1"/>
  <c r="BT1714" i="1"/>
  <c r="BT1618" i="1"/>
  <c r="BT3133" i="1"/>
  <c r="BT1877" i="1"/>
  <c r="BT1585" i="1"/>
  <c r="BT1584" i="1"/>
  <c r="BT2179" i="1"/>
  <c r="BT2428" i="1"/>
  <c r="BT2013" i="1"/>
  <c r="BT1788" i="1"/>
  <c r="BT648" i="1"/>
  <c r="BT649" i="1"/>
  <c r="BT499" i="1"/>
  <c r="BT1559" i="1"/>
  <c r="BT1494" i="1"/>
  <c r="BT1495" i="1"/>
  <c r="BT605" i="1"/>
  <c r="BT2247" i="1"/>
  <c r="BT1990" i="1"/>
  <c r="BT1243" i="1"/>
  <c r="BT1343" i="1"/>
  <c r="BT524" i="1"/>
  <c r="BT525" i="1"/>
  <c r="BT1839" i="1"/>
  <c r="BT1547" i="1"/>
  <c r="BT1461" i="1"/>
  <c r="BT966" i="1"/>
  <c r="BT967" i="1"/>
  <c r="BT77" i="1"/>
  <c r="BT100" i="1"/>
  <c r="BT3526" i="1" l="1"/>
  <c r="BT3633" i="1"/>
  <c r="BT812" i="1"/>
  <c r="BT11" i="1"/>
  <c r="BT1576" i="1"/>
  <c r="BT633" i="1"/>
  <c r="BT2327" i="1"/>
  <c r="BT1218" i="1"/>
  <c r="BT3716" i="1"/>
  <c r="BT426" i="1"/>
  <c r="BT1368" i="1"/>
  <c r="BT2300" i="1"/>
  <c r="BT2872" i="1"/>
  <c r="BT232" i="1"/>
  <c r="BT1094" i="1"/>
  <c r="BT2007" i="1"/>
  <c r="BT3811" i="1"/>
  <c r="BT2006" i="1"/>
  <c r="BT583" i="1"/>
  <c r="BT1893" i="1"/>
  <c r="BT1863" i="1"/>
  <c r="BT3724" i="1"/>
  <c r="BT1586" i="1"/>
  <c r="BT3310" i="1"/>
  <c r="BT770" i="1"/>
  <c r="BT4490" i="1"/>
  <c r="BT2537" i="1"/>
  <c r="BT2096" i="1"/>
  <c r="BT3966" i="1"/>
  <c r="BT345" i="1"/>
  <c r="BT3446" i="1"/>
  <c r="BT4676" i="1"/>
  <c r="BT829" i="1"/>
  <c r="BT827" i="1"/>
  <c r="BT2411" i="1"/>
  <c r="BT3455" i="1"/>
  <c r="BT674" i="1"/>
  <c r="BT906" i="1"/>
  <c r="BT1989" i="1"/>
  <c r="BT1593" i="1"/>
  <c r="BT4264" i="1"/>
  <c r="BT2334" i="1"/>
  <c r="BT3330" i="1"/>
  <c r="BT2336" i="1"/>
  <c r="BT1947" i="1"/>
  <c r="BT2656" i="1"/>
  <c r="BT4174" i="1"/>
  <c r="BT2746" i="1"/>
  <c r="BT1588" i="1"/>
  <c r="BT1644" i="1"/>
  <c r="BT1650" i="1"/>
  <c r="BT3278" i="1"/>
  <c r="BT729" i="1"/>
  <c r="BT3329" i="1"/>
  <c r="BT1467" i="1"/>
  <c r="BT498" i="1"/>
  <c r="BT1937" i="1"/>
  <c r="BT517" i="1"/>
  <c r="BT132" i="1"/>
  <c r="BT3214" i="1"/>
  <c r="BT14" i="1"/>
  <c r="BT3000" i="1"/>
  <c r="BT3009" i="1"/>
  <c r="BT3516" i="1"/>
  <c r="BT1904" i="1"/>
  <c r="BT3311" i="1"/>
  <c r="BT1409" i="1"/>
  <c r="BT2557" i="1"/>
  <c r="BT292" i="1"/>
  <c r="BT3669" i="1"/>
  <c r="BT1215" i="1"/>
  <c r="BT2260" i="1"/>
  <c r="BT1663" i="1"/>
  <c r="BT4739" i="1"/>
  <c r="BT666" i="1"/>
  <c r="BT581" i="1"/>
  <c r="BT2270" i="1"/>
  <c r="BT4409" i="1"/>
  <c r="BT2381" i="1"/>
  <c r="BT2446" i="1"/>
  <c r="BT4025" i="1"/>
  <c r="BT1600" i="1"/>
  <c r="BT1647" i="1"/>
  <c r="BT215" i="1"/>
  <c r="BT4667" i="1"/>
  <c r="BT3343" i="1"/>
  <c r="BT2685" i="1"/>
  <c r="BT2028" i="1"/>
  <c r="BT2156" i="1"/>
  <c r="BT1653" i="1"/>
  <c r="BT13" i="1"/>
  <c r="BT3479" i="1"/>
  <c r="BT4758" i="1"/>
  <c r="BT2502" i="1"/>
  <c r="BT1641" i="1"/>
  <c r="BT3241" i="1"/>
  <c r="BT2111" i="1"/>
  <c r="BT3332" i="1"/>
  <c r="BT608" i="1"/>
  <c r="BT416" i="1"/>
  <c r="BT1177" i="1"/>
  <c r="BT387" i="1"/>
  <c r="BT864" i="1"/>
  <c r="BT10" i="1"/>
  <c r="BT3274" i="1"/>
  <c r="BT1274" i="1"/>
  <c r="BT3275" i="1"/>
  <c r="BT4551" i="1"/>
  <c r="BT2974" i="1"/>
  <c r="BT26" i="1"/>
  <c r="BT1027" i="1"/>
  <c r="BT1654" i="1"/>
  <c r="BT3309" i="1"/>
  <c r="BT2312" i="1"/>
  <c r="BT1811" i="1"/>
  <c r="BT1979" i="1"/>
  <c r="BT1981" i="1"/>
  <c r="BT762" i="1"/>
  <c r="BT755" i="1"/>
  <c r="BT2492" i="1"/>
  <c r="BT1037" i="1"/>
  <c r="BT3876" i="1"/>
  <c r="BT3877" i="1"/>
  <c r="BT2055" i="1"/>
  <c r="BT2056" i="1"/>
  <c r="BT2906" i="1"/>
  <c r="BT4308" i="1"/>
  <c r="BT1440" i="1"/>
  <c r="BT3131" i="1"/>
  <c r="BT745" i="1"/>
  <c r="BT20" i="1"/>
  <c r="BT1727" i="1"/>
  <c r="BT1613" i="1"/>
  <c r="BT1160" i="1"/>
  <c r="BT3161" i="1"/>
  <c r="BT887" i="1"/>
  <c r="BT888" i="1"/>
  <c r="BT1921" i="1"/>
  <c r="BT1922" i="1"/>
  <c r="BT4038" i="1"/>
  <c r="BT2052" i="1"/>
  <c r="BT2053" i="1"/>
  <c r="BT2205" i="1"/>
  <c r="BT2379" i="1"/>
  <c r="BT3287" i="1"/>
  <c r="BT3655" i="1"/>
  <c r="BT379" i="1"/>
  <c r="BT3324" i="1"/>
  <c r="BT1421" i="1"/>
  <c r="BT1422" i="1"/>
  <c r="BT3325" i="1"/>
  <c r="BT17" i="1"/>
  <c r="BT2518" i="1"/>
  <c r="BT2519" i="1"/>
  <c r="BT3410" i="1"/>
  <c r="BT3411" i="1"/>
  <c r="BT1459" i="1"/>
  <c r="BT1450" i="1"/>
  <c r="BT703" i="1"/>
  <c r="BT2473" i="1"/>
  <c r="BT2472" i="1"/>
  <c r="BT1713" i="1"/>
  <c r="BT714" i="1"/>
  <c r="BT2357" i="1"/>
  <c r="BT3065" i="1"/>
  <c r="BT3066" i="1"/>
  <c r="BT2990" i="1"/>
  <c r="BT3561" i="1"/>
  <c r="BT3477" i="1"/>
  <c r="BT1555" i="1"/>
  <c r="BT1556" i="1"/>
  <c r="BT2608" i="1"/>
  <c r="BT2607" i="1"/>
  <c r="BT315" i="1"/>
  <c r="BT316" i="1"/>
  <c r="BT1646" i="1"/>
  <c r="BT1318" i="1"/>
  <c r="BT2135" i="1"/>
  <c r="BT3017" i="1"/>
  <c r="BT2634" i="1"/>
  <c r="BT3319" i="1"/>
  <c r="BT3612" i="1"/>
  <c r="BT4263" i="1"/>
  <c r="BT2177" i="1"/>
  <c r="BT1686" i="1"/>
  <c r="BT2323" i="1"/>
  <c r="BT1648" i="1"/>
  <c r="BT3123" i="1"/>
  <c r="BT3307" i="1"/>
  <c r="BT3187" i="1"/>
  <c r="BT4464" i="1"/>
  <c r="BT4455" i="1"/>
  <c r="BT1643" i="1"/>
  <c r="BT1127" i="1"/>
  <c r="BT1626" i="1"/>
  <c r="BT1624" i="1"/>
  <c r="BT2745" i="1"/>
  <c r="BT3314" i="1"/>
  <c r="BT3315" i="1"/>
  <c r="BT4734" i="1"/>
  <c r="BT4725" i="1"/>
  <c r="BT1399" i="1"/>
  <c r="BT2317" i="1"/>
  <c r="BT2814" i="1"/>
  <c r="BT4072" i="1"/>
  <c r="BT2321" i="1"/>
  <c r="BT1918" i="1"/>
  <c r="BT2613" i="1"/>
  <c r="BT3013" i="1"/>
  <c r="BT3014" i="1"/>
  <c r="BT1649" i="1"/>
  <c r="BT1531" i="1"/>
  <c r="BT2528" i="1"/>
  <c r="BT2344" i="1"/>
  <c r="BT2526" i="1"/>
  <c r="BT2280" i="1"/>
  <c r="BT3342" i="1"/>
  <c r="BT985" i="1"/>
  <c r="BT946" i="1"/>
  <c r="BT1609" i="1"/>
  <c r="BT3069" i="1"/>
  <c r="BT1838" i="1"/>
  <c r="BT33" i="1"/>
  <c r="BT1284" i="1"/>
  <c r="BT1293" i="1"/>
  <c r="BT1360" i="1"/>
  <c r="BT1617" i="1"/>
  <c r="BT3112" i="1"/>
  <c r="BT2824" i="1"/>
  <c r="BT3983" i="1"/>
  <c r="BT4447" i="1"/>
  <c r="BT2316" i="1"/>
  <c r="BT2723" i="1"/>
  <c r="BT2724" i="1"/>
  <c r="BT2828" i="1"/>
  <c r="BT1659" i="1"/>
  <c r="BT2322" i="1"/>
  <c r="BT3119" i="1"/>
  <c r="BT3317" i="1"/>
  <c r="BT12" i="1"/>
  <c r="BT1233" i="1"/>
  <c r="BT2310" i="1"/>
  <c r="BT2311" i="1"/>
  <c r="BT2326" i="1"/>
  <c r="BT2281" i="1"/>
  <c r="BT2881" i="1"/>
  <c r="BT1152" i="1"/>
  <c r="BT1070" i="1"/>
  <c r="BT2287" i="1"/>
  <c r="BT2567" i="1"/>
  <c r="BT1597" i="1"/>
  <c r="BT3321" i="1"/>
  <c r="BT3297" i="1"/>
  <c r="BT2244" i="1"/>
  <c r="BT3239" i="1"/>
  <c r="BT3204" i="1"/>
  <c r="BT18" i="1"/>
  <c r="BT1795" i="1"/>
  <c r="BT3345" i="1"/>
  <c r="BT2959" i="1"/>
  <c r="BT4581" i="1"/>
  <c r="BT16" i="1"/>
  <c r="BT1651" i="1"/>
  <c r="BT2374" i="1"/>
  <c r="BT2365" i="1"/>
  <c r="BT2072" i="1"/>
  <c r="BT4717" i="1"/>
  <c r="BT1637" i="1"/>
  <c r="BT3312" i="1"/>
  <c r="BT1642" i="1"/>
  <c r="BT2561" i="1"/>
  <c r="BT3139" i="1"/>
  <c r="BT3847" i="1"/>
  <c r="BT890" i="1"/>
  <c r="BT891" i="1"/>
  <c r="BT1830" i="1"/>
  <c r="BT1821" i="1"/>
  <c r="BT3495" i="1"/>
  <c r="BT3487" i="1"/>
  <c r="BT4024" i="1"/>
  <c r="BT1326" i="1"/>
  <c r="BT1335" i="1"/>
  <c r="BT1638" i="1"/>
  <c r="BT1639" i="1"/>
  <c r="BT1486" i="1"/>
  <c r="BT2516" i="1"/>
  <c r="BT2603" i="1"/>
  <c r="BT2658" i="1"/>
  <c r="BT3629" i="1"/>
  <c r="BT3620" i="1"/>
  <c r="BT2338" i="1"/>
  <c r="BT3435" i="1"/>
  <c r="BT2378" i="1"/>
  <c r="BT3308" i="1"/>
  <c r="BT784" i="1"/>
  <c r="BT1666" i="1"/>
  <c r="BT4087" i="1"/>
  <c r="BT3956" i="1"/>
  <c r="BT2877" i="1"/>
  <c r="BT2878" i="1"/>
  <c r="BT4627" i="1"/>
  <c r="BT3266" i="1"/>
  <c r="BT1779" i="1"/>
  <c r="BT1194" i="1"/>
  <c r="BT252" i="1"/>
  <c r="BT540" i="1"/>
  <c r="BT49" i="1"/>
  <c r="BT3016" i="1"/>
  <c r="BT3318" i="1"/>
  <c r="BT2841" i="1"/>
  <c r="BT2839" i="1"/>
  <c r="BT454" i="1"/>
  <c r="BT1754" i="1"/>
  <c r="BT2943" i="1"/>
  <c r="BT2659" i="1"/>
  <c r="BT3180" i="1"/>
  <c r="BE4" i="1"/>
  <c r="BE35" i="1"/>
  <c r="BE40" i="1"/>
  <c r="BE41" i="1"/>
  <c r="BE43" i="1"/>
  <c r="BE50" i="1"/>
  <c r="BE52" i="1"/>
  <c r="BE53" i="1"/>
  <c r="BE54" i="1"/>
  <c r="BE55" i="1"/>
  <c r="BE56" i="1"/>
  <c r="BE58" i="1"/>
  <c r="BE60" i="1"/>
  <c r="BE61" i="1"/>
  <c r="BE62" i="1"/>
  <c r="BE63" i="1"/>
  <c r="BE64" i="1"/>
  <c r="BE65" i="1"/>
  <c r="BE66" i="1"/>
  <c r="BE68" i="1"/>
  <c r="BE69" i="1"/>
  <c r="BE70" i="1"/>
  <c r="BE73" i="1"/>
  <c r="BE76" i="1"/>
  <c r="BE77" i="1"/>
  <c r="BE79" i="1"/>
  <c r="BE84" i="1"/>
  <c r="BE91" i="1"/>
  <c r="BE93" i="1"/>
  <c r="BE94" i="1"/>
  <c r="BE95" i="1"/>
  <c r="BE96" i="1"/>
  <c r="BE97" i="1"/>
  <c r="BE99" i="1"/>
  <c r="BE98" i="1" s="1"/>
  <c r="BE101" i="1"/>
  <c r="BE102" i="1"/>
  <c r="BE103" i="1"/>
  <c r="BE104" i="1"/>
  <c r="BE105" i="1"/>
  <c r="BE106" i="1"/>
  <c r="BE107" i="1"/>
  <c r="BE108" i="1"/>
  <c r="BE110" i="1"/>
  <c r="BE111" i="1"/>
  <c r="BE112" i="1"/>
  <c r="BE115" i="1"/>
  <c r="BE114" i="1" s="1"/>
  <c r="BE113" i="1" s="1"/>
  <c r="BE118" i="1"/>
  <c r="BE119" i="1"/>
  <c r="BE121" i="1"/>
  <c r="BE126" i="1"/>
  <c r="BE133" i="1"/>
  <c r="BE135" i="1"/>
  <c r="BE136" i="1"/>
  <c r="BE137" i="1"/>
  <c r="BE138" i="1"/>
  <c r="BE139" i="1"/>
  <c r="BE141" i="1"/>
  <c r="BE140" i="1" s="1"/>
  <c r="BE143" i="1"/>
  <c r="BE144" i="1"/>
  <c r="BE145" i="1"/>
  <c r="BE146" i="1"/>
  <c r="BE147" i="1"/>
  <c r="BE148" i="1"/>
  <c r="BE149" i="1"/>
  <c r="BE151" i="1"/>
  <c r="BE152" i="1"/>
  <c r="BE153" i="1"/>
  <c r="BE156" i="1"/>
  <c r="BE155" i="1" s="1"/>
  <c r="BE154" i="1" s="1"/>
  <c r="BE159" i="1"/>
  <c r="BE160" i="1"/>
  <c r="BE162" i="1"/>
  <c r="BE167" i="1"/>
  <c r="BE174" i="1"/>
  <c r="BE176" i="1"/>
  <c r="BE177" i="1"/>
  <c r="BE178" i="1"/>
  <c r="BE179" i="1"/>
  <c r="BE180" i="1"/>
  <c r="BE182" i="1"/>
  <c r="BE181" i="1" s="1"/>
  <c r="BE184" i="1"/>
  <c r="BE185" i="1"/>
  <c r="BE186" i="1"/>
  <c r="BE187" i="1"/>
  <c r="BE188" i="1"/>
  <c r="BE189" i="1"/>
  <c r="BE191" i="1"/>
  <c r="BE192" i="1"/>
  <c r="BE193" i="1"/>
  <c r="BE196" i="1"/>
  <c r="BE195" i="1" s="1"/>
  <c r="BE194" i="1" s="1"/>
  <c r="BE199" i="1"/>
  <c r="BE200" i="1"/>
  <c r="BE202" i="1"/>
  <c r="BE207" i="1"/>
  <c r="BE214" i="1"/>
  <c r="BE216" i="1"/>
  <c r="BE217" i="1"/>
  <c r="BE218" i="1"/>
  <c r="BE219" i="1"/>
  <c r="BE220" i="1"/>
  <c r="BE222" i="1"/>
  <c r="BE221" i="1" s="1"/>
  <c r="BE224" i="1"/>
  <c r="BE225" i="1"/>
  <c r="BE226" i="1"/>
  <c r="BE227" i="1"/>
  <c r="BE228" i="1"/>
  <c r="BE229" i="1"/>
  <c r="BE230" i="1"/>
  <c r="BE231" i="1"/>
  <c r="BE233" i="1"/>
  <c r="BE234" i="1"/>
  <c r="BE235" i="1"/>
  <c r="BE238" i="1"/>
  <c r="BE239" i="1"/>
  <c r="BE241" i="1"/>
  <c r="BE246" i="1"/>
  <c r="BE253" i="1"/>
  <c r="BE255" i="1"/>
  <c r="BE256" i="1"/>
  <c r="BE257" i="1"/>
  <c r="BE258" i="1"/>
  <c r="BE259" i="1"/>
  <c r="BE261" i="1"/>
  <c r="BE260" i="1" s="1"/>
  <c r="BE263" i="1"/>
  <c r="BE264" i="1"/>
  <c r="BE265" i="1"/>
  <c r="BE266" i="1"/>
  <c r="BE267" i="1"/>
  <c r="BE268" i="1"/>
  <c r="BE269" i="1"/>
  <c r="BE271" i="1"/>
  <c r="BE272" i="1"/>
  <c r="BE273" i="1"/>
  <c r="BE276" i="1"/>
  <c r="BE275" i="1" s="1"/>
  <c r="BE274" i="1" s="1"/>
  <c r="BE279" i="1"/>
  <c r="BE280" i="1"/>
  <c r="BE282" i="1"/>
  <c r="BE287" i="1"/>
  <c r="BE294" i="1"/>
  <c r="BE296" i="1"/>
  <c r="BE297" i="1"/>
  <c r="BE298" i="1"/>
  <c r="BE299" i="1"/>
  <c r="BE300" i="1"/>
  <c r="BE302" i="1"/>
  <c r="BE301" i="1" s="1"/>
  <c r="BE304" i="1"/>
  <c r="BE305" i="1"/>
  <c r="BE306" i="1"/>
  <c r="BE307" i="1"/>
  <c r="BE308" i="1"/>
  <c r="BE309" i="1"/>
  <c r="BE310" i="1"/>
  <c r="BE312" i="1"/>
  <c r="BE313" i="1"/>
  <c r="BE314" i="1"/>
  <c r="BE317" i="1"/>
  <c r="BE318" i="1"/>
  <c r="BE321" i="1"/>
  <c r="BE322" i="1"/>
  <c r="BE324" i="1"/>
  <c r="BE329" i="1"/>
  <c r="BE336" i="1"/>
  <c r="BE338" i="1"/>
  <c r="BE339" i="1"/>
  <c r="BE340" i="1"/>
  <c r="BE341" i="1"/>
  <c r="BE342" i="1"/>
  <c r="BE344" i="1"/>
  <c r="BE343" i="1" s="1"/>
  <c r="BE346" i="1"/>
  <c r="BE347" i="1"/>
  <c r="BE348" i="1"/>
  <c r="BE349" i="1"/>
  <c r="BE350" i="1"/>
  <c r="BE351" i="1"/>
  <c r="BE352" i="1"/>
  <c r="BE353" i="1"/>
  <c r="BE355" i="1"/>
  <c r="BE356" i="1"/>
  <c r="BE357" i="1"/>
  <c r="BE360" i="1"/>
  <c r="BE359" i="1" s="1"/>
  <c r="BE358" i="1" s="1"/>
  <c r="BE363" i="1"/>
  <c r="BE364" i="1"/>
  <c r="BE366" i="1"/>
  <c r="BE371" i="1"/>
  <c r="BE378" i="1"/>
  <c r="BE380" i="1"/>
  <c r="BE381" i="1"/>
  <c r="BE382" i="1"/>
  <c r="BE383" i="1"/>
  <c r="BE384" i="1"/>
  <c r="BE386" i="1"/>
  <c r="BE385" i="1" s="1"/>
  <c r="BE388" i="1"/>
  <c r="BE389" i="1"/>
  <c r="BE390" i="1"/>
  <c r="BE391" i="1"/>
  <c r="BE392" i="1"/>
  <c r="BE393" i="1"/>
  <c r="BE394" i="1"/>
  <c r="BE395" i="1"/>
  <c r="BE397" i="1"/>
  <c r="BE398" i="1"/>
  <c r="BE399" i="1"/>
  <c r="BE402" i="1"/>
  <c r="BE403" i="1"/>
  <c r="BE405" i="1"/>
  <c r="BE410" i="1"/>
  <c r="BE417" i="1"/>
  <c r="BE419" i="1"/>
  <c r="BE420" i="1"/>
  <c r="BE421" i="1"/>
  <c r="BE422" i="1"/>
  <c r="BE423" i="1"/>
  <c r="BE425" i="1"/>
  <c r="BE424" i="1" s="1"/>
  <c r="BE427" i="1"/>
  <c r="BE428" i="1"/>
  <c r="BE429" i="1"/>
  <c r="BE430" i="1"/>
  <c r="BE431" i="1"/>
  <c r="BE432" i="1"/>
  <c r="BE433" i="1"/>
  <c r="BE435" i="1"/>
  <c r="BE436" i="1"/>
  <c r="BE437" i="1"/>
  <c r="BE440" i="1"/>
  <c r="BE441" i="1"/>
  <c r="BE443" i="1"/>
  <c r="BE448" i="1"/>
  <c r="BE455" i="1"/>
  <c r="BE457" i="1"/>
  <c r="BE458" i="1"/>
  <c r="BE459" i="1"/>
  <c r="BE460" i="1"/>
  <c r="BE461" i="1"/>
  <c r="BE463" i="1"/>
  <c r="BE462" i="1" s="1"/>
  <c r="BE465" i="1"/>
  <c r="BE466" i="1"/>
  <c r="BE467" i="1"/>
  <c r="BE468" i="1"/>
  <c r="BE469" i="1"/>
  <c r="BE470" i="1"/>
  <c r="BE471" i="1"/>
  <c r="BE472" i="1"/>
  <c r="BE474" i="1"/>
  <c r="BE475" i="1"/>
  <c r="BE476" i="1"/>
  <c r="BE479" i="1"/>
  <c r="BE481" i="1"/>
  <c r="BE482" i="1"/>
  <c r="BE485" i="1"/>
  <c r="BE486" i="1"/>
  <c r="BE488" i="1"/>
  <c r="BE493" i="1"/>
  <c r="BE500" i="1"/>
  <c r="BE502" i="1"/>
  <c r="BE503" i="1"/>
  <c r="BE504" i="1"/>
  <c r="BE505" i="1"/>
  <c r="BE506" i="1"/>
  <c r="BE508" i="1"/>
  <c r="BE507" i="1" s="1"/>
  <c r="BE510" i="1"/>
  <c r="BE511" i="1"/>
  <c r="BE512" i="1"/>
  <c r="BE513" i="1"/>
  <c r="BE514" i="1"/>
  <c r="BE515" i="1"/>
  <c r="BE516" i="1"/>
  <c r="BE518" i="1"/>
  <c r="BE519" i="1"/>
  <c r="BE520" i="1"/>
  <c r="BE523" i="1"/>
  <c r="BE522" i="1" s="1"/>
  <c r="BE521" i="1" s="1"/>
  <c r="BE526" i="1"/>
  <c r="BE527" i="1"/>
  <c r="BE529" i="1"/>
  <c r="BE534" i="1"/>
  <c r="BE541" i="1"/>
  <c r="BE543" i="1"/>
  <c r="BE544" i="1"/>
  <c r="BE545" i="1"/>
  <c r="BE546" i="1"/>
  <c r="BE547" i="1"/>
  <c r="BE549" i="1"/>
  <c r="BE548" i="1" s="1"/>
  <c r="BE551" i="1"/>
  <c r="BE552" i="1"/>
  <c r="BE553" i="1"/>
  <c r="BE554" i="1"/>
  <c r="BE555" i="1"/>
  <c r="BE556" i="1"/>
  <c r="BE557" i="1"/>
  <c r="BE559" i="1"/>
  <c r="BE560" i="1"/>
  <c r="BE561" i="1"/>
  <c r="BE564" i="1"/>
  <c r="BE563" i="1" s="1"/>
  <c r="BE562" i="1" s="1"/>
  <c r="BE567" i="1"/>
  <c r="BE568" i="1"/>
  <c r="BE570" i="1"/>
  <c r="BE575" i="1"/>
  <c r="BE582" i="1"/>
  <c r="BE584" i="1"/>
  <c r="BE585" i="1"/>
  <c r="BE586" i="1"/>
  <c r="BE587" i="1"/>
  <c r="BE588" i="1"/>
  <c r="BE590" i="1"/>
  <c r="BE589" i="1" s="1"/>
  <c r="BE592" i="1"/>
  <c r="BE593" i="1"/>
  <c r="BE594" i="1"/>
  <c r="BE595" i="1"/>
  <c r="BE596" i="1"/>
  <c r="BE597" i="1"/>
  <c r="BE598" i="1"/>
  <c r="BE599" i="1"/>
  <c r="BE601" i="1"/>
  <c r="BE602" i="1"/>
  <c r="BE603" i="1"/>
  <c r="BE606" i="1"/>
  <c r="BE605" i="1" s="1"/>
  <c r="BE604" i="1" s="1"/>
  <c r="BE609" i="1"/>
  <c r="BE610" i="1"/>
  <c r="BE612" i="1"/>
  <c r="BE617" i="1"/>
  <c r="BE624" i="1"/>
  <c r="BE626" i="1"/>
  <c r="BE627" i="1"/>
  <c r="BE628" i="1"/>
  <c r="BE629" i="1"/>
  <c r="BE630" i="1"/>
  <c r="BE632" i="1"/>
  <c r="BE631" i="1" s="1"/>
  <c r="BE634" i="1"/>
  <c r="BE635" i="1"/>
  <c r="BE636" i="1"/>
  <c r="BE637" i="1"/>
  <c r="BE638" i="1"/>
  <c r="BE639" i="1"/>
  <c r="BE640" i="1"/>
  <c r="BE642" i="1"/>
  <c r="BE643" i="1"/>
  <c r="BE644" i="1"/>
  <c r="BE647" i="1"/>
  <c r="BE646" i="1" s="1"/>
  <c r="BE645" i="1" s="1"/>
  <c r="BE650" i="1"/>
  <c r="BE651" i="1"/>
  <c r="BE653" i="1"/>
  <c r="BE658" i="1"/>
  <c r="BE665" i="1"/>
  <c r="BE667" i="1"/>
  <c r="BE668" i="1"/>
  <c r="BE669" i="1"/>
  <c r="BE670" i="1"/>
  <c r="BE671" i="1"/>
  <c r="BE673" i="1"/>
  <c r="BE672" i="1" s="1"/>
  <c r="BE675" i="1"/>
  <c r="BE676" i="1"/>
  <c r="BE677" i="1"/>
  <c r="BE678" i="1"/>
  <c r="BE679" i="1"/>
  <c r="BE680" i="1"/>
  <c r="BE682" i="1"/>
  <c r="BE683" i="1"/>
  <c r="BE684" i="1"/>
  <c r="BE687" i="1"/>
  <c r="BE686" i="1" s="1"/>
  <c r="BE685" i="1" s="1"/>
  <c r="BE690" i="1"/>
  <c r="BE691" i="1"/>
  <c r="BE693" i="1"/>
  <c r="BE698" i="1"/>
  <c r="BE705" i="1"/>
  <c r="BE707" i="1"/>
  <c r="BE708" i="1"/>
  <c r="BE709" i="1"/>
  <c r="BE710" i="1"/>
  <c r="BE711" i="1"/>
  <c r="BE713" i="1"/>
  <c r="BE712" i="1" s="1"/>
  <c r="BE715" i="1"/>
  <c r="BE716" i="1"/>
  <c r="BE717" i="1"/>
  <c r="BE718" i="1"/>
  <c r="BE719" i="1"/>
  <c r="BE720" i="1"/>
  <c r="BE721" i="1"/>
  <c r="BE723" i="1"/>
  <c r="BE724" i="1"/>
  <c r="BE725" i="1"/>
  <c r="BE728" i="1"/>
  <c r="BE727" i="1" s="1"/>
  <c r="BE726" i="1" s="1"/>
  <c r="BE731" i="1"/>
  <c r="BE732" i="1"/>
  <c r="BE734" i="1"/>
  <c r="BE739" i="1"/>
  <c r="BE746" i="1"/>
  <c r="BE748" i="1"/>
  <c r="BE749" i="1"/>
  <c r="BE750" i="1"/>
  <c r="BE751" i="1"/>
  <c r="BE752" i="1"/>
  <c r="BE754" i="1"/>
  <c r="BE753" i="1" s="1"/>
  <c r="BE756" i="1"/>
  <c r="BE757" i="1"/>
  <c r="BE758" i="1"/>
  <c r="BE759" i="1"/>
  <c r="BE760" i="1"/>
  <c r="BE761" i="1"/>
  <c r="BE763" i="1"/>
  <c r="BE764" i="1"/>
  <c r="BE765" i="1"/>
  <c r="BE768" i="1"/>
  <c r="BE767" i="1" s="1"/>
  <c r="BE766" i="1" s="1"/>
  <c r="BE771" i="1"/>
  <c r="BE772" i="1"/>
  <c r="BE774" i="1"/>
  <c r="BE779" i="1"/>
  <c r="BE786" i="1"/>
  <c r="BE788" i="1"/>
  <c r="BE789" i="1"/>
  <c r="BE790" i="1"/>
  <c r="BE791" i="1"/>
  <c r="BE792" i="1"/>
  <c r="BE794" i="1"/>
  <c r="BE793" i="1" s="1"/>
  <c r="BE796" i="1"/>
  <c r="BE797" i="1"/>
  <c r="BE798" i="1"/>
  <c r="BE799" i="1"/>
  <c r="BE800" i="1"/>
  <c r="BE801" i="1"/>
  <c r="BE802" i="1"/>
  <c r="BE804" i="1"/>
  <c r="BE805" i="1"/>
  <c r="BE806" i="1"/>
  <c r="BE809" i="1"/>
  <c r="BE810" i="1"/>
  <c r="BE813" i="1"/>
  <c r="BE814" i="1"/>
  <c r="BE816" i="1"/>
  <c r="BE821" i="1"/>
  <c r="BE828" i="1"/>
  <c r="BE830" i="1"/>
  <c r="BE831" i="1"/>
  <c r="BE832" i="1"/>
  <c r="BE833" i="1"/>
  <c r="BE834" i="1"/>
  <c r="BE836" i="1"/>
  <c r="BE835" i="1" s="1"/>
  <c r="BE838" i="1"/>
  <c r="BE839" i="1"/>
  <c r="BE840" i="1"/>
  <c r="BE841" i="1"/>
  <c r="BE842" i="1"/>
  <c r="BE843" i="1"/>
  <c r="BE844" i="1"/>
  <c r="BE846" i="1"/>
  <c r="BE847" i="1"/>
  <c r="BE848" i="1"/>
  <c r="BE851" i="1"/>
  <c r="BE852" i="1"/>
  <c r="BE854" i="1"/>
  <c r="BE859" i="1"/>
  <c r="BE866" i="1"/>
  <c r="BE868" i="1"/>
  <c r="BE869" i="1"/>
  <c r="BE870" i="1"/>
  <c r="BE871" i="1"/>
  <c r="BE872" i="1"/>
  <c r="BE874" i="1"/>
  <c r="BE873" i="1" s="1"/>
  <c r="BE876" i="1"/>
  <c r="BE877" i="1"/>
  <c r="BE878" i="1"/>
  <c r="BE879" i="1"/>
  <c r="BE880" i="1"/>
  <c r="BE881" i="1"/>
  <c r="BE882" i="1"/>
  <c r="BE884" i="1"/>
  <c r="BE885" i="1"/>
  <c r="BE886" i="1"/>
  <c r="BE889" i="1"/>
  <c r="BE888" i="1" s="1"/>
  <c r="BE887" i="1" s="1"/>
  <c r="BE892" i="1"/>
  <c r="BE893" i="1"/>
  <c r="BE895" i="1"/>
  <c r="BE900" i="1"/>
  <c r="BE907" i="1"/>
  <c r="BE909" i="1"/>
  <c r="BE910" i="1"/>
  <c r="BE911" i="1"/>
  <c r="BE912" i="1"/>
  <c r="BE913" i="1"/>
  <c r="BE915" i="1"/>
  <c r="BE914" i="1" s="1"/>
  <c r="BE917" i="1"/>
  <c r="BE918" i="1"/>
  <c r="BE919" i="1"/>
  <c r="BE920" i="1"/>
  <c r="BE921" i="1"/>
  <c r="BE922" i="1"/>
  <c r="BE923" i="1"/>
  <c r="BE925" i="1"/>
  <c r="BE926" i="1"/>
  <c r="BE927" i="1"/>
  <c r="BE930" i="1"/>
  <c r="BE931" i="1"/>
  <c r="BE933" i="1"/>
  <c r="BE938" i="1"/>
  <c r="BE945" i="1"/>
  <c r="BE947" i="1"/>
  <c r="BE948" i="1"/>
  <c r="BE949" i="1"/>
  <c r="BE950" i="1"/>
  <c r="BE951" i="1"/>
  <c r="BE953" i="1"/>
  <c r="BE952" i="1" s="1"/>
  <c r="BE955" i="1"/>
  <c r="BE956" i="1"/>
  <c r="BE957" i="1"/>
  <c r="BE958" i="1"/>
  <c r="BE959" i="1"/>
  <c r="BE960" i="1"/>
  <c r="BE961" i="1"/>
  <c r="BE963" i="1"/>
  <c r="BE964" i="1"/>
  <c r="BE965" i="1"/>
  <c r="BE968" i="1"/>
  <c r="BE967" i="1" s="1"/>
  <c r="BE966" i="1" s="1"/>
  <c r="BE971" i="1"/>
  <c r="BE972" i="1"/>
  <c r="BE974" i="1"/>
  <c r="BE979" i="1"/>
  <c r="BE986" i="1"/>
  <c r="BE988" i="1"/>
  <c r="BE989" i="1"/>
  <c r="BE990" i="1"/>
  <c r="BE991" i="1"/>
  <c r="BE992" i="1"/>
  <c r="BE994" i="1"/>
  <c r="BE993" i="1" s="1"/>
  <c r="BE996" i="1"/>
  <c r="BE997" i="1"/>
  <c r="BE998" i="1"/>
  <c r="BE999" i="1"/>
  <c r="BE1000" i="1"/>
  <c r="BE1001" i="1"/>
  <c r="BE1002" i="1"/>
  <c r="BE1003" i="1"/>
  <c r="BE1005" i="1"/>
  <c r="BE1006" i="1"/>
  <c r="BE1007" i="1"/>
  <c r="BE1010" i="1"/>
  <c r="BE1009" i="1" s="1"/>
  <c r="BE1008" i="1" s="1"/>
  <c r="BE1013" i="1"/>
  <c r="BE1014" i="1"/>
  <c r="BE1016" i="1"/>
  <c r="BE1021" i="1"/>
  <c r="BE1028" i="1"/>
  <c r="BE1030" i="1"/>
  <c r="BE1031" i="1"/>
  <c r="BE1032" i="1"/>
  <c r="BE1033" i="1"/>
  <c r="BE1034" i="1"/>
  <c r="BE1036" i="1"/>
  <c r="BE1035" i="1" s="1"/>
  <c r="BE1038" i="1"/>
  <c r="BE1039" i="1"/>
  <c r="BE1040" i="1"/>
  <c r="BE1041" i="1"/>
  <c r="BE1042" i="1"/>
  <c r="BE1043" i="1"/>
  <c r="BE1044" i="1"/>
  <c r="BE1046" i="1"/>
  <c r="BE1047" i="1"/>
  <c r="BE1048" i="1"/>
  <c r="BE1051" i="1"/>
  <c r="BE1050" i="1" s="1"/>
  <c r="BE1049" i="1" s="1"/>
  <c r="BE1054" i="1"/>
  <c r="BE1055" i="1"/>
  <c r="BE1057" i="1"/>
  <c r="BE1062" i="1"/>
  <c r="BE1069" i="1"/>
  <c r="BE1071" i="1"/>
  <c r="BE1072" i="1"/>
  <c r="BE1073" i="1"/>
  <c r="BE1074" i="1"/>
  <c r="BE1075" i="1"/>
  <c r="BE1077" i="1"/>
  <c r="BE1076" i="1" s="1"/>
  <c r="BE1079" i="1"/>
  <c r="BE1080" i="1"/>
  <c r="BE1081" i="1"/>
  <c r="BE1082" i="1"/>
  <c r="BE1083" i="1"/>
  <c r="BE1084" i="1"/>
  <c r="BE1085" i="1"/>
  <c r="BE1087" i="1"/>
  <c r="BE1088" i="1"/>
  <c r="BE1089" i="1"/>
  <c r="BE1092" i="1"/>
  <c r="BE1091" i="1" s="1"/>
  <c r="BE1090" i="1" s="1"/>
  <c r="BE1095" i="1"/>
  <c r="BE1096" i="1"/>
  <c r="BE1098" i="1"/>
  <c r="BE1103" i="1"/>
  <c r="BE1110" i="1"/>
  <c r="BE1112" i="1"/>
  <c r="BE1113" i="1"/>
  <c r="BE1114" i="1"/>
  <c r="BE1115" i="1"/>
  <c r="BE1116" i="1"/>
  <c r="BE1118" i="1"/>
  <c r="BE1117" i="1" s="1"/>
  <c r="BE1120" i="1"/>
  <c r="BE1121" i="1"/>
  <c r="BE1122" i="1"/>
  <c r="BE1123" i="1"/>
  <c r="BE1124" i="1"/>
  <c r="BE1125" i="1"/>
  <c r="BE1126" i="1"/>
  <c r="BE1128" i="1"/>
  <c r="BE1129" i="1"/>
  <c r="BE1130" i="1"/>
  <c r="BE1133" i="1"/>
  <c r="BE1132" i="1" s="1"/>
  <c r="BE1131" i="1" s="1"/>
  <c r="BE1136" i="1"/>
  <c r="BE1137" i="1"/>
  <c r="BE1139" i="1"/>
  <c r="BE1144" i="1"/>
  <c r="BE1151" i="1"/>
  <c r="BE1153" i="1"/>
  <c r="BE1154" i="1"/>
  <c r="BE1155" i="1"/>
  <c r="BE1156" i="1"/>
  <c r="BE1157" i="1"/>
  <c r="BE1159" i="1"/>
  <c r="BE1158" i="1" s="1"/>
  <c r="BE1161" i="1"/>
  <c r="BE1162" i="1"/>
  <c r="BE1163" i="1"/>
  <c r="BE1164" i="1"/>
  <c r="BE1165" i="1"/>
  <c r="BE1166" i="1"/>
  <c r="BE1167" i="1"/>
  <c r="BE1168" i="1"/>
  <c r="BE1170" i="1"/>
  <c r="BE1171" i="1"/>
  <c r="BE1172" i="1"/>
  <c r="BE1175" i="1"/>
  <c r="BE1174" i="1" s="1"/>
  <c r="BE1173" i="1" s="1"/>
  <c r="BE1178" i="1"/>
  <c r="BE1179" i="1"/>
  <c r="BE1181" i="1"/>
  <c r="BE1186" i="1"/>
  <c r="BE1193" i="1"/>
  <c r="BE1195" i="1"/>
  <c r="BE1196" i="1"/>
  <c r="BE1197" i="1"/>
  <c r="BE1198" i="1"/>
  <c r="BE1199" i="1"/>
  <c r="BE1201" i="1"/>
  <c r="BE1200" i="1" s="1"/>
  <c r="BE1203" i="1"/>
  <c r="BE1204" i="1"/>
  <c r="BE1205" i="1"/>
  <c r="BE1206" i="1"/>
  <c r="BE1207" i="1"/>
  <c r="BE1208" i="1"/>
  <c r="BE1209" i="1"/>
  <c r="BE1211" i="1"/>
  <c r="BE1212" i="1"/>
  <c r="BE1213" i="1"/>
  <c r="BE1216" i="1"/>
  <c r="BE1215" i="1" s="1"/>
  <c r="BE1214" i="1" s="1"/>
  <c r="BE1219" i="1"/>
  <c r="BE1220" i="1"/>
  <c r="BE1222" i="1"/>
  <c r="BE1227" i="1"/>
  <c r="BE1234" i="1"/>
  <c r="BE1236" i="1"/>
  <c r="BE1237" i="1"/>
  <c r="BE1238" i="1"/>
  <c r="BE1239" i="1"/>
  <c r="BE1240" i="1"/>
  <c r="BE1242" i="1"/>
  <c r="BE1241" i="1" s="1"/>
  <c r="BE1244" i="1"/>
  <c r="BE1245" i="1"/>
  <c r="BE1246" i="1"/>
  <c r="BE1247" i="1"/>
  <c r="BE1248" i="1"/>
  <c r="BE1249" i="1"/>
  <c r="BE1250" i="1"/>
  <c r="BE1252" i="1"/>
  <c r="BE1253" i="1"/>
  <c r="BE1254" i="1"/>
  <c r="BE1257" i="1"/>
  <c r="BE1256" i="1" s="1"/>
  <c r="BE1255" i="1" s="1"/>
  <c r="BE1260" i="1"/>
  <c r="BE1261" i="1"/>
  <c r="BE1263" i="1"/>
  <c r="BE1268" i="1"/>
  <c r="BE1275" i="1"/>
  <c r="BE1277" i="1"/>
  <c r="BE1278" i="1"/>
  <c r="BE1279" i="1"/>
  <c r="BE1280" i="1"/>
  <c r="BE1281" i="1"/>
  <c r="BE1283" i="1"/>
  <c r="BE1282" i="1" s="1"/>
  <c r="BE1285" i="1"/>
  <c r="BE1286" i="1"/>
  <c r="BE1287" i="1"/>
  <c r="BE1288" i="1"/>
  <c r="BE1289" i="1"/>
  <c r="BE1290" i="1"/>
  <c r="BE1291" i="1"/>
  <c r="BE1292" i="1"/>
  <c r="BE1294" i="1"/>
  <c r="BE1295" i="1"/>
  <c r="BE1296" i="1"/>
  <c r="BE1299" i="1"/>
  <c r="BE1298" i="1" s="1"/>
  <c r="BE1297" i="1" s="1"/>
  <c r="BE1302" i="1"/>
  <c r="BE1303" i="1"/>
  <c r="BE1305" i="1"/>
  <c r="BE1310" i="1"/>
  <c r="BE1317" i="1"/>
  <c r="BE1319" i="1"/>
  <c r="BE1320" i="1"/>
  <c r="BE1321" i="1"/>
  <c r="BE1322" i="1"/>
  <c r="BE1323" i="1"/>
  <c r="BE1325" i="1"/>
  <c r="BE1324" i="1" s="1"/>
  <c r="BE1327" i="1"/>
  <c r="BE1328" i="1"/>
  <c r="BE1329" i="1"/>
  <c r="BE1330" i="1"/>
  <c r="BE1331" i="1"/>
  <c r="BE1332" i="1"/>
  <c r="BE1333" i="1"/>
  <c r="BE1334" i="1"/>
  <c r="BE1336" i="1"/>
  <c r="BE1337" i="1"/>
  <c r="BE1338" i="1"/>
  <c r="BE1341" i="1"/>
  <c r="BE1340" i="1" s="1"/>
  <c r="BE1339" i="1" s="1"/>
  <c r="BE1344" i="1"/>
  <c r="BE1345" i="1"/>
  <c r="BE1347" i="1"/>
  <c r="BE1352" i="1"/>
  <c r="BE1359" i="1"/>
  <c r="BE1361" i="1"/>
  <c r="BE1362" i="1"/>
  <c r="BE1363" i="1"/>
  <c r="BE1364" i="1"/>
  <c r="BE1365" i="1"/>
  <c r="BE1367" i="1"/>
  <c r="BE1366" i="1" s="1"/>
  <c r="BE1369" i="1"/>
  <c r="BE1370" i="1"/>
  <c r="BE1371" i="1"/>
  <c r="BE1372" i="1"/>
  <c r="BE1373" i="1"/>
  <c r="BE1374" i="1"/>
  <c r="BE1375" i="1"/>
  <c r="BE1377" i="1"/>
  <c r="BE1378" i="1"/>
  <c r="BE1379" i="1"/>
  <c r="BE1382" i="1"/>
  <c r="BE1381" i="1" s="1"/>
  <c r="BE1380" i="1" s="1"/>
  <c r="BE1385" i="1"/>
  <c r="BE1386" i="1"/>
  <c r="BE1388" i="1"/>
  <c r="BE1393" i="1"/>
  <c r="BE1400" i="1"/>
  <c r="BE1402" i="1"/>
  <c r="BE1403" i="1"/>
  <c r="BE1404" i="1"/>
  <c r="BE1405" i="1"/>
  <c r="BE1406" i="1"/>
  <c r="BE1408" i="1"/>
  <c r="BE1407" i="1" s="1"/>
  <c r="BE1410" i="1"/>
  <c r="BE1411" i="1"/>
  <c r="BE1412" i="1"/>
  <c r="BE1413" i="1"/>
  <c r="BE1414" i="1"/>
  <c r="BE1415" i="1"/>
  <c r="BE1416" i="1"/>
  <c r="BE1418" i="1"/>
  <c r="BE1419" i="1"/>
  <c r="BE1420" i="1"/>
  <c r="BE1423" i="1"/>
  <c r="BE1422" i="1" s="1"/>
  <c r="BE1421" i="1" s="1"/>
  <c r="BE1426" i="1"/>
  <c r="BE1427" i="1"/>
  <c r="BE1429" i="1"/>
  <c r="BE1434" i="1"/>
  <c r="BE1441" i="1"/>
  <c r="BE1443" i="1"/>
  <c r="BE1444" i="1"/>
  <c r="BE1445" i="1"/>
  <c r="BE1446" i="1"/>
  <c r="BE1447" i="1"/>
  <c r="BE1449" i="1"/>
  <c r="BE1448" i="1" s="1"/>
  <c r="BE1451" i="1"/>
  <c r="BE1452" i="1"/>
  <c r="BE1453" i="1"/>
  <c r="BE1454" i="1"/>
  <c r="BE1455" i="1"/>
  <c r="BE1456" i="1"/>
  <c r="BE1457" i="1"/>
  <c r="BE1458" i="1"/>
  <c r="BE1460" i="1"/>
  <c r="BE1461" i="1"/>
  <c r="BE1462" i="1"/>
  <c r="BE1465" i="1"/>
  <c r="BE1464" i="1" s="1"/>
  <c r="BE1463" i="1" s="1"/>
  <c r="BE1468" i="1"/>
  <c r="BE1469" i="1"/>
  <c r="BE1471" i="1"/>
  <c r="BE1476" i="1"/>
  <c r="BE1479" i="1"/>
  <c r="BE1487" i="1"/>
  <c r="BE1489" i="1"/>
  <c r="BE1490" i="1"/>
  <c r="BE1491" i="1"/>
  <c r="BE1492" i="1"/>
  <c r="BE1493" i="1"/>
  <c r="BE1495" i="1"/>
  <c r="BE1497" i="1"/>
  <c r="BE1498" i="1"/>
  <c r="BE1499" i="1"/>
  <c r="BE1500" i="1"/>
  <c r="BE1501" i="1"/>
  <c r="BE1502" i="1"/>
  <c r="BE1503" i="1"/>
  <c r="BE1504" i="1"/>
  <c r="BE1506" i="1"/>
  <c r="BE1507" i="1"/>
  <c r="BE1508" i="1"/>
  <c r="BE1511" i="1"/>
  <c r="BE1512" i="1"/>
  <c r="BE1514" i="1"/>
  <c r="BE1519" i="1"/>
  <c r="BE1522" i="1"/>
  <c r="BE1530" i="1"/>
  <c r="BE1532" i="1"/>
  <c r="BE1533" i="1"/>
  <c r="BE1534" i="1"/>
  <c r="BE1535" i="1"/>
  <c r="BE1537" i="1"/>
  <c r="BE1539" i="1"/>
  <c r="BE1540" i="1"/>
  <c r="BE1541" i="1"/>
  <c r="BE1542" i="1"/>
  <c r="BE1543" i="1"/>
  <c r="BE1544" i="1"/>
  <c r="BE1545" i="1"/>
  <c r="BE1546" i="1"/>
  <c r="BE1548" i="1"/>
  <c r="BE1549" i="1"/>
  <c r="BE1550" i="1"/>
  <c r="BE1553" i="1"/>
  <c r="BE1554" i="1"/>
  <c r="BE1557" i="1"/>
  <c r="BE1558" i="1"/>
  <c r="BE1559" i="1"/>
  <c r="BE1561" i="1"/>
  <c r="BE1567" i="1"/>
  <c r="BE1569" i="1"/>
  <c r="BE1577" i="1"/>
  <c r="BE1579" i="1"/>
  <c r="BE1580" i="1"/>
  <c r="BE1581" i="1"/>
  <c r="BE1582" i="1"/>
  <c r="BE1583" i="1"/>
  <c r="BE1585" i="1"/>
  <c r="BE1587" i="1"/>
  <c r="BE1589" i="1"/>
  <c r="BE1590" i="1"/>
  <c r="BE1591" i="1"/>
  <c r="BE1592" i="1"/>
  <c r="BE1596" i="1"/>
  <c r="BE1595" i="1" s="1"/>
  <c r="BE1598" i="1"/>
  <c r="BE1599" i="1"/>
  <c r="BE1601" i="1"/>
  <c r="BE1602" i="1"/>
  <c r="BE1603" i="1"/>
  <c r="BE1604" i="1"/>
  <c r="BE1605" i="1"/>
  <c r="BE1606" i="1"/>
  <c r="BE1610" i="1"/>
  <c r="BE1611" i="1"/>
  <c r="BE1612" i="1"/>
  <c r="BE1614" i="1"/>
  <c r="BE1615" i="1"/>
  <c r="BE1618" i="1"/>
  <c r="BE1619" i="1"/>
  <c r="BE1621" i="1"/>
  <c r="BE1627" i="1"/>
  <c r="BE1630" i="1"/>
  <c r="BE1634" i="1"/>
  <c r="BE1670" i="1"/>
  <c r="BE1675" i="1"/>
  <c r="BE1676" i="1"/>
  <c r="BE1678" i="1"/>
  <c r="BE1685" i="1"/>
  <c r="BE1687" i="1"/>
  <c r="BE1688" i="1"/>
  <c r="BE1689" i="1"/>
  <c r="BE1690" i="1"/>
  <c r="BE1691" i="1"/>
  <c r="BE1693" i="1"/>
  <c r="BE1692" i="1" s="1"/>
  <c r="BE1695" i="1"/>
  <c r="BE1696" i="1"/>
  <c r="BE1697" i="1"/>
  <c r="BE1698" i="1"/>
  <c r="BE1699" i="1"/>
  <c r="BE1700" i="1"/>
  <c r="BE1701" i="1"/>
  <c r="BE1702" i="1"/>
  <c r="BE1704" i="1"/>
  <c r="BE1705" i="1"/>
  <c r="BE1706" i="1"/>
  <c r="BE1707" i="1"/>
  <c r="BE1708" i="1"/>
  <c r="BE1711" i="1"/>
  <c r="BE1710" i="1" s="1"/>
  <c r="BE1709" i="1" s="1"/>
  <c r="BE1714" i="1"/>
  <c r="BE1715" i="1"/>
  <c r="BE1717" i="1"/>
  <c r="BE1722" i="1"/>
  <c r="BE1726" i="1"/>
  <c r="BE1729" i="1"/>
  <c r="BE1731" i="1"/>
  <c r="BE1732" i="1"/>
  <c r="BE1733" i="1"/>
  <c r="BE1734" i="1"/>
  <c r="BE1735" i="1"/>
  <c r="BE1737" i="1"/>
  <c r="BE1736" i="1" s="1"/>
  <c r="BE1739" i="1"/>
  <c r="BE1740" i="1"/>
  <c r="BE1741" i="1"/>
  <c r="BE1742" i="1"/>
  <c r="BE1743" i="1"/>
  <c r="BE1744" i="1"/>
  <c r="BE1745" i="1"/>
  <c r="BE1746" i="1"/>
  <c r="BE1748" i="1"/>
  <c r="BE1749" i="1"/>
  <c r="BE1750" i="1"/>
  <c r="BE1753" i="1"/>
  <c r="BE1752" i="1" s="1"/>
  <c r="BE1751" i="1" s="1"/>
  <c r="BE1756" i="1"/>
  <c r="BE1755" i="1" s="1"/>
  <c r="BE1754" i="1" s="1"/>
  <c r="BE1758" i="1"/>
  <c r="BE1763" i="1"/>
  <c r="BE1770" i="1"/>
  <c r="BE1772" i="1"/>
  <c r="BE1773" i="1"/>
  <c r="BE1774" i="1"/>
  <c r="BE1775" i="1"/>
  <c r="BE1776" i="1"/>
  <c r="BE1778" i="1"/>
  <c r="BE1777" i="1" s="1"/>
  <c r="BE1780" i="1"/>
  <c r="BE1781" i="1"/>
  <c r="BE1782" i="1"/>
  <c r="BE1783" i="1"/>
  <c r="BE1784" i="1"/>
  <c r="BE1785" i="1"/>
  <c r="BE1786" i="1"/>
  <c r="BE1787" i="1"/>
  <c r="BE1789" i="1"/>
  <c r="BE1790" i="1"/>
  <c r="BE1791" i="1"/>
  <c r="BE1794" i="1"/>
  <c r="BE1793" i="1" s="1"/>
  <c r="BE1792" i="1" s="1"/>
  <c r="BE1797" i="1"/>
  <c r="BE1798" i="1"/>
  <c r="BE1800" i="1"/>
  <c r="BE1805" i="1"/>
  <c r="BE1812" i="1"/>
  <c r="BE1814" i="1"/>
  <c r="BE1815" i="1"/>
  <c r="BE1816" i="1"/>
  <c r="BE1817" i="1"/>
  <c r="BE1818" i="1"/>
  <c r="BE1820" i="1"/>
  <c r="BE1819" i="1" s="1"/>
  <c r="BE1822" i="1"/>
  <c r="BE1823" i="1"/>
  <c r="BE1824" i="1"/>
  <c r="BE1825" i="1"/>
  <c r="BE1826" i="1"/>
  <c r="BE1827" i="1"/>
  <c r="BE1828" i="1"/>
  <c r="BE1829" i="1"/>
  <c r="BE1831" i="1"/>
  <c r="BE1832" i="1"/>
  <c r="BE1833" i="1"/>
  <c r="BE1836" i="1"/>
  <c r="BE1835" i="1" s="1"/>
  <c r="BE1834" i="1" s="1"/>
  <c r="BE1839" i="1"/>
  <c r="BE1840" i="1"/>
  <c r="BE1842" i="1"/>
  <c r="BE1847" i="1"/>
  <c r="BE1854" i="1"/>
  <c r="BE1856" i="1"/>
  <c r="BE1857" i="1"/>
  <c r="BE1858" i="1"/>
  <c r="BE1859" i="1"/>
  <c r="BE1860" i="1"/>
  <c r="BE1862" i="1"/>
  <c r="BE1861" i="1" s="1"/>
  <c r="BE1864" i="1"/>
  <c r="BE1865" i="1"/>
  <c r="BE1866" i="1"/>
  <c r="BE1867" i="1"/>
  <c r="BE1868" i="1"/>
  <c r="BE1869" i="1"/>
  <c r="BE1870" i="1"/>
  <c r="BE1871" i="1"/>
  <c r="BE1873" i="1"/>
  <c r="BE1874" i="1"/>
  <c r="BE1875" i="1"/>
  <c r="BE1878" i="1"/>
  <c r="BE1877" i="1" s="1"/>
  <c r="BE1876" i="1" s="1"/>
  <c r="BE1881" i="1"/>
  <c r="BE1880" i="1" s="1"/>
  <c r="BE1879" i="1" s="1"/>
  <c r="BE1883" i="1"/>
  <c r="BE1888" i="1"/>
  <c r="BE1895" i="1"/>
  <c r="BE1897" i="1"/>
  <c r="BE1898" i="1"/>
  <c r="BE1899" i="1"/>
  <c r="BE1900" i="1"/>
  <c r="BE1901" i="1"/>
  <c r="BE1903" i="1"/>
  <c r="BE1902" i="1" s="1"/>
  <c r="BE1905" i="1"/>
  <c r="BE1906" i="1"/>
  <c r="BE1907" i="1"/>
  <c r="BE1908" i="1"/>
  <c r="BE1909" i="1"/>
  <c r="BE1910" i="1"/>
  <c r="BE1911" i="1"/>
  <c r="BE1912" i="1"/>
  <c r="BE1914" i="1"/>
  <c r="BE1915" i="1"/>
  <c r="BE1916" i="1"/>
  <c r="BE1919" i="1"/>
  <c r="BE1920" i="1"/>
  <c r="BE1923" i="1"/>
  <c r="BE1924" i="1"/>
  <c r="BE1926" i="1"/>
  <c r="BE1931" i="1"/>
  <c r="BE1938" i="1"/>
  <c r="BE1940" i="1"/>
  <c r="BE1941" i="1"/>
  <c r="BE1942" i="1"/>
  <c r="BE1943" i="1"/>
  <c r="BE1944" i="1"/>
  <c r="BE1946" i="1"/>
  <c r="BE1945" i="1" s="1"/>
  <c r="BE1948" i="1"/>
  <c r="BE1949" i="1"/>
  <c r="BE1950" i="1"/>
  <c r="BE1951" i="1"/>
  <c r="BE1952" i="1"/>
  <c r="BE1953" i="1"/>
  <c r="BE1954" i="1"/>
  <c r="BE1955" i="1"/>
  <c r="BE1957" i="1"/>
  <c r="BE1958" i="1"/>
  <c r="BE1959" i="1"/>
  <c r="BE1963" i="1"/>
  <c r="BE1962" i="1" s="1"/>
  <c r="BE1961" i="1" s="1"/>
  <c r="BE1966" i="1"/>
  <c r="BE1965" i="1" s="1"/>
  <c r="BE1964" i="1" s="1"/>
  <c r="BE1968" i="1"/>
  <c r="BE1973" i="1"/>
  <c r="BE1980" i="1"/>
  <c r="BE1982" i="1"/>
  <c r="BE1983" i="1"/>
  <c r="BE1984" i="1"/>
  <c r="BE1985" i="1"/>
  <c r="BE1986" i="1"/>
  <c r="BE1988" i="1"/>
  <c r="BE1987" i="1" s="1"/>
  <c r="BE1990" i="1"/>
  <c r="BE1991" i="1"/>
  <c r="BE1992" i="1"/>
  <c r="BE1993" i="1"/>
  <c r="BE1994" i="1"/>
  <c r="BE1995" i="1"/>
  <c r="BE1996" i="1"/>
  <c r="BE1997" i="1"/>
  <c r="BE1999" i="1"/>
  <c r="BE2000" i="1"/>
  <c r="BE2001" i="1"/>
  <c r="BE2005" i="1"/>
  <c r="BE2004" i="1" s="1"/>
  <c r="BE2009" i="1"/>
  <c r="BE2008" i="1" s="1"/>
  <c r="BE1662" i="1" s="1"/>
  <c r="BE2012" i="1"/>
  <c r="BE2015" i="1"/>
  <c r="BE2016" i="1"/>
  <c r="BE2018" i="1"/>
  <c r="BE2023" i="1"/>
  <c r="BE2030" i="1"/>
  <c r="BE2032" i="1"/>
  <c r="BE2033" i="1"/>
  <c r="BE2034" i="1"/>
  <c r="BE2035" i="1"/>
  <c r="BE2036" i="1"/>
  <c r="BE2038" i="1"/>
  <c r="BE2037" i="1" s="1"/>
  <c r="BE2040" i="1"/>
  <c r="BE2041" i="1"/>
  <c r="BE2042" i="1"/>
  <c r="BE2043" i="1"/>
  <c r="BE2044" i="1"/>
  <c r="BE2045" i="1"/>
  <c r="BE2046" i="1"/>
  <c r="BE2047" i="1"/>
  <c r="BE2049" i="1"/>
  <c r="BE2050" i="1"/>
  <c r="BE2051" i="1"/>
  <c r="BE2054" i="1"/>
  <c r="BE2053" i="1" s="1"/>
  <c r="BE2052" i="1" s="1"/>
  <c r="BE2057" i="1"/>
  <c r="BE2056" i="1" s="1"/>
  <c r="BE2055" i="1" s="1"/>
  <c r="BE2059" i="1"/>
  <c r="BE2064" i="1"/>
  <c r="BE2071" i="1"/>
  <c r="BE2073" i="1"/>
  <c r="BE2074" i="1"/>
  <c r="BE2075" i="1"/>
  <c r="BE2076" i="1"/>
  <c r="BE2078" i="1"/>
  <c r="BE2077" i="1" s="1"/>
  <c r="BE2080" i="1"/>
  <c r="BE2081" i="1"/>
  <c r="BE2082" i="1"/>
  <c r="BE2083" i="1"/>
  <c r="BE2084" i="1"/>
  <c r="BE2085" i="1"/>
  <c r="BE2086" i="1"/>
  <c r="BE2087" i="1"/>
  <c r="BE2089" i="1"/>
  <c r="BE2090" i="1"/>
  <c r="BE2091" i="1"/>
  <c r="BE2094" i="1"/>
  <c r="BE2093" i="1" s="1"/>
  <c r="BE2092" i="1" s="1"/>
  <c r="BE2097" i="1"/>
  <c r="BE2098" i="1"/>
  <c r="BE2100" i="1"/>
  <c r="BE2105" i="1"/>
  <c r="BE2112" i="1"/>
  <c r="BE2114" i="1"/>
  <c r="BE2115" i="1"/>
  <c r="BE2116" i="1"/>
  <c r="BE2117" i="1"/>
  <c r="BE2118" i="1"/>
  <c r="BE2120" i="1"/>
  <c r="BE2119" i="1" s="1"/>
  <c r="BE2122" i="1"/>
  <c r="BE2123" i="1"/>
  <c r="BE2124" i="1"/>
  <c r="BE2125" i="1"/>
  <c r="BE2126" i="1"/>
  <c r="BE2127" i="1"/>
  <c r="BE2128" i="1"/>
  <c r="BE2129" i="1"/>
  <c r="BE2131" i="1"/>
  <c r="BE2132" i="1"/>
  <c r="BE2133" i="1"/>
  <c r="BE2137" i="1"/>
  <c r="BE2136" i="1" s="1"/>
  <c r="BE2135" i="1" s="1"/>
  <c r="BE2134" i="1" s="1"/>
  <c r="BE2140" i="1"/>
  <c r="BE2141" i="1"/>
  <c r="BE2143" i="1"/>
  <c r="BE2148" i="1"/>
  <c r="BE2155" i="1"/>
  <c r="BE2157" i="1"/>
  <c r="BE2158" i="1"/>
  <c r="BE2159" i="1"/>
  <c r="BE2160" i="1"/>
  <c r="BE2162" i="1"/>
  <c r="BE2161" i="1" s="1"/>
  <c r="BE2164" i="1"/>
  <c r="BE2165" i="1"/>
  <c r="BE2166" i="1"/>
  <c r="BE2167" i="1"/>
  <c r="BE2168" i="1"/>
  <c r="BE2169" i="1"/>
  <c r="BE2170" i="1"/>
  <c r="BE2171" i="1"/>
  <c r="BE2173" i="1"/>
  <c r="BE2174" i="1"/>
  <c r="BE2175" i="1"/>
  <c r="BE2178" i="1"/>
  <c r="BE2177" i="1" s="1"/>
  <c r="BE2176" i="1" s="1"/>
  <c r="BE2181" i="1"/>
  <c r="BE2182" i="1"/>
  <c r="BE2184" i="1"/>
  <c r="BE2189" i="1"/>
  <c r="BE2196" i="1"/>
  <c r="BE2198" i="1"/>
  <c r="BE2199" i="1"/>
  <c r="BE2200" i="1"/>
  <c r="BE2201" i="1"/>
  <c r="BE2202" i="1"/>
  <c r="BE2204" i="1"/>
  <c r="BE2203" i="1" s="1"/>
  <c r="BE2206" i="1"/>
  <c r="BE2207" i="1"/>
  <c r="BE2208" i="1"/>
  <c r="BE2209" i="1"/>
  <c r="BE2210" i="1"/>
  <c r="BE2211" i="1"/>
  <c r="BE2212" i="1"/>
  <c r="BE2213" i="1"/>
  <c r="BE2215" i="1"/>
  <c r="BE2216" i="1"/>
  <c r="BE2217" i="1"/>
  <c r="BE2220" i="1"/>
  <c r="BE2219" i="1" s="1"/>
  <c r="BE2218" i="1" s="1"/>
  <c r="BE2223" i="1"/>
  <c r="BE2224" i="1"/>
  <c r="BE2226" i="1"/>
  <c r="BE2232" i="1"/>
  <c r="BE2235" i="1"/>
  <c r="BE2243" i="1"/>
  <c r="BE2245" i="1"/>
  <c r="BE2246" i="1"/>
  <c r="BE2247" i="1"/>
  <c r="BE2248" i="1"/>
  <c r="BE2249" i="1"/>
  <c r="BE2251" i="1"/>
  <c r="BE2253" i="1"/>
  <c r="BE2254" i="1"/>
  <c r="BE2256" i="1"/>
  <c r="BE2257" i="1"/>
  <c r="BE2258" i="1"/>
  <c r="BE2259" i="1"/>
  <c r="BE2263" i="1"/>
  <c r="BE2262" i="1" s="1"/>
  <c r="BE2265" i="1"/>
  <c r="BE2266" i="1"/>
  <c r="BE2298" i="1" s="1"/>
  <c r="BE2267" i="1"/>
  <c r="BE2268" i="1"/>
  <c r="BE2269" i="1"/>
  <c r="BE2271" i="1"/>
  <c r="BE2272" i="1"/>
  <c r="BE2273" i="1"/>
  <c r="BE2274" i="1"/>
  <c r="BE2275" i="1"/>
  <c r="BE2276" i="1"/>
  <c r="BE2278" i="1"/>
  <c r="BE2279" i="1"/>
  <c r="BE2283" i="1"/>
  <c r="BE2282" i="1" s="1"/>
  <c r="BE2291" i="1"/>
  <c r="BE2292" i="1"/>
  <c r="BE2293" i="1"/>
  <c r="BE2295" i="1"/>
  <c r="BE2301" i="1"/>
  <c r="BE2304" i="1"/>
  <c r="BE2308" i="1"/>
  <c r="BE2340" i="1"/>
  <c r="BE2347" i="1"/>
  <c r="BE2349" i="1"/>
  <c r="BE2356" i="1"/>
  <c r="BE2358" i="1"/>
  <c r="BE2359" i="1"/>
  <c r="BE2360" i="1"/>
  <c r="BE2361" i="1"/>
  <c r="BE2362" i="1"/>
  <c r="BE2364" i="1"/>
  <c r="BE2366" i="1"/>
  <c r="BE2367" i="1"/>
  <c r="BE2368" i="1"/>
  <c r="BE2369" i="1"/>
  <c r="BE2370" i="1"/>
  <c r="BE2371" i="1"/>
  <c r="BE2372" i="1"/>
  <c r="BE2373" i="1"/>
  <c r="BE2375" i="1"/>
  <c r="BE2376" i="1"/>
  <c r="BE2377" i="1"/>
  <c r="BE2380" i="1"/>
  <c r="BE2332" i="1" s="1"/>
  <c r="BE2382" i="1"/>
  <c r="BE2383" i="1"/>
  <c r="BE2386" i="1"/>
  <c r="BE2387" i="1"/>
  <c r="BE2389" i="1"/>
  <c r="BE2395" i="1"/>
  <c r="BE2402" i="1"/>
  <c r="BE2404" i="1"/>
  <c r="BE2405" i="1"/>
  <c r="BE2406" i="1"/>
  <c r="BE2407" i="1"/>
  <c r="BE2408" i="1"/>
  <c r="BE2410" i="1"/>
  <c r="BE2409" i="1" s="1"/>
  <c r="BE2412" i="1"/>
  <c r="BE2413" i="1"/>
  <c r="BE2414" i="1"/>
  <c r="BE2415" i="1"/>
  <c r="BE2416" i="1"/>
  <c r="BE2417" i="1"/>
  <c r="BE2418" i="1"/>
  <c r="BE2419" i="1"/>
  <c r="BE2421" i="1"/>
  <c r="BE2422" i="1"/>
  <c r="BE2423" i="1"/>
  <c r="BE2426" i="1"/>
  <c r="BE2425" i="1" s="1"/>
  <c r="BE2424" i="1" s="1"/>
  <c r="BE2429" i="1"/>
  <c r="BE2430" i="1"/>
  <c r="BE2431" i="1"/>
  <c r="BE2433" i="1"/>
  <c r="BE2438" i="1"/>
  <c r="BE2440" i="1"/>
  <c r="BE2448" i="1"/>
  <c r="BE2450" i="1"/>
  <c r="BE2451" i="1"/>
  <c r="BE2452" i="1"/>
  <c r="BE2453" i="1"/>
  <c r="BE2455" i="1"/>
  <c r="BE2454" i="1" s="1"/>
  <c r="BE2457" i="1"/>
  <c r="BE2458" i="1"/>
  <c r="BE2459" i="1"/>
  <c r="BE2460" i="1"/>
  <c r="BE2461" i="1"/>
  <c r="BE2462" i="1"/>
  <c r="BE2463" i="1"/>
  <c r="BE2464" i="1"/>
  <c r="BE2466" i="1"/>
  <c r="BE2467" i="1"/>
  <c r="BE2468" i="1"/>
  <c r="BE2471" i="1"/>
  <c r="BE2470" i="1" s="1"/>
  <c r="BE2469" i="1" s="1"/>
  <c r="BE2474" i="1"/>
  <c r="BE2475" i="1"/>
  <c r="BE2477" i="1"/>
  <c r="BE2482" i="1"/>
  <c r="BE2485" i="1"/>
  <c r="BE2493" i="1"/>
  <c r="BE2495" i="1"/>
  <c r="BE2496" i="1"/>
  <c r="BE2497" i="1"/>
  <c r="BE2498" i="1"/>
  <c r="BE2499" i="1"/>
  <c r="BE2501" i="1"/>
  <c r="BE2500" i="1" s="1"/>
  <c r="BE2503" i="1"/>
  <c r="BE2504" i="1"/>
  <c r="BE2505" i="1"/>
  <c r="BE2506" i="1"/>
  <c r="BE2507" i="1"/>
  <c r="BE2508" i="1"/>
  <c r="BE2509" i="1"/>
  <c r="BE2510" i="1"/>
  <c r="BE2512" i="1"/>
  <c r="BE2513" i="1"/>
  <c r="BE2514" i="1"/>
  <c r="BE2517" i="1"/>
  <c r="BE2516" i="1" s="1"/>
  <c r="BE2515" i="1" s="1"/>
  <c r="BE2520" i="1"/>
  <c r="BE2521" i="1"/>
  <c r="BE2523" i="1"/>
  <c r="BE2529" i="1"/>
  <c r="BE2532" i="1"/>
  <c r="BE2539" i="1"/>
  <c r="BE2541" i="1"/>
  <c r="BE2542" i="1"/>
  <c r="BE2543" i="1"/>
  <c r="BE2544" i="1"/>
  <c r="BE2545" i="1"/>
  <c r="BE2547" i="1"/>
  <c r="BE2546" i="1" s="1"/>
  <c r="BE2549" i="1"/>
  <c r="BE2550" i="1"/>
  <c r="BE2551" i="1"/>
  <c r="BE2552" i="1"/>
  <c r="BE2553" i="1"/>
  <c r="BE2554" i="1"/>
  <c r="BE2555" i="1"/>
  <c r="BE2556" i="1"/>
  <c r="BE2558" i="1"/>
  <c r="BE2559" i="1"/>
  <c r="BE2560" i="1"/>
  <c r="BE2564" i="1"/>
  <c r="BE2565" i="1"/>
  <c r="BE2568" i="1"/>
  <c r="BE2569" i="1"/>
  <c r="BE2570" i="1"/>
  <c r="BE2572" i="1"/>
  <c r="BE2578" i="1"/>
  <c r="BE2585" i="1"/>
  <c r="BE2587" i="1"/>
  <c r="BE2588" i="1"/>
  <c r="BE2589" i="1"/>
  <c r="BE2590" i="1"/>
  <c r="BE2591" i="1"/>
  <c r="BE2593" i="1"/>
  <c r="BE2592" i="1" s="1"/>
  <c r="BE2595" i="1"/>
  <c r="BE2596" i="1"/>
  <c r="BE2597" i="1"/>
  <c r="BE2598" i="1"/>
  <c r="BE2599" i="1"/>
  <c r="BE2600" i="1"/>
  <c r="BE2601" i="1"/>
  <c r="BE2602" i="1"/>
  <c r="BE2604" i="1"/>
  <c r="BE2605" i="1"/>
  <c r="BE2606" i="1"/>
  <c r="BE2610" i="1"/>
  <c r="BE2611" i="1"/>
  <c r="BE2614" i="1"/>
  <c r="BE2615" i="1"/>
  <c r="BE2617" i="1"/>
  <c r="BE2623" i="1"/>
  <c r="BE2625" i="1"/>
  <c r="BE2633" i="1"/>
  <c r="BE2635" i="1"/>
  <c r="BE2636" i="1"/>
  <c r="BE2637" i="1"/>
  <c r="BE2638" i="1"/>
  <c r="BE2639" i="1"/>
  <c r="BE2641" i="1"/>
  <c r="BE2643" i="1"/>
  <c r="BE2644" i="1"/>
  <c r="BE2645" i="1"/>
  <c r="BE2646" i="1"/>
  <c r="BE2647" i="1"/>
  <c r="BE2648" i="1"/>
  <c r="BE2649" i="1"/>
  <c r="BE2650" i="1"/>
  <c r="BE2652" i="1"/>
  <c r="BE2653" i="1"/>
  <c r="BE2654" i="1"/>
  <c r="BE2657" i="1"/>
  <c r="BE2661" i="1"/>
  <c r="BE2662" i="1"/>
  <c r="BE2663" i="1"/>
  <c r="BE2665" i="1"/>
  <c r="BE2666" i="1"/>
  <c r="BE2668" i="1"/>
  <c r="BE2673" i="1"/>
  <c r="BE2676" i="1"/>
  <c r="BE2679" i="1"/>
  <c r="BE2687" i="1"/>
  <c r="BE2689" i="1"/>
  <c r="BE2690" i="1"/>
  <c r="BE2691" i="1"/>
  <c r="BE2692" i="1"/>
  <c r="BE2693" i="1"/>
  <c r="BE2695" i="1"/>
  <c r="BE2697" i="1"/>
  <c r="BE2699" i="1"/>
  <c r="BE2700" i="1"/>
  <c r="BE2702" i="1"/>
  <c r="BE2703" i="1"/>
  <c r="BE2704" i="1"/>
  <c r="BE2705" i="1"/>
  <c r="BE2706" i="1"/>
  <c r="BE2708" i="1"/>
  <c r="BE2709" i="1"/>
  <c r="BE2711" i="1"/>
  <c r="BE2712" i="1"/>
  <c r="BE2713" i="1"/>
  <c r="BE2714" i="1"/>
  <c r="BE2715" i="1"/>
  <c r="BE2717" i="1"/>
  <c r="BE2718" i="1"/>
  <c r="BE2719" i="1"/>
  <c r="BE2720" i="1"/>
  <c r="BE2721" i="1"/>
  <c r="BE2722" i="1"/>
  <c r="BE2726" i="1"/>
  <c r="BE2727" i="1"/>
  <c r="BE2728" i="1"/>
  <c r="BE2730" i="1"/>
  <c r="BE2731" i="1"/>
  <c r="BE2733" i="1"/>
  <c r="BE2734" i="1"/>
  <c r="BE2738" i="1"/>
  <c r="BE2739" i="1"/>
  <c r="BE2740" i="1"/>
  <c r="BE2742" i="1"/>
  <c r="BE2743" i="1"/>
  <c r="BE2744" i="1"/>
  <c r="BE2748" i="1"/>
  <c r="BE2749" i="1"/>
  <c r="BE2750" i="1"/>
  <c r="BE2752" i="1"/>
  <c r="BE2753" i="1"/>
  <c r="BE2755" i="1"/>
  <c r="BE2756" i="1"/>
  <c r="BE2757" i="1"/>
  <c r="BE2758" i="1"/>
  <c r="BE2759" i="1"/>
  <c r="BE2760" i="1"/>
  <c r="BE2762" i="1"/>
  <c r="BE2763" i="1"/>
  <c r="BE2764" i="1"/>
  <c r="BE2765" i="1"/>
  <c r="BE2766" i="1"/>
  <c r="BE2768" i="1"/>
  <c r="BE2769" i="1"/>
  <c r="BE2770" i="1"/>
  <c r="BE2771" i="1"/>
  <c r="BE2773" i="1"/>
  <c r="BE2778" i="1"/>
  <c r="BE2781" i="1"/>
  <c r="BE2784" i="1"/>
  <c r="BE2792" i="1"/>
  <c r="BE2794" i="1"/>
  <c r="BE2795" i="1"/>
  <c r="BE2796" i="1"/>
  <c r="BE2797" i="1"/>
  <c r="BE2798" i="1"/>
  <c r="BE2800" i="1"/>
  <c r="BE2803" i="1"/>
  <c r="BE2804" i="1"/>
  <c r="BE2805" i="1"/>
  <c r="BE2806" i="1"/>
  <c r="BE2807" i="1"/>
  <c r="BE2808" i="1"/>
  <c r="BE2809" i="1"/>
  <c r="BE2811" i="1"/>
  <c r="BE2812" i="1"/>
  <c r="BE2813" i="1"/>
  <c r="BE2815" i="1"/>
  <c r="BE2816" i="1"/>
  <c r="BE2817" i="1"/>
  <c r="BE2818" i="1"/>
  <c r="BE2819" i="1"/>
  <c r="BE2820" i="1"/>
  <c r="BE2821" i="1"/>
  <c r="BE2822" i="1"/>
  <c r="BE2826" i="1"/>
  <c r="BE2827" i="1"/>
  <c r="BE2831" i="1"/>
  <c r="BE2830" i="1" s="1"/>
  <c r="BE2833" i="1"/>
  <c r="BE2834" i="1"/>
  <c r="BE2836" i="1"/>
  <c r="BE2844" i="1"/>
  <c r="BE2847" i="1"/>
  <c r="BE2855" i="1"/>
  <c r="BE2857" i="1"/>
  <c r="BE2858" i="1"/>
  <c r="BE2859" i="1"/>
  <c r="BE2860" i="1"/>
  <c r="BE2861" i="1"/>
  <c r="BE2863" i="1"/>
  <c r="BE2865" i="1"/>
  <c r="BE2866" i="1"/>
  <c r="BE2867" i="1"/>
  <c r="BE2868" i="1"/>
  <c r="BE2869" i="1"/>
  <c r="BE2870" i="1"/>
  <c r="BE2871" i="1"/>
  <c r="BE2873" i="1"/>
  <c r="BE2874" i="1"/>
  <c r="BE2875" i="1"/>
  <c r="BE2876" i="1"/>
  <c r="BE2879" i="1"/>
  <c r="BE2883" i="1"/>
  <c r="BE2884" i="1"/>
  <c r="BE2886" i="1"/>
  <c r="BE2887" i="1"/>
  <c r="BE2889" i="1"/>
  <c r="BE2894" i="1"/>
  <c r="BE2897" i="1"/>
  <c r="BE2900" i="1"/>
  <c r="BE2908" i="1"/>
  <c r="BE2910" i="1"/>
  <c r="BE2911" i="1"/>
  <c r="BE2912" i="1"/>
  <c r="BE2913" i="1"/>
  <c r="BE2914" i="1"/>
  <c r="BE2916" i="1"/>
  <c r="BE2918" i="1"/>
  <c r="BE2919" i="1"/>
  <c r="BE2920" i="1"/>
  <c r="BE2922" i="1"/>
  <c r="BE2923" i="1"/>
  <c r="BE2924" i="1"/>
  <c r="BE2926" i="1"/>
  <c r="BE2927" i="1"/>
  <c r="BE2929" i="1"/>
  <c r="BE2930" i="1"/>
  <c r="BE2932" i="1"/>
  <c r="BE2933" i="1"/>
  <c r="BE2934" i="1"/>
  <c r="BE2936" i="1"/>
  <c r="BE2937" i="1"/>
  <c r="BE2938" i="1"/>
  <c r="BE2939" i="1"/>
  <c r="BE2940" i="1"/>
  <c r="BE2944" i="1"/>
  <c r="BE2945" i="1"/>
  <c r="BE2946" i="1"/>
  <c r="BE2948" i="1"/>
  <c r="BE2949" i="1"/>
  <c r="BE2952" i="1"/>
  <c r="BE2954" i="1"/>
  <c r="BE2955" i="1"/>
  <c r="BE2976" i="1" s="1"/>
  <c r="BE2956" i="1"/>
  <c r="BE2957" i="1"/>
  <c r="BE2961" i="1"/>
  <c r="BE2962" i="1"/>
  <c r="BE2965" i="1"/>
  <c r="BE2967" i="1"/>
  <c r="BE2968" i="1"/>
  <c r="BE2969" i="1"/>
  <c r="BE2971" i="1"/>
  <c r="BE2980" i="1"/>
  <c r="BE2983" i="1"/>
  <c r="BE2991" i="1"/>
  <c r="BE2993" i="1"/>
  <c r="BE2994" i="1"/>
  <c r="BE2995" i="1"/>
  <c r="BE2996" i="1"/>
  <c r="BE2997" i="1"/>
  <c r="BE2999" i="1"/>
  <c r="BE3001" i="1"/>
  <c r="BE3002" i="1"/>
  <c r="BE3003" i="1"/>
  <c r="BE3004" i="1"/>
  <c r="BE3005" i="1"/>
  <c r="BE3006" i="1"/>
  <c r="BE3007" i="1"/>
  <c r="BE3008" i="1"/>
  <c r="BE3010" i="1"/>
  <c r="BE3011" i="1"/>
  <c r="BE3012" i="1"/>
  <c r="BE3015" i="1"/>
  <c r="BE3018" i="1"/>
  <c r="BE3020" i="1"/>
  <c r="BE3021" i="1"/>
  <c r="BE3022" i="1"/>
  <c r="BE3024" i="1"/>
  <c r="BE3029" i="1"/>
  <c r="BE3032" i="1"/>
  <c r="BE3035" i="1"/>
  <c r="BE3043" i="1"/>
  <c r="BE3045" i="1"/>
  <c r="BE3046" i="1"/>
  <c r="BE3047" i="1"/>
  <c r="BE3048" i="1"/>
  <c r="BE3049" i="1"/>
  <c r="BE3051" i="1"/>
  <c r="BE3053" i="1"/>
  <c r="BE3054" i="1"/>
  <c r="BE3055" i="1"/>
  <c r="BE3056" i="1"/>
  <c r="BE3057" i="1"/>
  <c r="BE3058" i="1"/>
  <c r="BE3059" i="1"/>
  <c r="BE3060" i="1"/>
  <c r="BE3062" i="1"/>
  <c r="BE3063" i="1"/>
  <c r="BE3064" i="1"/>
  <c r="BE3067" i="1"/>
  <c r="BE3070" i="1"/>
  <c r="BE3072" i="1"/>
  <c r="BE3078" i="1"/>
  <c r="BE3081" i="1"/>
  <c r="BE3089" i="1"/>
  <c r="BE3091" i="1"/>
  <c r="BE3092" i="1"/>
  <c r="BE3093" i="1"/>
  <c r="BE3094" i="1"/>
  <c r="BE3095" i="1"/>
  <c r="BE3097" i="1"/>
  <c r="BE3099" i="1"/>
  <c r="BE3100" i="1"/>
  <c r="BE3101" i="1"/>
  <c r="BE3102" i="1"/>
  <c r="BE3103" i="1"/>
  <c r="BE3105" i="1"/>
  <c r="BE3106" i="1"/>
  <c r="BE3107" i="1"/>
  <c r="BE3108" i="1"/>
  <c r="BE3109" i="1"/>
  <c r="BE3113" i="1"/>
  <c r="BE3114" i="1"/>
  <c r="BE3116" i="1"/>
  <c r="BE3117" i="1"/>
  <c r="BE3118" i="1"/>
  <c r="BE3120" i="1"/>
  <c r="BE3121" i="1"/>
  <c r="BE3122" i="1"/>
  <c r="BE3124" i="1"/>
  <c r="BE3125" i="1"/>
  <c r="BE3126" i="1"/>
  <c r="BE3127" i="1"/>
  <c r="BE3129" i="1"/>
  <c r="BE3130" i="1"/>
  <c r="BE3134" i="1"/>
  <c r="BE3135" i="1"/>
  <c r="BE3136" i="1"/>
  <c r="BE3138" i="1"/>
  <c r="BE3137" i="1" s="1"/>
  <c r="BE3140" i="1"/>
  <c r="BE3141" i="1"/>
  <c r="BE3142" i="1"/>
  <c r="BE3143" i="1"/>
  <c r="BE3144" i="1"/>
  <c r="BE3146" i="1"/>
  <c r="BE3147" i="1"/>
  <c r="BE3148" i="1"/>
  <c r="BE3149" i="1"/>
  <c r="BE3150" i="1"/>
  <c r="BE3151" i="1"/>
  <c r="BE3152" i="1"/>
  <c r="BE3153" i="1"/>
  <c r="BE3154" i="1"/>
  <c r="BE3155" i="1"/>
  <c r="BE3156" i="1"/>
  <c r="BE3157" i="1"/>
  <c r="BE3158" i="1"/>
  <c r="BE3160" i="1"/>
  <c r="BE3164" i="1"/>
  <c r="BE3163" i="1" s="1"/>
  <c r="BE3166" i="1"/>
  <c r="BE3167" i="1"/>
  <c r="BE3168" i="1"/>
  <c r="BE3170" i="1"/>
  <c r="BE3186" i="1"/>
  <c r="BE3188" i="1"/>
  <c r="BE3189" i="1"/>
  <c r="BE3190" i="1"/>
  <c r="BE3191" i="1"/>
  <c r="BE3192" i="1"/>
  <c r="BE3194" i="1"/>
  <c r="BE3196" i="1"/>
  <c r="BE3197" i="1"/>
  <c r="BE3198" i="1"/>
  <c r="BE3199" i="1"/>
  <c r="BE3200" i="1"/>
  <c r="BE3201" i="1"/>
  <c r="BE3202" i="1"/>
  <c r="BE3203" i="1"/>
  <c r="BE3205" i="1"/>
  <c r="BE3206" i="1"/>
  <c r="BE3207" i="1"/>
  <c r="BE3210" i="1"/>
  <c r="BE3213" i="1"/>
  <c r="BE3216" i="1"/>
  <c r="BE3217" i="1"/>
  <c r="BE3218" i="1"/>
  <c r="BE3219" i="1"/>
  <c r="BE3221" i="1"/>
  <c r="BE3226" i="1"/>
  <c r="BE3229" i="1"/>
  <c r="BE3232" i="1"/>
  <c r="BE3240" i="1"/>
  <c r="BE3242" i="1"/>
  <c r="BE3243" i="1"/>
  <c r="BE3244" i="1"/>
  <c r="BE3245" i="1"/>
  <c r="BE3246" i="1"/>
  <c r="BE3248" i="1"/>
  <c r="BE3250" i="1"/>
  <c r="BE3251" i="1"/>
  <c r="BE3252" i="1"/>
  <c r="BE3253" i="1"/>
  <c r="BE3254" i="1"/>
  <c r="BE3255" i="1"/>
  <c r="BE3257" i="1"/>
  <c r="BE3258" i="1"/>
  <c r="BE3259" i="1"/>
  <c r="BE3260" i="1"/>
  <c r="BE3261" i="1"/>
  <c r="BE3262" i="1"/>
  <c r="BE3263" i="1"/>
  <c r="BE3267" i="1"/>
  <c r="BE3269" i="1"/>
  <c r="BE3268" i="1" s="1"/>
  <c r="BE3271" i="1"/>
  <c r="BE3272" i="1"/>
  <c r="BE3295" i="1" s="1"/>
  <c r="BE3273" i="1"/>
  <c r="BE3277" i="1"/>
  <c r="BE3276" i="1" s="1"/>
  <c r="BE3281" i="1"/>
  <c r="BE3282" i="1"/>
  <c r="BE3284" i="1"/>
  <c r="BE3283" i="1" s="1"/>
  <c r="BE3286" i="1"/>
  <c r="BE3285" i="1" s="1"/>
  <c r="BE3288" i="1"/>
  <c r="BE3287" i="1" s="1"/>
  <c r="BE3290" i="1"/>
  <c r="BE3300" i="1"/>
  <c r="BE3304" i="1"/>
  <c r="BE3335" i="1"/>
  <c r="BE3351" i="1"/>
  <c r="BE3356" i="1"/>
  <c r="BE3357" i="1"/>
  <c r="BE3359" i="1"/>
  <c r="BE3366" i="1"/>
  <c r="BE3367" i="1"/>
  <c r="BE3369" i="1"/>
  <c r="BE3370" i="1"/>
  <c r="BE3371" i="1"/>
  <c r="BE3372" i="1"/>
  <c r="BE3373" i="1"/>
  <c r="BE3374" i="1"/>
  <c r="BE3375" i="1"/>
  <c r="BE3376" i="1"/>
  <c r="BE3377" i="1"/>
  <c r="BE3378" i="1"/>
  <c r="BE3380" i="1"/>
  <c r="BE3381" i="1"/>
  <c r="BE3383" i="1"/>
  <c r="BE3384" i="1"/>
  <c r="BE3385" i="1"/>
  <c r="BE3386" i="1"/>
  <c r="BE3387" i="1"/>
  <c r="BE3388" i="1"/>
  <c r="BE3389" i="1"/>
  <c r="BE3390" i="1"/>
  <c r="BE3392" i="1"/>
  <c r="BE3393" i="1"/>
  <c r="BE3394" i="1"/>
  <c r="BE3395" i="1"/>
  <c r="BE3396" i="1"/>
  <c r="BE3397" i="1"/>
  <c r="BE3398" i="1"/>
  <c r="BE3399" i="1"/>
  <c r="BE3400" i="1"/>
  <c r="BE3406" i="1"/>
  <c r="BE3407" i="1"/>
  <c r="BE3421" i="1"/>
  <c r="BE3422" i="1"/>
  <c r="BE3423" i="1"/>
  <c r="BE3425" i="1"/>
  <c r="BE3430" i="1"/>
  <c r="BE3437" i="1"/>
  <c r="BE3439" i="1"/>
  <c r="BE3440" i="1"/>
  <c r="BE3441" i="1"/>
  <c r="BE3442" i="1"/>
  <c r="BE3443" i="1"/>
  <c r="BE3445" i="1"/>
  <c r="BE3444" i="1" s="1"/>
  <c r="BE3447" i="1"/>
  <c r="BE3448" i="1"/>
  <c r="BE3449" i="1"/>
  <c r="BE3450" i="1"/>
  <c r="BE3451" i="1"/>
  <c r="BE3452" i="1"/>
  <c r="BE3453" i="1"/>
  <c r="BE3454" i="1"/>
  <c r="BE3456" i="1"/>
  <c r="BE3457" i="1"/>
  <c r="BE3458" i="1"/>
  <c r="BE3464" i="1"/>
  <c r="BE3463" i="1" s="1"/>
  <c r="BE3462" i="1" s="1"/>
  <c r="BE3466" i="1"/>
  <c r="BE3471" i="1"/>
  <c r="BE3478" i="1"/>
  <c r="BE3480" i="1"/>
  <c r="BE3481" i="1"/>
  <c r="BE3482" i="1"/>
  <c r="BE3483" i="1"/>
  <c r="BE3484" i="1"/>
  <c r="BE3486" i="1"/>
  <c r="BE3485" i="1" s="1"/>
  <c r="BE3488" i="1"/>
  <c r="BE3489" i="1"/>
  <c r="BE3490" i="1"/>
  <c r="BE3491" i="1"/>
  <c r="BE3492" i="1"/>
  <c r="BE3493" i="1"/>
  <c r="BE3494" i="1"/>
  <c r="BE3496" i="1"/>
  <c r="BE3497" i="1"/>
  <c r="BE3500" i="1"/>
  <c r="BE3499" i="1" s="1"/>
  <c r="BE3498" i="1" s="1"/>
  <c r="BE3503" i="1"/>
  <c r="BE3502" i="1" s="1"/>
  <c r="BE3501" i="1" s="1"/>
  <c r="BE3505" i="1"/>
  <c r="BE3510" i="1"/>
  <c r="BE3517" i="1"/>
  <c r="BE3519" i="1"/>
  <c r="BE3520" i="1"/>
  <c r="BE3521" i="1"/>
  <c r="BE3522" i="1"/>
  <c r="BE3523" i="1"/>
  <c r="BE3525" i="1"/>
  <c r="BE3524" i="1" s="1"/>
  <c r="BE3527" i="1"/>
  <c r="BE3528" i="1"/>
  <c r="BE3529" i="1"/>
  <c r="BE3530" i="1"/>
  <c r="BE3531" i="1"/>
  <c r="BE3532" i="1"/>
  <c r="BE3533" i="1"/>
  <c r="BE3534" i="1"/>
  <c r="BE3536" i="1"/>
  <c r="BE3537" i="1"/>
  <c r="BE3538" i="1"/>
  <c r="BE3541" i="1"/>
  <c r="BE3542" i="1"/>
  <c r="BE3543" i="1"/>
  <c r="BE3546" i="1"/>
  <c r="BE3547" i="1"/>
  <c r="BE3548" i="1"/>
  <c r="BE3550" i="1"/>
  <c r="BE3555" i="1"/>
  <c r="BE3562" i="1"/>
  <c r="BE3564" i="1"/>
  <c r="BE3565" i="1"/>
  <c r="BE3566" i="1"/>
  <c r="BE3567" i="1"/>
  <c r="BE3568" i="1"/>
  <c r="BE3570" i="1"/>
  <c r="BE3569" i="1" s="1"/>
  <c r="BE3572" i="1"/>
  <c r="BE3573" i="1"/>
  <c r="BE3574" i="1"/>
  <c r="BE3575" i="1"/>
  <c r="BE3576" i="1"/>
  <c r="BE3577" i="1"/>
  <c r="BE3578" i="1"/>
  <c r="BE3580" i="1"/>
  <c r="BE3581" i="1"/>
  <c r="BE3582" i="1"/>
  <c r="BE3585" i="1"/>
  <c r="BE3586" i="1"/>
  <c r="BE3589" i="1"/>
  <c r="BE3592" i="1"/>
  <c r="BE3593" i="1"/>
  <c r="BE3594" i="1"/>
  <c r="BE3597" i="1"/>
  <c r="BE3599" i="1"/>
  <c r="BE3604" i="1"/>
  <c r="BE3611" i="1"/>
  <c r="BE3613" i="1"/>
  <c r="BE3614" i="1"/>
  <c r="BE3615" i="1"/>
  <c r="BE3616" i="1"/>
  <c r="BE3617" i="1"/>
  <c r="BE3619" i="1"/>
  <c r="BE3618" i="1" s="1"/>
  <c r="BE3621" i="1"/>
  <c r="BE3622" i="1"/>
  <c r="BE3623" i="1"/>
  <c r="BE3624" i="1"/>
  <c r="BE3625" i="1"/>
  <c r="BE3626" i="1"/>
  <c r="BE3627" i="1"/>
  <c r="BE3628" i="1"/>
  <c r="BE3630" i="1"/>
  <c r="BE3631" i="1"/>
  <c r="BE3632" i="1"/>
  <c r="BE3635" i="1"/>
  <c r="BE3636" i="1"/>
  <c r="BE3637" i="1"/>
  <c r="BE3640" i="1"/>
  <c r="BE3641" i="1"/>
  <c r="BE3642" i="1"/>
  <c r="BE3644" i="1"/>
  <c r="BE3649" i="1"/>
  <c r="BE3656" i="1"/>
  <c r="BE3655" i="1" s="1"/>
  <c r="BE3654" i="1" s="1"/>
  <c r="BE3657" i="1" s="1"/>
  <c r="BE3661" i="1" s="1"/>
  <c r="BE3662" i="1" s="1"/>
  <c r="BE3658" i="1"/>
  <c r="BE3663" i="1"/>
  <c r="BE3670" i="1"/>
  <c r="BE3672" i="1"/>
  <c r="BE3673" i="1"/>
  <c r="BE3674" i="1"/>
  <c r="BE3675" i="1"/>
  <c r="BE3676" i="1"/>
  <c r="BE3678" i="1"/>
  <c r="BE3677" i="1" s="1"/>
  <c r="BE3680" i="1"/>
  <c r="BE3681" i="1"/>
  <c r="BE3682" i="1"/>
  <c r="BE3683" i="1"/>
  <c r="BE3684" i="1"/>
  <c r="BE3685" i="1"/>
  <c r="BE3686" i="1"/>
  <c r="BE3687" i="1"/>
  <c r="BE3689" i="1"/>
  <c r="BE3690" i="1"/>
  <c r="BE3693" i="1"/>
  <c r="BE3694" i="1"/>
  <c r="BE3695" i="1"/>
  <c r="BE3699" i="1"/>
  <c r="BE3700" i="1"/>
  <c r="BE3701" i="1"/>
  <c r="BE3703" i="1"/>
  <c r="BE3708" i="1"/>
  <c r="BE3715" i="1"/>
  <c r="BE3717" i="1"/>
  <c r="BE3718" i="1"/>
  <c r="BE3719" i="1"/>
  <c r="BE3720" i="1"/>
  <c r="BE3721" i="1"/>
  <c r="BE3723" i="1"/>
  <c r="BE3722" i="1" s="1"/>
  <c r="BE3725" i="1"/>
  <c r="BE3726" i="1"/>
  <c r="BE3727" i="1"/>
  <c r="BE3728" i="1"/>
  <c r="BE3729" i="1"/>
  <c r="BE3730" i="1"/>
  <c r="BE3731" i="1"/>
  <c r="BE3732" i="1"/>
  <c r="BE3734" i="1"/>
  <c r="BE3735" i="1"/>
  <c r="BE3736" i="1"/>
  <c r="BE3739" i="1"/>
  <c r="BE3738" i="1" s="1"/>
  <c r="BE3737" i="1" s="1"/>
  <c r="BE3742" i="1"/>
  <c r="BE3743" i="1"/>
  <c r="BE3745" i="1"/>
  <c r="BE3750" i="1"/>
  <c r="BE3757" i="1"/>
  <c r="BE3759" i="1"/>
  <c r="BE3760" i="1"/>
  <c r="BE3761" i="1"/>
  <c r="BE3762" i="1"/>
  <c r="BE3763" i="1"/>
  <c r="BE3765" i="1"/>
  <c r="BE3764" i="1" s="1"/>
  <c r="BE3767" i="1"/>
  <c r="BE3768" i="1"/>
  <c r="BE3769" i="1"/>
  <c r="BE3770" i="1"/>
  <c r="BE3771" i="1"/>
  <c r="BE3772" i="1"/>
  <c r="BE3773" i="1"/>
  <c r="BE3774" i="1"/>
  <c r="BE3776" i="1"/>
  <c r="BE3777" i="1"/>
  <c r="BE3778" i="1"/>
  <c r="BE3781" i="1"/>
  <c r="BE3782" i="1"/>
  <c r="BE3783" i="1"/>
  <c r="BE3786" i="1"/>
  <c r="BE3787" i="1"/>
  <c r="BE3788" i="1"/>
  <c r="BE3790" i="1"/>
  <c r="BE3795" i="1"/>
  <c r="BE3802" i="1"/>
  <c r="BE3804" i="1"/>
  <c r="BE3805" i="1"/>
  <c r="BE3806" i="1"/>
  <c r="BE3807" i="1"/>
  <c r="BE3808" i="1"/>
  <c r="BE3810" i="1"/>
  <c r="BE3809" i="1" s="1"/>
  <c r="BE3812" i="1"/>
  <c r="BE3813" i="1"/>
  <c r="BE3814" i="1"/>
  <c r="BE3815" i="1"/>
  <c r="BE3816" i="1"/>
  <c r="BE3817" i="1"/>
  <c r="BE3818" i="1"/>
  <c r="BE3819" i="1"/>
  <c r="BE3821" i="1"/>
  <c r="BE3822" i="1"/>
  <c r="BE3823" i="1"/>
  <c r="BE3824" i="1"/>
  <c r="BE3827" i="1"/>
  <c r="BE3828" i="1"/>
  <c r="BE3829" i="1"/>
  <c r="BE3832" i="1"/>
  <c r="BE3833" i="1"/>
  <c r="BE3834" i="1"/>
  <c r="BE3836" i="1"/>
  <c r="BE3841" i="1"/>
  <c r="BE3848" i="1"/>
  <c r="BE3850" i="1"/>
  <c r="BE3851" i="1"/>
  <c r="BE3852" i="1"/>
  <c r="BE3853" i="1"/>
  <c r="BE3854" i="1"/>
  <c r="BE3856" i="1"/>
  <c r="BE3855" i="1" s="1"/>
  <c r="BE3858" i="1"/>
  <c r="BE3859" i="1"/>
  <c r="BE3860" i="1"/>
  <c r="BE3861" i="1"/>
  <c r="BE3862" i="1"/>
  <c r="BE3863" i="1"/>
  <c r="BE3864" i="1"/>
  <c r="BE3865" i="1"/>
  <c r="BE3867" i="1"/>
  <c r="BE3868" i="1"/>
  <c r="BE3869" i="1"/>
  <c r="BE3870" i="1"/>
  <c r="BE3873" i="1"/>
  <c r="BE3874" i="1"/>
  <c r="BE3875" i="1"/>
  <c r="BE3878" i="1"/>
  <c r="BE3879" i="1"/>
  <c r="BE3881" i="1"/>
  <c r="BE3886" i="1"/>
  <c r="BE3893" i="1"/>
  <c r="BE3895" i="1"/>
  <c r="BE3896" i="1"/>
  <c r="BE3897" i="1"/>
  <c r="BE3898" i="1"/>
  <c r="BE3899" i="1"/>
  <c r="BE3901" i="1"/>
  <c r="BE3900" i="1" s="1"/>
  <c r="BE3903" i="1"/>
  <c r="BE3904" i="1"/>
  <c r="BE3905" i="1"/>
  <c r="BE3906" i="1"/>
  <c r="BE3907" i="1"/>
  <c r="BE3908" i="1"/>
  <c r="BE3909" i="1"/>
  <c r="BE3911" i="1"/>
  <c r="BE3912" i="1"/>
  <c r="BE3913" i="1"/>
  <c r="BE3916" i="1"/>
  <c r="BE3917" i="1"/>
  <c r="BE3920" i="1"/>
  <c r="BE3924" i="1"/>
  <c r="BE3923" i="1" s="1"/>
  <c r="BE3922" i="1" s="1"/>
  <c r="BE3926" i="1"/>
  <c r="BE3931" i="1"/>
  <c r="BE3938" i="1"/>
  <c r="BE3940" i="1"/>
  <c r="BE3941" i="1"/>
  <c r="BE3942" i="1"/>
  <c r="BE3943" i="1"/>
  <c r="BE3944" i="1"/>
  <c r="BE3946" i="1"/>
  <c r="BE3945" i="1" s="1"/>
  <c r="BE3948" i="1"/>
  <c r="BE3949" i="1"/>
  <c r="BE3950" i="1"/>
  <c r="BE3951" i="1"/>
  <c r="BE3952" i="1"/>
  <c r="BE3953" i="1"/>
  <c r="BE3954" i="1"/>
  <c r="BE3955" i="1"/>
  <c r="BE3957" i="1"/>
  <c r="BE3958" i="1"/>
  <c r="BE3959" i="1"/>
  <c r="BE3962" i="1"/>
  <c r="BE3963" i="1"/>
  <c r="BE3964" i="1"/>
  <c r="BE3967" i="1"/>
  <c r="BE3968" i="1"/>
  <c r="BE3970" i="1"/>
  <c r="BE3975" i="1"/>
  <c r="BE3982" i="1"/>
  <c r="BE3984" i="1"/>
  <c r="BE3985" i="1"/>
  <c r="BE3986" i="1"/>
  <c r="BE3987" i="1"/>
  <c r="BE3988" i="1"/>
  <c r="BE3990" i="1"/>
  <c r="BE3989" i="1" s="1"/>
  <c r="BE3992" i="1"/>
  <c r="BE3993" i="1"/>
  <c r="BE3994" i="1"/>
  <c r="BE3995" i="1"/>
  <c r="BE3996" i="1"/>
  <c r="BE3997" i="1"/>
  <c r="BE3998" i="1"/>
  <c r="BE3999" i="1"/>
  <c r="BE4001" i="1"/>
  <c r="BE4002" i="1"/>
  <c r="BE4003" i="1"/>
  <c r="BE4006" i="1"/>
  <c r="BE4007" i="1"/>
  <c r="BE4010" i="1"/>
  <c r="BE4011" i="1"/>
  <c r="BE4012" i="1"/>
  <c r="BE4014" i="1"/>
  <c r="BE4019" i="1"/>
  <c r="BE4026" i="1"/>
  <c r="BE4025" i="1" s="1"/>
  <c r="BE4024" i="1" s="1"/>
  <c r="BE4027" i="1" s="1"/>
  <c r="BE4031" i="1" s="1"/>
  <c r="BE4032" i="1" s="1"/>
  <c r="BE4028" i="1"/>
  <c r="BE4033" i="1"/>
  <c r="BE4040" i="1"/>
  <c r="BE4042" i="1"/>
  <c r="BE4043" i="1"/>
  <c r="BE4044" i="1"/>
  <c r="BE4045" i="1"/>
  <c r="BE4046" i="1"/>
  <c r="BE4048" i="1"/>
  <c r="BE4047" i="1" s="1"/>
  <c r="BE4050" i="1"/>
  <c r="BE4051" i="1"/>
  <c r="BE4052" i="1"/>
  <c r="BE4053" i="1"/>
  <c r="BE4054" i="1"/>
  <c r="BE4055" i="1"/>
  <c r="BE4056" i="1"/>
  <c r="BE4057" i="1"/>
  <c r="BE4059" i="1"/>
  <c r="BE4060" i="1"/>
  <c r="BE4061" i="1"/>
  <c r="BE4062" i="1"/>
  <c r="BE4065" i="1"/>
  <c r="BE4066" i="1"/>
  <c r="BE4067" i="1"/>
  <c r="BE4070" i="1"/>
  <c r="BE4071" i="1"/>
  <c r="BE4073" i="1"/>
  <c r="BE4074" i="1"/>
  <c r="BE4076" i="1"/>
  <c r="BE4086" i="1"/>
  <c r="BE4088" i="1"/>
  <c r="BE4089" i="1"/>
  <c r="BE4090" i="1"/>
  <c r="BE4091" i="1"/>
  <c r="BE4092" i="1"/>
  <c r="BE4094" i="1"/>
  <c r="BE4093" i="1" s="1"/>
  <c r="BE4096" i="1"/>
  <c r="BE4097" i="1"/>
  <c r="BE4098" i="1"/>
  <c r="BE4099" i="1"/>
  <c r="BE4100" i="1"/>
  <c r="BE4101" i="1"/>
  <c r="BE4102" i="1"/>
  <c r="BE4103" i="1"/>
  <c r="BE4105" i="1"/>
  <c r="BE4106" i="1"/>
  <c r="BE4107" i="1"/>
  <c r="BE4108" i="1"/>
  <c r="BE4111" i="1"/>
  <c r="BE4112" i="1"/>
  <c r="BE4113" i="1"/>
  <c r="BE4116" i="1"/>
  <c r="BE4117" i="1"/>
  <c r="BE4118" i="1"/>
  <c r="BE4119" i="1"/>
  <c r="BE4120" i="1"/>
  <c r="BE4122" i="1"/>
  <c r="BE4132" i="1"/>
  <c r="BE4134" i="1"/>
  <c r="BE4135" i="1"/>
  <c r="BE4136" i="1"/>
  <c r="BE4137" i="1"/>
  <c r="BE4138" i="1"/>
  <c r="BE4140" i="1"/>
  <c r="BE4139" i="1" s="1"/>
  <c r="BE4142" i="1"/>
  <c r="BE4143" i="1"/>
  <c r="BE4144" i="1"/>
  <c r="BE4145" i="1"/>
  <c r="BE4146" i="1"/>
  <c r="BE4147" i="1"/>
  <c r="BE4148" i="1"/>
  <c r="BE4149" i="1"/>
  <c r="BE4151" i="1"/>
  <c r="BE4152" i="1"/>
  <c r="BE4153" i="1"/>
  <c r="BE4156" i="1"/>
  <c r="BE4157" i="1"/>
  <c r="BE4158" i="1"/>
  <c r="BE4161" i="1"/>
  <c r="BE4162" i="1"/>
  <c r="BE4164" i="1"/>
  <c r="BE4169" i="1"/>
  <c r="BE4176" i="1"/>
  <c r="BE4178" i="1"/>
  <c r="BE4179" i="1"/>
  <c r="BE4180" i="1"/>
  <c r="BE4181" i="1"/>
  <c r="BE4182" i="1"/>
  <c r="BE4184" i="1"/>
  <c r="BE4183" i="1" s="1"/>
  <c r="BE4186" i="1"/>
  <c r="BE4187" i="1"/>
  <c r="BE4188" i="1"/>
  <c r="BE4189" i="1"/>
  <c r="BE4190" i="1"/>
  <c r="BE4191" i="1"/>
  <c r="BE4192" i="1"/>
  <c r="BE4193" i="1"/>
  <c r="BE4195" i="1"/>
  <c r="BE4196" i="1"/>
  <c r="BE4197" i="1"/>
  <c r="BE4200" i="1"/>
  <c r="BE4201" i="1"/>
  <c r="BE4202" i="1"/>
  <c r="BE4205" i="1"/>
  <c r="BE4206" i="1"/>
  <c r="BE4207" i="1"/>
  <c r="BE4208" i="1"/>
  <c r="BE4210" i="1"/>
  <c r="BE4215" i="1"/>
  <c r="BE4222" i="1"/>
  <c r="BE4224" i="1"/>
  <c r="BE4225" i="1"/>
  <c r="BE4226" i="1"/>
  <c r="BE4227" i="1"/>
  <c r="BE4228" i="1"/>
  <c r="BE4230" i="1"/>
  <c r="BE4229" i="1" s="1"/>
  <c r="BE4232" i="1"/>
  <c r="BE4233" i="1"/>
  <c r="BE4234" i="1"/>
  <c r="BE4235" i="1"/>
  <c r="BE4236" i="1"/>
  <c r="BE4237" i="1"/>
  <c r="BE4238" i="1"/>
  <c r="BE4239" i="1"/>
  <c r="BE4241" i="1"/>
  <c r="BE4242" i="1"/>
  <c r="BE4243" i="1"/>
  <c r="BE4244" i="1"/>
  <c r="BE4247" i="1"/>
  <c r="BE4248" i="1"/>
  <c r="BE4251" i="1"/>
  <c r="BE4250" i="1" s="1"/>
  <c r="BE4249" i="1" s="1"/>
  <c r="BE4253" i="1"/>
  <c r="BE4258" i="1"/>
  <c r="BE4265" i="1"/>
  <c r="BE4267" i="1"/>
  <c r="BE4268" i="1"/>
  <c r="BE4269" i="1"/>
  <c r="BE4270" i="1"/>
  <c r="BE4271" i="1"/>
  <c r="BE4273" i="1"/>
  <c r="BE4272" i="1" s="1"/>
  <c r="BE4275" i="1"/>
  <c r="BE4276" i="1"/>
  <c r="BE4277" i="1"/>
  <c r="BE4278" i="1"/>
  <c r="BE4279" i="1"/>
  <c r="BE4280" i="1"/>
  <c r="BE4281" i="1"/>
  <c r="BE4282" i="1"/>
  <c r="BE4284" i="1"/>
  <c r="BE4285" i="1"/>
  <c r="BE4286" i="1"/>
  <c r="BE4289" i="1"/>
  <c r="BE4290" i="1"/>
  <c r="BE4291" i="1"/>
  <c r="BE4294" i="1"/>
  <c r="BE4295" i="1"/>
  <c r="BE4297" i="1"/>
  <c r="BE4302" i="1"/>
  <c r="BE4309" i="1"/>
  <c r="BE4311" i="1"/>
  <c r="BE4312" i="1"/>
  <c r="BE4313" i="1"/>
  <c r="BE4314" i="1"/>
  <c r="BE4315" i="1"/>
  <c r="BE4317" i="1"/>
  <c r="BE4316" i="1" s="1"/>
  <c r="BE4319" i="1"/>
  <c r="BE4320" i="1"/>
  <c r="BE4321" i="1"/>
  <c r="BE4322" i="1"/>
  <c r="BE4323" i="1"/>
  <c r="BE4324" i="1"/>
  <c r="BE4325" i="1"/>
  <c r="BE4326" i="1"/>
  <c r="BE4328" i="1"/>
  <c r="BE4329" i="1"/>
  <c r="BE4330" i="1"/>
  <c r="BE4333" i="1"/>
  <c r="BE4334" i="1"/>
  <c r="BE4335" i="1"/>
  <c r="BE4338" i="1"/>
  <c r="BE4339" i="1"/>
  <c r="BE4340" i="1"/>
  <c r="BE4342" i="1"/>
  <c r="BE4347" i="1"/>
  <c r="BE4354" i="1"/>
  <c r="BE4356" i="1"/>
  <c r="BE4357" i="1"/>
  <c r="BE4358" i="1"/>
  <c r="BE4359" i="1"/>
  <c r="BE4360" i="1"/>
  <c r="BE4362" i="1"/>
  <c r="BE4361" i="1" s="1"/>
  <c r="BE4364" i="1"/>
  <c r="BE4365" i="1"/>
  <c r="BE4366" i="1"/>
  <c r="BE4367" i="1"/>
  <c r="BE4368" i="1"/>
  <c r="BE4369" i="1"/>
  <c r="BE4370" i="1"/>
  <c r="BE4371" i="1"/>
  <c r="BE4373" i="1"/>
  <c r="BE4374" i="1"/>
  <c r="BE4375" i="1"/>
  <c r="BE4376" i="1"/>
  <c r="BE4379" i="1"/>
  <c r="BE4380" i="1"/>
  <c r="BE4381" i="1"/>
  <c r="BE4384" i="1"/>
  <c r="BE4385" i="1"/>
  <c r="BE4386" i="1"/>
  <c r="BE4388" i="1"/>
  <c r="BE4393" i="1"/>
  <c r="BE4400" i="1"/>
  <c r="BE4402" i="1"/>
  <c r="BE4403" i="1"/>
  <c r="BE4404" i="1"/>
  <c r="BE4405" i="1"/>
  <c r="BE4406" i="1"/>
  <c r="BE4408" i="1"/>
  <c r="BE4407" i="1" s="1"/>
  <c r="BE4410" i="1"/>
  <c r="BE4411" i="1"/>
  <c r="BE4412" i="1"/>
  <c r="BE4413" i="1"/>
  <c r="BE4414" i="1"/>
  <c r="BE4415" i="1"/>
  <c r="BE4416" i="1"/>
  <c r="BE4417" i="1"/>
  <c r="BE4419" i="1"/>
  <c r="BE4420" i="1"/>
  <c r="BE4421" i="1"/>
  <c r="BE4422" i="1"/>
  <c r="BE4425" i="1"/>
  <c r="BE4426" i="1"/>
  <c r="BE4427" i="1"/>
  <c r="BE4430" i="1"/>
  <c r="BE4431" i="1"/>
  <c r="BE4432" i="1"/>
  <c r="BE4433" i="1"/>
  <c r="BE4435" i="1"/>
  <c r="BE4446" i="1"/>
  <c r="BE4448" i="1"/>
  <c r="BE4449" i="1"/>
  <c r="BE4450" i="1"/>
  <c r="BE4451" i="1"/>
  <c r="BE4452" i="1"/>
  <c r="BE4454" i="1"/>
  <c r="BE4453" i="1" s="1"/>
  <c r="BE4456" i="1"/>
  <c r="BE4457" i="1"/>
  <c r="BE4458" i="1"/>
  <c r="BE4459" i="1"/>
  <c r="BE4460" i="1"/>
  <c r="BE4461" i="1"/>
  <c r="BE4462" i="1"/>
  <c r="BE4463" i="1"/>
  <c r="BE4465" i="1"/>
  <c r="BE4466" i="1"/>
  <c r="BE4467" i="1"/>
  <c r="BE4470" i="1"/>
  <c r="BE4471" i="1"/>
  <c r="BE4472" i="1"/>
  <c r="BE4475" i="1"/>
  <c r="BE4476" i="1"/>
  <c r="BE4477" i="1"/>
  <c r="BE4479" i="1"/>
  <c r="BE4484" i="1"/>
  <c r="BE4491" i="1"/>
  <c r="BE4493" i="1"/>
  <c r="BE4494" i="1"/>
  <c r="BE4495" i="1"/>
  <c r="BE4496" i="1"/>
  <c r="BE4497" i="1"/>
  <c r="BE4499" i="1"/>
  <c r="BE4498" i="1" s="1"/>
  <c r="BE4501" i="1"/>
  <c r="BE4502" i="1"/>
  <c r="BE4503" i="1"/>
  <c r="BE4504" i="1"/>
  <c r="BE4505" i="1"/>
  <c r="BE4506" i="1"/>
  <c r="BE4507" i="1"/>
  <c r="BE4508" i="1"/>
  <c r="BE4510" i="1"/>
  <c r="BE4511" i="1"/>
  <c r="BE4512" i="1"/>
  <c r="BE4515" i="1"/>
  <c r="BE4516" i="1"/>
  <c r="BE4517" i="1"/>
  <c r="BE4520" i="1"/>
  <c r="BE4519" i="1" s="1"/>
  <c r="BE4518" i="1" s="1"/>
  <c r="BE4523" i="1"/>
  <c r="BE4524" i="1"/>
  <c r="BE4525" i="1"/>
  <c r="BE4528" i="1"/>
  <c r="BE4527" i="1" s="1"/>
  <c r="BE4526" i="1" s="1"/>
  <c r="BE4530" i="1"/>
  <c r="BE4535" i="1"/>
  <c r="BE4542" i="1"/>
  <c r="BE4544" i="1"/>
  <c r="BE4545" i="1"/>
  <c r="BE4546" i="1"/>
  <c r="BE4547" i="1"/>
  <c r="BE4548" i="1"/>
  <c r="BE4550" i="1"/>
  <c r="BE4549" i="1" s="1"/>
  <c r="BE4552" i="1"/>
  <c r="BE4553" i="1"/>
  <c r="BE4554" i="1"/>
  <c r="BE4555" i="1"/>
  <c r="BE4556" i="1"/>
  <c r="BE4557" i="1"/>
  <c r="BE4558" i="1"/>
  <c r="BE4559" i="1"/>
  <c r="BE4561" i="1"/>
  <c r="BE4562" i="1"/>
  <c r="BE4563" i="1"/>
  <c r="BE4566" i="1"/>
  <c r="BE4565" i="1" s="1"/>
  <c r="BE4564" i="1" s="1"/>
  <c r="BE4569" i="1"/>
  <c r="BE4568" i="1" s="1"/>
  <c r="BE4567" i="1" s="1"/>
  <c r="BE4571" i="1"/>
  <c r="BE4576" i="1"/>
  <c r="BE4583" i="1"/>
  <c r="BE4585" i="1"/>
  <c r="BE4586" i="1"/>
  <c r="BE4587" i="1"/>
  <c r="BE4588" i="1"/>
  <c r="BE4589" i="1"/>
  <c r="BE4591" i="1"/>
  <c r="BE4590" i="1" s="1"/>
  <c r="BE4593" i="1"/>
  <c r="BE4594" i="1"/>
  <c r="BE4595" i="1"/>
  <c r="BE4596" i="1"/>
  <c r="BE4597" i="1"/>
  <c r="BE4598" i="1"/>
  <c r="BE4599" i="1"/>
  <c r="BE4600" i="1"/>
  <c r="BE4602" i="1"/>
  <c r="BE4603" i="1"/>
  <c r="BE4604" i="1"/>
  <c r="BE4607" i="1"/>
  <c r="BE4608" i="1"/>
  <c r="BE4609" i="1"/>
  <c r="BE4612" i="1"/>
  <c r="BE4613" i="1"/>
  <c r="BE4614" i="1"/>
  <c r="BE4616" i="1"/>
  <c r="BE4621" i="1"/>
  <c r="BE4628" i="1"/>
  <c r="BE4630" i="1"/>
  <c r="BE4631" i="1"/>
  <c r="BE4632" i="1"/>
  <c r="BE4633" i="1"/>
  <c r="BE4635" i="1"/>
  <c r="BE4634" i="1" s="1"/>
  <c r="BE4637" i="1"/>
  <c r="BE4638" i="1"/>
  <c r="BE4639" i="1"/>
  <c r="BE4640" i="1"/>
  <c r="BE4641" i="1"/>
  <c r="BE4642" i="1"/>
  <c r="BE4643" i="1"/>
  <c r="BE4644" i="1"/>
  <c r="BE4646" i="1"/>
  <c r="BE4647" i="1"/>
  <c r="BE4648" i="1"/>
  <c r="BE4651" i="1"/>
  <c r="BE4650" i="1" s="1"/>
  <c r="BE4649" i="1" s="1"/>
  <c r="BE4654" i="1"/>
  <c r="BE4653" i="1" s="1"/>
  <c r="BE4652" i="1" s="1"/>
  <c r="BE4656" i="1"/>
  <c r="BE4661" i="1"/>
  <c r="BE4668" i="1"/>
  <c r="BE4670" i="1"/>
  <c r="BE4671" i="1"/>
  <c r="BE4672" i="1"/>
  <c r="BE4673" i="1"/>
  <c r="BE4675" i="1"/>
  <c r="BE4674" i="1" s="1"/>
  <c r="BE4677" i="1"/>
  <c r="BE4678" i="1"/>
  <c r="BE4679" i="1"/>
  <c r="BE4680" i="1"/>
  <c r="BE4681" i="1"/>
  <c r="BE4682" i="1"/>
  <c r="BE4683" i="1"/>
  <c r="BE4685" i="1"/>
  <c r="BE4686" i="1"/>
  <c r="BE4687" i="1"/>
  <c r="BE4690" i="1"/>
  <c r="BE4689" i="1" s="1"/>
  <c r="BE4688" i="1" s="1"/>
  <c r="BE4693" i="1"/>
  <c r="BE4694" i="1"/>
  <c r="BE4695" i="1"/>
  <c r="BE4697" i="1"/>
  <c r="BE4702" i="1"/>
  <c r="BE4705" i="1"/>
  <c r="BE4708" i="1"/>
  <c r="BE4716" i="1"/>
  <c r="BE4718" i="1"/>
  <c r="BE4719" i="1"/>
  <c r="BE4720" i="1"/>
  <c r="BE4721" i="1"/>
  <c r="BE4722" i="1"/>
  <c r="BE4724" i="1"/>
  <c r="BE4726" i="1"/>
  <c r="BE4727" i="1"/>
  <c r="BE4728" i="1"/>
  <c r="BE4729" i="1"/>
  <c r="BE4730" i="1"/>
  <c r="BE4731" i="1"/>
  <c r="BE4732" i="1"/>
  <c r="BE4733" i="1"/>
  <c r="BE4735" i="1"/>
  <c r="BE4736" i="1"/>
  <c r="BE4737" i="1"/>
  <c r="BE4740" i="1"/>
  <c r="BE4747" i="1"/>
  <c r="AJ35" i="1"/>
  <c r="AJ40" i="1"/>
  <c r="AJ41" i="1"/>
  <c r="AJ43" i="1"/>
  <c r="AJ50" i="1"/>
  <c r="AJ52" i="1"/>
  <c r="AJ53" i="1"/>
  <c r="AJ54" i="1"/>
  <c r="AJ55" i="1"/>
  <c r="AJ56" i="1"/>
  <c r="AJ58" i="1"/>
  <c r="AJ60" i="1"/>
  <c r="AJ61" i="1"/>
  <c r="AJ62" i="1"/>
  <c r="AJ63" i="1"/>
  <c r="AJ64" i="1"/>
  <c r="AJ65" i="1"/>
  <c r="AJ66" i="1"/>
  <c r="AJ68" i="1"/>
  <c r="AJ69" i="1"/>
  <c r="AJ70" i="1"/>
  <c r="AJ73" i="1"/>
  <c r="AJ72" i="1" s="1"/>
  <c r="AJ71" i="1" s="1"/>
  <c r="AJ76" i="1"/>
  <c r="AJ77" i="1"/>
  <c r="AJ79" i="1"/>
  <c r="AJ84" i="1"/>
  <c r="AJ91" i="1"/>
  <c r="AJ93" i="1"/>
  <c r="AJ94" i="1"/>
  <c r="AJ95" i="1"/>
  <c r="AJ96" i="1"/>
  <c r="AJ97" i="1"/>
  <c r="AJ99" i="1"/>
  <c r="AJ98" i="1" s="1"/>
  <c r="AJ101" i="1"/>
  <c r="AJ102" i="1"/>
  <c r="AJ103" i="1"/>
  <c r="AJ104" i="1"/>
  <c r="AJ105" i="1"/>
  <c r="AJ106" i="1"/>
  <c r="AJ107" i="1"/>
  <c r="AJ108" i="1"/>
  <c r="AJ110" i="1"/>
  <c r="AJ111" i="1"/>
  <c r="AJ112" i="1"/>
  <c r="AJ115" i="1"/>
  <c r="AJ114" i="1" s="1"/>
  <c r="AJ113" i="1" s="1"/>
  <c r="AJ118" i="1"/>
  <c r="AJ119" i="1"/>
  <c r="AJ121" i="1"/>
  <c r="AJ126" i="1"/>
  <c r="AJ133" i="1"/>
  <c r="AJ135" i="1"/>
  <c r="AJ136" i="1"/>
  <c r="AJ137" i="1"/>
  <c r="AJ138" i="1"/>
  <c r="AJ139" i="1"/>
  <c r="AJ141" i="1"/>
  <c r="AJ140" i="1" s="1"/>
  <c r="AJ143" i="1"/>
  <c r="AJ144" i="1"/>
  <c r="AJ145" i="1"/>
  <c r="AJ146" i="1"/>
  <c r="AJ147" i="1"/>
  <c r="AJ148" i="1"/>
  <c r="AJ149" i="1"/>
  <c r="AJ151" i="1"/>
  <c r="AJ152" i="1"/>
  <c r="AJ153" i="1"/>
  <c r="AJ156" i="1"/>
  <c r="AJ155" i="1" s="1"/>
  <c r="AJ154" i="1" s="1"/>
  <c r="AJ159" i="1"/>
  <c r="AJ160" i="1"/>
  <c r="AJ162" i="1"/>
  <c r="AJ167" i="1"/>
  <c r="AJ174" i="1"/>
  <c r="AJ176" i="1"/>
  <c r="AJ177" i="1"/>
  <c r="AJ178" i="1"/>
  <c r="AJ179" i="1"/>
  <c r="AJ180" i="1"/>
  <c r="AJ182" i="1"/>
  <c r="AJ181" i="1" s="1"/>
  <c r="AJ184" i="1"/>
  <c r="AJ185" i="1"/>
  <c r="AJ186" i="1"/>
  <c r="AJ187" i="1"/>
  <c r="AJ188" i="1"/>
  <c r="AJ189" i="1"/>
  <c r="AJ191" i="1"/>
  <c r="AJ192" i="1"/>
  <c r="AJ193" i="1"/>
  <c r="AJ196" i="1"/>
  <c r="AJ195" i="1" s="1"/>
  <c r="AJ194" i="1" s="1"/>
  <c r="AJ199" i="1"/>
  <c r="AJ200" i="1"/>
  <c r="AJ202" i="1"/>
  <c r="AJ207" i="1"/>
  <c r="AJ214" i="1"/>
  <c r="AJ216" i="1"/>
  <c r="AJ217" i="1"/>
  <c r="AJ218" i="1"/>
  <c r="AJ219" i="1"/>
  <c r="AJ220" i="1"/>
  <c r="AJ222" i="1"/>
  <c r="AJ221" i="1" s="1"/>
  <c r="AJ224" i="1"/>
  <c r="AJ225" i="1"/>
  <c r="AJ226" i="1"/>
  <c r="AJ227" i="1"/>
  <c r="AJ228" i="1"/>
  <c r="AJ229" i="1"/>
  <c r="AJ230" i="1"/>
  <c r="AJ231" i="1"/>
  <c r="AJ233" i="1"/>
  <c r="AJ234" i="1"/>
  <c r="AJ235" i="1"/>
  <c r="AJ238" i="1"/>
  <c r="AJ239" i="1"/>
  <c r="AJ241" i="1"/>
  <c r="AJ246" i="1"/>
  <c r="AJ253" i="1"/>
  <c r="AJ255" i="1"/>
  <c r="AJ256" i="1"/>
  <c r="AJ257" i="1"/>
  <c r="AJ258" i="1"/>
  <c r="AJ259" i="1"/>
  <c r="AJ261" i="1"/>
  <c r="AJ260" i="1" s="1"/>
  <c r="AJ263" i="1"/>
  <c r="AJ264" i="1"/>
  <c r="AJ265" i="1"/>
  <c r="AJ266" i="1"/>
  <c r="AJ267" i="1"/>
  <c r="AJ268" i="1"/>
  <c r="AJ269" i="1"/>
  <c r="AJ271" i="1"/>
  <c r="AJ272" i="1"/>
  <c r="AJ273" i="1"/>
  <c r="AJ276" i="1"/>
  <c r="AJ275" i="1" s="1"/>
  <c r="AJ274" i="1" s="1"/>
  <c r="AJ279" i="1"/>
  <c r="AJ280" i="1"/>
  <c r="AJ282" i="1"/>
  <c r="AJ287" i="1"/>
  <c r="AJ294" i="1"/>
  <c r="AJ296" i="1"/>
  <c r="AJ297" i="1"/>
  <c r="AJ298" i="1"/>
  <c r="AJ299" i="1"/>
  <c r="AJ300" i="1"/>
  <c r="AJ302" i="1"/>
  <c r="AJ301" i="1" s="1"/>
  <c r="AJ304" i="1"/>
  <c r="AJ305" i="1"/>
  <c r="AJ306" i="1"/>
  <c r="AJ307" i="1"/>
  <c r="AJ308" i="1"/>
  <c r="AJ309" i="1"/>
  <c r="AJ310" i="1"/>
  <c r="AJ312" i="1"/>
  <c r="AJ313" i="1"/>
  <c r="AJ314" i="1"/>
  <c r="AJ317" i="1"/>
  <c r="AJ318" i="1"/>
  <c r="AJ321" i="1"/>
  <c r="AJ322" i="1"/>
  <c r="AJ324" i="1"/>
  <c r="AJ329" i="1"/>
  <c r="AJ336" i="1"/>
  <c r="AJ338" i="1"/>
  <c r="AJ339" i="1"/>
  <c r="AJ340" i="1"/>
  <c r="AJ341" i="1"/>
  <c r="AJ342" i="1"/>
  <c r="AJ344" i="1"/>
  <c r="AJ343" i="1" s="1"/>
  <c r="AJ346" i="1"/>
  <c r="AJ347" i="1"/>
  <c r="AJ348" i="1"/>
  <c r="AJ349" i="1"/>
  <c r="AJ350" i="1"/>
  <c r="AJ351" i="1"/>
  <c r="AJ352" i="1"/>
  <c r="AJ353" i="1"/>
  <c r="AJ355" i="1"/>
  <c r="AJ356" i="1"/>
  <c r="AJ357" i="1"/>
  <c r="AJ360" i="1"/>
  <c r="AJ359" i="1" s="1"/>
  <c r="AJ358" i="1" s="1"/>
  <c r="AJ363" i="1"/>
  <c r="AJ364" i="1"/>
  <c r="AJ366" i="1"/>
  <c r="AJ371" i="1"/>
  <c r="AJ378" i="1"/>
  <c r="AJ380" i="1"/>
  <c r="AJ381" i="1"/>
  <c r="AJ382" i="1"/>
  <c r="AJ383" i="1"/>
  <c r="AJ384" i="1"/>
  <c r="AJ386" i="1"/>
  <c r="AJ385" i="1" s="1"/>
  <c r="AJ388" i="1"/>
  <c r="AJ389" i="1"/>
  <c r="AJ390" i="1"/>
  <c r="AJ391" i="1"/>
  <c r="AJ392" i="1"/>
  <c r="AJ393" i="1"/>
  <c r="AJ394" i="1"/>
  <c r="AJ395" i="1"/>
  <c r="AJ397" i="1"/>
  <c r="AJ398" i="1"/>
  <c r="AJ399" i="1"/>
  <c r="AJ402" i="1"/>
  <c r="AJ403" i="1"/>
  <c r="AJ405" i="1"/>
  <c r="AJ410" i="1"/>
  <c r="AJ417" i="1"/>
  <c r="AJ419" i="1"/>
  <c r="AJ420" i="1"/>
  <c r="AJ421" i="1"/>
  <c r="AJ422" i="1"/>
  <c r="AJ423" i="1"/>
  <c r="AJ425" i="1"/>
  <c r="AJ424" i="1" s="1"/>
  <c r="AJ427" i="1"/>
  <c r="AJ428" i="1"/>
  <c r="AJ429" i="1"/>
  <c r="AJ430" i="1"/>
  <c r="AJ431" i="1"/>
  <c r="AJ432" i="1"/>
  <c r="AJ433" i="1"/>
  <c r="AJ435" i="1"/>
  <c r="AJ436" i="1"/>
  <c r="AJ437" i="1"/>
  <c r="AJ440" i="1"/>
  <c r="AJ441" i="1"/>
  <c r="AJ443" i="1"/>
  <c r="AJ448" i="1"/>
  <c r="AJ455" i="1"/>
  <c r="AJ457" i="1"/>
  <c r="AJ458" i="1"/>
  <c r="AJ459" i="1"/>
  <c r="AJ460" i="1"/>
  <c r="AJ461" i="1"/>
  <c r="AJ463" i="1"/>
  <c r="AJ462" i="1" s="1"/>
  <c r="AJ465" i="1"/>
  <c r="AJ466" i="1"/>
  <c r="AJ467" i="1"/>
  <c r="AJ468" i="1"/>
  <c r="AJ469" i="1"/>
  <c r="AJ470" i="1"/>
  <c r="AJ471" i="1"/>
  <c r="AJ472" i="1"/>
  <c r="AJ474" i="1"/>
  <c r="AJ475" i="1"/>
  <c r="AJ476" i="1"/>
  <c r="AJ479" i="1"/>
  <c r="AJ481" i="1"/>
  <c r="AJ482" i="1"/>
  <c r="AJ485" i="1"/>
  <c r="AJ486" i="1"/>
  <c r="AJ488" i="1"/>
  <c r="AJ493" i="1"/>
  <c r="AJ500" i="1"/>
  <c r="AJ502" i="1"/>
  <c r="AJ503" i="1"/>
  <c r="AJ504" i="1"/>
  <c r="AJ505" i="1"/>
  <c r="AJ506" i="1"/>
  <c r="AJ508" i="1"/>
  <c r="AJ507" i="1" s="1"/>
  <c r="AJ510" i="1"/>
  <c r="AJ511" i="1"/>
  <c r="AJ512" i="1"/>
  <c r="AJ513" i="1"/>
  <c r="AJ514" i="1"/>
  <c r="AJ515" i="1"/>
  <c r="AJ516" i="1"/>
  <c r="AJ518" i="1"/>
  <c r="AJ519" i="1"/>
  <c r="AJ520" i="1"/>
  <c r="AJ523" i="1"/>
  <c r="AJ522" i="1" s="1"/>
  <c r="AJ521" i="1" s="1"/>
  <c r="AJ526" i="1"/>
  <c r="AJ527" i="1"/>
  <c r="AJ529" i="1"/>
  <c r="AJ534" i="1"/>
  <c r="AJ541" i="1"/>
  <c r="AJ543" i="1"/>
  <c r="AJ544" i="1"/>
  <c r="AJ545" i="1"/>
  <c r="AJ546" i="1"/>
  <c r="AJ547" i="1"/>
  <c r="AJ549" i="1"/>
  <c r="AJ548" i="1" s="1"/>
  <c r="AJ551" i="1"/>
  <c r="AJ552" i="1"/>
  <c r="AJ553" i="1"/>
  <c r="AJ554" i="1"/>
  <c r="AJ555" i="1"/>
  <c r="AJ556" i="1"/>
  <c r="AJ557" i="1"/>
  <c r="AJ559" i="1"/>
  <c r="AJ560" i="1"/>
  <c r="AJ561" i="1"/>
  <c r="AJ564" i="1"/>
  <c r="AJ563" i="1" s="1"/>
  <c r="AJ562" i="1" s="1"/>
  <c r="AJ567" i="1"/>
  <c r="AJ568" i="1"/>
  <c r="AJ570" i="1"/>
  <c r="AJ575" i="1"/>
  <c r="AJ582" i="1"/>
  <c r="AJ584" i="1"/>
  <c r="AJ585" i="1"/>
  <c r="AJ586" i="1"/>
  <c r="AJ587" i="1"/>
  <c r="AJ588" i="1"/>
  <c r="AJ590" i="1"/>
  <c r="AJ589" i="1" s="1"/>
  <c r="AJ592" i="1"/>
  <c r="AJ593" i="1"/>
  <c r="AJ594" i="1"/>
  <c r="AJ595" i="1"/>
  <c r="AJ596" i="1"/>
  <c r="AJ597" i="1"/>
  <c r="AJ598" i="1"/>
  <c r="AJ599" i="1"/>
  <c r="AJ601" i="1"/>
  <c r="AJ602" i="1"/>
  <c r="AJ603" i="1"/>
  <c r="AJ606" i="1"/>
  <c r="AJ605" i="1" s="1"/>
  <c r="AJ604" i="1" s="1"/>
  <c r="AJ609" i="1"/>
  <c r="AJ610" i="1"/>
  <c r="AJ612" i="1"/>
  <c r="AJ617" i="1"/>
  <c r="AJ624" i="1"/>
  <c r="AJ626" i="1"/>
  <c r="AJ627" i="1"/>
  <c r="AJ628" i="1"/>
  <c r="AJ629" i="1"/>
  <c r="AJ630" i="1"/>
  <c r="AJ632" i="1"/>
  <c r="AJ631" i="1" s="1"/>
  <c r="AJ634" i="1"/>
  <c r="AJ635" i="1"/>
  <c r="AJ636" i="1"/>
  <c r="AJ637" i="1"/>
  <c r="AJ638" i="1"/>
  <c r="AJ639" i="1"/>
  <c r="AJ640" i="1"/>
  <c r="AJ642" i="1"/>
  <c r="AJ643" i="1"/>
  <c r="AJ644" i="1"/>
  <c r="AJ647" i="1"/>
  <c r="AJ646" i="1" s="1"/>
  <c r="AJ645" i="1" s="1"/>
  <c r="AJ650" i="1"/>
  <c r="AJ651" i="1"/>
  <c r="AJ653" i="1"/>
  <c r="AJ658" i="1"/>
  <c r="AJ665" i="1"/>
  <c r="AJ667" i="1"/>
  <c r="AJ668" i="1"/>
  <c r="AJ669" i="1"/>
  <c r="AJ670" i="1"/>
  <c r="AJ671" i="1"/>
  <c r="AJ673" i="1"/>
  <c r="AJ672" i="1" s="1"/>
  <c r="AJ675" i="1"/>
  <c r="AJ676" i="1"/>
  <c r="AJ677" i="1"/>
  <c r="AJ678" i="1"/>
  <c r="AJ679" i="1"/>
  <c r="AJ680" i="1"/>
  <c r="AJ682" i="1"/>
  <c r="AJ683" i="1"/>
  <c r="AJ684" i="1"/>
  <c r="AJ687" i="1"/>
  <c r="AJ686" i="1" s="1"/>
  <c r="AJ685" i="1" s="1"/>
  <c r="AJ690" i="1"/>
  <c r="AJ691" i="1"/>
  <c r="AJ693" i="1"/>
  <c r="AJ698" i="1"/>
  <c r="AJ705" i="1"/>
  <c r="AJ707" i="1"/>
  <c r="AJ708" i="1"/>
  <c r="AJ709" i="1"/>
  <c r="AJ710" i="1"/>
  <c r="AJ711" i="1"/>
  <c r="AJ713" i="1"/>
  <c r="AJ712" i="1" s="1"/>
  <c r="AJ715" i="1"/>
  <c r="AJ716" i="1"/>
  <c r="AJ717" i="1"/>
  <c r="AJ718" i="1"/>
  <c r="AJ719" i="1"/>
  <c r="AJ720" i="1"/>
  <c r="AJ721" i="1"/>
  <c r="AJ723" i="1"/>
  <c r="AJ724" i="1"/>
  <c r="AJ725" i="1"/>
  <c r="AJ728" i="1"/>
  <c r="AJ727" i="1" s="1"/>
  <c r="AJ726" i="1" s="1"/>
  <c r="AJ731" i="1"/>
  <c r="AJ732" i="1"/>
  <c r="AJ734" i="1"/>
  <c r="AJ739" i="1"/>
  <c r="AJ746" i="1"/>
  <c r="AJ748" i="1"/>
  <c r="AJ749" i="1"/>
  <c r="AJ750" i="1"/>
  <c r="AJ751" i="1"/>
  <c r="AJ752" i="1"/>
  <c r="AJ754" i="1"/>
  <c r="AJ753" i="1" s="1"/>
  <c r="AJ756" i="1"/>
  <c r="AJ757" i="1"/>
  <c r="AJ758" i="1"/>
  <c r="AJ759" i="1"/>
  <c r="AJ760" i="1"/>
  <c r="AJ761" i="1"/>
  <c r="AJ763" i="1"/>
  <c r="AJ764" i="1"/>
  <c r="AJ765" i="1"/>
  <c r="AJ768" i="1"/>
  <c r="AJ767" i="1" s="1"/>
  <c r="AJ766" i="1" s="1"/>
  <c r="AJ771" i="1"/>
  <c r="AJ772" i="1"/>
  <c r="AJ774" i="1"/>
  <c r="AJ779" i="1"/>
  <c r="AJ786" i="1"/>
  <c r="AJ788" i="1"/>
  <c r="AJ789" i="1"/>
  <c r="AJ790" i="1"/>
  <c r="AJ791" i="1"/>
  <c r="AJ792" i="1"/>
  <c r="AJ794" i="1"/>
  <c r="AJ793" i="1" s="1"/>
  <c r="AJ796" i="1"/>
  <c r="AJ797" i="1"/>
  <c r="AJ798" i="1"/>
  <c r="AJ799" i="1"/>
  <c r="AJ800" i="1"/>
  <c r="AJ801" i="1"/>
  <c r="AJ802" i="1"/>
  <c r="AJ804" i="1"/>
  <c r="AJ805" i="1"/>
  <c r="AJ806" i="1"/>
  <c r="AJ809" i="1"/>
  <c r="AJ810" i="1"/>
  <c r="AJ813" i="1"/>
  <c r="AJ814" i="1"/>
  <c r="AJ816" i="1"/>
  <c r="AJ821" i="1"/>
  <c r="AJ828" i="1"/>
  <c r="AJ830" i="1"/>
  <c r="AJ831" i="1"/>
  <c r="AJ832" i="1"/>
  <c r="AJ833" i="1"/>
  <c r="AJ834" i="1"/>
  <c r="AJ836" i="1"/>
  <c r="AJ835" i="1" s="1"/>
  <c r="AJ838" i="1"/>
  <c r="AJ839" i="1"/>
  <c r="AJ840" i="1"/>
  <c r="AJ841" i="1"/>
  <c r="AJ842" i="1"/>
  <c r="AJ843" i="1"/>
  <c r="AJ844" i="1"/>
  <c r="AJ846" i="1"/>
  <c r="AJ847" i="1"/>
  <c r="AJ848" i="1"/>
  <c r="AJ851" i="1"/>
  <c r="AJ852" i="1"/>
  <c r="AJ854" i="1"/>
  <c r="AJ859" i="1"/>
  <c r="AJ866" i="1"/>
  <c r="AJ868" i="1"/>
  <c r="AJ869" i="1"/>
  <c r="AJ870" i="1"/>
  <c r="AJ871" i="1"/>
  <c r="AJ872" i="1"/>
  <c r="AJ874" i="1"/>
  <c r="AJ873" i="1" s="1"/>
  <c r="AJ876" i="1"/>
  <c r="AJ877" i="1"/>
  <c r="AJ878" i="1"/>
  <c r="AJ879" i="1"/>
  <c r="AJ880" i="1"/>
  <c r="AJ881" i="1"/>
  <c r="AJ882" i="1"/>
  <c r="AJ884" i="1"/>
  <c r="AJ885" i="1"/>
  <c r="AJ886" i="1"/>
  <c r="AJ889" i="1"/>
  <c r="AJ888" i="1" s="1"/>
  <c r="AJ887" i="1" s="1"/>
  <c r="AJ892" i="1"/>
  <c r="AJ893" i="1"/>
  <c r="AJ895" i="1"/>
  <c r="AJ900" i="1"/>
  <c r="AJ907" i="1"/>
  <c r="AJ909" i="1"/>
  <c r="AJ910" i="1"/>
  <c r="AJ911" i="1"/>
  <c r="AJ912" i="1"/>
  <c r="AJ913" i="1"/>
  <c r="AJ915" i="1"/>
  <c r="AJ914" i="1" s="1"/>
  <c r="AJ917" i="1"/>
  <c r="AJ918" i="1"/>
  <c r="AJ919" i="1"/>
  <c r="AJ920" i="1"/>
  <c r="AJ921" i="1"/>
  <c r="AJ922" i="1"/>
  <c r="AJ923" i="1"/>
  <c r="AJ925" i="1"/>
  <c r="AJ926" i="1"/>
  <c r="AJ927" i="1"/>
  <c r="AJ930" i="1"/>
  <c r="AJ931" i="1"/>
  <c r="AJ933" i="1"/>
  <c r="AJ938" i="1"/>
  <c r="AJ945" i="1"/>
  <c r="AJ947" i="1"/>
  <c r="AJ948" i="1"/>
  <c r="AJ949" i="1"/>
  <c r="AJ950" i="1"/>
  <c r="AJ951" i="1"/>
  <c r="AJ953" i="1"/>
  <c r="AJ952" i="1" s="1"/>
  <c r="AJ955" i="1"/>
  <c r="AJ956" i="1"/>
  <c r="AJ957" i="1"/>
  <c r="AJ958" i="1"/>
  <c r="AJ959" i="1"/>
  <c r="AJ960" i="1"/>
  <c r="AJ961" i="1"/>
  <c r="AJ963" i="1"/>
  <c r="AJ964" i="1"/>
  <c r="AJ965" i="1"/>
  <c r="AJ968" i="1"/>
  <c r="AJ967" i="1" s="1"/>
  <c r="AJ966" i="1" s="1"/>
  <c r="AJ971" i="1"/>
  <c r="AJ972" i="1"/>
  <c r="AJ974" i="1"/>
  <c r="AJ979" i="1"/>
  <c r="AJ986" i="1"/>
  <c r="AJ988" i="1"/>
  <c r="AJ989" i="1"/>
  <c r="AJ990" i="1"/>
  <c r="AJ991" i="1"/>
  <c r="AJ992" i="1"/>
  <c r="AJ994" i="1"/>
  <c r="AJ993" i="1" s="1"/>
  <c r="AJ996" i="1"/>
  <c r="AJ997" i="1"/>
  <c r="AJ998" i="1"/>
  <c r="AJ999" i="1"/>
  <c r="AJ1000" i="1"/>
  <c r="AJ1001" i="1"/>
  <c r="AJ1002" i="1"/>
  <c r="AJ1003" i="1"/>
  <c r="AJ1005" i="1"/>
  <c r="AJ1006" i="1"/>
  <c r="AJ1007" i="1"/>
  <c r="AJ1010" i="1"/>
  <c r="AJ1009" i="1" s="1"/>
  <c r="AJ1008" i="1" s="1"/>
  <c r="AJ1013" i="1"/>
  <c r="AJ1014" i="1"/>
  <c r="AJ1016" i="1"/>
  <c r="AJ1021" i="1"/>
  <c r="AJ1028" i="1"/>
  <c r="AJ1030" i="1"/>
  <c r="AJ1031" i="1"/>
  <c r="AJ1032" i="1"/>
  <c r="AJ1033" i="1"/>
  <c r="AJ1034" i="1"/>
  <c r="AJ1036" i="1"/>
  <c r="AJ1035" i="1" s="1"/>
  <c r="AJ1038" i="1"/>
  <c r="AJ1039" i="1"/>
  <c r="AJ1040" i="1"/>
  <c r="AJ1041" i="1"/>
  <c r="AJ1042" i="1"/>
  <c r="AJ1043" i="1"/>
  <c r="AJ1044" i="1"/>
  <c r="AJ1046" i="1"/>
  <c r="AJ1047" i="1"/>
  <c r="AJ1048" i="1"/>
  <c r="AJ1051" i="1"/>
  <c r="AJ1050" i="1" s="1"/>
  <c r="AJ1049" i="1" s="1"/>
  <c r="AJ1054" i="1"/>
  <c r="AJ1055" i="1"/>
  <c r="AJ1057" i="1"/>
  <c r="AJ1062" i="1"/>
  <c r="AJ1069" i="1"/>
  <c r="AJ1071" i="1"/>
  <c r="AJ1072" i="1"/>
  <c r="AJ1073" i="1"/>
  <c r="AJ1074" i="1"/>
  <c r="AJ1075" i="1"/>
  <c r="AJ1077" i="1"/>
  <c r="AJ1076" i="1" s="1"/>
  <c r="AJ1079" i="1"/>
  <c r="AJ1080" i="1"/>
  <c r="AJ1081" i="1"/>
  <c r="AJ1082" i="1"/>
  <c r="AJ1083" i="1"/>
  <c r="AJ1084" i="1"/>
  <c r="AJ1085" i="1"/>
  <c r="AJ1087" i="1"/>
  <c r="AJ1088" i="1"/>
  <c r="AJ1089" i="1"/>
  <c r="AJ1092" i="1"/>
  <c r="AJ1091" i="1" s="1"/>
  <c r="AJ1090" i="1" s="1"/>
  <c r="AJ1095" i="1"/>
  <c r="AJ1096" i="1"/>
  <c r="AJ1098" i="1"/>
  <c r="AJ1103" i="1"/>
  <c r="AJ1110" i="1"/>
  <c r="AJ1112" i="1"/>
  <c r="AJ1113" i="1"/>
  <c r="AJ1114" i="1"/>
  <c r="AJ1115" i="1"/>
  <c r="AJ1116" i="1"/>
  <c r="AJ1118" i="1"/>
  <c r="AJ1117" i="1" s="1"/>
  <c r="AJ1120" i="1"/>
  <c r="AJ1121" i="1"/>
  <c r="AJ1122" i="1"/>
  <c r="AJ1123" i="1"/>
  <c r="AJ1124" i="1"/>
  <c r="AJ1125" i="1"/>
  <c r="AJ1126" i="1"/>
  <c r="AJ1128" i="1"/>
  <c r="AJ1129" i="1"/>
  <c r="AJ1130" i="1"/>
  <c r="AJ1133" i="1"/>
  <c r="AJ1132" i="1" s="1"/>
  <c r="AJ1131" i="1" s="1"/>
  <c r="AJ1136" i="1"/>
  <c r="AJ1137" i="1"/>
  <c r="AJ1139" i="1"/>
  <c r="AJ1144" i="1"/>
  <c r="AJ1151" i="1"/>
  <c r="AJ1153" i="1"/>
  <c r="AJ1154" i="1"/>
  <c r="AJ1155" i="1"/>
  <c r="AJ1156" i="1"/>
  <c r="AJ1157" i="1"/>
  <c r="AJ1159" i="1"/>
  <c r="AJ1158" i="1" s="1"/>
  <c r="AJ1161" i="1"/>
  <c r="AJ1162" i="1"/>
  <c r="AJ1163" i="1"/>
  <c r="AJ1164" i="1"/>
  <c r="AJ1165" i="1"/>
  <c r="AJ1166" i="1"/>
  <c r="AJ1167" i="1"/>
  <c r="AJ1168" i="1"/>
  <c r="AJ1170" i="1"/>
  <c r="AJ1171" i="1"/>
  <c r="AJ1172" i="1"/>
  <c r="AJ1175" i="1"/>
  <c r="AJ1174" i="1" s="1"/>
  <c r="AJ1173" i="1" s="1"/>
  <c r="AJ1178" i="1"/>
  <c r="AJ1179" i="1"/>
  <c r="AJ1181" i="1"/>
  <c r="AJ1186" i="1"/>
  <c r="AJ1193" i="1"/>
  <c r="AJ1195" i="1"/>
  <c r="AJ1196" i="1"/>
  <c r="AJ1197" i="1"/>
  <c r="AJ1198" i="1"/>
  <c r="AJ1199" i="1"/>
  <c r="AJ1201" i="1"/>
  <c r="AJ1200" i="1" s="1"/>
  <c r="AJ1203" i="1"/>
  <c r="AJ1204" i="1"/>
  <c r="AJ1205" i="1"/>
  <c r="AJ1206" i="1"/>
  <c r="AJ1207" i="1"/>
  <c r="AJ1208" i="1"/>
  <c r="AJ1209" i="1"/>
  <c r="AJ1211" i="1"/>
  <c r="AJ1212" i="1"/>
  <c r="AJ1213" i="1"/>
  <c r="AJ1216" i="1"/>
  <c r="AJ1215" i="1" s="1"/>
  <c r="AJ1214" i="1" s="1"/>
  <c r="AJ1219" i="1"/>
  <c r="AJ1220" i="1"/>
  <c r="AJ1222" i="1"/>
  <c r="AJ1227" i="1"/>
  <c r="AJ1234" i="1"/>
  <c r="AJ1236" i="1"/>
  <c r="AJ1237" i="1"/>
  <c r="AJ1238" i="1"/>
  <c r="AJ1239" i="1"/>
  <c r="AJ1240" i="1"/>
  <c r="AJ1242" i="1"/>
  <c r="AJ1241" i="1" s="1"/>
  <c r="AJ1244" i="1"/>
  <c r="AJ1245" i="1"/>
  <c r="AJ1246" i="1"/>
  <c r="AJ1247" i="1"/>
  <c r="AJ1248" i="1"/>
  <c r="AJ1249" i="1"/>
  <c r="AJ1250" i="1"/>
  <c r="AJ1252" i="1"/>
  <c r="AJ1253" i="1"/>
  <c r="AJ1254" i="1"/>
  <c r="AJ1257" i="1"/>
  <c r="AJ1256" i="1" s="1"/>
  <c r="AJ1255" i="1" s="1"/>
  <c r="AJ1260" i="1"/>
  <c r="AJ1261" i="1"/>
  <c r="AJ1263" i="1"/>
  <c r="AJ1268" i="1"/>
  <c r="AJ1275" i="1"/>
  <c r="AJ1277" i="1"/>
  <c r="AJ1278" i="1"/>
  <c r="AJ1279" i="1"/>
  <c r="AJ1280" i="1"/>
  <c r="AJ1281" i="1"/>
  <c r="AJ1283" i="1"/>
  <c r="AJ1282" i="1" s="1"/>
  <c r="AJ1285" i="1"/>
  <c r="AJ1286" i="1"/>
  <c r="AJ1287" i="1"/>
  <c r="AJ1288" i="1"/>
  <c r="AJ1289" i="1"/>
  <c r="AJ1290" i="1"/>
  <c r="AJ1291" i="1"/>
  <c r="AJ1292" i="1"/>
  <c r="AJ1294" i="1"/>
  <c r="AJ1295" i="1"/>
  <c r="AJ1296" i="1"/>
  <c r="AJ1299" i="1"/>
  <c r="AJ1298" i="1" s="1"/>
  <c r="AJ1297" i="1" s="1"/>
  <c r="AJ1302" i="1"/>
  <c r="AJ1303" i="1"/>
  <c r="AJ1305" i="1"/>
  <c r="AJ1310" i="1"/>
  <c r="AJ1317" i="1"/>
  <c r="AJ1319" i="1"/>
  <c r="AJ1320" i="1"/>
  <c r="AJ1321" i="1"/>
  <c r="AJ1322" i="1"/>
  <c r="AJ1323" i="1"/>
  <c r="AJ1325" i="1"/>
  <c r="AJ1324" i="1" s="1"/>
  <c r="AJ1327" i="1"/>
  <c r="AJ1328" i="1"/>
  <c r="AJ1329" i="1"/>
  <c r="AJ1330" i="1"/>
  <c r="AJ1331" i="1"/>
  <c r="AJ1332" i="1"/>
  <c r="AJ1333" i="1"/>
  <c r="AJ1334" i="1"/>
  <c r="AJ1336" i="1"/>
  <c r="AJ1337" i="1"/>
  <c r="AJ1338" i="1"/>
  <c r="AJ1341" i="1"/>
  <c r="AJ1340" i="1" s="1"/>
  <c r="AJ1339" i="1" s="1"/>
  <c r="AJ1344" i="1"/>
  <c r="AJ1345" i="1"/>
  <c r="AJ1347" i="1"/>
  <c r="AJ1352" i="1"/>
  <c r="AJ1359" i="1"/>
  <c r="AJ1361" i="1"/>
  <c r="AJ1362" i="1"/>
  <c r="AJ1363" i="1"/>
  <c r="AJ1364" i="1"/>
  <c r="AJ1365" i="1"/>
  <c r="AJ1367" i="1"/>
  <c r="AJ1366" i="1" s="1"/>
  <c r="AJ1369" i="1"/>
  <c r="AJ1370" i="1"/>
  <c r="AJ1371" i="1"/>
  <c r="AJ1372" i="1"/>
  <c r="AJ1373" i="1"/>
  <c r="AJ1374" i="1"/>
  <c r="AJ1375" i="1"/>
  <c r="AJ1377" i="1"/>
  <c r="AJ1378" i="1"/>
  <c r="AJ1379" i="1"/>
  <c r="AJ1382" i="1"/>
  <c r="AJ1381" i="1" s="1"/>
  <c r="AJ1380" i="1" s="1"/>
  <c r="AJ1385" i="1"/>
  <c r="AJ1386" i="1"/>
  <c r="AJ1388" i="1"/>
  <c r="AJ1393" i="1"/>
  <c r="AJ1400" i="1"/>
  <c r="AJ1402" i="1"/>
  <c r="AJ1403" i="1"/>
  <c r="AJ1404" i="1"/>
  <c r="AJ1405" i="1"/>
  <c r="AJ1406" i="1"/>
  <c r="AJ1408" i="1"/>
  <c r="AJ1407" i="1" s="1"/>
  <c r="AJ1410" i="1"/>
  <c r="AJ1411" i="1"/>
  <c r="AJ1412" i="1"/>
  <c r="AJ1413" i="1"/>
  <c r="AJ1414" i="1"/>
  <c r="AJ1415" i="1"/>
  <c r="AJ1416" i="1"/>
  <c r="AJ1418" i="1"/>
  <c r="AJ1419" i="1"/>
  <c r="AJ1420" i="1"/>
  <c r="AJ1423" i="1"/>
  <c r="AJ1422" i="1" s="1"/>
  <c r="AJ1421" i="1" s="1"/>
  <c r="AJ1426" i="1"/>
  <c r="AJ1427" i="1"/>
  <c r="AJ1429" i="1"/>
  <c r="AJ1434" i="1"/>
  <c r="AJ1441" i="1"/>
  <c r="AJ1443" i="1"/>
  <c r="AJ1444" i="1"/>
  <c r="AJ1445" i="1"/>
  <c r="AJ1446" i="1"/>
  <c r="AJ1447" i="1"/>
  <c r="AJ1449" i="1"/>
  <c r="AJ1448" i="1" s="1"/>
  <c r="AJ1451" i="1"/>
  <c r="AJ1452" i="1"/>
  <c r="AJ1453" i="1"/>
  <c r="AJ1454" i="1"/>
  <c r="AJ1455" i="1"/>
  <c r="AJ1456" i="1"/>
  <c r="AJ1457" i="1"/>
  <c r="AJ1458" i="1"/>
  <c r="AJ1460" i="1"/>
  <c r="AJ1461" i="1"/>
  <c r="AJ1462" i="1"/>
  <c r="AJ1465" i="1"/>
  <c r="AJ1464" i="1" s="1"/>
  <c r="AJ1463" i="1" s="1"/>
  <c r="AJ1468" i="1"/>
  <c r="AJ1469" i="1"/>
  <c r="AJ1471" i="1"/>
  <c r="AJ1476" i="1"/>
  <c r="AJ1479" i="1"/>
  <c r="AJ1487" i="1"/>
  <c r="AJ1489" i="1"/>
  <c r="AJ1490" i="1"/>
  <c r="AJ1491" i="1"/>
  <c r="AJ1492" i="1"/>
  <c r="AJ1493" i="1"/>
  <c r="AJ1495" i="1"/>
  <c r="AJ1497" i="1"/>
  <c r="AJ1498" i="1"/>
  <c r="AJ1499" i="1"/>
  <c r="AJ1500" i="1"/>
  <c r="AJ1501" i="1"/>
  <c r="AJ1502" i="1"/>
  <c r="AJ1503" i="1"/>
  <c r="AJ1504" i="1"/>
  <c r="AJ1506" i="1"/>
  <c r="AJ1507" i="1"/>
  <c r="AJ1508" i="1"/>
  <c r="AJ1511" i="1"/>
  <c r="AJ1512" i="1"/>
  <c r="AJ1514" i="1"/>
  <c r="AJ1519" i="1"/>
  <c r="AJ1522" i="1"/>
  <c r="AJ1530" i="1"/>
  <c r="AJ1532" i="1"/>
  <c r="AJ1533" i="1"/>
  <c r="AJ1534" i="1"/>
  <c r="AJ1535" i="1"/>
  <c r="AJ1537" i="1"/>
  <c r="AJ1539" i="1"/>
  <c r="AJ1540" i="1"/>
  <c r="AJ1541" i="1"/>
  <c r="AJ1542" i="1"/>
  <c r="AJ1543" i="1"/>
  <c r="AJ1544" i="1"/>
  <c r="AJ1545" i="1"/>
  <c r="AJ1546" i="1"/>
  <c r="AJ1548" i="1"/>
  <c r="AJ1549" i="1"/>
  <c r="AJ1550" i="1"/>
  <c r="AJ1553" i="1"/>
  <c r="AJ1554" i="1"/>
  <c r="AJ1557" i="1"/>
  <c r="AJ1558" i="1"/>
  <c r="AJ1559" i="1"/>
  <c r="AJ1561" i="1"/>
  <c r="AJ1567" i="1"/>
  <c r="AJ1569" i="1"/>
  <c r="AJ1577" i="1"/>
  <c r="AJ1579" i="1"/>
  <c r="AJ1580" i="1"/>
  <c r="AJ1581" i="1"/>
  <c r="AJ1582" i="1"/>
  <c r="AJ1583" i="1"/>
  <c r="AJ1585" i="1"/>
  <c r="AJ1587" i="1"/>
  <c r="AJ1589" i="1"/>
  <c r="AJ1590" i="1"/>
  <c r="AJ1591" i="1"/>
  <c r="AJ1592" i="1"/>
  <c r="AJ1596" i="1"/>
  <c r="AJ1595" i="1" s="1"/>
  <c r="AJ1598" i="1"/>
  <c r="AJ1599" i="1"/>
  <c r="AJ1601" i="1"/>
  <c r="AJ1602" i="1"/>
  <c r="AJ1603" i="1"/>
  <c r="AJ1604" i="1"/>
  <c r="AJ1605" i="1"/>
  <c r="AJ1606" i="1"/>
  <c r="AJ1610" i="1"/>
  <c r="AJ1611" i="1"/>
  <c r="AJ1612" i="1"/>
  <c r="AJ1614" i="1"/>
  <c r="AJ1615" i="1"/>
  <c r="AJ1618" i="1"/>
  <c r="AJ1619" i="1"/>
  <c r="AJ1621" i="1"/>
  <c r="AJ1627" i="1"/>
  <c r="AJ1630" i="1"/>
  <c r="AJ1634" i="1"/>
  <c r="AJ1670" i="1"/>
  <c r="AJ1675" i="1"/>
  <c r="AJ1676" i="1"/>
  <c r="AJ1678" i="1"/>
  <c r="AJ1685" i="1"/>
  <c r="AJ1687" i="1"/>
  <c r="AJ1688" i="1"/>
  <c r="AJ1689" i="1"/>
  <c r="AJ1690" i="1"/>
  <c r="AJ1691" i="1"/>
  <c r="AJ1693" i="1"/>
  <c r="AJ1695" i="1"/>
  <c r="AJ1696" i="1"/>
  <c r="AJ1697" i="1"/>
  <c r="AJ1698" i="1"/>
  <c r="AJ1699" i="1"/>
  <c r="AJ1700" i="1"/>
  <c r="AJ1701" i="1"/>
  <c r="AJ1702" i="1"/>
  <c r="AJ1704" i="1"/>
  <c r="AJ1705" i="1"/>
  <c r="AJ1706" i="1"/>
  <c r="AJ1707" i="1"/>
  <c r="AJ1708" i="1"/>
  <c r="AJ1711" i="1"/>
  <c r="AJ1714" i="1"/>
  <c r="AJ1715" i="1"/>
  <c r="AJ1717" i="1"/>
  <c r="AJ1722" i="1"/>
  <c r="AJ1726" i="1"/>
  <c r="AJ1729" i="1"/>
  <c r="AJ1731" i="1"/>
  <c r="AJ1732" i="1"/>
  <c r="AJ1733" i="1"/>
  <c r="AJ1734" i="1"/>
  <c r="AJ1735" i="1"/>
  <c r="AJ1737" i="1"/>
  <c r="AJ1736" i="1" s="1"/>
  <c r="AJ1739" i="1"/>
  <c r="AJ1740" i="1"/>
  <c r="AJ1741" i="1"/>
  <c r="AJ1742" i="1"/>
  <c r="AJ1743" i="1"/>
  <c r="AJ1744" i="1"/>
  <c r="AJ1745" i="1"/>
  <c r="AJ1746" i="1"/>
  <c r="AJ1748" i="1"/>
  <c r="AJ1749" i="1"/>
  <c r="AJ1750" i="1"/>
  <c r="AJ1753" i="1"/>
  <c r="AJ1752" i="1" s="1"/>
  <c r="AJ1751" i="1" s="1"/>
  <c r="AJ1756" i="1"/>
  <c r="AJ1755" i="1" s="1"/>
  <c r="AJ1754" i="1" s="1"/>
  <c r="AJ1758" i="1"/>
  <c r="AJ1763" i="1"/>
  <c r="AJ1770" i="1"/>
  <c r="AJ1772" i="1"/>
  <c r="AJ1773" i="1"/>
  <c r="AJ1774" i="1"/>
  <c r="AJ1775" i="1"/>
  <c r="AJ1776" i="1"/>
  <c r="AJ1778" i="1"/>
  <c r="AJ1777" i="1" s="1"/>
  <c r="AJ1780" i="1"/>
  <c r="AJ1781" i="1"/>
  <c r="AJ1782" i="1"/>
  <c r="AJ1783" i="1"/>
  <c r="AJ1784" i="1"/>
  <c r="AJ1785" i="1"/>
  <c r="AJ1786" i="1"/>
  <c r="AJ1787" i="1"/>
  <c r="AJ1789" i="1"/>
  <c r="AJ1790" i="1"/>
  <c r="AJ1791" i="1"/>
  <c r="AJ1794" i="1"/>
  <c r="AJ1793" i="1" s="1"/>
  <c r="AJ1792" i="1" s="1"/>
  <c r="AJ1797" i="1"/>
  <c r="AJ1798" i="1"/>
  <c r="AJ1800" i="1"/>
  <c r="AJ1805" i="1"/>
  <c r="AJ1812" i="1"/>
  <c r="AJ1814" i="1"/>
  <c r="AJ1815" i="1"/>
  <c r="AJ1816" i="1"/>
  <c r="AJ1817" i="1"/>
  <c r="AJ1818" i="1"/>
  <c r="AJ1820" i="1"/>
  <c r="AJ1819" i="1" s="1"/>
  <c r="AJ1822" i="1"/>
  <c r="AJ1823" i="1"/>
  <c r="AJ1824" i="1"/>
  <c r="AJ1825" i="1"/>
  <c r="AJ1826" i="1"/>
  <c r="AJ1827" i="1"/>
  <c r="AJ1828" i="1"/>
  <c r="AJ1829" i="1"/>
  <c r="AJ1831" i="1"/>
  <c r="AJ1832" i="1"/>
  <c r="AJ1833" i="1"/>
  <c r="AJ1836" i="1"/>
  <c r="AJ1835" i="1" s="1"/>
  <c r="AJ1834" i="1" s="1"/>
  <c r="AJ1839" i="1"/>
  <c r="AJ1840" i="1"/>
  <c r="AJ1842" i="1"/>
  <c r="AJ1847" i="1"/>
  <c r="AJ1854" i="1"/>
  <c r="AJ1856" i="1"/>
  <c r="AJ1857" i="1"/>
  <c r="AJ1858" i="1"/>
  <c r="AJ1859" i="1"/>
  <c r="AJ1860" i="1"/>
  <c r="AJ1862" i="1"/>
  <c r="AJ1861" i="1" s="1"/>
  <c r="AJ1864" i="1"/>
  <c r="AJ1865" i="1"/>
  <c r="AJ1866" i="1"/>
  <c r="AJ1867" i="1"/>
  <c r="AJ1868" i="1"/>
  <c r="AJ1869" i="1"/>
  <c r="AJ1870" i="1"/>
  <c r="AJ1871" i="1"/>
  <c r="AJ1873" i="1"/>
  <c r="AJ1874" i="1"/>
  <c r="AJ1875" i="1"/>
  <c r="AJ1878" i="1"/>
  <c r="AJ1877" i="1" s="1"/>
  <c r="AJ1876" i="1" s="1"/>
  <c r="AJ1881" i="1"/>
  <c r="AJ1880" i="1" s="1"/>
  <c r="AJ1879" i="1" s="1"/>
  <c r="AJ1883" i="1"/>
  <c r="AJ1888" i="1"/>
  <c r="AJ1895" i="1"/>
  <c r="AJ1897" i="1"/>
  <c r="AJ1898" i="1"/>
  <c r="AJ1899" i="1"/>
  <c r="AJ1900" i="1"/>
  <c r="AJ1901" i="1"/>
  <c r="AJ1903" i="1"/>
  <c r="AJ1902" i="1" s="1"/>
  <c r="AJ1905" i="1"/>
  <c r="AJ1906" i="1"/>
  <c r="AJ1907" i="1"/>
  <c r="AJ1908" i="1"/>
  <c r="AJ1909" i="1"/>
  <c r="AJ1910" i="1"/>
  <c r="AJ1911" i="1"/>
  <c r="AJ1912" i="1"/>
  <c r="AJ1914" i="1"/>
  <c r="AJ1915" i="1"/>
  <c r="AJ1916" i="1"/>
  <c r="AJ1919" i="1"/>
  <c r="AJ1920" i="1"/>
  <c r="AJ1923" i="1"/>
  <c r="AJ1924" i="1"/>
  <c r="AJ1926" i="1"/>
  <c r="AJ1931" i="1"/>
  <c r="AJ1938" i="1"/>
  <c r="AJ1940" i="1"/>
  <c r="AJ1941" i="1"/>
  <c r="AJ1942" i="1"/>
  <c r="AJ1943" i="1"/>
  <c r="AJ1944" i="1"/>
  <c r="AJ1946" i="1"/>
  <c r="AJ1945" i="1" s="1"/>
  <c r="AJ1948" i="1"/>
  <c r="AJ1949" i="1"/>
  <c r="AJ1950" i="1"/>
  <c r="AJ1951" i="1"/>
  <c r="AJ1952" i="1"/>
  <c r="AJ1953" i="1"/>
  <c r="AJ1954" i="1"/>
  <c r="AJ1955" i="1"/>
  <c r="AJ1957" i="1"/>
  <c r="AJ1958" i="1"/>
  <c r="AJ1959" i="1"/>
  <c r="AJ1963" i="1"/>
  <c r="AJ1962" i="1" s="1"/>
  <c r="AJ1961" i="1" s="1"/>
  <c r="AJ1966" i="1"/>
  <c r="AJ1965" i="1" s="1"/>
  <c r="AJ1964" i="1" s="1"/>
  <c r="AJ1968" i="1"/>
  <c r="AJ1973" i="1"/>
  <c r="AJ1980" i="1"/>
  <c r="AJ1982" i="1"/>
  <c r="AJ1983" i="1"/>
  <c r="AJ1984" i="1"/>
  <c r="AJ1985" i="1"/>
  <c r="AJ1986" i="1"/>
  <c r="AJ1988" i="1"/>
  <c r="AJ1987" i="1" s="1"/>
  <c r="AJ1990" i="1"/>
  <c r="AJ1991" i="1"/>
  <c r="AJ1992" i="1"/>
  <c r="AJ1993" i="1"/>
  <c r="AJ1994" i="1"/>
  <c r="AJ1995" i="1"/>
  <c r="AJ1996" i="1"/>
  <c r="AJ1997" i="1"/>
  <c r="AJ1999" i="1"/>
  <c r="AJ2000" i="1"/>
  <c r="AJ2001" i="1"/>
  <c r="AJ2005" i="1"/>
  <c r="AJ2004" i="1" s="1"/>
  <c r="AJ2003" i="1" s="1"/>
  <c r="AJ2002" i="1" s="1"/>
  <c r="AJ2009" i="1"/>
  <c r="AJ2008" i="1" s="1"/>
  <c r="AJ1662" i="1" s="1"/>
  <c r="AJ2012" i="1"/>
  <c r="AJ2015" i="1"/>
  <c r="AJ2016" i="1"/>
  <c r="AJ2018" i="1"/>
  <c r="AJ2023" i="1"/>
  <c r="AJ2030" i="1"/>
  <c r="AJ2032" i="1"/>
  <c r="AJ2033" i="1"/>
  <c r="AJ2034" i="1"/>
  <c r="AJ2035" i="1"/>
  <c r="AJ2036" i="1"/>
  <c r="AJ2038" i="1"/>
  <c r="AJ2037" i="1" s="1"/>
  <c r="AJ2040" i="1"/>
  <c r="AJ2041" i="1"/>
  <c r="AJ2042" i="1"/>
  <c r="AJ2043" i="1"/>
  <c r="AJ2044" i="1"/>
  <c r="AJ2045" i="1"/>
  <c r="AJ2046" i="1"/>
  <c r="AJ2047" i="1"/>
  <c r="AJ2049" i="1"/>
  <c r="AJ2050" i="1"/>
  <c r="AJ2051" i="1"/>
  <c r="AJ2054" i="1"/>
  <c r="AJ2053" i="1" s="1"/>
  <c r="AJ2052" i="1" s="1"/>
  <c r="AJ2057" i="1"/>
  <c r="AJ2056" i="1" s="1"/>
  <c r="AJ2055" i="1" s="1"/>
  <c r="AJ2059" i="1"/>
  <c r="AJ2064" i="1"/>
  <c r="AJ2071" i="1"/>
  <c r="AJ2073" i="1"/>
  <c r="AJ2074" i="1"/>
  <c r="AJ2075" i="1"/>
  <c r="AJ2076" i="1"/>
  <c r="AJ2078" i="1"/>
  <c r="AJ2077" i="1" s="1"/>
  <c r="AJ2080" i="1"/>
  <c r="AJ2081" i="1"/>
  <c r="AJ2082" i="1"/>
  <c r="AJ2083" i="1"/>
  <c r="AJ2084" i="1"/>
  <c r="AJ2085" i="1"/>
  <c r="AJ2086" i="1"/>
  <c r="AJ2087" i="1"/>
  <c r="AJ2089" i="1"/>
  <c r="AJ2090" i="1"/>
  <c r="AJ2091" i="1"/>
  <c r="AJ2094" i="1"/>
  <c r="AJ2093" i="1" s="1"/>
  <c r="AJ2092" i="1" s="1"/>
  <c r="AJ2097" i="1"/>
  <c r="AJ2098" i="1"/>
  <c r="AJ2100" i="1"/>
  <c r="AJ2105" i="1"/>
  <c r="AJ2112" i="1"/>
  <c r="AJ2114" i="1"/>
  <c r="AJ2115" i="1"/>
  <c r="AJ2116" i="1"/>
  <c r="AJ2117" i="1"/>
  <c r="AJ2118" i="1"/>
  <c r="AJ2120" i="1"/>
  <c r="AJ2119" i="1" s="1"/>
  <c r="AJ2122" i="1"/>
  <c r="AJ2123" i="1"/>
  <c r="AJ2124" i="1"/>
  <c r="AJ2125" i="1"/>
  <c r="AJ2126" i="1"/>
  <c r="AJ2127" i="1"/>
  <c r="AJ2128" i="1"/>
  <c r="AJ2129" i="1"/>
  <c r="AJ2131" i="1"/>
  <c r="AJ2132" i="1"/>
  <c r="AJ2133" i="1"/>
  <c r="AJ2137" i="1"/>
  <c r="AJ2136" i="1" s="1"/>
  <c r="AJ2135" i="1" s="1"/>
  <c r="AJ2134" i="1" s="1"/>
  <c r="AJ2140" i="1"/>
  <c r="AJ2141" i="1"/>
  <c r="AJ2143" i="1"/>
  <c r="AJ2148" i="1"/>
  <c r="AJ2155" i="1"/>
  <c r="AJ2157" i="1"/>
  <c r="AJ2158" i="1"/>
  <c r="AJ2159" i="1"/>
  <c r="AJ2160" i="1"/>
  <c r="AJ2162" i="1"/>
  <c r="AJ2161" i="1" s="1"/>
  <c r="AJ2164" i="1"/>
  <c r="AJ2165" i="1"/>
  <c r="AJ2166" i="1"/>
  <c r="AJ2167" i="1"/>
  <c r="AJ2168" i="1"/>
  <c r="AJ2169" i="1"/>
  <c r="AJ2170" i="1"/>
  <c r="AJ2171" i="1"/>
  <c r="AJ2173" i="1"/>
  <c r="AJ2174" i="1"/>
  <c r="AJ2175" i="1"/>
  <c r="AJ2178" i="1"/>
  <c r="AJ2177" i="1" s="1"/>
  <c r="AJ2176" i="1" s="1"/>
  <c r="AJ2181" i="1"/>
  <c r="AJ2182" i="1"/>
  <c r="AJ2184" i="1"/>
  <c r="AJ2189" i="1"/>
  <c r="AJ2196" i="1"/>
  <c r="AJ2198" i="1"/>
  <c r="AJ2199" i="1"/>
  <c r="AJ2200" i="1"/>
  <c r="AJ2201" i="1"/>
  <c r="AJ2202" i="1"/>
  <c r="AJ2204" i="1"/>
  <c r="AJ2203" i="1" s="1"/>
  <c r="AJ2206" i="1"/>
  <c r="AJ2207" i="1"/>
  <c r="AJ2208" i="1"/>
  <c r="AJ2209" i="1"/>
  <c r="AJ2210" i="1"/>
  <c r="AJ2211" i="1"/>
  <c r="AJ2212" i="1"/>
  <c r="AJ2213" i="1"/>
  <c r="AJ2215" i="1"/>
  <c r="AJ2216" i="1"/>
  <c r="AJ2217" i="1"/>
  <c r="AJ2220" i="1"/>
  <c r="AJ2219" i="1" s="1"/>
  <c r="AJ2218" i="1" s="1"/>
  <c r="AJ2223" i="1"/>
  <c r="AJ2224" i="1"/>
  <c r="AJ2226" i="1"/>
  <c r="AJ2232" i="1"/>
  <c r="AJ2235" i="1"/>
  <c r="AJ2243" i="1"/>
  <c r="AJ2245" i="1"/>
  <c r="AJ2246" i="1"/>
  <c r="AJ2247" i="1"/>
  <c r="AJ2248" i="1"/>
  <c r="AJ2249" i="1"/>
  <c r="AJ2251" i="1"/>
  <c r="AJ2253" i="1"/>
  <c r="AJ2254" i="1"/>
  <c r="AJ2256" i="1"/>
  <c r="AJ2257" i="1"/>
  <c r="AJ2258" i="1"/>
  <c r="AJ2259" i="1"/>
  <c r="AJ2263" i="1"/>
  <c r="AJ2262" i="1" s="1"/>
  <c r="AJ2265" i="1"/>
  <c r="AJ2266" i="1"/>
  <c r="AJ2298" i="1" s="1"/>
  <c r="AJ2267" i="1"/>
  <c r="AJ2268" i="1"/>
  <c r="AJ2269" i="1"/>
  <c r="AJ2271" i="1"/>
  <c r="AJ2272" i="1"/>
  <c r="AJ2273" i="1"/>
  <c r="AJ2274" i="1"/>
  <c r="AJ2275" i="1"/>
  <c r="AJ2276" i="1"/>
  <c r="AJ2278" i="1"/>
  <c r="AJ2279" i="1"/>
  <c r="AJ2283" i="1"/>
  <c r="AJ2282" i="1" s="1"/>
  <c r="AJ2286" i="1"/>
  <c r="AJ2291" i="1"/>
  <c r="AJ2292" i="1"/>
  <c r="AJ2293" i="1"/>
  <c r="AJ2295" i="1"/>
  <c r="AJ2301" i="1"/>
  <c r="AJ2304" i="1"/>
  <c r="AJ2308" i="1"/>
  <c r="AJ2340" i="1"/>
  <c r="AJ2347" i="1"/>
  <c r="AJ2349" i="1"/>
  <c r="AJ2356" i="1"/>
  <c r="AJ2358" i="1"/>
  <c r="AJ2359" i="1"/>
  <c r="AJ2360" i="1"/>
  <c r="AJ2361" i="1"/>
  <c r="AJ2362" i="1"/>
  <c r="AJ2364" i="1"/>
  <c r="AJ2366" i="1"/>
  <c r="AJ2367" i="1"/>
  <c r="AJ2368" i="1"/>
  <c r="AJ2369" i="1"/>
  <c r="AJ2370" i="1"/>
  <c r="AJ2371" i="1"/>
  <c r="AJ2372" i="1"/>
  <c r="AJ2373" i="1"/>
  <c r="AJ2375" i="1"/>
  <c r="AJ2376" i="1"/>
  <c r="AJ2377" i="1"/>
  <c r="AJ2380" i="1"/>
  <c r="AJ2382" i="1"/>
  <c r="AJ2383" i="1"/>
  <c r="AJ2386" i="1"/>
  <c r="AJ2387" i="1"/>
  <c r="AJ2389" i="1"/>
  <c r="AJ2395" i="1"/>
  <c r="AJ2402" i="1"/>
  <c r="AJ2404" i="1"/>
  <c r="AJ2405" i="1"/>
  <c r="AJ2406" i="1"/>
  <c r="AJ2407" i="1"/>
  <c r="AJ2408" i="1"/>
  <c r="AJ2410" i="1"/>
  <c r="AJ2409" i="1" s="1"/>
  <c r="AJ2412" i="1"/>
  <c r="AJ2413" i="1"/>
  <c r="AJ2414" i="1"/>
  <c r="AJ2415" i="1"/>
  <c r="AJ2416" i="1"/>
  <c r="AJ2417" i="1"/>
  <c r="AJ2418" i="1"/>
  <c r="AJ2419" i="1"/>
  <c r="AJ2421" i="1"/>
  <c r="AJ2422" i="1"/>
  <c r="AJ2423" i="1"/>
  <c r="AJ2426" i="1"/>
  <c r="AJ2425" i="1" s="1"/>
  <c r="AJ2424" i="1" s="1"/>
  <c r="AJ2429" i="1"/>
  <c r="AJ2430" i="1"/>
  <c r="AJ2431" i="1"/>
  <c r="AJ2433" i="1"/>
  <c r="AJ2438" i="1"/>
  <c r="AJ2440" i="1"/>
  <c r="AJ2448" i="1"/>
  <c r="AJ2450" i="1"/>
  <c r="AJ2451" i="1"/>
  <c r="AJ2452" i="1"/>
  <c r="AJ2453" i="1"/>
  <c r="AJ2455" i="1"/>
  <c r="AJ2454" i="1" s="1"/>
  <c r="AJ2457" i="1"/>
  <c r="AJ2458" i="1"/>
  <c r="AJ2459" i="1"/>
  <c r="AJ2460" i="1"/>
  <c r="AJ2461" i="1"/>
  <c r="AJ2462" i="1"/>
  <c r="AJ2463" i="1"/>
  <c r="AJ2464" i="1"/>
  <c r="AJ2466" i="1"/>
  <c r="AJ2467" i="1"/>
  <c r="AJ2468" i="1"/>
  <c r="AJ2471" i="1"/>
  <c r="AJ2470" i="1" s="1"/>
  <c r="AJ2469" i="1" s="1"/>
  <c r="AJ2474" i="1"/>
  <c r="AJ2475" i="1"/>
  <c r="AJ2477" i="1"/>
  <c r="AJ2482" i="1"/>
  <c r="AJ2485" i="1"/>
  <c r="AJ2493" i="1"/>
  <c r="AJ2495" i="1"/>
  <c r="AJ2496" i="1"/>
  <c r="AJ2497" i="1"/>
  <c r="AJ2498" i="1"/>
  <c r="AJ2499" i="1"/>
  <c r="AJ2501" i="1"/>
  <c r="AJ2500" i="1" s="1"/>
  <c r="AJ2503" i="1"/>
  <c r="AJ2504" i="1"/>
  <c r="AJ2505" i="1"/>
  <c r="AJ2506" i="1"/>
  <c r="AJ2507" i="1"/>
  <c r="AJ2508" i="1"/>
  <c r="AJ2509" i="1"/>
  <c r="AJ2510" i="1"/>
  <c r="AJ2512" i="1"/>
  <c r="AJ2513" i="1"/>
  <c r="AJ2514" i="1"/>
  <c r="AJ2517" i="1"/>
  <c r="AJ2516" i="1" s="1"/>
  <c r="AJ2515" i="1" s="1"/>
  <c r="AJ2520" i="1"/>
  <c r="AJ2521" i="1"/>
  <c r="AJ2523" i="1"/>
  <c r="AJ2529" i="1"/>
  <c r="AJ2532" i="1"/>
  <c r="AJ2539" i="1"/>
  <c r="AJ2541" i="1"/>
  <c r="AJ2542" i="1"/>
  <c r="AJ2543" i="1"/>
  <c r="AJ2544" i="1"/>
  <c r="AJ2545" i="1"/>
  <c r="AJ2547" i="1"/>
  <c r="AJ2546" i="1" s="1"/>
  <c r="AJ2549" i="1"/>
  <c r="AJ2550" i="1"/>
  <c r="AJ2551" i="1"/>
  <c r="AJ2552" i="1"/>
  <c r="AJ2553" i="1"/>
  <c r="AJ2554" i="1"/>
  <c r="AJ2555" i="1"/>
  <c r="AJ2556" i="1"/>
  <c r="AJ2558" i="1"/>
  <c r="AJ2559" i="1"/>
  <c r="AJ2560" i="1"/>
  <c r="AJ2564" i="1"/>
  <c r="AJ2565" i="1"/>
  <c r="AJ2568" i="1"/>
  <c r="AJ2569" i="1"/>
  <c r="AJ2570" i="1"/>
  <c r="AJ2572" i="1"/>
  <c r="AJ2578" i="1"/>
  <c r="AJ2585" i="1"/>
  <c r="AJ2587" i="1"/>
  <c r="AJ2588" i="1"/>
  <c r="AJ2589" i="1"/>
  <c r="AJ2590" i="1"/>
  <c r="AJ2591" i="1"/>
  <c r="AJ2593" i="1"/>
  <c r="AJ2592" i="1" s="1"/>
  <c r="AJ2595" i="1"/>
  <c r="AJ2596" i="1"/>
  <c r="AJ2597" i="1"/>
  <c r="AJ2598" i="1"/>
  <c r="AJ2599" i="1"/>
  <c r="AJ2600" i="1"/>
  <c r="AJ2601" i="1"/>
  <c r="AJ2602" i="1"/>
  <c r="AJ2604" i="1"/>
  <c r="AJ2605" i="1"/>
  <c r="AJ2606" i="1"/>
  <c r="AJ2610" i="1"/>
  <c r="AJ2611" i="1"/>
  <c r="AJ2614" i="1"/>
  <c r="AJ2615" i="1"/>
  <c r="AJ2617" i="1"/>
  <c r="AJ2623" i="1"/>
  <c r="AJ2625" i="1"/>
  <c r="AJ2633" i="1"/>
  <c r="AJ2635" i="1"/>
  <c r="AJ2636" i="1"/>
  <c r="AJ2637" i="1"/>
  <c r="AJ2638" i="1"/>
  <c r="AJ2639" i="1"/>
  <c r="AJ2641" i="1"/>
  <c r="AJ2643" i="1"/>
  <c r="AJ2644" i="1"/>
  <c r="AJ2645" i="1"/>
  <c r="AJ2646" i="1"/>
  <c r="AJ2647" i="1"/>
  <c r="AJ2648" i="1"/>
  <c r="AJ2649" i="1"/>
  <c r="AJ2650" i="1"/>
  <c r="AJ2652" i="1"/>
  <c r="AJ2653" i="1"/>
  <c r="AJ2654" i="1"/>
  <c r="AJ2657" i="1"/>
  <c r="AJ2661" i="1"/>
  <c r="AJ2662" i="1"/>
  <c r="AJ2663" i="1"/>
  <c r="AJ2665" i="1"/>
  <c r="AJ2666" i="1"/>
  <c r="AJ2668" i="1"/>
  <c r="AJ2673" i="1"/>
  <c r="AJ2676" i="1"/>
  <c r="AJ2679" i="1"/>
  <c r="AJ2687" i="1"/>
  <c r="AJ2689" i="1"/>
  <c r="AJ2690" i="1"/>
  <c r="AJ2691" i="1"/>
  <c r="AJ2692" i="1"/>
  <c r="AJ2693" i="1"/>
  <c r="AJ2695" i="1"/>
  <c r="AJ2697" i="1"/>
  <c r="AJ2699" i="1"/>
  <c r="AJ2700" i="1"/>
  <c r="AJ2702" i="1"/>
  <c r="AJ2703" i="1"/>
  <c r="AJ2704" i="1"/>
  <c r="AJ2705" i="1"/>
  <c r="AJ2706" i="1"/>
  <c r="AJ2708" i="1"/>
  <c r="AJ2709" i="1"/>
  <c r="AJ2711" i="1"/>
  <c r="AJ2712" i="1"/>
  <c r="AJ2713" i="1"/>
  <c r="AJ2714" i="1"/>
  <c r="AJ2715" i="1"/>
  <c r="AJ2717" i="1"/>
  <c r="AJ2718" i="1"/>
  <c r="AJ2719" i="1"/>
  <c r="AJ2720" i="1"/>
  <c r="AJ2721" i="1"/>
  <c r="AJ2722" i="1"/>
  <c r="AJ2726" i="1"/>
  <c r="AJ2727" i="1"/>
  <c r="AJ2728" i="1"/>
  <c r="AJ2730" i="1"/>
  <c r="AJ2731" i="1"/>
  <c r="AJ2733" i="1"/>
  <c r="AJ2734" i="1"/>
  <c r="AJ2738" i="1"/>
  <c r="AJ2739" i="1"/>
  <c r="AJ2740" i="1"/>
  <c r="AJ2742" i="1"/>
  <c r="AJ2743" i="1"/>
  <c r="AJ2744" i="1"/>
  <c r="AJ2748" i="1"/>
  <c r="AJ2749" i="1"/>
  <c r="AJ2750" i="1"/>
  <c r="AJ2752" i="1"/>
  <c r="AJ2753" i="1"/>
  <c r="AJ2755" i="1"/>
  <c r="AJ2756" i="1"/>
  <c r="AJ2757" i="1"/>
  <c r="AJ2758" i="1"/>
  <c r="AJ2759" i="1"/>
  <c r="AJ2760" i="1"/>
  <c r="AJ2762" i="1"/>
  <c r="AJ2763" i="1"/>
  <c r="AJ2764" i="1"/>
  <c r="AJ2765" i="1"/>
  <c r="AJ2766" i="1"/>
  <c r="AJ2768" i="1"/>
  <c r="AJ2769" i="1"/>
  <c r="AJ2770" i="1"/>
  <c r="AJ2771" i="1"/>
  <c r="AJ2773" i="1"/>
  <c r="AJ2778" i="1"/>
  <c r="AJ2781" i="1"/>
  <c r="AJ2784" i="1"/>
  <c r="AJ2792" i="1"/>
  <c r="AJ2794" i="1"/>
  <c r="AJ2795" i="1"/>
  <c r="AJ2796" i="1"/>
  <c r="AJ2797" i="1"/>
  <c r="AJ2798" i="1"/>
  <c r="AJ2800" i="1"/>
  <c r="AJ2803" i="1"/>
  <c r="AJ2804" i="1"/>
  <c r="AJ2805" i="1"/>
  <c r="AJ2806" i="1"/>
  <c r="AJ2807" i="1"/>
  <c r="AJ2808" i="1"/>
  <c r="AJ2809" i="1"/>
  <c r="AJ2811" i="1"/>
  <c r="AJ2812" i="1"/>
  <c r="AJ2813" i="1"/>
  <c r="AJ2815" i="1"/>
  <c r="AJ2816" i="1"/>
  <c r="AJ2817" i="1"/>
  <c r="AJ2818" i="1"/>
  <c r="AJ2819" i="1"/>
  <c r="AJ2820" i="1"/>
  <c r="AJ2821" i="1"/>
  <c r="AJ2822" i="1"/>
  <c r="AJ2826" i="1"/>
  <c r="AJ2827" i="1"/>
  <c r="AJ2831" i="1"/>
  <c r="AJ2830" i="1" s="1"/>
  <c r="AJ2833" i="1"/>
  <c r="AJ2834" i="1"/>
  <c r="AJ2836" i="1"/>
  <c r="AJ2844" i="1"/>
  <c r="AJ2847" i="1"/>
  <c r="AJ2855" i="1"/>
  <c r="AJ2857" i="1"/>
  <c r="AJ2858" i="1"/>
  <c r="AJ2859" i="1"/>
  <c r="AJ2860" i="1"/>
  <c r="AJ2861" i="1"/>
  <c r="AJ2863" i="1"/>
  <c r="AJ2865" i="1"/>
  <c r="AJ2866" i="1"/>
  <c r="AJ2867" i="1"/>
  <c r="AJ2868" i="1"/>
  <c r="AJ2869" i="1"/>
  <c r="AJ2870" i="1"/>
  <c r="AJ2871" i="1"/>
  <c r="AJ2873" i="1"/>
  <c r="AJ2874" i="1"/>
  <c r="AJ2875" i="1"/>
  <c r="AJ2876" i="1"/>
  <c r="AJ2879" i="1"/>
  <c r="AJ2883" i="1"/>
  <c r="AJ2884" i="1"/>
  <c r="AJ2886" i="1"/>
  <c r="AJ2887" i="1"/>
  <c r="AJ2889" i="1"/>
  <c r="AJ2894" i="1"/>
  <c r="AJ2897" i="1"/>
  <c r="AJ2900" i="1"/>
  <c r="AJ2908" i="1"/>
  <c r="AJ2910" i="1"/>
  <c r="AJ2911" i="1"/>
  <c r="AJ2912" i="1"/>
  <c r="AJ2913" i="1"/>
  <c r="AJ2914" i="1"/>
  <c r="AJ2916" i="1"/>
  <c r="AJ2918" i="1"/>
  <c r="AJ2919" i="1"/>
  <c r="AJ2920" i="1"/>
  <c r="AJ2922" i="1"/>
  <c r="AJ2923" i="1"/>
  <c r="AJ2924" i="1"/>
  <c r="AJ2926" i="1"/>
  <c r="AJ2927" i="1"/>
  <c r="AJ2929" i="1"/>
  <c r="AJ2930" i="1"/>
  <c r="AJ2932" i="1"/>
  <c r="AJ2933" i="1"/>
  <c r="AJ2934" i="1"/>
  <c r="AJ2936" i="1"/>
  <c r="AJ2937" i="1"/>
  <c r="AJ2938" i="1"/>
  <c r="AJ2939" i="1"/>
  <c r="AJ2940" i="1"/>
  <c r="AJ2944" i="1"/>
  <c r="AJ2945" i="1"/>
  <c r="AJ2946" i="1"/>
  <c r="AJ2948" i="1"/>
  <c r="AJ2949" i="1"/>
  <c r="AJ2952" i="1"/>
  <c r="AJ2954" i="1"/>
  <c r="AJ2955" i="1"/>
  <c r="AJ2976" i="1" s="1"/>
  <c r="AJ2956" i="1"/>
  <c r="AJ2957" i="1"/>
  <c r="AJ2961" i="1"/>
  <c r="AJ2962" i="1"/>
  <c r="AJ2963" i="1"/>
  <c r="AJ2965" i="1"/>
  <c r="AJ2967" i="1"/>
  <c r="AJ2968" i="1"/>
  <c r="AJ2969" i="1"/>
  <c r="AJ2971" i="1"/>
  <c r="AJ2980" i="1"/>
  <c r="AJ2983" i="1"/>
  <c r="AJ2991" i="1"/>
  <c r="AJ2993" i="1"/>
  <c r="AJ2994" i="1"/>
  <c r="AJ2995" i="1"/>
  <c r="AJ2996" i="1"/>
  <c r="AJ2997" i="1"/>
  <c r="AJ2999" i="1"/>
  <c r="AJ3001" i="1"/>
  <c r="AJ3002" i="1"/>
  <c r="AJ3003" i="1"/>
  <c r="AJ3004" i="1"/>
  <c r="AJ3005" i="1"/>
  <c r="AJ3006" i="1"/>
  <c r="AJ3007" i="1"/>
  <c r="AJ3008" i="1"/>
  <c r="AJ3010" i="1"/>
  <c r="AJ3011" i="1"/>
  <c r="AJ3012" i="1"/>
  <c r="AJ3015" i="1"/>
  <c r="AJ3018" i="1"/>
  <c r="AJ3020" i="1"/>
  <c r="AJ3021" i="1"/>
  <c r="AJ3022" i="1"/>
  <c r="AJ3024" i="1"/>
  <c r="AJ3029" i="1"/>
  <c r="AJ3032" i="1"/>
  <c r="AJ3035" i="1"/>
  <c r="AJ3043" i="1"/>
  <c r="AJ3045" i="1"/>
  <c r="AJ3046" i="1"/>
  <c r="AJ3047" i="1"/>
  <c r="AJ3048" i="1"/>
  <c r="AJ3049" i="1"/>
  <c r="AJ3051" i="1"/>
  <c r="AJ3053" i="1"/>
  <c r="AJ3054" i="1"/>
  <c r="AJ3055" i="1"/>
  <c r="AJ3056" i="1"/>
  <c r="AJ3057" i="1"/>
  <c r="AJ3058" i="1"/>
  <c r="AJ3059" i="1"/>
  <c r="AJ3060" i="1"/>
  <c r="AJ3062" i="1"/>
  <c r="AJ3063" i="1"/>
  <c r="AJ3064" i="1"/>
  <c r="AJ3067" i="1"/>
  <c r="AJ3070" i="1"/>
  <c r="AJ3072" i="1"/>
  <c r="AJ3078" i="1"/>
  <c r="AJ3081" i="1"/>
  <c r="AJ3089" i="1"/>
  <c r="AJ3091" i="1"/>
  <c r="AJ3092" i="1"/>
  <c r="AJ3093" i="1"/>
  <c r="AJ3094" i="1"/>
  <c r="AJ3095" i="1"/>
  <c r="AJ3097" i="1"/>
  <c r="AJ3099" i="1"/>
  <c r="AJ3100" i="1"/>
  <c r="AJ3101" i="1"/>
  <c r="AJ3102" i="1"/>
  <c r="AJ3103" i="1"/>
  <c r="AJ3105" i="1"/>
  <c r="AJ3106" i="1"/>
  <c r="AJ3107" i="1"/>
  <c r="AJ3108" i="1"/>
  <c r="AJ3109" i="1"/>
  <c r="AJ3113" i="1"/>
  <c r="AJ3114" i="1"/>
  <c r="AJ3116" i="1"/>
  <c r="AJ3117" i="1"/>
  <c r="AJ3118" i="1"/>
  <c r="AJ3120" i="1"/>
  <c r="AJ3121" i="1"/>
  <c r="AJ3122" i="1"/>
  <c r="AJ3124" i="1"/>
  <c r="AJ3125" i="1"/>
  <c r="AJ3126" i="1"/>
  <c r="AJ3127" i="1"/>
  <c r="AJ3129" i="1"/>
  <c r="AJ3130" i="1"/>
  <c r="AJ3134" i="1"/>
  <c r="AJ3135" i="1"/>
  <c r="AJ3136" i="1"/>
  <c r="AJ3138" i="1"/>
  <c r="AJ3137" i="1" s="1"/>
  <c r="AJ3140" i="1"/>
  <c r="AJ3141" i="1"/>
  <c r="AJ3142" i="1"/>
  <c r="AJ3143" i="1"/>
  <c r="AJ3144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60" i="1"/>
  <c r="AJ3164" i="1"/>
  <c r="AJ3163" i="1" s="1"/>
  <c r="AJ3166" i="1"/>
  <c r="AJ3167" i="1"/>
  <c r="AJ3168" i="1"/>
  <c r="AJ3170" i="1"/>
  <c r="AJ3186" i="1"/>
  <c r="AJ3188" i="1"/>
  <c r="AJ3189" i="1"/>
  <c r="AJ3190" i="1"/>
  <c r="AJ3191" i="1"/>
  <c r="AJ3192" i="1"/>
  <c r="AJ3194" i="1"/>
  <c r="AJ3196" i="1"/>
  <c r="AJ3197" i="1"/>
  <c r="AJ3198" i="1"/>
  <c r="AJ3199" i="1"/>
  <c r="AJ3200" i="1"/>
  <c r="AJ3201" i="1"/>
  <c r="AJ3202" i="1"/>
  <c r="AJ3203" i="1"/>
  <c r="AJ3205" i="1"/>
  <c r="AJ3206" i="1"/>
  <c r="AJ3207" i="1"/>
  <c r="AJ3210" i="1"/>
  <c r="AJ3213" i="1"/>
  <c r="AJ3216" i="1"/>
  <c r="AJ3217" i="1"/>
  <c r="AJ3218" i="1"/>
  <c r="AJ3219" i="1"/>
  <c r="AJ3221" i="1"/>
  <c r="AJ3226" i="1"/>
  <c r="AJ3229" i="1"/>
  <c r="AJ3232" i="1"/>
  <c r="AJ3240" i="1"/>
  <c r="AJ3242" i="1"/>
  <c r="AJ3243" i="1"/>
  <c r="AJ3244" i="1"/>
  <c r="AJ3245" i="1"/>
  <c r="AJ3246" i="1"/>
  <c r="AJ3248" i="1"/>
  <c r="AJ3250" i="1"/>
  <c r="AJ3251" i="1"/>
  <c r="AJ3252" i="1"/>
  <c r="AJ3253" i="1"/>
  <c r="AJ3254" i="1"/>
  <c r="AJ3255" i="1"/>
  <c r="AJ3257" i="1"/>
  <c r="AJ3258" i="1"/>
  <c r="AJ3259" i="1"/>
  <c r="AJ3260" i="1"/>
  <c r="AJ3261" i="1"/>
  <c r="AJ3262" i="1"/>
  <c r="AJ3263" i="1"/>
  <c r="AJ3267" i="1"/>
  <c r="AJ3269" i="1"/>
  <c r="AJ3268" i="1" s="1"/>
  <c r="AJ3271" i="1"/>
  <c r="AJ3272" i="1"/>
  <c r="AJ3295" i="1" s="1"/>
  <c r="AJ3273" i="1"/>
  <c r="AJ3277" i="1"/>
  <c r="AJ3276" i="1" s="1"/>
  <c r="AJ3281" i="1"/>
  <c r="AJ3282" i="1"/>
  <c r="AJ3284" i="1"/>
  <c r="AJ3283" i="1" s="1"/>
  <c r="AJ3286" i="1"/>
  <c r="AJ3285" i="1" s="1"/>
  <c r="AJ3288" i="1"/>
  <c r="AJ3287" i="1" s="1"/>
  <c r="AJ3290" i="1"/>
  <c r="AJ3300" i="1"/>
  <c r="AJ3304" i="1"/>
  <c r="AJ3335" i="1"/>
  <c r="AJ3351" i="1"/>
  <c r="AJ3356" i="1"/>
  <c r="AJ3357" i="1"/>
  <c r="AJ3359" i="1"/>
  <c r="AJ3366" i="1"/>
  <c r="AJ3367" i="1"/>
  <c r="AJ3369" i="1"/>
  <c r="AJ3370" i="1"/>
  <c r="AJ3371" i="1"/>
  <c r="AJ3372" i="1"/>
  <c r="AJ3373" i="1"/>
  <c r="AJ3374" i="1"/>
  <c r="AJ3375" i="1"/>
  <c r="AJ3376" i="1"/>
  <c r="AJ3377" i="1"/>
  <c r="AJ3378" i="1"/>
  <c r="AJ3380" i="1"/>
  <c r="AJ3381" i="1"/>
  <c r="AJ3383" i="1"/>
  <c r="AJ3384" i="1"/>
  <c r="AJ3385" i="1"/>
  <c r="AJ3386" i="1"/>
  <c r="AJ3387" i="1"/>
  <c r="AJ3388" i="1"/>
  <c r="AJ3389" i="1"/>
  <c r="AJ3390" i="1"/>
  <c r="AJ3392" i="1"/>
  <c r="AJ3393" i="1"/>
  <c r="AJ3394" i="1"/>
  <c r="AJ3395" i="1"/>
  <c r="AJ3396" i="1"/>
  <c r="AJ3397" i="1"/>
  <c r="AJ3398" i="1"/>
  <c r="AJ3399" i="1"/>
  <c r="AJ3400" i="1"/>
  <c r="AJ3404" i="1"/>
  <c r="AJ3406" i="1"/>
  <c r="AJ3407" i="1"/>
  <c r="AJ3417" i="1"/>
  <c r="AJ3421" i="1"/>
  <c r="AJ3422" i="1"/>
  <c r="AJ3423" i="1"/>
  <c r="AJ3425" i="1"/>
  <c r="AJ3430" i="1"/>
  <c r="AJ3437" i="1"/>
  <c r="AJ3439" i="1"/>
  <c r="AJ3440" i="1"/>
  <c r="AJ3441" i="1"/>
  <c r="AJ3442" i="1"/>
  <c r="AJ3443" i="1"/>
  <c r="AJ3445" i="1"/>
  <c r="AJ3444" i="1" s="1"/>
  <c r="AJ3447" i="1"/>
  <c r="AJ3448" i="1"/>
  <c r="AJ3449" i="1"/>
  <c r="AJ3450" i="1"/>
  <c r="AJ3451" i="1"/>
  <c r="AJ3452" i="1"/>
  <c r="AJ3453" i="1"/>
  <c r="AJ3454" i="1"/>
  <c r="AJ3456" i="1"/>
  <c r="AJ3457" i="1"/>
  <c r="AJ3458" i="1"/>
  <c r="AJ3464" i="1"/>
  <c r="AJ3463" i="1" s="1"/>
  <c r="AJ3462" i="1" s="1"/>
  <c r="AJ3466" i="1"/>
  <c r="AJ3471" i="1"/>
  <c r="AJ3478" i="1"/>
  <c r="AJ3480" i="1"/>
  <c r="AJ3481" i="1"/>
  <c r="AJ3482" i="1"/>
  <c r="AJ3483" i="1"/>
  <c r="AJ3484" i="1"/>
  <c r="AJ3486" i="1"/>
  <c r="AJ3485" i="1" s="1"/>
  <c r="AJ3488" i="1"/>
  <c r="AJ3489" i="1"/>
  <c r="AJ3490" i="1"/>
  <c r="AJ3491" i="1"/>
  <c r="AJ3492" i="1"/>
  <c r="AJ3493" i="1"/>
  <c r="AJ3494" i="1"/>
  <c r="AJ3496" i="1"/>
  <c r="AJ3497" i="1"/>
  <c r="AJ3500" i="1"/>
  <c r="AJ3499" i="1" s="1"/>
  <c r="AJ3498" i="1" s="1"/>
  <c r="AJ3503" i="1"/>
  <c r="AJ3502" i="1" s="1"/>
  <c r="AJ3501" i="1" s="1"/>
  <c r="AJ3505" i="1"/>
  <c r="AJ3510" i="1"/>
  <c r="AJ3517" i="1"/>
  <c r="AJ3519" i="1"/>
  <c r="AJ3520" i="1"/>
  <c r="AJ3521" i="1"/>
  <c r="AJ3522" i="1"/>
  <c r="AJ3523" i="1"/>
  <c r="AJ3525" i="1"/>
  <c r="AJ3524" i="1" s="1"/>
  <c r="AJ3527" i="1"/>
  <c r="AJ3528" i="1"/>
  <c r="AJ3529" i="1"/>
  <c r="AJ3530" i="1"/>
  <c r="AJ3531" i="1"/>
  <c r="AJ3532" i="1"/>
  <c r="AJ3533" i="1"/>
  <c r="AJ3534" i="1"/>
  <c r="AJ3536" i="1"/>
  <c r="AJ3537" i="1"/>
  <c r="AJ3538" i="1"/>
  <c r="AJ3541" i="1"/>
  <c r="AJ3542" i="1"/>
  <c r="AJ3543" i="1"/>
  <c r="AJ3546" i="1"/>
  <c r="AJ3547" i="1"/>
  <c r="AJ3548" i="1"/>
  <c r="AJ3550" i="1"/>
  <c r="AJ3555" i="1"/>
  <c r="AJ3562" i="1"/>
  <c r="AJ3564" i="1"/>
  <c r="AJ3565" i="1"/>
  <c r="AJ3566" i="1"/>
  <c r="AJ3567" i="1"/>
  <c r="AJ3568" i="1"/>
  <c r="AJ3570" i="1"/>
  <c r="AJ3569" i="1" s="1"/>
  <c r="AJ3572" i="1"/>
  <c r="AJ3573" i="1"/>
  <c r="AJ3574" i="1"/>
  <c r="AJ3575" i="1"/>
  <c r="AJ3576" i="1"/>
  <c r="AJ3577" i="1"/>
  <c r="AJ3578" i="1"/>
  <c r="AJ3580" i="1"/>
  <c r="AJ3581" i="1"/>
  <c r="AJ3582" i="1"/>
  <c r="AJ3585" i="1"/>
  <c r="AJ3586" i="1"/>
  <c r="AJ3589" i="1"/>
  <c r="AJ3592" i="1"/>
  <c r="AJ3593" i="1"/>
  <c r="AJ3594" i="1"/>
  <c r="AJ3597" i="1"/>
  <c r="AJ3599" i="1"/>
  <c r="AJ3604" i="1"/>
  <c r="AJ3611" i="1"/>
  <c r="AJ3613" i="1"/>
  <c r="AJ3614" i="1"/>
  <c r="AJ3615" i="1"/>
  <c r="AJ3616" i="1"/>
  <c r="AJ3617" i="1"/>
  <c r="AJ3619" i="1"/>
  <c r="AJ3618" i="1" s="1"/>
  <c r="AJ3621" i="1"/>
  <c r="AJ3622" i="1"/>
  <c r="AJ3623" i="1"/>
  <c r="AJ3624" i="1"/>
  <c r="AJ3625" i="1"/>
  <c r="AJ3626" i="1"/>
  <c r="AJ3627" i="1"/>
  <c r="AJ3628" i="1"/>
  <c r="AJ3630" i="1"/>
  <c r="AJ3631" i="1"/>
  <c r="AJ3632" i="1"/>
  <c r="AJ3635" i="1"/>
  <c r="AJ3636" i="1"/>
  <c r="AJ3637" i="1"/>
  <c r="AJ3640" i="1"/>
  <c r="AJ3641" i="1"/>
  <c r="AJ3642" i="1"/>
  <c r="AJ3644" i="1"/>
  <c r="AJ3649" i="1"/>
  <c r="AJ3656" i="1"/>
  <c r="AJ3655" i="1" s="1"/>
  <c r="AJ3654" i="1" s="1"/>
  <c r="AJ3657" i="1" s="1"/>
  <c r="AJ3661" i="1" s="1"/>
  <c r="AJ3662" i="1" s="1"/>
  <c r="AJ3658" i="1"/>
  <c r="AJ3663" i="1"/>
  <c r="AJ3670" i="1"/>
  <c r="AJ3672" i="1"/>
  <c r="AJ3673" i="1"/>
  <c r="AJ3674" i="1"/>
  <c r="AJ3675" i="1"/>
  <c r="AJ3676" i="1"/>
  <c r="AJ3678" i="1"/>
  <c r="AJ3677" i="1" s="1"/>
  <c r="AJ3680" i="1"/>
  <c r="AJ3681" i="1"/>
  <c r="AJ3682" i="1"/>
  <c r="AJ3683" i="1"/>
  <c r="AJ3684" i="1"/>
  <c r="AJ3685" i="1"/>
  <c r="AJ3686" i="1"/>
  <c r="AJ3687" i="1"/>
  <c r="AJ3689" i="1"/>
  <c r="AJ3690" i="1"/>
  <c r="AJ3693" i="1"/>
  <c r="AJ3694" i="1"/>
  <c r="AJ3695" i="1"/>
  <c r="AJ3699" i="1"/>
  <c r="AJ3700" i="1"/>
  <c r="AJ3701" i="1"/>
  <c r="AJ3703" i="1"/>
  <c r="AJ3708" i="1"/>
  <c r="AJ3715" i="1"/>
  <c r="AJ3717" i="1"/>
  <c r="AJ3718" i="1"/>
  <c r="AJ3719" i="1"/>
  <c r="AJ3720" i="1"/>
  <c r="AJ3721" i="1"/>
  <c r="AJ3723" i="1"/>
  <c r="AJ3722" i="1" s="1"/>
  <c r="AJ3725" i="1"/>
  <c r="AJ3726" i="1"/>
  <c r="AJ3727" i="1"/>
  <c r="AJ3728" i="1"/>
  <c r="AJ3729" i="1"/>
  <c r="AJ3730" i="1"/>
  <c r="AJ3731" i="1"/>
  <c r="AJ3732" i="1"/>
  <c r="AJ3734" i="1"/>
  <c r="AJ3735" i="1"/>
  <c r="AJ3736" i="1"/>
  <c r="AJ3739" i="1"/>
  <c r="AJ3738" i="1" s="1"/>
  <c r="AJ3737" i="1" s="1"/>
  <c r="AJ3742" i="1"/>
  <c r="AJ3743" i="1"/>
  <c r="AJ3745" i="1"/>
  <c r="AJ3750" i="1"/>
  <c r="AJ3757" i="1"/>
  <c r="AJ3759" i="1"/>
  <c r="AJ3760" i="1"/>
  <c r="AJ3761" i="1"/>
  <c r="AJ3762" i="1"/>
  <c r="AJ3763" i="1"/>
  <c r="AJ3765" i="1"/>
  <c r="AJ3764" i="1" s="1"/>
  <c r="AJ3767" i="1"/>
  <c r="AJ3768" i="1"/>
  <c r="AJ3769" i="1"/>
  <c r="AJ3770" i="1"/>
  <c r="AJ3771" i="1"/>
  <c r="AJ3772" i="1"/>
  <c r="AJ3773" i="1"/>
  <c r="AJ3774" i="1"/>
  <c r="AJ3776" i="1"/>
  <c r="AJ3777" i="1"/>
  <c r="AJ3778" i="1"/>
  <c r="AJ3781" i="1"/>
  <c r="AJ3782" i="1"/>
  <c r="AJ3783" i="1"/>
  <c r="AJ3786" i="1"/>
  <c r="AJ3787" i="1"/>
  <c r="AJ3788" i="1"/>
  <c r="AJ3790" i="1"/>
  <c r="AJ3795" i="1"/>
  <c r="AJ3802" i="1"/>
  <c r="AJ3804" i="1"/>
  <c r="AJ3805" i="1"/>
  <c r="AJ3806" i="1"/>
  <c r="AJ3807" i="1"/>
  <c r="AJ3808" i="1"/>
  <c r="AJ3810" i="1"/>
  <c r="AJ3809" i="1" s="1"/>
  <c r="AJ3812" i="1"/>
  <c r="AJ3813" i="1"/>
  <c r="AJ3814" i="1"/>
  <c r="AJ3815" i="1"/>
  <c r="AJ3816" i="1"/>
  <c r="AJ3817" i="1"/>
  <c r="AJ3818" i="1"/>
  <c r="AJ3819" i="1"/>
  <c r="AJ3821" i="1"/>
  <c r="AJ3822" i="1"/>
  <c r="AJ3823" i="1"/>
  <c r="AJ3824" i="1"/>
  <c r="AJ3827" i="1"/>
  <c r="AJ3828" i="1"/>
  <c r="AJ3829" i="1"/>
  <c r="AJ3832" i="1"/>
  <c r="AJ3833" i="1"/>
  <c r="AJ3834" i="1"/>
  <c r="AJ3836" i="1"/>
  <c r="AJ3841" i="1"/>
  <c r="AJ3848" i="1"/>
  <c r="AJ3850" i="1"/>
  <c r="AJ3851" i="1"/>
  <c r="AJ3852" i="1"/>
  <c r="AJ3853" i="1"/>
  <c r="AJ3854" i="1"/>
  <c r="AJ3856" i="1"/>
  <c r="AJ3855" i="1" s="1"/>
  <c r="AJ3858" i="1"/>
  <c r="AJ3859" i="1"/>
  <c r="AJ3860" i="1"/>
  <c r="AJ3861" i="1"/>
  <c r="AJ3862" i="1"/>
  <c r="AJ3863" i="1"/>
  <c r="AJ3864" i="1"/>
  <c r="AJ3865" i="1"/>
  <c r="AJ3867" i="1"/>
  <c r="AJ3868" i="1"/>
  <c r="AJ3869" i="1"/>
  <c r="AJ3870" i="1"/>
  <c r="AJ3873" i="1"/>
  <c r="AJ3874" i="1"/>
  <c r="AJ3875" i="1"/>
  <c r="AJ3878" i="1"/>
  <c r="AJ3879" i="1"/>
  <c r="AJ3881" i="1"/>
  <c r="AJ3886" i="1"/>
  <c r="AJ3893" i="1"/>
  <c r="AJ3895" i="1"/>
  <c r="AJ3896" i="1"/>
  <c r="AJ3897" i="1"/>
  <c r="AJ3898" i="1"/>
  <c r="AJ3899" i="1"/>
  <c r="AJ3901" i="1"/>
  <c r="AJ3900" i="1" s="1"/>
  <c r="AJ3903" i="1"/>
  <c r="AJ3904" i="1"/>
  <c r="AJ3905" i="1"/>
  <c r="AJ3906" i="1"/>
  <c r="AJ3907" i="1"/>
  <c r="AJ3908" i="1"/>
  <c r="AJ3909" i="1"/>
  <c r="AJ3911" i="1"/>
  <c r="AJ3912" i="1"/>
  <c r="AJ3913" i="1"/>
  <c r="AJ3916" i="1"/>
  <c r="AJ3917" i="1"/>
  <c r="AJ3920" i="1"/>
  <c r="AJ3924" i="1"/>
  <c r="AJ3923" i="1" s="1"/>
  <c r="AJ3922" i="1" s="1"/>
  <c r="AJ3926" i="1"/>
  <c r="AJ3931" i="1"/>
  <c r="AJ3938" i="1"/>
  <c r="AJ3940" i="1"/>
  <c r="AJ3941" i="1"/>
  <c r="AJ3942" i="1"/>
  <c r="AJ3943" i="1"/>
  <c r="AJ3944" i="1"/>
  <c r="AJ3946" i="1"/>
  <c r="AJ3945" i="1" s="1"/>
  <c r="AJ3948" i="1"/>
  <c r="AJ3949" i="1"/>
  <c r="AJ3950" i="1"/>
  <c r="AJ3951" i="1"/>
  <c r="AJ3952" i="1"/>
  <c r="AJ3953" i="1"/>
  <c r="AJ3954" i="1"/>
  <c r="AJ3955" i="1"/>
  <c r="AJ3957" i="1"/>
  <c r="AJ3958" i="1"/>
  <c r="AJ3959" i="1"/>
  <c r="AJ3962" i="1"/>
  <c r="AJ3963" i="1"/>
  <c r="AJ3964" i="1"/>
  <c r="AJ3967" i="1"/>
  <c r="AJ3968" i="1"/>
  <c r="AJ3970" i="1"/>
  <c r="AJ3975" i="1"/>
  <c r="AJ3982" i="1"/>
  <c r="AJ3984" i="1"/>
  <c r="AJ3985" i="1"/>
  <c r="AJ3986" i="1"/>
  <c r="AJ3987" i="1"/>
  <c r="AJ3988" i="1"/>
  <c r="AJ3990" i="1"/>
  <c r="AJ3989" i="1" s="1"/>
  <c r="AJ3992" i="1"/>
  <c r="AJ3993" i="1"/>
  <c r="AJ3994" i="1"/>
  <c r="AJ3995" i="1"/>
  <c r="AJ3996" i="1"/>
  <c r="AJ3997" i="1"/>
  <c r="AJ3998" i="1"/>
  <c r="AJ3999" i="1"/>
  <c r="AJ4001" i="1"/>
  <c r="AJ4002" i="1"/>
  <c r="AJ4003" i="1"/>
  <c r="AJ4006" i="1"/>
  <c r="AJ4007" i="1"/>
  <c r="AJ4010" i="1"/>
  <c r="AJ4011" i="1"/>
  <c r="AJ4012" i="1"/>
  <c r="AJ4014" i="1"/>
  <c r="AJ4019" i="1"/>
  <c r="AJ4026" i="1"/>
  <c r="AJ4025" i="1" s="1"/>
  <c r="AJ4024" i="1" s="1"/>
  <c r="AJ4027" i="1" s="1"/>
  <c r="AJ4031" i="1" s="1"/>
  <c r="AJ4032" i="1" s="1"/>
  <c r="AJ4028" i="1"/>
  <c r="AJ4033" i="1"/>
  <c r="AJ4040" i="1"/>
  <c r="AJ4042" i="1"/>
  <c r="AJ4043" i="1"/>
  <c r="AJ4044" i="1"/>
  <c r="AJ4045" i="1"/>
  <c r="AJ4046" i="1"/>
  <c r="AJ4048" i="1"/>
  <c r="AJ4047" i="1" s="1"/>
  <c r="AJ4050" i="1"/>
  <c r="AJ4051" i="1"/>
  <c r="AJ4052" i="1"/>
  <c r="AJ4053" i="1"/>
  <c r="AJ4054" i="1"/>
  <c r="AJ4055" i="1"/>
  <c r="AJ4056" i="1"/>
  <c r="AJ4057" i="1"/>
  <c r="AJ4059" i="1"/>
  <c r="AJ4060" i="1"/>
  <c r="AJ4061" i="1"/>
  <c r="AJ4062" i="1"/>
  <c r="AJ4065" i="1"/>
  <c r="AJ4066" i="1"/>
  <c r="AJ4067" i="1"/>
  <c r="AJ4070" i="1"/>
  <c r="AJ4071" i="1"/>
  <c r="AJ4073" i="1"/>
  <c r="AJ4074" i="1"/>
  <c r="AJ4076" i="1"/>
  <c r="AJ4086" i="1"/>
  <c r="AJ4088" i="1"/>
  <c r="AJ4089" i="1"/>
  <c r="AJ4090" i="1"/>
  <c r="AJ4091" i="1"/>
  <c r="AJ4092" i="1"/>
  <c r="AJ4094" i="1"/>
  <c r="AJ4093" i="1" s="1"/>
  <c r="AJ4096" i="1"/>
  <c r="AJ4097" i="1"/>
  <c r="AJ4098" i="1"/>
  <c r="AJ4099" i="1"/>
  <c r="AJ4100" i="1"/>
  <c r="AJ4101" i="1"/>
  <c r="AJ4102" i="1"/>
  <c r="AJ4103" i="1"/>
  <c r="AJ4105" i="1"/>
  <c r="AJ4106" i="1"/>
  <c r="AJ4107" i="1"/>
  <c r="AJ4108" i="1"/>
  <c r="AJ4111" i="1"/>
  <c r="AJ4112" i="1"/>
  <c r="AJ4113" i="1"/>
  <c r="AJ4116" i="1"/>
  <c r="AJ4117" i="1"/>
  <c r="AJ4118" i="1"/>
  <c r="AJ4119" i="1"/>
  <c r="AJ4120" i="1"/>
  <c r="AJ4122" i="1"/>
  <c r="AJ4132" i="1"/>
  <c r="AJ4134" i="1"/>
  <c r="AJ4135" i="1"/>
  <c r="AJ4136" i="1"/>
  <c r="AJ4137" i="1"/>
  <c r="AJ4138" i="1"/>
  <c r="AJ4140" i="1"/>
  <c r="AJ4139" i="1" s="1"/>
  <c r="AJ4142" i="1"/>
  <c r="AJ4143" i="1"/>
  <c r="AJ4144" i="1"/>
  <c r="AJ4145" i="1"/>
  <c r="AJ4146" i="1"/>
  <c r="AJ4147" i="1"/>
  <c r="AJ4148" i="1"/>
  <c r="AJ4149" i="1"/>
  <c r="AJ4151" i="1"/>
  <c r="AJ4152" i="1"/>
  <c r="AJ4153" i="1"/>
  <c r="AJ4156" i="1"/>
  <c r="AJ4157" i="1"/>
  <c r="AJ4158" i="1"/>
  <c r="AJ4161" i="1"/>
  <c r="AJ4162" i="1"/>
  <c r="AJ4164" i="1"/>
  <c r="AJ4169" i="1"/>
  <c r="AJ4176" i="1"/>
  <c r="AJ4178" i="1"/>
  <c r="AJ4179" i="1"/>
  <c r="AJ4180" i="1"/>
  <c r="AJ4181" i="1"/>
  <c r="AJ4182" i="1"/>
  <c r="AJ4184" i="1"/>
  <c r="AJ4183" i="1" s="1"/>
  <c r="AJ4186" i="1"/>
  <c r="AJ4187" i="1"/>
  <c r="AJ4188" i="1"/>
  <c r="AJ4189" i="1"/>
  <c r="AJ4190" i="1"/>
  <c r="AJ4191" i="1"/>
  <c r="AJ4192" i="1"/>
  <c r="AJ4193" i="1"/>
  <c r="AJ4195" i="1"/>
  <c r="AJ4196" i="1"/>
  <c r="AJ4197" i="1"/>
  <c r="AJ4200" i="1"/>
  <c r="AJ4201" i="1"/>
  <c r="AJ4202" i="1"/>
  <c r="AJ4205" i="1"/>
  <c r="AJ4206" i="1"/>
  <c r="AJ4207" i="1"/>
  <c r="AJ4208" i="1"/>
  <c r="AJ4210" i="1"/>
  <c r="AJ4215" i="1"/>
  <c r="AJ4222" i="1"/>
  <c r="AJ4224" i="1"/>
  <c r="AJ4225" i="1"/>
  <c r="AJ4226" i="1"/>
  <c r="AJ4227" i="1"/>
  <c r="AJ4228" i="1"/>
  <c r="AJ4230" i="1"/>
  <c r="AJ4229" i="1" s="1"/>
  <c r="AJ4232" i="1"/>
  <c r="AJ4233" i="1"/>
  <c r="AJ4234" i="1"/>
  <c r="AJ4235" i="1"/>
  <c r="AJ4236" i="1"/>
  <c r="AJ4237" i="1"/>
  <c r="AJ4238" i="1"/>
  <c r="AJ4239" i="1"/>
  <c r="AJ4241" i="1"/>
  <c r="AJ4242" i="1"/>
  <c r="AJ4243" i="1"/>
  <c r="AJ4244" i="1"/>
  <c r="AJ4247" i="1"/>
  <c r="AJ4248" i="1"/>
  <c r="AJ4251" i="1"/>
  <c r="AJ4250" i="1" s="1"/>
  <c r="AJ4249" i="1" s="1"/>
  <c r="AJ4253" i="1"/>
  <c r="AJ4258" i="1"/>
  <c r="AJ4265" i="1"/>
  <c r="AJ4267" i="1"/>
  <c r="AJ4268" i="1"/>
  <c r="AJ4269" i="1"/>
  <c r="AJ4270" i="1"/>
  <c r="AJ4271" i="1"/>
  <c r="AJ4273" i="1"/>
  <c r="AJ4272" i="1" s="1"/>
  <c r="AJ4275" i="1"/>
  <c r="AJ4276" i="1"/>
  <c r="AJ4277" i="1"/>
  <c r="AJ4278" i="1"/>
  <c r="AJ4279" i="1"/>
  <c r="AJ4280" i="1"/>
  <c r="AJ4281" i="1"/>
  <c r="AJ4282" i="1"/>
  <c r="AJ4284" i="1"/>
  <c r="AJ4285" i="1"/>
  <c r="AJ4286" i="1"/>
  <c r="AJ4289" i="1"/>
  <c r="AJ4290" i="1"/>
  <c r="AJ4291" i="1"/>
  <c r="AJ4294" i="1"/>
  <c r="AJ4295" i="1"/>
  <c r="AJ4297" i="1"/>
  <c r="AJ4302" i="1"/>
  <c r="AJ4309" i="1"/>
  <c r="AJ4311" i="1"/>
  <c r="AJ4312" i="1"/>
  <c r="AJ4313" i="1"/>
  <c r="AJ4314" i="1"/>
  <c r="AJ4315" i="1"/>
  <c r="AJ4317" i="1"/>
  <c r="AJ4316" i="1" s="1"/>
  <c r="AJ4319" i="1"/>
  <c r="AJ4320" i="1"/>
  <c r="AJ4321" i="1"/>
  <c r="AJ4322" i="1"/>
  <c r="AJ4323" i="1"/>
  <c r="AJ4324" i="1"/>
  <c r="AJ4325" i="1"/>
  <c r="AJ4326" i="1"/>
  <c r="AJ4328" i="1"/>
  <c r="AJ4329" i="1"/>
  <c r="AJ4330" i="1"/>
  <c r="AJ4333" i="1"/>
  <c r="AJ4334" i="1"/>
  <c r="AJ4335" i="1"/>
  <c r="AJ4338" i="1"/>
  <c r="AJ4339" i="1"/>
  <c r="AJ4340" i="1"/>
  <c r="AJ4342" i="1"/>
  <c r="AJ4347" i="1"/>
  <c r="AJ4354" i="1"/>
  <c r="AJ4356" i="1"/>
  <c r="AJ4357" i="1"/>
  <c r="AJ4358" i="1"/>
  <c r="AJ4359" i="1"/>
  <c r="AJ4360" i="1"/>
  <c r="AJ4362" i="1"/>
  <c r="AJ4361" i="1" s="1"/>
  <c r="AJ4364" i="1"/>
  <c r="AJ4365" i="1"/>
  <c r="AJ4366" i="1"/>
  <c r="AJ4367" i="1"/>
  <c r="AJ4368" i="1"/>
  <c r="AJ4369" i="1"/>
  <c r="AJ4370" i="1"/>
  <c r="AJ4371" i="1"/>
  <c r="AJ4373" i="1"/>
  <c r="AJ4374" i="1"/>
  <c r="AJ4375" i="1"/>
  <c r="AJ4376" i="1"/>
  <c r="AJ4379" i="1"/>
  <c r="AJ4380" i="1"/>
  <c r="AJ4381" i="1"/>
  <c r="AJ4384" i="1"/>
  <c r="AJ4385" i="1"/>
  <c r="AJ4386" i="1"/>
  <c r="AJ4388" i="1"/>
  <c r="AJ4393" i="1"/>
  <c r="AJ4400" i="1"/>
  <c r="AJ4402" i="1"/>
  <c r="AJ4403" i="1"/>
  <c r="AJ4404" i="1"/>
  <c r="AJ4405" i="1"/>
  <c r="AJ4406" i="1"/>
  <c r="AJ4408" i="1"/>
  <c r="AJ4407" i="1" s="1"/>
  <c r="AJ4410" i="1"/>
  <c r="AJ4411" i="1"/>
  <c r="AJ4412" i="1"/>
  <c r="AJ4413" i="1"/>
  <c r="AJ4414" i="1"/>
  <c r="AJ4415" i="1"/>
  <c r="AJ4416" i="1"/>
  <c r="AJ4417" i="1"/>
  <c r="AJ4419" i="1"/>
  <c r="AJ4420" i="1"/>
  <c r="AJ4421" i="1"/>
  <c r="AJ4422" i="1"/>
  <c r="AJ4425" i="1"/>
  <c r="AJ4426" i="1"/>
  <c r="AJ4427" i="1"/>
  <c r="AJ4430" i="1"/>
  <c r="AJ4431" i="1"/>
  <c r="AJ4432" i="1"/>
  <c r="AJ4433" i="1"/>
  <c r="AJ4435" i="1"/>
  <c r="AJ4446" i="1"/>
  <c r="AJ4448" i="1"/>
  <c r="AJ4449" i="1"/>
  <c r="AJ4450" i="1"/>
  <c r="AJ4451" i="1"/>
  <c r="AJ4452" i="1"/>
  <c r="AJ4454" i="1"/>
  <c r="AJ4453" i="1" s="1"/>
  <c r="AJ4456" i="1"/>
  <c r="AJ4457" i="1"/>
  <c r="AJ4458" i="1"/>
  <c r="AJ4459" i="1"/>
  <c r="AJ4460" i="1"/>
  <c r="AJ4461" i="1"/>
  <c r="AJ4462" i="1"/>
  <c r="AJ4463" i="1"/>
  <c r="AJ4465" i="1"/>
  <c r="AJ4466" i="1"/>
  <c r="AJ4467" i="1"/>
  <c r="AJ4470" i="1"/>
  <c r="AJ4471" i="1"/>
  <c r="AJ4472" i="1"/>
  <c r="AJ4475" i="1"/>
  <c r="AJ4476" i="1"/>
  <c r="AJ4477" i="1"/>
  <c r="AJ4479" i="1"/>
  <c r="AJ4484" i="1"/>
  <c r="AJ4491" i="1"/>
  <c r="AJ4493" i="1"/>
  <c r="AJ4494" i="1"/>
  <c r="AJ4495" i="1"/>
  <c r="AJ4496" i="1"/>
  <c r="AJ4497" i="1"/>
  <c r="AJ4499" i="1"/>
  <c r="AJ4498" i="1" s="1"/>
  <c r="AJ4501" i="1"/>
  <c r="AJ4502" i="1"/>
  <c r="AJ4503" i="1"/>
  <c r="AJ4504" i="1"/>
  <c r="AJ4505" i="1"/>
  <c r="AJ4506" i="1"/>
  <c r="AJ4507" i="1"/>
  <c r="AJ4508" i="1"/>
  <c r="AJ4510" i="1"/>
  <c r="AJ4511" i="1"/>
  <c r="AJ4512" i="1"/>
  <c r="AJ4515" i="1"/>
  <c r="AJ4516" i="1"/>
  <c r="AJ4517" i="1"/>
  <c r="AJ4520" i="1"/>
  <c r="AJ4519" i="1" s="1"/>
  <c r="AJ4518" i="1" s="1"/>
  <c r="AJ4523" i="1"/>
  <c r="AJ4524" i="1"/>
  <c r="AJ4525" i="1"/>
  <c r="AJ4528" i="1"/>
  <c r="AJ4527" i="1" s="1"/>
  <c r="AJ4526" i="1" s="1"/>
  <c r="AJ4530" i="1"/>
  <c r="AJ4535" i="1"/>
  <c r="AJ4542" i="1"/>
  <c r="AJ4544" i="1"/>
  <c r="AJ4545" i="1"/>
  <c r="AJ4546" i="1"/>
  <c r="AJ4547" i="1"/>
  <c r="AJ4548" i="1"/>
  <c r="AJ4550" i="1"/>
  <c r="AJ4549" i="1" s="1"/>
  <c r="AJ4552" i="1"/>
  <c r="AJ4553" i="1"/>
  <c r="AJ4554" i="1"/>
  <c r="AJ4555" i="1"/>
  <c r="AJ4556" i="1"/>
  <c r="AJ4557" i="1"/>
  <c r="AJ4558" i="1"/>
  <c r="AJ4559" i="1"/>
  <c r="AJ4561" i="1"/>
  <c r="AJ4562" i="1"/>
  <c r="AJ4563" i="1"/>
  <c r="AJ4566" i="1"/>
  <c r="AJ4565" i="1" s="1"/>
  <c r="AJ4564" i="1" s="1"/>
  <c r="AJ4569" i="1"/>
  <c r="AJ4568" i="1" s="1"/>
  <c r="AJ4567" i="1" s="1"/>
  <c r="AJ4571" i="1"/>
  <c r="AJ4576" i="1"/>
  <c r="AJ4583" i="1"/>
  <c r="AJ4585" i="1"/>
  <c r="AJ4586" i="1"/>
  <c r="AJ4587" i="1"/>
  <c r="AJ4588" i="1"/>
  <c r="AJ4589" i="1"/>
  <c r="AJ4591" i="1"/>
  <c r="AJ4590" i="1" s="1"/>
  <c r="AJ4593" i="1"/>
  <c r="AJ4594" i="1"/>
  <c r="AJ4595" i="1"/>
  <c r="AJ4596" i="1"/>
  <c r="AJ4597" i="1"/>
  <c r="AJ4598" i="1"/>
  <c r="AJ4599" i="1"/>
  <c r="AJ4600" i="1"/>
  <c r="AJ4602" i="1"/>
  <c r="AJ4603" i="1"/>
  <c r="AJ4604" i="1"/>
  <c r="AJ4607" i="1"/>
  <c r="AJ4608" i="1"/>
  <c r="AJ4609" i="1"/>
  <c r="AJ4612" i="1"/>
  <c r="AJ4613" i="1"/>
  <c r="AJ4614" i="1"/>
  <c r="AJ4616" i="1"/>
  <c r="AJ4621" i="1"/>
  <c r="AJ4628" i="1"/>
  <c r="AJ4630" i="1"/>
  <c r="AJ4631" i="1"/>
  <c r="AJ4632" i="1"/>
  <c r="AJ4633" i="1"/>
  <c r="AJ4635" i="1"/>
  <c r="AJ4634" i="1" s="1"/>
  <c r="AJ4637" i="1"/>
  <c r="AJ4638" i="1"/>
  <c r="AJ4639" i="1"/>
  <c r="AJ4640" i="1"/>
  <c r="AJ4641" i="1"/>
  <c r="AJ4642" i="1"/>
  <c r="AJ4643" i="1"/>
  <c r="AJ4644" i="1"/>
  <c r="AJ4646" i="1"/>
  <c r="AJ4647" i="1"/>
  <c r="AJ4648" i="1"/>
  <c r="AJ4651" i="1"/>
  <c r="AJ4650" i="1" s="1"/>
  <c r="AJ4649" i="1" s="1"/>
  <c r="AJ4654" i="1"/>
  <c r="AJ4653" i="1" s="1"/>
  <c r="AJ4652" i="1" s="1"/>
  <c r="AJ4656" i="1"/>
  <c r="AJ4661" i="1"/>
  <c r="AJ4668" i="1"/>
  <c r="AJ4670" i="1"/>
  <c r="AJ4671" i="1"/>
  <c r="AJ4672" i="1"/>
  <c r="AJ4673" i="1"/>
  <c r="AJ4675" i="1"/>
  <c r="AJ4674" i="1" s="1"/>
  <c r="AJ4677" i="1"/>
  <c r="AJ4678" i="1"/>
  <c r="AJ4679" i="1"/>
  <c r="AJ4680" i="1"/>
  <c r="AJ4681" i="1"/>
  <c r="AJ4682" i="1"/>
  <c r="AJ4683" i="1"/>
  <c r="AJ4685" i="1"/>
  <c r="AJ4686" i="1"/>
  <c r="AJ4687" i="1"/>
  <c r="AJ4690" i="1"/>
  <c r="AJ4689" i="1" s="1"/>
  <c r="AJ4688" i="1" s="1"/>
  <c r="AJ4693" i="1"/>
  <c r="AJ4694" i="1"/>
  <c r="AJ4695" i="1"/>
  <c r="AJ4697" i="1"/>
  <c r="AJ4702" i="1"/>
  <c r="AJ4705" i="1"/>
  <c r="AJ4708" i="1"/>
  <c r="AJ4716" i="1"/>
  <c r="AJ4718" i="1"/>
  <c r="AJ4719" i="1"/>
  <c r="AJ4720" i="1"/>
  <c r="AJ4721" i="1"/>
  <c r="AJ4722" i="1"/>
  <c r="AJ4724" i="1"/>
  <c r="AJ4726" i="1"/>
  <c r="AJ4727" i="1"/>
  <c r="AJ4728" i="1"/>
  <c r="AJ4729" i="1"/>
  <c r="AJ4730" i="1"/>
  <c r="AJ4731" i="1"/>
  <c r="AJ4732" i="1"/>
  <c r="AJ4733" i="1"/>
  <c r="AJ4735" i="1"/>
  <c r="AJ4736" i="1"/>
  <c r="AJ4737" i="1"/>
  <c r="AJ4740" i="1"/>
  <c r="AJ4742" i="1"/>
  <c r="AJ4747" i="1"/>
  <c r="AJ4750" i="1"/>
  <c r="AJ4753" i="1"/>
  <c r="AJ4755" i="1"/>
  <c r="AJ4756" i="1"/>
  <c r="AJ4758" i="1"/>
  <c r="O35" i="1"/>
  <c r="O40" i="1"/>
  <c r="O41" i="1"/>
  <c r="O43" i="1"/>
  <c r="O50" i="1"/>
  <c r="O52" i="1"/>
  <c r="O53" i="1"/>
  <c r="O54" i="1"/>
  <c r="O55" i="1"/>
  <c r="O56" i="1"/>
  <c r="O58" i="1"/>
  <c r="O60" i="1"/>
  <c r="O61" i="1"/>
  <c r="O62" i="1"/>
  <c r="O63" i="1"/>
  <c r="O64" i="1"/>
  <c r="O65" i="1"/>
  <c r="O66" i="1"/>
  <c r="O68" i="1"/>
  <c r="O69" i="1"/>
  <c r="O70" i="1"/>
  <c r="O73" i="1"/>
  <c r="O72" i="1" s="1"/>
  <c r="O71" i="1" s="1"/>
  <c r="O76" i="1"/>
  <c r="O77" i="1"/>
  <c r="O79" i="1"/>
  <c r="O84" i="1"/>
  <c r="O91" i="1"/>
  <c r="O93" i="1"/>
  <c r="O94" i="1"/>
  <c r="O95" i="1"/>
  <c r="O96" i="1"/>
  <c r="O97" i="1"/>
  <c r="O99" i="1"/>
  <c r="O98" i="1" s="1"/>
  <c r="O101" i="1"/>
  <c r="O102" i="1"/>
  <c r="O103" i="1"/>
  <c r="O104" i="1"/>
  <c r="O105" i="1"/>
  <c r="O106" i="1"/>
  <c r="O107" i="1"/>
  <c r="O108" i="1"/>
  <c r="O110" i="1"/>
  <c r="O111" i="1"/>
  <c r="O112" i="1"/>
  <c r="O115" i="1"/>
  <c r="O114" i="1" s="1"/>
  <c r="O113" i="1" s="1"/>
  <c r="O118" i="1"/>
  <c r="O119" i="1"/>
  <c r="O121" i="1"/>
  <c r="O126" i="1"/>
  <c r="O133" i="1"/>
  <c r="O135" i="1"/>
  <c r="O136" i="1"/>
  <c r="O137" i="1"/>
  <c r="O138" i="1"/>
  <c r="O139" i="1"/>
  <c r="O141" i="1"/>
  <c r="O140" i="1" s="1"/>
  <c r="O143" i="1"/>
  <c r="O144" i="1"/>
  <c r="O145" i="1"/>
  <c r="O146" i="1"/>
  <c r="O147" i="1"/>
  <c r="O148" i="1"/>
  <c r="O149" i="1"/>
  <c r="O151" i="1"/>
  <c r="O152" i="1"/>
  <c r="O153" i="1"/>
  <c r="O156" i="1"/>
  <c r="O155" i="1" s="1"/>
  <c r="O154" i="1" s="1"/>
  <c r="O159" i="1"/>
  <c r="O160" i="1"/>
  <c r="O162" i="1"/>
  <c r="O167" i="1"/>
  <c r="O174" i="1"/>
  <c r="O176" i="1"/>
  <c r="O177" i="1"/>
  <c r="O178" i="1"/>
  <c r="O179" i="1"/>
  <c r="O180" i="1"/>
  <c r="O182" i="1"/>
  <c r="O181" i="1" s="1"/>
  <c r="O184" i="1"/>
  <c r="O185" i="1"/>
  <c r="O186" i="1"/>
  <c r="O187" i="1"/>
  <c r="O188" i="1"/>
  <c r="O189" i="1"/>
  <c r="O191" i="1"/>
  <c r="O192" i="1"/>
  <c r="O193" i="1"/>
  <c r="O196" i="1"/>
  <c r="O195" i="1" s="1"/>
  <c r="O194" i="1" s="1"/>
  <c r="O199" i="1"/>
  <c r="O200" i="1"/>
  <c r="O202" i="1"/>
  <c r="O207" i="1"/>
  <c r="O214" i="1"/>
  <c r="O216" i="1"/>
  <c r="O217" i="1"/>
  <c r="O218" i="1"/>
  <c r="O219" i="1"/>
  <c r="O220" i="1"/>
  <c r="O222" i="1"/>
  <c r="O221" i="1" s="1"/>
  <c r="O224" i="1"/>
  <c r="O225" i="1"/>
  <c r="O226" i="1"/>
  <c r="O227" i="1"/>
  <c r="O228" i="1"/>
  <c r="O229" i="1"/>
  <c r="O230" i="1"/>
  <c r="O231" i="1"/>
  <c r="O233" i="1"/>
  <c r="O234" i="1"/>
  <c r="O235" i="1"/>
  <c r="O238" i="1"/>
  <c r="O239" i="1"/>
  <c r="O241" i="1"/>
  <c r="O246" i="1"/>
  <c r="O253" i="1"/>
  <c r="O255" i="1"/>
  <c r="O256" i="1"/>
  <c r="O257" i="1"/>
  <c r="O258" i="1"/>
  <c r="O259" i="1"/>
  <c r="O261" i="1"/>
  <c r="O260" i="1" s="1"/>
  <c r="O263" i="1"/>
  <c r="O264" i="1"/>
  <c r="O265" i="1"/>
  <c r="O266" i="1"/>
  <c r="O267" i="1"/>
  <c r="O268" i="1"/>
  <c r="O269" i="1"/>
  <c r="O271" i="1"/>
  <c r="O272" i="1"/>
  <c r="O273" i="1"/>
  <c r="O276" i="1"/>
  <c r="O275" i="1" s="1"/>
  <c r="O274" i="1" s="1"/>
  <c r="O279" i="1"/>
  <c r="O280" i="1"/>
  <c r="O282" i="1"/>
  <c r="O287" i="1"/>
  <c r="O294" i="1"/>
  <c r="O296" i="1"/>
  <c r="O297" i="1"/>
  <c r="O298" i="1"/>
  <c r="O299" i="1"/>
  <c r="O300" i="1"/>
  <c r="O302" i="1"/>
  <c r="O301" i="1" s="1"/>
  <c r="O304" i="1"/>
  <c r="O305" i="1"/>
  <c r="O306" i="1"/>
  <c r="O307" i="1"/>
  <c r="O308" i="1"/>
  <c r="O309" i="1"/>
  <c r="O310" i="1"/>
  <c r="O312" i="1"/>
  <c r="O313" i="1"/>
  <c r="O314" i="1"/>
  <c r="O317" i="1"/>
  <c r="O318" i="1"/>
  <c r="O321" i="1"/>
  <c r="O322" i="1"/>
  <c r="O324" i="1"/>
  <c r="O329" i="1"/>
  <c r="O336" i="1"/>
  <c r="O338" i="1"/>
  <c r="O339" i="1"/>
  <c r="O340" i="1"/>
  <c r="O341" i="1"/>
  <c r="O342" i="1"/>
  <c r="O344" i="1"/>
  <c r="O343" i="1" s="1"/>
  <c r="O346" i="1"/>
  <c r="O347" i="1"/>
  <c r="O348" i="1"/>
  <c r="O349" i="1"/>
  <c r="O350" i="1"/>
  <c r="O351" i="1"/>
  <c r="O352" i="1"/>
  <c r="O353" i="1"/>
  <c r="O355" i="1"/>
  <c r="O356" i="1"/>
  <c r="O357" i="1"/>
  <c r="O360" i="1"/>
  <c r="O359" i="1" s="1"/>
  <c r="O358" i="1" s="1"/>
  <c r="O363" i="1"/>
  <c r="O364" i="1"/>
  <c r="O366" i="1"/>
  <c r="O371" i="1"/>
  <c r="O378" i="1"/>
  <c r="O380" i="1"/>
  <c r="O381" i="1"/>
  <c r="O382" i="1"/>
  <c r="O383" i="1"/>
  <c r="O384" i="1"/>
  <c r="O386" i="1"/>
  <c r="O385" i="1" s="1"/>
  <c r="O388" i="1"/>
  <c r="O389" i="1"/>
  <c r="O390" i="1"/>
  <c r="O391" i="1"/>
  <c r="O392" i="1"/>
  <c r="O393" i="1"/>
  <c r="O394" i="1"/>
  <c r="O395" i="1"/>
  <c r="O397" i="1"/>
  <c r="O398" i="1"/>
  <c r="O399" i="1"/>
  <c r="O402" i="1"/>
  <c r="O403" i="1"/>
  <c r="O405" i="1"/>
  <c r="O410" i="1"/>
  <c r="O417" i="1"/>
  <c r="O419" i="1"/>
  <c r="O420" i="1"/>
  <c r="O421" i="1"/>
  <c r="O422" i="1"/>
  <c r="O423" i="1"/>
  <c r="O425" i="1"/>
  <c r="O424" i="1" s="1"/>
  <c r="O427" i="1"/>
  <c r="O428" i="1"/>
  <c r="O429" i="1"/>
  <c r="O430" i="1"/>
  <c r="O431" i="1"/>
  <c r="O432" i="1"/>
  <c r="O433" i="1"/>
  <c r="O435" i="1"/>
  <c r="O436" i="1"/>
  <c r="O437" i="1"/>
  <c r="O440" i="1"/>
  <c r="O441" i="1"/>
  <c r="O443" i="1"/>
  <c r="O448" i="1"/>
  <c r="O455" i="1"/>
  <c r="O457" i="1"/>
  <c r="O458" i="1"/>
  <c r="O459" i="1"/>
  <c r="O460" i="1"/>
  <c r="O461" i="1"/>
  <c r="O463" i="1"/>
  <c r="O462" i="1" s="1"/>
  <c r="O465" i="1"/>
  <c r="O466" i="1"/>
  <c r="O467" i="1"/>
  <c r="O468" i="1"/>
  <c r="O469" i="1"/>
  <c r="O470" i="1"/>
  <c r="O471" i="1"/>
  <c r="O472" i="1"/>
  <c r="O474" i="1"/>
  <c r="O475" i="1"/>
  <c r="O476" i="1"/>
  <c r="O479" i="1"/>
  <c r="O481" i="1"/>
  <c r="O482" i="1"/>
  <c r="O485" i="1"/>
  <c r="O486" i="1"/>
  <c r="O488" i="1"/>
  <c r="O493" i="1"/>
  <c r="O500" i="1"/>
  <c r="O502" i="1"/>
  <c r="O503" i="1"/>
  <c r="O504" i="1"/>
  <c r="O505" i="1"/>
  <c r="O506" i="1"/>
  <c r="O508" i="1"/>
  <c r="O507" i="1" s="1"/>
  <c r="O510" i="1"/>
  <c r="O511" i="1"/>
  <c r="O512" i="1"/>
  <c r="O513" i="1"/>
  <c r="O514" i="1"/>
  <c r="O515" i="1"/>
  <c r="O516" i="1"/>
  <c r="O518" i="1"/>
  <c r="O519" i="1"/>
  <c r="O520" i="1"/>
  <c r="O523" i="1"/>
  <c r="O522" i="1" s="1"/>
  <c r="O521" i="1" s="1"/>
  <c r="O526" i="1"/>
  <c r="O527" i="1"/>
  <c r="O529" i="1"/>
  <c r="O534" i="1"/>
  <c r="O541" i="1"/>
  <c r="O543" i="1"/>
  <c r="O544" i="1"/>
  <c r="O545" i="1"/>
  <c r="O546" i="1"/>
  <c r="O547" i="1"/>
  <c r="O549" i="1"/>
  <c r="O548" i="1" s="1"/>
  <c r="O551" i="1"/>
  <c r="O552" i="1"/>
  <c r="O553" i="1"/>
  <c r="O554" i="1"/>
  <c r="O555" i="1"/>
  <c r="O556" i="1"/>
  <c r="O557" i="1"/>
  <c r="O559" i="1"/>
  <c r="O560" i="1"/>
  <c r="O561" i="1"/>
  <c r="O564" i="1"/>
  <c r="O563" i="1" s="1"/>
  <c r="O562" i="1" s="1"/>
  <c r="O567" i="1"/>
  <c r="O568" i="1"/>
  <c r="O570" i="1"/>
  <c r="O575" i="1"/>
  <c r="O582" i="1"/>
  <c r="O584" i="1"/>
  <c r="O585" i="1"/>
  <c r="O586" i="1"/>
  <c r="O587" i="1"/>
  <c r="O588" i="1"/>
  <c r="O590" i="1"/>
  <c r="O589" i="1" s="1"/>
  <c r="O592" i="1"/>
  <c r="O593" i="1"/>
  <c r="O594" i="1"/>
  <c r="O595" i="1"/>
  <c r="O596" i="1"/>
  <c r="O597" i="1"/>
  <c r="O598" i="1"/>
  <c r="O599" i="1"/>
  <c r="O601" i="1"/>
  <c r="O602" i="1"/>
  <c r="O603" i="1"/>
  <c r="O606" i="1"/>
  <c r="O605" i="1" s="1"/>
  <c r="O604" i="1" s="1"/>
  <c r="O609" i="1"/>
  <c r="O610" i="1"/>
  <c r="O612" i="1"/>
  <c r="O617" i="1"/>
  <c r="O624" i="1"/>
  <c r="O626" i="1"/>
  <c r="O627" i="1"/>
  <c r="O628" i="1"/>
  <c r="O629" i="1"/>
  <c r="O630" i="1"/>
  <c r="O632" i="1"/>
  <c r="O631" i="1" s="1"/>
  <c r="O634" i="1"/>
  <c r="O635" i="1"/>
  <c r="O636" i="1"/>
  <c r="O637" i="1"/>
  <c r="O638" i="1"/>
  <c r="O639" i="1"/>
  <c r="O640" i="1"/>
  <c r="O642" i="1"/>
  <c r="O643" i="1"/>
  <c r="O644" i="1"/>
  <c r="O647" i="1"/>
  <c r="O646" i="1" s="1"/>
  <c r="O645" i="1" s="1"/>
  <c r="O650" i="1"/>
  <c r="O651" i="1"/>
  <c r="O653" i="1"/>
  <c r="O658" i="1"/>
  <c r="O665" i="1"/>
  <c r="O667" i="1"/>
  <c r="O668" i="1"/>
  <c r="O669" i="1"/>
  <c r="O670" i="1"/>
  <c r="O671" i="1"/>
  <c r="O673" i="1"/>
  <c r="O672" i="1" s="1"/>
  <c r="O675" i="1"/>
  <c r="O676" i="1"/>
  <c r="O677" i="1"/>
  <c r="O678" i="1"/>
  <c r="O679" i="1"/>
  <c r="O680" i="1"/>
  <c r="O682" i="1"/>
  <c r="O683" i="1"/>
  <c r="O684" i="1"/>
  <c r="O687" i="1"/>
  <c r="O686" i="1" s="1"/>
  <c r="O685" i="1" s="1"/>
  <c r="O690" i="1"/>
  <c r="O691" i="1"/>
  <c r="O693" i="1"/>
  <c r="O698" i="1"/>
  <c r="O705" i="1"/>
  <c r="O707" i="1"/>
  <c r="O708" i="1"/>
  <c r="O709" i="1"/>
  <c r="O710" i="1"/>
  <c r="O711" i="1"/>
  <c r="O713" i="1"/>
  <c r="O712" i="1" s="1"/>
  <c r="O715" i="1"/>
  <c r="O716" i="1"/>
  <c r="O717" i="1"/>
  <c r="O718" i="1"/>
  <c r="O719" i="1"/>
  <c r="O720" i="1"/>
  <c r="O721" i="1"/>
  <c r="O723" i="1"/>
  <c r="O724" i="1"/>
  <c r="O725" i="1"/>
  <c r="O728" i="1"/>
  <c r="O727" i="1" s="1"/>
  <c r="O726" i="1" s="1"/>
  <c r="O731" i="1"/>
  <c r="O732" i="1"/>
  <c r="O734" i="1"/>
  <c r="O739" i="1"/>
  <c r="O746" i="1"/>
  <c r="O748" i="1"/>
  <c r="O749" i="1"/>
  <c r="O750" i="1"/>
  <c r="O751" i="1"/>
  <c r="O752" i="1"/>
  <c r="O754" i="1"/>
  <c r="O753" i="1" s="1"/>
  <c r="O756" i="1"/>
  <c r="O757" i="1"/>
  <c r="O758" i="1"/>
  <c r="O759" i="1"/>
  <c r="O760" i="1"/>
  <c r="O761" i="1"/>
  <c r="O763" i="1"/>
  <c r="O764" i="1"/>
  <c r="O765" i="1"/>
  <c r="O768" i="1"/>
  <c r="O767" i="1" s="1"/>
  <c r="O766" i="1" s="1"/>
  <c r="O771" i="1"/>
  <c r="O772" i="1"/>
  <c r="O774" i="1"/>
  <c r="O779" i="1"/>
  <c r="O786" i="1"/>
  <c r="O788" i="1"/>
  <c r="O789" i="1"/>
  <c r="O790" i="1"/>
  <c r="O791" i="1"/>
  <c r="O792" i="1"/>
  <c r="O794" i="1"/>
  <c r="O793" i="1" s="1"/>
  <c r="O796" i="1"/>
  <c r="O797" i="1"/>
  <c r="O798" i="1"/>
  <c r="O799" i="1"/>
  <c r="O800" i="1"/>
  <c r="O801" i="1"/>
  <c r="O802" i="1"/>
  <c r="O804" i="1"/>
  <c r="O805" i="1"/>
  <c r="O806" i="1"/>
  <c r="O809" i="1"/>
  <c r="O810" i="1"/>
  <c r="O813" i="1"/>
  <c r="O814" i="1"/>
  <c r="O816" i="1"/>
  <c r="O821" i="1"/>
  <c r="O828" i="1"/>
  <c r="O830" i="1"/>
  <c r="O831" i="1"/>
  <c r="O832" i="1"/>
  <c r="O833" i="1"/>
  <c r="O834" i="1"/>
  <c r="O836" i="1"/>
  <c r="O835" i="1" s="1"/>
  <c r="O839" i="1"/>
  <c r="O840" i="1"/>
  <c r="O841" i="1"/>
  <c r="O842" i="1"/>
  <c r="O843" i="1"/>
  <c r="O844" i="1"/>
  <c r="O846" i="1"/>
  <c r="O847" i="1"/>
  <c r="O848" i="1"/>
  <c r="O851" i="1"/>
  <c r="O852" i="1"/>
  <c r="O854" i="1"/>
  <c r="O859" i="1"/>
  <c r="O866" i="1"/>
  <c r="O868" i="1"/>
  <c r="O869" i="1"/>
  <c r="O870" i="1"/>
  <c r="O871" i="1"/>
  <c r="O872" i="1"/>
  <c r="O874" i="1"/>
  <c r="O873" i="1" s="1"/>
  <c r="O876" i="1"/>
  <c r="O877" i="1"/>
  <c r="O878" i="1"/>
  <c r="O879" i="1"/>
  <c r="O880" i="1"/>
  <c r="O881" i="1"/>
  <c r="O882" i="1"/>
  <c r="O884" i="1"/>
  <c r="O885" i="1"/>
  <c r="O886" i="1"/>
  <c r="O889" i="1"/>
  <c r="O888" i="1" s="1"/>
  <c r="O887" i="1" s="1"/>
  <c r="O892" i="1"/>
  <c r="O893" i="1"/>
  <c r="O895" i="1"/>
  <c r="O900" i="1"/>
  <c r="O907" i="1"/>
  <c r="O909" i="1"/>
  <c r="O910" i="1"/>
  <c r="O911" i="1"/>
  <c r="O912" i="1"/>
  <c r="O913" i="1"/>
  <c r="O915" i="1"/>
  <c r="O914" i="1" s="1"/>
  <c r="O917" i="1"/>
  <c r="O918" i="1"/>
  <c r="O919" i="1"/>
  <c r="O920" i="1"/>
  <c r="O921" i="1"/>
  <c r="O922" i="1"/>
  <c r="O923" i="1"/>
  <c r="O925" i="1"/>
  <c r="O926" i="1"/>
  <c r="O927" i="1"/>
  <c r="O930" i="1"/>
  <c r="O931" i="1"/>
  <c r="O933" i="1"/>
  <c r="O938" i="1"/>
  <c r="O945" i="1"/>
  <c r="O947" i="1"/>
  <c r="O948" i="1"/>
  <c r="O949" i="1"/>
  <c r="O950" i="1"/>
  <c r="O951" i="1"/>
  <c r="O953" i="1"/>
  <c r="O952" i="1" s="1"/>
  <c r="O955" i="1"/>
  <c r="O956" i="1"/>
  <c r="O957" i="1"/>
  <c r="O958" i="1"/>
  <c r="O959" i="1"/>
  <c r="O960" i="1"/>
  <c r="O961" i="1"/>
  <c r="O963" i="1"/>
  <c r="O964" i="1"/>
  <c r="O965" i="1"/>
  <c r="O968" i="1"/>
  <c r="O967" i="1" s="1"/>
  <c r="O966" i="1" s="1"/>
  <c r="O971" i="1"/>
  <c r="O972" i="1"/>
  <c r="O974" i="1"/>
  <c r="O979" i="1"/>
  <c r="O986" i="1"/>
  <c r="O988" i="1"/>
  <c r="O989" i="1"/>
  <c r="O990" i="1"/>
  <c r="O991" i="1"/>
  <c r="O992" i="1"/>
  <c r="O994" i="1"/>
  <c r="O993" i="1" s="1"/>
  <c r="O996" i="1"/>
  <c r="O997" i="1"/>
  <c r="O998" i="1"/>
  <c r="O999" i="1"/>
  <c r="O1000" i="1"/>
  <c r="O1001" i="1"/>
  <c r="O1002" i="1"/>
  <c r="O1003" i="1"/>
  <c r="O1005" i="1"/>
  <c r="O1006" i="1"/>
  <c r="O1007" i="1"/>
  <c r="O1010" i="1"/>
  <c r="O1009" i="1" s="1"/>
  <c r="O1008" i="1" s="1"/>
  <c r="O1013" i="1"/>
  <c r="O1014" i="1"/>
  <c r="O1016" i="1"/>
  <c r="O1021" i="1"/>
  <c r="O1028" i="1"/>
  <c r="O1030" i="1"/>
  <c r="O1031" i="1"/>
  <c r="O1032" i="1"/>
  <c r="O1033" i="1"/>
  <c r="O1034" i="1"/>
  <c r="O1036" i="1"/>
  <c r="O1035" i="1" s="1"/>
  <c r="O1038" i="1"/>
  <c r="O1039" i="1"/>
  <c r="O1040" i="1"/>
  <c r="O1041" i="1"/>
  <c r="O1042" i="1"/>
  <c r="O1043" i="1"/>
  <c r="O1044" i="1"/>
  <c r="O1046" i="1"/>
  <c r="O1047" i="1"/>
  <c r="O1048" i="1"/>
  <c r="O1051" i="1"/>
  <c r="O1050" i="1" s="1"/>
  <c r="O1049" i="1" s="1"/>
  <c r="O1054" i="1"/>
  <c r="O1055" i="1"/>
  <c r="O1057" i="1"/>
  <c r="O1062" i="1"/>
  <c r="O1069" i="1"/>
  <c r="O1071" i="1"/>
  <c r="O1072" i="1"/>
  <c r="O1073" i="1"/>
  <c r="O1074" i="1"/>
  <c r="O1075" i="1"/>
  <c r="O1077" i="1"/>
  <c r="O1076" i="1" s="1"/>
  <c r="O1079" i="1"/>
  <c r="O1080" i="1"/>
  <c r="O1081" i="1"/>
  <c r="O1082" i="1"/>
  <c r="O1083" i="1"/>
  <c r="O1084" i="1"/>
  <c r="O1085" i="1"/>
  <c r="O1087" i="1"/>
  <c r="O1088" i="1"/>
  <c r="O1089" i="1"/>
  <c r="O1092" i="1"/>
  <c r="O1091" i="1" s="1"/>
  <c r="O1090" i="1" s="1"/>
  <c r="O1095" i="1"/>
  <c r="O1096" i="1"/>
  <c r="O1098" i="1"/>
  <c r="O1103" i="1"/>
  <c r="O1110" i="1"/>
  <c r="O1112" i="1"/>
  <c r="O1113" i="1"/>
  <c r="O1114" i="1"/>
  <c r="O1115" i="1"/>
  <c r="O1116" i="1"/>
  <c r="O1118" i="1"/>
  <c r="O1117" i="1" s="1"/>
  <c r="O1120" i="1"/>
  <c r="O1121" i="1"/>
  <c r="O1122" i="1"/>
  <c r="O1123" i="1"/>
  <c r="O1124" i="1"/>
  <c r="O1125" i="1"/>
  <c r="O1126" i="1"/>
  <c r="O1128" i="1"/>
  <c r="O1129" i="1"/>
  <c r="O1130" i="1"/>
  <c r="O1133" i="1"/>
  <c r="O1132" i="1" s="1"/>
  <c r="O1131" i="1" s="1"/>
  <c r="O1136" i="1"/>
  <c r="O1137" i="1"/>
  <c r="O1139" i="1"/>
  <c r="O1144" i="1"/>
  <c r="O1151" i="1"/>
  <c r="O1153" i="1"/>
  <c r="O1154" i="1"/>
  <c r="O1155" i="1"/>
  <c r="O1156" i="1"/>
  <c r="O1157" i="1"/>
  <c r="O1159" i="1"/>
  <c r="O1158" i="1" s="1"/>
  <c r="O1161" i="1"/>
  <c r="O1162" i="1"/>
  <c r="O1163" i="1"/>
  <c r="O1164" i="1"/>
  <c r="O1165" i="1"/>
  <c r="O1166" i="1"/>
  <c r="O1167" i="1"/>
  <c r="O1168" i="1"/>
  <c r="O1170" i="1"/>
  <c r="O1171" i="1"/>
  <c r="O1172" i="1"/>
  <c r="O1175" i="1"/>
  <c r="O1174" i="1" s="1"/>
  <c r="O1173" i="1" s="1"/>
  <c r="O1178" i="1"/>
  <c r="O1179" i="1"/>
  <c r="O1181" i="1"/>
  <c r="O1186" i="1"/>
  <c r="O1193" i="1"/>
  <c r="O1195" i="1"/>
  <c r="O1196" i="1"/>
  <c r="O1197" i="1"/>
  <c r="O1198" i="1"/>
  <c r="O1199" i="1"/>
  <c r="O1201" i="1"/>
  <c r="O1200" i="1" s="1"/>
  <c r="O1203" i="1"/>
  <c r="O1204" i="1"/>
  <c r="O1205" i="1"/>
  <c r="O1206" i="1"/>
  <c r="O1207" i="1"/>
  <c r="O1208" i="1"/>
  <c r="O1209" i="1"/>
  <c r="O1211" i="1"/>
  <c r="O1212" i="1"/>
  <c r="O1213" i="1"/>
  <c r="O1216" i="1"/>
  <c r="O1215" i="1" s="1"/>
  <c r="O1214" i="1" s="1"/>
  <c r="O1219" i="1"/>
  <c r="O1220" i="1"/>
  <c r="O1222" i="1"/>
  <c r="O1227" i="1"/>
  <c r="O1234" i="1"/>
  <c r="O1236" i="1"/>
  <c r="O1237" i="1"/>
  <c r="O1238" i="1"/>
  <c r="O1239" i="1"/>
  <c r="O1240" i="1"/>
  <c r="O1242" i="1"/>
  <c r="O1241" i="1" s="1"/>
  <c r="O1244" i="1"/>
  <c r="O1245" i="1"/>
  <c r="O1246" i="1"/>
  <c r="O1247" i="1"/>
  <c r="O1248" i="1"/>
  <c r="O1249" i="1"/>
  <c r="O1250" i="1"/>
  <c r="O1252" i="1"/>
  <c r="O1253" i="1"/>
  <c r="O1254" i="1"/>
  <c r="O1257" i="1"/>
  <c r="O1256" i="1" s="1"/>
  <c r="O1255" i="1" s="1"/>
  <c r="O1260" i="1"/>
  <c r="O1261" i="1"/>
  <c r="O1263" i="1"/>
  <c r="O1268" i="1"/>
  <c r="O1275" i="1"/>
  <c r="O1277" i="1"/>
  <c r="O1278" i="1"/>
  <c r="O1279" i="1"/>
  <c r="O1280" i="1"/>
  <c r="O1281" i="1"/>
  <c r="O1283" i="1"/>
  <c r="O1282" i="1" s="1"/>
  <c r="O1285" i="1"/>
  <c r="O1286" i="1"/>
  <c r="O1287" i="1"/>
  <c r="O1288" i="1"/>
  <c r="O1289" i="1"/>
  <c r="O1290" i="1"/>
  <c r="O1291" i="1"/>
  <c r="O1292" i="1"/>
  <c r="O1294" i="1"/>
  <c r="O1295" i="1"/>
  <c r="O1296" i="1"/>
  <c r="O1299" i="1"/>
  <c r="O1298" i="1" s="1"/>
  <c r="O1297" i="1" s="1"/>
  <c r="O1302" i="1"/>
  <c r="O1303" i="1"/>
  <c r="O1305" i="1"/>
  <c r="O1310" i="1"/>
  <c r="O1317" i="1"/>
  <c r="O1319" i="1"/>
  <c r="O1320" i="1"/>
  <c r="O1321" i="1"/>
  <c r="O1322" i="1"/>
  <c r="O1323" i="1"/>
  <c r="O1325" i="1"/>
  <c r="O1324" i="1" s="1"/>
  <c r="O1327" i="1"/>
  <c r="O1328" i="1"/>
  <c r="O1329" i="1"/>
  <c r="O1330" i="1"/>
  <c r="O1331" i="1"/>
  <c r="O1332" i="1"/>
  <c r="O1333" i="1"/>
  <c r="O1334" i="1"/>
  <c r="O1336" i="1"/>
  <c r="O1337" i="1"/>
  <c r="O1338" i="1"/>
  <c r="O1341" i="1"/>
  <c r="O1340" i="1" s="1"/>
  <c r="O1339" i="1" s="1"/>
  <c r="O1344" i="1"/>
  <c r="O1345" i="1"/>
  <c r="O1347" i="1"/>
  <c r="O1352" i="1"/>
  <c r="O1359" i="1"/>
  <c r="O1361" i="1"/>
  <c r="O1362" i="1"/>
  <c r="O1363" i="1"/>
  <c r="O1364" i="1"/>
  <c r="O1365" i="1"/>
  <c r="O1367" i="1"/>
  <c r="O1366" i="1" s="1"/>
  <c r="O1369" i="1"/>
  <c r="O1370" i="1"/>
  <c r="O1371" i="1"/>
  <c r="O1372" i="1"/>
  <c r="O1373" i="1"/>
  <c r="O1374" i="1"/>
  <c r="O1375" i="1"/>
  <c r="O1377" i="1"/>
  <c r="O1378" i="1"/>
  <c r="O1379" i="1"/>
  <c r="O1382" i="1"/>
  <c r="O1381" i="1" s="1"/>
  <c r="O1380" i="1" s="1"/>
  <c r="O1385" i="1"/>
  <c r="O1386" i="1"/>
  <c r="O1388" i="1"/>
  <c r="O1393" i="1"/>
  <c r="O1400" i="1"/>
  <c r="O1402" i="1"/>
  <c r="O1403" i="1"/>
  <c r="O1404" i="1"/>
  <c r="O1405" i="1"/>
  <c r="O1406" i="1"/>
  <c r="O1408" i="1"/>
  <c r="O1407" i="1" s="1"/>
  <c r="O1410" i="1"/>
  <c r="O1411" i="1"/>
  <c r="O1412" i="1"/>
  <c r="O1413" i="1"/>
  <c r="O1414" i="1"/>
  <c r="O1415" i="1"/>
  <c r="O1416" i="1"/>
  <c r="O1418" i="1"/>
  <c r="O1419" i="1"/>
  <c r="O1420" i="1"/>
  <c r="O1423" i="1"/>
  <c r="O1422" i="1" s="1"/>
  <c r="O1421" i="1" s="1"/>
  <c r="O1426" i="1"/>
  <c r="O1427" i="1"/>
  <c r="O1429" i="1"/>
  <c r="O1434" i="1"/>
  <c r="O1441" i="1"/>
  <c r="O1443" i="1"/>
  <c r="O1444" i="1"/>
  <c r="O1445" i="1"/>
  <c r="O1446" i="1"/>
  <c r="O1447" i="1"/>
  <c r="O1449" i="1"/>
  <c r="O1448" i="1" s="1"/>
  <c r="O1451" i="1"/>
  <c r="O1452" i="1"/>
  <c r="O1453" i="1"/>
  <c r="O1454" i="1"/>
  <c r="O1455" i="1"/>
  <c r="O1456" i="1"/>
  <c r="O1457" i="1"/>
  <c r="O1458" i="1"/>
  <c r="O1460" i="1"/>
  <c r="O1461" i="1"/>
  <c r="O1462" i="1"/>
  <c r="O1465" i="1"/>
  <c r="O1464" i="1" s="1"/>
  <c r="O1463" i="1" s="1"/>
  <c r="O1468" i="1"/>
  <c r="O1469" i="1"/>
  <c r="O1471" i="1"/>
  <c r="O1476" i="1"/>
  <c r="O1479" i="1"/>
  <c r="O1487" i="1"/>
  <c r="O1489" i="1"/>
  <c r="O1490" i="1"/>
  <c r="O1491" i="1"/>
  <c r="O1492" i="1"/>
  <c r="O1493" i="1"/>
  <c r="O1495" i="1"/>
  <c r="O1497" i="1"/>
  <c r="O1498" i="1"/>
  <c r="O1499" i="1"/>
  <c r="O1500" i="1"/>
  <c r="O1501" i="1"/>
  <c r="O1502" i="1"/>
  <c r="O1503" i="1"/>
  <c r="O1504" i="1"/>
  <c r="O1506" i="1"/>
  <c r="O1507" i="1"/>
  <c r="O1508" i="1"/>
  <c r="O1511" i="1"/>
  <c r="O1512" i="1"/>
  <c r="O1514" i="1"/>
  <c r="O1519" i="1"/>
  <c r="O1522" i="1"/>
  <c r="O1530" i="1"/>
  <c r="O1532" i="1"/>
  <c r="O1533" i="1"/>
  <c r="O1534" i="1"/>
  <c r="O1535" i="1"/>
  <c r="O1537" i="1"/>
  <c r="O1539" i="1"/>
  <c r="O1540" i="1"/>
  <c r="O1541" i="1"/>
  <c r="O1542" i="1"/>
  <c r="O1543" i="1"/>
  <c r="O1544" i="1"/>
  <c r="O1545" i="1"/>
  <c r="O1546" i="1"/>
  <c r="O1548" i="1"/>
  <c r="O1549" i="1"/>
  <c r="O1550" i="1"/>
  <c r="O1553" i="1"/>
  <c r="O1554" i="1"/>
  <c r="O1557" i="1"/>
  <c r="O1558" i="1"/>
  <c r="O1559" i="1"/>
  <c r="O1561" i="1"/>
  <c r="O1567" i="1"/>
  <c r="O1569" i="1"/>
  <c r="O1577" i="1"/>
  <c r="O1579" i="1"/>
  <c r="O1580" i="1"/>
  <c r="O1581" i="1"/>
  <c r="O1582" i="1"/>
  <c r="O1583" i="1"/>
  <c r="O1585" i="1"/>
  <c r="O1587" i="1"/>
  <c r="O1589" i="1"/>
  <c r="O1590" i="1"/>
  <c r="O1591" i="1"/>
  <c r="O1592" i="1"/>
  <c r="O1596" i="1"/>
  <c r="O1595" i="1" s="1"/>
  <c r="O1598" i="1"/>
  <c r="O1599" i="1"/>
  <c r="O1601" i="1"/>
  <c r="O1602" i="1"/>
  <c r="O1603" i="1"/>
  <c r="O1604" i="1"/>
  <c r="O1605" i="1"/>
  <c r="O1606" i="1"/>
  <c r="O1610" i="1"/>
  <c r="O1611" i="1"/>
  <c r="O1612" i="1"/>
  <c r="O1614" i="1"/>
  <c r="O1615" i="1"/>
  <c r="O1618" i="1"/>
  <c r="O1619" i="1"/>
  <c r="O1621" i="1"/>
  <c r="O1627" i="1"/>
  <c r="O1630" i="1"/>
  <c r="O1634" i="1"/>
  <c r="O1670" i="1"/>
  <c r="O1675" i="1"/>
  <c r="O1676" i="1"/>
  <c r="O1678" i="1"/>
  <c r="O1685" i="1"/>
  <c r="O1687" i="1"/>
  <c r="O1688" i="1"/>
  <c r="O1689" i="1"/>
  <c r="O1690" i="1"/>
  <c r="O1691" i="1"/>
  <c r="O1693" i="1"/>
  <c r="O1695" i="1"/>
  <c r="O1696" i="1"/>
  <c r="O1697" i="1"/>
  <c r="O1698" i="1"/>
  <c r="O1699" i="1"/>
  <c r="O1700" i="1"/>
  <c r="O1701" i="1"/>
  <c r="O1702" i="1"/>
  <c r="O1704" i="1"/>
  <c r="O1705" i="1"/>
  <c r="O1706" i="1"/>
  <c r="O1707" i="1"/>
  <c r="O1708" i="1"/>
  <c r="O1711" i="1"/>
  <c r="O1710" i="1" s="1"/>
  <c r="O1709" i="1" s="1"/>
  <c r="O1714" i="1"/>
  <c r="O1715" i="1"/>
  <c r="O1717" i="1"/>
  <c r="O1722" i="1"/>
  <c r="O1729" i="1"/>
  <c r="O1731" i="1"/>
  <c r="O1732" i="1"/>
  <c r="O1733" i="1"/>
  <c r="O1734" i="1"/>
  <c r="O1735" i="1"/>
  <c r="O1737" i="1"/>
  <c r="O1736" i="1" s="1"/>
  <c r="O1739" i="1"/>
  <c r="O1740" i="1"/>
  <c r="O1741" i="1"/>
  <c r="O1742" i="1"/>
  <c r="O1743" i="1"/>
  <c r="O1744" i="1"/>
  <c r="O1745" i="1"/>
  <c r="O1746" i="1"/>
  <c r="O1748" i="1"/>
  <c r="O1749" i="1"/>
  <c r="O1750" i="1"/>
  <c r="O1753" i="1"/>
  <c r="O1752" i="1" s="1"/>
  <c r="O1751" i="1" s="1"/>
  <c r="O1756" i="1"/>
  <c r="O1755" i="1" s="1"/>
  <c r="O1754" i="1" s="1"/>
  <c r="O1758" i="1"/>
  <c r="O1763" i="1"/>
  <c r="O1770" i="1"/>
  <c r="O1772" i="1"/>
  <c r="O1773" i="1"/>
  <c r="O1774" i="1"/>
  <c r="O1775" i="1"/>
  <c r="O1776" i="1"/>
  <c r="O1778" i="1"/>
  <c r="O1777" i="1" s="1"/>
  <c r="O1780" i="1"/>
  <c r="O1781" i="1"/>
  <c r="O1782" i="1"/>
  <c r="O1783" i="1"/>
  <c r="O1784" i="1"/>
  <c r="O1785" i="1"/>
  <c r="O1786" i="1"/>
  <c r="O1787" i="1"/>
  <c r="O1789" i="1"/>
  <c r="O1790" i="1"/>
  <c r="O1791" i="1"/>
  <c r="O1794" i="1"/>
  <c r="O1793" i="1" s="1"/>
  <c r="O1792" i="1" s="1"/>
  <c r="O1797" i="1"/>
  <c r="O1798" i="1"/>
  <c r="O1800" i="1"/>
  <c r="O1805" i="1"/>
  <c r="O1812" i="1"/>
  <c r="O1814" i="1"/>
  <c r="O1815" i="1"/>
  <c r="O1816" i="1"/>
  <c r="O1817" i="1"/>
  <c r="O1818" i="1"/>
  <c r="O1820" i="1"/>
  <c r="O1819" i="1" s="1"/>
  <c r="O1822" i="1"/>
  <c r="O1823" i="1"/>
  <c r="O1824" i="1"/>
  <c r="O1825" i="1"/>
  <c r="O1826" i="1"/>
  <c r="O1827" i="1"/>
  <c r="O1828" i="1"/>
  <c r="O1829" i="1"/>
  <c r="O1831" i="1"/>
  <c r="O1832" i="1"/>
  <c r="O1833" i="1"/>
  <c r="O1836" i="1"/>
  <c r="O1835" i="1" s="1"/>
  <c r="O1834" i="1" s="1"/>
  <c r="O1839" i="1"/>
  <c r="O1840" i="1"/>
  <c r="O1842" i="1"/>
  <c r="O1847" i="1"/>
  <c r="O1854" i="1"/>
  <c r="O1856" i="1"/>
  <c r="O1857" i="1"/>
  <c r="O1858" i="1"/>
  <c r="O1859" i="1"/>
  <c r="O1860" i="1"/>
  <c r="O1862" i="1"/>
  <c r="O1861" i="1" s="1"/>
  <c r="O1864" i="1"/>
  <c r="O1865" i="1"/>
  <c r="O1866" i="1"/>
  <c r="O1867" i="1"/>
  <c r="O1868" i="1"/>
  <c r="O1869" i="1"/>
  <c r="O1870" i="1"/>
  <c r="O1871" i="1"/>
  <c r="O1873" i="1"/>
  <c r="O1874" i="1"/>
  <c r="O1875" i="1"/>
  <c r="O1878" i="1"/>
  <c r="O1877" i="1" s="1"/>
  <c r="O1876" i="1" s="1"/>
  <c r="O1881" i="1"/>
  <c r="O1880" i="1" s="1"/>
  <c r="O1879" i="1" s="1"/>
  <c r="O1883" i="1"/>
  <c r="O1888" i="1"/>
  <c r="O1895" i="1"/>
  <c r="O1897" i="1"/>
  <c r="O1898" i="1"/>
  <c r="O1899" i="1"/>
  <c r="O1900" i="1"/>
  <c r="O1901" i="1"/>
  <c r="O1903" i="1"/>
  <c r="O1902" i="1" s="1"/>
  <c r="O1905" i="1"/>
  <c r="O1906" i="1"/>
  <c r="O1907" i="1"/>
  <c r="O1908" i="1"/>
  <c r="O1909" i="1"/>
  <c r="O1910" i="1"/>
  <c r="O1911" i="1"/>
  <c r="O1912" i="1"/>
  <c r="O1914" i="1"/>
  <c r="O1915" i="1"/>
  <c r="O1916" i="1"/>
  <c r="O1919" i="1"/>
  <c r="O1920" i="1"/>
  <c r="O1923" i="1"/>
  <c r="O1924" i="1"/>
  <c r="O1926" i="1"/>
  <c r="O1931" i="1"/>
  <c r="O1938" i="1"/>
  <c r="O1940" i="1"/>
  <c r="O1941" i="1"/>
  <c r="O1942" i="1"/>
  <c r="O1943" i="1"/>
  <c r="O1944" i="1"/>
  <c r="O1946" i="1"/>
  <c r="O1945" i="1" s="1"/>
  <c r="O1948" i="1"/>
  <c r="O1949" i="1"/>
  <c r="O1950" i="1"/>
  <c r="O1951" i="1"/>
  <c r="O1952" i="1"/>
  <c r="O1953" i="1"/>
  <c r="O1954" i="1"/>
  <c r="O1955" i="1"/>
  <c r="O1957" i="1"/>
  <c r="O1958" i="1"/>
  <c r="O1959" i="1"/>
  <c r="O1963" i="1"/>
  <c r="O1962" i="1" s="1"/>
  <c r="O1961" i="1" s="1"/>
  <c r="O1966" i="1"/>
  <c r="O1965" i="1" s="1"/>
  <c r="O1964" i="1" s="1"/>
  <c r="O1968" i="1"/>
  <c r="O1973" i="1"/>
  <c r="O1980" i="1"/>
  <c r="O1982" i="1"/>
  <c r="O1983" i="1"/>
  <c r="O1984" i="1"/>
  <c r="O1985" i="1"/>
  <c r="O1986" i="1"/>
  <c r="O1988" i="1"/>
  <c r="O1987" i="1" s="1"/>
  <c r="O1990" i="1"/>
  <c r="O1991" i="1"/>
  <c r="O1992" i="1"/>
  <c r="O1993" i="1"/>
  <c r="O1994" i="1"/>
  <c r="O1995" i="1"/>
  <c r="O1996" i="1"/>
  <c r="O1997" i="1"/>
  <c r="O1999" i="1"/>
  <c r="O2000" i="1"/>
  <c r="O2001" i="1"/>
  <c r="O2005" i="1"/>
  <c r="O2004" i="1" s="1"/>
  <c r="O2009" i="1"/>
  <c r="O2008" i="1" s="1"/>
  <c r="O2012" i="1"/>
  <c r="O2015" i="1"/>
  <c r="O2016" i="1"/>
  <c r="O2018" i="1"/>
  <c r="O2023" i="1"/>
  <c r="O2030" i="1"/>
  <c r="O2032" i="1"/>
  <c r="O2033" i="1"/>
  <c r="O2034" i="1"/>
  <c r="O2035" i="1"/>
  <c r="O2036" i="1"/>
  <c r="O2038" i="1"/>
  <c r="O2037" i="1" s="1"/>
  <c r="O2040" i="1"/>
  <c r="O2041" i="1"/>
  <c r="O2042" i="1"/>
  <c r="O2043" i="1"/>
  <c r="O2044" i="1"/>
  <c r="O2045" i="1"/>
  <c r="O2046" i="1"/>
  <c r="O2047" i="1"/>
  <c r="O2049" i="1"/>
  <c r="O2050" i="1"/>
  <c r="O2051" i="1"/>
  <c r="O2054" i="1"/>
  <c r="O2053" i="1" s="1"/>
  <c r="O2052" i="1" s="1"/>
  <c r="O2057" i="1"/>
  <c r="O2056" i="1" s="1"/>
  <c r="O2055" i="1" s="1"/>
  <c r="O2059" i="1"/>
  <c r="O2064" i="1"/>
  <c r="O2071" i="1"/>
  <c r="O2073" i="1"/>
  <c r="O2074" i="1"/>
  <c r="O2075" i="1"/>
  <c r="O2076" i="1"/>
  <c r="O2078" i="1"/>
  <c r="O2077" i="1" s="1"/>
  <c r="O2080" i="1"/>
  <c r="O2081" i="1"/>
  <c r="O2082" i="1"/>
  <c r="O2083" i="1"/>
  <c r="O2084" i="1"/>
  <c r="O2085" i="1"/>
  <c r="O2086" i="1"/>
  <c r="O2087" i="1"/>
  <c r="O2089" i="1"/>
  <c r="O2090" i="1"/>
  <c r="O2091" i="1"/>
  <c r="O2094" i="1"/>
  <c r="O2093" i="1" s="1"/>
  <c r="O2092" i="1" s="1"/>
  <c r="O2097" i="1"/>
  <c r="O2098" i="1"/>
  <c r="O2100" i="1"/>
  <c r="O2105" i="1"/>
  <c r="O2112" i="1"/>
  <c r="O2114" i="1"/>
  <c r="O2115" i="1"/>
  <c r="O2116" i="1"/>
  <c r="O2117" i="1"/>
  <c r="O2118" i="1"/>
  <c r="O2120" i="1"/>
  <c r="O2119" i="1" s="1"/>
  <c r="O2122" i="1"/>
  <c r="O2123" i="1"/>
  <c r="O2124" i="1"/>
  <c r="O2125" i="1"/>
  <c r="O2126" i="1"/>
  <c r="O2127" i="1"/>
  <c r="O2128" i="1"/>
  <c r="O2129" i="1"/>
  <c r="O2131" i="1"/>
  <c r="O2132" i="1"/>
  <c r="O2133" i="1"/>
  <c r="O2137" i="1"/>
  <c r="O2136" i="1" s="1"/>
  <c r="O2135" i="1" s="1"/>
  <c r="O2134" i="1" s="1"/>
  <c r="O2140" i="1"/>
  <c r="O2141" i="1"/>
  <c r="O2143" i="1"/>
  <c r="O2148" i="1"/>
  <c r="O2155" i="1"/>
  <c r="O2157" i="1"/>
  <c r="O2158" i="1"/>
  <c r="O2159" i="1"/>
  <c r="O2160" i="1"/>
  <c r="O2162" i="1"/>
  <c r="O2161" i="1" s="1"/>
  <c r="O2164" i="1"/>
  <c r="O2165" i="1"/>
  <c r="O2166" i="1"/>
  <c r="O2167" i="1"/>
  <c r="O2168" i="1"/>
  <c r="O2169" i="1"/>
  <c r="O2170" i="1"/>
  <c r="O2171" i="1"/>
  <c r="O2173" i="1"/>
  <c r="O2174" i="1"/>
  <c r="O2175" i="1"/>
  <c r="O2178" i="1"/>
  <c r="O2177" i="1" s="1"/>
  <c r="O2176" i="1" s="1"/>
  <c r="O2181" i="1"/>
  <c r="O2182" i="1"/>
  <c r="O2184" i="1"/>
  <c r="O2189" i="1"/>
  <c r="O2196" i="1"/>
  <c r="O2198" i="1"/>
  <c r="O2199" i="1"/>
  <c r="O2200" i="1"/>
  <c r="O2201" i="1"/>
  <c r="O2202" i="1"/>
  <c r="O2204" i="1"/>
  <c r="O2203" i="1" s="1"/>
  <c r="O2206" i="1"/>
  <c r="O2207" i="1"/>
  <c r="O2208" i="1"/>
  <c r="O2209" i="1"/>
  <c r="O2210" i="1"/>
  <c r="O2211" i="1"/>
  <c r="O2212" i="1"/>
  <c r="O2213" i="1"/>
  <c r="O2215" i="1"/>
  <c r="O2216" i="1"/>
  <c r="O2217" i="1"/>
  <c r="O2220" i="1"/>
  <c r="O2219" i="1" s="1"/>
  <c r="O2218" i="1" s="1"/>
  <c r="O2223" i="1"/>
  <c r="O2224" i="1"/>
  <c r="O2226" i="1"/>
  <c r="O2232" i="1"/>
  <c r="O2235" i="1"/>
  <c r="O2243" i="1"/>
  <c r="O2245" i="1"/>
  <c r="O2246" i="1"/>
  <c r="O2247" i="1"/>
  <c r="O2248" i="1"/>
  <c r="O2249" i="1"/>
  <c r="O2251" i="1"/>
  <c r="O2253" i="1"/>
  <c r="O2254" i="1"/>
  <c r="O2256" i="1"/>
  <c r="O2257" i="1"/>
  <c r="O2258" i="1"/>
  <c r="O2259" i="1"/>
  <c r="O2263" i="1"/>
  <c r="O2262" i="1" s="1"/>
  <c r="O2265" i="1"/>
  <c r="O2266" i="1"/>
  <c r="O2298" i="1" s="1"/>
  <c r="O2267" i="1"/>
  <c r="O2268" i="1"/>
  <c r="O2269" i="1"/>
  <c r="O2271" i="1"/>
  <c r="O2272" i="1"/>
  <c r="O2273" i="1"/>
  <c r="O2274" i="1"/>
  <c r="O2275" i="1"/>
  <c r="O2276" i="1"/>
  <c r="O2278" i="1"/>
  <c r="O2279" i="1"/>
  <c r="O2283" i="1"/>
  <c r="O2282" i="1" s="1"/>
  <c r="O2291" i="1"/>
  <c r="O2292" i="1"/>
  <c r="O2293" i="1"/>
  <c r="O2295" i="1"/>
  <c r="O2301" i="1"/>
  <c r="O2304" i="1"/>
  <c r="O2308" i="1"/>
  <c r="O2340" i="1"/>
  <c r="O2347" i="1"/>
  <c r="O2349" i="1"/>
  <c r="O2356" i="1"/>
  <c r="O2358" i="1"/>
  <c r="O2359" i="1"/>
  <c r="O2360" i="1"/>
  <c r="O2361" i="1"/>
  <c r="O2362" i="1"/>
  <c r="O2364" i="1"/>
  <c r="O2366" i="1"/>
  <c r="O2367" i="1"/>
  <c r="O2368" i="1"/>
  <c r="O2369" i="1"/>
  <c r="O2370" i="1"/>
  <c r="O2371" i="1"/>
  <c r="O2372" i="1"/>
  <c r="O2373" i="1"/>
  <c r="O2375" i="1"/>
  <c r="O2376" i="1"/>
  <c r="O2377" i="1"/>
  <c r="O2380" i="1"/>
  <c r="O2382" i="1"/>
  <c r="O2383" i="1"/>
  <c r="O2386" i="1"/>
  <c r="O2387" i="1"/>
  <c r="O2389" i="1"/>
  <c r="O2395" i="1"/>
  <c r="O2402" i="1"/>
  <c r="O2404" i="1"/>
  <c r="O2405" i="1"/>
  <c r="O2406" i="1"/>
  <c r="O2407" i="1"/>
  <c r="O2408" i="1"/>
  <c r="O2410" i="1"/>
  <c r="O2409" i="1" s="1"/>
  <c r="O2412" i="1"/>
  <c r="O2413" i="1"/>
  <c r="O2414" i="1"/>
  <c r="O2415" i="1"/>
  <c r="O2416" i="1"/>
  <c r="O2417" i="1"/>
  <c r="O2418" i="1"/>
  <c r="O2419" i="1"/>
  <c r="O2421" i="1"/>
  <c r="O2422" i="1"/>
  <c r="O2423" i="1"/>
  <c r="O2426" i="1"/>
  <c r="O2425" i="1" s="1"/>
  <c r="O2424" i="1" s="1"/>
  <c r="O2429" i="1"/>
  <c r="O2430" i="1"/>
  <c r="O2431" i="1"/>
  <c r="O2433" i="1"/>
  <c r="O2438" i="1"/>
  <c r="O2440" i="1"/>
  <c r="O2448" i="1"/>
  <c r="O2450" i="1"/>
  <c r="O2451" i="1"/>
  <c r="O2452" i="1"/>
  <c r="O2453" i="1"/>
  <c r="O2455" i="1"/>
  <c r="O2454" i="1" s="1"/>
  <c r="O2457" i="1"/>
  <c r="O2458" i="1"/>
  <c r="O2459" i="1"/>
  <c r="O2460" i="1"/>
  <c r="O2461" i="1"/>
  <c r="O2462" i="1"/>
  <c r="O2463" i="1"/>
  <c r="O2464" i="1"/>
  <c r="O2466" i="1"/>
  <c r="O2467" i="1"/>
  <c r="O2468" i="1"/>
  <c r="O2471" i="1"/>
  <c r="O2470" i="1" s="1"/>
  <c r="O2469" i="1" s="1"/>
  <c r="O2474" i="1"/>
  <c r="O2475" i="1"/>
  <c r="O2477" i="1"/>
  <c r="O2482" i="1"/>
  <c r="O2485" i="1"/>
  <c r="O2493" i="1"/>
  <c r="O2495" i="1"/>
  <c r="O2496" i="1"/>
  <c r="O2497" i="1"/>
  <c r="O2498" i="1"/>
  <c r="O2499" i="1"/>
  <c r="O2501" i="1"/>
  <c r="O2500" i="1" s="1"/>
  <c r="O2503" i="1"/>
  <c r="O2504" i="1"/>
  <c r="O2505" i="1"/>
  <c r="O2506" i="1"/>
  <c r="O2507" i="1"/>
  <c r="O2508" i="1"/>
  <c r="O2509" i="1"/>
  <c r="O2510" i="1"/>
  <c r="O2512" i="1"/>
  <c r="O2513" i="1"/>
  <c r="O2514" i="1"/>
  <c r="O2517" i="1"/>
  <c r="O2516" i="1" s="1"/>
  <c r="O2515" i="1" s="1"/>
  <c r="O2520" i="1"/>
  <c r="O2521" i="1"/>
  <c r="O2523" i="1"/>
  <c r="O2529" i="1"/>
  <c r="O2532" i="1"/>
  <c r="O2539" i="1"/>
  <c r="O2541" i="1"/>
  <c r="O2542" i="1"/>
  <c r="O2543" i="1"/>
  <c r="O2544" i="1"/>
  <c r="O2545" i="1"/>
  <c r="O2547" i="1"/>
  <c r="O2546" i="1" s="1"/>
  <c r="O2549" i="1"/>
  <c r="O2550" i="1"/>
  <c r="O2551" i="1"/>
  <c r="O2552" i="1"/>
  <c r="O2553" i="1"/>
  <c r="O2554" i="1"/>
  <c r="O2555" i="1"/>
  <c r="O2556" i="1"/>
  <c r="O2558" i="1"/>
  <c r="O2559" i="1"/>
  <c r="O2560" i="1"/>
  <c r="O2564" i="1"/>
  <c r="O2565" i="1"/>
  <c r="O2568" i="1"/>
  <c r="O2569" i="1"/>
  <c r="O2570" i="1"/>
  <c r="O2572" i="1"/>
  <c r="O2578" i="1"/>
  <c r="O2585" i="1"/>
  <c r="O2587" i="1"/>
  <c r="O2588" i="1"/>
  <c r="O2589" i="1"/>
  <c r="O2590" i="1"/>
  <c r="O2591" i="1"/>
  <c r="O2593" i="1"/>
  <c r="O2592" i="1" s="1"/>
  <c r="O2595" i="1"/>
  <c r="O2596" i="1"/>
  <c r="O2597" i="1"/>
  <c r="O2598" i="1"/>
  <c r="O2599" i="1"/>
  <c r="O2600" i="1"/>
  <c r="O2601" i="1"/>
  <c r="O2602" i="1"/>
  <c r="O2604" i="1"/>
  <c r="O2605" i="1"/>
  <c r="O2606" i="1"/>
  <c r="O2610" i="1"/>
  <c r="O2611" i="1"/>
  <c r="O2614" i="1"/>
  <c r="O2615" i="1"/>
  <c r="O2617" i="1"/>
  <c r="O2623" i="1"/>
  <c r="O2625" i="1"/>
  <c r="O2633" i="1"/>
  <c r="O2635" i="1"/>
  <c r="O2636" i="1"/>
  <c r="O2637" i="1"/>
  <c r="O2638" i="1"/>
  <c r="O2639" i="1"/>
  <c r="O2641" i="1"/>
  <c r="O2643" i="1"/>
  <c r="O2644" i="1"/>
  <c r="O2645" i="1"/>
  <c r="O2646" i="1"/>
  <c r="O2647" i="1"/>
  <c r="O2648" i="1"/>
  <c r="O2649" i="1"/>
  <c r="O2650" i="1"/>
  <c r="O2652" i="1"/>
  <c r="O2653" i="1"/>
  <c r="O2654" i="1"/>
  <c r="O2657" i="1"/>
  <c r="O2661" i="1"/>
  <c r="O2662" i="1"/>
  <c r="O2663" i="1"/>
  <c r="O2665" i="1"/>
  <c r="O2666" i="1"/>
  <c r="O2668" i="1"/>
  <c r="O2673" i="1"/>
  <c r="O2676" i="1"/>
  <c r="O2679" i="1"/>
  <c r="O2687" i="1"/>
  <c r="O2689" i="1"/>
  <c r="O2690" i="1"/>
  <c r="O2691" i="1"/>
  <c r="O2692" i="1"/>
  <c r="O2693" i="1"/>
  <c r="O2695" i="1"/>
  <c r="O2697" i="1"/>
  <c r="O2699" i="1"/>
  <c r="O2700" i="1"/>
  <c r="O2702" i="1"/>
  <c r="O2703" i="1"/>
  <c r="O2704" i="1"/>
  <c r="O2705" i="1"/>
  <c r="O2706" i="1"/>
  <c r="O2708" i="1"/>
  <c r="O2709" i="1"/>
  <c r="O2711" i="1"/>
  <c r="O2712" i="1"/>
  <c r="O2713" i="1"/>
  <c r="O2714" i="1"/>
  <c r="O2715" i="1"/>
  <c r="O2717" i="1"/>
  <c r="O2718" i="1"/>
  <c r="O2719" i="1"/>
  <c r="O2720" i="1"/>
  <c r="O2721" i="1"/>
  <c r="O2722" i="1"/>
  <c r="O2726" i="1"/>
  <c r="O2727" i="1"/>
  <c r="O2728" i="1"/>
  <c r="O2730" i="1"/>
  <c r="O2731" i="1"/>
  <c r="O2733" i="1"/>
  <c r="O2734" i="1"/>
  <c r="O2738" i="1"/>
  <c r="O2739" i="1"/>
  <c r="O2740" i="1"/>
  <c r="O2742" i="1"/>
  <c r="O2743" i="1"/>
  <c r="O2744" i="1"/>
  <c r="O2748" i="1"/>
  <c r="O2749" i="1"/>
  <c r="O2750" i="1"/>
  <c r="O2752" i="1"/>
  <c r="O2753" i="1"/>
  <c r="O2755" i="1"/>
  <c r="O2756" i="1"/>
  <c r="O2757" i="1"/>
  <c r="O2758" i="1"/>
  <c r="O2759" i="1"/>
  <c r="O2760" i="1"/>
  <c r="O2762" i="1"/>
  <c r="O2763" i="1"/>
  <c r="O2764" i="1"/>
  <c r="O2765" i="1"/>
  <c r="O2766" i="1"/>
  <c r="O2768" i="1"/>
  <c r="O2769" i="1"/>
  <c r="O2770" i="1"/>
  <c r="O2771" i="1"/>
  <c r="O2773" i="1"/>
  <c r="O2778" i="1"/>
  <c r="O2781" i="1"/>
  <c r="O2784" i="1"/>
  <c r="O2792" i="1"/>
  <c r="O2794" i="1"/>
  <c r="O2795" i="1"/>
  <c r="O2796" i="1"/>
  <c r="O2797" i="1"/>
  <c r="O2798" i="1"/>
  <c r="O2800" i="1"/>
  <c r="O2803" i="1"/>
  <c r="O2804" i="1"/>
  <c r="O2805" i="1"/>
  <c r="O2806" i="1"/>
  <c r="O2807" i="1"/>
  <c r="O2808" i="1"/>
  <c r="O2809" i="1"/>
  <c r="O2811" i="1"/>
  <c r="O2812" i="1"/>
  <c r="O2813" i="1"/>
  <c r="O2815" i="1"/>
  <c r="O2816" i="1"/>
  <c r="O2817" i="1"/>
  <c r="O2818" i="1"/>
  <c r="O2819" i="1"/>
  <c r="O2820" i="1"/>
  <c r="O2821" i="1"/>
  <c r="O2822" i="1"/>
  <c r="O2826" i="1"/>
  <c r="O2827" i="1"/>
  <c r="O2831" i="1"/>
  <c r="O2830" i="1" s="1"/>
  <c r="O2833" i="1"/>
  <c r="O2834" i="1"/>
  <c r="O2836" i="1"/>
  <c r="O2844" i="1"/>
  <c r="O2847" i="1"/>
  <c r="O2855" i="1"/>
  <c r="O2857" i="1"/>
  <c r="O2858" i="1"/>
  <c r="O2859" i="1"/>
  <c r="O2860" i="1"/>
  <c r="O2861" i="1"/>
  <c r="O2863" i="1"/>
  <c r="O2865" i="1"/>
  <c r="O2866" i="1"/>
  <c r="O2867" i="1"/>
  <c r="O2868" i="1"/>
  <c r="O2869" i="1"/>
  <c r="O2870" i="1"/>
  <c r="O2871" i="1"/>
  <c r="O2873" i="1"/>
  <c r="O2874" i="1"/>
  <c r="O2875" i="1"/>
  <c r="O2876" i="1"/>
  <c r="O2879" i="1"/>
  <c r="O2883" i="1"/>
  <c r="O2884" i="1"/>
  <c r="O2886" i="1"/>
  <c r="O2887" i="1"/>
  <c r="O2889" i="1"/>
  <c r="O2894" i="1"/>
  <c r="O2897" i="1"/>
  <c r="O2900" i="1"/>
  <c r="O2908" i="1"/>
  <c r="O2910" i="1"/>
  <c r="O2911" i="1"/>
  <c r="O2912" i="1"/>
  <c r="O2913" i="1"/>
  <c r="O2914" i="1"/>
  <c r="O2916" i="1"/>
  <c r="O2918" i="1"/>
  <c r="O2919" i="1"/>
  <c r="O2920" i="1"/>
  <c r="O2922" i="1"/>
  <c r="O2923" i="1"/>
  <c r="O2924" i="1"/>
  <c r="O2926" i="1"/>
  <c r="O2927" i="1"/>
  <c r="O2929" i="1"/>
  <c r="O2930" i="1"/>
  <c r="O2932" i="1"/>
  <c r="O2933" i="1"/>
  <c r="O2934" i="1"/>
  <c r="O2936" i="1"/>
  <c r="O2937" i="1"/>
  <c r="O2938" i="1"/>
  <c r="O2939" i="1"/>
  <c r="O2940" i="1"/>
  <c r="O2944" i="1"/>
  <c r="O2945" i="1"/>
  <c r="O2946" i="1"/>
  <c r="O2948" i="1"/>
  <c r="O2949" i="1"/>
  <c r="O2952" i="1"/>
  <c r="O2954" i="1"/>
  <c r="O2955" i="1"/>
  <c r="O2976" i="1" s="1"/>
  <c r="O2956" i="1"/>
  <c r="O2957" i="1"/>
  <c r="O2961" i="1"/>
  <c r="O2962" i="1"/>
  <c r="O2963" i="1"/>
  <c r="O2965" i="1"/>
  <c r="O2967" i="1"/>
  <c r="O2968" i="1"/>
  <c r="O2969" i="1"/>
  <c r="O2971" i="1"/>
  <c r="O2980" i="1"/>
  <c r="O2983" i="1"/>
  <c r="O2991" i="1"/>
  <c r="O2993" i="1"/>
  <c r="O2994" i="1"/>
  <c r="O2995" i="1"/>
  <c r="O2996" i="1"/>
  <c r="O2997" i="1"/>
  <c r="O2999" i="1"/>
  <c r="O3001" i="1"/>
  <c r="O3002" i="1"/>
  <c r="O3003" i="1"/>
  <c r="O3004" i="1"/>
  <c r="O3005" i="1"/>
  <c r="O3006" i="1"/>
  <c r="O3007" i="1"/>
  <c r="O3008" i="1"/>
  <c r="O3010" i="1"/>
  <c r="O3011" i="1"/>
  <c r="O3012" i="1"/>
  <c r="O3015" i="1"/>
  <c r="O3018" i="1"/>
  <c r="O3020" i="1"/>
  <c r="O3021" i="1"/>
  <c r="O3022" i="1"/>
  <c r="O3024" i="1"/>
  <c r="O3029" i="1"/>
  <c r="O3032" i="1"/>
  <c r="O3035" i="1"/>
  <c r="O3043" i="1"/>
  <c r="O3045" i="1"/>
  <c r="O3046" i="1"/>
  <c r="O3047" i="1"/>
  <c r="O3048" i="1"/>
  <c r="O3049" i="1"/>
  <c r="O3051" i="1"/>
  <c r="O3053" i="1"/>
  <c r="O3054" i="1"/>
  <c r="O3055" i="1"/>
  <c r="O3056" i="1"/>
  <c r="O3057" i="1"/>
  <c r="O3058" i="1"/>
  <c r="O3059" i="1"/>
  <c r="O3060" i="1"/>
  <c r="O3062" i="1"/>
  <c r="O3063" i="1"/>
  <c r="O3064" i="1"/>
  <c r="O3067" i="1"/>
  <c r="O3070" i="1"/>
  <c r="O3072" i="1"/>
  <c r="O3078" i="1"/>
  <c r="O3081" i="1"/>
  <c r="O3089" i="1"/>
  <c r="O3091" i="1"/>
  <c r="O3092" i="1"/>
  <c r="O3093" i="1"/>
  <c r="O3094" i="1"/>
  <c r="O3095" i="1"/>
  <c r="O3097" i="1"/>
  <c r="O3099" i="1"/>
  <c r="O3100" i="1"/>
  <c r="O3101" i="1"/>
  <c r="O3102" i="1"/>
  <c r="O3103" i="1"/>
  <c r="O3105" i="1"/>
  <c r="O3106" i="1"/>
  <c r="O3107" i="1"/>
  <c r="O3108" i="1"/>
  <c r="O3109" i="1"/>
  <c r="O3113" i="1"/>
  <c r="O3114" i="1"/>
  <c r="O3116" i="1"/>
  <c r="O3117" i="1"/>
  <c r="O3118" i="1"/>
  <c r="O3120" i="1"/>
  <c r="O3121" i="1"/>
  <c r="O3122" i="1"/>
  <c r="O3124" i="1"/>
  <c r="O3125" i="1"/>
  <c r="O3126" i="1"/>
  <c r="O3127" i="1"/>
  <c r="O3129" i="1"/>
  <c r="O3130" i="1"/>
  <c r="O3134" i="1"/>
  <c r="O3135" i="1"/>
  <c r="O3136" i="1"/>
  <c r="O3138" i="1"/>
  <c r="O3137" i="1" s="1"/>
  <c r="O3140" i="1"/>
  <c r="O3141" i="1"/>
  <c r="O3142" i="1"/>
  <c r="O3143" i="1"/>
  <c r="O3144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60" i="1"/>
  <c r="O3164" i="1"/>
  <c r="O3163" i="1" s="1"/>
  <c r="O3166" i="1"/>
  <c r="O3167" i="1"/>
  <c r="O3168" i="1"/>
  <c r="O3170" i="1"/>
  <c r="O3186" i="1"/>
  <c r="O3188" i="1"/>
  <c r="O3189" i="1"/>
  <c r="O3190" i="1"/>
  <c r="O3191" i="1"/>
  <c r="O3192" i="1"/>
  <c r="O3194" i="1"/>
  <c r="O3196" i="1"/>
  <c r="O3197" i="1"/>
  <c r="O3198" i="1"/>
  <c r="O3199" i="1"/>
  <c r="O3200" i="1"/>
  <c r="O3201" i="1"/>
  <c r="O3202" i="1"/>
  <c r="O3203" i="1"/>
  <c r="O3205" i="1"/>
  <c r="O3206" i="1"/>
  <c r="O3207" i="1"/>
  <c r="O3210" i="1"/>
  <c r="O3213" i="1"/>
  <c r="O3216" i="1"/>
  <c r="O3217" i="1"/>
  <c r="O3218" i="1"/>
  <c r="O3219" i="1"/>
  <c r="O3221" i="1"/>
  <c r="O3226" i="1"/>
  <c r="O3229" i="1"/>
  <c r="O3232" i="1"/>
  <c r="O3240" i="1"/>
  <c r="O3242" i="1"/>
  <c r="O3243" i="1"/>
  <c r="O3244" i="1"/>
  <c r="O3245" i="1"/>
  <c r="O3246" i="1"/>
  <c r="O3248" i="1"/>
  <c r="O3250" i="1"/>
  <c r="O3251" i="1"/>
  <c r="O3252" i="1"/>
  <c r="O3253" i="1"/>
  <c r="O3254" i="1"/>
  <c r="O3255" i="1"/>
  <c r="O3257" i="1"/>
  <c r="O3258" i="1"/>
  <c r="O3259" i="1"/>
  <c r="O3260" i="1"/>
  <c r="O3261" i="1"/>
  <c r="O3262" i="1"/>
  <c r="O3263" i="1"/>
  <c r="O3267" i="1"/>
  <c r="O3269" i="1"/>
  <c r="O3268" i="1" s="1"/>
  <c r="O3271" i="1"/>
  <c r="O3272" i="1"/>
  <c r="O3295" i="1" s="1"/>
  <c r="O3273" i="1"/>
  <c r="O3277" i="1"/>
  <c r="O3276" i="1" s="1"/>
  <c r="O3281" i="1"/>
  <c r="O3282" i="1"/>
  <c r="O3284" i="1"/>
  <c r="O3283" i="1" s="1"/>
  <c r="O3286" i="1"/>
  <c r="O3285" i="1" s="1"/>
  <c r="O3288" i="1"/>
  <c r="O3287" i="1" s="1"/>
  <c r="O3290" i="1"/>
  <c r="O3300" i="1"/>
  <c r="O3304" i="1"/>
  <c r="O3335" i="1"/>
  <c r="O3351" i="1"/>
  <c r="O3356" i="1"/>
  <c r="O3357" i="1"/>
  <c r="O3359" i="1"/>
  <c r="O3366" i="1"/>
  <c r="O3367" i="1"/>
  <c r="O3369" i="1"/>
  <c r="O3370" i="1"/>
  <c r="O3371" i="1"/>
  <c r="O3372" i="1"/>
  <c r="O3373" i="1"/>
  <c r="O3374" i="1"/>
  <c r="O3375" i="1"/>
  <c r="O3376" i="1"/>
  <c r="O3377" i="1"/>
  <c r="O3378" i="1"/>
  <c r="O3380" i="1"/>
  <c r="O3381" i="1"/>
  <c r="O3383" i="1"/>
  <c r="O3384" i="1"/>
  <c r="O3385" i="1"/>
  <c r="O3386" i="1"/>
  <c r="O3387" i="1"/>
  <c r="O3388" i="1"/>
  <c r="O3389" i="1"/>
  <c r="O3390" i="1"/>
  <c r="O3392" i="1"/>
  <c r="O3393" i="1"/>
  <c r="O3394" i="1"/>
  <c r="O3395" i="1"/>
  <c r="O3396" i="1"/>
  <c r="O3397" i="1"/>
  <c r="O3398" i="1"/>
  <c r="O3399" i="1"/>
  <c r="O3400" i="1"/>
  <c r="O3406" i="1"/>
  <c r="O3407" i="1"/>
  <c r="O3421" i="1"/>
  <c r="O3422" i="1"/>
  <c r="O3423" i="1"/>
  <c r="O3425" i="1"/>
  <c r="O3430" i="1"/>
  <c r="O3437" i="1"/>
  <c r="O3439" i="1"/>
  <c r="O3440" i="1"/>
  <c r="O3441" i="1"/>
  <c r="O3442" i="1"/>
  <c r="O3443" i="1"/>
  <c r="O3445" i="1"/>
  <c r="O3444" i="1" s="1"/>
  <c r="O3447" i="1"/>
  <c r="O3448" i="1"/>
  <c r="O3449" i="1"/>
  <c r="O3450" i="1"/>
  <c r="O3451" i="1"/>
  <c r="O3452" i="1"/>
  <c r="O3453" i="1"/>
  <c r="O3454" i="1"/>
  <c r="O3456" i="1"/>
  <c r="O3457" i="1"/>
  <c r="O3458" i="1"/>
  <c r="O3464" i="1"/>
  <c r="O3463" i="1" s="1"/>
  <c r="O3462" i="1" s="1"/>
  <c r="O3466" i="1"/>
  <c r="O3471" i="1"/>
  <c r="O3478" i="1"/>
  <c r="O3480" i="1"/>
  <c r="O3481" i="1"/>
  <c r="O3482" i="1"/>
  <c r="O3483" i="1"/>
  <c r="O3484" i="1"/>
  <c r="O3486" i="1"/>
  <c r="O3485" i="1" s="1"/>
  <c r="O3488" i="1"/>
  <c r="O3489" i="1"/>
  <c r="O3490" i="1"/>
  <c r="O3491" i="1"/>
  <c r="O3492" i="1"/>
  <c r="O3493" i="1"/>
  <c r="O3494" i="1"/>
  <c r="O3496" i="1"/>
  <c r="O3497" i="1"/>
  <c r="O3500" i="1"/>
  <c r="O3499" i="1" s="1"/>
  <c r="O3498" i="1" s="1"/>
  <c r="O3503" i="1"/>
  <c r="O3502" i="1" s="1"/>
  <c r="O3501" i="1" s="1"/>
  <c r="O3505" i="1"/>
  <c r="O3510" i="1"/>
  <c r="O3517" i="1"/>
  <c r="O3519" i="1"/>
  <c r="O3520" i="1"/>
  <c r="O3521" i="1"/>
  <c r="O3522" i="1"/>
  <c r="O3523" i="1"/>
  <c r="O3525" i="1"/>
  <c r="O3524" i="1" s="1"/>
  <c r="O3527" i="1"/>
  <c r="O3528" i="1"/>
  <c r="O3529" i="1"/>
  <c r="O3530" i="1"/>
  <c r="O3531" i="1"/>
  <c r="O3532" i="1"/>
  <c r="O3533" i="1"/>
  <c r="O3534" i="1"/>
  <c r="O3536" i="1"/>
  <c r="O3537" i="1"/>
  <c r="O3538" i="1"/>
  <c r="O3541" i="1"/>
  <c r="O3542" i="1"/>
  <c r="O3543" i="1"/>
  <c r="O3546" i="1"/>
  <c r="O3547" i="1"/>
  <c r="O3548" i="1"/>
  <c r="O3550" i="1"/>
  <c r="O3555" i="1"/>
  <c r="O3562" i="1"/>
  <c r="O3564" i="1"/>
  <c r="O3565" i="1"/>
  <c r="O3566" i="1"/>
  <c r="O3567" i="1"/>
  <c r="O3568" i="1"/>
  <c r="O3570" i="1"/>
  <c r="O3569" i="1" s="1"/>
  <c r="O3572" i="1"/>
  <c r="O3573" i="1"/>
  <c r="O3574" i="1"/>
  <c r="O3575" i="1"/>
  <c r="O3576" i="1"/>
  <c r="O3577" i="1"/>
  <c r="O3578" i="1"/>
  <c r="O3580" i="1"/>
  <c r="O3581" i="1"/>
  <c r="O3582" i="1"/>
  <c r="O3585" i="1"/>
  <c r="O3586" i="1"/>
  <c r="O3589" i="1"/>
  <c r="O3592" i="1"/>
  <c r="O3593" i="1"/>
  <c r="O3594" i="1"/>
  <c r="O3597" i="1"/>
  <c r="O3599" i="1"/>
  <c r="O3604" i="1"/>
  <c r="O3611" i="1"/>
  <c r="O3613" i="1"/>
  <c r="O3614" i="1"/>
  <c r="O3615" i="1"/>
  <c r="O3616" i="1"/>
  <c r="O3617" i="1"/>
  <c r="O3619" i="1"/>
  <c r="O3618" i="1" s="1"/>
  <c r="O3621" i="1"/>
  <c r="O3622" i="1"/>
  <c r="O3623" i="1"/>
  <c r="O3624" i="1"/>
  <c r="O3625" i="1"/>
  <c r="O3626" i="1"/>
  <c r="O3627" i="1"/>
  <c r="O3628" i="1"/>
  <c r="O3630" i="1"/>
  <c r="O3631" i="1"/>
  <c r="O3632" i="1"/>
  <c r="O3635" i="1"/>
  <c r="O3636" i="1"/>
  <c r="O3637" i="1"/>
  <c r="O3640" i="1"/>
  <c r="O3641" i="1"/>
  <c r="O3642" i="1"/>
  <c r="O3644" i="1"/>
  <c r="O3649" i="1"/>
  <c r="O3656" i="1"/>
  <c r="O3655" i="1" s="1"/>
  <c r="O3654" i="1" s="1"/>
  <c r="O3657" i="1" s="1"/>
  <c r="O3661" i="1" s="1"/>
  <c r="O3662" i="1" s="1"/>
  <c r="O3658" i="1"/>
  <c r="O3663" i="1"/>
  <c r="O3670" i="1"/>
  <c r="O3672" i="1"/>
  <c r="O3673" i="1"/>
  <c r="O3674" i="1"/>
  <c r="O3675" i="1"/>
  <c r="O3676" i="1"/>
  <c r="O3678" i="1"/>
  <c r="O3677" i="1" s="1"/>
  <c r="O3680" i="1"/>
  <c r="O3681" i="1"/>
  <c r="O3682" i="1"/>
  <c r="O3683" i="1"/>
  <c r="O3684" i="1"/>
  <c r="O3685" i="1"/>
  <c r="O3686" i="1"/>
  <c r="O3687" i="1"/>
  <c r="O3689" i="1"/>
  <c r="O3690" i="1"/>
  <c r="O3693" i="1"/>
  <c r="O3694" i="1"/>
  <c r="O3695" i="1"/>
  <c r="O3699" i="1"/>
  <c r="O3700" i="1"/>
  <c r="O3701" i="1"/>
  <c r="O3703" i="1"/>
  <c r="O3708" i="1"/>
  <c r="O3715" i="1"/>
  <c r="O3717" i="1"/>
  <c r="O3718" i="1"/>
  <c r="O3719" i="1"/>
  <c r="O3720" i="1"/>
  <c r="O3721" i="1"/>
  <c r="O3723" i="1"/>
  <c r="O3722" i="1" s="1"/>
  <c r="O3725" i="1"/>
  <c r="O3726" i="1"/>
  <c r="O3727" i="1"/>
  <c r="O3728" i="1"/>
  <c r="O3729" i="1"/>
  <c r="O3730" i="1"/>
  <c r="O3731" i="1"/>
  <c r="O3732" i="1"/>
  <c r="O3734" i="1"/>
  <c r="O3735" i="1"/>
  <c r="O3736" i="1"/>
  <c r="O3739" i="1"/>
  <c r="O3738" i="1" s="1"/>
  <c r="O3737" i="1" s="1"/>
  <c r="O3742" i="1"/>
  <c r="O3743" i="1"/>
  <c r="O3745" i="1"/>
  <c r="O3750" i="1"/>
  <c r="O3757" i="1"/>
  <c r="O3759" i="1"/>
  <c r="O3760" i="1"/>
  <c r="O3761" i="1"/>
  <c r="O3762" i="1"/>
  <c r="O3763" i="1"/>
  <c r="O3765" i="1"/>
  <c r="O3764" i="1" s="1"/>
  <c r="O3767" i="1"/>
  <c r="O3768" i="1"/>
  <c r="O3769" i="1"/>
  <c r="O3770" i="1"/>
  <c r="O3771" i="1"/>
  <c r="O3772" i="1"/>
  <c r="O3773" i="1"/>
  <c r="O3774" i="1"/>
  <c r="O3776" i="1"/>
  <c r="O3777" i="1"/>
  <c r="O3778" i="1"/>
  <c r="O3781" i="1"/>
  <c r="O3782" i="1"/>
  <c r="O3783" i="1"/>
  <c r="O3786" i="1"/>
  <c r="O3787" i="1"/>
  <c r="O3788" i="1"/>
  <c r="O3790" i="1"/>
  <c r="O3795" i="1"/>
  <c r="O3802" i="1"/>
  <c r="O3804" i="1"/>
  <c r="O3805" i="1"/>
  <c r="O3806" i="1"/>
  <c r="O3807" i="1"/>
  <c r="O3808" i="1"/>
  <c r="O3810" i="1"/>
  <c r="O3809" i="1" s="1"/>
  <c r="O3812" i="1"/>
  <c r="O3813" i="1"/>
  <c r="O3814" i="1"/>
  <c r="O3815" i="1"/>
  <c r="O3816" i="1"/>
  <c r="O3817" i="1"/>
  <c r="O3818" i="1"/>
  <c r="O3819" i="1"/>
  <c r="O3821" i="1"/>
  <c r="O3822" i="1"/>
  <c r="O3823" i="1"/>
  <c r="O3824" i="1"/>
  <c r="O3827" i="1"/>
  <c r="O3828" i="1"/>
  <c r="O3829" i="1"/>
  <c r="O3832" i="1"/>
  <c r="O3833" i="1"/>
  <c r="O3834" i="1"/>
  <c r="O3836" i="1"/>
  <c r="O3841" i="1"/>
  <c r="O3848" i="1"/>
  <c r="O3850" i="1"/>
  <c r="O3851" i="1"/>
  <c r="O3852" i="1"/>
  <c r="O3853" i="1"/>
  <c r="O3854" i="1"/>
  <c r="O3856" i="1"/>
  <c r="O3855" i="1" s="1"/>
  <c r="O3858" i="1"/>
  <c r="O3859" i="1"/>
  <c r="O3860" i="1"/>
  <c r="O3861" i="1"/>
  <c r="O3862" i="1"/>
  <c r="O3863" i="1"/>
  <c r="O3864" i="1"/>
  <c r="O3865" i="1"/>
  <c r="O3867" i="1"/>
  <c r="O3868" i="1"/>
  <c r="O3869" i="1"/>
  <c r="O3870" i="1"/>
  <c r="O3873" i="1"/>
  <c r="O3874" i="1"/>
  <c r="O3875" i="1"/>
  <c r="O3878" i="1"/>
  <c r="O3879" i="1"/>
  <c r="O3881" i="1"/>
  <c r="O3886" i="1"/>
  <c r="O3893" i="1"/>
  <c r="O3895" i="1"/>
  <c r="O3896" i="1"/>
  <c r="O3897" i="1"/>
  <c r="O3898" i="1"/>
  <c r="O3899" i="1"/>
  <c r="O3901" i="1"/>
  <c r="O3900" i="1" s="1"/>
  <c r="O3903" i="1"/>
  <c r="O3904" i="1"/>
  <c r="O3905" i="1"/>
  <c r="O3906" i="1"/>
  <c r="O3907" i="1"/>
  <c r="O3908" i="1"/>
  <c r="O3909" i="1"/>
  <c r="O3911" i="1"/>
  <c r="O3912" i="1"/>
  <c r="O3913" i="1"/>
  <c r="O3916" i="1"/>
  <c r="O3917" i="1"/>
  <c r="O3920" i="1"/>
  <c r="O3924" i="1"/>
  <c r="O3923" i="1" s="1"/>
  <c r="O3922" i="1" s="1"/>
  <c r="O3926" i="1"/>
  <c r="O3931" i="1"/>
  <c r="O3938" i="1"/>
  <c r="O3940" i="1"/>
  <c r="O3941" i="1"/>
  <c r="O3942" i="1"/>
  <c r="O3943" i="1"/>
  <c r="O3944" i="1"/>
  <c r="O3946" i="1"/>
  <c r="O3945" i="1" s="1"/>
  <c r="O3948" i="1"/>
  <c r="O3949" i="1"/>
  <c r="O3950" i="1"/>
  <c r="O3951" i="1"/>
  <c r="O3952" i="1"/>
  <c r="O3953" i="1"/>
  <c r="O3954" i="1"/>
  <c r="O3955" i="1"/>
  <c r="O3957" i="1"/>
  <c r="O3958" i="1"/>
  <c r="O3959" i="1"/>
  <c r="O3962" i="1"/>
  <c r="O3963" i="1"/>
  <c r="O3964" i="1"/>
  <c r="O3967" i="1"/>
  <c r="O3968" i="1"/>
  <c r="O3970" i="1"/>
  <c r="O3975" i="1"/>
  <c r="O3982" i="1"/>
  <c r="O3984" i="1"/>
  <c r="O3985" i="1"/>
  <c r="O3986" i="1"/>
  <c r="O3987" i="1"/>
  <c r="O3988" i="1"/>
  <c r="O3990" i="1"/>
  <c r="O3989" i="1" s="1"/>
  <c r="O3992" i="1"/>
  <c r="O3993" i="1"/>
  <c r="O3994" i="1"/>
  <c r="O3995" i="1"/>
  <c r="O3996" i="1"/>
  <c r="O3997" i="1"/>
  <c r="O3998" i="1"/>
  <c r="O3999" i="1"/>
  <c r="O4001" i="1"/>
  <c r="O4002" i="1"/>
  <c r="O4003" i="1"/>
  <c r="O4006" i="1"/>
  <c r="O4007" i="1"/>
  <c r="O4010" i="1"/>
  <c r="O4011" i="1"/>
  <c r="O4012" i="1"/>
  <c r="O4014" i="1"/>
  <c r="O4019" i="1"/>
  <c r="O4026" i="1"/>
  <c r="O4025" i="1" s="1"/>
  <c r="O4024" i="1" s="1"/>
  <c r="O4027" i="1" s="1"/>
  <c r="O4031" i="1" s="1"/>
  <c r="O4032" i="1" s="1"/>
  <c r="O4028" i="1"/>
  <c r="O4033" i="1"/>
  <c r="O4040" i="1"/>
  <c r="O4042" i="1"/>
  <c r="O4043" i="1"/>
  <c r="O4044" i="1"/>
  <c r="O4045" i="1"/>
  <c r="O4046" i="1"/>
  <c r="O4048" i="1"/>
  <c r="O4047" i="1" s="1"/>
  <c r="O4050" i="1"/>
  <c r="O4051" i="1"/>
  <c r="O4052" i="1"/>
  <c r="O4053" i="1"/>
  <c r="O4054" i="1"/>
  <c r="O4055" i="1"/>
  <c r="O4056" i="1"/>
  <c r="O4057" i="1"/>
  <c r="O4059" i="1"/>
  <c r="O4060" i="1"/>
  <c r="O4061" i="1"/>
  <c r="O4062" i="1"/>
  <c r="O4065" i="1"/>
  <c r="O4066" i="1"/>
  <c r="O4067" i="1"/>
  <c r="O4070" i="1"/>
  <c r="O4071" i="1"/>
  <c r="O4073" i="1"/>
  <c r="O4074" i="1"/>
  <c r="O4076" i="1"/>
  <c r="O4086" i="1"/>
  <c r="O4088" i="1"/>
  <c r="O4089" i="1"/>
  <c r="O4090" i="1"/>
  <c r="O4091" i="1"/>
  <c r="O4092" i="1"/>
  <c r="O4094" i="1"/>
  <c r="O4093" i="1" s="1"/>
  <c r="O4096" i="1"/>
  <c r="O4097" i="1"/>
  <c r="O4098" i="1"/>
  <c r="O4099" i="1"/>
  <c r="O4100" i="1"/>
  <c r="O4101" i="1"/>
  <c r="O4102" i="1"/>
  <c r="O4103" i="1"/>
  <c r="O4105" i="1"/>
  <c r="O4106" i="1"/>
  <c r="O4107" i="1"/>
  <c r="O4108" i="1"/>
  <c r="O4111" i="1"/>
  <c r="O4112" i="1"/>
  <c r="O4113" i="1"/>
  <c r="O4116" i="1"/>
  <c r="O4117" i="1"/>
  <c r="O4118" i="1"/>
  <c r="O4119" i="1"/>
  <c r="O4120" i="1"/>
  <c r="O4122" i="1"/>
  <c r="O4132" i="1"/>
  <c r="O4134" i="1"/>
  <c r="O4135" i="1"/>
  <c r="O4136" i="1"/>
  <c r="O4137" i="1"/>
  <c r="O4138" i="1"/>
  <c r="O4140" i="1"/>
  <c r="O4139" i="1" s="1"/>
  <c r="O4142" i="1"/>
  <c r="O4143" i="1"/>
  <c r="O4144" i="1"/>
  <c r="O4145" i="1"/>
  <c r="O4146" i="1"/>
  <c r="O4147" i="1"/>
  <c r="O4148" i="1"/>
  <c r="O4149" i="1"/>
  <c r="O4151" i="1"/>
  <c r="O4152" i="1"/>
  <c r="O4153" i="1"/>
  <c r="O4156" i="1"/>
  <c r="O4157" i="1"/>
  <c r="O4158" i="1"/>
  <c r="O4161" i="1"/>
  <c r="O4162" i="1"/>
  <c r="O4164" i="1"/>
  <c r="O4169" i="1"/>
  <c r="O4176" i="1"/>
  <c r="O4178" i="1"/>
  <c r="O4179" i="1"/>
  <c r="O4180" i="1"/>
  <c r="O4181" i="1"/>
  <c r="O4182" i="1"/>
  <c r="O4184" i="1"/>
  <c r="O4183" i="1" s="1"/>
  <c r="O4186" i="1"/>
  <c r="O4187" i="1"/>
  <c r="O4188" i="1"/>
  <c r="O4189" i="1"/>
  <c r="O4190" i="1"/>
  <c r="O4191" i="1"/>
  <c r="O4192" i="1"/>
  <c r="O4193" i="1"/>
  <c r="O4195" i="1"/>
  <c r="O4196" i="1"/>
  <c r="O4197" i="1"/>
  <c r="O4200" i="1"/>
  <c r="O4201" i="1"/>
  <c r="O4202" i="1"/>
  <c r="O4205" i="1"/>
  <c r="O4206" i="1"/>
  <c r="O4207" i="1"/>
  <c r="O4208" i="1"/>
  <c r="O4210" i="1"/>
  <c r="O4215" i="1"/>
  <c r="O4222" i="1"/>
  <c r="O4224" i="1"/>
  <c r="O4225" i="1"/>
  <c r="O4226" i="1"/>
  <c r="O4227" i="1"/>
  <c r="O4228" i="1"/>
  <c r="O4230" i="1"/>
  <c r="O4229" i="1" s="1"/>
  <c r="O4232" i="1"/>
  <c r="O4233" i="1"/>
  <c r="O4234" i="1"/>
  <c r="O4235" i="1"/>
  <c r="O4236" i="1"/>
  <c r="O4237" i="1"/>
  <c r="O4238" i="1"/>
  <c r="O4239" i="1"/>
  <c r="O4241" i="1"/>
  <c r="O4242" i="1"/>
  <c r="O4243" i="1"/>
  <c r="O4244" i="1"/>
  <c r="O4247" i="1"/>
  <c r="O4248" i="1"/>
  <c r="O4251" i="1"/>
  <c r="O4250" i="1" s="1"/>
  <c r="O4249" i="1" s="1"/>
  <c r="O4253" i="1"/>
  <c r="O4258" i="1"/>
  <c r="O4265" i="1"/>
  <c r="O4267" i="1"/>
  <c r="O4268" i="1"/>
  <c r="O4269" i="1"/>
  <c r="O4270" i="1"/>
  <c r="O4271" i="1"/>
  <c r="O4273" i="1"/>
  <c r="O4272" i="1" s="1"/>
  <c r="O4275" i="1"/>
  <c r="O4276" i="1"/>
  <c r="O4277" i="1"/>
  <c r="O4278" i="1"/>
  <c r="O4279" i="1"/>
  <c r="O4280" i="1"/>
  <c r="O4281" i="1"/>
  <c r="O4282" i="1"/>
  <c r="O4284" i="1"/>
  <c r="O4285" i="1"/>
  <c r="O4286" i="1"/>
  <c r="O4289" i="1"/>
  <c r="O4290" i="1"/>
  <c r="O4291" i="1"/>
  <c r="O4294" i="1"/>
  <c r="O4295" i="1"/>
  <c r="O4297" i="1"/>
  <c r="O4302" i="1"/>
  <c r="O4309" i="1"/>
  <c r="O4311" i="1"/>
  <c r="O4312" i="1"/>
  <c r="O4313" i="1"/>
  <c r="O4314" i="1"/>
  <c r="O4315" i="1"/>
  <c r="O4317" i="1"/>
  <c r="O4316" i="1" s="1"/>
  <c r="O4319" i="1"/>
  <c r="O4320" i="1"/>
  <c r="O4321" i="1"/>
  <c r="O4322" i="1"/>
  <c r="O4323" i="1"/>
  <c r="O4324" i="1"/>
  <c r="O4325" i="1"/>
  <c r="O4326" i="1"/>
  <c r="O4328" i="1"/>
  <c r="O4329" i="1"/>
  <c r="O4330" i="1"/>
  <c r="O4333" i="1"/>
  <c r="O4334" i="1"/>
  <c r="O4335" i="1"/>
  <c r="O4338" i="1"/>
  <c r="O4339" i="1"/>
  <c r="O4340" i="1"/>
  <c r="O4342" i="1"/>
  <c r="O4347" i="1"/>
  <c r="O4354" i="1"/>
  <c r="O4356" i="1"/>
  <c r="O4357" i="1"/>
  <c r="O4358" i="1"/>
  <c r="O4359" i="1"/>
  <c r="O4360" i="1"/>
  <c r="O4362" i="1"/>
  <c r="O4361" i="1" s="1"/>
  <c r="O4364" i="1"/>
  <c r="O4365" i="1"/>
  <c r="O4366" i="1"/>
  <c r="O4367" i="1"/>
  <c r="O4368" i="1"/>
  <c r="O4369" i="1"/>
  <c r="O4370" i="1"/>
  <c r="O4371" i="1"/>
  <c r="O4373" i="1"/>
  <c r="O4374" i="1"/>
  <c r="O4375" i="1"/>
  <c r="O4376" i="1"/>
  <c r="O4379" i="1"/>
  <c r="O4380" i="1"/>
  <c r="O4381" i="1"/>
  <c r="O4384" i="1"/>
  <c r="O4385" i="1"/>
  <c r="O4386" i="1"/>
  <c r="O4388" i="1"/>
  <c r="O4393" i="1"/>
  <c r="O4400" i="1"/>
  <c r="O4402" i="1"/>
  <c r="O4403" i="1"/>
  <c r="O4404" i="1"/>
  <c r="O4405" i="1"/>
  <c r="O4406" i="1"/>
  <c r="O4408" i="1"/>
  <c r="O4407" i="1" s="1"/>
  <c r="O4410" i="1"/>
  <c r="O4411" i="1"/>
  <c r="O4412" i="1"/>
  <c r="O4413" i="1"/>
  <c r="O4414" i="1"/>
  <c r="O4415" i="1"/>
  <c r="O4416" i="1"/>
  <c r="O4417" i="1"/>
  <c r="O4419" i="1"/>
  <c r="O4420" i="1"/>
  <c r="O4421" i="1"/>
  <c r="O4422" i="1"/>
  <c r="O4425" i="1"/>
  <c r="O4426" i="1"/>
  <c r="O4427" i="1"/>
  <c r="O4430" i="1"/>
  <c r="O4431" i="1"/>
  <c r="O4432" i="1"/>
  <c r="O4433" i="1"/>
  <c r="O4435" i="1"/>
  <c r="O4446" i="1"/>
  <c r="O4448" i="1"/>
  <c r="O4449" i="1"/>
  <c r="O4450" i="1"/>
  <c r="O4451" i="1"/>
  <c r="O4452" i="1"/>
  <c r="O4454" i="1"/>
  <c r="O4453" i="1" s="1"/>
  <c r="O4456" i="1"/>
  <c r="O4457" i="1"/>
  <c r="O4458" i="1"/>
  <c r="O4459" i="1"/>
  <c r="O4460" i="1"/>
  <c r="O4461" i="1"/>
  <c r="O4462" i="1"/>
  <c r="O4463" i="1"/>
  <c r="O4465" i="1"/>
  <c r="O4466" i="1"/>
  <c r="O4467" i="1"/>
  <c r="O4470" i="1"/>
  <c r="O4471" i="1"/>
  <c r="O4472" i="1"/>
  <c r="O4475" i="1"/>
  <c r="O4476" i="1"/>
  <c r="O4477" i="1"/>
  <c r="O4484" i="1"/>
  <c r="O4491" i="1"/>
  <c r="O4493" i="1"/>
  <c r="O4494" i="1"/>
  <c r="O4495" i="1"/>
  <c r="O4496" i="1"/>
  <c r="O4497" i="1"/>
  <c r="O4499" i="1"/>
  <c r="O4498" i="1" s="1"/>
  <c r="O4501" i="1"/>
  <c r="O4502" i="1"/>
  <c r="O4503" i="1"/>
  <c r="O4504" i="1"/>
  <c r="O4505" i="1"/>
  <c r="O4506" i="1"/>
  <c r="O4507" i="1"/>
  <c r="O4508" i="1"/>
  <c r="O4510" i="1"/>
  <c r="O4511" i="1"/>
  <c r="O4512" i="1"/>
  <c r="O4515" i="1"/>
  <c r="O4516" i="1"/>
  <c r="O4517" i="1"/>
  <c r="O4520" i="1"/>
  <c r="O4519" i="1" s="1"/>
  <c r="O4518" i="1" s="1"/>
  <c r="O4523" i="1"/>
  <c r="O4524" i="1"/>
  <c r="O4525" i="1"/>
  <c r="O4528" i="1"/>
  <c r="O4527" i="1" s="1"/>
  <c r="O4526" i="1" s="1"/>
  <c r="O4535" i="1"/>
  <c r="O4542" i="1"/>
  <c r="O4544" i="1"/>
  <c r="O4545" i="1"/>
  <c r="O4546" i="1"/>
  <c r="O4547" i="1"/>
  <c r="O4548" i="1"/>
  <c r="O4550" i="1"/>
  <c r="O4549" i="1" s="1"/>
  <c r="O4552" i="1"/>
  <c r="O4553" i="1"/>
  <c r="O4554" i="1"/>
  <c r="O4555" i="1"/>
  <c r="O4556" i="1"/>
  <c r="O4557" i="1"/>
  <c r="O4558" i="1"/>
  <c r="O4559" i="1"/>
  <c r="O4561" i="1"/>
  <c r="O4562" i="1"/>
  <c r="O4563" i="1"/>
  <c r="O4566" i="1"/>
  <c r="O4565" i="1" s="1"/>
  <c r="O4564" i="1" s="1"/>
  <c r="O4569" i="1"/>
  <c r="O4568" i="1" s="1"/>
  <c r="O4567" i="1" s="1"/>
  <c r="O4583" i="1"/>
  <c r="O4585" i="1"/>
  <c r="O4586" i="1"/>
  <c r="O4587" i="1"/>
  <c r="O4588" i="1"/>
  <c r="O4589" i="1"/>
  <c r="O4591" i="1"/>
  <c r="O4590" i="1" s="1"/>
  <c r="O4593" i="1"/>
  <c r="O4594" i="1"/>
  <c r="O4595" i="1"/>
  <c r="O4596" i="1"/>
  <c r="O4597" i="1"/>
  <c r="O4598" i="1"/>
  <c r="O4599" i="1"/>
  <c r="O4600" i="1"/>
  <c r="O4602" i="1"/>
  <c r="O4603" i="1"/>
  <c r="O4604" i="1"/>
  <c r="O4607" i="1"/>
  <c r="O4608" i="1"/>
  <c r="O4609" i="1"/>
  <c r="O4612" i="1"/>
  <c r="O4613" i="1"/>
  <c r="O4614" i="1"/>
  <c r="O4616" i="1"/>
  <c r="O4621" i="1"/>
  <c r="O4628" i="1"/>
  <c r="O4630" i="1"/>
  <c r="O4631" i="1"/>
  <c r="O4632" i="1"/>
  <c r="O4633" i="1"/>
  <c r="O4635" i="1"/>
  <c r="O4634" i="1" s="1"/>
  <c r="O4637" i="1"/>
  <c r="O4638" i="1"/>
  <c r="O4639" i="1"/>
  <c r="O4640" i="1"/>
  <c r="O4641" i="1"/>
  <c r="O4642" i="1"/>
  <c r="O4643" i="1"/>
  <c r="O4644" i="1"/>
  <c r="O4646" i="1"/>
  <c r="O4647" i="1"/>
  <c r="O4648" i="1"/>
  <c r="O4651" i="1"/>
  <c r="O4650" i="1" s="1"/>
  <c r="O4649" i="1" s="1"/>
  <c r="O4654" i="1"/>
  <c r="O4653" i="1" s="1"/>
  <c r="O4652" i="1" s="1"/>
  <c r="O4656" i="1"/>
  <c r="O4661" i="1"/>
  <c r="O4668" i="1"/>
  <c r="O4670" i="1"/>
  <c r="O4671" i="1"/>
  <c r="O4672" i="1"/>
  <c r="O4673" i="1"/>
  <c r="O4675" i="1"/>
  <c r="O4674" i="1" s="1"/>
  <c r="O4677" i="1"/>
  <c r="O4678" i="1"/>
  <c r="O4679" i="1"/>
  <c r="O4680" i="1"/>
  <c r="O4681" i="1"/>
  <c r="O4682" i="1"/>
  <c r="O4683" i="1"/>
  <c r="O4685" i="1"/>
  <c r="O4686" i="1"/>
  <c r="O4687" i="1"/>
  <c r="O4690" i="1"/>
  <c r="O4689" i="1" s="1"/>
  <c r="O4688" i="1" s="1"/>
  <c r="O4693" i="1"/>
  <c r="O4694" i="1"/>
  <c r="O4695" i="1"/>
  <c r="O4697" i="1"/>
  <c r="O4702" i="1"/>
  <c r="O4705" i="1"/>
  <c r="O4708" i="1"/>
  <c r="O4716" i="1"/>
  <c r="O4718" i="1"/>
  <c r="O4719" i="1"/>
  <c r="O4720" i="1"/>
  <c r="O4721" i="1"/>
  <c r="O4722" i="1"/>
  <c r="O4724" i="1"/>
  <c r="O4726" i="1"/>
  <c r="O4727" i="1"/>
  <c r="O4728" i="1"/>
  <c r="O4729" i="1"/>
  <c r="O4730" i="1"/>
  <c r="O4731" i="1"/>
  <c r="O4732" i="1"/>
  <c r="O4733" i="1"/>
  <c r="O4735" i="1"/>
  <c r="O4736" i="1"/>
  <c r="O4737" i="1"/>
  <c r="O4740" i="1"/>
  <c r="O4742" i="1"/>
  <c r="O4747" i="1"/>
  <c r="O4750" i="1"/>
  <c r="O4753" i="1"/>
  <c r="O4755" i="1"/>
  <c r="O4756" i="1"/>
  <c r="O4758" i="1"/>
  <c r="BT826" i="1" l="1"/>
  <c r="BT27" i="1"/>
  <c r="BT1575" i="1"/>
  <c r="BT334" i="1"/>
  <c r="BT4220" i="1"/>
  <c r="BT3515" i="1"/>
  <c r="BT2538" i="1"/>
  <c r="BT3891" i="1"/>
  <c r="BT4307" i="1"/>
  <c r="BT3279" i="1"/>
  <c r="BT131" i="1"/>
  <c r="BT905" i="1"/>
  <c r="BT1594" i="1"/>
  <c r="BT2335" i="1"/>
  <c r="BT580" i="1"/>
  <c r="AJ3919" i="1"/>
  <c r="AJ3918" i="1" s="1"/>
  <c r="BE3919" i="1"/>
  <c r="BE3918" i="1" s="1"/>
  <c r="O3919" i="1"/>
  <c r="O3918" i="1" s="1"/>
  <c r="BT172" i="1"/>
  <c r="BT2907" i="1"/>
  <c r="O3344" i="1"/>
  <c r="AJ3344" i="1"/>
  <c r="BE3344" i="1"/>
  <c r="AJ2289" i="1"/>
  <c r="BT2194" i="1"/>
  <c r="BT623" i="1"/>
  <c r="BT2330" i="1"/>
  <c r="BT2333" i="1"/>
  <c r="AJ2960" i="1"/>
  <c r="BT212" i="1"/>
  <c r="BT2261" i="1"/>
  <c r="BE2960" i="1"/>
  <c r="AJ3697" i="1"/>
  <c r="BE3697" i="1"/>
  <c r="BE3696" i="1" s="1"/>
  <c r="O3697" i="1"/>
  <c r="O3696" i="1" s="1"/>
  <c r="O2289" i="1"/>
  <c r="BT2686" i="1"/>
  <c r="BT3132" i="1"/>
  <c r="O2960" i="1"/>
  <c r="BT2989" i="1"/>
  <c r="BT2491" i="1"/>
  <c r="BE2289" i="1"/>
  <c r="BT1398" i="1"/>
  <c r="BE1956" i="1"/>
  <c r="BE1947" i="1" s="1"/>
  <c r="BT1852" i="1"/>
  <c r="BT1661" i="1"/>
  <c r="BT4626" i="1"/>
  <c r="BT3365" i="1"/>
  <c r="BT3364" i="1"/>
  <c r="AJ2284" i="1"/>
  <c r="BT3316" i="1"/>
  <c r="BT2110" i="1"/>
  <c r="AJ2010" i="1"/>
  <c r="AJ1663" i="1" s="1"/>
  <c r="O2010" i="1"/>
  <c r="BE2010" i="1"/>
  <c r="BE1663" i="1" s="1"/>
  <c r="BT3800" i="1"/>
  <c r="O1956" i="1"/>
  <c r="O1947" i="1" s="1"/>
  <c r="BT2153" i="1"/>
  <c r="BT2154" i="1"/>
  <c r="BT442" i="1"/>
  <c r="BT415" i="1"/>
  <c r="AJ1956" i="1"/>
  <c r="AJ1947" i="1" s="1"/>
  <c r="BT3756" i="1"/>
  <c r="BT3326" i="1"/>
  <c r="BT3713" i="1"/>
  <c r="BT3327" i="1"/>
  <c r="BT4130" i="1"/>
  <c r="BT377" i="1"/>
  <c r="BT3654" i="1"/>
  <c r="BT4352" i="1"/>
  <c r="BT1232" i="1"/>
  <c r="BT2853" i="1"/>
  <c r="BT2854" i="1"/>
  <c r="BT1882" i="1"/>
  <c r="BT1192" i="1"/>
  <c r="BT3925" i="1"/>
  <c r="BT240" i="1"/>
  <c r="BT1485" i="1"/>
  <c r="BT4715" i="1"/>
  <c r="BT2329" i="1"/>
  <c r="BT8" i="1"/>
  <c r="BT1656" i="1"/>
  <c r="BT1657" i="1"/>
  <c r="BT1607" i="1"/>
  <c r="BT1608" i="1"/>
  <c r="BT2176" i="1"/>
  <c r="BT1655" i="1"/>
  <c r="BT569" i="1"/>
  <c r="BT251" i="1"/>
  <c r="BT2432" i="1"/>
  <c r="BT3264" i="1"/>
  <c r="BT3265" i="1"/>
  <c r="BT2583" i="1"/>
  <c r="BT2594" i="1"/>
  <c r="BT4252" i="1"/>
  <c r="BT4163" i="1"/>
  <c r="BT4615" i="1"/>
  <c r="BT3981" i="1"/>
  <c r="BT3111" i="1"/>
  <c r="BT1837" i="1"/>
  <c r="BT2331" i="1"/>
  <c r="BT201" i="1"/>
  <c r="BT2612" i="1"/>
  <c r="BT4069" i="1"/>
  <c r="BT853" i="1"/>
  <c r="BT4296" i="1"/>
  <c r="BT2632" i="1"/>
  <c r="BT2790" i="1"/>
  <c r="BT2791" i="1"/>
  <c r="BT365" i="1"/>
  <c r="BT453" i="1"/>
  <c r="BT815" i="1"/>
  <c r="BT2070" i="1"/>
  <c r="BT2242" i="1"/>
  <c r="BT3424" i="1"/>
  <c r="BT3041" i="1"/>
  <c r="BT3042" i="1"/>
  <c r="BT4445" i="1"/>
  <c r="BT4489" i="1"/>
  <c r="BT3339" i="1"/>
  <c r="BT3340" i="1"/>
  <c r="BT1917" i="1"/>
  <c r="BT3346" i="1"/>
  <c r="BT4209" i="1"/>
  <c r="BT3610" i="1"/>
  <c r="BT1470" i="1"/>
  <c r="BT2355" i="1"/>
  <c r="BT2772" i="1"/>
  <c r="BT1660" i="1"/>
  <c r="BT3465" i="1"/>
  <c r="BT161" i="1"/>
  <c r="BT1068" i="1"/>
  <c r="BT3702" i="1"/>
  <c r="BT2880" i="1"/>
  <c r="BT1810" i="1"/>
  <c r="BT3068" i="1"/>
  <c r="BT944" i="1"/>
  <c r="BT611" i="1"/>
  <c r="BT1683" i="1"/>
  <c r="BT1684" i="1"/>
  <c r="BT2134" i="1"/>
  <c r="BT1439" i="1"/>
  <c r="BT2941" i="1"/>
  <c r="BT2942" i="1"/>
  <c r="BT48" i="1"/>
  <c r="BT3947" i="1"/>
  <c r="BT2515" i="1"/>
  <c r="BT3846" i="1"/>
  <c r="BT3835" i="1"/>
  <c r="BT2958" i="1"/>
  <c r="BT4341" i="1"/>
  <c r="BT3238" i="1"/>
  <c r="BT3087" i="1"/>
  <c r="BT3088" i="1"/>
  <c r="BT2823" i="1"/>
  <c r="BT1616" i="1"/>
  <c r="BT1358" i="1"/>
  <c r="BT2320" i="1"/>
  <c r="BT89" i="1"/>
  <c r="BT4655" i="1"/>
  <c r="BT2225" i="1"/>
  <c r="BT2400" i="1"/>
  <c r="BT4387" i="1"/>
  <c r="BT4085" i="1"/>
  <c r="BT1665" i="1"/>
  <c r="BT4027" i="1"/>
  <c r="BT31" i="1"/>
  <c r="BT1262" i="1"/>
  <c r="BT25" i="1"/>
  <c r="BT2566" i="1"/>
  <c r="BT1150" i="1"/>
  <c r="BT1769" i="1"/>
  <c r="BT984" i="1"/>
  <c r="BT1529" i="1"/>
  <c r="BT446" i="1"/>
  <c r="BT447" i="1"/>
  <c r="BT3744" i="1"/>
  <c r="BT1119" i="1"/>
  <c r="BT3185" i="1"/>
  <c r="BT1316" i="1"/>
  <c r="BT3560" i="1"/>
  <c r="BT1712" i="1"/>
  <c r="BT539" i="1"/>
  <c r="AJ2885" i="1"/>
  <c r="AJ3966" i="1"/>
  <c r="AJ3965" i="1" s="1"/>
  <c r="AJ3688" i="1"/>
  <c r="AJ3679" i="1" s="1"/>
  <c r="AJ2222" i="1"/>
  <c r="AJ2221" i="1" s="1"/>
  <c r="BE3128" i="1"/>
  <c r="BE3112" i="1"/>
  <c r="BE3176" i="1"/>
  <c r="BE3741" i="1"/>
  <c r="BE3740" i="1" s="1"/>
  <c r="BE2701" i="1"/>
  <c r="BE1218" i="1"/>
  <c r="BE1217" i="1" s="1"/>
  <c r="BE730" i="1"/>
  <c r="BE729" i="1" s="1"/>
  <c r="BE484" i="1"/>
  <c r="BE483" i="1" s="1"/>
  <c r="BE401" i="1"/>
  <c r="BE400" i="1" s="1"/>
  <c r="BE198" i="1"/>
  <c r="BE197" i="1" s="1"/>
  <c r="BE2810" i="1"/>
  <c r="BE2139" i="1"/>
  <c r="BE2138" i="1" s="1"/>
  <c r="BE1384" i="1"/>
  <c r="BE1383" i="1" s="1"/>
  <c r="BE1177" i="1"/>
  <c r="BE1176" i="1" s="1"/>
  <c r="BE970" i="1"/>
  <c r="BE969" i="1" s="1"/>
  <c r="BE480" i="1"/>
  <c r="BE478" i="1" s="1"/>
  <c r="BE477" i="1" s="1"/>
  <c r="BE362" i="1"/>
  <c r="BE361" i="1" s="1"/>
  <c r="BE278" i="1"/>
  <c r="BE277" i="1" s="1"/>
  <c r="BE689" i="1"/>
  <c r="BE688" i="1" s="1"/>
  <c r="BE3915" i="1"/>
  <c r="BE3914" i="1" s="1"/>
  <c r="BE3405" i="1"/>
  <c r="BE2381" i="1"/>
  <c r="BE2379" i="1" s="1"/>
  <c r="BE2378" i="1" s="1"/>
  <c r="BE1922" i="1"/>
  <c r="BE1921" i="1" s="1"/>
  <c r="BE1838" i="1"/>
  <c r="BE1837" i="1" s="1"/>
  <c r="BE1597" i="1"/>
  <c r="BE1343" i="1"/>
  <c r="BE1342" i="1" s="1"/>
  <c r="BE1259" i="1"/>
  <c r="BE1258" i="1" s="1"/>
  <c r="BE929" i="1"/>
  <c r="BE928" i="1" s="1"/>
  <c r="BE808" i="1"/>
  <c r="BE807" i="1" s="1"/>
  <c r="BE525" i="1"/>
  <c r="BE524" i="1" s="1"/>
  <c r="BE237" i="1"/>
  <c r="BE236" i="1" s="1"/>
  <c r="BE150" i="1"/>
  <c r="AJ4246" i="1"/>
  <c r="AJ4245" i="1" s="1"/>
  <c r="AJ3877" i="1"/>
  <c r="AJ3876" i="1" s="1"/>
  <c r="AJ3495" i="1"/>
  <c r="AJ3487" i="1" s="1"/>
  <c r="AJ3175" i="1"/>
  <c r="AJ2928" i="1"/>
  <c r="AJ2613" i="1"/>
  <c r="AJ2612" i="1" s="1"/>
  <c r="AJ1796" i="1"/>
  <c r="AJ1795" i="1" s="1"/>
  <c r="O2701" i="1"/>
  <c r="O1838" i="1"/>
  <c r="O1837" i="1" s="1"/>
  <c r="O1384" i="1"/>
  <c r="O1383" i="1" s="1"/>
  <c r="O1218" i="1"/>
  <c r="O1217" i="1" s="1"/>
  <c r="O929" i="1"/>
  <c r="O928" i="1" s="1"/>
  <c r="O808" i="1"/>
  <c r="O807" i="1" s="1"/>
  <c r="O730" i="1"/>
  <c r="O729" i="1" s="1"/>
  <c r="O484" i="1"/>
  <c r="O483" i="1" s="1"/>
  <c r="O4692" i="1"/>
  <c r="O4691" i="1" s="1"/>
  <c r="O4645" i="1"/>
  <c r="O4636" i="1" s="1"/>
  <c r="O4514" i="1"/>
  <c r="O4513" i="1" s="1"/>
  <c r="O4160" i="1"/>
  <c r="O4159" i="1" s="1"/>
  <c r="O4150" i="1"/>
  <c r="O4005" i="1"/>
  <c r="O4004" i="1" s="1"/>
  <c r="O3634" i="1"/>
  <c r="O3633" i="1" s="1"/>
  <c r="O3591" i="1"/>
  <c r="O3590" i="1" s="1"/>
  <c r="O3579" i="1"/>
  <c r="O3571" i="1" s="1"/>
  <c r="O3455" i="1"/>
  <c r="O3446" i="1" s="1"/>
  <c r="O2943" i="1"/>
  <c r="O2925" i="1"/>
  <c r="O2882" i="1"/>
  <c r="O2825" i="1"/>
  <c r="O2824" i="1" s="1"/>
  <c r="O2823" i="1" s="1"/>
  <c r="O2802" i="1"/>
  <c r="O2707" i="1"/>
  <c r="O2664" i="1"/>
  <c r="O2609" i="1"/>
  <c r="O2608" i="1" s="1"/>
  <c r="O2607" i="1" s="1"/>
  <c r="AJ4160" i="1"/>
  <c r="AJ4159" i="1" s="1"/>
  <c r="AJ4005" i="1"/>
  <c r="AJ4004" i="1" s="1"/>
  <c r="AJ3178" i="1"/>
  <c r="AJ2925" i="1"/>
  <c r="AJ2882" i="1"/>
  <c r="AJ2825" i="1"/>
  <c r="AJ2824" i="1" s="1"/>
  <c r="AJ2823" i="1" s="1"/>
  <c r="AJ2802" i="1"/>
  <c r="AJ2707" i="1"/>
  <c r="AJ2664" i="1"/>
  <c r="AJ2609" i="1"/>
  <c r="AJ2608" i="1" s="1"/>
  <c r="AJ2607" i="1" s="1"/>
  <c r="AJ2096" i="1"/>
  <c r="AJ2095" i="1" s="1"/>
  <c r="AJ1667" i="1"/>
  <c r="AJ1094" i="1"/>
  <c r="AJ1093" i="1" s="1"/>
  <c r="AJ850" i="1"/>
  <c r="AJ849" i="1" s="1"/>
  <c r="AJ649" i="1"/>
  <c r="AJ648" i="1" s="1"/>
  <c r="AJ439" i="1"/>
  <c r="AJ438" i="1" s="1"/>
  <c r="AJ320" i="1"/>
  <c r="AJ319" i="1" s="1"/>
  <c r="BE4734" i="1"/>
  <c r="BE2222" i="1"/>
  <c r="BE2221" i="1" s="1"/>
  <c r="BE1796" i="1"/>
  <c r="BE1795" i="1" s="1"/>
  <c r="BE1613" i="1"/>
  <c r="BE1547" i="1"/>
  <c r="BE4560" i="1"/>
  <c r="BE4551" i="1" s="1"/>
  <c r="BE4492" i="1"/>
  <c r="BE4490" i="1" s="1"/>
  <c r="BE4474" i="1"/>
  <c r="BE4473" i="1" s="1"/>
  <c r="BE4464" i="1"/>
  <c r="BE4455" i="1" s="1"/>
  <c r="BE4372" i="1"/>
  <c r="BE4363" i="1" s="1"/>
  <c r="BE4288" i="1"/>
  <c r="BE4287" i="1" s="1"/>
  <c r="BE4204" i="1"/>
  <c r="BE4203" i="1" s="1"/>
  <c r="BE4194" i="1"/>
  <c r="BE4185" i="1" s="1"/>
  <c r="BE4110" i="1"/>
  <c r="BE4109" i="1" s="1"/>
  <c r="BE4087" i="1"/>
  <c r="BE4085" i="1" s="1"/>
  <c r="BE4058" i="1"/>
  <c r="BE4049" i="1" s="1"/>
  <c r="BE3983" i="1"/>
  <c r="BE3981" i="1" s="1"/>
  <c r="BE3894" i="1"/>
  <c r="BE3892" i="1" s="1"/>
  <c r="BE3866" i="1"/>
  <c r="BE3857" i="1" s="1"/>
  <c r="BE3716" i="1"/>
  <c r="BE3714" i="1" s="1"/>
  <c r="BE3612" i="1"/>
  <c r="BE3610" i="1" s="1"/>
  <c r="BE3479" i="1"/>
  <c r="BE3477" i="1" s="1"/>
  <c r="BE3280" i="1"/>
  <c r="BE3204" i="1"/>
  <c r="BE3165" i="1"/>
  <c r="BE3133" i="1"/>
  <c r="BE3123" i="1"/>
  <c r="BE3115" i="1"/>
  <c r="BE3019" i="1"/>
  <c r="BE2935" i="1"/>
  <c r="BE2872" i="1"/>
  <c r="BE2761" i="1"/>
  <c r="BE2754" i="1"/>
  <c r="BE2725" i="1"/>
  <c r="BE2716" i="1"/>
  <c r="BE2586" i="1"/>
  <c r="BE2584" i="1" s="1"/>
  <c r="BE2567" i="1"/>
  <c r="BE2566" i="1" s="1"/>
  <c r="BE2511" i="1"/>
  <c r="BE2502" i="1" s="1"/>
  <c r="BE2130" i="1"/>
  <c r="BE2121" i="1" s="1"/>
  <c r="BE2072" i="1"/>
  <c r="BE2070" i="1" s="1"/>
  <c r="BE1855" i="1"/>
  <c r="BE1853" i="1" s="1"/>
  <c r="BE1813" i="1"/>
  <c r="BE1811" i="1" s="1"/>
  <c r="BE1417" i="1"/>
  <c r="BE1409" i="1" s="1"/>
  <c r="BE1251" i="1"/>
  <c r="BE1243" i="1" s="1"/>
  <c r="BE1070" i="1"/>
  <c r="BE1068" i="1" s="1"/>
  <c r="BE962" i="1"/>
  <c r="BE954" i="1" s="1"/>
  <c r="BE625" i="1"/>
  <c r="BE623" i="1" s="1"/>
  <c r="BE517" i="1"/>
  <c r="BE509" i="1" s="1"/>
  <c r="BE473" i="1"/>
  <c r="BE464" i="1" s="1"/>
  <c r="BE354" i="1"/>
  <c r="BE345" i="1" s="1"/>
  <c r="BE311" i="1"/>
  <c r="BE303" i="1" s="1"/>
  <c r="BE190" i="1"/>
  <c r="BE183" i="1" s="1"/>
  <c r="BE175" i="1"/>
  <c r="BE173" i="1" s="1"/>
  <c r="BE67" i="1"/>
  <c r="BE1425" i="1"/>
  <c r="BE1424" i="1" s="1"/>
  <c r="BE270" i="1"/>
  <c r="BE262" i="1" s="1"/>
  <c r="BE3775" i="1"/>
  <c r="BE3766" i="1" s="1"/>
  <c r="BE2088" i="1"/>
  <c r="BE2079" i="1" s="1"/>
  <c r="BE1872" i="1"/>
  <c r="BE1863" i="1" s="1"/>
  <c r="BE12" i="1"/>
  <c r="BE2751" i="1"/>
  <c r="BE2698" i="1"/>
  <c r="BE2563" i="1"/>
  <c r="BE2562" i="1" s="1"/>
  <c r="BE2561" i="1" s="1"/>
  <c r="BE2519" i="1"/>
  <c r="BE2518" i="1" s="1"/>
  <c r="BE2214" i="1"/>
  <c r="BE2205" i="1" s="1"/>
  <c r="BE1788" i="1"/>
  <c r="BE1779" i="1" s="1"/>
  <c r="BE142" i="1"/>
  <c r="BE3584" i="1"/>
  <c r="BE3583" i="1" s="1"/>
  <c r="BE2947" i="1"/>
  <c r="BE2832" i="1"/>
  <c r="BE2710" i="1"/>
  <c r="BE2660" i="1"/>
  <c r="BE2527" i="1"/>
  <c r="BE2473" i="1"/>
  <c r="BE2472" i="1" s="1"/>
  <c r="BE2337" i="1"/>
  <c r="BE2180" i="1"/>
  <c r="BE2179" i="1" s="1"/>
  <c r="BE812" i="1"/>
  <c r="BE811" i="1" s="1"/>
  <c r="BE566" i="1"/>
  <c r="BE565" i="1" s="1"/>
  <c r="BE3332" i="1"/>
  <c r="BE3391" i="1"/>
  <c r="BE3382" i="1" s="1"/>
  <c r="BE3311" i="1"/>
  <c r="BE3266" i="1"/>
  <c r="BE3294" i="1"/>
  <c r="BE2327" i="1"/>
  <c r="BE1640" i="1"/>
  <c r="BE18" i="1"/>
  <c r="BE3319" i="1"/>
  <c r="BE3090" i="1"/>
  <c r="BE3088" i="1" s="1"/>
  <c r="BE2321" i="1"/>
  <c r="BE2313" i="1"/>
  <c r="BE2357" i="1"/>
  <c r="BE2355" i="1" s="1"/>
  <c r="BE1659" i="1"/>
  <c r="BE2003" i="1"/>
  <c r="BE2002" i="1" s="1"/>
  <c r="BE1651" i="1"/>
  <c r="BE1556" i="1"/>
  <c r="BE1555" i="1" s="1"/>
  <c r="BE1531" i="1"/>
  <c r="BE1529" i="1" s="1"/>
  <c r="BE4692" i="1"/>
  <c r="BE4691" i="1" s="1"/>
  <c r="BE4645" i="1"/>
  <c r="BE4636" i="1" s="1"/>
  <c r="BE4514" i="1"/>
  <c r="BE4513" i="1" s="1"/>
  <c r="BE4160" i="1"/>
  <c r="BE4159" i="1" s="1"/>
  <c r="BE4150" i="1"/>
  <c r="BE4141" i="1" s="1"/>
  <c r="BE4005" i="1"/>
  <c r="BE4004" i="1" s="1"/>
  <c r="BE3939" i="1"/>
  <c r="BE3937" i="1" s="1"/>
  <c r="BE3758" i="1"/>
  <c r="BE3756" i="1" s="1"/>
  <c r="BE3671" i="1"/>
  <c r="BE3669" i="1" s="1"/>
  <c r="BE3634" i="1"/>
  <c r="BE3633" i="1" s="1"/>
  <c r="BE3591" i="1"/>
  <c r="BE3590" i="1" s="1"/>
  <c r="BE3579" i="1"/>
  <c r="BE3571" i="1" s="1"/>
  <c r="BE3455" i="1"/>
  <c r="BE3446" i="1" s="1"/>
  <c r="BE3324" i="1"/>
  <c r="BE3318" i="1"/>
  <c r="BE3312" i="1"/>
  <c r="BE3256" i="1"/>
  <c r="BE3241" i="1"/>
  <c r="BE3239" i="1" s="1"/>
  <c r="BE3215" i="1"/>
  <c r="BE3214" i="1" s="1"/>
  <c r="BE3178" i="1"/>
  <c r="BE3104" i="1"/>
  <c r="BE3096" i="1"/>
  <c r="BE3069" i="1"/>
  <c r="BE3068" i="1" s="1"/>
  <c r="BE3044" i="1"/>
  <c r="BE3042" i="1" s="1"/>
  <c r="BE2992" i="1"/>
  <c r="BE2990" i="1" s="1"/>
  <c r="BE2975" i="1"/>
  <c r="BE2953" i="1"/>
  <c r="BE2943" i="1"/>
  <c r="BE2925" i="1"/>
  <c r="BE2909" i="1"/>
  <c r="BE2907" i="1" s="1"/>
  <c r="BE2882" i="1"/>
  <c r="BE2856" i="1"/>
  <c r="BE2854" i="1" s="1"/>
  <c r="BE2825" i="1"/>
  <c r="BE2802" i="1"/>
  <c r="BE2793" i="1"/>
  <c r="BE2791" i="1" s="1"/>
  <c r="BE2767" i="1"/>
  <c r="BE2707" i="1"/>
  <c r="BE2664" i="1"/>
  <c r="BE2609" i="1"/>
  <c r="BE2608" i="1" s="1"/>
  <c r="BE2607" i="1" s="1"/>
  <c r="BE2540" i="1"/>
  <c r="BE2538" i="1" s="1"/>
  <c r="BE2326" i="1"/>
  <c r="BE2319" i="1"/>
  <c r="BE2363" i="1"/>
  <c r="BE2311" i="1"/>
  <c r="BE2255" i="1"/>
  <c r="BE2096" i="1"/>
  <c r="BE2095" i="1" s="1"/>
  <c r="BE1667" i="1"/>
  <c r="BE1913" i="1"/>
  <c r="BE1904" i="1" s="1"/>
  <c r="BE1747" i="1"/>
  <c r="BE1738" i="1" s="1"/>
  <c r="BE1668" i="1"/>
  <c r="BE1650" i="1"/>
  <c r="BE1643" i="1"/>
  <c r="BE1488" i="1"/>
  <c r="BE1486" i="1" s="1"/>
  <c r="BE1459" i="1"/>
  <c r="BE1450" i="1" s="1"/>
  <c r="BE1401" i="1"/>
  <c r="BE1399" i="1" s="1"/>
  <c r="BE1293" i="1"/>
  <c r="BE1284" i="1" s="1"/>
  <c r="BE1235" i="1"/>
  <c r="BE1233" i="1" s="1"/>
  <c r="BE1127" i="1"/>
  <c r="BE1119" i="1" s="1"/>
  <c r="BE1094" i="1"/>
  <c r="BE1093" i="1" s="1"/>
  <c r="BE1004" i="1"/>
  <c r="BE995" i="1" s="1"/>
  <c r="BE883" i="1"/>
  <c r="BE875" i="1" s="1"/>
  <c r="BE4717" i="1"/>
  <c r="BE4715" i="1" s="1"/>
  <c r="BE4629" i="1"/>
  <c r="BE4627" i="1" s="1"/>
  <c r="BE4611" i="1"/>
  <c r="BE4610" i="1" s="1"/>
  <c r="BE4601" i="1"/>
  <c r="BE4592" i="1" s="1"/>
  <c r="BE4543" i="1"/>
  <c r="BE4541" i="1" s="1"/>
  <c r="BE4447" i="1"/>
  <c r="BE4445" i="1" s="1"/>
  <c r="BE4429" i="1"/>
  <c r="BE4428" i="1" s="1"/>
  <c r="BE4378" i="1"/>
  <c r="BE4377" i="1" s="1"/>
  <c r="BE4355" i="1"/>
  <c r="BE4353" i="1" s="1"/>
  <c r="BE4337" i="1"/>
  <c r="BE4336" i="1" s="1"/>
  <c r="BE4327" i="1"/>
  <c r="BE4318" i="1" s="1"/>
  <c r="BE4177" i="1"/>
  <c r="BE4175" i="1" s="1"/>
  <c r="BE4064" i="1"/>
  <c r="BE4063" i="1" s="1"/>
  <c r="BE4041" i="1"/>
  <c r="BE4039" i="1" s="1"/>
  <c r="BE3961" i="1"/>
  <c r="BE3960" i="1" s="1"/>
  <c r="BE3872" i="1"/>
  <c r="BE3871" i="1" s="1"/>
  <c r="BE3849" i="1"/>
  <c r="BE3847" i="1" s="1"/>
  <c r="BE3846" i="1" s="1"/>
  <c r="BE3831" i="1"/>
  <c r="BE3830" i="1" s="1"/>
  <c r="BE3780" i="1"/>
  <c r="BE3779" i="1" s="1"/>
  <c r="BE3588" i="1"/>
  <c r="BE3587" i="1" s="1"/>
  <c r="BE3338" i="1"/>
  <c r="BE3563" i="1"/>
  <c r="BE3561" i="1" s="1"/>
  <c r="BE3545" i="1"/>
  <c r="BE3544" i="1" s="1"/>
  <c r="BE3535" i="1"/>
  <c r="BE3526" i="1" s="1"/>
  <c r="BE3323" i="1"/>
  <c r="BE3317" i="1"/>
  <c r="BE3309" i="1"/>
  <c r="BE3368" i="1"/>
  <c r="BE3365" i="1" s="1"/>
  <c r="BE3247" i="1"/>
  <c r="BE3296" i="1"/>
  <c r="BE3212" i="1"/>
  <c r="BE3211" i="1" s="1"/>
  <c r="BE3187" i="1"/>
  <c r="BE3185" i="1" s="1"/>
  <c r="BE3173" i="1"/>
  <c r="BE3159" i="1"/>
  <c r="BE3139" i="1"/>
  <c r="BE3066" i="1"/>
  <c r="BE3065" i="1" s="1"/>
  <c r="BE3050" i="1"/>
  <c r="BE3014" i="1"/>
  <c r="BE3013" i="1" s="1"/>
  <c r="BE2998" i="1"/>
  <c r="BE2915" i="1"/>
  <c r="BE2878" i="1"/>
  <c r="BE2877" i="1" s="1"/>
  <c r="BE2862" i="1"/>
  <c r="BE2839" i="1"/>
  <c r="BE2799" i="1"/>
  <c r="BE2741" i="1"/>
  <c r="BE2651" i="1"/>
  <c r="BE2494" i="1"/>
  <c r="BE2492" i="1" s="1"/>
  <c r="BE2465" i="1"/>
  <c r="BE2456" i="1" s="1"/>
  <c r="BE2325" i="1"/>
  <c r="BE2314" i="1"/>
  <c r="BE2264" i="1"/>
  <c r="BE2172" i="1"/>
  <c r="BE2163" i="1" s="1"/>
  <c r="BE2113" i="1"/>
  <c r="BE2111" i="1" s="1"/>
  <c r="BE2048" i="1"/>
  <c r="BE2039" i="1" s="1"/>
  <c r="BE1666" i="1"/>
  <c r="BE1713" i="1"/>
  <c r="BE1712" i="1" s="1"/>
  <c r="BE1703" i="1"/>
  <c r="BE1649" i="1"/>
  <c r="BE1641" i="1"/>
  <c r="BE1609" i="1"/>
  <c r="BE1600" i="1"/>
  <c r="BE1552" i="1"/>
  <c r="BE1551" i="1" s="1"/>
  <c r="BE1536" i="1"/>
  <c r="BE1510" i="1"/>
  <c r="BE1509" i="1" s="1"/>
  <c r="BE1494" i="1"/>
  <c r="BE1335" i="1"/>
  <c r="BE1326" i="1" s="1"/>
  <c r="BE1169" i="1"/>
  <c r="BE1160" i="1" s="1"/>
  <c r="BE1111" i="1"/>
  <c r="BE1109" i="1" s="1"/>
  <c r="BE867" i="1"/>
  <c r="BE865" i="1" s="1"/>
  <c r="BE681" i="1"/>
  <c r="BE674" i="1" s="1"/>
  <c r="BE666" i="1"/>
  <c r="BE664" i="1" s="1"/>
  <c r="BE558" i="1"/>
  <c r="BE550" i="1" s="1"/>
  <c r="BE456" i="1"/>
  <c r="BE454" i="1" s="1"/>
  <c r="BE337" i="1"/>
  <c r="BE335" i="1" s="1"/>
  <c r="BE32" i="1"/>
  <c r="BE75" i="1"/>
  <c r="BE74" i="1" s="1"/>
  <c r="BE23" i="1"/>
  <c r="BE15" i="1"/>
  <c r="BE57" i="1"/>
  <c r="BE7" i="1"/>
  <c r="BE4739" i="1"/>
  <c r="BE4738" i="1" s="1"/>
  <c r="BE4723" i="1"/>
  <c r="BE4522" i="1"/>
  <c r="BE4521" i="1" s="1"/>
  <c r="BE4469" i="1"/>
  <c r="BE4468" i="1" s="1"/>
  <c r="BE4418" i="1"/>
  <c r="BE4409" i="1" s="1"/>
  <c r="BE4293" i="1"/>
  <c r="BE4292" i="1" s="1"/>
  <c r="BE4283" i="1"/>
  <c r="BE4274" i="1" s="1"/>
  <c r="BE4240" i="1"/>
  <c r="BE4231" i="1" s="1"/>
  <c r="BE4199" i="1"/>
  <c r="BE4198" i="1" s="1"/>
  <c r="BE4133" i="1"/>
  <c r="BE4131" i="1" s="1"/>
  <c r="BE4115" i="1"/>
  <c r="BE4114" i="1" s="1"/>
  <c r="BE4072" i="1"/>
  <c r="BE3346" i="1" s="1"/>
  <c r="BE1045" i="1"/>
  <c r="BE1037" i="1" s="1"/>
  <c r="BE4584" i="1"/>
  <c r="BE4582" i="1" s="1"/>
  <c r="BE4509" i="1"/>
  <c r="BE4500" i="1" s="1"/>
  <c r="BE4310" i="1"/>
  <c r="BE4308" i="1" s="1"/>
  <c r="BE4155" i="1"/>
  <c r="BE4154" i="1" s="1"/>
  <c r="BE4104" i="1"/>
  <c r="BE4095" i="1" s="1"/>
  <c r="BE4000" i="1"/>
  <c r="BE3991" i="1" s="1"/>
  <c r="BE3733" i="1"/>
  <c r="BE3724" i="1" s="1"/>
  <c r="BE3639" i="1"/>
  <c r="BE3638" i="1" s="1"/>
  <c r="BE3629" i="1"/>
  <c r="BE3620" i="1" s="1"/>
  <c r="BE3596" i="1"/>
  <c r="BE3595" i="1" s="1"/>
  <c r="BE3349" i="1"/>
  <c r="BE3518" i="1"/>
  <c r="BE3516" i="1" s="1"/>
  <c r="BE3343" i="1"/>
  <c r="BE3321" i="1"/>
  <c r="BE3379" i="1"/>
  <c r="BE3315" i="1"/>
  <c r="BE3314" i="1" s="1"/>
  <c r="BE3310" i="1"/>
  <c r="BE3307" i="1"/>
  <c r="BE3334" i="1"/>
  <c r="BE3333" i="1" s="1"/>
  <c r="BE3293" i="1"/>
  <c r="BE3270" i="1"/>
  <c r="BE3179" i="1"/>
  <c r="BE2921" i="1"/>
  <c r="BE2694" i="1"/>
  <c r="BE1830" i="1"/>
  <c r="BE1821" i="1" s="1"/>
  <c r="BE1810" i="1" s="1"/>
  <c r="BE1625" i="1"/>
  <c r="BE845" i="1"/>
  <c r="BE837" i="1" s="1"/>
  <c r="BE722" i="1"/>
  <c r="BE714" i="1" s="1"/>
  <c r="BE20" i="1"/>
  <c r="BE4684" i="1"/>
  <c r="BE4676" i="1" s="1"/>
  <c r="BE4669" i="1"/>
  <c r="BE4667" i="1" s="1"/>
  <c r="BE4606" i="1"/>
  <c r="BE4605" i="1" s="1"/>
  <c r="BE4424" i="1"/>
  <c r="BE4423" i="1" s="1"/>
  <c r="BE4401" i="1"/>
  <c r="BE4399" i="1" s="1"/>
  <c r="BE4383" i="1"/>
  <c r="BE4382" i="1" s="1"/>
  <c r="BE4332" i="1"/>
  <c r="BE4331" i="1" s="1"/>
  <c r="BE4266" i="1"/>
  <c r="BE4264" i="1" s="1"/>
  <c r="BE4246" i="1"/>
  <c r="BE4245" i="1" s="1"/>
  <c r="BE4223" i="1"/>
  <c r="BE4221" i="1" s="1"/>
  <c r="BE4009" i="1"/>
  <c r="BE4008" i="1" s="1"/>
  <c r="BE3966" i="1"/>
  <c r="BE3965" i="1" s="1"/>
  <c r="BE3956" i="1"/>
  <c r="BE3947" i="1" s="1"/>
  <c r="BE3910" i="1"/>
  <c r="BE3902" i="1" s="1"/>
  <c r="BE3877" i="1"/>
  <c r="BE3876" i="1" s="1"/>
  <c r="BE3826" i="1"/>
  <c r="BE3825" i="1" s="1"/>
  <c r="BE3803" i="1"/>
  <c r="BE3801" i="1" s="1"/>
  <c r="BE3785" i="1"/>
  <c r="BE3784" i="1" s="1"/>
  <c r="BE3688" i="1"/>
  <c r="BE3679" i="1" s="1"/>
  <c r="BE3177" i="1"/>
  <c r="BE1360" i="1"/>
  <c r="BE1358" i="1" s="1"/>
  <c r="BE418" i="1"/>
  <c r="BE416" i="1" s="1"/>
  <c r="BE946" i="1"/>
  <c r="BE944" i="1" s="1"/>
  <c r="BE850" i="1"/>
  <c r="BE849" i="1" s="1"/>
  <c r="BE762" i="1"/>
  <c r="BE755" i="1" s="1"/>
  <c r="BE747" i="1"/>
  <c r="BE745" i="1" s="1"/>
  <c r="BE649" i="1"/>
  <c r="BE648" i="1" s="1"/>
  <c r="BE501" i="1"/>
  <c r="BE499" i="1" s="1"/>
  <c r="BE439" i="1"/>
  <c r="BE438" i="1" s="1"/>
  <c r="BE396" i="1"/>
  <c r="BE387" i="1" s="1"/>
  <c r="BE320" i="1"/>
  <c r="BE319" i="1" s="1"/>
  <c r="BE295" i="1"/>
  <c r="BE293" i="1" s="1"/>
  <c r="BE232" i="1"/>
  <c r="BE223" i="1" s="1"/>
  <c r="BE109" i="1"/>
  <c r="BE100" i="1" s="1"/>
  <c r="BE33" i="1"/>
  <c r="BE24" i="1"/>
  <c r="BE17" i="1"/>
  <c r="BE59" i="1"/>
  <c r="BE9" i="1"/>
  <c r="BE51" i="1"/>
  <c r="BE49" i="1" s="1"/>
  <c r="BE3820" i="1"/>
  <c r="BE3811" i="1" s="1"/>
  <c r="BE3692" i="1"/>
  <c r="BE3691" i="1" s="1"/>
  <c r="BE3438" i="1"/>
  <c r="BE3436" i="1" s="1"/>
  <c r="BE3420" i="1"/>
  <c r="BE3329" i="1"/>
  <c r="BE3322" i="1"/>
  <c r="BE3209" i="1"/>
  <c r="BE3208" i="1" s="1"/>
  <c r="BE3193" i="1"/>
  <c r="BE3174" i="1"/>
  <c r="BE3145" i="1"/>
  <c r="BE3119" i="1"/>
  <c r="BE2974" i="1"/>
  <c r="BE2931" i="1"/>
  <c r="BE2840" i="1"/>
  <c r="BE2814" i="1"/>
  <c r="BE2729" i="1"/>
  <c r="BE2688" i="1"/>
  <c r="BE2686" i="1" s="1"/>
  <c r="BE2526" i="1"/>
  <c r="BE2449" i="1"/>
  <c r="BE2447" i="1" s="1"/>
  <c r="BE2420" i="1"/>
  <c r="BE2411" i="1" s="1"/>
  <c r="BE2338" i="1"/>
  <c r="BE2324" i="1"/>
  <c r="BE2317" i="1"/>
  <c r="BE2299" i="1"/>
  <c r="BE2300" i="1" s="1"/>
  <c r="BE2277" i="1"/>
  <c r="BE2270" i="1"/>
  <c r="BE2244" i="1"/>
  <c r="BE2242" i="1" s="1"/>
  <c r="BE2156" i="1"/>
  <c r="BE2154" i="1" s="1"/>
  <c r="BE2014" i="1"/>
  <c r="BE2013" i="1" s="1"/>
  <c r="BE1998" i="1"/>
  <c r="BE1989" i="1" s="1"/>
  <c r="BE1939" i="1"/>
  <c r="BE1937" i="1" s="1"/>
  <c r="BE1896" i="1"/>
  <c r="BE1894" i="1" s="1"/>
  <c r="BE1730" i="1"/>
  <c r="BE1728" i="1" s="1"/>
  <c r="BE1654" i="1"/>
  <c r="BE1648" i="1"/>
  <c r="BE1642" i="1"/>
  <c r="BE1617" i="1"/>
  <c r="BE1616" i="1" s="1"/>
  <c r="BE1624" i="1"/>
  <c r="BE1588" i="1"/>
  <c r="BE1467" i="1"/>
  <c r="BE1466" i="1" s="1"/>
  <c r="BE1442" i="1"/>
  <c r="BE1440" i="1" s="1"/>
  <c r="BE1301" i="1"/>
  <c r="BE1300" i="1" s="1"/>
  <c r="BE1276" i="1"/>
  <c r="BE1274" i="1" s="1"/>
  <c r="BE1135" i="1"/>
  <c r="BE1134" i="1" s="1"/>
  <c r="BE1012" i="1"/>
  <c r="BE1011" i="1" s="1"/>
  <c r="BE987" i="1"/>
  <c r="BE985" i="1" s="1"/>
  <c r="BE924" i="1"/>
  <c r="BE916" i="1" s="1"/>
  <c r="BE891" i="1"/>
  <c r="BE890" i="1" s="1"/>
  <c r="BE803" i="1"/>
  <c r="BE795" i="1" s="1"/>
  <c r="BE770" i="1"/>
  <c r="BE769" i="1" s="1"/>
  <c r="BE600" i="1"/>
  <c r="BE591" i="1" s="1"/>
  <c r="BE542" i="1"/>
  <c r="BE540" i="1" s="1"/>
  <c r="BE379" i="1"/>
  <c r="BE377" i="1" s="1"/>
  <c r="BE316" i="1"/>
  <c r="BE315" i="1" s="1"/>
  <c r="BE215" i="1"/>
  <c r="BE213" i="1" s="1"/>
  <c r="BE117" i="1"/>
  <c r="BE116" i="1" s="1"/>
  <c r="BE92" i="1"/>
  <c r="BE90" i="1" s="1"/>
  <c r="BE72" i="1"/>
  <c r="BE71" i="1" s="1"/>
  <c r="BE21" i="1"/>
  <c r="BE10" i="1"/>
  <c r="BE1584" i="1"/>
  <c r="BE2634" i="1"/>
  <c r="BE2632" i="1" s="1"/>
  <c r="BE2603" i="1"/>
  <c r="BE2594" i="1" s="1"/>
  <c r="BE2336" i="1"/>
  <c r="BE2385" i="1"/>
  <c r="BE2384" i="1" s="1"/>
  <c r="BE2374" i="1"/>
  <c r="BE2323" i="1"/>
  <c r="BE2315" i="1"/>
  <c r="BE2250" i="1"/>
  <c r="BE2031" i="1"/>
  <c r="BE2029" i="1" s="1"/>
  <c r="BE1918" i="1"/>
  <c r="BE1917" i="1" s="1"/>
  <c r="BE1658" i="1"/>
  <c r="BE1653" i="1"/>
  <c r="BE1647" i="1"/>
  <c r="BE1639" i="1"/>
  <c r="BE1686" i="1"/>
  <c r="BE1684" i="1" s="1"/>
  <c r="BE1578" i="1"/>
  <c r="BE1576" i="1" s="1"/>
  <c r="BE1376" i="1"/>
  <c r="BE1368" i="1" s="1"/>
  <c r="BE1318" i="1"/>
  <c r="BE1316" i="1" s="1"/>
  <c r="BE1210" i="1"/>
  <c r="BE1202" i="1" s="1"/>
  <c r="BE1152" i="1"/>
  <c r="BE1150" i="1" s="1"/>
  <c r="BE1029" i="1"/>
  <c r="BE1027" i="1" s="1"/>
  <c r="BE908" i="1"/>
  <c r="BE906" i="1" s="1"/>
  <c r="BE787" i="1"/>
  <c r="BE785" i="1" s="1"/>
  <c r="BE434" i="1"/>
  <c r="BE426" i="1" s="1"/>
  <c r="BE134" i="1"/>
  <c r="BE132" i="1" s="1"/>
  <c r="BE22" i="1"/>
  <c r="BE13" i="1"/>
  <c r="BE28" i="1"/>
  <c r="BE3540" i="1"/>
  <c r="BE3539" i="1" s="1"/>
  <c r="BE3495" i="1"/>
  <c r="BE3487" i="1" s="1"/>
  <c r="BE3342" i="1"/>
  <c r="BE3320" i="1"/>
  <c r="BE3313" i="1"/>
  <c r="BE3175" i="1"/>
  <c r="BE3061" i="1"/>
  <c r="BE3009" i="1"/>
  <c r="BE2966" i="1"/>
  <c r="BE2928" i="1"/>
  <c r="BE2885" i="1"/>
  <c r="BE2747" i="1"/>
  <c r="BE2737" i="1"/>
  <c r="BE2656" i="1"/>
  <c r="BE2655" i="1" s="1"/>
  <c r="BE2640" i="1"/>
  <c r="BE2613" i="1"/>
  <c r="BE2612" i="1" s="1"/>
  <c r="BE2557" i="1"/>
  <c r="BE2548" i="1" s="1"/>
  <c r="BE2428" i="1"/>
  <c r="BE2427" i="1" s="1"/>
  <c r="BE2403" i="1"/>
  <c r="BE2401" i="1" s="1"/>
  <c r="BE2328" i="1"/>
  <c r="BE2322" i="1"/>
  <c r="BE2316" i="1"/>
  <c r="BE2197" i="1"/>
  <c r="BE2195" i="1" s="1"/>
  <c r="BE1981" i="1"/>
  <c r="BE1979" i="1" s="1"/>
  <c r="BE1771" i="1"/>
  <c r="BE1769" i="1" s="1"/>
  <c r="BE1652" i="1"/>
  <c r="BE1645" i="1"/>
  <c r="BE1637" i="1"/>
  <c r="BE1505" i="1"/>
  <c r="BE1194" i="1"/>
  <c r="BE1192" i="1" s="1"/>
  <c r="BE1086" i="1"/>
  <c r="BE1078" i="1" s="1"/>
  <c r="BE1053" i="1"/>
  <c r="BE1052" i="1" s="1"/>
  <c r="BE829" i="1"/>
  <c r="BE827" i="1" s="1"/>
  <c r="BE706" i="1"/>
  <c r="BE704" i="1" s="1"/>
  <c r="BE641" i="1"/>
  <c r="BE633" i="1" s="1"/>
  <c r="BE608" i="1"/>
  <c r="BE607" i="1" s="1"/>
  <c r="BE583" i="1"/>
  <c r="BE581" i="1" s="1"/>
  <c r="BE254" i="1"/>
  <c r="BE252" i="1" s="1"/>
  <c r="BE158" i="1"/>
  <c r="BE157" i="1" s="1"/>
  <c r="BE19" i="1"/>
  <c r="BE11" i="1"/>
  <c r="BE3275" i="1"/>
  <c r="BE3274" i="1" s="1"/>
  <c r="BE2281" i="1"/>
  <c r="BE2280" i="1" s="1"/>
  <c r="AJ2931" i="1"/>
  <c r="AJ2277" i="1"/>
  <c r="AJ2014" i="1"/>
  <c r="AJ2013" i="1" s="1"/>
  <c r="AJ1467" i="1"/>
  <c r="AJ1466" i="1" s="1"/>
  <c r="AJ1301" i="1"/>
  <c r="AJ1300" i="1" s="1"/>
  <c r="AJ1135" i="1"/>
  <c r="AJ1134" i="1" s="1"/>
  <c r="AJ1012" i="1"/>
  <c r="AJ1011" i="1" s="1"/>
  <c r="AJ891" i="1"/>
  <c r="AJ890" i="1" s="1"/>
  <c r="AJ770" i="1"/>
  <c r="AJ769" i="1" s="1"/>
  <c r="AJ117" i="1"/>
  <c r="AJ116" i="1" s="1"/>
  <c r="AJ4734" i="1"/>
  <c r="AJ4560" i="1"/>
  <c r="AJ4551" i="1" s="1"/>
  <c r="AJ4474" i="1"/>
  <c r="AJ4473" i="1" s="1"/>
  <c r="AJ4464" i="1"/>
  <c r="AJ4455" i="1" s="1"/>
  <c r="AJ4288" i="1"/>
  <c r="AJ4287" i="1" s="1"/>
  <c r="AJ4194" i="1"/>
  <c r="AJ4185" i="1" s="1"/>
  <c r="AJ4110" i="1"/>
  <c r="AJ4109" i="1" s="1"/>
  <c r="AJ3741" i="1"/>
  <c r="AJ3740" i="1" s="1"/>
  <c r="AJ3696" i="1"/>
  <c r="AJ3280" i="1"/>
  <c r="AJ3204" i="1"/>
  <c r="AJ3165" i="1"/>
  <c r="AJ3133" i="1"/>
  <c r="AJ3115" i="1"/>
  <c r="AJ3019" i="1"/>
  <c r="AJ2810" i="1"/>
  <c r="AJ2725" i="1"/>
  <c r="AJ2701" i="1"/>
  <c r="AJ2567" i="1"/>
  <c r="AJ2566" i="1" s="1"/>
  <c r="AJ2511" i="1"/>
  <c r="AJ2502" i="1" s="1"/>
  <c r="AJ2381" i="1"/>
  <c r="AJ2379" i="1" s="1"/>
  <c r="AJ2378" i="1" s="1"/>
  <c r="AJ2130" i="1"/>
  <c r="AJ2121" i="1" s="1"/>
  <c r="AJ1838" i="1"/>
  <c r="AJ1837" i="1" s="1"/>
  <c r="AJ1417" i="1"/>
  <c r="AJ1409" i="1" s="1"/>
  <c r="AJ1384" i="1"/>
  <c r="AJ1383" i="1" s="1"/>
  <c r="AJ1251" i="1"/>
  <c r="AJ1243" i="1" s="1"/>
  <c r="AJ1218" i="1"/>
  <c r="AJ1217" i="1" s="1"/>
  <c r="AJ962" i="1"/>
  <c r="AJ954" i="1" s="1"/>
  <c r="AJ929" i="1"/>
  <c r="AJ928" i="1" s="1"/>
  <c r="AJ808" i="1"/>
  <c r="AJ807" i="1" s="1"/>
  <c r="AJ730" i="1"/>
  <c r="AJ729" i="1" s="1"/>
  <c r="AJ517" i="1"/>
  <c r="AJ509" i="1" s="1"/>
  <c r="AJ484" i="1"/>
  <c r="AJ483" i="1" s="1"/>
  <c r="AJ473" i="1"/>
  <c r="AJ464" i="1" s="1"/>
  <c r="AJ354" i="1"/>
  <c r="AJ345" i="1" s="1"/>
  <c r="AJ311" i="1"/>
  <c r="AJ303" i="1" s="1"/>
  <c r="AJ278" i="1"/>
  <c r="AJ277" i="1" s="1"/>
  <c r="AJ190" i="1"/>
  <c r="AJ183" i="1" s="1"/>
  <c r="AJ67" i="1"/>
  <c r="AJ59" i="1" s="1"/>
  <c r="AJ4692" i="1"/>
  <c r="AJ4691" i="1" s="1"/>
  <c r="AJ4645" i="1"/>
  <c r="AJ4636" i="1" s="1"/>
  <c r="AJ4514" i="1"/>
  <c r="AJ4513" i="1" s="1"/>
  <c r="AJ4150" i="1"/>
  <c r="AJ4141" i="1" s="1"/>
  <c r="AJ3939" i="1"/>
  <c r="AJ3937" i="1" s="1"/>
  <c r="AJ3758" i="1"/>
  <c r="AJ3756" i="1" s="1"/>
  <c r="AJ3671" i="1"/>
  <c r="AJ3669" i="1" s="1"/>
  <c r="AJ3634" i="1"/>
  <c r="AJ3633" i="1" s="1"/>
  <c r="AJ3591" i="1"/>
  <c r="AJ3590" i="1" s="1"/>
  <c r="AJ3579" i="1"/>
  <c r="AJ3571" i="1" s="1"/>
  <c r="AJ3455" i="1"/>
  <c r="AJ3446" i="1" s="1"/>
  <c r="AJ3104" i="1"/>
  <c r="AJ2943" i="1"/>
  <c r="AJ2767" i="1"/>
  <c r="AJ2540" i="1"/>
  <c r="AJ2538" i="1" s="1"/>
  <c r="AJ2255" i="1"/>
  <c r="AJ1913" i="1"/>
  <c r="AJ1904" i="1" s="1"/>
  <c r="AJ1855" i="1"/>
  <c r="AJ1853" i="1" s="1"/>
  <c r="AJ1747" i="1"/>
  <c r="AJ1738" i="1" s="1"/>
  <c r="AJ1643" i="1"/>
  <c r="AJ1459" i="1"/>
  <c r="AJ1450" i="1" s="1"/>
  <c r="AJ1401" i="1"/>
  <c r="AJ1399" i="1" s="1"/>
  <c r="AJ1293" i="1"/>
  <c r="AJ1284" i="1" s="1"/>
  <c r="AJ1235" i="1"/>
  <c r="AJ1233" i="1" s="1"/>
  <c r="AJ1127" i="1"/>
  <c r="AJ1119" i="1" s="1"/>
  <c r="AJ1004" i="1"/>
  <c r="AJ995" i="1" s="1"/>
  <c r="AJ946" i="1"/>
  <c r="AJ944" i="1" s="1"/>
  <c r="AJ883" i="1"/>
  <c r="AJ875" i="1" s="1"/>
  <c r="AJ762" i="1"/>
  <c r="AJ755" i="1" s="1"/>
  <c r="AJ747" i="1"/>
  <c r="AJ745" i="1" s="1"/>
  <c r="AJ501" i="1"/>
  <c r="AJ499" i="1" s="1"/>
  <c r="AJ396" i="1"/>
  <c r="AJ387" i="1" s="1"/>
  <c r="AJ295" i="1"/>
  <c r="AJ293" i="1" s="1"/>
  <c r="AJ232" i="1"/>
  <c r="AJ223" i="1" s="1"/>
  <c r="AJ215" i="1"/>
  <c r="AJ213" i="1" s="1"/>
  <c r="AJ109" i="1"/>
  <c r="AJ100" i="1" s="1"/>
  <c r="AJ4629" i="1"/>
  <c r="AJ4627" i="1" s="1"/>
  <c r="AJ4611" i="1"/>
  <c r="AJ4610" i="1" s="1"/>
  <c r="AJ4601" i="1"/>
  <c r="AJ4592" i="1" s="1"/>
  <c r="AJ4543" i="1"/>
  <c r="AJ4541" i="1" s="1"/>
  <c r="AJ4447" i="1"/>
  <c r="AJ4445" i="1" s="1"/>
  <c r="AJ4429" i="1"/>
  <c r="AJ4428" i="1" s="1"/>
  <c r="AJ4378" i="1"/>
  <c r="AJ4377" i="1" s="1"/>
  <c r="AJ4355" i="1"/>
  <c r="AJ4353" i="1" s="1"/>
  <c r="AJ4337" i="1"/>
  <c r="AJ4336" i="1" s="1"/>
  <c r="AJ4327" i="1"/>
  <c r="AJ4318" i="1" s="1"/>
  <c r="AJ4177" i="1"/>
  <c r="AJ4175" i="1" s="1"/>
  <c r="AJ4064" i="1"/>
  <c r="AJ4063" i="1" s="1"/>
  <c r="AJ4041" i="1"/>
  <c r="AJ4039" i="1" s="1"/>
  <c r="AJ3961" i="1"/>
  <c r="AJ3960" i="1" s="1"/>
  <c r="AJ3915" i="1"/>
  <c r="AJ3914" i="1" s="1"/>
  <c r="AJ3872" i="1"/>
  <c r="AJ3871" i="1" s="1"/>
  <c r="AJ3849" i="1"/>
  <c r="AJ3847" i="1" s="1"/>
  <c r="AJ3831" i="1"/>
  <c r="AJ3830" i="1" s="1"/>
  <c r="AJ3780" i="1"/>
  <c r="AJ3779" i="1" s="1"/>
  <c r="AJ3563" i="1"/>
  <c r="AJ3561" i="1" s="1"/>
  <c r="AJ3545" i="1"/>
  <c r="AJ3544" i="1" s="1"/>
  <c r="AJ3535" i="1"/>
  <c r="AJ3526" i="1" s="1"/>
  <c r="AJ3405" i="1"/>
  <c r="AJ2264" i="1"/>
  <c r="AJ456" i="1"/>
  <c r="AJ454" i="1" s="1"/>
  <c r="O3178" i="1"/>
  <c r="O1667" i="1"/>
  <c r="AJ3324" i="1"/>
  <c r="AJ3318" i="1"/>
  <c r="AJ3312" i="1"/>
  <c r="AJ3275" i="1"/>
  <c r="AJ3274" i="1" s="1"/>
  <c r="AJ3256" i="1"/>
  <c r="AJ3241" i="1"/>
  <c r="AJ3239" i="1" s="1"/>
  <c r="AJ3215" i="1"/>
  <c r="AJ3214" i="1" s="1"/>
  <c r="AJ3096" i="1"/>
  <c r="AJ3069" i="1"/>
  <c r="AJ3068" i="1" s="1"/>
  <c r="AJ2992" i="1"/>
  <c r="AJ2990" i="1" s="1"/>
  <c r="AJ2953" i="1"/>
  <c r="AJ2975" i="1"/>
  <c r="AJ2909" i="1"/>
  <c r="AJ2907" i="1" s="1"/>
  <c r="AJ2856" i="1"/>
  <c r="AJ2854" i="1" s="1"/>
  <c r="AJ2793" i="1"/>
  <c r="AJ2791" i="1" s="1"/>
  <c r="AJ2332" i="1"/>
  <c r="AJ2326" i="1"/>
  <c r="AJ2363" i="1"/>
  <c r="AJ2319" i="1"/>
  <c r="AJ2311" i="1"/>
  <c r="AJ2281" i="1"/>
  <c r="AJ2280" i="1" s="1"/>
  <c r="AJ1668" i="1"/>
  <c r="AJ1650" i="1"/>
  <c r="AJ1488" i="1"/>
  <c r="AJ1486" i="1" s="1"/>
  <c r="AJ33" i="1"/>
  <c r="AJ24" i="1"/>
  <c r="AJ17" i="1"/>
  <c r="AJ51" i="1"/>
  <c r="AJ49" i="1" s="1"/>
  <c r="AJ9" i="1"/>
  <c r="AJ4717" i="1"/>
  <c r="AJ4715" i="1" s="1"/>
  <c r="AJ4739" i="1"/>
  <c r="AJ4738" i="1" s="1"/>
  <c r="AJ4723" i="1"/>
  <c r="AJ4522" i="1"/>
  <c r="AJ4521" i="1" s="1"/>
  <c r="AJ4469" i="1"/>
  <c r="AJ4468" i="1" s="1"/>
  <c r="AJ4418" i="1"/>
  <c r="AJ4409" i="1" s="1"/>
  <c r="AJ4293" i="1"/>
  <c r="AJ4292" i="1" s="1"/>
  <c r="AJ4283" i="1"/>
  <c r="AJ4274" i="1" s="1"/>
  <c r="AJ4240" i="1"/>
  <c r="AJ4231" i="1" s="1"/>
  <c r="AJ4199" i="1"/>
  <c r="AJ4198" i="1" s="1"/>
  <c r="AJ4133" i="1"/>
  <c r="AJ4131" i="1" s="1"/>
  <c r="AJ4115" i="1"/>
  <c r="AJ4114" i="1" s="1"/>
  <c r="AJ4072" i="1"/>
  <c r="AJ4069" i="1" s="1"/>
  <c r="AJ4068" i="1" s="1"/>
  <c r="AJ3820" i="1"/>
  <c r="AJ3811" i="1" s="1"/>
  <c r="AJ3692" i="1"/>
  <c r="AJ3691" i="1" s="1"/>
  <c r="AJ3438" i="1"/>
  <c r="AJ3436" i="1" s="1"/>
  <c r="AJ3420" i="1"/>
  <c r="AJ3345" i="1" s="1"/>
  <c r="AJ3329" i="1"/>
  <c r="AJ3322" i="1"/>
  <c r="AJ3209" i="1"/>
  <c r="AJ3208" i="1" s="1"/>
  <c r="AJ3193" i="1"/>
  <c r="AJ3174" i="1"/>
  <c r="AJ3145" i="1"/>
  <c r="AJ3119" i="1"/>
  <c r="AJ2974" i="1"/>
  <c r="AJ2840" i="1"/>
  <c r="AJ2814" i="1"/>
  <c r="AJ2729" i="1"/>
  <c r="AJ2688" i="1"/>
  <c r="AJ2686" i="1" s="1"/>
  <c r="AJ2526" i="1"/>
  <c r="AJ2344" i="1" s="1"/>
  <c r="AJ2449" i="1"/>
  <c r="AJ2447" i="1" s="1"/>
  <c r="AJ2420" i="1"/>
  <c r="AJ2411" i="1" s="1"/>
  <c r="AJ2338" i="1"/>
  <c r="AJ2324" i="1"/>
  <c r="AJ2317" i="1"/>
  <c r="AJ2299" i="1"/>
  <c r="AJ2300" i="1" s="1"/>
  <c r="AJ2270" i="1"/>
  <c r="AJ2244" i="1"/>
  <c r="AJ2242" i="1" s="1"/>
  <c r="AJ2214" i="1"/>
  <c r="AJ2205" i="1" s="1"/>
  <c r="AJ2156" i="1"/>
  <c r="AJ2154" i="1" s="1"/>
  <c r="AJ1998" i="1"/>
  <c r="AJ1989" i="1" s="1"/>
  <c r="AJ1939" i="1"/>
  <c r="AJ1937" i="1" s="1"/>
  <c r="AJ1896" i="1"/>
  <c r="AJ1894" i="1" s="1"/>
  <c r="AJ1788" i="1"/>
  <c r="AJ1779" i="1" s="1"/>
  <c r="AJ1730" i="1"/>
  <c r="AJ1728" i="1" s="1"/>
  <c r="AJ1710" i="1"/>
  <c r="AJ1709" i="1" s="1"/>
  <c r="AJ1659" i="1"/>
  <c r="AJ1654" i="1"/>
  <c r="AJ1648" i="1"/>
  <c r="AJ1642" i="1"/>
  <c r="AJ1617" i="1"/>
  <c r="AJ1616" i="1" s="1"/>
  <c r="AJ1624" i="1"/>
  <c r="AJ1588" i="1"/>
  <c r="AJ1442" i="1"/>
  <c r="AJ1440" i="1" s="1"/>
  <c r="AJ1276" i="1"/>
  <c r="AJ1274" i="1" s="1"/>
  <c r="AJ1045" i="1"/>
  <c r="AJ1037" i="1" s="1"/>
  <c r="AJ2527" i="1"/>
  <c r="AJ3317" i="1"/>
  <c r="AJ3368" i="1"/>
  <c r="AJ3365" i="1" s="1"/>
  <c r="AJ3309" i="1"/>
  <c r="AJ3212" i="1"/>
  <c r="AJ3211" i="1" s="1"/>
  <c r="O3584" i="1"/>
  <c r="O3583" i="1" s="1"/>
  <c r="O1177" i="1"/>
  <c r="O1176" i="1" s="1"/>
  <c r="O812" i="1"/>
  <c r="O811" i="1" s="1"/>
  <c r="O689" i="1"/>
  <c r="O688" i="1" s="1"/>
  <c r="O566" i="1"/>
  <c r="O565" i="1" s="1"/>
  <c r="O401" i="1"/>
  <c r="O400" i="1" s="1"/>
  <c r="O237" i="1"/>
  <c r="O236" i="1" s="1"/>
  <c r="AJ4584" i="1"/>
  <c r="AJ4582" i="1" s="1"/>
  <c r="AJ4509" i="1"/>
  <c r="AJ4500" i="1" s="1"/>
  <c r="AJ4310" i="1"/>
  <c r="AJ4308" i="1" s="1"/>
  <c r="AJ4155" i="1"/>
  <c r="AJ4154" i="1" s="1"/>
  <c r="AJ4104" i="1"/>
  <c r="AJ4095" i="1" s="1"/>
  <c r="AJ4000" i="1"/>
  <c r="AJ3991" i="1" s="1"/>
  <c r="AJ3733" i="1"/>
  <c r="AJ3724" i="1" s="1"/>
  <c r="AJ3639" i="1"/>
  <c r="AJ3638" i="1" s="1"/>
  <c r="AJ3629" i="1"/>
  <c r="AJ3620" i="1" s="1"/>
  <c r="AJ3349" i="1"/>
  <c r="AJ3596" i="1"/>
  <c r="AJ3595" i="1" s="1"/>
  <c r="AJ3584" i="1"/>
  <c r="AJ3583" i="1" s="1"/>
  <c r="AJ3518" i="1"/>
  <c r="AJ3516" i="1" s="1"/>
  <c r="AJ3343" i="1"/>
  <c r="AJ3321" i="1"/>
  <c r="AJ3379" i="1"/>
  <c r="AJ3315" i="1"/>
  <c r="AJ3310" i="1"/>
  <c r="AJ3307" i="1"/>
  <c r="AJ3334" i="1"/>
  <c r="AJ3333" i="1" s="1"/>
  <c r="AJ3270" i="1"/>
  <c r="AJ3293" i="1"/>
  <c r="AJ1210" i="1"/>
  <c r="AJ1202" i="1" s="1"/>
  <c r="AJ3044" i="1"/>
  <c r="AJ3042" i="1" s="1"/>
  <c r="AJ3247" i="1"/>
  <c r="AJ4684" i="1"/>
  <c r="AJ4676" i="1" s="1"/>
  <c r="AJ4669" i="1"/>
  <c r="AJ4667" i="1" s="1"/>
  <c r="AJ4606" i="1"/>
  <c r="AJ4605" i="1" s="1"/>
  <c r="AJ4424" i="1"/>
  <c r="AJ4423" i="1" s="1"/>
  <c r="AJ4401" i="1"/>
  <c r="AJ4399" i="1" s="1"/>
  <c r="AJ4383" i="1"/>
  <c r="AJ4382" i="1" s="1"/>
  <c r="AJ4332" i="1"/>
  <c r="AJ4331" i="1" s="1"/>
  <c r="AJ4266" i="1"/>
  <c r="AJ4264" i="1" s="1"/>
  <c r="AJ4223" i="1"/>
  <c r="AJ4221" i="1" s="1"/>
  <c r="AJ4009" i="1"/>
  <c r="AJ4008" i="1" s="1"/>
  <c r="AJ3956" i="1"/>
  <c r="AJ3947" i="1" s="1"/>
  <c r="AJ3910" i="1"/>
  <c r="AJ3902" i="1" s="1"/>
  <c r="AJ3826" i="1"/>
  <c r="AJ3825" i="1" s="1"/>
  <c r="AJ3803" i="1"/>
  <c r="AJ3801" i="1" s="1"/>
  <c r="AJ3785" i="1"/>
  <c r="AJ3784" i="1" s="1"/>
  <c r="AJ3775" i="1"/>
  <c r="AJ3766" i="1" s="1"/>
  <c r="AJ3540" i="1"/>
  <c r="AJ3539" i="1" s="1"/>
  <c r="AJ3342" i="1"/>
  <c r="AJ3320" i="1"/>
  <c r="AJ3313" i="1"/>
  <c r="AJ3177" i="1"/>
  <c r="AJ3061" i="1"/>
  <c r="AJ3588" i="1"/>
  <c r="AJ3587" i="1" s="1"/>
  <c r="AJ3338" i="1"/>
  <c r="AJ3323" i="1"/>
  <c r="AJ3296" i="1"/>
  <c r="AJ4492" i="1"/>
  <c r="AJ4490" i="1" s="1"/>
  <c r="AJ4372" i="1"/>
  <c r="AJ4363" i="1" s="1"/>
  <c r="AJ4204" i="1"/>
  <c r="AJ4203" i="1" s="1"/>
  <c r="AJ4087" i="1"/>
  <c r="AJ4085" i="1" s="1"/>
  <c r="AJ4058" i="1"/>
  <c r="AJ4049" i="1" s="1"/>
  <c r="AJ3983" i="1"/>
  <c r="AJ3981" i="1" s="1"/>
  <c r="AJ3894" i="1"/>
  <c r="AJ3892" i="1" s="1"/>
  <c r="AJ3866" i="1"/>
  <c r="AJ3857" i="1" s="1"/>
  <c r="AJ3716" i="1"/>
  <c r="AJ3714" i="1" s="1"/>
  <c r="AJ3612" i="1"/>
  <c r="AJ3610" i="1" s="1"/>
  <c r="AJ3479" i="1"/>
  <c r="AJ3477" i="1" s="1"/>
  <c r="AJ3332" i="1"/>
  <c r="AJ3391" i="1"/>
  <c r="AJ3382" i="1" s="1"/>
  <c r="AJ3319" i="1"/>
  <c r="AJ3311" i="1"/>
  <c r="AJ3266" i="1"/>
  <c r="AJ3294" i="1"/>
  <c r="AJ3123" i="1"/>
  <c r="AJ3090" i="1"/>
  <c r="AJ3088" i="1" s="1"/>
  <c r="AJ2935" i="1"/>
  <c r="AJ2872" i="1"/>
  <c r="AJ2761" i="1"/>
  <c r="AJ2754" i="1"/>
  <c r="AJ2716" i="1"/>
  <c r="AJ2586" i="1"/>
  <c r="AJ2584" i="1" s="1"/>
  <c r="AJ2327" i="1"/>
  <c r="AJ2321" i="1"/>
  <c r="AJ2313" i="1"/>
  <c r="AJ2357" i="1"/>
  <c r="AJ2355" i="1" s="1"/>
  <c r="AJ2072" i="1"/>
  <c r="AJ2070" i="1" s="1"/>
  <c r="AJ1813" i="1"/>
  <c r="AJ1811" i="1" s="1"/>
  <c r="AJ1651" i="1"/>
  <c r="AJ1640" i="1"/>
  <c r="AJ1556" i="1"/>
  <c r="AJ1555" i="1" s="1"/>
  <c r="AJ1531" i="1"/>
  <c r="AJ1529" i="1" s="1"/>
  <c r="AJ3187" i="1"/>
  <c r="AJ3185" i="1" s="1"/>
  <c r="AJ3159" i="1"/>
  <c r="AJ3173" i="1"/>
  <c r="AJ3176" i="1"/>
  <c r="AJ3139" i="1"/>
  <c r="AJ3128" i="1"/>
  <c r="AJ3112" i="1"/>
  <c r="AJ3066" i="1"/>
  <c r="AJ3065" i="1" s="1"/>
  <c r="AJ3050" i="1"/>
  <c r="AJ3014" i="1"/>
  <c r="AJ3013" i="1" s="1"/>
  <c r="AJ2998" i="1"/>
  <c r="AJ2915" i="1"/>
  <c r="AJ2878" i="1"/>
  <c r="AJ2877" i="1" s="1"/>
  <c r="AJ2862" i="1"/>
  <c r="AJ2839" i="1"/>
  <c r="AJ2751" i="1"/>
  <c r="AJ2741" i="1"/>
  <c r="AJ2698" i="1"/>
  <c r="AJ2651" i="1"/>
  <c r="AJ2563" i="1"/>
  <c r="AJ2562" i="1" s="1"/>
  <c r="AJ2561" i="1" s="1"/>
  <c r="AJ2519" i="1"/>
  <c r="AJ2518" i="1" s="1"/>
  <c r="AJ2494" i="1"/>
  <c r="AJ2492" i="1" s="1"/>
  <c r="AJ2465" i="1"/>
  <c r="AJ2456" i="1" s="1"/>
  <c r="AJ2325" i="1"/>
  <c r="AJ2314" i="1"/>
  <c r="AJ2172" i="1"/>
  <c r="AJ2163" i="1" s="1"/>
  <c r="AJ2139" i="1"/>
  <c r="AJ2138" i="1" s="1"/>
  <c r="AJ2113" i="1"/>
  <c r="AJ2111" i="1" s="1"/>
  <c r="AJ2048" i="1"/>
  <c r="AJ2039" i="1" s="1"/>
  <c r="AJ1922" i="1"/>
  <c r="AJ1921" i="1" s="1"/>
  <c r="AJ1713" i="1"/>
  <c r="AJ1712" i="1" s="1"/>
  <c r="AJ1703" i="1"/>
  <c r="AJ1694" i="1" s="1"/>
  <c r="AJ1649" i="1"/>
  <c r="AJ1641" i="1"/>
  <c r="AJ1609" i="1"/>
  <c r="AJ1600" i="1"/>
  <c r="AJ1552" i="1"/>
  <c r="AJ1551" i="1" s="1"/>
  <c r="AJ1536" i="1"/>
  <c r="AJ1510" i="1"/>
  <c r="AJ1509" i="1" s="1"/>
  <c r="AJ1494" i="1"/>
  <c r="AJ1425" i="1"/>
  <c r="AJ1424" i="1" s="1"/>
  <c r="AJ1335" i="1"/>
  <c r="AJ1326" i="1" s="1"/>
  <c r="AJ1259" i="1"/>
  <c r="AJ1258" i="1" s="1"/>
  <c r="AJ1169" i="1"/>
  <c r="AJ1160" i="1" s="1"/>
  <c r="AJ1111" i="1"/>
  <c r="AJ1109" i="1" s="1"/>
  <c r="AJ970" i="1"/>
  <c r="AJ969" i="1" s="1"/>
  <c r="AJ867" i="1"/>
  <c r="AJ865" i="1" s="1"/>
  <c r="AJ681" i="1"/>
  <c r="AJ674" i="1" s="1"/>
  <c r="AJ666" i="1"/>
  <c r="AJ664" i="1" s="1"/>
  <c r="AJ558" i="1"/>
  <c r="AJ550" i="1" s="1"/>
  <c r="AJ525" i="1"/>
  <c r="AJ524" i="1" s="1"/>
  <c r="AJ480" i="1"/>
  <c r="AJ29" i="1" s="1"/>
  <c r="AJ362" i="1"/>
  <c r="AJ361" i="1" s="1"/>
  <c r="AJ337" i="1"/>
  <c r="AJ335" i="1" s="1"/>
  <c r="AJ198" i="1"/>
  <c r="AJ197" i="1" s="1"/>
  <c r="AJ32" i="1"/>
  <c r="AJ75" i="1"/>
  <c r="AJ74" i="1" s="1"/>
  <c r="AJ23" i="1"/>
  <c r="AJ57" i="1"/>
  <c r="AJ15" i="1"/>
  <c r="AJ7" i="1"/>
  <c r="AJ1666" i="1"/>
  <c r="AJ987" i="1"/>
  <c r="AJ985" i="1" s="1"/>
  <c r="AJ924" i="1"/>
  <c r="AJ916" i="1" s="1"/>
  <c r="AJ803" i="1"/>
  <c r="AJ795" i="1" s="1"/>
  <c r="AJ600" i="1"/>
  <c r="AJ591" i="1" s="1"/>
  <c r="AJ542" i="1"/>
  <c r="AJ540" i="1" s="1"/>
  <c r="AJ379" i="1"/>
  <c r="AJ377" i="1" s="1"/>
  <c r="AJ28" i="1"/>
  <c r="AJ316" i="1"/>
  <c r="AJ315" i="1" s="1"/>
  <c r="AJ150" i="1"/>
  <c r="AJ142" i="1" s="1"/>
  <c r="AJ92" i="1"/>
  <c r="AJ90" i="1" s="1"/>
  <c r="AJ21" i="1"/>
  <c r="AJ10" i="1"/>
  <c r="AJ3179" i="1"/>
  <c r="AJ2947" i="1"/>
  <c r="AJ2921" i="1"/>
  <c r="AJ2832" i="1"/>
  <c r="AJ2694" i="1"/>
  <c r="AJ2660" i="1"/>
  <c r="AJ2634" i="1"/>
  <c r="AJ2632" i="1" s="1"/>
  <c r="AJ2603" i="1"/>
  <c r="AJ2594" i="1" s="1"/>
  <c r="AJ2473" i="1"/>
  <c r="AJ2472" i="1" s="1"/>
  <c r="AJ2337" i="1"/>
  <c r="AJ2385" i="1"/>
  <c r="AJ2384" i="1" s="1"/>
  <c r="AJ2336" i="1"/>
  <c r="AJ2374" i="1"/>
  <c r="AJ2365" i="1" s="1"/>
  <c r="AJ2323" i="1"/>
  <c r="AJ2315" i="1"/>
  <c r="AJ2250" i="1"/>
  <c r="AJ2180" i="1"/>
  <c r="AJ2179" i="1" s="1"/>
  <c r="AJ2031" i="1"/>
  <c r="AJ2029" i="1" s="1"/>
  <c r="AJ1918" i="1"/>
  <c r="AJ1917" i="1" s="1"/>
  <c r="AJ1658" i="1"/>
  <c r="AJ1830" i="1"/>
  <c r="AJ1821" i="1" s="1"/>
  <c r="AJ1653" i="1"/>
  <c r="AJ1647" i="1"/>
  <c r="AJ1639" i="1"/>
  <c r="AJ1686" i="1"/>
  <c r="AJ1684" i="1" s="1"/>
  <c r="AJ1625" i="1"/>
  <c r="AJ1597" i="1"/>
  <c r="AJ1578" i="1"/>
  <c r="AJ1576" i="1" s="1"/>
  <c r="AJ1376" i="1"/>
  <c r="AJ1368" i="1" s="1"/>
  <c r="AJ1343" i="1"/>
  <c r="AJ1342" i="1" s="1"/>
  <c r="AJ1318" i="1"/>
  <c r="AJ1316" i="1" s="1"/>
  <c r="AJ1177" i="1"/>
  <c r="AJ1176" i="1" s="1"/>
  <c r="AJ1152" i="1"/>
  <c r="AJ1150" i="1" s="1"/>
  <c r="AJ1029" i="1"/>
  <c r="AJ1027" i="1" s="1"/>
  <c r="AJ908" i="1"/>
  <c r="AJ906" i="1" s="1"/>
  <c r="AJ845" i="1"/>
  <c r="AJ837" i="1" s="1"/>
  <c r="AJ812" i="1"/>
  <c r="AJ811" i="1" s="1"/>
  <c r="AJ787" i="1"/>
  <c r="AJ785" i="1" s="1"/>
  <c r="AJ722" i="1"/>
  <c r="AJ714" i="1" s="1"/>
  <c r="AJ689" i="1"/>
  <c r="AJ688" i="1" s="1"/>
  <c r="AJ566" i="1"/>
  <c r="AJ565" i="1" s="1"/>
  <c r="AJ434" i="1"/>
  <c r="AJ426" i="1" s="1"/>
  <c r="AJ401" i="1"/>
  <c r="AJ400" i="1" s="1"/>
  <c r="AJ270" i="1"/>
  <c r="AJ262" i="1" s="1"/>
  <c r="AJ237" i="1"/>
  <c r="AJ236" i="1" s="1"/>
  <c r="AJ134" i="1"/>
  <c r="AJ132" i="1" s="1"/>
  <c r="AJ22" i="1"/>
  <c r="AJ20" i="1"/>
  <c r="AJ13" i="1"/>
  <c r="AJ2799" i="1"/>
  <c r="AJ3009" i="1"/>
  <c r="AJ2966" i="1"/>
  <c r="AJ2747" i="1"/>
  <c r="AJ2737" i="1"/>
  <c r="AJ2710" i="1"/>
  <c r="AJ2656" i="1"/>
  <c r="AJ2655" i="1" s="1"/>
  <c r="AJ2640" i="1"/>
  <c r="AJ2557" i="1"/>
  <c r="AJ2548" i="1" s="1"/>
  <c r="AJ2428" i="1"/>
  <c r="AJ2427" i="1" s="1"/>
  <c r="AJ2403" i="1"/>
  <c r="AJ2401" i="1" s="1"/>
  <c r="AJ2328" i="1"/>
  <c r="AJ2322" i="1"/>
  <c r="AJ2316" i="1"/>
  <c r="AJ2288" i="1"/>
  <c r="AJ2287" i="1" s="1"/>
  <c r="AJ2197" i="1"/>
  <c r="AJ2195" i="1" s="1"/>
  <c r="AJ2088" i="1"/>
  <c r="AJ2079" i="1" s="1"/>
  <c r="AJ1981" i="1"/>
  <c r="AJ1979" i="1" s="1"/>
  <c r="AJ1872" i="1"/>
  <c r="AJ1863" i="1" s="1"/>
  <c r="AJ1771" i="1"/>
  <c r="AJ1769" i="1" s="1"/>
  <c r="AJ1652" i="1"/>
  <c r="AJ1645" i="1"/>
  <c r="AJ1692" i="1"/>
  <c r="AJ1637" i="1"/>
  <c r="AJ1613" i="1"/>
  <c r="AJ1547" i="1"/>
  <c r="AJ1505" i="1"/>
  <c r="AJ1360" i="1"/>
  <c r="AJ1358" i="1" s="1"/>
  <c r="AJ1194" i="1"/>
  <c r="AJ1192" i="1" s="1"/>
  <c r="AJ1086" i="1"/>
  <c r="AJ1078" i="1" s="1"/>
  <c r="AJ1053" i="1"/>
  <c r="AJ1052" i="1" s="1"/>
  <c r="AJ829" i="1"/>
  <c r="AJ827" i="1" s="1"/>
  <c r="AJ706" i="1"/>
  <c r="AJ704" i="1" s="1"/>
  <c r="AJ641" i="1"/>
  <c r="AJ633" i="1" s="1"/>
  <c r="AJ608" i="1"/>
  <c r="AJ607" i="1" s="1"/>
  <c r="AJ583" i="1"/>
  <c r="AJ581" i="1" s="1"/>
  <c r="AJ418" i="1"/>
  <c r="AJ416" i="1" s="1"/>
  <c r="AJ254" i="1"/>
  <c r="AJ252" i="1" s="1"/>
  <c r="AJ158" i="1"/>
  <c r="AJ157" i="1" s="1"/>
  <c r="AJ19" i="1"/>
  <c r="AJ11" i="1"/>
  <c r="AJ1070" i="1"/>
  <c r="AJ1068" i="1" s="1"/>
  <c r="AJ625" i="1"/>
  <c r="AJ623" i="1" s="1"/>
  <c r="AJ175" i="1"/>
  <c r="AJ173" i="1" s="1"/>
  <c r="AJ18" i="1"/>
  <c r="AJ12" i="1"/>
  <c r="AJ1584" i="1"/>
  <c r="AJ2007" i="1"/>
  <c r="AJ2006" i="1" s="1"/>
  <c r="O2337" i="1"/>
  <c r="O3741" i="1"/>
  <c r="O3740" i="1" s="1"/>
  <c r="O3019" i="1"/>
  <c r="O2810" i="1"/>
  <c r="O2381" i="1"/>
  <c r="O2379" i="1" s="1"/>
  <c r="O2378" i="1" s="1"/>
  <c r="O278" i="1"/>
  <c r="O277" i="1" s="1"/>
  <c r="O3939" i="1"/>
  <c r="O3937" i="1" s="1"/>
  <c r="O3758" i="1"/>
  <c r="O3756" i="1" s="1"/>
  <c r="O3671" i="1"/>
  <c r="O3669" i="1" s="1"/>
  <c r="O3256" i="1"/>
  <c r="O3104" i="1"/>
  <c r="O2767" i="1"/>
  <c r="O2540" i="1"/>
  <c r="O2538" i="1" s="1"/>
  <c r="O24" i="1"/>
  <c r="O3176" i="1"/>
  <c r="O2264" i="1"/>
  <c r="O2172" i="1"/>
  <c r="O2163" i="1" s="1"/>
  <c r="O2139" i="1"/>
  <c r="O2138" i="1" s="1"/>
  <c r="O2113" i="1"/>
  <c r="O2111" i="1" s="1"/>
  <c r="O2048" i="1"/>
  <c r="O2039" i="1" s="1"/>
  <c r="O1922" i="1"/>
  <c r="O1921" i="1" s="1"/>
  <c r="O1703" i="1"/>
  <c r="O1694" i="1" s="1"/>
  <c r="O1609" i="1"/>
  <c r="O1600" i="1"/>
  <c r="O1425" i="1"/>
  <c r="O1424" i="1" s="1"/>
  <c r="O1335" i="1"/>
  <c r="O1326" i="1" s="1"/>
  <c r="O1259" i="1"/>
  <c r="O1258" i="1" s="1"/>
  <c r="O1169" i="1"/>
  <c r="O1160" i="1" s="1"/>
  <c r="O1111" i="1"/>
  <c r="O1109" i="1" s="1"/>
  <c r="O970" i="1"/>
  <c r="O969" i="1" s="1"/>
  <c r="O867" i="1"/>
  <c r="O865" i="1" s="1"/>
  <c r="O681" i="1"/>
  <c r="O674" i="1" s="1"/>
  <c r="O666" i="1"/>
  <c r="O664" i="1" s="1"/>
  <c r="O558" i="1"/>
  <c r="O550" i="1" s="1"/>
  <c r="O525" i="1"/>
  <c r="O524" i="1" s="1"/>
  <c r="O480" i="1"/>
  <c r="O29" i="1" s="1"/>
  <c r="O456" i="1"/>
  <c r="O454" i="1" s="1"/>
  <c r="O362" i="1"/>
  <c r="O361" i="1" s="1"/>
  <c r="O337" i="1"/>
  <c r="O335" i="1" s="1"/>
  <c r="O198" i="1"/>
  <c r="O197" i="1" s="1"/>
  <c r="O3069" i="1"/>
  <c r="O3068" i="1" s="1"/>
  <c r="O2992" i="1"/>
  <c r="O2990" i="1" s="1"/>
  <c r="O2856" i="1"/>
  <c r="O2854" i="1" s="1"/>
  <c r="O4717" i="1"/>
  <c r="O4715" i="1" s="1"/>
  <c r="O4629" i="1"/>
  <c r="O4627" i="1" s="1"/>
  <c r="O4611" i="1"/>
  <c r="O4610" i="1" s="1"/>
  <c r="O4601" i="1"/>
  <c r="O4592" i="1" s="1"/>
  <c r="O4543" i="1"/>
  <c r="O4541" i="1" s="1"/>
  <c r="O4447" i="1"/>
  <c r="O4445" i="1" s="1"/>
  <c r="O4429" i="1"/>
  <c r="O4428" i="1" s="1"/>
  <c r="O4378" i="1"/>
  <c r="O4377" i="1" s="1"/>
  <c r="O4355" i="1"/>
  <c r="O4353" i="1" s="1"/>
  <c r="O4337" i="1"/>
  <c r="O4336" i="1" s="1"/>
  <c r="O4327" i="1"/>
  <c r="O4318" i="1" s="1"/>
  <c r="O4177" i="1"/>
  <c r="O4175" i="1" s="1"/>
  <c r="O4064" i="1"/>
  <c r="O4063" i="1" s="1"/>
  <c r="O4041" i="1"/>
  <c r="O4039" i="1" s="1"/>
  <c r="O3961" i="1"/>
  <c r="O3960" i="1" s="1"/>
  <c r="O3915" i="1"/>
  <c r="O3914" i="1" s="1"/>
  <c r="O3872" i="1"/>
  <c r="O3871" i="1" s="1"/>
  <c r="O3849" i="1"/>
  <c r="O3847" i="1" s="1"/>
  <c r="O3831" i="1"/>
  <c r="O3830" i="1" s="1"/>
  <c r="O3780" i="1"/>
  <c r="O3779" i="1" s="1"/>
  <c r="O3588" i="1"/>
  <c r="O3587" i="1" s="1"/>
  <c r="O3338" i="1"/>
  <c r="O3563" i="1"/>
  <c r="O3561" i="1" s="1"/>
  <c r="O3545" i="1"/>
  <c r="O3544" i="1" s="1"/>
  <c r="O3535" i="1"/>
  <c r="O3526" i="1" s="1"/>
  <c r="O3405" i="1"/>
  <c r="O3323" i="1"/>
  <c r="O3317" i="1"/>
  <c r="O3368" i="1"/>
  <c r="O3365" i="1" s="1"/>
  <c r="O3309" i="1"/>
  <c r="O3247" i="1"/>
  <c r="O3296" i="1"/>
  <c r="O3212" i="1"/>
  <c r="O3211" i="1" s="1"/>
  <c r="O3187" i="1"/>
  <c r="O3185" i="1" s="1"/>
  <c r="O3159" i="1"/>
  <c r="O3173" i="1"/>
  <c r="O3139" i="1"/>
  <c r="O3128" i="1"/>
  <c r="O3112" i="1"/>
  <c r="O3066" i="1"/>
  <c r="O3065" i="1" s="1"/>
  <c r="O3050" i="1"/>
  <c r="O3014" i="1"/>
  <c r="O3013" i="1" s="1"/>
  <c r="O2998" i="1"/>
  <c r="O2915" i="1"/>
  <c r="O2878" i="1"/>
  <c r="O2877" i="1" s="1"/>
  <c r="O2862" i="1"/>
  <c r="O2839" i="1"/>
  <c r="O2799" i="1"/>
  <c r="O2751" i="1"/>
  <c r="O2741" i="1"/>
  <c r="O2698" i="1"/>
  <c r="O2651" i="1"/>
  <c r="O2563" i="1"/>
  <c r="O2562" i="1" s="1"/>
  <c r="O2561" i="1" s="1"/>
  <c r="O2519" i="1"/>
  <c r="O2518" i="1" s="1"/>
  <c r="O2494" i="1"/>
  <c r="O2492" i="1" s="1"/>
  <c r="O2465" i="1"/>
  <c r="O2456" i="1" s="1"/>
  <c r="O2325" i="1"/>
  <c r="O2314" i="1"/>
  <c r="O1713" i="1"/>
  <c r="O1712" i="1" s="1"/>
  <c r="O1666" i="1"/>
  <c r="O1649" i="1"/>
  <c r="O1641" i="1"/>
  <c r="O1552" i="1"/>
  <c r="O1551" i="1" s="1"/>
  <c r="O1536" i="1"/>
  <c r="O1510" i="1"/>
  <c r="O1509" i="1" s="1"/>
  <c r="O1494" i="1"/>
  <c r="O32" i="1"/>
  <c r="O75" i="1"/>
  <c r="O74" i="1" s="1"/>
  <c r="O23" i="1"/>
  <c r="O57" i="1"/>
  <c r="O15" i="1"/>
  <c r="O7" i="1"/>
  <c r="O3312" i="1"/>
  <c r="O2311" i="1"/>
  <c r="O4739" i="1"/>
  <c r="O4738" i="1" s="1"/>
  <c r="O4723" i="1"/>
  <c r="O4522" i="1"/>
  <c r="O4521" i="1" s="1"/>
  <c r="O4469" i="1"/>
  <c r="O4468" i="1" s="1"/>
  <c r="O4418" i="1"/>
  <c r="O4409" i="1" s="1"/>
  <c r="O4293" i="1"/>
  <c r="O4292" i="1" s="1"/>
  <c r="O4283" i="1"/>
  <c r="O4274" i="1" s="1"/>
  <c r="O4240" i="1"/>
  <c r="O4231" i="1" s="1"/>
  <c r="O4199" i="1"/>
  <c r="O4198" i="1" s="1"/>
  <c r="O4133" i="1"/>
  <c r="O4131" i="1" s="1"/>
  <c r="O4115" i="1"/>
  <c r="O4114" i="1" s="1"/>
  <c r="O4072" i="1"/>
  <c r="O3346" i="1" s="1"/>
  <c r="O3820" i="1"/>
  <c r="O3811" i="1" s="1"/>
  <c r="O3692" i="1"/>
  <c r="O3691" i="1" s="1"/>
  <c r="O3438" i="1"/>
  <c r="O3436" i="1" s="1"/>
  <c r="O3420" i="1"/>
  <c r="O3329" i="1"/>
  <c r="O3322" i="1"/>
  <c r="O3209" i="1"/>
  <c r="O3208" i="1" s="1"/>
  <c r="O3193" i="1"/>
  <c r="O3145" i="1"/>
  <c r="O3174" i="1"/>
  <c r="O3119" i="1"/>
  <c r="O2974" i="1"/>
  <c r="O2931" i="1"/>
  <c r="O2840" i="1"/>
  <c r="O2814" i="1"/>
  <c r="O2729" i="1"/>
  <c r="O2688" i="1"/>
  <c r="O2686" i="1" s="1"/>
  <c r="O2526" i="1"/>
  <c r="O2344" i="1" s="1"/>
  <c r="O2449" i="1"/>
  <c r="O2447" i="1" s="1"/>
  <c r="O2420" i="1"/>
  <c r="O2411" i="1" s="1"/>
  <c r="O2338" i="1"/>
  <c r="O2324" i="1"/>
  <c r="O2317" i="1"/>
  <c r="O2299" i="1"/>
  <c r="O2300" i="1" s="1"/>
  <c r="O2277" i="1"/>
  <c r="O2270" i="1"/>
  <c r="O2244" i="1"/>
  <c r="O2242" i="1" s="1"/>
  <c r="O10" i="1"/>
  <c r="O3275" i="1"/>
  <c r="O3274" i="1" s="1"/>
  <c r="O3241" i="1"/>
  <c r="O3239" i="1" s="1"/>
  <c r="O3215" i="1"/>
  <c r="O3214" i="1" s="1"/>
  <c r="O2909" i="1"/>
  <c r="O2907" i="1" s="1"/>
  <c r="O2326" i="1"/>
  <c r="O4584" i="1"/>
  <c r="O4582" i="1" s="1"/>
  <c r="O4509" i="1"/>
  <c r="O4500" i="1" s="1"/>
  <c r="O4310" i="1"/>
  <c r="O4308" i="1" s="1"/>
  <c r="O4155" i="1"/>
  <c r="O4154" i="1" s="1"/>
  <c r="O4104" i="1"/>
  <c r="O4095" i="1" s="1"/>
  <c r="O4000" i="1"/>
  <c r="O3991" i="1" s="1"/>
  <c r="O3733" i="1"/>
  <c r="O3724" i="1" s="1"/>
  <c r="O3639" i="1"/>
  <c r="O3638" i="1" s="1"/>
  <c r="O3629" i="1"/>
  <c r="O3620" i="1" s="1"/>
  <c r="O3596" i="1"/>
  <c r="O3595" i="1" s="1"/>
  <c r="O3349" i="1"/>
  <c r="O3518" i="1"/>
  <c r="O3516" i="1" s="1"/>
  <c r="O3343" i="1"/>
  <c r="O3321" i="1"/>
  <c r="O3379" i="1"/>
  <c r="O3315" i="1"/>
  <c r="O3310" i="1"/>
  <c r="O3307" i="1"/>
  <c r="O3334" i="1"/>
  <c r="O3333" i="1" s="1"/>
  <c r="O3293" i="1"/>
  <c r="O3270" i="1"/>
  <c r="O3179" i="1"/>
  <c r="O2947" i="1"/>
  <c r="O2921" i="1"/>
  <c r="O2832" i="1"/>
  <c r="O2694" i="1"/>
  <c r="O2660" i="1"/>
  <c r="O2659" i="1" s="1"/>
  <c r="O2658" i="1" s="1"/>
  <c r="O2634" i="1"/>
  <c r="O2632" i="1" s="1"/>
  <c r="O2603" i="1"/>
  <c r="O2594" i="1" s="1"/>
  <c r="O2527" i="1"/>
  <c r="O2473" i="1"/>
  <c r="O2472" i="1" s="1"/>
  <c r="O2385" i="1"/>
  <c r="O2384" i="1" s="1"/>
  <c r="O2336" i="1"/>
  <c r="O2374" i="1"/>
  <c r="O2365" i="1" s="1"/>
  <c r="O2323" i="1"/>
  <c r="O2315" i="1"/>
  <c r="O434" i="1"/>
  <c r="O426" i="1" s="1"/>
  <c r="O3318" i="1"/>
  <c r="O3044" i="1"/>
  <c r="O3042" i="1" s="1"/>
  <c r="O2953" i="1"/>
  <c r="O2975" i="1"/>
  <c r="O2793" i="1"/>
  <c r="O2791" i="1" s="1"/>
  <c r="O2332" i="1"/>
  <c r="O2319" i="1"/>
  <c r="O2363" i="1"/>
  <c r="O4684" i="1"/>
  <c r="O4676" i="1" s="1"/>
  <c r="O4669" i="1"/>
  <c r="O4667" i="1" s="1"/>
  <c r="O4606" i="1"/>
  <c r="O4605" i="1" s="1"/>
  <c r="O4424" i="1"/>
  <c r="O4423" i="1" s="1"/>
  <c r="O4401" i="1"/>
  <c r="O4399" i="1" s="1"/>
  <c r="O4383" i="1"/>
  <c r="O4382" i="1" s="1"/>
  <c r="O4332" i="1"/>
  <c r="O4331" i="1" s="1"/>
  <c r="O4266" i="1"/>
  <c r="O4264" i="1" s="1"/>
  <c r="O4246" i="1"/>
  <c r="O4245" i="1" s="1"/>
  <c r="O4223" i="1"/>
  <c r="O4221" i="1" s="1"/>
  <c r="O4009" i="1"/>
  <c r="O4008" i="1" s="1"/>
  <c r="O3966" i="1"/>
  <c r="O3965" i="1" s="1"/>
  <c r="O3956" i="1"/>
  <c r="O3947" i="1" s="1"/>
  <c r="O3910" i="1"/>
  <c r="O3902" i="1" s="1"/>
  <c r="O3877" i="1"/>
  <c r="O3876" i="1" s="1"/>
  <c r="O3826" i="1"/>
  <c r="O3825" i="1" s="1"/>
  <c r="O3803" i="1"/>
  <c r="O3801" i="1" s="1"/>
  <c r="O3785" i="1"/>
  <c r="O3784" i="1" s="1"/>
  <c r="O3775" i="1"/>
  <c r="O3766" i="1" s="1"/>
  <c r="O3688" i="1"/>
  <c r="O3679" i="1" s="1"/>
  <c r="O3540" i="1"/>
  <c r="O3539" i="1" s="1"/>
  <c r="O3495" i="1"/>
  <c r="O3487" i="1" s="1"/>
  <c r="O3342" i="1"/>
  <c r="O3320" i="1"/>
  <c r="O3313" i="1"/>
  <c r="O3177" i="1"/>
  <c r="O3175" i="1"/>
  <c r="O3061" i="1"/>
  <c r="O3009" i="1"/>
  <c r="O2966" i="1"/>
  <c r="O2928" i="1"/>
  <c r="O2885" i="1"/>
  <c r="O2747" i="1"/>
  <c r="O2737" i="1"/>
  <c r="O2710" i="1"/>
  <c r="O2656" i="1"/>
  <c r="O2655" i="1" s="1"/>
  <c r="O2640" i="1"/>
  <c r="O2613" i="1"/>
  <c r="O2612" i="1" s="1"/>
  <c r="O3324" i="1"/>
  <c r="O3096" i="1"/>
  <c r="O4734" i="1"/>
  <c r="O4560" i="1"/>
  <c r="O4551" i="1" s="1"/>
  <c r="O4492" i="1"/>
  <c r="O4490" i="1" s="1"/>
  <c r="O4474" i="1"/>
  <c r="O4473" i="1" s="1"/>
  <c r="O4464" i="1"/>
  <c r="O4455" i="1" s="1"/>
  <c r="O4372" i="1"/>
  <c r="O4363" i="1" s="1"/>
  <c r="O4288" i="1"/>
  <c r="O4287" i="1" s="1"/>
  <c r="O4204" i="1"/>
  <c r="O4203" i="1" s="1"/>
  <c r="O4194" i="1"/>
  <c r="O4185" i="1" s="1"/>
  <c r="O4110" i="1"/>
  <c r="O4109" i="1" s="1"/>
  <c r="O4087" i="1"/>
  <c r="O4085" i="1" s="1"/>
  <c r="O4058" i="1"/>
  <c r="O4049" i="1" s="1"/>
  <c r="O3983" i="1"/>
  <c r="O3981" i="1" s="1"/>
  <c r="O3894" i="1"/>
  <c r="O3892" i="1" s="1"/>
  <c r="O3866" i="1"/>
  <c r="O3857" i="1" s="1"/>
  <c r="O3716" i="1"/>
  <c r="O3714" i="1" s="1"/>
  <c r="O3612" i="1"/>
  <c r="O3610" i="1" s="1"/>
  <c r="O3479" i="1"/>
  <c r="O3477" i="1" s="1"/>
  <c r="O3332" i="1"/>
  <c r="O3391" i="1"/>
  <c r="O3382" i="1" s="1"/>
  <c r="O3319" i="1"/>
  <c r="O3311" i="1"/>
  <c r="O3280" i="1"/>
  <c r="O3294" i="1"/>
  <c r="O3266" i="1"/>
  <c r="O3204" i="1"/>
  <c r="O3165" i="1"/>
  <c r="O3133" i="1"/>
  <c r="O3123" i="1"/>
  <c r="O3115" i="1"/>
  <c r="O3090" i="1"/>
  <c r="O3088" i="1" s="1"/>
  <c r="O2935" i="1"/>
  <c r="O2872" i="1"/>
  <c r="O2761" i="1"/>
  <c r="O2754" i="1"/>
  <c r="O2725" i="1"/>
  <c r="O2716" i="1"/>
  <c r="O2586" i="1"/>
  <c r="O2584" i="1" s="1"/>
  <c r="O2567" i="1"/>
  <c r="O2566" i="1" s="1"/>
  <c r="O2511" i="1"/>
  <c r="O2502" i="1" s="1"/>
  <c r="O2255" i="1"/>
  <c r="O2096" i="1"/>
  <c r="O2095" i="1" s="1"/>
  <c r="O1913" i="1"/>
  <c r="O1904" i="1" s="1"/>
  <c r="O1855" i="1"/>
  <c r="O1853" i="1" s="1"/>
  <c r="O1747" i="1"/>
  <c r="O1738" i="1" s="1"/>
  <c r="O1668" i="1"/>
  <c r="O1650" i="1"/>
  <c r="O1643" i="1"/>
  <c r="O1488" i="1"/>
  <c r="O1486" i="1" s="1"/>
  <c r="O1459" i="1"/>
  <c r="O1450" i="1" s="1"/>
  <c r="O1401" i="1"/>
  <c r="O1399" i="1" s="1"/>
  <c r="O1293" i="1"/>
  <c r="O1284" i="1" s="1"/>
  <c r="O1235" i="1"/>
  <c r="O1233" i="1" s="1"/>
  <c r="O1127" i="1"/>
  <c r="O1119" i="1" s="1"/>
  <c r="O1094" i="1"/>
  <c r="O1093" i="1" s="1"/>
  <c r="O1004" i="1"/>
  <c r="O995" i="1" s="1"/>
  <c r="O946" i="1"/>
  <c r="O944" i="1" s="1"/>
  <c r="O883" i="1"/>
  <c r="O875" i="1" s="1"/>
  <c r="O850" i="1"/>
  <c r="O849" i="1" s="1"/>
  <c r="O762" i="1"/>
  <c r="O755" i="1" s="1"/>
  <c r="O747" i="1"/>
  <c r="O745" i="1" s="1"/>
  <c r="O649" i="1"/>
  <c r="O648" i="1" s="1"/>
  <c r="O501" i="1"/>
  <c r="O499" i="1" s="1"/>
  <c r="O439" i="1"/>
  <c r="O438" i="1" s="1"/>
  <c r="O396" i="1"/>
  <c r="O387" i="1" s="1"/>
  <c r="O320" i="1"/>
  <c r="O319" i="1" s="1"/>
  <c r="O295" i="1"/>
  <c r="O293" i="1" s="1"/>
  <c r="O232" i="1"/>
  <c r="O223" i="1" s="1"/>
  <c r="O109" i="1"/>
  <c r="O100" i="1" s="1"/>
  <c r="O33" i="1"/>
  <c r="O17" i="1"/>
  <c r="O9" i="1"/>
  <c r="O51" i="1"/>
  <c r="O49" i="1" s="1"/>
  <c r="O2214" i="1"/>
  <c r="O2205" i="1" s="1"/>
  <c r="O2156" i="1"/>
  <c r="O2154" i="1" s="1"/>
  <c r="O2014" i="1"/>
  <c r="O2013" i="1" s="1"/>
  <c r="O1998" i="1"/>
  <c r="O1989" i="1" s="1"/>
  <c r="O1939" i="1"/>
  <c r="O1937" i="1" s="1"/>
  <c r="O1896" i="1"/>
  <c r="O1894" i="1" s="1"/>
  <c r="O1788" i="1"/>
  <c r="O1779" i="1" s="1"/>
  <c r="O1730" i="1"/>
  <c r="O1728" i="1" s="1"/>
  <c r="O1654" i="1"/>
  <c r="O1648" i="1"/>
  <c r="O1642" i="1"/>
  <c r="O1617" i="1"/>
  <c r="O1616" i="1" s="1"/>
  <c r="O1624" i="1"/>
  <c r="O1588" i="1"/>
  <c r="O1467" i="1"/>
  <c r="O1466" i="1" s="1"/>
  <c r="O1442" i="1"/>
  <c r="O1440" i="1" s="1"/>
  <c r="O1301" i="1"/>
  <c r="O1300" i="1" s="1"/>
  <c r="O1276" i="1"/>
  <c r="O1274" i="1" s="1"/>
  <c r="O1135" i="1"/>
  <c r="O1134" i="1" s="1"/>
  <c r="O1045" i="1"/>
  <c r="O1037" i="1" s="1"/>
  <c r="O1012" i="1"/>
  <c r="O1011" i="1" s="1"/>
  <c r="O987" i="1"/>
  <c r="O985" i="1" s="1"/>
  <c r="O924" i="1"/>
  <c r="O916" i="1" s="1"/>
  <c r="O891" i="1"/>
  <c r="O890" i="1" s="1"/>
  <c r="O803" i="1"/>
  <c r="O795" i="1" s="1"/>
  <c r="O770" i="1"/>
  <c r="O769" i="1" s="1"/>
  <c r="O600" i="1"/>
  <c r="O591" i="1" s="1"/>
  <c r="O542" i="1"/>
  <c r="O540" i="1" s="1"/>
  <c r="O379" i="1"/>
  <c r="O377" i="1" s="1"/>
  <c r="O28" i="1"/>
  <c r="O215" i="1"/>
  <c r="O213" i="1" s="1"/>
  <c r="O150" i="1"/>
  <c r="O142" i="1" s="1"/>
  <c r="O117" i="1"/>
  <c r="O116" i="1" s="1"/>
  <c r="O92" i="1"/>
  <c r="O90" i="1" s="1"/>
  <c r="O21" i="1"/>
  <c r="O2250" i="1"/>
  <c r="O2180" i="1"/>
  <c r="O2179" i="1" s="1"/>
  <c r="O2031" i="1"/>
  <c r="O2029" i="1" s="1"/>
  <c r="O1658" i="1"/>
  <c r="O1918" i="1"/>
  <c r="O1917" i="1" s="1"/>
  <c r="O1830" i="1"/>
  <c r="O1821" i="1" s="1"/>
  <c r="O1653" i="1"/>
  <c r="O1647" i="1"/>
  <c r="O1686" i="1"/>
  <c r="O1684" i="1" s="1"/>
  <c r="O1639" i="1"/>
  <c r="O1625" i="1"/>
  <c r="O1597" i="1"/>
  <c r="O1578" i="1"/>
  <c r="O1576" i="1" s="1"/>
  <c r="O1376" i="1"/>
  <c r="O1368" i="1" s="1"/>
  <c r="O1343" i="1"/>
  <c r="O1342" i="1" s="1"/>
  <c r="O1318" i="1"/>
  <c r="O1316" i="1" s="1"/>
  <c r="O1210" i="1"/>
  <c r="O1202" i="1" s="1"/>
  <c r="O1152" i="1"/>
  <c r="O1150" i="1" s="1"/>
  <c r="O1029" i="1"/>
  <c r="O1027" i="1" s="1"/>
  <c r="O908" i="1"/>
  <c r="O906" i="1" s="1"/>
  <c r="O845" i="1"/>
  <c r="O837" i="1" s="1"/>
  <c r="O787" i="1"/>
  <c r="O785" i="1" s="1"/>
  <c r="O722" i="1"/>
  <c r="O714" i="1" s="1"/>
  <c r="O270" i="1"/>
  <c r="O262" i="1" s="1"/>
  <c r="O134" i="1"/>
  <c r="O132" i="1" s="1"/>
  <c r="O22" i="1"/>
  <c r="O20" i="1"/>
  <c r="O13" i="1"/>
  <c r="O316" i="1"/>
  <c r="O315" i="1" s="1"/>
  <c r="O2557" i="1"/>
  <c r="O2548" i="1" s="1"/>
  <c r="O2428" i="1"/>
  <c r="O2427" i="1" s="1"/>
  <c r="O2403" i="1"/>
  <c r="O2401" i="1" s="1"/>
  <c r="O2328" i="1"/>
  <c r="O2322" i="1"/>
  <c r="O2316" i="1"/>
  <c r="O2222" i="1"/>
  <c r="O2221" i="1" s="1"/>
  <c r="O2197" i="1"/>
  <c r="O2195" i="1" s="1"/>
  <c r="O2088" i="1"/>
  <c r="O2079" i="1" s="1"/>
  <c r="O2007" i="1"/>
  <c r="O2006" i="1" s="1"/>
  <c r="O1662" i="1"/>
  <c r="O1981" i="1"/>
  <c r="O1979" i="1" s="1"/>
  <c r="O1872" i="1"/>
  <c r="O1863" i="1" s="1"/>
  <c r="O1796" i="1"/>
  <c r="O1795" i="1" s="1"/>
  <c r="O1771" i="1"/>
  <c r="O1769" i="1" s="1"/>
  <c r="O1652" i="1"/>
  <c r="O1645" i="1"/>
  <c r="O1692" i="1"/>
  <c r="O1637" i="1"/>
  <c r="O1613" i="1"/>
  <c r="O1584" i="1"/>
  <c r="O1547" i="1"/>
  <c r="O1505" i="1"/>
  <c r="O1360" i="1"/>
  <c r="O1358" i="1" s="1"/>
  <c r="O1194" i="1"/>
  <c r="O1192" i="1" s="1"/>
  <c r="O1086" i="1"/>
  <c r="O1078" i="1" s="1"/>
  <c r="O1053" i="1"/>
  <c r="O1052" i="1" s="1"/>
  <c r="O829" i="1"/>
  <c r="O827" i="1" s="1"/>
  <c r="O706" i="1"/>
  <c r="O704" i="1" s="1"/>
  <c r="O641" i="1"/>
  <c r="O633" i="1" s="1"/>
  <c r="O608" i="1"/>
  <c r="O607" i="1" s="1"/>
  <c r="O583" i="1"/>
  <c r="O581" i="1" s="1"/>
  <c r="O418" i="1"/>
  <c r="O416" i="1" s="1"/>
  <c r="O254" i="1"/>
  <c r="O252" i="1" s="1"/>
  <c r="O158" i="1"/>
  <c r="O157" i="1" s="1"/>
  <c r="O19" i="1"/>
  <c r="O11" i="1"/>
  <c r="O2327" i="1"/>
  <c r="O2321" i="1"/>
  <c r="O2313" i="1"/>
  <c r="O2357" i="1"/>
  <c r="O2355" i="1" s="1"/>
  <c r="O2130" i="1"/>
  <c r="O2121" i="1" s="1"/>
  <c r="O2072" i="1"/>
  <c r="O2070" i="1" s="1"/>
  <c r="O1659" i="1"/>
  <c r="O2003" i="1"/>
  <c r="O2002" i="1" s="1"/>
  <c r="O1813" i="1"/>
  <c r="O1811" i="1" s="1"/>
  <c r="O1651" i="1"/>
  <c r="O1640" i="1"/>
  <c r="O1556" i="1"/>
  <c r="O1555" i="1" s="1"/>
  <c r="O1531" i="1"/>
  <c r="O1529" i="1" s="1"/>
  <c r="O1417" i="1"/>
  <c r="O1409" i="1" s="1"/>
  <c r="O1251" i="1"/>
  <c r="O1243" i="1" s="1"/>
  <c r="O1070" i="1"/>
  <c r="O1068" i="1" s="1"/>
  <c r="O962" i="1"/>
  <c r="O954" i="1" s="1"/>
  <c r="O625" i="1"/>
  <c r="O623" i="1" s="1"/>
  <c r="O517" i="1"/>
  <c r="O509" i="1" s="1"/>
  <c r="O473" i="1"/>
  <c r="O464" i="1" s="1"/>
  <c r="O354" i="1"/>
  <c r="O345" i="1" s="1"/>
  <c r="O311" i="1"/>
  <c r="O303" i="1" s="1"/>
  <c r="O190" i="1"/>
  <c r="O183" i="1" s="1"/>
  <c r="O175" i="1"/>
  <c r="O173" i="1" s="1"/>
  <c r="O67" i="1"/>
  <c r="O59" i="1" s="1"/>
  <c r="O18" i="1"/>
  <c r="O12" i="1"/>
  <c r="O4141" i="1"/>
  <c r="O2281" i="1"/>
  <c r="O2280" i="1" s="1"/>
  <c r="BT1026" i="1" l="1"/>
  <c r="BT622" i="1"/>
  <c r="BT652" i="1"/>
  <c r="BE2824" i="1"/>
  <c r="BE2823" i="1" s="1"/>
  <c r="BT1967" i="1"/>
  <c r="O3098" i="1"/>
  <c r="BT733" i="1"/>
  <c r="BT3668" i="1"/>
  <c r="BT323" i="1"/>
  <c r="BT2183" i="1"/>
  <c r="BT1936" i="1"/>
  <c r="AJ3346" i="1"/>
  <c r="BT663" i="1"/>
  <c r="BE3345" i="1"/>
  <c r="BE3411" i="1"/>
  <c r="AJ3411" i="1"/>
  <c r="AJ3410" i="1" s="1"/>
  <c r="O3345" i="1"/>
  <c r="O3411" i="1"/>
  <c r="O3410" i="1" s="1"/>
  <c r="BT4434" i="1"/>
  <c r="BT4398" i="1"/>
  <c r="BT528" i="1"/>
  <c r="BE2007" i="1"/>
  <c r="BE2006" i="1" s="1"/>
  <c r="BT3023" i="1"/>
  <c r="O3402" i="1"/>
  <c r="O3330" i="1"/>
  <c r="AJ3162" i="1"/>
  <c r="AJ3161" i="1" s="1"/>
  <c r="BT1620" i="1"/>
  <c r="BT1762" i="1"/>
  <c r="BT1757" i="1"/>
  <c r="BT1761" i="1"/>
  <c r="AJ3402" i="1"/>
  <c r="AJ3401" i="1" s="1"/>
  <c r="AJ3330" i="1"/>
  <c r="BE3402" i="1"/>
  <c r="BE3330" i="1"/>
  <c r="BT1978" i="1"/>
  <c r="BT2022" i="1"/>
  <c r="BT2021" i="1"/>
  <c r="BT2058" i="1"/>
  <c r="BT2063" i="1"/>
  <c r="BT2062" i="1"/>
  <c r="BT4666" i="1"/>
  <c r="BE1661" i="1"/>
  <c r="BE1660" i="1" s="1"/>
  <c r="AJ1661" i="1"/>
  <c r="AJ1660" i="1" s="1"/>
  <c r="O1663" i="1"/>
  <c r="BT2017" i="1"/>
  <c r="BT932" i="1"/>
  <c r="BT4540" i="1"/>
  <c r="BE3017" i="1"/>
  <c r="BE3016" i="1" s="1"/>
  <c r="BE131" i="1"/>
  <c r="BE4725" i="1"/>
  <c r="BE4714" i="1" s="1"/>
  <c r="BE4741" i="1" s="1"/>
  <c r="AJ2881" i="1"/>
  <c r="AJ2880" i="1" s="1"/>
  <c r="BT1925" i="1"/>
  <c r="BE3279" i="1"/>
  <c r="BE3278" i="1" s="1"/>
  <c r="BT3755" i="1"/>
  <c r="BT744" i="1"/>
  <c r="BE2829" i="1"/>
  <c r="BE2828" i="1" s="1"/>
  <c r="AJ4352" i="1"/>
  <c r="AJ4387" i="1" s="1"/>
  <c r="AJ4391" i="1" s="1"/>
  <c r="AJ4392" i="1" s="1"/>
  <c r="BT2439" i="1"/>
  <c r="BT1273" i="1"/>
  <c r="BT3289" i="1"/>
  <c r="BT2835" i="1"/>
  <c r="BT1716" i="1"/>
  <c r="BT376" i="1"/>
  <c r="BT3657" i="1"/>
  <c r="BT2616" i="1"/>
  <c r="BT3184" i="1"/>
  <c r="BT1528" i="1"/>
  <c r="BT1664" i="1"/>
  <c r="BT78" i="1"/>
  <c r="BT616" i="1"/>
  <c r="BT615" i="1"/>
  <c r="BT166" i="1"/>
  <c r="BT165" i="1"/>
  <c r="BT3609" i="1"/>
  <c r="BT1635" i="1"/>
  <c r="BT1636" i="1"/>
  <c r="BT4301" i="1"/>
  <c r="BT4300" i="1"/>
  <c r="BT3980" i="1"/>
  <c r="BT4714" i="1"/>
  <c r="BT3929" i="1"/>
  <c r="BT3930" i="1"/>
  <c r="BT1191" i="1"/>
  <c r="BT1108" i="1"/>
  <c r="BT3749" i="1"/>
  <c r="BT3748" i="1"/>
  <c r="BT4391" i="1"/>
  <c r="BT4392" i="1"/>
  <c r="BT3306" i="1"/>
  <c r="BT120" i="1"/>
  <c r="BT3476" i="1"/>
  <c r="BT1067" i="1"/>
  <c r="BT894" i="1"/>
  <c r="BT4167" i="1"/>
  <c r="BT4168" i="1"/>
  <c r="BT1521" i="1"/>
  <c r="BT1513" i="1"/>
  <c r="BT245" i="1"/>
  <c r="BT244" i="1"/>
  <c r="BT1887" i="1"/>
  <c r="BT1886" i="1"/>
  <c r="BT1315" i="1"/>
  <c r="BT1768" i="1"/>
  <c r="BT1149" i="1"/>
  <c r="BT4084" i="1"/>
  <c r="BT4659" i="1"/>
  <c r="BT4660" i="1"/>
  <c r="BT3839" i="1"/>
  <c r="BT3840" i="1"/>
  <c r="BT943" i="1"/>
  <c r="BT2484" i="1"/>
  <c r="BT2476" i="1"/>
  <c r="BT2522" i="1"/>
  <c r="BT487" i="1"/>
  <c r="BT1056" i="1"/>
  <c r="BT281" i="1"/>
  <c r="BT5" i="1"/>
  <c r="BT6" i="1"/>
  <c r="BT738" i="1"/>
  <c r="BT737" i="1"/>
  <c r="BT1972" i="1"/>
  <c r="BT1971" i="1"/>
  <c r="BT1267" i="1"/>
  <c r="BT1266" i="1"/>
  <c r="BT4032" i="1"/>
  <c r="BT4031" i="1"/>
  <c r="BT532" i="1"/>
  <c r="BT533" i="1"/>
  <c r="BT1929" i="1"/>
  <c r="BT1930" i="1"/>
  <c r="BT3470" i="1"/>
  <c r="BT3469" i="1"/>
  <c r="BT1475" i="1"/>
  <c r="BT1474" i="1"/>
  <c r="BT4213" i="1"/>
  <c r="BT4214" i="1"/>
  <c r="BT2531" i="1"/>
  <c r="BT2241" i="1"/>
  <c r="BT820" i="1"/>
  <c r="BT819" i="1"/>
  <c r="BT369" i="1"/>
  <c r="BT370" i="1"/>
  <c r="BT858" i="1"/>
  <c r="BT857" i="1"/>
  <c r="BT3598" i="1"/>
  <c r="BT1015" i="1"/>
  <c r="BT2577" i="1"/>
  <c r="BT2229" i="1"/>
  <c r="BT2230" i="1"/>
  <c r="BT3936" i="1"/>
  <c r="BT3071" i="1"/>
  <c r="BT3707" i="1"/>
  <c r="BT3706" i="1"/>
  <c r="BT2354" i="1"/>
  <c r="BT2069" i="1"/>
  <c r="BT3110" i="1"/>
  <c r="BT4257" i="1"/>
  <c r="BT4256" i="1"/>
  <c r="BT2436" i="1"/>
  <c r="BT328" i="1"/>
  <c r="BT327" i="1"/>
  <c r="BT30" i="1"/>
  <c r="BT4439" i="1"/>
  <c r="BT4438" i="1"/>
  <c r="BT1357" i="1"/>
  <c r="BT656" i="1"/>
  <c r="BT657" i="1"/>
  <c r="BT4345" i="1"/>
  <c r="BT4346" i="1"/>
  <c r="BT3880" i="1"/>
  <c r="BT2571" i="1"/>
  <c r="BT4529" i="1"/>
  <c r="BT4444" i="1"/>
  <c r="BT3429" i="1"/>
  <c r="BT3428" i="1"/>
  <c r="BT2631" i="1"/>
  <c r="BT4068" i="1"/>
  <c r="BT206" i="1"/>
  <c r="BT205" i="1"/>
  <c r="BT4619" i="1"/>
  <c r="BT4620" i="1"/>
  <c r="BT574" i="1"/>
  <c r="BT573" i="1"/>
  <c r="BT3549" i="1"/>
  <c r="AJ3476" i="1"/>
  <c r="AJ3504" i="1" s="1"/>
  <c r="AJ3508" i="1" s="1"/>
  <c r="AJ3509" i="1" s="1"/>
  <c r="BE2194" i="1"/>
  <c r="BE2225" i="1" s="1"/>
  <c r="BE2229" i="1" s="1"/>
  <c r="BE2230" i="1" s="1"/>
  <c r="O3755" i="1"/>
  <c r="O3789" i="1" s="1"/>
  <c r="O3793" i="1" s="1"/>
  <c r="O3794" i="1" s="1"/>
  <c r="BE1665" i="1"/>
  <c r="BE1664" i="1" s="1"/>
  <c r="AJ1893" i="1"/>
  <c r="AJ1925" i="1" s="1"/>
  <c r="AJ1929" i="1" s="1"/>
  <c r="AJ1930" i="1" s="1"/>
  <c r="BE4307" i="1"/>
  <c r="BE4341" i="1" s="1"/>
  <c r="BE4345" i="1" s="1"/>
  <c r="BE4346" i="1" s="1"/>
  <c r="O4307" i="1"/>
  <c r="O4341" i="1" s="1"/>
  <c r="O4345" i="1" s="1"/>
  <c r="O4346" i="1" s="1"/>
  <c r="BE1841" i="1"/>
  <c r="BE1845" i="1" s="1"/>
  <c r="BE1846" i="1" s="1"/>
  <c r="O4130" i="1"/>
  <c r="O4163" i="1" s="1"/>
  <c r="O4167" i="1" s="1"/>
  <c r="O4168" i="1" s="1"/>
  <c r="O2537" i="1"/>
  <c r="O2571" i="1" s="1"/>
  <c r="BE784" i="1"/>
  <c r="BE815" i="1" s="1"/>
  <c r="BE819" i="1" s="1"/>
  <c r="BE820" i="1" s="1"/>
  <c r="BE1586" i="1"/>
  <c r="BE1575" i="1" s="1"/>
  <c r="AJ4581" i="1"/>
  <c r="AJ4615" i="1" s="1"/>
  <c r="AJ4619" i="1" s="1"/>
  <c r="AJ4620" i="1" s="1"/>
  <c r="AJ3668" i="1"/>
  <c r="AJ3702" i="1" s="1"/>
  <c r="AJ3706" i="1" s="1"/>
  <c r="AJ3707" i="1" s="1"/>
  <c r="AJ744" i="1"/>
  <c r="AJ773" i="1" s="1"/>
  <c r="AJ777" i="1" s="1"/>
  <c r="AJ778" i="1" s="1"/>
  <c r="O3265" i="1"/>
  <c r="O3264" i="1" s="1"/>
  <c r="AJ2942" i="1"/>
  <c r="AJ2941" i="1" s="1"/>
  <c r="O2583" i="1"/>
  <c r="O2616" i="1" s="1"/>
  <c r="O2622" i="1" s="1"/>
  <c r="AJ292" i="1"/>
  <c r="AJ323" i="1" s="1"/>
  <c r="AJ327" i="1" s="1"/>
  <c r="AJ328" i="1" s="1"/>
  <c r="O4398" i="1"/>
  <c r="O4434" i="1" s="1"/>
  <c r="O4438" i="1" s="1"/>
  <c r="O4439" i="1" s="1"/>
  <c r="O478" i="1"/>
  <c r="O477" i="1" s="1"/>
  <c r="AJ3337" i="1"/>
  <c r="AJ3336" i="1" s="1"/>
  <c r="AJ2841" i="1"/>
  <c r="AJ2252" i="1"/>
  <c r="BE2400" i="1"/>
  <c r="BE2432" i="1" s="1"/>
  <c r="BE2439" i="1" s="1"/>
  <c r="BE1149" i="1"/>
  <c r="BE1180" i="1" s="1"/>
  <c r="BE1184" i="1" s="1"/>
  <c r="BE1185" i="1" s="1"/>
  <c r="AJ1439" i="1"/>
  <c r="AJ1470" i="1" s="1"/>
  <c r="AJ1474" i="1" s="1"/>
  <c r="AJ1475" i="1" s="1"/>
  <c r="BE14" i="1"/>
  <c r="BE4174" i="1"/>
  <c r="BE4209" i="1" s="1"/>
  <c r="BE4213" i="1" s="1"/>
  <c r="BE4214" i="1" s="1"/>
  <c r="O1315" i="1"/>
  <c r="O1346" i="1" s="1"/>
  <c r="O1350" i="1" s="1"/>
  <c r="O1351" i="1" s="1"/>
  <c r="AJ3195" i="1"/>
  <c r="AJ4174" i="1"/>
  <c r="AJ4209" i="1" s="1"/>
  <c r="AJ4213" i="1" s="1"/>
  <c r="AJ4214" i="1" s="1"/>
  <c r="AJ212" i="1"/>
  <c r="AJ240" i="1" s="1"/>
  <c r="AJ244" i="1" s="1"/>
  <c r="AJ245" i="1" s="1"/>
  <c r="BE3891" i="1"/>
  <c r="BE3925" i="1" s="1"/>
  <c r="BE3929" i="1" s="1"/>
  <c r="BE3930" i="1" s="1"/>
  <c r="AJ3515" i="1"/>
  <c r="AJ3549" i="1" s="1"/>
  <c r="AJ3553" i="1" s="1"/>
  <c r="AJ3554" i="1" s="1"/>
  <c r="AJ3098" i="1"/>
  <c r="AJ3087" i="1" s="1"/>
  <c r="BE161" i="1"/>
  <c r="BE165" i="1" s="1"/>
  <c r="BE166" i="1" s="1"/>
  <c r="O2028" i="1"/>
  <c r="O2058" i="1" s="1"/>
  <c r="O2062" i="1" s="1"/>
  <c r="O2063" i="1" s="1"/>
  <c r="BE1626" i="1"/>
  <c r="BE2864" i="1"/>
  <c r="BE2853" i="1" s="1"/>
  <c r="O3249" i="1"/>
  <c r="O3238" i="1" s="1"/>
  <c r="O2736" i="1"/>
  <c r="O2735" i="1" s="1"/>
  <c r="AJ3279" i="1"/>
  <c r="AJ3278" i="1" s="1"/>
  <c r="BE2312" i="1"/>
  <c r="BE2310" i="1" s="1"/>
  <c r="BE1398" i="1"/>
  <c r="BE1428" i="1" s="1"/>
  <c r="BE1432" i="1" s="1"/>
  <c r="BE1433" i="1" s="1"/>
  <c r="O2335" i="1"/>
  <c r="O2334" i="1" s="1"/>
  <c r="AJ1594" i="1"/>
  <c r="AJ1593" i="1" s="1"/>
  <c r="BE2736" i="1"/>
  <c r="BE2735" i="1" s="1"/>
  <c r="BE3713" i="1"/>
  <c r="BE3744" i="1" s="1"/>
  <c r="BE3748" i="1" s="1"/>
  <c r="BE3749" i="1" s="1"/>
  <c r="BE1538" i="1"/>
  <c r="BE1528" i="1" s="1"/>
  <c r="BE1560" i="1" s="1"/>
  <c r="BE1564" i="1" s="1"/>
  <c r="BE1565" i="1" s="1"/>
  <c r="BE3515" i="1"/>
  <c r="BE3549" i="1" s="1"/>
  <c r="BE3553" i="1" s="1"/>
  <c r="BE3554" i="1" s="1"/>
  <c r="BE3195" i="1"/>
  <c r="BE3184" i="1" s="1"/>
  <c r="BE3220" i="1" s="1"/>
  <c r="O2261" i="1"/>
  <c r="O2260" i="1" s="1"/>
  <c r="AJ1586" i="1"/>
  <c r="AJ4263" i="1"/>
  <c r="AJ4296" i="1" s="1"/>
  <c r="AJ4300" i="1" s="1"/>
  <c r="AJ4301" i="1" s="1"/>
  <c r="BE2951" i="1"/>
  <c r="BE2950" i="1" s="1"/>
  <c r="BE31" i="1"/>
  <c r="BE30" i="1" s="1"/>
  <c r="BE3162" i="1"/>
  <c r="BE3161" i="1" s="1"/>
  <c r="BE3609" i="1"/>
  <c r="BE3643" i="1" s="1"/>
  <c r="BE3647" i="1" s="1"/>
  <c r="BE3648" i="1" s="1"/>
  <c r="BE1026" i="1"/>
  <c r="BE1056" i="1" s="1"/>
  <c r="BE1060" i="1" s="1"/>
  <c r="BE1061" i="1" s="1"/>
  <c r="BE29" i="1"/>
  <c r="BE292" i="1"/>
  <c r="BE323" i="1" s="1"/>
  <c r="BE327" i="1" s="1"/>
  <c r="BE328" i="1" s="1"/>
  <c r="BE4130" i="1"/>
  <c r="BE4163" i="1" s="1"/>
  <c r="BE4167" i="1" s="1"/>
  <c r="BE4168" i="1" s="1"/>
  <c r="O2288" i="1"/>
  <c r="O2287" i="1" s="1"/>
  <c r="AJ4130" i="1"/>
  <c r="AJ4163" i="1" s="1"/>
  <c r="AJ4167" i="1" s="1"/>
  <c r="AJ4168" i="1" s="1"/>
  <c r="O3000" i="1"/>
  <c r="O2989" i="1" s="1"/>
  <c r="O3560" i="1"/>
  <c r="O3598" i="1" s="1"/>
  <c r="O3602" i="1" s="1"/>
  <c r="O3603" i="1" s="1"/>
  <c r="AJ1657" i="1"/>
  <c r="AJ1656" i="1" s="1"/>
  <c r="AJ4398" i="1"/>
  <c r="AJ4434" i="1" s="1"/>
  <c r="AJ4438" i="1" s="1"/>
  <c r="AJ4439" i="1" s="1"/>
  <c r="BE2288" i="1"/>
  <c r="BE2287" i="1" s="1"/>
  <c r="BE1936" i="1"/>
  <c r="BE1967" i="1" s="1"/>
  <c r="BE1971" i="1" s="1"/>
  <c r="BE1972" i="1" s="1"/>
  <c r="O14" i="1"/>
  <c r="O1067" i="1"/>
  <c r="O1097" i="1" s="1"/>
  <c r="O1101" i="1" s="1"/>
  <c r="O1102" i="1" s="1"/>
  <c r="AJ2951" i="1"/>
  <c r="AJ2950" i="1" s="1"/>
  <c r="AJ3017" i="1"/>
  <c r="AJ3016" i="1" s="1"/>
  <c r="BE1496" i="1"/>
  <c r="BE1485" i="1" s="1"/>
  <c r="BE1513" i="1" s="1"/>
  <c r="BE2333" i="1"/>
  <c r="BE2110" i="1"/>
  <c r="BE2142" i="1" s="1"/>
  <c r="BE2146" i="1" s="1"/>
  <c r="BE2147" i="1" s="1"/>
  <c r="O2864" i="1"/>
  <c r="O2853" i="1" s="1"/>
  <c r="AJ376" i="1"/>
  <c r="AJ404" i="1" s="1"/>
  <c r="AJ408" i="1" s="1"/>
  <c r="AJ409" i="1" s="1"/>
  <c r="O1586" i="1"/>
  <c r="O1575" i="1" s="1"/>
  <c r="BE4581" i="1"/>
  <c r="BE4615" i="1" s="1"/>
  <c r="BE4619" i="1" s="1"/>
  <c r="BE4620" i="1" s="1"/>
  <c r="BE453" i="1"/>
  <c r="BE487" i="1" s="1"/>
  <c r="BE491" i="1" s="1"/>
  <c r="BE492" i="1" s="1"/>
  <c r="AJ2829" i="1"/>
  <c r="AJ2828" i="1" s="1"/>
  <c r="BE2696" i="1"/>
  <c r="BE2685" i="1" s="1"/>
  <c r="BE4398" i="1"/>
  <c r="BE4434" i="1" s="1"/>
  <c r="BE4438" i="1" s="1"/>
  <c r="BE4439" i="1" s="1"/>
  <c r="O2333" i="1"/>
  <c r="O984" i="1"/>
  <c r="O1015" i="1" s="1"/>
  <c r="O1019" i="1" s="1"/>
  <c r="O1020" i="1" s="1"/>
  <c r="O3936" i="1"/>
  <c r="O3969" i="1" s="1"/>
  <c r="O3973" i="1" s="1"/>
  <c r="O3974" i="1" s="1"/>
  <c r="AJ3052" i="1"/>
  <c r="AJ3041" i="1" s="1"/>
  <c r="AJ3071" i="1" s="1"/>
  <c r="AJ334" i="1"/>
  <c r="AJ365" i="1" s="1"/>
  <c r="AJ369" i="1" s="1"/>
  <c r="AJ370" i="1" s="1"/>
  <c r="AJ2028" i="1"/>
  <c r="AJ2058" i="1" s="1"/>
  <c r="AJ2062" i="1" s="1"/>
  <c r="AJ2063" i="1" s="1"/>
  <c r="AJ4038" i="1"/>
  <c r="AJ4075" i="1" s="1"/>
  <c r="AJ4079" i="1" s="1"/>
  <c r="AJ4080" i="1" s="1"/>
  <c r="O2942" i="1"/>
  <c r="O2941" i="1" s="1"/>
  <c r="O376" i="1"/>
  <c r="O404" i="1" s="1"/>
  <c r="O408" i="1" s="1"/>
  <c r="O409" i="1" s="1"/>
  <c r="O744" i="1"/>
  <c r="O773" i="1" s="1"/>
  <c r="O777" i="1" s="1"/>
  <c r="O778" i="1" s="1"/>
  <c r="O1727" i="1"/>
  <c r="O1757" i="1" s="1"/>
  <c r="O1761" i="1" s="1"/>
  <c r="O1762" i="1" s="1"/>
  <c r="O3364" i="1"/>
  <c r="AJ3560" i="1"/>
  <c r="AJ3598" i="1" s="1"/>
  <c r="AJ3602" i="1" s="1"/>
  <c r="AJ3603" i="1" s="1"/>
  <c r="BE1657" i="1"/>
  <c r="BE1656" i="1" s="1"/>
  <c r="BE1727" i="1"/>
  <c r="BE1757" i="1" s="1"/>
  <c r="BE1761" i="1" s="1"/>
  <c r="BE1762" i="1" s="1"/>
  <c r="BE3249" i="1"/>
  <c r="BE3238" i="1" s="1"/>
  <c r="BE2069" i="1"/>
  <c r="BE2099" i="1" s="1"/>
  <c r="BE2103" i="1" s="1"/>
  <c r="BE2104" i="1" s="1"/>
  <c r="O27" i="1"/>
  <c r="O26" i="1" s="1"/>
  <c r="AJ1273" i="1"/>
  <c r="AJ1304" i="1" s="1"/>
  <c r="AJ1308" i="1" s="1"/>
  <c r="AJ1309" i="1" s="1"/>
  <c r="BE1594" i="1"/>
  <c r="BE1593" i="1" s="1"/>
  <c r="BE3476" i="1"/>
  <c r="BE3504" i="1" s="1"/>
  <c r="BE3508" i="1" s="1"/>
  <c r="BE3509" i="1" s="1"/>
  <c r="BE984" i="1"/>
  <c r="BE1015" i="1" s="1"/>
  <c r="BE1019" i="1" s="1"/>
  <c r="BE1020" i="1" s="1"/>
  <c r="BE4263" i="1"/>
  <c r="BE4296" i="1" s="1"/>
  <c r="BE4300" i="1" s="1"/>
  <c r="BE4301" i="1" s="1"/>
  <c r="BE1655" i="1"/>
  <c r="O2329" i="1"/>
  <c r="AJ3609" i="1"/>
  <c r="AJ3643" i="1" s="1"/>
  <c r="AJ3647" i="1" s="1"/>
  <c r="AJ3648" i="1" s="1"/>
  <c r="BE4666" i="1"/>
  <c r="BE4696" i="1" s="1"/>
  <c r="BE4700" i="1" s="1"/>
  <c r="BE4701" i="1" s="1"/>
  <c r="BE3297" i="1"/>
  <c r="O415" i="1"/>
  <c r="O442" i="1" s="1"/>
  <c r="O446" i="1" s="1"/>
  <c r="O447" i="1" s="1"/>
  <c r="AJ2537" i="1"/>
  <c r="AJ2571" i="1" s="1"/>
  <c r="AJ3308" i="1"/>
  <c r="AJ3306" i="1" s="1"/>
  <c r="BE3435" i="1"/>
  <c r="BE3465" i="1" s="1"/>
  <c r="BE3469" i="1" s="1"/>
  <c r="BE3470" i="1" s="1"/>
  <c r="BE2642" i="1"/>
  <c r="BE2631" i="1" s="1"/>
  <c r="BE2252" i="1"/>
  <c r="BE2241" i="1" s="1"/>
  <c r="BE4220" i="1"/>
  <c r="BE4252" i="1" s="1"/>
  <c r="BE4256" i="1" s="1"/>
  <c r="BE4257" i="1" s="1"/>
  <c r="O2801" i="1"/>
  <c r="O2790" i="1" s="1"/>
  <c r="O3800" i="1"/>
  <c r="O3835" i="1" s="1"/>
  <c r="O3839" i="1" s="1"/>
  <c r="O3840" i="1" s="1"/>
  <c r="AJ453" i="1"/>
  <c r="AJ3800" i="1"/>
  <c r="AJ3835" i="1" s="1"/>
  <c r="AJ3839" i="1" s="1"/>
  <c r="AJ3840" i="1" s="1"/>
  <c r="BE3111" i="1"/>
  <c r="BE3110" i="1" s="1"/>
  <c r="BE3560" i="1"/>
  <c r="BE3598" i="1" s="1"/>
  <c r="BE3602" i="1" s="1"/>
  <c r="BE3603" i="1" s="1"/>
  <c r="O3162" i="1"/>
  <c r="O3161" i="1" s="1"/>
  <c r="O4626" i="1"/>
  <c r="O4655" i="1" s="1"/>
  <c r="O4659" i="1" s="1"/>
  <c r="O4660" i="1" s="1"/>
  <c r="AJ2959" i="1"/>
  <c r="AJ2958" i="1" s="1"/>
  <c r="AJ2696" i="1"/>
  <c r="AJ2685" i="1" s="1"/>
  <c r="AJ539" i="1"/>
  <c r="AJ569" i="1" s="1"/>
  <c r="AJ573" i="1" s="1"/>
  <c r="AJ574" i="1" s="1"/>
  <c r="BE89" i="1"/>
  <c r="BE120" i="1" s="1"/>
  <c r="BE124" i="1" s="1"/>
  <c r="BE125" i="1" s="1"/>
  <c r="BE1273" i="1"/>
  <c r="BE1304" i="1" s="1"/>
  <c r="BE1308" i="1" s="1"/>
  <c r="BE1309" i="1" s="1"/>
  <c r="BE2491" i="1"/>
  <c r="BE2522" i="1" s="1"/>
  <c r="BE2531" i="1" s="1"/>
  <c r="O1665" i="1"/>
  <c r="O1664" i="1" s="1"/>
  <c r="O334" i="1"/>
  <c r="O365" i="1" s="1"/>
  <c r="O369" i="1" s="1"/>
  <c r="O370" i="1" s="1"/>
  <c r="AJ27" i="1"/>
  <c r="AJ26" i="1" s="1"/>
  <c r="BE25" i="1"/>
  <c r="BE4069" i="1"/>
  <c r="BE4068" i="1" s="1"/>
  <c r="BE1108" i="1"/>
  <c r="BE1138" i="1" s="1"/>
  <c r="BE1142" i="1" s="1"/>
  <c r="BE1143" i="1" s="1"/>
  <c r="BE864" i="1"/>
  <c r="BE894" i="1" s="1"/>
  <c r="BE898" i="1" s="1"/>
  <c r="BE899" i="1" s="1"/>
  <c r="BE1978" i="1"/>
  <c r="BE2537" i="1"/>
  <c r="BE2571" i="1" s="1"/>
  <c r="BE2577" i="1" s="1"/>
  <c r="O2746" i="1"/>
  <c r="O2745" i="1" s="1"/>
  <c r="O1496" i="1"/>
  <c r="O1485" i="1" s="1"/>
  <c r="O1513" i="1" s="1"/>
  <c r="O3327" i="1"/>
  <c r="O3326" i="1" s="1"/>
  <c r="O2194" i="1"/>
  <c r="O3180" i="1"/>
  <c r="AJ3891" i="1"/>
  <c r="AJ3925" i="1" s="1"/>
  <c r="AJ3929" i="1" s="1"/>
  <c r="AJ3930" i="1" s="1"/>
  <c r="AJ4489" i="1"/>
  <c r="AJ4529" i="1" s="1"/>
  <c r="AJ4533" i="1" s="1"/>
  <c r="AJ4534" i="1" s="1"/>
  <c r="AJ4220" i="1"/>
  <c r="AJ4252" i="1" s="1"/>
  <c r="AJ4256" i="1" s="1"/>
  <c r="AJ4257" i="1" s="1"/>
  <c r="BE3308" i="1"/>
  <c r="BE3306" i="1" s="1"/>
  <c r="BE3132" i="1"/>
  <c r="BE3131" i="1" s="1"/>
  <c r="O3132" i="1"/>
  <c r="O3131" i="1" s="1"/>
  <c r="O3308" i="1"/>
  <c r="O3306" i="1" s="1"/>
  <c r="O2696" i="1"/>
  <c r="O2685" i="1" s="1"/>
  <c r="O3668" i="1"/>
  <c r="O3702" i="1" s="1"/>
  <c r="O3706" i="1" s="1"/>
  <c r="O3707" i="1" s="1"/>
  <c r="AJ3980" i="1"/>
  <c r="BE2917" i="1"/>
  <c r="BE2906" i="1" s="1"/>
  <c r="BE622" i="1"/>
  <c r="BE652" i="1" s="1"/>
  <c r="BE656" i="1" s="1"/>
  <c r="BE657" i="1" s="1"/>
  <c r="BE3755" i="1"/>
  <c r="BE3789" i="1" s="1"/>
  <c r="BE3793" i="1" s="1"/>
  <c r="BE3794" i="1" s="1"/>
  <c r="AJ2642" i="1"/>
  <c r="AJ2631" i="1" s="1"/>
  <c r="BE2746" i="1"/>
  <c r="BE2745" i="1" s="1"/>
  <c r="BE2261" i="1"/>
  <c r="BE2260" i="1" s="1"/>
  <c r="BE1694" i="1"/>
  <c r="BE1683" i="1" s="1"/>
  <c r="BE1716" i="1" s="1"/>
  <c r="BE1720" i="1" s="1"/>
  <c r="BE1721" i="1" s="1"/>
  <c r="BE2028" i="1"/>
  <c r="BE2058" i="1" s="1"/>
  <c r="BE2062" i="1" s="1"/>
  <c r="BE2063" i="1" s="1"/>
  <c r="BE1852" i="1"/>
  <c r="BE1882" i="1" s="1"/>
  <c r="BE1886" i="1" s="1"/>
  <c r="BE1887" i="1" s="1"/>
  <c r="BE4444" i="1"/>
  <c r="BE4478" i="1" s="1"/>
  <c r="BE4482" i="1" s="1"/>
  <c r="BE4483" i="1" s="1"/>
  <c r="O4666" i="1"/>
  <c r="O4696" i="1" s="1"/>
  <c r="O4700" i="1" s="1"/>
  <c r="O4701" i="1" s="1"/>
  <c r="AJ3325" i="1"/>
  <c r="AJ1727" i="1"/>
  <c r="AJ1757" i="1" s="1"/>
  <c r="AJ1761" i="1" s="1"/>
  <c r="AJ1762" i="1" s="1"/>
  <c r="AJ1108" i="1"/>
  <c r="AJ1138" i="1" s="1"/>
  <c r="AJ1142" i="1" s="1"/>
  <c r="AJ1143" i="1" s="1"/>
  <c r="AJ4725" i="1"/>
  <c r="AJ4714" i="1" s="1"/>
  <c r="AJ4741" i="1" s="1"/>
  <c r="BE1768" i="1"/>
  <c r="BE1799" i="1" s="1"/>
  <c r="BE1803" i="1" s="1"/>
  <c r="BE1804" i="1" s="1"/>
  <c r="BE498" i="1"/>
  <c r="BE528" i="1" s="1"/>
  <c r="BE532" i="1" s="1"/>
  <c r="BE533" i="1" s="1"/>
  <c r="BE3364" i="1"/>
  <c r="BE4038" i="1"/>
  <c r="BE1638" i="1"/>
  <c r="BE1636" i="1" s="1"/>
  <c r="BE8" i="1"/>
  <c r="BE6" i="1" s="1"/>
  <c r="BE703" i="1"/>
  <c r="BE733" i="1" s="1"/>
  <c r="BE737" i="1" s="1"/>
  <c r="BE738" i="1" s="1"/>
  <c r="BE212" i="1"/>
  <c r="BE240" i="1" s="1"/>
  <c r="BE244" i="1" s="1"/>
  <c r="BE245" i="1" s="1"/>
  <c r="BE2446" i="1"/>
  <c r="BE2476" i="1" s="1"/>
  <c r="BE2484" i="1" s="1"/>
  <c r="BE2977" i="1"/>
  <c r="BE4084" i="1"/>
  <c r="BE4121" i="1" s="1"/>
  <c r="BE4125" i="1" s="1"/>
  <c r="BE4126" i="1" s="1"/>
  <c r="BE334" i="1"/>
  <c r="BE365" i="1" s="1"/>
  <c r="BE369" i="1" s="1"/>
  <c r="BE370" i="1" s="1"/>
  <c r="BE1232" i="1"/>
  <c r="BE1262" i="1" s="1"/>
  <c r="BE1266" i="1" s="1"/>
  <c r="BE1267" i="1" s="1"/>
  <c r="BE826" i="1"/>
  <c r="BE853" i="1" s="1"/>
  <c r="BE857" i="1" s="1"/>
  <c r="BE858" i="1" s="1"/>
  <c r="BE744" i="1"/>
  <c r="BE773" i="1" s="1"/>
  <c r="BE777" i="1" s="1"/>
  <c r="BE778" i="1" s="1"/>
  <c r="BE2959" i="1"/>
  <c r="BE2958" i="1" s="1"/>
  <c r="BE3410" i="1"/>
  <c r="BE1893" i="1"/>
  <c r="BE1925" i="1" s="1"/>
  <c r="BE1929" i="1" s="1"/>
  <c r="BE1930" i="1" s="1"/>
  <c r="BE376" i="1"/>
  <c r="BE404" i="1" s="1"/>
  <c r="BE408" i="1" s="1"/>
  <c r="BE409" i="1" s="1"/>
  <c r="BE4540" i="1"/>
  <c r="BE4570" i="1" s="1"/>
  <c r="BE4574" i="1" s="1"/>
  <c r="BE4575" i="1" s="1"/>
  <c r="BE1357" i="1"/>
  <c r="BE1387" i="1" s="1"/>
  <c r="BE1391" i="1" s="1"/>
  <c r="BE1392" i="1" s="1"/>
  <c r="BE3098" i="1"/>
  <c r="BE3087" i="1" s="1"/>
  <c r="BE905" i="1"/>
  <c r="BE932" i="1" s="1"/>
  <c r="BE936" i="1" s="1"/>
  <c r="BE937" i="1" s="1"/>
  <c r="BE3880" i="1"/>
  <c r="BE3884" i="1" s="1"/>
  <c r="BE3885" i="1" s="1"/>
  <c r="BE48" i="1"/>
  <c r="BE78" i="1" s="1"/>
  <c r="BE82" i="1" s="1"/>
  <c r="BE83" i="1" s="1"/>
  <c r="BE3936" i="1"/>
  <c r="BE3969" i="1" s="1"/>
  <c r="BE3973" i="1" s="1"/>
  <c r="BE3974" i="1" s="1"/>
  <c r="BE1191" i="1"/>
  <c r="BE1221" i="1" s="1"/>
  <c r="BE1225" i="1" s="1"/>
  <c r="BE1226" i="1" s="1"/>
  <c r="BE3340" i="1"/>
  <c r="BE3339" i="1" s="1"/>
  <c r="O3111" i="1"/>
  <c r="O3110" i="1" s="1"/>
  <c r="O784" i="1"/>
  <c r="O815" i="1" s="1"/>
  <c r="O819" i="1" s="1"/>
  <c r="O820" i="1" s="1"/>
  <c r="O1149" i="1"/>
  <c r="O1180" i="1" s="1"/>
  <c r="O1184" i="1" s="1"/>
  <c r="O1185" i="1" s="1"/>
  <c r="O3713" i="1"/>
  <c r="O3744" i="1" s="1"/>
  <c r="O3748" i="1" s="1"/>
  <c r="O3749" i="1" s="1"/>
  <c r="AJ3111" i="1"/>
  <c r="AJ3110" i="1" s="1"/>
  <c r="AJ2917" i="1"/>
  <c r="AJ2906" i="1" s="1"/>
  <c r="AJ89" i="1"/>
  <c r="AJ120" i="1" s="1"/>
  <c r="AJ124" i="1" s="1"/>
  <c r="AJ125" i="1" s="1"/>
  <c r="AJ943" i="1"/>
  <c r="AJ973" i="1" s="1"/>
  <c r="AJ977" i="1" s="1"/>
  <c r="AJ978" i="1" s="1"/>
  <c r="BE1608" i="1"/>
  <c r="BE1607" i="1" s="1"/>
  <c r="BE2841" i="1"/>
  <c r="BE2583" i="1"/>
  <c r="BE2616" i="1" s="1"/>
  <c r="BE2622" i="1" s="1"/>
  <c r="BE4626" i="1"/>
  <c r="BE4655" i="1" s="1"/>
  <c r="BE4659" i="1" s="1"/>
  <c r="BE4660" i="1" s="1"/>
  <c r="AJ4626" i="1"/>
  <c r="AJ4655" i="1" s="1"/>
  <c r="AJ4659" i="1" s="1"/>
  <c r="AJ4660" i="1" s="1"/>
  <c r="AJ1232" i="1"/>
  <c r="AJ1262" i="1" s="1"/>
  <c r="AJ1266" i="1" s="1"/>
  <c r="AJ1267" i="1" s="1"/>
  <c r="AJ4540" i="1"/>
  <c r="AJ4570" i="1" s="1"/>
  <c r="AJ4574" i="1" s="1"/>
  <c r="AJ4575" i="1" s="1"/>
  <c r="BE2153" i="1"/>
  <c r="BE2183" i="1" s="1"/>
  <c r="BE2187" i="1" s="1"/>
  <c r="BE2188" i="1" s="1"/>
  <c r="BE2329" i="1"/>
  <c r="BE2659" i="1"/>
  <c r="BE2658" i="1" s="1"/>
  <c r="BE539" i="1"/>
  <c r="BE569" i="1" s="1"/>
  <c r="BE573" i="1" s="1"/>
  <c r="BE574" i="1" s="1"/>
  <c r="BE4352" i="1"/>
  <c r="BE4387" i="1" s="1"/>
  <c r="BE4391" i="1" s="1"/>
  <c r="BE4392" i="1" s="1"/>
  <c r="BE1067" i="1"/>
  <c r="BE1097" i="1" s="1"/>
  <c r="BE1101" i="1" s="1"/>
  <c r="BE1102" i="1" s="1"/>
  <c r="BE2801" i="1"/>
  <c r="BE2790" i="1" s="1"/>
  <c r="BE2881" i="1"/>
  <c r="BE2880" i="1" s="1"/>
  <c r="AJ4444" i="1"/>
  <c r="AJ4478" i="1" s="1"/>
  <c r="AJ4482" i="1" s="1"/>
  <c r="AJ4483" i="1" s="1"/>
  <c r="BE580" i="1"/>
  <c r="BE611" i="1" s="1"/>
  <c r="BE615" i="1" s="1"/>
  <c r="BE616" i="1" s="1"/>
  <c r="BE663" i="1"/>
  <c r="BE692" i="1" s="1"/>
  <c r="BE696" i="1" s="1"/>
  <c r="BE697" i="1" s="1"/>
  <c r="BE3337" i="1"/>
  <c r="BE3336" i="1" s="1"/>
  <c r="BE2318" i="1"/>
  <c r="BE3052" i="1"/>
  <c r="BE3041" i="1" s="1"/>
  <c r="BE3071" i="1" s="1"/>
  <c r="O2917" i="1"/>
  <c r="O2906" i="1" s="1"/>
  <c r="O3325" i="1"/>
  <c r="AJ2746" i="1"/>
  <c r="AJ2745" i="1" s="1"/>
  <c r="AJ784" i="1"/>
  <c r="AJ815" i="1" s="1"/>
  <c r="AJ819" i="1" s="1"/>
  <c r="AJ820" i="1" s="1"/>
  <c r="AJ1026" i="1"/>
  <c r="AJ1056" i="1" s="1"/>
  <c r="AJ1060" i="1" s="1"/>
  <c r="AJ1061" i="1" s="1"/>
  <c r="AJ1315" i="1"/>
  <c r="AJ1346" i="1" s="1"/>
  <c r="AJ1350" i="1" s="1"/>
  <c r="AJ1351" i="1" s="1"/>
  <c r="BE251" i="1"/>
  <c r="BE281" i="1" s="1"/>
  <c r="BE285" i="1" s="1"/>
  <c r="BE286" i="1" s="1"/>
  <c r="BE1315" i="1"/>
  <c r="BE1346" i="1" s="1"/>
  <c r="BE1350" i="1" s="1"/>
  <c r="BE1351" i="1" s="1"/>
  <c r="BE1644" i="1"/>
  <c r="BE2335" i="1"/>
  <c r="BE2334" i="1" s="1"/>
  <c r="BE1439" i="1"/>
  <c r="BE1470" i="1" s="1"/>
  <c r="BE1474" i="1" s="1"/>
  <c r="BE1475" i="1" s="1"/>
  <c r="BE2724" i="1"/>
  <c r="BE2723" i="1" s="1"/>
  <c r="BE415" i="1"/>
  <c r="BE442" i="1" s="1"/>
  <c r="BE446" i="1" s="1"/>
  <c r="BE447" i="1" s="1"/>
  <c r="BE3180" i="1"/>
  <c r="O212" i="1"/>
  <c r="O240" i="1" s="1"/>
  <c r="O244" i="1" s="1"/>
  <c r="O245" i="1" s="1"/>
  <c r="O539" i="1"/>
  <c r="O569" i="1" s="1"/>
  <c r="O573" i="1" s="1"/>
  <c r="O574" i="1" s="1"/>
  <c r="O3435" i="1"/>
  <c r="O3465" i="1" s="1"/>
  <c r="O3469" i="1" s="1"/>
  <c r="O3470" i="1" s="1"/>
  <c r="AJ864" i="1"/>
  <c r="AJ894" i="1" s="1"/>
  <c r="AJ898" i="1" s="1"/>
  <c r="AJ899" i="1" s="1"/>
  <c r="AJ4307" i="1"/>
  <c r="AJ4341" i="1" s="1"/>
  <c r="AJ4345" i="1" s="1"/>
  <c r="AJ4346" i="1" s="1"/>
  <c r="BE2528" i="1"/>
  <c r="BE2344" i="1"/>
  <c r="BE3800" i="1"/>
  <c r="BE3835" i="1" s="1"/>
  <c r="BE3839" i="1" s="1"/>
  <c r="BE3840" i="1" s="1"/>
  <c r="BE3000" i="1"/>
  <c r="BE2989" i="1" s="1"/>
  <c r="BE3668" i="1"/>
  <c r="BE3702" i="1" s="1"/>
  <c r="BE3706" i="1" s="1"/>
  <c r="BE3707" i="1" s="1"/>
  <c r="BE3980" i="1"/>
  <c r="BE4013" i="1" s="1"/>
  <c r="BE4017" i="1" s="1"/>
  <c r="BE4018" i="1" s="1"/>
  <c r="BE4489" i="1"/>
  <c r="BE4529" i="1" s="1"/>
  <c r="BE4533" i="1" s="1"/>
  <c r="BE4534" i="1" s="1"/>
  <c r="BE2365" i="1"/>
  <c r="BE2354" i="1" s="1"/>
  <c r="BE2388" i="1" s="1"/>
  <c r="O1191" i="1"/>
  <c r="O1221" i="1" s="1"/>
  <c r="O1225" i="1" s="1"/>
  <c r="O1226" i="1" s="1"/>
  <c r="AJ1638" i="1"/>
  <c r="AJ1636" i="1" s="1"/>
  <c r="BE3348" i="1"/>
  <c r="BE3347" i="1" s="1"/>
  <c r="BE943" i="1"/>
  <c r="BE973" i="1" s="1"/>
  <c r="BE977" i="1" s="1"/>
  <c r="BE978" i="1" s="1"/>
  <c r="BE2942" i="1"/>
  <c r="BE2941" i="1" s="1"/>
  <c r="BE3325" i="1"/>
  <c r="BE172" i="1"/>
  <c r="BE201" i="1" s="1"/>
  <c r="BE205" i="1" s="1"/>
  <c r="BE206" i="1" s="1"/>
  <c r="BE3265" i="1"/>
  <c r="BE3264" i="1" s="1"/>
  <c r="O1026" i="1"/>
  <c r="O1056" i="1" s="1"/>
  <c r="O1060" i="1" s="1"/>
  <c r="O1061" i="1" s="1"/>
  <c r="AJ2110" i="1"/>
  <c r="AJ2142" i="1" s="1"/>
  <c r="AJ2146" i="1" s="1"/>
  <c r="AJ2147" i="1" s="1"/>
  <c r="AJ4084" i="1"/>
  <c r="AJ4121" i="1" s="1"/>
  <c r="AJ4125" i="1" s="1"/>
  <c r="AJ4126" i="1" s="1"/>
  <c r="AJ1067" i="1"/>
  <c r="AJ1097" i="1" s="1"/>
  <c r="AJ1101" i="1" s="1"/>
  <c r="AJ1102" i="1" s="1"/>
  <c r="O4069" i="1"/>
  <c r="O4068" i="1" s="1"/>
  <c r="AJ1191" i="1"/>
  <c r="AJ1221" i="1" s="1"/>
  <c r="AJ1225" i="1" s="1"/>
  <c r="AJ1226" i="1" s="1"/>
  <c r="AJ1768" i="1"/>
  <c r="AJ1799" i="1" s="1"/>
  <c r="AJ1803" i="1" s="1"/>
  <c r="AJ1804" i="1" s="1"/>
  <c r="AJ2977" i="1"/>
  <c r="O622" i="1"/>
  <c r="O652" i="1" s="1"/>
  <c r="O656" i="1" s="1"/>
  <c r="O657" i="1" s="1"/>
  <c r="O663" i="1"/>
  <c r="O692" i="1" s="1"/>
  <c r="O696" i="1" s="1"/>
  <c r="O697" i="1" s="1"/>
  <c r="O2446" i="1"/>
  <c r="O2476" i="1" s="1"/>
  <c r="O2480" i="1" s="1"/>
  <c r="O2481" i="1" s="1"/>
  <c r="O2841" i="1"/>
  <c r="AJ2333" i="1"/>
  <c r="O580" i="1"/>
  <c r="O611" i="1" s="1"/>
  <c r="O615" i="1" s="1"/>
  <c r="O616" i="1" s="1"/>
  <c r="O826" i="1"/>
  <c r="O853" i="1" s="1"/>
  <c r="O857" i="1" s="1"/>
  <c r="O858" i="1" s="1"/>
  <c r="AJ478" i="1"/>
  <c r="AJ477" i="1" s="1"/>
  <c r="AJ4013" i="1"/>
  <c r="AJ4017" i="1" s="1"/>
  <c r="AJ4018" i="1" s="1"/>
  <c r="AJ3435" i="1"/>
  <c r="AJ3465" i="1" s="1"/>
  <c r="AJ3469" i="1" s="1"/>
  <c r="AJ3470" i="1" s="1"/>
  <c r="AJ2528" i="1"/>
  <c r="O2225" i="1"/>
  <c r="O2229" i="1" s="1"/>
  <c r="O2230" i="1" s="1"/>
  <c r="O2400" i="1"/>
  <c r="O2432" i="1" s="1"/>
  <c r="AJ1978" i="1"/>
  <c r="AJ2017" i="1" s="1"/>
  <c r="AJ2021" i="1" s="1"/>
  <c r="AJ2022" i="1" s="1"/>
  <c r="AJ905" i="1"/>
  <c r="AJ932" i="1" s="1"/>
  <c r="AJ936" i="1" s="1"/>
  <c r="AJ937" i="1" s="1"/>
  <c r="AJ2400" i="1"/>
  <c r="AJ2432" i="1" s="1"/>
  <c r="AJ622" i="1"/>
  <c r="AJ652" i="1" s="1"/>
  <c r="AJ656" i="1" s="1"/>
  <c r="AJ657" i="1" s="1"/>
  <c r="AJ172" i="1"/>
  <c r="AJ201" i="1" s="1"/>
  <c r="AJ205" i="1" s="1"/>
  <c r="AJ206" i="1" s="1"/>
  <c r="AJ415" i="1"/>
  <c r="AJ442" i="1" s="1"/>
  <c r="AJ446" i="1" s="1"/>
  <c r="AJ447" i="1" s="1"/>
  <c r="AJ663" i="1"/>
  <c r="AJ692" i="1" s="1"/>
  <c r="AJ696" i="1" s="1"/>
  <c r="AJ697" i="1" s="1"/>
  <c r="AJ2491" i="1"/>
  <c r="AJ2522" i="1" s="1"/>
  <c r="AJ2531" i="1" s="1"/>
  <c r="AJ1936" i="1"/>
  <c r="AJ1967" i="1" s="1"/>
  <c r="AJ1971" i="1" s="1"/>
  <c r="AJ1972" i="1" s="1"/>
  <c r="AJ3249" i="1"/>
  <c r="AJ3238" i="1" s="1"/>
  <c r="AJ1810" i="1"/>
  <c r="AJ1841" i="1" s="1"/>
  <c r="AJ1845" i="1" s="1"/>
  <c r="AJ1846" i="1" s="1"/>
  <c r="AJ2354" i="1"/>
  <c r="AJ2388" i="1" s="1"/>
  <c r="AJ2583" i="1"/>
  <c r="AJ2616" i="1" s="1"/>
  <c r="AJ2622" i="1" s="1"/>
  <c r="O3017" i="1"/>
  <c r="O3016" i="1" s="1"/>
  <c r="AJ131" i="1"/>
  <c r="AJ161" i="1" s="1"/>
  <c r="AJ165" i="1" s="1"/>
  <c r="AJ166" i="1" s="1"/>
  <c r="AJ1852" i="1"/>
  <c r="AJ1882" i="1" s="1"/>
  <c r="AJ1886" i="1" s="1"/>
  <c r="AJ1887" i="1" s="1"/>
  <c r="AJ2153" i="1"/>
  <c r="AJ2183" i="1" s="1"/>
  <c r="AJ2187" i="1" s="1"/>
  <c r="AJ2188" i="1" s="1"/>
  <c r="AJ1398" i="1"/>
  <c r="AJ1428" i="1" s="1"/>
  <c r="AJ1432" i="1" s="1"/>
  <c r="AJ1433" i="1" s="1"/>
  <c r="O1655" i="1"/>
  <c r="O3401" i="1"/>
  <c r="AJ8" i="1"/>
  <c r="AJ6" i="1" s="1"/>
  <c r="AJ2312" i="1"/>
  <c r="AJ2310" i="1" s="1"/>
  <c r="AJ25" i="1"/>
  <c r="AJ580" i="1"/>
  <c r="AJ611" i="1" s="1"/>
  <c r="AJ615" i="1" s="1"/>
  <c r="AJ616" i="1" s="1"/>
  <c r="AJ826" i="1"/>
  <c r="AJ853" i="1" s="1"/>
  <c r="AJ857" i="1" s="1"/>
  <c r="AJ858" i="1" s="1"/>
  <c r="AJ1644" i="1"/>
  <c r="AJ1575" i="1"/>
  <c r="AJ1683" i="1"/>
  <c r="AJ1716" i="1" s="1"/>
  <c r="AJ1720" i="1" s="1"/>
  <c r="AJ1721" i="1" s="1"/>
  <c r="AJ984" i="1"/>
  <c r="AJ1015" i="1" s="1"/>
  <c r="AJ1019" i="1" s="1"/>
  <c r="AJ1020" i="1" s="1"/>
  <c r="AJ1608" i="1"/>
  <c r="AJ1607" i="1" s="1"/>
  <c r="AJ3713" i="1"/>
  <c r="AJ3744" i="1" s="1"/>
  <c r="AJ3748" i="1" s="1"/>
  <c r="AJ3749" i="1" s="1"/>
  <c r="AJ1538" i="1"/>
  <c r="AJ1528" i="1" s="1"/>
  <c r="AJ1560" i="1" s="1"/>
  <c r="AJ2801" i="1"/>
  <c r="AJ2790" i="1" s="1"/>
  <c r="AJ2864" i="1"/>
  <c r="AJ2853" i="1" s="1"/>
  <c r="AJ2888" i="1" s="1"/>
  <c r="O1978" i="1"/>
  <c r="O2017" i="1" s="1"/>
  <c r="O3476" i="1"/>
  <c r="O3504" i="1" s="1"/>
  <c r="O3508" i="1" s="1"/>
  <c r="O3509" i="1" s="1"/>
  <c r="AJ2194" i="1"/>
  <c r="AJ2225" i="1" s="1"/>
  <c r="AJ2229" i="1" s="1"/>
  <c r="AJ2230" i="1" s="1"/>
  <c r="AJ1149" i="1"/>
  <c r="AJ1180" i="1" s="1"/>
  <c r="AJ1184" i="1" s="1"/>
  <c r="AJ1185" i="1" s="1"/>
  <c r="AJ1357" i="1"/>
  <c r="AJ1387" i="1" s="1"/>
  <c r="AJ1391" i="1" s="1"/>
  <c r="AJ1392" i="1" s="1"/>
  <c r="AJ2659" i="1"/>
  <c r="AJ2658" i="1" s="1"/>
  <c r="AJ3132" i="1"/>
  <c r="AJ3131" i="1" s="1"/>
  <c r="AJ3297" i="1"/>
  <c r="AJ3314" i="1"/>
  <c r="AJ2261" i="1"/>
  <c r="AJ2260" i="1" s="1"/>
  <c r="AJ3180" i="1"/>
  <c r="O1538" i="1"/>
  <c r="O1528" i="1" s="1"/>
  <c r="O1560" i="1" s="1"/>
  <c r="O8" i="1"/>
  <c r="O6" i="1" s="1"/>
  <c r="O1608" i="1"/>
  <c r="O1607" i="1" s="1"/>
  <c r="AJ2241" i="1"/>
  <c r="AJ2329" i="1"/>
  <c r="AJ1665" i="1"/>
  <c r="AJ1664" i="1" s="1"/>
  <c r="AJ31" i="1"/>
  <c r="AJ30" i="1" s="1"/>
  <c r="AJ2069" i="1"/>
  <c r="AJ2099" i="1" s="1"/>
  <c r="AJ2103" i="1" s="1"/>
  <c r="AJ2104" i="1" s="1"/>
  <c r="AJ1626" i="1"/>
  <c r="AJ48" i="1"/>
  <c r="AJ78" i="1" s="1"/>
  <c r="AJ82" i="1" s="1"/>
  <c r="AJ83" i="1" s="1"/>
  <c r="AJ1496" i="1"/>
  <c r="AJ1485" i="1" s="1"/>
  <c r="AJ1513" i="1" s="1"/>
  <c r="AJ3755" i="1"/>
  <c r="AJ3789" i="1" s="1"/>
  <c r="AJ3793" i="1" s="1"/>
  <c r="AJ3794" i="1" s="1"/>
  <c r="O2642" i="1"/>
  <c r="O2631" i="1" s="1"/>
  <c r="O2667" i="1" s="1"/>
  <c r="AJ3184" i="1"/>
  <c r="AJ3220" i="1" s="1"/>
  <c r="AJ251" i="1"/>
  <c r="AJ281" i="1" s="1"/>
  <c r="AJ285" i="1" s="1"/>
  <c r="AJ286" i="1" s="1"/>
  <c r="AJ703" i="1"/>
  <c r="AJ733" i="1" s="1"/>
  <c r="AJ737" i="1" s="1"/>
  <c r="AJ738" i="1" s="1"/>
  <c r="AJ2335" i="1"/>
  <c r="AJ2334" i="1" s="1"/>
  <c r="AJ1655" i="1"/>
  <c r="AJ4666" i="1"/>
  <c r="AJ4696" i="1" s="1"/>
  <c r="AJ4700" i="1" s="1"/>
  <c r="AJ4701" i="1" s="1"/>
  <c r="AJ3348" i="1"/>
  <c r="AJ3347" i="1" s="1"/>
  <c r="AJ498" i="1"/>
  <c r="AJ528" i="1" s="1"/>
  <c r="AJ532" i="1" s="1"/>
  <c r="AJ533" i="1" s="1"/>
  <c r="AJ2318" i="1"/>
  <c r="AJ2736" i="1"/>
  <c r="AJ2735" i="1" s="1"/>
  <c r="AJ14" i="1"/>
  <c r="AJ3265" i="1"/>
  <c r="AJ3264" i="1" s="1"/>
  <c r="AJ3364" i="1"/>
  <c r="AJ2446" i="1"/>
  <c r="AJ2476" i="1" s="1"/>
  <c r="AJ2724" i="1"/>
  <c r="AJ2723" i="1" s="1"/>
  <c r="AJ3846" i="1"/>
  <c r="AJ3880" i="1" s="1"/>
  <c r="AJ3884" i="1" s="1"/>
  <c r="AJ3885" i="1" s="1"/>
  <c r="AJ3000" i="1"/>
  <c r="AJ2989" i="1" s="1"/>
  <c r="AJ3936" i="1"/>
  <c r="AJ3969" i="1" s="1"/>
  <c r="AJ3973" i="1" s="1"/>
  <c r="AJ3974" i="1" s="1"/>
  <c r="O1657" i="1"/>
  <c r="O1656" i="1" s="1"/>
  <c r="O1768" i="1"/>
  <c r="O1799" i="1" s="1"/>
  <c r="O1803" i="1" s="1"/>
  <c r="O1804" i="1" s="1"/>
  <c r="O2110" i="1"/>
  <c r="O2142" i="1" s="1"/>
  <c r="O2146" i="1" s="1"/>
  <c r="O2147" i="1" s="1"/>
  <c r="O3087" i="1"/>
  <c r="O48" i="1"/>
  <c r="O78" i="1" s="1"/>
  <c r="O82" i="1" s="1"/>
  <c r="O83" i="1" s="1"/>
  <c r="O1273" i="1"/>
  <c r="O1304" i="1" s="1"/>
  <c r="O1308" i="1" s="1"/>
  <c r="O1309" i="1" s="1"/>
  <c r="O1108" i="1"/>
  <c r="O1138" i="1" s="1"/>
  <c r="O1142" i="1" s="1"/>
  <c r="O1143" i="1" s="1"/>
  <c r="O3980" i="1"/>
  <c r="O4013" i="1" s="1"/>
  <c r="O4017" i="1" s="1"/>
  <c r="O4018" i="1" s="1"/>
  <c r="O3515" i="1"/>
  <c r="O3549" i="1" s="1"/>
  <c r="O3553" i="1" s="1"/>
  <c r="O3554" i="1" s="1"/>
  <c r="O1893" i="1"/>
  <c r="O1925" i="1" s="1"/>
  <c r="O1929" i="1" s="1"/>
  <c r="O1930" i="1" s="1"/>
  <c r="O864" i="1"/>
  <c r="O894" i="1" s="1"/>
  <c r="O898" i="1" s="1"/>
  <c r="O899" i="1" s="1"/>
  <c r="O1810" i="1"/>
  <c r="O1841" i="1" s="1"/>
  <c r="O1845" i="1" s="1"/>
  <c r="O1846" i="1" s="1"/>
  <c r="O498" i="1"/>
  <c r="O528" i="1" s="1"/>
  <c r="O532" i="1" s="1"/>
  <c r="O533" i="1" s="1"/>
  <c r="O4084" i="1"/>
  <c r="O4121" i="1" s="1"/>
  <c r="O4125" i="1" s="1"/>
  <c r="O4126" i="1" s="1"/>
  <c r="O4489" i="1"/>
  <c r="O4529" i="1" s="1"/>
  <c r="O4533" i="1" s="1"/>
  <c r="O4534" i="1" s="1"/>
  <c r="O292" i="1"/>
  <c r="O323" i="1" s="1"/>
  <c r="O327" i="1" s="1"/>
  <c r="O328" i="1" s="1"/>
  <c r="O3891" i="1"/>
  <c r="O3925" i="1" s="1"/>
  <c r="O3929" i="1" s="1"/>
  <c r="O3930" i="1" s="1"/>
  <c r="O2069" i="1"/>
  <c r="O2099" i="1" s="1"/>
  <c r="O2103" i="1" s="1"/>
  <c r="O2104" i="1" s="1"/>
  <c r="O1232" i="1"/>
  <c r="O1262" i="1" s="1"/>
  <c r="O1266" i="1" s="1"/>
  <c r="O1267" i="1" s="1"/>
  <c r="O943" i="1"/>
  <c r="O973" i="1" s="1"/>
  <c r="O977" i="1" s="1"/>
  <c r="O978" i="1" s="1"/>
  <c r="O1357" i="1"/>
  <c r="O1387" i="1" s="1"/>
  <c r="O1391" i="1" s="1"/>
  <c r="O1392" i="1" s="1"/>
  <c r="O25" i="1"/>
  <c r="O1683" i="1"/>
  <c r="O1716" i="1" s="1"/>
  <c r="O1720" i="1" s="1"/>
  <c r="O1721" i="1" s="1"/>
  <c r="O2829" i="1"/>
  <c r="O2828" i="1" s="1"/>
  <c r="O4581" i="1"/>
  <c r="O4615" i="1" s="1"/>
  <c r="O4619" i="1" s="1"/>
  <c r="O4620" i="1" s="1"/>
  <c r="O2977" i="1"/>
  <c r="O2951" i="1"/>
  <c r="O2950" i="1" s="1"/>
  <c r="O4725" i="1"/>
  <c r="O4714" i="1" s="1"/>
  <c r="O4741" i="1" s="1"/>
  <c r="O172" i="1"/>
  <c r="O201" i="1" s="1"/>
  <c r="O205" i="1" s="1"/>
  <c r="O206" i="1" s="1"/>
  <c r="O1398" i="1"/>
  <c r="O1428" i="1" s="1"/>
  <c r="O1432" i="1" s="1"/>
  <c r="O1433" i="1" s="1"/>
  <c r="O3609" i="1"/>
  <c r="O3643" i="1" s="1"/>
  <c r="O3647" i="1" s="1"/>
  <c r="O3648" i="1" s="1"/>
  <c r="O2724" i="1"/>
  <c r="O2723" i="1" s="1"/>
  <c r="O3846" i="1"/>
  <c r="O3880" i="1" s="1"/>
  <c r="O3884" i="1" s="1"/>
  <c r="O3885" i="1" s="1"/>
  <c r="O31" i="1"/>
  <c r="O30" i="1" s="1"/>
  <c r="O3195" i="1"/>
  <c r="O3184" i="1" s="1"/>
  <c r="O3220" i="1" s="1"/>
  <c r="O3337" i="1"/>
  <c r="O3336" i="1" s="1"/>
  <c r="O4174" i="1"/>
  <c r="O4209" i="1" s="1"/>
  <c r="O4213" i="1" s="1"/>
  <c r="O4214" i="1" s="1"/>
  <c r="O2881" i="1"/>
  <c r="O2880" i="1" s="1"/>
  <c r="O1594" i="1"/>
  <c r="O1593" i="1" s="1"/>
  <c r="O1644" i="1"/>
  <c r="O905" i="1"/>
  <c r="O932" i="1" s="1"/>
  <c r="O936" i="1" s="1"/>
  <c r="O937" i="1" s="1"/>
  <c r="O1936" i="1"/>
  <c r="O1967" i="1" s="1"/>
  <c r="O1971" i="1" s="1"/>
  <c r="O1972" i="1" s="1"/>
  <c r="O1852" i="1"/>
  <c r="O1882" i="1" s="1"/>
  <c r="O1886" i="1" s="1"/>
  <c r="O1887" i="1" s="1"/>
  <c r="O2354" i="1"/>
  <c r="O2388" i="1" s="1"/>
  <c r="O2394" i="1" s="1"/>
  <c r="O4038" i="1"/>
  <c r="O89" i="1"/>
  <c r="O120" i="1" s="1"/>
  <c r="O124" i="1" s="1"/>
  <c r="O125" i="1" s="1"/>
  <c r="O1439" i="1"/>
  <c r="O1470" i="1" s="1"/>
  <c r="O1474" i="1" s="1"/>
  <c r="O1475" i="1" s="1"/>
  <c r="O2318" i="1"/>
  <c r="O3052" i="1"/>
  <c r="O3041" i="1" s="1"/>
  <c r="O3071" i="1" s="1"/>
  <c r="O4444" i="1"/>
  <c r="O4478" i="1" s="1"/>
  <c r="O4482" i="1" s="1"/>
  <c r="O4483" i="1" s="1"/>
  <c r="O2312" i="1"/>
  <c r="O2310" i="1" s="1"/>
  <c r="O251" i="1"/>
  <c r="O281" i="1" s="1"/>
  <c r="O285" i="1" s="1"/>
  <c r="O286" i="1" s="1"/>
  <c r="O703" i="1"/>
  <c r="O733" i="1" s="1"/>
  <c r="O737" i="1" s="1"/>
  <c r="O738" i="1" s="1"/>
  <c r="O453" i="1"/>
  <c r="O1626" i="1"/>
  <c r="O3297" i="1"/>
  <c r="O3314" i="1"/>
  <c r="O3348" i="1"/>
  <c r="O3347" i="1" s="1"/>
  <c r="O2528" i="1"/>
  <c r="O4352" i="1"/>
  <c r="O4387" i="1" s="1"/>
  <c r="O4391" i="1" s="1"/>
  <c r="O4392" i="1" s="1"/>
  <c r="O2491" i="1"/>
  <c r="O2522" i="1" s="1"/>
  <c r="O2531" i="1" s="1"/>
  <c r="O131" i="1"/>
  <c r="O161" i="1" s="1"/>
  <c r="O165" i="1" s="1"/>
  <c r="O166" i="1" s="1"/>
  <c r="O1638" i="1"/>
  <c r="O1636" i="1" s="1"/>
  <c r="O2153" i="1"/>
  <c r="O2183" i="1" s="1"/>
  <c r="O2187" i="1" s="1"/>
  <c r="O2188" i="1" s="1"/>
  <c r="O3279" i="1"/>
  <c r="O3278" i="1" s="1"/>
  <c r="O4220" i="1"/>
  <c r="O4252" i="1" s="1"/>
  <c r="O4256" i="1" s="1"/>
  <c r="O4257" i="1" s="1"/>
  <c r="O4263" i="1"/>
  <c r="O4296" i="1" s="1"/>
  <c r="O4300" i="1" s="1"/>
  <c r="O4301" i="1" s="1"/>
  <c r="O2252" i="1"/>
  <c r="O2241" i="1" s="1"/>
  <c r="O2959" i="1"/>
  <c r="O2958" i="1" s="1"/>
  <c r="O4540" i="1"/>
  <c r="O4570" i="1" s="1"/>
  <c r="O4574" i="1" s="1"/>
  <c r="O4575" i="1" s="1"/>
  <c r="BQ4739" i="1"/>
  <c r="BQ4738" i="1" s="1"/>
  <c r="BP4739" i="1"/>
  <c r="BP4738" i="1" s="1"/>
  <c r="BO4739" i="1"/>
  <c r="BO4738" i="1" s="1"/>
  <c r="BN4739" i="1"/>
  <c r="BN4738" i="1" s="1"/>
  <c r="BM4739" i="1"/>
  <c r="BM4738" i="1" s="1"/>
  <c r="BL4739" i="1"/>
  <c r="BL4738" i="1" s="1"/>
  <c r="BK4739" i="1"/>
  <c r="BK4738" i="1" s="1"/>
  <c r="BJ4739" i="1"/>
  <c r="BJ4738" i="1" s="1"/>
  <c r="BI4739" i="1"/>
  <c r="BI4738" i="1" s="1"/>
  <c r="BH4739" i="1"/>
  <c r="BH4738" i="1" s="1"/>
  <c r="BG4739" i="1"/>
  <c r="BG4738" i="1" s="1"/>
  <c r="BF4739" i="1"/>
  <c r="BD4739" i="1"/>
  <c r="BD4738" i="1" s="1"/>
  <c r="BC4739" i="1"/>
  <c r="BC4738" i="1" s="1"/>
  <c r="BB4739" i="1"/>
  <c r="BB4738" i="1" s="1"/>
  <c r="BA4739" i="1"/>
  <c r="BA4738" i="1" s="1"/>
  <c r="AZ4739" i="1"/>
  <c r="BQ4734" i="1"/>
  <c r="BP4734" i="1"/>
  <c r="BO4734" i="1"/>
  <c r="BN4734" i="1"/>
  <c r="BM4734" i="1"/>
  <c r="BL4734" i="1"/>
  <c r="BK4734" i="1"/>
  <c r="BJ4734" i="1"/>
  <c r="BI4734" i="1"/>
  <c r="BH4734" i="1"/>
  <c r="BG4734" i="1"/>
  <c r="BF4734" i="1"/>
  <c r="BD4734" i="1"/>
  <c r="BC4734" i="1"/>
  <c r="BB4734" i="1"/>
  <c r="BA4734" i="1"/>
  <c r="AZ4734" i="1"/>
  <c r="BQ4723" i="1"/>
  <c r="BP4723" i="1"/>
  <c r="BO4723" i="1"/>
  <c r="BN4723" i="1"/>
  <c r="BM4723" i="1"/>
  <c r="BL4723" i="1"/>
  <c r="BK4723" i="1"/>
  <c r="BJ4723" i="1"/>
  <c r="BI4723" i="1"/>
  <c r="BH4723" i="1"/>
  <c r="BG4723" i="1"/>
  <c r="BF4723" i="1"/>
  <c r="BD4723" i="1"/>
  <c r="BC4723" i="1"/>
  <c r="BB4723" i="1"/>
  <c r="BA4723" i="1"/>
  <c r="AZ4723" i="1"/>
  <c r="BQ4717" i="1"/>
  <c r="BQ4715" i="1" s="1"/>
  <c r="BP4717" i="1"/>
  <c r="BP4715" i="1" s="1"/>
  <c r="BO4717" i="1"/>
  <c r="BO4715" i="1" s="1"/>
  <c r="BN4717" i="1"/>
  <c r="BN4715" i="1" s="1"/>
  <c r="BM4717" i="1"/>
  <c r="BM4715" i="1" s="1"/>
  <c r="BL4717" i="1"/>
  <c r="BL4715" i="1" s="1"/>
  <c r="BK4717" i="1"/>
  <c r="BK4715" i="1" s="1"/>
  <c r="BJ4717" i="1"/>
  <c r="BJ4715" i="1" s="1"/>
  <c r="BI4717" i="1"/>
  <c r="BI4715" i="1" s="1"/>
  <c r="BH4717" i="1"/>
  <c r="BH4715" i="1" s="1"/>
  <c r="BG4717" i="1"/>
  <c r="BG4715" i="1" s="1"/>
  <c r="BF4717" i="1"/>
  <c r="BD4717" i="1"/>
  <c r="BD4715" i="1" s="1"/>
  <c r="BC4717" i="1"/>
  <c r="BC4715" i="1" s="1"/>
  <c r="BB4717" i="1"/>
  <c r="BB4715" i="1" s="1"/>
  <c r="BA4717" i="1"/>
  <c r="BA4715" i="1" s="1"/>
  <c r="AZ4717" i="1"/>
  <c r="BQ4692" i="1"/>
  <c r="BQ4691" i="1" s="1"/>
  <c r="BP4692" i="1"/>
  <c r="BP4691" i="1" s="1"/>
  <c r="BO4692" i="1"/>
  <c r="BO4691" i="1" s="1"/>
  <c r="BN4692" i="1"/>
  <c r="BN4691" i="1" s="1"/>
  <c r="BM4692" i="1"/>
  <c r="BM4691" i="1" s="1"/>
  <c r="BL4692" i="1"/>
  <c r="BL4691" i="1" s="1"/>
  <c r="BK4692" i="1"/>
  <c r="BK4691" i="1" s="1"/>
  <c r="BJ4692" i="1"/>
  <c r="BJ4691" i="1" s="1"/>
  <c r="BI4692" i="1"/>
  <c r="BI4691" i="1" s="1"/>
  <c r="BH4692" i="1"/>
  <c r="BH4691" i="1" s="1"/>
  <c r="BG4692" i="1"/>
  <c r="BG4691" i="1" s="1"/>
  <c r="BF4692" i="1"/>
  <c r="BD4692" i="1"/>
  <c r="BD4691" i="1" s="1"/>
  <c r="BC4692" i="1"/>
  <c r="BC4691" i="1" s="1"/>
  <c r="BB4692" i="1"/>
  <c r="BB4691" i="1" s="1"/>
  <c r="BA4692" i="1"/>
  <c r="BA4691" i="1" s="1"/>
  <c r="AZ4692" i="1"/>
  <c r="BQ4689" i="1"/>
  <c r="BQ4688" i="1" s="1"/>
  <c r="BP4689" i="1"/>
  <c r="BP4688" i="1" s="1"/>
  <c r="BO4689" i="1"/>
  <c r="BO4688" i="1" s="1"/>
  <c r="BN4689" i="1"/>
  <c r="BN4688" i="1" s="1"/>
  <c r="BM4689" i="1"/>
  <c r="BM4688" i="1" s="1"/>
  <c r="BL4689" i="1"/>
  <c r="BL4688" i="1" s="1"/>
  <c r="BK4689" i="1"/>
  <c r="BK4688" i="1" s="1"/>
  <c r="BJ4689" i="1"/>
  <c r="BJ4688" i="1" s="1"/>
  <c r="BI4689" i="1"/>
  <c r="BI4688" i="1" s="1"/>
  <c r="BH4689" i="1"/>
  <c r="BH4688" i="1" s="1"/>
  <c r="BG4689" i="1"/>
  <c r="BG4688" i="1" s="1"/>
  <c r="BF4689" i="1"/>
  <c r="BD4689" i="1"/>
  <c r="BD4688" i="1" s="1"/>
  <c r="BC4689" i="1"/>
  <c r="BC4688" i="1" s="1"/>
  <c r="BB4689" i="1"/>
  <c r="BB4688" i="1" s="1"/>
  <c r="BA4689" i="1"/>
  <c r="BA4688" i="1" s="1"/>
  <c r="AZ4689" i="1"/>
  <c r="BQ4684" i="1"/>
  <c r="BQ4676" i="1" s="1"/>
  <c r="BP4684" i="1"/>
  <c r="BP4676" i="1" s="1"/>
  <c r="BO4684" i="1"/>
  <c r="BO4676" i="1" s="1"/>
  <c r="BN4684" i="1"/>
  <c r="BN4676" i="1" s="1"/>
  <c r="BM4684" i="1"/>
  <c r="BM4676" i="1" s="1"/>
  <c r="BL4684" i="1"/>
  <c r="BL4676" i="1" s="1"/>
  <c r="BK4684" i="1"/>
  <c r="BK4676" i="1" s="1"/>
  <c r="BJ4684" i="1"/>
  <c r="BJ4676" i="1" s="1"/>
  <c r="BI4684" i="1"/>
  <c r="BI4676" i="1" s="1"/>
  <c r="BH4684" i="1"/>
  <c r="BH4676" i="1" s="1"/>
  <c r="BG4684" i="1"/>
  <c r="BG4676" i="1" s="1"/>
  <c r="BF4684" i="1"/>
  <c r="BD4684" i="1"/>
  <c r="BD4676" i="1" s="1"/>
  <c r="BC4684" i="1"/>
  <c r="BC4676" i="1" s="1"/>
  <c r="BB4684" i="1"/>
  <c r="BB4676" i="1" s="1"/>
  <c r="BA4684" i="1"/>
  <c r="BA4676" i="1" s="1"/>
  <c r="AZ4684" i="1"/>
  <c r="BQ4674" i="1"/>
  <c r="BP4674" i="1"/>
  <c r="BO4674" i="1"/>
  <c r="BN4674" i="1"/>
  <c r="BM4674" i="1"/>
  <c r="BL4674" i="1"/>
  <c r="BK4674" i="1"/>
  <c r="BJ4674" i="1"/>
  <c r="BI4674" i="1"/>
  <c r="BH4674" i="1"/>
  <c r="BG4674" i="1"/>
  <c r="BF4674" i="1"/>
  <c r="BD4674" i="1"/>
  <c r="BC4674" i="1"/>
  <c r="BB4674" i="1"/>
  <c r="BA4674" i="1"/>
  <c r="AZ4674" i="1"/>
  <c r="BQ4669" i="1"/>
  <c r="BQ4667" i="1" s="1"/>
  <c r="BP4669" i="1"/>
  <c r="BP4667" i="1" s="1"/>
  <c r="BO4669" i="1"/>
  <c r="BO4667" i="1" s="1"/>
  <c r="BN4669" i="1"/>
  <c r="BN4667" i="1" s="1"/>
  <c r="BM4669" i="1"/>
  <c r="BM4667" i="1" s="1"/>
  <c r="BL4669" i="1"/>
  <c r="BL4667" i="1" s="1"/>
  <c r="BK4669" i="1"/>
  <c r="BK4667" i="1" s="1"/>
  <c r="BJ4669" i="1"/>
  <c r="BJ4667" i="1" s="1"/>
  <c r="BI4669" i="1"/>
  <c r="BI4667" i="1" s="1"/>
  <c r="BH4669" i="1"/>
  <c r="BH4667" i="1" s="1"/>
  <c r="BG4669" i="1"/>
  <c r="BG4667" i="1" s="1"/>
  <c r="BF4669" i="1"/>
  <c r="BD4669" i="1"/>
  <c r="BD4667" i="1" s="1"/>
  <c r="BC4669" i="1"/>
  <c r="BC4667" i="1" s="1"/>
  <c r="BB4669" i="1"/>
  <c r="BB4667" i="1" s="1"/>
  <c r="BA4669" i="1"/>
  <c r="BA4667" i="1" s="1"/>
  <c r="AZ4669" i="1"/>
  <c r="BQ4653" i="1"/>
  <c r="BQ4652" i="1" s="1"/>
  <c r="BP4653" i="1"/>
  <c r="BP4652" i="1" s="1"/>
  <c r="BO4653" i="1"/>
  <c r="BO4652" i="1" s="1"/>
  <c r="BN4653" i="1"/>
  <c r="BN4652" i="1" s="1"/>
  <c r="BM4653" i="1"/>
  <c r="BM4652" i="1" s="1"/>
  <c r="BL4653" i="1"/>
  <c r="BL4652" i="1" s="1"/>
  <c r="BK4653" i="1"/>
  <c r="BK4652" i="1" s="1"/>
  <c r="BJ4653" i="1"/>
  <c r="BJ4652" i="1" s="1"/>
  <c r="BI4653" i="1"/>
  <c r="BI4652" i="1" s="1"/>
  <c r="BH4653" i="1"/>
  <c r="BH4652" i="1" s="1"/>
  <c r="BG4653" i="1"/>
  <c r="BG4652" i="1" s="1"/>
  <c r="BF4653" i="1"/>
  <c r="BD4653" i="1"/>
  <c r="BD4652" i="1" s="1"/>
  <c r="BC4653" i="1"/>
  <c r="BC4652" i="1" s="1"/>
  <c r="BB4653" i="1"/>
  <c r="BB4652" i="1" s="1"/>
  <c r="BA4653" i="1"/>
  <c r="BA4652" i="1" s="1"/>
  <c r="AZ4653" i="1"/>
  <c r="BQ4650" i="1"/>
  <c r="BQ4649" i="1" s="1"/>
  <c r="BP4650" i="1"/>
  <c r="BP4649" i="1" s="1"/>
  <c r="BO4650" i="1"/>
  <c r="BO4649" i="1" s="1"/>
  <c r="BN4650" i="1"/>
  <c r="BN4649" i="1" s="1"/>
  <c r="BM4650" i="1"/>
  <c r="BM4649" i="1" s="1"/>
  <c r="BL4650" i="1"/>
  <c r="BL4649" i="1" s="1"/>
  <c r="BK4650" i="1"/>
  <c r="BK4649" i="1" s="1"/>
  <c r="BJ4650" i="1"/>
  <c r="BJ4649" i="1" s="1"/>
  <c r="BI4650" i="1"/>
  <c r="BI4649" i="1" s="1"/>
  <c r="BH4650" i="1"/>
  <c r="BH4649" i="1" s="1"/>
  <c r="BG4650" i="1"/>
  <c r="BG4649" i="1" s="1"/>
  <c r="BF4650" i="1"/>
  <c r="BD4650" i="1"/>
  <c r="BD4649" i="1" s="1"/>
  <c r="BC4650" i="1"/>
  <c r="BC4649" i="1" s="1"/>
  <c r="BB4650" i="1"/>
  <c r="BB4649" i="1" s="1"/>
  <c r="BA4650" i="1"/>
  <c r="BA4649" i="1" s="1"/>
  <c r="AZ4650" i="1"/>
  <c r="BQ4645" i="1"/>
  <c r="BQ4636" i="1" s="1"/>
  <c r="BP4645" i="1"/>
  <c r="BP4636" i="1" s="1"/>
  <c r="BO4645" i="1"/>
  <c r="BO4636" i="1" s="1"/>
  <c r="BN4645" i="1"/>
  <c r="BN4636" i="1" s="1"/>
  <c r="BM4645" i="1"/>
  <c r="BM4636" i="1" s="1"/>
  <c r="BL4645" i="1"/>
  <c r="BL4636" i="1" s="1"/>
  <c r="BK4645" i="1"/>
  <c r="BK4636" i="1" s="1"/>
  <c r="BJ4645" i="1"/>
  <c r="BJ4636" i="1" s="1"/>
  <c r="BI4645" i="1"/>
  <c r="BI4636" i="1" s="1"/>
  <c r="BH4645" i="1"/>
  <c r="BH4636" i="1" s="1"/>
  <c r="BG4645" i="1"/>
  <c r="BG4636" i="1" s="1"/>
  <c r="BF4645" i="1"/>
  <c r="BD4645" i="1"/>
  <c r="BD4636" i="1" s="1"/>
  <c r="BC4645" i="1"/>
  <c r="BC4636" i="1" s="1"/>
  <c r="BB4645" i="1"/>
  <c r="BB4636" i="1" s="1"/>
  <c r="BA4645" i="1"/>
  <c r="BA4636" i="1" s="1"/>
  <c r="AZ4645" i="1"/>
  <c r="BQ4634" i="1"/>
  <c r="BP4634" i="1"/>
  <c r="BO4634" i="1"/>
  <c r="BN4634" i="1"/>
  <c r="BM4634" i="1"/>
  <c r="BL4634" i="1"/>
  <c r="BK4634" i="1"/>
  <c r="BJ4634" i="1"/>
  <c r="BI4634" i="1"/>
  <c r="BH4634" i="1"/>
  <c r="BG4634" i="1"/>
  <c r="BF4634" i="1"/>
  <c r="BD4634" i="1"/>
  <c r="BC4634" i="1"/>
  <c r="BB4634" i="1"/>
  <c r="BA4634" i="1"/>
  <c r="AZ4634" i="1"/>
  <c r="BQ4629" i="1"/>
  <c r="BQ4627" i="1" s="1"/>
  <c r="BP4629" i="1"/>
  <c r="BP4627" i="1" s="1"/>
  <c r="BO4629" i="1"/>
  <c r="BO4627" i="1" s="1"/>
  <c r="BN4629" i="1"/>
  <c r="BN4627" i="1" s="1"/>
  <c r="BM4629" i="1"/>
  <c r="BM4627" i="1" s="1"/>
  <c r="BL4629" i="1"/>
  <c r="BL4627" i="1" s="1"/>
  <c r="BK4629" i="1"/>
  <c r="BK4627" i="1" s="1"/>
  <c r="BJ4629" i="1"/>
  <c r="BJ4627" i="1" s="1"/>
  <c r="BI4629" i="1"/>
  <c r="BI4627" i="1" s="1"/>
  <c r="BH4629" i="1"/>
  <c r="BH4627" i="1" s="1"/>
  <c r="BG4629" i="1"/>
  <c r="BG4627" i="1" s="1"/>
  <c r="BF4629" i="1"/>
  <c r="BD4629" i="1"/>
  <c r="BD4627" i="1" s="1"/>
  <c r="BC4629" i="1"/>
  <c r="BC4627" i="1" s="1"/>
  <c r="BB4629" i="1"/>
  <c r="BB4627" i="1" s="1"/>
  <c r="BA4629" i="1"/>
  <c r="BA4627" i="1" s="1"/>
  <c r="AZ4629" i="1"/>
  <c r="BQ4611" i="1"/>
  <c r="BQ4610" i="1" s="1"/>
  <c r="BP4611" i="1"/>
  <c r="BP4610" i="1" s="1"/>
  <c r="BO4611" i="1"/>
  <c r="BO4610" i="1" s="1"/>
  <c r="BN4611" i="1"/>
  <c r="BN4610" i="1" s="1"/>
  <c r="BM4611" i="1"/>
  <c r="BM4610" i="1" s="1"/>
  <c r="BL4611" i="1"/>
  <c r="BL4610" i="1" s="1"/>
  <c r="BK4611" i="1"/>
  <c r="BK4610" i="1" s="1"/>
  <c r="BJ4611" i="1"/>
  <c r="BJ4610" i="1" s="1"/>
  <c r="BI4611" i="1"/>
  <c r="BI4610" i="1" s="1"/>
  <c r="BH4611" i="1"/>
  <c r="BH4610" i="1" s="1"/>
  <c r="BG4611" i="1"/>
  <c r="BG4610" i="1" s="1"/>
  <c r="BF4611" i="1"/>
  <c r="BD4611" i="1"/>
  <c r="BD4610" i="1" s="1"/>
  <c r="BC4611" i="1"/>
  <c r="BC4610" i="1" s="1"/>
  <c r="BB4611" i="1"/>
  <c r="BB4610" i="1" s="1"/>
  <c r="BA4611" i="1"/>
  <c r="BA4610" i="1" s="1"/>
  <c r="AZ4611" i="1"/>
  <c r="BQ4606" i="1"/>
  <c r="BQ4605" i="1" s="1"/>
  <c r="BP4606" i="1"/>
  <c r="BP4605" i="1" s="1"/>
  <c r="BO4606" i="1"/>
  <c r="BO4605" i="1" s="1"/>
  <c r="BN4606" i="1"/>
  <c r="BN4605" i="1" s="1"/>
  <c r="BM4606" i="1"/>
  <c r="BM4605" i="1" s="1"/>
  <c r="BL4606" i="1"/>
  <c r="BL4605" i="1" s="1"/>
  <c r="BK4606" i="1"/>
  <c r="BK4605" i="1" s="1"/>
  <c r="BJ4606" i="1"/>
  <c r="BJ4605" i="1" s="1"/>
  <c r="BI4606" i="1"/>
  <c r="BI4605" i="1" s="1"/>
  <c r="BH4606" i="1"/>
  <c r="BH4605" i="1" s="1"/>
  <c r="BG4606" i="1"/>
  <c r="BG4605" i="1" s="1"/>
  <c r="BF4606" i="1"/>
  <c r="BD4606" i="1"/>
  <c r="BD4605" i="1" s="1"/>
  <c r="BC4606" i="1"/>
  <c r="BC4605" i="1" s="1"/>
  <c r="BB4606" i="1"/>
  <c r="BB4605" i="1" s="1"/>
  <c r="BA4606" i="1"/>
  <c r="BA4605" i="1" s="1"/>
  <c r="AZ4606" i="1"/>
  <c r="BQ4601" i="1"/>
  <c r="BQ4592" i="1" s="1"/>
  <c r="BP4601" i="1"/>
  <c r="BP4592" i="1" s="1"/>
  <c r="BO4601" i="1"/>
  <c r="BO4592" i="1" s="1"/>
  <c r="BN4601" i="1"/>
  <c r="BN4592" i="1" s="1"/>
  <c r="BM4601" i="1"/>
  <c r="BM4592" i="1" s="1"/>
  <c r="BL4601" i="1"/>
  <c r="BL4592" i="1" s="1"/>
  <c r="BK4601" i="1"/>
  <c r="BK4592" i="1" s="1"/>
  <c r="BJ4601" i="1"/>
  <c r="BJ4592" i="1" s="1"/>
  <c r="BI4601" i="1"/>
  <c r="BI4592" i="1" s="1"/>
  <c r="BH4601" i="1"/>
  <c r="BH4592" i="1" s="1"/>
  <c r="BG4601" i="1"/>
  <c r="BG4592" i="1" s="1"/>
  <c r="BF4601" i="1"/>
  <c r="BD4601" i="1"/>
  <c r="BD4592" i="1" s="1"/>
  <c r="BC4601" i="1"/>
  <c r="BC4592" i="1" s="1"/>
  <c r="BB4601" i="1"/>
  <c r="BB4592" i="1" s="1"/>
  <c r="BA4601" i="1"/>
  <c r="BA4592" i="1" s="1"/>
  <c r="AZ4601" i="1"/>
  <c r="BQ4590" i="1"/>
  <c r="BP4590" i="1"/>
  <c r="BO4590" i="1"/>
  <c r="BN4590" i="1"/>
  <c r="BM4590" i="1"/>
  <c r="BL4590" i="1"/>
  <c r="BK4590" i="1"/>
  <c r="BJ4590" i="1"/>
  <c r="BI4590" i="1"/>
  <c r="BH4590" i="1"/>
  <c r="BG4590" i="1"/>
  <c r="BF4590" i="1"/>
  <c r="BD4590" i="1"/>
  <c r="BC4590" i="1"/>
  <c r="BB4590" i="1"/>
  <c r="BA4590" i="1"/>
  <c r="AZ4590" i="1"/>
  <c r="BQ4584" i="1"/>
  <c r="BQ4582" i="1" s="1"/>
  <c r="BP4584" i="1"/>
  <c r="BP4582" i="1" s="1"/>
  <c r="BO4584" i="1"/>
  <c r="BO4582" i="1" s="1"/>
  <c r="BN4584" i="1"/>
  <c r="BN4582" i="1" s="1"/>
  <c r="BM4584" i="1"/>
  <c r="BM4582" i="1" s="1"/>
  <c r="BL4584" i="1"/>
  <c r="BL4582" i="1" s="1"/>
  <c r="BK4584" i="1"/>
  <c r="BK4582" i="1" s="1"/>
  <c r="BJ4584" i="1"/>
  <c r="BJ4582" i="1" s="1"/>
  <c r="BI4584" i="1"/>
  <c r="BI4582" i="1" s="1"/>
  <c r="BH4584" i="1"/>
  <c r="BH4582" i="1" s="1"/>
  <c r="BG4584" i="1"/>
  <c r="BG4582" i="1" s="1"/>
  <c r="BF4584" i="1"/>
  <c r="BD4584" i="1"/>
  <c r="BD4582" i="1" s="1"/>
  <c r="BC4584" i="1"/>
  <c r="BC4582" i="1" s="1"/>
  <c r="BB4584" i="1"/>
  <c r="BB4582" i="1" s="1"/>
  <c r="BA4584" i="1"/>
  <c r="BA4582" i="1" s="1"/>
  <c r="AZ4584" i="1"/>
  <c r="BQ4568" i="1"/>
  <c r="BQ4567" i="1" s="1"/>
  <c r="BP4568" i="1"/>
  <c r="BP4567" i="1" s="1"/>
  <c r="BO4568" i="1"/>
  <c r="BO4567" i="1" s="1"/>
  <c r="BN4568" i="1"/>
  <c r="BN4567" i="1" s="1"/>
  <c r="BM4568" i="1"/>
  <c r="BM4567" i="1" s="1"/>
  <c r="BL4568" i="1"/>
  <c r="BL4567" i="1" s="1"/>
  <c r="BK4568" i="1"/>
  <c r="BK4567" i="1" s="1"/>
  <c r="BJ4568" i="1"/>
  <c r="BJ4567" i="1" s="1"/>
  <c r="BI4568" i="1"/>
  <c r="BI4567" i="1" s="1"/>
  <c r="BH4568" i="1"/>
  <c r="BH4567" i="1" s="1"/>
  <c r="BG4568" i="1"/>
  <c r="BG4567" i="1" s="1"/>
  <c r="BF4568" i="1"/>
  <c r="BD4568" i="1"/>
  <c r="BD4567" i="1" s="1"/>
  <c r="BC4568" i="1"/>
  <c r="BC4567" i="1" s="1"/>
  <c r="BB4568" i="1"/>
  <c r="BB4567" i="1" s="1"/>
  <c r="BA4568" i="1"/>
  <c r="BA4567" i="1" s="1"/>
  <c r="AZ4568" i="1"/>
  <c r="BQ4565" i="1"/>
  <c r="BQ4564" i="1" s="1"/>
  <c r="BP4565" i="1"/>
  <c r="BP4564" i="1" s="1"/>
  <c r="BO4565" i="1"/>
  <c r="BO4564" i="1" s="1"/>
  <c r="BN4565" i="1"/>
  <c r="BN4564" i="1" s="1"/>
  <c r="BM4565" i="1"/>
  <c r="BM4564" i="1" s="1"/>
  <c r="BL4565" i="1"/>
  <c r="BL4564" i="1" s="1"/>
  <c r="BK4565" i="1"/>
  <c r="BK4564" i="1" s="1"/>
  <c r="BJ4565" i="1"/>
  <c r="BJ4564" i="1" s="1"/>
  <c r="BI4565" i="1"/>
  <c r="BI4564" i="1" s="1"/>
  <c r="BH4565" i="1"/>
  <c r="BH4564" i="1" s="1"/>
  <c r="BG4565" i="1"/>
  <c r="BG4564" i="1" s="1"/>
  <c r="BF4565" i="1"/>
  <c r="BD4565" i="1"/>
  <c r="BD4564" i="1" s="1"/>
  <c r="BC4565" i="1"/>
  <c r="BC4564" i="1" s="1"/>
  <c r="BB4565" i="1"/>
  <c r="BB4564" i="1" s="1"/>
  <c r="BA4565" i="1"/>
  <c r="BA4564" i="1" s="1"/>
  <c r="AZ4565" i="1"/>
  <c r="BQ4560" i="1"/>
  <c r="BQ4551" i="1" s="1"/>
  <c r="BP4560" i="1"/>
  <c r="BP4551" i="1" s="1"/>
  <c r="BO4560" i="1"/>
  <c r="BO4551" i="1" s="1"/>
  <c r="BN4560" i="1"/>
  <c r="BN4551" i="1" s="1"/>
  <c r="BM4560" i="1"/>
  <c r="BM4551" i="1" s="1"/>
  <c r="BL4560" i="1"/>
  <c r="BL4551" i="1" s="1"/>
  <c r="BK4560" i="1"/>
  <c r="BK4551" i="1" s="1"/>
  <c r="BJ4560" i="1"/>
  <c r="BJ4551" i="1" s="1"/>
  <c r="BI4560" i="1"/>
  <c r="BI4551" i="1" s="1"/>
  <c r="BH4560" i="1"/>
  <c r="BH4551" i="1" s="1"/>
  <c r="BG4560" i="1"/>
  <c r="BG4551" i="1" s="1"/>
  <c r="BF4560" i="1"/>
  <c r="BD4560" i="1"/>
  <c r="BD4551" i="1" s="1"/>
  <c r="BC4560" i="1"/>
  <c r="BC4551" i="1" s="1"/>
  <c r="BB4560" i="1"/>
  <c r="BB4551" i="1" s="1"/>
  <c r="BA4560" i="1"/>
  <c r="BA4551" i="1" s="1"/>
  <c r="AZ4560" i="1"/>
  <c r="BQ4549" i="1"/>
  <c r="BP4549" i="1"/>
  <c r="BO4549" i="1"/>
  <c r="BN4549" i="1"/>
  <c r="BM4549" i="1"/>
  <c r="BL4549" i="1"/>
  <c r="BK4549" i="1"/>
  <c r="BJ4549" i="1"/>
  <c r="BI4549" i="1"/>
  <c r="BH4549" i="1"/>
  <c r="BG4549" i="1"/>
  <c r="BF4549" i="1"/>
  <c r="BD4549" i="1"/>
  <c r="BC4549" i="1"/>
  <c r="BB4549" i="1"/>
  <c r="BA4549" i="1"/>
  <c r="AZ4549" i="1"/>
  <c r="BQ4543" i="1"/>
  <c r="BQ4541" i="1" s="1"/>
  <c r="BP4543" i="1"/>
  <c r="BP4541" i="1" s="1"/>
  <c r="BO4543" i="1"/>
  <c r="BO4541" i="1" s="1"/>
  <c r="BN4543" i="1"/>
  <c r="BN4541" i="1" s="1"/>
  <c r="BM4543" i="1"/>
  <c r="BM4541" i="1" s="1"/>
  <c r="BL4543" i="1"/>
  <c r="BL4541" i="1" s="1"/>
  <c r="BK4543" i="1"/>
  <c r="BK4541" i="1" s="1"/>
  <c r="BJ4543" i="1"/>
  <c r="BJ4541" i="1" s="1"/>
  <c r="BI4543" i="1"/>
  <c r="BI4541" i="1" s="1"/>
  <c r="BH4543" i="1"/>
  <c r="BH4541" i="1" s="1"/>
  <c r="BG4543" i="1"/>
  <c r="BG4541" i="1" s="1"/>
  <c r="BF4543" i="1"/>
  <c r="BD4543" i="1"/>
  <c r="BD4541" i="1" s="1"/>
  <c r="BC4543" i="1"/>
  <c r="BC4541" i="1" s="1"/>
  <c r="BB4543" i="1"/>
  <c r="BB4541" i="1" s="1"/>
  <c r="BA4543" i="1"/>
  <c r="BA4541" i="1" s="1"/>
  <c r="AZ4543" i="1"/>
  <c r="BQ4527" i="1"/>
  <c r="BQ4526" i="1" s="1"/>
  <c r="BP4527" i="1"/>
  <c r="BP4526" i="1" s="1"/>
  <c r="BO4527" i="1"/>
  <c r="BO4526" i="1" s="1"/>
  <c r="BN4527" i="1"/>
  <c r="BN4526" i="1" s="1"/>
  <c r="BM4527" i="1"/>
  <c r="BM4526" i="1" s="1"/>
  <c r="BL4527" i="1"/>
  <c r="BL4526" i="1" s="1"/>
  <c r="BK4527" i="1"/>
  <c r="BK4526" i="1" s="1"/>
  <c r="BJ4527" i="1"/>
  <c r="BJ4526" i="1" s="1"/>
  <c r="BI4527" i="1"/>
  <c r="BI4526" i="1" s="1"/>
  <c r="BH4527" i="1"/>
  <c r="BH4526" i="1" s="1"/>
  <c r="BG4527" i="1"/>
  <c r="BG4526" i="1" s="1"/>
  <c r="BF4527" i="1"/>
  <c r="BD4527" i="1"/>
  <c r="BD4526" i="1" s="1"/>
  <c r="BC4527" i="1"/>
  <c r="BC4526" i="1" s="1"/>
  <c r="BB4527" i="1"/>
  <c r="BB4526" i="1" s="1"/>
  <c r="BA4527" i="1"/>
  <c r="BA4526" i="1" s="1"/>
  <c r="AZ4527" i="1"/>
  <c r="BQ4522" i="1"/>
  <c r="BQ4521" i="1" s="1"/>
  <c r="BP4522" i="1"/>
  <c r="BP4521" i="1" s="1"/>
  <c r="BO4522" i="1"/>
  <c r="BO4521" i="1" s="1"/>
  <c r="BN4522" i="1"/>
  <c r="BN4521" i="1" s="1"/>
  <c r="BM4522" i="1"/>
  <c r="BM4521" i="1" s="1"/>
  <c r="BL4522" i="1"/>
  <c r="BL4521" i="1" s="1"/>
  <c r="BK4522" i="1"/>
  <c r="BK4521" i="1" s="1"/>
  <c r="BJ4522" i="1"/>
  <c r="BJ4521" i="1" s="1"/>
  <c r="BI4522" i="1"/>
  <c r="BI4521" i="1" s="1"/>
  <c r="BH4522" i="1"/>
  <c r="BH4521" i="1" s="1"/>
  <c r="BG4522" i="1"/>
  <c r="BG4521" i="1" s="1"/>
  <c r="BF4522" i="1"/>
  <c r="BD4522" i="1"/>
  <c r="BD4521" i="1" s="1"/>
  <c r="BC4522" i="1"/>
  <c r="BC4521" i="1" s="1"/>
  <c r="BB4522" i="1"/>
  <c r="BB4521" i="1" s="1"/>
  <c r="BA4522" i="1"/>
  <c r="BA4521" i="1" s="1"/>
  <c r="AZ4522" i="1"/>
  <c r="BQ4519" i="1"/>
  <c r="BQ4518" i="1" s="1"/>
  <c r="BP4519" i="1"/>
  <c r="BP4518" i="1" s="1"/>
  <c r="BO4519" i="1"/>
  <c r="BO4518" i="1" s="1"/>
  <c r="BN4519" i="1"/>
  <c r="BN4518" i="1" s="1"/>
  <c r="BM4519" i="1"/>
  <c r="BM4518" i="1" s="1"/>
  <c r="BL4519" i="1"/>
  <c r="BL4518" i="1" s="1"/>
  <c r="BK4519" i="1"/>
  <c r="BK4518" i="1" s="1"/>
  <c r="BJ4519" i="1"/>
  <c r="BJ4518" i="1" s="1"/>
  <c r="BI4519" i="1"/>
  <c r="BI4518" i="1" s="1"/>
  <c r="BH4519" i="1"/>
  <c r="BH4518" i="1" s="1"/>
  <c r="BG4519" i="1"/>
  <c r="BG4518" i="1" s="1"/>
  <c r="BF4519" i="1"/>
  <c r="BD4519" i="1"/>
  <c r="BD4518" i="1" s="1"/>
  <c r="BC4519" i="1"/>
  <c r="BC4518" i="1" s="1"/>
  <c r="BB4519" i="1"/>
  <c r="BB4518" i="1" s="1"/>
  <c r="BA4519" i="1"/>
  <c r="BA4518" i="1" s="1"/>
  <c r="AZ4519" i="1"/>
  <c r="BQ4514" i="1"/>
  <c r="BQ4513" i="1" s="1"/>
  <c r="BP4514" i="1"/>
  <c r="BP4513" i="1" s="1"/>
  <c r="BO4514" i="1"/>
  <c r="BO4513" i="1" s="1"/>
  <c r="BN4514" i="1"/>
  <c r="BN4513" i="1" s="1"/>
  <c r="BM4514" i="1"/>
  <c r="BM4513" i="1" s="1"/>
  <c r="BL4514" i="1"/>
  <c r="BL4513" i="1" s="1"/>
  <c r="BK4514" i="1"/>
  <c r="BK4513" i="1" s="1"/>
  <c r="BJ4514" i="1"/>
  <c r="BJ4513" i="1" s="1"/>
  <c r="BI4514" i="1"/>
  <c r="BI4513" i="1" s="1"/>
  <c r="BH4514" i="1"/>
  <c r="BH4513" i="1" s="1"/>
  <c r="BG4514" i="1"/>
  <c r="BG4513" i="1" s="1"/>
  <c r="BF4514" i="1"/>
  <c r="BD4514" i="1"/>
  <c r="BD4513" i="1" s="1"/>
  <c r="BC4514" i="1"/>
  <c r="BC4513" i="1" s="1"/>
  <c r="BB4514" i="1"/>
  <c r="BB4513" i="1" s="1"/>
  <c r="BA4514" i="1"/>
  <c r="BA4513" i="1" s="1"/>
  <c r="AZ4514" i="1"/>
  <c r="BQ4509" i="1"/>
  <c r="BQ4500" i="1" s="1"/>
  <c r="BP4509" i="1"/>
  <c r="BP4500" i="1" s="1"/>
  <c r="BO4509" i="1"/>
  <c r="BO4500" i="1" s="1"/>
  <c r="BN4509" i="1"/>
  <c r="BN4500" i="1" s="1"/>
  <c r="BM4509" i="1"/>
  <c r="BM4500" i="1" s="1"/>
  <c r="BL4509" i="1"/>
  <c r="BL4500" i="1" s="1"/>
  <c r="BK4509" i="1"/>
  <c r="BK4500" i="1" s="1"/>
  <c r="BJ4509" i="1"/>
  <c r="BJ4500" i="1" s="1"/>
  <c r="BI4509" i="1"/>
  <c r="BI4500" i="1" s="1"/>
  <c r="BH4509" i="1"/>
  <c r="BH4500" i="1" s="1"/>
  <c r="BG4509" i="1"/>
  <c r="BG4500" i="1" s="1"/>
  <c r="BF4509" i="1"/>
  <c r="BD4509" i="1"/>
  <c r="BD4500" i="1" s="1"/>
  <c r="BC4509" i="1"/>
  <c r="BC4500" i="1" s="1"/>
  <c r="BB4509" i="1"/>
  <c r="BB4500" i="1" s="1"/>
  <c r="BA4509" i="1"/>
  <c r="BA4500" i="1" s="1"/>
  <c r="AZ4509" i="1"/>
  <c r="BQ4498" i="1"/>
  <c r="BP4498" i="1"/>
  <c r="BO4498" i="1"/>
  <c r="BN4498" i="1"/>
  <c r="BM4498" i="1"/>
  <c r="BL4498" i="1"/>
  <c r="BK4498" i="1"/>
  <c r="BJ4498" i="1"/>
  <c r="BI4498" i="1"/>
  <c r="BH4498" i="1"/>
  <c r="BG4498" i="1"/>
  <c r="BF4498" i="1"/>
  <c r="BD4498" i="1"/>
  <c r="BC4498" i="1"/>
  <c r="BB4498" i="1"/>
  <c r="BA4498" i="1"/>
  <c r="AZ4498" i="1"/>
  <c r="BQ4492" i="1"/>
  <c r="BQ4490" i="1" s="1"/>
  <c r="BP4492" i="1"/>
  <c r="BP4490" i="1" s="1"/>
  <c r="BO4492" i="1"/>
  <c r="BO4490" i="1" s="1"/>
  <c r="BN4492" i="1"/>
  <c r="BN4490" i="1" s="1"/>
  <c r="BM4492" i="1"/>
  <c r="BM4490" i="1" s="1"/>
  <c r="BL4492" i="1"/>
  <c r="BL4490" i="1" s="1"/>
  <c r="BK4492" i="1"/>
  <c r="BK4490" i="1" s="1"/>
  <c r="BJ4492" i="1"/>
  <c r="BJ4490" i="1" s="1"/>
  <c r="BI4492" i="1"/>
  <c r="BI4490" i="1" s="1"/>
  <c r="BH4492" i="1"/>
  <c r="BH4490" i="1" s="1"/>
  <c r="BG4492" i="1"/>
  <c r="BG4490" i="1" s="1"/>
  <c r="BF4492" i="1"/>
  <c r="BD4492" i="1"/>
  <c r="BD4490" i="1" s="1"/>
  <c r="BC4492" i="1"/>
  <c r="BC4490" i="1" s="1"/>
  <c r="BB4492" i="1"/>
  <c r="BB4490" i="1" s="1"/>
  <c r="BA4492" i="1"/>
  <c r="BA4490" i="1" s="1"/>
  <c r="AZ4492" i="1"/>
  <c r="BQ4474" i="1"/>
  <c r="BQ4473" i="1" s="1"/>
  <c r="BP4474" i="1"/>
  <c r="BP4473" i="1" s="1"/>
  <c r="BO4474" i="1"/>
  <c r="BO4473" i="1" s="1"/>
  <c r="BN4474" i="1"/>
  <c r="BN4473" i="1" s="1"/>
  <c r="BM4474" i="1"/>
  <c r="BM4473" i="1" s="1"/>
  <c r="BL4474" i="1"/>
  <c r="BL4473" i="1" s="1"/>
  <c r="BK4474" i="1"/>
  <c r="BK4473" i="1" s="1"/>
  <c r="BJ4474" i="1"/>
  <c r="BJ4473" i="1" s="1"/>
  <c r="BI4474" i="1"/>
  <c r="BI4473" i="1" s="1"/>
  <c r="BH4474" i="1"/>
  <c r="BH4473" i="1" s="1"/>
  <c r="BG4474" i="1"/>
  <c r="BG4473" i="1" s="1"/>
  <c r="BF4474" i="1"/>
  <c r="BD4474" i="1"/>
  <c r="BD4473" i="1" s="1"/>
  <c r="BC4474" i="1"/>
  <c r="BC4473" i="1" s="1"/>
  <c r="BB4474" i="1"/>
  <c r="BB4473" i="1" s="1"/>
  <c r="BA4474" i="1"/>
  <c r="BA4473" i="1" s="1"/>
  <c r="AZ4474" i="1"/>
  <c r="BQ4469" i="1"/>
  <c r="BQ4468" i="1" s="1"/>
  <c r="BP4469" i="1"/>
  <c r="BP4468" i="1" s="1"/>
  <c r="BO4469" i="1"/>
  <c r="BO4468" i="1" s="1"/>
  <c r="BN4469" i="1"/>
  <c r="BN4468" i="1" s="1"/>
  <c r="BM4469" i="1"/>
  <c r="BM4468" i="1" s="1"/>
  <c r="BL4469" i="1"/>
  <c r="BL4468" i="1" s="1"/>
  <c r="BK4469" i="1"/>
  <c r="BK4468" i="1" s="1"/>
  <c r="BJ4469" i="1"/>
  <c r="BJ4468" i="1" s="1"/>
  <c r="BI4469" i="1"/>
  <c r="BI4468" i="1" s="1"/>
  <c r="BH4469" i="1"/>
  <c r="BH4468" i="1" s="1"/>
  <c r="BG4469" i="1"/>
  <c r="BG4468" i="1" s="1"/>
  <c r="BF4469" i="1"/>
  <c r="BD4469" i="1"/>
  <c r="BD4468" i="1" s="1"/>
  <c r="BC4469" i="1"/>
  <c r="BC4468" i="1" s="1"/>
  <c r="BB4469" i="1"/>
  <c r="BB4468" i="1" s="1"/>
  <c r="BA4469" i="1"/>
  <c r="BA4468" i="1" s="1"/>
  <c r="AZ4469" i="1"/>
  <c r="BQ4464" i="1"/>
  <c r="BQ4455" i="1" s="1"/>
  <c r="BP4464" i="1"/>
  <c r="BP4455" i="1" s="1"/>
  <c r="BO4464" i="1"/>
  <c r="BO4455" i="1" s="1"/>
  <c r="BN4464" i="1"/>
  <c r="BN4455" i="1" s="1"/>
  <c r="BM4464" i="1"/>
  <c r="BM4455" i="1" s="1"/>
  <c r="BL4464" i="1"/>
  <c r="BL4455" i="1" s="1"/>
  <c r="BK4464" i="1"/>
  <c r="BK4455" i="1" s="1"/>
  <c r="BJ4464" i="1"/>
  <c r="BJ4455" i="1" s="1"/>
  <c r="BI4464" i="1"/>
  <c r="BI4455" i="1" s="1"/>
  <c r="BH4464" i="1"/>
  <c r="BH4455" i="1" s="1"/>
  <c r="BG4464" i="1"/>
  <c r="BG4455" i="1" s="1"/>
  <c r="BF4464" i="1"/>
  <c r="BD4464" i="1"/>
  <c r="BD4455" i="1" s="1"/>
  <c r="BC4464" i="1"/>
  <c r="BC4455" i="1" s="1"/>
  <c r="BB4464" i="1"/>
  <c r="BB4455" i="1" s="1"/>
  <c r="BA4464" i="1"/>
  <c r="BA4455" i="1" s="1"/>
  <c r="AZ4464" i="1"/>
  <c r="BQ4453" i="1"/>
  <c r="BP4453" i="1"/>
  <c r="BO4453" i="1"/>
  <c r="BN4453" i="1"/>
  <c r="BM4453" i="1"/>
  <c r="BL4453" i="1"/>
  <c r="BK4453" i="1"/>
  <c r="BJ4453" i="1"/>
  <c r="BI4453" i="1"/>
  <c r="BH4453" i="1"/>
  <c r="BG4453" i="1"/>
  <c r="BF4453" i="1"/>
  <c r="BD4453" i="1"/>
  <c r="BC4453" i="1"/>
  <c r="BB4453" i="1"/>
  <c r="BA4453" i="1"/>
  <c r="AZ4453" i="1"/>
  <c r="BQ4447" i="1"/>
  <c r="BQ4445" i="1" s="1"/>
  <c r="BP4447" i="1"/>
  <c r="BP4445" i="1" s="1"/>
  <c r="BO4447" i="1"/>
  <c r="BO4445" i="1" s="1"/>
  <c r="BN4447" i="1"/>
  <c r="BN4445" i="1" s="1"/>
  <c r="BM4447" i="1"/>
  <c r="BM4445" i="1" s="1"/>
  <c r="BL4447" i="1"/>
  <c r="BL4445" i="1" s="1"/>
  <c r="BK4447" i="1"/>
  <c r="BK4445" i="1" s="1"/>
  <c r="BJ4447" i="1"/>
  <c r="BJ4445" i="1" s="1"/>
  <c r="BI4447" i="1"/>
  <c r="BI4445" i="1" s="1"/>
  <c r="BH4447" i="1"/>
  <c r="BH4445" i="1" s="1"/>
  <c r="BG4447" i="1"/>
  <c r="BG4445" i="1" s="1"/>
  <c r="BF4447" i="1"/>
  <c r="BD4447" i="1"/>
  <c r="BD4445" i="1" s="1"/>
  <c r="BC4447" i="1"/>
  <c r="BC4445" i="1" s="1"/>
  <c r="BB4447" i="1"/>
  <c r="BB4445" i="1" s="1"/>
  <c r="BA4447" i="1"/>
  <c r="BA4445" i="1" s="1"/>
  <c r="AZ4447" i="1"/>
  <c r="BQ4429" i="1"/>
  <c r="BQ4428" i="1" s="1"/>
  <c r="BP4429" i="1"/>
  <c r="BP4428" i="1" s="1"/>
  <c r="BO4429" i="1"/>
  <c r="BO4428" i="1" s="1"/>
  <c r="BN4429" i="1"/>
  <c r="BN4428" i="1" s="1"/>
  <c r="BM4429" i="1"/>
  <c r="BM4428" i="1" s="1"/>
  <c r="BL4429" i="1"/>
  <c r="BL4428" i="1" s="1"/>
  <c r="BK4429" i="1"/>
  <c r="BK4428" i="1" s="1"/>
  <c r="BJ4429" i="1"/>
  <c r="BJ4428" i="1" s="1"/>
  <c r="BI4429" i="1"/>
  <c r="BI4428" i="1" s="1"/>
  <c r="BH4429" i="1"/>
  <c r="BH4428" i="1" s="1"/>
  <c r="BG4429" i="1"/>
  <c r="BG4428" i="1" s="1"/>
  <c r="BF4429" i="1"/>
  <c r="BD4429" i="1"/>
  <c r="BD4428" i="1" s="1"/>
  <c r="BC4429" i="1"/>
  <c r="BC4428" i="1" s="1"/>
  <c r="BB4429" i="1"/>
  <c r="BB4428" i="1" s="1"/>
  <c r="BA4429" i="1"/>
  <c r="BA4428" i="1" s="1"/>
  <c r="AZ4429" i="1"/>
  <c r="BQ4424" i="1"/>
  <c r="BQ4423" i="1" s="1"/>
  <c r="BP4424" i="1"/>
  <c r="BP4423" i="1" s="1"/>
  <c r="BO4424" i="1"/>
  <c r="BO4423" i="1" s="1"/>
  <c r="BN4424" i="1"/>
  <c r="BN4423" i="1" s="1"/>
  <c r="BM4424" i="1"/>
  <c r="BM4423" i="1" s="1"/>
  <c r="BL4424" i="1"/>
  <c r="BL4423" i="1" s="1"/>
  <c r="BK4424" i="1"/>
  <c r="BK4423" i="1" s="1"/>
  <c r="BJ4424" i="1"/>
  <c r="BJ4423" i="1" s="1"/>
  <c r="BI4424" i="1"/>
  <c r="BI4423" i="1" s="1"/>
  <c r="BH4424" i="1"/>
  <c r="BH4423" i="1" s="1"/>
  <c r="BG4424" i="1"/>
  <c r="BG4423" i="1" s="1"/>
  <c r="BF4424" i="1"/>
  <c r="BD4424" i="1"/>
  <c r="BD4423" i="1" s="1"/>
  <c r="BC4424" i="1"/>
  <c r="BC4423" i="1" s="1"/>
  <c r="BB4424" i="1"/>
  <c r="BB4423" i="1" s="1"/>
  <c r="BA4424" i="1"/>
  <c r="BA4423" i="1" s="1"/>
  <c r="AZ4424" i="1"/>
  <c r="BQ4418" i="1"/>
  <c r="BQ4409" i="1" s="1"/>
  <c r="BP4418" i="1"/>
  <c r="BP4409" i="1" s="1"/>
  <c r="BO4418" i="1"/>
  <c r="BO4409" i="1" s="1"/>
  <c r="BN4418" i="1"/>
  <c r="BN4409" i="1" s="1"/>
  <c r="BM4418" i="1"/>
  <c r="BM4409" i="1" s="1"/>
  <c r="BL4418" i="1"/>
  <c r="BL4409" i="1" s="1"/>
  <c r="BK4418" i="1"/>
  <c r="BK4409" i="1" s="1"/>
  <c r="BJ4418" i="1"/>
  <c r="BJ4409" i="1" s="1"/>
  <c r="BI4418" i="1"/>
  <c r="BI4409" i="1" s="1"/>
  <c r="BH4418" i="1"/>
  <c r="BH4409" i="1" s="1"/>
  <c r="BG4418" i="1"/>
  <c r="BG4409" i="1" s="1"/>
  <c r="BF4418" i="1"/>
  <c r="BD4418" i="1"/>
  <c r="BD4409" i="1" s="1"/>
  <c r="BC4418" i="1"/>
  <c r="BC4409" i="1" s="1"/>
  <c r="BB4418" i="1"/>
  <c r="BB4409" i="1" s="1"/>
  <c r="BA4418" i="1"/>
  <c r="BA4409" i="1" s="1"/>
  <c r="AZ4418" i="1"/>
  <c r="BQ4407" i="1"/>
  <c r="BP4407" i="1"/>
  <c r="BO4407" i="1"/>
  <c r="BN4407" i="1"/>
  <c r="BM4407" i="1"/>
  <c r="BL4407" i="1"/>
  <c r="BK4407" i="1"/>
  <c r="BJ4407" i="1"/>
  <c r="BI4407" i="1"/>
  <c r="BH4407" i="1"/>
  <c r="BG4407" i="1"/>
  <c r="BF4407" i="1"/>
  <c r="BD4407" i="1"/>
  <c r="BC4407" i="1"/>
  <c r="BB4407" i="1"/>
  <c r="BA4407" i="1"/>
  <c r="AZ4407" i="1"/>
  <c r="BQ4401" i="1"/>
  <c r="BQ4399" i="1" s="1"/>
  <c r="BP4401" i="1"/>
  <c r="BP4399" i="1" s="1"/>
  <c r="BO4401" i="1"/>
  <c r="BO4399" i="1" s="1"/>
  <c r="BN4401" i="1"/>
  <c r="BN4399" i="1" s="1"/>
  <c r="BM4401" i="1"/>
  <c r="BM4399" i="1" s="1"/>
  <c r="BL4401" i="1"/>
  <c r="BL4399" i="1" s="1"/>
  <c r="BK4401" i="1"/>
  <c r="BK4399" i="1" s="1"/>
  <c r="BJ4401" i="1"/>
  <c r="BJ4399" i="1" s="1"/>
  <c r="BI4401" i="1"/>
  <c r="BI4399" i="1" s="1"/>
  <c r="BH4401" i="1"/>
  <c r="BH4399" i="1" s="1"/>
  <c r="BG4401" i="1"/>
  <c r="BG4399" i="1" s="1"/>
  <c r="BF4401" i="1"/>
  <c r="BD4401" i="1"/>
  <c r="BD4399" i="1" s="1"/>
  <c r="BC4401" i="1"/>
  <c r="BC4399" i="1" s="1"/>
  <c r="BB4401" i="1"/>
  <c r="BB4399" i="1" s="1"/>
  <c r="BA4401" i="1"/>
  <c r="BA4399" i="1" s="1"/>
  <c r="AZ4401" i="1"/>
  <c r="BQ4383" i="1"/>
  <c r="BQ4382" i="1" s="1"/>
  <c r="BP4383" i="1"/>
  <c r="BP4382" i="1" s="1"/>
  <c r="BO4383" i="1"/>
  <c r="BO4382" i="1" s="1"/>
  <c r="BN4383" i="1"/>
  <c r="BN4382" i="1" s="1"/>
  <c r="BM4383" i="1"/>
  <c r="BM4382" i="1" s="1"/>
  <c r="BL4383" i="1"/>
  <c r="BL4382" i="1" s="1"/>
  <c r="BK4383" i="1"/>
  <c r="BK4382" i="1" s="1"/>
  <c r="BJ4383" i="1"/>
  <c r="BJ4382" i="1" s="1"/>
  <c r="BI4383" i="1"/>
  <c r="BI4382" i="1" s="1"/>
  <c r="BH4383" i="1"/>
  <c r="BH4382" i="1" s="1"/>
  <c r="BG4383" i="1"/>
  <c r="BG4382" i="1" s="1"/>
  <c r="BF4383" i="1"/>
  <c r="BD4383" i="1"/>
  <c r="BD4382" i="1" s="1"/>
  <c r="BC4383" i="1"/>
  <c r="BC4382" i="1" s="1"/>
  <c r="BB4383" i="1"/>
  <c r="BB4382" i="1" s="1"/>
  <c r="BA4383" i="1"/>
  <c r="BA4382" i="1" s="1"/>
  <c r="AZ4383" i="1"/>
  <c r="BQ4378" i="1"/>
  <c r="BQ4377" i="1" s="1"/>
  <c r="BP4378" i="1"/>
  <c r="BP4377" i="1" s="1"/>
  <c r="BO4378" i="1"/>
  <c r="BO4377" i="1" s="1"/>
  <c r="BN4378" i="1"/>
  <c r="BN4377" i="1" s="1"/>
  <c r="BM4378" i="1"/>
  <c r="BM4377" i="1" s="1"/>
  <c r="BL4378" i="1"/>
  <c r="BL4377" i="1" s="1"/>
  <c r="BK4378" i="1"/>
  <c r="BK4377" i="1" s="1"/>
  <c r="BJ4378" i="1"/>
  <c r="BJ4377" i="1" s="1"/>
  <c r="BI4378" i="1"/>
  <c r="BI4377" i="1" s="1"/>
  <c r="BH4378" i="1"/>
  <c r="BH4377" i="1" s="1"/>
  <c r="BG4378" i="1"/>
  <c r="BG4377" i="1" s="1"/>
  <c r="BF4378" i="1"/>
  <c r="BD4378" i="1"/>
  <c r="BD4377" i="1" s="1"/>
  <c r="BC4378" i="1"/>
  <c r="BC4377" i="1" s="1"/>
  <c r="BB4378" i="1"/>
  <c r="BB4377" i="1" s="1"/>
  <c r="BA4378" i="1"/>
  <c r="BA4377" i="1" s="1"/>
  <c r="AZ4378" i="1"/>
  <c r="BQ4372" i="1"/>
  <c r="BQ4363" i="1" s="1"/>
  <c r="BP4372" i="1"/>
  <c r="BP4363" i="1" s="1"/>
  <c r="BO4372" i="1"/>
  <c r="BO4363" i="1" s="1"/>
  <c r="BN4372" i="1"/>
  <c r="BN4363" i="1" s="1"/>
  <c r="BM4372" i="1"/>
  <c r="BM4363" i="1" s="1"/>
  <c r="BL4372" i="1"/>
  <c r="BL4363" i="1" s="1"/>
  <c r="BK4372" i="1"/>
  <c r="BK4363" i="1" s="1"/>
  <c r="BJ4372" i="1"/>
  <c r="BJ4363" i="1" s="1"/>
  <c r="BI4372" i="1"/>
  <c r="BI4363" i="1" s="1"/>
  <c r="BH4372" i="1"/>
  <c r="BH4363" i="1" s="1"/>
  <c r="BG4372" i="1"/>
  <c r="BG4363" i="1" s="1"/>
  <c r="BF4372" i="1"/>
  <c r="BD4372" i="1"/>
  <c r="BD4363" i="1" s="1"/>
  <c r="BC4372" i="1"/>
  <c r="BC4363" i="1" s="1"/>
  <c r="BB4372" i="1"/>
  <c r="BB4363" i="1" s="1"/>
  <c r="BA4372" i="1"/>
  <c r="BA4363" i="1" s="1"/>
  <c r="AZ4372" i="1"/>
  <c r="BQ4361" i="1"/>
  <c r="BP4361" i="1"/>
  <c r="BO4361" i="1"/>
  <c r="BN4361" i="1"/>
  <c r="BM4361" i="1"/>
  <c r="BL4361" i="1"/>
  <c r="BK4361" i="1"/>
  <c r="BJ4361" i="1"/>
  <c r="BI4361" i="1"/>
  <c r="BH4361" i="1"/>
  <c r="BG4361" i="1"/>
  <c r="BF4361" i="1"/>
  <c r="BD4361" i="1"/>
  <c r="BC4361" i="1"/>
  <c r="BB4361" i="1"/>
  <c r="BA4361" i="1"/>
  <c r="AZ4361" i="1"/>
  <c r="BQ4355" i="1"/>
  <c r="BQ4353" i="1" s="1"/>
  <c r="BP4355" i="1"/>
  <c r="BP4353" i="1" s="1"/>
  <c r="BO4355" i="1"/>
  <c r="BO4353" i="1" s="1"/>
  <c r="BN4355" i="1"/>
  <c r="BN4353" i="1" s="1"/>
  <c r="BM4355" i="1"/>
  <c r="BM4353" i="1" s="1"/>
  <c r="BL4355" i="1"/>
  <c r="BL4353" i="1" s="1"/>
  <c r="BK4355" i="1"/>
  <c r="BK4353" i="1" s="1"/>
  <c r="BJ4355" i="1"/>
  <c r="BJ4353" i="1" s="1"/>
  <c r="BI4355" i="1"/>
  <c r="BI4353" i="1" s="1"/>
  <c r="BH4355" i="1"/>
  <c r="BH4353" i="1" s="1"/>
  <c r="BG4355" i="1"/>
  <c r="BG4353" i="1" s="1"/>
  <c r="BF4355" i="1"/>
  <c r="BD4355" i="1"/>
  <c r="BD4353" i="1" s="1"/>
  <c r="BC4355" i="1"/>
  <c r="BC4353" i="1" s="1"/>
  <c r="BB4355" i="1"/>
  <c r="BB4353" i="1" s="1"/>
  <c r="BA4355" i="1"/>
  <c r="BA4353" i="1" s="1"/>
  <c r="AZ4355" i="1"/>
  <c r="BQ4337" i="1"/>
  <c r="BQ4336" i="1" s="1"/>
  <c r="BP4337" i="1"/>
  <c r="BP4336" i="1" s="1"/>
  <c r="BO4337" i="1"/>
  <c r="BO4336" i="1" s="1"/>
  <c r="BN4337" i="1"/>
  <c r="BN4336" i="1" s="1"/>
  <c r="BM4337" i="1"/>
  <c r="BM4336" i="1" s="1"/>
  <c r="BL4337" i="1"/>
  <c r="BL4336" i="1" s="1"/>
  <c r="BK4337" i="1"/>
  <c r="BK4336" i="1" s="1"/>
  <c r="BJ4337" i="1"/>
  <c r="BJ4336" i="1" s="1"/>
  <c r="BI4337" i="1"/>
  <c r="BI4336" i="1" s="1"/>
  <c r="BH4337" i="1"/>
  <c r="BH4336" i="1" s="1"/>
  <c r="BG4337" i="1"/>
  <c r="BG4336" i="1" s="1"/>
  <c r="BF4337" i="1"/>
  <c r="BD4337" i="1"/>
  <c r="BD4336" i="1" s="1"/>
  <c r="BC4337" i="1"/>
  <c r="BC4336" i="1" s="1"/>
  <c r="BB4337" i="1"/>
  <c r="BB4336" i="1" s="1"/>
  <c r="BA4337" i="1"/>
  <c r="BA4336" i="1" s="1"/>
  <c r="AZ4337" i="1"/>
  <c r="BQ4332" i="1"/>
  <c r="BQ4331" i="1" s="1"/>
  <c r="BP4332" i="1"/>
  <c r="BP4331" i="1" s="1"/>
  <c r="BO4332" i="1"/>
  <c r="BO4331" i="1" s="1"/>
  <c r="BN4332" i="1"/>
  <c r="BN4331" i="1" s="1"/>
  <c r="BM4332" i="1"/>
  <c r="BM4331" i="1" s="1"/>
  <c r="BL4332" i="1"/>
  <c r="BL4331" i="1" s="1"/>
  <c r="BK4332" i="1"/>
  <c r="BK4331" i="1" s="1"/>
  <c r="BJ4332" i="1"/>
  <c r="BJ4331" i="1" s="1"/>
  <c r="BI4332" i="1"/>
  <c r="BI4331" i="1" s="1"/>
  <c r="BH4332" i="1"/>
  <c r="BH4331" i="1" s="1"/>
  <c r="BG4332" i="1"/>
  <c r="BG4331" i="1" s="1"/>
  <c r="BF4332" i="1"/>
  <c r="BD4332" i="1"/>
  <c r="BD4331" i="1" s="1"/>
  <c r="BC4332" i="1"/>
  <c r="BC4331" i="1" s="1"/>
  <c r="BB4332" i="1"/>
  <c r="BB4331" i="1" s="1"/>
  <c r="BA4332" i="1"/>
  <c r="BA4331" i="1" s="1"/>
  <c r="AZ4332" i="1"/>
  <c r="BQ4327" i="1"/>
  <c r="BQ4318" i="1" s="1"/>
  <c r="BP4327" i="1"/>
  <c r="BP4318" i="1" s="1"/>
  <c r="BO4327" i="1"/>
  <c r="BO4318" i="1" s="1"/>
  <c r="BN4327" i="1"/>
  <c r="BN4318" i="1" s="1"/>
  <c r="BM4327" i="1"/>
  <c r="BM4318" i="1" s="1"/>
  <c r="BL4327" i="1"/>
  <c r="BL4318" i="1" s="1"/>
  <c r="BK4327" i="1"/>
  <c r="BK4318" i="1" s="1"/>
  <c r="BJ4327" i="1"/>
  <c r="BJ4318" i="1" s="1"/>
  <c r="BI4327" i="1"/>
  <c r="BI4318" i="1" s="1"/>
  <c r="BH4327" i="1"/>
  <c r="BH4318" i="1" s="1"/>
  <c r="BG4327" i="1"/>
  <c r="BG4318" i="1" s="1"/>
  <c r="BF4327" i="1"/>
  <c r="BD4327" i="1"/>
  <c r="BD4318" i="1" s="1"/>
  <c r="BC4327" i="1"/>
  <c r="BC4318" i="1" s="1"/>
  <c r="BB4327" i="1"/>
  <c r="BB4318" i="1" s="1"/>
  <c r="BA4327" i="1"/>
  <c r="BA4318" i="1" s="1"/>
  <c r="AZ4327" i="1"/>
  <c r="BQ4316" i="1"/>
  <c r="BP4316" i="1"/>
  <c r="BO4316" i="1"/>
  <c r="BN4316" i="1"/>
  <c r="BM4316" i="1"/>
  <c r="BL4316" i="1"/>
  <c r="BK4316" i="1"/>
  <c r="BJ4316" i="1"/>
  <c r="BI4316" i="1"/>
  <c r="BH4316" i="1"/>
  <c r="BG4316" i="1"/>
  <c r="BF4316" i="1"/>
  <c r="BD4316" i="1"/>
  <c r="BC4316" i="1"/>
  <c r="BB4316" i="1"/>
  <c r="BA4316" i="1"/>
  <c r="AZ4316" i="1"/>
  <c r="BQ4310" i="1"/>
  <c r="BQ4308" i="1" s="1"/>
  <c r="BP4310" i="1"/>
  <c r="BP4308" i="1" s="1"/>
  <c r="BO4310" i="1"/>
  <c r="BO4308" i="1" s="1"/>
  <c r="BN4310" i="1"/>
  <c r="BN4308" i="1" s="1"/>
  <c r="BM4310" i="1"/>
  <c r="BM4308" i="1" s="1"/>
  <c r="BL4310" i="1"/>
  <c r="BL4308" i="1" s="1"/>
  <c r="BK4310" i="1"/>
  <c r="BK4308" i="1" s="1"/>
  <c r="BJ4310" i="1"/>
  <c r="BJ4308" i="1" s="1"/>
  <c r="BI4310" i="1"/>
  <c r="BI4308" i="1" s="1"/>
  <c r="BH4310" i="1"/>
  <c r="BH4308" i="1" s="1"/>
  <c r="BG4310" i="1"/>
  <c r="BG4308" i="1" s="1"/>
  <c r="BF4310" i="1"/>
  <c r="BD4310" i="1"/>
  <c r="BD4308" i="1" s="1"/>
  <c r="BC4310" i="1"/>
  <c r="BC4308" i="1" s="1"/>
  <c r="BB4310" i="1"/>
  <c r="BB4308" i="1" s="1"/>
  <c r="BA4310" i="1"/>
  <c r="BA4308" i="1" s="1"/>
  <c r="AZ4310" i="1"/>
  <c r="BQ4293" i="1"/>
  <c r="BQ4292" i="1" s="1"/>
  <c r="BP4293" i="1"/>
  <c r="BP4292" i="1" s="1"/>
  <c r="BO4293" i="1"/>
  <c r="BO4292" i="1" s="1"/>
  <c r="BN4293" i="1"/>
  <c r="BN4292" i="1" s="1"/>
  <c r="BM4293" i="1"/>
  <c r="BM4292" i="1" s="1"/>
  <c r="BL4293" i="1"/>
  <c r="BL4292" i="1" s="1"/>
  <c r="BK4293" i="1"/>
  <c r="BK4292" i="1" s="1"/>
  <c r="BJ4293" i="1"/>
  <c r="BJ4292" i="1" s="1"/>
  <c r="BI4293" i="1"/>
  <c r="BI4292" i="1" s="1"/>
  <c r="BH4293" i="1"/>
  <c r="BH4292" i="1" s="1"/>
  <c r="BG4293" i="1"/>
  <c r="BG4292" i="1" s="1"/>
  <c r="BF4293" i="1"/>
  <c r="BD4293" i="1"/>
  <c r="BD4292" i="1" s="1"/>
  <c r="BC4293" i="1"/>
  <c r="BC4292" i="1" s="1"/>
  <c r="BB4293" i="1"/>
  <c r="BB4292" i="1" s="1"/>
  <c r="BA4293" i="1"/>
  <c r="BA4292" i="1" s="1"/>
  <c r="AZ4293" i="1"/>
  <c r="BQ4288" i="1"/>
  <c r="BQ4287" i="1" s="1"/>
  <c r="BP4288" i="1"/>
  <c r="BP4287" i="1" s="1"/>
  <c r="BO4288" i="1"/>
  <c r="BO4287" i="1" s="1"/>
  <c r="BN4288" i="1"/>
  <c r="BN4287" i="1" s="1"/>
  <c r="BM4288" i="1"/>
  <c r="BM4287" i="1" s="1"/>
  <c r="BL4288" i="1"/>
  <c r="BL4287" i="1" s="1"/>
  <c r="BK4288" i="1"/>
  <c r="BK4287" i="1" s="1"/>
  <c r="BJ4288" i="1"/>
  <c r="BJ4287" i="1" s="1"/>
  <c r="BI4288" i="1"/>
  <c r="BI4287" i="1" s="1"/>
  <c r="BH4288" i="1"/>
  <c r="BH4287" i="1" s="1"/>
  <c r="BG4288" i="1"/>
  <c r="BG4287" i="1" s="1"/>
  <c r="BF4288" i="1"/>
  <c r="BD4288" i="1"/>
  <c r="BD4287" i="1" s="1"/>
  <c r="BC4288" i="1"/>
  <c r="BC4287" i="1" s="1"/>
  <c r="BB4288" i="1"/>
  <c r="BB4287" i="1" s="1"/>
  <c r="BA4288" i="1"/>
  <c r="BA4287" i="1" s="1"/>
  <c r="AZ4288" i="1"/>
  <c r="BQ4283" i="1"/>
  <c r="BQ4274" i="1" s="1"/>
  <c r="BP4283" i="1"/>
  <c r="BP4274" i="1" s="1"/>
  <c r="BO4283" i="1"/>
  <c r="BO4274" i="1" s="1"/>
  <c r="BN4283" i="1"/>
  <c r="BN4274" i="1" s="1"/>
  <c r="BM4283" i="1"/>
  <c r="BM4274" i="1" s="1"/>
  <c r="BL4283" i="1"/>
  <c r="BL4274" i="1" s="1"/>
  <c r="BK4283" i="1"/>
  <c r="BK4274" i="1" s="1"/>
  <c r="BJ4283" i="1"/>
  <c r="BJ4274" i="1" s="1"/>
  <c r="BI4283" i="1"/>
  <c r="BI4274" i="1" s="1"/>
  <c r="BH4283" i="1"/>
  <c r="BH4274" i="1" s="1"/>
  <c r="BG4283" i="1"/>
  <c r="BG4274" i="1" s="1"/>
  <c r="BF4283" i="1"/>
  <c r="BD4283" i="1"/>
  <c r="BD4274" i="1" s="1"/>
  <c r="BC4283" i="1"/>
  <c r="BC4274" i="1" s="1"/>
  <c r="BB4283" i="1"/>
  <c r="BB4274" i="1" s="1"/>
  <c r="BA4283" i="1"/>
  <c r="BA4274" i="1" s="1"/>
  <c r="AZ4283" i="1"/>
  <c r="BQ4272" i="1"/>
  <c r="BP4272" i="1"/>
  <c r="BO4272" i="1"/>
  <c r="BN4272" i="1"/>
  <c r="BM4272" i="1"/>
  <c r="BL4272" i="1"/>
  <c r="BK4272" i="1"/>
  <c r="BJ4272" i="1"/>
  <c r="BI4272" i="1"/>
  <c r="BH4272" i="1"/>
  <c r="BG4272" i="1"/>
  <c r="BF4272" i="1"/>
  <c r="BD4272" i="1"/>
  <c r="BC4272" i="1"/>
  <c r="BB4272" i="1"/>
  <c r="BA4272" i="1"/>
  <c r="AZ4272" i="1"/>
  <c r="BQ4266" i="1"/>
  <c r="BQ4264" i="1" s="1"/>
  <c r="BP4266" i="1"/>
  <c r="BP4264" i="1" s="1"/>
  <c r="BO4266" i="1"/>
  <c r="BO4264" i="1" s="1"/>
  <c r="BN4266" i="1"/>
  <c r="BN4264" i="1" s="1"/>
  <c r="BM4266" i="1"/>
  <c r="BM4264" i="1" s="1"/>
  <c r="BL4266" i="1"/>
  <c r="BL4264" i="1" s="1"/>
  <c r="BK4266" i="1"/>
  <c r="BK4264" i="1" s="1"/>
  <c r="BJ4266" i="1"/>
  <c r="BJ4264" i="1" s="1"/>
  <c r="BI4266" i="1"/>
  <c r="BI4264" i="1" s="1"/>
  <c r="BH4266" i="1"/>
  <c r="BH4264" i="1" s="1"/>
  <c r="BG4266" i="1"/>
  <c r="BG4264" i="1" s="1"/>
  <c r="BF4266" i="1"/>
  <c r="BD4266" i="1"/>
  <c r="BD4264" i="1" s="1"/>
  <c r="BC4266" i="1"/>
  <c r="BC4264" i="1" s="1"/>
  <c r="BB4266" i="1"/>
  <c r="BB4264" i="1" s="1"/>
  <c r="BA4266" i="1"/>
  <c r="BA4264" i="1" s="1"/>
  <c r="AZ4266" i="1"/>
  <c r="BQ4250" i="1"/>
  <c r="BQ4249" i="1" s="1"/>
  <c r="BP4250" i="1"/>
  <c r="BP4249" i="1" s="1"/>
  <c r="BO4250" i="1"/>
  <c r="BO4249" i="1" s="1"/>
  <c r="BN4250" i="1"/>
  <c r="BN4249" i="1" s="1"/>
  <c r="BM4250" i="1"/>
  <c r="BM4249" i="1" s="1"/>
  <c r="BL4250" i="1"/>
  <c r="BL4249" i="1" s="1"/>
  <c r="BK4250" i="1"/>
  <c r="BK4249" i="1" s="1"/>
  <c r="BJ4250" i="1"/>
  <c r="BJ4249" i="1" s="1"/>
  <c r="BI4250" i="1"/>
  <c r="BI4249" i="1" s="1"/>
  <c r="BH4250" i="1"/>
  <c r="BH4249" i="1" s="1"/>
  <c r="BG4250" i="1"/>
  <c r="BG4249" i="1" s="1"/>
  <c r="BF4250" i="1"/>
  <c r="BD4250" i="1"/>
  <c r="BD4249" i="1" s="1"/>
  <c r="BC4250" i="1"/>
  <c r="BC4249" i="1" s="1"/>
  <c r="BB4250" i="1"/>
  <c r="BB4249" i="1" s="1"/>
  <c r="BA4250" i="1"/>
  <c r="BA4249" i="1" s="1"/>
  <c r="AZ4250" i="1"/>
  <c r="BQ4246" i="1"/>
  <c r="BQ4245" i="1" s="1"/>
  <c r="BP4246" i="1"/>
  <c r="BP4245" i="1" s="1"/>
  <c r="BO4246" i="1"/>
  <c r="BO4245" i="1" s="1"/>
  <c r="BN4246" i="1"/>
  <c r="BN4245" i="1" s="1"/>
  <c r="BM4246" i="1"/>
  <c r="BM4245" i="1" s="1"/>
  <c r="BL4246" i="1"/>
  <c r="BL4245" i="1" s="1"/>
  <c r="BK4246" i="1"/>
  <c r="BK4245" i="1" s="1"/>
  <c r="BJ4246" i="1"/>
  <c r="BJ4245" i="1" s="1"/>
  <c r="BI4246" i="1"/>
  <c r="BI4245" i="1" s="1"/>
  <c r="BH4246" i="1"/>
  <c r="BH4245" i="1" s="1"/>
  <c r="BG4246" i="1"/>
  <c r="BG4245" i="1" s="1"/>
  <c r="BF4246" i="1"/>
  <c r="BD4246" i="1"/>
  <c r="BD4245" i="1" s="1"/>
  <c r="BC4246" i="1"/>
  <c r="BC4245" i="1" s="1"/>
  <c r="BB4246" i="1"/>
  <c r="BB4245" i="1" s="1"/>
  <c r="BA4246" i="1"/>
  <c r="BA4245" i="1" s="1"/>
  <c r="AZ4246" i="1"/>
  <c r="BQ4240" i="1"/>
  <c r="BQ4231" i="1" s="1"/>
  <c r="BP4240" i="1"/>
  <c r="BP4231" i="1" s="1"/>
  <c r="BO4240" i="1"/>
  <c r="BO4231" i="1" s="1"/>
  <c r="BN4240" i="1"/>
  <c r="BN4231" i="1" s="1"/>
  <c r="BM4240" i="1"/>
  <c r="BM4231" i="1" s="1"/>
  <c r="BL4240" i="1"/>
  <c r="BL4231" i="1" s="1"/>
  <c r="BK4240" i="1"/>
  <c r="BK4231" i="1" s="1"/>
  <c r="BJ4240" i="1"/>
  <c r="BJ4231" i="1" s="1"/>
  <c r="BI4240" i="1"/>
  <c r="BI4231" i="1" s="1"/>
  <c r="BH4240" i="1"/>
  <c r="BH4231" i="1" s="1"/>
  <c r="BG4240" i="1"/>
  <c r="BG4231" i="1" s="1"/>
  <c r="BF4240" i="1"/>
  <c r="BD4240" i="1"/>
  <c r="BD4231" i="1" s="1"/>
  <c r="BC4240" i="1"/>
  <c r="BC4231" i="1" s="1"/>
  <c r="BB4240" i="1"/>
  <c r="BB4231" i="1" s="1"/>
  <c r="BA4240" i="1"/>
  <c r="BA4231" i="1" s="1"/>
  <c r="AZ4240" i="1"/>
  <c r="BQ4229" i="1"/>
  <c r="BP4229" i="1"/>
  <c r="BO4229" i="1"/>
  <c r="BN4229" i="1"/>
  <c r="BM4229" i="1"/>
  <c r="BL4229" i="1"/>
  <c r="BK4229" i="1"/>
  <c r="BJ4229" i="1"/>
  <c r="BI4229" i="1"/>
  <c r="BH4229" i="1"/>
  <c r="BG4229" i="1"/>
  <c r="BF4229" i="1"/>
  <c r="BD4229" i="1"/>
  <c r="BC4229" i="1"/>
  <c r="BB4229" i="1"/>
  <c r="BA4229" i="1"/>
  <c r="AZ4229" i="1"/>
  <c r="BQ4223" i="1"/>
  <c r="BQ4221" i="1" s="1"/>
  <c r="BP4223" i="1"/>
  <c r="BP4221" i="1" s="1"/>
  <c r="BO4223" i="1"/>
  <c r="BO4221" i="1" s="1"/>
  <c r="BN4223" i="1"/>
  <c r="BN4221" i="1" s="1"/>
  <c r="BM4223" i="1"/>
  <c r="BM4221" i="1" s="1"/>
  <c r="BL4223" i="1"/>
  <c r="BL4221" i="1" s="1"/>
  <c r="BK4223" i="1"/>
  <c r="BK4221" i="1" s="1"/>
  <c r="BJ4223" i="1"/>
  <c r="BJ4221" i="1" s="1"/>
  <c r="BI4223" i="1"/>
  <c r="BI4221" i="1" s="1"/>
  <c r="BH4223" i="1"/>
  <c r="BH4221" i="1" s="1"/>
  <c r="BG4223" i="1"/>
  <c r="BG4221" i="1" s="1"/>
  <c r="BF4223" i="1"/>
  <c r="BD4223" i="1"/>
  <c r="BD4221" i="1" s="1"/>
  <c r="BC4223" i="1"/>
  <c r="BC4221" i="1" s="1"/>
  <c r="BB4223" i="1"/>
  <c r="BB4221" i="1" s="1"/>
  <c r="BA4223" i="1"/>
  <c r="BA4221" i="1" s="1"/>
  <c r="AZ4223" i="1"/>
  <c r="BQ4204" i="1"/>
  <c r="BQ4203" i="1" s="1"/>
  <c r="BP4204" i="1"/>
  <c r="BP4203" i="1" s="1"/>
  <c r="BO4204" i="1"/>
  <c r="BO4203" i="1" s="1"/>
  <c r="BN4204" i="1"/>
  <c r="BN4203" i="1" s="1"/>
  <c r="BM4204" i="1"/>
  <c r="BM4203" i="1" s="1"/>
  <c r="BL4204" i="1"/>
  <c r="BL4203" i="1" s="1"/>
  <c r="BK4204" i="1"/>
  <c r="BK4203" i="1" s="1"/>
  <c r="BJ4204" i="1"/>
  <c r="BJ4203" i="1" s="1"/>
  <c r="BI4204" i="1"/>
  <c r="BI4203" i="1" s="1"/>
  <c r="BH4204" i="1"/>
  <c r="BH4203" i="1" s="1"/>
  <c r="BG4204" i="1"/>
  <c r="BG4203" i="1" s="1"/>
  <c r="BF4204" i="1"/>
  <c r="BD4204" i="1"/>
  <c r="BD4203" i="1" s="1"/>
  <c r="BC4204" i="1"/>
  <c r="BC4203" i="1" s="1"/>
  <c r="BB4204" i="1"/>
  <c r="BB4203" i="1" s="1"/>
  <c r="BA4204" i="1"/>
  <c r="BA4203" i="1" s="1"/>
  <c r="AZ4204" i="1"/>
  <c r="BQ4199" i="1"/>
  <c r="BQ4198" i="1" s="1"/>
  <c r="BP4199" i="1"/>
  <c r="BP4198" i="1" s="1"/>
  <c r="BO4199" i="1"/>
  <c r="BO4198" i="1" s="1"/>
  <c r="BN4199" i="1"/>
  <c r="BN4198" i="1" s="1"/>
  <c r="BM4199" i="1"/>
  <c r="BM4198" i="1" s="1"/>
  <c r="BL4199" i="1"/>
  <c r="BL4198" i="1" s="1"/>
  <c r="BK4199" i="1"/>
  <c r="BK4198" i="1" s="1"/>
  <c r="BJ4199" i="1"/>
  <c r="BJ4198" i="1" s="1"/>
  <c r="BI4199" i="1"/>
  <c r="BI4198" i="1" s="1"/>
  <c r="BH4199" i="1"/>
  <c r="BH4198" i="1" s="1"/>
  <c r="BG4199" i="1"/>
  <c r="BG4198" i="1" s="1"/>
  <c r="BF4199" i="1"/>
  <c r="BD4199" i="1"/>
  <c r="BD4198" i="1" s="1"/>
  <c r="BC4199" i="1"/>
  <c r="BC4198" i="1" s="1"/>
  <c r="BB4199" i="1"/>
  <c r="BB4198" i="1" s="1"/>
  <c r="BA4199" i="1"/>
  <c r="BA4198" i="1" s="1"/>
  <c r="AZ4199" i="1"/>
  <c r="BQ4194" i="1"/>
  <c r="BQ4185" i="1" s="1"/>
  <c r="BP4194" i="1"/>
  <c r="BP4185" i="1" s="1"/>
  <c r="BO4194" i="1"/>
  <c r="BO4185" i="1" s="1"/>
  <c r="BN4194" i="1"/>
  <c r="BN4185" i="1" s="1"/>
  <c r="BM4194" i="1"/>
  <c r="BM4185" i="1" s="1"/>
  <c r="BL4194" i="1"/>
  <c r="BL4185" i="1" s="1"/>
  <c r="BK4194" i="1"/>
  <c r="BK4185" i="1" s="1"/>
  <c r="BJ4194" i="1"/>
  <c r="BJ4185" i="1" s="1"/>
  <c r="BI4194" i="1"/>
  <c r="BI4185" i="1" s="1"/>
  <c r="BH4194" i="1"/>
  <c r="BH4185" i="1" s="1"/>
  <c r="BG4194" i="1"/>
  <c r="BG4185" i="1" s="1"/>
  <c r="BF4194" i="1"/>
  <c r="BD4194" i="1"/>
  <c r="BD4185" i="1" s="1"/>
  <c r="BC4194" i="1"/>
  <c r="BC4185" i="1" s="1"/>
  <c r="BB4194" i="1"/>
  <c r="BB4185" i="1" s="1"/>
  <c r="BA4194" i="1"/>
  <c r="BA4185" i="1" s="1"/>
  <c r="AZ4194" i="1"/>
  <c r="BQ4183" i="1"/>
  <c r="BP4183" i="1"/>
  <c r="BO4183" i="1"/>
  <c r="BN4183" i="1"/>
  <c r="BM4183" i="1"/>
  <c r="BL4183" i="1"/>
  <c r="BK4183" i="1"/>
  <c r="BJ4183" i="1"/>
  <c r="BI4183" i="1"/>
  <c r="BH4183" i="1"/>
  <c r="BG4183" i="1"/>
  <c r="BF4183" i="1"/>
  <c r="BD4183" i="1"/>
  <c r="BC4183" i="1"/>
  <c r="BB4183" i="1"/>
  <c r="BA4183" i="1"/>
  <c r="AZ4183" i="1"/>
  <c r="BQ4177" i="1"/>
  <c r="BQ4175" i="1" s="1"/>
  <c r="BP4177" i="1"/>
  <c r="BP4175" i="1" s="1"/>
  <c r="BO4177" i="1"/>
  <c r="BO4175" i="1" s="1"/>
  <c r="BN4177" i="1"/>
  <c r="BN4175" i="1" s="1"/>
  <c r="BM4177" i="1"/>
  <c r="BM4175" i="1" s="1"/>
  <c r="BL4177" i="1"/>
  <c r="BL4175" i="1" s="1"/>
  <c r="BK4177" i="1"/>
  <c r="BK4175" i="1" s="1"/>
  <c r="BJ4177" i="1"/>
  <c r="BJ4175" i="1" s="1"/>
  <c r="BI4177" i="1"/>
  <c r="BI4175" i="1" s="1"/>
  <c r="BH4177" i="1"/>
  <c r="BH4175" i="1" s="1"/>
  <c r="BG4177" i="1"/>
  <c r="BG4175" i="1" s="1"/>
  <c r="BF4177" i="1"/>
  <c r="BD4177" i="1"/>
  <c r="BD4175" i="1" s="1"/>
  <c r="BC4177" i="1"/>
  <c r="BC4175" i="1" s="1"/>
  <c r="BB4177" i="1"/>
  <c r="BB4175" i="1" s="1"/>
  <c r="BA4177" i="1"/>
  <c r="BA4175" i="1" s="1"/>
  <c r="AZ4177" i="1"/>
  <c r="BQ4160" i="1"/>
  <c r="BQ4159" i="1" s="1"/>
  <c r="BP4160" i="1"/>
  <c r="BP4159" i="1" s="1"/>
  <c r="BO4160" i="1"/>
  <c r="BO4159" i="1" s="1"/>
  <c r="BN4160" i="1"/>
  <c r="BN4159" i="1" s="1"/>
  <c r="BM4160" i="1"/>
  <c r="BM4159" i="1" s="1"/>
  <c r="BL4160" i="1"/>
  <c r="BL4159" i="1" s="1"/>
  <c r="BK4160" i="1"/>
  <c r="BK4159" i="1" s="1"/>
  <c r="BJ4160" i="1"/>
  <c r="BJ4159" i="1" s="1"/>
  <c r="BI4160" i="1"/>
  <c r="BI4159" i="1" s="1"/>
  <c r="BH4160" i="1"/>
  <c r="BH4159" i="1" s="1"/>
  <c r="BG4160" i="1"/>
  <c r="BG4159" i="1" s="1"/>
  <c r="BF4160" i="1"/>
  <c r="BD4160" i="1"/>
  <c r="BD4159" i="1" s="1"/>
  <c r="BC4160" i="1"/>
  <c r="BC4159" i="1" s="1"/>
  <c r="BB4160" i="1"/>
  <c r="BB4159" i="1" s="1"/>
  <c r="BA4160" i="1"/>
  <c r="BA4159" i="1" s="1"/>
  <c r="AZ4160" i="1"/>
  <c r="BQ4155" i="1"/>
  <c r="BQ4154" i="1" s="1"/>
  <c r="BP4155" i="1"/>
  <c r="BP4154" i="1" s="1"/>
  <c r="BO4155" i="1"/>
  <c r="BO4154" i="1" s="1"/>
  <c r="BN4155" i="1"/>
  <c r="BN4154" i="1" s="1"/>
  <c r="BM4155" i="1"/>
  <c r="BM4154" i="1" s="1"/>
  <c r="BL4155" i="1"/>
  <c r="BL4154" i="1" s="1"/>
  <c r="BK4155" i="1"/>
  <c r="BK4154" i="1" s="1"/>
  <c r="BJ4155" i="1"/>
  <c r="BJ4154" i="1" s="1"/>
  <c r="BI4155" i="1"/>
  <c r="BI4154" i="1" s="1"/>
  <c r="BH4155" i="1"/>
  <c r="BH4154" i="1" s="1"/>
  <c r="BG4155" i="1"/>
  <c r="BG4154" i="1" s="1"/>
  <c r="BF4155" i="1"/>
  <c r="BD4155" i="1"/>
  <c r="BD4154" i="1" s="1"/>
  <c r="BC4155" i="1"/>
  <c r="BC4154" i="1" s="1"/>
  <c r="BB4155" i="1"/>
  <c r="BB4154" i="1" s="1"/>
  <c r="BA4155" i="1"/>
  <c r="BA4154" i="1" s="1"/>
  <c r="AZ4155" i="1"/>
  <c r="BQ4150" i="1"/>
  <c r="BQ4141" i="1" s="1"/>
  <c r="BP4150" i="1"/>
  <c r="BP4141" i="1" s="1"/>
  <c r="BO4150" i="1"/>
  <c r="BO4141" i="1" s="1"/>
  <c r="BN4150" i="1"/>
  <c r="BN4141" i="1" s="1"/>
  <c r="BM4150" i="1"/>
  <c r="BM4141" i="1" s="1"/>
  <c r="BL4150" i="1"/>
  <c r="BL4141" i="1" s="1"/>
  <c r="BK4150" i="1"/>
  <c r="BK4141" i="1" s="1"/>
  <c r="BJ4150" i="1"/>
  <c r="BJ4141" i="1" s="1"/>
  <c r="BI4150" i="1"/>
  <c r="BI4141" i="1" s="1"/>
  <c r="BH4150" i="1"/>
  <c r="BH4141" i="1" s="1"/>
  <c r="BG4150" i="1"/>
  <c r="BG4141" i="1" s="1"/>
  <c r="BF4150" i="1"/>
  <c r="BD4150" i="1"/>
  <c r="BD4141" i="1" s="1"/>
  <c r="BC4150" i="1"/>
  <c r="BC4141" i="1" s="1"/>
  <c r="BB4150" i="1"/>
  <c r="BB4141" i="1" s="1"/>
  <c r="BA4150" i="1"/>
  <c r="BA4141" i="1" s="1"/>
  <c r="AZ4150" i="1"/>
  <c r="BQ4139" i="1"/>
  <c r="BP4139" i="1"/>
  <c r="BO4139" i="1"/>
  <c r="BN4139" i="1"/>
  <c r="BM4139" i="1"/>
  <c r="BL4139" i="1"/>
  <c r="BK4139" i="1"/>
  <c r="BJ4139" i="1"/>
  <c r="BI4139" i="1"/>
  <c r="BH4139" i="1"/>
  <c r="BG4139" i="1"/>
  <c r="BF4139" i="1"/>
  <c r="BD4139" i="1"/>
  <c r="BC4139" i="1"/>
  <c r="BB4139" i="1"/>
  <c r="BA4139" i="1"/>
  <c r="AZ4139" i="1"/>
  <c r="BQ4133" i="1"/>
  <c r="BQ4131" i="1" s="1"/>
  <c r="BP4133" i="1"/>
  <c r="BP4131" i="1" s="1"/>
  <c r="BO4133" i="1"/>
  <c r="BO4131" i="1" s="1"/>
  <c r="BN4133" i="1"/>
  <c r="BN4131" i="1" s="1"/>
  <c r="BM4133" i="1"/>
  <c r="BM4131" i="1" s="1"/>
  <c r="BL4133" i="1"/>
  <c r="BL4131" i="1" s="1"/>
  <c r="BK4133" i="1"/>
  <c r="BK4131" i="1" s="1"/>
  <c r="BJ4133" i="1"/>
  <c r="BJ4131" i="1" s="1"/>
  <c r="BI4133" i="1"/>
  <c r="BI4131" i="1" s="1"/>
  <c r="BH4133" i="1"/>
  <c r="BH4131" i="1" s="1"/>
  <c r="BG4133" i="1"/>
  <c r="BG4131" i="1" s="1"/>
  <c r="BF4133" i="1"/>
  <c r="BD4133" i="1"/>
  <c r="BD4131" i="1" s="1"/>
  <c r="BC4133" i="1"/>
  <c r="BC4131" i="1" s="1"/>
  <c r="BB4133" i="1"/>
  <c r="BB4131" i="1" s="1"/>
  <c r="BA4133" i="1"/>
  <c r="BA4131" i="1" s="1"/>
  <c r="AZ4133" i="1"/>
  <c r="BQ4115" i="1"/>
  <c r="BQ4114" i="1" s="1"/>
  <c r="BP4115" i="1"/>
  <c r="BP4114" i="1" s="1"/>
  <c r="BO4115" i="1"/>
  <c r="BO4114" i="1" s="1"/>
  <c r="BN4115" i="1"/>
  <c r="BN4114" i="1" s="1"/>
  <c r="BM4115" i="1"/>
  <c r="BM4114" i="1" s="1"/>
  <c r="BL4115" i="1"/>
  <c r="BL4114" i="1" s="1"/>
  <c r="BK4115" i="1"/>
  <c r="BK4114" i="1" s="1"/>
  <c r="BJ4115" i="1"/>
  <c r="BJ4114" i="1" s="1"/>
  <c r="BI4115" i="1"/>
  <c r="BI4114" i="1" s="1"/>
  <c r="BH4115" i="1"/>
  <c r="BH4114" i="1" s="1"/>
  <c r="BG4115" i="1"/>
  <c r="BG4114" i="1" s="1"/>
  <c r="BF4115" i="1"/>
  <c r="BD4115" i="1"/>
  <c r="BD4114" i="1" s="1"/>
  <c r="BC4115" i="1"/>
  <c r="BC4114" i="1" s="1"/>
  <c r="BB4115" i="1"/>
  <c r="BB4114" i="1" s="1"/>
  <c r="BA4115" i="1"/>
  <c r="BA4114" i="1" s="1"/>
  <c r="AZ4115" i="1"/>
  <c r="BQ4110" i="1"/>
  <c r="BQ4109" i="1" s="1"/>
  <c r="BP4110" i="1"/>
  <c r="BP4109" i="1" s="1"/>
  <c r="BO4110" i="1"/>
  <c r="BO4109" i="1" s="1"/>
  <c r="BN4110" i="1"/>
  <c r="BN4109" i="1" s="1"/>
  <c r="BM4110" i="1"/>
  <c r="BM4109" i="1" s="1"/>
  <c r="BL4110" i="1"/>
  <c r="BL4109" i="1" s="1"/>
  <c r="BK4110" i="1"/>
  <c r="BK4109" i="1" s="1"/>
  <c r="BJ4110" i="1"/>
  <c r="BJ4109" i="1" s="1"/>
  <c r="BI4110" i="1"/>
  <c r="BI4109" i="1" s="1"/>
  <c r="BH4110" i="1"/>
  <c r="BH4109" i="1" s="1"/>
  <c r="BG4110" i="1"/>
  <c r="BG4109" i="1" s="1"/>
  <c r="BF4110" i="1"/>
  <c r="BD4110" i="1"/>
  <c r="BD4109" i="1" s="1"/>
  <c r="BC4110" i="1"/>
  <c r="BC4109" i="1" s="1"/>
  <c r="BB4110" i="1"/>
  <c r="BB4109" i="1" s="1"/>
  <c r="BA4110" i="1"/>
  <c r="BA4109" i="1" s="1"/>
  <c r="AZ4110" i="1"/>
  <c r="BQ4104" i="1"/>
  <c r="BQ4095" i="1" s="1"/>
  <c r="BP4104" i="1"/>
  <c r="BP4095" i="1" s="1"/>
  <c r="BO4104" i="1"/>
  <c r="BO4095" i="1" s="1"/>
  <c r="BN4104" i="1"/>
  <c r="BN4095" i="1" s="1"/>
  <c r="BM4104" i="1"/>
  <c r="BM4095" i="1" s="1"/>
  <c r="BL4104" i="1"/>
  <c r="BL4095" i="1" s="1"/>
  <c r="BK4104" i="1"/>
  <c r="BK4095" i="1" s="1"/>
  <c r="BJ4104" i="1"/>
  <c r="BJ4095" i="1" s="1"/>
  <c r="BI4104" i="1"/>
  <c r="BI4095" i="1" s="1"/>
  <c r="BH4104" i="1"/>
  <c r="BH4095" i="1" s="1"/>
  <c r="BG4104" i="1"/>
  <c r="BG4095" i="1" s="1"/>
  <c r="BF4104" i="1"/>
  <c r="BD4104" i="1"/>
  <c r="BD4095" i="1" s="1"/>
  <c r="BC4104" i="1"/>
  <c r="BC4095" i="1" s="1"/>
  <c r="BB4104" i="1"/>
  <c r="BB4095" i="1" s="1"/>
  <c r="BA4104" i="1"/>
  <c r="BA4095" i="1" s="1"/>
  <c r="AZ4104" i="1"/>
  <c r="BQ4093" i="1"/>
  <c r="BP4093" i="1"/>
  <c r="BO4093" i="1"/>
  <c r="BN4093" i="1"/>
  <c r="BM4093" i="1"/>
  <c r="BL4093" i="1"/>
  <c r="BK4093" i="1"/>
  <c r="BJ4093" i="1"/>
  <c r="BI4093" i="1"/>
  <c r="BH4093" i="1"/>
  <c r="BG4093" i="1"/>
  <c r="BF4093" i="1"/>
  <c r="BD4093" i="1"/>
  <c r="BC4093" i="1"/>
  <c r="BB4093" i="1"/>
  <c r="BA4093" i="1"/>
  <c r="AZ4093" i="1"/>
  <c r="BQ4087" i="1"/>
  <c r="BQ4085" i="1" s="1"/>
  <c r="BP4087" i="1"/>
  <c r="BP4085" i="1" s="1"/>
  <c r="BO4087" i="1"/>
  <c r="BO4085" i="1" s="1"/>
  <c r="BN4087" i="1"/>
  <c r="BN4085" i="1" s="1"/>
  <c r="BM4087" i="1"/>
  <c r="BM4085" i="1" s="1"/>
  <c r="BL4087" i="1"/>
  <c r="BL4085" i="1" s="1"/>
  <c r="BK4087" i="1"/>
  <c r="BK4085" i="1" s="1"/>
  <c r="BJ4087" i="1"/>
  <c r="BJ4085" i="1" s="1"/>
  <c r="BI4087" i="1"/>
  <c r="BI4085" i="1" s="1"/>
  <c r="BH4087" i="1"/>
  <c r="BH4085" i="1" s="1"/>
  <c r="BG4087" i="1"/>
  <c r="BG4085" i="1" s="1"/>
  <c r="BF4087" i="1"/>
  <c r="BD4087" i="1"/>
  <c r="BD4085" i="1" s="1"/>
  <c r="BC4087" i="1"/>
  <c r="BC4085" i="1" s="1"/>
  <c r="BB4087" i="1"/>
  <c r="BB4085" i="1" s="1"/>
  <c r="BA4087" i="1"/>
  <c r="BA4085" i="1" s="1"/>
  <c r="AZ4087" i="1"/>
  <c r="BQ4072" i="1"/>
  <c r="BP4072" i="1"/>
  <c r="BP3346" i="1" s="1"/>
  <c r="BO4072" i="1"/>
  <c r="BO3346" i="1" s="1"/>
  <c r="BN4072" i="1"/>
  <c r="BM4072" i="1"/>
  <c r="BL4072" i="1"/>
  <c r="BK4072" i="1"/>
  <c r="BJ4072" i="1"/>
  <c r="BJ3346" i="1" s="1"/>
  <c r="BI4072" i="1"/>
  <c r="BI3346" i="1" s="1"/>
  <c r="BH4072" i="1"/>
  <c r="BH3346" i="1" s="1"/>
  <c r="BG4072" i="1"/>
  <c r="BF4072" i="1"/>
  <c r="BF3346" i="1" s="1"/>
  <c r="BD4072" i="1"/>
  <c r="BD3346" i="1" s="1"/>
  <c r="BC4072" i="1"/>
  <c r="BC3346" i="1" s="1"/>
  <c r="BB4072" i="1"/>
  <c r="BA4072" i="1"/>
  <c r="AZ4072" i="1"/>
  <c r="AZ3346" i="1" s="1"/>
  <c r="BQ4064" i="1"/>
  <c r="BQ4063" i="1" s="1"/>
  <c r="BP4064" i="1"/>
  <c r="BP4063" i="1" s="1"/>
  <c r="BO4064" i="1"/>
  <c r="BO4063" i="1" s="1"/>
  <c r="BN4064" i="1"/>
  <c r="BN4063" i="1" s="1"/>
  <c r="BM4064" i="1"/>
  <c r="BM4063" i="1" s="1"/>
  <c r="BL4064" i="1"/>
  <c r="BL4063" i="1" s="1"/>
  <c r="BK4064" i="1"/>
  <c r="BK4063" i="1" s="1"/>
  <c r="BJ4064" i="1"/>
  <c r="BJ4063" i="1" s="1"/>
  <c r="BI4064" i="1"/>
  <c r="BI4063" i="1" s="1"/>
  <c r="BH4064" i="1"/>
  <c r="BH4063" i="1" s="1"/>
  <c r="BG4064" i="1"/>
  <c r="BG4063" i="1" s="1"/>
  <c r="BF4064" i="1"/>
  <c r="BD4064" i="1"/>
  <c r="BD4063" i="1" s="1"/>
  <c r="BC4064" i="1"/>
  <c r="BC4063" i="1" s="1"/>
  <c r="BB4064" i="1"/>
  <c r="BB4063" i="1" s="1"/>
  <c r="BA4064" i="1"/>
  <c r="BA4063" i="1" s="1"/>
  <c r="AZ4064" i="1"/>
  <c r="BQ4058" i="1"/>
  <c r="BQ4049" i="1" s="1"/>
  <c r="BP4058" i="1"/>
  <c r="BP4049" i="1" s="1"/>
  <c r="BO4058" i="1"/>
  <c r="BO4049" i="1" s="1"/>
  <c r="BN4058" i="1"/>
  <c r="BN4049" i="1" s="1"/>
  <c r="BM4058" i="1"/>
  <c r="BM4049" i="1" s="1"/>
  <c r="BL4058" i="1"/>
  <c r="BL4049" i="1" s="1"/>
  <c r="BK4058" i="1"/>
  <c r="BK4049" i="1" s="1"/>
  <c r="BJ4058" i="1"/>
  <c r="BJ4049" i="1" s="1"/>
  <c r="BI4058" i="1"/>
  <c r="BI4049" i="1" s="1"/>
  <c r="BH4058" i="1"/>
  <c r="BH4049" i="1" s="1"/>
  <c r="BG4058" i="1"/>
  <c r="BG4049" i="1" s="1"/>
  <c r="BF4058" i="1"/>
  <c r="BD4058" i="1"/>
  <c r="BD4049" i="1" s="1"/>
  <c r="BC4058" i="1"/>
  <c r="BC4049" i="1" s="1"/>
  <c r="BB4058" i="1"/>
  <c r="BB4049" i="1" s="1"/>
  <c r="BA4058" i="1"/>
  <c r="BA4049" i="1" s="1"/>
  <c r="AZ4058" i="1"/>
  <c r="BQ4047" i="1"/>
  <c r="BP4047" i="1"/>
  <c r="BO4047" i="1"/>
  <c r="BN4047" i="1"/>
  <c r="BM4047" i="1"/>
  <c r="BL4047" i="1"/>
  <c r="BK4047" i="1"/>
  <c r="BJ4047" i="1"/>
  <c r="BI4047" i="1"/>
  <c r="BH4047" i="1"/>
  <c r="BG4047" i="1"/>
  <c r="BF4047" i="1"/>
  <c r="BD4047" i="1"/>
  <c r="BC4047" i="1"/>
  <c r="BB4047" i="1"/>
  <c r="BA4047" i="1"/>
  <c r="AZ4047" i="1"/>
  <c r="BQ4041" i="1"/>
  <c r="BQ4039" i="1" s="1"/>
  <c r="BP4041" i="1"/>
  <c r="BP4039" i="1" s="1"/>
  <c r="BO4041" i="1"/>
  <c r="BO4039" i="1" s="1"/>
  <c r="BN4041" i="1"/>
  <c r="BN4039" i="1" s="1"/>
  <c r="BM4041" i="1"/>
  <c r="BM4039" i="1" s="1"/>
  <c r="BL4041" i="1"/>
  <c r="BL4039" i="1" s="1"/>
  <c r="BK4041" i="1"/>
  <c r="BK4039" i="1" s="1"/>
  <c r="BJ4041" i="1"/>
  <c r="BJ4039" i="1" s="1"/>
  <c r="BI4041" i="1"/>
  <c r="BI4039" i="1" s="1"/>
  <c r="BH4041" i="1"/>
  <c r="BH4039" i="1" s="1"/>
  <c r="BG4041" i="1"/>
  <c r="BG4039" i="1" s="1"/>
  <c r="BF4041" i="1"/>
  <c r="BD4041" i="1"/>
  <c r="BD4039" i="1" s="1"/>
  <c r="BC4041" i="1"/>
  <c r="BC4039" i="1" s="1"/>
  <c r="BB4041" i="1"/>
  <c r="BB4039" i="1" s="1"/>
  <c r="BA4041" i="1"/>
  <c r="BA4039" i="1" s="1"/>
  <c r="AZ4041" i="1"/>
  <c r="BQ4025" i="1"/>
  <c r="BQ4024" i="1" s="1"/>
  <c r="BQ4027" i="1" s="1"/>
  <c r="BQ4031" i="1" s="1"/>
  <c r="BQ4032" i="1" s="1"/>
  <c r="BP4025" i="1"/>
  <c r="BP4024" i="1" s="1"/>
  <c r="BP4027" i="1" s="1"/>
  <c r="BP4031" i="1" s="1"/>
  <c r="BP4032" i="1" s="1"/>
  <c r="BO4025" i="1"/>
  <c r="BO4024" i="1" s="1"/>
  <c r="BO4027" i="1" s="1"/>
  <c r="BO4031" i="1" s="1"/>
  <c r="BO4032" i="1" s="1"/>
  <c r="BN4025" i="1"/>
  <c r="BN4024" i="1" s="1"/>
  <c r="BN4027" i="1" s="1"/>
  <c r="BN4031" i="1" s="1"/>
  <c r="BN4032" i="1" s="1"/>
  <c r="BM4025" i="1"/>
  <c r="BM4024" i="1" s="1"/>
  <c r="BM4027" i="1" s="1"/>
  <c r="BM4031" i="1" s="1"/>
  <c r="BM4032" i="1" s="1"/>
  <c r="BL4025" i="1"/>
  <c r="BL4024" i="1" s="1"/>
  <c r="BL4027" i="1" s="1"/>
  <c r="BL4031" i="1" s="1"/>
  <c r="BL4032" i="1" s="1"/>
  <c r="BK4025" i="1"/>
  <c r="BK4024" i="1" s="1"/>
  <c r="BK4027" i="1" s="1"/>
  <c r="BK4031" i="1" s="1"/>
  <c r="BK4032" i="1" s="1"/>
  <c r="BJ4025" i="1"/>
  <c r="BJ4024" i="1" s="1"/>
  <c r="BJ4027" i="1" s="1"/>
  <c r="BJ4031" i="1" s="1"/>
  <c r="BJ4032" i="1" s="1"/>
  <c r="BI4025" i="1"/>
  <c r="BI4024" i="1" s="1"/>
  <c r="BI4027" i="1" s="1"/>
  <c r="BI4031" i="1" s="1"/>
  <c r="BI4032" i="1" s="1"/>
  <c r="BH4025" i="1"/>
  <c r="BH4024" i="1" s="1"/>
  <c r="BH4027" i="1" s="1"/>
  <c r="BH4031" i="1" s="1"/>
  <c r="BH4032" i="1" s="1"/>
  <c r="BG4025" i="1"/>
  <c r="BG4024" i="1" s="1"/>
  <c r="BG4027" i="1" s="1"/>
  <c r="BG4031" i="1" s="1"/>
  <c r="BG4032" i="1" s="1"/>
  <c r="BF4025" i="1"/>
  <c r="BD4025" i="1"/>
  <c r="BD4024" i="1" s="1"/>
  <c r="BD4027" i="1" s="1"/>
  <c r="BD4031" i="1" s="1"/>
  <c r="BD4032" i="1" s="1"/>
  <c r="BC4025" i="1"/>
  <c r="BC4024" i="1" s="1"/>
  <c r="BC4027" i="1" s="1"/>
  <c r="BC4031" i="1" s="1"/>
  <c r="BC4032" i="1" s="1"/>
  <c r="BB4025" i="1"/>
  <c r="BB4024" i="1" s="1"/>
  <c r="BB4027" i="1" s="1"/>
  <c r="BB4031" i="1" s="1"/>
  <c r="BB4032" i="1" s="1"/>
  <c r="BA4025" i="1"/>
  <c r="BA4024" i="1" s="1"/>
  <c r="BA4027" i="1" s="1"/>
  <c r="BA4031" i="1" s="1"/>
  <c r="BA4032" i="1" s="1"/>
  <c r="AZ4025" i="1"/>
  <c r="BQ4009" i="1"/>
  <c r="BQ4008" i="1" s="1"/>
  <c r="BP4009" i="1"/>
  <c r="BP4008" i="1" s="1"/>
  <c r="BO4009" i="1"/>
  <c r="BO4008" i="1" s="1"/>
  <c r="BN4009" i="1"/>
  <c r="BN4008" i="1" s="1"/>
  <c r="BM4009" i="1"/>
  <c r="BM4008" i="1" s="1"/>
  <c r="BL4009" i="1"/>
  <c r="BL4008" i="1" s="1"/>
  <c r="BK4009" i="1"/>
  <c r="BK4008" i="1" s="1"/>
  <c r="BJ4009" i="1"/>
  <c r="BJ4008" i="1" s="1"/>
  <c r="BI4009" i="1"/>
  <c r="BI4008" i="1" s="1"/>
  <c r="BH4009" i="1"/>
  <c r="BH4008" i="1" s="1"/>
  <c r="BG4009" i="1"/>
  <c r="BG4008" i="1" s="1"/>
  <c r="BF4009" i="1"/>
  <c r="BD4009" i="1"/>
  <c r="BD4008" i="1" s="1"/>
  <c r="BC4009" i="1"/>
  <c r="BC4008" i="1" s="1"/>
  <c r="BB4009" i="1"/>
  <c r="BB4008" i="1" s="1"/>
  <c r="BA4009" i="1"/>
  <c r="BA4008" i="1" s="1"/>
  <c r="AZ4009" i="1"/>
  <c r="BQ4005" i="1"/>
  <c r="BQ4004" i="1" s="1"/>
  <c r="BP4005" i="1"/>
  <c r="BP4004" i="1" s="1"/>
  <c r="BO4005" i="1"/>
  <c r="BO4004" i="1" s="1"/>
  <c r="BN4005" i="1"/>
  <c r="BN4004" i="1" s="1"/>
  <c r="BM4005" i="1"/>
  <c r="BM4004" i="1" s="1"/>
  <c r="BL4005" i="1"/>
  <c r="BL4004" i="1" s="1"/>
  <c r="BK4005" i="1"/>
  <c r="BK4004" i="1" s="1"/>
  <c r="BJ4005" i="1"/>
  <c r="BJ4004" i="1" s="1"/>
  <c r="BI4005" i="1"/>
  <c r="BI4004" i="1" s="1"/>
  <c r="BH4005" i="1"/>
  <c r="BH4004" i="1" s="1"/>
  <c r="BG4005" i="1"/>
  <c r="BG4004" i="1" s="1"/>
  <c r="BF4005" i="1"/>
  <c r="BD4005" i="1"/>
  <c r="BD4004" i="1" s="1"/>
  <c r="BC4005" i="1"/>
  <c r="BC4004" i="1" s="1"/>
  <c r="BB4005" i="1"/>
  <c r="BB4004" i="1" s="1"/>
  <c r="BA4005" i="1"/>
  <c r="BA4004" i="1" s="1"/>
  <c r="AZ4005" i="1"/>
  <c r="BQ4000" i="1"/>
  <c r="BQ3991" i="1" s="1"/>
  <c r="BP4000" i="1"/>
  <c r="BP3991" i="1" s="1"/>
  <c r="BO4000" i="1"/>
  <c r="BO3991" i="1" s="1"/>
  <c r="BN4000" i="1"/>
  <c r="BN3991" i="1" s="1"/>
  <c r="BM4000" i="1"/>
  <c r="BM3991" i="1" s="1"/>
  <c r="BL4000" i="1"/>
  <c r="BL3991" i="1" s="1"/>
  <c r="BK4000" i="1"/>
  <c r="BK3991" i="1" s="1"/>
  <c r="BJ4000" i="1"/>
  <c r="BJ3991" i="1" s="1"/>
  <c r="BI4000" i="1"/>
  <c r="BI3991" i="1" s="1"/>
  <c r="BH4000" i="1"/>
  <c r="BH3991" i="1" s="1"/>
  <c r="BG4000" i="1"/>
  <c r="BG3991" i="1" s="1"/>
  <c r="BF4000" i="1"/>
  <c r="BD4000" i="1"/>
  <c r="BD3991" i="1" s="1"/>
  <c r="BC4000" i="1"/>
  <c r="BC3991" i="1" s="1"/>
  <c r="BB4000" i="1"/>
  <c r="BB3991" i="1" s="1"/>
  <c r="BA4000" i="1"/>
  <c r="BA3991" i="1" s="1"/>
  <c r="AZ4000" i="1"/>
  <c r="BQ3989" i="1"/>
  <c r="BP3989" i="1"/>
  <c r="BO3989" i="1"/>
  <c r="BN3989" i="1"/>
  <c r="BM3989" i="1"/>
  <c r="BL3989" i="1"/>
  <c r="BK3989" i="1"/>
  <c r="BJ3989" i="1"/>
  <c r="BI3989" i="1"/>
  <c r="BH3989" i="1"/>
  <c r="BG3989" i="1"/>
  <c r="BF3989" i="1"/>
  <c r="BD3989" i="1"/>
  <c r="BC3989" i="1"/>
  <c r="BB3989" i="1"/>
  <c r="BA3989" i="1"/>
  <c r="AZ3989" i="1"/>
  <c r="BQ3983" i="1"/>
  <c r="BQ3981" i="1" s="1"/>
  <c r="BP3983" i="1"/>
  <c r="BP3981" i="1" s="1"/>
  <c r="BO3983" i="1"/>
  <c r="BO3981" i="1" s="1"/>
  <c r="BN3983" i="1"/>
  <c r="BN3981" i="1" s="1"/>
  <c r="BM3983" i="1"/>
  <c r="BM3981" i="1" s="1"/>
  <c r="BL3983" i="1"/>
  <c r="BL3981" i="1" s="1"/>
  <c r="BK3983" i="1"/>
  <c r="BK3981" i="1" s="1"/>
  <c r="BJ3983" i="1"/>
  <c r="BJ3981" i="1" s="1"/>
  <c r="BI3983" i="1"/>
  <c r="BI3981" i="1" s="1"/>
  <c r="BH3983" i="1"/>
  <c r="BH3981" i="1" s="1"/>
  <c r="BG3983" i="1"/>
  <c r="BG3981" i="1" s="1"/>
  <c r="BF3983" i="1"/>
  <c r="BD3983" i="1"/>
  <c r="BD3981" i="1" s="1"/>
  <c r="BC3983" i="1"/>
  <c r="BC3981" i="1" s="1"/>
  <c r="BB3983" i="1"/>
  <c r="BB3981" i="1" s="1"/>
  <c r="BA3983" i="1"/>
  <c r="BA3981" i="1" s="1"/>
  <c r="AZ3983" i="1"/>
  <c r="BQ3966" i="1"/>
  <c r="BQ3965" i="1" s="1"/>
  <c r="BP3966" i="1"/>
  <c r="BP3965" i="1" s="1"/>
  <c r="BO3966" i="1"/>
  <c r="BO3965" i="1" s="1"/>
  <c r="BN3966" i="1"/>
  <c r="BN3965" i="1" s="1"/>
  <c r="BM3966" i="1"/>
  <c r="BM3965" i="1" s="1"/>
  <c r="BL3966" i="1"/>
  <c r="BL3965" i="1" s="1"/>
  <c r="BK3966" i="1"/>
  <c r="BK3965" i="1" s="1"/>
  <c r="BJ3966" i="1"/>
  <c r="BJ3965" i="1" s="1"/>
  <c r="BI3966" i="1"/>
  <c r="BI3965" i="1" s="1"/>
  <c r="BH3966" i="1"/>
  <c r="BH3965" i="1" s="1"/>
  <c r="BG3966" i="1"/>
  <c r="BG3965" i="1" s="1"/>
  <c r="BF3966" i="1"/>
  <c r="BD3966" i="1"/>
  <c r="BD3965" i="1" s="1"/>
  <c r="BC3966" i="1"/>
  <c r="BC3965" i="1" s="1"/>
  <c r="BB3966" i="1"/>
  <c r="BB3965" i="1" s="1"/>
  <c r="BA3966" i="1"/>
  <c r="BA3965" i="1" s="1"/>
  <c r="AZ3966" i="1"/>
  <c r="BQ3961" i="1"/>
  <c r="BQ3960" i="1" s="1"/>
  <c r="BP3961" i="1"/>
  <c r="BP3960" i="1" s="1"/>
  <c r="BO3961" i="1"/>
  <c r="BO3960" i="1" s="1"/>
  <c r="BN3961" i="1"/>
  <c r="BN3960" i="1" s="1"/>
  <c r="BM3961" i="1"/>
  <c r="BM3960" i="1" s="1"/>
  <c r="BL3961" i="1"/>
  <c r="BL3960" i="1" s="1"/>
  <c r="BK3961" i="1"/>
  <c r="BK3960" i="1" s="1"/>
  <c r="BJ3961" i="1"/>
  <c r="BJ3960" i="1" s="1"/>
  <c r="BI3961" i="1"/>
  <c r="BI3960" i="1" s="1"/>
  <c r="BH3961" i="1"/>
  <c r="BH3960" i="1" s="1"/>
  <c r="BG3961" i="1"/>
  <c r="BG3960" i="1" s="1"/>
  <c r="BF3961" i="1"/>
  <c r="BD3961" i="1"/>
  <c r="BD3960" i="1" s="1"/>
  <c r="BC3961" i="1"/>
  <c r="BC3960" i="1" s="1"/>
  <c r="BB3961" i="1"/>
  <c r="BB3960" i="1" s="1"/>
  <c r="BA3961" i="1"/>
  <c r="BA3960" i="1" s="1"/>
  <c r="AZ3961" i="1"/>
  <c r="BQ3956" i="1"/>
  <c r="BQ3947" i="1" s="1"/>
  <c r="BP3956" i="1"/>
  <c r="BP3947" i="1" s="1"/>
  <c r="BO3956" i="1"/>
  <c r="BO3947" i="1" s="1"/>
  <c r="BN3956" i="1"/>
  <c r="BN3947" i="1" s="1"/>
  <c r="BM3956" i="1"/>
  <c r="BM3947" i="1" s="1"/>
  <c r="BL3956" i="1"/>
  <c r="BL3947" i="1" s="1"/>
  <c r="BK3956" i="1"/>
  <c r="BK3947" i="1" s="1"/>
  <c r="BJ3956" i="1"/>
  <c r="BJ3947" i="1" s="1"/>
  <c r="BI3956" i="1"/>
  <c r="BI3947" i="1" s="1"/>
  <c r="BH3956" i="1"/>
  <c r="BH3947" i="1" s="1"/>
  <c r="BG3956" i="1"/>
  <c r="BG3947" i="1" s="1"/>
  <c r="BF3956" i="1"/>
  <c r="BD3956" i="1"/>
  <c r="BD3947" i="1" s="1"/>
  <c r="BC3956" i="1"/>
  <c r="BC3947" i="1" s="1"/>
  <c r="BB3956" i="1"/>
  <c r="BB3947" i="1" s="1"/>
  <c r="BA3956" i="1"/>
  <c r="BA3947" i="1" s="1"/>
  <c r="AZ3956" i="1"/>
  <c r="BQ3945" i="1"/>
  <c r="BP3945" i="1"/>
  <c r="BO3945" i="1"/>
  <c r="BN3945" i="1"/>
  <c r="BM3945" i="1"/>
  <c r="BL3945" i="1"/>
  <c r="BK3945" i="1"/>
  <c r="BJ3945" i="1"/>
  <c r="BI3945" i="1"/>
  <c r="BH3945" i="1"/>
  <c r="BG3945" i="1"/>
  <c r="BF3945" i="1"/>
  <c r="BD3945" i="1"/>
  <c r="BC3945" i="1"/>
  <c r="BB3945" i="1"/>
  <c r="BA3945" i="1"/>
  <c r="AZ3945" i="1"/>
  <c r="BQ3939" i="1"/>
  <c r="BQ3937" i="1" s="1"/>
  <c r="BP3939" i="1"/>
  <c r="BP3937" i="1" s="1"/>
  <c r="BO3939" i="1"/>
  <c r="BO3937" i="1" s="1"/>
  <c r="BN3939" i="1"/>
  <c r="BN3937" i="1" s="1"/>
  <c r="BM3939" i="1"/>
  <c r="BM3937" i="1" s="1"/>
  <c r="BL3939" i="1"/>
  <c r="BL3937" i="1" s="1"/>
  <c r="BK3939" i="1"/>
  <c r="BK3937" i="1" s="1"/>
  <c r="BJ3939" i="1"/>
  <c r="BJ3937" i="1" s="1"/>
  <c r="BI3939" i="1"/>
  <c r="BI3937" i="1" s="1"/>
  <c r="BH3939" i="1"/>
  <c r="BH3937" i="1" s="1"/>
  <c r="BG3939" i="1"/>
  <c r="BG3937" i="1" s="1"/>
  <c r="BF3939" i="1"/>
  <c r="BD3939" i="1"/>
  <c r="BD3937" i="1" s="1"/>
  <c r="BC3939" i="1"/>
  <c r="BC3937" i="1" s="1"/>
  <c r="BB3939" i="1"/>
  <c r="BB3937" i="1" s="1"/>
  <c r="BA3939" i="1"/>
  <c r="BA3937" i="1" s="1"/>
  <c r="AZ3939" i="1"/>
  <c r="BQ3923" i="1"/>
  <c r="BQ3922" i="1" s="1"/>
  <c r="BP3923" i="1"/>
  <c r="BP3922" i="1" s="1"/>
  <c r="BO3923" i="1"/>
  <c r="BO3922" i="1" s="1"/>
  <c r="BN3923" i="1"/>
  <c r="BN3922" i="1" s="1"/>
  <c r="BM3923" i="1"/>
  <c r="BM3922" i="1" s="1"/>
  <c r="BL3923" i="1"/>
  <c r="BL3922" i="1" s="1"/>
  <c r="BK3923" i="1"/>
  <c r="BK3922" i="1" s="1"/>
  <c r="BJ3923" i="1"/>
  <c r="BJ3922" i="1" s="1"/>
  <c r="BI3923" i="1"/>
  <c r="BI3922" i="1" s="1"/>
  <c r="BH3923" i="1"/>
  <c r="BH3922" i="1" s="1"/>
  <c r="BG3923" i="1"/>
  <c r="BG3922" i="1" s="1"/>
  <c r="BF3923" i="1"/>
  <c r="BD3923" i="1"/>
  <c r="BD3922" i="1" s="1"/>
  <c r="BC3923" i="1"/>
  <c r="BC3922" i="1" s="1"/>
  <c r="BB3923" i="1"/>
  <c r="BB3922" i="1" s="1"/>
  <c r="BA3923" i="1"/>
  <c r="BA3922" i="1" s="1"/>
  <c r="AZ3923" i="1"/>
  <c r="BQ3918" i="1"/>
  <c r="BP3918" i="1"/>
  <c r="BO3918" i="1"/>
  <c r="BN3918" i="1"/>
  <c r="BM3918" i="1"/>
  <c r="BL3918" i="1"/>
  <c r="BK3918" i="1"/>
  <c r="BJ3918" i="1"/>
  <c r="BI3918" i="1"/>
  <c r="BH3918" i="1"/>
  <c r="BG3918" i="1"/>
  <c r="BD3918" i="1"/>
  <c r="BC3918" i="1"/>
  <c r="BB3918" i="1"/>
  <c r="BA3918" i="1"/>
  <c r="BQ3915" i="1"/>
  <c r="BQ3914" i="1" s="1"/>
  <c r="BP3915" i="1"/>
  <c r="BP3914" i="1" s="1"/>
  <c r="BO3915" i="1"/>
  <c r="BO3914" i="1" s="1"/>
  <c r="BN3915" i="1"/>
  <c r="BN3914" i="1" s="1"/>
  <c r="BM3915" i="1"/>
  <c r="BM3914" i="1" s="1"/>
  <c r="BL3915" i="1"/>
  <c r="BL3914" i="1" s="1"/>
  <c r="BK3915" i="1"/>
  <c r="BK3914" i="1" s="1"/>
  <c r="BJ3915" i="1"/>
  <c r="BJ3914" i="1" s="1"/>
  <c r="BI3915" i="1"/>
  <c r="BI3914" i="1" s="1"/>
  <c r="BH3915" i="1"/>
  <c r="BH3914" i="1" s="1"/>
  <c r="BG3915" i="1"/>
  <c r="BG3914" i="1" s="1"/>
  <c r="BF3915" i="1"/>
  <c r="BD3915" i="1"/>
  <c r="BD3914" i="1" s="1"/>
  <c r="BC3915" i="1"/>
  <c r="BC3914" i="1" s="1"/>
  <c r="BB3915" i="1"/>
  <c r="BB3914" i="1" s="1"/>
  <c r="BA3915" i="1"/>
  <c r="BA3914" i="1" s="1"/>
  <c r="AZ3915" i="1"/>
  <c r="BQ3910" i="1"/>
  <c r="BQ3902" i="1" s="1"/>
  <c r="BP3910" i="1"/>
  <c r="BP3902" i="1" s="1"/>
  <c r="BO3910" i="1"/>
  <c r="BO3902" i="1" s="1"/>
  <c r="BN3910" i="1"/>
  <c r="BN3902" i="1" s="1"/>
  <c r="BM3910" i="1"/>
  <c r="BM3902" i="1" s="1"/>
  <c r="BL3910" i="1"/>
  <c r="BL3902" i="1" s="1"/>
  <c r="BK3910" i="1"/>
  <c r="BK3902" i="1" s="1"/>
  <c r="BJ3910" i="1"/>
  <c r="BJ3902" i="1" s="1"/>
  <c r="BI3910" i="1"/>
  <c r="BI3902" i="1" s="1"/>
  <c r="BH3910" i="1"/>
  <c r="BH3902" i="1" s="1"/>
  <c r="BG3910" i="1"/>
  <c r="BG3902" i="1" s="1"/>
  <c r="BF3910" i="1"/>
  <c r="BD3910" i="1"/>
  <c r="BD3902" i="1" s="1"/>
  <c r="BC3910" i="1"/>
  <c r="BC3902" i="1" s="1"/>
  <c r="BB3910" i="1"/>
  <c r="BB3902" i="1" s="1"/>
  <c r="BA3910" i="1"/>
  <c r="BA3902" i="1" s="1"/>
  <c r="AZ3910" i="1"/>
  <c r="BQ3900" i="1"/>
  <c r="BP3900" i="1"/>
  <c r="BO3900" i="1"/>
  <c r="BN3900" i="1"/>
  <c r="BM3900" i="1"/>
  <c r="BL3900" i="1"/>
  <c r="BK3900" i="1"/>
  <c r="BJ3900" i="1"/>
  <c r="BI3900" i="1"/>
  <c r="BH3900" i="1"/>
  <c r="BG3900" i="1"/>
  <c r="BF3900" i="1"/>
  <c r="BD3900" i="1"/>
  <c r="BC3900" i="1"/>
  <c r="BB3900" i="1"/>
  <c r="BA3900" i="1"/>
  <c r="AZ3900" i="1"/>
  <c r="BQ3894" i="1"/>
  <c r="BQ3892" i="1" s="1"/>
  <c r="BP3894" i="1"/>
  <c r="BP3892" i="1" s="1"/>
  <c r="BO3894" i="1"/>
  <c r="BO3892" i="1" s="1"/>
  <c r="BN3894" i="1"/>
  <c r="BN3892" i="1" s="1"/>
  <c r="BM3894" i="1"/>
  <c r="BM3892" i="1" s="1"/>
  <c r="BL3894" i="1"/>
  <c r="BL3892" i="1" s="1"/>
  <c r="BK3894" i="1"/>
  <c r="BK3892" i="1" s="1"/>
  <c r="BJ3894" i="1"/>
  <c r="BJ3892" i="1" s="1"/>
  <c r="BI3894" i="1"/>
  <c r="BI3892" i="1" s="1"/>
  <c r="BH3894" i="1"/>
  <c r="BH3892" i="1" s="1"/>
  <c r="BG3894" i="1"/>
  <c r="BG3892" i="1" s="1"/>
  <c r="BF3894" i="1"/>
  <c r="BD3894" i="1"/>
  <c r="BD3892" i="1" s="1"/>
  <c r="BC3894" i="1"/>
  <c r="BC3892" i="1" s="1"/>
  <c r="BB3894" i="1"/>
  <c r="BB3892" i="1" s="1"/>
  <c r="BA3894" i="1"/>
  <c r="BA3892" i="1" s="1"/>
  <c r="AZ3894" i="1"/>
  <c r="BQ3877" i="1"/>
  <c r="BQ3876" i="1" s="1"/>
  <c r="BP3877" i="1"/>
  <c r="BP3876" i="1" s="1"/>
  <c r="BO3877" i="1"/>
  <c r="BO3876" i="1" s="1"/>
  <c r="BN3877" i="1"/>
  <c r="BN3876" i="1" s="1"/>
  <c r="BM3877" i="1"/>
  <c r="BM3876" i="1" s="1"/>
  <c r="BL3877" i="1"/>
  <c r="BL3876" i="1" s="1"/>
  <c r="BK3877" i="1"/>
  <c r="BK3876" i="1" s="1"/>
  <c r="BJ3877" i="1"/>
  <c r="BJ3876" i="1" s="1"/>
  <c r="BI3877" i="1"/>
  <c r="BI3876" i="1" s="1"/>
  <c r="BH3877" i="1"/>
  <c r="BH3876" i="1" s="1"/>
  <c r="BG3877" i="1"/>
  <c r="BG3876" i="1" s="1"/>
  <c r="BF3877" i="1"/>
  <c r="BD3877" i="1"/>
  <c r="BD3876" i="1" s="1"/>
  <c r="BC3877" i="1"/>
  <c r="BC3876" i="1" s="1"/>
  <c r="BB3877" i="1"/>
  <c r="BB3876" i="1" s="1"/>
  <c r="BA3877" i="1"/>
  <c r="BA3876" i="1" s="1"/>
  <c r="AZ3877" i="1"/>
  <c r="BQ3872" i="1"/>
  <c r="BQ3871" i="1" s="1"/>
  <c r="BP3872" i="1"/>
  <c r="BP3871" i="1" s="1"/>
  <c r="BO3872" i="1"/>
  <c r="BO3871" i="1" s="1"/>
  <c r="BN3872" i="1"/>
  <c r="BN3871" i="1" s="1"/>
  <c r="BM3872" i="1"/>
  <c r="BM3871" i="1" s="1"/>
  <c r="BL3872" i="1"/>
  <c r="BL3871" i="1" s="1"/>
  <c r="BK3872" i="1"/>
  <c r="BK3871" i="1" s="1"/>
  <c r="BJ3872" i="1"/>
  <c r="BJ3871" i="1" s="1"/>
  <c r="BI3872" i="1"/>
  <c r="BI3871" i="1" s="1"/>
  <c r="BH3872" i="1"/>
  <c r="BH3871" i="1" s="1"/>
  <c r="BG3872" i="1"/>
  <c r="BG3871" i="1" s="1"/>
  <c r="BF3872" i="1"/>
  <c r="BD3872" i="1"/>
  <c r="BD3871" i="1" s="1"/>
  <c r="BC3872" i="1"/>
  <c r="BC3871" i="1" s="1"/>
  <c r="BB3872" i="1"/>
  <c r="BB3871" i="1" s="1"/>
  <c r="BA3872" i="1"/>
  <c r="BA3871" i="1" s="1"/>
  <c r="AZ3872" i="1"/>
  <c r="BQ3866" i="1"/>
  <c r="BQ3857" i="1" s="1"/>
  <c r="BP3866" i="1"/>
  <c r="BP3857" i="1" s="1"/>
  <c r="BO3866" i="1"/>
  <c r="BO3857" i="1" s="1"/>
  <c r="BN3866" i="1"/>
  <c r="BN3857" i="1" s="1"/>
  <c r="BM3866" i="1"/>
  <c r="BM3857" i="1" s="1"/>
  <c r="BL3866" i="1"/>
  <c r="BL3857" i="1" s="1"/>
  <c r="BK3866" i="1"/>
  <c r="BK3857" i="1" s="1"/>
  <c r="BJ3866" i="1"/>
  <c r="BJ3857" i="1" s="1"/>
  <c r="BI3866" i="1"/>
  <c r="BI3857" i="1" s="1"/>
  <c r="BH3866" i="1"/>
  <c r="BH3857" i="1" s="1"/>
  <c r="BG3866" i="1"/>
  <c r="BG3857" i="1" s="1"/>
  <c r="BF3866" i="1"/>
  <c r="BD3866" i="1"/>
  <c r="BD3857" i="1" s="1"/>
  <c r="BC3866" i="1"/>
  <c r="BC3857" i="1" s="1"/>
  <c r="BB3866" i="1"/>
  <c r="BB3857" i="1" s="1"/>
  <c r="BA3866" i="1"/>
  <c r="BA3857" i="1" s="1"/>
  <c r="AZ3866" i="1"/>
  <c r="BQ3855" i="1"/>
  <c r="BP3855" i="1"/>
  <c r="BO3855" i="1"/>
  <c r="BN3855" i="1"/>
  <c r="BM3855" i="1"/>
  <c r="BL3855" i="1"/>
  <c r="BK3855" i="1"/>
  <c r="BJ3855" i="1"/>
  <c r="BI3855" i="1"/>
  <c r="BH3855" i="1"/>
  <c r="BG3855" i="1"/>
  <c r="BF3855" i="1"/>
  <c r="BD3855" i="1"/>
  <c r="BC3855" i="1"/>
  <c r="BB3855" i="1"/>
  <c r="BA3855" i="1"/>
  <c r="AZ3855" i="1"/>
  <c r="BQ3849" i="1"/>
  <c r="BQ3847" i="1" s="1"/>
  <c r="BP3849" i="1"/>
  <c r="BP3847" i="1" s="1"/>
  <c r="BO3849" i="1"/>
  <c r="BO3847" i="1" s="1"/>
  <c r="BN3849" i="1"/>
  <c r="BN3847" i="1" s="1"/>
  <c r="BM3849" i="1"/>
  <c r="BM3847" i="1" s="1"/>
  <c r="BL3849" i="1"/>
  <c r="BL3847" i="1" s="1"/>
  <c r="BK3849" i="1"/>
  <c r="BK3847" i="1" s="1"/>
  <c r="BJ3849" i="1"/>
  <c r="BJ3847" i="1" s="1"/>
  <c r="BI3849" i="1"/>
  <c r="BI3847" i="1" s="1"/>
  <c r="BH3849" i="1"/>
  <c r="BH3847" i="1" s="1"/>
  <c r="BG3849" i="1"/>
  <c r="BG3847" i="1" s="1"/>
  <c r="BF3849" i="1"/>
  <c r="BD3849" i="1"/>
  <c r="BD3847" i="1" s="1"/>
  <c r="BC3849" i="1"/>
  <c r="BC3847" i="1" s="1"/>
  <c r="BB3849" i="1"/>
  <c r="BB3847" i="1" s="1"/>
  <c r="BA3849" i="1"/>
  <c r="BA3847" i="1" s="1"/>
  <c r="AZ3849" i="1"/>
  <c r="BQ3831" i="1"/>
  <c r="BQ3830" i="1" s="1"/>
  <c r="BP3831" i="1"/>
  <c r="BP3830" i="1" s="1"/>
  <c r="BO3831" i="1"/>
  <c r="BO3830" i="1" s="1"/>
  <c r="BN3831" i="1"/>
  <c r="BN3830" i="1" s="1"/>
  <c r="BM3831" i="1"/>
  <c r="BM3830" i="1" s="1"/>
  <c r="BL3831" i="1"/>
  <c r="BL3830" i="1" s="1"/>
  <c r="BK3831" i="1"/>
  <c r="BK3830" i="1" s="1"/>
  <c r="BJ3831" i="1"/>
  <c r="BJ3830" i="1" s="1"/>
  <c r="BI3831" i="1"/>
  <c r="BI3830" i="1" s="1"/>
  <c r="BH3831" i="1"/>
  <c r="BH3830" i="1" s="1"/>
  <c r="BG3831" i="1"/>
  <c r="BG3830" i="1" s="1"/>
  <c r="BF3831" i="1"/>
  <c r="BD3831" i="1"/>
  <c r="BD3830" i="1" s="1"/>
  <c r="BC3831" i="1"/>
  <c r="BC3830" i="1" s="1"/>
  <c r="BB3831" i="1"/>
  <c r="BB3830" i="1" s="1"/>
  <c r="BA3831" i="1"/>
  <c r="BA3830" i="1" s="1"/>
  <c r="AZ3831" i="1"/>
  <c r="BQ3826" i="1"/>
  <c r="BQ3825" i="1" s="1"/>
  <c r="BP3826" i="1"/>
  <c r="BP3825" i="1" s="1"/>
  <c r="BO3826" i="1"/>
  <c r="BO3825" i="1" s="1"/>
  <c r="BN3826" i="1"/>
  <c r="BN3825" i="1" s="1"/>
  <c r="BM3826" i="1"/>
  <c r="BM3825" i="1" s="1"/>
  <c r="BL3826" i="1"/>
  <c r="BL3825" i="1" s="1"/>
  <c r="BK3826" i="1"/>
  <c r="BK3825" i="1" s="1"/>
  <c r="BJ3826" i="1"/>
  <c r="BJ3825" i="1" s="1"/>
  <c r="BI3826" i="1"/>
  <c r="BI3825" i="1" s="1"/>
  <c r="BH3826" i="1"/>
  <c r="BH3825" i="1" s="1"/>
  <c r="BG3826" i="1"/>
  <c r="BG3825" i="1" s="1"/>
  <c r="BF3826" i="1"/>
  <c r="BD3826" i="1"/>
  <c r="BD3825" i="1" s="1"/>
  <c r="BC3826" i="1"/>
  <c r="BC3825" i="1" s="1"/>
  <c r="BB3826" i="1"/>
  <c r="BB3825" i="1" s="1"/>
  <c r="BA3826" i="1"/>
  <c r="BA3825" i="1" s="1"/>
  <c r="AZ3826" i="1"/>
  <c r="BQ3820" i="1"/>
  <c r="BQ3811" i="1" s="1"/>
  <c r="BP3820" i="1"/>
  <c r="BP3811" i="1" s="1"/>
  <c r="BO3820" i="1"/>
  <c r="BO3811" i="1" s="1"/>
  <c r="BN3820" i="1"/>
  <c r="BN3811" i="1" s="1"/>
  <c r="BM3820" i="1"/>
  <c r="BM3811" i="1" s="1"/>
  <c r="BL3820" i="1"/>
  <c r="BL3811" i="1" s="1"/>
  <c r="BK3820" i="1"/>
  <c r="BK3811" i="1" s="1"/>
  <c r="BJ3820" i="1"/>
  <c r="BJ3811" i="1" s="1"/>
  <c r="BI3820" i="1"/>
  <c r="BI3811" i="1" s="1"/>
  <c r="BH3820" i="1"/>
  <c r="BH3811" i="1" s="1"/>
  <c r="BG3820" i="1"/>
  <c r="BG3811" i="1" s="1"/>
  <c r="BF3820" i="1"/>
  <c r="BD3820" i="1"/>
  <c r="BD3811" i="1" s="1"/>
  <c r="BC3820" i="1"/>
  <c r="BC3811" i="1" s="1"/>
  <c r="BB3820" i="1"/>
  <c r="BB3811" i="1" s="1"/>
  <c r="BA3820" i="1"/>
  <c r="BA3811" i="1" s="1"/>
  <c r="AZ3820" i="1"/>
  <c r="BQ3809" i="1"/>
  <c r="BP3809" i="1"/>
  <c r="BO3809" i="1"/>
  <c r="BN3809" i="1"/>
  <c r="BM3809" i="1"/>
  <c r="BL3809" i="1"/>
  <c r="BK3809" i="1"/>
  <c r="BJ3809" i="1"/>
  <c r="BI3809" i="1"/>
  <c r="BH3809" i="1"/>
  <c r="BG3809" i="1"/>
  <c r="BF3809" i="1"/>
  <c r="BD3809" i="1"/>
  <c r="BC3809" i="1"/>
  <c r="BB3809" i="1"/>
  <c r="BA3809" i="1"/>
  <c r="AZ3809" i="1"/>
  <c r="BQ3803" i="1"/>
  <c r="BQ3801" i="1" s="1"/>
  <c r="BP3803" i="1"/>
  <c r="BP3801" i="1" s="1"/>
  <c r="BO3803" i="1"/>
  <c r="BO3801" i="1" s="1"/>
  <c r="BN3803" i="1"/>
  <c r="BN3801" i="1" s="1"/>
  <c r="BM3803" i="1"/>
  <c r="BM3801" i="1" s="1"/>
  <c r="BL3803" i="1"/>
  <c r="BL3801" i="1" s="1"/>
  <c r="BK3803" i="1"/>
  <c r="BK3801" i="1" s="1"/>
  <c r="BJ3803" i="1"/>
  <c r="BJ3801" i="1" s="1"/>
  <c r="BI3803" i="1"/>
  <c r="BI3801" i="1" s="1"/>
  <c r="BH3803" i="1"/>
  <c r="BH3801" i="1" s="1"/>
  <c r="BG3803" i="1"/>
  <c r="BG3801" i="1" s="1"/>
  <c r="BF3803" i="1"/>
  <c r="BD3803" i="1"/>
  <c r="BD3801" i="1" s="1"/>
  <c r="BC3803" i="1"/>
  <c r="BC3801" i="1" s="1"/>
  <c r="BB3803" i="1"/>
  <c r="BB3801" i="1" s="1"/>
  <c r="BA3803" i="1"/>
  <c r="BA3801" i="1" s="1"/>
  <c r="AZ3803" i="1"/>
  <c r="BQ3785" i="1"/>
  <c r="BQ3784" i="1" s="1"/>
  <c r="BP3785" i="1"/>
  <c r="BP3784" i="1" s="1"/>
  <c r="BO3785" i="1"/>
  <c r="BO3784" i="1" s="1"/>
  <c r="BN3785" i="1"/>
  <c r="BN3784" i="1" s="1"/>
  <c r="BM3785" i="1"/>
  <c r="BM3784" i="1" s="1"/>
  <c r="BL3785" i="1"/>
  <c r="BL3784" i="1" s="1"/>
  <c r="BK3785" i="1"/>
  <c r="BK3784" i="1" s="1"/>
  <c r="BJ3785" i="1"/>
  <c r="BJ3784" i="1" s="1"/>
  <c r="BI3785" i="1"/>
  <c r="BI3784" i="1" s="1"/>
  <c r="BH3785" i="1"/>
  <c r="BH3784" i="1" s="1"/>
  <c r="BG3785" i="1"/>
  <c r="BG3784" i="1" s="1"/>
  <c r="BF3785" i="1"/>
  <c r="BD3785" i="1"/>
  <c r="BD3784" i="1" s="1"/>
  <c r="BC3785" i="1"/>
  <c r="BC3784" i="1" s="1"/>
  <c r="BB3785" i="1"/>
  <c r="BB3784" i="1" s="1"/>
  <c r="BA3785" i="1"/>
  <c r="BA3784" i="1" s="1"/>
  <c r="AZ3785" i="1"/>
  <c r="BQ3780" i="1"/>
  <c r="BQ3779" i="1" s="1"/>
  <c r="BP3780" i="1"/>
  <c r="BP3779" i="1" s="1"/>
  <c r="BO3780" i="1"/>
  <c r="BO3779" i="1" s="1"/>
  <c r="BN3780" i="1"/>
  <c r="BN3779" i="1" s="1"/>
  <c r="BM3780" i="1"/>
  <c r="BM3779" i="1" s="1"/>
  <c r="BL3780" i="1"/>
  <c r="BL3779" i="1" s="1"/>
  <c r="BK3780" i="1"/>
  <c r="BK3779" i="1" s="1"/>
  <c r="BJ3780" i="1"/>
  <c r="BJ3779" i="1" s="1"/>
  <c r="BI3780" i="1"/>
  <c r="BI3779" i="1" s="1"/>
  <c r="BH3780" i="1"/>
  <c r="BH3779" i="1" s="1"/>
  <c r="BG3780" i="1"/>
  <c r="BG3779" i="1" s="1"/>
  <c r="BF3780" i="1"/>
  <c r="BD3780" i="1"/>
  <c r="BD3779" i="1" s="1"/>
  <c r="BC3780" i="1"/>
  <c r="BC3779" i="1" s="1"/>
  <c r="BB3780" i="1"/>
  <c r="BB3779" i="1" s="1"/>
  <c r="BA3780" i="1"/>
  <c r="BA3779" i="1" s="1"/>
  <c r="AZ3780" i="1"/>
  <c r="BQ3775" i="1"/>
  <c r="BQ3766" i="1" s="1"/>
  <c r="BP3775" i="1"/>
  <c r="BP3766" i="1" s="1"/>
  <c r="BO3775" i="1"/>
  <c r="BO3766" i="1" s="1"/>
  <c r="BN3775" i="1"/>
  <c r="BN3766" i="1" s="1"/>
  <c r="BM3775" i="1"/>
  <c r="BM3766" i="1" s="1"/>
  <c r="BL3775" i="1"/>
  <c r="BL3766" i="1" s="1"/>
  <c r="BK3775" i="1"/>
  <c r="BK3766" i="1" s="1"/>
  <c r="BJ3775" i="1"/>
  <c r="BJ3766" i="1" s="1"/>
  <c r="BI3775" i="1"/>
  <c r="BI3766" i="1" s="1"/>
  <c r="BH3775" i="1"/>
  <c r="BH3766" i="1" s="1"/>
  <c r="BG3775" i="1"/>
  <c r="BG3766" i="1" s="1"/>
  <c r="BF3775" i="1"/>
  <c r="BD3775" i="1"/>
  <c r="BD3766" i="1" s="1"/>
  <c r="BC3775" i="1"/>
  <c r="BC3766" i="1" s="1"/>
  <c r="BB3775" i="1"/>
  <c r="BB3766" i="1" s="1"/>
  <c r="BA3775" i="1"/>
  <c r="BA3766" i="1" s="1"/>
  <c r="AZ3775" i="1"/>
  <c r="BQ3764" i="1"/>
  <c r="BP3764" i="1"/>
  <c r="BO3764" i="1"/>
  <c r="BN3764" i="1"/>
  <c r="BM3764" i="1"/>
  <c r="BL3764" i="1"/>
  <c r="BK3764" i="1"/>
  <c r="BJ3764" i="1"/>
  <c r="BI3764" i="1"/>
  <c r="BH3764" i="1"/>
  <c r="BG3764" i="1"/>
  <c r="BF3764" i="1"/>
  <c r="BD3764" i="1"/>
  <c r="BC3764" i="1"/>
  <c r="BB3764" i="1"/>
  <c r="BA3764" i="1"/>
  <c r="AZ3764" i="1"/>
  <c r="BQ3758" i="1"/>
  <c r="BQ3756" i="1" s="1"/>
  <c r="BP3758" i="1"/>
  <c r="BP3756" i="1" s="1"/>
  <c r="BO3758" i="1"/>
  <c r="BO3756" i="1" s="1"/>
  <c r="BN3758" i="1"/>
  <c r="BN3756" i="1" s="1"/>
  <c r="BM3758" i="1"/>
  <c r="BM3756" i="1" s="1"/>
  <c r="BL3758" i="1"/>
  <c r="BL3756" i="1" s="1"/>
  <c r="BK3758" i="1"/>
  <c r="BK3756" i="1" s="1"/>
  <c r="BJ3758" i="1"/>
  <c r="BJ3756" i="1" s="1"/>
  <c r="BI3758" i="1"/>
  <c r="BI3756" i="1" s="1"/>
  <c r="BH3758" i="1"/>
  <c r="BH3756" i="1" s="1"/>
  <c r="BG3758" i="1"/>
  <c r="BG3756" i="1" s="1"/>
  <c r="BF3758" i="1"/>
  <c r="BD3758" i="1"/>
  <c r="BD3756" i="1" s="1"/>
  <c r="BC3758" i="1"/>
  <c r="BC3756" i="1" s="1"/>
  <c r="BB3758" i="1"/>
  <c r="BB3756" i="1" s="1"/>
  <c r="BA3758" i="1"/>
  <c r="BA3756" i="1" s="1"/>
  <c r="AZ3758" i="1"/>
  <c r="BQ3741" i="1"/>
  <c r="BQ3740" i="1" s="1"/>
  <c r="BP3741" i="1"/>
  <c r="BP3740" i="1" s="1"/>
  <c r="BO3741" i="1"/>
  <c r="BO3740" i="1" s="1"/>
  <c r="BN3741" i="1"/>
  <c r="BN3740" i="1" s="1"/>
  <c r="BM3741" i="1"/>
  <c r="BM3740" i="1" s="1"/>
  <c r="BL3741" i="1"/>
  <c r="BL3740" i="1" s="1"/>
  <c r="BK3741" i="1"/>
  <c r="BK3740" i="1" s="1"/>
  <c r="BJ3741" i="1"/>
  <c r="BJ3740" i="1" s="1"/>
  <c r="BI3741" i="1"/>
  <c r="BI3740" i="1" s="1"/>
  <c r="BH3741" i="1"/>
  <c r="BH3740" i="1" s="1"/>
  <c r="BG3741" i="1"/>
  <c r="BG3740" i="1" s="1"/>
  <c r="BF3741" i="1"/>
  <c r="BD3741" i="1"/>
  <c r="BD3740" i="1" s="1"/>
  <c r="BC3741" i="1"/>
  <c r="BC3740" i="1" s="1"/>
  <c r="BB3741" i="1"/>
  <c r="BB3740" i="1" s="1"/>
  <c r="BA3741" i="1"/>
  <c r="BA3740" i="1" s="1"/>
  <c r="AZ3741" i="1"/>
  <c r="BQ3738" i="1"/>
  <c r="BQ3737" i="1" s="1"/>
  <c r="BP3738" i="1"/>
  <c r="BP3737" i="1" s="1"/>
  <c r="BO3738" i="1"/>
  <c r="BO3737" i="1" s="1"/>
  <c r="BN3738" i="1"/>
  <c r="BN3737" i="1" s="1"/>
  <c r="BM3738" i="1"/>
  <c r="BM3737" i="1" s="1"/>
  <c r="BL3738" i="1"/>
  <c r="BL3737" i="1" s="1"/>
  <c r="BK3738" i="1"/>
  <c r="BK3737" i="1" s="1"/>
  <c r="BJ3738" i="1"/>
  <c r="BJ3737" i="1" s="1"/>
  <c r="BI3738" i="1"/>
  <c r="BI3737" i="1" s="1"/>
  <c r="BH3738" i="1"/>
  <c r="BH3737" i="1" s="1"/>
  <c r="BG3738" i="1"/>
  <c r="BG3737" i="1" s="1"/>
  <c r="BF3738" i="1"/>
  <c r="BD3738" i="1"/>
  <c r="BD3737" i="1" s="1"/>
  <c r="BC3738" i="1"/>
  <c r="BC3737" i="1" s="1"/>
  <c r="BB3738" i="1"/>
  <c r="BB3737" i="1" s="1"/>
  <c r="BA3738" i="1"/>
  <c r="BA3737" i="1" s="1"/>
  <c r="AZ3738" i="1"/>
  <c r="BQ3733" i="1"/>
  <c r="BQ3724" i="1" s="1"/>
  <c r="BP3733" i="1"/>
  <c r="BP3724" i="1" s="1"/>
  <c r="BO3733" i="1"/>
  <c r="BO3724" i="1" s="1"/>
  <c r="BN3733" i="1"/>
  <c r="BN3724" i="1" s="1"/>
  <c r="BM3733" i="1"/>
  <c r="BM3724" i="1" s="1"/>
  <c r="BL3733" i="1"/>
  <c r="BL3724" i="1" s="1"/>
  <c r="BK3733" i="1"/>
  <c r="BK3724" i="1" s="1"/>
  <c r="BJ3733" i="1"/>
  <c r="BJ3724" i="1" s="1"/>
  <c r="BI3733" i="1"/>
  <c r="BI3724" i="1" s="1"/>
  <c r="BH3733" i="1"/>
  <c r="BH3724" i="1" s="1"/>
  <c r="BG3733" i="1"/>
  <c r="BG3724" i="1" s="1"/>
  <c r="BF3733" i="1"/>
  <c r="BD3733" i="1"/>
  <c r="BD3724" i="1" s="1"/>
  <c r="BC3733" i="1"/>
  <c r="BC3724" i="1" s="1"/>
  <c r="BB3733" i="1"/>
  <c r="BB3724" i="1" s="1"/>
  <c r="BA3733" i="1"/>
  <c r="BA3724" i="1" s="1"/>
  <c r="AZ3733" i="1"/>
  <c r="BQ3722" i="1"/>
  <c r="BP3722" i="1"/>
  <c r="BO3722" i="1"/>
  <c r="BN3722" i="1"/>
  <c r="BM3722" i="1"/>
  <c r="BL3722" i="1"/>
  <c r="BK3722" i="1"/>
  <c r="BJ3722" i="1"/>
  <c r="BI3722" i="1"/>
  <c r="BH3722" i="1"/>
  <c r="BG3722" i="1"/>
  <c r="BF3722" i="1"/>
  <c r="BD3722" i="1"/>
  <c r="BC3722" i="1"/>
  <c r="BB3722" i="1"/>
  <c r="BA3722" i="1"/>
  <c r="AZ3722" i="1"/>
  <c r="BQ3716" i="1"/>
  <c r="BQ3714" i="1" s="1"/>
  <c r="BP3716" i="1"/>
  <c r="BP3714" i="1" s="1"/>
  <c r="BO3716" i="1"/>
  <c r="BO3714" i="1" s="1"/>
  <c r="BN3716" i="1"/>
  <c r="BN3714" i="1" s="1"/>
  <c r="BM3716" i="1"/>
  <c r="BM3714" i="1" s="1"/>
  <c r="BL3716" i="1"/>
  <c r="BL3714" i="1" s="1"/>
  <c r="BK3716" i="1"/>
  <c r="BK3714" i="1" s="1"/>
  <c r="BJ3716" i="1"/>
  <c r="BJ3714" i="1" s="1"/>
  <c r="BI3716" i="1"/>
  <c r="BI3714" i="1" s="1"/>
  <c r="BH3716" i="1"/>
  <c r="BH3714" i="1" s="1"/>
  <c r="BG3716" i="1"/>
  <c r="BG3714" i="1" s="1"/>
  <c r="BF3716" i="1"/>
  <c r="BD3716" i="1"/>
  <c r="BD3714" i="1" s="1"/>
  <c r="BC3716" i="1"/>
  <c r="BC3714" i="1" s="1"/>
  <c r="BB3716" i="1"/>
  <c r="BB3714" i="1" s="1"/>
  <c r="BA3716" i="1"/>
  <c r="BA3714" i="1" s="1"/>
  <c r="AZ3716" i="1"/>
  <c r="BQ3696" i="1"/>
  <c r="BP3696" i="1"/>
  <c r="BO3696" i="1"/>
  <c r="BN3696" i="1"/>
  <c r="BM3696" i="1"/>
  <c r="BL3696" i="1"/>
  <c r="BK3696" i="1"/>
  <c r="BJ3696" i="1"/>
  <c r="BI3696" i="1"/>
  <c r="BH3696" i="1"/>
  <c r="BG3696" i="1"/>
  <c r="BD3696" i="1"/>
  <c r="BC3696" i="1"/>
  <c r="BB3696" i="1"/>
  <c r="BA3696" i="1"/>
  <c r="BQ3692" i="1"/>
  <c r="BQ3691" i="1" s="1"/>
  <c r="BP3692" i="1"/>
  <c r="BP3691" i="1" s="1"/>
  <c r="BO3692" i="1"/>
  <c r="BO3691" i="1" s="1"/>
  <c r="BN3692" i="1"/>
  <c r="BN3691" i="1" s="1"/>
  <c r="BM3692" i="1"/>
  <c r="BM3691" i="1" s="1"/>
  <c r="BL3692" i="1"/>
  <c r="BL3691" i="1" s="1"/>
  <c r="BK3692" i="1"/>
  <c r="BK3691" i="1" s="1"/>
  <c r="BJ3692" i="1"/>
  <c r="BJ3691" i="1" s="1"/>
  <c r="BI3692" i="1"/>
  <c r="BI3691" i="1" s="1"/>
  <c r="BH3692" i="1"/>
  <c r="BH3691" i="1" s="1"/>
  <c r="BG3692" i="1"/>
  <c r="BG3691" i="1" s="1"/>
  <c r="BF3692" i="1"/>
  <c r="BD3692" i="1"/>
  <c r="BD3691" i="1" s="1"/>
  <c r="BC3692" i="1"/>
  <c r="BC3691" i="1" s="1"/>
  <c r="BB3692" i="1"/>
  <c r="BB3691" i="1" s="1"/>
  <c r="BA3692" i="1"/>
  <c r="BA3691" i="1" s="1"/>
  <c r="AZ3692" i="1"/>
  <c r="BQ3688" i="1"/>
  <c r="BQ3679" i="1" s="1"/>
  <c r="BP3688" i="1"/>
  <c r="BO3688" i="1"/>
  <c r="BO3679" i="1" s="1"/>
  <c r="BN3688" i="1"/>
  <c r="BN3679" i="1" s="1"/>
  <c r="BM3688" i="1"/>
  <c r="BM3679" i="1" s="1"/>
  <c r="BL3688" i="1"/>
  <c r="BL3679" i="1" s="1"/>
  <c r="BK3688" i="1"/>
  <c r="BK3679" i="1" s="1"/>
  <c r="BJ3688" i="1"/>
  <c r="BJ3679" i="1" s="1"/>
  <c r="BI3688" i="1"/>
  <c r="BI3679" i="1" s="1"/>
  <c r="BH3688" i="1"/>
  <c r="BH3679" i="1" s="1"/>
  <c r="BG3688" i="1"/>
  <c r="BG3679" i="1" s="1"/>
  <c r="BF3688" i="1"/>
  <c r="BD3688" i="1"/>
  <c r="BC3688" i="1"/>
  <c r="BC3679" i="1" s="1"/>
  <c r="BB3688" i="1"/>
  <c r="BB3679" i="1" s="1"/>
  <c r="BA3688" i="1"/>
  <c r="BA3679" i="1" s="1"/>
  <c r="AZ3688" i="1"/>
  <c r="BQ3677" i="1"/>
  <c r="BP3677" i="1"/>
  <c r="BO3677" i="1"/>
  <c r="BN3677" i="1"/>
  <c r="BM3677" i="1"/>
  <c r="BL3677" i="1"/>
  <c r="BK3677" i="1"/>
  <c r="BJ3677" i="1"/>
  <c r="BI3677" i="1"/>
  <c r="BH3677" i="1"/>
  <c r="BG3677" i="1"/>
  <c r="BF3677" i="1"/>
  <c r="BD3677" i="1"/>
  <c r="BC3677" i="1"/>
  <c r="BB3677" i="1"/>
  <c r="BA3677" i="1"/>
  <c r="AZ3677" i="1"/>
  <c r="BQ3671" i="1"/>
  <c r="BQ3669" i="1" s="1"/>
  <c r="BP3671" i="1"/>
  <c r="BP3669" i="1" s="1"/>
  <c r="BO3671" i="1"/>
  <c r="BO3669" i="1" s="1"/>
  <c r="BN3671" i="1"/>
  <c r="BN3669" i="1" s="1"/>
  <c r="BM3671" i="1"/>
  <c r="BM3669" i="1" s="1"/>
  <c r="BL3671" i="1"/>
  <c r="BL3669" i="1" s="1"/>
  <c r="BK3671" i="1"/>
  <c r="BK3669" i="1" s="1"/>
  <c r="BJ3671" i="1"/>
  <c r="BJ3669" i="1" s="1"/>
  <c r="BI3671" i="1"/>
  <c r="BI3669" i="1" s="1"/>
  <c r="BH3671" i="1"/>
  <c r="BH3669" i="1" s="1"/>
  <c r="BG3671" i="1"/>
  <c r="BG3669" i="1" s="1"/>
  <c r="BF3671" i="1"/>
  <c r="BD3671" i="1"/>
  <c r="BD3669" i="1" s="1"/>
  <c r="BC3671" i="1"/>
  <c r="BC3669" i="1" s="1"/>
  <c r="BB3671" i="1"/>
  <c r="BB3669" i="1" s="1"/>
  <c r="BA3671" i="1"/>
  <c r="BA3669" i="1" s="1"/>
  <c r="AZ3671" i="1"/>
  <c r="BQ3655" i="1"/>
  <c r="BQ3654" i="1" s="1"/>
  <c r="BQ3657" i="1" s="1"/>
  <c r="BQ3661" i="1" s="1"/>
  <c r="BQ3662" i="1" s="1"/>
  <c r="BP3655" i="1"/>
  <c r="BP3654" i="1" s="1"/>
  <c r="BP3657" i="1" s="1"/>
  <c r="BP3661" i="1" s="1"/>
  <c r="BP3662" i="1" s="1"/>
  <c r="BO3655" i="1"/>
  <c r="BO3654" i="1" s="1"/>
  <c r="BO3657" i="1" s="1"/>
  <c r="BO3661" i="1" s="1"/>
  <c r="BO3662" i="1" s="1"/>
  <c r="BN3655" i="1"/>
  <c r="BN3654" i="1" s="1"/>
  <c r="BN3657" i="1" s="1"/>
  <c r="BN3661" i="1" s="1"/>
  <c r="BN3662" i="1" s="1"/>
  <c r="BM3655" i="1"/>
  <c r="BM3654" i="1" s="1"/>
  <c r="BM3657" i="1" s="1"/>
  <c r="BM3661" i="1" s="1"/>
  <c r="BM3662" i="1" s="1"/>
  <c r="BL3655" i="1"/>
  <c r="BL3654" i="1" s="1"/>
  <c r="BL3657" i="1" s="1"/>
  <c r="BL3661" i="1" s="1"/>
  <c r="BL3662" i="1" s="1"/>
  <c r="BK3655" i="1"/>
  <c r="BK3654" i="1" s="1"/>
  <c r="BK3657" i="1" s="1"/>
  <c r="BK3661" i="1" s="1"/>
  <c r="BK3662" i="1" s="1"/>
  <c r="BJ3655" i="1"/>
  <c r="BJ3654" i="1" s="1"/>
  <c r="BJ3657" i="1" s="1"/>
  <c r="BJ3661" i="1" s="1"/>
  <c r="BJ3662" i="1" s="1"/>
  <c r="BI3655" i="1"/>
  <c r="BI3654" i="1" s="1"/>
  <c r="BI3657" i="1" s="1"/>
  <c r="BI3661" i="1" s="1"/>
  <c r="BI3662" i="1" s="1"/>
  <c r="BH3655" i="1"/>
  <c r="BH3654" i="1" s="1"/>
  <c r="BH3657" i="1" s="1"/>
  <c r="BH3661" i="1" s="1"/>
  <c r="BH3662" i="1" s="1"/>
  <c r="BG3655" i="1"/>
  <c r="BG3654" i="1" s="1"/>
  <c r="BG3657" i="1" s="1"/>
  <c r="BG3661" i="1" s="1"/>
  <c r="BG3662" i="1" s="1"/>
  <c r="BF3655" i="1"/>
  <c r="BD3655" i="1"/>
  <c r="BD3654" i="1" s="1"/>
  <c r="BD3657" i="1" s="1"/>
  <c r="BD3661" i="1" s="1"/>
  <c r="BD3662" i="1" s="1"/>
  <c r="BC3655" i="1"/>
  <c r="BC3654" i="1" s="1"/>
  <c r="BC3657" i="1" s="1"/>
  <c r="BC3661" i="1" s="1"/>
  <c r="BC3662" i="1" s="1"/>
  <c r="BB3655" i="1"/>
  <c r="BB3654" i="1" s="1"/>
  <c r="BB3657" i="1" s="1"/>
  <c r="BB3661" i="1" s="1"/>
  <c r="BB3662" i="1" s="1"/>
  <c r="BA3655" i="1"/>
  <c r="BA3654" i="1" s="1"/>
  <c r="BA3657" i="1" s="1"/>
  <c r="BA3661" i="1" s="1"/>
  <c r="BA3662" i="1" s="1"/>
  <c r="AZ3655" i="1"/>
  <c r="BQ3639" i="1"/>
  <c r="BQ3638" i="1" s="1"/>
  <c r="BP3639" i="1"/>
  <c r="BP3638" i="1" s="1"/>
  <c r="BO3639" i="1"/>
  <c r="BO3638" i="1" s="1"/>
  <c r="BN3639" i="1"/>
  <c r="BN3638" i="1" s="1"/>
  <c r="BM3639" i="1"/>
  <c r="BM3638" i="1" s="1"/>
  <c r="BL3639" i="1"/>
  <c r="BL3638" i="1" s="1"/>
  <c r="BK3639" i="1"/>
  <c r="BK3638" i="1" s="1"/>
  <c r="BJ3639" i="1"/>
  <c r="BJ3638" i="1" s="1"/>
  <c r="BI3639" i="1"/>
  <c r="BI3638" i="1" s="1"/>
  <c r="BH3639" i="1"/>
  <c r="BH3638" i="1" s="1"/>
  <c r="BG3639" i="1"/>
  <c r="BG3638" i="1" s="1"/>
  <c r="BF3639" i="1"/>
  <c r="BD3639" i="1"/>
  <c r="BD3638" i="1" s="1"/>
  <c r="BC3639" i="1"/>
  <c r="BC3638" i="1" s="1"/>
  <c r="BB3639" i="1"/>
  <c r="BB3638" i="1" s="1"/>
  <c r="BA3639" i="1"/>
  <c r="BA3638" i="1" s="1"/>
  <c r="AZ3639" i="1"/>
  <c r="BQ3634" i="1"/>
  <c r="BQ3633" i="1" s="1"/>
  <c r="BP3634" i="1"/>
  <c r="BP3633" i="1" s="1"/>
  <c r="BO3634" i="1"/>
  <c r="BO3633" i="1" s="1"/>
  <c r="BN3634" i="1"/>
  <c r="BN3633" i="1" s="1"/>
  <c r="BM3634" i="1"/>
  <c r="BM3633" i="1" s="1"/>
  <c r="BL3634" i="1"/>
  <c r="BL3633" i="1" s="1"/>
  <c r="BK3634" i="1"/>
  <c r="BK3633" i="1" s="1"/>
  <c r="BJ3634" i="1"/>
  <c r="BJ3633" i="1" s="1"/>
  <c r="BI3634" i="1"/>
  <c r="BI3633" i="1" s="1"/>
  <c r="BH3634" i="1"/>
  <c r="BH3633" i="1" s="1"/>
  <c r="BG3634" i="1"/>
  <c r="BG3633" i="1" s="1"/>
  <c r="BF3634" i="1"/>
  <c r="BD3634" i="1"/>
  <c r="BD3633" i="1" s="1"/>
  <c r="BC3634" i="1"/>
  <c r="BC3633" i="1" s="1"/>
  <c r="BB3634" i="1"/>
  <c r="BB3633" i="1" s="1"/>
  <c r="BA3634" i="1"/>
  <c r="BA3633" i="1" s="1"/>
  <c r="AZ3634" i="1"/>
  <c r="BQ3629" i="1"/>
  <c r="BQ3620" i="1" s="1"/>
  <c r="BP3629" i="1"/>
  <c r="BP3620" i="1" s="1"/>
  <c r="BO3629" i="1"/>
  <c r="BO3620" i="1" s="1"/>
  <c r="BN3629" i="1"/>
  <c r="BN3620" i="1" s="1"/>
  <c r="BM3629" i="1"/>
  <c r="BM3620" i="1" s="1"/>
  <c r="BL3629" i="1"/>
  <c r="BL3620" i="1" s="1"/>
  <c r="BK3629" i="1"/>
  <c r="BK3620" i="1" s="1"/>
  <c r="BJ3629" i="1"/>
  <c r="BJ3620" i="1" s="1"/>
  <c r="BI3629" i="1"/>
  <c r="BI3620" i="1" s="1"/>
  <c r="BH3629" i="1"/>
  <c r="BH3620" i="1" s="1"/>
  <c r="BG3629" i="1"/>
  <c r="BG3620" i="1" s="1"/>
  <c r="BF3629" i="1"/>
  <c r="BD3629" i="1"/>
  <c r="BD3620" i="1" s="1"/>
  <c r="BC3629" i="1"/>
  <c r="BC3620" i="1" s="1"/>
  <c r="BB3629" i="1"/>
  <c r="BB3620" i="1" s="1"/>
  <c r="BA3629" i="1"/>
  <c r="BA3620" i="1" s="1"/>
  <c r="AZ3629" i="1"/>
  <c r="BQ3618" i="1"/>
  <c r="BP3618" i="1"/>
  <c r="BO3618" i="1"/>
  <c r="BN3618" i="1"/>
  <c r="BM3618" i="1"/>
  <c r="BL3618" i="1"/>
  <c r="BK3618" i="1"/>
  <c r="BJ3618" i="1"/>
  <c r="BI3618" i="1"/>
  <c r="BH3618" i="1"/>
  <c r="BG3618" i="1"/>
  <c r="BF3618" i="1"/>
  <c r="BD3618" i="1"/>
  <c r="BC3618" i="1"/>
  <c r="BB3618" i="1"/>
  <c r="BA3618" i="1"/>
  <c r="AZ3618" i="1"/>
  <c r="BQ3612" i="1"/>
  <c r="BQ3610" i="1" s="1"/>
  <c r="BP3612" i="1"/>
  <c r="BP3610" i="1" s="1"/>
  <c r="BO3612" i="1"/>
  <c r="BO3610" i="1" s="1"/>
  <c r="BN3612" i="1"/>
  <c r="BN3610" i="1" s="1"/>
  <c r="BM3612" i="1"/>
  <c r="BM3610" i="1" s="1"/>
  <c r="BL3612" i="1"/>
  <c r="BL3610" i="1" s="1"/>
  <c r="BK3612" i="1"/>
  <c r="BK3610" i="1" s="1"/>
  <c r="BJ3612" i="1"/>
  <c r="BJ3610" i="1" s="1"/>
  <c r="BI3612" i="1"/>
  <c r="BI3610" i="1" s="1"/>
  <c r="BH3612" i="1"/>
  <c r="BH3610" i="1" s="1"/>
  <c r="BG3612" i="1"/>
  <c r="BG3610" i="1" s="1"/>
  <c r="BF3612" i="1"/>
  <c r="BD3612" i="1"/>
  <c r="BD3610" i="1" s="1"/>
  <c r="BC3612" i="1"/>
  <c r="BC3610" i="1" s="1"/>
  <c r="BB3612" i="1"/>
  <c r="BB3610" i="1" s="1"/>
  <c r="BA3612" i="1"/>
  <c r="BA3610" i="1" s="1"/>
  <c r="AZ3612" i="1"/>
  <c r="BQ3596" i="1"/>
  <c r="BQ3595" i="1" s="1"/>
  <c r="BP3596" i="1"/>
  <c r="BP3595" i="1" s="1"/>
  <c r="BO3596" i="1"/>
  <c r="BO3595" i="1" s="1"/>
  <c r="BN3596" i="1"/>
  <c r="BN3595" i="1" s="1"/>
  <c r="BM3596" i="1"/>
  <c r="BM3595" i="1" s="1"/>
  <c r="BL3596" i="1"/>
  <c r="BL3595" i="1" s="1"/>
  <c r="BK3596" i="1"/>
  <c r="BK3595" i="1" s="1"/>
  <c r="BJ3596" i="1"/>
  <c r="BJ3595" i="1" s="1"/>
  <c r="BI3596" i="1"/>
  <c r="BI3595" i="1" s="1"/>
  <c r="BH3596" i="1"/>
  <c r="BH3595" i="1" s="1"/>
  <c r="BG3596" i="1"/>
  <c r="BG3595" i="1" s="1"/>
  <c r="BF3596" i="1"/>
  <c r="BD3596" i="1"/>
  <c r="BD3595" i="1" s="1"/>
  <c r="BC3596" i="1"/>
  <c r="BC3595" i="1" s="1"/>
  <c r="BB3596" i="1"/>
  <c r="BB3595" i="1" s="1"/>
  <c r="BA3596" i="1"/>
  <c r="BA3595" i="1" s="1"/>
  <c r="AZ3596" i="1"/>
  <c r="BQ3591" i="1"/>
  <c r="BQ3590" i="1" s="1"/>
  <c r="BP3591" i="1"/>
  <c r="BP3590" i="1" s="1"/>
  <c r="BO3591" i="1"/>
  <c r="BO3590" i="1" s="1"/>
  <c r="BN3591" i="1"/>
  <c r="BN3590" i="1" s="1"/>
  <c r="BM3591" i="1"/>
  <c r="BM3590" i="1" s="1"/>
  <c r="BL3591" i="1"/>
  <c r="BL3590" i="1" s="1"/>
  <c r="BK3591" i="1"/>
  <c r="BK3590" i="1" s="1"/>
  <c r="BJ3591" i="1"/>
  <c r="BJ3590" i="1" s="1"/>
  <c r="BI3591" i="1"/>
  <c r="BI3590" i="1" s="1"/>
  <c r="BH3591" i="1"/>
  <c r="BH3590" i="1" s="1"/>
  <c r="BG3591" i="1"/>
  <c r="BG3590" i="1" s="1"/>
  <c r="BF3591" i="1"/>
  <c r="BD3591" i="1"/>
  <c r="BD3590" i="1" s="1"/>
  <c r="BC3591" i="1"/>
  <c r="BC3590" i="1" s="1"/>
  <c r="BB3591" i="1"/>
  <c r="BB3590" i="1" s="1"/>
  <c r="BA3591" i="1"/>
  <c r="BA3590" i="1" s="1"/>
  <c r="AZ3591" i="1"/>
  <c r="BQ3588" i="1"/>
  <c r="BQ3587" i="1" s="1"/>
  <c r="BP3588" i="1"/>
  <c r="BP3587" i="1" s="1"/>
  <c r="BO3588" i="1"/>
  <c r="BO3587" i="1" s="1"/>
  <c r="BN3588" i="1"/>
  <c r="BN3587" i="1" s="1"/>
  <c r="BM3588" i="1"/>
  <c r="BM3587" i="1" s="1"/>
  <c r="BL3588" i="1"/>
  <c r="BL3587" i="1" s="1"/>
  <c r="BK3588" i="1"/>
  <c r="BK3587" i="1" s="1"/>
  <c r="BJ3588" i="1"/>
  <c r="BJ3587" i="1" s="1"/>
  <c r="BI3588" i="1"/>
  <c r="BI3587" i="1" s="1"/>
  <c r="BH3588" i="1"/>
  <c r="BH3587" i="1" s="1"/>
  <c r="BG3588" i="1"/>
  <c r="BG3587" i="1" s="1"/>
  <c r="BF3588" i="1"/>
  <c r="BD3588" i="1"/>
  <c r="BD3587" i="1" s="1"/>
  <c r="BC3588" i="1"/>
  <c r="BC3587" i="1" s="1"/>
  <c r="BB3588" i="1"/>
  <c r="BB3587" i="1" s="1"/>
  <c r="BA3588" i="1"/>
  <c r="BA3587" i="1" s="1"/>
  <c r="AZ3588" i="1"/>
  <c r="BQ3584" i="1"/>
  <c r="BQ3583" i="1" s="1"/>
  <c r="BP3584" i="1"/>
  <c r="BP3583" i="1" s="1"/>
  <c r="BO3584" i="1"/>
  <c r="BO3583" i="1" s="1"/>
  <c r="BN3584" i="1"/>
  <c r="BN3583" i="1" s="1"/>
  <c r="BM3584" i="1"/>
  <c r="BM3583" i="1" s="1"/>
  <c r="BL3584" i="1"/>
  <c r="BL3583" i="1" s="1"/>
  <c r="BK3584" i="1"/>
  <c r="BK3583" i="1" s="1"/>
  <c r="BJ3584" i="1"/>
  <c r="BJ3583" i="1" s="1"/>
  <c r="BI3584" i="1"/>
  <c r="BI3583" i="1" s="1"/>
  <c r="BH3584" i="1"/>
  <c r="BH3583" i="1" s="1"/>
  <c r="BG3584" i="1"/>
  <c r="BG3583" i="1" s="1"/>
  <c r="BF3584" i="1"/>
  <c r="BD3584" i="1"/>
  <c r="BD3583" i="1" s="1"/>
  <c r="BC3584" i="1"/>
  <c r="BC3583" i="1" s="1"/>
  <c r="BB3584" i="1"/>
  <c r="BB3583" i="1" s="1"/>
  <c r="BA3584" i="1"/>
  <c r="BA3583" i="1" s="1"/>
  <c r="AZ3584" i="1"/>
  <c r="BQ3579" i="1"/>
  <c r="BQ3571" i="1" s="1"/>
  <c r="BP3579" i="1"/>
  <c r="BP3571" i="1" s="1"/>
  <c r="BO3579" i="1"/>
  <c r="BO3571" i="1" s="1"/>
  <c r="BN3579" i="1"/>
  <c r="BN3571" i="1" s="1"/>
  <c r="BM3579" i="1"/>
  <c r="BL3579" i="1"/>
  <c r="BK3579" i="1"/>
  <c r="BK3571" i="1" s="1"/>
  <c r="BJ3579" i="1"/>
  <c r="BJ3571" i="1" s="1"/>
  <c r="BI3579" i="1"/>
  <c r="BI3571" i="1" s="1"/>
  <c r="BH3579" i="1"/>
  <c r="BH3571" i="1" s="1"/>
  <c r="BG3579" i="1"/>
  <c r="BG3571" i="1" s="1"/>
  <c r="BF3579" i="1"/>
  <c r="BD3579" i="1"/>
  <c r="BD3571" i="1" s="1"/>
  <c r="BC3579" i="1"/>
  <c r="BC3571" i="1" s="1"/>
  <c r="BB3579" i="1"/>
  <c r="BB3571" i="1" s="1"/>
  <c r="BA3579" i="1"/>
  <c r="BA3571" i="1" s="1"/>
  <c r="AZ3579" i="1"/>
  <c r="BQ3569" i="1"/>
  <c r="BP3569" i="1"/>
  <c r="BO3569" i="1"/>
  <c r="BN3569" i="1"/>
  <c r="BM3569" i="1"/>
  <c r="BL3569" i="1"/>
  <c r="BK3569" i="1"/>
  <c r="BJ3569" i="1"/>
  <c r="BI3569" i="1"/>
  <c r="BH3569" i="1"/>
  <c r="BG3569" i="1"/>
  <c r="BF3569" i="1"/>
  <c r="BD3569" i="1"/>
  <c r="BC3569" i="1"/>
  <c r="BB3569" i="1"/>
  <c r="BA3569" i="1"/>
  <c r="AZ3569" i="1"/>
  <c r="BQ3563" i="1"/>
  <c r="BQ3561" i="1" s="1"/>
  <c r="BP3563" i="1"/>
  <c r="BP3561" i="1" s="1"/>
  <c r="BO3563" i="1"/>
  <c r="BO3561" i="1" s="1"/>
  <c r="BN3563" i="1"/>
  <c r="BN3561" i="1" s="1"/>
  <c r="BM3563" i="1"/>
  <c r="BM3561" i="1" s="1"/>
  <c r="BL3563" i="1"/>
  <c r="BL3561" i="1" s="1"/>
  <c r="BK3563" i="1"/>
  <c r="BK3561" i="1" s="1"/>
  <c r="BJ3563" i="1"/>
  <c r="BJ3561" i="1" s="1"/>
  <c r="BI3563" i="1"/>
  <c r="BI3561" i="1" s="1"/>
  <c r="BH3563" i="1"/>
  <c r="BH3561" i="1" s="1"/>
  <c r="BG3563" i="1"/>
  <c r="BG3561" i="1" s="1"/>
  <c r="BF3563" i="1"/>
  <c r="BD3563" i="1"/>
  <c r="BD3561" i="1" s="1"/>
  <c r="BC3563" i="1"/>
  <c r="BC3561" i="1" s="1"/>
  <c r="BB3563" i="1"/>
  <c r="BB3561" i="1" s="1"/>
  <c r="BA3563" i="1"/>
  <c r="BA3561" i="1" s="1"/>
  <c r="AZ3563" i="1"/>
  <c r="BQ3545" i="1"/>
  <c r="BQ3544" i="1" s="1"/>
  <c r="BP3545" i="1"/>
  <c r="BP3544" i="1" s="1"/>
  <c r="BO3545" i="1"/>
  <c r="BO3544" i="1" s="1"/>
  <c r="BN3545" i="1"/>
  <c r="BN3544" i="1" s="1"/>
  <c r="BM3545" i="1"/>
  <c r="BM3544" i="1" s="1"/>
  <c r="BL3545" i="1"/>
  <c r="BL3544" i="1" s="1"/>
  <c r="BK3545" i="1"/>
  <c r="BK3544" i="1" s="1"/>
  <c r="BJ3545" i="1"/>
  <c r="BJ3544" i="1" s="1"/>
  <c r="BI3545" i="1"/>
  <c r="BI3544" i="1" s="1"/>
  <c r="BH3545" i="1"/>
  <c r="BH3544" i="1" s="1"/>
  <c r="BG3545" i="1"/>
  <c r="BG3544" i="1" s="1"/>
  <c r="BF3545" i="1"/>
  <c r="BD3545" i="1"/>
  <c r="BD3544" i="1" s="1"/>
  <c r="BC3545" i="1"/>
  <c r="BC3544" i="1" s="1"/>
  <c r="BB3545" i="1"/>
  <c r="BB3544" i="1" s="1"/>
  <c r="BA3545" i="1"/>
  <c r="BA3544" i="1" s="1"/>
  <c r="AZ3545" i="1"/>
  <c r="BQ3540" i="1"/>
  <c r="BQ3539" i="1" s="1"/>
  <c r="BP3540" i="1"/>
  <c r="BP3539" i="1" s="1"/>
  <c r="BO3540" i="1"/>
  <c r="BO3539" i="1" s="1"/>
  <c r="BN3540" i="1"/>
  <c r="BN3539" i="1" s="1"/>
  <c r="BM3540" i="1"/>
  <c r="BM3539" i="1" s="1"/>
  <c r="BL3540" i="1"/>
  <c r="BL3539" i="1" s="1"/>
  <c r="BK3540" i="1"/>
  <c r="BK3539" i="1" s="1"/>
  <c r="BJ3540" i="1"/>
  <c r="BJ3539" i="1" s="1"/>
  <c r="BI3540" i="1"/>
  <c r="BI3539" i="1" s="1"/>
  <c r="BH3540" i="1"/>
  <c r="BH3539" i="1" s="1"/>
  <c r="BG3540" i="1"/>
  <c r="BG3539" i="1" s="1"/>
  <c r="BF3540" i="1"/>
  <c r="BD3540" i="1"/>
  <c r="BD3539" i="1" s="1"/>
  <c r="BC3540" i="1"/>
  <c r="BC3539" i="1" s="1"/>
  <c r="BB3540" i="1"/>
  <c r="BB3539" i="1" s="1"/>
  <c r="BA3540" i="1"/>
  <c r="BA3539" i="1" s="1"/>
  <c r="AZ3540" i="1"/>
  <c r="BQ3535" i="1"/>
  <c r="BQ3526" i="1" s="1"/>
  <c r="BP3535" i="1"/>
  <c r="BP3526" i="1" s="1"/>
  <c r="BO3535" i="1"/>
  <c r="BO3526" i="1" s="1"/>
  <c r="BN3535" i="1"/>
  <c r="BN3526" i="1" s="1"/>
  <c r="BM3535" i="1"/>
  <c r="BM3526" i="1" s="1"/>
  <c r="BL3535" i="1"/>
  <c r="BL3526" i="1" s="1"/>
  <c r="BK3535" i="1"/>
  <c r="BK3526" i="1" s="1"/>
  <c r="BJ3535" i="1"/>
  <c r="BJ3526" i="1" s="1"/>
  <c r="BI3535" i="1"/>
  <c r="BI3526" i="1" s="1"/>
  <c r="BH3535" i="1"/>
  <c r="BH3526" i="1" s="1"/>
  <c r="BG3535" i="1"/>
  <c r="BG3526" i="1" s="1"/>
  <c r="BF3535" i="1"/>
  <c r="BD3535" i="1"/>
  <c r="BD3526" i="1" s="1"/>
  <c r="BC3535" i="1"/>
  <c r="BC3526" i="1" s="1"/>
  <c r="BB3535" i="1"/>
  <c r="BB3526" i="1" s="1"/>
  <c r="BA3535" i="1"/>
  <c r="BA3526" i="1" s="1"/>
  <c r="AZ3535" i="1"/>
  <c r="BQ3524" i="1"/>
  <c r="BP3524" i="1"/>
  <c r="BO3524" i="1"/>
  <c r="BN3524" i="1"/>
  <c r="BM3524" i="1"/>
  <c r="BL3524" i="1"/>
  <c r="BK3524" i="1"/>
  <c r="BJ3524" i="1"/>
  <c r="BI3524" i="1"/>
  <c r="BH3524" i="1"/>
  <c r="BG3524" i="1"/>
  <c r="BF3524" i="1"/>
  <c r="BD3524" i="1"/>
  <c r="BC3524" i="1"/>
  <c r="BB3524" i="1"/>
  <c r="BA3524" i="1"/>
  <c r="AZ3524" i="1"/>
  <c r="BQ3518" i="1"/>
  <c r="BQ3516" i="1" s="1"/>
  <c r="BP3518" i="1"/>
  <c r="BP3516" i="1" s="1"/>
  <c r="BO3518" i="1"/>
  <c r="BO3516" i="1" s="1"/>
  <c r="BN3518" i="1"/>
  <c r="BN3516" i="1" s="1"/>
  <c r="BM3518" i="1"/>
  <c r="BM3516" i="1" s="1"/>
  <c r="BL3518" i="1"/>
  <c r="BL3516" i="1" s="1"/>
  <c r="BK3518" i="1"/>
  <c r="BK3516" i="1" s="1"/>
  <c r="BJ3518" i="1"/>
  <c r="BJ3516" i="1" s="1"/>
  <c r="BI3518" i="1"/>
  <c r="BI3516" i="1" s="1"/>
  <c r="BH3518" i="1"/>
  <c r="BH3516" i="1" s="1"/>
  <c r="BG3518" i="1"/>
  <c r="BG3516" i="1" s="1"/>
  <c r="BF3518" i="1"/>
  <c r="BD3518" i="1"/>
  <c r="BD3516" i="1" s="1"/>
  <c r="BC3518" i="1"/>
  <c r="BC3516" i="1" s="1"/>
  <c r="BB3518" i="1"/>
  <c r="BB3516" i="1" s="1"/>
  <c r="BA3518" i="1"/>
  <c r="BA3516" i="1" s="1"/>
  <c r="AZ3518" i="1"/>
  <c r="BQ3502" i="1"/>
  <c r="BQ3501" i="1" s="1"/>
  <c r="BP3502" i="1"/>
  <c r="BP3501" i="1" s="1"/>
  <c r="BO3502" i="1"/>
  <c r="BO3501" i="1" s="1"/>
  <c r="BN3502" i="1"/>
  <c r="BN3501" i="1" s="1"/>
  <c r="BM3502" i="1"/>
  <c r="BM3501" i="1" s="1"/>
  <c r="BL3502" i="1"/>
  <c r="BL3501" i="1" s="1"/>
  <c r="BK3502" i="1"/>
  <c r="BK3501" i="1" s="1"/>
  <c r="BJ3502" i="1"/>
  <c r="BJ3501" i="1" s="1"/>
  <c r="BI3502" i="1"/>
  <c r="BI3501" i="1" s="1"/>
  <c r="BH3502" i="1"/>
  <c r="BH3501" i="1" s="1"/>
  <c r="BG3502" i="1"/>
  <c r="BG3501" i="1" s="1"/>
  <c r="BF3502" i="1"/>
  <c r="BD3502" i="1"/>
  <c r="BD3501" i="1" s="1"/>
  <c r="BC3502" i="1"/>
  <c r="BC3501" i="1" s="1"/>
  <c r="BB3502" i="1"/>
  <c r="BB3501" i="1" s="1"/>
  <c r="BA3502" i="1"/>
  <c r="BA3501" i="1" s="1"/>
  <c r="AZ3502" i="1"/>
  <c r="BQ3499" i="1"/>
  <c r="BQ3498" i="1" s="1"/>
  <c r="BP3499" i="1"/>
  <c r="BP3498" i="1" s="1"/>
  <c r="BO3499" i="1"/>
  <c r="BO3498" i="1" s="1"/>
  <c r="BN3499" i="1"/>
  <c r="BN3498" i="1" s="1"/>
  <c r="BM3499" i="1"/>
  <c r="BM3498" i="1" s="1"/>
  <c r="BL3499" i="1"/>
  <c r="BL3498" i="1" s="1"/>
  <c r="BK3499" i="1"/>
  <c r="BK3498" i="1" s="1"/>
  <c r="BJ3499" i="1"/>
  <c r="BJ3498" i="1" s="1"/>
  <c r="BI3499" i="1"/>
  <c r="BI3498" i="1" s="1"/>
  <c r="BH3499" i="1"/>
  <c r="BH3498" i="1" s="1"/>
  <c r="BG3499" i="1"/>
  <c r="BG3498" i="1" s="1"/>
  <c r="BF3499" i="1"/>
  <c r="BD3499" i="1"/>
  <c r="BD3498" i="1" s="1"/>
  <c r="BC3499" i="1"/>
  <c r="BC3498" i="1" s="1"/>
  <c r="BB3499" i="1"/>
  <c r="BB3498" i="1" s="1"/>
  <c r="BA3499" i="1"/>
  <c r="BA3498" i="1" s="1"/>
  <c r="AZ3499" i="1"/>
  <c r="BQ3495" i="1"/>
  <c r="BQ3487" i="1" s="1"/>
  <c r="BP3495" i="1"/>
  <c r="BP3487" i="1" s="1"/>
  <c r="BO3495" i="1"/>
  <c r="BN3495" i="1"/>
  <c r="BN3487" i="1" s="1"/>
  <c r="BM3495" i="1"/>
  <c r="BM3487" i="1" s="1"/>
  <c r="BL3495" i="1"/>
  <c r="BL3487" i="1" s="1"/>
  <c r="BK3495" i="1"/>
  <c r="BK3487" i="1" s="1"/>
  <c r="BJ3495" i="1"/>
  <c r="BJ3487" i="1" s="1"/>
  <c r="BI3495" i="1"/>
  <c r="BH3495" i="1"/>
  <c r="BH3487" i="1" s="1"/>
  <c r="BG3495" i="1"/>
  <c r="BG3487" i="1" s="1"/>
  <c r="BF3495" i="1"/>
  <c r="BD3495" i="1"/>
  <c r="BD3487" i="1" s="1"/>
  <c r="BC3495" i="1"/>
  <c r="BB3495" i="1"/>
  <c r="BB3487" i="1" s="1"/>
  <c r="BA3495" i="1"/>
  <c r="BA3487" i="1" s="1"/>
  <c r="AZ3495" i="1"/>
  <c r="BQ3485" i="1"/>
  <c r="BP3485" i="1"/>
  <c r="BO3485" i="1"/>
  <c r="BN3485" i="1"/>
  <c r="BM3485" i="1"/>
  <c r="BL3485" i="1"/>
  <c r="BK3485" i="1"/>
  <c r="BJ3485" i="1"/>
  <c r="BI3485" i="1"/>
  <c r="BH3485" i="1"/>
  <c r="BG3485" i="1"/>
  <c r="BF3485" i="1"/>
  <c r="BD3485" i="1"/>
  <c r="BC3485" i="1"/>
  <c r="BB3485" i="1"/>
  <c r="BA3485" i="1"/>
  <c r="AZ3485" i="1"/>
  <c r="BQ3479" i="1"/>
  <c r="BQ3477" i="1" s="1"/>
  <c r="BP3479" i="1"/>
  <c r="BP3477" i="1" s="1"/>
  <c r="BO3479" i="1"/>
  <c r="BO3477" i="1" s="1"/>
  <c r="BN3479" i="1"/>
  <c r="BN3477" i="1" s="1"/>
  <c r="BM3479" i="1"/>
  <c r="BM3477" i="1" s="1"/>
  <c r="BL3479" i="1"/>
  <c r="BL3477" i="1" s="1"/>
  <c r="BK3479" i="1"/>
  <c r="BK3477" i="1" s="1"/>
  <c r="BJ3479" i="1"/>
  <c r="BJ3477" i="1" s="1"/>
  <c r="BI3479" i="1"/>
  <c r="BI3477" i="1" s="1"/>
  <c r="BH3479" i="1"/>
  <c r="BH3477" i="1" s="1"/>
  <c r="BG3479" i="1"/>
  <c r="BG3477" i="1" s="1"/>
  <c r="BF3479" i="1"/>
  <c r="BD3479" i="1"/>
  <c r="BD3477" i="1" s="1"/>
  <c r="BC3479" i="1"/>
  <c r="BC3477" i="1" s="1"/>
  <c r="BB3479" i="1"/>
  <c r="BB3477" i="1" s="1"/>
  <c r="BA3479" i="1"/>
  <c r="BA3477" i="1" s="1"/>
  <c r="AZ3479" i="1"/>
  <c r="BQ3463" i="1"/>
  <c r="BQ3462" i="1" s="1"/>
  <c r="BP3463" i="1"/>
  <c r="BP3462" i="1" s="1"/>
  <c r="BO3463" i="1"/>
  <c r="BO3462" i="1" s="1"/>
  <c r="BN3463" i="1"/>
  <c r="BN3462" i="1" s="1"/>
  <c r="BM3463" i="1"/>
  <c r="BM3462" i="1" s="1"/>
  <c r="BL3463" i="1"/>
  <c r="BL3462" i="1" s="1"/>
  <c r="BK3463" i="1"/>
  <c r="BK3462" i="1" s="1"/>
  <c r="BJ3463" i="1"/>
  <c r="BJ3462" i="1" s="1"/>
  <c r="BI3463" i="1"/>
  <c r="BI3462" i="1" s="1"/>
  <c r="BH3463" i="1"/>
  <c r="BH3462" i="1" s="1"/>
  <c r="BG3463" i="1"/>
  <c r="BG3462" i="1" s="1"/>
  <c r="BF3463" i="1"/>
  <c r="BD3463" i="1"/>
  <c r="BD3462" i="1" s="1"/>
  <c r="BC3463" i="1"/>
  <c r="BC3462" i="1" s="1"/>
  <c r="BB3463" i="1"/>
  <c r="BB3462" i="1" s="1"/>
  <c r="BA3463" i="1"/>
  <c r="BA3462" i="1" s="1"/>
  <c r="AZ3463" i="1"/>
  <c r="BQ3455" i="1"/>
  <c r="BP3455" i="1"/>
  <c r="BP3446" i="1" s="1"/>
  <c r="BO3455" i="1"/>
  <c r="BO3446" i="1" s="1"/>
  <c r="BN3455" i="1"/>
  <c r="BM3455" i="1"/>
  <c r="BM3446" i="1" s="1"/>
  <c r="BL3455" i="1"/>
  <c r="BL3446" i="1" s="1"/>
  <c r="BK3455" i="1"/>
  <c r="BJ3455" i="1"/>
  <c r="BJ3446" i="1" s="1"/>
  <c r="BI3455" i="1"/>
  <c r="BI3446" i="1" s="1"/>
  <c r="BH3455" i="1"/>
  <c r="BG3455" i="1"/>
  <c r="BG3446" i="1" s="1"/>
  <c r="BF3455" i="1"/>
  <c r="BD3455" i="1"/>
  <c r="BD3446" i="1" s="1"/>
  <c r="BC3455" i="1"/>
  <c r="BC3446" i="1" s="1"/>
  <c r="BB3455" i="1"/>
  <c r="BA3455" i="1"/>
  <c r="BA3446" i="1" s="1"/>
  <c r="AZ3455" i="1"/>
  <c r="BQ3444" i="1"/>
  <c r="BP3444" i="1"/>
  <c r="BO3444" i="1"/>
  <c r="BN3444" i="1"/>
  <c r="BM3444" i="1"/>
  <c r="BL3444" i="1"/>
  <c r="BK3444" i="1"/>
  <c r="BJ3444" i="1"/>
  <c r="BI3444" i="1"/>
  <c r="BH3444" i="1"/>
  <c r="BG3444" i="1"/>
  <c r="BF3444" i="1"/>
  <c r="BD3444" i="1"/>
  <c r="BC3444" i="1"/>
  <c r="BB3444" i="1"/>
  <c r="BA3444" i="1"/>
  <c r="AZ3444" i="1"/>
  <c r="BQ3438" i="1"/>
  <c r="BQ3436" i="1" s="1"/>
  <c r="BP3438" i="1"/>
  <c r="BP3436" i="1" s="1"/>
  <c r="BO3438" i="1"/>
  <c r="BO3436" i="1" s="1"/>
  <c r="BN3438" i="1"/>
  <c r="BN3436" i="1" s="1"/>
  <c r="BM3438" i="1"/>
  <c r="BM3436" i="1" s="1"/>
  <c r="BL3438" i="1"/>
  <c r="BL3436" i="1" s="1"/>
  <c r="BK3438" i="1"/>
  <c r="BK3436" i="1" s="1"/>
  <c r="BJ3438" i="1"/>
  <c r="BJ3436" i="1" s="1"/>
  <c r="BI3438" i="1"/>
  <c r="BI3436" i="1" s="1"/>
  <c r="BH3438" i="1"/>
  <c r="BH3436" i="1" s="1"/>
  <c r="BG3438" i="1"/>
  <c r="BG3436" i="1" s="1"/>
  <c r="BF3438" i="1"/>
  <c r="BD3438" i="1"/>
  <c r="BD3436" i="1" s="1"/>
  <c r="BC3438" i="1"/>
  <c r="BC3436" i="1" s="1"/>
  <c r="BB3438" i="1"/>
  <c r="BB3436" i="1" s="1"/>
  <c r="BA3438" i="1"/>
  <c r="BA3436" i="1" s="1"/>
  <c r="AZ3438" i="1"/>
  <c r="BQ3420" i="1"/>
  <c r="BP3420" i="1"/>
  <c r="BO3420" i="1"/>
  <c r="BN3420" i="1"/>
  <c r="BN3411" i="1" s="1"/>
  <c r="BM3420" i="1"/>
  <c r="BL3420" i="1"/>
  <c r="BK3420" i="1"/>
  <c r="BJ3420" i="1"/>
  <c r="BI3420" i="1"/>
  <c r="BI3411" i="1" s="1"/>
  <c r="BH3420" i="1"/>
  <c r="BH3411" i="1" s="1"/>
  <c r="BG3420" i="1"/>
  <c r="BF3420" i="1"/>
  <c r="BF3411" i="1" s="1"/>
  <c r="BD3420" i="1"/>
  <c r="BC3420" i="1"/>
  <c r="BB3420" i="1"/>
  <c r="BB3411" i="1" s="1"/>
  <c r="BA3420" i="1"/>
  <c r="AZ3420" i="1"/>
  <c r="AZ3411" i="1" s="1"/>
  <c r="BQ3405" i="1"/>
  <c r="BP3405" i="1"/>
  <c r="BO3405" i="1"/>
  <c r="BN3405" i="1"/>
  <c r="BM3405" i="1"/>
  <c r="BL3405" i="1"/>
  <c r="BK3405" i="1"/>
  <c r="BJ3405" i="1"/>
  <c r="BI3405" i="1"/>
  <c r="BH3405" i="1"/>
  <c r="BG3405" i="1"/>
  <c r="BF3405" i="1"/>
  <c r="BD3405" i="1"/>
  <c r="BC3405" i="1"/>
  <c r="BB3405" i="1"/>
  <c r="BA3405" i="1"/>
  <c r="AZ3405" i="1"/>
  <c r="BQ3391" i="1"/>
  <c r="BQ3382" i="1" s="1"/>
  <c r="BP3391" i="1"/>
  <c r="BP3382" i="1" s="1"/>
  <c r="BO3391" i="1"/>
  <c r="BO3382" i="1" s="1"/>
  <c r="BN3391" i="1"/>
  <c r="BN3382" i="1" s="1"/>
  <c r="BM3391" i="1"/>
  <c r="BM3382" i="1" s="1"/>
  <c r="BL3391" i="1"/>
  <c r="BL3382" i="1" s="1"/>
  <c r="BK3391" i="1"/>
  <c r="BK3382" i="1" s="1"/>
  <c r="BJ3391" i="1"/>
  <c r="BI3391" i="1"/>
  <c r="BI3382" i="1" s="1"/>
  <c r="BH3391" i="1"/>
  <c r="BH3382" i="1" s="1"/>
  <c r="BG3391" i="1"/>
  <c r="BF3391" i="1"/>
  <c r="BD3391" i="1"/>
  <c r="BD3382" i="1" s="1"/>
  <c r="BC3391" i="1"/>
  <c r="BC3382" i="1" s="1"/>
  <c r="BB3391" i="1"/>
  <c r="BB3382" i="1" s="1"/>
  <c r="BA3391" i="1"/>
  <c r="AZ3391" i="1"/>
  <c r="BQ3379" i="1"/>
  <c r="BP3379" i="1"/>
  <c r="BO3379" i="1"/>
  <c r="BN3379" i="1"/>
  <c r="BM3379" i="1"/>
  <c r="BL3379" i="1"/>
  <c r="BK3379" i="1"/>
  <c r="BJ3379" i="1"/>
  <c r="BI3379" i="1"/>
  <c r="BH3379" i="1"/>
  <c r="BG3379" i="1"/>
  <c r="BF3379" i="1"/>
  <c r="BD3379" i="1"/>
  <c r="BC3379" i="1"/>
  <c r="BB3379" i="1"/>
  <c r="BA3379" i="1"/>
  <c r="AZ3379" i="1"/>
  <c r="BQ3368" i="1"/>
  <c r="BQ3365" i="1" s="1"/>
  <c r="BP3368" i="1"/>
  <c r="BP3365" i="1" s="1"/>
  <c r="BO3368" i="1"/>
  <c r="BO3365" i="1" s="1"/>
  <c r="BN3368" i="1"/>
  <c r="BN3365" i="1" s="1"/>
  <c r="BM3368" i="1"/>
  <c r="BM3365" i="1" s="1"/>
  <c r="BL3368" i="1"/>
  <c r="BL3365" i="1" s="1"/>
  <c r="BK3368" i="1"/>
  <c r="BK3365" i="1" s="1"/>
  <c r="BJ3368" i="1"/>
  <c r="BJ3365" i="1" s="1"/>
  <c r="BI3368" i="1"/>
  <c r="BI3365" i="1" s="1"/>
  <c r="BH3368" i="1"/>
  <c r="BH3365" i="1" s="1"/>
  <c r="BG3368" i="1"/>
  <c r="BG3365" i="1" s="1"/>
  <c r="BF3368" i="1"/>
  <c r="BD3368" i="1"/>
  <c r="BD3365" i="1" s="1"/>
  <c r="BC3368" i="1"/>
  <c r="BC3365" i="1" s="1"/>
  <c r="BB3368" i="1"/>
  <c r="BB3365" i="1" s="1"/>
  <c r="BA3368" i="1"/>
  <c r="BA3365" i="1" s="1"/>
  <c r="AZ3368" i="1"/>
  <c r="BQ3349" i="1"/>
  <c r="BP3349" i="1"/>
  <c r="BO3349" i="1"/>
  <c r="BN3349" i="1"/>
  <c r="BM3349" i="1"/>
  <c r="BL3349" i="1"/>
  <c r="BK3349" i="1"/>
  <c r="BJ3349" i="1"/>
  <c r="BI3349" i="1"/>
  <c r="BH3349" i="1"/>
  <c r="BG3349" i="1"/>
  <c r="BF3349" i="1"/>
  <c r="BD3349" i="1"/>
  <c r="BC3349" i="1"/>
  <c r="BB3349" i="1"/>
  <c r="BA3349" i="1"/>
  <c r="AZ3349" i="1"/>
  <c r="BQ3343" i="1"/>
  <c r="BP3343" i="1"/>
  <c r="BO3343" i="1"/>
  <c r="BN3343" i="1"/>
  <c r="BM3343" i="1"/>
  <c r="BL3343" i="1"/>
  <c r="BK3343" i="1"/>
  <c r="BJ3343" i="1"/>
  <c r="BI3343" i="1"/>
  <c r="BH3343" i="1"/>
  <c r="BG3343" i="1"/>
  <c r="BF3343" i="1"/>
  <c r="BD3343" i="1"/>
  <c r="BC3343" i="1"/>
  <c r="BB3343" i="1"/>
  <c r="BA3343" i="1"/>
  <c r="AZ3343" i="1"/>
  <c r="BQ3338" i="1"/>
  <c r="BP3338" i="1"/>
  <c r="BO3338" i="1"/>
  <c r="BN3338" i="1"/>
  <c r="BM3338" i="1"/>
  <c r="BL3338" i="1"/>
  <c r="BK3338" i="1"/>
  <c r="BJ3338" i="1"/>
  <c r="BI3338" i="1"/>
  <c r="BH3338" i="1"/>
  <c r="BG3338" i="1"/>
  <c r="BF3338" i="1"/>
  <c r="BD3338" i="1"/>
  <c r="BC3338" i="1"/>
  <c r="BB3338" i="1"/>
  <c r="BA3338" i="1"/>
  <c r="AZ3338" i="1"/>
  <c r="BQ3334" i="1"/>
  <c r="BQ3333" i="1" s="1"/>
  <c r="BP3334" i="1"/>
  <c r="BP3333" i="1" s="1"/>
  <c r="BO3334" i="1"/>
  <c r="BO3333" i="1" s="1"/>
  <c r="BN3334" i="1"/>
  <c r="BN3333" i="1" s="1"/>
  <c r="BM3334" i="1"/>
  <c r="BM3333" i="1" s="1"/>
  <c r="BL3334" i="1"/>
  <c r="BL3333" i="1" s="1"/>
  <c r="BK3334" i="1"/>
  <c r="BK3333" i="1" s="1"/>
  <c r="BJ3334" i="1"/>
  <c r="BJ3333" i="1" s="1"/>
  <c r="BI3334" i="1"/>
  <c r="BI3333" i="1" s="1"/>
  <c r="BH3334" i="1"/>
  <c r="BH3333" i="1" s="1"/>
  <c r="BG3334" i="1"/>
  <c r="BG3333" i="1" s="1"/>
  <c r="BF3334" i="1"/>
  <c r="BD3334" i="1"/>
  <c r="BD3333" i="1" s="1"/>
  <c r="BC3334" i="1"/>
  <c r="BC3333" i="1" s="1"/>
  <c r="BB3334" i="1"/>
  <c r="BB3333" i="1" s="1"/>
  <c r="BA3334" i="1"/>
  <c r="BA3333" i="1" s="1"/>
  <c r="AZ3334" i="1"/>
  <c r="BQ3332" i="1"/>
  <c r="BP3332" i="1"/>
  <c r="BO3332" i="1"/>
  <c r="BN3332" i="1"/>
  <c r="BM3332" i="1"/>
  <c r="BL3332" i="1"/>
  <c r="BK3332" i="1"/>
  <c r="BJ3332" i="1"/>
  <c r="BI3332" i="1"/>
  <c r="BH3332" i="1"/>
  <c r="BG3332" i="1"/>
  <c r="BF3332" i="1"/>
  <c r="BD3332" i="1"/>
  <c r="BC3332" i="1"/>
  <c r="BB3332" i="1"/>
  <c r="BA3332" i="1"/>
  <c r="AZ3332" i="1"/>
  <c r="BQ3329" i="1"/>
  <c r="BP3329" i="1"/>
  <c r="BO3329" i="1"/>
  <c r="BN3329" i="1"/>
  <c r="BM3329" i="1"/>
  <c r="BL3329" i="1"/>
  <c r="BK3329" i="1"/>
  <c r="BJ3329" i="1"/>
  <c r="BI3329" i="1"/>
  <c r="BH3329" i="1"/>
  <c r="BG3329" i="1"/>
  <c r="BF3329" i="1"/>
  <c r="BD3329" i="1"/>
  <c r="BC3329" i="1"/>
  <c r="BB3329" i="1"/>
  <c r="BA3329" i="1"/>
  <c r="AZ3329" i="1"/>
  <c r="BQ3324" i="1"/>
  <c r="BP3324" i="1"/>
  <c r="BO3324" i="1"/>
  <c r="BN3324" i="1"/>
  <c r="BM3324" i="1"/>
  <c r="BL3324" i="1"/>
  <c r="BK3324" i="1"/>
  <c r="BJ3324" i="1"/>
  <c r="BI3324" i="1"/>
  <c r="BH3324" i="1"/>
  <c r="BG3324" i="1"/>
  <c r="BF3324" i="1"/>
  <c r="BD3324" i="1"/>
  <c r="BC3324" i="1"/>
  <c r="BB3324" i="1"/>
  <c r="BA3324" i="1"/>
  <c r="AZ3324" i="1"/>
  <c r="BQ3323" i="1"/>
  <c r="BP3323" i="1"/>
  <c r="BO3323" i="1"/>
  <c r="BN3323" i="1"/>
  <c r="BM3323" i="1"/>
  <c r="BL3323" i="1"/>
  <c r="BK3323" i="1"/>
  <c r="BJ3323" i="1"/>
  <c r="BI3323" i="1"/>
  <c r="BH3323" i="1"/>
  <c r="BG3323" i="1"/>
  <c r="BF3323" i="1"/>
  <c r="BD3323" i="1"/>
  <c r="BC3323" i="1"/>
  <c r="BB3323" i="1"/>
  <c r="BA3323" i="1"/>
  <c r="AZ3323" i="1"/>
  <c r="BQ3322" i="1"/>
  <c r="BP3322" i="1"/>
  <c r="BO3322" i="1"/>
  <c r="BN3322" i="1"/>
  <c r="BM3322" i="1"/>
  <c r="BL3322" i="1"/>
  <c r="BK3322" i="1"/>
  <c r="BJ3322" i="1"/>
  <c r="BI3322" i="1"/>
  <c r="BH3322" i="1"/>
  <c r="BG3322" i="1"/>
  <c r="BF3322" i="1"/>
  <c r="BD3322" i="1"/>
  <c r="BC3322" i="1"/>
  <c r="BB3322" i="1"/>
  <c r="BA3322" i="1"/>
  <c r="AZ3322" i="1"/>
  <c r="BQ3321" i="1"/>
  <c r="BP3321" i="1"/>
  <c r="BO3321" i="1"/>
  <c r="BN3321" i="1"/>
  <c r="BM3321" i="1"/>
  <c r="BL3321" i="1"/>
  <c r="BK3321" i="1"/>
  <c r="BJ3321" i="1"/>
  <c r="BI3321" i="1"/>
  <c r="BH3321" i="1"/>
  <c r="BG3321" i="1"/>
  <c r="BF3321" i="1"/>
  <c r="BD3321" i="1"/>
  <c r="BC3321" i="1"/>
  <c r="BB3321" i="1"/>
  <c r="BA3321" i="1"/>
  <c r="AZ3321" i="1"/>
  <c r="BQ3320" i="1"/>
  <c r="BP3320" i="1"/>
  <c r="BO3320" i="1"/>
  <c r="BN3320" i="1"/>
  <c r="BM3320" i="1"/>
  <c r="BL3320" i="1"/>
  <c r="BK3320" i="1"/>
  <c r="BJ3320" i="1"/>
  <c r="BI3320" i="1"/>
  <c r="BH3320" i="1"/>
  <c r="BG3320" i="1"/>
  <c r="BF3320" i="1"/>
  <c r="BD3320" i="1"/>
  <c r="BC3320" i="1"/>
  <c r="BB3320" i="1"/>
  <c r="BA3320" i="1"/>
  <c r="AZ3320" i="1"/>
  <c r="BQ3319" i="1"/>
  <c r="BP3319" i="1"/>
  <c r="BO3319" i="1"/>
  <c r="BN3319" i="1"/>
  <c r="BM3319" i="1"/>
  <c r="BL3319" i="1"/>
  <c r="BK3319" i="1"/>
  <c r="BJ3319" i="1"/>
  <c r="BI3319" i="1"/>
  <c r="BH3319" i="1"/>
  <c r="BG3319" i="1"/>
  <c r="BF3319" i="1"/>
  <c r="BD3319" i="1"/>
  <c r="BC3319" i="1"/>
  <c r="BB3319" i="1"/>
  <c r="BA3319" i="1"/>
  <c r="AZ3319" i="1"/>
  <c r="BQ3318" i="1"/>
  <c r="BP3318" i="1"/>
  <c r="BO3318" i="1"/>
  <c r="BN3318" i="1"/>
  <c r="BM3318" i="1"/>
  <c r="BL3318" i="1"/>
  <c r="BK3318" i="1"/>
  <c r="BJ3318" i="1"/>
  <c r="BI3318" i="1"/>
  <c r="BH3318" i="1"/>
  <c r="BG3318" i="1"/>
  <c r="BF3318" i="1"/>
  <c r="BD3318" i="1"/>
  <c r="BC3318" i="1"/>
  <c r="BB3318" i="1"/>
  <c r="BA3318" i="1"/>
  <c r="AZ3318" i="1"/>
  <c r="BQ3317" i="1"/>
  <c r="BP3317" i="1"/>
  <c r="BO3317" i="1"/>
  <c r="BN3317" i="1"/>
  <c r="BM3317" i="1"/>
  <c r="BL3317" i="1"/>
  <c r="BK3317" i="1"/>
  <c r="BJ3317" i="1"/>
  <c r="BI3317" i="1"/>
  <c r="BH3317" i="1"/>
  <c r="BG3317" i="1"/>
  <c r="BF3317" i="1"/>
  <c r="BD3317" i="1"/>
  <c r="BC3317" i="1"/>
  <c r="BB3317" i="1"/>
  <c r="BA3317" i="1"/>
  <c r="AZ3317" i="1"/>
  <c r="BQ3315" i="1"/>
  <c r="BP3315" i="1"/>
  <c r="BO3315" i="1"/>
  <c r="BN3315" i="1"/>
  <c r="BM3315" i="1"/>
  <c r="BL3315" i="1"/>
  <c r="BK3315" i="1"/>
  <c r="BJ3315" i="1"/>
  <c r="BI3315" i="1"/>
  <c r="BH3315" i="1"/>
  <c r="BG3315" i="1"/>
  <c r="BF3315" i="1"/>
  <c r="BD3315" i="1"/>
  <c r="BC3315" i="1"/>
  <c r="BB3315" i="1"/>
  <c r="BA3315" i="1"/>
  <c r="AZ3315" i="1"/>
  <c r="BQ3313" i="1"/>
  <c r="BP3313" i="1"/>
  <c r="BO3313" i="1"/>
  <c r="BN3313" i="1"/>
  <c r="BM3313" i="1"/>
  <c r="BL3313" i="1"/>
  <c r="BK3313" i="1"/>
  <c r="BJ3313" i="1"/>
  <c r="BI3313" i="1"/>
  <c r="BH3313" i="1"/>
  <c r="BG3313" i="1"/>
  <c r="BF3313" i="1"/>
  <c r="BD3313" i="1"/>
  <c r="BC3313" i="1"/>
  <c r="BB3313" i="1"/>
  <c r="BA3313" i="1"/>
  <c r="AZ3313" i="1"/>
  <c r="BQ3312" i="1"/>
  <c r="BP3312" i="1"/>
  <c r="BO3312" i="1"/>
  <c r="BN3312" i="1"/>
  <c r="BM3312" i="1"/>
  <c r="BL3312" i="1"/>
  <c r="BK3312" i="1"/>
  <c r="BJ3312" i="1"/>
  <c r="BI3312" i="1"/>
  <c r="BH3312" i="1"/>
  <c r="BG3312" i="1"/>
  <c r="BF3312" i="1"/>
  <c r="BD3312" i="1"/>
  <c r="BC3312" i="1"/>
  <c r="BB3312" i="1"/>
  <c r="BA3312" i="1"/>
  <c r="AZ3312" i="1"/>
  <c r="BQ3311" i="1"/>
  <c r="BP3311" i="1"/>
  <c r="BO3311" i="1"/>
  <c r="BN3311" i="1"/>
  <c r="BM3311" i="1"/>
  <c r="BL3311" i="1"/>
  <c r="BK3311" i="1"/>
  <c r="BJ3311" i="1"/>
  <c r="BI3311" i="1"/>
  <c r="BH3311" i="1"/>
  <c r="BG3311" i="1"/>
  <c r="BF3311" i="1"/>
  <c r="BD3311" i="1"/>
  <c r="BC3311" i="1"/>
  <c r="BB3311" i="1"/>
  <c r="BA3311" i="1"/>
  <c r="AZ3311" i="1"/>
  <c r="BQ3310" i="1"/>
  <c r="BP3310" i="1"/>
  <c r="BO3310" i="1"/>
  <c r="BN3310" i="1"/>
  <c r="BM3310" i="1"/>
  <c r="BL3310" i="1"/>
  <c r="BK3310" i="1"/>
  <c r="BJ3310" i="1"/>
  <c r="BI3310" i="1"/>
  <c r="BH3310" i="1"/>
  <c r="BG3310" i="1"/>
  <c r="BF3310" i="1"/>
  <c r="BD3310" i="1"/>
  <c r="BC3310" i="1"/>
  <c r="BB3310" i="1"/>
  <c r="BA3310" i="1"/>
  <c r="AZ3310" i="1"/>
  <c r="BQ3309" i="1"/>
  <c r="BP3309" i="1"/>
  <c r="BO3309" i="1"/>
  <c r="BN3309" i="1"/>
  <c r="BM3309" i="1"/>
  <c r="BL3309" i="1"/>
  <c r="BK3309" i="1"/>
  <c r="BJ3309" i="1"/>
  <c r="BI3309" i="1"/>
  <c r="BH3309" i="1"/>
  <c r="BG3309" i="1"/>
  <c r="BF3309" i="1"/>
  <c r="BD3309" i="1"/>
  <c r="BC3309" i="1"/>
  <c r="BB3309" i="1"/>
  <c r="BA3309" i="1"/>
  <c r="AZ3309" i="1"/>
  <c r="BQ3307" i="1"/>
  <c r="BP3307" i="1"/>
  <c r="BO3307" i="1"/>
  <c r="BN3307" i="1"/>
  <c r="BM3307" i="1"/>
  <c r="BL3307" i="1"/>
  <c r="BK3307" i="1"/>
  <c r="BJ3307" i="1"/>
  <c r="BI3307" i="1"/>
  <c r="BH3307" i="1"/>
  <c r="BG3307" i="1"/>
  <c r="BF3307" i="1"/>
  <c r="BD3307" i="1"/>
  <c r="BC3307" i="1"/>
  <c r="BB3307" i="1"/>
  <c r="BA3307" i="1"/>
  <c r="AZ3307" i="1"/>
  <c r="BQ3296" i="1"/>
  <c r="BP3296" i="1"/>
  <c r="BO3296" i="1"/>
  <c r="BN3296" i="1"/>
  <c r="BM3296" i="1"/>
  <c r="BL3296" i="1"/>
  <c r="BK3296" i="1"/>
  <c r="BJ3296" i="1"/>
  <c r="BI3296" i="1"/>
  <c r="BH3296" i="1"/>
  <c r="BG3296" i="1"/>
  <c r="BF3296" i="1"/>
  <c r="BD3296" i="1"/>
  <c r="BC3296" i="1"/>
  <c r="BB3296" i="1"/>
  <c r="BA3296" i="1"/>
  <c r="AZ3296" i="1"/>
  <c r="BQ3295" i="1"/>
  <c r="BP3295" i="1"/>
  <c r="BO3295" i="1"/>
  <c r="BN3295" i="1"/>
  <c r="BM3295" i="1"/>
  <c r="BL3295" i="1"/>
  <c r="BK3295" i="1"/>
  <c r="BJ3295" i="1"/>
  <c r="BI3295" i="1"/>
  <c r="BH3295" i="1"/>
  <c r="BG3295" i="1"/>
  <c r="BF3295" i="1"/>
  <c r="BD3295" i="1"/>
  <c r="BC3295" i="1"/>
  <c r="BB3295" i="1"/>
  <c r="BA3295" i="1"/>
  <c r="AZ3295" i="1"/>
  <c r="BQ3294" i="1"/>
  <c r="BP3294" i="1"/>
  <c r="BO3294" i="1"/>
  <c r="BN3294" i="1"/>
  <c r="BM3294" i="1"/>
  <c r="BL3294" i="1"/>
  <c r="BK3294" i="1"/>
  <c r="BJ3294" i="1"/>
  <c r="BI3294" i="1"/>
  <c r="BH3294" i="1"/>
  <c r="BG3294" i="1"/>
  <c r="BF3294" i="1"/>
  <c r="BD3294" i="1"/>
  <c r="BC3294" i="1"/>
  <c r="BB3294" i="1"/>
  <c r="BA3294" i="1"/>
  <c r="AZ3294" i="1"/>
  <c r="BQ3293" i="1"/>
  <c r="BP3293" i="1"/>
  <c r="BO3293" i="1"/>
  <c r="BN3293" i="1"/>
  <c r="BM3293" i="1"/>
  <c r="BL3293" i="1"/>
  <c r="BK3293" i="1"/>
  <c r="BJ3293" i="1"/>
  <c r="BI3293" i="1"/>
  <c r="BH3293" i="1"/>
  <c r="BG3293" i="1"/>
  <c r="BF3293" i="1"/>
  <c r="BD3293" i="1"/>
  <c r="BC3293" i="1"/>
  <c r="BB3293" i="1"/>
  <c r="BA3293" i="1"/>
  <c r="AZ3293" i="1"/>
  <c r="BQ3287" i="1"/>
  <c r="BP3287" i="1"/>
  <c r="BO3287" i="1"/>
  <c r="BN3287" i="1"/>
  <c r="BM3287" i="1"/>
  <c r="BL3287" i="1"/>
  <c r="BK3287" i="1"/>
  <c r="BJ3287" i="1"/>
  <c r="BI3287" i="1"/>
  <c r="BH3287" i="1"/>
  <c r="BG3287" i="1"/>
  <c r="BF3287" i="1"/>
  <c r="BD3287" i="1"/>
  <c r="BC3287" i="1"/>
  <c r="BB3287" i="1"/>
  <c r="BA3287" i="1"/>
  <c r="AZ3287" i="1"/>
  <c r="BQ3285" i="1"/>
  <c r="BP3285" i="1"/>
  <c r="BO3285" i="1"/>
  <c r="BN3285" i="1"/>
  <c r="BM3285" i="1"/>
  <c r="BL3285" i="1"/>
  <c r="BK3285" i="1"/>
  <c r="BJ3285" i="1"/>
  <c r="BI3285" i="1"/>
  <c r="BH3285" i="1"/>
  <c r="BG3285" i="1"/>
  <c r="BF3285" i="1"/>
  <c r="BD3285" i="1"/>
  <c r="BC3285" i="1"/>
  <c r="BB3285" i="1"/>
  <c r="BA3285" i="1"/>
  <c r="AZ3285" i="1"/>
  <c r="BQ3283" i="1"/>
  <c r="BP3283" i="1"/>
  <c r="BO3283" i="1"/>
  <c r="BN3283" i="1"/>
  <c r="BM3283" i="1"/>
  <c r="BL3283" i="1"/>
  <c r="BK3283" i="1"/>
  <c r="BJ3283" i="1"/>
  <c r="BI3283" i="1"/>
  <c r="BH3283" i="1"/>
  <c r="BG3283" i="1"/>
  <c r="BF3283" i="1"/>
  <c r="BD3283" i="1"/>
  <c r="BC3283" i="1"/>
  <c r="BB3283" i="1"/>
  <c r="BA3283" i="1"/>
  <c r="AZ3283" i="1"/>
  <c r="BQ3280" i="1"/>
  <c r="BP3280" i="1"/>
  <c r="BO3280" i="1"/>
  <c r="BN3280" i="1"/>
  <c r="BM3280" i="1"/>
  <c r="BL3280" i="1"/>
  <c r="BK3280" i="1"/>
  <c r="BJ3280" i="1"/>
  <c r="BI3280" i="1"/>
  <c r="BH3280" i="1"/>
  <c r="BG3280" i="1"/>
  <c r="BF3280" i="1"/>
  <c r="BD3280" i="1"/>
  <c r="BC3280" i="1"/>
  <c r="BB3280" i="1"/>
  <c r="BA3280" i="1"/>
  <c r="AZ3280" i="1"/>
  <c r="BQ3276" i="1"/>
  <c r="BP3276" i="1"/>
  <c r="BO3276" i="1"/>
  <c r="BN3276" i="1"/>
  <c r="BM3276" i="1"/>
  <c r="BL3276" i="1"/>
  <c r="BK3276" i="1"/>
  <c r="BJ3276" i="1"/>
  <c r="BI3276" i="1"/>
  <c r="BH3276" i="1"/>
  <c r="BG3276" i="1"/>
  <c r="BF3276" i="1"/>
  <c r="BD3276" i="1"/>
  <c r="BC3276" i="1"/>
  <c r="BB3276" i="1"/>
  <c r="BA3276" i="1"/>
  <c r="AZ3276" i="1"/>
  <c r="BQ3270" i="1"/>
  <c r="BP3270" i="1"/>
  <c r="BO3270" i="1"/>
  <c r="BN3270" i="1"/>
  <c r="BM3270" i="1"/>
  <c r="BL3270" i="1"/>
  <c r="BK3270" i="1"/>
  <c r="BJ3270" i="1"/>
  <c r="BI3270" i="1"/>
  <c r="BH3270" i="1"/>
  <c r="BG3270" i="1"/>
  <c r="BF3270" i="1"/>
  <c r="BD3270" i="1"/>
  <c r="BC3270" i="1"/>
  <c r="BB3270" i="1"/>
  <c r="BA3270" i="1"/>
  <c r="AZ3270" i="1"/>
  <c r="BQ3268" i="1"/>
  <c r="BP3268" i="1"/>
  <c r="BO3268" i="1"/>
  <c r="BN3268" i="1"/>
  <c r="BM3268" i="1"/>
  <c r="BL3268" i="1"/>
  <c r="BK3268" i="1"/>
  <c r="BJ3268" i="1"/>
  <c r="BI3268" i="1"/>
  <c r="BH3268" i="1"/>
  <c r="BG3268" i="1"/>
  <c r="BF3268" i="1"/>
  <c r="BD3268" i="1"/>
  <c r="BC3268" i="1"/>
  <c r="BB3268" i="1"/>
  <c r="BA3268" i="1"/>
  <c r="AZ3268" i="1"/>
  <c r="BQ3266" i="1"/>
  <c r="BP3266" i="1"/>
  <c r="BO3266" i="1"/>
  <c r="BN3266" i="1"/>
  <c r="BM3266" i="1"/>
  <c r="BL3266" i="1"/>
  <c r="BK3266" i="1"/>
  <c r="BJ3266" i="1"/>
  <c r="BI3266" i="1"/>
  <c r="BH3266" i="1"/>
  <c r="BG3266" i="1"/>
  <c r="BF3266" i="1"/>
  <c r="BD3266" i="1"/>
  <c r="BC3266" i="1"/>
  <c r="BB3266" i="1"/>
  <c r="BA3266" i="1"/>
  <c r="AZ3266" i="1"/>
  <c r="BQ3256" i="1"/>
  <c r="BP3256" i="1"/>
  <c r="BO3256" i="1"/>
  <c r="BN3256" i="1"/>
  <c r="BM3256" i="1"/>
  <c r="BL3256" i="1"/>
  <c r="BK3256" i="1"/>
  <c r="BJ3256" i="1"/>
  <c r="BI3256" i="1"/>
  <c r="BH3256" i="1"/>
  <c r="BG3256" i="1"/>
  <c r="BF3256" i="1"/>
  <c r="BD3256" i="1"/>
  <c r="BC3256" i="1"/>
  <c r="BB3256" i="1"/>
  <c r="BA3256" i="1"/>
  <c r="AZ3256" i="1"/>
  <c r="BQ3247" i="1"/>
  <c r="BP3247" i="1"/>
  <c r="BO3247" i="1"/>
  <c r="BN3247" i="1"/>
  <c r="BM3247" i="1"/>
  <c r="BL3247" i="1"/>
  <c r="BK3247" i="1"/>
  <c r="BJ3247" i="1"/>
  <c r="BI3247" i="1"/>
  <c r="BH3247" i="1"/>
  <c r="BG3247" i="1"/>
  <c r="BF3247" i="1"/>
  <c r="BD3247" i="1"/>
  <c r="BC3247" i="1"/>
  <c r="BB3247" i="1"/>
  <c r="BA3247" i="1"/>
  <c r="AZ3247" i="1"/>
  <c r="BQ3241" i="1"/>
  <c r="BQ3239" i="1" s="1"/>
  <c r="BP3241" i="1"/>
  <c r="BP3239" i="1" s="1"/>
  <c r="BO3241" i="1"/>
  <c r="BO3239" i="1" s="1"/>
  <c r="BN3241" i="1"/>
  <c r="BN3239" i="1" s="1"/>
  <c r="BM3241" i="1"/>
  <c r="BM3239" i="1" s="1"/>
  <c r="BL3241" i="1"/>
  <c r="BL3239" i="1" s="1"/>
  <c r="BK3241" i="1"/>
  <c r="BK3239" i="1" s="1"/>
  <c r="BJ3241" i="1"/>
  <c r="BJ3239" i="1" s="1"/>
  <c r="BI3241" i="1"/>
  <c r="BI3239" i="1" s="1"/>
  <c r="BH3241" i="1"/>
  <c r="BH3239" i="1" s="1"/>
  <c r="BG3241" i="1"/>
  <c r="BG3239" i="1" s="1"/>
  <c r="BF3241" i="1"/>
  <c r="BD3241" i="1"/>
  <c r="BD3239" i="1" s="1"/>
  <c r="BC3241" i="1"/>
  <c r="BC3239" i="1" s="1"/>
  <c r="BB3241" i="1"/>
  <c r="BB3239" i="1" s="1"/>
  <c r="BA3241" i="1"/>
  <c r="BA3239" i="1" s="1"/>
  <c r="AZ3241" i="1"/>
  <c r="BQ3215" i="1"/>
  <c r="BQ3214" i="1" s="1"/>
  <c r="BP3215" i="1"/>
  <c r="BP3214" i="1" s="1"/>
  <c r="BO3215" i="1"/>
  <c r="BO3214" i="1" s="1"/>
  <c r="BN3215" i="1"/>
  <c r="BN3214" i="1" s="1"/>
  <c r="BM3215" i="1"/>
  <c r="BM3214" i="1" s="1"/>
  <c r="BL3215" i="1"/>
  <c r="BL3214" i="1" s="1"/>
  <c r="BK3215" i="1"/>
  <c r="BK3214" i="1" s="1"/>
  <c r="BJ3215" i="1"/>
  <c r="BJ3214" i="1" s="1"/>
  <c r="BI3215" i="1"/>
  <c r="BI3214" i="1" s="1"/>
  <c r="BH3215" i="1"/>
  <c r="BH3214" i="1" s="1"/>
  <c r="BG3215" i="1"/>
  <c r="BG3214" i="1" s="1"/>
  <c r="BF3215" i="1"/>
  <c r="BD3215" i="1"/>
  <c r="BD3214" i="1" s="1"/>
  <c r="BC3215" i="1"/>
  <c r="BC3214" i="1" s="1"/>
  <c r="BB3215" i="1"/>
  <c r="BB3214" i="1" s="1"/>
  <c r="BA3215" i="1"/>
  <c r="BA3214" i="1" s="1"/>
  <c r="AZ3215" i="1"/>
  <c r="BQ3212" i="1"/>
  <c r="BQ3211" i="1" s="1"/>
  <c r="BP3212" i="1"/>
  <c r="BP3211" i="1" s="1"/>
  <c r="BO3212" i="1"/>
  <c r="BO3211" i="1" s="1"/>
  <c r="BN3212" i="1"/>
  <c r="BN3211" i="1" s="1"/>
  <c r="BM3212" i="1"/>
  <c r="BM3211" i="1" s="1"/>
  <c r="BL3212" i="1"/>
  <c r="BL3211" i="1" s="1"/>
  <c r="BK3212" i="1"/>
  <c r="BK3211" i="1" s="1"/>
  <c r="BJ3212" i="1"/>
  <c r="BJ3211" i="1" s="1"/>
  <c r="BI3212" i="1"/>
  <c r="BI3211" i="1" s="1"/>
  <c r="BH3212" i="1"/>
  <c r="BH3211" i="1" s="1"/>
  <c r="BG3212" i="1"/>
  <c r="BG3211" i="1" s="1"/>
  <c r="BF3212" i="1"/>
  <c r="BD3212" i="1"/>
  <c r="BD3211" i="1" s="1"/>
  <c r="BC3212" i="1"/>
  <c r="BC3211" i="1" s="1"/>
  <c r="BB3212" i="1"/>
  <c r="BB3211" i="1" s="1"/>
  <c r="BA3212" i="1"/>
  <c r="BA3211" i="1" s="1"/>
  <c r="AZ3212" i="1"/>
  <c r="BQ3209" i="1"/>
  <c r="BQ3208" i="1" s="1"/>
  <c r="BP3209" i="1"/>
  <c r="BP3208" i="1" s="1"/>
  <c r="BO3209" i="1"/>
  <c r="BO3208" i="1" s="1"/>
  <c r="BN3209" i="1"/>
  <c r="BN3208" i="1" s="1"/>
  <c r="BM3209" i="1"/>
  <c r="BM3208" i="1" s="1"/>
  <c r="BL3209" i="1"/>
  <c r="BL3208" i="1" s="1"/>
  <c r="BK3209" i="1"/>
  <c r="BK3208" i="1" s="1"/>
  <c r="BJ3209" i="1"/>
  <c r="BJ3208" i="1" s="1"/>
  <c r="BI3209" i="1"/>
  <c r="BI3208" i="1" s="1"/>
  <c r="BH3209" i="1"/>
  <c r="BH3208" i="1" s="1"/>
  <c r="BG3209" i="1"/>
  <c r="BG3208" i="1" s="1"/>
  <c r="BF3209" i="1"/>
  <c r="BD3209" i="1"/>
  <c r="BD3208" i="1" s="1"/>
  <c r="BC3209" i="1"/>
  <c r="BC3208" i="1" s="1"/>
  <c r="BB3209" i="1"/>
  <c r="BB3208" i="1" s="1"/>
  <c r="BA3209" i="1"/>
  <c r="BA3208" i="1" s="1"/>
  <c r="AZ3209" i="1"/>
  <c r="BQ3204" i="1"/>
  <c r="BP3204" i="1"/>
  <c r="BO3204" i="1"/>
  <c r="BN3204" i="1"/>
  <c r="BM3204" i="1"/>
  <c r="BL3204" i="1"/>
  <c r="BK3204" i="1"/>
  <c r="BJ3204" i="1"/>
  <c r="BI3204" i="1"/>
  <c r="BH3204" i="1"/>
  <c r="BG3204" i="1"/>
  <c r="BF3204" i="1"/>
  <c r="BD3204" i="1"/>
  <c r="BC3204" i="1"/>
  <c r="BB3204" i="1"/>
  <c r="BA3204" i="1"/>
  <c r="AZ3204" i="1"/>
  <c r="BQ3193" i="1"/>
  <c r="BP3193" i="1"/>
  <c r="BO3193" i="1"/>
  <c r="BN3193" i="1"/>
  <c r="BM3193" i="1"/>
  <c r="BL3193" i="1"/>
  <c r="BK3193" i="1"/>
  <c r="BJ3193" i="1"/>
  <c r="BI3193" i="1"/>
  <c r="BH3193" i="1"/>
  <c r="BG3193" i="1"/>
  <c r="BF3193" i="1"/>
  <c r="BD3193" i="1"/>
  <c r="BC3193" i="1"/>
  <c r="BB3193" i="1"/>
  <c r="BA3193" i="1"/>
  <c r="AZ3193" i="1"/>
  <c r="BQ3187" i="1"/>
  <c r="BQ3185" i="1" s="1"/>
  <c r="BP3187" i="1"/>
  <c r="BP3185" i="1" s="1"/>
  <c r="BO3187" i="1"/>
  <c r="BO3185" i="1" s="1"/>
  <c r="BN3187" i="1"/>
  <c r="BN3185" i="1" s="1"/>
  <c r="BM3187" i="1"/>
  <c r="BM3185" i="1" s="1"/>
  <c r="BL3187" i="1"/>
  <c r="BL3185" i="1" s="1"/>
  <c r="BK3187" i="1"/>
  <c r="BK3185" i="1" s="1"/>
  <c r="BJ3187" i="1"/>
  <c r="BJ3185" i="1" s="1"/>
  <c r="BI3187" i="1"/>
  <c r="BI3185" i="1" s="1"/>
  <c r="BH3187" i="1"/>
  <c r="BH3185" i="1" s="1"/>
  <c r="BG3187" i="1"/>
  <c r="BG3185" i="1" s="1"/>
  <c r="BF3187" i="1"/>
  <c r="BD3187" i="1"/>
  <c r="BD3185" i="1" s="1"/>
  <c r="BC3187" i="1"/>
  <c r="BC3185" i="1" s="1"/>
  <c r="BB3187" i="1"/>
  <c r="BB3185" i="1" s="1"/>
  <c r="BA3187" i="1"/>
  <c r="BA3185" i="1" s="1"/>
  <c r="AZ3187" i="1"/>
  <c r="BQ3179" i="1"/>
  <c r="BP3179" i="1"/>
  <c r="BO3179" i="1"/>
  <c r="BN3179" i="1"/>
  <c r="BM3179" i="1"/>
  <c r="BL3179" i="1"/>
  <c r="BK3179" i="1"/>
  <c r="BJ3179" i="1"/>
  <c r="BI3179" i="1"/>
  <c r="BH3179" i="1"/>
  <c r="BG3179" i="1"/>
  <c r="BF3179" i="1"/>
  <c r="BD3179" i="1"/>
  <c r="BC3179" i="1"/>
  <c r="BB3179" i="1"/>
  <c r="BA3179" i="1"/>
  <c r="AZ3179" i="1"/>
  <c r="BQ3178" i="1"/>
  <c r="BP3178" i="1"/>
  <c r="BO3178" i="1"/>
  <c r="BN3178" i="1"/>
  <c r="BM3178" i="1"/>
  <c r="BL3178" i="1"/>
  <c r="BK3178" i="1"/>
  <c r="BJ3178" i="1"/>
  <c r="BI3178" i="1"/>
  <c r="BH3178" i="1"/>
  <c r="BG3178" i="1"/>
  <c r="BF3178" i="1"/>
  <c r="BD3178" i="1"/>
  <c r="BC3178" i="1"/>
  <c r="BB3178" i="1"/>
  <c r="BA3178" i="1"/>
  <c r="AZ3178" i="1"/>
  <c r="BQ3177" i="1"/>
  <c r="BP3177" i="1"/>
  <c r="BO3177" i="1"/>
  <c r="BN3177" i="1"/>
  <c r="BM3177" i="1"/>
  <c r="BL3177" i="1"/>
  <c r="BK3177" i="1"/>
  <c r="BJ3177" i="1"/>
  <c r="BI3177" i="1"/>
  <c r="BH3177" i="1"/>
  <c r="BG3177" i="1"/>
  <c r="BF3177" i="1"/>
  <c r="BD3177" i="1"/>
  <c r="BC3177" i="1"/>
  <c r="BB3177" i="1"/>
  <c r="BA3177" i="1"/>
  <c r="AZ3177" i="1"/>
  <c r="BQ3176" i="1"/>
  <c r="BP3176" i="1"/>
  <c r="BO3176" i="1"/>
  <c r="BN3176" i="1"/>
  <c r="BM3176" i="1"/>
  <c r="BL3176" i="1"/>
  <c r="BK3176" i="1"/>
  <c r="BJ3176" i="1"/>
  <c r="BI3176" i="1"/>
  <c r="BH3176" i="1"/>
  <c r="BG3176" i="1"/>
  <c r="BF3176" i="1"/>
  <c r="BD3176" i="1"/>
  <c r="BC3176" i="1"/>
  <c r="BB3176" i="1"/>
  <c r="BA3176" i="1"/>
  <c r="AZ3176" i="1"/>
  <c r="BQ3175" i="1"/>
  <c r="BP3175" i="1"/>
  <c r="BO3175" i="1"/>
  <c r="BN3175" i="1"/>
  <c r="BM3175" i="1"/>
  <c r="BL3175" i="1"/>
  <c r="BK3175" i="1"/>
  <c r="BJ3175" i="1"/>
  <c r="BI3175" i="1"/>
  <c r="BH3175" i="1"/>
  <c r="BG3175" i="1"/>
  <c r="BF3175" i="1"/>
  <c r="BD3175" i="1"/>
  <c r="BC3175" i="1"/>
  <c r="BB3175" i="1"/>
  <c r="BA3175" i="1"/>
  <c r="AZ3175" i="1"/>
  <c r="BQ3174" i="1"/>
  <c r="BP3174" i="1"/>
  <c r="BO3174" i="1"/>
  <c r="BN3174" i="1"/>
  <c r="BM3174" i="1"/>
  <c r="BL3174" i="1"/>
  <c r="BK3174" i="1"/>
  <c r="BJ3174" i="1"/>
  <c r="BI3174" i="1"/>
  <c r="BH3174" i="1"/>
  <c r="BG3174" i="1"/>
  <c r="BF3174" i="1"/>
  <c r="BD3174" i="1"/>
  <c r="BC3174" i="1"/>
  <c r="BB3174" i="1"/>
  <c r="BA3174" i="1"/>
  <c r="AZ3174" i="1"/>
  <c r="BQ3173" i="1"/>
  <c r="BP3173" i="1"/>
  <c r="BO3173" i="1"/>
  <c r="BN3173" i="1"/>
  <c r="BM3173" i="1"/>
  <c r="BL3173" i="1"/>
  <c r="BK3173" i="1"/>
  <c r="BJ3173" i="1"/>
  <c r="BI3173" i="1"/>
  <c r="BH3173" i="1"/>
  <c r="BG3173" i="1"/>
  <c r="BF3173" i="1"/>
  <c r="BD3173" i="1"/>
  <c r="BC3173" i="1"/>
  <c r="BB3173" i="1"/>
  <c r="BA3173" i="1"/>
  <c r="AZ3173" i="1"/>
  <c r="BQ3165" i="1"/>
  <c r="BP3165" i="1"/>
  <c r="BO3165" i="1"/>
  <c r="BN3165" i="1"/>
  <c r="BM3165" i="1"/>
  <c r="BL3165" i="1"/>
  <c r="BK3165" i="1"/>
  <c r="BJ3165" i="1"/>
  <c r="BI3165" i="1"/>
  <c r="BH3165" i="1"/>
  <c r="BG3165" i="1"/>
  <c r="BF3165" i="1"/>
  <c r="BD3165" i="1"/>
  <c r="BC3165" i="1"/>
  <c r="BB3165" i="1"/>
  <c r="BA3165" i="1"/>
  <c r="AZ3165" i="1"/>
  <c r="BQ3163" i="1"/>
  <c r="BP3163" i="1"/>
  <c r="BO3163" i="1"/>
  <c r="BN3163" i="1"/>
  <c r="BM3163" i="1"/>
  <c r="BL3163" i="1"/>
  <c r="BK3163" i="1"/>
  <c r="BJ3163" i="1"/>
  <c r="BI3163" i="1"/>
  <c r="BH3163" i="1"/>
  <c r="BG3163" i="1"/>
  <c r="BF3163" i="1"/>
  <c r="BD3163" i="1"/>
  <c r="BC3163" i="1"/>
  <c r="BB3163" i="1"/>
  <c r="BA3163" i="1"/>
  <c r="AZ3163" i="1"/>
  <c r="BQ3159" i="1"/>
  <c r="BP3159" i="1"/>
  <c r="BO3159" i="1"/>
  <c r="BN3159" i="1"/>
  <c r="BM3159" i="1"/>
  <c r="BL3159" i="1"/>
  <c r="BK3159" i="1"/>
  <c r="BJ3159" i="1"/>
  <c r="BI3159" i="1"/>
  <c r="BH3159" i="1"/>
  <c r="BG3159" i="1"/>
  <c r="BF3159" i="1"/>
  <c r="BD3159" i="1"/>
  <c r="BC3159" i="1"/>
  <c r="BB3159" i="1"/>
  <c r="BA3159" i="1"/>
  <c r="AZ3159" i="1"/>
  <c r="BQ3145" i="1"/>
  <c r="BP3145" i="1"/>
  <c r="BO3145" i="1"/>
  <c r="BN3145" i="1"/>
  <c r="BM3145" i="1"/>
  <c r="BL3145" i="1"/>
  <c r="BK3145" i="1"/>
  <c r="BJ3145" i="1"/>
  <c r="BI3145" i="1"/>
  <c r="BH3145" i="1"/>
  <c r="BG3145" i="1"/>
  <c r="BF3145" i="1"/>
  <c r="BD3145" i="1"/>
  <c r="BC3145" i="1"/>
  <c r="BB3145" i="1"/>
  <c r="BA3145" i="1"/>
  <c r="AZ3145" i="1"/>
  <c r="BQ3139" i="1"/>
  <c r="BP3139" i="1"/>
  <c r="BO3139" i="1"/>
  <c r="BN3139" i="1"/>
  <c r="BM3139" i="1"/>
  <c r="BL3139" i="1"/>
  <c r="BK3139" i="1"/>
  <c r="BJ3139" i="1"/>
  <c r="BI3139" i="1"/>
  <c r="BH3139" i="1"/>
  <c r="BG3139" i="1"/>
  <c r="BF3139" i="1"/>
  <c r="BD3139" i="1"/>
  <c r="BC3139" i="1"/>
  <c r="BB3139" i="1"/>
  <c r="BA3139" i="1"/>
  <c r="AZ3139" i="1"/>
  <c r="BQ3137" i="1"/>
  <c r="BP3137" i="1"/>
  <c r="BO3137" i="1"/>
  <c r="BN3137" i="1"/>
  <c r="BM3137" i="1"/>
  <c r="BL3137" i="1"/>
  <c r="BK3137" i="1"/>
  <c r="BJ3137" i="1"/>
  <c r="BI3137" i="1"/>
  <c r="BH3137" i="1"/>
  <c r="BG3137" i="1"/>
  <c r="BF3137" i="1"/>
  <c r="BD3137" i="1"/>
  <c r="BC3137" i="1"/>
  <c r="BB3137" i="1"/>
  <c r="BA3137" i="1"/>
  <c r="AZ3137" i="1"/>
  <c r="BQ3133" i="1"/>
  <c r="BP3133" i="1"/>
  <c r="BO3133" i="1"/>
  <c r="BN3133" i="1"/>
  <c r="BM3133" i="1"/>
  <c r="BL3133" i="1"/>
  <c r="BK3133" i="1"/>
  <c r="BJ3133" i="1"/>
  <c r="BI3133" i="1"/>
  <c r="BH3133" i="1"/>
  <c r="BG3133" i="1"/>
  <c r="BF3133" i="1"/>
  <c r="BD3133" i="1"/>
  <c r="BC3133" i="1"/>
  <c r="BB3133" i="1"/>
  <c r="BA3133" i="1"/>
  <c r="AZ3133" i="1"/>
  <c r="BQ3128" i="1"/>
  <c r="BP3128" i="1"/>
  <c r="BO3128" i="1"/>
  <c r="BN3128" i="1"/>
  <c r="BM3128" i="1"/>
  <c r="BL3128" i="1"/>
  <c r="BK3128" i="1"/>
  <c r="BJ3128" i="1"/>
  <c r="BI3128" i="1"/>
  <c r="BH3128" i="1"/>
  <c r="BG3128" i="1"/>
  <c r="BF3128" i="1"/>
  <c r="BD3128" i="1"/>
  <c r="BC3128" i="1"/>
  <c r="BB3128" i="1"/>
  <c r="BA3128" i="1"/>
  <c r="AZ3128" i="1"/>
  <c r="BQ3123" i="1"/>
  <c r="BP3123" i="1"/>
  <c r="BO3123" i="1"/>
  <c r="BN3123" i="1"/>
  <c r="BM3123" i="1"/>
  <c r="BL3123" i="1"/>
  <c r="BK3123" i="1"/>
  <c r="BJ3123" i="1"/>
  <c r="BI3123" i="1"/>
  <c r="BH3123" i="1"/>
  <c r="BG3123" i="1"/>
  <c r="BF3123" i="1"/>
  <c r="BD3123" i="1"/>
  <c r="BC3123" i="1"/>
  <c r="BB3123" i="1"/>
  <c r="BA3123" i="1"/>
  <c r="AZ3123" i="1"/>
  <c r="BQ3119" i="1"/>
  <c r="BP3119" i="1"/>
  <c r="BO3119" i="1"/>
  <c r="BN3119" i="1"/>
  <c r="BM3119" i="1"/>
  <c r="BL3119" i="1"/>
  <c r="BK3119" i="1"/>
  <c r="BJ3119" i="1"/>
  <c r="BI3119" i="1"/>
  <c r="BH3119" i="1"/>
  <c r="BG3119" i="1"/>
  <c r="BF3119" i="1"/>
  <c r="BD3119" i="1"/>
  <c r="BC3119" i="1"/>
  <c r="BB3119" i="1"/>
  <c r="BA3119" i="1"/>
  <c r="AZ3119" i="1"/>
  <c r="BQ3115" i="1"/>
  <c r="BP3115" i="1"/>
  <c r="BO3115" i="1"/>
  <c r="BN3115" i="1"/>
  <c r="BM3115" i="1"/>
  <c r="BL3115" i="1"/>
  <c r="BK3115" i="1"/>
  <c r="BJ3115" i="1"/>
  <c r="BI3115" i="1"/>
  <c r="BH3115" i="1"/>
  <c r="BG3115" i="1"/>
  <c r="BF3115" i="1"/>
  <c r="BD3115" i="1"/>
  <c r="BC3115" i="1"/>
  <c r="BB3115" i="1"/>
  <c r="BA3115" i="1"/>
  <c r="AZ3115" i="1"/>
  <c r="BQ3112" i="1"/>
  <c r="BP3112" i="1"/>
  <c r="BO3112" i="1"/>
  <c r="BN3112" i="1"/>
  <c r="BM3112" i="1"/>
  <c r="BL3112" i="1"/>
  <c r="BK3112" i="1"/>
  <c r="BJ3112" i="1"/>
  <c r="BI3112" i="1"/>
  <c r="BH3112" i="1"/>
  <c r="BG3112" i="1"/>
  <c r="BF3112" i="1"/>
  <c r="BD3112" i="1"/>
  <c r="BC3112" i="1"/>
  <c r="BB3112" i="1"/>
  <c r="BA3112" i="1"/>
  <c r="AZ3112" i="1"/>
  <c r="BQ3104" i="1"/>
  <c r="BP3104" i="1"/>
  <c r="BO3104" i="1"/>
  <c r="BN3104" i="1"/>
  <c r="BM3104" i="1"/>
  <c r="BL3104" i="1"/>
  <c r="BK3104" i="1"/>
  <c r="BJ3104" i="1"/>
  <c r="BI3104" i="1"/>
  <c r="BH3104" i="1"/>
  <c r="BG3104" i="1"/>
  <c r="BF3104" i="1"/>
  <c r="BD3104" i="1"/>
  <c r="BC3104" i="1"/>
  <c r="BB3104" i="1"/>
  <c r="BA3104" i="1"/>
  <c r="AZ3104" i="1"/>
  <c r="BQ3096" i="1"/>
  <c r="BP3096" i="1"/>
  <c r="BO3096" i="1"/>
  <c r="BN3096" i="1"/>
  <c r="BM3096" i="1"/>
  <c r="BL3096" i="1"/>
  <c r="BK3096" i="1"/>
  <c r="BJ3096" i="1"/>
  <c r="BI3096" i="1"/>
  <c r="BH3096" i="1"/>
  <c r="BG3096" i="1"/>
  <c r="BF3096" i="1"/>
  <c r="BD3096" i="1"/>
  <c r="BC3096" i="1"/>
  <c r="BB3096" i="1"/>
  <c r="BA3096" i="1"/>
  <c r="AZ3096" i="1"/>
  <c r="BQ3090" i="1"/>
  <c r="BQ3088" i="1" s="1"/>
  <c r="BP3090" i="1"/>
  <c r="BP3088" i="1" s="1"/>
  <c r="BO3090" i="1"/>
  <c r="BO3088" i="1" s="1"/>
  <c r="BN3090" i="1"/>
  <c r="BN3088" i="1" s="1"/>
  <c r="BM3090" i="1"/>
  <c r="BM3088" i="1" s="1"/>
  <c r="BL3090" i="1"/>
  <c r="BL3088" i="1" s="1"/>
  <c r="BK3090" i="1"/>
  <c r="BK3088" i="1" s="1"/>
  <c r="BJ3090" i="1"/>
  <c r="BJ3088" i="1" s="1"/>
  <c r="BI3090" i="1"/>
  <c r="BI3088" i="1" s="1"/>
  <c r="BH3090" i="1"/>
  <c r="BH3088" i="1" s="1"/>
  <c r="BG3090" i="1"/>
  <c r="BG3088" i="1" s="1"/>
  <c r="BF3090" i="1"/>
  <c r="BD3090" i="1"/>
  <c r="BD3088" i="1" s="1"/>
  <c r="BC3090" i="1"/>
  <c r="BC3088" i="1" s="1"/>
  <c r="BB3090" i="1"/>
  <c r="BB3088" i="1" s="1"/>
  <c r="BA3090" i="1"/>
  <c r="BA3088" i="1" s="1"/>
  <c r="AZ3090" i="1"/>
  <c r="BQ3069" i="1"/>
  <c r="BQ3068" i="1" s="1"/>
  <c r="BP3069" i="1"/>
  <c r="BP3068" i="1" s="1"/>
  <c r="BO3069" i="1"/>
  <c r="BO3068" i="1" s="1"/>
  <c r="BN3069" i="1"/>
  <c r="BN3068" i="1" s="1"/>
  <c r="BM3069" i="1"/>
  <c r="BM3068" i="1" s="1"/>
  <c r="BL3069" i="1"/>
  <c r="BL3068" i="1" s="1"/>
  <c r="BK3069" i="1"/>
  <c r="BK3068" i="1" s="1"/>
  <c r="BJ3069" i="1"/>
  <c r="BJ3068" i="1" s="1"/>
  <c r="BI3069" i="1"/>
  <c r="BI3068" i="1" s="1"/>
  <c r="BH3069" i="1"/>
  <c r="BH3068" i="1" s="1"/>
  <c r="BG3069" i="1"/>
  <c r="BG3068" i="1" s="1"/>
  <c r="BF3069" i="1"/>
  <c r="BD3069" i="1"/>
  <c r="BD3068" i="1" s="1"/>
  <c r="BC3069" i="1"/>
  <c r="BC3068" i="1" s="1"/>
  <c r="BB3069" i="1"/>
  <c r="BB3068" i="1" s="1"/>
  <c r="BA3069" i="1"/>
  <c r="BA3068" i="1" s="1"/>
  <c r="AZ3069" i="1"/>
  <c r="BQ3066" i="1"/>
  <c r="BQ3065" i="1" s="1"/>
  <c r="BP3066" i="1"/>
  <c r="BP3065" i="1" s="1"/>
  <c r="BO3066" i="1"/>
  <c r="BO3065" i="1" s="1"/>
  <c r="BN3066" i="1"/>
  <c r="BN3065" i="1" s="1"/>
  <c r="BM3066" i="1"/>
  <c r="BM3065" i="1" s="1"/>
  <c r="BL3066" i="1"/>
  <c r="BL3065" i="1" s="1"/>
  <c r="BK3066" i="1"/>
  <c r="BK3065" i="1" s="1"/>
  <c r="BJ3066" i="1"/>
  <c r="BJ3065" i="1" s="1"/>
  <c r="BI3066" i="1"/>
  <c r="BI3065" i="1" s="1"/>
  <c r="BH3066" i="1"/>
  <c r="BH3065" i="1" s="1"/>
  <c r="BG3066" i="1"/>
  <c r="BG3065" i="1" s="1"/>
  <c r="BF3066" i="1"/>
  <c r="BD3066" i="1"/>
  <c r="BD3065" i="1" s="1"/>
  <c r="BC3066" i="1"/>
  <c r="BC3065" i="1" s="1"/>
  <c r="BB3066" i="1"/>
  <c r="BB3065" i="1" s="1"/>
  <c r="BA3066" i="1"/>
  <c r="BA3065" i="1" s="1"/>
  <c r="AZ3066" i="1"/>
  <c r="BQ3061" i="1"/>
  <c r="BP3061" i="1"/>
  <c r="BO3061" i="1"/>
  <c r="BN3061" i="1"/>
  <c r="BM3061" i="1"/>
  <c r="BL3061" i="1"/>
  <c r="BK3061" i="1"/>
  <c r="BJ3061" i="1"/>
  <c r="BI3061" i="1"/>
  <c r="BH3061" i="1"/>
  <c r="BG3061" i="1"/>
  <c r="BF3061" i="1"/>
  <c r="BD3061" i="1"/>
  <c r="BC3061" i="1"/>
  <c r="BB3061" i="1"/>
  <c r="BA3061" i="1"/>
  <c r="AZ3061" i="1"/>
  <c r="BQ3050" i="1"/>
  <c r="BP3050" i="1"/>
  <c r="BO3050" i="1"/>
  <c r="BN3050" i="1"/>
  <c r="BM3050" i="1"/>
  <c r="BL3050" i="1"/>
  <c r="BK3050" i="1"/>
  <c r="BJ3050" i="1"/>
  <c r="BI3050" i="1"/>
  <c r="BH3050" i="1"/>
  <c r="BG3050" i="1"/>
  <c r="BF3050" i="1"/>
  <c r="BD3050" i="1"/>
  <c r="BC3050" i="1"/>
  <c r="BB3050" i="1"/>
  <c r="BA3050" i="1"/>
  <c r="AZ3050" i="1"/>
  <c r="BQ3044" i="1"/>
  <c r="BQ3042" i="1" s="1"/>
  <c r="BP3044" i="1"/>
  <c r="BP3042" i="1" s="1"/>
  <c r="BO3044" i="1"/>
  <c r="BO3042" i="1" s="1"/>
  <c r="BN3044" i="1"/>
  <c r="BN3042" i="1" s="1"/>
  <c r="BM3044" i="1"/>
  <c r="BM3042" i="1" s="1"/>
  <c r="BL3044" i="1"/>
  <c r="BL3042" i="1" s="1"/>
  <c r="BK3044" i="1"/>
  <c r="BK3042" i="1" s="1"/>
  <c r="BJ3044" i="1"/>
  <c r="BJ3042" i="1" s="1"/>
  <c r="BI3044" i="1"/>
  <c r="BI3042" i="1" s="1"/>
  <c r="BH3044" i="1"/>
  <c r="BH3042" i="1" s="1"/>
  <c r="BG3044" i="1"/>
  <c r="BG3042" i="1" s="1"/>
  <c r="BF3044" i="1"/>
  <c r="BD3044" i="1"/>
  <c r="BD3042" i="1" s="1"/>
  <c r="BC3044" i="1"/>
  <c r="BC3042" i="1" s="1"/>
  <c r="BB3044" i="1"/>
  <c r="BB3042" i="1" s="1"/>
  <c r="BA3044" i="1"/>
  <c r="BA3042" i="1" s="1"/>
  <c r="AZ3044" i="1"/>
  <c r="BQ3019" i="1"/>
  <c r="BP3019" i="1"/>
  <c r="BO3019" i="1"/>
  <c r="BN3019" i="1"/>
  <c r="BM3019" i="1"/>
  <c r="BL3019" i="1"/>
  <c r="BK3019" i="1"/>
  <c r="BJ3019" i="1"/>
  <c r="BI3019" i="1"/>
  <c r="BH3019" i="1"/>
  <c r="BG3019" i="1"/>
  <c r="BF3019" i="1"/>
  <c r="BD3019" i="1"/>
  <c r="BC3019" i="1"/>
  <c r="BB3019" i="1"/>
  <c r="BA3019" i="1"/>
  <c r="AZ3019" i="1"/>
  <c r="BQ3014" i="1"/>
  <c r="BQ3013" i="1" s="1"/>
  <c r="BP3014" i="1"/>
  <c r="BP3013" i="1" s="1"/>
  <c r="BO3014" i="1"/>
  <c r="BO3013" i="1" s="1"/>
  <c r="BN3014" i="1"/>
  <c r="BN3013" i="1" s="1"/>
  <c r="BM3014" i="1"/>
  <c r="BM3013" i="1" s="1"/>
  <c r="BL3014" i="1"/>
  <c r="BL3013" i="1" s="1"/>
  <c r="BK3014" i="1"/>
  <c r="BK3013" i="1" s="1"/>
  <c r="BJ3014" i="1"/>
  <c r="BJ3013" i="1" s="1"/>
  <c r="BI3014" i="1"/>
  <c r="BI3013" i="1" s="1"/>
  <c r="BH3014" i="1"/>
  <c r="BH3013" i="1" s="1"/>
  <c r="BG3014" i="1"/>
  <c r="BG3013" i="1" s="1"/>
  <c r="BF3014" i="1"/>
  <c r="BD3014" i="1"/>
  <c r="BD3013" i="1" s="1"/>
  <c r="BC3014" i="1"/>
  <c r="BC3013" i="1" s="1"/>
  <c r="BB3014" i="1"/>
  <c r="BB3013" i="1" s="1"/>
  <c r="BA3014" i="1"/>
  <c r="BA3013" i="1" s="1"/>
  <c r="AZ3014" i="1"/>
  <c r="BQ3009" i="1"/>
  <c r="BP3009" i="1"/>
  <c r="BO3009" i="1"/>
  <c r="BN3009" i="1"/>
  <c r="BM3009" i="1"/>
  <c r="BL3009" i="1"/>
  <c r="BK3009" i="1"/>
  <c r="BJ3009" i="1"/>
  <c r="BI3009" i="1"/>
  <c r="BH3009" i="1"/>
  <c r="BG3009" i="1"/>
  <c r="BF3009" i="1"/>
  <c r="BD3009" i="1"/>
  <c r="BC3009" i="1"/>
  <c r="BB3009" i="1"/>
  <c r="BA3009" i="1"/>
  <c r="AZ3009" i="1"/>
  <c r="BQ2998" i="1"/>
  <c r="BP2998" i="1"/>
  <c r="BO2998" i="1"/>
  <c r="BN2998" i="1"/>
  <c r="BM2998" i="1"/>
  <c r="BL2998" i="1"/>
  <c r="BK2998" i="1"/>
  <c r="BJ2998" i="1"/>
  <c r="BI2998" i="1"/>
  <c r="BH2998" i="1"/>
  <c r="BG2998" i="1"/>
  <c r="BF2998" i="1"/>
  <c r="BD2998" i="1"/>
  <c r="BC2998" i="1"/>
  <c r="BB2998" i="1"/>
  <c r="BA2998" i="1"/>
  <c r="AZ2998" i="1"/>
  <c r="BQ2992" i="1"/>
  <c r="BQ2990" i="1" s="1"/>
  <c r="BP2992" i="1"/>
  <c r="BP2990" i="1" s="1"/>
  <c r="BO2992" i="1"/>
  <c r="BO2990" i="1" s="1"/>
  <c r="BN2992" i="1"/>
  <c r="BN2990" i="1" s="1"/>
  <c r="BM2992" i="1"/>
  <c r="BM2990" i="1" s="1"/>
  <c r="BL2992" i="1"/>
  <c r="BL2990" i="1" s="1"/>
  <c r="BK2992" i="1"/>
  <c r="BK2990" i="1" s="1"/>
  <c r="BJ2992" i="1"/>
  <c r="BJ2990" i="1" s="1"/>
  <c r="BI2992" i="1"/>
  <c r="BI2990" i="1" s="1"/>
  <c r="BH2992" i="1"/>
  <c r="BH2990" i="1" s="1"/>
  <c r="BG2992" i="1"/>
  <c r="BG2990" i="1" s="1"/>
  <c r="BF2992" i="1"/>
  <c r="BD2992" i="1"/>
  <c r="BD2990" i="1" s="1"/>
  <c r="BC2992" i="1"/>
  <c r="BC2990" i="1" s="1"/>
  <c r="BB2992" i="1"/>
  <c r="BB2990" i="1" s="1"/>
  <c r="BA2992" i="1"/>
  <c r="BA2990" i="1" s="1"/>
  <c r="AZ2992" i="1"/>
  <c r="BQ2976" i="1"/>
  <c r="BP2976" i="1"/>
  <c r="BO2976" i="1"/>
  <c r="BN2976" i="1"/>
  <c r="BM2976" i="1"/>
  <c r="BL2976" i="1"/>
  <c r="BK2976" i="1"/>
  <c r="BJ2976" i="1"/>
  <c r="BI2976" i="1"/>
  <c r="BH2976" i="1"/>
  <c r="BG2976" i="1"/>
  <c r="BF2976" i="1"/>
  <c r="BD2976" i="1"/>
  <c r="BC2976" i="1"/>
  <c r="BB2976" i="1"/>
  <c r="BA2976" i="1"/>
  <c r="AZ2976" i="1"/>
  <c r="BQ2975" i="1"/>
  <c r="BP2975" i="1"/>
  <c r="BO2975" i="1"/>
  <c r="BN2975" i="1"/>
  <c r="BM2975" i="1"/>
  <c r="BL2975" i="1"/>
  <c r="BK2975" i="1"/>
  <c r="BJ2975" i="1"/>
  <c r="BI2975" i="1"/>
  <c r="BH2975" i="1"/>
  <c r="BG2975" i="1"/>
  <c r="BF2975" i="1"/>
  <c r="BD2975" i="1"/>
  <c r="BC2975" i="1"/>
  <c r="BB2975" i="1"/>
  <c r="BA2975" i="1"/>
  <c r="AZ2975" i="1"/>
  <c r="BQ2974" i="1"/>
  <c r="BP2974" i="1"/>
  <c r="BO2974" i="1"/>
  <c r="BN2974" i="1"/>
  <c r="BM2974" i="1"/>
  <c r="BL2974" i="1"/>
  <c r="BK2974" i="1"/>
  <c r="BJ2974" i="1"/>
  <c r="BI2974" i="1"/>
  <c r="BH2974" i="1"/>
  <c r="BG2974" i="1"/>
  <c r="BF2974" i="1"/>
  <c r="BD2974" i="1"/>
  <c r="BC2974" i="1"/>
  <c r="BB2974" i="1"/>
  <c r="BA2974" i="1"/>
  <c r="AZ2974" i="1"/>
  <c r="BQ2966" i="1"/>
  <c r="BP2966" i="1"/>
  <c r="BO2966" i="1"/>
  <c r="BN2966" i="1"/>
  <c r="BM2966" i="1"/>
  <c r="BL2966" i="1"/>
  <c r="BK2966" i="1"/>
  <c r="BJ2966" i="1"/>
  <c r="BI2966" i="1"/>
  <c r="BH2966" i="1"/>
  <c r="BG2966" i="1"/>
  <c r="BF2966" i="1"/>
  <c r="BD2966" i="1"/>
  <c r="BC2966" i="1"/>
  <c r="BB2966" i="1"/>
  <c r="BA2966" i="1"/>
  <c r="AZ2966" i="1"/>
  <c r="BQ2953" i="1"/>
  <c r="BP2953" i="1"/>
  <c r="BO2953" i="1"/>
  <c r="BN2953" i="1"/>
  <c r="BM2953" i="1"/>
  <c r="BL2953" i="1"/>
  <c r="BK2953" i="1"/>
  <c r="BJ2953" i="1"/>
  <c r="BI2953" i="1"/>
  <c r="BH2953" i="1"/>
  <c r="BG2953" i="1"/>
  <c r="BF2953" i="1"/>
  <c r="BD2953" i="1"/>
  <c r="BC2953" i="1"/>
  <c r="BB2953" i="1"/>
  <c r="BA2953" i="1"/>
  <c r="AZ2953" i="1"/>
  <c r="BQ2947" i="1"/>
  <c r="BP2947" i="1"/>
  <c r="BO2947" i="1"/>
  <c r="BN2947" i="1"/>
  <c r="BM2947" i="1"/>
  <c r="BL2947" i="1"/>
  <c r="BK2947" i="1"/>
  <c r="BJ2947" i="1"/>
  <c r="BI2947" i="1"/>
  <c r="BH2947" i="1"/>
  <c r="BG2947" i="1"/>
  <c r="BF2947" i="1"/>
  <c r="BD2947" i="1"/>
  <c r="BC2947" i="1"/>
  <c r="BB2947" i="1"/>
  <c r="BA2947" i="1"/>
  <c r="AZ2947" i="1"/>
  <c r="BQ2943" i="1"/>
  <c r="BP2943" i="1"/>
  <c r="BO2943" i="1"/>
  <c r="BN2943" i="1"/>
  <c r="BM2943" i="1"/>
  <c r="BL2943" i="1"/>
  <c r="BK2943" i="1"/>
  <c r="BJ2943" i="1"/>
  <c r="BI2943" i="1"/>
  <c r="BH2943" i="1"/>
  <c r="BG2943" i="1"/>
  <c r="BF2943" i="1"/>
  <c r="BD2943" i="1"/>
  <c r="BC2943" i="1"/>
  <c r="BB2943" i="1"/>
  <c r="BA2943" i="1"/>
  <c r="AZ2943" i="1"/>
  <c r="BQ2935" i="1"/>
  <c r="BP2935" i="1"/>
  <c r="BO2935" i="1"/>
  <c r="BN2935" i="1"/>
  <c r="BM2935" i="1"/>
  <c r="BL2935" i="1"/>
  <c r="BK2935" i="1"/>
  <c r="BJ2935" i="1"/>
  <c r="BI2935" i="1"/>
  <c r="BH2935" i="1"/>
  <c r="BG2935" i="1"/>
  <c r="BF2935" i="1"/>
  <c r="BD2935" i="1"/>
  <c r="BC2935" i="1"/>
  <c r="BB2935" i="1"/>
  <c r="BA2935" i="1"/>
  <c r="AZ2935" i="1"/>
  <c r="BQ2931" i="1"/>
  <c r="BP2931" i="1"/>
  <c r="BO2931" i="1"/>
  <c r="BN2931" i="1"/>
  <c r="BM2931" i="1"/>
  <c r="BL2931" i="1"/>
  <c r="BK2931" i="1"/>
  <c r="BJ2931" i="1"/>
  <c r="BI2931" i="1"/>
  <c r="BH2931" i="1"/>
  <c r="BG2931" i="1"/>
  <c r="BF2931" i="1"/>
  <c r="BD2931" i="1"/>
  <c r="BC2931" i="1"/>
  <c r="BB2931" i="1"/>
  <c r="BA2931" i="1"/>
  <c r="AZ2931" i="1"/>
  <c r="BQ2928" i="1"/>
  <c r="BP2928" i="1"/>
  <c r="BO2928" i="1"/>
  <c r="BN2928" i="1"/>
  <c r="BM2928" i="1"/>
  <c r="BL2928" i="1"/>
  <c r="BK2928" i="1"/>
  <c r="BJ2928" i="1"/>
  <c r="BI2928" i="1"/>
  <c r="BH2928" i="1"/>
  <c r="BG2928" i="1"/>
  <c r="BF2928" i="1"/>
  <c r="BD2928" i="1"/>
  <c r="BC2928" i="1"/>
  <c r="BB2928" i="1"/>
  <c r="BA2928" i="1"/>
  <c r="AZ2928" i="1"/>
  <c r="BQ2925" i="1"/>
  <c r="BP2925" i="1"/>
  <c r="BO2925" i="1"/>
  <c r="BN2925" i="1"/>
  <c r="BM2925" i="1"/>
  <c r="BL2925" i="1"/>
  <c r="BK2925" i="1"/>
  <c r="BJ2925" i="1"/>
  <c r="BI2925" i="1"/>
  <c r="BH2925" i="1"/>
  <c r="BG2925" i="1"/>
  <c r="BF2925" i="1"/>
  <c r="BD2925" i="1"/>
  <c r="BC2925" i="1"/>
  <c r="BB2925" i="1"/>
  <c r="BA2925" i="1"/>
  <c r="AZ2925" i="1"/>
  <c r="BQ2921" i="1"/>
  <c r="BP2921" i="1"/>
  <c r="BO2921" i="1"/>
  <c r="BN2921" i="1"/>
  <c r="BM2921" i="1"/>
  <c r="BL2921" i="1"/>
  <c r="BK2921" i="1"/>
  <c r="BJ2921" i="1"/>
  <c r="BI2921" i="1"/>
  <c r="BH2921" i="1"/>
  <c r="BG2921" i="1"/>
  <c r="BF2921" i="1"/>
  <c r="BD2921" i="1"/>
  <c r="BC2921" i="1"/>
  <c r="BB2921" i="1"/>
  <c r="BA2921" i="1"/>
  <c r="AZ2921" i="1"/>
  <c r="BQ2915" i="1"/>
  <c r="BP2915" i="1"/>
  <c r="BO2915" i="1"/>
  <c r="BN2915" i="1"/>
  <c r="BM2915" i="1"/>
  <c r="BL2915" i="1"/>
  <c r="BK2915" i="1"/>
  <c r="BJ2915" i="1"/>
  <c r="BI2915" i="1"/>
  <c r="BH2915" i="1"/>
  <c r="BG2915" i="1"/>
  <c r="BF2915" i="1"/>
  <c r="BD2915" i="1"/>
  <c r="BC2915" i="1"/>
  <c r="BB2915" i="1"/>
  <c r="BA2915" i="1"/>
  <c r="AZ2915" i="1"/>
  <c r="BQ2909" i="1"/>
  <c r="BQ2907" i="1" s="1"/>
  <c r="BP2909" i="1"/>
  <c r="BP2907" i="1" s="1"/>
  <c r="BO2909" i="1"/>
  <c r="BO2907" i="1" s="1"/>
  <c r="BN2909" i="1"/>
  <c r="BN2907" i="1" s="1"/>
  <c r="BM2909" i="1"/>
  <c r="BM2907" i="1" s="1"/>
  <c r="BL2909" i="1"/>
  <c r="BL2907" i="1" s="1"/>
  <c r="BK2909" i="1"/>
  <c r="BK2907" i="1" s="1"/>
  <c r="BJ2909" i="1"/>
  <c r="BJ2907" i="1" s="1"/>
  <c r="BI2909" i="1"/>
  <c r="BI2907" i="1" s="1"/>
  <c r="BH2909" i="1"/>
  <c r="BH2907" i="1" s="1"/>
  <c r="BG2909" i="1"/>
  <c r="BG2907" i="1" s="1"/>
  <c r="BF2909" i="1"/>
  <c r="BD2909" i="1"/>
  <c r="BD2907" i="1" s="1"/>
  <c r="BC2909" i="1"/>
  <c r="BC2907" i="1" s="1"/>
  <c r="BB2909" i="1"/>
  <c r="BB2907" i="1" s="1"/>
  <c r="BA2909" i="1"/>
  <c r="BA2907" i="1" s="1"/>
  <c r="AZ2909" i="1"/>
  <c r="BQ2885" i="1"/>
  <c r="BP2885" i="1"/>
  <c r="BO2885" i="1"/>
  <c r="BN2885" i="1"/>
  <c r="BM2885" i="1"/>
  <c r="BL2885" i="1"/>
  <c r="BK2885" i="1"/>
  <c r="BJ2885" i="1"/>
  <c r="BI2885" i="1"/>
  <c r="BH2885" i="1"/>
  <c r="BG2885" i="1"/>
  <c r="BF2885" i="1"/>
  <c r="BD2885" i="1"/>
  <c r="BC2885" i="1"/>
  <c r="BB2885" i="1"/>
  <c r="BA2885" i="1"/>
  <c r="AZ2885" i="1"/>
  <c r="BQ2882" i="1"/>
  <c r="BP2882" i="1"/>
  <c r="BO2882" i="1"/>
  <c r="BN2882" i="1"/>
  <c r="BM2882" i="1"/>
  <c r="BL2882" i="1"/>
  <c r="BK2882" i="1"/>
  <c r="BJ2882" i="1"/>
  <c r="BI2882" i="1"/>
  <c r="BH2882" i="1"/>
  <c r="BG2882" i="1"/>
  <c r="BF2882" i="1"/>
  <c r="BD2882" i="1"/>
  <c r="BC2882" i="1"/>
  <c r="BB2882" i="1"/>
  <c r="BA2882" i="1"/>
  <c r="AZ2882" i="1"/>
  <c r="BQ2878" i="1"/>
  <c r="BQ2877" i="1" s="1"/>
  <c r="BP2878" i="1"/>
  <c r="BP2877" i="1" s="1"/>
  <c r="BO2878" i="1"/>
  <c r="BO2877" i="1" s="1"/>
  <c r="BN2878" i="1"/>
  <c r="BN2877" i="1" s="1"/>
  <c r="BM2878" i="1"/>
  <c r="BM2877" i="1" s="1"/>
  <c r="BL2878" i="1"/>
  <c r="BL2877" i="1" s="1"/>
  <c r="BK2878" i="1"/>
  <c r="BK2877" i="1" s="1"/>
  <c r="BJ2878" i="1"/>
  <c r="BJ2877" i="1" s="1"/>
  <c r="BI2878" i="1"/>
  <c r="BI2877" i="1" s="1"/>
  <c r="BH2878" i="1"/>
  <c r="BH2877" i="1" s="1"/>
  <c r="BG2878" i="1"/>
  <c r="BG2877" i="1" s="1"/>
  <c r="BF2878" i="1"/>
  <c r="BD2878" i="1"/>
  <c r="BD2877" i="1" s="1"/>
  <c r="BC2878" i="1"/>
  <c r="BC2877" i="1" s="1"/>
  <c r="BB2878" i="1"/>
  <c r="BB2877" i="1" s="1"/>
  <c r="BA2878" i="1"/>
  <c r="BA2877" i="1" s="1"/>
  <c r="AZ2878" i="1"/>
  <c r="BQ2872" i="1"/>
  <c r="BP2872" i="1"/>
  <c r="BO2872" i="1"/>
  <c r="BN2872" i="1"/>
  <c r="BM2872" i="1"/>
  <c r="BL2872" i="1"/>
  <c r="BK2872" i="1"/>
  <c r="BJ2872" i="1"/>
  <c r="BI2872" i="1"/>
  <c r="BH2872" i="1"/>
  <c r="BG2872" i="1"/>
  <c r="BF2872" i="1"/>
  <c r="BD2872" i="1"/>
  <c r="BC2872" i="1"/>
  <c r="BB2872" i="1"/>
  <c r="BA2872" i="1"/>
  <c r="AZ2872" i="1"/>
  <c r="BQ2862" i="1"/>
  <c r="BP2862" i="1"/>
  <c r="BO2862" i="1"/>
  <c r="BN2862" i="1"/>
  <c r="BM2862" i="1"/>
  <c r="BL2862" i="1"/>
  <c r="BK2862" i="1"/>
  <c r="BJ2862" i="1"/>
  <c r="BI2862" i="1"/>
  <c r="BH2862" i="1"/>
  <c r="BG2862" i="1"/>
  <c r="BF2862" i="1"/>
  <c r="BD2862" i="1"/>
  <c r="BC2862" i="1"/>
  <c r="BB2862" i="1"/>
  <c r="BA2862" i="1"/>
  <c r="AZ2862" i="1"/>
  <c r="BQ2856" i="1"/>
  <c r="BQ2854" i="1" s="1"/>
  <c r="BP2856" i="1"/>
  <c r="BP2854" i="1" s="1"/>
  <c r="BO2856" i="1"/>
  <c r="BO2854" i="1" s="1"/>
  <c r="BN2856" i="1"/>
  <c r="BN2854" i="1" s="1"/>
  <c r="BM2856" i="1"/>
  <c r="BM2854" i="1" s="1"/>
  <c r="BL2856" i="1"/>
  <c r="BL2854" i="1" s="1"/>
  <c r="BK2856" i="1"/>
  <c r="BK2854" i="1" s="1"/>
  <c r="BJ2856" i="1"/>
  <c r="BJ2854" i="1" s="1"/>
  <c r="BI2856" i="1"/>
  <c r="BI2854" i="1" s="1"/>
  <c r="BH2856" i="1"/>
  <c r="BH2854" i="1" s="1"/>
  <c r="BG2856" i="1"/>
  <c r="BG2854" i="1" s="1"/>
  <c r="BF2856" i="1"/>
  <c r="BD2856" i="1"/>
  <c r="BD2854" i="1" s="1"/>
  <c r="BC2856" i="1"/>
  <c r="BC2854" i="1" s="1"/>
  <c r="BB2856" i="1"/>
  <c r="BB2854" i="1" s="1"/>
  <c r="BA2856" i="1"/>
  <c r="BA2854" i="1" s="1"/>
  <c r="AZ2856" i="1"/>
  <c r="BQ2840" i="1"/>
  <c r="BP2840" i="1"/>
  <c r="BO2840" i="1"/>
  <c r="BN2840" i="1"/>
  <c r="BM2840" i="1"/>
  <c r="BL2840" i="1"/>
  <c r="BK2840" i="1"/>
  <c r="BJ2840" i="1"/>
  <c r="BI2840" i="1"/>
  <c r="BH2840" i="1"/>
  <c r="BG2840" i="1"/>
  <c r="BF2840" i="1"/>
  <c r="BD2840" i="1"/>
  <c r="BC2840" i="1"/>
  <c r="BB2840" i="1"/>
  <c r="BA2840" i="1"/>
  <c r="AZ2840" i="1"/>
  <c r="BQ2839" i="1"/>
  <c r="BP2839" i="1"/>
  <c r="BO2839" i="1"/>
  <c r="BN2839" i="1"/>
  <c r="BM2839" i="1"/>
  <c r="BL2839" i="1"/>
  <c r="BK2839" i="1"/>
  <c r="BJ2839" i="1"/>
  <c r="BI2839" i="1"/>
  <c r="BH2839" i="1"/>
  <c r="BG2839" i="1"/>
  <c r="BF2839" i="1"/>
  <c r="BD2839" i="1"/>
  <c r="BC2839" i="1"/>
  <c r="BB2839" i="1"/>
  <c r="BA2839" i="1"/>
  <c r="AZ2839" i="1"/>
  <c r="BQ2832" i="1"/>
  <c r="BP2832" i="1"/>
  <c r="BO2832" i="1"/>
  <c r="BN2832" i="1"/>
  <c r="BM2832" i="1"/>
  <c r="BL2832" i="1"/>
  <c r="BK2832" i="1"/>
  <c r="BJ2832" i="1"/>
  <c r="BI2832" i="1"/>
  <c r="BH2832" i="1"/>
  <c r="BG2832" i="1"/>
  <c r="BF2832" i="1"/>
  <c r="BD2832" i="1"/>
  <c r="BC2832" i="1"/>
  <c r="BB2832" i="1"/>
  <c r="BA2832" i="1"/>
  <c r="AZ2832" i="1"/>
  <c r="BQ2830" i="1"/>
  <c r="BP2830" i="1"/>
  <c r="BO2830" i="1"/>
  <c r="BN2830" i="1"/>
  <c r="BM2830" i="1"/>
  <c r="BL2830" i="1"/>
  <c r="BK2830" i="1"/>
  <c r="BJ2830" i="1"/>
  <c r="BI2830" i="1"/>
  <c r="BH2830" i="1"/>
  <c r="BG2830" i="1"/>
  <c r="BF2830" i="1"/>
  <c r="BD2830" i="1"/>
  <c r="BC2830" i="1"/>
  <c r="BB2830" i="1"/>
  <c r="BA2830" i="1"/>
  <c r="AZ2830" i="1"/>
  <c r="BQ2825" i="1"/>
  <c r="BP2825" i="1"/>
  <c r="BO2825" i="1"/>
  <c r="BN2825" i="1"/>
  <c r="BM2825" i="1"/>
  <c r="BL2825" i="1"/>
  <c r="BK2825" i="1"/>
  <c r="BJ2825" i="1"/>
  <c r="BI2825" i="1"/>
  <c r="BH2825" i="1"/>
  <c r="BG2825" i="1"/>
  <c r="BF2825" i="1"/>
  <c r="BD2825" i="1"/>
  <c r="BC2825" i="1"/>
  <c r="BB2825" i="1"/>
  <c r="BA2825" i="1"/>
  <c r="AZ2825" i="1"/>
  <c r="BQ2814" i="1"/>
  <c r="BP2814" i="1"/>
  <c r="BO2814" i="1"/>
  <c r="BN2814" i="1"/>
  <c r="BM2814" i="1"/>
  <c r="BL2814" i="1"/>
  <c r="BK2814" i="1"/>
  <c r="BJ2814" i="1"/>
  <c r="BI2814" i="1"/>
  <c r="BH2814" i="1"/>
  <c r="BG2814" i="1"/>
  <c r="BF2814" i="1"/>
  <c r="BD2814" i="1"/>
  <c r="BC2814" i="1"/>
  <c r="BB2814" i="1"/>
  <c r="BA2814" i="1"/>
  <c r="AZ2814" i="1"/>
  <c r="BQ2810" i="1"/>
  <c r="BP2810" i="1"/>
  <c r="BO2810" i="1"/>
  <c r="BN2810" i="1"/>
  <c r="BM2810" i="1"/>
  <c r="BL2810" i="1"/>
  <c r="BK2810" i="1"/>
  <c r="BJ2810" i="1"/>
  <c r="BI2810" i="1"/>
  <c r="BH2810" i="1"/>
  <c r="BG2810" i="1"/>
  <c r="BF2810" i="1"/>
  <c r="BD2810" i="1"/>
  <c r="BC2810" i="1"/>
  <c r="BB2810" i="1"/>
  <c r="BA2810" i="1"/>
  <c r="AZ2810" i="1"/>
  <c r="BQ2802" i="1"/>
  <c r="BP2802" i="1"/>
  <c r="BO2802" i="1"/>
  <c r="BN2802" i="1"/>
  <c r="BM2802" i="1"/>
  <c r="BL2802" i="1"/>
  <c r="BK2802" i="1"/>
  <c r="BJ2802" i="1"/>
  <c r="BI2802" i="1"/>
  <c r="BH2802" i="1"/>
  <c r="BG2802" i="1"/>
  <c r="BF2802" i="1"/>
  <c r="BD2802" i="1"/>
  <c r="BC2802" i="1"/>
  <c r="BB2802" i="1"/>
  <c r="BA2802" i="1"/>
  <c r="AZ2802" i="1"/>
  <c r="BQ2799" i="1"/>
  <c r="BP2799" i="1"/>
  <c r="BO2799" i="1"/>
  <c r="BN2799" i="1"/>
  <c r="BM2799" i="1"/>
  <c r="BL2799" i="1"/>
  <c r="BK2799" i="1"/>
  <c r="BJ2799" i="1"/>
  <c r="BI2799" i="1"/>
  <c r="BH2799" i="1"/>
  <c r="BG2799" i="1"/>
  <c r="BF2799" i="1"/>
  <c r="BD2799" i="1"/>
  <c r="BC2799" i="1"/>
  <c r="BB2799" i="1"/>
  <c r="BA2799" i="1"/>
  <c r="AZ2799" i="1"/>
  <c r="BQ2793" i="1"/>
  <c r="BQ2791" i="1" s="1"/>
  <c r="BP2793" i="1"/>
  <c r="BP2791" i="1" s="1"/>
  <c r="BO2793" i="1"/>
  <c r="BO2791" i="1" s="1"/>
  <c r="BN2793" i="1"/>
  <c r="BN2791" i="1" s="1"/>
  <c r="BM2793" i="1"/>
  <c r="BM2791" i="1" s="1"/>
  <c r="BL2793" i="1"/>
  <c r="BL2791" i="1" s="1"/>
  <c r="BK2793" i="1"/>
  <c r="BK2791" i="1" s="1"/>
  <c r="BJ2793" i="1"/>
  <c r="BJ2791" i="1" s="1"/>
  <c r="BI2793" i="1"/>
  <c r="BI2791" i="1" s="1"/>
  <c r="BH2793" i="1"/>
  <c r="BH2791" i="1" s="1"/>
  <c r="BG2793" i="1"/>
  <c r="BG2791" i="1" s="1"/>
  <c r="BF2793" i="1"/>
  <c r="BD2793" i="1"/>
  <c r="BD2791" i="1" s="1"/>
  <c r="BC2793" i="1"/>
  <c r="BC2791" i="1" s="1"/>
  <c r="BB2793" i="1"/>
  <c r="BB2791" i="1" s="1"/>
  <c r="BA2793" i="1"/>
  <c r="BA2791" i="1" s="1"/>
  <c r="AZ2793" i="1"/>
  <c r="BQ2767" i="1"/>
  <c r="BP2767" i="1"/>
  <c r="BO2767" i="1"/>
  <c r="BN2767" i="1"/>
  <c r="BM2767" i="1"/>
  <c r="BL2767" i="1"/>
  <c r="BK2767" i="1"/>
  <c r="BJ2767" i="1"/>
  <c r="BI2767" i="1"/>
  <c r="BH2767" i="1"/>
  <c r="BG2767" i="1"/>
  <c r="BF2767" i="1"/>
  <c r="BD2767" i="1"/>
  <c r="BC2767" i="1"/>
  <c r="BB2767" i="1"/>
  <c r="BA2767" i="1"/>
  <c r="AZ2767" i="1"/>
  <c r="BQ2761" i="1"/>
  <c r="BP2761" i="1"/>
  <c r="BO2761" i="1"/>
  <c r="BN2761" i="1"/>
  <c r="BM2761" i="1"/>
  <c r="BL2761" i="1"/>
  <c r="BK2761" i="1"/>
  <c r="BJ2761" i="1"/>
  <c r="BI2761" i="1"/>
  <c r="BH2761" i="1"/>
  <c r="BG2761" i="1"/>
  <c r="BF2761" i="1"/>
  <c r="BD2761" i="1"/>
  <c r="BC2761" i="1"/>
  <c r="BB2761" i="1"/>
  <c r="BA2761" i="1"/>
  <c r="AZ2761" i="1"/>
  <c r="BQ2754" i="1"/>
  <c r="BP2754" i="1"/>
  <c r="BO2754" i="1"/>
  <c r="BN2754" i="1"/>
  <c r="BM2754" i="1"/>
  <c r="BL2754" i="1"/>
  <c r="BK2754" i="1"/>
  <c r="BJ2754" i="1"/>
  <c r="BI2754" i="1"/>
  <c r="BH2754" i="1"/>
  <c r="BG2754" i="1"/>
  <c r="BF2754" i="1"/>
  <c r="BD2754" i="1"/>
  <c r="BC2754" i="1"/>
  <c r="BB2754" i="1"/>
  <c r="BA2754" i="1"/>
  <c r="AZ2754" i="1"/>
  <c r="BQ2751" i="1"/>
  <c r="BP2751" i="1"/>
  <c r="BO2751" i="1"/>
  <c r="BN2751" i="1"/>
  <c r="BM2751" i="1"/>
  <c r="BL2751" i="1"/>
  <c r="BK2751" i="1"/>
  <c r="BJ2751" i="1"/>
  <c r="BI2751" i="1"/>
  <c r="BH2751" i="1"/>
  <c r="BG2751" i="1"/>
  <c r="BF2751" i="1"/>
  <c r="BD2751" i="1"/>
  <c r="BC2751" i="1"/>
  <c r="BB2751" i="1"/>
  <c r="BA2751" i="1"/>
  <c r="AZ2751" i="1"/>
  <c r="BQ2747" i="1"/>
  <c r="BP2747" i="1"/>
  <c r="BO2747" i="1"/>
  <c r="BN2747" i="1"/>
  <c r="BM2747" i="1"/>
  <c r="BL2747" i="1"/>
  <c r="BK2747" i="1"/>
  <c r="BJ2747" i="1"/>
  <c r="BI2747" i="1"/>
  <c r="BH2747" i="1"/>
  <c r="BG2747" i="1"/>
  <c r="BF2747" i="1"/>
  <c r="BD2747" i="1"/>
  <c r="BC2747" i="1"/>
  <c r="BB2747" i="1"/>
  <c r="BA2747" i="1"/>
  <c r="AZ2747" i="1"/>
  <c r="BQ2741" i="1"/>
  <c r="BP2741" i="1"/>
  <c r="BO2741" i="1"/>
  <c r="BN2741" i="1"/>
  <c r="BM2741" i="1"/>
  <c r="BL2741" i="1"/>
  <c r="BK2741" i="1"/>
  <c r="BJ2741" i="1"/>
  <c r="BI2741" i="1"/>
  <c r="BH2741" i="1"/>
  <c r="BG2741" i="1"/>
  <c r="BF2741" i="1"/>
  <c r="BD2741" i="1"/>
  <c r="BC2741" i="1"/>
  <c r="BB2741" i="1"/>
  <c r="BA2741" i="1"/>
  <c r="AZ2741" i="1"/>
  <c r="BQ2737" i="1"/>
  <c r="BP2737" i="1"/>
  <c r="BO2737" i="1"/>
  <c r="BN2737" i="1"/>
  <c r="BM2737" i="1"/>
  <c r="BL2737" i="1"/>
  <c r="BK2737" i="1"/>
  <c r="BJ2737" i="1"/>
  <c r="BI2737" i="1"/>
  <c r="BH2737" i="1"/>
  <c r="BG2737" i="1"/>
  <c r="BF2737" i="1"/>
  <c r="BD2737" i="1"/>
  <c r="BC2737" i="1"/>
  <c r="BB2737" i="1"/>
  <c r="BA2737" i="1"/>
  <c r="AZ2737" i="1"/>
  <c r="BQ2729" i="1"/>
  <c r="BP2729" i="1"/>
  <c r="BO2729" i="1"/>
  <c r="BN2729" i="1"/>
  <c r="BM2729" i="1"/>
  <c r="BL2729" i="1"/>
  <c r="BK2729" i="1"/>
  <c r="BJ2729" i="1"/>
  <c r="BI2729" i="1"/>
  <c r="BH2729" i="1"/>
  <c r="BG2729" i="1"/>
  <c r="BF2729" i="1"/>
  <c r="BD2729" i="1"/>
  <c r="BC2729" i="1"/>
  <c r="BB2729" i="1"/>
  <c r="BA2729" i="1"/>
  <c r="AZ2729" i="1"/>
  <c r="BQ2725" i="1"/>
  <c r="BP2725" i="1"/>
  <c r="BO2725" i="1"/>
  <c r="BN2725" i="1"/>
  <c r="BM2725" i="1"/>
  <c r="BL2725" i="1"/>
  <c r="BK2725" i="1"/>
  <c r="BJ2725" i="1"/>
  <c r="BI2725" i="1"/>
  <c r="BH2725" i="1"/>
  <c r="BG2725" i="1"/>
  <c r="BF2725" i="1"/>
  <c r="BD2725" i="1"/>
  <c r="BC2725" i="1"/>
  <c r="BB2725" i="1"/>
  <c r="BA2725" i="1"/>
  <c r="AZ2725" i="1"/>
  <c r="BQ2716" i="1"/>
  <c r="BP2716" i="1"/>
  <c r="BO2716" i="1"/>
  <c r="BN2716" i="1"/>
  <c r="BM2716" i="1"/>
  <c r="BL2716" i="1"/>
  <c r="BK2716" i="1"/>
  <c r="BJ2716" i="1"/>
  <c r="BI2716" i="1"/>
  <c r="BH2716" i="1"/>
  <c r="BG2716" i="1"/>
  <c r="BF2716" i="1"/>
  <c r="BD2716" i="1"/>
  <c r="BC2716" i="1"/>
  <c r="BB2716" i="1"/>
  <c r="BA2716" i="1"/>
  <c r="AZ2716" i="1"/>
  <c r="BQ2710" i="1"/>
  <c r="BP2710" i="1"/>
  <c r="BO2710" i="1"/>
  <c r="BN2710" i="1"/>
  <c r="BM2710" i="1"/>
  <c r="BL2710" i="1"/>
  <c r="BK2710" i="1"/>
  <c r="BJ2710" i="1"/>
  <c r="BI2710" i="1"/>
  <c r="BH2710" i="1"/>
  <c r="BG2710" i="1"/>
  <c r="BF2710" i="1"/>
  <c r="BD2710" i="1"/>
  <c r="BC2710" i="1"/>
  <c r="BB2710" i="1"/>
  <c r="BA2710" i="1"/>
  <c r="AZ2710" i="1"/>
  <c r="BQ2707" i="1"/>
  <c r="BP2707" i="1"/>
  <c r="BO2707" i="1"/>
  <c r="BN2707" i="1"/>
  <c r="BM2707" i="1"/>
  <c r="BL2707" i="1"/>
  <c r="BK2707" i="1"/>
  <c r="BJ2707" i="1"/>
  <c r="BI2707" i="1"/>
  <c r="BH2707" i="1"/>
  <c r="BG2707" i="1"/>
  <c r="BF2707" i="1"/>
  <c r="BD2707" i="1"/>
  <c r="BC2707" i="1"/>
  <c r="BB2707" i="1"/>
  <c r="BA2707" i="1"/>
  <c r="AZ2707" i="1"/>
  <c r="BQ2701" i="1"/>
  <c r="BP2701" i="1"/>
  <c r="BO2701" i="1"/>
  <c r="BN2701" i="1"/>
  <c r="BM2701" i="1"/>
  <c r="BL2701" i="1"/>
  <c r="BK2701" i="1"/>
  <c r="BJ2701" i="1"/>
  <c r="BI2701" i="1"/>
  <c r="BH2701" i="1"/>
  <c r="BG2701" i="1"/>
  <c r="BF2701" i="1"/>
  <c r="BD2701" i="1"/>
  <c r="BC2701" i="1"/>
  <c r="BB2701" i="1"/>
  <c r="BA2701" i="1"/>
  <c r="AZ2701" i="1"/>
  <c r="BQ2698" i="1"/>
  <c r="BP2698" i="1"/>
  <c r="BO2698" i="1"/>
  <c r="BN2698" i="1"/>
  <c r="BM2698" i="1"/>
  <c r="BL2698" i="1"/>
  <c r="BK2698" i="1"/>
  <c r="BJ2698" i="1"/>
  <c r="BI2698" i="1"/>
  <c r="BH2698" i="1"/>
  <c r="BG2698" i="1"/>
  <c r="BF2698" i="1"/>
  <c r="BD2698" i="1"/>
  <c r="BC2698" i="1"/>
  <c r="BB2698" i="1"/>
  <c r="BA2698" i="1"/>
  <c r="AZ2698" i="1"/>
  <c r="BQ2694" i="1"/>
  <c r="BP2694" i="1"/>
  <c r="BO2694" i="1"/>
  <c r="BN2694" i="1"/>
  <c r="BM2694" i="1"/>
  <c r="BL2694" i="1"/>
  <c r="BK2694" i="1"/>
  <c r="BJ2694" i="1"/>
  <c r="BI2694" i="1"/>
  <c r="BH2694" i="1"/>
  <c r="BG2694" i="1"/>
  <c r="BF2694" i="1"/>
  <c r="BD2694" i="1"/>
  <c r="BC2694" i="1"/>
  <c r="BB2694" i="1"/>
  <c r="BA2694" i="1"/>
  <c r="AZ2694" i="1"/>
  <c r="BQ2688" i="1"/>
  <c r="BQ2686" i="1" s="1"/>
  <c r="BP2688" i="1"/>
  <c r="BP2686" i="1" s="1"/>
  <c r="BO2688" i="1"/>
  <c r="BO2686" i="1" s="1"/>
  <c r="BN2688" i="1"/>
  <c r="BN2686" i="1" s="1"/>
  <c r="BM2688" i="1"/>
  <c r="BM2686" i="1" s="1"/>
  <c r="BL2688" i="1"/>
  <c r="BL2686" i="1" s="1"/>
  <c r="BK2688" i="1"/>
  <c r="BK2686" i="1" s="1"/>
  <c r="BJ2688" i="1"/>
  <c r="BJ2686" i="1" s="1"/>
  <c r="BI2688" i="1"/>
  <c r="BI2686" i="1" s="1"/>
  <c r="BH2688" i="1"/>
  <c r="BH2686" i="1" s="1"/>
  <c r="BG2688" i="1"/>
  <c r="BG2686" i="1" s="1"/>
  <c r="BF2688" i="1"/>
  <c r="BD2688" i="1"/>
  <c r="BD2686" i="1" s="1"/>
  <c r="BC2688" i="1"/>
  <c r="BC2686" i="1" s="1"/>
  <c r="BB2688" i="1"/>
  <c r="BB2686" i="1" s="1"/>
  <c r="BA2688" i="1"/>
  <c r="BA2686" i="1" s="1"/>
  <c r="AZ2688" i="1"/>
  <c r="BQ2664" i="1"/>
  <c r="BP2664" i="1"/>
  <c r="BO2664" i="1"/>
  <c r="BN2664" i="1"/>
  <c r="BM2664" i="1"/>
  <c r="BL2664" i="1"/>
  <c r="BK2664" i="1"/>
  <c r="BJ2664" i="1"/>
  <c r="BI2664" i="1"/>
  <c r="BH2664" i="1"/>
  <c r="BG2664" i="1"/>
  <c r="BF2664" i="1"/>
  <c r="BD2664" i="1"/>
  <c r="BC2664" i="1"/>
  <c r="BB2664" i="1"/>
  <c r="BA2664" i="1"/>
  <c r="AZ2664" i="1"/>
  <c r="BQ2660" i="1"/>
  <c r="BP2660" i="1"/>
  <c r="BO2660" i="1"/>
  <c r="BN2660" i="1"/>
  <c r="BM2660" i="1"/>
  <c r="BL2660" i="1"/>
  <c r="BK2660" i="1"/>
  <c r="BJ2660" i="1"/>
  <c r="BI2660" i="1"/>
  <c r="BH2660" i="1"/>
  <c r="BG2660" i="1"/>
  <c r="BF2660" i="1"/>
  <c r="BD2660" i="1"/>
  <c r="BC2660" i="1"/>
  <c r="BB2660" i="1"/>
  <c r="BA2660" i="1"/>
  <c r="AZ2660" i="1"/>
  <c r="BQ2656" i="1"/>
  <c r="BQ2655" i="1" s="1"/>
  <c r="BP2656" i="1"/>
  <c r="BP2655" i="1" s="1"/>
  <c r="BO2656" i="1"/>
  <c r="BO2655" i="1" s="1"/>
  <c r="BN2656" i="1"/>
  <c r="BN2655" i="1" s="1"/>
  <c r="BM2656" i="1"/>
  <c r="BM2655" i="1" s="1"/>
  <c r="BL2656" i="1"/>
  <c r="BL2655" i="1" s="1"/>
  <c r="BK2656" i="1"/>
  <c r="BK2655" i="1" s="1"/>
  <c r="BJ2656" i="1"/>
  <c r="BJ2655" i="1" s="1"/>
  <c r="BI2656" i="1"/>
  <c r="BI2655" i="1" s="1"/>
  <c r="BH2656" i="1"/>
  <c r="BH2655" i="1" s="1"/>
  <c r="BG2656" i="1"/>
  <c r="BG2655" i="1" s="1"/>
  <c r="BF2656" i="1"/>
  <c r="BD2656" i="1"/>
  <c r="BD2655" i="1" s="1"/>
  <c r="BC2656" i="1"/>
  <c r="BC2655" i="1" s="1"/>
  <c r="BB2656" i="1"/>
  <c r="BB2655" i="1" s="1"/>
  <c r="BA2656" i="1"/>
  <c r="BA2655" i="1" s="1"/>
  <c r="AZ2656" i="1"/>
  <c r="BQ2651" i="1"/>
  <c r="BP2651" i="1"/>
  <c r="BO2651" i="1"/>
  <c r="BN2651" i="1"/>
  <c r="BM2651" i="1"/>
  <c r="BL2651" i="1"/>
  <c r="BK2651" i="1"/>
  <c r="BJ2651" i="1"/>
  <c r="BI2651" i="1"/>
  <c r="BH2651" i="1"/>
  <c r="BG2651" i="1"/>
  <c r="BF2651" i="1"/>
  <c r="BD2651" i="1"/>
  <c r="BC2651" i="1"/>
  <c r="BB2651" i="1"/>
  <c r="BA2651" i="1"/>
  <c r="AZ2651" i="1"/>
  <c r="BQ2640" i="1"/>
  <c r="BP2640" i="1"/>
  <c r="BO2640" i="1"/>
  <c r="BN2640" i="1"/>
  <c r="BM2640" i="1"/>
  <c r="BL2640" i="1"/>
  <c r="BK2640" i="1"/>
  <c r="BJ2640" i="1"/>
  <c r="BI2640" i="1"/>
  <c r="BH2640" i="1"/>
  <c r="BG2640" i="1"/>
  <c r="BF2640" i="1"/>
  <c r="BD2640" i="1"/>
  <c r="BC2640" i="1"/>
  <c r="BB2640" i="1"/>
  <c r="BA2640" i="1"/>
  <c r="AZ2640" i="1"/>
  <c r="BQ2634" i="1"/>
  <c r="BQ2632" i="1" s="1"/>
  <c r="BP2634" i="1"/>
  <c r="BP2632" i="1" s="1"/>
  <c r="BO2634" i="1"/>
  <c r="BO2632" i="1" s="1"/>
  <c r="BN2634" i="1"/>
  <c r="BN2632" i="1" s="1"/>
  <c r="BM2634" i="1"/>
  <c r="BM2632" i="1" s="1"/>
  <c r="BL2634" i="1"/>
  <c r="BL2632" i="1" s="1"/>
  <c r="BK2634" i="1"/>
  <c r="BK2632" i="1" s="1"/>
  <c r="BJ2634" i="1"/>
  <c r="BJ2632" i="1" s="1"/>
  <c r="BI2634" i="1"/>
  <c r="BI2632" i="1" s="1"/>
  <c r="BH2634" i="1"/>
  <c r="BH2632" i="1" s="1"/>
  <c r="BG2634" i="1"/>
  <c r="BG2632" i="1" s="1"/>
  <c r="BF2634" i="1"/>
  <c r="BD2634" i="1"/>
  <c r="BD2632" i="1" s="1"/>
  <c r="BC2634" i="1"/>
  <c r="BC2632" i="1" s="1"/>
  <c r="BB2634" i="1"/>
  <c r="BB2632" i="1" s="1"/>
  <c r="BA2634" i="1"/>
  <c r="BA2632" i="1" s="1"/>
  <c r="AZ2634" i="1"/>
  <c r="BQ2613" i="1"/>
  <c r="BQ2612" i="1" s="1"/>
  <c r="BP2613" i="1"/>
  <c r="BP2612" i="1" s="1"/>
  <c r="BO2613" i="1"/>
  <c r="BO2612" i="1" s="1"/>
  <c r="BN2613" i="1"/>
  <c r="BN2612" i="1" s="1"/>
  <c r="BM2613" i="1"/>
  <c r="BM2612" i="1" s="1"/>
  <c r="BL2613" i="1"/>
  <c r="BL2612" i="1" s="1"/>
  <c r="BK2613" i="1"/>
  <c r="BK2612" i="1" s="1"/>
  <c r="BJ2613" i="1"/>
  <c r="BJ2612" i="1" s="1"/>
  <c r="BI2613" i="1"/>
  <c r="BI2612" i="1" s="1"/>
  <c r="BH2613" i="1"/>
  <c r="BH2612" i="1" s="1"/>
  <c r="BG2613" i="1"/>
  <c r="BG2612" i="1" s="1"/>
  <c r="BF2613" i="1"/>
  <c r="BD2613" i="1"/>
  <c r="BD2612" i="1" s="1"/>
  <c r="BC2613" i="1"/>
  <c r="BC2612" i="1" s="1"/>
  <c r="BB2613" i="1"/>
  <c r="BB2612" i="1" s="1"/>
  <c r="BA2613" i="1"/>
  <c r="BA2612" i="1" s="1"/>
  <c r="AZ2613" i="1"/>
  <c r="BQ2609" i="1"/>
  <c r="BQ2608" i="1" s="1"/>
  <c r="BQ2607" i="1" s="1"/>
  <c r="BP2609" i="1"/>
  <c r="BP2608" i="1" s="1"/>
  <c r="BP2607" i="1" s="1"/>
  <c r="BO2609" i="1"/>
  <c r="BO2608" i="1" s="1"/>
  <c r="BO2607" i="1" s="1"/>
  <c r="BN2609" i="1"/>
  <c r="BN2608" i="1" s="1"/>
  <c r="BN2607" i="1" s="1"/>
  <c r="BM2609" i="1"/>
  <c r="BL2609" i="1"/>
  <c r="BK2609" i="1"/>
  <c r="BK2608" i="1" s="1"/>
  <c r="BK2607" i="1" s="1"/>
  <c r="BJ2609" i="1"/>
  <c r="BJ2608" i="1" s="1"/>
  <c r="BJ2607" i="1" s="1"/>
  <c r="BI2609" i="1"/>
  <c r="BI2608" i="1" s="1"/>
  <c r="BI2607" i="1" s="1"/>
  <c r="BH2609" i="1"/>
  <c r="BH2608" i="1" s="1"/>
  <c r="BH2607" i="1" s="1"/>
  <c r="BG2609" i="1"/>
  <c r="BF2609" i="1"/>
  <c r="BD2609" i="1"/>
  <c r="BD2608" i="1" s="1"/>
  <c r="BD2607" i="1" s="1"/>
  <c r="BC2609" i="1"/>
  <c r="BB2609" i="1"/>
  <c r="BB2608" i="1" s="1"/>
  <c r="BB2607" i="1" s="1"/>
  <c r="BA2609" i="1"/>
  <c r="AZ2609" i="1"/>
  <c r="BQ2603" i="1"/>
  <c r="BQ2594" i="1" s="1"/>
  <c r="BP2603" i="1"/>
  <c r="BP2594" i="1" s="1"/>
  <c r="BO2603" i="1"/>
  <c r="BO2594" i="1" s="1"/>
  <c r="BN2603" i="1"/>
  <c r="BN2594" i="1" s="1"/>
  <c r="BM2603" i="1"/>
  <c r="BM2594" i="1" s="1"/>
  <c r="BL2603" i="1"/>
  <c r="BL2594" i="1" s="1"/>
  <c r="BK2603" i="1"/>
  <c r="BK2594" i="1" s="1"/>
  <c r="BJ2603" i="1"/>
  <c r="BJ2594" i="1" s="1"/>
  <c r="BI2603" i="1"/>
  <c r="BI2594" i="1" s="1"/>
  <c r="BH2603" i="1"/>
  <c r="BH2594" i="1" s="1"/>
  <c r="BG2603" i="1"/>
  <c r="BG2594" i="1" s="1"/>
  <c r="BF2603" i="1"/>
  <c r="BD2603" i="1"/>
  <c r="BD2594" i="1" s="1"/>
  <c r="BC2603" i="1"/>
  <c r="BC2594" i="1" s="1"/>
  <c r="BB2603" i="1"/>
  <c r="BB2594" i="1" s="1"/>
  <c r="BA2603" i="1"/>
  <c r="BA2594" i="1" s="1"/>
  <c r="AZ2603" i="1"/>
  <c r="BQ2592" i="1"/>
  <c r="BP2592" i="1"/>
  <c r="BO2592" i="1"/>
  <c r="BN2592" i="1"/>
  <c r="BM2592" i="1"/>
  <c r="BL2592" i="1"/>
  <c r="BK2592" i="1"/>
  <c r="BJ2592" i="1"/>
  <c r="BI2592" i="1"/>
  <c r="BH2592" i="1"/>
  <c r="BG2592" i="1"/>
  <c r="BF2592" i="1"/>
  <c r="BD2592" i="1"/>
  <c r="BC2592" i="1"/>
  <c r="BB2592" i="1"/>
  <c r="BA2592" i="1"/>
  <c r="AZ2592" i="1"/>
  <c r="BQ2586" i="1"/>
  <c r="BQ2584" i="1" s="1"/>
  <c r="BP2586" i="1"/>
  <c r="BP2584" i="1" s="1"/>
  <c r="BO2586" i="1"/>
  <c r="BO2584" i="1" s="1"/>
  <c r="BN2586" i="1"/>
  <c r="BN2584" i="1" s="1"/>
  <c r="BM2586" i="1"/>
  <c r="BM2584" i="1" s="1"/>
  <c r="BL2586" i="1"/>
  <c r="BL2584" i="1" s="1"/>
  <c r="BK2586" i="1"/>
  <c r="BK2584" i="1" s="1"/>
  <c r="BJ2586" i="1"/>
  <c r="BJ2584" i="1" s="1"/>
  <c r="BI2586" i="1"/>
  <c r="BI2584" i="1" s="1"/>
  <c r="BH2586" i="1"/>
  <c r="BH2584" i="1" s="1"/>
  <c r="BG2586" i="1"/>
  <c r="BG2584" i="1" s="1"/>
  <c r="BF2586" i="1"/>
  <c r="BD2586" i="1"/>
  <c r="BD2584" i="1" s="1"/>
  <c r="BC2586" i="1"/>
  <c r="BC2584" i="1" s="1"/>
  <c r="BB2586" i="1"/>
  <c r="BB2584" i="1" s="1"/>
  <c r="BA2586" i="1"/>
  <c r="BA2584" i="1" s="1"/>
  <c r="AZ2586" i="1"/>
  <c r="BQ2567" i="1"/>
  <c r="BQ2566" i="1" s="1"/>
  <c r="BP2567" i="1"/>
  <c r="BP2566" i="1" s="1"/>
  <c r="BO2567" i="1"/>
  <c r="BO2566" i="1" s="1"/>
  <c r="BN2567" i="1"/>
  <c r="BN2566" i="1" s="1"/>
  <c r="BM2567" i="1"/>
  <c r="BM2566" i="1" s="1"/>
  <c r="BL2567" i="1"/>
  <c r="BL2566" i="1" s="1"/>
  <c r="BK2567" i="1"/>
  <c r="BK2566" i="1" s="1"/>
  <c r="BJ2567" i="1"/>
  <c r="BJ2566" i="1" s="1"/>
  <c r="BI2567" i="1"/>
  <c r="BI2566" i="1" s="1"/>
  <c r="BH2567" i="1"/>
  <c r="BH2566" i="1" s="1"/>
  <c r="BG2567" i="1"/>
  <c r="BG2566" i="1" s="1"/>
  <c r="BF2567" i="1"/>
  <c r="BD2567" i="1"/>
  <c r="BD2566" i="1" s="1"/>
  <c r="BC2567" i="1"/>
  <c r="BC2566" i="1" s="1"/>
  <c r="BB2567" i="1"/>
  <c r="BB2566" i="1" s="1"/>
  <c r="BA2567" i="1"/>
  <c r="BA2566" i="1" s="1"/>
  <c r="AZ2567" i="1"/>
  <c r="BQ2563" i="1"/>
  <c r="BQ2562" i="1" s="1"/>
  <c r="BQ2561" i="1" s="1"/>
  <c r="BP2563" i="1"/>
  <c r="BP2562" i="1" s="1"/>
  <c r="BP2561" i="1" s="1"/>
  <c r="BO2563" i="1"/>
  <c r="BO2562" i="1" s="1"/>
  <c r="BO2561" i="1" s="1"/>
  <c r="BN2563" i="1"/>
  <c r="BN2562" i="1" s="1"/>
  <c r="BN2561" i="1" s="1"/>
  <c r="BM2563" i="1"/>
  <c r="BM2562" i="1" s="1"/>
  <c r="BM2561" i="1" s="1"/>
  <c r="BL2563" i="1"/>
  <c r="BL2562" i="1" s="1"/>
  <c r="BL2561" i="1" s="1"/>
  <c r="BK2563" i="1"/>
  <c r="BK2562" i="1" s="1"/>
  <c r="BK2561" i="1" s="1"/>
  <c r="BJ2563" i="1"/>
  <c r="BJ2562" i="1" s="1"/>
  <c r="BJ2561" i="1" s="1"/>
  <c r="BI2563" i="1"/>
  <c r="BI2562" i="1" s="1"/>
  <c r="BI2561" i="1" s="1"/>
  <c r="BH2563" i="1"/>
  <c r="BH2562" i="1" s="1"/>
  <c r="BH2561" i="1" s="1"/>
  <c r="BG2563" i="1"/>
  <c r="BG2562" i="1" s="1"/>
  <c r="BG2561" i="1" s="1"/>
  <c r="BF2563" i="1"/>
  <c r="BD2563" i="1"/>
  <c r="BD2562" i="1" s="1"/>
  <c r="BD2561" i="1" s="1"/>
  <c r="BC2563" i="1"/>
  <c r="BC2562" i="1" s="1"/>
  <c r="BC2561" i="1" s="1"/>
  <c r="BB2563" i="1"/>
  <c r="BA2563" i="1"/>
  <c r="BA2562" i="1" s="1"/>
  <c r="BA2561" i="1" s="1"/>
  <c r="AZ2563" i="1"/>
  <c r="BQ2557" i="1"/>
  <c r="BQ2548" i="1" s="1"/>
  <c r="BP2557" i="1"/>
  <c r="BP2548" i="1" s="1"/>
  <c r="BO2557" i="1"/>
  <c r="BO2548" i="1" s="1"/>
  <c r="BN2557" i="1"/>
  <c r="BN2548" i="1" s="1"/>
  <c r="BM2557" i="1"/>
  <c r="BM2548" i="1" s="1"/>
  <c r="BL2557" i="1"/>
  <c r="BL2548" i="1" s="1"/>
  <c r="BK2557" i="1"/>
  <c r="BK2548" i="1" s="1"/>
  <c r="BJ2557" i="1"/>
  <c r="BJ2548" i="1" s="1"/>
  <c r="BI2557" i="1"/>
  <c r="BI2548" i="1" s="1"/>
  <c r="BH2557" i="1"/>
  <c r="BH2548" i="1" s="1"/>
  <c r="BG2557" i="1"/>
  <c r="BG2548" i="1" s="1"/>
  <c r="BF2557" i="1"/>
  <c r="BD2557" i="1"/>
  <c r="BD2548" i="1" s="1"/>
  <c r="BC2557" i="1"/>
  <c r="BC2548" i="1" s="1"/>
  <c r="BB2557" i="1"/>
  <c r="BB2548" i="1" s="1"/>
  <c r="BA2557" i="1"/>
  <c r="BA2548" i="1" s="1"/>
  <c r="AZ2557" i="1"/>
  <c r="BQ2546" i="1"/>
  <c r="BP2546" i="1"/>
  <c r="BO2546" i="1"/>
  <c r="BN2546" i="1"/>
  <c r="BM2546" i="1"/>
  <c r="BL2546" i="1"/>
  <c r="BK2546" i="1"/>
  <c r="BJ2546" i="1"/>
  <c r="BI2546" i="1"/>
  <c r="BH2546" i="1"/>
  <c r="BG2546" i="1"/>
  <c r="BF2546" i="1"/>
  <c r="BD2546" i="1"/>
  <c r="BC2546" i="1"/>
  <c r="BB2546" i="1"/>
  <c r="BA2546" i="1"/>
  <c r="AZ2546" i="1"/>
  <c r="BQ2540" i="1"/>
  <c r="BQ2538" i="1" s="1"/>
  <c r="BP2540" i="1"/>
  <c r="BP2538" i="1" s="1"/>
  <c r="BO2540" i="1"/>
  <c r="BO2538" i="1" s="1"/>
  <c r="BN2540" i="1"/>
  <c r="BN2538" i="1" s="1"/>
  <c r="BM2540" i="1"/>
  <c r="BM2538" i="1" s="1"/>
  <c r="BL2540" i="1"/>
  <c r="BL2538" i="1" s="1"/>
  <c r="BK2540" i="1"/>
  <c r="BK2538" i="1" s="1"/>
  <c r="BJ2540" i="1"/>
  <c r="BJ2538" i="1" s="1"/>
  <c r="BI2540" i="1"/>
  <c r="BI2538" i="1" s="1"/>
  <c r="BH2540" i="1"/>
  <c r="BH2538" i="1" s="1"/>
  <c r="BG2540" i="1"/>
  <c r="BG2538" i="1" s="1"/>
  <c r="BF2540" i="1"/>
  <c r="BD2540" i="1"/>
  <c r="BD2538" i="1" s="1"/>
  <c r="BC2540" i="1"/>
  <c r="BC2538" i="1" s="1"/>
  <c r="BB2540" i="1"/>
  <c r="BB2538" i="1" s="1"/>
  <c r="BA2540" i="1"/>
  <c r="BA2538" i="1" s="1"/>
  <c r="AZ2540" i="1"/>
  <c r="BQ2527" i="1"/>
  <c r="BP2527" i="1"/>
  <c r="BO2527" i="1"/>
  <c r="BN2527" i="1"/>
  <c r="BM2527" i="1"/>
  <c r="BL2527" i="1"/>
  <c r="BK2527" i="1"/>
  <c r="BJ2527" i="1"/>
  <c r="BI2527" i="1"/>
  <c r="BH2527" i="1"/>
  <c r="BG2527" i="1"/>
  <c r="BF2527" i="1"/>
  <c r="BD2527" i="1"/>
  <c r="BC2527" i="1"/>
  <c r="BB2527" i="1"/>
  <c r="BA2527" i="1"/>
  <c r="AZ2527" i="1"/>
  <c r="BQ2526" i="1"/>
  <c r="BQ2344" i="1" s="1"/>
  <c r="BP2526" i="1"/>
  <c r="BP2344" i="1" s="1"/>
  <c r="BO2526" i="1"/>
  <c r="BN2526" i="1"/>
  <c r="BN2344" i="1" s="1"/>
  <c r="BM2526" i="1"/>
  <c r="BM2344" i="1" s="1"/>
  <c r="BL2526" i="1"/>
  <c r="BL2344" i="1" s="1"/>
  <c r="BK2526" i="1"/>
  <c r="BK2344" i="1" s="1"/>
  <c r="BJ2526" i="1"/>
  <c r="BJ2344" i="1" s="1"/>
  <c r="BI2526" i="1"/>
  <c r="BH2526" i="1"/>
  <c r="BH2344" i="1" s="1"/>
  <c r="BG2526" i="1"/>
  <c r="BG2344" i="1" s="1"/>
  <c r="BF2526" i="1"/>
  <c r="BD2526" i="1"/>
  <c r="BD2344" i="1" s="1"/>
  <c r="BC2526" i="1"/>
  <c r="BB2526" i="1"/>
  <c r="BB2344" i="1" s="1"/>
  <c r="BA2526" i="1"/>
  <c r="BA2344" i="1" s="1"/>
  <c r="AZ2526" i="1"/>
  <c r="BQ2519" i="1"/>
  <c r="BQ2518" i="1" s="1"/>
  <c r="BP2519" i="1"/>
  <c r="BP2518" i="1" s="1"/>
  <c r="BO2519" i="1"/>
  <c r="BO2518" i="1" s="1"/>
  <c r="BN2519" i="1"/>
  <c r="BN2518" i="1" s="1"/>
  <c r="BM2519" i="1"/>
  <c r="BM2518" i="1" s="1"/>
  <c r="BL2519" i="1"/>
  <c r="BL2518" i="1" s="1"/>
  <c r="BK2519" i="1"/>
  <c r="BK2518" i="1" s="1"/>
  <c r="BJ2519" i="1"/>
  <c r="BJ2518" i="1" s="1"/>
  <c r="BI2519" i="1"/>
  <c r="BI2518" i="1" s="1"/>
  <c r="BH2519" i="1"/>
  <c r="BH2518" i="1" s="1"/>
  <c r="BG2519" i="1"/>
  <c r="BG2518" i="1" s="1"/>
  <c r="BF2519" i="1"/>
  <c r="BD2519" i="1"/>
  <c r="BD2518" i="1" s="1"/>
  <c r="BC2519" i="1"/>
  <c r="BC2518" i="1" s="1"/>
  <c r="BB2519" i="1"/>
  <c r="BB2518" i="1" s="1"/>
  <c r="BA2519" i="1"/>
  <c r="BA2518" i="1" s="1"/>
  <c r="AZ2519" i="1"/>
  <c r="BQ2516" i="1"/>
  <c r="BQ2515" i="1" s="1"/>
  <c r="BP2516" i="1"/>
  <c r="BP2515" i="1" s="1"/>
  <c r="BO2516" i="1"/>
  <c r="BO2515" i="1" s="1"/>
  <c r="BN2516" i="1"/>
  <c r="BN2515" i="1" s="1"/>
  <c r="BM2516" i="1"/>
  <c r="BM2515" i="1" s="1"/>
  <c r="BL2516" i="1"/>
  <c r="BL2515" i="1" s="1"/>
  <c r="BK2516" i="1"/>
  <c r="BK2515" i="1" s="1"/>
  <c r="BJ2516" i="1"/>
  <c r="BJ2515" i="1" s="1"/>
  <c r="BI2516" i="1"/>
  <c r="BI2515" i="1" s="1"/>
  <c r="BH2516" i="1"/>
  <c r="BH2515" i="1" s="1"/>
  <c r="BG2516" i="1"/>
  <c r="BG2515" i="1" s="1"/>
  <c r="BF2516" i="1"/>
  <c r="BD2516" i="1"/>
  <c r="BD2515" i="1" s="1"/>
  <c r="BC2516" i="1"/>
  <c r="BC2515" i="1" s="1"/>
  <c r="BB2516" i="1"/>
  <c r="BB2515" i="1" s="1"/>
  <c r="BA2516" i="1"/>
  <c r="BA2515" i="1" s="1"/>
  <c r="AZ2516" i="1"/>
  <c r="BQ2511" i="1"/>
  <c r="BQ2502" i="1" s="1"/>
  <c r="BP2511" i="1"/>
  <c r="BP2502" i="1" s="1"/>
  <c r="BO2511" i="1"/>
  <c r="BO2502" i="1" s="1"/>
  <c r="BN2511" i="1"/>
  <c r="BN2502" i="1" s="1"/>
  <c r="BM2511" i="1"/>
  <c r="BM2502" i="1" s="1"/>
  <c r="BL2511" i="1"/>
  <c r="BL2502" i="1" s="1"/>
  <c r="BK2511" i="1"/>
  <c r="BK2502" i="1" s="1"/>
  <c r="BJ2511" i="1"/>
  <c r="BJ2502" i="1" s="1"/>
  <c r="BI2511" i="1"/>
  <c r="BI2502" i="1" s="1"/>
  <c r="BH2511" i="1"/>
  <c r="BH2502" i="1" s="1"/>
  <c r="BG2511" i="1"/>
  <c r="BG2502" i="1" s="1"/>
  <c r="BF2511" i="1"/>
  <c r="BD2511" i="1"/>
  <c r="BD2502" i="1" s="1"/>
  <c r="BC2511" i="1"/>
  <c r="BC2502" i="1" s="1"/>
  <c r="BB2511" i="1"/>
  <c r="BB2502" i="1" s="1"/>
  <c r="BA2511" i="1"/>
  <c r="BA2502" i="1" s="1"/>
  <c r="AZ2511" i="1"/>
  <c r="BQ2500" i="1"/>
  <c r="BP2500" i="1"/>
  <c r="BO2500" i="1"/>
  <c r="BN2500" i="1"/>
  <c r="BM2500" i="1"/>
  <c r="BL2500" i="1"/>
  <c r="BK2500" i="1"/>
  <c r="BJ2500" i="1"/>
  <c r="BI2500" i="1"/>
  <c r="BH2500" i="1"/>
  <c r="BG2500" i="1"/>
  <c r="BF2500" i="1"/>
  <c r="BD2500" i="1"/>
  <c r="BC2500" i="1"/>
  <c r="BB2500" i="1"/>
  <c r="BA2500" i="1"/>
  <c r="AZ2500" i="1"/>
  <c r="BQ2494" i="1"/>
  <c r="BQ2492" i="1" s="1"/>
  <c r="BP2494" i="1"/>
  <c r="BP2492" i="1" s="1"/>
  <c r="BO2494" i="1"/>
  <c r="BO2492" i="1" s="1"/>
  <c r="BN2494" i="1"/>
  <c r="BN2492" i="1" s="1"/>
  <c r="BM2494" i="1"/>
  <c r="BM2492" i="1" s="1"/>
  <c r="BL2494" i="1"/>
  <c r="BL2492" i="1" s="1"/>
  <c r="BK2494" i="1"/>
  <c r="BK2492" i="1" s="1"/>
  <c r="BJ2494" i="1"/>
  <c r="BJ2492" i="1" s="1"/>
  <c r="BI2494" i="1"/>
  <c r="BI2492" i="1" s="1"/>
  <c r="BH2494" i="1"/>
  <c r="BH2492" i="1" s="1"/>
  <c r="BG2494" i="1"/>
  <c r="BG2492" i="1" s="1"/>
  <c r="BF2494" i="1"/>
  <c r="BD2494" i="1"/>
  <c r="BD2492" i="1" s="1"/>
  <c r="BC2494" i="1"/>
  <c r="BC2492" i="1" s="1"/>
  <c r="BB2494" i="1"/>
  <c r="BB2492" i="1" s="1"/>
  <c r="BA2494" i="1"/>
  <c r="BA2492" i="1" s="1"/>
  <c r="AZ2494" i="1"/>
  <c r="BQ2473" i="1"/>
  <c r="BQ2472" i="1" s="1"/>
  <c r="BP2473" i="1"/>
  <c r="BP2472" i="1" s="1"/>
  <c r="BO2473" i="1"/>
  <c r="BO2472" i="1" s="1"/>
  <c r="BN2473" i="1"/>
  <c r="BN2472" i="1" s="1"/>
  <c r="BM2473" i="1"/>
  <c r="BM2472" i="1" s="1"/>
  <c r="BL2473" i="1"/>
  <c r="BL2472" i="1" s="1"/>
  <c r="BK2473" i="1"/>
  <c r="BK2472" i="1" s="1"/>
  <c r="BJ2473" i="1"/>
  <c r="BJ2472" i="1" s="1"/>
  <c r="BI2473" i="1"/>
  <c r="BI2472" i="1" s="1"/>
  <c r="BH2473" i="1"/>
  <c r="BH2472" i="1" s="1"/>
  <c r="BG2473" i="1"/>
  <c r="BG2472" i="1" s="1"/>
  <c r="BF2473" i="1"/>
  <c r="BD2473" i="1"/>
  <c r="BD2472" i="1" s="1"/>
  <c r="BC2473" i="1"/>
  <c r="BC2472" i="1" s="1"/>
  <c r="BB2473" i="1"/>
  <c r="BB2472" i="1" s="1"/>
  <c r="BA2473" i="1"/>
  <c r="BA2472" i="1" s="1"/>
  <c r="AZ2473" i="1"/>
  <c r="BQ2470" i="1"/>
  <c r="BQ2469" i="1" s="1"/>
  <c r="BP2470" i="1"/>
  <c r="BP2469" i="1" s="1"/>
  <c r="BO2470" i="1"/>
  <c r="BO2469" i="1" s="1"/>
  <c r="BN2470" i="1"/>
  <c r="BN2469" i="1" s="1"/>
  <c r="BM2470" i="1"/>
  <c r="BM2469" i="1" s="1"/>
  <c r="BL2470" i="1"/>
  <c r="BL2469" i="1" s="1"/>
  <c r="BK2470" i="1"/>
  <c r="BK2469" i="1" s="1"/>
  <c r="BJ2470" i="1"/>
  <c r="BJ2469" i="1" s="1"/>
  <c r="BI2470" i="1"/>
  <c r="BI2469" i="1" s="1"/>
  <c r="BH2470" i="1"/>
  <c r="BH2469" i="1" s="1"/>
  <c r="BG2470" i="1"/>
  <c r="BG2469" i="1" s="1"/>
  <c r="BF2470" i="1"/>
  <c r="BD2470" i="1"/>
  <c r="BD2469" i="1" s="1"/>
  <c r="BC2470" i="1"/>
  <c r="BC2469" i="1" s="1"/>
  <c r="BB2470" i="1"/>
  <c r="BB2469" i="1" s="1"/>
  <c r="BA2470" i="1"/>
  <c r="BA2469" i="1" s="1"/>
  <c r="AZ2470" i="1"/>
  <c r="BQ2465" i="1"/>
  <c r="BQ2456" i="1" s="1"/>
  <c r="BP2465" i="1"/>
  <c r="BP2456" i="1" s="1"/>
  <c r="BO2465" i="1"/>
  <c r="BO2456" i="1" s="1"/>
  <c r="BN2465" i="1"/>
  <c r="BN2456" i="1" s="1"/>
  <c r="BM2465" i="1"/>
  <c r="BM2456" i="1" s="1"/>
  <c r="BL2465" i="1"/>
  <c r="BL2456" i="1" s="1"/>
  <c r="BK2465" i="1"/>
  <c r="BK2456" i="1" s="1"/>
  <c r="BJ2465" i="1"/>
  <c r="BJ2456" i="1" s="1"/>
  <c r="BI2465" i="1"/>
  <c r="BI2456" i="1" s="1"/>
  <c r="BH2465" i="1"/>
  <c r="BH2456" i="1" s="1"/>
  <c r="BG2465" i="1"/>
  <c r="BG2456" i="1" s="1"/>
  <c r="BF2465" i="1"/>
  <c r="BD2465" i="1"/>
  <c r="BD2456" i="1" s="1"/>
  <c r="BC2465" i="1"/>
  <c r="BC2456" i="1" s="1"/>
  <c r="BB2465" i="1"/>
  <c r="BA2465" i="1"/>
  <c r="BA2456" i="1" s="1"/>
  <c r="AZ2465" i="1"/>
  <c r="BQ2454" i="1"/>
  <c r="BP2454" i="1"/>
  <c r="BO2454" i="1"/>
  <c r="BN2454" i="1"/>
  <c r="BM2454" i="1"/>
  <c r="BL2454" i="1"/>
  <c r="BK2454" i="1"/>
  <c r="BJ2454" i="1"/>
  <c r="BI2454" i="1"/>
  <c r="BH2454" i="1"/>
  <c r="BG2454" i="1"/>
  <c r="BF2454" i="1"/>
  <c r="BD2454" i="1"/>
  <c r="BC2454" i="1"/>
  <c r="BB2454" i="1"/>
  <c r="BA2454" i="1"/>
  <c r="AZ2454" i="1"/>
  <c r="BQ2449" i="1"/>
  <c r="BQ2447" i="1" s="1"/>
  <c r="BP2449" i="1"/>
  <c r="BP2447" i="1" s="1"/>
  <c r="BO2449" i="1"/>
  <c r="BO2447" i="1" s="1"/>
  <c r="BN2449" i="1"/>
  <c r="BN2447" i="1" s="1"/>
  <c r="BM2449" i="1"/>
  <c r="BM2447" i="1" s="1"/>
  <c r="BL2449" i="1"/>
  <c r="BL2447" i="1" s="1"/>
  <c r="BK2449" i="1"/>
  <c r="BK2447" i="1" s="1"/>
  <c r="BJ2449" i="1"/>
  <c r="BJ2447" i="1" s="1"/>
  <c r="BI2449" i="1"/>
  <c r="BI2447" i="1" s="1"/>
  <c r="BH2449" i="1"/>
  <c r="BH2447" i="1" s="1"/>
  <c r="BG2449" i="1"/>
  <c r="BG2447" i="1" s="1"/>
  <c r="BF2449" i="1"/>
  <c r="BD2449" i="1"/>
  <c r="BD2447" i="1" s="1"/>
  <c r="BC2449" i="1"/>
  <c r="BC2447" i="1" s="1"/>
  <c r="BB2449" i="1"/>
  <c r="BB2447" i="1" s="1"/>
  <c r="BA2449" i="1"/>
  <c r="BA2447" i="1" s="1"/>
  <c r="AZ2449" i="1"/>
  <c r="BQ2428" i="1"/>
  <c r="BQ2427" i="1" s="1"/>
  <c r="BP2428" i="1"/>
  <c r="BP2427" i="1" s="1"/>
  <c r="BO2428" i="1"/>
  <c r="BO2427" i="1" s="1"/>
  <c r="BN2428" i="1"/>
  <c r="BN2427" i="1" s="1"/>
  <c r="BM2428" i="1"/>
  <c r="BM2427" i="1" s="1"/>
  <c r="BL2428" i="1"/>
  <c r="BL2427" i="1" s="1"/>
  <c r="BK2428" i="1"/>
  <c r="BK2427" i="1" s="1"/>
  <c r="BJ2428" i="1"/>
  <c r="BJ2427" i="1" s="1"/>
  <c r="BI2428" i="1"/>
  <c r="BI2427" i="1" s="1"/>
  <c r="BH2428" i="1"/>
  <c r="BH2427" i="1" s="1"/>
  <c r="BG2428" i="1"/>
  <c r="BG2427" i="1" s="1"/>
  <c r="BF2428" i="1"/>
  <c r="BD2428" i="1"/>
  <c r="BD2427" i="1" s="1"/>
  <c r="BC2428" i="1"/>
  <c r="BC2427" i="1" s="1"/>
  <c r="BB2428" i="1"/>
  <c r="BB2427" i="1" s="1"/>
  <c r="BA2428" i="1"/>
  <c r="BA2427" i="1" s="1"/>
  <c r="AZ2428" i="1"/>
  <c r="BQ2425" i="1"/>
  <c r="BQ2424" i="1" s="1"/>
  <c r="BP2425" i="1"/>
  <c r="BP2424" i="1" s="1"/>
  <c r="BO2425" i="1"/>
  <c r="BO2424" i="1" s="1"/>
  <c r="BN2425" i="1"/>
  <c r="BN2424" i="1" s="1"/>
  <c r="BM2425" i="1"/>
  <c r="BM2424" i="1" s="1"/>
  <c r="BL2425" i="1"/>
  <c r="BL2424" i="1" s="1"/>
  <c r="BK2425" i="1"/>
  <c r="BK2424" i="1" s="1"/>
  <c r="BJ2425" i="1"/>
  <c r="BJ2424" i="1" s="1"/>
  <c r="BI2425" i="1"/>
  <c r="BI2424" i="1" s="1"/>
  <c r="BH2425" i="1"/>
  <c r="BH2424" i="1" s="1"/>
  <c r="BG2425" i="1"/>
  <c r="BG2424" i="1" s="1"/>
  <c r="BF2425" i="1"/>
  <c r="BD2425" i="1"/>
  <c r="BD2424" i="1" s="1"/>
  <c r="BC2425" i="1"/>
  <c r="BC2424" i="1" s="1"/>
  <c r="BB2425" i="1"/>
  <c r="BB2424" i="1" s="1"/>
  <c r="BA2425" i="1"/>
  <c r="BA2424" i="1" s="1"/>
  <c r="AZ2425" i="1"/>
  <c r="BQ2420" i="1"/>
  <c r="BQ2411" i="1" s="1"/>
  <c r="BP2420" i="1"/>
  <c r="BP2411" i="1" s="1"/>
  <c r="BO2420" i="1"/>
  <c r="BO2411" i="1" s="1"/>
  <c r="BN2420" i="1"/>
  <c r="BN2411" i="1" s="1"/>
  <c r="BM2420" i="1"/>
  <c r="BM2411" i="1" s="1"/>
  <c r="BL2420" i="1"/>
  <c r="BL2411" i="1" s="1"/>
  <c r="BK2420" i="1"/>
  <c r="BK2411" i="1" s="1"/>
  <c r="BJ2420" i="1"/>
  <c r="BJ2411" i="1" s="1"/>
  <c r="BI2420" i="1"/>
  <c r="BI2411" i="1" s="1"/>
  <c r="BH2420" i="1"/>
  <c r="BH2411" i="1" s="1"/>
  <c r="BG2420" i="1"/>
  <c r="BF2420" i="1"/>
  <c r="BD2420" i="1"/>
  <c r="BD2411" i="1" s="1"/>
  <c r="BC2420" i="1"/>
  <c r="BC2411" i="1" s="1"/>
  <c r="BB2420" i="1"/>
  <c r="BB2411" i="1" s="1"/>
  <c r="BA2420" i="1"/>
  <c r="BA2411" i="1" s="1"/>
  <c r="AZ2420" i="1"/>
  <c r="BQ2409" i="1"/>
  <c r="BP2409" i="1"/>
  <c r="BO2409" i="1"/>
  <c r="BN2409" i="1"/>
  <c r="BM2409" i="1"/>
  <c r="BL2409" i="1"/>
  <c r="BK2409" i="1"/>
  <c r="BJ2409" i="1"/>
  <c r="BI2409" i="1"/>
  <c r="BH2409" i="1"/>
  <c r="BG2409" i="1"/>
  <c r="BF2409" i="1"/>
  <c r="BD2409" i="1"/>
  <c r="BC2409" i="1"/>
  <c r="BB2409" i="1"/>
  <c r="BA2409" i="1"/>
  <c r="AZ2409" i="1"/>
  <c r="BQ2403" i="1"/>
  <c r="BQ2401" i="1" s="1"/>
  <c r="BP2403" i="1"/>
  <c r="BP2401" i="1" s="1"/>
  <c r="BO2403" i="1"/>
  <c r="BO2401" i="1" s="1"/>
  <c r="BN2403" i="1"/>
  <c r="BN2401" i="1" s="1"/>
  <c r="BM2403" i="1"/>
  <c r="BM2401" i="1" s="1"/>
  <c r="BL2403" i="1"/>
  <c r="BL2401" i="1" s="1"/>
  <c r="BK2403" i="1"/>
  <c r="BK2401" i="1" s="1"/>
  <c r="BJ2403" i="1"/>
  <c r="BJ2401" i="1" s="1"/>
  <c r="BI2403" i="1"/>
  <c r="BI2401" i="1" s="1"/>
  <c r="BH2403" i="1"/>
  <c r="BH2401" i="1" s="1"/>
  <c r="BG2403" i="1"/>
  <c r="BG2401" i="1" s="1"/>
  <c r="BF2403" i="1"/>
  <c r="BD2403" i="1"/>
  <c r="BD2401" i="1" s="1"/>
  <c r="BC2403" i="1"/>
  <c r="BC2401" i="1" s="1"/>
  <c r="BB2403" i="1"/>
  <c r="BB2401" i="1" s="1"/>
  <c r="BA2403" i="1"/>
  <c r="BA2401" i="1" s="1"/>
  <c r="AZ2403" i="1"/>
  <c r="BQ2385" i="1"/>
  <c r="BQ2384" i="1" s="1"/>
  <c r="BP2385" i="1"/>
  <c r="BP2384" i="1" s="1"/>
  <c r="BO2385" i="1"/>
  <c r="BO2384" i="1" s="1"/>
  <c r="BN2385" i="1"/>
  <c r="BN2384" i="1" s="1"/>
  <c r="BM2385" i="1"/>
  <c r="BM2384" i="1" s="1"/>
  <c r="BL2385" i="1"/>
  <c r="BL2384" i="1" s="1"/>
  <c r="BK2385" i="1"/>
  <c r="BK2384" i="1" s="1"/>
  <c r="BJ2385" i="1"/>
  <c r="BJ2384" i="1" s="1"/>
  <c r="BI2385" i="1"/>
  <c r="BI2384" i="1" s="1"/>
  <c r="BH2385" i="1"/>
  <c r="BH2384" i="1" s="1"/>
  <c r="BG2385" i="1"/>
  <c r="BG2384" i="1" s="1"/>
  <c r="BF2385" i="1"/>
  <c r="BD2385" i="1"/>
  <c r="BD2384" i="1" s="1"/>
  <c r="BC2385" i="1"/>
  <c r="BC2384" i="1" s="1"/>
  <c r="BB2385" i="1"/>
  <c r="BB2384" i="1" s="1"/>
  <c r="BA2385" i="1"/>
  <c r="BA2384" i="1" s="1"/>
  <c r="AZ2385" i="1"/>
  <c r="BQ2381" i="1"/>
  <c r="BP2381" i="1"/>
  <c r="BP2379" i="1" s="1"/>
  <c r="BP2378" i="1" s="1"/>
  <c r="BO2381" i="1"/>
  <c r="BO2379" i="1" s="1"/>
  <c r="BO2378" i="1" s="1"/>
  <c r="BN2381" i="1"/>
  <c r="BN2379" i="1" s="1"/>
  <c r="BN2378" i="1" s="1"/>
  <c r="BM2381" i="1"/>
  <c r="BM2379" i="1" s="1"/>
  <c r="BM2378" i="1" s="1"/>
  <c r="BL2381" i="1"/>
  <c r="BL2379" i="1" s="1"/>
  <c r="BL2378" i="1" s="1"/>
  <c r="BK2381" i="1"/>
  <c r="BJ2381" i="1"/>
  <c r="BJ2379" i="1" s="1"/>
  <c r="BJ2378" i="1" s="1"/>
  <c r="BI2381" i="1"/>
  <c r="BH2381" i="1"/>
  <c r="BH2379" i="1" s="1"/>
  <c r="BH2378" i="1" s="1"/>
  <c r="BG2381" i="1"/>
  <c r="BG2379" i="1" s="1"/>
  <c r="BG2378" i="1" s="1"/>
  <c r="BF2381" i="1"/>
  <c r="BD2381" i="1"/>
  <c r="BC2381" i="1"/>
  <c r="BC2379" i="1" s="1"/>
  <c r="BC2378" i="1" s="1"/>
  <c r="BB2381" i="1"/>
  <c r="BB2379" i="1" s="1"/>
  <c r="BB2378" i="1" s="1"/>
  <c r="BA2381" i="1"/>
  <c r="BA2379" i="1" s="1"/>
  <c r="BA2378" i="1" s="1"/>
  <c r="AZ2381" i="1"/>
  <c r="BQ2374" i="1"/>
  <c r="BQ2365" i="1" s="1"/>
  <c r="BP2374" i="1"/>
  <c r="BO2374" i="1"/>
  <c r="BN2374" i="1"/>
  <c r="BN2365" i="1" s="1"/>
  <c r="BM2374" i="1"/>
  <c r="BM2365" i="1" s="1"/>
  <c r="BL2374" i="1"/>
  <c r="BL2365" i="1" s="1"/>
  <c r="BK2374" i="1"/>
  <c r="BK2365" i="1" s="1"/>
  <c r="BJ2374" i="1"/>
  <c r="BJ2365" i="1" s="1"/>
  <c r="BI2374" i="1"/>
  <c r="BH2374" i="1"/>
  <c r="BH2365" i="1" s="1"/>
  <c r="BG2374" i="1"/>
  <c r="BG2365" i="1" s="1"/>
  <c r="BF2374" i="1"/>
  <c r="BD2374" i="1"/>
  <c r="BC2374" i="1"/>
  <c r="BB2374" i="1"/>
  <c r="BB2365" i="1" s="1"/>
  <c r="BA2374" i="1"/>
  <c r="BA2365" i="1" s="1"/>
  <c r="AZ2374" i="1"/>
  <c r="BQ2363" i="1"/>
  <c r="BP2363" i="1"/>
  <c r="BO2363" i="1"/>
  <c r="BN2363" i="1"/>
  <c r="BM2363" i="1"/>
  <c r="BL2363" i="1"/>
  <c r="BK2363" i="1"/>
  <c r="BJ2363" i="1"/>
  <c r="BI2363" i="1"/>
  <c r="BH2363" i="1"/>
  <c r="BG2363" i="1"/>
  <c r="BF2363" i="1"/>
  <c r="BD2363" i="1"/>
  <c r="BC2363" i="1"/>
  <c r="BB2363" i="1"/>
  <c r="BA2363" i="1"/>
  <c r="AZ2363" i="1"/>
  <c r="BQ2357" i="1"/>
  <c r="BQ2355" i="1" s="1"/>
  <c r="BP2357" i="1"/>
  <c r="BP2355" i="1" s="1"/>
  <c r="BO2357" i="1"/>
  <c r="BO2355" i="1" s="1"/>
  <c r="BN2357" i="1"/>
  <c r="BN2355" i="1" s="1"/>
  <c r="BM2357" i="1"/>
  <c r="BM2355" i="1" s="1"/>
  <c r="BL2357" i="1"/>
  <c r="BL2355" i="1" s="1"/>
  <c r="BK2357" i="1"/>
  <c r="BK2355" i="1" s="1"/>
  <c r="BJ2357" i="1"/>
  <c r="BJ2355" i="1" s="1"/>
  <c r="BI2357" i="1"/>
  <c r="BI2355" i="1" s="1"/>
  <c r="BH2357" i="1"/>
  <c r="BH2355" i="1" s="1"/>
  <c r="BG2357" i="1"/>
  <c r="BG2355" i="1" s="1"/>
  <c r="BF2357" i="1"/>
  <c r="BD2357" i="1"/>
  <c r="BD2355" i="1" s="1"/>
  <c r="BC2357" i="1"/>
  <c r="BC2355" i="1" s="1"/>
  <c r="BB2357" i="1"/>
  <c r="BB2355" i="1" s="1"/>
  <c r="BA2357" i="1"/>
  <c r="BA2355" i="1" s="1"/>
  <c r="AZ2357" i="1"/>
  <c r="BQ2338" i="1"/>
  <c r="BP2338" i="1"/>
  <c r="BO2338" i="1"/>
  <c r="BN2338" i="1"/>
  <c r="BM2338" i="1"/>
  <c r="BL2338" i="1"/>
  <c r="BK2338" i="1"/>
  <c r="BJ2338" i="1"/>
  <c r="BI2338" i="1"/>
  <c r="BH2338" i="1"/>
  <c r="BG2338" i="1"/>
  <c r="BF2338" i="1"/>
  <c r="BD2338" i="1"/>
  <c r="BC2338" i="1"/>
  <c r="BB2338" i="1"/>
  <c r="BA2338" i="1"/>
  <c r="AZ2338" i="1"/>
  <c r="BQ2337" i="1"/>
  <c r="BP2337" i="1"/>
  <c r="BO2337" i="1"/>
  <c r="BN2337" i="1"/>
  <c r="BM2337" i="1"/>
  <c r="BL2337" i="1"/>
  <c r="BK2337" i="1"/>
  <c r="BJ2337" i="1"/>
  <c r="BI2337" i="1"/>
  <c r="BH2337" i="1"/>
  <c r="BG2337" i="1"/>
  <c r="BF2337" i="1"/>
  <c r="BD2337" i="1"/>
  <c r="BC2337" i="1"/>
  <c r="BB2337" i="1"/>
  <c r="BA2337" i="1"/>
  <c r="AZ2337" i="1"/>
  <c r="BQ2336" i="1"/>
  <c r="BP2336" i="1"/>
  <c r="BO2336" i="1"/>
  <c r="BN2336" i="1"/>
  <c r="BM2336" i="1"/>
  <c r="BL2336" i="1"/>
  <c r="BK2336" i="1"/>
  <c r="BJ2336" i="1"/>
  <c r="BI2336" i="1"/>
  <c r="BH2336" i="1"/>
  <c r="BG2336" i="1"/>
  <c r="BF2336" i="1"/>
  <c r="BD2336" i="1"/>
  <c r="BC2336" i="1"/>
  <c r="BB2336" i="1"/>
  <c r="BA2336" i="1"/>
  <c r="AZ2336" i="1"/>
  <c r="BQ2332" i="1"/>
  <c r="BP2332" i="1"/>
  <c r="BO2332" i="1"/>
  <c r="BN2332" i="1"/>
  <c r="BM2332" i="1"/>
  <c r="BL2332" i="1"/>
  <c r="BK2332" i="1"/>
  <c r="BJ2332" i="1"/>
  <c r="BI2332" i="1"/>
  <c r="BH2332" i="1"/>
  <c r="BG2332" i="1"/>
  <c r="BF2332" i="1"/>
  <c r="BD2332" i="1"/>
  <c r="BC2332" i="1"/>
  <c r="BB2332" i="1"/>
  <c r="BA2332" i="1"/>
  <c r="AZ2332" i="1"/>
  <c r="BQ2328" i="1"/>
  <c r="BP2328" i="1"/>
  <c r="BO2328" i="1"/>
  <c r="BN2328" i="1"/>
  <c r="BM2328" i="1"/>
  <c r="BL2328" i="1"/>
  <c r="BK2328" i="1"/>
  <c r="BJ2328" i="1"/>
  <c r="BI2328" i="1"/>
  <c r="BH2328" i="1"/>
  <c r="BG2328" i="1"/>
  <c r="BF2328" i="1"/>
  <c r="BD2328" i="1"/>
  <c r="BC2328" i="1"/>
  <c r="BB2328" i="1"/>
  <c r="BA2328" i="1"/>
  <c r="AZ2328" i="1"/>
  <c r="BQ2327" i="1"/>
  <c r="BP2327" i="1"/>
  <c r="BO2327" i="1"/>
  <c r="BN2327" i="1"/>
  <c r="BM2327" i="1"/>
  <c r="BL2327" i="1"/>
  <c r="BK2327" i="1"/>
  <c r="BJ2327" i="1"/>
  <c r="BI2327" i="1"/>
  <c r="BH2327" i="1"/>
  <c r="BG2327" i="1"/>
  <c r="BF2327" i="1"/>
  <c r="BD2327" i="1"/>
  <c r="BC2327" i="1"/>
  <c r="BB2327" i="1"/>
  <c r="BA2327" i="1"/>
  <c r="AZ2327" i="1"/>
  <c r="BQ2326" i="1"/>
  <c r="BP2326" i="1"/>
  <c r="BO2326" i="1"/>
  <c r="BN2326" i="1"/>
  <c r="BM2326" i="1"/>
  <c r="BL2326" i="1"/>
  <c r="BK2326" i="1"/>
  <c r="BJ2326" i="1"/>
  <c r="BI2326" i="1"/>
  <c r="BH2326" i="1"/>
  <c r="BG2326" i="1"/>
  <c r="BF2326" i="1"/>
  <c r="BD2326" i="1"/>
  <c r="BC2326" i="1"/>
  <c r="BB2326" i="1"/>
  <c r="BA2326" i="1"/>
  <c r="AZ2326" i="1"/>
  <c r="BQ2325" i="1"/>
  <c r="BP2325" i="1"/>
  <c r="BO2325" i="1"/>
  <c r="BN2325" i="1"/>
  <c r="BM2325" i="1"/>
  <c r="BL2325" i="1"/>
  <c r="BK2325" i="1"/>
  <c r="BJ2325" i="1"/>
  <c r="BI2325" i="1"/>
  <c r="BH2325" i="1"/>
  <c r="BG2325" i="1"/>
  <c r="BF2325" i="1"/>
  <c r="BD2325" i="1"/>
  <c r="BC2325" i="1"/>
  <c r="BB2325" i="1"/>
  <c r="BA2325" i="1"/>
  <c r="AZ2325" i="1"/>
  <c r="BQ2324" i="1"/>
  <c r="BP2324" i="1"/>
  <c r="BO2324" i="1"/>
  <c r="BN2324" i="1"/>
  <c r="BM2324" i="1"/>
  <c r="BL2324" i="1"/>
  <c r="BK2324" i="1"/>
  <c r="BJ2324" i="1"/>
  <c r="BI2324" i="1"/>
  <c r="BH2324" i="1"/>
  <c r="BG2324" i="1"/>
  <c r="BF2324" i="1"/>
  <c r="BD2324" i="1"/>
  <c r="BC2324" i="1"/>
  <c r="BB2324" i="1"/>
  <c r="BA2324" i="1"/>
  <c r="AZ2324" i="1"/>
  <c r="BQ2323" i="1"/>
  <c r="BP2323" i="1"/>
  <c r="BO2323" i="1"/>
  <c r="BN2323" i="1"/>
  <c r="BM2323" i="1"/>
  <c r="BL2323" i="1"/>
  <c r="BK2323" i="1"/>
  <c r="BJ2323" i="1"/>
  <c r="BI2323" i="1"/>
  <c r="BH2323" i="1"/>
  <c r="BG2323" i="1"/>
  <c r="BF2323" i="1"/>
  <c r="BD2323" i="1"/>
  <c r="BC2323" i="1"/>
  <c r="BB2323" i="1"/>
  <c r="BA2323" i="1"/>
  <c r="AZ2323" i="1"/>
  <c r="BQ2322" i="1"/>
  <c r="BP2322" i="1"/>
  <c r="BO2322" i="1"/>
  <c r="BN2322" i="1"/>
  <c r="BM2322" i="1"/>
  <c r="BL2322" i="1"/>
  <c r="BK2322" i="1"/>
  <c r="BJ2322" i="1"/>
  <c r="BI2322" i="1"/>
  <c r="BH2322" i="1"/>
  <c r="BG2322" i="1"/>
  <c r="BF2322" i="1"/>
  <c r="BD2322" i="1"/>
  <c r="BC2322" i="1"/>
  <c r="BB2322" i="1"/>
  <c r="BA2322" i="1"/>
  <c r="AZ2322" i="1"/>
  <c r="BQ2321" i="1"/>
  <c r="BP2321" i="1"/>
  <c r="BO2321" i="1"/>
  <c r="BN2321" i="1"/>
  <c r="BM2321" i="1"/>
  <c r="BL2321" i="1"/>
  <c r="BK2321" i="1"/>
  <c r="BJ2321" i="1"/>
  <c r="BI2321" i="1"/>
  <c r="BH2321" i="1"/>
  <c r="BG2321" i="1"/>
  <c r="BF2321" i="1"/>
  <c r="BD2321" i="1"/>
  <c r="BC2321" i="1"/>
  <c r="BB2321" i="1"/>
  <c r="BA2321" i="1"/>
  <c r="AZ2321" i="1"/>
  <c r="BQ2319" i="1"/>
  <c r="BP2319" i="1"/>
  <c r="BO2319" i="1"/>
  <c r="BN2319" i="1"/>
  <c r="BM2319" i="1"/>
  <c r="BL2319" i="1"/>
  <c r="BK2319" i="1"/>
  <c r="BJ2319" i="1"/>
  <c r="BI2319" i="1"/>
  <c r="BH2319" i="1"/>
  <c r="BG2319" i="1"/>
  <c r="BF2319" i="1"/>
  <c r="BD2319" i="1"/>
  <c r="BC2319" i="1"/>
  <c r="BB2319" i="1"/>
  <c r="BA2319" i="1"/>
  <c r="AZ2319" i="1"/>
  <c r="BQ2317" i="1"/>
  <c r="BP2317" i="1"/>
  <c r="BO2317" i="1"/>
  <c r="BN2317" i="1"/>
  <c r="BM2317" i="1"/>
  <c r="BL2317" i="1"/>
  <c r="BK2317" i="1"/>
  <c r="BJ2317" i="1"/>
  <c r="BI2317" i="1"/>
  <c r="BH2317" i="1"/>
  <c r="BG2317" i="1"/>
  <c r="BF2317" i="1"/>
  <c r="BD2317" i="1"/>
  <c r="BC2317" i="1"/>
  <c r="BB2317" i="1"/>
  <c r="BA2317" i="1"/>
  <c r="AZ2317" i="1"/>
  <c r="BQ2316" i="1"/>
  <c r="BP2316" i="1"/>
  <c r="BO2316" i="1"/>
  <c r="BN2316" i="1"/>
  <c r="BM2316" i="1"/>
  <c r="BL2316" i="1"/>
  <c r="BK2316" i="1"/>
  <c r="BJ2316" i="1"/>
  <c r="BI2316" i="1"/>
  <c r="BH2316" i="1"/>
  <c r="BG2316" i="1"/>
  <c r="BF2316" i="1"/>
  <c r="BD2316" i="1"/>
  <c r="BC2316" i="1"/>
  <c r="BB2316" i="1"/>
  <c r="BA2316" i="1"/>
  <c r="AZ2316" i="1"/>
  <c r="BQ2315" i="1"/>
  <c r="BP2315" i="1"/>
  <c r="BO2315" i="1"/>
  <c r="BN2315" i="1"/>
  <c r="BM2315" i="1"/>
  <c r="BL2315" i="1"/>
  <c r="BK2315" i="1"/>
  <c r="BJ2315" i="1"/>
  <c r="BI2315" i="1"/>
  <c r="BH2315" i="1"/>
  <c r="BG2315" i="1"/>
  <c r="BF2315" i="1"/>
  <c r="BD2315" i="1"/>
  <c r="BC2315" i="1"/>
  <c r="BB2315" i="1"/>
  <c r="BA2315" i="1"/>
  <c r="AZ2315" i="1"/>
  <c r="BQ2314" i="1"/>
  <c r="BP2314" i="1"/>
  <c r="BO2314" i="1"/>
  <c r="BN2314" i="1"/>
  <c r="BM2314" i="1"/>
  <c r="BL2314" i="1"/>
  <c r="BK2314" i="1"/>
  <c r="BJ2314" i="1"/>
  <c r="BI2314" i="1"/>
  <c r="BH2314" i="1"/>
  <c r="BG2314" i="1"/>
  <c r="BF2314" i="1"/>
  <c r="BD2314" i="1"/>
  <c r="BC2314" i="1"/>
  <c r="BB2314" i="1"/>
  <c r="BA2314" i="1"/>
  <c r="AZ2314" i="1"/>
  <c r="BQ2313" i="1"/>
  <c r="BP2313" i="1"/>
  <c r="BO2313" i="1"/>
  <c r="BN2313" i="1"/>
  <c r="BM2313" i="1"/>
  <c r="BL2313" i="1"/>
  <c r="BK2313" i="1"/>
  <c r="BJ2313" i="1"/>
  <c r="BI2313" i="1"/>
  <c r="BH2313" i="1"/>
  <c r="BG2313" i="1"/>
  <c r="BF2313" i="1"/>
  <c r="BD2313" i="1"/>
  <c r="BC2313" i="1"/>
  <c r="BB2313" i="1"/>
  <c r="BA2313" i="1"/>
  <c r="AZ2313" i="1"/>
  <c r="BQ2311" i="1"/>
  <c r="BP2311" i="1"/>
  <c r="BO2311" i="1"/>
  <c r="BN2311" i="1"/>
  <c r="BM2311" i="1"/>
  <c r="BL2311" i="1"/>
  <c r="BK2311" i="1"/>
  <c r="BJ2311" i="1"/>
  <c r="BI2311" i="1"/>
  <c r="BH2311" i="1"/>
  <c r="BG2311" i="1"/>
  <c r="BF2311" i="1"/>
  <c r="BD2311" i="1"/>
  <c r="BC2311" i="1"/>
  <c r="BB2311" i="1"/>
  <c r="BA2311" i="1"/>
  <c r="AZ2311" i="1"/>
  <c r="BQ2299" i="1"/>
  <c r="BP2299" i="1"/>
  <c r="BO2299" i="1"/>
  <c r="BN2299" i="1"/>
  <c r="BM2299" i="1"/>
  <c r="BL2299" i="1"/>
  <c r="BK2299" i="1"/>
  <c r="BJ2299" i="1"/>
  <c r="BI2299" i="1"/>
  <c r="BH2299" i="1"/>
  <c r="BG2299" i="1"/>
  <c r="BF2299" i="1"/>
  <c r="BD2299" i="1"/>
  <c r="BC2299" i="1"/>
  <c r="BB2299" i="1"/>
  <c r="BA2299" i="1"/>
  <c r="AZ2299" i="1"/>
  <c r="BQ2298" i="1"/>
  <c r="BP2298" i="1"/>
  <c r="BO2298" i="1"/>
  <c r="BN2298" i="1"/>
  <c r="BM2298" i="1"/>
  <c r="BL2298" i="1"/>
  <c r="BK2298" i="1"/>
  <c r="BJ2298" i="1"/>
  <c r="BI2298" i="1"/>
  <c r="BH2298" i="1"/>
  <c r="BG2298" i="1"/>
  <c r="BF2298" i="1"/>
  <c r="BD2298" i="1"/>
  <c r="BC2298" i="1"/>
  <c r="BB2298" i="1"/>
  <c r="BA2298" i="1"/>
  <c r="AZ2298" i="1"/>
  <c r="BQ2282" i="1"/>
  <c r="BP2282" i="1"/>
  <c r="BO2282" i="1"/>
  <c r="BN2282" i="1"/>
  <c r="BM2282" i="1"/>
  <c r="BL2282" i="1"/>
  <c r="BK2282" i="1"/>
  <c r="BJ2282" i="1"/>
  <c r="BI2282" i="1"/>
  <c r="BH2282" i="1"/>
  <c r="BG2282" i="1"/>
  <c r="BF2282" i="1"/>
  <c r="BD2282" i="1"/>
  <c r="BC2282" i="1"/>
  <c r="BB2282" i="1"/>
  <c r="BA2282" i="1"/>
  <c r="AZ2282" i="1"/>
  <c r="BQ2277" i="1"/>
  <c r="BP2277" i="1"/>
  <c r="BO2277" i="1"/>
  <c r="BN2277" i="1"/>
  <c r="BM2277" i="1"/>
  <c r="BL2277" i="1"/>
  <c r="BK2277" i="1"/>
  <c r="BJ2277" i="1"/>
  <c r="BI2277" i="1"/>
  <c r="BH2277" i="1"/>
  <c r="BG2277" i="1"/>
  <c r="BF2277" i="1"/>
  <c r="BD2277" i="1"/>
  <c r="BC2277" i="1"/>
  <c r="BB2277" i="1"/>
  <c r="BA2277" i="1"/>
  <c r="AZ2277" i="1"/>
  <c r="BQ2270" i="1"/>
  <c r="BP2270" i="1"/>
  <c r="BO2270" i="1"/>
  <c r="BN2270" i="1"/>
  <c r="BM2270" i="1"/>
  <c r="BL2270" i="1"/>
  <c r="BK2270" i="1"/>
  <c r="BJ2270" i="1"/>
  <c r="BI2270" i="1"/>
  <c r="BH2270" i="1"/>
  <c r="BG2270" i="1"/>
  <c r="BF2270" i="1"/>
  <c r="BD2270" i="1"/>
  <c r="BC2270" i="1"/>
  <c r="BB2270" i="1"/>
  <c r="BA2270" i="1"/>
  <c r="AZ2270" i="1"/>
  <c r="BQ2264" i="1"/>
  <c r="BP2264" i="1"/>
  <c r="BO2264" i="1"/>
  <c r="BN2264" i="1"/>
  <c r="BM2264" i="1"/>
  <c r="BL2264" i="1"/>
  <c r="BK2264" i="1"/>
  <c r="BJ2264" i="1"/>
  <c r="BI2264" i="1"/>
  <c r="BH2264" i="1"/>
  <c r="BG2264" i="1"/>
  <c r="BF2264" i="1"/>
  <c r="BD2264" i="1"/>
  <c r="BC2264" i="1"/>
  <c r="BB2264" i="1"/>
  <c r="BA2264" i="1"/>
  <c r="AZ2264" i="1"/>
  <c r="BQ2262" i="1"/>
  <c r="BP2262" i="1"/>
  <c r="BO2262" i="1"/>
  <c r="BN2262" i="1"/>
  <c r="BM2262" i="1"/>
  <c r="BL2262" i="1"/>
  <c r="BK2262" i="1"/>
  <c r="BJ2262" i="1"/>
  <c r="BI2262" i="1"/>
  <c r="BH2262" i="1"/>
  <c r="BG2262" i="1"/>
  <c r="BF2262" i="1"/>
  <c r="BD2262" i="1"/>
  <c r="BC2262" i="1"/>
  <c r="BB2262" i="1"/>
  <c r="BA2262" i="1"/>
  <c r="AZ2262" i="1"/>
  <c r="BQ2255" i="1"/>
  <c r="BP2255" i="1"/>
  <c r="BO2255" i="1"/>
  <c r="BN2255" i="1"/>
  <c r="BM2255" i="1"/>
  <c r="BL2255" i="1"/>
  <c r="BK2255" i="1"/>
  <c r="BJ2255" i="1"/>
  <c r="BI2255" i="1"/>
  <c r="BH2255" i="1"/>
  <c r="BG2255" i="1"/>
  <c r="BF2255" i="1"/>
  <c r="BD2255" i="1"/>
  <c r="BC2255" i="1"/>
  <c r="BB2255" i="1"/>
  <c r="BA2255" i="1"/>
  <c r="AZ2255" i="1"/>
  <c r="BQ2250" i="1"/>
  <c r="BP2250" i="1"/>
  <c r="BO2250" i="1"/>
  <c r="BN2250" i="1"/>
  <c r="BM2250" i="1"/>
  <c r="BL2250" i="1"/>
  <c r="BK2250" i="1"/>
  <c r="BJ2250" i="1"/>
  <c r="BI2250" i="1"/>
  <c r="BH2250" i="1"/>
  <c r="BG2250" i="1"/>
  <c r="BF2250" i="1"/>
  <c r="BD2250" i="1"/>
  <c r="BC2250" i="1"/>
  <c r="BB2250" i="1"/>
  <c r="BA2250" i="1"/>
  <c r="AZ2250" i="1"/>
  <c r="BQ2244" i="1"/>
  <c r="BQ2242" i="1" s="1"/>
  <c r="BP2244" i="1"/>
  <c r="BP2242" i="1" s="1"/>
  <c r="BO2244" i="1"/>
  <c r="BO2242" i="1" s="1"/>
  <c r="BN2244" i="1"/>
  <c r="BN2242" i="1" s="1"/>
  <c r="BM2244" i="1"/>
  <c r="BM2242" i="1" s="1"/>
  <c r="BL2244" i="1"/>
  <c r="BL2242" i="1" s="1"/>
  <c r="BK2244" i="1"/>
  <c r="BK2242" i="1" s="1"/>
  <c r="BJ2244" i="1"/>
  <c r="BJ2242" i="1" s="1"/>
  <c r="BI2244" i="1"/>
  <c r="BI2242" i="1" s="1"/>
  <c r="BH2244" i="1"/>
  <c r="BH2242" i="1" s="1"/>
  <c r="BG2244" i="1"/>
  <c r="BG2242" i="1" s="1"/>
  <c r="BF2244" i="1"/>
  <c r="BD2244" i="1"/>
  <c r="BD2242" i="1" s="1"/>
  <c r="BC2244" i="1"/>
  <c r="BC2242" i="1" s="1"/>
  <c r="BB2244" i="1"/>
  <c r="BB2242" i="1" s="1"/>
  <c r="BA2244" i="1"/>
  <c r="BA2242" i="1" s="1"/>
  <c r="AZ2244" i="1"/>
  <c r="BQ2222" i="1"/>
  <c r="BQ2221" i="1" s="1"/>
  <c r="BP2222" i="1"/>
  <c r="BP2221" i="1" s="1"/>
  <c r="BO2222" i="1"/>
  <c r="BO2221" i="1" s="1"/>
  <c r="BN2222" i="1"/>
  <c r="BN2221" i="1" s="1"/>
  <c r="BM2222" i="1"/>
  <c r="BM2221" i="1" s="1"/>
  <c r="BL2222" i="1"/>
  <c r="BL2221" i="1" s="1"/>
  <c r="BK2222" i="1"/>
  <c r="BK2221" i="1" s="1"/>
  <c r="BJ2222" i="1"/>
  <c r="BJ2221" i="1" s="1"/>
  <c r="BI2222" i="1"/>
  <c r="BI2221" i="1" s="1"/>
  <c r="BH2222" i="1"/>
  <c r="BH2221" i="1" s="1"/>
  <c r="BG2222" i="1"/>
  <c r="BG2221" i="1" s="1"/>
  <c r="BF2222" i="1"/>
  <c r="BD2222" i="1"/>
  <c r="BD2221" i="1" s="1"/>
  <c r="BC2222" i="1"/>
  <c r="BC2221" i="1" s="1"/>
  <c r="BB2222" i="1"/>
  <c r="BB2221" i="1" s="1"/>
  <c r="BA2222" i="1"/>
  <c r="BA2221" i="1" s="1"/>
  <c r="AZ2222" i="1"/>
  <c r="BQ2219" i="1"/>
  <c r="BQ2218" i="1" s="1"/>
  <c r="BP2219" i="1"/>
  <c r="BP2218" i="1" s="1"/>
  <c r="BO2219" i="1"/>
  <c r="BO2218" i="1" s="1"/>
  <c r="BN2219" i="1"/>
  <c r="BN2218" i="1" s="1"/>
  <c r="BM2219" i="1"/>
  <c r="BM2218" i="1" s="1"/>
  <c r="BL2219" i="1"/>
  <c r="BL2218" i="1" s="1"/>
  <c r="BK2219" i="1"/>
  <c r="BK2218" i="1" s="1"/>
  <c r="BJ2219" i="1"/>
  <c r="BJ2218" i="1" s="1"/>
  <c r="BI2219" i="1"/>
  <c r="BI2218" i="1" s="1"/>
  <c r="BH2219" i="1"/>
  <c r="BH2218" i="1" s="1"/>
  <c r="BG2219" i="1"/>
  <c r="BG2218" i="1" s="1"/>
  <c r="BF2219" i="1"/>
  <c r="BD2219" i="1"/>
  <c r="BD2218" i="1" s="1"/>
  <c r="BC2219" i="1"/>
  <c r="BC2218" i="1" s="1"/>
  <c r="BB2219" i="1"/>
  <c r="BB2218" i="1" s="1"/>
  <c r="BA2219" i="1"/>
  <c r="BA2218" i="1" s="1"/>
  <c r="AZ2219" i="1"/>
  <c r="BQ2214" i="1"/>
  <c r="BQ2205" i="1" s="1"/>
  <c r="BP2214" i="1"/>
  <c r="BP2205" i="1" s="1"/>
  <c r="BO2214" i="1"/>
  <c r="BO2205" i="1" s="1"/>
  <c r="BN2214" i="1"/>
  <c r="BN2205" i="1" s="1"/>
  <c r="BM2214" i="1"/>
  <c r="BM2205" i="1" s="1"/>
  <c r="BL2214" i="1"/>
  <c r="BL2205" i="1" s="1"/>
  <c r="BK2214" i="1"/>
  <c r="BK2205" i="1" s="1"/>
  <c r="BJ2214" i="1"/>
  <c r="BJ2205" i="1" s="1"/>
  <c r="BI2214" i="1"/>
  <c r="BI2205" i="1" s="1"/>
  <c r="BH2214" i="1"/>
  <c r="BH2205" i="1" s="1"/>
  <c r="BG2214" i="1"/>
  <c r="BG2205" i="1" s="1"/>
  <c r="BF2214" i="1"/>
  <c r="BD2214" i="1"/>
  <c r="BD2205" i="1" s="1"/>
  <c r="BC2214" i="1"/>
  <c r="BC2205" i="1" s="1"/>
  <c r="BB2214" i="1"/>
  <c r="BB2205" i="1" s="1"/>
  <c r="BA2214" i="1"/>
  <c r="BA2205" i="1" s="1"/>
  <c r="AZ2214" i="1"/>
  <c r="BQ2203" i="1"/>
  <c r="BP2203" i="1"/>
  <c r="BO2203" i="1"/>
  <c r="BN2203" i="1"/>
  <c r="BM2203" i="1"/>
  <c r="BL2203" i="1"/>
  <c r="BK2203" i="1"/>
  <c r="BJ2203" i="1"/>
  <c r="BI2203" i="1"/>
  <c r="BH2203" i="1"/>
  <c r="BG2203" i="1"/>
  <c r="BF2203" i="1"/>
  <c r="BD2203" i="1"/>
  <c r="BC2203" i="1"/>
  <c r="BB2203" i="1"/>
  <c r="BA2203" i="1"/>
  <c r="AZ2203" i="1"/>
  <c r="BQ2197" i="1"/>
  <c r="BQ2195" i="1" s="1"/>
  <c r="BP2197" i="1"/>
  <c r="BP2195" i="1" s="1"/>
  <c r="BO2197" i="1"/>
  <c r="BO2195" i="1" s="1"/>
  <c r="BN2197" i="1"/>
  <c r="BN2195" i="1" s="1"/>
  <c r="BM2197" i="1"/>
  <c r="BM2195" i="1" s="1"/>
  <c r="BL2197" i="1"/>
  <c r="BL2195" i="1" s="1"/>
  <c r="BK2197" i="1"/>
  <c r="BK2195" i="1" s="1"/>
  <c r="BJ2197" i="1"/>
  <c r="BJ2195" i="1" s="1"/>
  <c r="BI2197" i="1"/>
  <c r="BI2195" i="1" s="1"/>
  <c r="BH2197" i="1"/>
  <c r="BH2195" i="1" s="1"/>
  <c r="BG2197" i="1"/>
  <c r="BG2195" i="1" s="1"/>
  <c r="BF2197" i="1"/>
  <c r="BD2197" i="1"/>
  <c r="BD2195" i="1" s="1"/>
  <c r="BC2197" i="1"/>
  <c r="BC2195" i="1" s="1"/>
  <c r="BB2197" i="1"/>
  <c r="BB2195" i="1" s="1"/>
  <c r="BA2197" i="1"/>
  <c r="BA2195" i="1" s="1"/>
  <c r="AZ2197" i="1"/>
  <c r="BQ2180" i="1"/>
  <c r="BQ2179" i="1" s="1"/>
  <c r="BP2180" i="1"/>
  <c r="BP2179" i="1" s="1"/>
  <c r="BO2180" i="1"/>
  <c r="BO2179" i="1" s="1"/>
  <c r="BN2180" i="1"/>
  <c r="BN2179" i="1" s="1"/>
  <c r="BM2180" i="1"/>
  <c r="BM2179" i="1" s="1"/>
  <c r="BL2180" i="1"/>
  <c r="BL2179" i="1" s="1"/>
  <c r="BK2180" i="1"/>
  <c r="BK2179" i="1" s="1"/>
  <c r="BJ2180" i="1"/>
  <c r="BJ2179" i="1" s="1"/>
  <c r="BI2180" i="1"/>
  <c r="BI2179" i="1" s="1"/>
  <c r="BH2180" i="1"/>
  <c r="BH2179" i="1" s="1"/>
  <c r="BG2180" i="1"/>
  <c r="BG2179" i="1" s="1"/>
  <c r="BF2180" i="1"/>
  <c r="BD2180" i="1"/>
  <c r="BD2179" i="1" s="1"/>
  <c r="BC2180" i="1"/>
  <c r="BC2179" i="1" s="1"/>
  <c r="BB2180" i="1"/>
  <c r="BB2179" i="1" s="1"/>
  <c r="BA2180" i="1"/>
  <c r="BA2179" i="1" s="1"/>
  <c r="AZ2180" i="1"/>
  <c r="BQ2177" i="1"/>
  <c r="BQ2176" i="1" s="1"/>
  <c r="BP2177" i="1"/>
  <c r="BP2176" i="1" s="1"/>
  <c r="BO2177" i="1"/>
  <c r="BO2176" i="1" s="1"/>
  <c r="BN2177" i="1"/>
  <c r="BN2176" i="1" s="1"/>
  <c r="BM2177" i="1"/>
  <c r="BM2176" i="1" s="1"/>
  <c r="BL2177" i="1"/>
  <c r="BL2176" i="1" s="1"/>
  <c r="BK2177" i="1"/>
  <c r="BK2176" i="1" s="1"/>
  <c r="BJ2177" i="1"/>
  <c r="BJ2176" i="1" s="1"/>
  <c r="BI2177" i="1"/>
  <c r="BI2176" i="1" s="1"/>
  <c r="BH2177" i="1"/>
  <c r="BH2176" i="1" s="1"/>
  <c r="BG2177" i="1"/>
  <c r="BG2176" i="1" s="1"/>
  <c r="BF2177" i="1"/>
  <c r="BD2177" i="1"/>
  <c r="BD2176" i="1" s="1"/>
  <c r="BC2177" i="1"/>
  <c r="BC2176" i="1" s="1"/>
  <c r="BB2177" i="1"/>
  <c r="BB2176" i="1" s="1"/>
  <c r="BA2177" i="1"/>
  <c r="BA2176" i="1" s="1"/>
  <c r="AZ2177" i="1"/>
  <c r="BQ2172" i="1"/>
  <c r="BQ2163" i="1" s="1"/>
  <c r="BP2172" i="1"/>
  <c r="BP2163" i="1" s="1"/>
  <c r="BO2172" i="1"/>
  <c r="BO2163" i="1" s="1"/>
  <c r="BN2172" i="1"/>
  <c r="BN2163" i="1" s="1"/>
  <c r="BM2172" i="1"/>
  <c r="BM2163" i="1" s="1"/>
  <c r="BL2172" i="1"/>
  <c r="BL2163" i="1" s="1"/>
  <c r="BK2172" i="1"/>
  <c r="BK2163" i="1" s="1"/>
  <c r="BJ2172" i="1"/>
  <c r="BJ2163" i="1" s="1"/>
  <c r="BI2172" i="1"/>
  <c r="BI2163" i="1" s="1"/>
  <c r="BH2172" i="1"/>
  <c r="BH2163" i="1" s="1"/>
  <c r="BG2172" i="1"/>
  <c r="BG2163" i="1" s="1"/>
  <c r="BF2172" i="1"/>
  <c r="BD2172" i="1"/>
  <c r="BD2163" i="1" s="1"/>
  <c r="BC2172" i="1"/>
  <c r="BC2163" i="1" s="1"/>
  <c r="BB2172" i="1"/>
  <c r="BB2163" i="1" s="1"/>
  <c r="BA2172" i="1"/>
  <c r="BA2163" i="1" s="1"/>
  <c r="AZ2172" i="1"/>
  <c r="BQ2161" i="1"/>
  <c r="BP2161" i="1"/>
  <c r="BO2161" i="1"/>
  <c r="BN2161" i="1"/>
  <c r="BM2161" i="1"/>
  <c r="BL2161" i="1"/>
  <c r="BK2161" i="1"/>
  <c r="BJ2161" i="1"/>
  <c r="BI2161" i="1"/>
  <c r="BH2161" i="1"/>
  <c r="BG2161" i="1"/>
  <c r="BF2161" i="1"/>
  <c r="BD2161" i="1"/>
  <c r="BC2161" i="1"/>
  <c r="BB2161" i="1"/>
  <c r="BA2161" i="1"/>
  <c r="AZ2161" i="1"/>
  <c r="BQ2156" i="1"/>
  <c r="BQ2154" i="1" s="1"/>
  <c r="BP2156" i="1"/>
  <c r="BP2154" i="1" s="1"/>
  <c r="BO2156" i="1"/>
  <c r="BO2154" i="1" s="1"/>
  <c r="BN2156" i="1"/>
  <c r="BN2154" i="1" s="1"/>
  <c r="BM2156" i="1"/>
  <c r="BM2154" i="1" s="1"/>
  <c r="BL2156" i="1"/>
  <c r="BL2154" i="1" s="1"/>
  <c r="BK2156" i="1"/>
  <c r="BK2154" i="1" s="1"/>
  <c r="BJ2156" i="1"/>
  <c r="BJ2154" i="1" s="1"/>
  <c r="BI2156" i="1"/>
  <c r="BI2154" i="1" s="1"/>
  <c r="BH2156" i="1"/>
  <c r="BH2154" i="1" s="1"/>
  <c r="BG2156" i="1"/>
  <c r="BG2154" i="1" s="1"/>
  <c r="BF2156" i="1"/>
  <c r="BD2156" i="1"/>
  <c r="BD2154" i="1" s="1"/>
  <c r="BC2156" i="1"/>
  <c r="BC2154" i="1" s="1"/>
  <c r="BB2156" i="1"/>
  <c r="BB2154" i="1" s="1"/>
  <c r="BA2156" i="1"/>
  <c r="BA2154" i="1" s="1"/>
  <c r="AZ2156" i="1"/>
  <c r="BQ2139" i="1"/>
  <c r="BQ2138" i="1" s="1"/>
  <c r="BP2139" i="1"/>
  <c r="BP2138" i="1" s="1"/>
  <c r="BO2139" i="1"/>
  <c r="BO2138" i="1" s="1"/>
  <c r="BN2139" i="1"/>
  <c r="BN2138" i="1" s="1"/>
  <c r="BM2139" i="1"/>
  <c r="BM2138" i="1" s="1"/>
  <c r="BL2139" i="1"/>
  <c r="BL2138" i="1" s="1"/>
  <c r="BK2139" i="1"/>
  <c r="BK2138" i="1" s="1"/>
  <c r="BJ2139" i="1"/>
  <c r="BJ2138" i="1" s="1"/>
  <c r="BI2139" i="1"/>
  <c r="BI2138" i="1" s="1"/>
  <c r="BH2139" i="1"/>
  <c r="BH2138" i="1" s="1"/>
  <c r="BG2139" i="1"/>
  <c r="BG2138" i="1" s="1"/>
  <c r="BF2139" i="1"/>
  <c r="BD2139" i="1"/>
  <c r="BD2138" i="1" s="1"/>
  <c r="BC2139" i="1"/>
  <c r="BC2138" i="1" s="1"/>
  <c r="BB2139" i="1"/>
  <c r="BB2138" i="1" s="1"/>
  <c r="BA2139" i="1"/>
  <c r="BA2138" i="1" s="1"/>
  <c r="AZ2139" i="1"/>
  <c r="BQ2136" i="1"/>
  <c r="BQ2135" i="1" s="1"/>
  <c r="BQ2134" i="1" s="1"/>
  <c r="BP2136" i="1"/>
  <c r="BP2135" i="1" s="1"/>
  <c r="BP2134" i="1" s="1"/>
  <c r="BO2136" i="1"/>
  <c r="BO2135" i="1" s="1"/>
  <c r="BO2134" i="1" s="1"/>
  <c r="BN2136" i="1"/>
  <c r="BM2136" i="1"/>
  <c r="BL2136" i="1"/>
  <c r="BL2135" i="1" s="1"/>
  <c r="BL2134" i="1" s="1"/>
  <c r="BK2136" i="1"/>
  <c r="BK2135" i="1" s="1"/>
  <c r="BK2134" i="1" s="1"/>
  <c r="BJ2136" i="1"/>
  <c r="BJ2135" i="1" s="1"/>
  <c r="BJ2134" i="1" s="1"/>
  <c r="BI2136" i="1"/>
  <c r="BI2135" i="1" s="1"/>
  <c r="BI2134" i="1" s="1"/>
  <c r="BH2136" i="1"/>
  <c r="BG2136" i="1"/>
  <c r="BG2135" i="1" s="1"/>
  <c r="BG2134" i="1" s="1"/>
  <c r="BF2136" i="1"/>
  <c r="BD2136" i="1"/>
  <c r="BD2135" i="1" s="1"/>
  <c r="BD2134" i="1" s="1"/>
  <c r="BC2136" i="1"/>
  <c r="BC2135" i="1" s="1"/>
  <c r="BC2134" i="1" s="1"/>
  <c r="BB2136" i="1"/>
  <c r="BA2136" i="1"/>
  <c r="AZ2136" i="1"/>
  <c r="BQ2130" i="1"/>
  <c r="BQ2121" i="1" s="1"/>
  <c r="BP2130" i="1"/>
  <c r="BP2121" i="1" s="1"/>
  <c r="BO2130" i="1"/>
  <c r="BO2121" i="1" s="1"/>
  <c r="BN2130" i="1"/>
  <c r="BN2121" i="1" s="1"/>
  <c r="BM2130" i="1"/>
  <c r="BM2121" i="1" s="1"/>
  <c r="BL2130" i="1"/>
  <c r="BL2121" i="1" s="1"/>
  <c r="BK2130" i="1"/>
  <c r="BK2121" i="1" s="1"/>
  <c r="BJ2130" i="1"/>
  <c r="BJ2121" i="1" s="1"/>
  <c r="BI2130" i="1"/>
  <c r="BI2121" i="1" s="1"/>
  <c r="BH2130" i="1"/>
  <c r="BH2121" i="1" s="1"/>
  <c r="BG2130" i="1"/>
  <c r="BG2121" i="1" s="1"/>
  <c r="BF2130" i="1"/>
  <c r="BD2130" i="1"/>
  <c r="BD2121" i="1" s="1"/>
  <c r="BC2130" i="1"/>
  <c r="BC2121" i="1" s="1"/>
  <c r="BB2130" i="1"/>
  <c r="BA2130" i="1"/>
  <c r="BA2121" i="1" s="1"/>
  <c r="AZ2130" i="1"/>
  <c r="BQ2119" i="1"/>
  <c r="BP2119" i="1"/>
  <c r="BO2119" i="1"/>
  <c r="BN2119" i="1"/>
  <c r="BM2119" i="1"/>
  <c r="BL2119" i="1"/>
  <c r="BK2119" i="1"/>
  <c r="BJ2119" i="1"/>
  <c r="BI2119" i="1"/>
  <c r="BH2119" i="1"/>
  <c r="BG2119" i="1"/>
  <c r="BF2119" i="1"/>
  <c r="BD2119" i="1"/>
  <c r="BC2119" i="1"/>
  <c r="BB2119" i="1"/>
  <c r="BA2119" i="1"/>
  <c r="AZ2119" i="1"/>
  <c r="BQ2113" i="1"/>
  <c r="BQ2111" i="1" s="1"/>
  <c r="BP2113" i="1"/>
  <c r="BP2111" i="1" s="1"/>
  <c r="BO2113" i="1"/>
  <c r="BO2111" i="1" s="1"/>
  <c r="BN2113" i="1"/>
  <c r="BN2111" i="1" s="1"/>
  <c r="BM2113" i="1"/>
  <c r="BM2111" i="1" s="1"/>
  <c r="BL2113" i="1"/>
  <c r="BL2111" i="1" s="1"/>
  <c r="BK2113" i="1"/>
  <c r="BK2111" i="1" s="1"/>
  <c r="BJ2113" i="1"/>
  <c r="BJ2111" i="1" s="1"/>
  <c r="BI2113" i="1"/>
  <c r="BI2111" i="1" s="1"/>
  <c r="BH2113" i="1"/>
  <c r="BH2111" i="1" s="1"/>
  <c r="BG2113" i="1"/>
  <c r="BG2111" i="1" s="1"/>
  <c r="BF2113" i="1"/>
  <c r="BD2113" i="1"/>
  <c r="BD2111" i="1" s="1"/>
  <c r="BC2113" i="1"/>
  <c r="BC2111" i="1" s="1"/>
  <c r="BB2113" i="1"/>
  <c r="BB2111" i="1" s="1"/>
  <c r="BA2113" i="1"/>
  <c r="BA2111" i="1" s="1"/>
  <c r="AZ2113" i="1"/>
  <c r="BQ2096" i="1"/>
  <c r="BQ2095" i="1" s="1"/>
  <c r="BP2096" i="1"/>
  <c r="BP2095" i="1" s="1"/>
  <c r="BO2096" i="1"/>
  <c r="BO2095" i="1" s="1"/>
  <c r="BN2096" i="1"/>
  <c r="BN2095" i="1" s="1"/>
  <c r="BM2096" i="1"/>
  <c r="BM2095" i="1" s="1"/>
  <c r="BL2096" i="1"/>
  <c r="BL2095" i="1" s="1"/>
  <c r="BK2096" i="1"/>
  <c r="BK2095" i="1" s="1"/>
  <c r="BJ2096" i="1"/>
  <c r="BJ2095" i="1" s="1"/>
  <c r="BI2096" i="1"/>
  <c r="BI2095" i="1" s="1"/>
  <c r="BH2096" i="1"/>
  <c r="BH2095" i="1" s="1"/>
  <c r="BG2096" i="1"/>
  <c r="BG2095" i="1" s="1"/>
  <c r="BF2096" i="1"/>
  <c r="BD2096" i="1"/>
  <c r="BD2095" i="1" s="1"/>
  <c r="BC2096" i="1"/>
  <c r="BC2095" i="1" s="1"/>
  <c r="BB2096" i="1"/>
  <c r="BB2095" i="1" s="1"/>
  <c r="BA2096" i="1"/>
  <c r="BA2095" i="1" s="1"/>
  <c r="AZ2096" i="1"/>
  <c r="BQ2093" i="1"/>
  <c r="BQ2092" i="1" s="1"/>
  <c r="BP2093" i="1"/>
  <c r="BP2092" i="1" s="1"/>
  <c r="BO2093" i="1"/>
  <c r="BO2092" i="1" s="1"/>
  <c r="BN2093" i="1"/>
  <c r="BN2092" i="1" s="1"/>
  <c r="BM2093" i="1"/>
  <c r="BM2092" i="1" s="1"/>
  <c r="BL2093" i="1"/>
  <c r="BL2092" i="1" s="1"/>
  <c r="BK2093" i="1"/>
  <c r="BK2092" i="1" s="1"/>
  <c r="BJ2093" i="1"/>
  <c r="BJ2092" i="1" s="1"/>
  <c r="BI2093" i="1"/>
  <c r="BI2092" i="1" s="1"/>
  <c r="BH2093" i="1"/>
  <c r="BH2092" i="1" s="1"/>
  <c r="BG2093" i="1"/>
  <c r="BG2092" i="1" s="1"/>
  <c r="BF2093" i="1"/>
  <c r="BD2093" i="1"/>
  <c r="BD2092" i="1" s="1"/>
  <c r="BC2093" i="1"/>
  <c r="BC2092" i="1" s="1"/>
  <c r="BB2093" i="1"/>
  <c r="BB2092" i="1" s="1"/>
  <c r="BA2093" i="1"/>
  <c r="BA2092" i="1" s="1"/>
  <c r="AZ2093" i="1"/>
  <c r="BQ2088" i="1"/>
  <c r="BQ2079" i="1" s="1"/>
  <c r="BP2088" i="1"/>
  <c r="BP2079" i="1" s="1"/>
  <c r="BO2088" i="1"/>
  <c r="BO2079" i="1" s="1"/>
  <c r="BN2088" i="1"/>
  <c r="BN2079" i="1" s="1"/>
  <c r="BM2088" i="1"/>
  <c r="BM2079" i="1" s="1"/>
  <c r="BL2088" i="1"/>
  <c r="BL2079" i="1" s="1"/>
  <c r="BK2088" i="1"/>
  <c r="BK2079" i="1" s="1"/>
  <c r="BJ2088" i="1"/>
  <c r="BJ2079" i="1" s="1"/>
  <c r="BI2088" i="1"/>
  <c r="BI2079" i="1" s="1"/>
  <c r="BH2088" i="1"/>
  <c r="BH2079" i="1" s="1"/>
  <c r="BG2088" i="1"/>
  <c r="BG2079" i="1" s="1"/>
  <c r="BF2088" i="1"/>
  <c r="BD2088" i="1"/>
  <c r="BD2079" i="1" s="1"/>
  <c r="BC2088" i="1"/>
  <c r="BC2079" i="1" s="1"/>
  <c r="BB2088" i="1"/>
  <c r="BB2079" i="1" s="1"/>
  <c r="BA2088" i="1"/>
  <c r="BA2079" i="1" s="1"/>
  <c r="AZ2088" i="1"/>
  <c r="BQ2077" i="1"/>
  <c r="BP2077" i="1"/>
  <c r="BO2077" i="1"/>
  <c r="BN2077" i="1"/>
  <c r="BM2077" i="1"/>
  <c r="BL2077" i="1"/>
  <c r="BK2077" i="1"/>
  <c r="BJ2077" i="1"/>
  <c r="BI2077" i="1"/>
  <c r="BH2077" i="1"/>
  <c r="BG2077" i="1"/>
  <c r="BF2077" i="1"/>
  <c r="BD2077" i="1"/>
  <c r="BC2077" i="1"/>
  <c r="BB2077" i="1"/>
  <c r="BA2077" i="1"/>
  <c r="AZ2077" i="1"/>
  <c r="BQ2072" i="1"/>
  <c r="BQ2070" i="1" s="1"/>
  <c r="BP2072" i="1"/>
  <c r="BP2070" i="1" s="1"/>
  <c r="BO2072" i="1"/>
  <c r="BO2070" i="1" s="1"/>
  <c r="BN2072" i="1"/>
  <c r="BN2070" i="1" s="1"/>
  <c r="BM2072" i="1"/>
  <c r="BM2070" i="1" s="1"/>
  <c r="BL2072" i="1"/>
  <c r="BL2070" i="1" s="1"/>
  <c r="BK2072" i="1"/>
  <c r="BK2070" i="1" s="1"/>
  <c r="BJ2072" i="1"/>
  <c r="BJ2070" i="1" s="1"/>
  <c r="BI2072" i="1"/>
  <c r="BI2070" i="1" s="1"/>
  <c r="BH2072" i="1"/>
  <c r="BH2070" i="1" s="1"/>
  <c r="BG2072" i="1"/>
  <c r="BG2070" i="1" s="1"/>
  <c r="BF2072" i="1"/>
  <c r="BD2072" i="1"/>
  <c r="BD2070" i="1" s="1"/>
  <c r="BC2072" i="1"/>
  <c r="BC2070" i="1" s="1"/>
  <c r="BB2072" i="1"/>
  <c r="BB2070" i="1" s="1"/>
  <c r="BA2072" i="1"/>
  <c r="BA2070" i="1" s="1"/>
  <c r="AZ2072" i="1"/>
  <c r="BQ2056" i="1"/>
  <c r="BQ2055" i="1" s="1"/>
  <c r="BP2056" i="1"/>
  <c r="BP2055" i="1" s="1"/>
  <c r="BO2056" i="1"/>
  <c r="BO2055" i="1" s="1"/>
  <c r="BN2056" i="1"/>
  <c r="BN2055" i="1" s="1"/>
  <c r="BM2056" i="1"/>
  <c r="BM2055" i="1" s="1"/>
  <c r="BL2056" i="1"/>
  <c r="BL2055" i="1" s="1"/>
  <c r="BK2056" i="1"/>
  <c r="BK2055" i="1" s="1"/>
  <c r="BJ2056" i="1"/>
  <c r="BJ2055" i="1" s="1"/>
  <c r="BI2056" i="1"/>
  <c r="BI2055" i="1" s="1"/>
  <c r="BH2056" i="1"/>
  <c r="BH2055" i="1" s="1"/>
  <c r="BG2056" i="1"/>
  <c r="BG2055" i="1" s="1"/>
  <c r="BF2056" i="1"/>
  <c r="BD2056" i="1"/>
  <c r="BD2055" i="1" s="1"/>
  <c r="BC2056" i="1"/>
  <c r="BC2055" i="1" s="1"/>
  <c r="BB2056" i="1"/>
  <c r="BB2055" i="1" s="1"/>
  <c r="BA2056" i="1"/>
  <c r="BA2055" i="1" s="1"/>
  <c r="AZ2056" i="1"/>
  <c r="BQ2053" i="1"/>
  <c r="BQ2052" i="1" s="1"/>
  <c r="BP2053" i="1"/>
  <c r="BP2052" i="1" s="1"/>
  <c r="BO2053" i="1"/>
  <c r="BO2052" i="1" s="1"/>
  <c r="BN2053" i="1"/>
  <c r="BN2052" i="1" s="1"/>
  <c r="BM2053" i="1"/>
  <c r="BM2052" i="1" s="1"/>
  <c r="BL2053" i="1"/>
  <c r="BL2052" i="1" s="1"/>
  <c r="BK2053" i="1"/>
  <c r="BK2052" i="1" s="1"/>
  <c r="BJ2053" i="1"/>
  <c r="BJ2052" i="1" s="1"/>
  <c r="BI2053" i="1"/>
  <c r="BI2052" i="1" s="1"/>
  <c r="BH2053" i="1"/>
  <c r="BH2052" i="1" s="1"/>
  <c r="BG2053" i="1"/>
  <c r="BG2052" i="1" s="1"/>
  <c r="BF2053" i="1"/>
  <c r="BD2053" i="1"/>
  <c r="BD2052" i="1" s="1"/>
  <c r="BC2053" i="1"/>
  <c r="BC2052" i="1" s="1"/>
  <c r="BB2053" i="1"/>
  <c r="BB2052" i="1" s="1"/>
  <c r="BA2053" i="1"/>
  <c r="BA2052" i="1" s="1"/>
  <c r="AZ2053" i="1"/>
  <c r="BQ2048" i="1"/>
  <c r="BQ2039" i="1" s="1"/>
  <c r="BP2048" i="1"/>
  <c r="BP2039" i="1" s="1"/>
  <c r="BO2048" i="1"/>
  <c r="BO2039" i="1" s="1"/>
  <c r="BN2048" i="1"/>
  <c r="BN2039" i="1" s="1"/>
  <c r="BM2048" i="1"/>
  <c r="BM2039" i="1" s="1"/>
  <c r="BL2048" i="1"/>
  <c r="BL2039" i="1" s="1"/>
  <c r="BK2048" i="1"/>
  <c r="BK2039" i="1" s="1"/>
  <c r="BJ2048" i="1"/>
  <c r="BJ2039" i="1" s="1"/>
  <c r="BI2048" i="1"/>
  <c r="BI2039" i="1" s="1"/>
  <c r="BH2048" i="1"/>
  <c r="BH2039" i="1" s="1"/>
  <c r="BG2048" i="1"/>
  <c r="BG2039" i="1" s="1"/>
  <c r="BF2048" i="1"/>
  <c r="BD2048" i="1"/>
  <c r="BD2039" i="1" s="1"/>
  <c r="BC2048" i="1"/>
  <c r="BC2039" i="1" s="1"/>
  <c r="BB2048" i="1"/>
  <c r="BB2039" i="1" s="1"/>
  <c r="BA2048" i="1"/>
  <c r="BA2039" i="1" s="1"/>
  <c r="AZ2048" i="1"/>
  <c r="BQ2037" i="1"/>
  <c r="BP2037" i="1"/>
  <c r="BO2037" i="1"/>
  <c r="BN2037" i="1"/>
  <c r="BM2037" i="1"/>
  <c r="BL2037" i="1"/>
  <c r="BK2037" i="1"/>
  <c r="BJ2037" i="1"/>
  <c r="BI2037" i="1"/>
  <c r="BH2037" i="1"/>
  <c r="BG2037" i="1"/>
  <c r="BF2037" i="1"/>
  <c r="BD2037" i="1"/>
  <c r="BC2037" i="1"/>
  <c r="BB2037" i="1"/>
  <c r="BA2037" i="1"/>
  <c r="AZ2037" i="1"/>
  <c r="BQ2031" i="1"/>
  <c r="BQ2029" i="1" s="1"/>
  <c r="BP2031" i="1"/>
  <c r="BP2029" i="1" s="1"/>
  <c r="BO2031" i="1"/>
  <c r="BO2029" i="1" s="1"/>
  <c r="BN2031" i="1"/>
  <c r="BN2029" i="1" s="1"/>
  <c r="BM2031" i="1"/>
  <c r="BM2029" i="1" s="1"/>
  <c r="BL2031" i="1"/>
  <c r="BL2029" i="1" s="1"/>
  <c r="BK2031" i="1"/>
  <c r="BK2029" i="1" s="1"/>
  <c r="BJ2031" i="1"/>
  <c r="BJ2029" i="1" s="1"/>
  <c r="BI2031" i="1"/>
  <c r="BI2029" i="1" s="1"/>
  <c r="BH2031" i="1"/>
  <c r="BH2029" i="1" s="1"/>
  <c r="BG2031" i="1"/>
  <c r="BG2029" i="1" s="1"/>
  <c r="BF2031" i="1"/>
  <c r="BD2031" i="1"/>
  <c r="BD2029" i="1" s="1"/>
  <c r="BC2031" i="1"/>
  <c r="BC2029" i="1" s="1"/>
  <c r="BB2031" i="1"/>
  <c r="BB2029" i="1" s="1"/>
  <c r="BA2031" i="1"/>
  <c r="BA2029" i="1" s="1"/>
  <c r="AZ2031" i="1"/>
  <c r="BQ2014" i="1"/>
  <c r="BQ2013" i="1" s="1"/>
  <c r="BP2014" i="1"/>
  <c r="BP2013" i="1" s="1"/>
  <c r="BO2014" i="1"/>
  <c r="BO2013" i="1" s="1"/>
  <c r="BN2014" i="1"/>
  <c r="BN2013" i="1" s="1"/>
  <c r="BM2014" i="1"/>
  <c r="BM2013" i="1" s="1"/>
  <c r="BL2014" i="1"/>
  <c r="BL2013" i="1" s="1"/>
  <c r="BK2014" i="1"/>
  <c r="BK2013" i="1" s="1"/>
  <c r="BJ2014" i="1"/>
  <c r="BJ2013" i="1" s="1"/>
  <c r="BI2014" i="1"/>
  <c r="BI2013" i="1" s="1"/>
  <c r="BH2014" i="1"/>
  <c r="BH2013" i="1" s="1"/>
  <c r="BG2014" i="1"/>
  <c r="BG2013" i="1" s="1"/>
  <c r="BF2014" i="1"/>
  <c r="BD2014" i="1"/>
  <c r="BD2013" i="1" s="1"/>
  <c r="BC2014" i="1"/>
  <c r="BC2013" i="1" s="1"/>
  <c r="BB2014" i="1"/>
  <c r="BB2013" i="1" s="1"/>
  <c r="BA2014" i="1"/>
  <c r="BA2013" i="1" s="1"/>
  <c r="AZ2014" i="1"/>
  <c r="BQ1663" i="1"/>
  <c r="BP1663" i="1"/>
  <c r="BO1663" i="1"/>
  <c r="BN1663" i="1"/>
  <c r="BM1663" i="1"/>
  <c r="BL1663" i="1"/>
  <c r="BK1663" i="1"/>
  <c r="BJ1663" i="1"/>
  <c r="BI1663" i="1"/>
  <c r="BG1663" i="1"/>
  <c r="BD1663" i="1"/>
  <c r="BC1663" i="1"/>
  <c r="BA1663" i="1"/>
  <c r="BQ2008" i="1"/>
  <c r="BQ1662" i="1" s="1"/>
  <c r="BP2008" i="1"/>
  <c r="BO2008" i="1"/>
  <c r="BO1662" i="1" s="1"/>
  <c r="BN2008" i="1"/>
  <c r="BN1662" i="1" s="1"/>
  <c r="BM2008" i="1"/>
  <c r="BM1662" i="1" s="1"/>
  <c r="BL2008" i="1"/>
  <c r="BK2008" i="1"/>
  <c r="BK1662" i="1" s="1"/>
  <c r="BJ2008" i="1"/>
  <c r="BI2008" i="1"/>
  <c r="BI1662" i="1" s="1"/>
  <c r="BH2008" i="1"/>
  <c r="BH1662" i="1" s="1"/>
  <c r="BG2008" i="1"/>
  <c r="BF2008" i="1"/>
  <c r="BD2008" i="1"/>
  <c r="BC2008" i="1"/>
  <c r="BC1662" i="1" s="1"/>
  <c r="BB2008" i="1"/>
  <c r="BB1662" i="1" s="1"/>
  <c r="BA2008" i="1"/>
  <c r="BA1662" i="1" s="1"/>
  <c r="AZ2008" i="1"/>
  <c r="BQ2004" i="1"/>
  <c r="BQ2003" i="1" s="1"/>
  <c r="BQ2002" i="1" s="1"/>
  <c r="BP2004" i="1"/>
  <c r="BP2003" i="1" s="1"/>
  <c r="BP2002" i="1" s="1"/>
  <c r="BO2004" i="1"/>
  <c r="BN2004" i="1"/>
  <c r="BN2003" i="1" s="1"/>
  <c r="BN2002" i="1" s="1"/>
  <c r="BM2004" i="1"/>
  <c r="BM2003" i="1" s="1"/>
  <c r="BM2002" i="1" s="1"/>
  <c r="BL2004" i="1"/>
  <c r="BL2003" i="1" s="1"/>
  <c r="BL2002" i="1" s="1"/>
  <c r="BK2004" i="1"/>
  <c r="BJ2004" i="1"/>
  <c r="BI2004" i="1"/>
  <c r="BH2004" i="1"/>
  <c r="BH2003" i="1" s="1"/>
  <c r="BH2002" i="1" s="1"/>
  <c r="BG2004" i="1"/>
  <c r="BG2003" i="1" s="1"/>
  <c r="BG2002" i="1" s="1"/>
  <c r="BF2004" i="1"/>
  <c r="BD2004" i="1"/>
  <c r="BC2004" i="1"/>
  <c r="BB2004" i="1"/>
  <c r="BB2003" i="1" s="1"/>
  <c r="BB2002" i="1" s="1"/>
  <c r="BA2004" i="1"/>
  <c r="BA2003" i="1" s="1"/>
  <c r="BA2002" i="1" s="1"/>
  <c r="AZ2004" i="1"/>
  <c r="BQ1998" i="1"/>
  <c r="BQ1989" i="1" s="1"/>
  <c r="BP1998" i="1"/>
  <c r="BP1989" i="1" s="1"/>
  <c r="BO1998" i="1"/>
  <c r="BO1989" i="1" s="1"/>
  <c r="BN1998" i="1"/>
  <c r="BN1989" i="1" s="1"/>
  <c r="BM1998" i="1"/>
  <c r="BM1989" i="1" s="1"/>
  <c r="BL1998" i="1"/>
  <c r="BL1989" i="1" s="1"/>
  <c r="BK1998" i="1"/>
  <c r="BK1989" i="1" s="1"/>
  <c r="BJ1998" i="1"/>
  <c r="BJ1989" i="1" s="1"/>
  <c r="BI1998" i="1"/>
  <c r="BI1989" i="1" s="1"/>
  <c r="BH1998" i="1"/>
  <c r="BH1989" i="1" s="1"/>
  <c r="BG1998" i="1"/>
  <c r="BG1989" i="1" s="1"/>
  <c r="BF1998" i="1"/>
  <c r="BD1998" i="1"/>
  <c r="BD1989" i="1" s="1"/>
  <c r="BC1998" i="1"/>
  <c r="BC1989" i="1" s="1"/>
  <c r="BB1998" i="1"/>
  <c r="BB1989" i="1" s="1"/>
  <c r="BA1998" i="1"/>
  <c r="BA1989" i="1" s="1"/>
  <c r="AZ1998" i="1"/>
  <c r="BQ1987" i="1"/>
  <c r="BP1987" i="1"/>
  <c r="BO1987" i="1"/>
  <c r="BN1987" i="1"/>
  <c r="BM1987" i="1"/>
  <c r="BL1987" i="1"/>
  <c r="BK1987" i="1"/>
  <c r="BJ1987" i="1"/>
  <c r="BI1987" i="1"/>
  <c r="BH1987" i="1"/>
  <c r="BG1987" i="1"/>
  <c r="BF1987" i="1"/>
  <c r="BD1987" i="1"/>
  <c r="BC1987" i="1"/>
  <c r="BB1987" i="1"/>
  <c r="BA1987" i="1"/>
  <c r="AZ1987" i="1"/>
  <c r="BQ1981" i="1"/>
  <c r="BQ1979" i="1" s="1"/>
  <c r="BP1981" i="1"/>
  <c r="BP1979" i="1" s="1"/>
  <c r="BO1981" i="1"/>
  <c r="BO1979" i="1" s="1"/>
  <c r="BN1981" i="1"/>
  <c r="BN1979" i="1" s="1"/>
  <c r="BM1981" i="1"/>
  <c r="BM1979" i="1" s="1"/>
  <c r="BL1981" i="1"/>
  <c r="BL1979" i="1" s="1"/>
  <c r="BK1981" i="1"/>
  <c r="BK1979" i="1" s="1"/>
  <c r="BJ1981" i="1"/>
  <c r="BJ1979" i="1" s="1"/>
  <c r="BI1981" i="1"/>
  <c r="BI1979" i="1" s="1"/>
  <c r="BH1981" i="1"/>
  <c r="BH1979" i="1" s="1"/>
  <c r="BG1981" i="1"/>
  <c r="BG1979" i="1" s="1"/>
  <c r="BF1981" i="1"/>
  <c r="BD1981" i="1"/>
  <c r="BD1979" i="1" s="1"/>
  <c r="BC1981" i="1"/>
  <c r="BC1979" i="1" s="1"/>
  <c r="BB1981" i="1"/>
  <c r="BB1979" i="1" s="1"/>
  <c r="BA1981" i="1"/>
  <c r="BA1979" i="1" s="1"/>
  <c r="AZ1981" i="1"/>
  <c r="BQ1965" i="1"/>
  <c r="BQ1964" i="1" s="1"/>
  <c r="BP1965" i="1"/>
  <c r="BP1964" i="1" s="1"/>
  <c r="BO1965" i="1"/>
  <c r="BO1964" i="1" s="1"/>
  <c r="BN1965" i="1"/>
  <c r="BN1964" i="1" s="1"/>
  <c r="BM1965" i="1"/>
  <c r="BM1964" i="1" s="1"/>
  <c r="BL1965" i="1"/>
  <c r="BL1964" i="1" s="1"/>
  <c r="BK1965" i="1"/>
  <c r="BK1964" i="1" s="1"/>
  <c r="BJ1965" i="1"/>
  <c r="BJ1964" i="1" s="1"/>
  <c r="BI1965" i="1"/>
  <c r="BI1964" i="1" s="1"/>
  <c r="BH1965" i="1"/>
  <c r="BH1964" i="1" s="1"/>
  <c r="BG1965" i="1"/>
  <c r="BG1964" i="1" s="1"/>
  <c r="BF1965" i="1"/>
  <c r="BD1965" i="1"/>
  <c r="BD1964" i="1" s="1"/>
  <c r="BC1965" i="1"/>
  <c r="BC1964" i="1" s="1"/>
  <c r="BB1965" i="1"/>
  <c r="BB1964" i="1" s="1"/>
  <c r="BA1965" i="1"/>
  <c r="BA1964" i="1" s="1"/>
  <c r="AZ1965" i="1"/>
  <c r="BQ1962" i="1"/>
  <c r="BQ1961" i="1" s="1"/>
  <c r="BP1962" i="1"/>
  <c r="BP1961" i="1" s="1"/>
  <c r="BO1962" i="1"/>
  <c r="BO1961" i="1" s="1"/>
  <c r="BN1962" i="1"/>
  <c r="BN1961" i="1" s="1"/>
  <c r="BM1962" i="1"/>
  <c r="BM1961" i="1" s="1"/>
  <c r="BL1962" i="1"/>
  <c r="BL1961" i="1" s="1"/>
  <c r="BK1962" i="1"/>
  <c r="BK1961" i="1" s="1"/>
  <c r="BJ1962" i="1"/>
  <c r="BJ1961" i="1" s="1"/>
  <c r="BI1962" i="1"/>
  <c r="BI1961" i="1" s="1"/>
  <c r="BH1962" i="1"/>
  <c r="BH1961" i="1" s="1"/>
  <c r="BG1962" i="1"/>
  <c r="BG1961" i="1" s="1"/>
  <c r="BF1962" i="1"/>
  <c r="BD1962" i="1"/>
  <c r="BD1961" i="1" s="1"/>
  <c r="BC1962" i="1"/>
  <c r="BC1961" i="1" s="1"/>
  <c r="BB1962" i="1"/>
  <c r="BB1961" i="1" s="1"/>
  <c r="BA1962" i="1"/>
  <c r="BA1961" i="1" s="1"/>
  <c r="AZ1962" i="1"/>
  <c r="BQ1947" i="1"/>
  <c r="BP1947" i="1"/>
  <c r="BO1947" i="1"/>
  <c r="BN1947" i="1"/>
  <c r="BM1947" i="1"/>
  <c r="BL1947" i="1"/>
  <c r="BK1947" i="1"/>
  <c r="BJ1947" i="1"/>
  <c r="BI1947" i="1"/>
  <c r="BH1947" i="1"/>
  <c r="BG1947" i="1"/>
  <c r="BD1947" i="1"/>
  <c r="BC1947" i="1"/>
  <c r="BB1947" i="1"/>
  <c r="BQ1945" i="1"/>
  <c r="BP1945" i="1"/>
  <c r="BO1945" i="1"/>
  <c r="BN1945" i="1"/>
  <c r="BM1945" i="1"/>
  <c r="BL1945" i="1"/>
  <c r="BK1945" i="1"/>
  <c r="BJ1945" i="1"/>
  <c r="BI1945" i="1"/>
  <c r="BH1945" i="1"/>
  <c r="BG1945" i="1"/>
  <c r="BF1945" i="1"/>
  <c r="BD1945" i="1"/>
  <c r="BC1945" i="1"/>
  <c r="BB1945" i="1"/>
  <c r="BA1945" i="1"/>
  <c r="AZ1945" i="1"/>
  <c r="BQ1939" i="1"/>
  <c r="BQ1937" i="1" s="1"/>
  <c r="BP1939" i="1"/>
  <c r="BP1937" i="1" s="1"/>
  <c r="BO1939" i="1"/>
  <c r="BO1937" i="1" s="1"/>
  <c r="BN1939" i="1"/>
  <c r="BN1937" i="1" s="1"/>
  <c r="BM1939" i="1"/>
  <c r="BM1937" i="1" s="1"/>
  <c r="BL1939" i="1"/>
  <c r="BL1937" i="1" s="1"/>
  <c r="BK1939" i="1"/>
  <c r="BK1937" i="1" s="1"/>
  <c r="BJ1939" i="1"/>
  <c r="BJ1937" i="1" s="1"/>
  <c r="BI1939" i="1"/>
  <c r="BI1937" i="1" s="1"/>
  <c r="BH1939" i="1"/>
  <c r="BH1937" i="1" s="1"/>
  <c r="BG1939" i="1"/>
  <c r="BG1937" i="1" s="1"/>
  <c r="BF1939" i="1"/>
  <c r="BD1939" i="1"/>
  <c r="BD1937" i="1" s="1"/>
  <c r="BC1939" i="1"/>
  <c r="BC1937" i="1" s="1"/>
  <c r="BB1939" i="1"/>
  <c r="BB1937" i="1" s="1"/>
  <c r="BA1939" i="1"/>
  <c r="BA1937" i="1" s="1"/>
  <c r="AZ1939" i="1"/>
  <c r="BQ1922" i="1"/>
  <c r="BQ1921" i="1" s="1"/>
  <c r="BP1922" i="1"/>
  <c r="BP1921" i="1" s="1"/>
  <c r="BO1922" i="1"/>
  <c r="BO1921" i="1" s="1"/>
  <c r="BN1922" i="1"/>
  <c r="BN1921" i="1" s="1"/>
  <c r="BM1922" i="1"/>
  <c r="BM1921" i="1" s="1"/>
  <c r="BL1922" i="1"/>
  <c r="BL1921" i="1" s="1"/>
  <c r="BK1922" i="1"/>
  <c r="BK1921" i="1" s="1"/>
  <c r="BJ1922" i="1"/>
  <c r="BJ1921" i="1" s="1"/>
  <c r="BI1922" i="1"/>
  <c r="BI1921" i="1" s="1"/>
  <c r="BH1922" i="1"/>
  <c r="BH1921" i="1" s="1"/>
  <c r="BG1922" i="1"/>
  <c r="BG1921" i="1" s="1"/>
  <c r="BF1922" i="1"/>
  <c r="BD1922" i="1"/>
  <c r="BD1921" i="1" s="1"/>
  <c r="BC1922" i="1"/>
  <c r="BC1921" i="1" s="1"/>
  <c r="BB1922" i="1"/>
  <c r="BB1921" i="1" s="1"/>
  <c r="BA1922" i="1"/>
  <c r="BA1921" i="1" s="1"/>
  <c r="AZ1922" i="1"/>
  <c r="BQ1918" i="1"/>
  <c r="BQ1917" i="1" s="1"/>
  <c r="BP1918" i="1"/>
  <c r="BP1917" i="1" s="1"/>
  <c r="BO1918" i="1"/>
  <c r="BO1917" i="1" s="1"/>
  <c r="BN1918" i="1"/>
  <c r="BN1917" i="1" s="1"/>
  <c r="BM1918" i="1"/>
  <c r="BM1917" i="1" s="1"/>
  <c r="BL1918" i="1"/>
  <c r="BL1917" i="1" s="1"/>
  <c r="BK1918" i="1"/>
  <c r="BK1917" i="1" s="1"/>
  <c r="BJ1918" i="1"/>
  <c r="BJ1917" i="1" s="1"/>
  <c r="BI1918" i="1"/>
  <c r="BI1917" i="1" s="1"/>
  <c r="BH1918" i="1"/>
  <c r="BH1917" i="1" s="1"/>
  <c r="BG1918" i="1"/>
  <c r="BG1917" i="1" s="1"/>
  <c r="BF1918" i="1"/>
  <c r="BD1918" i="1"/>
  <c r="BD1917" i="1" s="1"/>
  <c r="BC1918" i="1"/>
  <c r="BC1917" i="1" s="1"/>
  <c r="BB1918" i="1"/>
  <c r="BB1917" i="1" s="1"/>
  <c r="BA1918" i="1"/>
  <c r="BA1917" i="1" s="1"/>
  <c r="AZ1918" i="1"/>
  <c r="BQ1913" i="1"/>
  <c r="BQ1904" i="1" s="1"/>
  <c r="BP1913" i="1"/>
  <c r="BP1904" i="1" s="1"/>
  <c r="BO1913" i="1"/>
  <c r="BO1904" i="1" s="1"/>
  <c r="BN1913" i="1"/>
  <c r="BN1904" i="1" s="1"/>
  <c r="BM1913" i="1"/>
  <c r="BM1904" i="1" s="1"/>
  <c r="BL1913" i="1"/>
  <c r="BL1904" i="1" s="1"/>
  <c r="BK1913" i="1"/>
  <c r="BK1904" i="1" s="1"/>
  <c r="BJ1913" i="1"/>
  <c r="BJ1904" i="1" s="1"/>
  <c r="BI1913" i="1"/>
  <c r="BI1904" i="1" s="1"/>
  <c r="BH1913" i="1"/>
  <c r="BH1904" i="1" s="1"/>
  <c r="BG1913" i="1"/>
  <c r="BG1904" i="1" s="1"/>
  <c r="BF1913" i="1"/>
  <c r="BD1913" i="1"/>
  <c r="BD1904" i="1" s="1"/>
  <c r="BC1913" i="1"/>
  <c r="BC1904" i="1" s="1"/>
  <c r="BB1913" i="1"/>
  <c r="BB1904" i="1" s="1"/>
  <c r="BA1913" i="1"/>
  <c r="BA1904" i="1" s="1"/>
  <c r="AZ1913" i="1"/>
  <c r="BQ1902" i="1"/>
  <c r="BP1902" i="1"/>
  <c r="BO1902" i="1"/>
  <c r="BN1902" i="1"/>
  <c r="BM1902" i="1"/>
  <c r="BL1902" i="1"/>
  <c r="BK1902" i="1"/>
  <c r="BJ1902" i="1"/>
  <c r="BI1902" i="1"/>
  <c r="BH1902" i="1"/>
  <c r="BG1902" i="1"/>
  <c r="BF1902" i="1"/>
  <c r="BD1902" i="1"/>
  <c r="BC1902" i="1"/>
  <c r="BB1902" i="1"/>
  <c r="BA1902" i="1"/>
  <c r="AZ1902" i="1"/>
  <c r="BQ1896" i="1"/>
  <c r="BQ1894" i="1" s="1"/>
  <c r="BP1896" i="1"/>
  <c r="BP1894" i="1" s="1"/>
  <c r="BO1896" i="1"/>
  <c r="BO1894" i="1" s="1"/>
  <c r="BN1896" i="1"/>
  <c r="BN1894" i="1" s="1"/>
  <c r="BM1896" i="1"/>
  <c r="BM1894" i="1" s="1"/>
  <c r="BL1896" i="1"/>
  <c r="BL1894" i="1" s="1"/>
  <c r="BK1896" i="1"/>
  <c r="BK1894" i="1" s="1"/>
  <c r="BJ1896" i="1"/>
  <c r="BJ1894" i="1" s="1"/>
  <c r="BI1896" i="1"/>
  <c r="BI1894" i="1" s="1"/>
  <c r="BH1896" i="1"/>
  <c r="BH1894" i="1" s="1"/>
  <c r="BG1896" i="1"/>
  <c r="BG1894" i="1" s="1"/>
  <c r="BF1896" i="1"/>
  <c r="BD1896" i="1"/>
  <c r="BD1894" i="1" s="1"/>
  <c r="BC1896" i="1"/>
  <c r="BC1894" i="1" s="1"/>
  <c r="BB1896" i="1"/>
  <c r="BB1894" i="1" s="1"/>
  <c r="BA1896" i="1"/>
  <c r="BA1894" i="1" s="1"/>
  <c r="AZ1896" i="1"/>
  <c r="BQ1880" i="1"/>
  <c r="BQ1879" i="1" s="1"/>
  <c r="BP1880" i="1"/>
  <c r="BP1879" i="1" s="1"/>
  <c r="BO1880" i="1"/>
  <c r="BO1879" i="1" s="1"/>
  <c r="BN1880" i="1"/>
  <c r="BN1879" i="1" s="1"/>
  <c r="BM1880" i="1"/>
  <c r="BM1879" i="1" s="1"/>
  <c r="BL1880" i="1"/>
  <c r="BL1879" i="1" s="1"/>
  <c r="BK1880" i="1"/>
  <c r="BK1879" i="1" s="1"/>
  <c r="BJ1880" i="1"/>
  <c r="BJ1879" i="1" s="1"/>
  <c r="BI1880" i="1"/>
  <c r="BI1879" i="1" s="1"/>
  <c r="BH1880" i="1"/>
  <c r="BH1879" i="1" s="1"/>
  <c r="BG1880" i="1"/>
  <c r="BG1879" i="1" s="1"/>
  <c r="BF1880" i="1"/>
  <c r="BD1880" i="1"/>
  <c r="BD1879" i="1" s="1"/>
  <c r="BC1880" i="1"/>
  <c r="BC1879" i="1" s="1"/>
  <c r="BB1880" i="1"/>
  <c r="BB1879" i="1" s="1"/>
  <c r="BA1880" i="1"/>
  <c r="BA1879" i="1" s="1"/>
  <c r="AZ1880" i="1"/>
  <c r="BQ1877" i="1"/>
  <c r="BQ1876" i="1" s="1"/>
  <c r="BP1877" i="1"/>
  <c r="BP1876" i="1" s="1"/>
  <c r="BO1877" i="1"/>
  <c r="BO1876" i="1" s="1"/>
  <c r="BN1877" i="1"/>
  <c r="BN1876" i="1" s="1"/>
  <c r="BM1877" i="1"/>
  <c r="BM1876" i="1" s="1"/>
  <c r="BL1877" i="1"/>
  <c r="BL1876" i="1" s="1"/>
  <c r="BK1877" i="1"/>
  <c r="BK1876" i="1" s="1"/>
  <c r="BJ1877" i="1"/>
  <c r="BJ1876" i="1" s="1"/>
  <c r="BI1877" i="1"/>
  <c r="BI1876" i="1" s="1"/>
  <c r="BH1877" i="1"/>
  <c r="BH1876" i="1" s="1"/>
  <c r="BG1877" i="1"/>
  <c r="BG1876" i="1" s="1"/>
  <c r="BF1877" i="1"/>
  <c r="BD1877" i="1"/>
  <c r="BD1876" i="1" s="1"/>
  <c r="BC1877" i="1"/>
  <c r="BC1876" i="1" s="1"/>
  <c r="BB1877" i="1"/>
  <c r="BB1876" i="1" s="1"/>
  <c r="BA1877" i="1"/>
  <c r="BA1876" i="1" s="1"/>
  <c r="AZ1877" i="1"/>
  <c r="BQ1872" i="1"/>
  <c r="BQ1863" i="1" s="1"/>
  <c r="BP1872" i="1"/>
  <c r="BP1863" i="1" s="1"/>
  <c r="BO1872" i="1"/>
  <c r="BO1863" i="1" s="1"/>
  <c r="BN1872" i="1"/>
  <c r="BN1863" i="1" s="1"/>
  <c r="BM1872" i="1"/>
  <c r="BL1872" i="1"/>
  <c r="BL1863" i="1" s="1"/>
  <c r="BK1872" i="1"/>
  <c r="BK1863" i="1" s="1"/>
  <c r="BJ1872" i="1"/>
  <c r="BJ1863" i="1" s="1"/>
  <c r="BI1872" i="1"/>
  <c r="BH1872" i="1"/>
  <c r="BH1863" i="1" s="1"/>
  <c r="BG1872" i="1"/>
  <c r="BG1863" i="1" s="1"/>
  <c r="BF1872" i="1"/>
  <c r="BD1872" i="1"/>
  <c r="BD1863" i="1" s="1"/>
  <c r="BC1872" i="1"/>
  <c r="BC1863" i="1" s="1"/>
  <c r="BB1872" i="1"/>
  <c r="BB1863" i="1" s="1"/>
  <c r="BA1872" i="1"/>
  <c r="BA1863" i="1" s="1"/>
  <c r="AZ1872" i="1"/>
  <c r="BQ1861" i="1"/>
  <c r="BP1861" i="1"/>
  <c r="BO1861" i="1"/>
  <c r="BN1861" i="1"/>
  <c r="BM1861" i="1"/>
  <c r="BL1861" i="1"/>
  <c r="BK1861" i="1"/>
  <c r="BJ1861" i="1"/>
  <c r="BI1861" i="1"/>
  <c r="BH1861" i="1"/>
  <c r="BG1861" i="1"/>
  <c r="BF1861" i="1"/>
  <c r="BD1861" i="1"/>
  <c r="BC1861" i="1"/>
  <c r="BB1861" i="1"/>
  <c r="BA1861" i="1"/>
  <c r="AZ1861" i="1"/>
  <c r="BQ1855" i="1"/>
  <c r="BQ1853" i="1" s="1"/>
  <c r="BP1855" i="1"/>
  <c r="BP1853" i="1" s="1"/>
  <c r="BO1855" i="1"/>
  <c r="BO1853" i="1" s="1"/>
  <c r="BN1855" i="1"/>
  <c r="BN1853" i="1" s="1"/>
  <c r="BM1855" i="1"/>
  <c r="BM1853" i="1" s="1"/>
  <c r="BL1855" i="1"/>
  <c r="BL1853" i="1" s="1"/>
  <c r="BK1855" i="1"/>
  <c r="BK1853" i="1" s="1"/>
  <c r="BJ1855" i="1"/>
  <c r="BJ1853" i="1" s="1"/>
  <c r="BI1855" i="1"/>
  <c r="BI1853" i="1" s="1"/>
  <c r="BH1855" i="1"/>
  <c r="BH1853" i="1" s="1"/>
  <c r="BG1855" i="1"/>
  <c r="BG1853" i="1" s="1"/>
  <c r="BF1855" i="1"/>
  <c r="BD1855" i="1"/>
  <c r="BD1853" i="1" s="1"/>
  <c r="BC1855" i="1"/>
  <c r="BC1853" i="1" s="1"/>
  <c r="BB1855" i="1"/>
  <c r="BB1853" i="1" s="1"/>
  <c r="BA1855" i="1"/>
  <c r="BA1853" i="1" s="1"/>
  <c r="AZ1855" i="1"/>
  <c r="BQ1838" i="1"/>
  <c r="BQ1837" i="1" s="1"/>
  <c r="BP1838" i="1"/>
  <c r="BP1837" i="1" s="1"/>
  <c r="BO1838" i="1"/>
  <c r="BO1837" i="1" s="1"/>
  <c r="BN1838" i="1"/>
  <c r="BN1837" i="1" s="1"/>
  <c r="BM1838" i="1"/>
  <c r="BM1837" i="1" s="1"/>
  <c r="BL1838" i="1"/>
  <c r="BL1837" i="1" s="1"/>
  <c r="BK1838" i="1"/>
  <c r="BK1837" i="1" s="1"/>
  <c r="BJ1838" i="1"/>
  <c r="BJ1837" i="1" s="1"/>
  <c r="BI1838" i="1"/>
  <c r="BI1837" i="1" s="1"/>
  <c r="BH1838" i="1"/>
  <c r="BH1837" i="1" s="1"/>
  <c r="BG1838" i="1"/>
  <c r="BG1837" i="1" s="1"/>
  <c r="BF1838" i="1"/>
  <c r="BD1838" i="1"/>
  <c r="BD1837" i="1" s="1"/>
  <c r="BC1838" i="1"/>
  <c r="BC1837" i="1" s="1"/>
  <c r="BB1838" i="1"/>
  <c r="BB1837" i="1" s="1"/>
  <c r="BA1838" i="1"/>
  <c r="BA1837" i="1" s="1"/>
  <c r="AZ1838" i="1"/>
  <c r="BQ1835" i="1"/>
  <c r="BQ1834" i="1" s="1"/>
  <c r="BP1835" i="1"/>
  <c r="BP1834" i="1" s="1"/>
  <c r="BO1835" i="1"/>
  <c r="BO1834" i="1" s="1"/>
  <c r="BN1835" i="1"/>
  <c r="BN1834" i="1" s="1"/>
  <c r="BM1835" i="1"/>
  <c r="BM1834" i="1" s="1"/>
  <c r="BL1835" i="1"/>
  <c r="BL1834" i="1" s="1"/>
  <c r="BK1835" i="1"/>
  <c r="BK1834" i="1" s="1"/>
  <c r="BJ1835" i="1"/>
  <c r="BJ1834" i="1" s="1"/>
  <c r="BI1835" i="1"/>
  <c r="BI1834" i="1" s="1"/>
  <c r="BH1835" i="1"/>
  <c r="BH1834" i="1" s="1"/>
  <c r="BG1835" i="1"/>
  <c r="BG1834" i="1" s="1"/>
  <c r="BF1835" i="1"/>
  <c r="BD1835" i="1"/>
  <c r="BD1834" i="1" s="1"/>
  <c r="BC1835" i="1"/>
  <c r="BC1834" i="1" s="1"/>
  <c r="BB1835" i="1"/>
  <c r="BB1834" i="1" s="1"/>
  <c r="BA1835" i="1"/>
  <c r="BA1834" i="1" s="1"/>
  <c r="AZ1835" i="1"/>
  <c r="BQ1830" i="1"/>
  <c r="BQ1821" i="1" s="1"/>
  <c r="BP1830" i="1"/>
  <c r="BP1821" i="1" s="1"/>
  <c r="BO1830" i="1"/>
  <c r="BO1821" i="1" s="1"/>
  <c r="BN1830" i="1"/>
  <c r="BN1821" i="1" s="1"/>
  <c r="BM1830" i="1"/>
  <c r="BM1821" i="1" s="1"/>
  <c r="BL1830" i="1"/>
  <c r="BL1821" i="1" s="1"/>
  <c r="BK1830" i="1"/>
  <c r="BK1821" i="1" s="1"/>
  <c r="BJ1830" i="1"/>
  <c r="BJ1821" i="1" s="1"/>
  <c r="BI1830" i="1"/>
  <c r="BI1821" i="1" s="1"/>
  <c r="BH1830" i="1"/>
  <c r="BH1821" i="1" s="1"/>
  <c r="BG1830" i="1"/>
  <c r="BG1821" i="1" s="1"/>
  <c r="BF1830" i="1"/>
  <c r="BD1830" i="1"/>
  <c r="BD1821" i="1" s="1"/>
  <c r="BC1830" i="1"/>
  <c r="BC1821" i="1" s="1"/>
  <c r="BB1830" i="1"/>
  <c r="BB1821" i="1" s="1"/>
  <c r="BA1830" i="1"/>
  <c r="BA1821" i="1" s="1"/>
  <c r="AZ1830" i="1"/>
  <c r="BQ1819" i="1"/>
  <c r="BP1819" i="1"/>
  <c r="BO1819" i="1"/>
  <c r="BN1819" i="1"/>
  <c r="BM1819" i="1"/>
  <c r="BL1819" i="1"/>
  <c r="BK1819" i="1"/>
  <c r="BJ1819" i="1"/>
  <c r="BI1819" i="1"/>
  <c r="BH1819" i="1"/>
  <c r="BG1819" i="1"/>
  <c r="BF1819" i="1"/>
  <c r="BD1819" i="1"/>
  <c r="BC1819" i="1"/>
  <c r="BB1819" i="1"/>
  <c r="BA1819" i="1"/>
  <c r="AZ1819" i="1"/>
  <c r="BQ1813" i="1"/>
  <c r="BQ1811" i="1" s="1"/>
  <c r="BP1813" i="1"/>
  <c r="BP1811" i="1" s="1"/>
  <c r="BO1813" i="1"/>
  <c r="BO1811" i="1" s="1"/>
  <c r="BN1813" i="1"/>
  <c r="BN1811" i="1" s="1"/>
  <c r="BM1813" i="1"/>
  <c r="BM1811" i="1" s="1"/>
  <c r="BL1813" i="1"/>
  <c r="BL1811" i="1" s="1"/>
  <c r="BK1813" i="1"/>
  <c r="BK1811" i="1" s="1"/>
  <c r="BJ1813" i="1"/>
  <c r="BJ1811" i="1" s="1"/>
  <c r="BI1813" i="1"/>
  <c r="BI1811" i="1" s="1"/>
  <c r="BH1813" i="1"/>
  <c r="BH1811" i="1" s="1"/>
  <c r="BG1813" i="1"/>
  <c r="BG1811" i="1" s="1"/>
  <c r="BF1813" i="1"/>
  <c r="BD1813" i="1"/>
  <c r="BD1811" i="1" s="1"/>
  <c r="BC1813" i="1"/>
  <c r="BC1811" i="1" s="1"/>
  <c r="BB1813" i="1"/>
  <c r="BB1811" i="1" s="1"/>
  <c r="BA1813" i="1"/>
  <c r="BA1811" i="1" s="1"/>
  <c r="AZ1813" i="1"/>
  <c r="BQ1796" i="1"/>
  <c r="BQ1795" i="1" s="1"/>
  <c r="BP1796" i="1"/>
  <c r="BP1795" i="1" s="1"/>
  <c r="BO1796" i="1"/>
  <c r="BO1795" i="1" s="1"/>
  <c r="BN1796" i="1"/>
  <c r="BN1795" i="1" s="1"/>
  <c r="BM1796" i="1"/>
  <c r="BM1795" i="1" s="1"/>
  <c r="BL1796" i="1"/>
  <c r="BL1795" i="1" s="1"/>
  <c r="BK1796" i="1"/>
  <c r="BK1795" i="1" s="1"/>
  <c r="BJ1796" i="1"/>
  <c r="BJ1795" i="1" s="1"/>
  <c r="BI1796" i="1"/>
  <c r="BI1795" i="1" s="1"/>
  <c r="BH1796" i="1"/>
  <c r="BH1795" i="1" s="1"/>
  <c r="BG1796" i="1"/>
  <c r="BG1795" i="1" s="1"/>
  <c r="BF1796" i="1"/>
  <c r="BD1796" i="1"/>
  <c r="BD1795" i="1" s="1"/>
  <c r="BC1796" i="1"/>
  <c r="BC1795" i="1" s="1"/>
  <c r="BB1796" i="1"/>
  <c r="BB1795" i="1" s="1"/>
  <c r="BA1796" i="1"/>
  <c r="BA1795" i="1" s="1"/>
  <c r="AZ1796" i="1"/>
  <c r="BQ1793" i="1"/>
  <c r="BQ1792" i="1" s="1"/>
  <c r="BP1793" i="1"/>
  <c r="BP1792" i="1" s="1"/>
  <c r="BO1793" i="1"/>
  <c r="BO1792" i="1" s="1"/>
  <c r="BN1793" i="1"/>
  <c r="BN1792" i="1" s="1"/>
  <c r="BM1793" i="1"/>
  <c r="BM1792" i="1" s="1"/>
  <c r="BL1793" i="1"/>
  <c r="BL1792" i="1" s="1"/>
  <c r="BK1793" i="1"/>
  <c r="BK1792" i="1" s="1"/>
  <c r="BJ1793" i="1"/>
  <c r="BJ1792" i="1" s="1"/>
  <c r="BI1793" i="1"/>
  <c r="BI1792" i="1" s="1"/>
  <c r="BH1793" i="1"/>
  <c r="BH1792" i="1" s="1"/>
  <c r="BG1793" i="1"/>
  <c r="BG1792" i="1" s="1"/>
  <c r="BF1793" i="1"/>
  <c r="BD1793" i="1"/>
  <c r="BD1792" i="1" s="1"/>
  <c r="BC1793" i="1"/>
  <c r="BC1792" i="1" s="1"/>
  <c r="BB1793" i="1"/>
  <c r="BB1792" i="1" s="1"/>
  <c r="BA1793" i="1"/>
  <c r="BA1792" i="1" s="1"/>
  <c r="AZ1793" i="1"/>
  <c r="BQ1788" i="1"/>
  <c r="BQ1779" i="1" s="1"/>
  <c r="BP1788" i="1"/>
  <c r="BP1779" i="1" s="1"/>
  <c r="BO1788" i="1"/>
  <c r="BO1779" i="1" s="1"/>
  <c r="BN1788" i="1"/>
  <c r="BN1779" i="1" s="1"/>
  <c r="BM1788" i="1"/>
  <c r="BM1779" i="1" s="1"/>
  <c r="BL1788" i="1"/>
  <c r="BL1779" i="1" s="1"/>
  <c r="BK1788" i="1"/>
  <c r="BK1779" i="1" s="1"/>
  <c r="BJ1788" i="1"/>
  <c r="BJ1779" i="1" s="1"/>
  <c r="BI1788" i="1"/>
  <c r="BI1779" i="1" s="1"/>
  <c r="BH1788" i="1"/>
  <c r="BH1779" i="1" s="1"/>
  <c r="BG1788" i="1"/>
  <c r="BG1779" i="1" s="1"/>
  <c r="BF1788" i="1"/>
  <c r="BD1788" i="1"/>
  <c r="BD1779" i="1" s="1"/>
  <c r="BC1788" i="1"/>
  <c r="BB1788" i="1"/>
  <c r="BB1779" i="1" s="1"/>
  <c r="BA1788" i="1"/>
  <c r="BA1779" i="1" s="1"/>
  <c r="AZ1788" i="1"/>
  <c r="BQ1777" i="1"/>
  <c r="BP1777" i="1"/>
  <c r="BO1777" i="1"/>
  <c r="BN1777" i="1"/>
  <c r="BM1777" i="1"/>
  <c r="BL1777" i="1"/>
  <c r="BK1777" i="1"/>
  <c r="BJ1777" i="1"/>
  <c r="BI1777" i="1"/>
  <c r="BH1777" i="1"/>
  <c r="BG1777" i="1"/>
  <c r="BF1777" i="1"/>
  <c r="BD1777" i="1"/>
  <c r="BC1777" i="1"/>
  <c r="BB1777" i="1"/>
  <c r="BA1777" i="1"/>
  <c r="AZ1777" i="1"/>
  <c r="BQ1771" i="1"/>
  <c r="BQ1769" i="1" s="1"/>
  <c r="BP1771" i="1"/>
  <c r="BP1769" i="1" s="1"/>
  <c r="BO1771" i="1"/>
  <c r="BO1769" i="1" s="1"/>
  <c r="BN1771" i="1"/>
  <c r="BN1769" i="1" s="1"/>
  <c r="BM1771" i="1"/>
  <c r="BM1769" i="1" s="1"/>
  <c r="BL1771" i="1"/>
  <c r="BL1769" i="1" s="1"/>
  <c r="BK1771" i="1"/>
  <c r="BK1769" i="1" s="1"/>
  <c r="BJ1771" i="1"/>
  <c r="BJ1769" i="1" s="1"/>
  <c r="BI1771" i="1"/>
  <c r="BI1769" i="1" s="1"/>
  <c r="BH1771" i="1"/>
  <c r="BH1769" i="1" s="1"/>
  <c r="BG1771" i="1"/>
  <c r="BG1769" i="1" s="1"/>
  <c r="BF1771" i="1"/>
  <c r="BD1771" i="1"/>
  <c r="BD1769" i="1" s="1"/>
  <c r="BC1771" i="1"/>
  <c r="BC1769" i="1" s="1"/>
  <c r="BB1771" i="1"/>
  <c r="BB1769" i="1" s="1"/>
  <c r="BA1771" i="1"/>
  <c r="BA1769" i="1" s="1"/>
  <c r="AZ1771" i="1"/>
  <c r="BQ1755" i="1"/>
  <c r="BQ1754" i="1" s="1"/>
  <c r="BP1755" i="1"/>
  <c r="BP1754" i="1" s="1"/>
  <c r="BO1755" i="1"/>
  <c r="BO1754" i="1" s="1"/>
  <c r="BN1755" i="1"/>
  <c r="BN1754" i="1" s="1"/>
  <c r="BM1755" i="1"/>
  <c r="BM1754" i="1" s="1"/>
  <c r="BL1755" i="1"/>
  <c r="BL1754" i="1" s="1"/>
  <c r="BK1755" i="1"/>
  <c r="BK1754" i="1" s="1"/>
  <c r="BJ1755" i="1"/>
  <c r="BJ1754" i="1" s="1"/>
  <c r="BI1755" i="1"/>
  <c r="BI1754" i="1" s="1"/>
  <c r="BH1755" i="1"/>
  <c r="BH1754" i="1" s="1"/>
  <c r="BG1755" i="1"/>
  <c r="BG1754" i="1" s="1"/>
  <c r="BF1755" i="1"/>
  <c r="BD1755" i="1"/>
  <c r="BD1754" i="1" s="1"/>
  <c r="BC1755" i="1"/>
  <c r="BC1754" i="1" s="1"/>
  <c r="BB1755" i="1"/>
  <c r="BB1754" i="1" s="1"/>
  <c r="BA1755" i="1"/>
  <c r="BA1754" i="1" s="1"/>
  <c r="AZ1755" i="1"/>
  <c r="BQ1752" i="1"/>
  <c r="BQ1751" i="1" s="1"/>
  <c r="BP1752" i="1"/>
  <c r="BP1751" i="1" s="1"/>
  <c r="BO1752" i="1"/>
  <c r="BO1751" i="1" s="1"/>
  <c r="BN1752" i="1"/>
  <c r="BN1751" i="1" s="1"/>
  <c r="BM1752" i="1"/>
  <c r="BM1751" i="1" s="1"/>
  <c r="BL1752" i="1"/>
  <c r="BL1751" i="1" s="1"/>
  <c r="BK1752" i="1"/>
  <c r="BK1751" i="1" s="1"/>
  <c r="BJ1752" i="1"/>
  <c r="BJ1751" i="1" s="1"/>
  <c r="BI1752" i="1"/>
  <c r="BI1751" i="1" s="1"/>
  <c r="BH1752" i="1"/>
  <c r="BH1751" i="1" s="1"/>
  <c r="BG1752" i="1"/>
  <c r="BG1751" i="1" s="1"/>
  <c r="BF1752" i="1"/>
  <c r="BD1752" i="1"/>
  <c r="BD1751" i="1" s="1"/>
  <c r="BC1752" i="1"/>
  <c r="BC1751" i="1" s="1"/>
  <c r="BB1752" i="1"/>
  <c r="BB1751" i="1" s="1"/>
  <c r="BA1752" i="1"/>
  <c r="BA1751" i="1" s="1"/>
  <c r="AZ1752" i="1"/>
  <c r="BQ1747" i="1"/>
  <c r="BQ1738" i="1" s="1"/>
  <c r="BP1747" i="1"/>
  <c r="BP1738" i="1" s="1"/>
  <c r="BO1747" i="1"/>
  <c r="BO1738" i="1" s="1"/>
  <c r="BN1747" i="1"/>
  <c r="BN1738" i="1" s="1"/>
  <c r="BM1747" i="1"/>
  <c r="BM1738" i="1" s="1"/>
  <c r="BL1747" i="1"/>
  <c r="BK1747" i="1"/>
  <c r="BK1738" i="1" s="1"/>
  <c r="BJ1747" i="1"/>
  <c r="BJ1738" i="1" s="1"/>
  <c r="BI1747" i="1"/>
  <c r="BI1738" i="1" s="1"/>
  <c r="BH1747" i="1"/>
  <c r="BH1738" i="1" s="1"/>
  <c r="BG1747" i="1"/>
  <c r="BG1738" i="1" s="1"/>
  <c r="BF1747" i="1"/>
  <c r="BD1747" i="1"/>
  <c r="BD1738" i="1" s="1"/>
  <c r="BC1747" i="1"/>
  <c r="BC1738" i="1" s="1"/>
  <c r="BB1747" i="1"/>
  <c r="BB1738" i="1" s="1"/>
  <c r="BA1747" i="1"/>
  <c r="BA1738" i="1" s="1"/>
  <c r="AZ1747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F1736" i="1"/>
  <c r="BD1736" i="1"/>
  <c r="BC1736" i="1"/>
  <c r="BB1736" i="1"/>
  <c r="BA1736" i="1"/>
  <c r="AZ1736" i="1"/>
  <c r="BQ1730" i="1"/>
  <c r="BQ1728" i="1" s="1"/>
  <c r="BP1730" i="1"/>
  <c r="BP1728" i="1" s="1"/>
  <c r="BO1730" i="1"/>
  <c r="BO1728" i="1" s="1"/>
  <c r="BN1730" i="1"/>
  <c r="BN1728" i="1" s="1"/>
  <c r="BM1730" i="1"/>
  <c r="BM1728" i="1" s="1"/>
  <c r="BL1730" i="1"/>
  <c r="BL1728" i="1" s="1"/>
  <c r="BK1730" i="1"/>
  <c r="BK1728" i="1" s="1"/>
  <c r="BJ1730" i="1"/>
  <c r="BJ1728" i="1" s="1"/>
  <c r="BI1730" i="1"/>
  <c r="BI1728" i="1" s="1"/>
  <c r="BH1730" i="1"/>
  <c r="BH1728" i="1" s="1"/>
  <c r="BG1730" i="1"/>
  <c r="BG1728" i="1" s="1"/>
  <c r="BF1730" i="1"/>
  <c r="BD1730" i="1"/>
  <c r="BD1728" i="1" s="1"/>
  <c r="BC1730" i="1"/>
  <c r="BC1728" i="1" s="1"/>
  <c r="BB1730" i="1"/>
  <c r="BB1728" i="1" s="1"/>
  <c r="BA1730" i="1"/>
  <c r="BA1728" i="1" s="1"/>
  <c r="AZ1730" i="1"/>
  <c r="BQ1713" i="1"/>
  <c r="BQ1712" i="1" s="1"/>
  <c r="BP1713" i="1"/>
  <c r="BP1712" i="1" s="1"/>
  <c r="BO1713" i="1"/>
  <c r="BO1712" i="1" s="1"/>
  <c r="BN1713" i="1"/>
  <c r="BN1712" i="1" s="1"/>
  <c r="BM1713" i="1"/>
  <c r="BM1712" i="1" s="1"/>
  <c r="BL1713" i="1"/>
  <c r="BL1712" i="1" s="1"/>
  <c r="BK1713" i="1"/>
  <c r="BK1712" i="1" s="1"/>
  <c r="BJ1713" i="1"/>
  <c r="BJ1712" i="1" s="1"/>
  <c r="BI1713" i="1"/>
  <c r="BI1712" i="1" s="1"/>
  <c r="BH1713" i="1"/>
  <c r="BH1712" i="1" s="1"/>
  <c r="BG1713" i="1"/>
  <c r="BG1712" i="1" s="1"/>
  <c r="BF1713" i="1"/>
  <c r="BD1713" i="1"/>
  <c r="BD1712" i="1" s="1"/>
  <c r="BC1713" i="1"/>
  <c r="BC1712" i="1" s="1"/>
  <c r="BB1713" i="1"/>
  <c r="BB1712" i="1" s="1"/>
  <c r="BA1713" i="1"/>
  <c r="BA1712" i="1" s="1"/>
  <c r="AZ1713" i="1"/>
  <c r="BQ1710" i="1"/>
  <c r="BQ1709" i="1" s="1"/>
  <c r="BP1710" i="1"/>
  <c r="BP1709" i="1" s="1"/>
  <c r="BO1710" i="1"/>
  <c r="BO1709" i="1" s="1"/>
  <c r="BN1710" i="1"/>
  <c r="BN1709" i="1" s="1"/>
  <c r="BM1710" i="1"/>
  <c r="BM1709" i="1" s="1"/>
  <c r="BL1710" i="1"/>
  <c r="BL1709" i="1" s="1"/>
  <c r="BK1710" i="1"/>
  <c r="BK1709" i="1" s="1"/>
  <c r="BJ1710" i="1"/>
  <c r="BJ1709" i="1" s="1"/>
  <c r="BI1710" i="1"/>
  <c r="BI1709" i="1" s="1"/>
  <c r="BH1710" i="1"/>
  <c r="BH1709" i="1" s="1"/>
  <c r="BG1710" i="1"/>
  <c r="BG1709" i="1" s="1"/>
  <c r="BF1710" i="1"/>
  <c r="BD1710" i="1"/>
  <c r="BD1709" i="1" s="1"/>
  <c r="BC1710" i="1"/>
  <c r="BC1709" i="1" s="1"/>
  <c r="BB1710" i="1"/>
  <c r="BB1709" i="1" s="1"/>
  <c r="BA1710" i="1"/>
  <c r="BA1709" i="1" s="1"/>
  <c r="AZ1710" i="1"/>
  <c r="BQ1703" i="1"/>
  <c r="BP1703" i="1"/>
  <c r="BO1703" i="1"/>
  <c r="BO1694" i="1" s="1"/>
  <c r="BN1703" i="1"/>
  <c r="BN1694" i="1" s="1"/>
  <c r="BM1703" i="1"/>
  <c r="BM1694" i="1" s="1"/>
  <c r="BL1703" i="1"/>
  <c r="BL1694" i="1" s="1"/>
  <c r="BK1703" i="1"/>
  <c r="BK1694" i="1" s="1"/>
  <c r="BJ1703" i="1"/>
  <c r="BI1703" i="1"/>
  <c r="BI1694" i="1" s="1"/>
  <c r="BH1703" i="1"/>
  <c r="BH1694" i="1" s="1"/>
  <c r="BG1703" i="1"/>
  <c r="BG1694" i="1" s="1"/>
  <c r="BF1703" i="1"/>
  <c r="BD1703" i="1"/>
  <c r="BC1703" i="1"/>
  <c r="BC1694" i="1" s="1"/>
  <c r="BB1703" i="1"/>
  <c r="BB1694" i="1" s="1"/>
  <c r="BA1703" i="1"/>
  <c r="BA1694" i="1" s="1"/>
  <c r="AZ1703" i="1"/>
  <c r="BQ1692" i="1"/>
  <c r="BP1692" i="1"/>
  <c r="BO1692" i="1"/>
  <c r="BN1692" i="1"/>
  <c r="BM1692" i="1"/>
  <c r="BL1692" i="1"/>
  <c r="BK1692" i="1"/>
  <c r="BJ1692" i="1"/>
  <c r="BI1692" i="1"/>
  <c r="BH1692" i="1"/>
  <c r="BG1692" i="1"/>
  <c r="BF1692" i="1"/>
  <c r="BD1692" i="1"/>
  <c r="BC1692" i="1"/>
  <c r="BB1692" i="1"/>
  <c r="BA1692" i="1"/>
  <c r="AZ1692" i="1"/>
  <c r="BQ1686" i="1"/>
  <c r="BQ1684" i="1" s="1"/>
  <c r="BP1686" i="1"/>
  <c r="BP1684" i="1" s="1"/>
  <c r="BO1686" i="1"/>
  <c r="BO1684" i="1" s="1"/>
  <c r="BN1686" i="1"/>
  <c r="BN1684" i="1" s="1"/>
  <c r="BM1686" i="1"/>
  <c r="BM1684" i="1" s="1"/>
  <c r="BL1686" i="1"/>
  <c r="BL1684" i="1" s="1"/>
  <c r="BK1686" i="1"/>
  <c r="BK1684" i="1" s="1"/>
  <c r="BJ1686" i="1"/>
  <c r="BJ1684" i="1" s="1"/>
  <c r="BI1686" i="1"/>
  <c r="BI1684" i="1" s="1"/>
  <c r="BH1686" i="1"/>
  <c r="BH1684" i="1" s="1"/>
  <c r="BG1686" i="1"/>
  <c r="BG1684" i="1" s="1"/>
  <c r="BF1686" i="1"/>
  <c r="BD1686" i="1"/>
  <c r="BD1684" i="1" s="1"/>
  <c r="BC1686" i="1"/>
  <c r="BC1684" i="1" s="1"/>
  <c r="BB1686" i="1"/>
  <c r="BB1684" i="1" s="1"/>
  <c r="BA1686" i="1"/>
  <c r="BA1684" i="1" s="1"/>
  <c r="AZ1686" i="1"/>
  <c r="BQ1668" i="1"/>
  <c r="BP1668" i="1"/>
  <c r="BO1668" i="1"/>
  <c r="BN1668" i="1"/>
  <c r="BM1668" i="1"/>
  <c r="BL1668" i="1"/>
  <c r="BK1668" i="1"/>
  <c r="BJ1668" i="1"/>
  <c r="BI1668" i="1"/>
  <c r="BH1668" i="1"/>
  <c r="BG1668" i="1"/>
  <c r="BF1668" i="1"/>
  <c r="BD1668" i="1"/>
  <c r="BC1668" i="1"/>
  <c r="BB1668" i="1"/>
  <c r="BA1668" i="1"/>
  <c r="AZ1668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D1667" i="1"/>
  <c r="BC1667" i="1"/>
  <c r="BB1667" i="1"/>
  <c r="BA1667" i="1"/>
  <c r="AZ1667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D1666" i="1"/>
  <c r="BC1666" i="1"/>
  <c r="BB1666" i="1"/>
  <c r="BA1666" i="1"/>
  <c r="AZ1666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D1658" i="1"/>
  <c r="BC1658" i="1"/>
  <c r="BB1658" i="1"/>
  <c r="BA1658" i="1"/>
  <c r="AZ1658" i="1"/>
  <c r="BQ1654" i="1"/>
  <c r="BP1654" i="1"/>
  <c r="BO1654" i="1"/>
  <c r="BN1654" i="1"/>
  <c r="BM1654" i="1"/>
  <c r="BL1654" i="1"/>
  <c r="BK1654" i="1"/>
  <c r="BJ1654" i="1"/>
  <c r="BI1654" i="1"/>
  <c r="BH1654" i="1"/>
  <c r="BG1654" i="1"/>
  <c r="BF1654" i="1"/>
  <c r="BD1654" i="1"/>
  <c r="BC1654" i="1"/>
  <c r="BB1654" i="1"/>
  <c r="BA1654" i="1"/>
  <c r="AZ1654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D1653" i="1"/>
  <c r="BC1653" i="1"/>
  <c r="BB1653" i="1"/>
  <c r="BA1653" i="1"/>
  <c r="AZ1653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D1652" i="1"/>
  <c r="BC1652" i="1"/>
  <c r="BB1652" i="1"/>
  <c r="BA1652" i="1"/>
  <c r="AZ1652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D1651" i="1"/>
  <c r="BC1651" i="1"/>
  <c r="BB1651" i="1"/>
  <c r="BA1651" i="1"/>
  <c r="AZ1651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D1650" i="1"/>
  <c r="BC1650" i="1"/>
  <c r="BB1650" i="1"/>
  <c r="BA1650" i="1"/>
  <c r="AZ1650" i="1"/>
  <c r="BQ1649" i="1"/>
  <c r="BP1649" i="1"/>
  <c r="BO1649" i="1"/>
  <c r="BN1649" i="1"/>
  <c r="BM1649" i="1"/>
  <c r="BL1649" i="1"/>
  <c r="BK1649" i="1"/>
  <c r="BJ1649" i="1"/>
  <c r="BI1649" i="1"/>
  <c r="BH1649" i="1"/>
  <c r="BG1649" i="1"/>
  <c r="BF1649" i="1"/>
  <c r="BD1649" i="1"/>
  <c r="BC1649" i="1"/>
  <c r="BB1649" i="1"/>
  <c r="BA1649" i="1"/>
  <c r="AZ1649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D1648" i="1"/>
  <c r="BC1648" i="1"/>
  <c r="BB1648" i="1"/>
  <c r="BA1648" i="1"/>
  <c r="AZ1648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D1647" i="1"/>
  <c r="BC1647" i="1"/>
  <c r="BB1647" i="1"/>
  <c r="BA1647" i="1"/>
  <c r="AZ1647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D1645" i="1"/>
  <c r="BC1645" i="1"/>
  <c r="BB1645" i="1"/>
  <c r="BA1645" i="1"/>
  <c r="AZ1645" i="1"/>
  <c r="BQ1643" i="1"/>
  <c r="BP1643" i="1"/>
  <c r="BO1643" i="1"/>
  <c r="BN1643" i="1"/>
  <c r="BM1643" i="1"/>
  <c r="BL1643" i="1"/>
  <c r="BK1643" i="1"/>
  <c r="BJ1643" i="1"/>
  <c r="BI1643" i="1"/>
  <c r="BH1643" i="1"/>
  <c r="BG1643" i="1"/>
  <c r="BF1643" i="1"/>
  <c r="BD1643" i="1"/>
  <c r="BC1643" i="1"/>
  <c r="BB1643" i="1"/>
  <c r="BA1643" i="1"/>
  <c r="AZ1643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D1642" i="1"/>
  <c r="BC1642" i="1"/>
  <c r="BB1642" i="1"/>
  <c r="BA1642" i="1"/>
  <c r="AZ1642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D1641" i="1"/>
  <c r="BC1641" i="1"/>
  <c r="BB1641" i="1"/>
  <c r="BA1641" i="1"/>
  <c r="AZ1641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D1640" i="1"/>
  <c r="BC1640" i="1"/>
  <c r="BB1640" i="1"/>
  <c r="BA1640" i="1"/>
  <c r="AZ1640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D1639" i="1"/>
  <c r="BC1639" i="1"/>
  <c r="BB1639" i="1"/>
  <c r="BA1639" i="1"/>
  <c r="AZ1639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D1637" i="1"/>
  <c r="BC1637" i="1"/>
  <c r="BB1637" i="1"/>
  <c r="BA1637" i="1"/>
  <c r="AZ1637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D1625" i="1"/>
  <c r="BC1625" i="1"/>
  <c r="BB1625" i="1"/>
  <c r="BA1625" i="1"/>
  <c r="AZ1625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D1624" i="1"/>
  <c r="BC1624" i="1"/>
  <c r="BB1624" i="1"/>
  <c r="BA1624" i="1"/>
  <c r="AZ1624" i="1"/>
  <c r="BQ1617" i="1"/>
  <c r="BQ1616" i="1" s="1"/>
  <c r="BP1617" i="1"/>
  <c r="BP1616" i="1" s="1"/>
  <c r="BO1617" i="1"/>
  <c r="BO1616" i="1" s="1"/>
  <c r="BN1617" i="1"/>
  <c r="BN1616" i="1" s="1"/>
  <c r="BM1617" i="1"/>
  <c r="BM1616" i="1" s="1"/>
  <c r="BL1617" i="1"/>
  <c r="BL1616" i="1" s="1"/>
  <c r="BK1617" i="1"/>
  <c r="BK1616" i="1" s="1"/>
  <c r="BJ1617" i="1"/>
  <c r="BJ1616" i="1" s="1"/>
  <c r="BI1617" i="1"/>
  <c r="BI1616" i="1" s="1"/>
  <c r="BH1617" i="1"/>
  <c r="BH1616" i="1" s="1"/>
  <c r="BG1617" i="1"/>
  <c r="BG1616" i="1" s="1"/>
  <c r="BF1617" i="1"/>
  <c r="BD1617" i="1"/>
  <c r="BD1616" i="1" s="1"/>
  <c r="BC1617" i="1"/>
  <c r="BC1616" i="1" s="1"/>
  <c r="BB1617" i="1"/>
  <c r="BB1616" i="1" s="1"/>
  <c r="BA1617" i="1"/>
  <c r="BA1616" i="1" s="1"/>
  <c r="AZ1617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D1613" i="1"/>
  <c r="BC1613" i="1"/>
  <c r="BB1613" i="1"/>
  <c r="BA1613" i="1"/>
  <c r="AZ1613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D1609" i="1"/>
  <c r="BC1609" i="1"/>
  <c r="BB1609" i="1"/>
  <c r="BA1609" i="1"/>
  <c r="AZ1609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D1600" i="1"/>
  <c r="BC1600" i="1"/>
  <c r="BB1600" i="1"/>
  <c r="BA1600" i="1"/>
  <c r="AZ1600" i="1"/>
  <c r="BQ1597" i="1"/>
  <c r="BP1597" i="1"/>
  <c r="BO1597" i="1"/>
  <c r="BN1597" i="1"/>
  <c r="BM1597" i="1"/>
  <c r="BL1597" i="1"/>
  <c r="BK1597" i="1"/>
  <c r="BJ1597" i="1"/>
  <c r="BI1597" i="1"/>
  <c r="BH1597" i="1"/>
  <c r="BG1597" i="1"/>
  <c r="BF1597" i="1"/>
  <c r="BD1597" i="1"/>
  <c r="BC1597" i="1"/>
  <c r="BB1597" i="1"/>
  <c r="BA1597" i="1"/>
  <c r="AZ1597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D1595" i="1"/>
  <c r="BC1595" i="1"/>
  <c r="BB1595" i="1"/>
  <c r="BA1595" i="1"/>
  <c r="AZ1595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D1588" i="1"/>
  <c r="BC1588" i="1"/>
  <c r="BB1588" i="1"/>
  <c r="BA1588" i="1"/>
  <c r="AZ1588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D1584" i="1"/>
  <c r="BC1584" i="1"/>
  <c r="BB1584" i="1"/>
  <c r="BA1584" i="1"/>
  <c r="AZ1584" i="1"/>
  <c r="BQ1578" i="1"/>
  <c r="BQ1576" i="1" s="1"/>
  <c r="BP1578" i="1"/>
  <c r="BP1576" i="1" s="1"/>
  <c r="BO1578" i="1"/>
  <c r="BO1576" i="1" s="1"/>
  <c r="BN1578" i="1"/>
  <c r="BN1576" i="1" s="1"/>
  <c r="BM1578" i="1"/>
  <c r="BM1576" i="1" s="1"/>
  <c r="BL1578" i="1"/>
  <c r="BL1576" i="1" s="1"/>
  <c r="BK1578" i="1"/>
  <c r="BK1576" i="1" s="1"/>
  <c r="BJ1578" i="1"/>
  <c r="BJ1576" i="1" s="1"/>
  <c r="BI1578" i="1"/>
  <c r="BI1576" i="1" s="1"/>
  <c r="BH1578" i="1"/>
  <c r="BH1576" i="1" s="1"/>
  <c r="BG1578" i="1"/>
  <c r="BG1576" i="1" s="1"/>
  <c r="BF1578" i="1"/>
  <c r="BD1578" i="1"/>
  <c r="BD1576" i="1" s="1"/>
  <c r="BC1578" i="1"/>
  <c r="BC1576" i="1" s="1"/>
  <c r="BB1578" i="1"/>
  <c r="BB1576" i="1" s="1"/>
  <c r="BA1578" i="1"/>
  <c r="BA1576" i="1" s="1"/>
  <c r="AZ1578" i="1"/>
  <c r="BQ1556" i="1"/>
  <c r="BQ1555" i="1" s="1"/>
  <c r="BP1556" i="1"/>
  <c r="BP1555" i="1" s="1"/>
  <c r="BO1556" i="1"/>
  <c r="BO1555" i="1" s="1"/>
  <c r="BN1556" i="1"/>
  <c r="BN1555" i="1" s="1"/>
  <c r="BM1556" i="1"/>
  <c r="BM1555" i="1" s="1"/>
  <c r="BL1556" i="1"/>
  <c r="BL1555" i="1" s="1"/>
  <c r="BK1556" i="1"/>
  <c r="BK1555" i="1" s="1"/>
  <c r="BJ1556" i="1"/>
  <c r="BJ1555" i="1" s="1"/>
  <c r="BI1556" i="1"/>
  <c r="BI1555" i="1" s="1"/>
  <c r="BH1556" i="1"/>
  <c r="BH1555" i="1" s="1"/>
  <c r="BG1556" i="1"/>
  <c r="BG1555" i="1" s="1"/>
  <c r="BF1556" i="1"/>
  <c r="BD1556" i="1"/>
  <c r="BD1555" i="1" s="1"/>
  <c r="BC1556" i="1"/>
  <c r="BC1555" i="1" s="1"/>
  <c r="BB1556" i="1"/>
  <c r="BB1555" i="1" s="1"/>
  <c r="BA1556" i="1"/>
  <c r="BA1555" i="1" s="1"/>
  <c r="AZ1556" i="1"/>
  <c r="BQ1552" i="1"/>
  <c r="BQ1551" i="1" s="1"/>
  <c r="BP1552" i="1"/>
  <c r="BP1551" i="1" s="1"/>
  <c r="BO1552" i="1"/>
  <c r="BO1551" i="1" s="1"/>
  <c r="BN1552" i="1"/>
  <c r="BN1551" i="1" s="1"/>
  <c r="BM1552" i="1"/>
  <c r="BM1551" i="1" s="1"/>
  <c r="BL1552" i="1"/>
  <c r="BL1551" i="1" s="1"/>
  <c r="BK1552" i="1"/>
  <c r="BK1551" i="1" s="1"/>
  <c r="BJ1552" i="1"/>
  <c r="BJ1551" i="1" s="1"/>
  <c r="BI1552" i="1"/>
  <c r="BI1551" i="1" s="1"/>
  <c r="BH1552" i="1"/>
  <c r="BH1551" i="1" s="1"/>
  <c r="BG1552" i="1"/>
  <c r="BG1551" i="1" s="1"/>
  <c r="BF1552" i="1"/>
  <c r="BD1552" i="1"/>
  <c r="BD1551" i="1" s="1"/>
  <c r="BC1552" i="1"/>
  <c r="BC1551" i="1" s="1"/>
  <c r="BB1552" i="1"/>
  <c r="BB1551" i="1" s="1"/>
  <c r="BA1552" i="1"/>
  <c r="BA1551" i="1" s="1"/>
  <c r="AZ1552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D1547" i="1"/>
  <c r="BC1547" i="1"/>
  <c r="BB1547" i="1"/>
  <c r="BA1547" i="1"/>
  <c r="AZ1547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D1536" i="1"/>
  <c r="BC1536" i="1"/>
  <c r="BB1536" i="1"/>
  <c r="BA1536" i="1"/>
  <c r="AZ1536" i="1"/>
  <c r="BQ1531" i="1"/>
  <c r="BQ1529" i="1" s="1"/>
  <c r="BP1531" i="1"/>
  <c r="BP1529" i="1" s="1"/>
  <c r="BO1531" i="1"/>
  <c r="BO1529" i="1" s="1"/>
  <c r="BN1531" i="1"/>
  <c r="BN1529" i="1" s="1"/>
  <c r="BM1531" i="1"/>
  <c r="BM1529" i="1" s="1"/>
  <c r="BL1531" i="1"/>
  <c r="BL1529" i="1" s="1"/>
  <c r="BK1531" i="1"/>
  <c r="BK1529" i="1" s="1"/>
  <c r="BJ1531" i="1"/>
  <c r="BJ1529" i="1" s="1"/>
  <c r="BI1531" i="1"/>
  <c r="BI1529" i="1" s="1"/>
  <c r="BH1531" i="1"/>
  <c r="BH1529" i="1" s="1"/>
  <c r="BG1531" i="1"/>
  <c r="BG1529" i="1" s="1"/>
  <c r="BF1531" i="1"/>
  <c r="BD1531" i="1"/>
  <c r="BD1529" i="1" s="1"/>
  <c r="BC1531" i="1"/>
  <c r="BC1529" i="1" s="1"/>
  <c r="BB1531" i="1"/>
  <c r="BB1529" i="1" s="1"/>
  <c r="BA1531" i="1"/>
  <c r="BA1529" i="1" s="1"/>
  <c r="AZ1531" i="1"/>
  <c r="BQ1510" i="1"/>
  <c r="BQ1509" i="1" s="1"/>
  <c r="BP1510" i="1"/>
  <c r="BP1509" i="1" s="1"/>
  <c r="BO1510" i="1"/>
  <c r="BO1509" i="1" s="1"/>
  <c r="BN1510" i="1"/>
  <c r="BN1509" i="1" s="1"/>
  <c r="BM1510" i="1"/>
  <c r="BM1509" i="1" s="1"/>
  <c r="BL1510" i="1"/>
  <c r="BL1509" i="1" s="1"/>
  <c r="BK1510" i="1"/>
  <c r="BK1509" i="1" s="1"/>
  <c r="BJ1510" i="1"/>
  <c r="BJ1509" i="1" s="1"/>
  <c r="BI1510" i="1"/>
  <c r="BI1509" i="1" s="1"/>
  <c r="BH1510" i="1"/>
  <c r="BH1509" i="1" s="1"/>
  <c r="BG1510" i="1"/>
  <c r="BG1509" i="1" s="1"/>
  <c r="BF1510" i="1"/>
  <c r="BD1510" i="1"/>
  <c r="BD1509" i="1" s="1"/>
  <c r="BC1510" i="1"/>
  <c r="BC1509" i="1" s="1"/>
  <c r="BB1510" i="1"/>
  <c r="BB1509" i="1" s="1"/>
  <c r="BA1510" i="1"/>
  <c r="BA1509" i="1" s="1"/>
  <c r="AZ1510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D1505" i="1"/>
  <c r="BC1505" i="1"/>
  <c r="BB1505" i="1"/>
  <c r="BA1505" i="1"/>
  <c r="AZ1505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D1494" i="1"/>
  <c r="BC1494" i="1"/>
  <c r="BB1494" i="1"/>
  <c r="BA1494" i="1"/>
  <c r="AZ1494" i="1"/>
  <c r="BQ1488" i="1"/>
  <c r="BQ1486" i="1" s="1"/>
  <c r="BP1488" i="1"/>
  <c r="BP1486" i="1" s="1"/>
  <c r="BO1488" i="1"/>
  <c r="BO1486" i="1" s="1"/>
  <c r="BN1488" i="1"/>
  <c r="BN1486" i="1" s="1"/>
  <c r="BM1488" i="1"/>
  <c r="BM1486" i="1" s="1"/>
  <c r="BL1488" i="1"/>
  <c r="BL1486" i="1" s="1"/>
  <c r="BK1488" i="1"/>
  <c r="BK1486" i="1" s="1"/>
  <c r="BJ1488" i="1"/>
  <c r="BJ1486" i="1" s="1"/>
  <c r="BI1488" i="1"/>
  <c r="BI1486" i="1" s="1"/>
  <c r="BH1488" i="1"/>
  <c r="BH1486" i="1" s="1"/>
  <c r="BG1488" i="1"/>
  <c r="BG1486" i="1" s="1"/>
  <c r="BF1488" i="1"/>
  <c r="BD1488" i="1"/>
  <c r="BD1486" i="1" s="1"/>
  <c r="BC1488" i="1"/>
  <c r="BC1486" i="1" s="1"/>
  <c r="BB1488" i="1"/>
  <c r="BB1486" i="1" s="1"/>
  <c r="BA1488" i="1"/>
  <c r="BA1486" i="1" s="1"/>
  <c r="AZ1488" i="1"/>
  <c r="BQ1467" i="1"/>
  <c r="BQ1466" i="1" s="1"/>
  <c r="BP1467" i="1"/>
  <c r="BP1466" i="1" s="1"/>
  <c r="BO1467" i="1"/>
  <c r="BO1466" i="1" s="1"/>
  <c r="BN1467" i="1"/>
  <c r="BN1466" i="1" s="1"/>
  <c r="BM1467" i="1"/>
  <c r="BM1466" i="1" s="1"/>
  <c r="BL1467" i="1"/>
  <c r="BL1466" i="1" s="1"/>
  <c r="BK1467" i="1"/>
  <c r="BK1466" i="1" s="1"/>
  <c r="BJ1467" i="1"/>
  <c r="BJ1466" i="1" s="1"/>
  <c r="BI1467" i="1"/>
  <c r="BI1466" i="1" s="1"/>
  <c r="BH1467" i="1"/>
  <c r="BH1466" i="1" s="1"/>
  <c r="BG1467" i="1"/>
  <c r="BG1466" i="1" s="1"/>
  <c r="BF1467" i="1"/>
  <c r="BD1467" i="1"/>
  <c r="BD1466" i="1" s="1"/>
  <c r="BC1467" i="1"/>
  <c r="BC1466" i="1" s="1"/>
  <c r="BB1467" i="1"/>
  <c r="BB1466" i="1" s="1"/>
  <c r="BA1467" i="1"/>
  <c r="BA1466" i="1" s="1"/>
  <c r="AZ1467" i="1"/>
  <c r="BQ1464" i="1"/>
  <c r="BQ1463" i="1" s="1"/>
  <c r="BP1464" i="1"/>
  <c r="BP1463" i="1" s="1"/>
  <c r="BO1464" i="1"/>
  <c r="BO1463" i="1" s="1"/>
  <c r="BN1464" i="1"/>
  <c r="BN1463" i="1" s="1"/>
  <c r="BM1464" i="1"/>
  <c r="BM1463" i="1" s="1"/>
  <c r="BL1464" i="1"/>
  <c r="BL1463" i="1" s="1"/>
  <c r="BK1464" i="1"/>
  <c r="BK1463" i="1" s="1"/>
  <c r="BJ1464" i="1"/>
  <c r="BJ1463" i="1" s="1"/>
  <c r="BI1464" i="1"/>
  <c r="BI1463" i="1" s="1"/>
  <c r="BH1464" i="1"/>
  <c r="BH1463" i="1" s="1"/>
  <c r="BG1464" i="1"/>
  <c r="BG1463" i="1" s="1"/>
  <c r="BF1464" i="1"/>
  <c r="BD1464" i="1"/>
  <c r="BD1463" i="1" s="1"/>
  <c r="BC1464" i="1"/>
  <c r="BC1463" i="1" s="1"/>
  <c r="BB1464" i="1"/>
  <c r="BB1463" i="1" s="1"/>
  <c r="BA1464" i="1"/>
  <c r="BA1463" i="1" s="1"/>
  <c r="AZ1464" i="1"/>
  <c r="BQ1459" i="1"/>
  <c r="BQ1450" i="1" s="1"/>
  <c r="BP1459" i="1"/>
  <c r="BP1450" i="1" s="1"/>
  <c r="BO1459" i="1"/>
  <c r="BO1450" i="1" s="1"/>
  <c r="BN1459" i="1"/>
  <c r="BN1450" i="1" s="1"/>
  <c r="BM1459" i="1"/>
  <c r="BM1450" i="1" s="1"/>
  <c r="BL1459" i="1"/>
  <c r="BL1450" i="1" s="1"/>
  <c r="BK1459" i="1"/>
  <c r="BK1450" i="1" s="1"/>
  <c r="BJ1459" i="1"/>
  <c r="BJ1450" i="1" s="1"/>
  <c r="BI1459" i="1"/>
  <c r="BI1450" i="1" s="1"/>
  <c r="BH1459" i="1"/>
  <c r="BH1450" i="1" s="1"/>
  <c r="BG1459" i="1"/>
  <c r="BG1450" i="1" s="1"/>
  <c r="BF1459" i="1"/>
  <c r="BD1459" i="1"/>
  <c r="BD1450" i="1" s="1"/>
  <c r="BC1459" i="1"/>
  <c r="BC1450" i="1" s="1"/>
  <c r="BB1459" i="1"/>
  <c r="BB1450" i="1" s="1"/>
  <c r="BA1459" i="1"/>
  <c r="BA1450" i="1" s="1"/>
  <c r="AZ1459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F1448" i="1"/>
  <c r="BD1448" i="1"/>
  <c r="BC1448" i="1"/>
  <c r="BB1448" i="1"/>
  <c r="BA1448" i="1"/>
  <c r="AZ1448" i="1"/>
  <c r="BQ1442" i="1"/>
  <c r="BQ1440" i="1" s="1"/>
  <c r="BP1442" i="1"/>
  <c r="BP1440" i="1" s="1"/>
  <c r="BO1442" i="1"/>
  <c r="BO1440" i="1" s="1"/>
  <c r="BN1442" i="1"/>
  <c r="BN1440" i="1" s="1"/>
  <c r="BM1442" i="1"/>
  <c r="BM1440" i="1" s="1"/>
  <c r="BL1442" i="1"/>
  <c r="BL1440" i="1" s="1"/>
  <c r="BK1442" i="1"/>
  <c r="BK1440" i="1" s="1"/>
  <c r="BJ1442" i="1"/>
  <c r="BJ1440" i="1" s="1"/>
  <c r="BI1442" i="1"/>
  <c r="BI1440" i="1" s="1"/>
  <c r="BH1442" i="1"/>
  <c r="BH1440" i="1" s="1"/>
  <c r="BG1442" i="1"/>
  <c r="BG1440" i="1" s="1"/>
  <c r="BF1442" i="1"/>
  <c r="BD1442" i="1"/>
  <c r="BD1440" i="1" s="1"/>
  <c r="BC1442" i="1"/>
  <c r="BC1440" i="1" s="1"/>
  <c r="BB1442" i="1"/>
  <c r="BB1440" i="1" s="1"/>
  <c r="BA1442" i="1"/>
  <c r="BA1440" i="1" s="1"/>
  <c r="AZ1442" i="1"/>
  <c r="BQ1425" i="1"/>
  <c r="BQ1424" i="1" s="1"/>
  <c r="BP1425" i="1"/>
  <c r="BP1424" i="1" s="1"/>
  <c r="BO1425" i="1"/>
  <c r="BO1424" i="1" s="1"/>
  <c r="BN1425" i="1"/>
  <c r="BN1424" i="1" s="1"/>
  <c r="BM1425" i="1"/>
  <c r="BM1424" i="1" s="1"/>
  <c r="BL1425" i="1"/>
  <c r="BL1424" i="1" s="1"/>
  <c r="BK1425" i="1"/>
  <c r="BK1424" i="1" s="1"/>
  <c r="BJ1425" i="1"/>
  <c r="BJ1424" i="1" s="1"/>
  <c r="BI1425" i="1"/>
  <c r="BI1424" i="1" s="1"/>
  <c r="BH1425" i="1"/>
  <c r="BH1424" i="1" s="1"/>
  <c r="BG1425" i="1"/>
  <c r="BG1424" i="1" s="1"/>
  <c r="BF1425" i="1"/>
  <c r="BD1425" i="1"/>
  <c r="BD1424" i="1" s="1"/>
  <c r="BC1425" i="1"/>
  <c r="BC1424" i="1" s="1"/>
  <c r="BB1425" i="1"/>
  <c r="BB1424" i="1" s="1"/>
  <c r="BA1425" i="1"/>
  <c r="BA1424" i="1" s="1"/>
  <c r="AZ1425" i="1"/>
  <c r="BQ1422" i="1"/>
  <c r="BQ1421" i="1" s="1"/>
  <c r="BP1422" i="1"/>
  <c r="BP1421" i="1" s="1"/>
  <c r="BO1422" i="1"/>
  <c r="BO1421" i="1" s="1"/>
  <c r="BN1422" i="1"/>
  <c r="BN1421" i="1" s="1"/>
  <c r="BM1422" i="1"/>
  <c r="BM1421" i="1" s="1"/>
  <c r="BL1422" i="1"/>
  <c r="BL1421" i="1" s="1"/>
  <c r="BK1422" i="1"/>
  <c r="BK1421" i="1" s="1"/>
  <c r="BJ1422" i="1"/>
  <c r="BJ1421" i="1" s="1"/>
  <c r="BI1422" i="1"/>
  <c r="BI1421" i="1" s="1"/>
  <c r="BH1422" i="1"/>
  <c r="BH1421" i="1" s="1"/>
  <c r="BG1422" i="1"/>
  <c r="BG1421" i="1" s="1"/>
  <c r="BF1422" i="1"/>
  <c r="BD1422" i="1"/>
  <c r="BD1421" i="1" s="1"/>
  <c r="BC1422" i="1"/>
  <c r="BC1421" i="1" s="1"/>
  <c r="BB1422" i="1"/>
  <c r="BB1421" i="1" s="1"/>
  <c r="BA1422" i="1"/>
  <c r="BA1421" i="1" s="1"/>
  <c r="AZ1422" i="1"/>
  <c r="BQ1417" i="1"/>
  <c r="BQ1409" i="1" s="1"/>
  <c r="BP1417" i="1"/>
  <c r="BP1409" i="1" s="1"/>
  <c r="BO1417" i="1"/>
  <c r="BO1409" i="1" s="1"/>
  <c r="BN1417" i="1"/>
  <c r="BN1409" i="1" s="1"/>
  <c r="BM1417" i="1"/>
  <c r="BM1409" i="1" s="1"/>
  <c r="BL1417" i="1"/>
  <c r="BL1409" i="1" s="1"/>
  <c r="BK1417" i="1"/>
  <c r="BK1409" i="1" s="1"/>
  <c r="BJ1417" i="1"/>
  <c r="BJ1409" i="1" s="1"/>
  <c r="BI1417" i="1"/>
  <c r="BI1409" i="1" s="1"/>
  <c r="BH1417" i="1"/>
  <c r="BH1409" i="1" s="1"/>
  <c r="BG1417" i="1"/>
  <c r="BG1409" i="1" s="1"/>
  <c r="BF1417" i="1"/>
  <c r="BD1417" i="1"/>
  <c r="BD1409" i="1" s="1"/>
  <c r="BC1417" i="1"/>
  <c r="BC1409" i="1" s="1"/>
  <c r="BB1417" i="1"/>
  <c r="BB1409" i="1" s="1"/>
  <c r="BA1417" i="1"/>
  <c r="BA1409" i="1" s="1"/>
  <c r="AZ141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D1407" i="1"/>
  <c r="BC1407" i="1"/>
  <c r="BB1407" i="1"/>
  <c r="BA1407" i="1"/>
  <c r="AZ1407" i="1"/>
  <c r="BQ1401" i="1"/>
  <c r="BQ1399" i="1" s="1"/>
  <c r="BP1401" i="1"/>
  <c r="BP1399" i="1" s="1"/>
  <c r="BO1401" i="1"/>
  <c r="BO1399" i="1" s="1"/>
  <c r="BN1401" i="1"/>
  <c r="BN1399" i="1" s="1"/>
  <c r="BM1401" i="1"/>
  <c r="BM1399" i="1" s="1"/>
  <c r="BL1401" i="1"/>
  <c r="BL1399" i="1" s="1"/>
  <c r="BK1401" i="1"/>
  <c r="BK1399" i="1" s="1"/>
  <c r="BJ1401" i="1"/>
  <c r="BJ1399" i="1" s="1"/>
  <c r="BI1401" i="1"/>
  <c r="BI1399" i="1" s="1"/>
  <c r="BH1401" i="1"/>
  <c r="BH1399" i="1" s="1"/>
  <c r="BG1401" i="1"/>
  <c r="BG1399" i="1" s="1"/>
  <c r="BF1401" i="1"/>
  <c r="BD1401" i="1"/>
  <c r="BD1399" i="1" s="1"/>
  <c r="BC1401" i="1"/>
  <c r="BC1399" i="1" s="1"/>
  <c r="BB1401" i="1"/>
  <c r="BB1399" i="1" s="1"/>
  <c r="BA1401" i="1"/>
  <c r="BA1399" i="1" s="1"/>
  <c r="AZ1401" i="1"/>
  <c r="BQ1384" i="1"/>
  <c r="BQ1383" i="1" s="1"/>
  <c r="BP1384" i="1"/>
  <c r="BP1383" i="1" s="1"/>
  <c r="BO1384" i="1"/>
  <c r="BO1383" i="1" s="1"/>
  <c r="BN1384" i="1"/>
  <c r="BN1383" i="1" s="1"/>
  <c r="BM1384" i="1"/>
  <c r="BM1383" i="1" s="1"/>
  <c r="BL1384" i="1"/>
  <c r="BL1383" i="1" s="1"/>
  <c r="BK1384" i="1"/>
  <c r="BK1383" i="1" s="1"/>
  <c r="BJ1384" i="1"/>
  <c r="BJ1383" i="1" s="1"/>
  <c r="BI1384" i="1"/>
  <c r="BI1383" i="1" s="1"/>
  <c r="BH1384" i="1"/>
  <c r="BH1383" i="1" s="1"/>
  <c r="BG1384" i="1"/>
  <c r="BG1383" i="1" s="1"/>
  <c r="BF1384" i="1"/>
  <c r="BD1384" i="1"/>
  <c r="BD1383" i="1" s="1"/>
  <c r="BC1384" i="1"/>
  <c r="BC1383" i="1" s="1"/>
  <c r="BB1384" i="1"/>
  <c r="BB1383" i="1" s="1"/>
  <c r="BA1384" i="1"/>
  <c r="BA1383" i="1" s="1"/>
  <c r="AZ1384" i="1"/>
  <c r="BQ1381" i="1"/>
  <c r="BQ1380" i="1" s="1"/>
  <c r="BP1381" i="1"/>
  <c r="BP1380" i="1" s="1"/>
  <c r="BO1381" i="1"/>
  <c r="BO1380" i="1" s="1"/>
  <c r="BN1381" i="1"/>
  <c r="BN1380" i="1" s="1"/>
  <c r="BM1381" i="1"/>
  <c r="BM1380" i="1" s="1"/>
  <c r="BL1381" i="1"/>
  <c r="BL1380" i="1" s="1"/>
  <c r="BK1381" i="1"/>
  <c r="BK1380" i="1" s="1"/>
  <c r="BJ1381" i="1"/>
  <c r="BJ1380" i="1" s="1"/>
  <c r="BI1381" i="1"/>
  <c r="BI1380" i="1" s="1"/>
  <c r="BH1381" i="1"/>
  <c r="BH1380" i="1" s="1"/>
  <c r="BG1381" i="1"/>
  <c r="BG1380" i="1" s="1"/>
  <c r="BF1381" i="1"/>
  <c r="BD1381" i="1"/>
  <c r="BD1380" i="1" s="1"/>
  <c r="BC1381" i="1"/>
  <c r="BC1380" i="1" s="1"/>
  <c r="BB1381" i="1"/>
  <c r="BB1380" i="1" s="1"/>
  <c r="BA1381" i="1"/>
  <c r="BA1380" i="1" s="1"/>
  <c r="AZ1381" i="1"/>
  <c r="BQ1376" i="1"/>
  <c r="BQ1368" i="1" s="1"/>
  <c r="BP1376" i="1"/>
  <c r="BP1368" i="1" s="1"/>
  <c r="BO1376" i="1"/>
  <c r="BO1368" i="1" s="1"/>
  <c r="BN1376" i="1"/>
  <c r="BN1368" i="1" s="1"/>
  <c r="BM1376" i="1"/>
  <c r="BM1368" i="1" s="1"/>
  <c r="BL1376" i="1"/>
  <c r="BL1368" i="1" s="1"/>
  <c r="BK1376" i="1"/>
  <c r="BK1368" i="1" s="1"/>
  <c r="BJ1376" i="1"/>
  <c r="BJ1368" i="1" s="1"/>
  <c r="BI1376" i="1"/>
  <c r="BI1368" i="1" s="1"/>
  <c r="BH1376" i="1"/>
  <c r="BH1368" i="1" s="1"/>
  <c r="BG1376" i="1"/>
  <c r="BG1368" i="1" s="1"/>
  <c r="BF1376" i="1"/>
  <c r="BD1376" i="1"/>
  <c r="BD1368" i="1" s="1"/>
  <c r="BC1376" i="1"/>
  <c r="BC1368" i="1" s="1"/>
  <c r="BB1376" i="1"/>
  <c r="BB1368" i="1" s="1"/>
  <c r="BA1376" i="1"/>
  <c r="BA1368" i="1" s="1"/>
  <c r="AZ137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D1366" i="1"/>
  <c r="BC1366" i="1"/>
  <c r="BB1366" i="1"/>
  <c r="BA1366" i="1"/>
  <c r="AZ1366" i="1"/>
  <c r="BQ1360" i="1"/>
  <c r="BQ1358" i="1" s="1"/>
  <c r="BP1360" i="1"/>
  <c r="BP1358" i="1" s="1"/>
  <c r="BO1360" i="1"/>
  <c r="BO1358" i="1" s="1"/>
  <c r="BN1360" i="1"/>
  <c r="BN1358" i="1" s="1"/>
  <c r="BM1360" i="1"/>
  <c r="BM1358" i="1" s="1"/>
  <c r="BL1360" i="1"/>
  <c r="BL1358" i="1" s="1"/>
  <c r="BK1360" i="1"/>
  <c r="BK1358" i="1" s="1"/>
  <c r="BJ1360" i="1"/>
  <c r="BJ1358" i="1" s="1"/>
  <c r="BI1360" i="1"/>
  <c r="BI1358" i="1" s="1"/>
  <c r="BH1360" i="1"/>
  <c r="BH1358" i="1" s="1"/>
  <c r="BG1360" i="1"/>
  <c r="BG1358" i="1" s="1"/>
  <c r="BF1360" i="1"/>
  <c r="BD1360" i="1"/>
  <c r="BD1358" i="1" s="1"/>
  <c r="BC1360" i="1"/>
  <c r="BC1358" i="1" s="1"/>
  <c r="BB1360" i="1"/>
  <c r="BB1358" i="1" s="1"/>
  <c r="BA1360" i="1"/>
  <c r="BA1358" i="1" s="1"/>
  <c r="AZ1360" i="1"/>
  <c r="BQ1343" i="1"/>
  <c r="BQ1342" i="1" s="1"/>
  <c r="BP1343" i="1"/>
  <c r="BP1342" i="1" s="1"/>
  <c r="BO1343" i="1"/>
  <c r="BO1342" i="1" s="1"/>
  <c r="BN1343" i="1"/>
  <c r="BN1342" i="1" s="1"/>
  <c r="BM1343" i="1"/>
  <c r="BM1342" i="1" s="1"/>
  <c r="BL1343" i="1"/>
  <c r="BL1342" i="1" s="1"/>
  <c r="BK1343" i="1"/>
  <c r="BK1342" i="1" s="1"/>
  <c r="BJ1343" i="1"/>
  <c r="BJ1342" i="1" s="1"/>
  <c r="BI1343" i="1"/>
  <c r="BI1342" i="1" s="1"/>
  <c r="BH1343" i="1"/>
  <c r="BH1342" i="1" s="1"/>
  <c r="BG1343" i="1"/>
  <c r="BG1342" i="1" s="1"/>
  <c r="BF1343" i="1"/>
  <c r="BD1343" i="1"/>
  <c r="BD1342" i="1" s="1"/>
  <c r="BC1343" i="1"/>
  <c r="BC1342" i="1" s="1"/>
  <c r="BB1343" i="1"/>
  <c r="BB1342" i="1" s="1"/>
  <c r="BA1343" i="1"/>
  <c r="BA1342" i="1" s="1"/>
  <c r="AZ1343" i="1"/>
  <c r="BQ1340" i="1"/>
  <c r="BQ1339" i="1" s="1"/>
  <c r="BP1340" i="1"/>
  <c r="BP1339" i="1" s="1"/>
  <c r="BO1340" i="1"/>
  <c r="BO1339" i="1" s="1"/>
  <c r="BN1340" i="1"/>
  <c r="BN1339" i="1" s="1"/>
  <c r="BM1340" i="1"/>
  <c r="BM1339" i="1" s="1"/>
  <c r="BL1340" i="1"/>
  <c r="BL1339" i="1" s="1"/>
  <c r="BK1340" i="1"/>
  <c r="BK1339" i="1" s="1"/>
  <c r="BJ1340" i="1"/>
  <c r="BJ1339" i="1" s="1"/>
  <c r="BI1340" i="1"/>
  <c r="BI1339" i="1" s="1"/>
  <c r="BH1340" i="1"/>
  <c r="BH1339" i="1" s="1"/>
  <c r="BG1340" i="1"/>
  <c r="BG1339" i="1" s="1"/>
  <c r="BF1340" i="1"/>
  <c r="BD1340" i="1"/>
  <c r="BD1339" i="1" s="1"/>
  <c r="BC1340" i="1"/>
  <c r="BC1339" i="1" s="1"/>
  <c r="BB1340" i="1"/>
  <c r="BB1339" i="1" s="1"/>
  <c r="BA1340" i="1"/>
  <c r="BA1339" i="1" s="1"/>
  <c r="AZ1340" i="1"/>
  <c r="BQ1335" i="1"/>
  <c r="BQ1326" i="1" s="1"/>
  <c r="BP1335" i="1"/>
  <c r="BP1326" i="1" s="1"/>
  <c r="BO1335" i="1"/>
  <c r="BO1326" i="1" s="1"/>
  <c r="BN1335" i="1"/>
  <c r="BN1326" i="1" s="1"/>
  <c r="BM1335" i="1"/>
  <c r="BM1326" i="1" s="1"/>
  <c r="BL1335" i="1"/>
  <c r="BL1326" i="1" s="1"/>
  <c r="BK1335" i="1"/>
  <c r="BK1326" i="1" s="1"/>
  <c r="BJ1335" i="1"/>
  <c r="BJ1326" i="1" s="1"/>
  <c r="BI1335" i="1"/>
  <c r="BI1326" i="1" s="1"/>
  <c r="BH1335" i="1"/>
  <c r="BH1326" i="1" s="1"/>
  <c r="BG1335" i="1"/>
  <c r="BG1326" i="1" s="1"/>
  <c r="BF1335" i="1"/>
  <c r="BD1335" i="1"/>
  <c r="BD1326" i="1" s="1"/>
  <c r="BC1335" i="1"/>
  <c r="BC1326" i="1" s="1"/>
  <c r="BB1335" i="1"/>
  <c r="BB1326" i="1" s="1"/>
  <c r="BA1335" i="1"/>
  <c r="BA1326" i="1" s="1"/>
  <c r="AZ1335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D1324" i="1"/>
  <c r="BC1324" i="1"/>
  <c r="BB1324" i="1"/>
  <c r="BA1324" i="1"/>
  <c r="AZ1324" i="1"/>
  <c r="BQ1318" i="1"/>
  <c r="BQ1316" i="1" s="1"/>
  <c r="BP1318" i="1"/>
  <c r="BP1316" i="1" s="1"/>
  <c r="BO1318" i="1"/>
  <c r="BO1316" i="1" s="1"/>
  <c r="BN1318" i="1"/>
  <c r="BN1316" i="1" s="1"/>
  <c r="BM1318" i="1"/>
  <c r="BM1316" i="1" s="1"/>
  <c r="BL1318" i="1"/>
  <c r="BL1316" i="1" s="1"/>
  <c r="BK1318" i="1"/>
  <c r="BK1316" i="1" s="1"/>
  <c r="BJ1318" i="1"/>
  <c r="BJ1316" i="1" s="1"/>
  <c r="BI1318" i="1"/>
  <c r="BI1316" i="1" s="1"/>
  <c r="BH1318" i="1"/>
  <c r="BH1316" i="1" s="1"/>
  <c r="BG1318" i="1"/>
  <c r="BG1316" i="1" s="1"/>
  <c r="BF1318" i="1"/>
  <c r="BD1318" i="1"/>
  <c r="BD1316" i="1" s="1"/>
  <c r="BC1318" i="1"/>
  <c r="BC1316" i="1" s="1"/>
  <c r="BB1318" i="1"/>
  <c r="BB1316" i="1" s="1"/>
  <c r="BA1318" i="1"/>
  <c r="BA1316" i="1" s="1"/>
  <c r="AZ1318" i="1"/>
  <c r="BQ1301" i="1"/>
  <c r="BQ1300" i="1" s="1"/>
  <c r="BP1301" i="1"/>
  <c r="BP1300" i="1" s="1"/>
  <c r="BO1301" i="1"/>
  <c r="BO1300" i="1" s="1"/>
  <c r="BN1301" i="1"/>
  <c r="BN1300" i="1" s="1"/>
  <c r="BM1301" i="1"/>
  <c r="BM1300" i="1" s="1"/>
  <c r="BL1301" i="1"/>
  <c r="BL1300" i="1" s="1"/>
  <c r="BK1301" i="1"/>
  <c r="BK1300" i="1" s="1"/>
  <c r="BJ1301" i="1"/>
  <c r="BJ1300" i="1" s="1"/>
  <c r="BI1301" i="1"/>
  <c r="BI1300" i="1" s="1"/>
  <c r="BH1301" i="1"/>
  <c r="BH1300" i="1" s="1"/>
  <c r="BG1301" i="1"/>
  <c r="BG1300" i="1" s="1"/>
  <c r="BF1301" i="1"/>
  <c r="BD1301" i="1"/>
  <c r="BD1300" i="1" s="1"/>
  <c r="BC1301" i="1"/>
  <c r="BC1300" i="1" s="1"/>
  <c r="BB1301" i="1"/>
  <c r="BB1300" i="1" s="1"/>
  <c r="BA1301" i="1"/>
  <c r="BA1300" i="1" s="1"/>
  <c r="AZ1301" i="1"/>
  <c r="BQ1298" i="1"/>
  <c r="BQ1297" i="1" s="1"/>
  <c r="BP1298" i="1"/>
  <c r="BP1297" i="1" s="1"/>
  <c r="BO1298" i="1"/>
  <c r="BO1297" i="1" s="1"/>
  <c r="BN1298" i="1"/>
  <c r="BN1297" i="1" s="1"/>
  <c r="BM1298" i="1"/>
  <c r="BM1297" i="1" s="1"/>
  <c r="BL1298" i="1"/>
  <c r="BL1297" i="1" s="1"/>
  <c r="BK1298" i="1"/>
  <c r="BK1297" i="1" s="1"/>
  <c r="BJ1298" i="1"/>
  <c r="BJ1297" i="1" s="1"/>
  <c r="BI1298" i="1"/>
  <c r="BI1297" i="1" s="1"/>
  <c r="BH1298" i="1"/>
  <c r="BH1297" i="1" s="1"/>
  <c r="BG1298" i="1"/>
  <c r="BG1297" i="1" s="1"/>
  <c r="BF1298" i="1"/>
  <c r="BD1298" i="1"/>
  <c r="BD1297" i="1" s="1"/>
  <c r="BC1298" i="1"/>
  <c r="BC1297" i="1" s="1"/>
  <c r="BB1298" i="1"/>
  <c r="BB1297" i="1" s="1"/>
  <c r="BA1298" i="1"/>
  <c r="BA1297" i="1" s="1"/>
  <c r="AZ1298" i="1"/>
  <c r="BQ1293" i="1"/>
  <c r="BQ1284" i="1" s="1"/>
  <c r="BP1293" i="1"/>
  <c r="BP1284" i="1" s="1"/>
  <c r="BO1293" i="1"/>
  <c r="BO1284" i="1" s="1"/>
  <c r="BN1293" i="1"/>
  <c r="BN1284" i="1" s="1"/>
  <c r="BM1293" i="1"/>
  <c r="BM1284" i="1" s="1"/>
  <c r="BL1293" i="1"/>
  <c r="BL1284" i="1" s="1"/>
  <c r="BK1293" i="1"/>
  <c r="BK1284" i="1" s="1"/>
  <c r="BJ1293" i="1"/>
  <c r="BJ1284" i="1" s="1"/>
  <c r="BI1293" i="1"/>
  <c r="BI1284" i="1" s="1"/>
  <c r="BH1293" i="1"/>
  <c r="BH1284" i="1" s="1"/>
  <c r="BG1293" i="1"/>
  <c r="BG1284" i="1" s="1"/>
  <c r="BF1293" i="1"/>
  <c r="BD1293" i="1"/>
  <c r="BD1284" i="1" s="1"/>
  <c r="BC1293" i="1"/>
  <c r="BC1284" i="1" s="1"/>
  <c r="BB1293" i="1"/>
  <c r="BB1284" i="1" s="1"/>
  <c r="BA1293" i="1"/>
  <c r="BA1284" i="1" s="1"/>
  <c r="AZ1293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D1282" i="1"/>
  <c r="BC1282" i="1"/>
  <c r="BB1282" i="1"/>
  <c r="BA1282" i="1"/>
  <c r="AZ1282" i="1"/>
  <c r="BQ1276" i="1"/>
  <c r="BQ1274" i="1" s="1"/>
  <c r="BP1276" i="1"/>
  <c r="BP1274" i="1" s="1"/>
  <c r="BO1276" i="1"/>
  <c r="BO1274" i="1" s="1"/>
  <c r="BN1276" i="1"/>
  <c r="BN1274" i="1" s="1"/>
  <c r="BM1276" i="1"/>
  <c r="BM1274" i="1" s="1"/>
  <c r="BL1276" i="1"/>
  <c r="BL1274" i="1" s="1"/>
  <c r="BK1276" i="1"/>
  <c r="BK1274" i="1" s="1"/>
  <c r="BJ1276" i="1"/>
  <c r="BJ1274" i="1" s="1"/>
  <c r="BI1276" i="1"/>
  <c r="BI1274" i="1" s="1"/>
  <c r="BH1276" i="1"/>
  <c r="BH1274" i="1" s="1"/>
  <c r="BG1276" i="1"/>
  <c r="BG1274" i="1" s="1"/>
  <c r="BF1276" i="1"/>
  <c r="BD1276" i="1"/>
  <c r="BD1274" i="1" s="1"/>
  <c r="BC1276" i="1"/>
  <c r="BC1274" i="1" s="1"/>
  <c r="BB1276" i="1"/>
  <c r="BB1274" i="1" s="1"/>
  <c r="BA1276" i="1"/>
  <c r="BA1274" i="1" s="1"/>
  <c r="AZ1276" i="1"/>
  <c r="BQ1259" i="1"/>
  <c r="BQ1258" i="1" s="1"/>
  <c r="BP1259" i="1"/>
  <c r="BP1258" i="1" s="1"/>
  <c r="BO1259" i="1"/>
  <c r="BO1258" i="1" s="1"/>
  <c r="BN1259" i="1"/>
  <c r="BN1258" i="1" s="1"/>
  <c r="BM1259" i="1"/>
  <c r="BM1258" i="1" s="1"/>
  <c r="BL1259" i="1"/>
  <c r="BL1258" i="1" s="1"/>
  <c r="BK1259" i="1"/>
  <c r="BK1258" i="1" s="1"/>
  <c r="BJ1259" i="1"/>
  <c r="BJ1258" i="1" s="1"/>
  <c r="BI1259" i="1"/>
  <c r="BI1258" i="1" s="1"/>
  <c r="BH1259" i="1"/>
  <c r="BH1258" i="1" s="1"/>
  <c r="BG1259" i="1"/>
  <c r="BG1258" i="1" s="1"/>
  <c r="BF1259" i="1"/>
  <c r="BD1259" i="1"/>
  <c r="BD1258" i="1" s="1"/>
  <c r="BC1259" i="1"/>
  <c r="BC1258" i="1" s="1"/>
  <c r="BB1259" i="1"/>
  <c r="BB1258" i="1" s="1"/>
  <c r="BA1259" i="1"/>
  <c r="BA1258" i="1" s="1"/>
  <c r="AZ1259" i="1"/>
  <c r="BQ1256" i="1"/>
  <c r="BQ1255" i="1" s="1"/>
  <c r="BP1256" i="1"/>
  <c r="BP1255" i="1" s="1"/>
  <c r="BO1256" i="1"/>
  <c r="BO1255" i="1" s="1"/>
  <c r="BN1256" i="1"/>
  <c r="BN1255" i="1" s="1"/>
  <c r="BM1256" i="1"/>
  <c r="BM1255" i="1" s="1"/>
  <c r="BL1256" i="1"/>
  <c r="BL1255" i="1" s="1"/>
  <c r="BK1256" i="1"/>
  <c r="BK1255" i="1" s="1"/>
  <c r="BJ1256" i="1"/>
  <c r="BJ1255" i="1" s="1"/>
  <c r="BI1256" i="1"/>
  <c r="BI1255" i="1" s="1"/>
  <c r="BH1256" i="1"/>
  <c r="BH1255" i="1" s="1"/>
  <c r="BG1256" i="1"/>
  <c r="BG1255" i="1" s="1"/>
  <c r="BF1256" i="1"/>
  <c r="BD1256" i="1"/>
  <c r="BD1255" i="1" s="1"/>
  <c r="BC1256" i="1"/>
  <c r="BC1255" i="1" s="1"/>
  <c r="BB1256" i="1"/>
  <c r="BB1255" i="1" s="1"/>
  <c r="BA1256" i="1"/>
  <c r="BA1255" i="1" s="1"/>
  <c r="AZ1256" i="1"/>
  <c r="BQ1251" i="1"/>
  <c r="BQ1243" i="1" s="1"/>
  <c r="BP1251" i="1"/>
  <c r="BP1243" i="1" s="1"/>
  <c r="BO1251" i="1"/>
  <c r="BO1243" i="1" s="1"/>
  <c r="BN1251" i="1"/>
  <c r="BN1243" i="1" s="1"/>
  <c r="BM1251" i="1"/>
  <c r="BM1243" i="1" s="1"/>
  <c r="BL1251" i="1"/>
  <c r="BL1243" i="1" s="1"/>
  <c r="BK1251" i="1"/>
  <c r="BK1243" i="1" s="1"/>
  <c r="BJ1251" i="1"/>
  <c r="BJ1243" i="1" s="1"/>
  <c r="BI1251" i="1"/>
  <c r="BI1243" i="1" s="1"/>
  <c r="BH1251" i="1"/>
  <c r="BH1243" i="1" s="1"/>
  <c r="BG1251" i="1"/>
  <c r="BG1243" i="1" s="1"/>
  <c r="BF1251" i="1"/>
  <c r="BD1251" i="1"/>
  <c r="BD1243" i="1" s="1"/>
  <c r="BC1251" i="1"/>
  <c r="BC1243" i="1" s="1"/>
  <c r="BB1251" i="1"/>
  <c r="BB1243" i="1" s="1"/>
  <c r="BA1251" i="1"/>
  <c r="BA1243" i="1" s="1"/>
  <c r="AZ125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D1241" i="1"/>
  <c r="BC1241" i="1"/>
  <c r="BB1241" i="1"/>
  <c r="BA1241" i="1"/>
  <c r="AZ1241" i="1"/>
  <c r="BQ1235" i="1"/>
  <c r="BQ1233" i="1" s="1"/>
  <c r="BP1235" i="1"/>
  <c r="BP1233" i="1" s="1"/>
  <c r="BO1235" i="1"/>
  <c r="BO1233" i="1" s="1"/>
  <c r="BN1235" i="1"/>
  <c r="BN1233" i="1" s="1"/>
  <c r="BM1235" i="1"/>
  <c r="BM1233" i="1" s="1"/>
  <c r="BL1235" i="1"/>
  <c r="BL1233" i="1" s="1"/>
  <c r="BK1235" i="1"/>
  <c r="BK1233" i="1" s="1"/>
  <c r="BJ1235" i="1"/>
  <c r="BJ1233" i="1" s="1"/>
  <c r="BI1235" i="1"/>
  <c r="BI1233" i="1" s="1"/>
  <c r="BH1235" i="1"/>
  <c r="BH1233" i="1" s="1"/>
  <c r="BG1235" i="1"/>
  <c r="BG1233" i="1" s="1"/>
  <c r="BF1235" i="1"/>
  <c r="BD1235" i="1"/>
  <c r="BD1233" i="1" s="1"/>
  <c r="BC1235" i="1"/>
  <c r="BC1233" i="1" s="1"/>
  <c r="BB1235" i="1"/>
  <c r="BB1233" i="1" s="1"/>
  <c r="BA1235" i="1"/>
  <c r="BA1233" i="1" s="1"/>
  <c r="AZ1235" i="1"/>
  <c r="BQ1218" i="1"/>
  <c r="BQ1217" i="1" s="1"/>
  <c r="BP1218" i="1"/>
  <c r="BP1217" i="1" s="1"/>
  <c r="BO1218" i="1"/>
  <c r="BO1217" i="1" s="1"/>
  <c r="BN1218" i="1"/>
  <c r="BN1217" i="1" s="1"/>
  <c r="BM1218" i="1"/>
  <c r="BM1217" i="1" s="1"/>
  <c r="BL1218" i="1"/>
  <c r="BL1217" i="1" s="1"/>
  <c r="BK1218" i="1"/>
  <c r="BK1217" i="1" s="1"/>
  <c r="BJ1218" i="1"/>
  <c r="BJ1217" i="1" s="1"/>
  <c r="BI1218" i="1"/>
  <c r="BI1217" i="1" s="1"/>
  <c r="BH1218" i="1"/>
  <c r="BH1217" i="1" s="1"/>
  <c r="BG1218" i="1"/>
  <c r="BG1217" i="1" s="1"/>
  <c r="BF1218" i="1"/>
  <c r="BD1218" i="1"/>
  <c r="BD1217" i="1" s="1"/>
  <c r="BC1218" i="1"/>
  <c r="BC1217" i="1" s="1"/>
  <c r="BB1218" i="1"/>
  <c r="BB1217" i="1" s="1"/>
  <c r="BA1218" i="1"/>
  <c r="BA1217" i="1" s="1"/>
  <c r="AZ1218" i="1"/>
  <c r="BQ1215" i="1"/>
  <c r="BQ1214" i="1" s="1"/>
  <c r="BP1215" i="1"/>
  <c r="BP1214" i="1" s="1"/>
  <c r="BO1215" i="1"/>
  <c r="BO1214" i="1" s="1"/>
  <c r="BN1215" i="1"/>
  <c r="BN1214" i="1" s="1"/>
  <c r="BM1215" i="1"/>
  <c r="BM1214" i="1" s="1"/>
  <c r="BL1215" i="1"/>
  <c r="BL1214" i="1" s="1"/>
  <c r="BK1215" i="1"/>
  <c r="BK1214" i="1" s="1"/>
  <c r="BJ1215" i="1"/>
  <c r="BJ1214" i="1" s="1"/>
  <c r="BI1215" i="1"/>
  <c r="BI1214" i="1" s="1"/>
  <c r="BH1215" i="1"/>
  <c r="BH1214" i="1" s="1"/>
  <c r="BG1215" i="1"/>
  <c r="BG1214" i="1" s="1"/>
  <c r="BF1215" i="1"/>
  <c r="BD1215" i="1"/>
  <c r="BD1214" i="1" s="1"/>
  <c r="BC1215" i="1"/>
  <c r="BC1214" i="1" s="1"/>
  <c r="BB1215" i="1"/>
  <c r="BB1214" i="1" s="1"/>
  <c r="BA1215" i="1"/>
  <c r="BA1214" i="1" s="1"/>
  <c r="AZ1215" i="1"/>
  <c r="BQ1210" i="1"/>
  <c r="BQ1202" i="1" s="1"/>
  <c r="BP1210" i="1"/>
  <c r="BP1202" i="1" s="1"/>
  <c r="BO1210" i="1"/>
  <c r="BO1202" i="1" s="1"/>
  <c r="BN1210" i="1"/>
  <c r="BN1202" i="1" s="1"/>
  <c r="BM1210" i="1"/>
  <c r="BM1202" i="1" s="1"/>
  <c r="BL1210" i="1"/>
  <c r="BL1202" i="1" s="1"/>
  <c r="BK1210" i="1"/>
  <c r="BK1202" i="1" s="1"/>
  <c r="BJ1210" i="1"/>
  <c r="BJ1202" i="1" s="1"/>
  <c r="BI1210" i="1"/>
  <c r="BI1202" i="1" s="1"/>
  <c r="BH1210" i="1"/>
  <c r="BH1202" i="1" s="1"/>
  <c r="BG1210" i="1"/>
  <c r="BG1202" i="1" s="1"/>
  <c r="BF1210" i="1"/>
  <c r="BD1210" i="1"/>
  <c r="BD1202" i="1" s="1"/>
  <c r="BC1210" i="1"/>
  <c r="BC1202" i="1" s="1"/>
  <c r="BB1210" i="1"/>
  <c r="BB1202" i="1" s="1"/>
  <c r="BA1210" i="1"/>
  <c r="BA1202" i="1" s="1"/>
  <c r="AZ121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D1200" i="1"/>
  <c r="BC1200" i="1"/>
  <c r="BB1200" i="1"/>
  <c r="BA1200" i="1"/>
  <c r="AZ1200" i="1"/>
  <c r="BQ1194" i="1"/>
  <c r="BQ1192" i="1" s="1"/>
  <c r="BP1194" i="1"/>
  <c r="BP1192" i="1" s="1"/>
  <c r="BO1194" i="1"/>
  <c r="BO1192" i="1" s="1"/>
  <c r="BN1194" i="1"/>
  <c r="BN1192" i="1" s="1"/>
  <c r="BM1194" i="1"/>
  <c r="BM1192" i="1" s="1"/>
  <c r="BL1194" i="1"/>
  <c r="BL1192" i="1" s="1"/>
  <c r="BK1194" i="1"/>
  <c r="BK1192" i="1" s="1"/>
  <c r="BJ1194" i="1"/>
  <c r="BJ1192" i="1" s="1"/>
  <c r="BI1194" i="1"/>
  <c r="BI1192" i="1" s="1"/>
  <c r="BH1194" i="1"/>
  <c r="BH1192" i="1" s="1"/>
  <c r="BG1194" i="1"/>
  <c r="BG1192" i="1" s="1"/>
  <c r="BF1194" i="1"/>
  <c r="BD1194" i="1"/>
  <c r="BD1192" i="1" s="1"/>
  <c r="BC1194" i="1"/>
  <c r="BC1192" i="1" s="1"/>
  <c r="BB1194" i="1"/>
  <c r="BB1192" i="1" s="1"/>
  <c r="BA1194" i="1"/>
  <c r="BA1192" i="1" s="1"/>
  <c r="AZ1194" i="1"/>
  <c r="BQ1177" i="1"/>
  <c r="BQ1176" i="1" s="1"/>
  <c r="BP1177" i="1"/>
  <c r="BP1176" i="1" s="1"/>
  <c r="BO1177" i="1"/>
  <c r="BO1176" i="1" s="1"/>
  <c r="BN1177" i="1"/>
  <c r="BN1176" i="1" s="1"/>
  <c r="BM1177" i="1"/>
  <c r="BM1176" i="1" s="1"/>
  <c r="BL1177" i="1"/>
  <c r="BL1176" i="1" s="1"/>
  <c r="BK1177" i="1"/>
  <c r="BK1176" i="1" s="1"/>
  <c r="BJ1177" i="1"/>
  <c r="BJ1176" i="1" s="1"/>
  <c r="BI1177" i="1"/>
  <c r="BI1176" i="1" s="1"/>
  <c r="BH1177" i="1"/>
  <c r="BH1176" i="1" s="1"/>
  <c r="BG1177" i="1"/>
  <c r="BG1176" i="1" s="1"/>
  <c r="BF1177" i="1"/>
  <c r="BD1177" i="1"/>
  <c r="BD1176" i="1" s="1"/>
  <c r="BC1177" i="1"/>
  <c r="BC1176" i="1" s="1"/>
  <c r="BB1177" i="1"/>
  <c r="BB1176" i="1" s="1"/>
  <c r="BA1177" i="1"/>
  <c r="BA1176" i="1" s="1"/>
  <c r="AZ1177" i="1"/>
  <c r="BQ1174" i="1"/>
  <c r="BQ1173" i="1" s="1"/>
  <c r="BP1174" i="1"/>
  <c r="BP1173" i="1" s="1"/>
  <c r="BO1174" i="1"/>
  <c r="BO1173" i="1" s="1"/>
  <c r="BN1174" i="1"/>
  <c r="BN1173" i="1" s="1"/>
  <c r="BM1174" i="1"/>
  <c r="BM1173" i="1" s="1"/>
  <c r="BL1174" i="1"/>
  <c r="BL1173" i="1" s="1"/>
  <c r="BK1174" i="1"/>
  <c r="BK1173" i="1" s="1"/>
  <c r="BJ1174" i="1"/>
  <c r="BJ1173" i="1" s="1"/>
  <c r="BI1174" i="1"/>
  <c r="BI1173" i="1" s="1"/>
  <c r="BH1174" i="1"/>
  <c r="BH1173" i="1" s="1"/>
  <c r="BG1174" i="1"/>
  <c r="BG1173" i="1" s="1"/>
  <c r="BF1174" i="1"/>
  <c r="BD1174" i="1"/>
  <c r="BD1173" i="1" s="1"/>
  <c r="BC1174" i="1"/>
  <c r="BC1173" i="1" s="1"/>
  <c r="BB1174" i="1"/>
  <c r="BB1173" i="1" s="1"/>
  <c r="BA1174" i="1"/>
  <c r="BA1173" i="1" s="1"/>
  <c r="AZ1174" i="1"/>
  <c r="BQ1169" i="1"/>
  <c r="BQ1160" i="1" s="1"/>
  <c r="BP1169" i="1"/>
  <c r="BP1160" i="1" s="1"/>
  <c r="BO1169" i="1"/>
  <c r="BO1160" i="1" s="1"/>
  <c r="BN1169" i="1"/>
  <c r="BN1160" i="1" s="1"/>
  <c r="BM1169" i="1"/>
  <c r="BM1160" i="1" s="1"/>
  <c r="BL1169" i="1"/>
  <c r="BL1160" i="1" s="1"/>
  <c r="BK1169" i="1"/>
  <c r="BK1160" i="1" s="1"/>
  <c r="BJ1169" i="1"/>
  <c r="BJ1160" i="1" s="1"/>
  <c r="BI1169" i="1"/>
  <c r="BI1160" i="1" s="1"/>
  <c r="BH1169" i="1"/>
  <c r="BH1160" i="1" s="1"/>
  <c r="BG1169" i="1"/>
  <c r="BG1160" i="1" s="1"/>
  <c r="BF1169" i="1"/>
  <c r="BD1169" i="1"/>
  <c r="BD1160" i="1" s="1"/>
  <c r="BC1169" i="1"/>
  <c r="BC1160" i="1" s="1"/>
  <c r="BB1169" i="1"/>
  <c r="BB1160" i="1" s="1"/>
  <c r="BA1169" i="1"/>
  <c r="BA1160" i="1" s="1"/>
  <c r="AZ1169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D1158" i="1"/>
  <c r="BC1158" i="1"/>
  <c r="BB1158" i="1"/>
  <c r="BA1158" i="1"/>
  <c r="AZ1158" i="1"/>
  <c r="BQ1152" i="1"/>
  <c r="BQ1150" i="1" s="1"/>
  <c r="BP1152" i="1"/>
  <c r="BP1150" i="1" s="1"/>
  <c r="BO1152" i="1"/>
  <c r="BO1150" i="1" s="1"/>
  <c r="BN1152" i="1"/>
  <c r="BN1150" i="1" s="1"/>
  <c r="BM1152" i="1"/>
  <c r="BM1150" i="1" s="1"/>
  <c r="BL1152" i="1"/>
  <c r="BL1150" i="1" s="1"/>
  <c r="BK1152" i="1"/>
  <c r="BK1150" i="1" s="1"/>
  <c r="BJ1152" i="1"/>
  <c r="BJ1150" i="1" s="1"/>
  <c r="BI1152" i="1"/>
  <c r="BI1150" i="1" s="1"/>
  <c r="BH1152" i="1"/>
  <c r="BH1150" i="1" s="1"/>
  <c r="BG1152" i="1"/>
  <c r="BG1150" i="1" s="1"/>
  <c r="BF1152" i="1"/>
  <c r="BD1152" i="1"/>
  <c r="BD1150" i="1" s="1"/>
  <c r="BC1152" i="1"/>
  <c r="BC1150" i="1" s="1"/>
  <c r="BB1152" i="1"/>
  <c r="BB1150" i="1" s="1"/>
  <c r="BA1152" i="1"/>
  <c r="BA1150" i="1" s="1"/>
  <c r="AZ1152" i="1"/>
  <c r="BQ1135" i="1"/>
  <c r="BQ1134" i="1" s="1"/>
  <c r="BP1135" i="1"/>
  <c r="BP1134" i="1" s="1"/>
  <c r="BO1135" i="1"/>
  <c r="BO1134" i="1" s="1"/>
  <c r="BN1135" i="1"/>
  <c r="BN1134" i="1" s="1"/>
  <c r="BM1135" i="1"/>
  <c r="BM1134" i="1" s="1"/>
  <c r="BL1135" i="1"/>
  <c r="BL1134" i="1" s="1"/>
  <c r="BK1135" i="1"/>
  <c r="BK1134" i="1" s="1"/>
  <c r="BJ1135" i="1"/>
  <c r="BJ1134" i="1" s="1"/>
  <c r="BI1135" i="1"/>
  <c r="BI1134" i="1" s="1"/>
  <c r="BH1135" i="1"/>
  <c r="BH1134" i="1" s="1"/>
  <c r="BG1135" i="1"/>
  <c r="BG1134" i="1" s="1"/>
  <c r="BF1135" i="1"/>
  <c r="BD1135" i="1"/>
  <c r="BD1134" i="1" s="1"/>
  <c r="BC1135" i="1"/>
  <c r="BC1134" i="1" s="1"/>
  <c r="BB1135" i="1"/>
  <c r="BB1134" i="1" s="1"/>
  <c r="BA1135" i="1"/>
  <c r="BA1134" i="1" s="1"/>
  <c r="AZ1135" i="1"/>
  <c r="BQ1132" i="1"/>
  <c r="BQ1131" i="1" s="1"/>
  <c r="BP1132" i="1"/>
  <c r="BP1131" i="1" s="1"/>
  <c r="BO1132" i="1"/>
  <c r="BO1131" i="1" s="1"/>
  <c r="BN1132" i="1"/>
  <c r="BN1131" i="1" s="1"/>
  <c r="BM1132" i="1"/>
  <c r="BM1131" i="1" s="1"/>
  <c r="BL1132" i="1"/>
  <c r="BL1131" i="1" s="1"/>
  <c r="BK1132" i="1"/>
  <c r="BK1131" i="1" s="1"/>
  <c r="BJ1132" i="1"/>
  <c r="BJ1131" i="1" s="1"/>
  <c r="BI1132" i="1"/>
  <c r="BI1131" i="1" s="1"/>
  <c r="BH1132" i="1"/>
  <c r="BH1131" i="1" s="1"/>
  <c r="BG1132" i="1"/>
  <c r="BG1131" i="1" s="1"/>
  <c r="BF1132" i="1"/>
  <c r="BD1132" i="1"/>
  <c r="BD1131" i="1" s="1"/>
  <c r="BC1132" i="1"/>
  <c r="BC1131" i="1" s="1"/>
  <c r="BB1132" i="1"/>
  <c r="BB1131" i="1" s="1"/>
  <c r="BA1132" i="1"/>
  <c r="BA1131" i="1" s="1"/>
  <c r="AZ1132" i="1"/>
  <c r="BQ1127" i="1"/>
  <c r="BQ1119" i="1" s="1"/>
  <c r="BP1127" i="1"/>
  <c r="BP1119" i="1" s="1"/>
  <c r="BO1127" i="1"/>
  <c r="BO1119" i="1" s="1"/>
  <c r="BN1127" i="1"/>
  <c r="BN1119" i="1" s="1"/>
  <c r="BM1127" i="1"/>
  <c r="BM1119" i="1" s="1"/>
  <c r="BL1127" i="1"/>
  <c r="BL1119" i="1" s="1"/>
  <c r="BK1127" i="1"/>
  <c r="BK1119" i="1" s="1"/>
  <c r="BJ1127" i="1"/>
  <c r="BJ1119" i="1" s="1"/>
  <c r="BI1127" i="1"/>
  <c r="BI1119" i="1" s="1"/>
  <c r="BH1127" i="1"/>
  <c r="BH1119" i="1" s="1"/>
  <c r="BG1127" i="1"/>
  <c r="BG1119" i="1" s="1"/>
  <c r="BF1127" i="1"/>
  <c r="BD1127" i="1"/>
  <c r="BD1119" i="1" s="1"/>
  <c r="BC1127" i="1"/>
  <c r="BC1119" i="1" s="1"/>
  <c r="BB1127" i="1"/>
  <c r="BB1119" i="1" s="1"/>
  <c r="BA1127" i="1"/>
  <c r="BA1119" i="1" s="1"/>
  <c r="AZ112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D1117" i="1"/>
  <c r="BC1117" i="1"/>
  <c r="BB1117" i="1"/>
  <c r="BA1117" i="1"/>
  <c r="AZ1117" i="1"/>
  <c r="BQ1111" i="1"/>
  <c r="BQ1109" i="1" s="1"/>
  <c r="BP1111" i="1"/>
  <c r="BP1109" i="1" s="1"/>
  <c r="BO1111" i="1"/>
  <c r="BO1109" i="1" s="1"/>
  <c r="BN1111" i="1"/>
  <c r="BN1109" i="1" s="1"/>
  <c r="BM1111" i="1"/>
  <c r="BM1109" i="1" s="1"/>
  <c r="BL1111" i="1"/>
  <c r="BL1109" i="1" s="1"/>
  <c r="BK1111" i="1"/>
  <c r="BK1109" i="1" s="1"/>
  <c r="BJ1111" i="1"/>
  <c r="BJ1109" i="1" s="1"/>
  <c r="BI1111" i="1"/>
  <c r="BI1109" i="1" s="1"/>
  <c r="BH1111" i="1"/>
  <c r="BH1109" i="1" s="1"/>
  <c r="BG1111" i="1"/>
  <c r="BG1109" i="1" s="1"/>
  <c r="BF1111" i="1"/>
  <c r="BD1111" i="1"/>
  <c r="BD1109" i="1" s="1"/>
  <c r="BC1111" i="1"/>
  <c r="BC1109" i="1" s="1"/>
  <c r="BB1111" i="1"/>
  <c r="BB1109" i="1" s="1"/>
  <c r="BA1111" i="1"/>
  <c r="BA1109" i="1" s="1"/>
  <c r="AZ1111" i="1"/>
  <c r="BQ1094" i="1"/>
  <c r="BQ1093" i="1" s="1"/>
  <c r="BP1094" i="1"/>
  <c r="BP1093" i="1" s="1"/>
  <c r="BO1094" i="1"/>
  <c r="BO1093" i="1" s="1"/>
  <c r="BN1094" i="1"/>
  <c r="BN1093" i="1" s="1"/>
  <c r="BM1094" i="1"/>
  <c r="BM1093" i="1" s="1"/>
  <c r="BL1094" i="1"/>
  <c r="BL1093" i="1" s="1"/>
  <c r="BK1094" i="1"/>
  <c r="BK1093" i="1" s="1"/>
  <c r="BJ1094" i="1"/>
  <c r="BJ1093" i="1" s="1"/>
  <c r="BI1094" i="1"/>
  <c r="BI1093" i="1" s="1"/>
  <c r="BH1094" i="1"/>
  <c r="BH1093" i="1" s="1"/>
  <c r="BG1094" i="1"/>
  <c r="BG1093" i="1" s="1"/>
  <c r="BF1094" i="1"/>
  <c r="BD1094" i="1"/>
  <c r="BD1093" i="1" s="1"/>
  <c r="BC1094" i="1"/>
  <c r="BC1093" i="1" s="1"/>
  <c r="BB1094" i="1"/>
  <c r="BB1093" i="1" s="1"/>
  <c r="BA1094" i="1"/>
  <c r="BA1093" i="1" s="1"/>
  <c r="AZ1094" i="1"/>
  <c r="BQ1091" i="1"/>
  <c r="BQ1090" i="1" s="1"/>
  <c r="BP1091" i="1"/>
  <c r="BP1090" i="1" s="1"/>
  <c r="BO1091" i="1"/>
  <c r="BO1090" i="1" s="1"/>
  <c r="BN1091" i="1"/>
  <c r="BN1090" i="1" s="1"/>
  <c r="BM1091" i="1"/>
  <c r="BM1090" i="1" s="1"/>
  <c r="BL1091" i="1"/>
  <c r="BL1090" i="1" s="1"/>
  <c r="BK1091" i="1"/>
  <c r="BK1090" i="1" s="1"/>
  <c r="BJ1091" i="1"/>
  <c r="BJ1090" i="1" s="1"/>
  <c r="BI1091" i="1"/>
  <c r="BI1090" i="1" s="1"/>
  <c r="BH1091" i="1"/>
  <c r="BH1090" i="1" s="1"/>
  <c r="BG1091" i="1"/>
  <c r="BG1090" i="1" s="1"/>
  <c r="BF1091" i="1"/>
  <c r="BD1091" i="1"/>
  <c r="BD1090" i="1" s="1"/>
  <c r="BC1091" i="1"/>
  <c r="BC1090" i="1" s="1"/>
  <c r="BB1091" i="1"/>
  <c r="BB1090" i="1" s="1"/>
  <c r="BA1091" i="1"/>
  <c r="BA1090" i="1" s="1"/>
  <c r="AZ1091" i="1"/>
  <c r="BQ1086" i="1"/>
  <c r="BQ1078" i="1" s="1"/>
  <c r="BP1086" i="1"/>
  <c r="BP1078" i="1" s="1"/>
  <c r="BO1086" i="1"/>
  <c r="BO1078" i="1" s="1"/>
  <c r="BN1086" i="1"/>
  <c r="BN1078" i="1" s="1"/>
  <c r="BM1086" i="1"/>
  <c r="BM1078" i="1" s="1"/>
  <c r="BL1086" i="1"/>
  <c r="BL1078" i="1" s="1"/>
  <c r="BK1086" i="1"/>
  <c r="BK1078" i="1" s="1"/>
  <c r="BJ1086" i="1"/>
  <c r="BJ1078" i="1" s="1"/>
  <c r="BI1086" i="1"/>
  <c r="BI1078" i="1" s="1"/>
  <c r="BH1086" i="1"/>
  <c r="BH1078" i="1" s="1"/>
  <c r="BG1086" i="1"/>
  <c r="BG1078" i="1" s="1"/>
  <c r="BF1086" i="1"/>
  <c r="BD1086" i="1"/>
  <c r="BD1078" i="1" s="1"/>
  <c r="BC1086" i="1"/>
  <c r="BC1078" i="1" s="1"/>
  <c r="BB1086" i="1"/>
  <c r="BB1078" i="1" s="1"/>
  <c r="BA1086" i="1"/>
  <c r="BA1078" i="1" s="1"/>
  <c r="AZ108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D1076" i="1"/>
  <c r="BC1076" i="1"/>
  <c r="BB1076" i="1"/>
  <c r="BA1076" i="1"/>
  <c r="AZ1076" i="1"/>
  <c r="BQ1070" i="1"/>
  <c r="BQ1068" i="1" s="1"/>
  <c r="BP1070" i="1"/>
  <c r="BP1068" i="1" s="1"/>
  <c r="BO1070" i="1"/>
  <c r="BO1068" i="1" s="1"/>
  <c r="BN1070" i="1"/>
  <c r="BN1068" i="1" s="1"/>
  <c r="BM1070" i="1"/>
  <c r="BM1068" i="1" s="1"/>
  <c r="BL1070" i="1"/>
  <c r="BL1068" i="1" s="1"/>
  <c r="BK1070" i="1"/>
  <c r="BK1068" i="1" s="1"/>
  <c r="BJ1070" i="1"/>
  <c r="BJ1068" i="1" s="1"/>
  <c r="BI1070" i="1"/>
  <c r="BI1068" i="1" s="1"/>
  <c r="BH1070" i="1"/>
  <c r="BH1068" i="1" s="1"/>
  <c r="BG1070" i="1"/>
  <c r="BG1068" i="1" s="1"/>
  <c r="BF1070" i="1"/>
  <c r="BD1070" i="1"/>
  <c r="BD1068" i="1" s="1"/>
  <c r="BC1070" i="1"/>
  <c r="BC1068" i="1" s="1"/>
  <c r="BB1070" i="1"/>
  <c r="BB1068" i="1" s="1"/>
  <c r="BA1070" i="1"/>
  <c r="BA1068" i="1" s="1"/>
  <c r="AZ1070" i="1"/>
  <c r="BQ1053" i="1"/>
  <c r="BQ1052" i="1" s="1"/>
  <c r="BP1053" i="1"/>
  <c r="BP1052" i="1" s="1"/>
  <c r="BO1053" i="1"/>
  <c r="BO1052" i="1" s="1"/>
  <c r="BN1053" i="1"/>
  <c r="BN1052" i="1" s="1"/>
  <c r="BM1053" i="1"/>
  <c r="BM1052" i="1" s="1"/>
  <c r="BL1053" i="1"/>
  <c r="BL1052" i="1" s="1"/>
  <c r="BK1053" i="1"/>
  <c r="BK1052" i="1" s="1"/>
  <c r="BJ1053" i="1"/>
  <c r="BJ1052" i="1" s="1"/>
  <c r="BI1053" i="1"/>
  <c r="BI1052" i="1" s="1"/>
  <c r="BH1053" i="1"/>
  <c r="BH1052" i="1" s="1"/>
  <c r="BG1053" i="1"/>
  <c r="BG1052" i="1" s="1"/>
  <c r="BF1053" i="1"/>
  <c r="BD1053" i="1"/>
  <c r="BD1052" i="1" s="1"/>
  <c r="BC1053" i="1"/>
  <c r="BC1052" i="1" s="1"/>
  <c r="BB1053" i="1"/>
  <c r="BB1052" i="1" s="1"/>
  <c r="BA1053" i="1"/>
  <c r="BA1052" i="1" s="1"/>
  <c r="AZ1053" i="1"/>
  <c r="BQ1050" i="1"/>
  <c r="BQ1049" i="1" s="1"/>
  <c r="BP1050" i="1"/>
  <c r="BP1049" i="1" s="1"/>
  <c r="BO1050" i="1"/>
  <c r="BO1049" i="1" s="1"/>
  <c r="BN1050" i="1"/>
  <c r="BN1049" i="1" s="1"/>
  <c r="BM1050" i="1"/>
  <c r="BM1049" i="1" s="1"/>
  <c r="BL1050" i="1"/>
  <c r="BL1049" i="1" s="1"/>
  <c r="BK1050" i="1"/>
  <c r="BK1049" i="1" s="1"/>
  <c r="BJ1050" i="1"/>
  <c r="BJ1049" i="1" s="1"/>
  <c r="BI1050" i="1"/>
  <c r="BI1049" i="1" s="1"/>
  <c r="BH1050" i="1"/>
  <c r="BH1049" i="1" s="1"/>
  <c r="BG1050" i="1"/>
  <c r="BG1049" i="1" s="1"/>
  <c r="BF1050" i="1"/>
  <c r="BD1050" i="1"/>
  <c r="BD1049" i="1" s="1"/>
  <c r="BC1050" i="1"/>
  <c r="BC1049" i="1" s="1"/>
  <c r="BB1050" i="1"/>
  <c r="BB1049" i="1" s="1"/>
  <c r="BA1050" i="1"/>
  <c r="BA1049" i="1" s="1"/>
  <c r="AZ1050" i="1"/>
  <c r="BQ1045" i="1"/>
  <c r="BQ1037" i="1" s="1"/>
  <c r="BP1045" i="1"/>
  <c r="BP1037" i="1" s="1"/>
  <c r="BO1045" i="1"/>
  <c r="BO1037" i="1" s="1"/>
  <c r="BN1045" i="1"/>
  <c r="BN1037" i="1" s="1"/>
  <c r="BM1045" i="1"/>
  <c r="BM1037" i="1" s="1"/>
  <c r="BL1045" i="1"/>
  <c r="BL1037" i="1" s="1"/>
  <c r="BK1045" i="1"/>
  <c r="BK1037" i="1" s="1"/>
  <c r="BJ1045" i="1"/>
  <c r="BJ1037" i="1" s="1"/>
  <c r="BI1045" i="1"/>
  <c r="BI1037" i="1" s="1"/>
  <c r="BH1045" i="1"/>
  <c r="BH1037" i="1" s="1"/>
  <c r="BG1045" i="1"/>
  <c r="BG1037" i="1" s="1"/>
  <c r="BF1045" i="1"/>
  <c r="BD1045" i="1"/>
  <c r="BD1037" i="1" s="1"/>
  <c r="BC1045" i="1"/>
  <c r="BC1037" i="1" s="1"/>
  <c r="BB1045" i="1"/>
  <c r="BB1037" i="1" s="1"/>
  <c r="BA1045" i="1"/>
  <c r="BA1037" i="1" s="1"/>
  <c r="AZ104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D1035" i="1"/>
  <c r="BC1035" i="1"/>
  <c r="BB1035" i="1"/>
  <c r="BA1035" i="1"/>
  <c r="AZ1035" i="1"/>
  <c r="BQ1029" i="1"/>
  <c r="BQ1027" i="1" s="1"/>
  <c r="BP1029" i="1"/>
  <c r="BP1027" i="1" s="1"/>
  <c r="BO1029" i="1"/>
  <c r="BO1027" i="1" s="1"/>
  <c r="BN1029" i="1"/>
  <c r="BN1027" i="1" s="1"/>
  <c r="BM1029" i="1"/>
  <c r="BM1027" i="1" s="1"/>
  <c r="BL1029" i="1"/>
  <c r="BL1027" i="1" s="1"/>
  <c r="BK1029" i="1"/>
  <c r="BK1027" i="1" s="1"/>
  <c r="BJ1029" i="1"/>
  <c r="BJ1027" i="1" s="1"/>
  <c r="BI1029" i="1"/>
  <c r="BI1027" i="1" s="1"/>
  <c r="BH1029" i="1"/>
  <c r="BH1027" i="1" s="1"/>
  <c r="BG1029" i="1"/>
  <c r="BG1027" i="1" s="1"/>
  <c r="BF1029" i="1"/>
  <c r="BD1029" i="1"/>
  <c r="BD1027" i="1" s="1"/>
  <c r="BC1029" i="1"/>
  <c r="BC1027" i="1" s="1"/>
  <c r="BB1029" i="1"/>
  <c r="BB1027" i="1" s="1"/>
  <c r="BA1029" i="1"/>
  <c r="BA1027" i="1" s="1"/>
  <c r="AZ1029" i="1"/>
  <c r="BQ1012" i="1"/>
  <c r="BQ1011" i="1" s="1"/>
  <c r="BP1012" i="1"/>
  <c r="BP1011" i="1" s="1"/>
  <c r="BO1012" i="1"/>
  <c r="BO1011" i="1" s="1"/>
  <c r="BN1012" i="1"/>
  <c r="BN1011" i="1" s="1"/>
  <c r="BM1012" i="1"/>
  <c r="BM1011" i="1" s="1"/>
  <c r="BL1012" i="1"/>
  <c r="BL1011" i="1" s="1"/>
  <c r="BK1012" i="1"/>
  <c r="BK1011" i="1" s="1"/>
  <c r="BJ1012" i="1"/>
  <c r="BJ1011" i="1" s="1"/>
  <c r="BI1012" i="1"/>
  <c r="BI1011" i="1" s="1"/>
  <c r="BH1012" i="1"/>
  <c r="BH1011" i="1" s="1"/>
  <c r="BG1012" i="1"/>
  <c r="BG1011" i="1" s="1"/>
  <c r="BF1012" i="1"/>
  <c r="BD1012" i="1"/>
  <c r="BD1011" i="1" s="1"/>
  <c r="BC1012" i="1"/>
  <c r="BC1011" i="1" s="1"/>
  <c r="BB1012" i="1"/>
  <c r="BB1011" i="1" s="1"/>
  <c r="BA1012" i="1"/>
  <c r="BA1011" i="1" s="1"/>
  <c r="AZ1012" i="1"/>
  <c r="BQ1009" i="1"/>
  <c r="BQ1008" i="1" s="1"/>
  <c r="BP1009" i="1"/>
  <c r="BP1008" i="1" s="1"/>
  <c r="BO1009" i="1"/>
  <c r="BO1008" i="1" s="1"/>
  <c r="BN1009" i="1"/>
  <c r="BN1008" i="1" s="1"/>
  <c r="BM1009" i="1"/>
  <c r="BM1008" i="1" s="1"/>
  <c r="BL1009" i="1"/>
  <c r="BL1008" i="1" s="1"/>
  <c r="BK1009" i="1"/>
  <c r="BK1008" i="1" s="1"/>
  <c r="BJ1009" i="1"/>
  <c r="BJ1008" i="1" s="1"/>
  <c r="BI1009" i="1"/>
  <c r="BI1008" i="1" s="1"/>
  <c r="BH1009" i="1"/>
  <c r="BH1008" i="1" s="1"/>
  <c r="BG1009" i="1"/>
  <c r="BG1008" i="1" s="1"/>
  <c r="BF1009" i="1"/>
  <c r="BD1009" i="1"/>
  <c r="BD1008" i="1" s="1"/>
  <c r="BC1009" i="1"/>
  <c r="BC1008" i="1" s="1"/>
  <c r="BB1009" i="1"/>
  <c r="BB1008" i="1" s="1"/>
  <c r="BA1009" i="1"/>
  <c r="BA1008" i="1" s="1"/>
  <c r="AZ1009" i="1"/>
  <c r="BQ1004" i="1"/>
  <c r="BQ995" i="1" s="1"/>
  <c r="BP1004" i="1"/>
  <c r="BP995" i="1" s="1"/>
  <c r="BO1004" i="1"/>
  <c r="BO995" i="1" s="1"/>
  <c r="BN1004" i="1"/>
  <c r="BN995" i="1" s="1"/>
  <c r="BM1004" i="1"/>
  <c r="BM995" i="1" s="1"/>
  <c r="BL1004" i="1"/>
  <c r="BL995" i="1" s="1"/>
  <c r="BK1004" i="1"/>
  <c r="BK995" i="1" s="1"/>
  <c r="BJ1004" i="1"/>
  <c r="BJ995" i="1" s="1"/>
  <c r="BI1004" i="1"/>
  <c r="BI995" i="1" s="1"/>
  <c r="BH1004" i="1"/>
  <c r="BH995" i="1" s="1"/>
  <c r="BG1004" i="1"/>
  <c r="BG995" i="1" s="1"/>
  <c r="BF1004" i="1"/>
  <c r="BD1004" i="1"/>
  <c r="BD995" i="1" s="1"/>
  <c r="BC1004" i="1"/>
  <c r="BC995" i="1" s="1"/>
  <c r="BB1004" i="1"/>
  <c r="BB995" i="1" s="1"/>
  <c r="BA1004" i="1"/>
  <c r="BA995" i="1" s="1"/>
  <c r="AZ1004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D993" i="1"/>
  <c r="BC993" i="1"/>
  <c r="BB993" i="1"/>
  <c r="BA993" i="1"/>
  <c r="AZ993" i="1"/>
  <c r="BQ987" i="1"/>
  <c r="BQ985" i="1" s="1"/>
  <c r="BP987" i="1"/>
  <c r="BP985" i="1" s="1"/>
  <c r="BO987" i="1"/>
  <c r="BO985" i="1" s="1"/>
  <c r="BN987" i="1"/>
  <c r="BN985" i="1" s="1"/>
  <c r="BM987" i="1"/>
  <c r="BM985" i="1" s="1"/>
  <c r="BL987" i="1"/>
  <c r="BL985" i="1" s="1"/>
  <c r="BK987" i="1"/>
  <c r="BK985" i="1" s="1"/>
  <c r="BJ987" i="1"/>
  <c r="BJ985" i="1" s="1"/>
  <c r="BI987" i="1"/>
  <c r="BI985" i="1" s="1"/>
  <c r="BH987" i="1"/>
  <c r="BH985" i="1" s="1"/>
  <c r="BG987" i="1"/>
  <c r="BG985" i="1" s="1"/>
  <c r="BF987" i="1"/>
  <c r="BD987" i="1"/>
  <c r="BD985" i="1" s="1"/>
  <c r="BC987" i="1"/>
  <c r="BC985" i="1" s="1"/>
  <c r="BB987" i="1"/>
  <c r="BB985" i="1" s="1"/>
  <c r="BA987" i="1"/>
  <c r="BA985" i="1" s="1"/>
  <c r="AZ987" i="1"/>
  <c r="BQ970" i="1"/>
  <c r="BQ969" i="1" s="1"/>
  <c r="BP970" i="1"/>
  <c r="BP969" i="1" s="1"/>
  <c r="BO970" i="1"/>
  <c r="BO969" i="1" s="1"/>
  <c r="BN970" i="1"/>
  <c r="BN969" i="1" s="1"/>
  <c r="BM970" i="1"/>
  <c r="BM969" i="1" s="1"/>
  <c r="BL970" i="1"/>
  <c r="BL969" i="1" s="1"/>
  <c r="BK970" i="1"/>
  <c r="BK969" i="1" s="1"/>
  <c r="BJ970" i="1"/>
  <c r="BJ969" i="1" s="1"/>
  <c r="BI970" i="1"/>
  <c r="BI969" i="1" s="1"/>
  <c r="BH970" i="1"/>
  <c r="BH969" i="1" s="1"/>
  <c r="BG970" i="1"/>
  <c r="BG969" i="1" s="1"/>
  <c r="BF970" i="1"/>
  <c r="BD970" i="1"/>
  <c r="BD969" i="1" s="1"/>
  <c r="BC970" i="1"/>
  <c r="BC969" i="1" s="1"/>
  <c r="BB970" i="1"/>
  <c r="BB969" i="1" s="1"/>
  <c r="BA970" i="1"/>
  <c r="BA969" i="1" s="1"/>
  <c r="AZ970" i="1"/>
  <c r="BQ967" i="1"/>
  <c r="BQ966" i="1" s="1"/>
  <c r="BP967" i="1"/>
  <c r="BP966" i="1" s="1"/>
  <c r="BO967" i="1"/>
  <c r="BO966" i="1" s="1"/>
  <c r="BN967" i="1"/>
  <c r="BN966" i="1" s="1"/>
  <c r="BM967" i="1"/>
  <c r="BM966" i="1" s="1"/>
  <c r="BL967" i="1"/>
  <c r="BL966" i="1" s="1"/>
  <c r="BK967" i="1"/>
  <c r="BK966" i="1" s="1"/>
  <c r="BJ967" i="1"/>
  <c r="BJ966" i="1" s="1"/>
  <c r="BI967" i="1"/>
  <c r="BI966" i="1" s="1"/>
  <c r="BH967" i="1"/>
  <c r="BH966" i="1" s="1"/>
  <c r="BG967" i="1"/>
  <c r="BG966" i="1" s="1"/>
  <c r="BF967" i="1"/>
  <c r="BD967" i="1"/>
  <c r="BD966" i="1" s="1"/>
  <c r="BC967" i="1"/>
  <c r="BC966" i="1" s="1"/>
  <c r="BB967" i="1"/>
  <c r="BB966" i="1" s="1"/>
  <c r="BA967" i="1"/>
  <c r="BA966" i="1" s="1"/>
  <c r="AZ967" i="1"/>
  <c r="BQ962" i="1"/>
  <c r="BQ954" i="1" s="1"/>
  <c r="BP962" i="1"/>
  <c r="BP954" i="1" s="1"/>
  <c r="BO962" i="1"/>
  <c r="BO954" i="1" s="1"/>
  <c r="BN962" i="1"/>
  <c r="BN954" i="1" s="1"/>
  <c r="BM962" i="1"/>
  <c r="BM954" i="1" s="1"/>
  <c r="BL962" i="1"/>
  <c r="BL954" i="1" s="1"/>
  <c r="BK962" i="1"/>
  <c r="BK954" i="1" s="1"/>
  <c r="BJ962" i="1"/>
  <c r="BJ954" i="1" s="1"/>
  <c r="BI962" i="1"/>
  <c r="BI954" i="1" s="1"/>
  <c r="BH962" i="1"/>
  <c r="BH954" i="1" s="1"/>
  <c r="BG962" i="1"/>
  <c r="BG954" i="1" s="1"/>
  <c r="BF962" i="1"/>
  <c r="BD962" i="1"/>
  <c r="BD954" i="1" s="1"/>
  <c r="BC962" i="1"/>
  <c r="BC954" i="1" s="1"/>
  <c r="BB962" i="1"/>
  <c r="BB954" i="1" s="1"/>
  <c r="BA962" i="1"/>
  <c r="BA954" i="1" s="1"/>
  <c r="AZ96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D952" i="1"/>
  <c r="BC952" i="1"/>
  <c r="BB952" i="1"/>
  <c r="BA952" i="1"/>
  <c r="AZ952" i="1"/>
  <c r="BQ946" i="1"/>
  <c r="BQ944" i="1" s="1"/>
  <c r="BP946" i="1"/>
  <c r="BP944" i="1" s="1"/>
  <c r="BO946" i="1"/>
  <c r="BO944" i="1" s="1"/>
  <c r="BN946" i="1"/>
  <c r="BN944" i="1" s="1"/>
  <c r="BM946" i="1"/>
  <c r="BM944" i="1" s="1"/>
  <c r="BL946" i="1"/>
  <c r="BL944" i="1" s="1"/>
  <c r="BK946" i="1"/>
  <c r="BK944" i="1" s="1"/>
  <c r="BJ946" i="1"/>
  <c r="BJ944" i="1" s="1"/>
  <c r="BI946" i="1"/>
  <c r="BI944" i="1" s="1"/>
  <c r="BH946" i="1"/>
  <c r="BH944" i="1" s="1"/>
  <c r="BG946" i="1"/>
  <c r="BG944" i="1" s="1"/>
  <c r="BF946" i="1"/>
  <c r="BD946" i="1"/>
  <c r="BD944" i="1" s="1"/>
  <c r="BC946" i="1"/>
  <c r="BC944" i="1" s="1"/>
  <c r="BB946" i="1"/>
  <c r="BB944" i="1" s="1"/>
  <c r="BA946" i="1"/>
  <c r="BA944" i="1" s="1"/>
  <c r="AZ946" i="1"/>
  <c r="BQ929" i="1"/>
  <c r="BQ928" i="1" s="1"/>
  <c r="BP929" i="1"/>
  <c r="BP928" i="1" s="1"/>
  <c r="BO929" i="1"/>
  <c r="BO928" i="1" s="1"/>
  <c r="BN929" i="1"/>
  <c r="BN928" i="1" s="1"/>
  <c r="BM929" i="1"/>
  <c r="BM928" i="1" s="1"/>
  <c r="BL929" i="1"/>
  <c r="BL928" i="1" s="1"/>
  <c r="BK929" i="1"/>
  <c r="BK928" i="1" s="1"/>
  <c r="BJ929" i="1"/>
  <c r="BJ928" i="1" s="1"/>
  <c r="BI929" i="1"/>
  <c r="BI928" i="1" s="1"/>
  <c r="BH929" i="1"/>
  <c r="BH928" i="1" s="1"/>
  <c r="BG929" i="1"/>
  <c r="BG928" i="1" s="1"/>
  <c r="BF929" i="1"/>
  <c r="BD929" i="1"/>
  <c r="BD928" i="1" s="1"/>
  <c r="BC929" i="1"/>
  <c r="BC928" i="1" s="1"/>
  <c r="BB929" i="1"/>
  <c r="BB928" i="1" s="1"/>
  <c r="BA929" i="1"/>
  <c r="BA928" i="1" s="1"/>
  <c r="AZ929" i="1"/>
  <c r="BQ924" i="1"/>
  <c r="BQ916" i="1" s="1"/>
  <c r="BP924" i="1"/>
  <c r="BP916" i="1" s="1"/>
  <c r="BO924" i="1"/>
  <c r="BO916" i="1" s="1"/>
  <c r="BN924" i="1"/>
  <c r="BN916" i="1" s="1"/>
  <c r="BM924" i="1"/>
  <c r="BM916" i="1" s="1"/>
  <c r="BL924" i="1"/>
  <c r="BL916" i="1" s="1"/>
  <c r="BK924" i="1"/>
  <c r="BK916" i="1" s="1"/>
  <c r="BJ924" i="1"/>
  <c r="BJ916" i="1" s="1"/>
  <c r="BI924" i="1"/>
  <c r="BI916" i="1" s="1"/>
  <c r="BH924" i="1"/>
  <c r="BH916" i="1" s="1"/>
  <c r="BG924" i="1"/>
  <c r="BG916" i="1" s="1"/>
  <c r="BF924" i="1"/>
  <c r="BD924" i="1"/>
  <c r="BD916" i="1" s="1"/>
  <c r="BC924" i="1"/>
  <c r="BC916" i="1" s="1"/>
  <c r="BB924" i="1"/>
  <c r="BB916" i="1" s="1"/>
  <c r="BA924" i="1"/>
  <c r="BA916" i="1" s="1"/>
  <c r="AZ92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D914" i="1"/>
  <c r="BC914" i="1"/>
  <c r="BB914" i="1"/>
  <c r="BA914" i="1"/>
  <c r="AZ914" i="1"/>
  <c r="BQ908" i="1"/>
  <c r="BQ906" i="1" s="1"/>
  <c r="BP908" i="1"/>
  <c r="BP906" i="1" s="1"/>
  <c r="BO908" i="1"/>
  <c r="BO906" i="1" s="1"/>
  <c r="BN908" i="1"/>
  <c r="BN906" i="1" s="1"/>
  <c r="BM908" i="1"/>
  <c r="BM906" i="1" s="1"/>
  <c r="BL908" i="1"/>
  <c r="BL906" i="1" s="1"/>
  <c r="BK908" i="1"/>
  <c r="BK906" i="1" s="1"/>
  <c r="BJ908" i="1"/>
  <c r="BJ906" i="1" s="1"/>
  <c r="BI908" i="1"/>
  <c r="BI906" i="1" s="1"/>
  <c r="BH908" i="1"/>
  <c r="BH906" i="1" s="1"/>
  <c r="BG908" i="1"/>
  <c r="BG906" i="1" s="1"/>
  <c r="BF908" i="1"/>
  <c r="BD908" i="1"/>
  <c r="BD906" i="1" s="1"/>
  <c r="BC908" i="1"/>
  <c r="BC906" i="1" s="1"/>
  <c r="BB908" i="1"/>
  <c r="BB906" i="1" s="1"/>
  <c r="BA908" i="1"/>
  <c r="BA906" i="1" s="1"/>
  <c r="AZ908" i="1"/>
  <c r="BQ891" i="1"/>
  <c r="BQ890" i="1" s="1"/>
  <c r="BP891" i="1"/>
  <c r="BP890" i="1" s="1"/>
  <c r="BO891" i="1"/>
  <c r="BO890" i="1" s="1"/>
  <c r="BN891" i="1"/>
  <c r="BN890" i="1" s="1"/>
  <c r="BM891" i="1"/>
  <c r="BM890" i="1" s="1"/>
  <c r="BL891" i="1"/>
  <c r="BL890" i="1" s="1"/>
  <c r="BK891" i="1"/>
  <c r="BK890" i="1" s="1"/>
  <c r="BJ891" i="1"/>
  <c r="BJ890" i="1" s="1"/>
  <c r="BI891" i="1"/>
  <c r="BI890" i="1" s="1"/>
  <c r="BH891" i="1"/>
  <c r="BH890" i="1" s="1"/>
  <c r="BG891" i="1"/>
  <c r="BG890" i="1" s="1"/>
  <c r="BF891" i="1"/>
  <c r="BD891" i="1"/>
  <c r="BD890" i="1" s="1"/>
  <c r="BC891" i="1"/>
  <c r="BC890" i="1" s="1"/>
  <c r="BB891" i="1"/>
  <c r="BB890" i="1" s="1"/>
  <c r="BA891" i="1"/>
  <c r="BA890" i="1" s="1"/>
  <c r="AZ891" i="1"/>
  <c r="BQ888" i="1"/>
  <c r="BQ887" i="1" s="1"/>
  <c r="BP888" i="1"/>
  <c r="BP887" i="1" s="1"/>
  <c r="BO888" i="1"/>
  <c r="BO887" i="1" s="1"/>
  <c r="BN888" i="1"/>
  <c r="BN887" i="1" s="1"/>
  <c r="BM888" i="1"/>
  <c r="BM887" i="1" s="1"/>
  <c r="BL888" i="1"/>
  <c r="BL887" i="1" s="1"/>
  <c r="BK888" i="1"/>
  <c r="BK887" i="1" s="1"/>
  <c r="BJ888" i="1"/>
  <c r="BJ887" i="1" s="1"/>
  <c r="BI888" i="1"/>
  <c r="BI887" i="1" s="1"/>
  <c r="BH888" i="1"/>
  <c r="BH887" i="1" s="1"/>
  <c r="BG888" i="1"/>
  <c r="BG887" i="1" s="1"/>
  <c r="BF888" i="1"/>
  <c r="BD888" i="1"/>
  <c r="BD887" i="1" s="1"/>
  <c r="BC888" i="1"/>
  <c r="BC887" i="1" s="1"/>
  <c r="BB888" i="1"/>
  <c r="BB887" i="1" s="1"/>
  <c r="BA888" i="1"/>
  <c r="BA887" i="1" s="1"/>
  <c r="AZ888" i="1"/>
  <c r="BQ883" i="1"/>
  <c r="BQ875" i="1" s="1"/>
  <c r="BP883" i="1"/>
  <c r="BP875" i="1" s="1"/>
  <c r="BO883" i="1"/>
  <c r="BO875" i="1" s="1"/>
  <c r="BN883" i="1"/>
  <c r="BN875" i="1" s="1"/>
  <c r="BM883" i="1"/>
  <c r="BM875" i="1" s="1"/>
  <c r="BL883" i="1"/>
  <c r="BL875" i="1" s="1"/>
  <c r="BK883" i="1"/>
  <c r="BK875" i="1" s="1"/>
  <c r="BJ883" i="1"/>
  <c r="BJ875" i="1" s="1"/>
  <c r="BI883" i="1"/>
  <c r="BI875" i="1" s="1"/>
  <c r="BH883" i="1"/>
  <c r="BH875" i="1" s="1"/>
  <c r="BG883" i="1"/>
  <c r="BG875" i="1" s="1"/>
  <c r="BF883" i="1"/>
  <c r="BD883" i="1"/>
  <c r="BD875" i="1" s="1"/>
  <c r="BC883" i="1"/>
  <c r="BC875" i="1" s="1"/>
  <c r="BB883" i="1"/>
  <c r="BB875" i="1" s="1"/>
  <c r="BA883" i="1"/>
  <c r="BA875" i="1" s="1"/>
  <c r="AZ88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D873" i="1"/>
  <c r="BC873" i="1"/>
  <c r="BB873" i="1"/>
  <c r="BA873" i="1"/>
  <c r="AZ873" i="1"/>
  <c r="BQ867" i="1"/>
  <c r="BQ865" i="1" s="1"/>
  <c r="BP867" i="1"/>
  <c r="BP865" i="1" s="1"/>
  <c r="BO867" i="1"/>
  <c r="BO865" i="1" s="1"/>
  <c r="BN867" i="1"/>
  <c r="BN865" i="1" s="1"/>
  <c r="BM867" i="1"/>
  <c r="BM865" i="1" s="1"/>
  <c r="BL867" i="1"/>
  <c r="BL865" i="1" s="1"/>
  <c r="BK867" i="1"/>
  <c r="BK865" i="1" s="1"/>
  <c r="BJ867" i="1"/>
  <c r="BJ865" i="1" s="1"/>
  <c r="BI867" i="1"/>
  <c r="BI865" i="1" s="1"/>
  <c r="BH867" i="1"/>
  <c r="BH865" i="1" s="1"/>
  <c r="BG867" i="1"/>
  <c r="BG865" i="1" s="1"/>
  <c r="BF867" i="1"/>
  <c r="BD867" i="1"/>
  <c r="BD865" i="1" s="1"/>
  <c r="BC867" i="1"/>
  <c r="BC865" i="1" s="1"/>
  <c r="BB867" i="1"/>
  <c r="BB865" i="1" s="1"/>
  <c r="BA867" i="1"/>
  <c r="BA865" i="1" s="1"/>
  <c r="AZ867" i="1"/>
  <c r="BQ850" i="1"/>
  <c r="BQ849" i="1" s="1"/>
  <c r="BP850" i="1"/>
  <c r="BP849" i="1" s="1"/>
  <c r="BO850" i="1"/>
  <c r="BO849" i="1" s="1"/>
  <c r="BN850" i="1"/>
  <c r="BN849" i="1" s="1"/>
  <c r="BM850" i="1"/>
  <c r="BM849" i="1" s="1"/>
  <c r="BL850" i="1"/>
  <c r="BL849" i="1" s="1"/>
  <c r="BK850" i="1"/>
  <c r="BK849" i="1" s="1"/>
  <c r="BJ850" i="1"/>
  <c r="BJ849" i="1" s="1"/>
  <c r="BI850" i="1"/>
  <c r="BI849" i="1" s="1"/>
  <c r="BH850" i="1"/>
  <c r="BH849" i="1" s="1"/>
  <c r="BG850" i="1"/>
  <c r="BG849" i="1" s="1"/>
  <c r="BF850" i="1"/>
  <c r="BD850" i="1"/>
  <c r="BD849" i="1" s="1"/>
  <c r="BC850" i="1"/>
  <c r="BC849" i="1" s="1"/>
  <c r="BB850" i="1"/>
  <c r="BB849" i="1" s="1"/>
  <c r="BA850" i="1"/>
  <c r="BA849" i="1" s="1"/>
  <c r="AZ850" i="1"/>
  <c r="BQ845" i="1"/>
  <c r="BQ837" i="1" s="1"/>
  <c r="BP845" i="1"/>
  <c r="BP837" i="1" s="1"/>
  <c r="BO845" i="1"/>
  <c r="BO837" i="1" s="1"/>
  <c r="BN845" i="1"/>
  <c r="BN837" i="1" s="1"/>
  <c r="BM845" i="1"/>
  <c r="BM837" i="1" s="1"/>
  <c r="BL845" i="1"/>
  <c r="BL837" i="1" s="1"/>
  <c r="BK845" i="1"/>
  <c r="BK837" i="1" s="1"/>
  <c r="BJ845" i="1"/>
  <c r="BJ837" i="1" s="1"/>
  <c r="BI845" i="1"/>
  <c r="BI837" i="1" s="1"/>
  <c r="BH845" i="1"/>
  <c r="BH837" i="1" s="1"/>
  <c r="BG845" i="1"/>
  <c r="BG837" i="1" s="1"/>
  <c r="BF845" i="1"/>
  <c r="BD845" i="1"/>
  <c r="BD837" i="1" s="1"/>
  <c r="BC845" i="1"/>
  <c r="BC837" i="1" s="1"/>
  <c r="BB845" i="1"/>
  <c r="BB837" i="1" s="1"/>
  <c r="BA845" i="1"/>
  <c r="BA837" i="1" s="1"/>
  <c r="AZ84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D835" i="1"/>
  <c r="BC835" i="1"/>
  <c r="BB835" i="1"/>
  <c r="BA835" i="1"/>
  <c r="AZ835" i="1"/>
  <c r="BQ829" i="1"/>
  <c r="BQ827" i="1" s="1"/>
  <c r="BP829" i="1"/>
  <c r="BP827" i="1" s="1"/>
  <c r="BO829" i="1"/>
  <c r="BO827" i="1" s="1"/>
  <c r="BN829" i="1"/>
  <c r="BN827" i="1" s="1"/>
  <c r="BM829" i="1"/>
  <c r="BM827" i="1" s="1"/>
  <c r="BL829" i="1"/>
  <c r="BL827" i="1" s="1"/>
  <c r="BK829" i="1"/>
  <c r="BK827" i="1" s="1"/>
  <c r="BJ829" i="1"/>
  <c r="BJ827" i="1" s="1"/>
  <c r="BI829" i="1"/>
  <c r="BI827" i="1" s="1"/>
  <c r="BH829" i="1"/>
  <c r="BH827" i="1" s="1"/>
  <c r="BG829" i="1"/>
  <c r="BG827" i="1" s="1"/>
  <c r="BF829" i="1"/>
  <c r="BD829" i="1"/>
  <c r="BD827" i="1" s="1"/>
  <c r="BC829" i="1"/>
  <c r="BC827" i="1" s="1"/>
  <c r="BB829" i="1"/>
  <c r="BB827" i="1" s="1"/>
  <c r="BA829" i="1"/>
  <c r="BA827" i="1" s="1"/>
  <c r="AZ829" i="1"/>
  <c r="BQ812" i="1"/>
  <c r="BQ811" i="1" s="1"/>
  <c r="BP812" i="1"/>
  <c r="BP811" i="1" s="1"/>
  <c r="BO812" i="1"/>
  <c r="BO811" i="1" s="1"/>
  <c r="BN812" i="1"/>
  <c r="BN811" i="1" s="1"/>
  <c r="BM812" i="1"/>
  <c r="BM811" i="1" s="1"/>
  <c r="BL812" i="1"/>
  <c r="BL811" i="1" s="1"/>
  <c r="BK812" i="1"/>
  <c r="BK811" i="1" s="1"/>
  <c r="BJ812" i="1"/>
  <c r="BJ811" i="1" s="1"/>
  <c r="BI812" i="1"/>
  <c r="BI811" i="1" s="1"/>
  <c r="BH812" i="1"/>
  <c r="BH811" i="1" s="1"/>
  <c r="BG812" i="1"/>
  <c r="BG811" i="1" s="1"/>
  <c r="BF812" i="1"/>
  <c r="BD812" i="1"/>
  <c r="BD811" i="1" s="1"/>
  <c r="BC812" i="1"/>
  <c r="BC811" i="1" s="1"/>
  <c r="BB812" i="1"/>
  <c r="BB811" i="1" s="1"/>
  <c r="BA812" i="1"/>
  <c r="BA811" i="1" s="1"/>
  <c r="AZ812" i="1"/>
  <c r="BQ808" i="1"/>
  <c r="BQ807" i="1" s="1"/>
  <c r="BP808" i="1"/>
  <c r="BP807" i="1" s="1"/>
  <c r="BO808" i="1"/>
  <c r="BO807" i="1" s="1"/>
  <c r="BN808" i="1"/>
  <c r="BN807" i="1" s="1"/>
  <c r="BM808" i="1"/>
  <c r="BM807" i="1" s="1"/>
  <c r="BL808" i="1"/>
  <c r="BL807" i="1" s="1"/>
  <c r="BK808" i="1"/>
  <c r="BK807" i="1" s="1"/>
  <c r="BJ808" i="1"/>
  <c r="BJ807" i="1" s="1"/>
  <c r="BI808" i="1"/>
  <c r="BI807" i="1" s="1"/>
  <c r="BH808" i="1"/>
  <c r="BH807" i="1" s="1"/>
  <c r="BG808" i="1"/>
  <c r="BG807" i="1" s="1"/>
  <c r="BF808" i="1"/>
  <c r="BD808" i="1"/>
  <c r="BD807" i="1" s="1"/>
  <c r="BC808" i="1"/>
  <c r="BC807" i="1" s="1"/>
  <c r="BB808" i="1"/>
  <c r="BB807" i="1" s="1"/>
  <c r="BA808" i="1"/>
  <c r="BA807" i="1" s="1"/>
  <c r="AZ808" i="1"/>
  <c r="BQ803" i="1"/>
  <c r="BQ795" i="1" s="1"/>
  <c r="BP803" i="1"/>
  <c r="BP795" i="1" s="1"/>
  <c r="BO803" i="1"/>
  <c r="BO795" i="1" s="1"/>
  <c r="BN803" i="1"/>
  <c r="BN795" i="1" s="1"/>
  <c r="BM803" i="1"/>
  <c r="BM795" i="1" s="1"/>
  <c r="BL803" i="1"/>
  <c r="BL795" i="1" s="1"/>
  <c r="BK803" i="1"/>
  <c r="BK795" i="1" s="1"/>
  <c r="BJ803" i="1"/>
  <c r="BJ795" i="1" s="1"/>
  <c r="BI803" i="1"/>
  <c r="BI795" i="1" s="1"/>
  <c r="BH803" i="1"/>
  <c r="BH795" i="1" s="1"/>
  <c r="BG803" i="1"/>
  <c r="BG795" i="1" s="1"/>
  <c r="BF803" i="1"/>
  <c r="BD803" i="1"/>
  <c r="BD795" i="1" s="1"/>
  <c r="BC803" i="1"/>
  <c r="BC795" i="1" s="1"/>
  <c r="BB803" i="1"/>
  <c r="BB795" i="1" s="1"/>
  <c r="BA803" i="1"/>
  <c r="BA795" i="1" s="1"/>
  <c r="AZ80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D793" i="1"/>
  <c r="BC793" i="1"/>
  <c r="BB793" i="1"/>
  <c r="BA793" i="1"/>
  <c r="AZ793" i="1"/>
  <c r="BQ787" i="1"/>
  <c r="BQ785" i="1" s="1"/>
  <c r="BP787" i="1"/>
  <c r="BP785" i="1" s="1"/>
  <c r="BO787" i="1"/>
  <c r="BO785" i="1" s="1"/>
  <c r="BN787" i="1"/>
  <c r="BN785" i="1" s="1"/>
  <c r="BM787" i="1"/>
  <c r="BM785" i="1" s="1"/>
  <c r="BL787" i="1"/>
  <c r="BL785" i="1" s="1"/>
  <c r="BK787" i="1"/>
  <c r="BK785" i="1" s="1"/>
  <c r="BJ787" i="1"/>
  <c r="BJ785" i="1" s="1"/>
  <c r="BI787" i="1"/>
  <c r="BI785" i="1" s="1"/>
  <c r="BH787" i="1"/>
  <c r="BH785" i="1" s="1"/>
  <c r="BG787" i="1"/>
  <c r="BG785" i="1" s="1"/>
  <c r="BF787" i="1"/>
  <c r="BD787" i="1"/>
  <c r="BD785" i="1" s="1"/>
  <c r="BC787" i="1"/>
  <c r="BC785" i="1" s="1"/>
  <c r="BB787" i="1"/>
  <c r="BB785" i="1" s="1"/>
  <c r="BA787" i="1"/>
  <c r="BA785" i="1" s="1"/>
  <c r="AZ787" i="1"/>
  <c r="BQ770" i="1"/>
  <c r="BQ769" i="1" s="1"/>
  <c r="BP770" i="1"/>
  <c r="BP769" i="1" s="1"/>
  <c r="BO770" i="1"/>
  <c r="BO769" i="1" s="1"/>
  <c r="BN770" i="1"/>
  <c r="BN769" i="1" s="1"/>
  <c r="BM770" i="1"/>
  <c r="BM769" i="1" s="1"/>
  <c r="BL770" i="1"/>
  <c r="BL769" i="1" s="1"/>
  <c r="BK770" i="1"/>
  <c r="BK769" i="1" s="1"/>
  <c r="BJ770" i="1"/>
  <c r="BJ769" i="1" s="1"/>
  <c r="BI770" i="1"/>
  <c r="BI769" i="1" s="1"/>
  <c r="BH770" i="1"/>
  <c r="BH769" i="1" s="1"/>
  <c r="BG770" i="1"/>
  <c r="BG769" i="1" s="1"/>
  <c r="BF770" i="1"/>
  <c r="BD770" i="1"/>
  <c r="BD769" i="1" s="1"/>
  <c r="BC770" i="1"/>
  <c r="BC769" i="1" s="1"/>
  <c r="BB770" i="1"/>
  <c r="BB769" i="1" s="1"/>
  <c r="BA770" i="1"/>
  <c r="BA769" i="1" s="1"/>
  <c r="AZ770" i="1"/>
  <c r="BQ767" i="1"/>
  <c r="BQ766" i="1" s="1"/>
  <c r="BP767" i="1"/>
  <c r="BP766" i="1" s="1"/>
  <c r="BO767" i="1"/>
  <c r="BO766" i="1" s="1"/>
  <c r="BN767" i="1"/>
  <c r="BN766" i="1" s="1"/>
  <c r="BM767" i="1"/>
  <c r="BM766" i="1" s="1"/>
  <c r="BL767" i="1"/>
  <c r="BL766" i="1" s="1"/>
  <c r="BK767" i="1"/>
  <c r="BK766" i="1" s="1"/>
  <c r="BJ767" i="1"/>
  <c r="BJ766" i="1" s="1"/>
  <c r="BI767" i="1"/>
  <c r="BI766" i="1" s="1"/>
  <c r="BH767" i="1"/>
  <c r="BH766" i="1" s="1"/>
  <c r="BG767" i="1"/>
  <c r="BG766" i="1" s="1"/>
  <c r="BF767" i="1"/>
  <c r="BD767" i="1"/>
  <c r="BD766" i="1" s="1"/>
  <c r="BC767" i="1"/>
  <c r="BC766" i="1" s="1"/>
  <c r="BB767" i="1"/>
  <c r="BB766" i="1" s="1"/>
  <c r="BA767" i="1"/>
  <c r="BA766" i="1" s="1"/>
  <c r="AZ767" i="1"/>
  <c r="BQ762" i="1"/>
  <c r="BQ755" i="1" s="1"/>
  <c r="BP762" i="1"/>
  <c r="BP755" i="1" s="1"/>
  <c r="BO762" i="1"/>
  <c r="BO755" i="1" s="1"/>
  <c r="BN762" i="1"/>
  <c r="BN755" i="1" s="1"/>
  <c r="BM762" i="1"/>
  <c r="BM755" i="1" s="1"/>
  <c r="BL762" i="1"/>
  <c r="BL755" i="1" s="1"/>
  <c r="BK762" i="1"/>
  <c r="BK755" i="1" s="1"/>
  <c r="BJ762" i="1"/>
  <c r="BJ755" i="1" s="1"/>
  <c r="BI762" i="1"/>
  <c r="BI755" i="1" s="1"/>
  <c r="BH762" i="1"/>
  <c r="BH755" i="1" s="1"/>
  <c r="BG762" i="1"/>
  <c r="BG755" i="1" s="1"/>
  <c r="BF762" i="1"/>
  <c r="BD762" i="1"/>
  <c r="BD755" i="1" s="1"/>
  <c r="BC762" i="1"/>
  <c r="BC755" i="1" s="1"/>
  <c r="BB762" i="1"/>
  <c r="BB755" i="1" s="1"/>
  <c r="BA762" i="1"/>
  <c r="BA755" i="1" s="1"/>
  <c r="AZ762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D753" i="1"/>
  <c r="BC753" i="1"/>
  <c r="BB753" i="1"/>
  <c r="BA753" i="1"/>
  <c r="AZ753" i="1"/>
  <c r="BQ747" i="1"/>
  <c r="BQ745" i="1" s="1"/>
  <c r="BP747" i="1"/>
  <c r="BP745" i="1" s="1"/>
  <c r="BO747" i="1"/>
  <c r="BO745" i="1" s="1"/>
  <c r="BN747" i="1"/>
  <c r="BN745" i="1" s="1"/>
  <c r="BM747" i="1"/>
  <c r="BM745" i="1" s="1"/>
  <c r="BL747" i="1"/>
  <c r="BL745" i="1" s="1"/>
  <c r="BK747" i="1"/>
  <c r="BK745" i="1" s="1"/>
  <c r="BJ747" i="1"/>
  <c r="BJ745" i="1" s="1"/>
  <c r="BI747" i="1"/>
  <c r="BI745" i="1" s="1"/>
  <c r="BH747" i="1"/>
  <c r="BH745" i="1" s="1"/>
  <c r="BG747" i="1"/>
  <c r="BG745" i="1" s="1"/>
  <c r="BF747" i="1"/>
  <c r="BD747" i="1"/>
  <c r="BD745" i="1" s="1"/>
  <c r="BC747" i="1"/>
  <c r="BC745" i="1" s="1"/>
  <c r="BB747" i="1"/>
  <c r="BB745" i="1" s="1"/>
  <c r="BA747" i="1"/>
  <c r="BA745" i="1" s="1"/>
  <c r="AZ747" i="1"/>
  <c r="BQ730" i="1"/>
  <c r="BQ729" i="1" s="1"/>
  <c r="BP730" i="1"/>
  <c r="BP729" i="1" s="1"/>
  <c r="BO730" i="1"/>
  <c r="BO729" i="1" s="1"/>
  <c r="BN730" i="1"/>
  <c r="BN729" i="1" s="1"/>
  <c r="BM730" i="1"/>
  <c r="BM729" i="1" s="1"/>
  <c r="BL730" i="1"/>
  <c r="BL729" i="1" s="1"/>
  <c r="BK730" i="1"/>
  <c r="BK729" i="1" s="1"/>
  <c r="BJ730" i="1"/>
  <c r="BJ729" i="1" s="1"/>
  <c r="BI730" i="1"/>
  <c r="BI729" i="1" s="1"/>
  <c r="BH730" i="1"/>
  <c r="BH729" i="1" s="1"/>
  <c r="BG730" i="1"/>
  <c r="BG729" i="1" s="1"/>
  <c r="BF730" i="1"/>
  <c r="BD730" i="1"/>
  <c r="BD729" i="1" s="1"/>
  <c r="BC730" i="1"/>
  <c r="BC729" i="1" s="1"/>
  <c r="BB730" i="1"/>
  <c r="BB729" i="1" s="1"/>
  <c r="BA730" i="1"/>
  <c r="BA729" i="1" s="1"/>
  <c r="AZ730" i="1"/>
  <c r="BQ727" i="1"/>
  <c r="BQ726" i="1" s="1"/>
  <c r="BP727" i="1"/>
  <c r="BP726" i="1" s="1"/>
  <c r="BO727" i="1"/>
  <c r="BO726" i="1" s="1"/>
  <c r="BN727" i="1"/>
  <c r="BN726" i="1" s="1"/>
  <c r="BM727" i="1"/>
  <c r="BM726" i="1" s="1"/>
  <c r="BL727" i="1"/>
  <c r="BL726" i="1" s="1"/>
  <c r="BK727" i="1"/>
  <c r="BK726" i="1" s="1"/>
  <c r="BJ727" i="1"/>
  <c r="BJ726" i="1" s="1"/>
  <c r="BI727" i="1"/>
  <c r="BI726" i="1" s="1"/>
  <c r="BH727" i="1"/>
  <c r="BH726" i="1" s="1"/>
  <c r="BG727" i="1"/>
  <c r="BG726" i="1" s="1"/>
  <c r="BF727" i="1"/>
  <c r="BD727" i="1"/>
  <c r="BD726" i="1" s="1"/>
  <c r="BC727" i="1"/>
  <c r="BC726" i="1" s="1"/>
  <c r="BB727" i="1"/>
  <c r="BB726" i="1" s="1"/>
  <c r="BA727" i="1"/>
  <c r="BA726" i="1" s="1"/>
  <c r="AZ727" i="1"/>
  <c r="BQ722" i="1"/>
  <c r="BQ714" i="1" s="1"/>
  <c r="BP722" i="1"/>
  <c r="BP714" i="1" s="1"/>
  <c r="BO722" i="1"/>
  <c r="BO714" i="1" s="1"/>
  <c r="BN722" i="1"/>
  <c r="BN714" i="1" s="1"/>
  <c r="BM722" i="1"/>
  <c r="BM714" i="1" s="1"/>
  <c r="BL722" i="1"/>
  <c r="BL714" i="1" s="1"/>
  <c r="BK722" i="1"/>
  <c r="BK714" i="1" s="1"/>
  <c r="BJ722" i="1"/>
  <c r="BJ714" i="1" s="1"/>
  <c r="BI722" i="1"/>
  <c r="BI714" i="1" s="1"/>
  <c r="BH722" i="1"/>
  <c r="BH714" i="1" s="1"/>
  <c r="BG722" i="1"/>
  <c r="BG714" i="1" s="1"/>
  <c r="BF722" i="1"/>
  <c r="BD722" i="1"/>
  <c r="BD714" i="1" s="1"/>
  <c r="BC722" i="1"/>
  <c r="BC714" i="1" s="1"/>
  <c r="BB722" i="1"/>
  <c r="BB714" i="1" s="1"/>
  <c r="BA722" i="1"/>
  <c r="BA714" i="1" s="1"/>
  <c r="AZ72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D712" i="1"/>
  <c r="BC712" i="1"/>
  <c r="BB712" i="1"/>
  <c r="BA712" i="1"/>
  <c r="AZ712" i="1"/>
  <c r="BQ706" i="1"/>
  <c r="BQ704" i="1" s="1"/>
  <c r="BP706" i="1"/>
  <c r="BP704" i="1" s="1"/>
  <c r="BO706" i="1"/>
  <c r="BO704" i="1" s="1"/>
  <c r="BN706" i="1"/>
  <c r="BN704" i="1" s="1"/>
  <c r="BM706" i="1"/>
  <c r="BM704" i="1" s="1"/>
  <c r="BL706" i="1"/>
  <c r="BL704" i="1" s="1"/>
  <c r="BK706" i="1"/>
  <c r="BK704" i="1" s="1"/>
  <c r="BJ706" i="1"/>
  <c r="BJ704" i="1" s="1"/>
  <c r="BI706" i="1"/>
  <c r="BI704" i="1" s="1"/>
  <c r="BH706" i="1"/>
  <c r="BH704" i="1" s="1"/>
  <c r="BG706" i="1"/>
  <c r="BG704" i="1" s="1"/>
  <c r="BF706" i="1"/>
  <c r="BD706" i="1"/>
  <c r="BD704" i="1" s="1"/>
  <c r="BC706" i="1"/>
  <c r="BC704" i="1" s="1"/>
  <c r="BB706" i="1"/>
  <c r="BB704" i="1" s="1"/>
  <c r="BA706" i="1"/>
  <c r="BA704" i="1" s="1"/>
  <c r="AZ706" i="1"/>
  <c r="BQ689" i="1"/>
  <c r="BQ688" i="1" s="1"/>
  <c r="BP689" i="1"/>
  <c r="BP688" i="1" s="1"/>
  <c r="BO689" i="1"/>
  <c r="BO688" i="1" s="1"/>
  <c r="BN689" i="1"/>
  <c r="BN688" i="1" s="1"/>
  <c r="BM689" i="1"/>
  <c r="BM688" i="1" s="1"/>
  <c r="BL689" i="1"/>
  <c r="BL688" i="1" s="1"/>
  <c r="BK689" i="1"/>
  <c r="BK688" i="1" s="1"/>
  <c r="BJ689" i="1"/>
  <c r="BJ688" i="1" s="1"/>
  <c r="BI689" i="1"/>
  <c r="BI688" i="1" s="1"/>
  <c r="BH689" i="1"/>
  <c r="BH688" i="1" s="1"/>
  <c r="BG689" i="1"/>
  <c r="BG688" i="1" s="1"/>
  <c r="BF689" i="1"/>
  <c r="BD689" i="1"/>
  <c r="BD688" i="1" s="1"/>
  <c r="BC689" i="1"/>
  <c r="BC688" i="1" s="1"/>
  <c r="BB689" i="1"/>
  <c r="BB688" i="1" s="1"/>
  <c r="BA689" i="1"/>
  <c r="BA688" i="1" s="1"/>
  <c r="AZ689" i="1"/>
  <c r="BQ686" i="1"/>
  <c r="BQ685" i="1" s="1"/>
  <c r="BP686" i="1"/>
  <c r="BP685" i="1" s="1"/>
  <c r="BO686" i="1"/>
  <c r="BO685" i="1" s="1"/>
  <c r="BN686" i="1"/>
  <c r="BN685" i="1" s="1"/>
  <c r="BM686" i="1"/>
  <c r="BM685" i="1" s="1"/>
  <c r="BL686" i="1"/>
  <c r="BL685" i="1" s="1"/>
  <c r="BK686" i="1"/>
  <c r="BK685" i="1" s="1"/>
  <c r="BJ686" i="1"/>
  <c r="BJ685" i="1" s="1"/>
  <c r="BI686" i="1"/>
  <c r="BI685" i="1" s="1"/>
  <c r="BH686" i="1"/>
  <c r="BH685" i="1" s="1"/>
  <c r="BG686" i="1"/>
  <c r="BG685" i="1" s="1"/>
  <c r="BF686" i="1"/>
  <c r="BD686" i="1"/>
  <c r="BD685" i="1" s="1"/>
  <c r="BC686" i="1"/>
  <c r="BC685" i="1" s="1"/>
  <c r="BB686" i="1"/>
  <c r="BB685" i="1" s="1"/>
  <c r="BA686" i="1"/>
  <c r="BA685" i="1" s="1"/>
  <c r="AZ686" i="1"/>
  <c r="BQ681" i="1"/>
  <c r="BQ674" i="1" s="1"/>
  <c r="BP681" i="1"/>
  <c r="BP674" i="1" s="1"/>
  <c r="BO681" i="1"/>
  <c r="BO674" i="1" s="1"/>
  <c r="BN681" i="1"/>
  <c r="BN674" i="1" s="1"/>
  <c r="BM681" i="1"/>
  <c r="BM674" i="1" s="1"/>
  <c r="BL681" i="1"/>
  <c r="BL674" i="1" s="1"/>
  <c r="BK681" i="1"/>
  <c r="BK674" i="1" s="1"/>
  <c r="BJ681" i="1"/>
  <c r="BJ674" i="1" s="1"/>
  <c r="BI681" i="1"/>
  <c r="BI674" i="1" s="1"/>
  <c r="BH681" i="1"/>
  <c r="BH674" i="1" s="1"/>
  <c r="BG681" i="1"/>
  <c r="BG674" i="1" s="1"/>
  <c r="BF681" i="1"/>
  <c r="BD681" i="1"/>
  <c r="BD674" i="1" s="1"/>
  <c r="BC681" i="1"/>
  <c r="BC674" i="1" s="1"/>
  <c r="BB681" i="1"/>
  <c r="BB674" i="1" s="1"/>
  <c r="BA681" i="1"/>
  <c r="BA674" i="1" s="1"/>
  <c r="AZ681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D672" i="1"/>
  <c r="BC672" i="1"/>
  <c r="BB672" i="1"/>
  <c r="BA672" i="1"/>
  <c r="AZ672" i="1"/>
  <c r="BQ666" i="1"/>
  <c r="BQ664" i="1" s="1"/>
  <c r="BP666" i="1"/>
  <c r="BP664" i="1" s="1"/>
  <c r="BO666" i="1"/>
  <c r="BO664" i="1" s="1"/>
  <c r="BN666" i="1"/>
  <c r="BN664" i="1" s="1"/>
  <c r="BM666" i="1"/>
  <c r="BM664" i="1" s="1"/>
  <c r="BL666" i="1"/>
  <c r="BL664" i="1" s="1"/>
  <c r="BK666" i="1"/>
  <c r="BK664" i="1" s="1"/>
  <c r="BJ666" i="1"/>
  <c r="BJ664" i="1" s="1"/>
  <c r="BI666" i="1"/>
  <c r="BI664" i="1" s="1"/>
  <c r="BH666" i="1"/>
  <c r="BH664" i="1" s="1"/>
  <c r="BG666" i="1"/>
  <c r="BG664" i="1" s="1"/>
  <c r="BF666" i="1"/>
  <c r="BD666" i="1"/>
  <c r="BD664" i="1" s="1"/>
  <c r="BC666" i="1"/>
  <c r="BC664" i="1" s="1"/>
  <c r="BB666" i="1"/>
  <c r="BB664" i="1" s="1"/>
  <c r="BA666" i="1"/>
  <c r="BA664" i="1" s="1"/>
  <c r="AZ666" i="1"/>
  <c r="BQ649" i="1"/>
  <c r="BQ648" i="1" s="1"/>
  <c r="BP649" i="1"/>
  <c r="BP648" i="1" s="1"/>
  <c r="BO649" i="1"/>
  <c r="BO648" i="1" s="1"/>
  <c r="BN649" i="1"/>
  <c r="BN648" i="1" s="1"/>
  <c r="BM649" i="1"/>
  <c r="BM648" i="1" s="1"/>
  <c r="BL649" i="1"/>
  <c r="BL648" i="1" s="1"/>
  <c r="BK649" i="1"/>
  <c r="BK648" i="1" s="1"/>
  <c r="BJ649" i="1"/>
  <c r="BJ648" i="1" s="1"/>
  <c r="BI649" i="1"/>
  <c r="BI648" i="1" s="1"/>
  <c r="BH649" i="1"/>
  <c r="BH648" i="1" s="1"/>
  <c r="BG649" i="1"/>
  <c r="BG648" i="1" s="1"/>
  <c r="BF649" i="1"/>
  <c r="BD649" i="1"/>
  <c r="BD648" i="1" s="1"/>
  <c r="BC649" i="1"/>
  <c r="BC648" i="1" s="1"/>
  <c r="BB649" i="1"/>
  <c r="BB648" i="1" s="1"/>
  <c r="BA649" i="1"/>
  <c r="BA648" i="1" s="1"/>
  <c r="AZ649" i="1"/>
  <c r="BQ646" i="1"/>
  <c r="BQ645" i="1" s="1"/>
  <c r="BP646" i="1"/>
  <c r="BP645" i="1" s="1"/>
  <c r="BO646" i="1"/>
  <c r="BO645" i="1" s="1"/>
  <c r="BN646" i="1"/>
  <c r="BN645" i="1" s="1"/>
  <c r="BM646" i="1"/>
  <c r="BM645" i="1" s="1"/>
  <c r="BL646" i="1"/>
  <c r="BL645" i="1" s="1"/>
  <c r="BK646" i="1"/>
  <c r="BK645" i="1" s="1"/>
  <c r="BJ646" i="1"/>
  <c r="BJ645" i="1" s="1"/>
  <c r="BI646" i="1"/>
  <c r="BI645" i="1" s="1"/>
  <c r="BH646" i="1"/>
  <c r="BH645" i="1" s="1"/>
  <c r="BG646" i="1"/>
  <c r="BG645" i="1" s="1"/>
  <c r="BF646" i="1"/>
  <c r="BD646" i="1"/>
  <c r="BD645" i="1" s="1"/>
  <c r="BC646" i="1"/>
  <c r="BC645" i="1" s="1"/>
  <c r="BB646" i="1"/>
  <c r="BB645" i="1" s="1"/>
  <c r="BA646" i="1"/>
  <c r="BA645" i="1" s="1"/>
  <c r="AZ646" i="1"/>
  <c r="BQ641" i="1"/>
  <c r="BQ633" i="1" s="1"/>
  <c r="BP641" i="1"/>
  <c r="BP633" i="1" s="1"/>
  <c r="BO641" i="1"/>
  <c r="BO633" i="1" s="1"/>
  <c r="BN641" i="1"/>
  <c r="BN633" i="1" s="1"/>
  <c r="BM641" i="1"/>
  <c r="BM633" i="1" s="1"/>
  <c r="BL641" i="1"/>
  <c r="BL633" i="1" s="1"/>
  <c r="BK641" i="1"/>
  <c r="BK633" i="1" s="1"/>
  <c r="BJ641" i="1"/>
  <c r="BJ633" i="1" s="1"/>
  <c r="BI641" i="1"/>
  <c r="BI633" i="1" s="1"/>
  <c r="BH641" i="1"/>
  <c r="BH633" i="1" s="1"/>
  <c r="BG641" i="1"/>
  <c r="BG633" i="1" s="1"/>
  <c r="BF641" i="1"/>
  <c r="BD641" i="1"/>
  <c r="BD633" i="1" s="1"/>
  <c r="BC641" i="1"/>
  <c r="BC633" i="1" s="1"/>
  <c r="BB641" i="1"/>
  <c r="BB633" i="1" s="1"/>
  <c r="BA641" i="1"/>
  <c r="BA633" i="1" s="1"/>
  <c r="AZ64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D631" i="1"/>
  <c r="BC631" i="1"/>
  <c r="BB631" i="1"/>
  <c r="BA631" i="1"/>
  <c r="AZ631" i="1"/>
  <c r="BQ625" i="1"/>
  <c r="BQ623" i="1" s="1"/>
  <c r="BP625" i="1"/>
  <c r="BP623" i="1" s="1"/>
  <c r="BO625" i="1"/>
  <c r="BO623" i="1" s="1"/>
  <c r="BN625" i="1"/>
  <c r="BN623" i="1" s="1"/>
  <c r="BM625" i="1"/>
  <c r="BM623" i="1" s="1"/>
  <c r="BL625" i="1"/>
  <c r="BL623" i="1" s="1"/>
  <c r="BK625" i="1"/>
  <c r="BK623" i="1" s="1"/>
  <c r="BJ625" i="1"/>
  <c r="BJ623" i="1" s="1"/>
  <c r="BI625" i="1"/>
  <c r="BI623" i="1" s="1"/>
  <c r="BH625" i="1"/>
  <c r="BH623" i="1" s="1"/>
  <c r="BG625" i="1"/>
  <c r="BG623" i="1" s="1"/>
  <c r="BF625" i="1"/>
  <c r="BD625" i="1"/>
  <c r="BD623" i="1" s="1"/>
  <c r="BC625" i="1"/>
  <c r="BC623" i="1" s="1"/>
  <c r="BB625" i="1"/>
  <c r="BB623" i="1" s="1"/>
  <c r="BA625" i="1"/>
  <c r="BA623" i="1" s="1"/>
  <c r="AZ625" i="1"/>
  <c r="BQ608" i="1"/>
  <c r="BQ607" i="1" s="1"/>
  <c r="BP608" i="1"/>
  <c r="BP607" i="1" s="1"/>
  <c r="BO608" i="1"/>
  <c r="BO607" i="1" s="1"/>
  <c r="BN608" i="1"/>
  <c r="BN607" i="1" s="1"/>
  <c r="BM608" i="1"/>
  <c r="BM607" i="1" s="1"/>
  <c r="BL608" i="1"/>
  <c r="BL607" i="1" s="1"/>
  <c r="BK608" i="1"/>
  <c r="BK607" i="1" s="1"/>
  <c r="BJ608" i="1"/>
  <c r="BJ607" i="1" s="1"/>
  <c r="BI608" i="1"/>
  <c r="BI607" i="1" s="1"/>
  <c r="BH608" i="1"/>
  <c r="BH607" i="1" s="1"/>
  <c r="BG608" i="1"/>
  <c r="BG607" i="1" s="1"/>
  <c r="BF608" i="1"/>
  <c r="BD608" i="1"/>
  <c r="BD607" i="1" s="1"/>
  <c r="BC608" i="1"/>
  <c r="BC607" i="1" s="1"/>
  <c r="BB608" i="1"/>
  <c r="BB607" i="1" s="1"/>
  <c r="BA608" i="1"/>
  <c r="BA607" i="1" s="1"/>
  <c r="AZ608" i="1"/>
  <c r="BQ605" i="1"/>
  <c r="BQ604" i="1" s="1"/>
  <c r="BP605" i="1"/>
  <c r="BP604" i="1" s="1"/>
  <c r="BO605" i="1"/>
  <c r="BO604" i="1" s="1"/>
  <c r="BN605" i="1"/>
  <c r="BN604" i="1" s="1"/>
  <c r="BM605" i="1"/>
  <c r="BM604" i="1" s="1"/>
  <c r="BL605" i="1"/>
  <c r="BL604" i="1" s="1"/>
  <c r="BK605" i="1"/>
  <c r="BK604" i="1" s="1"/>
  <c r="BJ605" i="1"/>
  <c r="BJ604" i="1" s="1"/>
  <c r="BI605" i="1"/>
  <c r="BI604" i="1" s="1"/>
  <c r="BH605" i="1"/>
  <c r="BH604" i="1" s="1"/>
  <c r="BG605" i="1"/>
  <c r="BG604" i="1" s="1"/>
  <c r="BF605" i="1"/>
  <c r="BD605" i="1"/>
  <c r="BD604" i="1" s="1"/>
  <c r="BC605" i="1"/>
  <c r="BC604" i="1" s="1"/>
  <c r="BB605" i="1"/>
  <c r="BB604" i="1" s="1"/>
  <c r="BA605" i="1"/>
  <c r="BA604" i="1" s="1"/>
  <c r="AZ605" i="1"/>
  <c r="BQ600" i="1"/>
  <c r="BQ591" i="1" s="1"/>
  <c r="BP600" i="1"/>
  <c r="BP591" i="1" s="1"/>
  <c r="BO600" i="1"/>
  <c r="BO591" i="1" s="1"/>
  <c r="BN600" i="1"/>
  <c r="BN591" i="1" s="1"/>
  <c r="BM600" i="1"/>
  <c r="BM591" i="1" s="1"/>
  <c r="BL600" i="1"/>
  <c r="BL591" i="1" s="1"/>
  <c r="BK600" i="1"/>
  <c r="BK591" i="1" s="1"/>
  <c r="BJ600" i="1"/>
  <c r="BJ591" i="1" s="1"/>
  <c r="BI600" i="1"/>
  <c r="BI591" i="1" s="1"/>
  <c r="BH600" i="1"/>
  <c r="BH591" i="1" s="1"/>
  <c r="BG600" i="1"/>
  <c r="BG591" i="1" s="1"/>
  <c r="BF600" i="1"/>
  <c r="BD600" i="1"/>
  <c r="BD591" i="1" s="1"/>
  <c r="BC600" i="1"/>
  <c r="BC591" i="1" s="1"/>
  <c r="BB600" i="1"/>
  <c r="BB591" i="1" s="1"/>
  <c r="BA600" i="1"/>
  <c r="BA591" i="1" s="1"/>
  <c r="AZ600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D589" i="1"/>
  <c r="BC589" i="1"/>
  <c r="BB589" i="1"/>
  <c r="BA589" i="1"/>
  <c r="AZ589" i="1"/>
  <c r="BQ583" i="1"/>
  <c r="BQ581" i="1" s="1"/>
  <c r="BP583" i="1"/>
  <c r="BP581" i="1" s="1"/>
  <c r="BO583" i="1"/>
  <c r="BO581" i="1" s="1"/>
  <c r="BN583" i="1"/>
  <c r="BN581" i="1" s="1"/>
  <c r="BM583" i="1"/>
  <c r="BM581" i="1" s="1"/>
  <c r="BL583" i="1"/>
  <c r="BL581" i="1" s="1"/>
  <c r="BK583" i="1"/>
  <c r="BK581" i="1" s="1"/>
  <c r="BJ583" i="1"/>
  <c r="BJ581" i="1" s="1"/>
  <c r="BI583" i="1"/>
  <c r="BI581" i="1" s="1"/>
  <c r="BH583" i="1"/>
  <c r="BH581" i="1" s="1"/>
  <c r="BG583" i="1"/>
  <c r="BG581" i="1" s="1"/>
  <c r="BF583" i="1"/>
  <c r="BD583" i="1"/>
  <c r="BD581" i="1" s="1"/>
  <c r="BC583" i="1"/>
  <c r="BC581" i="1" s="1"/>
  <c r="BB583" i="1"/>
  <c r="BB581" i="1" s="1"/>
  <c r="BA583" i="1"/>
  <c r="BA581" i="1" s="1"/>
  <c r="AZ583" i="1"/>
  <c r="BQ566" i="1"/>
  <c r="BQ565" i="1" s="1"/>
  <c r="BP566" i="1"/>
  <c r="BP565" i="1" s="1"/>
  <c r="BO566" i="1"/>
  <c r="BO565" i="1" s="1"/>
  <c r="BN566" i="1"/>
  <c r="BN565" i="1" s="1"/>
  <c r="BM566" i="1"/>
  <c r="BM565" i="1" s="1"/>
  <c r="BL566" i="1"/>
  <c r="BL565" i="1" s="1"/>
  <c r="BK566" i="1"/>
  <c r="BK565" i="1" s="1"/>
  <c r="BJ566" i="1"/>
  <c r="BJ565" i="1" s="1"/>
  <c r="BI566" i="1"/>
  <c r="BI565" i="1" s="1"/>
  <c r="BH566" i="1"/>
  <c r="BH565" i="1" s="1"/>
  <c r="BG566" i="1"/>
  <c r="BG565" i="1" s="1"/>
  <c r="BF566" i="1"/>
  <c r="BD566" i="1"/>
  <c r="BD565" i="1" s="1"/>
  <c r="BC566" i="1"/>
  <c r="BC565" i="1" s="1"/>
  <c r="BB566" i="1"/>
  <c r="BB565" i="1" s="1"/>
  <c r="BA566" i="1"/>
  <c r="BA565" i="1" s="1"/>
  <c r="AZ566" i="1"/>
  <c r="BQ563" i="1"/>
  <c r="BQ562" i="1" s="1"/>
  <c r="BP563" i="1"/>
  <c r="BP562" i="1" s="1"/>
  <c r="BO563" i="1"/>
  <c r="BO562" i="1" s="1"/>
  <c r="BN563" i="1"/>
  <c r="BN562" i="1" s="1"/>
  <c r="BM563" i="1"/>
  <c r="BM562" i="1" s="1"/>
  <c r="BL563" i="1"/>
  <c r="BL562" i="1" s="1"/>
  <c r="BK563" i="1"/>
  <c r="BK562" i="1" s="1"/>
  <c r="BJ563" i="1"/>
  <c r="BJ562" i="1" s="1"/>
  <c r="BI563" i="1"/>
  <c r="BI562" i="1" s="1"/>
  <c r="BH563" i="1"/>
  <c r="BH562" i="1" s="1"/>
  <c r="BG563" i="1"/>
  <c r="BG562" i="1" s="1"/>
  <c r="BF563" i="1"/>
  <c r="BD563" i="1"/>
  <c r="BD562" i="1" s="1"/>
  <c r="BC563" i="1"/>
  <c r="BC562" i="1" s="1"/>
  <c r="BB563" i="1"/>
  <c r="BB562" i="1" s="1"/>
  <c r="BA563" i="1"/>
  <c r="BA562" i="1" s="1"/>
  <c r="AZ563" i="1"/>
  <c r="BQ558" i="1"/>
  <c r="BQ550" i="1" s="1"/>
  <c r="BP558" i="1"/>
  <c r="BP550" i="1" s="1"/>
  <c r="BO558" i="1"/>
  <c r="BO550" i="1" s="1"/>
  <c r="BN558" i="1"/>
  <c r="BN550" i="1" s="1"/>
  <c r="BM558" i="1"/>
  <c r="BM550" i="1" s="1"/>
  <c r="BL558" i="1"/>
  <c r="BL550" i="1" s="1"/>
  <c r="BK558" i="1"/>
  <c r="BK550" i="1" s="1"/>
  <c r="BJ558" i="1"/>
  <c r="BJ550" i="1" s="1"/>
  <c r="BI558" i="1"/>
  <c r="BI550" i="1" s="1"/>
  <c r="BH558" i="1"/>
  <c r="BH550" i="1" s="1"/>
  <c r="BG558" i="1"/>
  <c r="BG550" i="1" s="1"/>
  <c r="BF558" i="1"/>
  <c r="BD558" i="1"/>
  <c r="BD550" i="1" s="1"/>
  <c r="BC558" i="1"/>
  <c r="BC550" i="1" s="1"/>
  <c r="BB558" i="1"/>
  <c r="BB550" i="1" s="1"/>
  <c r="BA558" i="1"/>
  <c r="BA550" i="1" s="1"/>
  <c r="AZ55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D548" i="1"/>
  <c r="BC548" i="1"/>
  <c r="BB548" i="1"/>
  <c r="BA548" i="1"/>
  <c r="AZ548" i="1"/>
  <c r="BQ542" i="1"/>
  <c r="BQ540" i="1" s="1"/>
  <c r="BP542" i="1"/>
  <c r="BP540" i="1" s="1"/>
  <c r="BO542" i="1"/>
  <c r="BO540" i="1" s="1"/>
  <c r="BN542" i="1"/>
  <c r="BN540" i="1" s="1"/>
  <c r="BM542" i="1"/>
  <c r="BM540" i="1" s="1"/>
  <c r="BL542" i="1"/>
  <c r="BL540" i="1" s="1"/>
  <c r="BK542" i="1"/>
  <c r="BK540" i="1" s="1"/>
  <c r="BJ542" i="1"/>
  <c r="BJ540" i="1" s="1"/>
  <c r="BI542" i="1"/>
  <c r="BI540" i="1" s="1"/>
  <c r="BH542" i="1"/>
  <c r="BH540" i="1" s="1"/>
  <c r="BG542" i="1"/>
  <c r="BG540" i="1" s="1"/>
  <c r="BF542" i="1"/>
  <c r="BD542" i="1"/>
  <c r="BD540" i="1" s="1"/>
  <c r="BC542" i="1"/>
  <c r="BC540" i="1" s="1"/>
  <c r="BB542" i="1"/>
  <c r="BB540" i="1" s="1"/>
  <c r="BA542" i="1"/>
  <c r="BA540" i="1" s="1"/>
  <c r="AZ542" i="1"/>
  <c r="BQ525" i="1"/>
  <c r="BQ524" i="1" s="1"/>
  <c r="BP525" i="1"/>
  <c r="BP524" i="1" s="1"/>
  <c r="BO525" i="1"/>
  <c r="BO524" i="1" s="1"/>
  <c r="BN525" i="1"/>
  <c r="BN524" i="1" s="1"/>
  <c r="BM525" i="1"/>
  <c r="BM524" i="1" s="1"/>
  <c r="BL525" i="1"/>
  <c r="BL524" i="1" s="1"/>
  <c r="BK525" i="1"/>
  <c r="BK524" i="1" s="1"/>
  <c r="BJ525" i="1"/>
  <c r="BJ524" i="1" s="1"/>
  <c r="BI525" i="1"/>
  <c r="BI524" i="1" s="1"/>
  <c r="BH525" i="1"/>
  <c r="BH524" i="1" s="1"/>
  <c r="BG525" i="1"/>
  <c r="BG524" i="1" s="1"/>
  <c r="BF525" i="1"/>
  <c r="BD525" i="1"/>
  <c r="BD524" i="1" s="1"/>
  <c r="BC525" i="1"/>
  <c r="BC524" i="1" s="1"/>
  <c r="BB525" i="1"/>
  <c r="BB524" i="1" s="1"/>
  <c r="BA525" i="1"/>
  <c r="BA524" i="1" s="1"/>
  <c r="AZ525" i="1"/>
  <c r="BQ522" i="1"/>
  <c r="BQ521" i="1" s="1"/>
  <c r="BP522" i="1"/>
  <c r="BP521" i="1" s="1"/>
  <c r="BO522" i="1"/>
  <c r="BO521" i="1" s="1"/>
  <c r="BN522" i="1"/>
  <c r="BN521" i="1" s="1"/>
  <c r="BM522" i="1"/>
  <c r="BM521" i="1" s="1"/>
  <c r="BL522" i="1"/>
  <c r="BL521" i="1" s="1"/>
  <c r="BK522" i="1"/>
  <c r="BK521" i="1" s="1"/>
  <c r="BJ522" i="1"/>
  <c r="BJ521" i="1" s="1"/>
  <c r="BI522" i="1"/>
  <c r="BI521" i="1" s="1"/>
  <c r="BH522" i="1"/>
  <c r="BH521" i="1" s="1"/>
  <c r="BG522" i="1"/>
  <c r="BG521" i="1" s="1"/>
  <c r="BF522" i="1"/>
  <c r="BD522" i="1"/>
  <c r="BD521" i="1" s="1"/>
  <c r="BC522" i="1"/>
  <c r="BC521" i="1" s="1"/>
  <c r="BB522" i="1"/>
  <c r="BB521" i="1" s="1"/>
  <c r="BA522" i="1"/>
  <c r="BA521" i="1" s="1"/>
  <c r="AZ522" i="1"/>
  <c r="BQ517" i="1"/>
  <c r="BQ509" i="1" s="1"/>
  <c r="BP517" i="1"/>
  <c r="BP509" i="1" s="1"/>
  <c r="BO517" i="1"/>
  <c r="BN517" i="1"/>
  <c r="BN509" i="1" s="1"/>
  <c r="BM517" i="1"/>
  <c r="BM509" i="1" s="1"/>
  <c r="BL517" i="1"/>
  <c r="BL509" i="1" s="1"/>
  <c r="BK517" i="1"/>
  <c r="BK509" i="1" s="1"/>
  <c r="BJ517" i="1"/>
  <c r="BJ509" i="1" s="1"/>
  <c r="BI517" i="1"/>
  <c r="BI509" i="1" s="1"/>
  <c r="BH517" i="1"/>
  <c r="BH509" i="1" s="1"/>
  <c r="BG517" i="1"/>
  <c r="BG509" i="1" s="1"/>
  <c r="BF517" i="1"/>
  <c r="BD517" i="1"/>
  <c r="BD509" i="1" s="1"/>
  <c r="BC517" i="1"/>
  <c r="BC509" i="1" s="1"/>
  <c r="BB517" i="1"/>
  <c r="BB509" i="1" s="1"/>
  <c r="BA517" i="1"/>
  <c r="BA509" i="1" s="1"/>
  <c r="AZ51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D507" i="1"/>
  <c r="BC507" i="1"/>
  <c r="BB507" i="1"/>
  <c r="BA507" i="1"/>
  <c r="AZ507" i="1"/>
  <c r="BQ501" i="1"/>
  <c r="BQ499" i="1" s="1"/>
  <c r="BP501" i="1"/>
  <c r="BP499" i="1" s="1"/>
  <c r="BO501" i="1"/>
  <c r="BO499" i="1" s="1"/>
  <c r="BN501" i="1"/>
  <c r="BN499" i="1" s="1"/>
  <c r="BM501" i="1"/>
  <c r="BM499" i="1" s="1"/>
  <c r="BL501" i="1"/>
  <c r="BL499" i="1" s="1"/>
  <c r="BK501" i="1"/>
  <c r="BK499" i="1" s="1"/>
  <c r="BJ501" i="1"/>
  <c r="BJ499" i="1" s="1"/>
  <c r="BI501" i="1"/>
  <c r="BI499" i="1" s="1"/>
  <c r="BH501" i="1"/>
  <c r="BH499" i="1" s="1"/>
  <c r="BG501" i="1"/>
  <c r="BG499" i="1" s="1"/>
  <c r="BF501" i="1"/>
  <c r="BD501" i="1"/>
  <c r="BD499" i="1" s="1"/>
  <c r="BC501" i="1"/>
  <c r="BC499" i="1" s="1"/>
  <c r="BB501" i="1"/>
  <c r="BB499" i="1" s="1"/>
  <c r="BA501" i="1"/>
  <c r="BA499" i="1" s="1"/>
  <c r="AZ501" i="1"/>
  <c r="BQ484" i="1"/>
  <c r="BQ483" i="1" s="1"/>
  <c r="BP484" i="1"/>
  <c r="BP483" i="1" s="1"/>
  <c r="BO484" i="1"/>
  <c r="BO483" i="1" s="1"/>
  <c r="BN484" i="1"/>
  <c r="BN483" i="1" s="1"/>
  <c r="BM484" i="1"/>
  <c r="BM483" i="1" s="1"/>
  <c r="BL484" i="1"/>
  <c r="BL483" i="1" s="1"/>
  <c r="BK484" i="1"/>
  <c r="BK483" i="1" s="1"/>
  <c r="BJ484" i="1"/>
  <c r="BJ483" i="1" s="1"/>
  <c r="BI484" i="1"/>
  <c r="BI483" i="1" s="1"/>
  <c r="BH484" i="1"/>
  <c r="BH483" i="1" s="1"/>
  <c r="BG484" i="1"/>
  <c r="BG483" i="1" s="1"/>
  <c r="BF484" i="1"/>
  <c r="BD484" i="1"/>
  <c r="BD483" i="1" s="1"/>
  <c r="BC484" i="1"/>
  <c r="BC483" i="1" s="1"/>
  <c r="BB484" i="1"/>
  <c r="BB483" i="1" s="1"/>
  <c r="BA484" i="1"/>
  <c r="BA483" i="1" s="1"/>
  <c r="AZ484" i="1"/>
  <c r="BQ480" i="1"/>
  <c r="BQ29" i="1" s="1"/>
  <c r="BP480" i="1"/>
  <c r="BO480" i="1"/>
  <c r="BN480" i="1"/>
  <c r="BN478" i="1" s="1"/>
  <c r="BN477" i="1" s="1"/>
  <c r="BM480" i="1"/>
  <c r="BM478" i="1" s="1"/>
  <c r="BM477" i="1" s="1"/>
  <c r="BL480" i="1"/>
  <c r="BK480" i="1"/>
  <c r="BJ480" i="1"/>
  <c r="BI480" i="1"/>
  <c r="BH480" i="1"/>
  <c r="BH478" i="1" s="1"/>
  <c r="BH477" i="1" s="1"/>
  <c r="BG480" i="1"/>
  <c r="BG478" i="1" s="1"/>
  <c r="BG477" i="1" s="1"/>
  <c r="BF480" i="1"/>
  <c r="BD480" i="1"/>
  <c r="BC480" i="1"/>
  <c r="BB480" i="1"/>
  <c r="BB478" i="1" s="1"/>
  <c r="BB477" i="1" s="1"/>
  <c r="BA480" i="1"/>
  <c r="BA478" i="1" s="1"/>
  <c r="BA477" i="1" s="1"/>
  <c r="AZ480" i="1"/>
  <c r="BQ473" i="1"/>
  <c r="BQ464" i="1" s="1"/>
  <c r="BP473" i="1"/>
  <c r="BP464" i="1" s="1"/>
  <c r="BO473" i="1"/>
  <c r="BO464" i="1" s="1"/>
  <c r="BN473" i="1"/>
  <c r="BN464" i="1" s="1"/>
  <c r="BM473" i="1"/>
  <c r="BM464" i="1" s="1"/>
  <c r="BL473" i="1"/>
  <c r="BL464" i="1" s="1"/>
  <c r="BK473" i="1"/>
  <c r="BK464" i="1" s="1"/>
  <c r="BJ473" i="1"/>
  <c r="BJ464" i="1" s="1"/>
  <c r="BI473" i="1"/>
  <c r="BI464" i="1" s="1"/>
  <c r="BH473" i="1"/>
  <c r="BH464" i="1" s="1"/>
  <c r="BG473" i="1"/>
  <c r="BG464" i="1" s="1"/>
  <c r="BF473" i="1"/>
  <c r="BD473" i="1"/>
  <c r="BD464" i="1" s="1"/>
  <c r="BC473" i="1"/>
  <c r="BC464" i="1" s="1"/>
  <c r="BB473" i="1"/>
  <c r="BB464" i="1" s="1"/>
  <c r="BA473" i="1"/>
  <c r="BA464" i="1" s="1"/>
  <c r="AZ473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D462" i="1"/>
  <c r="BC462" i="1"/>
  <c r="BB462" i="1"/>
  <c r="BA462" i="1"/>
  <c r="AZ462" i="1"/>
  <c r="BQ456" i="1"/>
  <c r="BQ454" i="1" s="1"/>
  <c r="BP456" i="1"/>
  <c r="BP454" i="1" s="1"/>
  <c r="BO456" i="1"/>
  <c r="BO454" i="1" s="1"/>
  <c r="BN456" i="1"/>
  <c r="BN454" i="1" s="1"/>
  <c r="BM456" i="1"/>
  <c r="BM454" i="1" s="1"/>
  <c r="BL456" i="1"/>
  <c r="BL454" i="1" s="1"/>
  <c r="BK456" i="1"/>
  <c r="BK454" i="1" s="1"/>
  <c r="BJ456" i="1"/>
  <c r="BJ454" i="1" s="1"/>
  <c r="BI456" i="1"/>
  <c r="BI454" i="1" s="1"/>
  <c r="BH456" i="1"/>
  <c r="BH454" i="1" s="1"/>
  <c r="BG456" i="1"/>
  <c r="BG454" i="1" s="1"/>
  <c r="BF456" i="1"/>
  <c r="BD456" i="1"/>
  <c r="BD454" i="1" s="1"/>
  <c r="BC456" i="1"/>
  <c r="BC454" i="1" s="1"/>
  <c r="BB456" i="1"/>
  <c r="BB454" i="1" s="1"/>
  <c r="BA456" i="1"/>
  <c r="BA454" i="1" s="1"/>
  <c r="AZ456" i="1"/>
  <c r="BQ439" i="1"/>
  <c r="BQ438" i="1" s="1"/>
  <c r="BP439" i="1"/>
  <c r="BP438" i="1" s="1"/>
  <c r="BO439" i="1"/>
  <c r="BO438" i="1" s="1"/>
  <c r="BN439" i="1"/>
  <c r="BN438" i="1" s="1"/>
  <c r="BM439" i="1"/>
  <c r="BM438" i="1" s="1"/>
  <c r="BL439" i="1"/>
  <c r="BL438" i="1" s="1"/>
  <c r="BK439" i="1"/>
  <c r="BK438" i="1" s="1"/>
  <c r="BJ439" i="1"/>
  <c r="BJ438" i="1" s="1"/>
  <c r="BI439" i="1"/>
  <c r="BI438" i="1" s="1"/>
  <c r="BH439" i="1"/>
  <c r="BH438" i="1" s="1"/>
  <c r="BG439" i="1"/>
  <c r="BG438" i="1" s="1"/>
  <c r="BF439" i="1"/>
  <c r="BD439" i="1"/>
  <c r="BD438" i="1" s="1"/>
  <c r="BC439" i="1"/>
  <c r="BC438" i="1" s="1"/>
  <c r="BB439" i="1"/>
  <c r="BB438" i="1" s="1"/>
  <c r="BA439" i="1"/>
  <c r="BA438" i="1" s="1"/>
  <c r="AZ439" i="1"/>
  <c r="BQ434" i="1"/>
  <c r="BQ426" i="1" s="1"/>
  <c r="BP434" i="1"/>
  <c r="BP426" i="1" s="1"/>
  <c r="BO434" i="1"/>
  <c r="BO426" i="1" s="1"/>
  <c r="BN434" i="1"/>
  <c r="BN426" i="1" s="1"/>
  <c r="BM434" i="1"/>
  <c r="BM426" i="1" s="1"/>
  <c r="BL434" i="1"/>
  <c r="BL426" i="1" s="1"/>
  <c r="BK434" i="1"/>
  <c r="BK426" i="1" s="1"/>
  <c r="BJ434" i="1"/>
  <c r="BJ426" i="1" s="1"/>
  <c r="BI434" i="1"/>
  <c r="BI426" i="1" s="1"/>
  <c r="BH434" i="1"/>
  <c r="BH426" i="1" s="1"/>
  <c r="BG434" i="1"/>
  <c r="BG426" i="1" s="1"/>
  <c r="BF434" i="1"/>
  <c r="BD434" i="1"/>
  <c r="BD426" i="1" s="1"/>
  <c r="BC434" i="1"/>
  <c r="BC426" i="1" s="1"/>
  <c r="BB434" i="1"/>
  <c r="BB426" i="1" s="1"/>
  <c r="BA434" i="1"/>
  <c r="BA426" i="1" s="1"/>
  <c r="AZ43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D424" i="1"/>
  <c r="BC424" i="1"/>
  <c r="BB424" i="1"/>
  <c r="BA424" i="1"/>
  <c r="AZ424" i="1"/>
  <c r="BQ418" i="1"/>
  <c r="BQ416" i="1" s="1"/>
  <c r="BP418" i="1"/>
  <c r="BP416" i="1" s="1"/>
  <c r="BO418" i="1"/>
  <c r="BO416" i="1" s="1"/>
  <c r="BN418" i="1"/>
  <c r="BN416" i="1" s="1"/>
  <c r="BM418" i="1"/>
  <c r="BM416" i="1" s="1"/>
  <c r="BL418" i="1"/>
  <c r="BL416" i="1" s="1"/>
  <c r="BK418" i="1"/>
  <c r="BK416" i="1" s="1"/>
  <c r="BJ418" i="1"/>
  <c r="BJ416" i="1" s="1"/>
  <c r="BI418" i="1"/>
  <c r="BI416" i="1" s="1"/>
  <c r="BH418" i="1"/>
  <c r="BH416" i="1" s="1"/>
  <c r="BG418" i="1"/>
  <c r="BG416" i="1" s="1"/>
  <c r="BF418" i="1"/>
  <c r="BD418" i="1"/>
  <c r="BD416" i="1" s="1"/>
  <c r="BC418" i="1"/>
  <c r="BC416" i="1" s="1"/>
  <c r="BB418" i="1"/>
  <c r="BB416" i="1" s="1"/>
  <c r="BA418" i="1"/>
  <c r="BA416" i="1" s="1"/>
  <c r="AZ418" i="1"/>
  <c r="BQ401" i="1"/>
  <c r="BQ400" i="1" s="1"/>
  <c r="BP401" i="1"/>
  <c r="BP400" i="1" s="1"/>
  <c r="BO401" i="1"/>
  <c r="BO400" i="1" s="1"/>
  <c r="BN401" i="1"/>
  <c r="BN400" i="1" s="1"/>
  <c r="BM401" i="1"/>
  <c r="BM400" i="1" s="1"/>
  <c r="BL401" i="1"/>
  <c r="BL400" i="1" s="1"/>
  <c r="BK401" i="1"/>
  <c r="BK400" i="1" s="1"/>
  <c r="BJ401" i="1"/>
  <c r="BJ400" i="1" s="1"/>
  <c r="BI401" i="1"/>
  <c r="BI400" i="1" s="1"/>
  <c r="BH401" i="1"/>
  <c r="BH400" i="1" s="1"/>
  <c r="BG401" i="1"/>
  <c r="BG400" i="1" s="1"/>
  <c r="BF401" i="1"/>
  <c r="BD401" i="1"/>
  <c r="BD400" i="1" s="1"/>
  <c r="BC401" i="1"/>
  <c r="BC400" i="1" s="1"/>
  <c r="BB401" i="1"/>
  <c r="BB400" i="1" s="1"/>
  <c r="BA401" i="1"/>
  <c r="BA400" i="1" s="1"/>
  <c r="AZ401" i="1"/>
  <c r="BQ396" i="1"/>
  <c r="BQ387" i="1" s="1"/>
  <c r="BP396" i="1"/>
  <c r="BP387" i="1" s="1"/>
  <c r="BO396" i="1"/>
  <c r="BO387" i="1" s="1"/>
  <c r="BN396" i="1"/>
  <c r="BN387" i="1" s="1"/>
  <c r="BM396" i="1"/>
  <c r="BM387" i="1" s="1"/>
  <c r="BL396" i="1"/>
  <c r="BL387" i="1" s="1"/>
  <c r="BK396" i="1"/>
  <c r="BK387" i="1" s="1"/>
  <c r="BJ396" i="1"/>
  <c r="BJ387" i="1" s="1"/>
  <c r="BI396" i="1"/>
  <c r="BI387" i="1" s="1"/>
  <c r="BH396" i="1"/>
  <c r="BH387" i="1" s="1"/>
  <c r="BG396" i="1"/>
  <c r="BG387" i="1" s="1"/>
  <c r="BF396" i="1"/>
  <c r="BD396" i="1"/>
  <c r="BD387" i="1" s="1"/>
  <c r="BC396" i="1"/>
  <c r="BC387" i="1" s="1"/>
  <c r="BB396" i="1"/>
  <c r="BB387" i="1" s="1"/>
  <c r="BA396" i="1"/>
  <c r="BA387" i="1" s="1"/>
  <c r="AZ396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D385" i="1"/>
  <c r="BC385" i="1"/>
  <c r="BB385" i="1"/>
  <c r="BA385" i="1"/>
  <c r="AZ385" i="1"/>
  <c r="BQ379" i="1"/>
  <c r="BQ377" i="1" s="1"/>
  <c r="BP379" i="1"/>
  <c r="BP377" i="1" s="1"/>
  <c r="BO379" i="1"/>
  <c r="BO377" i="1" s="1"/>
  <c r="BN379" i="1"/>
  <c r="BN377" i="1" s="1"/>
  <c r="BM379" i="1"/>
  <c r="BM377" i="1" s="1"/>
  <c r="BL379" i="1"/>
  <c r="BL377" i="1" s="1"/>
  <c r="BK379" i="1"/>
  <c r="BK377" i="1" s="1"/>
  <c r="BJ379" i="1"/>
  <c r="BJ377" i="1" s="1"/>
  <c r="BI379" i="1"/>
  <c r="BI377" i="1" s="1"/>
  <c r="BH379" i="1"/>
  <c r="BH377" i="1" s="1"/>
  <c r="BG379" i="1"/>
  <c r="BG377" i="1" s="1"/>
  <c r="BF379" i="1"/>
  <c r="BD379" i="1"/>
  <c r="BD377" i="1" s="1"/>
  <c r="BC379" i="1"/>
  <c r="BC377" i="1" s="1"/>
  <c r="BB379" i="1"/>
  <c r="BB377" i="1" s="1"/>
  <c r="BA379" i="1"/>
  <c r="BA377" i="1" s="1"/>
  <c r="AZ379" i="1"/>
  <c r="BQ362" i="1"/>
  <c r="BQ361" i="1" s="1"/>
  <c r="BP362" i="1"/>
  <c r="BP361" i="1" s="1"/>
  <c r="BO362" i="1"/>
  <c r="BO361" i="1" s="1"/>
  <c r="BN362" i="1"/>
  <c r="BN361" i="1" s="1"/>
  <c r="BM362" i="1"/>
  <c r="BM361" i="1" s="1"/>
  <c r="BL362" i="1"/>
  <c r="BL361" i="1" s="1"/>
  <c r="BK362" i="1"/>
  <c r="BK361" i="1" s="1"/>
  <c r="BJ362" i="1"/>
  <c r="BJ361" i="1" s="1"/>
  <c r="BI362" i="1"/>
  <c r="BI361" i="1" s="1"/>
  <c r="BH362" i="1"/>
  <c r="BH361" i="1" s="1"/>
  <c r="BG362" i="1"/>
  <c r="BG361" i="1" s="1"/>
  <c r="BF362" i="1"/>
  <c r="BD362" i="1"/>
  <c r="BD361" i="1" s="1"/>
  <c r="BC362" i="1"/>
  <c r="BC361" i="1" s="1"/>
  <c r="BB362" i="1"/>
  <c r="BB361" i="1" s="1"/>
  <c r="BA362" i="1"/>
  <c r="BA361" i="1" s="1"/>
  <c r="AZ362" i="1"/>
  <c r="BQ359" i="1"/>
  <c r="BQ358" i="1" s="1"/>
  <c r="BP359" i="1"/>
  <c r="BP358" i="1" s="1"/>
  <c r="BO359" i="1"/>
  <c r="BO358" i="1" s="1"/>
  <c r="BN359" i="1"/>
  <c r="BN358" i="1" s="1"/>
  <c r="BM359" i="1"/>
  <c r="BM358" i="1" s="1"/>
  <c r="BL359" i="1"/>
  <c r="BL358" i="1" s="1"/>
  <c r="BK359" i="1"/>
  <c r="BK358" i="1" s="1"/>
  <c r="BJ359" i="1"/>
  <c r="BJ358" i="1" s="1"/>
  <c r="BI359" i="1"/>
  <c r="BI358" i="1" s="1"/>
  <c r="BH359" i="1"/>
  <c r="BH358" i="1" s="1"/>
  <c r="BG359" i="1"/>
  <c r="BG358" i="1" s="1"/>
  <c r="BF359" i="1"/>
  <c r="BD359" i="1"/>
  <c r="BD358" i="1" s="1"/>
  <c r="BC359" i="1"/>
  <c r="BC358" i="1" s="1"/>
  <c r="BB359" i="1"/>
  <c r="BB358" i="1" s="1"/>
  <c r="BA359" i="1"/>
  <c r="BA358" i="1" s="1"/>
  <c r="AZ359" i="1"/>
  <c r="BQ354" i="1"/>
  <c r="BQ345" i="1" s="1"/>
  <c r="BP354" i="1"/>
  <c r="BP345" i="1" s="1"/>
  <c r="BO354" i="1"/>
  <c r="BO345" i="1" s="1"/>
  <c r="BN354" i="1"/>
  <c r="BN345" i="1" s="1"/>
  <c r="BM354" i="1"/>
  <c r="BM345" i="1" s="1"/>
  <c r="BL354" i="1"/>
  <c r="BL345" i="1" s="1"/>
  <c r="BK354" i="1"/>
  <c r="BK345" i="1" s="1"/>
  <c r="BJ354" i="1"/>
  <c r="BJ345" i="1" s="1"/>
  <c r="BI354" i="1"/>
  <c r="BI345" i="1" s="1"/>
  <c r="BH354" i="1"/>
  <c r="BH345" i="1" s="1"/>
  <c r="BG354" i="1"/>
  <c r="BG345" i="1" s="1"/>
  <c r="BF354" i="1"/>
  <c r="BD354" i="1"/>
  <c r="BD345" i="1" s="1"/>
  <c r="BC354" i="1"/>
  <c r="BC345" i="1" s="1"/>
  <c r="BB354" i="1"/>
  <c r="BB345" i="1" s="1"/>
  <c r="BA354" i="1"/>
  <c r="BA345" i="1" s="1"/>
  <c r="AZ354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D343" i="1"/>
  <c r="BC343" i="1"/>
  <c r="BB343" i="1"/>
  <c r="BA343" i="1"/>
  <c r="AZ343" i="1"/>
  <c r="BQ337" i="1"/>
  <c r="BQ335" i="1" s="1"/>
  <c r="BP337" i="1"/>
  <c r="BP335" i="1" s="1"/>
  <c r="BO337" i="1"/>
  <c r="BO335" i="1" s="1"/>
  <c r="BN337" i="1"/>
  <c r="BN335" i="1" s="1"/>
  <c r="BM337" i="1"/>
  <c r="BM335" i="1" s="1"/>
  <c r="BL337" i="1"/>
  <c r="BL335" i="1" s="1"/>
  <c r="BK337" i="1"/>
  <c r="BK335" i="1" s="1"/>
  <c r="BJ337" i="1"/>
  <c r="BJ335" i="1" s="1"/>
  <c r="BI337" i="1"/>
  <c r="BI335" i="1" s="1"/>
  <c r="BH337" i="1"/>
  <c r="BH335" i="1" s="1"/>
  <c r="BG337" i="1"/>
  <c r="BG335" i="1" s="1"/>
  <c r="BF337" i="1"/>
  <c r="BD337" i="1"/>
  <c r="BD335" i="1" s="1"/>
  <c r="BC337" i="1"/>
  <c r="BC335" i="1" s="1"/>
  <c r="BB337" i="1"/>
  <c r="BB335" i="1" s="1"/>
  <c r="BA337" i="1"/>
  <c r="BA335" i="1" s="1"/>
  <c r="AZ337" i="1"/>
  <c r="BQ320" i="1"/>
  <c r="BQ319" i="1" s="1"/>
  <c r="BP320" i="1"/>
  <c r="BP319" i="1" s="1"/>
  <c r="BO320" i="1"/>
  <c r="BO319" i="1" s="1"/>
  <c r="BN320" i="1"/>
  <c r="BN319" i="1" s="1"/>
  <c r="BM320" i="1"/>
  <c r="BM319" i="1" s="1"/>
  <c r="BL320" i="1"/>
  <c r="BL319" i="1" s="1"/>
  <c r="BK320" i="1"/>
  <c r="BK319" i="1" s="1"/>
  <c r="BJ320" i="1"/>
  <c r="BJ319" i="1" s="1"/>
  <c r="BI320" i="1"/>
  <c r="BI319" i="1" s="1"/>
  <c r="BH320" i="1"/>
  <c r="BH319" i="1" s="1"/>
  <c r="BG320" i="1"/>
  <c r="BG319" i="1" s="1"/>
  <c r="BF320" i="1"/>
  <c r="BD320" i="1"/>
  <c r="BD319" i="1" s="1"/>
  <c r="BC320" i="1"/>
  <c r="BC319" i="1" s="1"/>
  <c r="BB320" i="1"/>
  <c r="BB319" i="1" s="1"/>
  <c r="BA320" i="1"/>
  <c r="BA319" i="1" s="1"/>
  <c r="AZ320" i="1"/>
  <c r="BQ316" i="1"/>
  <c r="BQ315" i="1" s="1"/>
  <c r="BP316" i="1"/>
  <c r="BP315" i="1" s="1"/>
  <c r="BO316" i="1"/>
  <c r="BO315" i="1" s="1"/>
  <c r="BN316" i="1"/>
  <c r="BN315" i="1" s="1"/>
  <c r="BM316" i="1"/>
  <c r="BM315" i="1" s="1"/>
  <c r="BL316" i="1"/>
  <c r="BL315" i="1" s="1"/>
  <c r="BK316" i="1"/>
  <c r="BK315" i="1" s="1"/>
  <c r="BJ316" i="1"/>
  <c r="BJ315" i="1" s="1"/>
  <c r="BI316" i="1"/>
  <c r="BI315" i="1" s="1"/>
  <c r="BH316" i="1"/>
  <c r="BH315" i="1" s="1"/>
  <c r="BG316" i="1"/>
  <c r="BG315" i="1" s="1"/>
  <c r="BF316" i="1"/>
  <c r="BD316" i="1"/>
  <c r="BD315" i="1" s="1"/>
  <c r="BC316" i="1"/>
  <c r="BC315" i="1" s="1"/>
  <c r="BB316" i="1"/>
  <c r="BB315" i="1" s="1"/>
  <c r="BA316" i="1"/>
  <c r="BA315" i="1" s="1"/>
  <c r="AZ316" i="1"/>
  <c r="BQ311" i="1"/>
  <c r="BQ303" i="1" s="1"/>
  <c r="BP311" i="1"/>
  <c r="BP303" i="1" s="1"/>
  <c r="BO311" i="1"/>
  <c r="BO303" i="1" s="1"/>
  <c r="BN311" i="1"/>
  <c r="BN303" i="1" s="1"/>
  <c r="BM311" i="1"/>
  <c r="BM303" i="1" s="1"/>
  <c r="BL311" i="1"/>
  <c r="BL303" i="1" s="1"/>
  <c r="BK311" i="1"/>
  <c r="BK303" i="1" s="1"/>
  <c r="BJ311" i="1"/>
  <c r="BJ303" i="1" s="1"/>
  <c r="BI311" i="1"/>
  <c r="BI303" i="1" s="1"/>
  <c r="BH311" i="1"/>
  <c r="BH303" i="1" s="1"/>
  <c r="BG311" i="1"/>
  <c r="BG303" i="1" s="1"/>
  <c r="BF311" i="1"/>
  <c r="BD311" i="1"/>
  <c r="BD303" i="1" s="1"/>
  <c r="BC311" i="1"/>
  <c r="BC303" i="1" s="1"/>
  <c r="BB311" i="1"/>
  <c r="BB303" i="1" s="1"/>
  <c r="BA311" i="1"/>
  <c r="BA303" i="1" s="1"/>
  <c r="AZ31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D301" i="1"/>
  <c r="BC301" i="1"/>
  <c r="BB301" i="1"/>
  <c r="BA301" i="1"/>
  <c r="AZ301" i="1"/>
  <c r="BQ295" i="1"/>
  <c r="BQ293" i="1" s="1"/>
  <c r="BP295" i="1"/>
  <c r="BP293" i="1" s="1"/>
  <c r="BO295" i="1"/>
  <c r="BO293" i="1" s="1"/>
  <c r="BN295" i="1"/>
  <c r="BN293" i="1" s="1"/>
  <c r="BM295" i="1"/>
  <c r="BM293" i="1" s="1"/>
  <c r="BL295" i="1"/>
  <c r="BL293" i="1" s="1"/>
  <c r="BK295" i="1"/>
  <c r="BK293" i="1" s="1"/>
  <c r="BJ295" i="1"/>
  <c r="BJ293" i="1" s="1"/>
  <c r="BI295" i="1"/>
  <c r="BI293" i="1" s="1"/>
  <c r="BH295" i="1"/>
  <c r="BH293" i="1" s="1"/>
  <c r="BG295" i="1"/>
  <c r="BG293" i="1" s="1"/>
  <c r="BF295" i="1"/>
  <c r="BD295" i="1"/>
  <c r="BD293" i="1" s="1"/>
  <c r="BC295" i="1"/>
  <c r="BC293" i="1" s="1"/>
  <c r="BB295" i="1"/>
  <c r="BB293" i="1" s="1"/>
  <c r="BA295" i="1"/>
  <c r="BA293" i="1" s="1"/>
  <c r="AZ295" i="1"/>
  <c r="BQ278" i="1"/>
  <c r="BQ277" i="1" s="1"/>
  <c r="BP278" i="1"/>
  <c r="BP277" i="1" s="1"/>
  <c r="BO278" i="1"/>
  <c r="BO277" i="1" s="1"/>
  <c r="BN278" i="1"/>
  <c r="BN277" i="1" s="1"/>
  <c r="BM278" i="1"/>
  <c r="BM277" i="1" s="1"/>
  <c r="BL278" i="1"/>
  <c r="BL277" i="1" s="1"/>
  <c r="BK278" i="1"/>
  <c r="BK277" i="1" s="1"/>
  <c r="BJ278" i="1"/>
  <c r="BJ277" i="1" s="1"/>
  <c r="BI278" i="1"/>
  <c r="BI277" i="1" s="1"/>
  <c r="BH278" i="1"/>
  <c r="BH277" i="1" s="1"/>
  <c r="BG278" i="1"/>
  <c r="BG277" i="1" s="1"/>
  <c r="BF278" i="1"/>
  <c r="BD278" i="1"/>
  <c r="BD277" i="1" s="1"/>
  <c r="BC278" i="1"/>
  <c r="BC277" i="1" s="1"/>
  <c r="BB278" i="1"/>
  <c r="BB277" i="1" s="1"/>
  <c r="BA278" i="1"/>
  <c r="BA277" i="1" s="1"/>
  <c r="AZ278" i="1"/>
  <c r="BQ275" i="1"/>
  <c r="BQ274" i="1" s="1"/>
  <c r="BP275" i="1"/>
  <c r="BP274" i="1" s="1"/>
  <c r="BO275" i="1"/>
  <c r="BO274" i="1" s="1"/>
  <c r="BN275" i="1"/>
  <c r="BN274" i="1" s="1"/>
  <c r="BM275" i="1"/>
  <c r="BM274" i="1" s="1"/>
  <c r="BL275" i="1"/>
  <c r="BL274" i="1" s="1"/>
  <c r="BK275" i="1"/>
  <c r="BK274" i="1" s="1"/>
  <c r="BJ275" i="1"/>
  <c r="BJ274" i="1" s="1"/>
  <c r="BI275" i="1"/>
  <c r="BI274" i="1" s="1"/>
  <c r="BH275" i="1"/>
  <c r="BH274" i="1" s="1"/>
  <c r="BG275" i="1"/>
  <c r="BG274" i="1" s="1"/>
  <c r="BF275" i="1"/>
  <c r="BD275" i="1"/>
  <c r="BD274" i="1" s="1"/>
  <c r="BC275" i="1"/>
  <c r="BC274" i="1" s="1"/>
  <c r="BB275" i="1"/>
  <c r="BB274" i="1" s="1"/>
  <c r="BA275" i="1"/>
  <c r="BA274" i="1" s="1"/>
  <c r="AZ275" i="1"/>
  <c r="BQ270" i="1"/>
  <c r="BQ262" i="1" s="1"/>
  <c r="BP270" i="1"/>
  <c r="BP262" i="1" s="1"/>
  <c r="BO270" i="1"/>
  <c r="BO262" i="1" s="1"/>
  <c r="BN270" i="1"/>
  <c r="BN262" i="1" s="1"/>
  <c r="BM270" i="1"/>
  <c r="BM262" i="1" s="1"/>
  <c r="BL270" i="1"/>
  <c r="BL262" i="1" s="1"/>
  <c r="BK270" i="1"/>
  <c r="BK262" i="1" s="1"/>
  <c r="BJ270" i="1"/>
  <c r="BJ262" i="1" s="1"/>
  <c r="BI270" i="1"/>
  <c r="BI262" i="1" s="1"/>
  <c r="BH270" i="1"/>
  <c r="BH262" i="1" s="1"/>
  <c r="BG270" i="1"/>
  <c r="BG262" i="1" s="1"/>
  <c r="BF270" i="1"/>
  <c r="BD270" i="1"/>
  <c r="BD262" i="1" s="1"/>
  <c r="BC270" i="1"/>
  <c r="BC262" i="1" s="1"/>
  <c r="BB270" i="1"/>
  <c r="BB262" i="1" s="1"/>
  <c r="BA270" i="1"/>
  <c r="BA262" i="1" s="1"/>
  <c r="AZ27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D260" i="1"/>
  <c r="BC260" i="1"/>
  <c r="BB260" i="1"/>
  <c r="BA260" i="1"/>
  <c r="AZ260" i="1"/>
  <c r="BQ254" i="1"/>
  <c r="BQ252" i="1" s="1"/>
  <c r="BP254" i="1"/>
  <c r="BP252" i="1" s="1"/>
  <c r="BO254" i="1"/>
  <c r="BO252" i="1" s="1"/>
  <c r="BN254" i="1"/>
  <c r="BN252" i="1" s="1"/>
  <c r="BM254" i="1"/>
  <c r="BM252" i="1" s="1"/>
  <c r="BL254" i="1"/>
  <c r="BL252" i="1" s="1"/>
  <c r="BK254" i="1"/>
  <c r="BK252" i="1" s="1"/>
  <c r="BJ254" i="1"/>
  <c r="BJ252" i="1" s="1"/>
  <c r="BI254" i="1"/>
  <c r="BI252" i="1" s="1"/>
  <c r="BH254" i="1"/>
  <c r="BH252" i="1" s="1"/>
  <c r="BG254" i="1"/>
  <c r="BG252" i="1" s="1"/>
  <c r="BF254" i="1"/>
  <c r="BD254" i="1"/>
  <c r="BD252" i="1" s="1"/>
  <c r="BC254" i="1"/>
  <c r="BC252" i="1" s="1"/>
  <c r="BB254" i="1"/>
  <c r="BB252" i="1" s="1"/>
  <c r="BA254" i="1"/>
  <c r="BA252" i="1" s="1"/>
  <c r="AZ254" i="1"/>
  <c r="BQ237" i="1"/>
  <c r="BQ236" i="1" s="1"/>
  <c r="BP237" i="1"/>
  <c r="BP236" i="1" s="1"/>
  <c r="BO237" i="1"/>
  <c r="BO236" i="1" s="1"/>
  <c r="BN237" i="1"/>
  <c r="BN236" i="1" s="1"/>
  <c r="BM237" i="1"/>
  <c r="BM236" i="1" s="1"/>
  <c r="BL237" i="1"/>
  <c r="BL236" i="1" s="1"/>
  <c r="BK237" i="1"/>
  <c r="BK236" i="1" s="1"/>
  <c r="BJ237" i="1"/>
  <c r="BJ236" i="1" s="1"/>
  <c r="BI237" i="1"/>
  <c r="BI236" i="1" s="1"/>
  <c r="BH237" i="1"/>
  <c r="BH236" i="1" s="1"/>
  <c r="BG237" i="1"/>
  <c r="BG236" i="1" s="1"/>
  <c r="BF237" i="1"/>
  <c r="BD237" i="1"/>
  <c r="BD236" i="1" s="1"/>
  <c r="BC237" i="1"/>
  <c r="BC236" i="1" s="1"/>
  <c r="BB237" i="1"/>
  <c r="BB236" i="1" s="1"/>
  <c r="BA237" i="1"/>
  <c r="BA236" i="1" s="1"/>
  <c r="AZ237" i="1"/>
  <c r="BQ232" i="1"/>
  <c r="BQ223" i="1" s="1"/>
  <c r="BP232" i="1"/>
  <c r="BP223" i="1" s="1"/>
  <c r="BO232" i="1"/>
  <c r="BO223" i="1" s="1"/>
  <c r="BN232" i="1"/>
  <c r="BN223" i="1" s="1"/>
  <c r="BM232" i="1"/>
  <c r="BM223" i="1" s="1"/>
  <c r="BL232" i="1"/>
  <c r="BL223" i="1" s="1"/>
  <c r="BK232" i="1"/>
  <c r="BK223" i="1" s="1"/>
  <c r="BJ232" i="1"/>
  <c r="BJ223" i="1" s="1"/>
  <c r="BI232" i="1"/>
  <c r="BI223" i="1" s="1"/>
  <c r="BH232" i="1"/>
  <c r="BH223" i="1" s="1"/>
  <c r="BG232" i="1"/>
  <c r="BG223" i="1" s="1"/>
  <c r="BF232" i="1"/>
  <c r="BD232" i="1"/>
  <c r="BD223" i="1" s="1"/>
  <c r="BC232" i="1"/>
  <c r="BC223" i="1" s="1"/>
  <c r="BB232" i="1"/>
  <c r="BB223" i="1" s="1"/>
  <c r="BA232" i="1"/>
  <c r="BA223" i="1" s="1"/>
  <c r="AZ232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D221" i="1"/>
  <c r="BC221" i="1"/>
  <c r="BB221" i="1"/>
  <c r="BA221" i="1"/>
  <c r="AZ221" i="1"/>
  <c r="BQ215" i="1"/>
  <c r="BQ213" i="1" s="1"/>
  <c r="BP215" i="1"/>
  <c r="BP213" i="1" s="1"/>
  <c r="BO215" i="1"/>
  <c r="BO213" i="1" s="1"/>
  <c r="BN215" i="1"/>
  <c r="BN213" i="1" s="1"/>
  <c r="BM215" i="1"/>
  <c r="BM213" i="1" s="1"/>
  <c r="BL215" i="1"/>
  <c r="BL213" i="1" s="1"/>
  <c r="BK215" i="1"/>
  <c r="BK213" i="1" s="1"/>
  <c r="BJ215" i="1"/>
  <c r="BJ213" i="1" s="1"/>
  <c r="BI215" i="1"/>
  <c r="BI213" i="1" s="1"/>
  <c r="BH215" i="1"/>
  <c r="BH213" i="1" s="1"/>
  <c r="BG215" i="1"/>
  <c r="BG213" i="1" s="1"/>
  <c r="BF215" i="1"/>
  <c r="BD215" i="1"/>
  <c r="BD213" i="1" s="1"/>
  <c r="BC215" i="1"/>
  <c r="BC213" i="1" s="1"/>
  <c r="BB215" i="1"/>
  <c r="BB213" i="1" s="1"/>
  <c r="BA215" i="1"/>
  <c r="BA213" i="1" s="1"/>
  <c r="AZ215" i="1"/>
  <c r="BQ198" i="1"/>
  <c r="BQ197" i="1" s="1"/>
  <c r="BP198" i="1"/>
  <c r="BP197" i="1" s="1"/>
  <c r="BO198" i="1"/>
  <c r="BO197" i="1" s="1"/>
  <c r="BN198" i="1"/>
  <c r="BN197" i="1" s="1"/>
  <c r="BM198" i="1"/>
  <c r="BM197" i="1" s="1"/>
  <c r="BL198" i="1"/>
  <c r="BL197" i="1" s="1"/>
  <c r="BK198" i="1"/>
  <c r="BK197" i="1" s="1"/>
  <c r="BJ198" i="1"/>
  <c r="BJ197" i="1" s="1"/>
  <c r="BI198" i="1"/>
  <c r="BI197" i="1" s="1"/>
  <c r="BH198" i="1"/>
  <c r="BH197" i="1" s="1"/>
  <c r="BG198" i="1"/>
  <c r="BG197" i="1" s="1"/>
  <c r="BF198" i="1"/>
  <c r="BD198" i="1"/>
  <c r="BD197" i="1" s="1"/>
  <c r="BC198" i="1"/>
  <c r="BC197" i="1" s="1"/>
  <c r="BB198" i="1"/>
  <c r="BB197" i="1" s="1"/>
  <c r="BA198" i="1"/>
  <c r="BA197" i="1" s="1"/>
  <c r="AZ198" i="1"/>
  <c r="BQ195" i="1"/>
  <c r="BQ194" i="1" s="1"/>
  <c r="BP195" i="1"/>
  <c r="BP194" i="1" s="1"/>
  <c r="BO195" i="1"/>
  <c r="BO194" i="1" s="1"/>
  <c r="BN195" i="1"/>
  <c r="BN194" i="1" s="1"/>
  <c r="BM195" i="1"/>
  <c r="BM194" i="1" s="1"/>
  <c r="BL195" i="1"/>
  <c r="BL194" i="1" s="1"/>
  <c r="BK195" i="1"/>
  <c r="BK194" i="1" s="1"/>
  <c r="BJ195" i="1"/>
  <c r="BJ194" i="1" s="1"/>
  <c r="BI195" i="1"/>
  <c r="BI194" i="1" s="1"/>
  <c r="BH195" i="1"/>
  <c r="BH194" i="1" s="1"/>
  <c r="BG195" i="1"/>
  <c r="BG194" i="1" s="1"/>
  <c r="BF195" i="1"/>
  <c r="BD195" i="1"/>
  <c r="BD194" i="1" s="1"/>
  <c r="BC195" i="1"/>
  <c r="BC194" i="1" s="1"/>
  <c r="BB195" i="1"/>
  <c r="BB194" i="1" s="1"/>
  <c r="BA195" i="1"/>
  <c r="BA194" i="1" s="1"/>
  <c r="AZ195" i="1"/>
  <c r="BQ190" i="1"/>
  <c r="BQ183" i="1" s="1"/>
  <c r="BP190" i="1"/>
  <c r="BP183" i="1" s="1"/>
  <c r="BO190" i="1"/>
  <c r="BO183" i="1" s="1"/>
  <c r="BN190" i="1"/>
  <c r="BN183" i="1" s="1"/>
  <c r="BM190" i="1"/>
  <c r="BM183" i="1" s="1"/>
  <c r="BL190" i="1"/>
  <c r="BL183" i="1" s="1"/>
  <c r="BK190" i="1"/>
  <c r="BK183" i="1" s="1"/>
  <c r="BJ190" i="1"/>
  <c r="BJ183" i="1" s="1"/>
  <c r="BI190" i="1"/>
  <c r="BI183" i="1" s="1"/>
  <c r="BH190" i="1"/>
  <c r="BH183" i="1" s="1"/>
  <c r="BG190" i="1"/>
  <c r="BG183" i="1" s="1"/>
  <c r="BF190" i="1"/>
  <c r="BD190" i="1"/>
  <c r="BD183" i="1" s="1"/>
  <c r="BC190" i="1"/>
  <c r="BC183" i="1" s="1"/>
  <c r="BB190" i="1"/>
  <c r="BB183" i="1" s="1"/>
  <c r="BA190" i="1"/>
  <c r="BA183" i="1" s="1"/>
  <c r="AZ190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D181" i="1"/>
  <c r="BC181" i="1"/>
  <c r="BB181" i="1"/>
  <c r="BA181" i="1"/>
  <c r="AZ181" i="1"/>
  <c r="BQ175" i="1"/>
  <c r="BQ173" i="1" s="1"/>
  <c r="BP175" i="1"/>
  <c r="BP173" i="1" s="1"/>
  <c r="BO175" i="1"/>
  <c r="BO173" i="1" s="1"/>
  <c r="BN175" i="1"/>
  <c r="BN173" i="1" s="1"/>
  <c r="BM175" i="1"/>
  <c r="BM173" i="1" s="1"/>
  <c r="BL175" i="1"/>
  <c r="BL173" i="1" s="1"/>
  <c r="BK175" i="1"/>
  <c r="BK173" i="1" s="1"/>
  <c r="BJ175" i="1"/>
  <c r="BJ173" i="1" s="1"/>
  <c r="BI175" i="1"/>
  <c r="BI173" i="1" s="1"/>
  <c r="BH175" i="1"/>
  <c r="BH173" i="1" s="1"/>
  <c r="BG175" i="1"/>
  <c r="BG173" i="1" s="1"/>
  <c r="BF175" i="1"/>
  <c r="BD175" i="1"/>
  <c r="BD173" i="1" s="1"/>
  <c r="BC175" i="1"/>
  <c r="BC173" i="1" s="1"/>
  <c r="BB175" i="1"/>
  <c r="BB173" i="1" s="1"/>
  <c r="BA175" i="1"/>
  <c r="BA173" i="1" s="1"/>
  <c r="AZ175" i="1"/>
  <c r="BQ158" i="1"/>
  <c r="BQ157" i="1" s="1"/>
  <c r="BP158" i="1"/>
  <c r="BP157" i="1" s="1"/>
  <c r="BO158" i="1"/>
  <c r="BO157" i="1" s="1"/>
  <c r="BN158" i="1"/>
  <c r="BN157" i="1" s="1"/>
  <c r="BM158" i="1"/>
  <c r="BM157" i="1" s="1"/>
  <c r="BL158" i="1"/>
  <c r="BL157" i="1" s="1"/>
  <c r="BK158" i="1"/>
  <c r="BK157" i="1" s="1"/>
  <c r="BJ158" i="1"/>
  <c r="BJ157" i="1" s="1"/>
  <c r="BI158" i="1"/>
  <c r="BI157" i="1" s="1"/>
  <c r="BH158" i="1"/>
  <c r="BH157" i="1" s="1"/>
  <c r="BG158" i="1"/>
  <c r="BG157" i="1" s="1"/>
  <c r="BF158" i="1"/>
  <c r="BD158" i="1"/>
  <c r="BD157" i="1" s="1"/>
  <c r="BC158" i="1"/>
  <c r="BC157" i="1" s="1"/>
  <c r="BB158" i="1"/>
  <c r="BB157" i="1" s="1"/>
  <c r="BA158" i="1"/>
  <c r="BA157" i="1" s="1"/>
  <c r="AZ158" i="1"/>
  <c r="BQ155" i="1"/>
  <c r="BQ154" i="1" s="1"/>
  <c r="BP155" i="1"/>
  <c r="BP154" i="1" s="1"/>
  <c r="BO155" i="1"/>
  <c r="BO154" i="1" s="1"/>
  <c r="BN155" i="1"/>
  <c r="BN154" i="1" s="1"/>
  <c r="BM155" i="1"/>
  <c r="BM154" i="1" s="1"/>
  <c r="BL155" i="1"/>
  <c r="BL154" i="1" s="1"/>
  <c r="BK155" i="1"/>
  <c r="BK154" i="1" s="1"/>
  <c r="BJ155" i="1"/>
  <c r="BJ154" i="1" s="1"/>
  <c r="BI155" i="1"/>
  <c r="BI154" i="1" s="1"/>
  <c r="BH155" i="1"/>
  <c r="BH154" i="1" s="1"/>
  <c r="BG155" i="1"/>
  <c r="BG154" i="1" s="1"/>
  <c r="BF155" i="1"/>
  <c r="BD155" i="1"/>
  <c r="BD154" i="1" s="1"/>
  <c r="BC155" i="1"/>
  <c r="BC154" i="1" s="1"/>
  <c r="BB155" i="1"/>
  <c r="BB154" i="1" s="1"/>
  <c r="BA155" i="1"/>
  <c r="BA154" i="1" s="1"/>
  <c r="AZ155" i="1"/>
  <c r="BQ150" i="1"/>
  <c r="BQ142" i="1" s="1"/>
  <c r="BP150" i="1"/>
  <c r="BP142" i="1" s="1"/>
  <c r="BO150" i="1"/>
  <c r="BO142" i="1" s="1"/>
  <c r="BN150" i="1"/>
  <c r="BN142" i="1" s="1"/>
  <c r="BM150" i="1"/>
  <c r="BM142" i="1" s="1"/>
  <c r="BL150" i="1"/>
  <c r="BL142" i="1" s="1"/>
  <c r="BK150" i="1"/>
  <c r="BK142" i="1" s="1"/>
  <c r="BJ150" i="1"/>
  <c r="BJ142" i="1" s="1"/>
  <c r="BI150" i="1"/>
  <c r="BI142" i="1" s="1"/>
  <c r="BH150" i="1"/>
  <c r="BH142" i="1" s="1"/>
  <c r="BG150" i="1"/>
  <c r="BG142" i="1" s="1"/>
  <c r="BF150" i="1"/>
  <c r="BD150" i="1"/>
  <c r="BD142" i="1" s="1"/>
  <c r="BC150" i="1"/>
  <c r="BC142" i="1" s="1"/>
  <c r="BB150" i="1"/>
  <c r="BB142" i="1" s="1"/>
  <c r="BA150" i="1"/>
  <c r="BA142" i="1" s="1"/>
  <c r="AZ15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D140" i="1"/>
  <c r="BC140" i="1"/>
  <c r="BB140" i="1"/>
  <c r="BA140" i="1"/>
  <c r="AZ140" i="1"/>
  <c r="BQ134" i="1"/>
  <c r="BQ132" i="1" s="1"/>
  <c r="BP134" i="1"/>
  <c r="BP132" i="1" s="1"/>
  <c r="BO134" i="1"/>
  <c r="BO132" i="1" s="1"/>
  <c r="BN134" i="1"/>
  <c r="BN132" i="1" s="1"/>
  <c r="BM134" i="1"/>
  <c r="BM132" i="1" s="1"/>
  <c r="BL134" i="1"/>
  <c r="BL132" i="1" s="1"/>
  <c r="BK134" i="1"/>
  <c r="BK132" i="1" s="1"/>
  <c r="BJ134" i="1"/>
  <c r="BJ132" i="1" s="1"/>
  <c r="BI134" i="1"/>
  <c r="BI132" i="1" s="1"/>
  <c r="BH134" i="1"/>
  <c r="BH132" i="1" s="1"/>
  <c r="BG134" i="1"/>
  <c r="BG132" i="1" s="1"/>
  <c r="BF134" i="1"/>
  <c r="BD134" i="1"/>
  <c r="BD132" i="1" s="1"/>
  <c r="BC134" i="1"/>
  <c r="BC132" i="1" s="1"/>
  <c r="BB134" i="1"/>
  <c r="BB132" i="1" s="1"/>
  <c r="BA134" i="1"/>
  <c r="BA132" i="1" s="1"/>
  <c r="AZ134" i="1"/>
  <c r="BQ117" i="1"/>
  <c r="BQ116" i="1" s="1"/>
  <c r="BP117" i="1"/>
  <c r="BP116" i="1" s="1"/>
  <c r="BO117" i="1"/>
  <c r="BO116" i="1" s="1"/>
  <c r="BN117" i="1"/>
  <c r="BN116" i="1" s="1"/>
  <c r="BM117" i="1"/>
  <c r="BM116" i="1" s="1"/>
  <c r="BL117" i="1"/>
  <c r="BL116" i="1" s="1"/>
  <c r="BK117" i="1"/>
  <c r="BK116" i="1" s="1"/>
  <c r="BJ117" i="1"/>
  <c r="BJ116" i="1" s="1"/>
  <c r="BI117" i="1"/>
  <c r="BI116" i="1" s="1"/>
  <c r="BH117" i="1"/>
  <c r="BH116" i="1" s="1"/>
  <c r="BG117" i="1"/>
  <c r="BG116" i="1" s="1"/>
  <c r="BF117" i="1"/>
  <c r="BD117" i="1"/>
  <c r="BD116" i="1" s="1"/>
  <c r="BC117" i="1"/>
  <c r="BC116" i="1" s="1"/>
  <c r="BB117" i="1"/>
  <c r="BB116" i="1" s="1"/>
  <c r="BA117" i="1"/>
  <c r="BA116" i="1" s="1"/>
  <c r="AZ117" i="1"/>
  <c r="BQ114" i="1"/>
  <c r="BQ113" i="1" s="1"/>
  <c r="BP114" i="1"/>
  <c r="BP113" i="1" s="1"/>
  <c r="BO114" i="1"/>
  <c r="BO113" i="1" s="1"/>
  <c r="BN114" i="1"/>
  <c r="BN113" i="1" s="1"/>
  <c r="BM114" i="1"/>
  <c r="BM113" i="1" s="1"/>
  <c r="BL114" i="1"/>
  <c r="BL113" i="1" s="1"/>
  <c r="BK114" i="1"/>
  <c r="BK113" i="1" s="1"/>
  <c r="BJ114" i="1"/>
  <c r="BJ113" i="1" s="1"/>
  <c r="BI114" i="1"/>
  <c r="BI113" i="1" s="1"/>
  <c r="BH114" i="1"/>
  <c r="BH113" i="1" s="1"/>
  <c r="BG114" i="1"/>
  <c r="BG113" i="1" s="1"/>
  <c r="BF114" i="1"/>
  <c r="BD114" i="1"/>
  <c r="BD113" i="1" s="1"/>
  <c r="BC114" i="1"/>
  <c r="BC113" i="1" s="1"/>
  <c r="BB114" i="1"/>
  <c r="BB113" i="1" s="1"/>
  <c r="BA114" i="1"/>
  <c r="BA113" i="1" s="1"/>
  <c r="AZ114" i="1"/>
  <c r="BQ109" i="1"/>
  <c r="BQ100" i="1" s="1"/>
  <c r="BP109" i="1"/>
  <c r="BP100" i="1" s="1"/>
  <c r="BO109" i="1"/>
  <c r="BO100" i="1" s="1"/>
  <c r="BN109" i="1"/>
  <c r="BM109" i="1"/>
  <c r="BM100" i="1" s="1"/>
  <c r="BL109" i="1"/>
  <c r="BL100" i="1" s="1"/>
  <c r="BK109" i="1"/>
  <c r="BK100" i="1" s="1"/>
  <c r="BJ109" i="1"/>
  <c r="BI109" i="1"/>
  <c r="BI100" i="1" s="1"/>
  <c r="BH109" i="1"/>
  <c r="BG109" i="1"/>
  <c r="BG100" i="1" s="1"/>
  <c r="BF109" i="1"/>
  <c r="BD109" i="1"/>
  <c r="BD100" i="1" s="1"/>
  <c r="BC109" i="1"/>
  <c r="BC100" i="1" s="1"/>
  <c r="BB109" i="1"/>
  <c r="BA109" i="1"/>
  <c r="BA100" i="1" s="1"/>
  <c r="AZ109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D98" i="1"/>
  <c r="BC98" i="1"/>
  <c r="BB98" i="1"/>
  <c r="BA98" i="1"/>
  <c r="AZ98" i="1"/>
  <c r="BQ92" i="1"/>
  <c r="BQ90" i="1" s="1"/>
  <c r="BP92" i="1"/>
  <c r="BP90" i="1" s="1"/>
  <c r="BO92" i="1"/>
  <c r="BO90" i="1" s="1"/>
  <c r="BN92" i="1"/>
  <c r="BN90" i="1" s="1"/>
  <c r="BM92" i="1"/>
  <c r="BM90" i="1" s="1"/>
  <c r="BL92" i="1"/>
  <c r="BL90" i="1" s="1"/>
  <c r="BK92" i="1"/>
  <c r="BK90" i="1" s="1"/>
  <c r="BJ92" i="1"/>
  <c r="BJ90" i="1" s="1"/>
  <c r="BI92" i="1"/>
  <c r="BI90" i="1" s="1"/>
  <c r="BH92" i="1"/>
  <c r="BH90" i="1" s="1"/>
  <c r="BG92" i="1"/>
  <c r="BG90" i="1" s="1"/>
  <c r="BF92" i="1"/>
  <c r="BD92" i="1"/>
  <c r="BD90" i="1" s="1"/>
  <c r="BC92" i="1"/>
  <c r="BC90" i="1" s="1"/>
  <c r="BB92" i="1"/>
  <c r="BB90" i="1" s="1"/>
  <c r="BA92" i="1"/>
  <c r="BA90" i="1" s="1"/>
  <c r="AZ92" i="1"/>
  <c r="BQ75" i="1"/>
  <c r="BQ74" i="1" s="1"/>
  <c r="BP75" i="1"/>
  <c r="BP74" i="1" s="1"/>
  <c r="BO75" i="1"/>
  <c r="BO74" i="1" s="1"/>
  <c r="BN75" i="1"/>
  <c r="BN74" i="1" s="1"/>
  <c r="BM75" i="1"/>
  <c r="BM74" i="1" s="1"/>
  <c r="BL75" i="1"/>
  <c r="BL74" i="1" s="1"/>
  <c r="BK75" i="1"/>
  <c r="BK74" i="1" s="1"/>
  <c r="BJ75" i="1"/>
  <c r="BJ74" i="1" s="1"/>
  <c r="BI75" i="1"/>
  <c r="BI74" i="1" s="1"/>
  <c r="BH75" i="1"/>
  <c r="BH74" i="1" s="1"/>
  <c r="BG75" i="1"/>
  <c r="BG74" i="1" s="1"/>
  <c r="BF75" i="1"/>
  <c r="BD75" i="1"/>
  <c r="BD74" i="1" s="1"/>
  <c r="BC75" i="1"/>
  <c r="BC74" i="1" s="1"/>
  <c r="BB75" i="1"/>
  <c r="BB74" i="1" s="1"/>
  <c r="BA75" i="1"/>
  <c r="BA74" i="1" s="1"/>
  <c r="AZ75" i="1"/>
  <c r="BQ72" i="1"/>
  <c r="BQ71" i="1" s="1"/>
  <c r="BP72" i="1"/>
  <c r="BP71" i="1" s="1"/>
  <c r="BO72" i="1"/>
  <c r="BO71" i="1" s="1"/>
  <c r="BN72" i="1"/>
  <c r="BN71" i="1" s="1"/>
  <c r="BM72" i="1"/>
  <c r="BM71" i="1" s="1"/>
  <c r="BL72" i="1"/>
  <c r="BL71" i="1" s="1"/>
  <c r="BK72" i="1"/>
  <c r="BK71" i="1" s="1"/>
  <c r="BJ72" i="1"/>
  <c r="BJ71" i="1" s="1"/>
  <c r="BI72" i="1"/>
  <c r="BI71" i="1" s="1"/>
  <c r="BH72" i="1"/>
  <c r="BH71" i="1" s="1"/>
  <c r="BG72" i="1"/>
  <c r="BG71" i="1" s="1"/>
  <c r="BF72" i="1"/>
  <c r="BD72" i="1"/>
  <c r="BD71" i="1" s="1"/>
  <c r="BC72" i="1"/>
  <c r="BC71" i="1" s="1"/>
  <c r="BB72" i="1"/>
  <c r="BB71" i="1" s="1"/>
  <c r="BA72" i="1"/>
  <c r="BA71" i="1" s="1"/>
  <c r="AZ72" i="1"/>
  <c r="BQ67" i="1"/>
  <c r="BQ59" i="1" s="1"/>
  <c r="BP67" i="1"/>
  <c r="BO67" i="1"/>
  <c r="BO59" i="1" s="1"/>
  <c r="BN67" i="1"/>
  <c r="BN59" i="1" s="1"/>
  <c r="BM67" i="1"/>
  <c r="BM59" i="1" s="1"/>
  <c r="BL67" i="1"/>
  <c r="BK67" i="1"/>
  <c r="BK59" i="1" s="1"/>
  <c r="BJ67" i="1"/>
  <c r="BJ59" i="1" s="1"/>
  <c r="BI67" i="1"/>
  <c r="BH67" i="1"/>
  <c r="BH59" i="1" s="1"/>
  <c r="BG67" i="1"/>
  <c r="BG59" i="1" s="1"/>
  <c r="BF67" i="1"/>
  <c r="BD67" i="1"/>
  <c r="BC67" i="1"/>
  <c r="BC59" i="1" s="1"/>
  <c r="BB67" i="1"/>
  <c r="BB59" i="1" s="1"/>
  <c r="BA67" i="1"/>
  <c r="BA59" i="1" s="1"/>
  <c r="AZ6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D57" i="1"/>
  <c r="BC57" i="1"/>
  <c r="BB57" i="1"/>
  <c r="BA57" i="1"/>
  <c r="AZ57" i="1"/>
  <c r="BQ51" i="1"/>
  <c r="BQ49" i="1" s="1"/>
  <c r="BP51" i="1"/>
  <c r="BP49" i="1" s="1"/>
  <c r="BO51" i="1"/>
  <c r="BO49" i="1" s="1"/>
  <c r="BN51" i="1"/>
  <c r="BN49" i="1" s="1"/>
  <c r="BM51" i="1"/>
  <c r="BM49" i="1" s="1"/>
  <c r="BL51" i="1"/>
  <c r="BL49" i="1" s="1"/>
  <c r="BK51" i="1"/>
  <c r="BK49" i="1" s="1"/>
  <c r="BJ51" i="1"/>
  <c r="BJ49" i="1" s="1"/>
  <c r="BI51" i="1"/>
  <c r="BI49" i="1" s="1"/>
  <c r="BH51" i="1"/>
  <c r="BH49" i="1" s="1"/>
  <c r="BG51" i="1"/>
  <c r="BG49" i="1" s="1"/>
  <c r="BF51" i="1"/>
  <c r="BD51" i="1"/>
  <c r="BD49" i="1" s="1"/>
  <c r="BC51" i="1"/>
  <c r="BC49" i="1" s="1"/>
  <c r="BB51" i="1"/>
  <c r="BB49" i="1" s="1"/>
  <c r="BA51" i="1"/>
  <c r="BA49" i="1" s="1"/>
  <c r="AZ51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D33" i="1"/>
  <c r="BC33" i="1"/>
  <c r="BB33" i="1"/>
  <c r="BA33" i="1"/>
  <c r="AZ33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D32" i="1"/>
  <c r="BC32" i="1"/>
  <c r="BB32" i="1"/>
  <c r="BA32" i="1"/>
  <c r="AZ32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D28" i="1"/>
  <c r="BC28" i="1"/>
  <c r="BB28" i="1"/>
  <c r="BA28" i="1"/>
  <c r="AZ28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D24" i="1"/>
  <c r="BC24" i="1"/>
  <c r="BB24" i="1"/>
  <c r="BA24" i="1"/>
  <c r="AZ24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D23" i="1"/>
  <c r="BC23" i="1"/>
  <c r="BB23" i="1"/>
  <c r="BA23" i="1"/>
  <c r="AZ23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D22" i="1"/>
  <c r="BC22" i="1"/>
  <c r="BB22" i="1"/>
  <c r="BA22" i="1"/>
  <c r="AZ22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D21" i="1"/>
  <c r="BC21" i="1"/>
  <c r="BB21" i="1"/>
  <c r="BA21" i="1"/>
  <c r="AZ21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D20" i="1"/>
  <c r="BC20" i="1"/>
  <c r="BB20" i="1"/>
  <c r="BA20" i="1"/>
  <c r="AZ20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D19" i="1"/>
  <c r="BC19" i="1"/>
  <c r="BB19" i="1"/>
  <c r="BA19" i="1"/>
  <c r="AZ19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D18" i="1"/>
  <c r="BC18" i="1"/>
  <c r="BB18" i="1"/>
  <c r="BA18" i="1"/>
  <c r="AZ18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D17" i="1"/>
  <c r="BC17" i="1"/>
  <c r="BB17" i="1"/>
  <c r="BA17" i="1"/>
  <c r="AZ17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D15" i="1"/>
  <c r="BC15" i="1"/>
  <c r="BB15" i="1"/>
  <c r="BA15" i="1"/>
  <c r="AZ15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D13" i="1"/>
  <c r="BC13" i="1"/>
  <c r="BB13" i="1"/>
  <c r="BA13" i="1"/>
  <c r="AZ13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D12" i="1"/>
  <c r="BC12" i="1"/>
  <c r="BB12" i="1"/>
  <c r="BA12" i="1"/>
  <c r="AZ12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D11" i="1"/>
  <c r="BC11" i="1"/>
  <c r="BB11" i="1"/>
  <c r="BA11" i="1"/>
  <c r="AZ11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D10" i="1"/>
  <c r="BC10" i="1"/>
  <c r="BB10" i="1"/>
  <c r="BA10" i="1"/>
  <c r="AZ10" i="1"/>
  <c r="BQ9" i="1"/>
  <c r="BP9" i="1"/>
  <c r="BO9" i="1"/>
  <c r="BN9" i="1"/>
  <c r="BM9" i="1"/>
  <c r="BL9" i="1"/>
  <c r="BK9" i="1"/>
  <c r="BJ9" i="1"/>
  <c r="BI9" i="1"/>
  <c r="BH9" i="1"/>
  <c r="BG9" i="1"/>
  <c r="BF9" i="1"/>
  <c r="BD9" i="1"/>
  <c r="BC9" i="1"/>
  <c r="BB9" i="1"/>
  <c r="BA9" i="1"/>
  <c r="AZ9" i="1"/>
  <c r="BQ7" i="1"/>
  <c r="BP7" i="1"/>
  <c r="BO7" i="1"/>
  <c r="BN7" i="1"/>
  <c r="BM7" i="1"/>
  <c r="BL7" i="1"/>
  <c r="BK7" i="1"/>
  <c r="BJ7" i="1"/>
  <c r="BI7" i="1"/>
  <c r="BH7" i="1"/>
  <c r="BG7" i="1"/>
  <c r="BF7" i="1"/>
  <c r="BD7" i="1"/>
  <c r="BC7" i="1"/>
  <c r="BB7" i="1"/>
  <c r="BA7" i="1"/>
  <c r="AZ7" i="1"/>
  <c r="AV4739" i="1"/>
  <c r="AV4738" i="1" s="1"/>
  <c r="AU4739" i="1"/>
  <c r="AU4738" i="1" s="1"/>
  <c r="AT4739" i="1"/>
  <c r="AT4738" i="1" s="1"/>
  <c r="AS4739" i="1"/>
  <c r="AS4738" i="1" s="1"/>
  <c r="AR4739" i="1"/>
  <c r="AR4738" i="1" s="1"/>
  <c r="AQ4739" i="1"/>
  <c r="AQ4738" i="1" s="1"/>
  <c r="AP4739" i="1"/>
  <c r="AP4738" i="1" s="1"/>
  <c r="AO4739" i="1"/>
  <c r="AO4738" i="1" s="1"/>
  <c r="AN4739" i="1"/>
  <c r="AN4738" i="1" s="1"/>
  <c r="AM4739" i="1"/>
  <c r="AM4738" i="1" s="1"/>
  <c r="AL4739" i="1"/>
  <c r="AL4738" i="1" s="1"/>
  <c r="AK4739" i="1"/>
  <c r="AI4739" i="1"/>
  <c r="AI4738" i="1" s="1"/>
  <c r="AH4739" i="1"/>
  <c r="AH4738" i="1" s="1"/>
  <c r="AG4739" i="1"/>
  <c r="AG4738" i="1" s="1"/>
  <c r="AF4739" i="1"/>
  <c r="AF4738" i="1" s="1"/>
  <c r="AE4739" i="1"/>
  <c r="AV4734" i="1"/>
  <c r="AU4734" i="1"/>
  <c r="AT4734" i="1"/>
  <c r="AS4734" i="1"/>
  <c r="AR4734" i="1"/>
  <c r="AQ4734" i="1"/>
  <c r="AP4734" i="1"/>
  <c r="AO4734" i="1"/>
  <c r="AN4734" i="1"/>
  <c r="AM4734" i="1"/>
  <c r="AL4734" i="1"/>
  <c r="AK4734" i="1"/>
  <c r="AI4734" i="1"/>
  <c r="AH4734" i="1"/>
  <c r="AG4734" i="1"/>
  <c r="AF4734" i="1"/>
  <c r="AE4734" i="1"/>
  <c r="AV4723" i="1"/>
  <c r="AU4723" i="1"/>
  <c r="AT4723" i="1"/>
  <c r="AS4723" i="1"/>
  <c r="AR4723" i="1"/>
  <c r="AQ4723" i="1"/>
  <c r="AP4723" i="1"/>
  <c r="AO4723" i="1"/>
  <c r="AN4723" i="1"/>
  <c r="AM4723" i="1"/>
  <c r="AL4723" i="1"/>
  <c r="AK4723" i="1"/>
  <c r="AI4723" i="1"/>
  <c r="AH4723" i="1"/>
  <c r="AG4723" i="1"/>
  <c r="AF4723" i="1"/>
  <c r="AE4723" i="1"/>
  <c r="AV4717" i="1"/>
  <c r="AV4715" i="1" s="1"/>
  <c r="AU4717" i="1"/>
  <c r="AU4715" i="1" s="1"/>
  <c r="AT4717" i="1"/>
  <c r="AT4715" i="1" s="1"/>
  <c r="AS4717" i="1"/>
  <c r="AS4715" i="1" s="1"/>
  <c r="AR4717" i="1"/>
  <c r="AR4715" i="1" s="1"/>
  <c r="AQ4717" i="1"/>
  <c r="AQ4715" i="1" s="1"/>
  <c r="AP4717" i="1"/>
  <c r="AP4715" i="1" s="1"/>
  <c r="AO4717" i="1"/>
  <c r="AO4715" i="1" s="1"/>
  <c r="AN4717" i="1"/>
  <c r="AN4715" i="1" s="1"/>
  <c r="AM4717" i="1"/>
  <c r="AM4715" i="1" s="1"/>
  <c r="AL4717" i="1"/>
  <c r="AL4715" i="1" s="1"/>
  <c r="AK4717" i="1"/>
  <c r="AI4717" i="1"/>
  <c r="AI4715" i="1" s="1"/>
  <c r="AH4717" i="1"/>
  <c r="AH4715" i="1" s="1"/>
  <c r="AG4717" i="1"/>
  <c r="AG4715" i="1" s="1"/>
  <c r="AF4717" i="1"/>
  <c r="AF4715" i="1" s="1"/>
  <c r="AE4717" i="1"/>
  <c r="AV4692" i="1"/>
  <c r="AV4691" i="1" s="1"/>
  <c r="AU4692" i="1"/>
  <c r="AU4691" i="1" s="1"/>
  <c r="AT4692" i="1"/>
  <c r="AT4691" i="1" s="1"/>
  <c r="AS4692" i="1"/>
  <c r="AS4691" i="1" s="1"/>
  <c r="AR4692" i="1"/>
  <c r="AR4691" i="1" s="1"/>
  <c r="AQ4692" i="1"/>
  <c r="AQ4691" i="1" s="1"/>
  <c r="AP4692" i="1"/>
  <c r="AP4691" i="1" s="1"/>
  <c r="AO4692" i="1"/>
  <c r="AO4691" i="1" s="1"/>
  <c r="AN4692" i="1"/>
  <c r="AN4691" i="1" s="1"/>
  <c r="AM4692" i="1"/>
  <c r="AM4691" i="1" s="1"/>
  <c r="AL4692" i="1"/>
  <c r="AL4691" i="1" s="1"/>
  <c r="AK4692" i="1"/>
  <c r="AI4692" i="1"/>
  <c r="AI4691" i="1" s="1"/>
  <c r="AH4692" i="1"/>
  <c r="AH4691" i="1" s="1"/>
  <c r="AG4692" i="1"/>
  <c r="AG4691" i="1" s="1"/>
  <c r="AF4692" i="1"/>
  <c r="AF4691" i="1" s="1"/>
  <c r="AE4692" i="1"/>
  <c r="AV4689" i="1"/>
  <c r="AV4688" i="1" s="1"/>
  <c r="AU4689" i="1"/>
  <c r="AU4688" i="1" s="1"/>
  <c r="AT4689" i="1"/>
  <c r="AT4688" i="1" s="1"/>
  <c r="AS4689" i="1"/>
  <c r="AS4688" i="1" s="1"/>
  <c r="AR4689" i="1"/>
  <c r="AR4688" i="1" s="1"/>
  <c r="AQ4689" i="1"/>
  <c r="AQ4688" i="1" s="1"/>
  <c r="AP4689" i="1"/>
  <c r="AP4688" i="1" s="1"/>
  <c r="AO4689" i="1"/>
  <c r="AO4688" i="1" s="1"/>
  <c r="AN4689" i="1"/>
  <c r="AN4688" i="1" s="1"/>
  <c r="AM4689" i="1"/>
  <c r="AM4688" i="1" s="1"/>
  <c r="AL4689" i="1"/>
  <c r="AL4688" i="1" s="1"/>
  <c r="AK4689" i="1"/>
  <c r="AI4689" i="1"/>
  <c r="AI4688" i="1" s="1"/>
  <c r="AH4689" i="1"/>
  <c r="AH4688" i="1" s="1"/>
  <c r="AG4689" i="1"/>
  <c r="AG4688" i="1" s="1"/>
  <c r="AF4689" i="1"/>
  <c r="AF4688" i="1" s="1"/>
  <c r="AE4689" i="1"/>
  <c r="AV4684" i="1"/>
  <c r="AV4676" i="1" s="1"/>
  <c r="AU4684" i="1"/>
  <c r="AU4676" i="1" s="1"/>
  <c r="AT4684" i="1"/>
  <c r="AT4676" i="1" s="1"/>
  <c r="AS4684" i="1"/>
  <c r="AS4676" i="1" s="1"/>
  <c r="AR4684" i="1"/>
  <c r="AR4676" i="1" s="1"/>
  <c r="AQ4684" i="1"/>
  <c r="AQ4676" i="1" s="1"/>
  <c r="AP4684" i="1"/>
  <c r="AP4676" i="1" s="1"/>
  <c r="AO4684" i="1"/>
  <c r="AO4676" i="1" s="1"/>
  <c r="AN4684" i="1"/>
  <c r="AN4676" i="1" s="1"/>
  <c r="AM4684" i="1"/>
  <c r="AM4676" i="1" s="1"/>
  <c r="AL4684" i="1"/>
  <c r="AL4676" i="1" s="1"/>
  <c r="AK4684" i="1"/>
  <c r="AI4684" i="1"/>
  <c r="AI4676" i="1" s="1"/>
  <c r="AH4684" i="1"/>
  <c r="AH4676" i="1" s="1"/>
  <c r="AG4684" i="1"/>
  <c r="AG4676" i="1" s="1"/>
  <c r="AF4684" i="1"/>
  <c r="AF4676" i="1" s="1"/>
  <c r="AE4684" i="1"/>
  <c r="AV4674" i="1"/>
  <c r="AU4674" i="1"/>
  <c r="AT4674" i="1"/>
  <c r="AS4674" i="1"/>
  <c r="AR4674" i="1"/>
  <c r="AQ4674" i="1"/>
  <c r="AP4674" i="1"/>
  <c r="AO4674" i="1"/>
  <c r="AN4674" i="1"/>
  <c r="AM4674" i="1"/>
  <c r="AL4674" i="1"/>
  <c r="AK4674" i="1"/>
  <c r="AI4674" i="1"/>
  <c r="AH4674" i="1"/>
  <c r="AG4674" i="1"/>
  <c r="AF4674" i="1"/>
  <c r="AE4674" i="1"/>
  <c r="AV4669" i="1"/>
  <c r="AV4667" i="1" s="1"/>
  <c r="AU4669" i="1"/>
  <c r="AU4667" i="1" s="1"/>
  <c r="AT4669" i="1"/>
  <c r="AT4667" i="1" s="1"/>
  <c r="AS4669" i="1"/>
  <c r="AS4667" i="1" s="1"/>
  <c r="AR4669" i="1"/>
  <c r="AR4667" i="1" s="1"/>
  <c r="AQ4669" i="1"/>
  <c r="AQ4667" i="1" s="1"/>
  <c r="AP4669" i="1"/>
  <c r="AP4667" i="1" s="1"/>
  <c r="AO4669" i="1"/>
  <c r="AO4667" i="1" s="1"/>
  <c r="AN4669" i="1"/>
  <c r="AN4667" i="1" s="1"/>
  <c r="AM4669" i="1"/>
  <c r="AM4667" i="1" s="1"/>
  <c r="AL4669" i="1"/>
  <c r="AL4667" i="1" s="1"/>
  <c r="AK4669" i="1"/>
  <c r="AI4669" i="1"/>
  <c r="AI4667" i="1" s="1"/>
  <c r="AH4669" i="1"/>
  <c r="AH4667" i="1" s="1"/>
  <c r="AG4669" i="1"/>
  <c r="AG4667" i="1" s="1"/>
  <c r="AF4669" i="1"/>
  <c r="AF4667" i="1" s="1"/>
  <c r="AE4669" i="1"/>
  <c r="AV4653" i="1"/>
  <c r="AV4652" i="1" s="1"/>
  <c r="AU4653" i="1"/>
  <c r="AU4652" i="1" s="1"/>
  <c r="AT4653" i="1"/>
  <c r="AT4652" i="1" s="1"/>
  <c r="AS4653" i="1"/>
  <c r="AS4652" i="1" s="1"/>
  <c r="AR4653" i="1"/>
  <c r="AR4652" i="1" s="1"/>
  <c r="AQ4653" i="1"/>
  <c r="AQ4652" i="1" s="1"/>
  <c r="AP4653" i="1"/>
  <c r="AP4652" i="1" s="1"/>
  <c r="AO4653" i="1"/>
  <c r="AO4652" i="1" s="1"/>
  <c r="AN4653" i="1"/>
  <c r="AN4652" i="1" s="1"/>
  <c r="AM4653" i="1"/>
  <c r="AM4652" i="1" s="1"/>
  <c r="AL4653" i="1"/>
  <c r="AL4652" i="1" s="1"/>
  <c r="AK4653" i="1"/>
  <c r="AI4653" i="1"/>
  <c r="AI4652" i="1" s="1"/>
  <c r="AH4653" i="1"/>
  <c r="AH4652" i="1" s="1"/>
  <c r="AG4653" i="1"/>
  <c r="AG4652" i="1" s="1"/>
  <c r="AF4653" i="1"/>
  <c r="AF4652" i="1" s="1"/>
  <c r="AE4653" i="1"/>
  <c r="AV4650" i="1"/>
  <c r="AV4649" i="1" s="1"/>
  <c r="AU4650" i="1"/>
  <c r="AU4649" i="1" s="1"/>
  <c r="AT4650" i="1"/>
  <c r="AT4649" i="1" s="1"/>
  <c r="AS4650" i="1"/>
  <c r="AS4649" i="1" s="1"/>
  <c r="AR4650" i="1"/>
  <c r="AR4649" i="1" s="1"/>
  <c r="AQ4650" i="1"/>
  <c r="AQ4649" i="1" s="1"/>
  <c r="AP4650" i="1"/>
  <c r="AP4649" i="1" s="1"/>
  <c r="AO4650" i="1"/>
  <c r="AO4649" i="1" s="1"/>
  <c r="AN4650" i="1"/>
  <c r="AN4649" i="1" s="1"/>
  <c r="AM4650" i="1"/>
  <c r="AM4649" i="1" s="1"/>
  <c r="AL4650" i="1"/>
  <c r="AL4649" i="1" s="1"/>
  <c r="AK4650" i="1"/>
  <c r="AI4650" i="1"/>
  <c r="AI4649" i="1" s="1"/>
  <c r="AH4650" i="1"/>
  <c r="AH4649" i="1" s="1"/>
  <c r="AG4650" i="1"/>
  <c r="AG4649" i="1" s="1"/>
  <c r="AF4650" i="1"/>
  <c r="AF4649" i="1" s="1"/>
  <c r="AE4650" i="1"/>
  <c r="AV4645" i="1"/>
  <c r="AV4636" i="1" s="1"/>
  <c r="AU4645" i="1"/>
  <c r="AU4636" i="1" s="1"/>
  <c r="AT4645" i="1"/>
  <c r="AT4636" i="1" s="1"/>
  <c r="AS4645" i="1"/>
  <c r="AS4636" i="1" s="1"/>
  <c r="AR4645" i="1"/>
  <c r="AR4636" i="1" s="1"/>
  <c r="AQ4645" i="1"/>
  <c r="AQ4636" i="1" s="1"/>
  <c r="AP4645" i="1"/>
  <c r="AP4636" i="1" s="1"/>
  <c r="AO4645" i="1"/>
  <c r="AO4636" i="1" s="1"/>
  <c r="AN4645" i="1"/>
  <c r="AN4636" i="1" s="1"/>
  <c r="AM4645" i="1"/>
  <c r="AM4636" i="1" s="1"/>
  <c r="AL4645" i="1"/>
  <c r="AL4636" i="1" s="1"/>
  <c r="AK4645" i="1"/>
  <c r="AI4645" i="1"/>
  <c r="AI4636" i="1" s="1"/>
  <c r="AH4645" i="1"/>
  <c r="AH4636" i="1" s="1"/>
  <c r="AG4645" i="1"/>
  <c r="AG4636" i="1" s="1"/>
  <c r="AF4645" i="1"/>
  <c r="AF4636" i="1" s="1"/>
  <c r="AE4645" i="1"/>
  <c r="AV4634" i="1"/>
  <c r="AU4634" i="1"/>
  <c r="AT4634" i="1"/>
  <c r="AS4634" i="1"/>
  <c r="AR4634" i="1"/>
  <c r="AQ4634" i="1"/>
  <c r="AP4634" i="1"/>
  <c r="AO4634" i="1"/>
  <c r="AN4634" i="1"/>
  <c r="AM4634" i="1"/>
  <c r="AL4634" i="1"/>
  <c r="AK4634" i="1"/>
  <c r="AI4634" i="1"/>
  <c r="AH4634" i="1"/>
  <c r="AG4634" i="1"/>
  <c r="AF4634" i="1"/>
  <c r="AE4634" i="1"/>
  <c r="AV4629" i="1"/>
  <c r="AV4627" i="1" s="1"/>
  <c r="AU4629" i="1"/>
  <c r="AU4627" i="1" s="1"/>
  <c r="AT4629" i="1"/>
  <c r="AT4627" i="1" s="1"/>
  <c r="AS4629" i="1"/>
  <c r="AS4627" i="1" s="1"/>
  <c r="AR4629" i="1"/>
  <c r="AR4627" i="1" s="1"/>
  <c r="AQ4629" i="1"/>
  <c r="AQ4627" i="1" s="1"/>
  <c r="AP4629" i="1"/>
  <c r="AP4627" i="1" s="1"/>
  <c r="AO4629" i="1"/>
  <c r="AO4627" i="1" s="1"/>
  <c r="AN4629" i="1"/>
  <c r="AN4627" i="1" s="1"/>
  <c r="AM4629" i="1"/>
  <c r="AM4627" i="1" s="1"/>
  <c r="AL4629" i="1"/>
  <c r="AL4627" i="1" s="1"/>
  <c r="AK4629" i="1"/>
  <c r="AI4629" i="1"/>
  <c r="AI4627" i="1" s="1"/>
  <c r="AH4629" i="1"/>
  <c r="AH4627" i="1" s="1"/>
  <c r="AG4629" i="1"/>
  <c r="AG4627" i="1" s="1"/>
  <c r="AF4629" i="1"/>
  <c r="AF4627" i="1" s="1"/>
  <c r="AE4629" i="1"/>
  <c r="AV4611" i="1"/>
  <c r="AV4610" i="1" s="1"/>
  <c r="AU4611" i="1"/>
  <c r="AU4610" i="1" s="1"/>
  <c r="AT4611" i="1"/>
  <c r="AT4610" i="1" s="1"/>
  <c r="AS4611" i="1"/>
  <c r="AS4610" i="1" s="1"/>
  <c r="AR4611" i="1"/>
  <c r="AR4610" i="1" s="1"/>
  <c r="AQ4611" i="1"/>
  <c r="AQ4610" i="1" s="1"/>
  <c r="AP4611" i="1"/>
  <c r="AP4610" i="1" s="1"/>
  <c r="AO4611" i="1"/>
  <c r="AO4610" i="1" s="1"/>
  <c r="AN4611" i="1"/>
  <c r="AN4610" i="1" s="1"/>
  <c r="AM4611" i="1"/>
  <c r="AM4610" i="1" s="1"/>
  <c r="AL4611" i="1"/>
  <c r="AL4610" i="1" s="1"/>
  <c r="AK4611" i="1"/>
  <c r="AI4611" i="1"/>
  <c r="AI4610" i="1" s="1"/>
  <c r="AH4611" i="1"/>
  <c r="AH4610" i="1" s="1"/>
  <c r="AG4611" i="1"/>
  <c r="AG4610" i="1" s="1"/>
  <c r="AF4611" i="1"/>
  <c r="AF4610" i="1" s="1"/>
  <c r="AE4611" i="1"/>
  <c r="AV4606" i="1"/>
  <c r="AV4605" i="1" s="1"/>
  <c r="AU4606" i="1"/>
  <c r="AU4605" i="1" s="1"/>
  <c r="AT4606" i="1"/>
  <c r="AT4605" i="1" s="1"/>
  <c r="AS4606" i="1"/>
  <c r="AS4605" i="1" s="1"/>
  <c r="AR4606" i="1"/>
  <c r="AR4605" i="1" s="1"/>
  <c r="AQ4606" i="1"/>
  <c r="AQ4605" i="1" s="1"/>
  <c r="AP4606" i="1"/>
  <c r="AP4605" i="1" s="1"/>
  <c r="AO4606" i="1"/>
  <c r="AO4605" i="1" s="1"/>
  <c r="AN4606" i="1"/>
  <c r="AN4605" i="1" s="1"/>
  <c r="AM4606" i="1"/>
  <c r="AM4605" i="1" s="1"/>
  <c r="AL4606" i="1"/>
  <c r="AL4605" i="1" s="1"/>
  <c r="AK4606" i="1"/>
  <c r="AI4606" i="1"/>
  <c r="AI4605" i="1" s="1"/>
  <c r="AH4606" i="1"/>
  <c r="AH4605" i="1" s="1"/>
  <c r="AG4606" i="1"/>
  <c r="AG4605" i="1" s="1"/>
  <c r="AF4606" i="1"/>
  <c r="AF4605" i="1" s="1"/>
  <c r="AE4606" i="1"/>
  <c r="AV4601" i="1"/>
  <c r="AV4592" i="1" s="1"/>
  <c r="AU4601" i="1"/>
  <c r="AU4592" i="1" s="1"/>
  <c r="AT4601" i="1"/>
  <c r="AT4592" i="1" s="1"/>
  <c r="AS4601" i="1"/>
  <c r="AS4592" i="1" s="1"/>
  <c r="AR4601" i="1"/>
  <c r="AR4592" i="1" s="1"/>
  <c r="AQ4601" i="1"/>
  <c r="AQ4592" i="1" s="1"/>
  <c r="AP4601" i="1"/>
  <c r="AP4592" i="1" s="1"/>
  <c r="AO4601" i="1"/>
  <c r="AO4592" i="1" s="1"/>
  <c r="AN4601" i="1"/>
  <c r="AN4592" i="1" s="1"/>
  <c r="AM4601" i="1"/>
  <c r="AM4592" i="1" s="1"/>
  <c r="AL4601" i="1"/>
  <c r="AL4592" i="1" s="1"/>
  <c r="AK4601" i="1"/>
  <c r="AI4601" i="1"/>
  <c r="AI4592" i="1" s="1"/>
  <c r="AH4601" i="1"/>
  <c r="AH4592" i="1" s="1"/>
  <c r="AG4601" i="1"/>
  <c r="AG4592" i="1" s="1"/>
  <c r="AF4601" i="1"/>
  <c r="AF4592" i="1" s="1"/>
  <c r="AE4601" i="1"/>
  <c r="AV4590" i="1"/>
  <c r="AU4590" i="1"/>
  <c r="AT4590" i="1"/>
  <c r="AS4590" i="1"/>
  <c r="AR4590" i="1"/>
  <c r="AQ4590" i="1"/>
  <c r="AP4590" i="1"/>
  <c r="AO4590" i="1"/>
  <c r="AN4590" i="1"/>
  <c r="AM4590" i="1"/>
  <c r="AL4590" i="1"/>
  <c r="AK4590" i="1"/>
  <c r="AI4590" i="1"/>
  <c r="AH4590" i="1"/>
  <c r="AG4590" i="1"/>
  <c r="AF4590" i="1"/>
  <c r="AE4590" i="1"/>
  <c r="AV4584" i="1"/>
  <c r="AV4582" i="1" s="1"/>
  <c r="AU4584" i="1"/>
  <c r="AU4582" i="1" s="1"/>
  <c r="AT4584" i="1"/>
  <c r="AT4582" i="1" s="1"/>
  <c r="AS4584" i="1"/>
  <c r="AS4582" i="1" s="1"/>
  <c r="AR4584" i="1"/>
  <c r="AR4582" i="1" s="1"/>
  <c r="AQ4584" i="1"/>
  <c r="AQ4582" i="1" s="1"/>
  <c r="AP4584" i="1"/>
  <c r="AP4582" i="1" s="1"/>
  <c r="AO4584" i="1"/>
  <c r="AO4582" i="1" s="1"/>
  <c r="AN4584" i="1"/>
  <c r="AN4582" i="1" s="1"/>
  <c r="AM4584" i="1"/>
  <c r="AM4582" i="1" s="1"/>
  <c r="AL4584" i="1"/>
  <c r="AL4582" i="1" s="1"/>
  <c r="AK4584" i="1"/>
  <c r="AI4584" i="1"/>
  <c r="AI4582" i="1" s="1"/>
  <c r="AH4584" i="1"/>
  <c r="AH4582" i="1" s="1"/>
  <c r="AG4584" i="1"/>
  <c r="AG4582" i="1" s="1"/>
  <c r="AF4584" i="1"/>
  <c r="AF4582" i="1" s="1"/>
  <c r="AE4584" i="1"/>
  <c r="AV4568" i="1"/>
  <c r="AV4567" i="1" s="1"/>
  <c r="AU4568" i="1"/>
  <c r="AU4567" i="1" s="1"/>
  <c r="AT4568" i="1"/>
  <c r="AT4567" i="1" s="1"/>
  <c r="AS4568" i="1"/>
  <c r="AS4567" i="1" s="1"/>
  <c r="AR4568" i="1"/>
  <c r="AR4567" i="1" s="1"/>
  <c r="AQ4568" i="1"/>
  <c r="AQ4567" i="1" s="1"/>
  <c r="AP4568" i="1"/>
  <c r="AP4567" i="1" s="1"/>
  <c r="AO4568" i="1"/>
  <c r="AO4567" i="1" s="1"/>
  <c r="AN4568" i="1"/>
  <c r="AN4567" i="1" s="1"/>
  <c r="AM4568" i="1"/>
  <c r="AM4567" i="1" s="1"/>
  <c r="AL4568" i="1"/>
  <c r="AL4567" i="1" s="1"/>
  <c r="AK4568" i="1"/>
  <c r="AI4568" i="1"/>
  <c r="AI4567" i="1" s="1"/>
  <c r="AH4568" i="1"/>
  <c r="AH4567" i="1" s="1"/>
  <c r="AG4568" i="1"/>
  <c r="AG4567" i="1" s="1"/>
  <c r="AF4568" i="1"/>
  <c r="AF4567" i="1" s="1"/>
  <c r="AE4568" i="1"/>
  <c r="AV4565" i="1"/>
  <c r="AV4564" i="1" s="1"/>
  <c r="AU4565" i="1"/>
  <c r="AU4564" i="1" s="1"/>
  <c r="AT4565" i="1"/>
  <c r="AT4564" i="1" s="1"/>
  <c r="AS4565" i="1"/>
  <c r="AS4564" i="1" s="1"/>
  <c r="AR4565" i="1"/>
  <c r="AR4564" i="1" s="1"/>
  <c r="AQ4565" i="1"/>
  <c r="AQ4564" i="1" s="1"/>
  <c r="AP4565" i="1"/>
  <c r="AP4564" i="1" s="1"/>
  <c r="AO4565" i="1"/>
  <c r="AO4564" i="1" s="1"/>
  <c r="AN4565" i="1"/>
  <c r="AN4564" i="1" s="1"/>
  <c r="AM4565" i="1"/>
  <c r="AM4564" i="1" s="1"/>
  <c r="AL4565" i="1"/>
  <c r="AL4564" i="1" s="1"/>
  <c r="AK4565" i="1"/>
  <c r="AI4565" i="1"/>
  <c r="AI4564" i="1" s="1"/>
  <c r="AH4565" i="1"/>
  <c r="AH4564" i="1" s="1"/>
  <c r="AG4565" i="1"/>
  <c r="AG4564" i="1" s="1"/>
  <c r="AF4565" i="1"/>
  <c r="AF4564" i="1" s="1"/>
  <c r="AE4565" i="1"/>
  <c r="AV4560" i="1"/>
  <c r="AV4551" i="1" s="1"/>
  <c r="AU4560" i="1"/>
  <c r="AU4551" i="1" s="1"/>
  <c r="AT4560" i="1"/>
  <c r="AT4551" i="1" s="1"/>
  <c r="AS4560" i="1"/>
  <c r="AS4551" i="1" s="1"/>
  <c r="AR4560" i="1"/>
  <c r="AR4551" i="1" s="1"/>
  <c r="AQ4560" i="1"/>
  <c r="AQ4551" i="1" s="1"/>
  <c r="AP4560" i="1"/>
  <c r="AP4551" i="1" s="1"/>
  <c r="AO4560" i="1"/>
  <c r="AO4551" i="1" s="1"/>
  <c r="AN4560" i="1"/>
  <c r="AN4551" i="1" s="1"/>
  <c r="AM4560" i="1"/>
  <c r="AM4551" i="1" s="1"/>
  <c r="AL4560" i="1"/>
  <c r="AL4551" i="1" s="1"/>
  <c r="AK4560" i="1"/>
  <c r="AI4560" i="1"/>
  <c r="AI4551" i="1" s="1"/>
  <c r="AH4560" i="1"/>
  <c r="AH4551" i="1" s="1"/>
  <c r="AG4560" i="1"/>
  <c r="AG4551" i="1" s="1"/>
  <c r="AF4560" i="1"/>
  <c r="AF4551" i="1" s="1"/>
  <c r="AE4560" i="1"/>
  <c r="AV4549" i="1"/>
  <c r="AU4549" i="1"/>
  <c r="AT4549" i="1"/>
  <c r="AS4549" i="1"/>
  <c r="AR4549" i="1"/>
  <c r="AQ4549" i="1"/>
  <c r="AP4549" i="1"/>
  <c r="AO4549" i="1"/>
  <c r="AN4549" i="1"/>
  <c r="AM4549" i="1"/>
  <c r="AL4549" i="1"/>
  <c r="AK4549" i="1"/>
  <c r="AI4549" i="1"/>
  <c r="AH4549" i="1"/>
  <c r="AG4549" i="1"/>
  <c r="AF4549" i="1"/>
  <c r="AE4549" i="1"/>
  <c r="AV4543" i="1"/>
  <c r="AV4541" i="1" s="1"/>
  <c r="AU4543" i="1"/>
  <c r="AU4541" i="1" s="1"/>
  <c r="AT4543" i="1"/>
  <c r="AT4541" i="1" s="1"/>
  <c r="AS4543" i="1"/>
  <c r="AS4541" i="1" s="1"/>
  <c r="AR4543" i="1"/>
  <c r="AR4541" i="1" s="1"/>
  <c r="AQ4543" i="1"/>
  <c r="AQ4541" i="1" s="1"/>
  <c r="AP4543" i="1"/>
  <c r="AP4541" i="1" s="1"/>
  <c r="AO4543" i="1"/>
  <c r="AO4541" i="1" s="1"/>
  <c r="AN4543" i="1"/>
  <c r="AN4541" i="1" s="1"/>
  <c r="AM4543" i="1"/>
  <c r="AM4541" i="1" s="1"/>
  <c r="AL4543" i="1"/>
  <c r="AL4541" i="1" s="1"/>
  <c r="AK4543" i="1"/>
  <c r="AI4543" i="1"/>
  <c r="AI4541" i="1" s="1"/>
  <c r="AH4543" i="1"/>
  <c r="AH4541" i="1" s="1"/>
  <c r="AG4543" i="1"/>
  <c r="AG4541" i="1" s="1"/>
  <c r="AF4543" i="1"/>
  <c r="AF4541" i="1" s="1"/>
  <c r="AE4543" i="1"/>
  <c r="AV4527" i="1"/>
  <c r="AV4526" i="1" s="1"/>
  <c r="AU4527" i="1"/>
  <c r="AU4526" i="1" s="1"/>
  <c r="AT4527" i="1"/>
  <c r="AT4526" i="1" s="1"/>
  <c r="AS4527" i="1"/>
  <c r="AS4526" i="1" s="1"/>
  <c r="AR4527" i="1"/>
  <c r="AR4526" i="1" s="1"/>
  <c r="AQ4527" i="1"/>
  <c r="AQ4526" i="1" s="1"/>
  <c r="AP4527" i="1"/>
  <c r="AP4526" i="1" s="1"/>
  <c r="AO4527" i="1"/>
  <c r="AO4526" i="1" s="1"/>
  <c r="AN4527" i="1"/>
  <c r="AN4526" i="1" s="1"/>
  <c r="AM4527" i="1"/>
  <c r="AM4526" i="1" s="1"/>
  <c r="AL4527" i="1"/>
  <c r="AL4526" i="1" s="1"/>
  <c r="AK4527" i="1"/>
  <c r="AI4527" i="1"/>
  <c r="AI4526" i="1" s="1"/>
  <c r="AH4527" i="1"/>
  <c r="AH4526" i="1" s="1"/>
  <c r="AG4527" i="1"/>
  <c r="AG4526" i="1" s="1"/>
  <c r="AF4527" i="1"/>
  <c r="AF4526" i="1" s="1"/>
  <c r="AE4527" i="1"/>
  <c r="AV4522" i="1"/>
  <c r="AV4521" i="1" s="1"/>
  <c r="AU4522" i="1"/>
  <c r="AU4521" i="1" s="1"/>
  <c r="AT4522" i="1"/>
  <c r="AT4521" i="1" s="1"/>
  <c r="AS4522" i="1"/>
  <c r="AS4521" i="1" s="1"/>
  <c r="AR4522" i="1"/>
  <c r="AR4521" i="1" s="1"/>
  <c r="AQ4522" i="1"/>
  <c r="AQ4521" i="1" s="1"/>
  <c r="AP4522" i="1"/>
  <c r="AP4521" i="1" s="1"/>
  <c r="AO4522" i="1"/>
  <c r="AO4521" i="1" s="1"/>
  <c r="AN4522" i="1"/>
  <c r="AN4521" i="1" s="1"/>
  <c r="AM4522" i="1"/>
  <c r="AM4521" i="1" s="1"/>
  <c r="AL4522" i="1"/>
  <c r="AL4521" i="1" s="1"/>
  <c r="AK4522" i="1"/>
  <c r="AI4522" i="1"/>
  <c r="AI4521" i="1" s="1"/>
  <c r="AH4522" i="1"/>
  <c r="AH4521" i="1" s="1"/>
  <c r="AG4522" i="1"/>
  <c r="AG4521" i="1" s="1"/>
  <c r="AF4522" i="1"/>
  <c r="AF4521" i="1" s="1"/>
  <c r="AE4522" i="1"/>
  <c r="AV4519" i="1"/>
  <c r="AV4518" i="1" s="1"/>
  <c r="AU4519" i="1"/>
  <c r="AU4518" i="1" s="1"/>
  <c r="AT4519" i="1"/>
  <c r="AT4518" i="1" s="1"/>
  <c r="AS4519" i="1"/>
  <c r="AS4518" i="1" s="1"/>
  <c r="AR4519" i="1"/>
  <c r="AR4518" i="1" s="1"/>
  <c r="AQ4519" i="1"/>
  <c r="AQ4518" i="1" s="1"/>
  <c r="AP4519" i="1"/>
  <c r="AP4518" i="1" s="1"/>
  <c r="AO4519" i="1"/>
  <c r="AO4518" i="1" s="1"/>
  <c r="AN4519" i="1"/>
  <c r="AN4518" i="1" s="1"/>
  <c r="AM4519" i="1"/>
  <c r="AM4518" i="1" s="1"/>
  <c r="AL4519" i="1"/>
  <c r="AL4518" i="1" s="1"/>
  <c r="AK4519" i="1"/>
  <c r="AI4519" i="1"/>
  <c r="AI4518" i="1" s="1"/>
  <c r="AH4519" i="1"/>
  <c r="AH4518" i="1" s="1"/>
  <c r="AG4519" i="1"/>
  <c r="AG4518" i="1" s="1"/>
  <c r="AF4519" i="1"/>
  <c r="AF4518" i="1" s="1"/>
  <c r="AE4519" i="1"/>
  <c r="AV4514" i="1"/>
  <c r="AV4513" i="1" s="1"/>
  <c r="AU4514" i="1"/>
  <c r="AU4513" i="1" s="1"/>
  <c r="AT4514" i="1"/>
  <c r="AT4513" i="1" s="1"/>
  <c r="AS4514" i="1"/>
  <c r="AS4513" i="1" s="1"/>
  <c r="AR4514" i="1"/>
  <c r="AR4513" i="1" s="1"/>
  <c r="AQ4514" i="1"/>
  <c r="AQ4513" i="1" s="1"/>
  <c r="AP4514" i="1"/>
  <c r="AP4513" i="1" s="1"/>
  <c r="AO4514" i="1"/>
  <c r="AO4513" i="1" s="1"/>
  <c r="AN4514" i="1"/>
  <c r="AN4513" i="1" s="1"/>
  <c r="AM4514" i="1"/>
  <c r="AM4513" i="1" s="1"/>
  <c r="AL4514" i="1"/>
  <c r="AL4513" i="1" s="1"/>
  <c r="AK4514" i="1"/>
  <c r="AI4514" i="1"/>
  <c r="AI4513" i="1" s="1"/>
  <c r="AH4514" i="1"/>
  <c r="AH4513" i="1" s="1"/>
  <c r="AG4514" i="1"/>
  <c r="AG4513" i="1" s="1"/>
  <c r="AF4514" i="1"/>
  <c r="AF4513" i="1" s="1"/>
  <c r="AE4514" i="1"/>
  <c r="AV4509" i="1"/>
  <c r="AV4500" i="1" s="1"/>
  <c r="AU4509" i="1"/>
  <c r="AU4500" i="1" s="1"/>
  <c r="AT4509" i="1"/>
  <c r="AT4500" i="1" s="1"/>
  <c r="AS4509" i="1"/>
  <c r="AS4500" i="1" s="1"/>
  <c r="AR4509" i="1"/>
  <c r="AR4500" i="1" s="1"/>
  <c r="AQ4509" i="1"/>
  <c r="AQ4500" i="1" s="1"/>
  <c r="AP4509" i="1"/>
  <c r="AP4500" i="1" s="1"/>
  <c r="AO4509" i="1"/>
  <c r="AO4500" i="1" s="1"/>
  <c r="AN4509" i="1"/>
  <c r="AN4500" i="1" s="1"/>
  <c r="AM4509" i="1"/>
  <c r="AM4500" i="1" s="1"/>
  <c r="AL4509" i="1"/>
  <c r="AL4500" i="1" s="1"/>
  <c r="AK4509" i="1"/>
  <c r="AI4509" i="1"/>
  <c r="AI4500" i="1" s="1"/>
  <c r="AH4509" i="1"/>
  <c r="AH4500" i="1" s="1"/>
  <c r="AG4509" i="1"/>
  <c r="AG4500" i="1" s="1"/>
  <c r="AF4509" i="1"/>
  <c r="AF4500" i="1" s="1"/>
  <c r="AE4509" i="1"/>
  <c r="AV4498" i="1"/>
  <c r="AU4498" i="1"/>
  <c r="AT4498" i="1"/>
  <c r="AS4498" i="1"/>
  <c r="AR4498" i="1"/>
  <c r="AQ4498" i="1"/>
  <c r="AP4498" i="1"/>
  <c r="AO4498" i="1"/>
  <c r="AN4498" i="1"/>
  <c r="AM4498" i="1"/>
  <c r="AL4498" i="1"/>
  <c r="AK4498" i="1"/>
  <c r="AI4498" i="1"/>
  <c r="AH4498" i="1"/>
  <c r="AG4498" i="1"/>
  <c r="AF4498" i="1"/>
  <c r="AE4498" i="1"/>
  <c r="AV4492" i="1"/>
  <c r="AV4490" i="1" s="1"/>
  <c r="AU4492" i="1"/>
  <c r="AU4490" i="1" s="1"/>
  <c r="AT4492" i="1"/>
  <c r="AT4490" i="1" s="1"/>
  <c r="AS4492" i="1"/>
  <c r="AS4490" i="1" s="1"/>
  <c r="AR4492" i="1"/>
  <c r="AR4490" i="1" s="1"/>
  <c r="AQ4492" i="1"/>
  <c r="AQ4490" i="1" s="1"/>
  <c r="AP4492" i="1"/>
  <c r="AP4490" i="1" s="1"/>
  <c r="AO4492" i="1"/>
  <c r="AO4490" i="1" s="1"/>
  <c r="AN4492" i="1"/>
  <c r="AN4490" i="1" s="1"/>
  <c r="AM4492" i="1"/>
  <c r="AM4490" i="1" s="1"/>
  <c r="AL4492" i="1"/>
  <c r="AL4490" i="1" s="1"/>
  <c r="AK4492" i="1"/>
  <c r="AI4492" i="1"/>
  <c r="AI4490" i="1" s="1"/>
  <c r="AH4492" i="1"/>
  <c r="AH4490" i="1" s="1"/>
  <c r="AG4492" i="1"/>
  <c r="AG4490" i="1" s="1"/>
  <c r="AF4492" i="1"/>
  <c r="AF4490" i="1" s="1"/>
  <c r="AE4492" i="1"/>
  <c r="AV4474" i="1"/>
  <c r="AV4473" i="1" s="1"/>
  <c r="AU4474" i="1"/>
  <c r="AU4473" i="1" s="1"/>
  <c r="AT4474" i="1"/>
  <c r="AT4473" i="1" s="1"/>
  <c r="AS4474" i="1"/>
  <c r="AS4473" i="1" s="1"/>
  <c r="AR4474" i="1"/>
  <c r="AR4473" i="1" s="1"/>
  <c r="AQ4474" i="1"/>
  <c r="AQ4473" i="1" s="1"/>
  <c r="AP4474" i="1"/>
  <c r="AP4473" i="1" s="1"/>
  <c r="AO4474" i="1"/>
  <c r="AO4473" i="1" s="1"/>
  <c r="AN4474" i="1"/>
  <c r="AN4473" i="1" s="1"/>
  <c r="AM4474" i="1"/>
  <c r="AM4473" i="1" s="1"/>
  <c r="AL4474" i="1"/>
  <c r="AL4473" i="1" s="1"/>
  <c r="AK4474" i="1"/>
  <c r="AI4474" i="1"/>
  <c r="AI4473" i="1" s="1"/>
  <c r="AH4474" i="1"/>
  <c r="AH4473" i="1" s="1"/>
  <c r="AG4474" i="1"/>
  <c r="AG4473" i="1" s="1"/>
  <c r="AF4474" i="1"/>
  <c r="AF4473" i="1" s="1"/>
  <c r="AE4474" i="1"/>
  <c r="AV4469" i="1"/>
  <c r="AV4468" i="1" s="1"/>
  <c r="AU4469" i="1"/>
  <c r="AU4468" i="1" s="1"/>
  <c r="AT4469" i="1"/>
  <c r="AT4468" i="1" s="1"/>
  <c r="AS4469" i="1"/>
  <c r="AS4468" i="1" s="1"/>
  <c r="AR4469" i="1"/>
  <c r="AR4468" i="1" s="1"/>
  <c r="AQ4469" i="1"/>
  <c r="AQ4468" i="1" s="1"/>
  <c r="AP4469" i="1"/>
  <c r="AP4468" i="1" s="1"/>
  <c r="AO4469" i="1"/>
  <c r="AO4468" i="1" s="1"/>
  <c r="AN4469" i="1"/>
  <c r="AN4468" i="1" s="1"/>
  <c r="AM4469" i="1"/>
  <c r="AM4468" i="1" s="1"/>
  <c r="AL4469" i="1"/>
  <c r="AL4468" i="1" s="1"/>
  <c r="AK4469" i="1"/>
  <c r="AI4469" i="1"/>
  <c r="AI4468" i="1" s="1"/>
  <c r="AH4469" i="1"/>
  <c r="AH4468" i="1" s="1"/>
  <c r="AG4469" i="1"/>
  <c r="AG4468" i="1" s="1"/>
  <c r="AF4469" i="1"/>
  <c r="AF4468" i="1" s="1"/>
  <c r="AE4469" i="1"/>
  <c r="AV4464" i="1"/>
  <c r="AV4455" i="1" s="1"/>
  <c r="AU4464" i="1"/>
  <c r="AU4455" i="1" s="1"/>
  <c r="AT4464" i="1"/>
  <c r="AT4455" i="1" s="1"/>
  <c r="AS4464" i="1"/>
  <c r="AS4455" i="1" s="1"/>
  <c r="AR4464" i="1"/>
  <c r="AR4455" i="1" s="1"/>
  <c r="AQ4464" i="1"/>
  <c r="AQ4455" i="1" s="1"/>
  <c r="AP4464" i="1"/>
  <c r="AP4455" i="1" s="1"/>
  <c r="AO4464" i="1"/>
  <c r="AO4455" i="1" s="1"/>
  <c r="AN4464" i="1"/>
  <c r="AN4455" i="1" s="1"/>
  <c r="AM4464" i="1"/>
  <c r="AM4455" i="1" s="1"/>
  <c r="AL4464" i="1"/>
  <c r="AL4455" i="1" s="1"/>
  <c r="AK4464" i="1"/>
  <c r="AI4464" i="1"/>
  <c r="AI4455" i="1" s="1"/>
  <c r="AH4464" i="1"/>
  <c r="AH4455" i="1" s="1"/>
  <c r="AG4464" i="1"/>
  <c r="AG4455" i="1" s="1"/>
  <c r="AF4464" i="1"/>
  <c r="AF4455" i="1" s="1"/>
  <c r="AE4464" i="1"/>
  <c r="AV4453" i="1"/>
  <c r="AU4453" i="1"/>
  <c r="AT4453" i="1"/>
  <c r="AS4453" i="1"/>
  <c r="AR4453" i="1"/>
  <c r="AQ4453" i="1"/>
  <c r="AP4453" i="1"/>
  <c r="AO4453" i="1"/>
  <c r="AN4453" i="1"/>
  <c r="AM4453" i="1"/>
  <c r="AL4453" i="1"/>
  <c r="AK4453" i="1"/>
  <c r="AI4453" i="1"/>
  <c r="AH4453" i="1"/>
  <c r="AG4453" i="1"/>
  <c r="AF4453" i="1"/>
  <c r="AE4453" i="1"/>
  <c r="AV4447" i="1"/>
  <c r="AV4445" i="1" s="1"/>
  <c r="AU4447" i="1"/>
  <c r="AU4445" i="1" s="1"/>
  <c r="AT4447" i="1"/>
  <c r="AT4445" i="1" s="1"/>
  <c r="AS4447" i="1"/>
  <c r="AS4445" i="1" s="1"/>
  <c r="AR4447" i="1"/>
  <c r="AR4445" i="1" s="1"/>
  <c r="AQ4447" i="1"/>
  <c r="AQ4445" i="1" s="1"/>
  <c r="AP4447" i="1"/>
  <c r="AP4445" i="1" s="1"/>
  <c r="AO4447" i="1"/>
  <c r="AO4445" i="1" s="1"/>
  <c r="AN4447" i="1"/>
  <c r="AN4445" i="1" s="1"/>
  <c r="AM4447" i="1"/>
  <c r="AM4445" i="1" s="1"/>
  <c r="AL4447" i="1"/>
  <c r="AL4445" i="1" s="1"/>
  <c r="AK4447" i="1"/>
  <c r="AI4447" i="1"/>
  <c r="AI4445" i="1" s="1"/>
  <c r="AH4447" i="1"/>
  <c r="AH4445" i="1" s="1"/>
  <c r="AG4447" i="1"/>
  <c r="AG4445" i="1" s="1"/>
  <c r="AF4447" i="1"/>
  <c r="AF4445" i="1" s="1"/>
  <c r="AE4447" i="1"/>
  <c r="AV4429" i="1"/>
  <c r="AV4428" i="1" s="1"/>
  <c r="AU4429" i="1"/>
  <c r="AU4428" i="1" s="1"/>
  <c r="AT4429" i="1"/>
  <c r="AT4428" i="1" s="1"/>
  <c r="AS4429" i="1"/>
  <c r="AS4428" i="1" s="1"/>
  <c r="AR4429" i="1"/>
  <c r="AR4428" i="1" s="1"/>
  <c r="AQ4429" i="1"/>
  <c r="AQ4428" i="1" s="1"/>
  <c r="AP4429" i="1"/>
  <c r="AP4428" i="1" s="1"/>
  <c r="AO4429" i="1"/>
  <c r="AO4428" i="1" s="1"/>
  <c r="AN4429" i="1"/>
  <c r="AN4428" i="1" s="1"/>
  <c r="AM4429" i="1"/>
  <c r="AM4428" i="1" s="1"/>
  <c r="AL4429" i="1"/>
  <c r="AL4428" i="1" s="1"/>
  <c r="AK4429" i="1"/>
  <c r="AI4429" i="1"/>
  <c r="AI4428" i="1" s="1"/>
  <c r="AH4429" i="1"/>
  <c r="AH4428" i="1" s="1"/>
  <c r="AG4429" i="1"/>
  <c r="AG4428" i="1" s="1"/>
  <c r="AF4429" i="1"/>
  <c r="AF4428" i="1" s="1"/>
  <c r="AE4429" i="1"/>
  <c r="AV4424" i="1"/>
  <c r="AV4423" i="1" s="1"/>
  <c r="AU4424" i="1"/>
  <c r="AU4423" i="1" s="1"/>
  <c r="AT4424" i="1"/>
  <c r="AT4423" i="1" s="1"/>
  <c r="AS4424" i="1"/>
  <c r="AS4423" i="1" s="1"/>
  <c r="AR4424" i="1"/>
  <c r="AR4423" i="1" s="1"/>
  <c r="AQ4424" i="1"/>
  <c r="AQ4423" i="1" s="1"/>
  <c r="AP4424" i="1"/>
  <c r="AP4423" i="1" s="1"/>
  <c r="AO4424" i="1"/>
  <c r="AO4423" i="1" s="1"/>
  <c r="AN4424" i="1"/>
  <c r="AN4423" i="1" s="1"/>
  <c r="AM4424" i="1"/>
  <c r="AM4423" i="1" s="1"/>
  <c r="AL4424" i="1"/>
  <c r="AL4423" i="1" s="1"/>
  <c r="AK4424" i="1"/>
  <c r="AI4424" i="1"/>
  <c r="AI4423" i="1" s="1"/>
  <c r="AH4424" i="1"/>
  <c r="AH4423" i="1" s="1"/>
  <c r="AG4424" i="1"/>
  <c r="AG4423" i="1" s="1"/>
  <c r="AF4424" i="1"/>
  <c r="AF4423" i="1" s="1"/>
  <c r="AE4424" i="1"/>
  <c r="AV4418" i="1"/>
  <c r="AV4409" i="1" s="1"/>
  <c r="AU4418" i="1"/>
  <c r="AU4409" i="1" s="1"/>
  <c r="AT4418" i="1"/>
  <c r="AT4409" i="1" s="1"/>
  <c r="AS4418" i="1"/>
  <c r="AS4409" i="1" s="1"/>
  <c r="AR4418" i="1"/>
  <c r="AR4409" i="1" s="1"/>
  <c r="AQ4418" i="1"/>
  <c r="AQ4409" i="1" s="1"/>
  <c r="AP4418" i="1"/>
  <c r="AP4409" i="1" s="1"/>
  <c r="AO4418" i="1"/>
  <c r="AO4409" i="1" s="1"/>
  <c r="AN4418" i="1"/>
  <c r="AN4409" i="1" s="1"/>
  <c r="AM4418" i="1"/>
  <c r="AM4409" i="1" s="1"/>
  <c r="AL4418" i="1"/>
  <c r="AL4409" i="1" s="1"/>
  <c r="AK4418" i="1"/>
  <c r="AI4418" i="1"/>
  <c r="AI4409" i="1" s="1"/>
  <c r="AH4418" i="1"/>
  <c r="AH4409" i="1" s="1"/>
  <c r="AG4418" i="1"/>
  <c r="AG4409" i="1" s="1"/>
  <c r="AF4418" i="1"/>
  <c r="AF4409" i="1" s="1"/>
  <c r="AE4418" i="1"/>
  <c r="AV4407" i="1"/>
  <c r="AU4407" i="1"/>
  <c r="AT4407" i="1"/>
  <c r="AS4407" i="1"/>
  <c r="AR4407" i="1"/>
  <c r="AQ4407" i="1"/>
  <c r="AP4407" i="1"/>
  <c r="AO4407" i="1"/>
  <c r="AN4407" i="1"/>
  <c r="AM4407" i="1"/>
  <c r="AL4407" i="1"/>
  <c r="AK4407" i="1"/>
  <c r="AI4407" i="1"/>
  <c r="AH4407" i="1"/>
  <c r="AG4407" i="1"/>
  <c r="AF4407" i="1"/>
  <c r="AE4407" i="1"/>
  <c r="AV4401" i="1"/>
  <c r="AV4399" i="1" s="1"/>
  <c r="AU4401" i="1"/>
  <c r="AU4399" i="1" s="1"/>
  <c r="AT4401" i="1"/>
  <c r="AT4399" i="1" s="1"/>
  <c r="AS4401" i="1"/>
  <c r="AS4399" i="1" s="1"/>
  <c r="AR4401" i="1"/>
  <c r="AR4399" i="1" s="1"/>
  <c r="AQ4401" i="1"/>
  <c r="AQ4399" i="1" s="1"/>
  <c r="AP4401" i="1"/>
  <c r="AP4399" i="1" s="1"/>
  <c r="AO4401" i="1"/>
  <c r="AO4399" i="1" s="1"/>
  <c r="AN4401" i="1"/>
  <c r="AN4399" i="1" s="1"/>
  <c r="AM4401" i="1"/>
  <c r="AM4399" i="1" s="1"/>
  <c r="AL4401" i="1"/>
  <c r="AL4399" i="1" s="1"/>
  <c r="AK4401" i="1"/>
  <c r="AI4401" i="1"/>
  <c r="AI4399" i="1" s="1"/>
  <c r="AH4401" i="1"/>
  <c r="AH4399" i="1" s="1"/>
  <c r="AG4401" i="1"/>
  <c r="AG4399" i="1" s="1"/>
  <c r="AF4401" i="1"/>
  <c r="AF4399" i="1" s="1"/>
  <c r="AE4401" i="1"/>
  <c r="AV4383" i="1"/>
  <c r="AV4382" i="1" s="1"/>
  <c r="AU4383" i="1"/>
  <c r="AU4382" i="1" s="1"/>
  <c r="AT4383" i="1"/>
  <c r="AT4382" i="1" s="1"/>
  <c r="AS4383" i="1"/>
  <c r="AS4382" i="1" s="1"/>
  <c r="AR4383" i="1"/>
  <c r="AR4382" i="1" s="1"/>
  <c r="AQ4383" i="1"/>
  <c r="AQ4382" i="1" s="1"/>
  <c r="AP4383" i="1"/>
  <c r="AP4382" i="1" s="1"/>
  <c r="AO4383" i="1"/>
  <c r="AO4382" i="1" s="1"/>
  <c r="AN4383" i="1"/>
  <c r="AN4382" i="1" s="1"/>
  <c r="AM4383" i="1"/>
  <c r="AM4382" i="1" s="1"/>
  <c r="AL4383" i="1"/>
  <c r="AL4382" i="1" s="1"/>
  <c r="AK4383" i="1"/>
  <c r="AI4383" i="1"/>
  <c r="AI4382" i="1" s="1"/>
  <c r="AH4383" i="1"/>
  <c r="AH4382" i="1" s="1"/>
  <c r="AG4383" i="1"/>
  <c r="AG4382" i="1" s="1"/>
  <c r="AF4383" i="1"/>
  <c r="AF4382" i="1" s="1"/>
  <c r="AE4383" i="1"/>
  <c r="AV4378" i="1"/>
  <c r="AV4377" i="1" s="1"/>
  <c r="AU4378" i="1"/>
  <c r="AU4377" i="1" s="1"/>
  <c r="AT4378" i="1"/>
  <c r="AT4377" i="1" s="1"/>
  <c r="AS4378" i="1"/>
  <c r="AS4377" i="1" s="1"/>
  <c r="AR4378" i="1"/>
  <c r="AR4377" i="1" s="1"/>
  <c r="AQ4378" i="1"/>
  <c r="AQ4377" i="1" s="1"/>
  <c r="AP4378" i="1"/>
  <c r="AP4377" i="1" s="1"/>
  <c r="AO4378" i="1"/>
  <c r="AO4377" i="1" s="1"/>
  <c r="AN4378" i="1"/>
  <c r="AN4377" i="1" s="1"/>
  <c r="AM4378" i="1"/>
  <c r="AM4377" i="1" s="1"/>
  <c r="AL4378" i="1"/>
  <c r="AL4377" i="1" s="1"/>
  <c r="AK4378" i="1"/>
  <c r="AI4378" i="1"/>
  <c r="AI4377" i="1" s="1"/>
  <c r="AH4378" i="1"/>
  <c r="AH4377" i="1" s="1"/>
  <c r="AG4378" i="1"/>
  <c r="AG4377" i="1" s="1"/>
  <c r="AF4378" i="1"/>
  <c r="AF4377" i="1" s="1"/>
  <c r="AE4378" i="1"/>
  <c r="AV4372" i="1"/>
  <c r="AV4363" i="1" s="1"/>
  <c r="AU4372" i="1"/>
  <c r="AU4363" i="1" s="1"/>
  <c r="AT4372" i="1"/>
  <c r="AT4363" i="1" s="1"/>
  <c r="AS4372" i="1"/>
  <c r="AS4363" i="1" s="1"/>
  <c r="AR4372" i="1"/>
  <c r="AR4363" i="1" s="1"/>
  <c r="AQ4372" i="1"/>
  <c r="AQ4363" i="1" s="1"/>
  <c r="AP4372" i="1"/>
  <c r="AP4363" i="1" s="1"/>
  <c r="AO4372" i="1"/>
  <c r="AO4363" i="1" s="1"/>
  <c r="AN4372" i="1"/>
  <c r="AN4363" i="1" s="1"/>
  <c r="AM4372" i="1"/>
  <c r="AM4363" i="1" s="1"/>
  <c r="AL4372" i="1"/>
  <c r="AL4363" i="1" s="1"/>
  <c r="AK4372" i="1"/>
  <c r="AI4372" i="1"/>
  <c r="AI4363" i="1" s="1"/>
  <c r="AH4372" i="1"/>
  <c r="AH4363" i="1" s="1"/>
  <c r="AG4372" i="1"/>
  <c r="AG4363" i="1" s="1"/>
  <c r="AF4372" i="1"/>
  <c r="AF4363" i="1" s="1"/>
  <c r="AE4372" i="1"/>
  <c r="AV4361" i="1"/>
  <c r="AU4361" i="1"/>
  <c r="AT4361" i="1"/>
  <c r="AS4361" i="1"/>
  <c r="AR4361" i="1"/>
  <c r="AQ4361" i="1"/>
  <c r="AP4361" i="1"/>
  <c r="AO4361" i="1"/>
  <c r="AN4361" i="1"/>
  <c r="AM4361" i="1"/>
  <c r="AL4361" i="1"/>
  <c r="AK4361" i="1"/>
  <c r="AI4361" i="1"/>
  <c r="AH4361" i="1"/>
  <c r="AG4361" i="1"/>
  <c r="AF4361" i="1"/>
  <c r="AE4361" i="1"/>
  <c r="AV4355" i="1"/>
  <c r="AV4353" i="1" s="1"/>
  <c r="AU4355" i="1"/>
  <c r="AU4353" i="1" s="1"/>
  <c r="AT4355" i="1"/>
  <c r="AT4353" i="1" s="1"/>
  <c r="AS4355" i="1"/>
  <c r="AS4353" i="1" s="1"/>
  <c r="AR4355" i="1"/>
  <c r="AR4353" i="1" s="1"/>
  <c r="AQ4355" i="1"/>
  <c r="AQ4353" i="1" s="1"/>
  <c r="AP4355" i="1"/>
  <c r="AP4353" i="1" s="1"/>
  <c r="AO4355" i="1"/>
  <c r="AO4353" i="1" s="1"/>
  <c r="AN4355" i="1"/>
  <c r="AN4353" i="1" s="1"/>
  <c r="AM4355" i="1"/>
  <c r="AM4353" i="1" s="1"/>
  <c r="AL4355" i="1"/>
  <c r="AL4353" i="1" s="1"/>
  <c r="AK4355" i="1"/>
  <c r="AI4355" i="1"/>
  <c r="AI4353" i="1" s="1"/>
  <c r="AH4355" i="1"/>
  <c r="AH4353" i="1" s="1"/>
  <c r="AG4355" i="1"/>
  <c r="AG4353" i="1" s="1"/>
  <c r="AF4355" i="1"/>
  <c r="AF4353" i="1" s="1"/>
  <c r="AE4355" i="1"/>
  <c r="AV4337" i="1"/>
  <c r="AV4336" i="1" s="1"/>
  <c r="AU4337" i="1"/>
  <c r="AU4336" i="1" s="1"/>
  <c r="AT4337" i="1"/>
  <c r="AT4336" i="1" s="1"/>
  <c r="AS4337" i="1"/>
  <c r="AS4336" i="1" s="1"/>
  <c r="AR4337" i="1"/>
  <c r="AR4336" i="1" s="1"/>
  <c r="AQ4337" i="1"/>
  <c r="AQ4336" i="1" s="1"/>
  <c r="AP4337" i="1"/>
  <c r="AP4336" i="1" s="1"/>
  <c r="AO4337" i="1"/>
  <c r="AO4336" i="1" s="1"/>
  <c r="AN4337" i="1"/>
  <c r="AN4336" i="1" s="1"/>
  <c r="AM4337" i="1"/>
  <c r="AM4336" i="1" s="1"/>
  <c r="AL4337" i="1"/>
  <c r="AL4336" i="1" s="1"/>
  <c r="AK4337" i="1"/>
  <c r="AI4337" i="1"/>
  <c r="AI4336" i="1" s="1"/>
  <c r="AH4337" i="1"/>
  <c r="AH4336" i="1" s="1"/>
  <c r="AG4337" i="1"/>
  <c r="AG4336" i="1" s="1"/>
  <c r="AF4337" i="1"/>
  <c r="AF4336" i="1" s="1"/>
  <c r="AE4337" i="1"/>
  <c r="AV4332" i="1"/>
  <c r="AV4331" i="1" s="1"/>
  <c r="AU4332" i="1"/>
  <c r="AU4331" i="1" s="1"/>
  <c r="AT4332" i="1"/>
  <c r="AT4331" i="1" s="1"/>
  <c r="AS4332" i="1"/>
  <c r="AS4331" i="1" s="1"/>
  <c r="AR4332" i="1"/>
  <c r="AR4331" i="1" s="1"/>
  <c r="AQ4332" i="1"/>
  <c r="AQ4331" i="1" s="1"/>
  <c r="AP4332" i="1"/>
  <c r="AP4331" i="1" s="1"/>
  <c r="AO4332" i="1"/>
  <c r="AO4331" i="1" s="1"/>
  <c r="AN4332" i="1"/>
  <c r="AN4331" i="1" s="1"/>
  <c r="AM4332" i="1"/>
  <c r="AM4331" i="1" s="1"/>
  <c r="AL4332" i="1"/>
  <c r="AL4331" i="1" s="1"/>
  <c r="AK4332" i="1"/>
  <c r="AI4332" i="1"/>
  <c r="AI4331" i="1" s="1"/>
  <c r="AH4332" i="1"/>
  <c r="AH4331" i="1" s="1"/>
  <c r="AG4332" i="1"/>
  <c r="AG4331" i="1" s="1"/>
  <c r="AF4332" i="1"/>
  <c r="AF4331" i="1" s="1"/>
  <c r="AE4332" i="1"/>
  <c r="AV4327" i="1"/>
  <c r="AV4318" i="1" s="1"/>
  <c r="AU4327" i="1"/>
  <c r="AU4318" i="1" s="1"/>
  <c r="AT4327" i="1"/>
  <c r="AT4318" i="1" s="1"/>
  <c r="AS4327" i="1"/>
  <c r="AS4318" i="1" s="1"/>
  <c r="AR4327" i="1"/>
  <c r="AR4318" i="1" s="1"/>
  <c r="AQ4327" i="1"/>
  <c r="AQ4318" i="1" s="1"/>
  <c r="AP4327" i="1"/>
  <c r="AP4318" i="1" s="1"/>
  <c r="AO4327" i="1"/>
  <c r="AO4318" i="1" s="1"/>
  <c r="AN4327" i="1"/>
  <c r="AN4318" i="1" s="1"/>
  <c r="AM4327" i="1"/>
  <c r="AM4318" i="1" s="1"/>
  <c r="AL4327" i="1"/>
  <c r="AL4318" i="1" s="1"/>
  <c r="AK4327" i="1"/>
  <c r="AI4327" i="1"/>
  <c r="AI4318" i="1" s="1"/>
  <c r="AH4327" i="1"/>
  <c r="AH4318" i="1" s="1"/>
  <c r="AG4327" i="1"/>
  <c r="AG4318" i="1" s="1"/>
  <c r="AF4327" i="1"/>
  <c r="AF4318" i="1" s="1"/>
  <c r="AE4327" i="1"/>
  <c r="AV4316" i="1"/>
  <c r="AU4316" i="1"/>
  <c r="AT4316" i="1"/>
  <c r="AS4316" i="1"/>
  <c r="AR4316" i="1"/>
  <c r="AQ4316" i="1"/>
  <c r="AP4316" i="1"/>
  <c r="AO4316" i="1"/>
  <c r="AN4316" i="1"/>
  <c r="AM4316" i="1"/>
  <c r="AL4316" i="1"/>
  <c r="AK4316" i="1"/>
  <c r="AI4316" i="1"/>
  <c r="AH4316" i="1"/>
  <c r="AG4316" i="1"/>
  <c r="AF4316" i="1"/>
  <c r="AE4316" i="1"/>
  <c r="AV4310" i="1"/>
  <c r="AV4308" i="1" s="1"/>
  <c r="AU4310" i="1"/>
  <c r="AU4308" i="1" s="1"/>
  <c r="AT4310" i="1"/>
  <c r="AT4308" i="1" s="1"/>
  <c r="AS4310" i="1"/>
  <c r="AS4308" i="1" s="1"/>
  <c r="AR4310" i="1"/>
  <c r="AR4308" i="1" s="1"/>
  <c r="AQ4310" i="1"/>
  <c r="AQ4308" i="1" s="1"/>
  <c r="AP4310" i="1"/>
  <c r="AP4308" i="1" s="1"/>
  <c r="AO4310" i="1"/>
  <c r="AO4308" i="1" s="1"/>
  <c r="AN4310" i="1"/>
  <c r="AN4308" i="1" s="1"/>
  <c r="AM4310" i="1"/>
  <c r="AM4308" i="1" s="1"/>
  <c r="AL4310" i="1"/>
  <c r="AL4308" i="1" s="1"/>
  <c r="AK4310" i="1"/>
  <c r="AI4310" i="1"/>
  <c r="AI4308" i="1" s="1"/>
  <c r="AH4310" i="1"/>
  <c r="AH4308" i="1" s="1"/>
  <c r="AG4310" i="1"/>
  <c r="AG4308" i="1" s="1"/>
  <c r="AF4310" i="1"/>
  <c r="AF4308" i="1" s="1"/>
  <c r="AE4310" i="1"/>
  <c r="AV4293" i="1"/>
  <c r="AV4292" i="1" s="1"/>
  <c r="AU4293" i="1"/>
  <c r="AU4292" i="1" s="1"/>
  <c r="AT4293" i="1"/>
  <c r="AT4292" i="1" s="1"/>
  <c r="AS4293" i="1"/>
  <c r="AS4292" i="1" s="1"/>
  <c r="AR4293" i="1"/>
  <c r="AR4292" i="1" s="1"/>
  <c r="AQ4293" i="1"/>
  <c r="AQ4292" i="1" s="1"/>
  <c r="AP4293" i="1"/>
  <c r="AP4292" i="1" s="1"/>
  <c r="AO4293" i="1"/>
  <c r="AO4292" i="1" s="1"/>
  <c r="AN4293" i="1"/>
  <c r="AN4292" i="1" s="1"/>
  <c r="AM4293" i="1"/>
  <c r="AM4292" i="1" s="1"/>
  <c r="AL4293" i="1"/>
  <c r="AL4292" i="1" s="1"/>
  <c r="AK4293" i="1"/>
  <c r="AI4293" i="1"/>
  <c r="AI4292" i="1" s="1"/>
  <c r="AH4293" i="1"/>
  <c r="AH4292" i="1" s="1"/>
  <c r="AG4293" i="1"/>
  <c r="AG4292" i="1" s="1"/>
  <c r="AF4293" i="1"/>
  <c r="AF4292" i="1" s="1"/>
  <c r="AE4293" i="1"/>
  <c r="AV4288" i="1"/>
  <c r="AV4287" i="1" s="1"/>
  <c r="AU4288" i="1"/>
  <c r="AU4287" i="1" s="1"/>
  <c r="AT4288" i="1"/>
  <c r="AT4287" i="1" s="1"/>
  <c r="AS4288" i="1"/>
  <c r="AS4287" i="1" s="1"/>
  <c r="AR4288" i="1"/>
  <c r="AR4287" i="1" s="1"/>
  <c r="AQ4288" i="1"/>
  <c r="AQ4287" i="1" s="1"/>
  <c r="AP4288" i="1"/>
  <c r="AP4287" i="1" s="1"/>
  <c r="AO4288" i="1"/>
  <c r="AO4287" i="1" s="1"/>
  <c r="AN4288" i="1"/>
  <c r="AN4287" i="1" s="1"/>
  <c r="AM4288" i="1"/>
  <c r="AM4287" i="1" s="1"/>
  <c r="AL4288" i="1"/>
  <c r="AL4287" i="1" s="1"/>
  <c r="AK4288" i="1"/>
  <c r="AI4288" i="1"/>
  <c r="AI4287" i="1" s="1"/>
  <c r="AH4288" i="1"/>
  <c r="AH4287" i="1" s="1"/>
  <c r="AG4288" i="1"/>
  <c r="AG4287" i="1" s="1"/>
  <c r="AF4288" i="1"/>
  <c r="AF4287" i="1" s="1"/>
  <c r="AE4288" i="1"/>
  <c r="AV4283" i="1"/>
  <c r="AV4274" i="1" s="1"/>
  <c r="AU4283" i="1"/>
  <c r="AU4274" i="1" s="1"/>
  <c r="AT4283" i="1"/>
  <c r="AT4274" i="1" s="1"/>
  <c r="AS4283" i="1"/>
  <c r="AS4274" i="1" s="1"/>
  <c r="AR4283" i="1"/>
  <c r="AR4274" i="1" s="1"/>
  <c r="AQ4283" i="1"/>
  <c r="AQ4274" i="1" s="1"/>
  <c r="AP4283" i="1"/>
  <c r="AP4274" i="1" s="1"/>
  <c r="AO4283" i="1"/>
  <c r="AO4274" i="1" s="1"/>
  <c r="AN4283" i="1"/>
  <c r="AN4274" i="1" s="1"/>
  <c r="AM4283" i="1"/>
  <c r="AM4274" i="1" s="1"/>
  <c r="AL4283" i="1"/>
  <c r="AL4274" i="1" s="1"/>
  <c r="AK4283" i="1"/>
  <c r="AI4283" i="1"/>
  <c r="AI4274" i="1" s="1"/>
  <c r="AH4283" i="1"/>
  <c r="AH4274" i="1" s="1"/>
  <c r="AG4283" i="1"/>
  <c r="AG4274" i="1" s="1"/>
  <c r="AF4283" i="1"/>
  <c r="AF4274" i="1" s="1"/>
  <c r="AE4283" i="1"/>
  <c r="AV4272" i="1"/>
  <c r="AU4272" i="1"/>
  <c r="AT4272" i="1"/>
  <c r="AS4272" i="1"/>
  <c r="AR4272" i="1"/>
  <c r="AQ4272" i="1"/>
  <c r="AP4272" i="1"/>
  <c r="AO4272" i="1"/>
  <c r="AN4272" i="1"/>
  <c r="AM4272" i="1"/>
  <c r="AL4272" i="1"/>
  <c r="AK4272" i="1"/>
  <c r="AI4272" i="1"/>
  <c r="AH4272" i="1"/>
  <c r="AG4272" i="1"/>
  <c r="AF4272" i="1"/>
  <c r="AE4272" i="1"/>
  <c r="AV4266" i="1"/>
  <c r="AV4264" i="1" s="1"/>
  <c r="AU4266" i="1"/>
  <c r="AU4264" i="1" s="1"/>
  <c r="AT4266" i="1"/>
  <c r="AT4264" i="1" s="1"/>
  <c r="AS4266" i="1"/>
  <c r="AS4264" i="1" s="1"/>
  <c r="AR4266" i="1"/>
  <c r="AR4264" i="1" s="1"/>
  <c r="AQ4266" i="1"/>
  <c r="AQ4264" i="1" s="1"/>
  <c r="AP4266" i="1"/>
  <c r="AP4264" i="1" s="1"/>
  <c r="AO4266" i="1"/>
  <c r="AO4264" i="1" s="1"/>
  <c r="AN4266" i="1"/>
  <c r="AN4264" i="1" s="1"/>
  <c r="AM4266" i="1"/>
  <c r="AM4264" i="1" s="1"/>
  <c r="AL4266" i="1"/>
  <c r="AL4264" i="1" s="1"/>
  <c r="AK4266" i="1"/>
  <c r="AI4266" i="1"/>
  <c r="AI4264" i="1" s="1"/>
  <c r="AH4266" i="1"/>
  <c r="AH4264" i="1" s="1"/>
  <c r="AG4266" i="1"/>
  <c r="AG4264" i="1" s="1"/>
  <c r="AF4266" i="1"/>
  <c r="AF4264" i="1" s="1"/>
  <c r="AE4266" i="1"/>
  <c r="AV4250" i="1"/>
  <c r="AV4249" i="1" s="1"/>
  <c r="AU4250" i="1"/>
  <c r="AU4249" i="1" s="1"/>
  <c r="AT4250" i="1"/>
  <c r="AT4249" i="1" s="1"/>
  <c r="AS4250" i="1"/>
  <c r="AS4249" i="1" s="1"/>
  <c r="AR4250" i="1"/>
  <c r="AR4249" i="1" s="1"/>
  <c r="AQ4250" i="1"/>
  <c r="AQ4249" i="1" s="1"/>
  <c r="AP4250" i="1"/>
  <c r="AP4249" i="1" s="1"/>
  <c r="AO4250" i="1"/>
  <c r="AO4249" i="1" s="1"/>
  <c r="AN4250" i="1"/>
  <c r="AN4249" i="1" s="1"/>
  <c r="AM4250" i="1"/>
  <c r="AM4249" i="1" s="1"/>
  <c r="AL4250" i="1"/>
  <c r="AL4249" i="1" s="1"/>
  <c r="AK4250" i="1"/>
  <c r="AI4250" i="1"/>
  <c r="AI4249" i="1" s="1"/>
  <c r="AH4250" i="1"/>
  <c r="AH4249" i="1" s="1"/>
  <c r="AG4250" i="1"/>
  <c r="AG4249" i="1" s="1"/>
  <c r="AF4250" i="1"/>
  <c r="AF4249" i="1" s="1"/>
  <c r="AE4250" i="1"/>
  <c r="AV4246" i="1"/>
  <c r="AV4245" i="1" s="1"/>
  <c r="AU4246" i="1"/>
  <c r="AU4245" i="1" s="1"/>
  <c r="AT4246" i="1"/>
  <c r="AT4245" i="1" s="1"/>
  <c r="AS4246" i="1"/>
  <c r="AS4245" i="1" s="1"/>
  <c r="AR4246" i="1"/>
  <c r="AR4245" i="1" s="1"/>
  <c r="AQ4246" i="1"/>
  <c r="AQ4245" i="1" s="1"/>
  <c r="AP4246" i="1"/>
  <c r="AP4245" i="1" s="1"/>
  <c r="AO4246" i="1"/>
  <c r="AO4245" i="1" s="1"/>
  <c r="AN4246" i="1"/>
  <c r="AN4245" i="1" s="1"/>
  <c r="AM4246" i="1"/>
  <c r="AM4245" i="1" s="1"/>
  <c r="AL4246" i="1"/>
  <c r="AL4245" i="1" s="1"/>
  <c r="AK4246" i="1"/>
  <c r="AI4246" i="1"/>
  <c r="AI4245" i="1" s="1"/>
  <c r="AH4246" i="1"/>
  <c r="AH4245" i="1" s="1"/>
  <c r="AG4246" i="1"/>
  <c r="AG4245" i="1" s="1"/>
  <c r="AF4246" i="1"/>
  <c r="AF4245" i="1" s="1"/>
  <c r="AE4246" i="1"/>
  <c r="AV4240" i="1"/>
  <c r="AV4231" i="1" s="1"/>
  <c r="AU4240" i="1"/>
  <c r="AU4231" i="1" s="1"/>
  <c r="AT4240" i="1"/>
  <c r="AT4231" i="1" s="1"/>
  <c r="AS4240" i="1"/>
  <c r="AS4231" i="1" s="1"/>
  <c r="AR4240" i="1"/>
  <c r="AR4231" i="1" s="1"/>
  <c r="AQ4240" i="1"/>
  <c r="AQ4231" i="1" s="1"/>
  <c r="AP4240" i="1"/>
  <c r="AP4231" i="1" s="1"/>
  <c r="AO4240" i="1"/>
  <c r="AO4231" i="1" s="1"/>
  <c r="AN4240" i="1"/>
  <c r="AN4231" i="1" s="1"/>
  <c r="AM4240" i="1"/>
  <c r="AM4231" i="1" s="1"/>
  <c r="AL4240" i="1"/>
  <c r="AL4231" i="1" s="1"/>
  <c r="AK4240" i="1"/>
  <c r="AI4240" i="1"/>
  <c r="AI4231" i="1" s="1"/>
  <c r="AH4240" i="1"/>
  <c r="AH4231" i="1" s="1"/>
  <c r="AG4240" i="1"/>
  <c r="AG4231" i="1" s="1"/>
  <c r="AF4240" i="1"/>
  <c r="AF4231" i="1" s="1"/>
  <c r="AE4240" i="1"/>
  <c r="AV4229" i="1"/>
  <c r="AU4229" i="1"/>
  <c r="AT4229" i="1"/>
  <c r="AS4229" i="1"/>
  <c r="AR4229" i="1"/>
  <c r="AQ4229" i="1"/>
  <c r="AP4229" i="1"/>
  <c r="AO4229" i="1"/>
  <c r="AN4229" i="1"/>
  <c r="AM4229" i="1"/>
  <c r="AL4229" i="1"/>
  <c r="AK4229" i="1"/>
  <c r="AI4229" i="1"/>
  <c r="AH4229" i="1"/>
  <c r="AG4229" i="1"/>
  <c r="AF4229" i="1"/>
  <c r="AE4229" i="1"/>
  <c r="AV4223" i="1"/>
  <c r="AV4221" i="1" s="1"/>
  <c r="AU4223" i="1"/>
  <c r="AU4221" i="1" s="1"/>
  <c r="AT4223" i="1"/>
  <c r="AT4221" i="1" s="1"/>
  <c r="AS4223" i="1"/>
  <c r="AS4221" i="1" s="1"/>
  <c r="AR4223" i="1"/>
  <c r="AR4221" i="1" s="1"/>
  <c r="AQ4223" i="1"/>
  <c r="AQ4221" i="1" s="1"/>
  <c r="AP4223" i="1"/>
  <c r="AP4221" i="1" s="1"/>
  <c r="AO4223" i="1"/>
  <c r="AO4221" i="1" s="1"/>
  <c r="AN4223" i="1"/>
  <c r="AN4221" i="1" s="1"/>
  <c r="AM4223" i="1"/>
  <c r="AM4221" i="1" s="1"/>
  <c r="AL4223" i="1"/>
  <c r="AL4221" i="1" s="1"/>
  <c r="AK4223" i="1"/>
  <c r="AI4223" i="1"/>
  <c r="AI4221" i="1" s="1"/>
  <c r="AH4223" i="1"/>
  <c r="AH4221" i="1" s="1"/>
  <c r="AG4223" i="1"/>
  <c r="AG4221" i="1" s="1"/>
  <c r="AF4223" i="1"/>
  <c r="AF4221" i="1" s="1"/>
  <c r="AE4223" i="1"/>
  <c r="AV4204" i="1"/>
  <c r="AV4203" i="1" s="1"/>
  <c r="AU4204" i="1"/>
  <c r="AU4203" i="1" s="1"/>
  <c r="AT4204" i="1"/>
  <c r="AT4203" i="1" s="1"/>
  <c r="AS4204" i="1"/>
  <c r="AS4203" i="1" s="1"/>
  <c r="AR4204" i="1"/>
  <c r="AR4203" i="1" s="1"/>
  <c r="AQ4204" i="1"/>
  <c r="AQ4203" i="1" s="1"/>
  <c r="AP4204" i="1"/>
  <c r="AP4203" i="1" s="1"/>
  <c r="AO4204" i="1"/>
  <c r="AO4203" i="1" s="1"/>
  <c r="AN4204" i="1"/>
  <c r="AN4203" i="1" s="1"/>
  <c r="AM4204" i="1"/>
  <c r="AM4203" i="1" s="1"/>
  <c r="AL4204" i="1"/>
  <c r="AL4203" i="1" s="1"/>
  <c r="AK4204" i="1"/>
  <c r="AI4204" i="1"/>
  <c r="AI4203" i="1" s="1"/>
  <c r="AH4204" i="1"/>
  <c r="AH4203" i="1" s="1"/>
  <c r="AG4204" i="1"/>
  <c r="AG4203" i="1" s="1"/>
  <c r="AF4204" i="1"/>
  <c r="AF4203" i="1" s="1"/>
  <c r="AE4204" i="1"/>
  <c r="AV4199" i="1"/>
  <c r="AV4198" i="1" s="1"/>
  <c r="AU4199" i="1"/>
  <c r="AU4198" i="1" s="1"/>
  <c r="AT4199" i="1"/>
  <c r="AT4198" i="1" s="1"/>
  <c r="AS4199" i="1"/>
  <c r="AS4198" i="1" s="1"/>
  <c r="AR4199" i="1"/>
  <c r="AR4198" i="1" s="1"/>
  <c r="AQ4199" i="1"/>
  <c r="AQ4198" i="1" s="1"/>
  <c r="AP4199" i="1"/>
  <c r="AP4198" i="1" s="1"/>
  <c r="AO4199" i="1"/>
  <c r="AO4198" i="1" s="1"/>
  <c r="AN4199" i="1"/>
  <c r="AN4198" i="1" s="1"/>
  <c r="AM4199" i="1"/>
  <c r="AM4198" i="1" s="1"/>
  <c r="AL4199" i="1"/>
  <c r="AL4198" i="1" s="1"/>
  <c r="AK4199" i="1"/>
  <c r="AI4199" i="1"/>
  <c r="AI4198" i="1" s="1"/>
  <c r="AH4199" i="1"/>
  <c r="AH4198" i="1" s="1"/>
  <c r="AG4199" i="1"/>
  <c r="AG4198" i="1" s="1"/>
  <c r="AF4199" i="1"/>
  <c r="AF4198" i="1" s="1"/>
  <c r="AE4199" i="1"/>
  <c r="AV4194" i="1"/>
  <c r="AV4185" i="1" s="1"/>
  <c r="AU4194" i="1"/>
  <c r="AU4185" i="1" s="1"/>
  <c r="AT4194" i="1"/>
  <c r="AT4185" i="1" s="1"/>
  <c r="AS4194" i="1"/>
  <c r="AS4185" i="1" s="1"/>
  <c r="AR4194" i="1"/>
  <c r="AR4185" i="1" s="1"/>
  <c r="AQ4194" i="1"/>
  <c r="AQ4185" i="1" s="1"/>
  <c r="AP4194" i="1"/>
  <c r="AP4185" i="1" s="1"/>
  <c r="AO4194" i="1"/>
  <c r="AO4185" i="1" s="1"/>
  <c r="AN4194" i="1"/>
  <c r="AN4185" i="1" s="1"/>
  <c r="AM4194" i="1"/>
  <c r="AM4185" i="1" s="1"/>
  <c r="AL4194" i="1"/>
  <c r="AL4185" i="1" s="1"/>
  <c r="AK4194" i="1"/>
  <c r="AI4194" i="1"/>
  <c r="AI4185" i="1" s="1"/>
  <c r="AH4194" i="1"/>
  <c r="AH4185" i="1" s="1"/>
  <c r="AG4194" i="1"/>
  <c r="AG4185" i="1" s="1"/>
  <c r="AF4194" i="1"/>
  <c r="AF4185" i="1" s="1"/>
  <c r="AE4194" i="1"/>
  <c r="AV4183" i="1"/>
  <c r="AU4183" i="1"/>
  <c r="AT4183" i="1"/>
  <c r="AS4183" i="1"/>
  <c r="AR4183" i="1"/>
  <c r="AQ4183" i="1"/>
  <c r="AP4183" i="1"/>
  <c r="AO4183" i="1"/>
  <c r="AN4183" i="1"/>
  <c r="AM4183" i="1"/>
  <c r="AL4183" i="1"/>
  <c r="AK4183" i="1"/>
  <c r="AI4183" i="1"/>
  <c r="AH4183" i="1"/>
  <c r="AG4183" i="1"/>
  <c r="AF4183" i="1"/>
  <c r="AE4183" i="1"/>
  <c r="AV4177" i="1"/>
  <c r="AV4175" i="1" s="1"/>
  <c r="AU4177" i="1"/>
  <c r="AU4175" i="1" s="1"/>
  <c r="AT4177" i="1"/>
  <c r="AT4175" i="1" s="1"/>
  <c r="AS4177" i="1"/>
  <c r="AS4175" i="1" s="1"/>
  <c r="AR4177" i="1"/>
  <c r="AR4175" i="1" s="1"/>
  <c r="AQ4177" i="1"/>
  <c r="AQ4175" i="1" s="1"/>
  <c r="AP4177" i="1"/>
  <c r="AP4175" i="1" s="1"/>
  <c r="AO4177" i="1"/>
  <c r="AO4175" i="1" s="1"/>
  <c r="AN4177" i="1"/>
  <c r="AN4175" i="1" s="1"/>
  <c r="AM4177" i="1"/>
  <c r="AM4175" i="1" s="1"/>
  <c r="AL4177" i="1"/>
  <c r="AL4175" i="1" s="1"/>
  <c r="AK4177" i="1"/>
  <c r="AI4177" i="1"/>
  <c r="AI4175" i="1" s="1"/>
  <c r="AH4177" i="1"/>
  <c r="AH4175" i="1" s="1"/>
  <c r="AG4177" i="1"/>
  <c r="AG4175" i="1" s="1"/>
  <c r="AF4177" i="1"/>
  <c r="AF4175" i="1" s="1"/>
  <c r="AE4177" i="1"/>
  <c r="AV4160" i="1"/>
  <c r="AV4159" i="1" s="1"/>
  <c r="AU4160" i="1"/>
  <c r="AU4159" i="1" s="1"/>
  <c r="AT4160" i="1"/>
  <c r="AT4159" i="1" s="1"/>
  <c r="AS4160" i="1"/>
  <c r="AS4159" i="1" s="1"/>
  <c r="AR4160" i="1"/>
  <c r="AR4159" i="1" s="1"/>
  <c r="AQ4160" i="1"/>
  <c r="AQ4159" i="1" s="1"/>
  <c r="AP4160" i="1"/>
  <c r="AP4159" i="1" s="1"/>
  <c r="AO4160" i="1"/>
  <c r="AO4159" i="1" s="1"/>
  <c r="AN4160" i="1"/>
  <c r="AN4159" i="1" s="1"/>
  <c r="AM4160" i="1"/>
  <c r="AM4159" i="1" s="1"/>
  <c r="AL4160" i="1"/>
  <c r="AL4159" i="1" s="1"/>
  <c r="AK4160" i="1"/>
  <c r="AI4160" i="1"/>
  <c r="AI4159" i="1" s="1"/>
  <c r="AH4160" i="1"/>
  <c r="AH4159" i="1" s="1"/>
  <c r="AG4160" i="1"/>
  <c r="AG4159" i="1" s="1"/>
  <c r="AF4160" i="1"/>
  <c r="AF4159" i="1" s="1"/>
  <c r="AE4160" i="1"/>
  <c r="AV4155" i="1"/>
  <c r="AV4154" i="1" s="1"/>
  <c r="AU4155" i="1"/>
  <c r="AU4154" i="1" s="1"/>
  <c r="AT4155" i="1"/>
  <c r="AT4154" i="1" s="1"/>
  <c r="AS4155" i="1"/>
  <c r="AS4154" i="1" s="1"/>
  <c r="AR4155" i="1"/>
  <c r="AR4154" i="1" s="1"/>
  <c r="AQ4155" i="1"/>
  <c r="AQ4154" i="1" s="1"/>
  <c r="AP4155" i="1"/>
  <c r="AP4154" i="1" s="1"/>
  <c r="AO4155" i="1"/>
  <c r="AO4154" i="1" s="1"/>
  <c r="AN4155" i="1"/>
  <c r="AN4154" i="1" s="1"/>
  <c r="AM4155" i="1"/>
  <c r="AM4154" i="1" s="1"/>
  <c r="AL4155" i="1"/>
  <c r="AL4154" i="1" s="1"/>
  <c r="AK4155" i="1"/>
  <c r="AI4155" i="1"/>
  <c r="AI4154" i="1" s="1"/>
  <c r="AH4155" i="1"/>
  <c r="AH4154" i="1" s="1"/>
  <c r="AG4155" i="1"/>
  <c r="AG4154" i="1" s="1"/>
  <c r="AF4155" i="1"/>
  <c r="AF4154" i="1" s="1"/>
  <c r="AE4155" i="1"/>
  <c r="AV4150" i="1"/>
  <c r="AV4141" i="1" s="1"/>
  <c r="AU4150" i="1"/>
  <c r="AU4141" i="1" s="1"/>
  <c r="AT4150" i="1"/>
  <c r="AT4141" i="1" s="1"/>
  <c r="AS4150" i="1"/>
  <c r="AS4141" i="1" s="1"/>
  <c r="AR4150" i="1"/>
  <c r="AR4141" i="1" s="1"/>
  <c r="AQ4150" i="1"/>
  <c r="AQ4141" i="1" s="1"/>
  <c r="AP4150" i="1"/>
  <c r="AP4141" i="1" s="1"/>
  <c r="AO4150" i="1"/>
  <c r="AO4141" i="1" s="1"/>
  <c r="AN4150" i="1"/>
  <c r="AN4141" i="1" s="1"/>
  <c r="AM4150" i="1"/>
  <c r="AM4141" i="1" s="1"/>
  <c r="AL4150" i="1"/>
  <c r="AL4141" i="1" s="1"/>
  <c r="AK4150" i="1"/>
  <c r="AI4150" i="1"/>
  <c r="AI4141" i="1" s="1"/>
  <c r="AH4150" i="1"/>
  <c r="AH4141" i="1" s="1"/>
  <c r="AG4150" i="1"/>
  <c r="AG4141" i="1" s="1"/>
  <c r="AF4150" i="1"/>
  <c r="AF4141" i="1" s="1"/>
  <c r="AE4150" i="1"/>
  <c r="AV4139" i="1"/>
  <c r="AU4139" i="1"/>
  <c r="AT4139" i="1"/>
  <c r="AS4139" i="1"/>
  <c r="AR4139" i="1"/>
  <c r="AQ4139" i="1"/>
  <c r="AP4139" i="1"/>
  <c r="AO4139" i="1"/>
  <c r="AN4139" i="1"/>
  <c r="AM4139" i="1"/>
  <c r="AL4139" i="1"/>
  <c r="AK4139" i="1"/>
  <c r="AI4139" i="1"/>
  <c r="AH4139" i="1"/>
  <c r="AG4139" i="1"/>
  <c r="AF4139" i="1"/>
  <c r="AE4139" i="1"/>
  <c r="AV4133" i="1"/>
  <c r="AV4131" i="1" s="1"/>
  <c r="AU4133" i="1"/>
  <c r="AU4131" i="1" s="1"/>
  <c r="AT4133" i="1"/>
  <c r="AT4131" i="1" s="1"/>
  <c r="AS4133" i="1"/>
  <c r="AS4131" i="1" s="1"/>
  <c r="AR4133" i="1"/>
  <c r="AR4131" i="1" s="1"/>
  <c r="AQ4133" i="1"/>
  <c r="AQ4131" i="1" s="1"/>
  <c r="AP4133" i="1"/>
  <c r="AP4131" i="1" s="1"/>
  <c r="AO4133" i="1"/>
  <c r="AO4131" i="1" s="1"/>
  <c r="AN4133" i="1"/>
  <c r="AN4131" i="1" s="1"/>
  <c r="AM4133" i="1"/>
  <c r="AM4131" i="1" s="1"/>
  <c r="AL4133" i="1"/>
  <c r="AL4131" i="1" s="1"/>
  <c r="AK4133" i="1"/>
  <c r="AI4133" i="1"/>
  <c r="AI4131" i="1" s="1"/>
  <c r="AH4133" i="1"/>
  <c r="AH4131" i="1" s="1"/>
  <c r="AG4133" i="1"/>
  <c r="AG4131" i="1" s="1"/>
  <c r="AF4133" i="1"/>
  <c r="AF4131" i="1" s="1"/>
  <c r="AE4133" i="1"/>
  <c r="AV4115" i="1"/>
  <c r="AV4114" i="1" s="1"/>
  <c r="AU4115" i="1"/>
  <c r="AU4114" i="1" s="1"/>
  <c r="AT4115" i="1"/>
  <c r="AT4114" i="1" s="1"/>
  <c r="AS4115" i="1"/>
  <c r="AS4114" i="1" s="1"/>
  <c r="AR4115" i="1"/>
  <c r="AR4114" i="1" s="1"/>
  <c r="AQ4115" i="1"/>
  <c r="AQ4114" i="1" s="1"/>
  <c r="AP4115" i="1"/>
  <c r="AP4114" i="1" s="1"/>
  <c r="AO4115" i="1"/>
  <c r="AO4114" i="1" s="1"/>
  <c r="AN4115" i="1"/>
  <c r="AN4114" i="1" s="1"/>
  <c r="AM4115" i="1"/>
  <c r="AM4114" i="1" s="1"/>
  <c r="AL4115" i="1"/>
  <c r="AL4114" i="1" s="1"/>
  <c r="AK4115" i="1"/>
  <c r="AI4115" i="1"/>
  <c r="AI4114" i="1" s="1"/>
  <c r="AH4115" i="1"/>
  <c r="AH4114" i="1" s="1"/>
  <c r="AG4115" i="1"/>
  <c r="AG4114" i="1" s="1"/>
  <c r="AF4115" i="1"/>
  <c r="AF4114" i="1" s="1"/>
  <c r="AE4115" i="1"/>
  <c r="AV4110" i="1"/>
  <c r="AV4109" i="1" s="1"/>
  <c r="AU4110" i="1"/>
  <c r="AU4109" i="1" s="1"/>
  <c r="AT4110" i="1"/>
  <c r="AT4109" i="1" s="1"/>
  <c r="AS4110" i="1"/>
  <c r="AS4109" i="1" s="1"/>
  <c r="AR4110" i="1"/>
  <c r="AR4109" i="1" s="1"/>
  <c r="AQ4110" i="1"/>
  <c r="AQ4109" i="1" s="1"/>
  <c r="AP4110" i="1"/>
  <c r="AP4109" i="1" s="1"/>
  <c r="AO4110" i="1"/>
  <c r="AO4109" i="1" s="1"/>
  <c r="AN4110" i="1"/>
  <c r="AN4109" i="1" s="1"/>
  <c r="AM4110" i="1"/>
  <c r="AM4109" i="1" s="1"/>
  <c r="AL4110" i="1"/>
  <c r="AL4109" i="1" s="1"/>
  <c r="AK4110" i="1"/>
  <c r="AI4110" i="1"/>
  <c r="AI4109" i="1" s="1"/>
  <c r="AH4110" i="1"/>
  <c r="AH4109" i="1" s="1"/>
  <c r="AG4110" i="1"/>
  <c r="AG4109" i="1" s="1"/>
  <c r="AF4110" i="1"/>
  <c r="AF4109" i="1" s="1"/>
  <c r="AE4110" i="1"/>
  <c r="AV4104" i="1"/>
  <c r="AV4095" i="1" s="1"/>
  <c r="AU4104" i="1"/>
  <c r="AU4095" i="1" s="1"/>
  <c r="AT4104" i="1"/>
  <c r="AT4095" i="1" s="1"/>
  <c r="AS4104" i="1"/>
  <c r="AS4095" i="1" s="1"/>
  <c r="AR4104" i="1"/>
  <c r="AR4095" i="1" s="1"/>
  <c r="AQ4104" i="1"/>
  <c r="AQ4095" i="1" s="1"/>
  <c r="AP4104" i="1"/>
  <c r="AP4095" i="1" s="1"/>
  <c r="AO4104" i="1"/>
  <c r="AO4095" i="1" s="1"/>
  <c r="AN4104" i="1"/>
  <c r="AN4095" i="1" s="1"/>
  <c r="AM4104" i="1"/>
  <c r="AM4095" i="1" s="1"/>
  <c r="AL4104" i="1"/>
  <c r="AL4095" i="1" s="1"/>
  <c r="AK4104" i="1"/>
  <c r="AI4104" i="1"/>
  <c r="AI4095" i="1" s="1"/>
  <c r="AH4104" i="1"/>
  <c r="AH4095" i="1" s="1"/>
  <c r="AG4104" i="1"/>
  <c r="AG4095" i="1" s="1"/>
  <c r="AF4104" i="1"/>
  <c r="AF4095" i="1" s="1"/>
  <c r="AE4104" i="1"/>
  <c r="AV4093" i="1"/>
  <c r="AU4093" i="1"/>
  <c r="AT4093" i="1"/>
  <c r="AS4093" i="1"/>
  <c r="AR4093" i="1"/>
  <c r="AQ4093" i="1"/>
  <c r="AP4093" i="1"/>
  <c r="AO4093" i="1"/>
  <c r="AN4093" i="1"/>
  <c r="AM4093" i="1"/>
  <c r="AL4093" i="1"/>
  <c r="AK4093" i="1"/>
  <c r="AI4093" i="1"/>
  <c r="AH4093" i="1"/>
  <c r="AG4093" i="1"/>
  <c r="AF4093" i="1"/>
  <c r="AE4093" i="1"/>
  <c r="AV4087" i="1"/>
  <c r="AV4085" i="1" s="1"/>
  <c r="AU4087" i="1"/>
  <c r="AU4085" i="1" s="1"/>
  <c r="AT4087" i="1"/>
  <c r="AT4085" i="1" s="1"/>
  <c r="AS4087" i="1"/>
  <c r="AS4085" i="1" s="1"/>
  <c r="AR4087" i="1"/>
  <c r="AR4085" i="1" s="1"/>
  <c r="AQ4087" i="1"/>
  <c r="AQ4085" i="1" s="1"/>
  <c r="AP4087" i="1"/>
  <c r="AP4085" i="1" s="1"/>
  <c r="AO4087" i="1"/>
  <c r="AO4085" i="1" s="1"/>
  <c r="AN4087" i="1"/>
  <c r="AN4085" i="1" s="1"/>
  <c r="AM4087" i="1"/>
  <c r="AM4085" i="1" s="1"/>
  <c r="AL4087" i="1"/>
  <c r="AL4085" i="1" s="1"/>
  <c r="AK4087" i="1"/>
  <c r="AI4087" i="1"/>
  <c r="AI4085" i="1" s="1"/>
  <c r="AH4087" i="1"/>
  <c r="AH4085" i="1" s="1"/>
  <c r="AG4087" i="1"/>
  <c r="AG4085" i="1" s="1"/>
  <c r="AF4087" i="1"/>
  <c r="AF4085" i="1" s="1"/>
  <c r="AE4087" i="1"/>
  <c r="AV4072" i="1"/>
  <c r="AU4072" i="1"/>
  <c r="AT4072" i="1"/>
  <c r="AT3346" i="1" s="1"/>
  <c r="AS4072" i="1"/>
  <c r="AS3346" i="1" s="1"/>
  <c r="AR4072" i="1"/>
  <c r="AR3346" i="1" s="1"/>
  <c r="AQ4072" i="1"/>
  <c r="AP4072" i="1"/>
  <c r="AP3346" i="1" s="1"/>
  <c r="AO4072" i="1"/>
  <c r="AN4072" i="1"/>
  <c r="AN3346" i="1" s="1"/>
  <c r="AM4072" i="1"/>
  <c r="AM3346" i="1" s="1"/>
  <c r="AL4072" i="1"/>
  <c r="AK4072" i="1"/>
  <c r="AK3346" i="1" s="1"/>
  <c r="AI4072" i="1"/>
  <c r="AH4072" i="1"/>
  <c r="AH3346" i="1" s="1"/>
  <c r="AG4072" i="1"/>
  <c r="AG3346" i="1" s="1"/>
  <c r="AF4072" i="1"/>
  <c r="AF3346" i="1" s="1"/>
  <c r="AE4072" i="1"/>
  <c r="AE3346" i="1" s="1"/>
  <c r="AV4064" i="1"/>
  <c r="AV4063" i="1" s="1"/>
  <c r="AU4064" i="1"/>
  <c r="AU4063" i="1" s="1"/>
  <c r="AT4064" i="1"/>
  <c r="AT4063" i="1" s="1"/>
  <c r="AS4064" i="1"/>
  <c r="AS4063" i="1" s="1"/>
  <c r="AR4064" i="1"/>
  <c r="AR4063" i="1" s="1"/>
  <c r="AQ4064" i="1"/>
  <c r="AQ4063" i="1" s="1"/>
  <c r="AP4064" i="1"/>
  <c r="AP4063" i="1" s="1"/>
  <c r="AO4064" i="1"/>
  <c r="AO4063" i="1" s="1"/>
  <c r="AN4064" i="1"/>
  <c r="AN4063" i="1" s="1"/>
  <c r="AM4064" i="1"/>
  <c r="AM4063" i="1" s="1"/>
  <c r="AL4064" i="1"/>
  <c r="AL4063" i="1" s="1"/>
  <c r="AK4064" i="1"/>
  <c r="AI4064" i="1"/>
  <c r="AI4063" i="1" s="1"/>
  <c r="AH4064" i="1"/>
  <c r="AH4063" i="1" s="1"/>
  <c r="AG4064" i="1"/>
  <c r="AG4063" i="1" s="1"/>
  <c r="AF4064" i="1"/>
  <c r="AF4063" i="1" s="1"/>
  <c r="AE4064" i="1"/>
  <c r="AV4058" i="1"/>
  <c r="AV4049" i="1" s="1"/>
  <c r="AU4058" i="1"/>
  <c r="AU4049" i="1" s="1"/>
  <c r="AT4058" i="1"/>
  <c r="AT4049" i="1" s="1"/>
  <c r="AS4058" i="1"/>
  <c r="AS4049" i="1" s="1"/>
  <c r="AR4058" i="1"/>
  <c r="AR4049" i="1" s="1"/>
  <c r="AQ4058" i="1"/>
  <c r="AQ4049" i="1" s="1"/>
  <c r="AP4058" i="1"/>
  <c r="AP4049" i="1" s="1"/>
  <c r="AO4058" i="1"/>
  <c r="AO4049" i="1" s="1"/>
  <c r="AN4058" i="1"/>
  <c r="AN4049" i="1" s="1"/>
  <c r="AM4058" i="1"/>
  <c r="AM4049" i="1" s="1"/>
  <c r="AL4058" i="1"/>
  <c r="AL4049" i="1" s="1"/>
  <c r="AK4058" i="1"/>
  <c r="AI4058" i="1"/>
  <c r="AI4049" i="1" s="1"/>
  <c r="AH4058" i="1"/>
  <c r="AH4049" i="1" s="1"/>
  <c r="AG4058" i="1"/>
  <c r="AG4049" i="1" s="1"/>
  <c r="AF4058" i="1"/>
  <c r="AF4049" i="1" s="1"/>
  <c r="AE4058" i="1"/>
  <c r="AV4047" i="1"/>
  <c r="AU4047" i="1"/>
  <c r="AT4047" i="1"/>
  <c r="AS4047" i="1"/>
  <c r="AR4047" i="1"/>
  <c r="AQ4047" i="1"/>
  <c r="AP4047" i="1"/>
  <c r="AO4047" i="1"/>
  <c r="AN4047" i="1"/>
  <c r="AM4047" i="1"/>
  <c r="AL4047" i="1"/>
  <c r="AK4047" i="1"/>
  <c r="AI4047" i="1"/>
  <c r="AH4047" i="1"/>
  <c r="AG4047" i="1"/>
  <c r="AF4047" i="1"/>
  <c r="AE4047" i="1"/>
  <c r="AV4041" i="1"/>
  <c r="AV4039" i="1" s="1"/>
  <c r="AU4041" i="1"/>
  <c r="AU4039" i="1" s="1"/>
  <c r="AT4041" i="1"/>
  <c r="AT4039" i="1" s="1"/>
  <c r="AS4041" i="1"/>
  <c r="AS4039" i="1" s="1"/>
  <c r="AR4041" i="1"/>
  <c r="AR4039" i="1" s="1"/>
  <c r="AQ4041" i="1"/>
  <c r="AQ4039" i="1" s="1"/>
  <c r="AP4041" i="1"/>
  <c r="AP4039" i="1" s="1"/>
  <c r="AO4041" i="1"/>
  <c r="AO4039" i="1" s="1"/>
  <c r="AN4041" i="1"/>
  <c r="AN4039" i="1" s="1"/>
  <c r="AM4041" i="1"/>
  <c r="AM4039" i="1" s="1"/>
  <c r="AL4041" i="1"/>
  <c r="AL4039" i="1" s="1"/>
  <c r="AK4041" i="1"/>
  <c r="AI4041" i="1"/>
  <c r="AI4039" i="1" s="1"/>
  <c r="AH4041" i="1"/>
  <c r="AH4039" i="1" s="1"/>
  <c r="AG4041" i="1"/>
  <c r="AG4039" i="1" s="1"/>
  <c r="AF4041" i="1"/>
  <c r="AF4039" i="1" s="1"/>
  <c r="AE4041" i="1"/>
  <c r="AV4025" i="1"/>
  <c r="AV4024" i="1" s="1"/>
  <c r="AV4027" i="1" s="1"/>
  <c r="AV4031" i="1" s="1"/>
  <c r="AV4032" i="1" s="1"/>
  <c r="AU4025" i="1"/>
  <c r="AU4024" i="1" s="1"/>
  <c r="AU4027" i="1" s="1"/>
  <c r="AU4031" i="1" s="1"/>
  <c r="AU4032" i="1" s="1"/>
  <c r="AT4025" i="1"/>
  <c r="AT4024" i="1" s="1"/>
  <c r="AT4027" i="1" s="1"/>
  <c r="AT4031" i="1" s="1"/>
  <c r="AT4032" i="1" s="1"/>
  <c r="AS4025" i="1"/>
  <c r="AS4024" i="1" s="1"/>
  <c r="AS4027" i="1" s="1"/>
  <c r="AS4031" i="1" s="1"/>
  <c r="AS4032" i="1" s="1"/>
  <c r="AR4025" i="1"/>
  <c r="AR4024" i="1" s="1"/>
  <c r="AR4027" i="1" s="1"/>
  <c r="AR4031" i="1" s="1"/>
  <c r="AR4032" i="1" s="1"/>
  <c r="AQ4025" i="1"/>
  <c r="AQ4024" i="1" s="1"/>
  <c r="AQ4027" i="1" s="1"/>
  <c r="AQ4031" i="1" s="1"/>
  <c r="AQ4032" i="1" s="1"/>
  <c r="AP4025" i="1"/>
  <c r="AP4024" i="1" s="1"/>
  <c r="AP4027" i="1" s="1"/>
  <c r="AP4031" i="1" s="1"/>
  <c r="AP4032" i="1" s="1"/>
  <c r="AO4025" i="1"/>
  <c r="AO4024" i="1" s="1"/>
  <c r="AO4027" i="1" s="1"/>
  <c r="AO4031" i="1" s="1"/>
  <c r="AO4032" i="1" s="1"/>
  <c r="AN4025" i="1"/>
  <c r="AN4024" i="1" s="1"/>
  <c r="AN4027" i="1" s="1"/>
  <c r="AN4031" i="1" s="1"/>
  <c r="AN4032" i="1" s="1"/>
  <c r="AM4025" i="1"/>
  <c r="AM4024" i="1" s="1"/>
  <c r="AM4027" i="1" s="1"/>
  <c r="AM4031" i="1" s="1"/>
  <c r="AM4032" i="1" s="1"/>
  <c r="AL4025" i="1"/>
  <c r="AL4024" i="1" s="1"/>
  <c r="AL4027" i="1" s="1"/>
  <c r="AL4031" i="1" s="1"/>
  <c r="AL4032" i="1" s="1"/>
  <c r="AK4025" i="1"/>
  <c r="AI4025" i="1"/>
  <c r="AI4024" i="1" s="1"/>
  <c r="AI4027" i="1" s="1"/>
  <c r="AI4031" i="1" s="1"/>
  <c r="AI4032" i="1" s="1"/>
  <c r="AH4025" i="1"/>
  <c r="AH4024" i="1" s="1"/>
  <c r="AH4027" i="1" s="1"/>
  <c r="AH4031" i="1" s="1"/>
  <c r="AH4032" i="1" s="1"/>
  <c r="AG4025" i="1"/>
  <c r="AG4024" i="1" s="1"/>
  <c r="AG4027" i="1" s="1"/>
  <c r="AG4031" i="1" s="1"/>
  <c r="AG4032" i="1" s="1"/>
  <c r="AF4025" i="1"/>
  <c r="AF4024" i="1" s="1"/>
  <c r="AF4027" i="1" s="1"/>
  <c r="AF4031" i="1" s="1"/>
  <c r="AF4032" i="1" s="1"/>
  <c r="AE4025" i="1"/>
  <c r="AV4009" i="1"/>
  <c r="AV4008" i="1" s="1"/>
  <c r="AU4009" i="1"/>
  <c r="AU4008" i="1" s="1"/>
  <c r="AT4009" i="1"/>
  <c r="AT4008" i="1" s="1"/>
  <c r="AS4009" i="1"/>
  <c r="AS4008" i="1" s="1"/>
  <c r="AR4009" i="1"/>
  <c r="AR4008" i="1" s="1"/>
  <c r="AQ4009" i="1"/>
  <c r="AQ4008" i="1" s="1"/>
  <c r="AP4009" i="1"/>
  <c r="AP4008" i="1" s="1"/>
  <c r="AO4009" i="1"/>
  <c r="AO4008" i="1" s="1"/>
  <c r="AN4009" i="1"/>
  <c r="AN4008" i="1" s="1"/>
  <c r="AM4009" i="1"/>
  <c r="AM4008" i="1" s="1"/>
  <c r="AL4009" i="1"/>
  <c r="AL4008" i="1" s="1"/>
  <c r="AK4009" i="1"/>
  <c r="AI4009" i="1"/>
  <c r="AI4008" i="1" s="1"/>
  <c r="AH4009" i="1"/>
  <c r="AH4008" i="1" s="1"/>
  <c r="AG4009" i="1"/>
  <c r="AG4008" i="1" s="1"/>
  <c r="AF4009" i="1"/>
  <c r="AF4008" i="1" s="1"/>
  <c r="AE4009" i="1"/>
  <c r="AV4005" i="1"/>
  <c r="AV4004" i="1" s="1"/>
  <c r="AU4005" i="1"/>
  <c r="AU4004" i="1" s="1"/>
  <c r="AT4005" i="1"/>
  <c r="AT4004" i="1" s="1"/>
  <c r="AS4005" i="1"/>
  <c r="AS4004" i="1" s="1"/>
  <c r="AR4005" i="1"/>
  <c r="AR4004" i="1" s="1"/>
  <c r="AQ4005" i="1"/>
  <c r="AQ4004" i="1" s="1"/>
  <c r="AP4005" i="1"/>
  <c r="AP4004" i="1" s="1"/>
  <c r="AO4005" i="1"/>
  <c r="AO4004" i="1" s="1"/>
  <c r="AN4005" i="1"/>
  <c r="AN4004" i="1" s="1"/>
  <c r="AM4005" i="1"/>
  <c r="AM4004" i="1" s="1"/>
  <c r="AL4005" i="1"/>
  <c r="AL4004" i="1" s="1"/>
  <c r="AK4005" i="1"/>
  <c r="AI4005" i="1"/>
  <c r="AI4004" i="1" s="1"/>
  <c r="AH4005" i="1"/>
  <c r="AH4004" i="1" s="1"/>
  <c r="AG4005" i="1"/>
  <c r="AG4004" i="1" s="1"/>
  <c r="AF4005" i="1"/>
  <c r="AF4004" i="1" s="1"/>
  <c r="AE4005" i="1"/>
  <c r="AV4000" i="1"/>
  <c r="AV3991" i="1" s="1"/>
  <c r="AU4000" i="1"/>
  <c r="AU3991" i="1" s="1"/>
  <c r="AT4000" i="1"/>
  <c r="AT3991" i="1" s="1"/>
  <c r="AS4000" i="1"/>
  <c r="AS3991" i="1" s="1"/>
  <c r="AR4000" i="1"/>
  <c r="AR3991" i="1" s="1"/>
  <c r="AQ4000" i="1"/>
  <c r="AQ3991" i="1" s="1"/>
  <c r="AP4000" i="1"/>
  <c r="AP3991" i="1" s="1"/>
  <c r="AO4000" i="1"/>
  <c r="AO3991" i="1" s="1"/>
  <c r="AN4000" i="1"/>
  <c r="AN3991" i="1" s="1"/>
  <c r="AM4000" i="1"/>
  <c r="AM3991" i="1" s="1"/>
  <c r="AL4000" i="1"/>
  <c r="AL3991" i="1" s="1"/>
  <c r="AK4000" i="1"/>
  <c r="AI4000" i="1"/>
  <c r="AI3991" i="1" s="1"/>
  <c r="AH4000" i="1"/>
  <c r="AH3991" i="1" s="1"/>
  <c r="AG4000" i="1"/>
  <c r="AG3991" i="1" s="1"/>
  <c r="AF4000" i="1"/>
  <c r="AF3991" i="1" s="1"/>
  <c r="AE4000" i="1"/>
  <c r="AV3989" i="1"/>
  <c r="AU3989" i="1"/>
  <c r="AT3989" i="1"/>
  <c r="AS3989" i="1"/>
  <c r="AR3989" i="1"/>
  <c r="AQ3989" i="1"/>
  <c r="AP3989" i="1"/>
  <c r="AO3989" i="1"/>
  <c r="AN3989" i="1"/>
  <c r="AM3989" i="1"/>
  <c r="AL3989" i="1"/>
  <c r="AK3989" i="1"/>
  <c r="AI3989" i="1"/>
  <c r="AH3989" i="1"/>
  <c r="AG3989" i="1"/>
  <c r="AF3989" i="1"/>
  <c r="AE3989" i="1"/>
  <c r="AV3983" i="1"/>
  <c r="AV3981" i="1" s="1"/>
  <c r="AU3983" i="1"/>
  <c r="AU3981" i="1" s="1"/>
  <c r="AT3983" i="1"/>
  <c r="AT3981" i="1" s="1"/>
  <c r="AS3983" i="1"/>
  <c r="AS3981" i="1" s="1"/>
  <c r="AR3983" i="1"/>
  <c r="AR3981" i="1" s="1"/>
  <c r="AQ3983" i="1"/>
  <c r="AQ3981" i="1" s="1"/>
  <c r="AP3983" i="1"/>
  <c r="AP3981" i="1" s="1"/>
  <c r="AO3983" i="1"/>
  <c r="AO3981" i="1" s="1"/>
  <c r="AN3983" i="1"/>
  <c r="AN3981" i="1" s="1"/>
  <c r="AM3983" i="1"/>
  <c r="AM3981" i="1" s="1"/>
  <c r="AL3983" i="1"/>
  <c r="AL3981" i="1" s="1"/>
  <c r="AK3983" i="1"/>
  <c r="AI3983" i="1"/>
  <c r="AI3981" i="1" s="1"/>
  <c r="AH3983" i="1"/>
  <c r="AH3981" i="1" s="1"/>
  <c r="AG3983" i="1"/>
  <c r="AG3981" i="1" s="1"/>
  <c r="AF3983" i="1"/>
  <c r="AF3981" i="1" s="1"/>
  <c r="AE3983" i="1"/>
  <c r="AV3966" i="1"/>
  <c r="AV3965" i="1" s="1"/>
  <c r="AU3966" i="1"/>
  <c r="AU3965" i="1" s="1"/>
  <c r="AT3966" i="1"/>
  <c r="AT3965" i="1" s="1"/>
  <c r="AS3966" i="1"/>
  <c r="AS3965" i="1" s="1"/>
  <c r="AR3966" i="1"/>
  <c r="AR3965" i="1" s="1"/>
  <c r="AQ3966" i="1"/>
  <c r="AQ3965" i="1" s="1"/>
  <c r="AP3966" i="1"/>
  <c r="AP3965" i="1" s="1"/>
  <c r="AO3966" i="1"/>
  <c r="AO3965" i="1" s="1"/>
  <c r="AN3966" i="1"/>
  <c r="AN3965" i="1" s="1"/>
  <c r="AM3966" i="1"/>
  <c r="AM3965" i="1" s="1"/>
  <c r="AL3966" i="1"/>
  <c r="AL3965" i="1" s="1"/>
  <c r="AK3966" i="1"/>
  <c r="AI3966" i="1"/>
  <c r="AI3965" i="1" s="1"/>
  <c r="AH3966" i="1"/>
  <c r="AH3965" i="1" s="1"/>
  <c r="AG3966" i="1"/>
  <c r="AG3965" i="1" s="1"/>
  <c r="AF3966" i="1"/>
  <c r="AF3965" i="1" s="1"/>
  <c r="AE3966" i="1"/>
  <c r="AV3961" i="1"/>
  <c r="AV3960" i="1" s="1"/>
  <c r="AU3961" i="1"/>
  <c r="AU3960" i="1" s="1"/>
  <c r="AT3961" i="1"/>
  <c r="AT3960" i="1" s="1"/>
  <c r="AS3961" i="1"/>
  <c r="AS3960" i="1" s="1"/>
  <c r="AR3961" i="1"/>
  <c r="AR3960" i="1" s="1"/>
  <c r="AQ3961" i="1"/>
  <c r="AQ3960" i="1" s="1"/>
  <c r="AP3961" i="1"/>
  <c r="AP3960" i="1" s="1"/>
  <c r="AO3961" i="1"/>
  <c r="AO3960" i="1" s="1"/>
  <c r="AN3961" i="1"/>
  <c r="AN3960" i="1" s="1"/>
  <c r="AM3961" i="1"/>
  <c r="AM3960" i="1" s="1"/>
  <c r="AL3961" i="1"/>
  <c r="AL3960" i="1" s="1"/>
  <c r="AK3961" i="1"/>
  <c r="AI3961" i="1"/>
  <c r="AI3960" i="1" s="1"/>
  <c r="AH3961" i="1"/>
  <c r="AH3960" i="1" s="1"/>
  <c r="AG3961" i="1"/>
  <c r="AG3960" i="1" s="1"/>
  <c r="AF3961" i="1"/>
  <c r="AF3960" i="1" s="1"/>
  <c r="AE3961" i="1"/>
  <c r="AV3956" i="1"/>
  <c r="AV3947" i="1" s="1"/>
  <c r="AU3956" i="1"/>
  <c r="AU3947" i="1" s="1"/>
  <c r="AT3956" i="1"/>
  <c r="AT3947" i="1" s="1"/>
  <c r="AS3956" i="1"/>
  <c r="AS3947" i="1" s="1"/>
  <c r="AR3956" i="1"/>
  <c r="AR3947" i="1" s="1"/>
  <c r="AQ3956" i="1"/>
  <c r="AQ3947" i="1" s="1"/>
  <c r="AP3956" i="1"/>
  <c r="AP3947" i="1" s="1"/>
  <c r="AO3956" i="1"/>
  <c r="AO3947" i="1" s="1"/>
  <c r="AN3956" i="1"/>
  <c r="AN3947" i="1" s="1"/>
  <c r="AM3956" i="1"/>
  <c r="AM3947" i="1" s="1"/>
  <c r="AL3956" i="1"/>
  <c r="AL3947" i="1" s="1"/>
  <c r="AK3956" i="1"/>
  <c r="AI3956" i="1"/>
  <c r="AI3947" i="1" s="1"/>
  <c r="AH3956" i="1"/>
  <c r="AH3947" i="1" s="1"/>
  <c r="AG3956" i="1"/>
  <c r="AG3947" i="1" s="1"/>
  <c r="AF3956" i="1"/>
  <c r="AF3947" i="1" s="1"/>
  <c r="AE3956" i="1"/>
  <c r="AV3945" i="1"/>
  <c r="AU3945" i="1"/>
  <c r="AT3945" i="1"/>
  <c r="AS3945" i="1"/>
  <c r="AR3945" i="1"/>
  <c r="AQ3945" i="1"/>
  <c r="AP3945" i="1"/>
  <c r="AO3945" i="1"/>
  <c r="AN3945" i="1"/>
  <c r="AM3945" i="1"/>
  <c r="AL3945" i="1"/>
  <c r="AK3945" i="1"/>
  <c r="AI3945" i="1"/>
  <c r="AH3945" i="1"/>
  <c r="AG3945" i="1"/>
  <c r="AF3945" i="1"/>
  <c r="AE3945" i="1"/>
  <c r="AV3939" i="1"/>
  <c r="AV3937" i="1" s="1"/>
  <c r="AU3939" i="1"/>
  <c r="AU3937" i="1" s="1"/>
  <c r="AT3939" i="1"/>
  <c r="AT3937" i="1" s="1"/>
  <c r="AS3939" i="1"/>
  <c r="AS3937" i="1" s="1"/>
  <c r="AR3939" i="1"/>
  <c r="AR3937" i="1" s="1"/>
  <c r="AQ3939" i="1"/>
  <c r="AQ3937" i="1" s="1"/>
  <c r="AP3939" i="1"/>
  <c r="AP3937" i="1" s="1"/>
  <c r="AO3939" i="1"/>
  <c r="AO3937" i="1" s="1"/>
  <c r="AN3939" i="1"/>
  <c r="AN3937" i="1" s="1"/>
  <c r="AM3939" i="1"/>
  <c r="AM3937" i="1" s="1"/>
  <c r="AL3939" i="1"/>
  <c r="AL3937" i="1" s="1"/>
  <c r="AK3939" i="1"/>
  <c r="AI3939" i="1"/>
  <c r="AI3937" i="1" s="1"/>
  <c r="AH3939" i="1"/>
  <c r="AH3937" i="1" s="1"/>
  <c r="AG3939" i="1"/>
  <c r="AG3937" i="1" s="1"/>
  <c r="AF3939" i="1"/>
  <c r="AF3937" i="1" s="1"/>
  <c r="AE3939" i="1"/>
  <c r="AV3923" i="1"/>
  <c r="AV3922" i="1" s="1"/>
  <c r="AU3923" i="1"/>
  <c r="AU3922" i="1" s="1"/>
  <c r="AT3923" i="1"/>
  <c r="AT3922" i="1" s="1"/>
  <c r="AS3923" i="1"/>
  <c r="AS3922" i="1" s="1"/>
  <c r="AR3923" i="1"/>
  <c r="AR3922" i="1" s="1"/>
  <c r="AQ3923" i="1"/>
  <c r="AQ3922" i="1" s="1"/>
  <c r="AP3923" i="1"/>
  <c r="AP3922" i="1" s="1"/>
  <c r="AO3923" i="1"/>
  <c r="AO3922" i="1" s="1"/>
  <c r="AN3923" i="1"/>
  <c r="AN3922" i="1" s="1"/>
  <c r="AM3923" i="1"/>
  <c r="AM3922" i="1" s="1"/>
  <c r="AL3923" i="1"/>
  <c r="AL3922" i="1" s="1"/>
  <c r="AK3923" i="1"/>
  <c r="AI3923" i="1"/>
  <c r="AI3922" i="1" s="1"/>
  <c r="AH3923" i="1"/>
  <c r="AH3922" i="1" s="1"/>
  <c r="AG3923" i="1"/>
  <c r="AG3922" i="1" s="1"/>
  <c r="AF3923" i="1"/>
  <c r="AF3922" i="1" s="1"/>
  <c r="AE3923" i="1"/>
  <c r="AV3918" i="1"/>
  <c r="AU3918" i="1"/>
  <c r="AT3918" i="1"/>
  <c r="AS3918" i="1"/>
  <c r="AR3918" i="1"/>
  <c r="AQ3918" i="1"/>
  <c r="AP3918" i="1"/>
  <c r="AO3918" i="1"/>
  <c r="AN3918" i="1"/>
  <c r="AM3918" i="1"/>
  <c r="AL3918" i="1"/>
  <c r="AI3918" i="1"/>
  <c r="AH3918" i="1"/>
  <c r="AG3918" i="1"/>
  <c r="AF3918" i="1"/>
  <c r="AV3915" i="1"/>
  <c r="AV3914" i="1" s="1"/>
  <c r="AU3915" i="1"/>
  <c r="AU3914" i="1" s="1"/>
  <c r="AT3915" i="1"/>
  <c r="AT3914" i="1" s="1"/>
  <c r="AS3915" i="1"/>
  <c r="AS3914" i="1" s="1"/>
  <c r="AR3915" i="1"/>
  <c r="AR3914" i="1" s="1"/>
  <c r="AQ3915" i="1"/>
  <c r="AQ3914" i="1" s="1"/>
  <c r="AP3915" i="1"/>
  <c r="AP3914" i="1" s="1"/>
  <c r="AO3915" i="1"/>
  <c r="AO3914" i="1" s="1"/>
  <c r="AN3915" i="1"/>
  <c r="AN3914" i="1" s="1"/>
  <c r="AM3915" i="1"/>
  <c r="AM3914" i="1" s="1"/>
  <c r="AL3915" i="1"/>
  <c r="AL3914" i="1" s="1"/>
  <c r="AK3915" i="1"/>
  <c r="AI3915" i="1"/>
  <c r="AI3914" i="1" s="1"/>
  <c r="AH3915" i="1"/>
  <c r="AH3914" i="1" s="1"/>
  <c r="AG3915" i="1"/>
  <c r="AG3914" i="1" s="1"/>
  <c r="AF3915" i="1"/>
  <c r="AF3914" i="1" s="1"/>
  <c r="AE3915" i="1"/>
  <c r="AV3910" i="1"/>
  <c r="AV3902" i="1" s="1"/>
  <c r="AU3910" i="1"/>
  <c r="AU3902" i="1" s="1"/>
  <c r="AT3910" i="1"/>
  <c r="AT3902" i="1" s="1"/>
  <c r="AS3910" i="1"/>
  <c r="AS3902" i="1" s="1"/>
  <c r="AR3910" i="1"/>
  <c r="AR3902" i="1" s="1"/>
  <c r="AQ3910" i="1"/>
  <c r="AQ3902" i="1" s="1"/>
  <c r="AP3910" i="1"/>
  <c r="AP3902" i="1" s="1"/>
  <c r="AO3910" i="1"/>
  <c r="AO3902" i="1" s="1"/>
  <c r="AN3910" i="1"/>
  <c r="AN3902" i="1" s="1"/>
  <c r="AM3910" i="1"/>
  <c r="AM3902" i="1" s="1"/>
  <c r="AL3910" i="1"/>
  <c r="AL3902" i="1" s="1"/>
  <c r="AK3910" i="1"/>
  <c r="AI3910" i="1"/>
  <c r="AI3902" i="1" s="1"/>
  <c r="AH3910" i="1"/>
  <c r="AH3902" i="1" s="1"/>
  <c r="AG3910" i="1"/>
  <c r="AG3902" i="1" s="1"/>
  <c r="AF3910" i="1"/>
  <c r="AF3902" i="1" s="1"/>
  <c r="AE3910" i="1"/>
  <c r="AV3900" i="1"/>
  <c r="AU3900" i="1"/>
  <c r="AT3900" i="1"/>
  <c r="AS3900" i="1"/>
  <c r="AR3900" i="1"/>
  <c r="AQ3900" i="1"/>
  <c r="AP3900" i="1"/>
  <c r="AO3900" i="1"/>
  <c r="AN3900" i="1"/>
  <c r="AM3900" i="1"/>
  <c r="AL3900" i="1"/>
  <c r="AK3900" i="1"/>
  <c r="AI3900" i="1"/>
  <c r="AH3900" i="1"/>
  <c r="AG3900" i="1"/>
  <c r="AF3900" i="1"/>
  <c r="AE3900" i="1"/>
  <c r="AV3894" i="1"/>
  <c r="AV3892" i="1" s="1"/>
  <c r="AU3894" i="1"/>
  <c r="AU3892" i="1" s="1"/>
  <c r="AT3894" i="1"/>
  <c r="AT3892" i="1" s="1"/>
  <c r="AS3894" i="1"/>
  <c r="AS3892" i="1" s="1"/>
  <c r="AR3894" i="1"/>
  <c r="AR3892" i="1" s="1"/>
  <c r="AQ3894" i="1"/>
  <c r="AQ3892" i="1" s="1"/>
  <c r="AP3894" i="1"/>
  <c r="AP3892" i="1" s="1"/>
  <c r="AO3894" i="1"/>
  <c r="AO3892" i="1" s="1"/>
  <c r="AN3894" i="1"/>
  <c r="AN3892" i="1" s="1"/>
  <c r="AM3894" i="1"/>
  <c r="AM3892" i="1" s="1"/>
  <c r="AL3894" i="1"/>
  <c r="AL3892" i="1" s="1"/>
  <c r="AK3894" i="1"/>
  <c r="AI3894" i="1"/>
  <c r="AI3892" i="1" s="1"/>
  <c r="AH3894" i="1"/>
  <c r="AH3892" i="1" s="1"/>
  <c r="AG3894" i="1"/>
  <c r="AG3892" i="1" s="1"/>
  <c r="AF3894" i="1"/>
  <c r="AF3892" i="1" s="1"/>
  <c r="AE3894" i="1"/>
  <c r="AV3877" i="1"/>
  <c r="AV3876" i="1" s="1"/>
  <c r="AU3877" i="1"/>
  <c r="AU3876" i="1" s="1"/>
  <c r="AT3877" i="1"/>
  <c r="AT3876" i="1" s="1"/>
  <c r="AS3877" i="1"/>
  <c r="AS3876" i="1" s="1"/>
  <c r="AR3877" i="1"/>
  <c r="AR3876" i="1" s="1"/>
  <c r="AQ3877" i="1"/>
  <c r="AQ3876" i="1" s="1"/>
  <c r="AP3877" i="1"/>
  <c r="AP3876" i="1" s="1"/>
  <c r="AO3877" i="1"/>
  <c r="AO3876" i="1" s="1"/>
  <c r="AN3877" i="1"/>
  <c r="AN3876" i="1" s="1"/>
  <c r="AM3877" i="1"/>
  <c r="AM3876" i="1" s="1"/>
  <c r="AL3877" i="1"/>
  <c r="AL3876" i="1" s="1"/>
  <c r="AK3877" i="1"/>
  <c r="AI3877" i="1"/>
  <c r="AI3876" i="1" s="1"/>
  <c r="AH3877" i="1"/>
  <c r="AH3876" i="1" s="1"/>
  <c r="AG3877" i="1"/>
  <c r="AG3876" i="1" s="1"/>
  <c r="AF3877" i="1"/>
  <c r="AF3876" i="1" s="1"/>
  <c r="AE3877" i="1"/>
  <c r="AV3872" i="1"/>
  <c r="AV3871" i="1" s="1"/>
  <c r="AU3872" i="1"/>
  <c r="AU3871" i="1" s="1"/>
  <c r="AT3872" i="1"/>
  <c r="AT3871" i="1" s="1"/>
  <c r="AS3872" i="1"/>
  <c r="AS3871" i="1" s="1"/>
  <c r="AR3872" i="1"/>
  <c r="AR3871" i="1" s="1"/>
  <c r="AQ3872" i="1"/>
  <c r="AQ3871" i="1" s="1"/>
  <c r="AP3872" i="1"/>
  <c r="AP3871" i="1" s="1"/>
  <c r="AO3872" i="1"/>
  <c r="AO3871" i="1" s="1"/>
  <c r="AN3872" i="1"/>
  <c r="AN3871" i="1" s="1"/>
  <c r="AM3872" i="1"/>
  <c r="AM3871" i="1" s="1"/>
  <c r="AL3872" i="1"/>
  <c r="AL3871" i="1" s="1"/>
  <c r="AK3872" i="1"/>
  <c r="AI3872" i="1"/>
  <c r="AI3871" i="1" s="1"/>
  <c r="AH3872" i="1"/>
  <c r="AH3871" i="1" s="1"/>
  <c r="AG3872" i="1"/>
  <c r="AG3871" i="1" s="1"/>
  <c r="AF3872" i="1"/>
  <c r="AF3871" i="1" s="1"/>
  <c r="AE3872" i="1"/>
  <c r="AV3866" i="1"/>
  <c r="AV3857" i="1" s="1"/>
  <c r="AU3866" i="1"/>
  <c r="AU3857" i="1" s="1"/>
  <c r="AT3866" i="1"/>
  <c r="AT3857" i="1" s="1"/>
  <c r="AS3866" i="1"/>
  <c r="AS3857" i="1" s="1"/>
  <c r="AR3866" i="1"/>
  <c r="AR3857" i="1" s="1"/>
  <c r="AQ3866" i="1"/>
  <c r="AQ3857" i="1" s="1"/>
  <c r="AP3866" i="1"/>
  <c r="AP3857" i="1" s="1"/>
  <c r="AO3866" i="1"/>
  <c r="AO3857" i="1" s="1"/>
  <c r="AN3866" i="1"/>
  <c r="AN3857" i="1" s="1"/>
  <c r="AM3866" i="1"/>
  <c r="AM3857" i="1" s="1"/>
  <c r="AL3866" i="1"/>
  <c r="AL3857" i="1" s="1"/>
  <c r="AK3866" i="1"/>
  <c r="AI3866" i="1"/>
  <c r="AI3857" i="1" s="1"/>
  <c r="AH3866" i="1"/>
  <c r="AH3857" i="1" s="1"/>
  <c r="AG3866" i="1"/>
  <c r="AG3857" i="1" s="1"/>
  <c r="AF3866" i="1"/>
  <c r="AF3857" i="1" s="1"/>
  <c r="AE3866" i="1"/>
  <c r="AV3855" i="1"/>
  <c r="AU3855" i="1"/>
  <c r="AT3855" i="1"/>
  <c r="AS3855" i="1"/>
  <c r="AR3855" i="1"/>
  <c r="AQ3855" i="1"/>
  <c r="AP3855" i="1"/>
  <c r="AO3855" i="1"/>
  <c r="AN3855" i="1"/>
  <c r="AM3855" i="1"/>
  <c r="AL3855" i="1"/>
  <c r="AK3855" i="1"/>
  <c r="AI3855" i="1"/>
  <c r="AH3855" i="1"/>
  <c r="AG3855" i="1"/>
  <c r="AF3855" i="1"/>
  <c r="AE3855" i="1"/>
  <c r="AV3849" i="1"/>
  <c r="AV3847" i="1" s="1"/>
  <c r="AU3849" i="1"/>
  <c r="AU3847" i="1" s="1"/>
  <c r="AT3849" i="1"/>
  <c r="AT3847" i="1" s="1"/>
  <c r="AS3849" i="1"/>
  <c r="AS3847" i="1" s="1"/>
  <c r="AR3849" i="1"/>
  <c r="AR3847" i="1" s="1"/>
  <c r="AQ3849" i="1"/>
  <c r="AQ3847" i="1" s="1"/>
  <c r="AP3849" i="1"/>
  <c r="AP3847" i="1" s="1"/>
  <c r="AO3849" i="1"/>
  <c r="AO3847" i="1" s="1"/>
  <c r="AN3849" i="1"/>
  <c r="AN3847" i="1" s="1"/>
  <c r="AM3849" i="1"/>
  <c r="AM3847" i="1" s="1"/>
  <c r="AL3849" i="1"/>
  <c r="AL3847" i="1" s="1"/>
  <c r="AK3849" i="1"/>
  <c r="AI3849" i="1"/>
  <c r="AI3847" i="1" s="1"/>
  <c r="AH3849" i="1"/>
  <c r="AH3847" i="1" s="1"/>
  <c r="AG3849" i="1"/>
  <c r="AG3847" i="1" s="1"/>
  <c r="AF3849" i="1"/>
  <c r="AF3847" i="1" s="1"/>
  <c r="AE3849" i="1"/>
  <c r="AV3831" i="1"/>
  <c r="AV3830" i="1" s="1"/>
  <c r="AU3831" i="1"/>
  <c r="AU3830" i="1" s="1"/>
  <c r="AT3831" i="1"/>
  <c r="AT3830" i="1" s="1"/>
  <c r="AS3831" i="1"/>
  <c r="AS3830" i="1" s="1"/>
  <c r="AR3831" i="1"/>
  <c r="AR3830" i="1" s="1"/>
  <c r="AQ3831" i="1"/>
  <c r="AQ3830" i="1" s="1"/>
  <c r="AP3831" i="1"/>
  <c r="AP3830" i="1" s="1"/>
  <c r="AO3831" i="1"/>
  <c r="AO3830" i="1" s="1"/>
  <c r="AN3831" i="1"/>
  <c r="AN3830" i="1" s="1"/>
  <c r="AM3831" i="1"/>
  <c r="AM3830" i="1" s="1"/>
  <c r="AL3831" i="1"/>
  <c r="AL3830" i="1" s="1"/>
  <c r="AK3831" i="1"/>
  <c r="AI3831" i="1"/>
  <c r="AI3830" i="1" s="1"/>
  <c r="AH3831" i="1"/>
  <c r="AH3830" i="1" s="1"/>
  <c r="AG3831" i="1"/>
  <c r="AG3830" i="1" s="1"/>
  <c r="AF3831" i="1"/>
  <c r="AF3830" i="1" s="1"/>
  <c r="AE3831" i="1"/>
  <c r="AV3826" i="1"/>
  <c r="AV3825" i="1" s="1"/>
  <c r="AU3826" i="1"/>
  <c r="AU3825" i="1" s="1"/>
  <c r="AT3826" i="1"/>
  <c r="AT3825" i="1" s="1"/>
  <c r="AS3826" i="1"/>
  <c r="AS3825" i="1" s="1"/>
  <c r="AR3826" i="1"/>
  <c r="AR3825" i="1" s="1"/>
  <c r="AQ3826" i="1"/>
  <c r="AQ3825" i="1" s="1"/>
  <c r="AP3826" i="1"/>
  <c r="AP3825" i="1" s="1"/>
  <c r="AO3826" i="1"/>
  <c r="AO3825" i="1" s="1"/>
  <c r="AN3826" i="1"/>
  <c r="AN3825" i="1" s="1"/>
  <c r="AM3826" i="1"/>
  <c r="AM3825" i="1" s="1"/>
  <c r="AL3826" i="1"/>
  <c r="AL3825" i="1" s="1"/>
  <c r="AK3826" i="1"/>
  <c r="AI3826" i="1"/>
  <c r="AI3825" i="1" s="1"/>
  <c r="AH3826" i="1"/>
  <c r="AH3825" i="1" s="1"/>
  <c r="AG3826" i="1"/>
  <c r="AG3825" i="1" s="1"/>
  <c r="AF3826" i="1"/>
  <c r="AF3825" i="1" s="1"/>
  <c r="AE3826" i="1"/>
  <c r="AV3820" i="1"/>
  <c r="AV3811" i="1" s="1"/>
  <c r="AU3820" i="1"/>
  <c r="AU3811" i="1" s="1"/>
  <c r="AT3820" i="1"/>
  <c r="AT3811" i="1" s="1"/>
  <c r="AS3820" i="1"/>
  <c r="AS3811" i="1" s="1"/>
  <c r="AR3820" i="1"/>
  <c r="AR3811" i="1" s="1"/>
  <c r="AQ3820" i="1"/>
  <c r="AQ3811" i="1" s="1"/>
  <c r="AP3820" i="1"/>
  <c r="AP3811" i="1" s="1"/>
  <c r="AO3820" i="1"/>
  <c r="AO3811" i="1" s="1"/>
  <c r="AN3820" i="1"/>
  <c r="AN3811" i="1" s="1"/>
  <c r="AM3820" i="1"/>
  <c r="AM3811" i="1" s="1"/>
  <c r="AL3820" i="1"/>
  <c r="AL3811" i="1" s="1"/>
  <c r="AK3820" i="1"/>
  <c r="AI3820" i="1"/>
  <c r="AI3811" i="1" s="1"/>
  <c r="AH3820" i="1"/>
  <c r="AH3811" i="1" s="1"/>
  <c r="AG3820" i="1"/>
  <c r="AG3811" i="1" s="1"/>
  <c r="AF3820" i="1"/>
  <c r="AF3811" i="1" s="1"/>
  <c r="AE3820" i="1"/>
  <c r="AV3809" i="1"/>
  <c r="AU3809" i="1"/>
  <c r="AT3809" i="1"/>
  <c r="AS3809" i="1"/>
  <c r="AR3809" i="1"/>
  <c r="AQ3809" i="1"/>
  <c r="AP3809" i="1"/>
  <c r="AO3809" i="1"/>
  <c r="AN3809" i="1"/>
  <c r="AM3809" i="1"/>
  <c r="AL3809" i="1"/>
  <c r="AK3809" i="1"/>
  <c r="AI3809" i="1"/>
  <c r="AH3809" i="1"/>
  <c r="AG3809" i="1"/>
  <c r="AF3809" i="1"/>
  <c r="AE3809" i="1"/>
  <c r="AV3803" i="1"/>
  <c r="AV3801" i="1" s="1"/>
  <c r="AU3803" i="1"/>
  <c r="AU3801" i="1" s="1"/>
  <c r="AT3803" i="1"/>
  <c r="AT3801" i="1" s="1"/>
  <c r="AS3803" i="1"/>
  <c r="AS3801" i="1" s="1"/>
  <c r="AR3803" i="1"/>
  <c r="AR3801" i="1" s="1"/>
  <c r="AQ3803" i="1"/>
  <c r="AQ3801" i="1" s="1"/>
  <c r="AP3803" i="1"/>
  <c r="AP3801" i="1" s="1"/>
  <c r="AO3803" i="1"/>
  <c r="AO3801" i="1" s="1"/>
  <c r="AN3803" i="1"/>
  <c r="AN3801" i="1" s="1"/>
  <c r="AM3803" i="1"/>
  <c r="AM3801" i="1" s="1"/>
  <c r="AL3803" i="1"/>
  <c r="AL3801" i="1" s="1"/>
  <c r="AK3803" i="1"/>
  <c r="AI3803" i="1"/>
  <c r="AI3801" i="1" s="1"/>
  <c r="AH3803" i="1"/>
  <c r="AH3801" i="1" s="1"/>
  <c r="AG3803" i="1"/>
  <c r="AG3801" i="1" s="1"/>
  <c r="AF3803" i="1"/>
  <c r="AF3801" i="1" s="1"/>
  <c r="AE3803" i="1"/>
  <c r="AV3785" i="1"/>
  <c r="AV3784" i="1" s="1"/>
  <c r="AU3785" i="1"/>
  <c r="AU3784" i="1" s="1"/>
  <c r="AT3785" i="1"/>
  <c r="AT3784" i="1" s="1"/>
  <c r="AS3785" i="1"/>
  <c r="AS3784" i="1" s="1"/>
  <c r="AR3785" i="1"/>
  <c r="AR3784" i="1" s="1"/>
  <c r="AQ3785" i="1"/>
  <c r="AQ3784" i="1" s="1"/>
  <c r="AP3785" i="1"/>
  <c r="AP3784" i="1" s="1"/>
  <c r="AO3785" i="1"/>
  <c r="AO3784" i="1" s="1"/>
  <c r="AN3785" i="1"/>
  <c r="AN3784" i="1" s="1"/>
  <c r="AM3785" i="1"/>
  <c r="AM3784" i="1" s="1"/>
  <c r="AL3785" i="1"/>
  <c r="AL3784" i="1" s="1"/>
  <c r="AK3785" i="1"/>
  <c r="AI3785" i="1"/>
  <c r="AI3784" i="1" s="1"/>
  <c r="AH3785" i="1"/>
  <c r="AH3784" i="1" s="1"/>
  <c r="AG3785" i="1"/>
  <c r="AG3784" i="1" s="1"/>
  <c r="AF3785" i="1"/>
  <c r="AF3784" i="1" s="1"/>
  <c r="AE3785" i="1"/>
  <c r="AV3780" i="1"/>
  <c r="AV3779" i="1" s="1"/>
  <c r="AU3780" i="1"/>
  <c r="AU3779" i="1" s="1"/>
  <c r="AT3780" i="1"/>
  <c r="AT3779" i="1" s="1"/>
  <c r="AS3780" i="1"/>
  <c r="AS3779" i="1" s="1"/>
  <c r="AR3780" i="1"/>
  <c r="AR3779" i="1" s="1"/>
  <c r="AQ3780" i="1"/>
  <c r="AQ3779" i="1" s="1"/>
  <c r="AP3780" i="1"/>
  <c r="AP3779" i="1" s="1"/>
  <c r="AO3780" i="1"/>
  <c r="AO3779" i="1" s="1"/>
  <c r="AN3780" i="1"/>
  <c r="AN3779" i="1" s="1"/>
  <c r="AM3780" i="1"/>
  <c r="AM3779" i="1" s="1"/>
  <c r="AL3780" i="1"/>
  <c r="AL3779" i="1" s="1"/>
  <c r="AK3780" i="1"/>
  <c r="AI3780" i="1"/>
  <c r="AI3779" i="1" s="1"/>
  <c r="AH3780" i="1"/>
  <c r="AH3779" i="1" s="1"/>
  <c r="AG3780" i="1"/>
  <c r="AG3779" i="1" s="1"/>
  <c r="AF3780" i="1"/>
  <c r="AF3779" i="1" s="1"/>
  <c r="AE3780" i="1"/>
  <c r="AV3775" i="1"/>
  <c r="AV3766" i="1" s="1"/>
  <c r="AU3775" i="1"/>
  <c r="AU3766" i="1" s="1"/>
  <c r="AT3775" i="1"/>
  <c r="AT3766" i="1" s="1"/>
  <c r="AS3775" i="1"/>
  <c r="AS3766" i="1" s="1"/>
  <c r="AR3775" i="1"/>
  <c r="AR3766" i="1" s="1"/>
  <c r="AQ3775" i="1"/>
  <c r="AQ3766" i="1" s="1"/>
  <c r="AP3775" i="1"/>
  <c r="AP3766" i="1" s="1"/>
  <c r="AO3775" i="1"/>
  <c r="AO3766" i="1" s="1"/>
  <c r="AN3775" i="1"/>
  <c r="AN3766" i="1" s="1"/>
  <c r="AM3775" i="1"/>
  <c r="AM3766" i="1" s="1"/>
  <c r="AL3775" i="1"/>
  <c r="AL3766" i="1" s="1"/>
  <c r="AK3775" i="1"/>
  <c r="AI3775" i="1"/>
  <c r="AI3766" i="1" s="1"/>
  <c r="AH3775" i="1"/>
  <c r="AH3766" i="1" s="1"/>
  <c r="AG3775" i="1"/>
  <c r="AG3766" i="1" s="1"/>
  <c r="AF3775" i="1"/>
  <c r="AF3766" i="1" s="1"/>
  <c r="AE3775" i="1"/>
  <c r="AV3764" i="1"/>
  <c r="AU3764" i="1"/>
  <c r="AT3764" i="1"/>
  <c r="AS3764" i="1"/>
  <c r="AR3764" i="1"/>
  <c r="AQ3764" i="1"/>
  <c r="AP3764" i="1"/>
  <c r="AO3764" i="1"/>
  <c r="AN3764" i="1"/>
  <c r="AM3764" i="1"/>
  <c r="AL3764" i="1"/>
  <c r="AK3764" i="1"/>
  <c r="AI3764" i="1"/>
  <c r="AH3764" i="1"/>
  <c r="AG3764" i="1"/>
  <c r="AF3764" i="1"/>
  <c r="AE3764" i="1"/>
  <c r="AV3758" i="1"/>
  <c r="AV3756" i="1" s="1"/>
  <c r="AU3758" i="1"/>
  <c r="AU3756" i="1" s="1"/>
  <c r="AT3758" i="1"/>
  <c r="AT3756" i="1" s="1"/>
  <c r="AS3758" i="1"/>
  <c r="AS3756" i="1" s="1"/>
  <c r="AR3758" i="1"/>
  <c r="AR3756" i="1" s="1"/>
  <c r="AQ3758" i="1"/>
  <c r="AQ3756" i="1" s="1"/>
  <c r="AP3758" i="1"/>
  <c r="AP3756" i="1" s="1"/>
  <c r="AO3758" i="1"/>
  <c r="AO3756" i="1" s="1"/>
  <c r="AN3758" i="1"/>
  <c r="AN3756" i="1" s="1"/>
  <c r="AM3758" i="1"/>
  <c r="AM3756" i="1" s="1"/>
  <c r="AL3758" i="1"/>
  <c r="AL3756" i="1" s="1"/>
  <c r="AK3758" i="1"/>
  <c r="AI3758" i="1"/>
  <c r="AI3756" i="1" s="1"/>
  <c r="AH3758" i="1"/>
  <c r="AH3756" i="1" s="1"/>
  <c r="AG3758" i="1"/>
  <c r="AG3756" i="1" s="1"/>
  <c r="AF3758" i="1"/>
  <c r="AF3756" i="1" s="1"/>
  <c r="AE3758" i="1"/>
  <c r="AV3741" i="1"/>
  <c r="AV3740" i="1" s="1"/>
  <c r="AU3741" i="1"/>
  <c r="AU3740" i="1" s="1"/>
  <c r="AT3741" i="1"/>
  <c r="AT3740" i="1" s="1"/>
  <c r="AS3741" i="1"/>
  <c r="AS3740" i="1" s="1"/>
  <c r="AR3741" i="1"/>
  <c r="AR3740" i="1" s="1"/>
  <c r="AQ3741" i="1"/>
  <c r="AQ3740" i="1" s="1"/>
  <c r="AP3741" i="1"/>
  <c r="AP3740" i="1" s="1"/>
  <c r="AO3741" i="1"/>
  <c r="AO3740" i="1" s="1"/>
  <c r="AN3741" i="1"/>
  <c r="AN3740" i="1" s="1"/>
  <c r="AM3741" i="1"/>
  <c r="AM3740" i="1" s="1"/>
  <c r="AL3741" i="1"/>
  <c r="AL3740" i="1" s="1"/>
  <c r="AK3741" i="1"/>
  <c r="AI3741" i="1"/>
  <c r="AI3740" i="1" s="1"/>
  <c r="AH3741" i="1"/>
  <c r="AH3740" i="1" s="1"/>
  <c r="AG3741" i="1"/>
  <c r="AG3740" i="1" s="1"/>
  <c r="AF3741" i="1"/>
  <c r="AF3740" i="1" s="1"/>
  <c r="AE3741" i="1"/>
  <c r="AV3738" i="1"/>
  <c r="AV3737" i="1" s="1"/>
  <c r="AU3738" i="1"/>
  <c r="AU3737" i="1" s="1"/>
  <c r="AT3738" i="1"/>
  <c r="AT3737" i="1" s="1"/>
  <c r="AS3738" i="1"/>
  <c r="AS3737" i="1" s="1"/>
  <c r="AR3738" i="1"/>
  <c r="AR3737" i="1" s="1"/>
  <c r="AQ3738" i="1"/>
  <c r="AQ3737" i="1" s="1"/>
  <c r="AP3738" i="1"/>
  <c r="AP3737" i="1" s="1"/>
  <c r="AO3738" i="1"/>
  <c r="AO3737" i="1" s="1"/>
  <c r="AN3738" i="1"/>
  <c r="AN3737" i="1" s="1"/>
  <c r="AM3738" i="1"/>
  <c r="AM3737" i="1" s="1"/>
  <c r="AL3738" i="1"/>
  <c r="AL3737" i="1" s="1"/>
  <c r="AK3738" i="1"/>
  <c r="AI3738" i="1"/>
  <c r="AI3737" i="1" s="1"/>
  <c r="AH3738" i="1"/>
  <c r="AH3737" i="1" s="1"/>
  <c r="AG3738" i="1"/>
  <c r="AG3737" i="1" s="1"/>
  <c r="AF3738" i="1"/>
  <c r="AF3737" i="1" s="1"/>
  <c r="AE3738" i="1"/>
  <c r="AV3733" i="1"/>
  <c r="AU3733" i="1"/>
  <c r="AU3724" i="1" s="1"/>
  <c r="AT3733" i="1"/>
  <c r="AT3724" i="1" s="1"/>
  <c r="AS3733" i="1"/>
  <c r="AS3724" i="1" s="1"/>
  <c r="AR3733" i="1"/>
  <c r="AR3724" i="1" s="1"/>
  <c r="AQ3733" i="1"/>
  <c r="AQ3724" i="1" s="1"/>
  <c r="AP3733" i="1"/>
  <c r="AO3733" i="1"/>
  <c r="AO3724" i="1" s="1"/>
  <c r="AN3733" i="1"/>
  <c r="AN3724" i="1" s="1"/>
  <c r="AM3733" i="1"/>
  <c r="AM3724" i="1" s="1"/>
  <c r="AL3733" i="1"/>
  <c r="AL3724" i="1" s="1"/>
  <c r="AK3733" i="1"/>
  <c r="AI3733" i="1"/>
  <c r="AI3724" i="1" s="1"/>
  <c r="AH3733" i="1"/>
  <c r="AH3724" i="1" s="1"/>
  <c r="AG3733" i="1"/>
  <c r="AG3724" i="1" s="1"/>
  <c r="AF3733" i="1"/>
  <c r="AF3724" i="1" s="1"/>
  <c r="AE3733" i="1"/>
  <c r="AV3722" i="1"/>
  <c r="AU3722" i="1"/>
  <c r="AT3722" i="1"/>
  <c r="AS3722" i="1"/>
  <c r="AR3722" i="1"/>
  <c r="AQ3722" i="1"/>
  <c r="AP3722" i="1"/>
  <c r="AO3722" i="1"/>
  <c r="AN3722" i="1"/>
  <c r="AM3722" i="1"/>
  <c r="AL3722" i="1"/>
  <c r="AK3722" i="1"/>
  <c r="AI3722" i="1"/>
  <c r="AH3722" i="1"/>
  <c r="AG3722" i="1"/>
  <c r="AF3722" i="1"/>
  <c r="AE3722" i="1"/>
  <c r="AV3716" i="1"/>
  <c r="AV3714" i="1" s="1"/>
  <c r="AU3716" i="1"/>
  <c r="AU3714" i="1" s="1"/>
  <c r="AT3716" i="1"/>
  <c r="AT3714" i="1" s="1"/>
  <c r="AS3716" i="1"/>
  <c r="AS3714" i="1" s="1"/>
  <c r="AR3716" i="1"/>
  <c r="AR3714" i="1" s="1"/>
  <c r="AQ3716" i="1"/>
  <c r="AQ3714" i="1" s="1"/>
  <c r="AP3716" i="1"/>
  <c r="AP3714" i="1" s="1"/>
  <c r="AO3716" i="1"/>
  <c r="AO3714" i="1" s="1"/>
  <c r="AN3716" i="1"/>
  <c r="AN3714" i="1" s="1"/>
  <c r="AM3716" i="1"/>
  <c r="AM3714" i="1" s="1"/>
  <c r="AL3716" i="1"/>
  <c r="AL3714" i="1" s="1"/>
  <c r="AK3716" i="1"/>
  <c r="AI3716" i="1"/>
  <c r="AI3714" i="1" s="1"/>
  <c r="AH3716" i="1"/>
  <c r="AH3714" i="1" s="1"/>
  <c r="AG3716" i="1"/>
  <c r="AG3714" i="1" s="1"/>
  <c r="AF3716" i="1"/>
  <c r="AF3714" i="1" s="1"/>
  <c r="AE3716" i="1"/>
  <c r="AV3696" i="1"/>
  <c r="AU3696" i="1"/>
  <c r="AT3696" i="1"/>
  <c r="AS3696" i="1"/>
  <c r="AR3696" i="1"/>
  <c r="AQ3696" i="1"/>
  <c r="AP3696" i="1"/>
  <c r="AO3696" i="1"/>
  <c r="AN3696" i="1"/>
  <c r="AM3696" i="1"/>
  <c r="AL3696" i="1"/>
  <c r="AI3696" i="1"/>
  <c r="AH3696" i="1"/>
  <c r="AG3696" i="1"/>
  <c r="AF3696" i="1"/>
  <c r="AV3692" i="1"/>
  <c r="AV3691" i="1" s="1"/>
  <c r="AU3692" i="1"/>
  <c r="AU3691" i="1" s="1"/>
  <c r="AT3692" i="1"/>
  <c r="AT3691" i="1" s="1"/>
  <c r="AS3692" i="1"/>
  <c r="AS3691" i="1" s="1"/>
  <c r="AR3692" i="1"/>
  <c r="AR3691" i="1" s="1"/>
  <c r="AQ3692" i="1"/>
  <c r="AQ3691" i="1" s="1"/>
  <c r="AP3692" i="1"/>
  <c r="AP3691" i="1" s="1"/>
  <c r="AO3692" i="1"/>
  <c r="AO3691" i="1" s="1"/>
  <c r="AN3692" i="1"/>
  <c r="AN3691" i="1" s="1"/>
  <c r="AM3692" i="1"/>
  <c r="AM3691" i="1" s="1"/>
  <c r="AL3692" i="1"/>
  <c r="AL3691" i="1" s="1"/>
  <c r="AK3692" i="1"/>
  <c r="AI3692" i="1"/>
  <c r="AI3691" i="1" s="1"/>
  <c r="AH3692" i="1"/>
  <c r="AH3691" i="1" s="1"/>
  <c r="AG3692" i="1"/>
  <c r="AG3691" i="1" s="1"/>
  <c r="AF3692" i="1"/>
  <c r="AF3691" i="1" s="1"/>
  <c r="AE3692" i="1"/>
  <c r="AV3688" i="1"/>
  <c r="AV3679" i="1" s="1"/>
  <c r="AU3688" i="1"/>
  <c r="AU3679" i="1" s="1"/>
  <c r="AT3688" i="1"/>
  <c r="AT3679" i="1" s="1"/>
  <c r="AS3688" i="1"/>
  <c r="AS3679" i="1" s="1"/>
  <c r="AR3688" i="1"/>
  <c r="AR3679" i="1" s="1"/>
  <c r="AQ3688" i="1"/>
  <c r="AQ3679" i="1" s="1"/>
  <c r="AP3688" i="1"/>
  <c r="AP3679" i="1" s="1"/>
  <c r="AO3688" i="1"/>
  <c r="AO3679" i="1" s="1"/>
  <c r="AN3688" i="1"/>
  <c r="AN3679" i="1" s="1"/>
  <c r="AM3688" i="1"/>
  <c r="AM3679" i="1" s="1"/>
  <c r="AL3688" i="1"/>
  <c r="AL3679" i="1" s="1"/>
  <c r="AK3688" i="1"/>
  <c r="AI3688" i="1"/>
  <c r="AI3679" i="1" s="1"/>
  <c r="AH3688" i="1"/>
  <c r="AH3679" i="1" s="1"/>
  <c r="AG3688" i="1"/>
  <c r="AG3679" i="1" s="1"/>
  <c r="AF3688" i="1"/>
  <c r="AF3679" i="1" s="1"/>
  <c r="AE3688" i="1"/>
  <c r="AV3677" i="1"/>
  <c r="AU3677" i="1"/>
  <c r="AT3677" i="1"/>
  <c r="AS3677" i="1"/>
  <c r="AR3677" i="1"/>
  <c r="AQ3677" i="1"/>
  <c r="AP3677" i="1"/>
  <c r="AO3677" i="1"/>
  <c r="AN3677" i="1"/>
  <c r="AM3677" i="1"/>
  <c r="AL3677" i="1"/>
  <c r="AK3677" i="1"/>
  <c r="AI3677" i="1"/>
  <c r="AH3677" i="1"/>
  <c r="AG3677" i="1"/>
  <c r="AF3677" i="1"/>
  <c r="AE3677" i="1"/>
  <c r="AV3671" i="1"/>
  <c r="AV3669" i="1" s="1"/>
  <c r="AU3671" i="1"/>
  <c r="AU3669" i="1" s="1"/>
  <c r="AT3671" i="1"/>
  <c r="AT3669" i="1" s="1"/>
  <c r="AS3671" i="1"/>
  <c r="AS3669" i="1" s="1"/>
  <c r="AR3671" i="1"/>
  <c r="AR3669" i="1" s="1"/>
  <c r="AQ3671" i="1"/>
  <c r="AQ3669" i="1" s="1"/>
  <c r="AP3671" i="1"/>
  <c r="AP3669" i="1" s="1"/>
  <c r="AO3671" i="1"/>
  <c r="AO3669" i="1" s="1"/>
  <c r="AN3671" i="1"/>
  <c r="AN3669" i="1" s="1"/>
  <c r="AM3671" i="1"/>
  <c r="AM3669" i="1" s="1"/>
  <c r="AL3671" i="1"/>
  <c r="AL3669" i="1" s="1"/>
  <c r="AK3671" i="1"/>
  <c r="AI3671" i="1"/>
  <c r="AI3669" i="1" s="1"/>
  <c r="AH3671" i="1"/>
  <c r="AH3669" i="1" s="1"/>
  <c r="AG3671" i="1"/>
  <c r="AG3669" i="1" s="1"/>
  <c r="AF3671" i="1"/>
  <c r="AF3669" i="1" s="1"/>
  <c r="AE3671" i="1"/>
  <c r="AV3655" i="1"/>
  <c r="AV3654" i="1" s="1"/>
  <c r="AV3657" i="1" s="1"/>
  <c r="AV3661" i="1" s="1"/>
  <c r="AV3662" i="1" s="1"/>
  <c r="AU3655" i="1"/>
  <c r="AU3654" i="1" s="1"/>
  <c r="AU3657" i="1" s="1"/>
  <c r="AU3661" i="1" s="1"/>
  <c r="AU3662" i="1" s="1"/>
  <c r="AT3655" i="1"/>
  <c r="AT3654" i="1" s="1"/>
  <c r="AT3657" i="1" s="1"/>
  <c r="AT3661" i="1" s="1"/>
  <c r="AT3662" i="1" s="1"/>
  <c r="AS3655" i="1"/>
  <c r="AS3654" i="1" s="1"/>
  <c r="AS3657" i="1" s="1"/>
  <c r="AS3661" i="1" s="1"/>
  <c r="AS3662" i="1" s="1"/>
  <c r="AR3655" i="1"/>
  <c r="AR3654" i="1" s="1"/>
  <c r="AR3657" i="1" s="1"/>
  <c r="AR3661" i="1" s="1"/>
  <c r="AR3662" i="1" s="1"/>
  <c r="AQ3655" i="1"/>
  <c r="AQ3654" i="1" s="1"/>
  <c r="AQ3657" i="1" s="1"/>
  <c r="AQ3661" i="1" s="1"/>
  <c r="AQ3662" i="1" s="1"/>
  <c r="AP3655" i="1"/>
  <c r="AP3654" i="1" s="1"/>
  <c r="AP3657" i="1" s="1"/>
  <c r="AP3661" i="1" s="1"/>
  <c r="AP3662" i="1" s="1"/>
  <c r="AO3655" i="1"/>
  <c r="AO3654" i="1" s="1"/>
  <c r="AO3657" i="1" s="1"/>
  <c r="AO3661" i="1" s="1"/>
  <c r="AO3662" i="1" s="1"/>
  <c r="AN3655" i="1"/>
  <c r="AN3654" i="1" s="1"/>
  <c r="AN3657" i="1" s="1"/>
  <c r="AN3661" i="1" s="1"/>
  <c r="AN3662" i="1" s="1"/>
  <c r="AM3655" i="1"/>
  <c r="AM3654" i="1" s="1"/>
  <c r="AM3657" i="1" s="1"/>
  <c r="AM3661" i="1" s="1"/>
  <c r="AM3662" i="1" s="1"/>
  <c r="AL3655" i="1"/>
  <c r="AL3654" i="1" s="1"/>
  <c r="AL3657" i="1" s="1"/>
  <c r="AL3661" i="1" s="1"/>
  <c r="AL3662" i="1" s="1"/>
  <c r="AK3655" i="1"/>
  <c r="AI3655" i="1"/>
  <c r="AI3654" i="1" s="1"/>
  <c r="AI3657" i="1" s="1"/>
  <c r="AI3661" i="1" s="1"/>
  <c r="AI3662" i="1" s="1"/>
  <c r="AH3655" i="1"/>
  <c r="AH3654" i="1" s="1"/>
  <c r="AH3657" i="1" s="1"/>
  <c r="AH3661" i="1" s="1"/>
  <c r="AH3662" i="1" s="1"/>
  <c r="AG3655" i="1"/>
  <c r="AG3654" i="1" s="1"/>
  <c r="AG3657" i="1" s="1"/>
  <c r="AG3661" i="1" s="1"/>
  <c r="AG3662" i="1" s="1"/>
  <c r="AF3655" i="1"/>
  <c r="AF3654" i="1" s="1"/>
  <c r="AF3657" i="1" s="1"/>
  <c r="AF3661" i="1" s="1"/>
  <c r="AF3662" i="1" s="1"/>
  <c r="AE3655" i="1"/>
  <c r="AV3639" i="1"/>
  <c r="AV3638" i="1" s="1"/>
  <c r="AU3639" i="1"/>
  <c r="AU3638" i="1" s="1"/>
  <c r="AT3639" i="1"/>
  <c r="AT3638" i="1" s="1"/>
  <c r="AS3639" i="1"/>
  <c r="AS3638" i="1" s="1"/>
  <c r="AR3639" i="1"/>
  <c r="AR3638" i="1" s="1"/>
  <c r="AQ3639" i="1"/>
  <c r="AQ3638" i="1" s="1"/>
  <c r="AP3639" i="1"/>
  <c r="AP3638" i="1" s="1"/>
  <c r="AO3639" i="1"/>
  <c r="AO3638" i="1" s="1"/>
  <c r="AN3639" i="1"/>
  <c r="AN3638" i="1" s="1"/>
  <c r="AM3639" i="1"/>
  <c r="AM3638" i="1" s="1"/>
  <c r="AL3639" i="1"/>
  <c r="AL3638" i="1" s="1"/>
  <c r="AK3639" i="1"/>
  <c r="AI3639" i="1"/>
  <c r="AI3638" i="1" s="1"/>
  <c r="AH3639" i="1"/>
  <c r="AH3638" i="1" s="1"/>
  <c r="AG3639" i="1"/>
  <c r="AG3638" i="1" s="1"/>
  <c r="AF3639" i="1"/>
  <c r="AF3638" i="1" s="1"/>
  <c r="AE3639" i="1"/>
  <c r="AV3634" i="1"/>
  <c r="AV3633" i="1" s="1"/>
  <c r="AU3634" i="1"/>
  <c r="AU3633" i="1" s="1"/>
  <c r="AT3634" i="1"/>
  <c r="AT3633" i="1" s="1"/>
  <c r="AS3634" i="1"/>
  <c r="AS3633" i="1" s="1"/>
  <c r="AR3634" i="1"/>
  <c r="AR3633" i="1" s="1"/>
  <c r="AQ3634" i="1"/>
  <c r="AQ3633" i="1" s="1"/>
  <c r="AP3634" i="1"/>
  <c r="AP3633" i="1" s="1"/>
  <c r="AO3634" i="1"/>
  <c r="AO3633" i="1" s="1"/>
  <c r="AN3634" i="1"/>
  <c r="AN3633" i="1" s="1"/>
  <c r="AM3634" i="1"/>
  <c r="AM3633" i="1" s="1"/>
  <c r="AL3634" i="1"/>
  <c r="AL3633" i="1" s="1"/>
  <c r="AK3634" i="1"/>
  <c r="AI3634" i="1"/>
  <c r="AI3633" i="1" s="1"/>
  <c r="AH3634" i="1"/>
  <c r="AH3633" i="1" s="1"/>
  <c r="AG3634" i="1"/>
  <c r="AG3633" i="1" s="1"/>
  <c r="AF3634" i="1"/>
  <c r="AF3633" i="1" s="1"/>
  <c r="AE3634" i="1"/>
  <c r="AV3629" i="1"/>
  <c r="AV3620" i="1" s="1"/>
  <c r="AU3629" i="1"/>
  <c r="AU3620" i="1" s="1"/>
  <c r="AT3629" i="1"/>
  <c r="AS3629" i="1"/>
  <c r="AS3620" i="1" s="1"/>
  <c r="AR3629" i="1"/>
  <c r="AR3620" i="1" s="1"/>
  <c r="AQ3629" i="1"/>
  <c r="AQ3620" i="1" s="1"/>
  <c r="AP3629" i="1"/>
  <c r="AP3620" i="1" s="1"/>
  <c r="AO3629" i="1"/>
  <c r="AO3620" i="1" s="1"/>
  <c r="AN3629" i="1"/>
  <c r="AM3629" i="1"/>
  <c r="AM3620" i="1" s="1"/>
  <c r="AL3629" i="1"/>
  <c r="AL3620" i="1" s="1"/>
  <c r="AK3629" i="1"/>
  <c r="AI3629" i="1"/>
  <c r="AI3620" i="1" s="1"/>
  <c r="AH3629" i="1"/>
  <c r="AG3629" i="1"/>
  <c r="AG3620" i="1" s="1"/>
  <c r="AF3629" i="1"/>
  <c r="AF3620" i="1" s="1"/>
  <c r="AE3629" i="1"/>
  <c r="AV3618" i="1"/>
  <c r="AU3618" i="1"/>
  <c r="AT3618" i="1"/>
  <c r="AS3618" i="1"/>
  <c r="AR3618" i="1"/>
  <c r="AQ3618" i="1"/>
  <c r="AP3618" i="1"/>
  <c r="AO3618" i="1"/>
  <c r="AN3618" i="1"/>
  <c r="AM3618" i="1"/>
  <c r="AL3618" i="1"/>
  <c r="AK3618" i="1"/>
  <c r="AI3618" i="1"/>
  <c r="AH3618" i="1"/>
  <c r="AG3618" i="1"/>
  <c r="AF3618" i="1"/>
  <c r="AE3618" i="1"/>
  <c r="AV3612" i="1"/>
  <c r="AV3610" i="1" s="1"/>
  <c r="AU3612" i="1"/>
  <c r="AU3610" i="1" s="1"/>
  <c r="AT3612" i="1"/>
  <c r="AT3610" i="1" s="1"/>
  <c r="AS3612" i="1"/>
  <c r="AS3610" i="1" s="1"/>
  <c r="AR3612" i="1"/>
  <c r="AR3610" i="1" s="1"/>
  <c r="AQ3612" i="1"/>
  <c r="AQ3610" i="1" s="1"/>
  <c r="AP3612" i="1"/>
  <c r="AP3610" i="1" s="1"/>
  <c r="AO3612" i="1"/>
  <c r="AO3610" i="1" s="1"/>
  <c r="AN3612" i="1"/>
  <c r="AN3610" i="1" s="1"/>
  <c r="AM3612" i="1"/>
  <c r="AM3610" i="1" s="1"/>
  <c r="AL3612" i="1"/>
  <c r="AL3610" i="1" s="1"/>
  <c r="AK3612" i="1"/>
  <c r="AI3612" i="1"/>
  <c r="AI3610" i="1" s="1"/>
  <c r="AH3612" i="1"/>
  <c r="AH3610" i="1" s="1"/>
  <c r="AG3612" i="1"/>
  <c r="AG3610" i="1" s="1"/>
  <c r="AF3612" i="1"/>
  <c r="AF3610" i="1" s="1"/>
  <c r="AE3612" i="1"/>
  <c r="AV3596" i="1"/>
  <c r="AV3595" i="1" s="1"/>
  <c r="AU3596" i="1"/>
  <c r="AU3595" i="1" s="1"/>
  <c r="AT3596" i="1"/>
  <c r="AT3595" i="1" s="1"/>
  <c r="AS3596" i="1"/>
  <c r="AS3595" i="1" s="1"/>
  <c r="AR3596" i="1"/>
  <c r="AR3595" i="1" s="1"/>
  <c r="AQ3596" i="1"/>
  <c r="AQ3595" i="1" s="1"/>
  <c r="AP3596" i="1"/>
  <c r="AP3595" i="1" s="1"/>
  <c r="AO3596" i="1"/>
  <c r="AO3595" i="1" s="1"/>
  <c r="AN3596" i="1"/>
  <c r="AN3595" i="1" s="1"/>
  <c r="AM3596" i="1"/>
  <c r="AM3595" i="1" s="1"/>
  <c r="AL3596" i="1"/>
  <c r="AL3595" i="1" s="1"/>
  <c r="AK3596" i="1"/>
  <c r="AI3596" i="1"/>
  <c r="AI3595" i="1" s="1"/>
  <c r="AH3596" i="1"/>
  <c r="AH3595" i="1" s="1"/>
  <c r="AG3596" i="1"/>
  <c r="AG3595" i="1" s="1"/>
  <c r="AF3596" i="1"/>
  <c r="AF3595" i="1" s="1"/>
  <c r="AE3596" i="1"/>
  <c r="AV3591" i="1"/>
  <c r="AV3590" i="1" s="1"/>
  <c r="AU3591" i="1"/>
  <c r="AU3590" i="1" s="1"/>
  <c r="AT3591" i="1"/>
  <c r="AT3590" i="1" s="1"/>
  <c r="AS3591" i="1"/>
  <c r="AS3590" i="1" s="1"/>
  <c r="AR3591" i="1"/>
  <c r="AR3590" i="1" s="1"/>
  <c r="AQ3591" i="1"/>
  <c r="AQ3590" i="1" s="1"/>
  <c r="AP3591" i="1"/>
  <c r="AP3590" i="1" s="1"/>
  <c r="AO3591" i="1"/>
  <c r="AO3590" i="1" s="1"/>
  <c r="AN3591" i="1"/>
  <c r="AN3590" i="1" s="1"/>
  <c r="AM3591" i="1"/>
  <c r="AM3590" i="1" s="1"/>
  <c r="AL3591" i="1"/>
  <c r="AL3590" i="1" s="1"/>
  <c r="AK3591" i="1"/>
  <c r="AI3591" i="1"/>
  <c r="AI3590" i="1" s="1"/>
  <c r="AH3591" i="1"/>
  <c r="AH3590" i="1" s="1"/>
  <c r="AG3591" i="1"/>
  <c r="AG3590" i="1" s="1"/>
  <c r="AF3591" i="1"/>
  <c r="AF3590" i="1" s="1"/>
  <c r="AE3591" i="1"/>
  <c r="AV3588" i="1"/>
  <c r="AV3587" i="1" s="1"/>
  <c r="AU3588" i="1"/>
  <c r="AU3587" i="1" s="1"/>
  <c r="AT3588" i="1"/>
  <c r="AT3587" i="1" s="1"/>
  <c r="AS3588" i="1"/>
  <c r="AS3587" i="1" s="1"/>
  <c r="AR3588" i="1"/>
  <c r="AR3587" i="1" s="1"/>
  <c r="AQ3588" i="1"/>
  <c r="AQ3587" i="1" s="1"/>
  <c r="AP3588" i="1"/>
  <c r="AP3587" i="1" s="1"/>
  <c r="AO3588" i="1"/>
  <c r="AO3587" i="1" s="1"/>
  <c r="AN3588" i="1"/>
  <c r="AN3587" i="1" s="1"/>
  <c r="AM3588" i="1"/>
  <c r="AM3587" i="1" s="1"/>
  <c r="AL3588" i="1"/>
  <c r="AL3587" i="1" s="1"/>
  <c r="AK3588" i="1"/>
  <c r="AI3588" i="1"/>
  <c r="AI3587" i="1" s="1"/>
  <c r="AH3588" i="1"/>
  <c r="AH3587" i="1" s="1"/>
  <c r="AG3588" i="1"/>
  <c r="AG3587" i="1" s="1"/>
  <c r="AF3588" i="1"/>
  <c r="AF3587" i="1" s="1"/>
  <c r="AE3588" i="1"/>
  <c r="AV3584" i="1"/>
  <c r="AV3583" i="1" s="1"/>
  <c r="AU3584" i="1"/>
  <c r="AU3583" i="1" s="1"/>
  <c r="AT3584" i="1"/>
  <c r="AT3583" i="1" s="1"/>
  <c r="AS3584" i="1"/>
  <c r="AS3583" i="1" s="1"/>
  <c r="AR3584" i="1"/>
  <c r="AR3583" i="1" s="1"/>
  <c r="AQ3584" i="1"/>
  <c r="AQ3583" i="1" s="1"/>
  <c r="AP3584" i="1"/>
  <c r="AP3583" i="1" s="1"/>
  <c r="AO3584" i="1"/>
  <c r="AO3583" i="1" s="1"/>
  <c r="AN3584" i="1"/>
  <c r="AN3583" i="1" s="1"/>
  <c r="AM3584" i="1"/>
  <c r="AM3583" i="1" s="1"/>
  <c r="AL3584" i="1"/>
  <c r="AL3583" i="1" s="1"/>
  <c r="AK3584" i="1"/>
  <c r="AI3584" i="1"/>
  <c r="AI3583" i="1" s="1"/>
  <c r="AH3584" i="1"/>
  <c r="AH3583" i="1" s="1"/>
  <c r="AG3584" i="1"/>
  <c r="AG3583" i="1" s="1"/>
  <c r="AF3584" i="1"/>
  <c r="AF3583" i="1" s="1"/>
  <c r="AE3584" i="1"/>
  <c r="AV3579" i="1"/>
  <c r="AV3571" i="1" s="1"/>
  <c r="AU3579" i="1"/>
  <c r="AU3571" i="1" s="1"/>
  <c r="AT3579" i="1"/>
  <c r="AT3571" i="1" s="1"/>
  <c r="AS3579" i="1"/>
  <c r="AS3571" i="1" s="1"/>
  <c r="AR3579" i="1"/>
  <c r="AR3571" i="1" s="1"/>
  <c r="AQ3579" i="1"/>
  <c r="AQ3571" i="1" s="1"/>
  <c r="AP3579" i="1"/>
  <c r="AP3571" i="1" s="1"/>
  <c r="AO3579" i="1"/>
  <c r="AO3571" i="1" s="1"/>
  <c r="AN3579" i="1"/>
  <c r="AN3571" i="1" s="1"/>
  <c r="AM3579" i="1"/>
  <c r="AM3571" i="1" s="1"/>
  <c r="AL3579" i="1"/>
  <c r="AL3571" i="1" s="1"/>
  <c r="AK3579" i="1"/>
  <c r="AI3579" i="1"/>
  <c r="AI3571" i="1" s="1"/>
  <c r="AH3579" i="1"/>
  <c r="AH3571" i="1" s="1"/>
  <c r="AG3579" i="1"/>
  <c r="AG3571" i="1" s="1"/>
  <c r="AF3579" i="1"/>
  <c r="AF3571" i="1" s="1"/>
  <c r="AE3579" i="1"/>
  <c r="AV3569" i="1"/>
  <c r="AU3569" i="1"/>
  <c r="AT3569" i="1"/>
  <c r="AS3569" i="1"/>
  <c r="AR3569" i="1"/>
  <c r="AQ3569" i="1"/>
  <c r="AP3569" i="1"/>
  <c r="AO3569" i="1"/>
  <c r="AN3569" i="1"/>
  <c r="AM3569" i="1"/>
  <c r="AL3569" i="1"/>
  <c r="AK3569" i="1"/>
  <c r="AI3569" i="1"/>
  <c r="AH3569" i="1"/>
  <c r="AG3569" i="1"/>
  <c r="AF3569" i="1"/>
  <c r="AE3569" i="1"/>
  <c r="AV3563" i="1"/>
  <c r="AV3561" i="1" s="1"/>
  <c r="AU3563" i="1"/>
  <c r="AU3561" i="1" s="1"/>
  <c r="AT3563" i="1"/>
  <c r="AT3561" i="1" s="1"/>
  <c r="AS3563" i="1"/>
  <c r="AS3561" i="1" s="1"/>
  <c r="AR3563" i="1"/>
  <c r="AR3561" i="1" s="1"/>
  <c r="AQ3563" i="1"/>
  <c r="AQ3561" i="1" s="1"/>
  <c r="AP3563" i="1"/>
  <c r="AP3561" i="1" s="1"/>
  <c r="AO3563" i="1"/>
  <c r="AO3561" i="1" s="1"/>
  <c r="AN3563" i="1"/>
  <c r="AN3561" i="1" s="1"/>
  <c r="AM3563" i="1"/>
  <c r="AM3561" i="1" s="1"/>
  <c r="AL3563" i="1"/>
  <c r="AL3561" i="1" s="1"/>
  <c r="AK3563" i="1"/>
  <c r="AI3563" i="1"/>
  <c r="AI3561" i="1" s="1"/>
  <c r="AH3563" i="1"/>
  <c r="AH3561" i="1" s="1"/>
  <c r="AG3563" i="1"/>
  <c r="AG3561" i="1" s="1"/>
  <c r="AF3563" i="1"/>
  <c r="AF3561" i="1" s="1"/>
  <c r="AE3563" i="1"/>
  <c r="AV3545" i="1"/>
  <c r="AV3544" i="1" s="1"/>
  <c r="AU3545" i="1"/>
  <c r="AU3544" i="1" s="1"/>
  <c r="AT3545" i="1"/>
  <c r="AT3544" i="1" s="1"/>
  <c r="AS3545" i="1"/>
  <c r="AS3544" i="1" s="1"/>
  <c r="AR3545" i="1"/>
  <c r="AR3544" i="1" s="1"/>
  <c r="AQ3545" i="1"/>
  <c r="AQ3544" i="1" s="1"/>
  <c r="AP3545" i="1"/>
  <c r="AP3544" i="1" s="1"/>
  <c r="AO3545" i="1"/>
  <c r="AO3544" i="1" s="1"/>
  <c r="AN3545" i="1"/>
  <c r="AN3544" i="1" s="1"/>
  <c r="AM3545" i="1"/>
  <c r="AM3544" i="1" s="1"/>
  <c r="AL3545" i="1"/>
  <c r="AL3544" i="1" s="1"/>
  <c r="AK3545" i="1"/>
  <c r="AI3545" i="1"/>
  <c r="AI3544" i="1" s="1"/>
  <c r="AH3545" i="1"/>
  <c r="AH3544" i="1" s="1"/>
  <c r="AG3545" i="1"/>
  <c r="AG3544" i="1" s="1"/>
  <c r="AF3545" i="1"/>
  <c r="AF3544" i="1" s="1"/>
  <c r="AE3545" i="1"/>
  <c r="AV3540" i="1"/>
  <c r="AV3539" i="1" s="1"/>
  <c r="AU3540" i="1"/>
  <c r="AU3539" i="1" s="1"/>
  <c r="AT3540" i="1"/>
  <c r="AT3539" i="1" s="1"/>
  <c r="AS3540" i="1"/>
  <c r="AS3539" i="1" s="1"/>
  <c r="AR3540" i="1"/>
  <c r="AR3539" i="1" s="1"/>
  <c r="AQ3540" i="1"/>
  <c r="AQ3539" i="1" s="1"/>
  <c r="AP3540" i="1"/>
  <c r="AP3539" i="1" s="1"/>
  <c r="AO3540" i="1"/>
  <c r="AO3539" i="1" s="1"/>
  <c r="AN3540" i="1"/>
  <c r="AN3539" i="1" s="1"/>
  <c r="AM3540" i="1"/>
  <c r="AM3539" i="1" s="1"/>
  <c r="AL3540" i="1"/>
  <c r="AL3539" i="1" s="1"/>
  <c r="AK3540" i="1"/>
  <c r="AI3540" i="1"/>
  <c r="AI3539" i="1" s="1"/>
  <c r="AH3540" i="1"/>
  <c r="AH3539" i="1" s="1"/>
  <c r="AG3540" i="1"/>
  <c r="AG3539" i="1" s="1"/>
  <c r="AF3540" i="1"/>
  <c r="AF3539" i="1" s="1"/>
  <c r="AE3540" i="1"/>
  <c r="AV3535" i="1"/>
  <c r="AV3526" i="1" s="1"/>
  <c r="AU3535" i="1"/>
  <c r="AU3526" i="1" s="1"/>
  <c r="AT3535" i="1"/>
  <c r="AT3526" i="1" s="1"/>
  <c r="AS3535" i="1"/>
  <c r="AR3535" i="1"/>
  <c r="AR3526" i="1" s="1"/>
  <c r="AQ3535" i="1"/>
  <c r="AQ3526" i="1" s="1"/>
  <c r="AP3535" i="1"/>
  <c r="AP3526" i="1" s="1"/>
  <c r="AO3535" i="1"/>
  <c r="AO3526" i="1" s="1"/>
  <c r="AN3535" i="1"/>
  <c r="AN3526" i="1" s="1"/>
  <c r="AM3535" i="1"/>
  <c r="AL3535" i="1"/>
  <c r="AL3526" i="1" s="1"/>
  <c r="AK3535" i="1"/>
  <c r="AI3535" i="1"/>
  <c r="AI3526" i="1" s="1"/>
  <c r="AH3535" i="1"/>
  <c r="AH3526" i="1" s="1"/>
  <c r="AG3535" i="1"/>
  <c r="AF3535" i="1"/>
  <c r="AF3526" i="1" s="1"/>
  <c r="AE3535" i="1"/>
  <c r="AV3524" i="1"/>
  <c r="AU3524" i="1"/>
  <c r="AT3524" i="1"/>
  <c r="AS3524" i="1"/>
  <c r="AR3524" i="1"/>
  <c r="AQ3524" i="1"/>
  <c r="AP3524" i="1"/>
  <c r="AO3524" i="1"/>
  <c r="AN3524" i="1"/>
  <c r="AM3524" i="1"/>
  <c r="AL3524" i="1"/>
  <c r="AK3524" i="1"/>
  <c r="AI3524" i="1"/>
  <c r="AH3524" i="1"/>
  <c r="AG3524" i="1"/>
  <c r="AF3524" i="1"/>
  <c r="AE3524" i="1"/>
  <c r="AV3518" i="1"/>
  <c r="AV3516" i="1" s="1"/>
  <c r="AU3518" i="1"/>
  <c r="AU3516" i="1" s="1"/>
  <c r="AT3518" i="1"/>
  <c r="AT3516" i="1" s="1"/>
  <c r="AS3518" i="1"/>
  <c r="AS3516" i="1" s="1"/>
  <c r="AR3518" i="1"/>
  <c r="AR3516" i="1" s="1"/>
  <c r="AQ3518" i="1"/>
  <c r="AQ3516" i="1" s="1"/>
  <c r="AP3518" i="1"/>
  <c r="AP3516" i="1" s="1"/>
  <c r="AO3518" i="1"/>
  <c r="AO3516" i="1" s="1"/>
  <c r="AN3518" i="1"/>
  <c r="AN3516" i="1" s="1"/>
  <c r="AM3518" i="1"/>
  <c r="AM3516" i="1" s="1"/>
  <c r="AL3518" i="1"/>
  <c r="AL3516" i="1" s="1"/>
  <c r="AK3518" i="1"/>
  <c r="AI3518" i="1"/>
  <c r="AI3516" i="1" s="1"/>
  <c r="AH3518" i="1"/>
  <c r="AH3516" i="1" s="1"/>
  <c r="AG3518" i="1"/>
  <c r="AG3516" i="1" s="1"/>
  <c r="AF3518" i="1"/>
  <c r="AF3516" i="1" s="1"/>
  <c r="AE3518" i="1"/>
  <c r="AV3502" i="1"/>
  <c r="AV3501" i="1" s="1"/>
  <c r="AU3502" i="1"/>
  <c r="AU3501" i="1" s="1"/>
  <c r="AT3502" i="1"/>
  <c r="AT3501" i="1" s="1"/>
  <c r="AS3502" i="1"/>
  <c r="AS3501" i="1" s="1"/>
  <c r="AR3502" i="1"/>
  <c r="AR3501" i="1" s="1"/>
  <c r="AQ3502" i="1"/>
  <c r="AQ3501" i="1" s="1"/>
  <c r="AP3502" i="1"/>
  <c r="AP3501" i="1" s="1"/>
  <c r="AO3502" i="1"/>
  <c r="AO3501" i="1" s="1"/>
  <c r="AN3502" i="1"/>
  <c r="AN3501" i="1" s="1"/>
  <c r="AM3502" i="1"/>
  <c r="AM3501" i="1" s="1"/>
  <c r="AL3502" i="1"/>
  <c r="AL3501" i="1" s="1"/>
  <c r="AK3502" i="1"/>
  <c r="AI3502" i="1"/>
  <c r="AI3501" i="1" s="1"/>
  <c r="AH3502" i="1"/>
  <c r="AH3501" i="1" s="1"/>
  <c r="AG3502" i="1"/>
  <c r="AG3501" i="1" s="1"/>
  <c r="AF3502" i="1"/>
  <c r="AF3501" i="1" s="1"/>
  <c r="AE3502" i="1"/>
  <c r="AV3499" i="1"/>
  <c r="AV3498" i="1" s="1"/>
  <c r="AU3499" i="1"/>
  <c r="AU3498" i="1" s="1"/>
  <c r="AT3499" i="1"/>
  <c r="AT3498" i="1" s="1"/>
  <c r="AS3499" i="1"/>
  <c r="AS3498" i="1" s="1"/>
  <c r="AR3499" i="1"/>
  <c r="AR3498" i="1" s="1"/>
  <c r="AQ3499" i="1"/>
  <c r="AQ3498" i="1" s="1"/>
  <c r="AP3499" i="1"/>
  <c r="AP3498" i="1" s="1"/>
  <c r="AO3499" i="1"/>
  <c r="AO3498" i="1" s="1"/>
  <c r="AN3499" i="1"/>
  <c r="AN3498" i="1" s="1"/>
  <c r="AM3499" i="1"/>
  <c r="AM3498" i="1" s="1"/>
  <c r="AL3499" i="1"/>
  <c r="AL3498" i="1" s="1"/>
  <c r="AK3499" i="1"/>
  <c r="AI3499" i="1"/>
  <c r="AI3498" i="1" s="1"/>
  <c r="AH3499" i="1"/>
  <c r="AH3498" i="1" s="1"/>
  <c r="AG3499" i="1"/>
  <c r="AG3498" i="1" s="1"/>
  <c r="AF3499" i="1"/>
  <c r="AF3498" i="1" s="1"/>
  <c r="AE3499" i="1"/>
  <c r="AV3495" i="1"/>
  <c r="AV3487" i="1" s="1"/>
  <c r="AU3495" i="1"/>
  <c r="AU3487" i="1" s="1"/>
  <c r="AT3495" i="1"/>
  <c r="AT3487" i="1" s="1"/>
  <c r="AS3495" i="1"/>
  <c r="AS3487" i="1" s="1"/>
  <c r="AR3495" i="1"/>
  <c r="AR3487" i="1" s="1"/>
  <c r="AQ3495" i="1"/>
  <c r="AQ3487" i="1" s="1"/>
  <c r="AP3495" i="1"/>
  <c r="AP3487" i="1" s="1"/>
  <c r="AO3495" i="1"/>
  <c r="AO3487" i="1" s="1"/>
  <c r="AN3495" i="1"/>
  <c r="AN3487" i="1" s="1"/>
  <c r="AM3495" i="1"/>
  <c r="AM3487" i="1" s="1"/>
  <c r="AL3495" i="1"/>
  <c r="AL3487" i="1" s="1"/>
  <c r="AK3495" i="1"/>
  <c r="AI3495" i="1"/>
  <c r="AI3487" i="1" s="1"/>
  <c r="AH3495" i="1"/>
  <c r="AH3487" i="1" s="1"/>
  <c r="AG3495" i="1"/>
  <c r="AG3487" i="1" s="1"/>
  <c r="AF3495" i="1"/>
  <c r="AF3487" i="1" s="1"/>
  <c r="AE3495" i="1"/>
  <c r="AV3485" i="1"/>
  <c r="AU3485" i="1"/>
  <c r="AT3485" i="1"/>
  <c r="AS3485" i="1"/>
  <c r="AR3485" i="1"/>
  <c r="AQ3485" i="1"/>
  <c r="AP3485" i="1"/>
  <c r="AO3485" i="1"/>
  <c r="AN3485" i="1"/>
  <c r="AM3485" i="1"/>
  <c r="AL3485" i="1"/>
  <c r="AK3485" i="1"/>
  <c r="AI3485" i="1"/>
  <c r="AH3485" i="1"/>
  <c r="AG3485" i="1"/>
  <c r="AF3485" i="1"/>
  <c r="AE3485" i="1"/>
  <c r="AV3479" i="1"/>
  <c r="AV3477" i="1" s="1"/>
  <c r="AU3479" i="1"/>
  <c r="AU3477" i="1" s="1"/>
  <c r="AT3479" i="1"/>
  <c r="AT3477" i="1" s="1"/>
  <c r="AS3479" i="1"/>
  <c r="AS3477" i="1" s="1"/>
  <c r="AR3479" i="1"/>
  <c r="AR3477" i="1" s="1"/>
  <c r="AQ3479" i="1"/>
  <c r="AQ3477" i="1" s="1"/>
  <c r="AP3479" i="1"/>
  <c r="AP3477" i="1" s="1"/>
  <c r="AO3479" i="1"/>
  <c r="AO3477" i="1" s="1"/>
  <c r="AN3479" i="1"/>
  <c r="AN3477" i="1" s="1"/>
  <c r="AM3479" i="1"/>
  <c r="AM3477" i="1" s="1"/>
  <c r="AL3479" i="1"/>
  <c r="AL3477" i="1" s="1"/>
  <c r="AK3479" i="1"/>
  <c r="AI3479" i="1"/>
  <c r="AI3477" i="1" s="1"/>
  <c r="AH3479" i="1"/>
  <c r="AH3477" i="1" s="1"/>
  <c r="AG3479" i="1"/>
  <c r="AG3477" i="1" s="1"/>
  <c r="AF3479" i="1"/>
  <c r="AF3477" i="1" s="1"/>
  <c r="AE3479" i="1"/>
  <c r="AV3463" i="1"/>
  <c r="AV3462" i="1" s="1"/>
  <c r="AU3463" i="1"/>
  <c r="AU3462" i="1" s="1"/>
  <c r="AT3463" i="1"/>
  <c r="AT3462" i="1" s="1"/>
  <c r="AS3463" i="1"/>
  <c r="AS3462" i="1" s="1"/>
  <c r="AR3463" i="1"/>
  <c r="AR3462" i="1" s="1"/>
  <c r="AQ3463" i="1"/>
  <c r="AQ3462" i="1" s="1"/>
  <c r="AP3463" i="1"/>
  <c r="AP3462" i="1" s="1"/>
  <c r="AO3463" i="1"/>
  <c r="AO3462" i="1" s="1"/>
  <c r="AN3463" i="1"/>
  <c r="AN3462" i="1" s="1"/>
  <c r="AM3463" i="1"/>
  <c r="AM3462" i="1" s="1"/>
  <c r="AL3463" i="1"/>
  <c r="AL3462" i="1" s="1"/>
  <c r="AK3463" i="1"/>
  <c r="AI3463" i="1"/>
  <c r="AI3462" i="1" s="1"/>
  <c r="AH3463" i="1"/>
  <c r="AH3462" i="1" s="1"/>
  <c r="AG3463" i="1"/>
  <c r="AG3462" i="1" s="1"/>
  <c r="AF3463" i="1"/>
  <c r="AF3462" i="1" s="1"/>
  <c r="AE3463" i="1"/>
  <c r="AV3455" i="1"/>
  <c r="AV3446" i="1" s="1"/>
  <c r="AU3455" i="1"/>
  <c r="AU3446" i="1" s="1"/>
  <c r="AT3455" i="1"/>
  <c r="AT3446" i="1" s="1"/>
  <c r="AS3455" i="1"/>
  <c r="AS3446" i="1" s="1"/>
  <c r="AR3455" i="1"/>
  <c r="AR3446" i="1" s="1"/>
  <c r="AQ3455" i="1"/>
  <c r="AQ3446" i="1" s="1"/>
  <c r="AP3455" i="1"/>
  <c r="AP3446" i="1" s="1"/>
  <c r="AO3455" i="1"/>
  <c r="AO3446" i="1" s="1"/>
  <c r="AN3455" i="1"/>
  <c r="AN3446" i="1" s="1"/>
  <c r="AM3455" i="1"/>
  <c r="AM3446" i="1" s="1"/>
  <c r="AL3455" i="1"/>
  <c r="AL3446" i="1" s="1"/>
  <c r="AK3455" i="1"/>
  <c r="AI3455" i="1"/>
  <c r="AI3446" i="1" s="1"/>
  <c r="AH3455" i="1"/>
  <c r="AH3446" i="1" s="1"/>
  <c r="AG3455" i="1"/>
  <c r="AG3446" i="1" s="1"/>
  <c r="AF3455" i="1"/>
  <c r="AF3446" i="1" s="1"/>
  <c r="AE3455" i="1"/>
  <c r="AV3444" i="1"/>
  <c r="AU3444" i="1"/>
  <c r="AT3444" i="1"/>
  <c r="AS3444" i="1"/>
  <c r="AR3444" i="1"/>
  <c r="AQ3444" i="1"/>
  <c r="AP3444" i="1"/>
  <c r="AO3444" i="1"/>
  <c r="AN3444" i="1"/>
  <c r="AM3444" i="1"/>
  <c r="AL3444" i="1"/>
  <c r="AK3444" i="1"/>
  <c r="AI3444" i="1"/>
  <c r="AH3444" i="1"/>
  <c r="AG3444" i="1"/>
  <c r="AF3444" i="1"/>
  <c r="AE3444" i="1"/>
  <c r="AV3438" i="1"/>
  <c r="AV3436" i="1" s="1"/>
  <c r="AU3438" i="1"/>
  <c r="AU3436" i="1" s="1"/>
  <c r="AT3438" i="1"/>
  <c r="AT3436" i="1" s="1"/>
  <c r="AS3438" i="1"/>
  <c r="AS3436" i="1" s="1"/>
  <c r="AR3438" i="1"/>
  <c r="AR3436" i="1" s="1"/>
  <c r="AQ3438" i="1"/>
  <c r="AQ3436" i="1" s="1"/>
  <c r="AP3438" i="1"/>
  <c r="AP3436" i="1" s="1"/>
  <c r="AO3438" i="1"/>
  <c r="AO3436" i="1" s="1"/>
  <c r="AN3438" i="1"/>
  <c r="AN3436" i="1" s="1"/>
  <c r="AM3438" i="1"/>
  <c r="AM3436" i="1" s="1"/>
  <c r="AL3438" i="1"/>
  <c r="AL3436" i="1" s="1"/>
  <c r="AK3438" i="1"/>
  <c r="AI3438" i="1"/>
  <c r="AI3436" i="1" s="1"/>
  <c r="AH3438" i="1"/>
  <c r="AH3436" i="1" s="1"/>
  <c r="AG3438" i="1"/>
  <c r="AG3436" i="1" s="1"/>
  <c r="AF3438" i="1"/>
  <c r="AF3436" i="1" s="1"/>
  <c r="AE3438" i="1"/>
  <c r="AV3420" i="1"/>
  <c r="AU3420" i="1"/>
  <c r="AT3420" i="1"/>
  <c r="AS3420" i="1"/>
  <c r="AR3420" i="1"/>
  <c r="AQ3420" i="1"/>
  <c r="AP3420" i="1"/>
  <c r="AO3420" i="1"/>
  <c r="AO3411" i="1" s="1"/>
  <c r="AN3420" i="1"/>
  <c r="AM3420" i="1"/>
  <c r="AL3420" i="1"/>
  <c r="AK3420" i="1"/>
  <c r="AK3411" i="1" s="1"/>
  <c r="AI3420" i="1"/>
  <c r="AH3420" i="1"/>
  <c r="AG3420" i="1"/>
  <c r="AF3420" i="1"/>
  <c r="AE3420" i="1"/>
  <c r="AE3411" i="1" s="1"/>
  <c r="AV3405" i="1"/>
  <c r="AU3405" i="1"/>
  <c r="AT3405" i="1"/>
  <c r="AS3405" i="1"/>
  <c r="AR3405" i="1"/>
  <c r="AQ3405" i="1"/>
  <c r="AP3405" i="1"/>
  <c r="AO3405" i="1"/>
  <c r="AN3405" i="1"/>
  <c r="AM3405" i="1"/>
  <c r="AL3405" i="1"/>
  <c r="AK3405" i="1"/>
  <c r="AI3405" i="1"/>
  <c r="AH3405" i="1"/>
  <c r="AG3405" i="1"/>
  <c r="AF3405" i="1"/>
  <c r="AE3405" i="1"/>
  <c r="AV3391" i="1"/>
  <c r="AV3382" i="1" s="1"/>
  <c r="AU3391" i="1"/>
  <c r="AU3382" i="1" s="1"/>
  <c r="AT3391" i="1"/>
  <c r="AT3382" i="1" s="1"/>
  <c r="AS3391" i="1"/>
  <c r="AS3382" i="1" s="1"/>
  <c r="AR3391" i="1"/>
  <c r="AQ3391" i="1"/>
  <c r="AQ3382" i="1" s="1"/>
  <c r="AP3391" i="1"/>
  <c r="AP3382" i="1" s="1"/>
  <c r="AO3391" i="1"/>
  <c r="AO3382" i="1" s="1"/>
  <c r="AN3391" i="1"/>
  <c r="AN3382" i="1" s="1"/>
  <c r="AM3391" i="1"/>
  <c r="AM3382" i="1" s="1"/>
  <c r="AL3391" i="1"/>
  <c r="AK3391" i="1"/>
  <c r="AI3391" i="1"/>
  <c r="AI3382" i="1" s="1"/>
  <c r="AH3391" i="1"/>
  <c r="AH3382" i="1" s="1"/>
  <c r="AG3391" i="1"/>
  <c r="AG3382" i="1" s="1"/>
  <c r="AF3391" i="1"/>
  <c r="AE3391" i="1"/>
  <c r="AV3379" i="1"/>
  <c r="AU3379" i="1"/>
  <c r="AT3379" i="1"/>
  <c r="AS3379" i="1"/>
  <c r="AR3379" i="1"/>
  <c r="AQ3379" i="1"/>
  <c r="AP3379" i="1"/>
  <c r="AO3379" i="1"/>
  <c r="AN3379" i="1"/>
  <c r="AM3379" i="1"/>
  <c r="AL3379" i="1"/>
  <c r="AK3379" i="1"/>
  <c r="AI3379" i="1"/>
  <c r="AH3379" i="1"/>
  <c r="AG3379" i="1"/>
  <c r="AF3379" i="1"/>
  <c r="AE3379" i="1"/>
  <c r="AV3368" i="1"/>
  <c r="AV3365" i="1" s="1"/>
  <c r="AU3368" i="1"/>
  <c r="AU3365" i="1" s="1"/>
  <c r="AT3368" i="1"/>
  <c r="AT3365" i="1" s="1"/>
  <c r="AS3368" i="1"/>
  <c r="AS3365" i="1" s="1"/>
  <c r="AR3368" i="1"/>
  <c r="AR3365" i="1" s="1"/>
  <c r="AQ3368" i="1"/>
  <c r="AQ3365" i="1" s="1"/>
  <c r="AP3368" i="1"/>
  <c r="AP3365" i="1" s="1"/>
  <c r="AO3368" i="1"/>
  <c r="AO3365" i="1" s="1"/>
  <c r="AN3368" i="1"/>
  <c r="AN3365" i="1" s="1"/>
  <c r="AM3368" i="1"/>
  <c r="AM3365" i="1" s="1"/>
  <c r="AL3368" i="1"/>
  <c r="AL3365" i="1" s="1"/>
  <c r="AK3368" i="1"/>
  <c r="AI3368" i="1"/>
  <c r="AI3365" i="1" s="1"/>
  <c r="AH3368" i="1"/>
  <c r="AH3365" i="1" s="1"/>
  <c r="AG3368" i="1"/>
  <c r="AG3365" i="1" s="1"/>
  <c r="AF3368" i="1"/>
  <c r="AF3365" i="1" s="1"/>
  <c r="AE3368" i="1"/>
  <c r="AV3349" i="1"/>
  <c r="AU3349" i="1"/>
  <c r="AT3349" i="1"/>
  <c r="AS3349" i="1"/>
  <c r="AR3349" i="1"/>
  <c r="AQ3349" i="1"/>
  <c r="AP3349" i="1"/>
  <c r="AO3349" i="1"/>
  <c r="AN3349" i="1"/>
  <c r="AM3349" i="1"/>
  <c r="AL3349" i="1"/>
  <c r="AK3349" i="1"/>
  <c r="AI3349" i="1"/>
  <c r="AH3349" i="1"/>
  <c r="AG3349" i="1"/>
  <c r="AF3349" i="1"/>
  <c r="AE3349" i="1"/>
  <c r="AV3343" i="1"/>
  <c r="AU3343" i="1"/>
  <c r="AT3343" i="1"/>
  <c r="AS3343" i="1"/>
  <c r="AR3343" i="1"/>
  <c r="AQ3343" i="1"/>
  <c r="AP3343" i="1"/>
  <c r="AO3343" i="1"/>
  <c r="AN3343" i="1"/>
  <c r="AM3343" i="1"/>
  <c r="AL3343" i="1"/>
  <c r="AK3343" i="1"/>
  <c r="AI3343" i="1"/>
  <c r="AH3343" i="1"/>
  <c r="AG3343" i="1"/>
  <c r="AF3343" i="1"/>
  <c r="AE3343" i="1"/>
  <c r="AV3338" i="1"/>
  <c r="AU3338" i="1"/>
  <c r="AT3338" i="1"/>
  <c r="AS3338" i="1"/>
  <c r="AR3338" i="1"/>
  <c r="AQ3338" i="1"/>
  <c r="AP3338" i="1"/>
  <c r="AO3338" i="1"/>
  <c r="AN3338" i="1"/>
  <c r="AM3338" i="1"/>
  <c r="AL3338" i="1"/>
  <c r="AK3338" i="1"/>
  <c r="AI3338" i="1"/>
  <c r="AH3338" i="1"/>
  <c r="AG3338" i="1"/>
  <c r="AF3338" i="1"/>
  <c r="AE3338" i="1"/>
  <c r="AV3334" i="1"/>
  <c r="AV3333" i="1" s="1"/>
  <c r="AU3334" i="1"/>
  <c r="AU3333" i="1" s="1"/>
  <c r="AT3334" i="1"/>
  <c r="AT3333" i="1" s="1"/>
  <c r="AS3334" i="1"/>
  <c r="AS3333" i="1" s="1"/>
  <c r="AR3334" i="1"/>
  <c r="AR3333" i="1" s="1"/>
  <c r="AQ3334" i="1"/>
  <c r="AQ3333" i="1" s="1"/>
  <c r="AP3334" i="1"/>
  <c r="AP3333" i="1" s="1"/>
  <c r="AO3334" i="1"/>
  <c r="AO3333" i="1" s="1"/>
  <c r="AN3334" i="1"/>
  <c r="AN3333" i="1" s="1"/>
  <c r="AM3334" i="1"/>
  <c r="AM3333" i="1" s="1"/>
  <c r="AL3334" i="1"/>
  <c r="AL3333" i="1" s="1"/>
  <c r="AK3334" i="1"/>
  <c r="AI3334" i="1"/>
  <c r="AI3333" i="1" s="1"/>
  <c r="AH3334" i="1"/>
  <c r="AH3333" i="1" s="1"/>
  <c r="AG3334" i="1"/>
  <c r="AG3333" i="1" s="1"/>
  <c r="AF3334" i="1"/>
  <c r="AF3333" i="1" s="1"/>
  <c r="AE3334" i="1"/>
  <c r="AV3332" i="1"/>
  <c r="AU3332" i="1"/>
  <c r="AT3332" i="1"/>
  <c r="AS3332" i="1"/>
  <c r="AR3332" i="1"/>
  <c r="AQ3332" i="1"/>
  <c r="AP3332" i="1"/>
  <c r="AO3332" i="1"/>
  <c r="AN3332" i="1"/>
  <c r="AM3332" i="1"/>
  <c r="AL3332" i="1"/>
  <c r="AK3332" i="1"/>
  <c r="AI3332" i="1"/>
  <c r="AH3332" i="1"/>
  <c r="AG3332" i="1"/>
  <c r="AF3332" i="1"/>
  <c r="AE3332" i="1"/>
  <c r="AV3329" i="1"/>
  <c r="AU3329" i="1"/>
  <c r="AT3329" i="1"/>
  <c r="AS3329" i="1"/>
  <c r="AR3329" i="1"/>
  <c r="AQ3329" i="1"/>
  <c r="AP3329" i="1"/>
  <c r="AO3329" i="1"/>
  <c r="AN3329" i="1"/>
  <c r="AM3329" i="1"/>
  <c r="AL3329" i="1"/>
  <c r="AK3329" i="1"/>
  <c r="AI3329" i="1"/>
  <c r="AH3329" i="1"/>
  <c r="AG3329" i="1"/>
  <c r="AF3329" i="1"/>
  <c r="AE3329" i="1"/>
  <c r="AV3324" i="1"/>
  <c r="AU3324" i="1"/>
  <c r="AT3324" i="1"/>
  <c r="AS3324" i="1"/>
  <c r="AR3324" i="1"/>
  <c r="AQ3324" i="1"/>
  <c r="AP3324" i="1"/>
  <c r="AO3324" i="1"/>
  <c r="AN3324" i="1"/>
  <c r="AM3324" i="1"/>
  <c r="AL3324" i="1"/>
  <c r="AK3324" i="1"/>
  <c r="AI3324" i="1"/>
  <c r="AH3324" i="1"/>
  <c r="AG3324" i="1"/>
  <c r="AF3324" i="1"/>
  <c r="AE3324" i="1"/>
  <c r="AV3323" i="1"/>
  <c r="AU3323" i="1"/>
  <c r="AT3323" i="1"/>
  <c r="AS3323" i="1"/>
  <c r="AR3323" i="1"/>
  <c r="AQ3323" i="1"/>
  <c r="AP3323" i="1"/>
  <c r="AO3323" i="1"/>
  <c r="AN3323" i="1"/>
  <c r="AM3323" i="1"/>
  <c r="AL3323" i="1"/>
  <c r="AK3323" i="1"/>
  <c r="AI3323" i="1"/>
  <c r="AH3323" i="1"/>
  <c r="AG3323" i="1"/>
  <c r="AF3323" i="1"/>
  <c r="AE3323" i="1"/>
  <c r="AV3322" i="1"/>
  <c r="AU3322" i="1"/>
  <c r="AT3322" i="1"/>
  <c r="AS3322" i="1"/>
  <c r="AR3322" i="1"/>
  <c r="AQ3322" i="1"/>
  <c r="AP3322" i="1"/>
  <c r="AO3322" i="1"/>
  <c r="AN3322" i="1"/>
  <c r="AM3322" i="1"/>
  <c r="AL3322" i="1"/>
  <c r="AK3322" i="1"/>
  <c r="AI3322" i="1"/>
  <c r="AH3322" i="1"/>
  <c r="AG3322" i="1"/>
  <c r="AF3322" i="1"/>
  <c r="AE3322" i="1"/>
  <c r="AV3321" i="1"/>
  <c r="AU3321" i="1"/>
  <c r="AT3321" i="1"/>
  <c r="AS3321" i="1"/>
  <c r="AR3321" i="1"/>
  <c r="AQ3321" i="1"/>
  <c r="AP3321" i="1"/>
  <c r="AO3321" i="1"/>
  <c r="AN3321" i="1"/>
  <c r="AM3321" i="1"/>
  <c r="AL3321" i="1"/>
  <c r="AK3321" i="1"/>
  <c r="AI3321" i="1"/>
  <c r="AH3321" i="1"/>
  <c r="AG3321" i="1"/>
  <c r="AF3321" i="1"/>
  <c r="AE3321" i="1"/>
  <c r="AV3320" i="1"/>
  <c r="AU3320" i="1"/>
  <c r="AT3320" i="1"/>
  <c r="AS3320" i="1"/>
  <c r="AR3320" i="1"/>
  <c r="AQ3320" i="1"/>
  <c r="AP3320" i="1"/>
  <c r="AO3320" i="1"/>
  <c r="AN3320" i="1"/>
  <c r="AM3320" i="1"/>
  <c r="AL3320" i="1"/>
  <c r="AK3320" i="1"/>
  <c r="AI3320" i="1"/>
  <c r="AH3320" i="1"/>
  <c r="AG3320" i="1"/>
  <c r="AF3320" i="1"/>
  <c r="AE3320" i="1"/>
  <c r="AV3319" i="1"/>
  <c r="AU3319" i="1"/>
  <c r="AT3319" i="1"/>
  <c r="AS3319" i="1"/>
  <c r="AR3319" i="1"/>
  <c r="AQ3319" i="1"/>
  <c r="AP3319" i="1"/>
  <c r="AO3319" i="1"/>
  <c r="AN3319" i="1"/>
  <c r="AM3319" i="1"/>
  <c r="AL3319" i="1"/>
  <c r="AK3319" i="1"/>
  <c r="AI3319" i="1"/>
  <c r="AH3319" i="1"/>
  <c r="AG3319" i="1"/>
  <c r="AF3319" i="1"/>
  <c r="AE3319" i="1"/>
  <c r="AV3318" i="1"/>
  <c r="AU3318" i="1"/>
  <c r="AT3318" i="1"/>
  <c r="AS3318" i="1"/>
  <c r="AR3318" i="1"/>
  <c r="AQ3318" i="1"/>
  <c r="AP3318" i="1"/>
  <c r="AO3318" i="1"/>
  <c r="AN3318" i="1"/>
  <c r="AM3318" i="1"/>
  <c r="AL3318" i="1"/>
  <c r="AK3318" i="1"/>
  <c r="AI3318" i="1"/>
  <c r="AH3318" i="1"/>
  <c r="AG3318" i="1"/>
  <c r="AF3318" i="1"/>
  <c r="AE3318" i="1"/>
  <c r="AV3317" i="1"/>
  <c r="AU3317" i="1"/>
  <c r="AT3317" i="1"/>
  <c r="AS3317" i="1"/>
  <c r="AR3317" i="1"/>
  <c r="AQ3317" i="1"/>
  <c r="AP3317" i="1"/>
  <c r="AO3317" i="1"/>
  <c r="AN3317" i="1"/>
  <c r="AM3317" i="1"/>
  <c r="AL3317" i="1"/>
  <c r="AK3317" i="1"/>
  <c r="AI3317" i="1"/>
  <c r="AH3317" i="1"/>
  <c r="AG3317" i="1"/>
  <c r="AF3317" i="1"/>
  <c r="AE3317" i="1"/>
  <c r="AV3315" i="1"/>
  <c r="AU3315" i="1"/>
  <c r="AT3315" i="1"/>
  <c r="AS3315" i="1"/>
  <c r="AR3315" i="1"/>
  <c r="AQ3315" i="1"/>
  <c r="AP3315" i="1"/>
  <c r="AO3315" i="1"/>
  <c r="AN3315" i="1"/>
  <c r="AM3315" i="1"/>
  <c r="AL3315" i="1"/>
  <c r="AK3315" i="1"/>
  <c r="AI3315" i="1"/>
  <c r="AH3315" i="1"/>
  <c r="AG3315" i="1"/>
  <c r="AF3315" i="1"/>
  <c r="AE3315" i="1"/>
  <c r="AV3313" i="1"/>
  <c r="AU3313" i="1"/>
  <c r="AT3313" i="1"/>
  <c r="AS3313" i="1"/>
  <c r="AR3313" i="1"/>
  <c r="AQ3313" i="1"/>
  <c r="AP3313" i="1"/>
  <c r="AO3313" i="1"/>
  <c r="AN3313" i="1"/>
  <c r="AM3313" i="1"/>
  <c r="AL3313" i="1"/>
  <c r="AK3313" i="1"/>
  <c r="AI3313" i="1"/>
  <c r="AH3313" i="1"/>
  <c r="AG3313" i="1"/>
  <c r="AF3313" i="1"/>
  <c r="AE3313" i="1"/>
  <c r="AV3312" i="1"/>
  <c r="AU3312" i="1"/>
  <c r="AT3312" i="1"/>
  <c r="AS3312" i="1"/>
  <c r="AR3312" i="1"/>
  <c r="AQ3312" i="1"/>
  <c r="AP3312" i="1"/>
  <c r="AO3312" i="1"/>
  <c r="AN3312" i="1"/>
  <c r="AM3312" i="1"/>
  <c r="AL3312" i="1"/>
  <c r="AK3312" i="1"/>
  <c r="AI3312" i="1"/>
  <c r="AH3312" i="1"/>
  <c r="AG3312" i="1"/>
  <c r="AF3312" i="1"/>
  <c r="AE3312" i="1"/>
  <c r="AV3311" i="1"/>
  <c r="AU3311" i="1"/>
  <c r="AT3311" i="1"/>
  <c r="AS3311" i="1"/>
  <c r="AR3311" i="1"/>
  <c r="AQ3311" i="1"/>
  <c r="AP3311" i="1"/>
  <c r="AO3311" i="1"/>
  <c r="AN3311" i="1"/>
  <c r="AM3311" i="1"/>
  <c r="AL3311" i="1"/>
  <c r="AK3311" i="1"/>
  <c r="AI3311" i="1"/>
  <c r="AH3311" i="1"/>
  <c r="AG3311" i="1"/>
  <c r="AF3311" i="1"/>
  <c r="AE3311" i="1"/>
  <c r="AV3310" i="1"/>
  <c r="AU3310" i="1"/>
  <c r="AT3310" i="1"/>
  <c r="AS3310" i="1"/>
  <c r="AR3310" i="1"/>
  <c r="AQ3310" i="1"/>
  <c r="AP3310" i="1"/>
  <c r="AO3310" i="1"/>
  <c r="AN3310" i="1"/>
  <c r="AM3310" i="1"/>
  <c r="AL3310" i="1"/>
  <c r="AK3310" i="1"/>
  <c r="AI3310" i="1"/>
  <c r="AH3310" i="1"/>
  <c r="AG3310" i="1"/>
  <c r="AF3310" i="1"/>
  <c r="AE3310" i="1"/>
  <c r="AV3309" i="1"/>
  <c r="AU3309" i="1"/>
  <c r="AT3309" i="1"/>
  <c r="AS3309" i="1"/>
  <c r="AR3309" i="1"/>
  <c r="AQ3309" i="1"/>
  <c r="AP3309" i="1"/>
  <c r="AO3309" i="1"/>
  <c r="AN3309" i="1"/>
  <c r="AM3309" i="1"/>
  <c r="AL3309" i="1"/>
  <c r="AK3309" i="1"/>
  <c r="AI3309" i="1"/>
  <c r="AH3309" i="1"/>
  <c r="AG3309" i="1"/>
  <c r="AF3309" i="1"/>
  <c r="AE3309" i="1"/>
  <c r="AV3307" i="1"/>
  <c r="AU3307" i="1"/>
  <c r="AT3307" i="1"/>
  <c r="AS3307" i="1"/>
  <c r="AR3307" i="1"/>
  <c r="AQ3307" i="1"/>
  <c r="AP3307" i="1"/>
  <c r="AO3307" i="1"/>
  <c r="AN3307" i="1"/>
  <c r="AM3307" i="1"/>
  <c r="AL3307" i="1"/>
  <c r="AK3307" i="1"/>
  <c r="AI3307" i="1"/>
  <c r="AH3307" i="1"/>
  <c r="AG3307" i="1"/>
  <c r="AF3307" i="1"/>
  <c r="AE3307" i="1"/>
  <c r="AV3296" i="1"/>
  <c r="AU3296" i="1"/>
  <c r="AT3296" i="1"/>
  <c r="AS3296" i="1"/>
  <c r="AR3296" i="1"/>
  <c r="AQ3296" i="1"/>
  <c r="AP3296" i="1"/>
  <c r="AO3296" i="1"/>
  <c r="AN3296" i="1"/>
  <c r="AM3296" i="1"/>
  <c r="AL3296" i="1"/>
  <c r="AK3296" i="1"/>
  <c r="AI3296" i="1"/>
  <c r="AH3296" i="1"/>
  <c r="AG3296" i="1"/>
  <c r="AF3296" i="1"/>
  <c r="AE3296" i="1"/>
  <c r="AV3295" i="1"/>
  <c r="AU3295" i="1"/>
  <c r="AT3295" i="1"/>
  <c r="AS3295" i="1"/>
  <c r="AR3295" i="1"/>
  <c r="AQ3295" i="1"/>
  <c r="AP3295" i="1"/>
  <c r="AO3295" i="1"/>
  <c r="AN3295" i="1"/>
  <c r="AM3295" i="1"/>
  <c r="AL3295" i="1"/>
  <c r="AK3295" i="1"/>
  <c r="AI3295" i="1"/>
  <c r="AH3295" i="1"/>
  <c r="AG3295" i="1"/>
  <c r="AF3295" i="1"/>
  <c r="AE3295" i="1"/>
  <c r="AV3294" i="1"/>
  <c r="AU3294" i="1"/>
  <c r="AT3294" i="1"/>
  <c r="AS3294" i="1"/>
  <c r="AR3294" i="1"/>
  <c r="AQ3294" i="1"/>
  <c r="AP3294" i="1"/>
  <c r="AO3294" i="1"/>
  <c r="AN3294" i="1"/>
  <c r="AM3294" i="1"/>
  <c r="AL3294" i="1"/>
  <c r="AK3294" i="1"/>
  <c r="AI3294" i="1"/>
  <c r="AH3294" i="1"/>
  <c r="AG3294" i="1"/>
  <c r="AF3294" i="1"/>
  <c r="AE3294" i="1"/>
  <c r="AV3293" i="1"/>
  <c r="AU3293" i="1"/>
  <c r="AT3293" i="1"/>
  <c r="AS3293" i="1"/>
  <c r="AR3293" i="1"/>
  <c r="AQ3293" i="1"/>
  <c r="AP3293" i="1"/>
  <c r="AO3293" i="1"/>
  <c r="AN3293" i="1"/>
  <c r="AM3293" i="1"/>
  <c r="AL3293" i="1"/>
  <c r="AK3293" i="1"/>
  <c r="AI3293" i="1"/>
  <c r="AH3293" i="1"/>
  <c r="AG3293" i="1"/>
  <c r="AF3293" i="1"/>
  <c r="AE3293" i="1"/>
  <c r="AV3287" i="1"/>
  <c r="AU3287" i="1"/>
  <c r="AT3287" i="1"/>
  <c r="AS3287" i="1"/>
  <c r="AR3287" i="1"/>
  <c r="AQ3287" i="1"/>
  <c r="AP3287" i="1"/>
  <c r="AO3287" i="1"/>
  <c r="AN3287" i="1"/>
  <c r="AM3287" i="1"/>
  <c r="AL3287" i="1"/>
  <c r="AK3287" i="1"/>
  <c r="AI3287" i="1"/>
  <c r="AH3287" i="1"/>
  <c r="AG3287" i="1"/>
  <c r="AF3287" i="1"/>
  <c r="AE3287" i="1"/>
  <c r="AV3285" i="1"/>
  <c r="AU3285" i="1"/>
  <c r="AT3285" i="1"/>
  <c r="AS3285" i="1"/>
  <c r="AR3285" i="1"/>
  <c r="AQ3285" i="1"/>
  <c r="AP3285" i="1"/>
  <c r="AO3285" i="1"/>
  <c r="AN3285" i="1"/>
  <c r="AM3285" i="1"/>
  <c r="AL3285" i="1"/>
  <c r="AK3285" i="1"/>
  <c r="AI3285" i="1"/>
  <c r="AH3285" i="1"/>
  <c r="AG3285" i="1"/>
  <c r="AF3285" i="1"/>
  <c r="AE3285" i="1"/>
  <c r="AV3283" i="1"/>
  <c r="AU3283" i="1"/>
  <c r="AT3283" i="1"/>
  <c r="AS3283" i="1"/>
  <c r="AR3283" i="1"/>
  <c r="AQ3283" i="1"/>
  <c r="AP3283" i="1"/>
  <c r="AO3283" i="1"/>
  <c r="AN3283" i="1"/>
  <c r="AM3283" i="1"/>
  <c r="AL3283" i="1"/>
  <c r="AK3283" i="1"/>
  <c r="AI3283" i="1"/>
  <c r="AH3283" i="1"/>
  <c r="AG3283" i="1"/>
  <c r="AF3283" i="1"/>
  <c r="AE3283" i="1"/>
  <c r="AV3280" i="1"/>
  <c r="AU3280" i="1"/>
  <c r="AT3280" i="1"/>
  <c r="AS3280" i="1"/>
  <c r="AR3280" i="1"/>
  <c r="AQ3280" i="1"/>
  <c r="AP3280" i="1"/>
  <c r="AO3280" i="1"/>
  <c r="AN3280" i="1"/>
  <c r="AM3280" i="1"/>
  <c r="AL3280" i="1"/>
  <c r="AK3280" i="1"/>
  <c r="AI3280" i="1"/>
  <c r="AH3280" i="1"/>
  <c r="AG3280" i="1"/>
  <c r="AF3280" i="1"/>
  <c r="AE3280" i="1"/>
  <c r="AV3276" i="1"/>
  <c r="AU3276" i="1"/>
  <c r="AT3276" i="1"/>
  <c r="AS3276" i="1"/>
  <c r="AR3276" i="1"/>
  <c r="AQ3276" i="1"/>
  <c r="AP3276" i="1"/>
  <c r="AO3276" i="1"/>
  <c r="AN3276" i="1"/>
  <c r="AM3276" i="1"/>
  <c r="AL3276" i="1"/>
  <c r="AK3276" i="1"/>
  <c r="AI3276" i="1"/>
  <c r="AH3276" i="1"/>
  <c r="AG3276" i="1"/>
  <c r="AF3276" i="1"/>
  <c r="AE3276" i="1"/>
  <c r="AV3270" i="1"/>
  <c r="AU3270" i="1"/>
  <c r="AT3270" i="1"/>
  <c r="AS3270" i="1"/>
  <c r="AR3270" i="1"/>
  <c r="AQ3270" i="1"/>
  <c r="AP3270" i="1"/>
  <c r="AO3270" i="1"/>
  <c r="AN3270" i="1"/>
  <c r="AM3270" i="1"/>
  <c r="AL3270" i="1"/>
  <c r="AK3270" i="1"/>
  <c r="AI3270" i="1"/>
  <c r="AH3270" i="1"/>
  <c r="AG3270" i="1"/>
  <c r="AF3270" i="1"/>
  <c r="AE3270" i="1"/>
  <c r="AV3268" i="1"/>
  <c r="AU3268" i="1"/>
  <c r="AT3268" i="1"/>
  <c r="AS3268" i="1"/>
  <c r="AR3268" i="1"/>
  <c r="AQ3268" i="1"/>
  <c r="AP3268" i="1"/>
  <c r="AO3268" i="1"/>
  <c r="AN3268" i="1"/>
  <c r="AM3268" i="1"/>
  <c r="AL3268" i="1"/>
  <c r="AK3268" i="1"/>
  <c r="AI3268" i="1"/>
  <c r="AH3268" i="1"/>
  <c r="AG3268" i="1"/>
  <c r="AF3268" i="1"/>
  <c r="AE3268" i="1"/>
  <c r="AV3266" i="1"/>
  <c r="AU3266" i="1"/>
  <c r="AT3266" i="1"/>
  <c r="AS3266" i="1"/>
  <c r="AR3266" i="1"/>
  <c r="AQ3266" i="1"/>
  <c r="AP3266" i="1"/>
  <c r="AO3266" i="1"/>
  <c r="AN3266" i="1"/>
  <c r="AM3266" i="1"/>
  <c r="AL3266" i="1"/>
  <c r="AK3266" i="1"/>
  <c r="AI3266" i="1"/>
  <c r="AH3266" i="1"/>
  <c r="AG3266" i="1"/>
  <c r="AF3266" i="1"/>
  <c r="AE3266" i="1"/>
  <c r="AV3256" i="1"/>
  <c r="AU3256" i="1"/>
  <c r="AT3256" i="1"/>
  <c r="AS3256" i="1"/>
  <c r="AR3256" i="1"/>
  <c r="AQ3256" i="1"/>
  <c r="AP3256" i="1"/>
  <c r="AO3256" i="1"/>
  <c r="AN3256" i="1"/>
  <c r="AM3256" i="1"/>
  <c r="AL3256" i="1"/>
  <c r="AK3256" i="1"/>
  <c r="AI3256" i="1"/>
  <c r="AH3256" i="1"/>
  <c r="AG3256" i="1"/>
  <c r="AF3256" i="1"/>
  <c r="AE3256" i="1"/>
  <c r="AV3247" i="1"/>
  <c r="AU3247" i="1"/>
  <c r="AT3247" i="1"/>
  <c r="AS3247" i="1"/>
  <c r="AR3247" i="1"/>
  <c r="AQ3247" i="1"/>
  <c r="AP3247" i="1"/>
  <c r="AO3247" i="1"/>
  <c r="AN3247" i="1"/>
  <c r="AM3247" i="1"/>
  <c r="AL3247" i="1"/>
  <c r="AK3247" i="1"/>
  <c r="AI3247" i="1"/>
  <c r="AH3247" i="1"/>
  <c r="AG3247" i="1"/>
  <c r="AF3247" i="1"/>
  <c r="AE3247" i="1"/>
  <c r="AV3241" i="1"/>
  <c r="AV3239" i="1" s="1"/>
  <c r="AU3241" i="1"/>
  <c r="AU3239" i="1" s="1"/>
  <c r="AT3241" i="1"/>
  <c r="AT3239" i="1" s="1"/>
  <c r="AS3241" i="1"/>
  <c r="AS3239" i="1" s="1"/>
  <c r="AR3241" i="1"/>
  <c r="AR3239" i="1" s="1"/>
  <c r="AQ3241" i="1"/>
  <c r="AQ3239" i="1" s="1"/>
  <c r="AP3241" i="1"/>
  <c r="AP3239" i="1" s="1"/>
  <c r="AO3241" i="1"/>
  <c r="AO3239" i="1" s="1"/>
  <c r="AN3241" i="1"/>
  <c r="AN3239" i="1" s="1"/>
  <c r="AM3241" i="1"/>
  <c r="AM3239" i="1" s="1"/>
  <c r="AL3241" i="1"/>
  <c r="AL3239" i="1" s="1"/>
  <c r="AK3241" i="1"/>
  <c r="AI3241" i="1"/>
  <c r="AI3239" i="1" s="1"/>
  <c r="AH3241" i="1"/>
  <c r="AH3239" i="1" s="1"/>
  <c r="AG3241" i="1"/>
  <c r="AG3239" i="1" s="1"/>
  <c r="AF3241" i="1"/>
  <c r="AF3239" i="1" s="1"/>
  <c r="AE3241" i="1"/>
  <c r="AV3215" i="1"/>
  <c r="AV3214" i="1" s="1"/>
  <c r="AU3215" i="1"/>
  <c r="AU3214" i="1" s="1"/>
  <c r="AT3215" i="1"/>
  <c r="AT3214" i="1" s="1"/>
  <c r="AS3215" i="1"/>
  <c r="AS3214" i="1" s="1"/>
  <c r="AR3215" i="1"/>
  <c r="AR3214" i="1" s="1"/>
  <c r="AQ3215" i="1"/>
  <c r="AQ3214" i="1" s="1"/>
  <c r="AP3215" i="1"/>
  <c r="AP3214" i="1" s="1"/>
  <c r="AO3215" i="1"/>
  <c r="AO3214" i="1" s="1"/>
  <c r="AN3215" i="1"/>
  <c r="AN3214" i="1" s="1"/>
  <c r="AM3215" i="1"/>
  <c r="AM3214" i="1" s="1"/>
  <c r="AL3215" i="1"/>
  <c r="AL3214" i="1" s="1"/>
  <c r="AK3215" i="1"/>
  <c r="AI3215" i="1"/>
  <c r="AI3214" i="1" s="1"/>
  <c r="AH3215" i="1"/>
  <c r="AH3214" i="1" s="1"/>
  <c r="AG3215" i="1"/>
  <c r="AG3214" i="1" s="1"/>
  <c r="AF3215" i="1"/>
  <c r="AF3214" i="1" s="1"/>
  <c r="AE3215" i="1"/>
  <c r="AV3212" i="1"/>
  <c r="AV3211" i="1" s="1"/>
  <c r="AU3212" i="1"/>
  <c r="AU3211" i="1" s="1"/>
  <c r="AT3212" i="1"/>
  <c r="AT3211" i="1" s="1"/>
  <c r="AS3212" i="1"/>
  <c r="AS3211" i="1" s="1"/>
  <c r="AR3212" i="1"/>
  <c r="AR3211" i="1" s="1"/>
  <c r="AQ3212" i="1"/>
  <c r="AQ3211" i="1" s="1"/>
  <c r="AP3212" i="1"/>
  <c r="AP3211" i="1" s="1"/>
  <c r="AO3212" i="1"/>
  <c r="AO3211" i="1" s="1"/>
  <c r="AN3212" i="1"/>
  <c r="AN3211" i="1" s="1"/>
  <c r="AM3212" i="1"/>
  <c r="AM3211" i="1" s="1"/>
  <c r="AL3212" i="1"/>
  <c r="AL3211" i="1" s="1"/>
  <c r="AK3212" i="1"/>
  <c r="AI3212" i="1"/>
  <c r="AI3211" i="1" s="1"/>
  <c r="AH3212" i="1"/>
  <c r="AH3211" i="1" s="1"/>
  <c r="AG3212" i="1"/>
  <c r="AG3211" i="1" s="1"/>
  <c r="AF3212" i="1"/>
  <c r="AF3211" i="1" s="1"/>
  <c r="AE3212" i="1"/>
  <c r="AV3209" i="1"/>
  <c r="AV3208" i="1" s="1"/>
  <c r="AU3209" i="1"/>
  <c r="AU3208" i="1" s="1"/>
  <c r="AT3209" i="1"/>
  <c r="AT3208" i="1" s="1"/>
  <c r="AS3209" i="1"/>
  <c r="AS3208" i="1" s="1"/>
  <c r="AR3209" i="1"/>
  <c r="AR3208" i="1" s="1"/>
  <c r="AQ3209" i="1"/>
  <c r="AQ3208" i="1" s="1"/>
  <c r="AP3209" i="1"/>
  <c r="AP3208" i="1" s="1"/>
  <c r="AO3209" i="1"/>
  <c r="AO3208" i="1" s="1"/>
  <c r="AN3209" i="1"/>
  <c r="AN3208" i="1" s="1"/>
  <c r="AM3209" i="1"/>
  <c r="AM3208" i="1" s="1"/>
  <c r="AL3209" i="1"/>
  <c r="AL3208" i="1" s="1"/>
  <c r="AK3209" i="1"/>
  <c r="AI3209" i="1"/>
  <c r="AI3208" i="1" s="1"/>
  <c r="AH3209" i="1"/>
  <c r="AH3208" i="1" s="1"/>
  <c r="AG3209" i="1"/>
  <c r="AG3208" i="1" s="1"/>
  <c r="AF3209" i="1"/>
  <c r="AF3208" i="1" s="1"/>
  <c r="AE3209" i="1"/>
  <c r="AV3204" i="1"/>
  <c r="AU3204" i="1"/>
  <c r="AT3204" i="1"/>
  <c r="AS3204" i="1"/>
  <c r="AR3204" i="1"/>
  <c r="AQ3204" i="1"/>
  <c r="AP3204" i="1"/>
  <c r="AO3204" i="1"/>
  <c r="AN3204" i="1"/>
  <c r="AM3204" i="1"/>
  <c r="AL3204" i="1"/>
  <c r="AK3204" i="1"/>
  <c r="AI3204" i="1"/>
  <c r="AH3204" i="1"/>
  <c r="AG3204" i="1"/>
  <c r="AF3204" i="1"/>
  <c r="AE3204" i="1"/>
  <c r="AV3193" i="1"/>
  <c r="AU3193" i="1"/>
  <c r="AT3193" i="1"/>
  <c r="AS3193" i="1"/>
  <c r="AR3193" i="1"/>
  <c r="AQ3193" i="1"/>
  <c r="AP3193" i="1"/>
  <c r="AO3193" i="1"/>
  <c r="AN3193" i="1"/>
  <c r="AM3193" i="1"/>
  <c r="AL3193" i="1"/>
  <c r="AK3193" i="1"/>
  <c r="AI3193" i="1"/>
  <c r="AH3193" i="1"/>
  <c r="AG3193" i="1"/>
  <c r="AF3193" i="1"/>
  <c r="AE3193" i="1"/>
  <c r="AV3187" i="1"/>
  <c r="AV3185" i="1" s="1"/>
  <c r="AU3187" i="1"/>
  <c r="AU3185" i="1" s="1"/>
  <c r="AT3187" i="1"/>
  <c r="AT3185" i="1" s="1"/>
  <c r="AS3187" i="1"/>
  <c r="AS3185" i="1" s="1"/>
  <c r="AR3187" i="1"/>
  <c r="AR3185" i="1" s="1"/>
  <c r="AQ3187" i="1"/>
  <c r="AQ3185" i="1" s="1"/>
  <c r="AP3187" i="1"/>
  <c r="AP3185" i="1" s="1"/>
  <c r="AO3187" i="1"/>
  <c r="AO3185" i="1" s="1"/>
  <c r="AN3187" i="1"/>
  <c r="AN3185" i="1" s="1"/>
  <c r="AM3187" i="1"/>
  <c r="AM3185" i="1" s="1"/>
  <c r="AL3187" i="1"/>
  <c r="AL3185" i="1" s="1"/>
  <c r="AK3187" i="1"/>
  <c r="AI3187" i="1"/>
  <c r="AI3185" i="1" s="1"/>
  <c r="AH3187" i="1"/>
  <c r="AH3185" i="1" s="1"/>
  <c r="AG3187" i="1"/>
  <c r="AG3185" i="1" s="1"/>
  <c r="AF3187" i="1"/>
  <c r="AF3185" i="1" s="1"/>
  <c r="AE3187" i="1"/>
  <c r="AV3179" i="1"/>
  <c r="AU3179" i="1"/>
  <c r="AT3179" i="1"/>
  <c r="AS3179" i="1"/>
  <c r="AR3179" i="1"/>
  <c r="AQ3179" i="1"/>
  <c r="AP3179" i="1"/>
  <c r="AO3179" i="1"/>
  <c r="AN3179" i="1"/>
  <c r="AM3179" i="1"/>
  <c r="AL3179" i="1"/>
  <c r="AK3179" i="1"/>
  <c r="AI3179" i="1"/>
  <c r="AH3179" i="1"/>
  <c r="AG3179" i="1"/>
  <c r="AF3179" i="1"/>
  <c r="AE3179" i="1"/>
  <c r="AV3178" i="1"/>
  <c r="AU3178" i="1"/>
  <c r="AT3178" i="1"/>
  <c r="AS3178" i="1"/>
  <c r="AR3178" i="1"/>
  <c r="AQ3178" i="1"/>
  <c r="AP3178" i="1"/>
  <c r="AO3178" i="1"/>
  <c r="AN3178" i="1"/>
  <c r="AM3178" i="1"/>
  <c r="AL3178" i="1"/>
  <c r="AK3178" i="1"/>
  <c r="AI3178" i="1"/>
  <c r="AH3178" i="1"/>
  <c r="AG3178" i="1"/>
  <c r="AF3178" i="1"/>
  <c r="AE3178" i="1"/>
  <c r="AV3177" i="1"/>
  <c r="AU3177" i="1"/>
  <c r="AT3177" i="1"/>
  <c r="AS3177" i="1"/>
  <c r="AR3177" i="1"/>
  <c r="AQ3177" i="1"/>
  <c r="AP3177" i="1"/>
  <c r="AO3177" i="1"/>
  <c r="AN3177" i="1"/>
  <c r="AM3177" i="1"/>
  <c r="AL3177" i="1"/>
  <c r="AK3177" i="1"/>
  <c r="AI3177" i="1"/>
  <c r="AH3177" i="1"/>
  <c r="AG3177" i="1"/>
  <c r="AF3177" i="1"/>
  <c r="AE3177" i="1"/>
  <c r="AV3176" i="1"/>
  <c r="AU3176" i="1"/>
  <c r="AT3176" i="1"/>
  <c r="AS3176" i="1"/>
  <c r="AR3176" i="1"/>
  <c r="AQ3176" i="1"/>
  <c r="AP3176" i="1"/>
  <c r="AO3176" i="1"/>
  <c r="AN3176" i="1"/>
  <c r="AM3176" i="1"/>
  <c r="AL3176" i="1"/>
  <c r="AK3176" i="1"/>
  <c r="AI3176" i="1"/>
  <c r="AH3176" i="1"/>
  <c r="AG3176" i="1"/>
  <c r="AF3176" i="1"/>
  <c r="AE3176" i="1"/>
  <c r="AV3175" i="1"/>
  <c r="AU3175" i="1"/>
  <c r="AT3175" i="1"/>
  <c r="AS3175" i="1"/>
  <c r="AR3175" i="1"/>
  <c r="AQ3175" i="1"/>
  <c r="AP3175" i="1"/>
  <c r="AO3175" i="1"/>
  <c r="AN3175" i="1"/>
  <c r="AM3175" i="1"/>
  <c r="AL3175" i="1"/>
  <c r="AK3175" i="1"/>
  <c r="AI3175" i="1"/>
  <c r="AH3175" i="1"/>
  <c r="AG3175" i="1"/>
  <c r="AF3175" i="1"/>
  <c r="AE3175" i="1"/>
  <c r="AV3174" i="1"/>
  <c r="AU3174" i="1"/>
  <c r="AT3174" i="1"/>
  <c r="AS3174" i="1"/>
  <c r="AR3174" i="1"/>
  <c r="AQ3174" i="1"/>
  <c r="AP3174" i="1"/>
  <c r="AO3174" i="1"/>
  <c r="AN3174" i="1"/>
  <c r="AM3174" i="1"/>
  <c r="AL3174" i="1"/>
  <c r="AK3174" i="1"/>
  <c r="AI3174" i="1"/>
  <c r="AH3174" i="1"/>
  <c r="AG3174" i="1"/>
  <c r="AF3174" i="1"/>
  <c r="AE3174" i="1"/>
  <c r="AV3173" i="1"/>
  <c r="AU3173" i="1"/>
  <c r="AT3173" i="1"/>
  <c r="AS3173" i="1"/>
  <c r="AR3173" i="1"/>
  <c r="AQ3173" i="1"/>
  <c r="AP3173" i="1"/>
  <c r="AO3173" i="1"/>
  <c r="AN3173" i="1"/>
  <c r="AM3173" i="1"/>
  <c r="AL3173" i="1"/>
  <c r="AK3173" i="1"/>
  <c r="AI3173" i="1"/>
  <c r="AH3173" i="1"/>
  <c r="AG3173" i="1"/>
  <c r="AF3173" i="1"/>
  <c r="AE3173" i="1"/>
  <c r="AV3165" i="1"/>
  <c r="AU3165" i="1"/>
  <c r="AT3165" i="1"/>
  <c r="AS3165" i="1"/>
  <c r="AR3165" i="1"/>
  <c r="AQ3165" i="1"/>
  <c r="AP3165" i="1"/>
  <c r="AO3165" i="1"/>
  <c r="AN3165" i="1"/>
  <c r="AM3165" i="1"/>
  <c r="AL3165" i="1"/>
  <c r="AK3165" i="1"/>
  <c r="AI3165" i="1"/>
  <c r="AH3165" i="1"/>
  <c r="AG3165" i="1"/>
  <c r="AF3165" i="1"/>
  <c r="AE3165" i="1"/>
  <c r="AV3163" i="1"/>
  <c r="AU3163" i="1"/>
  <c r="AT3163" i="1"/>
  <c r="AS3163" i="1"/>
  <c r="AR3163" i="1"/>
  <c r="AQ3163" i="1"/>
  <c r="AP3163" i="1"/>
  <c r="AO3163" i="1"/>
  <c r="AN3163" i="1"/>
  <c r="AM3163" i="1"/>
  <c r="AL3163" i="1"/>
  <c r="AK3163" i="1"/>
  <c r="AI3163" i="1"/>
  <c r="AH3163" i="1"/>
  <c r="AG3163" i="1"/>
  <c r="AF3163" i="1"/>
  <c r="AE3163" i="1"/>
  <c r="AV3159" i="1"/>
  <c r="AU3159" i="1"/>
  <c r="AT3159" i="1"/>
  <c r="AS3159" i="1"/>
  <c r="AR3159" i="1"/>
  <c r="AQ3159" i="1"/>
  <c r="AP3159" i="1"/>
  <c r="AO3159" i="1"/>
  <c r="AN3159" i="1"/>
  <c r="AM3159" i="1"/>
  <c r="AL3159" i="1"/>
  <c r="AK3159" i="1"/>
  <c r="AI3159" i="1"/>
  <c r="AH3159" i="1"/>
  <c r="AG3159" i="1"/>
  <c r="AF3159" i="1"/>
  <c r="AE3159" i="1"/>
  <c r="AV3145" i="1"/>
  <c r="AU3145" i="1"/>
  <c r="AT3145" i="1"/>
  <c r="AS3145" i="1"/>
  <c r="AR3145" i="1"/>
  <c r="AQ3145" i="1"/>
  <c r="AP3145" i="1"/>
  <c r="AO3145" i="1"/>
  <c r="AN3145" i="1"/>
  <c r="AM3145" i="1"/>
  <c r="AL3145" i="1"/>
  <c r="AK3145" i="1"/>
  <c r="AI3145" i="1"/>
  <c r="AH3145" i="1"/>
  <c r="AG3145" i="1"/>
  <c r="AF3145" i="1"/>
  <c r="AE3145" i="1"/>
  <c r="AV3139" i="1"/>
  <c r="AU3139" i="1"/>
  <c r="AT3139" i="1"/>
  <c r="AS3139" i="1"/>
  <c r="AR3139" i="1"/>
  <c r="AQ3139" i="1"/>
  <c r="AP3139" i="1"/>
  <c r="AO3139" i="1"/>
  <c r="AN3139" i="1"/>
  <c r="AM3139" i="1"/>
  <c r="AL3139" i="1"/>
  <c r="AK3139" i="1"/>
  <c r="AI3139" i="1"/>
  <c r="AH3139" i="1"/>
  <c r="AG3139" i="1"/>
  <c r="AF3139" i="1"/>
  <c r="AE3139" i="1"/>
  <c r="AV3137" i="1"/>
  <c r="AU3137" i="1"/>
  <c r="AT3137" i="1"/>
  <c r="AS3137" i="1"/>
  <c r="AR3137" i="1"/>
  <c r="AQ3137" i="1"/>
  <c r="AP3137" i="1"/>
  <c r="AO3137" i="1"/>
  <c r="AN3137" i="1"/>
  <c r="AM3137" i="1"/>
  <c r="AL3137" i="1"/>
  <c r="AK3137" i="1"/>
  <c r="AI3137" i="1"/>
  <c r="AH3137" i="1"/>
  <c r="AG3137" i="1"/>
  <c r="AF3137" i="1"/>
  <c r="AE3137" i="1"/>
  <c r="AV3133" i="1"/>
  <c r="AU3133" i="1"/>
  <c r="AT3133" i="1"/>
  <c r="AS3133" i="1"/>
  <c r="AR3133" i="1"/>
  <c r="AQ3133" i="1"/>
  <c r="AP3133" i="1"/>
  <c r="AO3133" i="1"/>
  <c r="AN3133" i="1"/>
  <c r="AM3133" i="1"/>
  <c r="AL3133" i="1"/>
  <c r="AK3133" i="1"/>
  <c r="AI3133" i="1"/>
  <c r="AH3133" i="1"/>
  <c r="AG3133" i="1"/>
  <c r="AF3133" i="1"/>
  <c r="AE3133" i="1"/>
  <c r="AV3128" i="1"/>
  <c r="AU3128" i="1"/>
  <c r="AT3128" i="1"/>
  <c r="AS3128" i="1"/>
  <c r="AR3128" i="1"/>
  <c r="AQ3128" i="1"/>
  <c r="AP3128" i="1"/>
  <c r="AO3128" i="1"/>
  <c r="AN3128" i="1"/>
  <c r="AM3128" i="1"/>
  <c r="AL3128" i="1"/>
  <c r="AK3128" i="1"/>
  <c r="AI3128" i="1"/>
  <c r="AH3128" i="1"/>
  <c r="AG3128" i="1"/>
  <c r="AF3128" i="1"/>
  <c r="AE3128" i="1"/>
  <c r="AV3123" i="1"/>
  <c r="AU3123" i="1"/>
  <c r="AT3123" i="1"/>
  <c r="AS3123" i="1"/>
  <c r="AR3123" i="1"/>
  <c r="AQ3123" i="1"/>
  <c r="AP3123" i="1"/>
  <c r="AO3123" i="1"/>
  <c r="AN3123" i="1"/>
  <c r="AM3123" i="1"/>
  <c r="AL3123" i="1"/>
  <c r="AK3123" i="1"/>
  <c r="AI3123" i="1"/>
  <c r="AH3123" i="1"/>
  <c r="AG3123" i="1"/>
  <c r="AF3123" i="1"/>
  <c r="AE3123" i="1"/>
  <c r="AV3119" i="1"/>
  <c r="AU3119" i="1"/>
  <c r="AT3119" i="1"/>
  <c r="AS3119" i="1"/>
  <c r="AR3119" i="1"/>
  <c r="AQ3119" i="1"/>
  <c r="AP3119" i="1"/>
  <c r="AO3119" i="1"/>
  <c r="AN3119" i="1"/>
  <c r="AM3119" i="1"/>
  <c r="AL3119" i="1"/>
  <c r="AK3119" i="1"/>
  <c r="AI3119" i="1"/>
  <c r="AH3119" i="1"/>
  <c r="AG3119" i="1"/>
  <c r="AF3119" i="1"/>
  <c r="AE3119" i="1"/>
  <c r="AV3115" i="1"/>
  <c r="AU3115" i="1"/>
  <c r="AT3115" i="1"/>
  <c r="AS3115" i="1"/>
  <c r="AR3115" i="1"/>
  <c r="AQ3115" i="1"/>
  <c r="AP3115" i="1"/>
  <c r="AO3115" i="1"/>
  <c r="AN3115" i="1"/>
  <c r="AM3115" i="1"/>
  <c r="AL3115" i="1"/>
  <c r="AK3115" i="1"/>
  <c r="AI3115" i="1"/>
  <c r="AH3115" i="1"/>
  <c r="AG3115" i="1"/>
  <c r="AF3115" i="1"/>
  <c r="AE3115" i="1"/>
  <c r="AV3112" i="1"/>
  <c r="AU3112" i="1"/>
  <c r="AT3112" i="1"/>
  <c r="AS3112" i="1"/>
  <c r="AR3112" i="1"/>
  <c r="AQ3112" i="1"/>
  <c r="AP3112" i="1"/>
  <c r="AO3112" i="1"/>
  <c r="AN3112" i="1"/>
  <c r="AM3112" i="1"/>
  <c r="AL3112" i="1"/>
  <c r="AK3112" i="1"/>
  <c r="AI3112" i="1"/>
  <c r="AH3112" i="1"/>
  <c r="AG3112" i="1"/>
  <c r="AF3112" i="1"/>
  <c r="AE3112" i="1"/>
  <c r="AV3104" i="1"/>
  <c r="AU3104" i="1"/>
  <c r="AT3104" i="1"/>
  <c r="AS3104" i="1"/>
  <c r="AR3104" i="1"/>
  <c r="AQ3104" i="1"/>
  <c r="AP3104" i="1"/>
  <c r="AO3104" i="1"/>
  <c r="AN3104" i="1"/>
  <c r="AM3104" i="1"/>
  <c r="AL3104" i="1"/>
  <c r="AK3104" i="1"/>
  <c r="AI3104" i="1"/>
  <c r="AH3104" i="1"/>
  <c r="AG3104" i="1"/>
  <c r="AF3104" i="1"/>
  <c r="AE3104" i="1"/>
  <c r="AV3096" i="1"/>
  <c r="AU3096" i="1"/>
  <c r="AT3096" i="1"/>
  <c r="AS3096" i="1"/>
  <c r="AR3096" i="1"/>
  <c r="AQ3096" i="1"/>
  <c r="AP3096" i="1"/>
  <c r="AO3096" i="1"/>
  <c r="AN3096" i="1"/>
  <c r="AM3096" i="1"/>
  <c r="AL3096" i="1"/>
  <c r="AK3096" i="1"/>
  <c r="AI3096" i="1"/>
  <c r="AH3096" i="1"/>
  <c r="AG3096" i="1"/>
  <c r="AF3096" i="1"/>
  <c r="AE3096" i="1"/>
  <c r="AV3090" i="1"/>
  <c r="AV3088" i="1" s="1"/>
  <c r="AU3090" i="1"/>
  <c r="AU3088" i="1" s="1"/>
  <c r="AT3090" i="1"/>
  <c r="AT3088" i="1" s="1"/>
  <c r="AS3090" i="1"/>
  <c r="AS3088" i="1" s="1"/>
  <c r="AR3090" i="1"/>
  <c r="AR3088" i="1" s="1"/>
  <c r="AQ3090" i="1"/>
  <c r="AQ3088" i="1" s="1"/>
  <c r="AP3090" i="1"/>
  <c r="AP3088" i="1" s="1"/>
  <c r="AO3090" i="1"/>
  <c r="AO3088" i="1" s="1"/>
  <c r="AN3090" i="1"/>
  <c r="AN3088" i="1" s="1"/>
  <c r="AM3090" i="1"/>
  <c r="AM3088" i="1" s="1"/>
  <c r="AL3090" i="1"/>
  <c r="AL3088" i="1" s="1"/>
  <c r="AK3090" i="1"/>
  <c r="AI3090" i="1"/>
  <c r="AI3088" i="1" s="1"/>
  <c r="AH3090" i="1"/>
  <c r="AH3088" i="1" s="1"/>
  <c r="AG3090" i="1"/>
  <c r="AG3088" i="1" s="1"/>
  <c r="AF3090" i="1"/>
  <c r="AF3088" i="1" s="1"/>
  <c r="AE3090" i="1"/>
  <c r="AV3069" i="1"/>
  <c r="AV3068" i="1" s="1"/>
  <c r="AU3069" i="1"/>
  <c r="AU3068" i="1" s="1"/>
  <c r="AT3069" i="1"/>
  <c r="AT3068" i="1" s="1"/>
  <c r="AS3069" i="1"/>
  <c r="AS3068" i="1" s="1"/>
  <c r="AR3069" i="1"/>
  <c r="AR3068" i="1" s="1"/>
  <c r="AQ3069" i="1"/>
  <c r="AQ3068" i="1" s="1"/>
  <c r="AP3069" i="1"/>
  <c r="AP3068" i="1" s="1"/>
  <c r="AO3069" i="1"/>
  <c r="AO3068" i="1" s="1"/>
  <c r="AN3069" i="1"/>
  <c r="AN3068" i="1" s="1"/>
  <c r="AM3069" i="1"/>
  <c r="AM3068" i="1" s="1"/>
  <c r="AL3069" i="1"/>
  <c r="AL3068" i="1" s="1"/>
  <c r="AK3069" i="1"/>
  <c r="AI3069" i="1"/>
  <c r="AI3068" i="1" s="1"/>
  <c r="AH3069" i="1"/>
  <c r="AH3068" i="1" s="1"/>
  <c r="AG3069" i="1"/>
  <c r="AG3068" i="1" s="1"/>
  <c r="AF3069" i="1"/>
  <c r="AF3068" i="1" s="1"/>
  <c r="AE3069" i="1"/>
  <c r="AV3066" i="1"/>
  <c r="AV3065" i="1" s="1"/>
  <c r="AU3066" i="1"/>
  <c r="AU3065" i="1" s="1"/>
  <c r="AT3066" i="1"/>
  <c r="AT3065" i="1" s="1"/>
  <c r="AS3066" i="1"/>
  <c r="AS3065" i="1" s="1"/>
  <c r="AR3066" i="1"/>
  <c r="AR3065" i="1" s="1"/>
  <c r="AQ3066" i="1"/>
  <c r="AQ3065" i="1" s="1"/>
  <c r="AP3066" i="1"/>
  <c r="AP3065" i="1" s="1"/>
  <c r="AO3066" i="1"/>
  <c r="AO3065" i="1" s="1"/>
  <c r="AN3066" i="1"/>
  <c r="AN3065" i="1" s="1"/>
  <c r="AM3066" i="1"/>
  <c r="AM3065" i="1" s="1"/>
  <c r="AL3066" i="1"/>
  <c r="AL3065" i="1" s="1"/>
  <c r="AK3066" i="1"/>
  <c r="AI3066" i="1"/>
  <c r="AI3065" i="1" s="1"/>
  <c r="AH3066" i="1"/>
  <c r="AH3065" i="1" s="1"/>
  <c r="AG3066" i="1"/>
  <c r="AG3065" i="1" s="1"/>
  <c r="AF3066" i="1"/>
  <c r="AF3065" i="1" s="1"/>
  <c r="AE3066" i="1"/>
  <c r="AV3061" i="1"/>
  <c r="AU3061" i="1"/>
  <c r="AT3061" i="1"/>
  <c r="AS3061" i="1"/>
  <c r="AR3061" i="1"/>
  <c r="AQ3061" i="1"/>
  <c r="AP3061" i="1"/>
  <c r="AO3061" i="1"/>
  <c r="AN3061" i="1"/>
  <c r="AM3061" i="1"/>
  <c r="AL3061" i="1"/>
  <c r="AK3061" i="1"/>
  <c r="AI3061" i="1"/>
  <c r="AH3061" i="1"/>
  <c r="AG3061" i="1"/>
  <c r="AF3061" i="1"/>
  <c r="AE3061" i="1"/>
  <c r="AV3050" i="1"/>
  <c r="AU3050" i="1"/>
  <c r="AT3050" i="1"/>
  <c r="AS3050" i="1"/>
  <c r="AR3050" i="1"/>
  <c r="AQ3050" i="1"/>
  <c r="AP3050" i="1"/>
  <c r="AO3050" i="1"/>
  <c r="AN3050" i="1"/>
  <c r="AM3050" i="1"/>
  <c r="AL3050" i="1"/>
  <c r="AK3050" i="1"/>
  <c r="AI3050" i="1"/>
  <c r="AH3050" i="1"/>
  <c r="AG3050" i="1"/>
  <c r="AF3050" i="1"/>
  <c r="AE3050" i="1"/>
  <c r="AV3044" i="1"/>
  <c r="AV3042" i="1" s="1"/>
  <c r="AU3044" i="1"/>
  <c r="AU3042" i="1" s="1"/>
  <c r="AT3044" i="1"/>
  <c r="AT3042" i="1" s="1"/>
  <c r="AS3044" i="1"/>
  <c r="AS3042" i="1" s="1"/>
  <c r="AR3044" i="1"/>
  <c r="AR3042" i="1" s="1"/>
  <c r="AQ3044" i="1"/>
  <c r="AQ3042" i="1" s="1"/>
  <c r="AP3044" i="1"/>
  <c r="AP3042" i="1" s="1"/>
  <c r="AO3044" i="1"/>
  <c r="AO3042" i="1" s="1"/>
  <c r="AN3044" i="1"/>
  <c r="AN3042" i="1" s="1"/>
  <c r="AM3044" i="1"/>
  <c r="AM3042" i="1" s="1"/>
  <c r="AL3044" i="1"/>
  <c r="AL3042" i="1" s="1"/>
  <c r="AK3044" i="1"/>
  <c r="AI3044" i="1"/>
  <c r="AI3042" i="1" s="1"/>
  <c r="AH3044" i="1"/>
  <c r="AH3042" i="1" s="1"/>
  <c r="AG3044" i="1"/>
  <c r="AG3042" i="1" s="1"/>
  <c r="AF3044" i="1"/>
  <c r="AF3042" i="1" s="1"/>
  <c r="AE3044" i="1"/>
  <c r="AV3019" i="1"/>
  <c r="AU3019" i="1"/>
  <c r="AT3019" i="1"/>
  <c r="AS3019" i="1"/>
  <c r="AR3019" i="1"/>
  <c r="AQ3019" i="1"/>
  <c r="AP3019" i="1"/>
  <c r="AO3019" i="1"/>
  <c r="AN3019" i="1"/>
  <c r="AM3019" i="1"/>
  <c r="AL3019" i="1"/>
  <c r="AK3019" i="1"/>
  <c r="AI3019" i="1"/>
  <c r="AH3019" i="1"/>
  <c r="AG3019" i="1"/>
  <c r="AF3019" i="1"/>
  <c r="AE3019" i="1"/>
  <c r="AV3014" i="1"/>
  <c r="AV3013" i="1" s="1"/>
  <c r="AU3014" i="1"/>
  <c r="AU3013" i="1" s="1"/>
  <c r="AT3014" i="1"/>
  <c r="AT3013" i="1" s="1"/>
  <c r="AS3014" i="1"/>
  <c r="AS3013" i="1" s="1"/>
  <c r="AR3014" i="1"/>
  <c r="AR3013" i="1" s="1"/>
  <c r="AQ3014" i="1"/>
  <c r="AQ3013" i="1" s="1"/>
  <c r="AP3014" i="1"/>
  <c r="AP3013" i="1" s="1"/>
  <c r="AO3014" i="1"/>
  <c r="AO3013" i="1" s="1"/>
  <c r="AN3014" i="1"/>
  <c r="AN3013" i="1" s="1"/>
  <c r="AM3014" i="1"/>
  <c r="AM3013" i="1" s="1"/>
  <c r="AL3014" i="1"/>
  <c r="AL3013" i="1" s="1"/>
  <c r="AK3014" i="1"/>
  <c r="AI3014" i="1"/>
  <c r="AI3013" i="1" s="1"/>
  <c r="AH3014" i="1"/>
  <c r="AH3013" i="1" s="1"/>
  <c r="AG3014" i="1"/>
  <c r="AG3013" i="1" s="1"/>
  <c r="AF3014" i="1"/>
  <c r="AF3013" i="1" s="1"/>
  <c r="AE3014" i="1"/>
  <c r="AV3009" i="1"/>
  <c r="AU3009" i="1"/>
  <c r="AT3009" i="1"/>
  <c r="AS3009" i="1"/>
  <c r="AR3009" i="1"/>
  <c r="AQ3009" i="1"/>
  <c r="AP3009" i="1"/>
  <c r="AO3009" i="1"/>
  <c r="AN3009" i="1"/>
  <c r="AM3009" i="1"/>
  <c r="AL3009" i="1"/>
  <c r="AK3009" i="1"/>
  <c r="AI3009" i="1"/>
  <c r="AH3009" i="1"/>
  <c r="AG3009" i="1"/>
  <c r="AF3009" i="1"/>
  <c r="AE3009" i="1"/>
  <c r="AV2998" i="1"/>
  <c r="AU2998" i="1"/>
  <c r="AT2998" i="1"/>
  <c r="AS2998" i="1"/>
  <c r="AR2998" i="1"/>
  <c r="AQ2998" i="1"/>
  <c r="AP2998" i="1"/>
  <c r="AO2998" i="1"/>
  <c r="AN2998" i="1"/>
  <c r="AM2998" i="1"/>
  <c r="AL2998" i="1"/>
  <c r="AK2998" i="1"/>
  <c r="AI2998" i="1"/>
  <c r="AH2998" i="1"/>
  <c r="AG2998" i="1"/>
  <c r="AF2998" i="1"/>
  <c r="AE2998" i="1"/>
  <c r="AV2992" i="1"/>
  <c r="AV2990" i="1" s="1"/>
  <c r="AU2992" i="1"/>
  <c r="AU2990" i="1" s="1"/>
  <c r="AT2992" i="1"/>
  <c r="AT2990" i="1" s="1"/>
  <c r="AS2992" i="1"/>
  <c r="AS2990" i="1" s="1"/>
  <c r="AR2992" i="1"/>
  <c r="AR2990" i="1" s="1"/>
  <c r="AQ2992" i="1"/>
  <c r="AQ2990" i="1" s="1"/>
  <c r="AP2992" i="1"/>
  <c r="AP2990" i="1" s="1"/>
  <c r="AO2992" i="1"/>
  <c r="AO2990" i="1" s="1"/>
  <c r="AN2992" i="1"/>
  <c r="AN2990" i="1" s="1"/>
  <c r="AM2992" i="1"/>
  <c r="AM2990" i="1" s="1"/>
  <c r="AL2992" i="1"/>
  <c r="AL2990" i="1" s="1"/>
  <c r="AK2992" i="1"/>
  <c r="AI2992" i="1"/>
  <c r="AI2990" i="1" s="1"/>
  <c r="AH2992" i="1"/>
  <c r="AH2990" i="1" s="1"/>
  <c r="AG2992" i="1"/>
  <c r="AG2990" i="1" s="1"/>
  <c r="AF2992" i="1"/>
  <c r="AF2990" i="1" s="1"/>
  <c r="AE2992" i="1"/>
  <c r="AV2976" i="1"/>
  <c r="AU2976" i="1"/>
  <c r="AT2976" i="1"/>
  <c r="AS2976" i="1"/>
  <c r="AR2976" i="1"/>
  <c r="AQ2976" i="1"/>
  <c r="AP2976" i="1"/>
  <c r="AO2976" i="1"/>
  <c r="AN2976" i="1"/>
  <c r="AM2976" i="1"/>
  <c r="AL2976" i="1"/>
  <c r="AK2976" i="1"/>
  <c r="AI2976" i="1"/>
  <c r="AH2976" i="1"/>
  <c r="AG2976" i="1"/>
  <c r="AF2976" i="1"/>
  <c r="AE2976" i="1"/>
  <c r="AV2975" i="1"/>
  <c r="AU2975" i="1"/>
  <c r="AT2975" i="1"/>
  <c r="AS2975" i="1"/>
  <c r="AR2975" i="1"/>
  <c r="AQ2975" i="1"/>
  <c r="AP2975" i="1"/>
  <c r="AO2975" i="1"/>
  <c r="AN2975" i="1"/>
  <c r="AM2975" i="1"/>
  <c r="AL2975" i="1"/>
  <c r="AK2975" i="1"/>
  <c r="AI2975" i="1"/>
  <c r="AH2975" i="1"/>
  <c r="AG2975" i="1"/>
  <c r="AF2975" i="1"/>
  <c r="AE2975" i="1"/>
  <c r="AV2974" i="1"/>
  <c r="AU2974" i="1"/>
  <c r="AT2974" i="1"/>
  <c r="AS2974" i="1"/>
  <c r="AR2974" i="1"/>
  <c r="AQ2974" i="1"/>
  <c r="AP2974" i="1"/>
  <c r="AO2974" i="1"/>
  <c r="AN2974" i="1"/>
  <c r="AM2974" i="1"/>
  <c r="AL2974" i="1"/>
  <c r="AK2974" i="1"/>
  <c r="AI2974" i="1"/>
  <c r="AH2974" i="1"/>
  <c r="AG2974" i="1"/>
  <c r="AF2974" i="1"/>
  <c r="AE2974" i="1"/>
  <c r="AV2966" i="1"/>
  <c r="AU2966" i="1"/>
  <c r="AT2966" i="1"/>
  <c r="AS2966" i="1"/>
  <c r="AR2966" i="1"/>
  <c r="AQ2966" i="1"/>
  <c r="AP2966" i="1"/>
  <c r="AO2966" i="1"/>
  <c r="AN2966" i="1"/>
  <c r="AM2966" i="1"/>
  <c r="AL2966" i="1"/>
  <c r="AK2966" i="1"/>
  <c r="AI2966" i="1"/>
  <c r="AH2966" i="1"/>
  <c r="AG2966" i="1"/>
  <c r="AF2966" i="1"/>
  <c r="AE2966" i="1"/>
  <c r="AV2953" i="1"/>
  <c r="AU2953" i="1"/>
  <c r="AT2953" i="1"/>
  <c r="AS2953" i="1"/>
  <c r="AR2953" i="1"/>
  <c r="AQ2953" i="1"/>
  <c r="AP2953" i="1"/>
  <c r="AO2953" i="1"/>
  <c r="AN2953" i="1"/>
  <c r="AM2953" i="1"/>
  <c r="AL2953" i="1"/>
  <c r="AK2953" i="1"/>
  <c r="AI2953" i="1"/>
  <c r="AH2953" i="1"/>
  <c r="AG2953" i="1"/>
  <c r="AF2953" i="1"/>
  <c r="AE2953" i="1"/>
  <c r="AV2947" i="1"/>
  <c r="AU2947" i="1"/>
  <c r="AT2947" i="1"/>
  <c r="AS2947" i="1"/>
  <c r="AR2947" i="1"/>
  <c r="AQ2947" i="1"/>
  <c r="AP2947" i="1"/>
  <c r="AO2947" i="1"/>
  <c r="AN2947" i="1"/>
  <c r="AM2947" i="1"/>
  <c r="AL2947" i="1"/>
  <c r="AK2947" i="1"/>
  <c r="AI2947" i="1"/>
  <c r="AH2947" i="1"/>
  <c r="AG2947" i="1"/>
  <c r="AF2947" i="1"/>
  <c r="AE2947" i="1"/>
  <c r="AV2943" i="1"/>
  <c r="AU2943" i="1"/>
  <c r="AT2943" i="1"/>
  <c r="AS2943" i="1"/>
  <c r="AR2943" i="1"/>
  <c r="AQ2943" i="1"/>
  <c r="AP2943" i="1"/>
  <c r="AO2943" i="1"/>
  <c r="AN2943" i="1"/>
  <c r="AM2943" i="1"/>
  <c r="AL2943" i="1"/>
  <c r="AK2943" i="1"/>
  <c r="AI2943" i="1"/>
  <c r="AH2943" i="1"/>
  <c r="AG2943" i="1"/>
  <c r="AF2943" i="1"/>
  <c r="AE2943" i="1"/>
  <c r="AV2935" i="1"/>
  <c r="AU2935" i="1"/>
  <c r="AT2935" i="1"/>
  <c r="AS2935" i="1"/>
  <c r="AR2935" i="1"/>
  <c r="AQ2935" i="1"/>
  <c r="AP2935" i="1"/>
  <c r="AO2935" i="1"/>
  <c r="AN2935" i="1"/>
  <c r="AM2935" i="1"/>
  <c r="AL2935" i="1"/>
  <c r="AK2935" i="1"/>
  <c r="AI2935" i="1"/>
  <c r="AH2935" i="1"/>
  <c r="AG2935" i="1"/>
  <c r="AF2935" i="1"/>
  <c r="AE2935" i="1"/>
  <c r="AV2931" i="1"/>
  <c r="AU2931" i="1"/>
  <c r="AT2931" i="1"/>
  <c r="AS2931" i="1"/>
  <c r="AR2931" i="1"/>
  <c r="AQ2931" i="1"/>
  <c r="AP2931" i="1"/>
  <c r="AO2931" i="1"/>
  <c r="AN2931" i="1"/>
  <c r="AM2931" i="1"/>
  <c r="AL2931" i="1"/>
  <c r="AK2931" i="1"/>
  <c r="AI2931" i="1"/>
  <c r="AH2931" i="1"/>
  <c r="AG2931" i="1"/>
  <c r="AF2931" i="1"/>
  <c r="AE2931" i="1"/>
  <c r="AV2928" i="1"/>
  <c r="AU2928" i="1"/>
  <c r="AT2928" i="1"/>
  <c r="AS2928" i="1"/>
  <c r="AR2928" i="1"/>
  <c r="AQ2928" i="1"/>
  <c r="AP2928" i="1"/>
  <c r="AO2928" i="1"/>
  <c r="AN2928" i="1"/>
  <c r="AM2928" i="1"/>
  <c r="AL2928" i="1"/>
  <c r="AK2928" i="1"/>
  <c r="AI2928" i="1"/>
  <c r="AH2928" i="1"/>
  <c r="AG2928" i="1"/>
  <c r="AF2928" i="1"/>
  <c r="AE2928" i="1"/>
  <c r="AV2925" i="1"/>
  <c r="AU2925" i="1"/>
  <c r="AT2925" i="1"/>
  <c r="AS2925" i="1"/>
  <c r="AR2925" i="1"/>
  <c r="AQ2925" i="1"/>
  <c r="AP2925" i="1"/>
  <c r="AO2925" i="1"/>
  <c r="AN2925" i="1"/>
  <c r="AM2925" i="1"/>
  <c r="AL2925" i="1"/>
  <c r="AK2925" i="1"/>
  <c r="AI2925" i="1"/>
  <c r="AH2925" i="1"/>
  <c r="AG2925" i="1"/>
  <c r="AF2925" i="1"/>
  <c r="AE2925" i="1"/>
  <c r="AV2921" i="1"/>
  <c r="AU2921" i="1"/>
  <c r="AT2921" i="1"/>
  <c r="AS2921" i="1"/>
  <c r="AR2921" i="1"/>
  <c r="AQ2921" i="1"/>
  <c r="AP2921" i="1"/>
  <c r="AO2921" i="1"/>
  <c r="AN2921" i="1"/>
  <c r="AM2921" i="1"/>
  <c r="AL2921" i="1"/>
  <c r="AK2921" i="1"/>
  <c r="AI2921" i="1"/>
  <c r="AH2921" i="1"/>
  <c r="AG2921" i="1"/>
  <c r="AF2921" i="1"/>
  <c r="AE2921" i="1"/>
  <c r="AV2915" i="1"/>
  <c r="AU2915" i="1"/>
  <c r="AT2915" i="1"/>
  <c r="AS2915" i="1"/>
  <c r="AR2915" i="1"/>
  <c r="AQ2915" i="1"/>
  <c r="AP2915" i="1"/>
  <c r="AO2915" i="1"/>
  <c r="AN2915" i="1"/>
  <c r="AM2915" i="1"/>
  <c r="AL2915" i="1"/>
  <c r="AK2915" i="1"/>
  <c r="AI2915" i="1"/>
  <c r="AH2915" i="1"/>
  <c r="AG2915" i="1"/>
  <c r="AF2915" i="1"/>
  <c r="AE2915" i="1"/>
  <c r="AV2909" i="1"/>
  <c r="AV2907" i="1" s="1"/>
  <c r="AU2909" i="1"/>
  <c r="AU2907" i="1" s="1"/>
  <c r="AT2909" i="1"/>
  <c r="AT2907" i="1" s="1"/>
  <c r="AS2909" i="1"/>
  <c r="AS2907" i="1" s="1"/>
  <c r="AR2909" i="1"/>
  <c r="AR2907" i="1" s="1"/>
  <c r="AQ2909" i="1"/>
  <c r="AQ2907" i="1" s="1"/>
  <c r="AP2909" i="1"/>
  <c r="AP2907" i="1" s="1"/>
  <c r="AO2909" i="1"/>
  <c r="AO2907" i="1" s="1"/>
  <c r="AN2909" i="1"/>
  <c r="AN2907" i="1" s="1"/>
  <c r="AM2909" i="1"/>
  <c r="AM2907" i="1" s="1"/>
  <c r="AL2909" i="1"/>
  <c r="AL2907" i="1" s="1"/>
  <c r="AK2909" i="1"/>
  <c r="AI2909" i="1"/>
  <c r="AI2907" i="1" s="1"/>
  <c r="AH2909" i="1"/>
  <c r="AH2907" i="1" s="1"/>
  <c r="AG2909" i="1"/>
  <c r="AG2907" i="1" s="1"/>
  <c r="AF2909" i="1"/>
  <c r="AF2907" i="1" s="1"/>
  <c r="AE2909" i="1"/>
  <c r="AV2885" i="1"/>
  <c r="AU2885" i="1"/>
  <c r="AT2885" i="1"/>
  <c r="AS2885" i="1"/>
  <c r="AR2885" i="1"/>
  <c r="AQ2885" i="1"/>
  <c r="AP2885" i="1"/>
  <c r="AO2885" i="1"/>
  <c r="AN2885" i="1"/>
  <c r="AM2885" i="1"/>
  <c r="AL2885" i="1"/>
  <c r="AK2885" i="1"/>
  <c r="AI2885" i="1"/>
  <c r="AH2885" i="1"/>
  <c r="AG2885" i="1"/>
  <c r="AF2885" i="1"/>
  <c r="AE2885" i="1"/>
  <c r="AV2882" i="1"/>
  <c r="AU2882" i="1"/>
  <c r="AT2882" i="1"/>
  <c r="AS2882" i="1"/>
  <c r="AR2882" i="1"/>
  <c r="AQ2882" i="1"/>
  <c r="AP2882" i="1"/>
  <c r="AO2882" i="1"/>
  <c r="AN2882" i="1"/>
  <c r="AM2882" i="1"/>
  <c r="AL2882" i="1"/>
  <c r="AK2882" i="1"/>
  <c r="AI2882" i="1"/>
  <c r="AH2882" i="1"/>
  <c r="AG2882" i="1"/>
  <c r="AF2882" i="1"/>
  <c r="AE2882" i="1"/>
  <c r="AV2878" i="1"/>
  <c r="AV2877" i="1" s="1"/>
  <c r="AU2878" i="1"/>
  <c r="AU2877" i="1" s="1"/>
  <c r="AT2878" i="1"/>
  <c r="AT2877" i="1" s="1"/>
  <c r="AS2878" i="1"/>
  <c r="AS2877" i="1" s="1"/>
  <c r="AR2878" i="1"/>
  <c r="AR2877" i="1" s="1"/>
  <c r="AQ2878" i="1"/>
  <c r="AQ2877" i="1" s="1"/>
  <c r="AP2878" i="1"/>
  <c r="AP2877" i="1" s="1"/>
  <c r="AO2878" i="1"/>
  <c r="AO2877" i="1" s="1"/>
  <c r="AN2878" i="1"/>
  <c r="AN2877" i="1" s="1"/>
  <c r="AM2878" i="1"/>
  <c r="AM2877" i="1" s="1"/>
  <c r="AL2878" i="1"/>
  <c r="AL2877" i="1" s="1"/>
  <c r="AK2878" i="1"/>
  <c r="AI2878" i="1"/>
  <c r="AI2877" i="1" s="1"/>
  <c r="AH2878" i="1"/>
  <c r="AH2877" i="1" s="1"/>
  <c r="AG2878" i="1"/>
  <c r="AG2877" i="1" s="1"/>
  <c r="AF2878" i="1"/>
  <c r="AF2877" i="1" s="1"/>
  <c r="AE2878" i="1"/>
  <c r="AV2872" i="1"/>
  <c r="AU2872" i="1"/>
  <c r="AT2872" i="1"/>
  <c r="AS2872" i="1"/>
  <c r="AR2872" i="1"/>
  <c r="AQ2872" i="1"/>
  <c r="AP2872" i="1"/>
  <c r="AO2872" i="1"/>
  <c r="AN2872" i="1"/>
  <c r="AM2872" i="1"/>
  <c r="AL2872" i="1"/>
  <c r="AK2872" i="1"/>
  <c r="AI2872" i="1"/>
  <c r="AH2872" i="1"/>
  <c r="AG2872" i="1"/>
  <c r="AF2872" i="1"/>
  <c r="AE2872" i="1"/>
  <c r="AV2862" i="1"/>
  <c r="AU2862" i="1"/>
  <c r="AT2862" i="1"/>
  <c r="AS2862" i="1"/>
  <c r="AR2862" i="1"/>
  <c r="AQ2862" i="1"/>
  <c r="AP2862" i="1"/>
  <c r="AO2862" i="1"/>
  <c r="AN2862" i="1"/>
  <c r="AM2862" i="1"/>
  <c r="AL2862" i="1"/>
  <c r="AK2862" i="1"/>
  <c r="AI2862" i="1"/>
  <c r="AH2862" i="1"/>
  <c r="AG2862" i="1"/>
  <c r="AF2862" i="1"/>
  <c r="AE2862" i="1"/>
  <c r="AV2856" i="1"/>
  <c r="AV2854" i="1" s="1"/>
  <c r="AU2856" i="1"/>
  <c r="AU2854" i="1" s="1"/>
  <c r="AT2856" i="1"/>
  <c r="AT2854" i="1" s="1"/>
  <c r="AS2856" i="1"/>
  <c r="AS2854" i="1" s="1"/>
  <c r="AR2856" i="1"/>
  <c r="AR2854" i="1" s="1"/>
  <c r="AQ2856" i="1"/>
  <c r="AQ2854" i="1" s="1"/>
  <c r="AP2856" i="1"/>
  <c r="AP2854" i="1" s="1"/>
  <c r="AO2856" i="1"/>
  <c r="AO2854" i="1" s="1"/>
  <c r="AN2856" i="1"/>
  <c r="AN2854" i="1" s="1"/>
  <c r="AM2856" i="1"/>
  <c r="AM2854" i="1" s="1"/>
  <c r="AL2856" i="1"/>
  <c r="AL2854" i="1" s="1"/>
  <c r="AK2856" i="1"/>
  <c r="AI2856" i="1"/>
  <c r="AI2854" i="1" s="1"/>
  <c r="AH2856" i="1"/>
  <c r="AH2854" i="1" s="1"/>
  <c r="AG2856" i="1"/>
  <c r="AG2854" i="1" s="1"/>
  <c r="AF2856" i="1"/>
  <c r="AF2854" i="1" s="1"/>
  <c r="AE2856" i="1"/>
  <c r="AV2840" i="1"/>
  <c r="AU2840" i="1"/>
  <c r="AT2840" i="1"/>
  <c r="AS2840" i="1"/>
  <c r="AR2840" i="1"/>
  <c r="AQ2840" i="1"/>
  <c r="AP2840" i="1"/>
  <c r="AO2840" i="1"/>
  <c r="AN2840" i="1"/>
  <c r="AM2840" i="1"/>
  <c r="AL2840" i="1"/>
  <c r="AK2840" i="1"/>
  <c r="AI2840" i="1"/>
  <c r="AH2840" i="1"/>
  <c r="AG2840" i="1"/>
  <c r="AF2840" i="1"/>
  <c r="AE2840" i="1"/>
  <c r="AV2839" i="1"/>
  <c r="AU2839" i="1"/>
  <c r="AT2839" i="1"/>
  <c r="AS2839" i="1"/>
  <c r="AR2839" i="1"/>
  <c r="AQ2839" i="1"/>
  <c r="AP2839" i="1"/>
  <c r="AO2839" i="1"/>
  <c r="AN2839" i="1"/>
  <c r="AM2839" i="1"/>
  <c r="AL2839" i="1"/>
  <c r="AK2839" i="1"/>
  <c r="AI2839" i="1"/>
  <c r="AH2839" i="1"/>
  <c r="AG2839" i="1"/>
  <c r="AF2839" i="1"/>
  <c r="AE2839" i="1"/>
  <c r="AV2832" i="1"/>
  <c r="AU2832" i="1"/>
  <c r="AT2832" i="1"/>
  <c r="AS2832" i="1"/>
  <c r="AR2832" i="1"/>
  <c r="AQ2832" i="1"/>
  <c r="AP2832" i="1"/>
  <c r="AO2832" i="1"/>
  <c r="AN2832" i="1"/>
  <c r="AM2832" i="1"/>
  <c r="AL2832" i="1"/>
  <c r="AK2832" i="1"/>
  <c r="AI2832" i="1"/>
  <c r="AH2832" i="1"/>
  <c r="AG2832" i="1"/>
  <c r="AF2832" i="1"/>
  <c r="AE2832" i="1"/>
  <c r="AV2830" i="1"/>
  <c r="AU2830" i="1"/>
  <c r="AT2830" i="1"/>
  <c r="AS2830" i="1"/>
  <c r="AR2830" i="1"/>
  <c r="AQ2830" i="1"/>
  <c r="AP2830" i="1"/>
  <c r="AO2830" i="1"/>
  <c r="AN2830" i="1"/>
  <c r="AM2830" i="1"/>
  <c r="AL2830" i="1"/>
  <c r="AK2830" i="1"/>
  <c r="AI2830" i="1"/>
  <c r="AH2830" i="1"/>
  <c r="AG2830" i="1"/>
  <c r="AF2830" i="1"/>
  <c r="AE2830" i="1"/>
  <c r="AV2825" i="1"/>
  <c r="AU2825" i="1"/>
  <c r="AT2825" i="1"/>
  <c r="AS2825" i="1"/>
  <c r="AR2825" i="1"/>
  <c r="AQ2825" i="1"/>
  <c r="AP2825" i="1"/>
  <c r="AO2825" i="1"/>
  <c r="AN2825" i="1"/>
  <c r="AM2825" i="1"/>
  <c r="AL2825" i="1"/>
  <c r="AK2825" i="1"/>
  <c r="AI2825" i="1"/>
  <c r="AH2825" i="1"/>
  <c r="AG2825" i="1"/>
  <c r="AF2825" i="1"/>
  <c r="AE2825" i="1"/>
  <c r="AV2814" i="1"/>
  <c r="AU2814" i="1"/>
  <c r="AT2814" i="1"/>
  <c r="AS2814" i="1"/>
  <c r="AR2814" i="1"/>
  <c r="AQ2814" i="1"/>
  <c r="AP2814" i="1"/>
  <c r="AO2814" i="1"/>
  <c r="AN2814" i="1"/>
  <c r="AM2814" i="1"/>
  <c r="AL2814" i="1"/>
  <c r="AK2814" i="1"/>
  <c r="AI2814" i="1"/>
  <c r="AH2814" i="1"/>
  <c r="AG2814" i="1"/>
  <c r="AF2814" i="1"/>
  <c r="AE2814" i="1"/>
  <c r="AV2810" i="1"/>
  <c r="AU2810" i="1"/>
  <c r="AT2810" i="1"/>
  <c r="AS2810" i="1"/>
  <c r="AR2810" i="1"/>
  <c r="AQ2810" i="1"/>
  <c r="AP2810" i="1"/>
  <c r="AO2810" i="1"/>
  <c r="AN2810" i="1"/>
  <c r="AM2810" i="1"/>
  <c r="AL2810" i="1"/>
  <c r="AK2810" i="1"/>
  <c r="AI2810" i="1"/>
  <c r="AH2810" i="1"/>
  <c r="AG2810" i="1"/>
  <c r="AF2810" i="1"/>
  <c r="AE2810" i="1"/>
  <c r="AV2802" i="1"/>
  <c r="AU2802" i="1"/>
  <c r="AT2802" i="1"/>
  <c r="AS2802" i="1"/>
  <c r="AR2802" i="1"/>
  <c r="AQ2802" i="1"/>
  <c r="AP2802" i="1"/>
  <c r="AO2802" i="1"/>
  <c r="AN2802" i="1"/>
  <c r="AM2802" i="1"/>
  <c r="AL2802" i="1"/>
  <c r="AK2802" i="1"/>
  <c r="AI2802" i="1"/>
  <c r="AH2802" i="1"/>
  <c r="AG2802" i="1"/>
  <c r="AF2802" i="1"/>
  <c r="AE2802" i="1"/>
  <c r="AV2799" i="1"/>
  <c r="AU2799" i="1"/>
  <c r="AT2799" i="1"/>
  <c r="AS2799" i="1"/>
  <c r="AR2799" i="1"/>
  <c r="AQ2799" i="1"/>
  <c r="AP2799" i="1"/>
  <c r="AO2799" i="1"/>
  <c r="AN2799" i="1"/>
  <c r="AM2799" i="1"/>
  <c r="AL2799" i="1"/>
  <c r="AK2799" i="1"/>
  <c r="AI2799" i="1"/>
  <c r="AH2799" i="1"/>
  <c r="AG2799" i="1"/>
  <c r="AF2799" i="1"/>
  <c r="AE2799" i="1"/>
  <c r="AV2793" i="1"/>
  <c r="AV2791" i="1" s="1"/>
  <c r="AU2793" i="1"/>
  <c r="AU2791" i="1" s="1"/>
  <c r="AT2793" i="1"/>
  <c r="AT2791" i="1" s="1"/>
  <c r="AS2793" i="1"/>
  <c r="AS2791" i="1" s="1"/>
  <c r="AR2793" i="1"/>
  <c r="AR2791" i="1" s="1"/>
  <c r="AQ2793" i="1"/>
  <c r="AQ2791" i="1" s="1"/>
  <c r="AP2793" i="1"/>
  <c r="AP2791" i="1" s="1"/>
  <c r="AO2793" i="1"/>
  <c r="AO2791" i="1" s="1"/>
  <c r="AN2793" i="1"/>
  <c r="AN2791" i="1" s="1"/>
  <c r="AM2793" i="1"/>
  <c r="AM2791" i="1" s="1"/>
  <c r="AL2793" i="1"/>
  <c r="AL2791" i="1" s="1"/>
  <c r="AK2793" i="1"/>
  <c r="AI2793" i="1"/>
  <c r="AI2791" i="1" s="1"/>
  <c r="AH2793" i="1"/>
  <c r="AH2791" i="1" s="1"/>
  <c r="AG2793" i="1"/>
  <c r="AG2791" i="1" s="1"/>
  <c r="AF2793" i="1"/>
  <c r="AF2791" i="1" s="1"/>
  <c r="AE2793" i="1"/>
  <c r="AV2767" i="1"/>
  <c r="AU2767" i="1"/>
  <c r="AT2767" i="1"/>
  <c r="AS2767" i="1"/>
  <c r="AR2767" i="1"/>
  <c r="AQ2767" i="1"/>
  <c r="AP2767" i="1"/>
  <c r="AO2767" i="1"/>
  <c r="AN2767" i="1"/>
  <c r="AM2767" i="1"/>
  <c r="AL2767" i="1"/>
  <c r="AK2767" i="1"/>
  <c r="AI2767" i="1"/>
  <c r="AH2767" i="1"/>
  <c r="AG2767" i="1"/>
  <c r="AF2767" i="1"/>
  <c r="AE2767" i="1"/>
  <c r="AV2761" i="1"/>
  <c r="AU2761" i="1"/>
  <c r="AT2761" i="1"/>
  <c r="AS2761" i="1"/>
  <c r="AR2761" i="1"/>
  <c r="AQ2761" i="1"/>
  <c r="AP2761" i="1"/>
  <c r="AO2761" i="1"/>
  <c r="AN2761" i="1"/>
  <c r="AM2761" i="1"/>
  <c r="AL2761" i="1"/>
  <c r="AK2761" i="1"/>
  <c r="AI2761" i="1"/>
  <c r="AH2761" i="1"/>
  <c r="AG2761" i="1"/>
  <c r="AF2761" i="1"/>
  <c r="AE2761" i="1"/>
  <c r="AV2754" i="1"/>
  <c r="AU2754" i="1"/>
  <c r="AT2754" i="1"/>
  <c r="AS2754" i="1"/>
  <c r="AR2754" i="1"/>
  <c r="AQ2754" i="1"/>
  <c r="AP2754" i="1"/>
  <c r="AO2754" i="1"/>
  <c r="AN2754" i="1"/>
  <c r="AM2754" i="1"/>
  <c r="AL2754" i="1"/>
  <c r="AK2754" i="1"/>
  <c r="AI2754" i="1"/>
  <c r="AH2754" i="1"/>
  <c r="AG2754" i="1"/>
  <c r="AF2754" i="1"/>
  <c r="AE2754" i="1"/>
  <c r="AV2751" i="1"/>
  <c r="AU2751" i="1"/>
  <c r="AT2751" i="1"/>
  <c r="AS2751" i="1"/>
  <c r="AR2751" i="1"/>
  <c r="AQ2751" i="1"/>
  <c r="AP2751" i="1"/>
  <c r="AO2751" i="1"/>
  <c r="AN2751" i="1"/>
  <c r="AM2751" i="1"/>
  <c r="AL2751" i="1"/>
  <c r="AK2751" i="1"/>
  <c r="AI2751" i="1"/>
  <c r="AH2751" i="1"/>
  <c r="AG2751" i="1"/>
  <c r="AF2751" i="1"/>
  <c r="AE2751" i="1"/>
  <c r="AV2747" i="1"/>
  <c r="AU2747" i="1"/>
  <c r="AT2747" i="1"/>
  <c r="AS2747" i="1"/>
  <c r="AR2747" i="1"/>
  <c r="AQ2747" i="1"/>
  <c r="AP2747" i="1"/>
  <c r="AO2747" i="1"/>
  <c r="AN2747" i="1"/>
  <c r="AM2747" i="1"/>
  <c r="AL2747" i="1"/>
  <c r="AK2747" i="1"/>
  <c r="AI2747" i="1"/>
  <c r="AH2747" i="1"/>
  <c r="AG2747" i="1"/>
  <c r="AF2747" i="1"/>
  <c r="AE2747" i="1"/>
  <c r="AV2741" i="1"/>
  <c r="AU2741" i="1"/>
  <c r="AT2741" i="1"/>
  <c r="AS2741" i="1"/>
  <c r="AR2741" i="1"/>
  <c r="AQ2741" i="1"/>
  <c r="AP2741" i="1"/>
  <c r="AO2741" i="1"/>
  <c r="AN2741" i="1"/>
  <c r="AM2741" i="1"/>
  <c r="AL2741" i="1"/>
  <c r="AK2741" i="1"/>
  <c r="AI2741" i="1"/>
  <c r="AH2741" i="1"/>
  <c r="AG2741" i="1"/>
  <c r="AF2741" i="1"/>
  <c r="AE2741" i="1"/>
  <c r="AV2737" i="1"/>
  <c r="AU2737" i="1"/>
  <c r="AT2737" i="1"/>
  <c r="AS2737" i="1"/>
  <c r="AR2737" i="1"/>
  <c r="AQ2737" i="1"/>
  <c r="AP2737" i="1"/>
  <c r="AO2737" i="1"/>
  <c r="AN2737" i="1"/>
  <c r="AM2737" i="1"/>
  <c r="AL2737" i="1"/>
  <c r="AK2737" i="1"/>
  <c r="AI2737" i="1"/>
  <c r="AH2737" i="1"/>
  <c r="AG2737" i="1"/>
  <c r="AF2737" i="1"/>
  <c r="AE2737" i="1"/>
  <c r="AV2729" i="1"/>
  <c r="AU2729" i="1"/>
  <c r="AT2729" i="1"/>
  <c r="AS2729" i="1"/>
  <c r="AR2729" i="1"/>
  <c r="AQ2729" i="1"/>
  <c r="AP2729" i="1"/>
  <c r="AO2729" i="1"/>
  <c r="AN2729" i="1"/>
  <c r="AM2729" i="1"/>
  <c r="AL2729" i="1"/>
  <c r="AK2729" i="1"/>
  <c r="AI2729" i="1"/>
  <c r="AH2729" i="1"/>
  <c r="AG2729" i="1"/>
  <c r="AF2729" i="1"/>
  <c r="AE2729" i="1"/>
  <c r="AV2725" i="1"/>
  <c r="AU2725" i="1"/>
  <c r="AT2725" i="1"/>
  <c r="AS2725" i="1"/>
  <c r="AR2725" i="1"/>
  <c r="AQ2725" i="1"/>
  <c r="AP2725" i="1"/>
  <c r="AO2725" i="1"/>
  <c r="AN2725" i="1"/>
  <c r="AM2725" i="1"/>
  <c r="AL2725" i="1"/>
  <c r="AK2725" i="1"/>
  <c r="AI2725" i="1"/>
  <c r="AH2725" i="1"/>
  <c r="AG2725" i="1"/>
  <c r="AF2725" i="1"/>
  <c r="AE2725" i="1"/>
  <c r="AV2716" i="1"/>
  <c r="AU2716" i="1"/>
  <c r="AT2716" i="1"/>
  <c r="AS2716" i="1"/>
  <c r="AR2716" i="1"/>
  <c r="AQ2716" i="1"/>
  <c r="AP2716" i="1"/>
  <c r="AO2716" i="1"/>
  <c r="AN2716" i="1"/>
  <c r="AM2716" i="1"/>
  <c r="AL2716" i="1"/>
  <c r="AK2716" i="1"/>
  <c r="AI2716" i="1"/>
  <c r="AH2716" i="1"/>
  <c r="AG2716" i="1"/>
  <c r="AF2716" i="1"/>
  <c r="AE2716" i="1"/>
  <c r="AV2710" i="1"/>
  <c r="AU2710" i="1"/>
  <c r="AT2710" i="1"/>
  <c r="AS2710" i="1"/>
  <c r="AR2710" i="1"/>
  <c r="AQ2710" i="1"/>
  <c r="AP2710" i="1"/>
  <c r="AO2710" i="1"/>
  <c r="AN2710" i="1"/>
  <c r="AM2710" i="1"/>
  <c r="AL2710" i="1"/>
  <c r="AK2710" i="1"/>
  <c r="AI2710" i="1"/>
  <c r="AH2710" i="1"/>
  <c r="AG2710" i="1"/>
  <c r="AF2710" i="1"/>
  <c r="AE2710" i="1"/>
  <c r="AV2707" i="1"/>
  <c r="AU2707" i="1"/>
  <c r="AT2707" i="1"/>
  <c r="AS2707" i="1"/>
  <c r="AR2707" i="1"/>
  <c r="AQ2707" i="1"/>
  <c r="AP2707" i="1"/>
  <c r="AO2707" i="1"/>
  <c r="AN2707" i="1"/>
  <c r="AM2707" i="1"/>
  <c r="AL2707" i="1"/>
  <c r="AK2707" i="1"/>
  <c r="AI2707" i="1"/>
  <c r="AH2707" i="1"/>
  <c r="AG2707" i="1"/>
  <c r="AF2707" i="1"/>
  <c r="AE2707" i="1"/>
  <c r="AV2701" i="1"/>
  <c r="AU2701" i="1"/>
  <c r="AT2701" i="1"/>
  <c r="AS2701" i="1"/>
  <c r="AR2701" i="1"/>
  <c r="AQ2701" i="1"/>
  <c r="AP2701" i="1"/>
  <c r="AO2701" i="1"/>
  <c r="AN2701" i="1"/>
  <c r="AM2701" i="1"/>
  <c r="AL2701" i="1"/>
  <c r="AK2701" i="1"/>
  <c r="AI2701" i="1"/>
  <c r="AH2701" i="1"/>
  <c r="AG2701" i="1"/>
  <c r="AF2701" i="1"/>
  <c r="AE2701" i="1"/>
  <c r="AV2698" i="1"/>
  <c r="AU2698" i="1"/>
  <c r="AT2698" i="1"/>
  <c r="AS2698" i="1"/>
  <c r="AR2698" i="1"/>
  <c r="AQ2698" i="1"/>
  <c r="AP2698" i="1"/>
  <c r="AO2698" i="1"/>
  <c r="AN2698" i="1"/>
  <c r="AM2698" i="1"/>
  <c r="AL2698" i="1"/>
  <c r="AK2698" i="1"/>
  <c r="AI2698" i="1"/>
  <c r="AH2698" i="1"/>
  <c r="AG2698" i="1"/>
  <c r="AF2698" i="1"/>
  <c r="AE2698" i="1"/>
  <c r="AV2694" i="1"/>
  <c r="AU2694" i="1"/>
  <c r="AT2694" i="1"/>
  <c r="AS2694" i="1"/>
  <c r="AR2694" i="1"/>
  <c r="AQ2694" i="1"/>
  <c r="AP2694" i="1"/>
  <c r="AO2694" i="1"/>
  <c r="AN2694" i="1"/>
  <c r="AM2694" i="1"/>
  <c r="AL2694" i="1"/>
  <c r="AK2694" i="1"/>
  <c r="AI2694" i="1"/>
  <c r="AH2694" i="1"/>
  <c r="AG2694" i="1"/>
  <c r="AF2694" i="1"/>
  <c r="AE2694" i="1"/>
  <c r="AV2688" i="1"/>
  <c r="AV2686" i="1" s="1"/>
  <c r="AU2688" i="1"/>
  <c r="AU2686" i="1" s="1"/>
  <c r="AT2688" i="1"/>
  <c r="AT2686" i="1" s="1"/>
  <c r="AS2688" i="1"/>
  <c r="AS2686" i="1" s="1"/>
  <c r="AR2688" i="1"/>
  <c r="AR2686" i="1" s="1"/>
  <c r="AQ2688" i="1"/>
  <c r="AQ2686" i="1" s="1"/>
  <c r="AP2688" i="1"/>
  <c r="AP2686" i="1" s="1"/>
  <c r="AO2688" i="1"/>
  <c r="AO2686" i="1" s="1"/>
  <c r="AN2688" i="1"/>
  <c r="AN2686" i="1" s="1"/>
  <c r="AM2688" i="1"/>
  <c r="AM2686" i="1" s="1"/>
  <c r="AL2688" i="1"/>
  <c r="AL2686" i="1" s="1"/>
  <c r="AK2688" i="1"/>
  <c r="AI2688" i="1"/>
  <c r="AI2686" i="1" s="1"/>
  <c r="AH2688" i="1"/>
  <c r="AH2686" i="1" s="1"/>
  <c r="AG2688" i="1"/>
  <c r="AG2686" i="1" s="1"/>
  <c r="AF2688" i="1"/>
  <c r="AF2686" i="1" s="1"/>
  <c r="AE2688" i="1"/>
  <c r="AV2664" i="1"/>
  <c r="AU2664" i="1"/>
  <c r="AT2664" i="1"/>
  <c r="AS2664" i="1"/>
  <c r="AR2664" i="1"/>
  <c r="AQ2664" i="1"/>
  <c r="AP2664" i="1"/>
  <c r="AO2664" i="1"/>
  <c r="AN2664" i="1"/>
  <c r="AM2664" i="1"/>
  <c r="AL2664" i="1"/>
  <c r="AK2664" i="1"/>
  <c r="AI2664" i="1"/>
  <c r="AH2664" i="1"/>
  <c r="AG2664" i="1"/>
  <c r="AF2664" i="1"/>
  <c r="AE2664" i="1"/>
  <c r="AV2660" i="1"/>
  <c r="AU2660" i="1"/>
  <c r="AT2660" i="1"/>
  <c r="AS2660" i="1"/>
  <c r="AR2660" i="1"/>
  <c r="AQ2660" i="1"/>
  <c r="AP2660" i="1"/>
  <c r="AO2660" i="1"/>
  <c r="AN2660" i="1"/>
  <c r="AM2660" i="1"/>
  <c r="AL2660" i="1"/>
  <c r="AK2660" i="1"/>
  <c r="AI2660" i="1"/>
  <c r="AH2660" i="1"/>
  <c r="AG2660" i="1"/>
  <c r="AF2660" i="1"/>
  <c r="AE2660" i="1"/>
  <c r="AV2656" i="1"/>
  <c r="AV2655" i="1" s="1"/>
  <c r="AU2656" i="1"/>
  <c r="AU2655" i="1" s="1"/>
  <c r="AT2656" i="1"/>
  <c r="AT2655" i="1" s="1"/>
  <c r="AS2656" i="1"/>
  <c r="AS2655" i="1" s="1"/>
  <c r="AR2656" i="1"/>
  <c r="AR2655" i="1" s="1"/>
  <c r="AQ2656" i="1"/>
  <c r="AQ2655" i="1" s="1"/>
  <c r="AP2656" i="1"/>
  <c r="AP2655" i="1" s="1"/>
  <c r="AO2656" i="1"/>
  <c r="AO2655" i="1" s="1"/>
  <c r="AN2656" i="1"/>
  <c r="AN2655" i="1" s="1"/>
  <c r="AM2656" i="1"/>
  <c r="AM2655" i="1" s="1"/>
  <c r="AL2656" i="1"/>
  <c r="AL2655" i="1" s="1"/>
  <c r="AK2656" i="1"/>
  <c r="AI2656" i="1"/>
  <c r="AI2655" i="1" s="1"/>
  <c r="AH2656" i="1"/>
  <c r="AH2655" i="1" s="1"/>
  <c r="AG2656" i="1"/>
  <c r="AG2655" i="1" s="1"/>
  <c r="AF2656" i="1"/>
  <c r="AF2655" i="1" s="1"/>
  <c r="AE2656" i="1"/>
  <c r="AV2651" i="1"/>
  <c r="AU2651" i="1"/>
  <c r="AT2651" i="1"/>
  <c r="AS2651" i="1"/>
  <c r="AR2651" i="1"/>
  <c r="AQ2651" i="1"/>
  <c r="AP2651" i="1"/>
  <c r="AO2651" i="1"/>
  <c r="AN2651" i="1"/>
  <c r="AM2651" i="1"/>
  <c r="AL2651" i="1"/>
  <c r="AK2651" i="1"/>
  <c r="AI2651" i="1"/>
  <c r="AH2651" i="1"/>
  <c r="AG2651" i="1"/>
  <c r="AF2651" i="1"/>
  <c r="AE2651" i="1"/>
  <c r="AV2640" i="1"/>
  <c r="AU2640" i="1"/>
  <c r="AT2640" i="1"/>
  <c r="AS2640" i="1"/>
  <c r="AR2640" i="1"/>
  <c r="AQ2640" i="1"/>
  <c r="AP2640" i="1"/>
  <c r="AO2640" i="1"/>
  <c r="AN2640" i="1"/>
  <c r="AM2640" i="1"/>
  <c r="AL2640" i="1"/>
  <c r="AK2640" i="1"/>
  <c r="AI2640" i="1"/>
  <c r="AH2640" i="1"/>
  <c r="AG2640" i="1"/>
  <c r="AF2640" i="1"/>
  <c r="AE2640" i="1"/>
  <c r="AV2634" i="1"/>
  <c r="AV2632" i="1" s="1"/>
  <c r="AU2634" i="1"/>
  <c r="AU2632" i="1" s="1"/>
  <c r="AT2634" i="1"/>
  <c r="AT2632" i="1" s="1"/>
  <c r="AS2634" i="1"/>
  <c r="AS2632" i="1" s="1"/>
  <c r="AR2634" i="1"/>
  <c r="AR2632" i="1" s="1"/>
  <c r="AQ2634" i="1"/>
  <c r="AQ2632" i="1" s="1"/>
  <c r="AP2634" i="1"/>
  <c r="AP2632" i="1" s="1"/>
  <c r="AO2634" i="1"/>
  <c r="AO2632" i="1" s="1"/>
  <c r="AN2634" i="1"/>
  <c r="AN2632" i="1" s="1"/>
  <c r="AM2634" i="1"/>
  <c r="AM2632" i="1" s="1"/>
  <c r="AL2634" i="1"/>
  <c r="AL2632" i="1" s="1"/>
  <c r="AK2634" i="1"/>
  <c r="AI2634" i="1"/>
  <c r="AI2632" i="1" s="1"/>
  <c r="AH2634" i="1"/>
  <c r="AH2632" i="1" s="1"/>
  <c r="AG2634" i="1"/>
  <c r="AG2632" i="1" s="1"/>
  <c r="AF2634" i="1"/>
  <c r="AF2632" i="1" s="1"/>
  <c r="AE2634" i="1"/>
  <c r="AV2613" i="1"/>
  <c r="AV2612" i="1" s="1"/>
  <c r="AU2613" i="1"/>
  <c r="AU2612" i="1" s="1"/>
  <c r="AT2613" i="1"/>
  <c r="AT2612" i="1" s="1"/>
  <c r="AS2613" i="1"/>
  <c r="AS2612" i="1" s="1"/>
  <c r="AR2613" i="1"/>
  <c r="AR2612" i="1" s="1"/>
  <c r="AQ2613" i="1"/>
  <c r="AQ2612" i="1" s="1"/>
  <c r="AP2613" i="1"/>
  <c r="AP2612" i="1" s="1"/>
  <c r="AO2613" i="1"/>
  <c r="AO2612" i="1" s="1"/>
  <c r="AN2613" i="1"/>
  <c r="AN2612" i="1" s="1"/>
  <c r="AM2613" i="1"/>
  <c r="AM2612" i="1" s="1"/>
  <c r="AL2613" i="1"/>
  <c r="AL2612" i="1" s="1"/>
  <c r="AK2613" i="1"/>
  <c r="AI2613" i="1"/>
  <c r="AI2612" i="1" s="1"/>
  <c r="AH2613" i="1"/>
  <c r="AH2612" i="1" s="1"/>
  <c r="AG2613" i="1"/>
  <c r="AG2612" i="1" s="1"/>
  <c r="AF2613" i="1"/>
  <c r="AF2612" i="1" s="1"/>
  <c r="AE2613" i="1"/>
  <c r="AV2609" i="1"/>
  <c r="AV2608" i="1" s="1"/>
  <c r="AV2607" i="1" s="1"/>
  <c r="AU2609" i="1"/>
  <c r="AU2608" i="1" s="1"/>
  <c r="AU2607" i="1" s="1"/>
  <c r="AT2609" i="1"/>
  <c r="AT2608" i="1" s="1"/>
  <c r="AT2607" i="1" s="1"/>
  <c r="AS2609" i="1"/>
  <c r="AS2608" i="1" s="1"/>
  <c r="AS2607" i="1" s="1"/>
  <c r="AR2609" i="1"/>
  <c r="AR2608" i="1" s="1"/>
  <c r="AR2607" i="1" s="1"/>
  <c r="AQ2609" i="1"/>
  <c r="AQ2608" i="1" s="1"/>
  <c r="AQ2607" i="1" s="1"/>
  <c r="AP2609" i="1"/>
  <c r="AP2608" i="1" s="1"/>
  <c r="AP2607" i="1" s="1"/>
  <c r="AO2609" i="1"/>
  <c r="AO2608" i="1" s="1"/>
  <c r="AO2607" i="1" s="1"/>
  <c r="AN2609" i="1"/>
  <c r="AN2608" i="1" s="1"/>
  <c r="AN2607" i="1" s="1"/>
  <c r="AM2609" i="1"/>
  <c r="AM2608" i="1" s="1"/>
  <c r="AM2607" i="1" s="1"/>
  <c r="AL2609" i="1"/>
  <c r="AL2608" i="1" s="1"/>
  <c r="AL2607" i="1" s="1"/>
  <c r="AK2609" i="1"/>
  <c r="AI2609" i="1"/>
  <c r="AI2608" i="1" s="1"/>
  <c r="AI2607" i="1" s="1"/>
  <c r="AH2609" i="1"/>
  <c r="AH2608" i="1" s="1"/>
  <c r="AH2607" i="1" s="1"/>
  <c r="AG2609" i="1"/>
  <c r="AG2608" i="1" s="1"/>
  <c r="AG2607" i="1" s="1"/>
  <c r="AF2609" i="1"/>
  <c r="AF2608" i="1" s="1"/>
  <c r="AF2607" i="1" s="1"/>
  <c r="AE2609" i="1"/>
  <c r="AV2603" i="1"/>
  <c r="AV2594" i="1" s="1"/>
  <c r="AU2603" i="1"/>
  <c r="AU2594" i="1" s="1"/>
  <c r="AT2603" i="1"/>
  <c r="AT2594" i="1" s="1"/>
  <c r="AS2603" i="1"/>
  <c r="AS2594" i="1" s="1"/>
  <c r="AR2603" i="1"/>
  <c r="AR2594" i="1" s="1"/>
  <c r="AQ2603" i="1"/>
  <c r="AQ2594" i="1" s="1"/>
  <c r="AP2603" i="1"/>
  <c r="AP2594" i="1" s="1"/>
  <c r="AO2603" i="1"/>
  <c r="AO2594" i="1" s="1"/>
  <c r="AN2603" i="1"/>
  <c r="AN2594" i="1" s="1"/>
  <c r="AM2603" i="1"/>
  <c r="AM2594" i="1" s="1"/>
  <c r="AL2603" i="1"/>
  <c r="AL2594" i="1" s="1"/>
  <c r="AK2603" i="1"/>
  <c r="AI2603" i="1"/>
  <c r="AI2594" i="1" s="1"/>
  <c r="AH2603" i="1"/>
  <c r="AH2594" i="1" s="1"/>
  <c r="AG2603" i="1"/>
  <c r="AG2594" i="1" s="1"/>
  <c r="AF2603" i="1"/>
  <c r="AF2594" i="1" s="1"/>
  <c r="AE2603" i="1"/>
  <c r="AV2592" i="1"/>
  <c r="AU2592" i="1"/>
  <c r="AT2592" i="1"/>
  <c r="AS2592" i="1"/>
  <c r="AR2592" i="1"/>
  <c r="AQ2592" i="1"/>
  <c r="AP2592" i="1"/>
  <c r="AO2592" i="1"/>
  <c r="AN2592" i="1"/>
  <c r="AM2592" i="1"/>
  <c r="AL2592" i="1"/>
  <c r="AK2592" i="1"/>
  <c r="AI2592" i="1"/>
  <c r="AH2592" i="1"/>
  <c r="AG2592" i="1"/>
  <c r="AF2592" i="1"/>
  <c r="AE2592" i="1"/>
  <c r="AV2586" i="1"/>
  <c r="AV2584" i="1" s="1"/>
  <c r="AU2586" i="1"/>
  <c r="AU2584" i="1" s="1"/>
  <c r="AT2586" i="1"/>
  <c r="AT2584" i="1" s="1"/>
  <c r="AS2586" i="1"/>
  <c r="AS2584" i="1" s="1"/>
  <c r="AR2586" i="1"/>
  <c r="AR2584" i="1" s="1"/>
  <c r="AQ2586" i="1"/>
  <c r="AQ2584" i="1" s="1"/>
  <c r="AP2586" i="1"/>
  <c r="AP2584" i="1" s="1"/>
  <c r="AO2586" i="1"/>
  <c r="AO2584" i="1" s="1"/>
  <c r="AN2586" i="1"/>
  <c r="AN2584" i="1" s="1"/>
  <c r="AM2586" i="1"/>
  <c r="AM2584" i="1" s="1"/>
  <c r="AL2586" i="1"/>
  <c r="AL2584" i="1" s="1"/>
  <c r="AK2586" i="1"/>
  <c r="AI2586" i="1"/>
  <c r="AI2584" i="1" s="1"/>
  <c r="AH2586" i="1"/>
  <c r="AH2584" i="1" s="1"/>
  <c r="AG2586" i="1"/>
  <c r="AG2584" i="1" s="1"/>
  <c r="AF2586" i="1"/>
  <c r="AF2584" i="1" s="1"/>
  <c r="AE2586" i="1"/>
  <c r="AV2567" i="1"/>
  <c r="AV2566" i="1" s="1"/>
  <c r="AU2567" i="1"/>
  <c r="AU2566" i="1" s="1"/>
  <c r="AT2567" i="1"/>
  <c r="AT2566" i="1" s="1"/>
  <c r="AS2567" i="1"/>
  <c r="AS2566" i="1" s="1"/>
  <c r="AR2567" i="1"/>
  <c r="AR2566" i="1" s="1"/>
  <c r="AQ2567" i="1"/>
  <c r="AQ2566" i="1" s="1"/>
  <c r="AP2567" i="1"/>
  <c r="AP2566" i="1" s="1"/>
  <c r="AO2567" i="1"/>
  <c r="AO2566" i="1" s="1"/>
  <c r="AN2567" i="1"/>
  <c r="AN2566" i="1" s="1"/>
  <c r="AM2567" i="1"/>
  <c r="AM2566" i="1" s="1"/>
  <c r="AL2567" i="1"/>
  <c r="AL2566" i="1" s="1"/>
  <c r="AK2567" i="1"/>
  <c r="AI2567" i="1"/>
  <c r="AI2566" i="1" s="1"/>
  <c r="AH2567" i="1"/>
  <c r="AH2566" i="1" s="1"/>
  <c r="AG2567" i="1"/>
  <c r="AG2566" i="1" s="1"/>
  <c r="AF2567" i="1"/>
  <c r="AF2566" i="1" s="1"/>
  <c r="AE2567" i="1"/>
  <c r="AV2563" i="1"/>
  <c r="AV2562" i="1" s="1"/>
  <c r="AV2561" i="1" s="1"/>
  <c r="AU2563" i="1"/>
  <c r="AU2562" i="1" s="1"/>
  <c r="AU2561" i="1" s="1"/>
  <c r="AT2563" i="1"/>
  <c r="AT2562" i="1" s="1"/>
  <c r="AT2561" i="1" s="1"/>
  <c r="AS2563" i="1"/>
  <c r="AS2562" i="1" s="1"/>
  <c r="AS2561" i="1" s="1"/>
  <c r="AR2563" i="1"/>
  <c r="AR2562" i="1" s="1"/>
  <c r="AR2561" i="1" s="1"/>
  <c r="AQ2563" i="1"/>
  <c r="AP2563" i="1"/>
  <c r="AP2562" i="1" s="1"/>
  <c r="AP2561" i="1" s="1"/>
  <c r="AO2563" i="1"/>
  <c r="AO2562" i="1" s="1"/>
  <c r="AO2561" i="1" s="1"/>
  <c r="AN2563" i="1"/>
  <c r="AN2562" i="1" s="1"/>
  <c r="AN2561" i="1" s="1"/>
  <c r="AM2563" i="1"/>
  <c r="AM2562" i="1" s="1"/>
  <c r="AM2561" i="1" s="1"/>
  <c r="AL2563" i="1"/>
  <c r="AL2562" i="1" s="1"/>
  <c r="AL2561" i="1" s="1"/>
  <c r="AK2563" i="1"/>
  <c r="AI2563" i="1"/>
  <c r="AI2562" i="1" s="1"/>
  <c r="AI2561" i="1" s="1"/>
  <c r="AH2563" i="1"/>
  <c r="AH2562" i="1" s="1"/>
  <c r="AH2561" i="1" s="1"/>
  <c r="AG2563" i="1"/>
  <c r="AG2562" i="1" s="1"/>
  <c r="AG2561" i="1" s="1"/>
  <c r="AF2563" i="1"/>
  <c r="AF2562" i="1" s="1"/>
  <c r="AF2561" i="1" s="1"/>
  <c r="AE2563" i="1"/>
  <c r="AV2557" i="1"/>
  <c r="AV2548" i="1" s="1"/>
  <c r="AU2557" i="1"/>
  <c r="AU2548" i="1" s="1"/>
  <c r="AT2557" i="1"/>
  <c r="AT2548" i="1" s="1"/>
  <c r="AS2557" i="1"/>
  <c r="AS2548" i="1" s="1"/>
  <c r="AR2557" i="1"/>
  <c r="AR2548" i="1" s="1"/>
  <c r="AQ2557" i="1"/>
  <c r="AQ2548" i="1" s="1"/>
  <c r="AP2557" i="1"/>
  <c r="AP2548" i="1" s="1"/>
  <c r="AO2557" i="1"/>
  <c r="AO2548" i="1" s="1"/>
  <c r="AN2557" i="1"/>
  <c r="AN2548" i="1" s="1"/>
  <c r="AM2557" i="1"/>
  <c r="AM2548" i="1" s="1"/>
  <c r="AL2557" i="1"/>
  <c r="AL2548" i="1" s="1"/>
  <c r="AK2557" i="1"/>
  <c r="AI2557" i="1"/>
  <c r="AI2548" i="1" s="1"/>
  <c r="AH2557" i="1"/>
  <c r="AH2548" i="1" s="1"/>
  <c r="AG2557" i="1"/>
  <c r="AG2548" i="1" s="1"/>
  <c r="AF2557" i="1"/>
  <c r="AF2548" i="1" s="1"/>
  <c r="AE2557" i="1"/>
  <c r="AV2546" i="1"/>
  <c r="AU2546" i="1"/>
  <c r="AT2546" i="1"/>
  <c r="AS2546" i="1"/>
  <c r="AR2546" i="1"/>
  <c r="AQ2546" i="1"/>
  <c r="AP2546" i="1"/>
  <c r="AO2546" i="1"/>
  <c r="AN2546" i="1"/>
  <c r="AM2546" i="1"/>
  <c r="AL2546" i="1"/>
  <c r="AK2546" i="1"/>
  <c r="AI2546" i="1"/>
  <c r="AH2546" i="1"/>
  <c r="AG2546" i="1"/>
  <c r="AF2546" i="1"/>
  <c r="AE2546" i="1"/>
  <c r="AV2540" i="1"/>
  <c r="AV2538" i="1" s="1"/>
  <c r="AU2540" i="1"/>
  <c r="AU2538" i="1" s="1"/>
  <c r="AT2540" i="1"/>
  <c r="AT2538" i="1" s="1"/>
  <c r="AS2540" i="1"/>
  <c r="AS2538" i="1" s="1"/>
  <c r="AR2540" i="1"/>
  <c r="AR2538" i="1" s="1"/>
  <c r="AQ2540" i="1"/>
  <c r="AQ2538" i="1" s="1"/>
  <c r="AP2540" i="1"/>
  <c r="AP2538" i="1" s="1"/>
  <c r="AO2540" i="1"/>
  <c r="AO2538" i="1" s="1"/>
  <c r="AN2540" i="1"/>
  <c r="AN2538" i="1" s="1"/>
  <c r="AM2540" i="1"/>
  <c r="AM2538" i="1" s="1"/>
  <c r="AL2540" i="1"/>
  <c r="AL2538" i="1" s="1"/>
  <c r="AK2540" i="1"/>
  <c r="AI2540" i="1"/>
  <c r="AI2538" i="1" s="1"/>
  <c r="AH2540" i="1"/>
  <c r="AH2538" i="1" s="1"/>
  <c r="AG2540" i="1"/>
  <c r="AG2538" i="1" s="1"/>
  <c r="AF2540" i="1"/>
  <c r="AF2538" i="1" s="1"/>
  <c r="AE2540" i="1"/>
  <c r="AV2527" i="1"/>
  <c r="AU2527" i="1"/>
  <c r="AT2527" i="1"/>
  <c r="AS2527" i="1"/>
  <c r="AR2527" i="1"/>
  <c r="AQ2527" i="1"/>
  <c r="AP2527" i="1"/>
  <c r="AO2527" i="1"/>
  <c r="AN2527" i="1"/>
  <c r="AM2527" i="1"/>
  <c r="AL2527" i="1"/>
  <c r="AK2527" i="1"/>
  <c r="AI2527" i="1"/>
  <c r="AH2527" i="1"/>
  <c r="AG2527" i="1"/>
  <c r="AF2527" i="1"/>
  <c r="AE2527" i="1"/>
  <c r="AV2526" i="1"/>
  <c r="AV2344" i="1" s="1"/>
  <c r="AU2526" i="1"/>
  <c r="AU2344" i="1" s="1"/>
  <c r="AT2526" i="1"/>
  <c r="AS2526" i="1"/>
  <c r="AS2344" i="1" s="1"/>
  <c r="AR2526" i="1"/>
  <c r="AR2344" i="1" s="1"/>
  <c r="AQ2526" i="1"/>
  <c r="AP2526" i="1"/>
  <c r="AP2344" i="1" s="1"/>
  <c r="AO2526" i="1"/>
  <c r="AO2344" i="1" s="1"/>
  <c r="AN2526" i="1"/>
  <c r="AM2526" i="1"/>
  <c r="AM2344" i="1" s="1"/>
  <c r="AL2526" i="1"/>
  <c r="AL2344" i="1" s="1"/>
  <c r="AK2526" i="1"/>
  <c r="AI2526" i="1"/>
  <c r="AI2344" i="1" s="1"/>
  <c r="AH2526" i="1"/>
  <c r="AG2526" i="1"/>
  <c r="AG2344" i="1" s="1"/>
  <c r="AF2526" i="1"/>
  <c r="AF2344" i="1" s="1"/>
  <c r="AE2526" i="1"/>
  <c r="AV2519" i="1"/>
  <c r="AV2518" i="1" s="1"/>
  <c r="AU2519" i="1"/>
  <c r="AU2518" i="1" s="1"/>
  <c r="AT2519" i="1"/>
  <c r="AT2518" i="1" s="1"/>
  <c r="AS2519" i="1"/>
  <c r="AS2518" i="1" s="1"/>
  <c r="AR2519" i="1"/>
  <c r="AR2518" i="1" s="1"/>
  <c r="AQ2519" i="1"/>
  <c r="AQ2518" i="1" s="1"/>
  <c r="AP2519" i="1"/>
  <c r="AP2518" i="1" s="1"/>
  <c r="AO2519" i="1"/>
  <c r="AO2518" i="1" s="1"/>
  <c r="AN2519" i="1"/>
  <c r="AN2518" i="1" s="1"/>
  <c r="AM2519" i="1"/>
  <c r="AM2518" i="1" s="1"/>
  <c r="AL2519" i="1"/>
  <c r="AL2518" i="1" s="1"/>
  <c r="AK2519" i="1"/>
  <c r="AI2519" i="1"/>
  <c r="AI2518" i="1" s="1"/>
  <c r="AH2519" i="1"/>
  <c r="AH2518" i="1" s="1"/>
  <c r="AG2519" i="1"/>
  <c r="AG2518" i="1" s="1"/>
  <c r="AF2519" i="1"/>
  <c r="AF2518" i="1" s="1"/>
  <c r="AE2519" i="1"/>
  <c r="AV2516" i="1"/>
  <c r="AV2515" i="1" s="1"/>
  <c r="AU2516" i="1"/>
  <c r="AU2515" i="1" s="1"/>
  <c r="AT2516" i="1"/>
  <c r="AT2515" i="1" s="1"/>
  <c r="AS2516" i="1"/>
  <c r="AS2515" i="1" s="1"/>
  <c r="AR2516" i="1"/>
  <c r="AR2515" i="1" s="1"/>
  <c r="AQ2516" i="1"/>
  <c r="AQ2515" i="1" s="1"/>
  <c r="AP2516" i="1"/>
  <c r="AP2515" i="1" s="1"/>
  <c r="AO2516" i="1"/>
  <c r="AO2515" i="1" s="1"/>
  <c r="AN2516" i="1"/>
  <c r="AN2515" i="1" s="1"/>
  <c r="AM2516" i="1"/>
  <c r="AM2515" i="1" s="1"/>
  <c r="AL2516" i="1"/>
  <c r="AL2515" i="1" s="1"/>
  <c r="AK2516" i="1"/>
  <c r="AI2516" i="1"/>
  <c r="AI2515" i="1" s="1"/>
  <c r="AH2516" i="1"/>
  <c r="AH2515" i="1" s="1"/>
  <c r="AG2516" i="1"/>
  <c r="AG2515" i="1" s="1"/>
  <c r="AF2516" i="1"/>
  <c r="AF2515" i="1" s="1"/>
  <c r="AE2516" i="1"/>
  <c r="AV2511" i="1"/>
  <c r="AV2502" i="1" s="1"/>
  <c r="AU2511" i="1"/>
  <c r="AU2502" i="1" s="1"/>
  <c r="AT2511" i="1"/>
  <c r="AT2502" i="1" s="1"/>
  <c r="AS2511" i="1"/>
  <c r="AS2502" i="1" s="1"/>
  <c r="AR2511" i="1"/>
  <c r="AR2502" i="1" s="1"/>
  <c r="AQ2511" i="1"/>
  <c r="AQ2502" i="1" s="1"/>
  <c r="AP2511" i="1"/>
  <c r="AP2502" i="1" s="1"/>
  <c r="AO2511" i="1"/>
  <c r="AO2502" i="1" s="1"/>
  <c r="AN2511" i="1"/>
  <c r="AN2502" i="1" s="1"/>
  <c r="AM2511" i="1"/>
  <c r="AM2502" i="1" s="1"/>
  <c r="AL2511" i="1"/>
  <c r="AL2502" i="1" s="1"/>
  <c r="AK2511" i="1"/>
  <c r="AI2511" i="1"/>
  <c r="AI2502" i="1" s="1"/>
  <c r="AH2511" i="1"/>
  <c r="AH2502" i="1" s="1"/>
  <c r="AG2511" i="1"/>
  <c r="AG2502" i="1" s="1"/>
  <c r="AF2511" i="1"/>
  <c r="AF2502" i="1" s="1"/>
  <c r="AE2511" i="1"/>
  <c r="AV2500" i="1"/>
  <c r="AU2500" i="1"/>
  <c r="AT2500" i="1"/>
  <c r="AS2500" i="1"/>
  <c r="AR2500" i="1"/>
  <c r="AQ2500" i="1"/>
  <c r="AP2500" i="1"/>
  <c r="AO2500" i="1"/>
  <c r="AN2500" i="1"/>
  <c r="AM2500" i="1"/>
  <c r="AL2500" i="1"/>
  <c r="AK2500" i="1"/>
  <c r="AI2500" i="1"/>
  <c r="AH2500" i="1"/>
  <c r="AG2500" i="1"/>
  <c r="AF2500" i="1"/>
  <c r="AE2500" i="1"/>
  <c r="AV2494" i="1"/>
  <c r="AV2492" i="1" s="1"/>
  <c r="AU2494" i="1"/>
  <c r="AU2492" i="1" s="1"/>
  <c r="AT2494" i="1"/>
  <c r="AT2492" i="1" s="1"/>
  <c r="AS2494" i="1"/>
  <c r="AS2492" i="1" s="1"/>
  <c r="AR2494" i="1"/>
  <c r="AR2492" i="1" s="1"/>
  <c r="AQ2494" i="1"/>
  <c r="AQ2492" i="1" s="1"/>
  <c r="AP2494" i="1"/>
  <c r="AP2492" i="1" s="1"/>
  <c r="AO2494" i="1"/>
  <c r="AO2492" i="1" s="1"/>
  <c r="AN2494" i="1"/>
  <c r="AN2492" i="1" s="1"/>
  <c r="AM2494" i="1"/>
  <c r="AM2492" i="1" s="1"/>
  <c r="AL2494" i="1"/>
  <c r="AL2492" i="1" s="1"/>
  <c r="AK2494" i="1"/>
  <c r="AI2494" i="1"/>
  <c r="AI2492" i="1" s="1"/>
  <c r="AH2494" i="1"/>
  <c r="AH2492" i="1" s="1"/>
  <c r="AG2494" i="1"/>
  <c r="AG2492" i="1" s="1"/>
  <c r="AF2494" i="1"/>
  <c r="AF2492" i="1" s="1"/>
  <c r="AE2494" i="1"/>
  <c r="AV2473" i="1"/>
  <c r="AV2472" i="1" s="1"/>
  <c r="AU2473" i="1"/>
  <c r="AU2472" i="1" s="1"/>
  <c r="AT2473" i="1"/>
  <c r="AT2472" i="1" s="1"/>
  <c r="AS2473" i="1"/>
  <c r="AS2472" i="1" s="1"/>
  <c r="AR2473" i="1"/>
  <c r="AR2472" i="1" s="1"/>
  <c r="AQ2473" i="1"/>
  <c r="AQ2472" i="1" s="1"/>
  <c r="AP2473" i="1"/>
  <c r="AP2472" i="1" s="1"/>
  <c r="AO2473" i="1"/>
  <c r="AO2472" i="1" s="1"/>
  <c r="AN2473" i="1"/>
  <c r="AN2472" i="1" s="1"/>
  <c r="AM2473" i="1"/>
  <c r="AM2472" i="1" s="1"/>
  <c r="AL2473" i="1"/>
  <c r="AL2472" i="1" s="1"/>
  <c r="AK2473" i="1"/>
  <c r="AI2473" i="1"/>
  <c r="AI2472" i="1" s="1"/>
  <c r="AH2473" i="1"/>
  <c r="AH2472" i="1" s="1"/>
  <c r="AG2473" i="1"/>
  <c r="AG2472" i="1" s="1"/>
  <c r="AF2473" i="1"/>
  <c r="AF2472" i="1" s="1"/>
  <c r="AE2473" i="1"/>
  <c r="AV2470" i="1"/>
  <c r="AV2469" i="1" s="1"/>
  <c r="AU2470" i="1"/>
  <c r="AU2469" i="1" s="1"/>
  <c r="AT2470" i="1"/>
  <c r="AT2469" i="1" s="1"/>
  <c r="AS2470" i="1"/>
  <c r="AS2469" i="1" s="1"/>
  <c r="AR2470" i="1"/>
  <c r="AR2469" i="1" s="1"/>
  <c r="AQ2470" i="1"/>
  <c r="AQ2469" i="1" s="1"/>
  <c r="AP2470" i="1"/>
  <c r="AP2469" i="1" s="1"/>
  <c r="AO2470" i="1"/>
  <c r="AO2469" i="1" s="1"/>
  <c r="AN2470" i="1"/>
  <c r="AN2469" i="1" s="1"/>
  <c r="AM2470" i="1"/>
  <c r="AM2469" i="1" s="1"/>
  <c r="AL2470" i="1"/>
  <c r="AL2469" i="1" s="1"/>
  <c r="AK2470" i="1"/>
  <c r="AI2470" i="1"/>
  <c r="AI2469" i="1" s="1"/>
  <c r="AH2470" i="1"/>
  <c r="AH2469" i="1" s="1"/>
  <c r="AG2470" i="1"/>
  <c r="AG2469" i="1" s="1"/>
  <c r="AF2470" i="1"/>
  <c r="AF2469" i="1" s="1"/>
  <c r="AE2470" i="1"/>
  <c r="AV2465" i="1"/>
  <c r="AV2456" i="1" s="1"/>
  <c r="AU2465" i="1"/>
  <c r="AU2456" i="1" s="1"/>
  <c r="AT2465" i="1"/>
  <c r="AT2456" i="1" s="1"/>
  <c r="AS2465" i="1"/>
  <c r="AS2456" i="1" s="1"/>
  <c r="AR2465" i="1"/>
  <c r="AR2456" i="1" s="1"/>
  <c r="AQ2465" i="1"/>
  <c r="AQ2456" i="1" s="1"/>
  <c r="AP2465" i="1"/>
  <c r="AP2456" i="1" s="1"/>
  <c r="AO2465" i="1"/>
  <c r="AO2456" i="1" s="1"/>
  <c r="AN2465" i="1"/>
  <c r="AN2456" i="1" s="1"/>
  <c r="AM2465" i="1"/>
  <c r="AM2456" i="1" s="1"/>
  <c r="AL2465" i="1"/>
  <c r="AL2456" i="1" s="1"/>
  <c r="AK2465" i="1"/>
  <c r="AI2465" i="1"/>
  <c r="AI2456" i="1" s="1"/>
  <c r="AH2465" i="1"/>
  <c r="AH2456" i="1" s="1"/>
  <c r="AG2465" i="1"/>
  <c r="AG2456" i="1" s="1"/>
  <c r="AF2465" i="1"/>
  <c r="AF2456" i="1" s="1"/>
  <c r="AE2465" i="1"/>
  <c r="AV2454" i="1"/>
  <c r="AU2454" i="1"/>
  <c r="AT2454" i="1"/>
  <c r="AS2454" i="1"/>
  <c r="AR2454" i="1"/>
  <c r="AQ2454" i="1"/>
  <c r="AP2454" i="1"/>
  <c r="AO2454" i="1"/>
  <c r="AN2454" i="1"/>
  <c r="AM2454" i="1"/>
  <c r="AL2454" i="1"/>
  <c r="AK2454" i="1"/>
  <c r="AI2454" i="1"/>
  <c r="AH2454" i="1"/>
  <c r="AG2454" i="1"/>
  <c r="AF2454" i="1"/>
  <c r="AE2454" i="1"/>
  <c r="AV2449" i="1"/>
  <c r="AV2447" i="1" s="1"/>
  <c r="AU2449" i="1"/>
  <c r="AU2447" i="1" s="1"/>
  <c r="AT2449" i="1"/>
  <c r="AT2447" i="1" s="1"/>
  <c r="AS2449" i="1"/>
  <c r="AS2447" i="1" s="1"/>
  <c r="AR2449" i="1"/>
  <c r="AR2447" i="1" s="1"/>
  <c r="AQ2449" i="1"/>
  <c r="AQ2447" i="1" s="1"/>
  <c r="AP2449" i="1"/>
  <c r="AP2447" i="1" s="1"/>
  <c r="AO2449" i="1"/>
  <c r="AO2447" i="1" s="1"/>
  <c r="AN2449" i="1"/>
  <c r="AN2447" i="1" s="1"/>
  <c r="AM2449" i="1"/>
  <c r="AM2447" i="1" s="1"/>
  <c r="AL2449" i="1"/>
  <c r="AL2447" i="1" s="1"/>
  <c r="AK2449" i="1"/>
  <c r="AI2449" i="1"/>
  <c r="AI2447" i="1" s="1"/>
  <c r="AH2449" i="1"/>
  <c r="AH2447" i="1" s="1"/>
  <c r="AG2449" i="1"/>
  <c r="AG2447" i="1" s="1"/>
  <c r="AF2449" i="1"/>
  <c r="AF2447" i="1" s="1"/>
  <c r="AE2449" i="1"/>
  <c r="AV2428" i="1"/>
  <c r="AV2427" i="1" s="1"/>
  <c r="AU2428" i="1"/>
  <c r="AU2427" i="1" s="1"/>
  <c r="AT2428" i="1"/>
  <c r="AT2427" i="1" s="1"/>
  <c r="AS2428" i="1"/>
  <c r="AS2427" i="1" s="1"/>
  <c r="AR2428" i="1"/>
  <c r="AR2427" i="1" s="1"/>
  <c r="AQ2428" i="1"/>
  <c r="AQ2427" i="1" s="1"/>
  <c r="AP2428" i="1"/>
  <c r="AP2427" i="1" s="1"/>
  <c r="AO2428" i="1"/>
  <c r="AO2427" i="1" s="1"/>
  <c r="AN2428" i="1"/>
  <c r="AN2427" i="1" s="1"/>
  <c r="AM2428" i="1"/>
  <c r="AM2427" i="1" s="1"/>
  <c r="AL2428" i="1"/>
  <c r="AL2427" i="1" s="1"/>
  <c r="AK2428" i="1"/>
  <c r="AI2428" i="1"/>
  <c r="AI2427" i="1" s="1"/>
  <c r="AH2428" i="1"/>
  <c r="AH2427" i="1" s="1"/>
  <c r="AG2428" i="1"/>
  <c r="AG2427" i="1" s="1"/>
  <c r="AF2428" i="1"/>
  <c r="AF2427" i="1" s="1"/>
  <c r="AE2428" i="1"/>
  <c r="AV2425" i="1"/>
  <c r="AV2424" i="1" s="1"/>
  <c r="AU2425" i="1"/>
  <c r="AU2424" i="1" s="1"/>
  <c r="AT2425" i="1"/>
  <c r="AT2424" i="1" s="1"/>
  <c r="AS2425" i="1"/>
  <c r="AS2424" i="1" s="1"/>
  <c r="AR2425" i="1"/>
  <c r="AR2424" i="1" s="1"/>
  <c r="AQ2425" i="1"/>
  <c r="AQ2424" i="1" s="1"/>
  <c r="AP2425" i="1"/>
  <c r="AP2424" i="1" s="1"/>
  <c r="AO2425" i="1"/>
  <c r="AO2424" i="1" s="1"/>
  <c r="AN2425" i="1"/>
  <c r="AN2424" i="1" s="1"/>
  <c r="AM2425" i="1"/>
  <c r="AM2424" i="1" s="1"/>
  <c r="AL2425" i="1"/>
  <c r="AL2424" i="1" s="1"/>
  <c r="AK2425" i="1"/>
  <c r="AI2425" i="1"/>
  <c r="AI2424" i="1" s="1"/>
  <c r="AH2425" i="1"/>
  <c r="AH2424" i="1" s="1"/>
  <c r="AG2425" i="1"/>
  <c r="AG2424" i="1" s="1"/>
  <c r="AF2425" i="1"/>
  <c r="AF2424" i="1" s="1"/>
  <c r="AE2425" i="1"/>
  <c r="AV2420" i="1"/>
  <c r="AV2411" i="1" s="1"/>
  <c r="AU2420" i="1"/>
  <c r="AU2411" i="1" s="1"/>
  <c r="AT2420" i="1"/>
  <c r="AT2411" i="1" s="1"/>
  <c r="AS2420" i="1"/>
  <c r="AS2411" i="1" s="1"/>
  <c r="AR2420" i="1"/>
  <c r="AQ2420" i="1"/>
  <c r="AQ2411" i="1" s="1"/>
  <c r="AP2420" i="1"/>
  <c r="AP2411" i="1" s="1"/>
  <c r="AO2420" i="1"/>
  <c r="AO2411" i="1" s="1"/>
  <c r="AN2420" i="1"/>
  <c r="AN2411" i="1" s="1"/>
  <c r="AM2420" i="1"/>
  <c r="AM2411" i="1" s="1"/>
  <c r="AL2420" i="1"/>
  <c r="AK2420" i="1"/>
  <c r="AI2420" i="1"/>
  <c r="AI2411" i="1" s="1"/>
  <c r="AH2420" i="1"/>
  <c r="AG2420" i="1"/>
  <c r="AG2411" i="1" s="1"/>
  <c r="AF2420" i="1"/>
  <c r="AE2420" i="1"/>
  <c r="AV2409" i="1"/>
  <c r="AU2409" i="1"/>
  <c r="AT2409" i="1"/>
  <c r="AS2409" i="1"/>
  <c r="AR2409" i="1"/>
  <c r="AQ2409" i="1"/>
  <c r="AP2409" i="1"/>
  <c r="AO2409" i="1"/>
  <c r="AN2409" i="1"/>
  <c r="AM2409" i="1"/>
  <c r="AL2409" i="1"/>
  <c r="AK2409" i="1"/>
  <c r="AI2409" i="1"/>
  <c r="AH2409" i="1"/>
  <c r="AG2409" i="1"/>
  <c r="AF2409" i="1"/>
  <c r="AE2409" i="1"/>
  <c r="AV2403" i="1"/>
  <c r="AV2401" i="1" s="1"/>
  <c r="AU2403" i="1"/>
  <c r="AU2401" i="1" s="1"/>
  <c r="AT2403" i="1"/>
  <c r="AT2401" i="1" s="1"/>
  <c r="AS2403" i="1"/>
  <c r="AS2401" i="1" s="1"/>
  <c r="AR2403" i="1"/>
  <c r="AR2401" i="1" s="1"/>
  <c r="AQ2403" i="1"/>
  <c r="AQ2401" i="1" s="1"/>
  <c r="AP2403" i="1"/>
  <c r="AP2401" i="1" s="1"/>
  <c r="AO2403" i="1"/>
  <c r="AO2401" i="1" s="1"/>
  <c r="AN2403" i="1"/>
  <c r="AN2401" i="1" s="1"/>
  <c r="AM2403" i="1"/>
  <c r="AM2401" i="1" s="1"/>
  <c r="AL2403" i="1"/>
  <c r="AL2401" i="1" s="1"/>
  <c r="AK2403" i="1"/>
  <c r="AI2403" i="1"/>
  <c r="AI2401" i="1" s="1"/>
  <c r="AH2403" i="1"/>
  <c r="AH2401" i="1" s="1"/>
  <c r="AG2403" i="1"/>
  <c r="AG2401" i="1" s="1"/>
  <c r="AF2403" i="1"/>
  <c r="AF2401" i="1" s="1"/>
  <c r="AE2403" i="1"/>
  <c r="AV2385" i="1"/>
  <c r="AV2384" i="1" s="1"/>
  <c r="AU2385" i="1"/>
  <c r="AU2384" i="1" s="1"/>
  <c r="AT2385" i="1"/>
  <c r="AT2384" i="1" s="1"/>
  <c r="AS2385" i="1"/>
  <c r="AS2384" i="1" s="1"/>
  <c r="AR2385" i="1"/>
  <c r="AR2384" i="1" s="1"/>
  <c r="AQ2385" i="1"/>
  <c r="AQ2384" i="1" s="1"/>
  <c r="AP2385" i="1"/>
  <c r="AP2384" i="1" s="1"/>
  <c r="AO2385" i="1"/>
  <c r="AO2384" i="1" s="1"/>
  <c r="AN2385" i="1"/>
  <c r="AN2384" i="1" s="1"/>
  <c r="AM2385" i="1"/>
  <c r="AM2384" i="1" s="1"/>
  <c r="AL2385" i="1"/>
  <c r="AL2384" i="1" s="1"/>
  <c r="AK2385" i="1"/>
  <c r="AI2385" i="1"/>
  <c r="AI2384" i="1" s="1"/>
  <c r="AH2385" i="1"/>
  <c r="AH2384" i="1" s="1"/>
  <c r="AG2385" i="1"/>
  <c r="AG2384" i="1" s="1"/>
  <c r="AF2385" i="1"/>
  <c r="AF2384" i="1" s="1"/>
  <c r="AE2385" i="1"/>
  <c r="AV2381" i="1"/>
  <c r="AV2379" i="1" s="1"/>
  <c r="AV2378" i="1" s="1"/>
  <c r="AU2381" i="1"/>
  <c r="AU2379" i="1" s="1"/>
  <c r="AU2378" i="1" s="1"/>
  <c r="AT2381" i="1"/>
  <c r="AT2379" i="1" s="1"/>
  <c r="AT2378" i="1" s="1"/>
  <c r="AS2381" i="1"/>
  <c r="AS2379" i="1" s="1"/>
  <c r="AS2378" i="1" s="1"/>
  <c r="AR2381" i="1"/>
  <c r="AR2379" i="1" s="1"/>
  <c r="AR2378" i="1" s="1"/>
  <c r="AQ2381" i="1"/>
  <c r="AQ2379" i="1" s="1"/>
  <c r="AQ2378" i="1" s="1"/>
  <c r="AP2381" i="1"/>
  <c r="AP2379" i="1" s="1"/>
  <c r="AP2378" i="1" s="1"/>
  <c r="AO2381" i="1"/>
  <c r="AO2379" i="1" s="1"/>
  <c r="AO2378" i="1" s="1"/>
  <c r="AN2381" i="1"/>
  <c r="AN2379" i="1" s="1"/>
  <c r="AN2378" i="1" s="1"/>
  <c r="AM2381" i="1"/>
  <c r="AM2379" i="1" s="1"/>
  <c r="AM2378" i="1" s="1"/>
  <c r="AL2381" i="1"/>
  <c r="AK2381" i="1"/>
  <c r="AI2381" i="1"/>
  <c r="AI2379" i="1" s="1"/>
  <c r="AI2378" i="1" s="1"/>
  <c r="AH2381" i="1"/>
  <c r="AH2379" i="1" s="1"/>
  <c r="AH2378" i="1" s="1"/>
  <c r="AG2381" i="1"/>
  <c r="AG2379" i="1" s="1"/>
  <c r="AG2378" i="1" s="1"/>
  <c r="AF2381" i="1"/>
  <c r="AE2381" i="1"/>
  <c r="AV2374" i="1"/>
  <c r="AV2365" i="1" s="1"/>
  <c r="AU2374" i="1"/>
  <c r="AU2365" i="1" s="1"/>
  <c r="AT2374" i="1"/>
  <c r="AT2365" i="1" s="1"/>
  <c r="AS2374" i="1"/>
  <c r="AS2365" i="1" s="1"/>
  <c r="AR2374" i="1"/>
  <c r="AR2365" i="1" s="1"/>
  <c r="AQ2374" i="1"/>
  <c r="AQ2365" i="1" s="1"/>
  <c r="AP2374" i="1"/>
  <c r="AP2365" i="1" s="1"/>
  <c r="AO2374" i="1"/>
  <c r="AO2365" i="1" s="1"/>
  <c r="AN2374" i="1"/>
  <c r="AN2365" i="1" s="1"/>
  <c r="AM2374" i="1"/>
  <c r="AL2374" i="1"/>
  <c r="AL2365" i="1" s="1"/>
  <c r="AK2374" i="1"/>
  <c r="AI2374" i="1"/>
  <c r="AI2365" i="1" s="1"/>
  <c r="AH2374" i="1"/>
  <c r="AH2365" i="1" s="1"/>
  <c r="AG2374" i="1"/>
  <c r="AF2374" i="1"/>
  <c r="AF2365" i="1" s="1"/>
  <c r="AE2374" i="1"/>
  <c r="AV2363" i="1"/>
  <c r="AU2363" i="1"/>
  <c r="AT2363" i="1"/>
  <c r="AS2363" i="1"/>
  <c r="AR2363" i="1"/>
  <c r="AQ2363" i="1"/>
  <c r="AP2363" i="1"/>
  <c r="AO2363" i="1"/>
  <c r="AN2363" i="1"/>
  <c r="AM2363" i="1"/>
  <c r="AL2363" i="1"/>
  <c r="AK2363" i="1"/>
  <c r="AI2363" i="1"/>
  <c r="AH2363" i="1"/>
  <c r="AG2363" i="1"/>
  <c r="AF2363" i="1"/>
  <c r="AE2363" i="1"/>
  <c r="AV2357" i="1"/>
  <c r="AV2355" i="1" s="1"/>
  <c r="AU2357" i="1"/>
  <c r="AU2355" i="1" s="1"/>
  <c r="AT2357" i="1"/>
  <c r="AT2355" i="1" s="1"/>
  <c r="AS2357" i="1"/>
  <c r="AS2355" i="1" s="1"/>
  <c r="AR2357" i="1"/>
  <c r="AR2355" i="1" s="1"/>
  <c r="AQ2357" i="1"/>
  <c r="AQ2355" i="1" s="1"/>
  <c r="AP2357" i="1"/>
  <c r="AP2355" i="1" s="1"/>
  <c r="AO2357" i="1"/>
  <c r="AO2355" i="1" s="1"/>
  <c r="AN2357" i="1"/>
  <c r="AN2355" i="1" s="1"/>
  <c r="AM2357" i="1"/>
  <c r="AM2355" i="1" s="1"/>
  <c r="AL2357" i="1"/>
  <c r="AL2355" i="1" s="1"/>
  <c r="AK2357" i="1"/>
  <c r="AI2357" i="1"/>
  <c r="AI2355" i="1" s="1"/>
  <c r="AH2357" i="1"/>
  <c r="AH2355" i="1" s="1"/>
  <c r="AG2357" i="1"/>
  <c r="AG2355" i="1" s="1"/>
  <c r="AF2357" i="1"/>
  <c r="AF2355" i="1" s="1"/>
  <c r="AE2357" i="1"/>
  <c r="AV2338" i="1"/>
  <c r="AU2338" i="1"/>
  <c r="AT2338" i="1"/>
  <c r="AS2338" i="1"/>
  <c r="AR2338" i="1"/>
  <c r="AQ2338" i="1"/>
  <c r="AP2338" i="1"/>
  <c r="AO2338" i="1"/>
  <c r="AN2338" i="1"/>
  <c r="AM2338" i="1"/>
  <c r="AL2338" i="1"/>
  <c r="AK2338" i="1"/>
  <c r="AI2338" i="1"/>
  <c r="AH2338" i="1"/>
  <c r="AG2338" i="1"/>
  <c r="AF2338" i="1"/>
  <c r="AE2338" i="1"/>
  <c r="AV2337" i="1"/>
  <c r="AU2337" i="1"/>
  <c r="AT2337" i="1"/>
  <c r="AS2337" i="1"/>
  <c r="AR2337" i="1"/>
  <c r="AQ2337" i="1"/>
  <c r="AP2337" i="1"/>
  <c r="AO2337" i="1"/>
  <c r="AN2337" i="1"/>
  <c r="AM2337" i="1"/>
  <c r="AL2337" i="1"/>
  <c r="AK2337" i="1"/>
  <c r="AI2337" i="1"/>
  <c r="AH2337" i="1"/>
  <c r="AG2337" i="1"/>
  <c r="AF2337" i="1"/>
  <c r="AE2337" i="1"/>
  <c r="AV2336" i="1"/>
  <c r="AU2336" i="1"/>
  <c r="AT2336" i="1"/>
  <c r="AS2336" i="1"/>
  <c r="AR2336" i="1"/>
  <c r="AQ2336" i="1"/>
  <c r="AP2336" i="1"/>
  <c r="AO2336" i="1"/>
  <c r="AN2336" i="1"/>
  <c r="AM2336" i="1"/>
  <c r="AL2336" i="1"/>
  <c r="AK2336" i="1"/>
  <c r="AI2336" i="1"/>
  <c r="AH2336" i="1"/>
  <c r="AG2336" i="1"/>
  <c r="AF2336" i="1"/>
  <c r="AE2336" i="1"/>
  <c r="AV2332" i="1"/>
  <c r="AU2332" i="1"/>
  <c r="AT2332" i="1"/>
  <c r="AS2332" i="1"/>
  <c r="AR2332" i="1"/>
  <c r="AQ2332" i="1"/>
  <c r="AP2332" i="1"/>
  <c r="AO2332" i="1"/>
  <c r="AN2332" i="1"/>
  <c r="AM2332" i="1"/>
  <c r="AL2332" i="1"/>
  <c r="AK2332" i="1"/>
  <c r="AI2332" i="1"/>
  <c r="AH2332" i="1"/>
  <c r="AG2332" i="1"/>
  <c r="AF2332" i="1"/>
  <c r="AE2332" i="1"/>
  <c r="AV2328" i="1"/>
  <c r="AU2328" i="1"/>
  <c r="AT2328" i="1"/>
  <c r="AS2328" i="1"/>
  <c r="AR2328" i="1"/>
  <c r="AQ2328" i="1"/>
  <c r="AP2328" i="1"/>
  <c r="AO2328" i="1"/>
  <c r="AN2328" i="1"/>
  <c r="AM2328" i="1"/>
  <c r="AL2328" i="1"/>
  <c r="AK2328" i="1"/>
  <c r="AI2328" i="1"/>
  <c r="AH2328" i="1"/>
  <c r="AG2328" i="1"/>
  <c r="AF2328" i="1"/>
  <c r="AE2328" i="1"/>
  <c r="AV2327" i="1"/>
  <c r="AU2327" i="1"/>
  <c r="AT2327" i="1"/>
  <c r="AS2327" i="1"/>
  <c r="AR2327" i="1"/>
  <c r="AQ2327" i="1"/>
  <c r="AP2327" i="1"/>
  <c r="AO2327" i="1"/>
  <c r="AN2327" i="1"/>
  <c r="AM2327" i="1"/>
  <c r="AL2327" i="1"/>
  <c r="AK2327" i="1"/>
  <c r="AI2327" i="1"/>
  <c r="AH2327" i="1"/>
  <c r="AG2327" i="1"/>
  <c r="AF2327" i="1"/>
  <c r="AE2327" i="1"/>
  <c r="AV2326" i="1"/>
  <c r="AU2326" i="1"/>
  <c r="AT2326" i="1"/>
  <c r="AS2326" i="1"/>
  <c r="AR2326" i="1"/>
  <c r="AQ2326" i="1"/>
  <c r="AP2326" i="1"/>
  <c r="AO2326" i="1"/>
  <c r="AN2326" i="1"/>
  <c r="AM2326" i="1"/>
  <c r="AL2326" i="1"/>
  <c r="AK2326" i="1"/>
  <c r="AI2326" i="1"/>
  <c r="AH2326" i="1"/>
  <c r="AG2326" i="1"/>
  <c r="AF2326" i="1"/>
  <c r="AE2326" i="1"/>
  <c r="AV2325" i="1"/>
  <c r="AU2325" i="1"/>
  <c r="AT2325" i="1"/>
  <c r="AS2325" i="1"/>
  <c r="AR2325" i="1"/>
  <c r="AQ2325" i="1"/>
  <c r="AP2325" i="1"/>
  <c r="AO2325" i="1"/>
  <c r="AN2325" i="1"/>
  <c r="AM2325" i="1"/>
  <c r="AL2325" i="1"/>
  <c r="AK2325" i="1"/>
  <c r="AI2325" i="1"/>
  <c r="AH2325" i="1"/>
  <c r="AG2325" i="1"/>
  <c r="AF2325" i="1"/>
  <c r="AE2325" i="1"/>
  <c r="AV2324" i="1"/>
  <c r="AU2324" i="1"/>
  <c r="AT2324" i="1"/>
  <c r="AS2324" i="1"/>
  <c r="AR2324" i="1"/>
  <c r="AQ2324" i="1"/>
  <c r="AP2324" i="1"/>
  <c r="AO2324" i="1"/>
  <c r="AN2324" i="1"/>
  <c r="AM2324" i="1"/>
  <c r="AL2324" i="1"/>
  <c r="AK2324" i="1"/>
  <c r="AI2324" i="1"/>
  <c r="AH2324" i="1"/>
  <c r="AG2324" i="1"/>
  <c r="AF2324" i="1"/>
  <c r="AE2324" i="1"/>
  <c r="AV2323" i="1"/>
  <c r="AU2323" i="1"/>
  <c r="AT2323" i="1"/>
  <c r="AS2323" i="1"/>
  <c r="AR2323" i="1"/>
  <c r="AQ2323" i="1"/>
  <c r="AP2323" i="1"/>
  <c r="AO2323" i="1"/>
  <c r="AN2323" i="1"/>
  <c r="AM2323" i="1"/>
  <c r="AL2323" i="1"/>
  <c r="AK2323" i="1"/>
  <c r="AI2323" i="1"/>
  <c r="AH2323" i="1"/>
  <c r="AG2323" i="1"/>
  <c r="AF2323" i="1"/>
  <c r="AE2323" i="1"/>
  <c r="AV2322" i="1"/>
  <c r="AU2322" i="1"/>
  <c r="AT2322" i="1"/>
  <c r="AS2322" i="1"/>
  <c r="AR2322" i="1"/>
  <c r="AQ2322" i="1"/>
  <c r="AP2322" i="1"/>
  <c r="AO2322" i="1"/>
  <c r="AN2322" i="1"/>
  <c r="AM2322" i="1"/>
  <c r="AL2322" i="1"/>
  <c r="AK2322" i="1"/>
  <c r="AI2322" i="1"/>
  <c r="AH2322" i="1"/>
  <c r="AG2322" i="1"/>
  <c r="AF2322" i="1"/>
  <c r="AE2322" i="1"/>
  <c r="AV2321" i="1"/>
  <c r="AU2321" i="1"/>
  <c r="AT2321" i="1"/>
  <c r="AS2321" i="1"/>
  <c r="AR2321" i="1"/>
  <c r="AQ2321" i="1"/>
  <c r="AP2321" i="1"/>
  <c r="AO2321" i="1"/>
  <c r="AN2321" i="1"/>
  <c r="AM2321" i="1"/>
  <c r="AL2321" i="1"/>
  <c r="AK2321" i="1"/>
  <c r="AI2321" i="1"/>
  <c r="AH2321" i="1"/>
  <c r="AG2321" i="1"/>
  <c r="AF2321" i="1"/>
  <c r="AE2321" i="1"/>
  <c r="AV2319" i="1"/>
  <c r="AU2319" i="1"/>
  <c r="AT2319" i="1"/>
  <c r="AS2319" i="1"/>
  <c r="AR2319" i="1"/>
  <c r="AQ2319" i="1"/>
  <c r="AP2319" i="1"/>
  <c r="AO2319" i="1"/>
  <c r="AN2319" i="1"/>
  <c r="AM2319" i="1"/>
  <c r="AL2319" i="1"/>
  <c r="AK2319" i="1"/>
  <c r="AI2319" i="1"/>
  <c r="AH2319" i="1"/>
  <c r="AG2319" i="1"/>
  <c r="AF2319" i="1"/>
  <c r="AE2319" i="1"/>
  <c r="AV2317" i="1"/>
  <c r="AU2317" i="1"/>
  <c r="AT2317" i="1"/>
  <c r="AS2317" i="1"/>
  <c r="AR2317" i="1"/>
  <c r="AQ2317" i="1"/>
  <c r="AP2317" i="1"/>
  <c r="AO2317" i="1"/>
  <c r="AN2317" i="1"/>
  <c r="AM2317" i="1"/>
  <c r="AL2317" i="1"/>
  <c r="AK2317" i="1"/>
  <c r="AI2317" i="1"/>
  <c r="AH2317" i="1"/>
  <c r="AG2317" i="1"/>
  <c r="AF2317" i="1"/>
  <c r="AE2317" i="1"/>
  <c r="AV2316" i="1"/>
  <c r="AU2316" i="1"/>
  <c r="AT2316" i="1"/>
  <c r="AS2316" i="1"/>
  <c r="AR2316" i="1"/>
  <c r="AQ2316" i="1"/>
  <c r="AP2316" i="1"/>
  <c r="AO2316" i="1"/>
  <c r="AN2316" i="1"/>
  <c r="AM2316" i="1"/>
  <c r="AL2316" i="1"/>
  <c r="AK2316" i="1"/>
  <c r="AI2316" i="1"/>
  <c r="AH2316" i="1"/>
  <c r="AG2316" i="1"/>
  <c r="AF2316" i="1"/>
  <c r="AE2316" i="1"/>
  <c r="AV2315" i="1"/>
  <c r="AU2315" i="1"/>
  <c r="AT2315" i="1"/>
  <c r="AS2315" i="1"/>
  <c r="AR2315" i="1"/>
  <c r="AQ2315" i="1"/>
  <c r="AP2315" i="1"/>
  <c r="AO2315" i="1"/>
  <c r="AN2315" i="1"/>
  <c r="AM2315" i="1"/>
  <c r="AL2315" i="1"/>
  <c r="AK2315" i="1"/>
  <c r="AI2315" i="1"/>
  <c r="AH2315" i="1"/>
  <c r="AG2315" i="1"/>
  <c r="AF2315" i="1"/>
  <c r="AE2315" i="1"/>
  <c r="AV2314" i="1"/>
  <c r="AU2314" i="1"/>
  <c r="AT2314" i="1"/>
  <c r="AS2314" i="1"/>
  <c r="AR2314" i="1"/>
  <c r="AQ2314" i="1"/>
  <c r="AP2314" i="1"/>
  <c r="AO2314" i="1"/>
  <c r="AN2314" i="1"/>
  <c r="AM2314" i="1"/>
  <c r="AL2314" i="1"/>
  <c r="AK2314" i="1"/>
  <c r="AI2314" i="1"/>
  <c r="AH2314" i="1"/>
  <c r="AG2314" i="1"/>
  <c r="AF2314" i="1"/>
  <c r="AE2314" i="1"/>
  <c r="AV2313" i="1"/>
  <c r="AU2313" i="1"/>
  <c r="AT2313" i="1"/>
  <c r="AS2313" i="1"/>
  <c r="AR2313" i="1"/>
  <c r="AQ2313" i="1"/>
  <c r="AP2313" i="1"/>
  <c r="AO2313" i="1"/>
  <c r="AN2313" i="1"/>
  <c r="AM2313" i="1"/>
  <c r="AL2313" i="1"/>
  <c r="AK2313" i="1"/>
  <c r="AI2313" i="1"/>
  <c r="AH2313" i="1"/>
  <c r="AG2313" i="1"/>
  <c r="AF2313" i="1"/>
  <c r="AE2313" i="1"/>
  <c r="AV2311" i="1"/>
  <c r="AU2311" i="1"/>
  <c r="AT2311" i="1"/>
  <c r="AS2311" i="1"/>
  <c r="AR2311" i="1"/>
  <c r="AQ2311" i="1"/>
  <c r="AP2311" i="1"/>
  <c r="AO2311" i="1"/>
  <c r="AN2311" i="1"/>
  <c r="AM2311" i="1"/>
  <c r="AL2311" i="1"/>
  <c r="AK2311" i="1"/>
  <c r="AI2311" i="1"/>
  <c r="AH2311" i="1"/>
  <c r="AG2311" i="1"/>
  <c r="AF2311" i="1"/>
  <c r="AE2311" i="1"/>
  <c r="AV2299" i="1"/>
  <c r="AU2299" i="1"/>
  <c r="AT2299" i="1"/>
  <c r="AS2299" i="1"/>
  <c r="AR2299" i="1"/>
  <c r="AQ2299" i="1"/>
  <c r="AP2299" i="1"/>
  <c r="AO2299" i="1"/>
  <c r="AN2299" i="1"/>
  <c r="AM2299" i="1"/>
  <c r="AL2299" i="1"/>
  <c r="AK2299" i="1"/>
  <c r="AI2299" i="1"/>
  <c r="AH2299" i="1"/>
  <c r="AG2299" i="1"/>
  <c r="AF2299" i="1"/>
  <c r="AE2299" i="1"/>
  <c r="AV2298" i="1"/>
  <c r="AU2298" i="1"/>
  <c r="AT2298" i="1"/>
  <c r="AS2298" i="1"/>
  <c r="AR2298" i="1"/>
  <c r="AQ2298" i="1"/>
  <c r="AP2298" i="1"/>
  <c r="AO2298" i="1"/>
  <c r="AN2298" i="1"/>
  <c r="AM2298" i="1"/>
  <c r="AL2298" i="1"/>
  <c r="AK2298" i="1"/>
  <c r="AI2298" i="1"/>
  <c r="AH2298" i="1"/>
  <c r="AG2298" i="1"/>
  <c r="AF2298" i="1"/>
  <c r="AE2298" i="1"/>
  <c r="AV2282" i="1"/>
  <c r="AU2282" i="1"/>
  <c r="AT2282" i="1"/>
  <c r="AS2282" i="1"/>
  <c r="AR2282" i="1"/>
  <c r="AQ2282" i="1"/>
  <c r="AP2282" i="1"/>
  <c r="AO2282" i="1"/>
  <c r="AN2282" i="1"/>
  <c r="AM2282" i="1"/>
  <c r="AL2282" i="1"/>
  <c r="AK2282" i="1"/>
  <c r="AI2282" i="1"/>
  <c r="AH2282" i="1"/>
  <c r="AG2282" i="1"/>
  <c r="AF2282" i="1"/>
  <c r="AE2282" i="1"/>
  <c r="AV2277" i="1"/>
  <c r="AU2277" i="1"/>
  <c r="AT2277" i="1"/>
  <c r="AS2277" i="1"/>
  <c r="AR2277" i="1"/>
  <c r="AQ2277" i="1"/>
  <c r="AP2277" i="1"/>
  <c r="AO2277" i="1"/>
  <c r="AN2277" i="1"/>
  <c r="AM2277" i="1"/>
  <c r="AL2277" i="1"/>
  <c r="AK2277" i="1"/>
  <c r="AI2277" i="1"/>
  <c r="AH2277" i="1"/>
  <c r="AG2277" i="1"/>
  <c r="AF2277" i="1"/>
  <c r="AE2277" i="1"/>
  <c r="AV2270" i="1"/>
  <c r="AU2270" i="1"/>
  <c r="AT2270" i="1"/>
  <c r="AS2270" i="1"/>
  <c r="AR2270" i="1"/>
  <c r="AQ2270" i="1"/>
  <c r="AP2270" i="1"/>
  <c r="AO2270" i="1"/>
  <c r="AN2270" i="1"/>
  <c r="AM2270" i="1"/>
  <c r="AL2270" i="1"/>
  <c r="AK2270" i="1"/>
  <c r="AI2270" i="1"/>
  <c r="AH2270" i="1"/>
  <c r="AG2270" i="1"/>
  <c r="AF2270" i="1"/>
  <c r="AE2270" i="1"/>
  <c r="AV2264" i="1"/>
  <c r="AU2264" i="1"/>
  <c r="AT2264" i="1"/>
  <c r="AS2264" i="1"/>
  <c r="AR2264" i="1"/>
  <c r="AQ2264" i="1"/>
  <c r="AP2264" i="1"/>
  <c r="AO2264" i="1"/>
  <c r="AN2264" i="1"/>
  <c r="AM2264" i="1"/>
  <c r="AL2264" i="1"/>
  <c r="AK2264" i="1"/>
  <c r="AI2264" i="1"/>
  <c r="AH2264" i="1"/>
  <c r="AG2264" i="1"/>
  <c r="AF2264" i="1"/>
  <c r="AE2264" i="1"/>
  <c r="AV2262" i="1"/>
  <c r="AU2262" i="1"/>
  <c r="AT2262" i="1"/>
  <c r="AS2262" i="1"/>
  <c r="AR2262" i="1"/>
  <c r="AQ2262" i="1"/>
  <c r="AP2262" i="1"/>
  <c r="AO2262" i="1"/>
  <c r="AN2262" i="1"/>
  <c r="AM2262" i="1"/>
  <c r="AL2262" i="1"/>
  <c r="AK2262" i="1"/>
  <c r="AI2262" i="1"/>
  <c r="AH2262" i="1"/>
  <c r="AG2262" i="1"/>
  <c r="AF2262" i="1"/>
  <c r="AE2262" i="1"/>
  <c r="AV2255" i="1"/>
  <c r="AU2255" i="1"/>
  <c r="AT2255" i="1"/>
  <c r="AS2255" i="1"/>
  <c r="AR2255" i="1"/>
  <c r="AQ2255" i="1"/>
  <c r="AP2255" i="1"/>
  <c r="AO2255" i="1"/>
  <c r="AN2255" i="1"/>
  <c r="AM2255" i="1"/>
  <c r="AL2255" i="1"/>
  <c r="AK2255" i="1"/>
  <c r="AI2255" i="1"/>
  <c r="AH2255" i="1"/>
  <c r="AG2255" i="1"/>
  <c r="AF2255" i="1"/>
  <c r="AE2255" i="1"/>
  <c r="AV2250" i="1"/>
  <c r="AU2250" i="1"/>
  <c r="AT2250" i="1"/>
  <c r="AS2250" i="1"/>
  <c r="AR2250" i="1"/>
  <c r="AQ2250" i="1"/>
  <c r="AP2250" i="1"/>
  <c r="AO2250" i="1"/>
  <c r="AN2250" i="1"/>
  <c r="AM2250" i="1"/>
  <c r="AL2250" i="1"/>
  <c r="AK2250" i="1"/>
  <c r="AI2250" i="1"/>
  <c r="AH2250" i="1"/>
  <c r="AG2250" i="1"/>
  <c r="AF2250" i="1"/>
  <c r="AE2250" i="1"/>
  <c r="AV2244" i="1"/>
  <c r="AV2242" i="1" s="1"/>
  <c r="AU2244" i="1"/>
  <c r="AU2242" i="1" s="1"/>
  <c r="AT2244" i="1"/>
  <c r="AT2242" i="1" s="1"/>
  <c r="AS2244" i="1"/>
  <c r="AS2242" i="1" s="1"/>
  <c r="AR2244" i="1"/>
  <c r="AR2242" i="1" s="1"/>
  <c r="AQ2244" i="1"/>
  <c r="AQ2242" i="1" s="1"/>
  <c r="AP2244" i="1"/>
  <c r="AP2242" i="1" s="1"/>
  <c r="AO2244" i="1"/>
  <c r="AO2242" i="1" s="1"/>
  <c r="AN2244" i="1"/>
  <c r="AN2242" i="1" s="1"/>
  <c r="AM2244" i="1"/>
  <c r="AM2242" i="1" s="1"/>
  <c r="AL2244" i="1"/>
  <c r="AL2242" i="1" s="1"/>
  <c r="AK2244" i="1"/>
  <c r="AI2244" i="1"/>
  <c r="AI2242" i="1" s="1"/>
  <c r="AH2244" i="1"/>
  <c r="AH2242" i="1" s="1"/>
  <c r="AG2244" i="1"/>
  <c r="AG2242" i="1" s="1"/>
  <c r="AF2244" i="1"/>
  <c r="AF2242" i="1" s="1"/>
  <c r="AE2244" i="1"/>
  <c r="AV2222" i="1"/>
  <c r="AV2221" i="1" s="1"/>
  <c r="AU2222" i="1"/>
  <c r="AU2221" i="1" s="1"/>
  <c r="AT2222" i="1"/>
  <c r="AT2221" i="1" s="1"/>
  <c r="AS2222" i="1"/>
  <c r="AS2221" i="1" s="1"/>
  <c r="AR2222" i="1"/>
  <c r="AR2221" i="1" s="1"/>
  <c r="AQ2222" i="1"/>
  <c r="AQ2221" i="1" s="1"/>
  <c r="AP2222" i="1"/>
  <c r="AP2221" i="1" s="1"/>
  <c r="AO2222" i="1"/>
  <c r="AO2221" i="1" s="1"/>
  <c r="AN2222" i="1"/>
  <c r="AN2221" i="1" s="1"/>
  <c r="AM2222" i="1"/>
  <c r="AM2221" i="1" s="1"/>
  <c r="AL2222" i="1"/>
  <c r="AL2221" i="1" s="1"/>
  <c r="AK2222" i="1"/>
  <c r="AI2222" i="1"/>
  <c r="AI2221" i="1" s="1"/>
  <c r="AH2222" i="1"/>
  <c r="AH2221" i="1" s="1"/>
  <c r="AG2222" i="1"/>
  <c r="AG2221" i="1" s="1"/>
  <c r="AF2222" i="1"/>
  <c r="AF2221" i="1" s="1"/>
  <c r="AE2222" i="1"/>
  <c r="AV2219" i="1"/>
  <c r="AV2218" i="1" s="1"/>
  <c r="AU2219" i="1"/>
  <c r="AU2218" i="1" s="1"/>
  <c r="AT2219" i="1"/>
  <c r="AT2218" i="1" s="1"/>
  <c r="AS2219" i="1"/>
  <c r="AS2218" i="1" s="1"/>
  <c r="AR2219" i="1"/>
  <c r="AR2218" i="1" s="1"/>
  <c r="AQ2219" i="1"/>
  <c r="AQ2218" i="1" s="1"/>
  <c r="AP2219" i="1"/>
  <c r="AP2218" i="1" s="1"/>
  <c r="AO2219" i="1"/>
  <c r="AO2218" i="1" s="1"/>
  <c r="AN2219" i="1"/>
  <c r="AN2218" i="1" s="1"/>
  <c r="AM2219" i="1"/>
  <c r="AM2218" i="1" s="1"/>
  <c r="AL2219" i="1"/>
  <c r="AL2218" i="1" s="1"/>
  <c r="AK2219" i="1"/>
  <c r="AI2219" i="1"/>
  <c r="AI2218" i="1" s="1"/>
  <c r="AH2219" i="1"/>
  <c r="AH2218" i="1" s="1"/>
  <c r="AG2219" i="1"/>
  <c r="AG2218" i="1" s="1"/>
  <c r="AF2219" i="1"/>
  <c r="AF2218" i="1" s="1"/>
  <c r="AE2219" i="1"/>
  <c r="AV2214" i="1"/>
  <c r="AV2205" i="1" s="1"/>
  <c r="AU2214" i="1"/>
  <c r="AU2205" i="1" s="1"/>
  <c r="AT2214" i="1"/>
  <c r="AT2205" i="1" s="1"/>
  <c r="AS2214" i="1"/>
  <c r="AS2205" i="1" s="1"/>
  <c r="AR2214" i="1"/>
  <c r="AR2205" i="1" s="1"/>
  <c r="AQ2214" i="1"/>
  <c r="AQ2205" i="1" s="1"/>
  <c r="AP2214" i="1"/>
  <c r="AP2205" i="1" s="1"/>
  <c r="AO2214" i="1"/>
  <c r="AO2205" i="1" s="1"/>
  <c r="AN2214" i="1"/>
  <c r="AN2205" i="1" s="1"/>
  <c r="AM2214" i="1"/>
  <c r="AM2205" i="1" s="1"/>
  <c r="AL2214" i="1"/>
  <c r="AL2205" i="1" s="1"/>
  <c r="AK2214" i="1"/>
  <c r="AI2214" i="1"/>
  <c r="AI2205" i="1" s="1"/>
  <c r="AH2214" i="1"/>
  <c r="AH2205" i="1" s="1"/>
  <c r="AG2214" i="1"/>
  <c r="AG2205" i="1" s="1"/>
  <c r="AF2214" i="1"/>
  <c r="AF2205" i="1" s="1"/>
  <c r="AE2214" i="1"/>
  <c r="AV2203" i="1"/>
  <c r="AU2203" i="1"/>
  <c r="AT2203" i="1"/>
  <c r="AS2203" i="1"/>
  <c r="AR2203" i="1"/>
  <c r="AQ2203" i="1"/>
  <c r="AP2203" i="1"/>
  <c r="AO2203" i="1"/>
  <c r="AN2203" i="1"/>
  <c r="AM2203" i="1"/>
  <c r="AL2203" i="1"/>
  <c r="AK2203" i="1"/>
  <c r="AI2203" i="1"/>
  <c r="AH2203" i="1"/>
  <c r="AG2203" i="1"/>
  <c r="AF2203" i="1"/>
  <c r="AE2203" i="1"/>
  <c r="AV2197" i="1"/>
  <c r="AV2195" i="1" s="1"/>
  <c r="AU2197" i="1"/>
  <c r="AU2195" i="1" s="1"/>
  <c r="AT2197" i="1"/>
  <c r="AT2195" i="1" s="1"/>
  <c r="AS2197" i="1"/>
  <c r="AS2195" i="1" s="1"/>
  <c r="AR2197" i="1"/>
  <c r="AR2195" i="1" s="1"/>
  <c r="AQ2197" i="1"/>
  <c r="AQ2195" i="1" s="1"/>
  <c r="AP2197" i="1"/>
  <c r="AP2195" i="1" s="1"/>
  <c r="AO2197" i="1"/>
  <c r="AO2195" i="1" s="1"/>
  <c r="AN2197" i="1"/>
  <c r="AN2195" i="1" s="1"/>
  <c r="AM2197" i="1"/>
  <c r="AM2195" i="1" s="1"/>
  <c r="AL2197" i="1"/>
  <c r="AL2195" i="1" s="1"/>
  <c r="AK2197" i="1"/>
  <c r="AI2197" i="1"/>
  <c r="AI2195" i="1" s="1"/>
  <c r="AH2197" i="1"/>
  <c r="AH2195" i="1" s="1"/>
  <c r="AG2197" i="1"/>
  <c r="AG2195" i="1" s="1"/>
  <c r="AF2197" i="1"/>
  <c r="AF2195" i="1" s="1"/>
  <c r="AE2197" i="1"/>
  <c r="AV2180" i="1"/>
  <c r="AV2179" i="1" s="1"/>
  <c r="AU2180" i="1"/>
  <c r="AU2179" i="1" s="1"/>
  <c r="AT2180" i="1"/>
  <c r="AT2179" i="1" s="1"/>
  <c r="AS2180" i="1"/>
  <c r="AS2179" i="1" s="1"/>
  <c r="AR2180" i="1"/>
  <c r="AR2179" i="1" s="1"/>
  <c r="AQ2180" i="1"/>
  <c r="AQ2179" i="1" s="1"/>
  <c r="AP2180" i="1"/>
  <c r="AP2179" i="1" s="1"/>
  <c r="AO2180" i="1"/>
  <c r="AO2179" i="1" s="1"/>
  <c r="AN2180" i="1"/>
  <c r="AN2179" i="1" s="1"/>
  <c r="AM2180" i="1"/>
  <c r="AM2179" i="1" s="1"/>
  <c r="AL2180" i="1"/>
  <c r="AL2179" i="1" s="1"/>
  <c r="AK2180" i="1"/>
  <c r="AI2180" i="1"/>
  <c r="AI2179" i="1" s="1"/>
  <c r="AH2180" i="1"/>
  <c r="AH2179" i="1" s="1"/>
  <c r="AG2180" i="1"/>
  <c r="AG2179" i="1" s="1"/>
  <c r="AF2180" i="1"/>
  <c r="AF2179" i="1" s="1"/>
  <c r="AE2180" i="1"/>
  <c r="AV2177" i="1"/>
  <c r="AV2176" i="1" s="1"/>
  <c r="AU2177" i="1"/>
  <c r="AU2176" i="1" s="1"/>
  <c r="AT2177" i="1"/>
  <c r="AT2176" i="1" s="1"/>
  <c r="AS2177" i="1"/>
  <c r="AS2176" i="1" s="1"/>
  <c r="AR2177" i="1"/>
  <c r="AR2176" i="1" s="1"/>
  <c r="AQ2177" i="1"/>
  <c r="AQ2176" i="1" s="1"/>
  <c r="AP2177" i="1"/>
  <c r="AP2176" i="1" s="1"/>
  <c r="AO2177" i="1"/>
  <c r="AO2176" i="1" s="1"/>
  <c r="AN2177" i="1"/>
  <c r="AN2176" i="1" s="1"/>
  <c r="AM2177" i="1"/>
  <c r="AM2176" i="1" s="1"/>
  <c r="AL2177" i="1"/>
  <c r="AL2176" i="1" s="1"/>
  <c r="AK2177" i="1"/>
  <c r="AI2177" i="1"/>
  <c r="AI2176" i="1" s="1"/>
  <c r="AH2177" i="1"/>
  <c r="AH2176" i="1" s="1"/>
  <c r="AG2177" i="1"/>
  <c r="AG2176" i="1" s="1"/>
  <c r="AF2177" i="1"/>
  <c r="AF2176" i="1" s="1"/>
  <c r="AE2177" i="1"/>
  <c r="AV2172" i="1"/>
  <c r="AV2163" i="1" s="1"/>
  <c r="AU2172" i="1"/>
  <c r="AU2163" i="1" s="1"/>
  <c r="AT2172" i="1"/>
  <c r="AT2163" i="1" s="1"/>
  <c r="AS2172" i="1"/>
  <c r="AS2163" i="1" s="1"/>
  <c r="AR2172" i="1"/>
  <c r="AR2163" i="1" s="1"/>
  <c r="AQ2172" i="1"/>
  <c r="AQ2163" i="1" s="1"/>
  <c r="AP2172" i="1"/>
  <c r="AP2163" i="1" s="1"/>
  <c r="AO2172" i="1"/>
  <c r="AO2163" i="1" s="1"/>
  <c r="AN2172" i="1"/>
  <c r="AN2163" i="1" s="1"/>
  <c r="AM2172" i="1"/>
  <c r="AM2163" i="1" s="1"/>
  <c r="AL2172" i="1"/>
  <c r="AL2163" i="1" s="1"/>
  <c r="AK2172" i="1"/>
  <c r="AI2172" i="1"/>
  <c r="AI2163" i="1" s="1"/>
  <c r="AH2172" i="1"/>
  <c r="AH2163" i="1" s="1"/>
  <c r="AG2172" i="1"/>
  <c r="AG2163" i="1" s="1"/>
  <c r="AF2172" i="1"/>
  <c r="AF2163" i="1" s="1"/>
  <c r="AE2172" i="1"/>
  <c r="AV2161" i="1"/>
  <c r="AU2161" i="1"/>
  <c r="AT2161" i="1"/>
  <c r="AS2161" i="1"/>
  <c r="AR2161" i="1"/>
  <c r="AQ2161" i="1"/>
  <c r="AP2161" i="1"/>
  <c r="AO2161" i="1"/>
  <c r="AN2161" i="1"/>
  <c r="AM2161" i="1"/>
  <c r="AL2161" i="1"/>
  <c r="AK2161" i="1"/>
  <c r="AI2161" i="1"/>
  <c r="AH2161" i="1"/>
  <c r="AG2161" i="1"/>
  <c r="AF2161" i="1"/>
  <c r="AE2161" i="1"/>
  <c r="AV2156" i="1"/>
  <c r="AV2154" i="1" s="1"/>
  <c r="AU2156" i="1"/>
  <c r="AU2154" i="1" s="1"/>
  <c r="AT2156" i="1"/>
  <c r="AT2154" i="1" s="1"/>
  <c r="AS2156" i="1"/>
  <c r="AS2154" i="1" s="1"/>
  <c r="AR2156" i="1"/>
  <c r="AR2154" i="1" s="1"/>
  <c r="AQ2156" i="1"/>
  <c r="AQ2154" i="1" s="1"/>
  <c r="AP2156" i="1"/>
  <c r="AP2154" i="1" s="1"/>
  <c r="AO2156" i="1"/>
  <c r="AO2154" i="1" s="1"/>
  <c r="AN2156" i="1"/>
  <c r="AN2154" i="1" s="1"/>
  <c r="AM2156" i="1"/>
  <c r="AM2154" i="1" s="1"/>
  <c r="AL2156" i="1"/>
  <c r="AL2154" i="1" s="1"/>
  <c r="AK2156" i="1"/>
  <c r="AI2156" i="1"/>
  <c r="AI2154" i="1" s="1"/>
  <c r="AH2156" i="1"/>
  <c r="AH2154" i="1" s="1"/>
  <c r="AG2156" i="1"/>
  <c r="AG2154" i="1" s="1"/>
  <c r="AF2156" i="1"/>
  <c r="AF2154" i="1" s="1"/>
  <c r="AE2156" i="1"/>
  <c r="AV2139" i="1"/>
  <c r="AV2138" i="1" s="1"/>
  <c r="AU2139" i="1"/>
  <c r="AU2138" i="1" s="1"/>
  <c r="AT2139" i="1"/>
  <c r="AT2138" i="1" s="1"/>
  <c r="AS2139" i="1"/>
  <c r="AS2138" i="1" s="1"/>
  <c r="AR2139" i="1"/>
  <c r="AR2138" i="1" s="1"/>
  <c r="AQ2139" i="1"/>
  <c r="AQ2138" i="1" s="1"/>
  <c r="AP2139" i="1"/>
  <c r="AP2138" i="1" s="1"/>
  <c r="AO2139" i="1"/>
  <c r="AO2138" i="1" s="1"/>
  <c r="AN2139" i="1"/>
  <c r="AN2138" i="1" s="1"/>
  <c r="AM2139" i="1"/>
  <c r="AM2138" i="1" s="1"/>
  <c r="AL2139" i="1"/>
  <c r="AL2138" i="1" s="1"/>
  <c r="AK2139" i="1"/>
  <c r="AI2139" i="1"/>
  <c r="AI2138" i="1" s="1"/>
  <c r="AH2139" i="1"/>
  <c r="AH2138" i="1" s="1"/>
  <c r="AG2139" i="1"/>
  <c r="AG2138" i="1" s="1"/>
  <c r="AF2139" i="1"/>
  <c r="AF2138" i="1" s="1"/>
  <c r="AE2139" i="1"/>
  <c r="AV2136" i="1"/>
  <c r="AU2136" i="1"/>
  <c r="AU2135" i="1" s="1"/>
  <c r="AU2134" i="1" s="1"/>
  <c r="AT2136" i="1"/>
  <c r="AT2135" i="1" s="1"/>
  <c r="AT2134" i="1" s="1"/>
  <c r="AS2136" i="1"/>
  <c r="AS2135" i="1" s="1"/>
  <c r="AS2134" i="1" s="1"/>
  <c r="AR2136" i="1"/>
  <c r="AR2135" i="1" s="1"/>
  <c r="AR2134" i="1" s="1"/>
  <c r="AQ2136" i="1"/>
  <c r="AQ2135" i="1" s="1"/>
  <c r="AQ2134" i="1" s="1"/>
  <c r="AP2136" i="1"/>
  <c r="AO2136" i="1"/>
  <c r="AO2135" i="1" s="1"/>
  <c r="AO2134" i="1" s="1"/>
  <c r="AN2136" i="1"/>
  <c r="AN2135" i="1" s="1"/>
  <c r="AN2134" i="1" s="1"/>
  <c r="AM2136" i="1"/>
  <c r="AM2135" i="1" s="1"/>
  <c r="AM2134" i="1" s="1"/>
  <c r="AL2136" i="1"/>
  <c r="AL2135" i="1" s="1"/>
  <c r="AL2134" i="1" s="1"/>
  <c r="AK2136" i="1"/>
  <c r="AI2136" i="1"/>
  <c r="AI2135" i="1" s="1"/>
  <c r="AI2134" i="1" s="1"/>
  <c r="AH2136" i="1"/>
  <c r="AH2135" i="1" s="1"/>
  <c r="AH2134" i="1" s="1"/>
  <c r="AG2136" i="1"/>
  <c r="AG2135" i="1" s="1"/>
  <c r="AG2134" i="1" s="1"/>
  <c r="AF2136" i="1"/>
  <c r="AF2135" i="1" s="1"/>
  <c r="AF2134" i="1" s="1"/>
  <c r="AE2136" i="1"/>
  <c r="AV2130" i="1"/>
  <c r="AV2121" i="1" s="1"/>
  <c r="AU2130" i="1"/>
  <c r="AU2121" i="1" s="1"/>
  <c r="AT2130" i="1"/>
  <c r="AT2121" i="1" s="1"/>
  <c r="AS2130" i="1"/>
  <c r="AS2121" i="1" s="1"/>
  <c r="AR2130" i="1"/>
  <c r="AR2121" i="1" s="1"/>
  <c r="AQ2130" i="1"/>
  <c r="AQ2121" i="1" s="1"/>
  <c r="AP2130" i="1"/>
  <c r="AP2121" i="1" s="1"/>
  <c r="AO2130" i="1"/>
  <c r="AO2121" i="1" s="1"/>
  <c r="AN2130" i="1"/>
  <c r="AN2121" i="1" s="1"/>
  <c r="AM2130" i="1"/>
  <c r="AM2121" i="1" s="1"/>
  <c r="AL2130" i="1"/>
  <c r="AL2121" i="1" s="1"/>
  <c r="AK2130" i="1"/>
  <c r="AI2130" i="1"/>
  <c r="AI2121" i="1" s="1"/>
  <c r="AH2130" i="1"/>
  <c r="AH2121" i="1" s="1"/>
  <c r="AG2130" i="1"/>
  <c r="AG2121" i="1" s="1"/>
  <c r="AF2130" i="1"/>
  <c r="AF2121" i="1" s="1"/>
  <c r="AE2130" i="1"/>
  <c r="AV2119" i="1"/>
  <c r="AU2119" i="1"/>
  <c r="AT2119" i="1"/>
  <c r="AS2119" i="1"/>
  <c r="AR2119" i="1"/>
  <c r="AQ2119" i="1"/>
  <c r="AP2119" i="1"/>
  <c r="AO2119" i="1"/>
  <c r="AN2119" i="1"/>
  <c r="AM2119" i="1"/>
  <c r="AL2119" i="1"/>
  <c r="AK2119" i="1"/>
  <c r="AI2119" i="1"/>
  <c r="AH2119" i="1"/>
  <c r="AG2119" i="1"/>
  <c r="AF2119" i="1"/>
  <c r="AE2119" i="1"/>
  <c r="AV2113" i="1"/>
  <c r="AV2111" i="1" s="1"/>
  <c r="AU2113" i="1"/>
  <c r="AU2111" i="1" s="1"/>
  <c r="AT2113" i="1"/>
  <c r="AT2111" i="1" s="1"/>
  <c r="AS2113" i="1"/>
  <c r="AS2111" i="1" s="1"/>
  <c r="AR2113" i="1"/>
  <c r="AR2111" i="1" s="1"/>
  <c r="AQ2113" i="1"/>
  <c r="AQ2111" i="1" s="1"/>
  <c r="AP2113" i="1"/>
  <c r="AP2111" i="1" s="1"/>
  <c r="AO2113" i="1"/>
  <c r="AO2111" i="1" s="1"/>
  <c r="AN2113" i="1"/>
  <c r="AN2111" i="1" s="1"/>
  <c r="AM2113" i="1"/>
  <c r="AM2111" i="1" s="1"/>
  <c r="AL2113" i="1"/>
  <c r="AL2111" i="1" s="1"/>
  <c r="AK2113" i="1"/>
  <c r="AI2113" i="1"/>
  <c r="AI2111" i="1" s="1"/>
  <c r="AH2113" i="1"/>
  <c r="AH2111" i="1" s="1"/>
  <c r="AG2113" i="1"/>
  <c r="AG2111" i="1" s="1"/>
  <c r="AF2113" i="1"/>
  <c r="AF2111" i="1" s="1"/>
  <c r="AE2113" i="1"/>
  <c r="AV2096" i="1"/>
  <c r="AV2095" i="1" s="1"/>
  <c r="AU2096" i="1"/>
  <c r="AU2095" i="1" s="1"/>
  <c r="AT2096" i="1"/>
  <c r="AT2095" i="1" s="1"/>
  <c r="AS2096" i="1"/>
  <c r="AS2095" i="1" s="1"/>
  <c r="AR2096" i="1"/>
  <c r="AR2095" i="1" s="1"/>
  <c r="AQ2096" i="1"/>
  <c r="AQ2095" i="1" s="1"/>
  <c r="AP2096" i="1"/>
  <c r="AP2095" i="1" s="1"/>
  <c r="AO2096" i="1"/>
  <c r="AO2095" i="1" s="1"/>
  <c r="AN2096" i="1"/>
  <c r="AN2095" i="1" s="1"/>
  <c r="AM2096" i="1"/>
  <c r="AM2095" i="1" s="1"/>
  <c r="AL2096" i="1"/>
  <c r="AL2095" i="1" s="1"/>
  <c r="AK2096" i="1"/>
  <c r="AI2096" i="1"/>
  <c r="AI2095" i="1" s="1"/>
  <c r="AH2096" i="1"/>
  <c r="AH2095" i="1" s="1"/>
  <c r="AG2096" i="1"/>
  <c r="AG2095" i="1" s="1"/>
  <c r="AF2096" i="1"/>
  <c r="AF2095" i="1" s="1"/>
  <c r="AE2096" i="1"/>
  <c r="AV2093" i="1"/>
  <c r="AV2092" i="1" s="1"/>
  <c r="AU2093" i="1"/>
  <c r="AU2092" i="1" s="1"/>
  <c r="AT2093" i="1"/>
  <c r="AT2092" i="1" s="1"/>
  <c r="AS2093" i="1"/>
  <c r="AS2092" i="1" s="1"/>
  <c r="AR2093" i="1"/>
  <c r="AR2092" i="1" s="1"/>
  <c r="AQ2093" i="1"/>
  <c r="AQ2092" i="1" s="1"/>
  <c r="AP2093" i="1"/>
  <c r="AP2092" i="1" s="1"/>
  <c r="AO2093" i="1"/>
  <c r="AO2092" i="1" s="1"/>
  <c r="AN2093" i="1"/>
  <c r="AN2092" i="1" s="1"/>
  <c r="AM2093" i="1"/>
  <c r="AM2092" i="1" s="1"/>
  <c r="AL2093" i="1"/>
  <c r="AL2092" i="1" s="1"/>
  <c r="AK2093" i="1"/>
  <c r="AI2093" i="1"/>
  <c r="AI2092" i="1" s="1"/>
  <c r="AH2093" i="1"/>
  <c r="AH2092" i="1" s="1"/>
  <c r="AG2093" i="1"/>
  <c r="AG2092" i="1" s="1"/>
  <c r="AF2093" i="1"/>
  <c r="AF2092" i="1" s="1"/>
  <c r="AE2093" i="1"/>
  <c r="AV2088" i="1"/>
  <c r="AV2079" i="1" s="1"/>
  <c r="AU2088" i="1"/>
  <c r="AU2079" i="1" s="1"/>
  <c r="AT2088" i="1"/>
  <c r="AT2079" i="1" s="1"/>
  <c r="AS2088" i="1"/>
  <c r="AS2079" i="1" s="1"/>
  <c r="AR2088" i="1"/>
  <c r="AR2079" i="1" s="1"/>
  <c r="AQ2088" i="1"/>
  <c r="AQ2079" i="1" s="1"/>
  <c r="AP2088" i="1"/>
  <c r="AP2079" i="1" s="1"/>
  <c r="AO2088" i="1"/>
  <c r="AO2079" i="1" s="1"/>
  <c r="AN2088" i="1"/>
  <c r="AN2079" i="1" s="1"/>
  <c r="AM2088" i="1"/>
  <c r="AM2079" i="1" s="1"/>
  <c r="AL2088" i="1"/>
  <c r="AL2079" i="1" s="1"/>
  <c r="AK2088" i="1"/>
  <c r="AI2088" i="1"/>
  <c r="AI2079" i="1" s="1"/>
  <c r="AH2088" i="1"/>
  <c r="AH2079" i="1" s="1"/>
  <c r="AG2088" i="1"/>
  <c r="AG2079" i="1" s="1"/>
  <c r="AF2088" i="1"/>
  <c r="AF2079" i="1" s="1"/>
  <c r="AE2088" i="1"/>
  <c r="AV2077" i="1"/>
  <c r="AU2077" i="1"/>
  <c r="AT2077" i="1"/>
  <c r="AS2077" i="1"/>
  <c r="AR2077" i="1"/>
  <c r="AQ2077" i="1"/>
  <c r="AP2077" i="1"/>
  <c r="AO2077" i="1"/>
  <c r="AN2077" i="1"/>
  <c r="AM2077" i="1"/>
  <c r="AL2077" i="1"/>
  <c r="AK2077" i="1"/>
  <c r="AI2077" i="1"/>
  <c r="AH2077" i="1"/>
  <c r="AG2077" i="1"/>
  <c r="AF2077" i="1"/>
  <c r="AE2077" i="1"/>
  <c r="AV2072" i="1"/>
  <c r="AV2070" i="1" s="1"/>
  <c r="AU2072" i="1"/>
  <c r="AU2070" i="1" s="1"/>
  <c r="AT2072" i="1"/>
  <c r="AT2070" i="1" s="1"/>
  <c r="AS2072" i="1"/>
  <c r="AS2070" i="1" s="1"/>
  <c r="AR2072" i="1"/>
  <c r="AR2070" i="1" s="1"/>
  <c r="AQ2072" i="1"/>
  <c r="AQ2070" i="1" s="1"/>
  <c r="AP2072" i="1"/>
  <c r="AP2070" i="1" s="1"/>
  <c r="AO2072" i="1"/>
  <c r="AO2070" i="1" s="1"/>
  <c r="AN2072" i="1"/>
  <c r="AN2070" i="1" s="1"/>
  <c r="AM2072" i="1"/>
  <c r="AM2070" i="1" s="1"/>
  <c r="AL2072" i="1"/>
  <c r="AL2070" i="1" s="1"/>
  <c r="AK2072" i="1"/>
  <c r="AI2072" i="1"/>
  <c r="AI2070" i="1" s="1"/>
  <c r="AH2072" i="1"/>
  <c r="AH2070" i="1" s="1"/>
  <c r="AG2072" i="1"/>
  <c r="AG2070" i="1" s="1"/>
  <c r="AF2072" i="1"/>
  <c r="AF2070" i="1" s="1"/>
  <c r="AE2072" i="1"/>
  <c r="AV2056" i="1"/>
  <c r="AV2055" i="1" s="1"/>
  <c r="AU2056" i="1"/>
  <c r="AU2055" i="1" s="1"/>
  <c r="AT2056" i="1"/>
  <c r="AT2055" i="1" s="1"/>
  <c r="AS2056" i="1"/>
  <c r="AS2055" i="1" s="1"/>
  <c r="AR2056" i="1"/>
  <c r="AR2055" i="1" s="1"/>
  <c r="AQ2056" i="1"/>
  <c r="AQ2055" i="1" s="1"/>
  <c r="AP2056" i="1"/>
  <c r="AP2055" i="1" s="1"/>
  <c r="AO2056" i="1"/>
  <c r="AO2055" i="1" s="1"/>
  <c r="AN2056" i="1"/>
  <c r="AN2055" i="1" s="1"/>
  <c r="AM2056" i="1"/>
  <c r="AM2055" i="1" s="1"/>
  <c r="AL2056" i="1"/>
  <c r="AL2055" i="1" s="1"/>
  <c r="AK2056" i="1"/>
  <c r="AI2056" i="1"/>
  <c r="AI2055" i="1" s="1"/>
  <c r="AH2056" i="1"/>
  <c r="AH2055" i="1" s="1"/>
  <c r="AG2056" i="1"/>
  <c r="AG2055" i="1" s="1"/>
  <c r="AF2056" i="1"/>
  <c r="AF2055" i="1" s="1"/>
  <c r="AE2056" i="1"/>
  <c r="AV2053" i="1"/>
  <c r="AV2052" i="1" s="1"/>
  <c r="AU2053" i="1"/>
  <c r="AU2052" i="1" s="1"/>
  <c r="AT2053" i="1"/>
  <c r="AT2052" i="1" s="1"/>
  <c r="AS2053" i="1"/>
  <c r="AS2052" i="1" s="1"/>
  <c r="AR2053" i="1"/>
  <c r="AR2052" i="1" s="1"/>
  <c r="AQ2053" i="1"/>
  <c r="AQ2052" i="1" s="1"/>
  <c r="AP2053" i="1"/>
  <c r="AP2052" i="1" s="1"/>
  <c r="AO2053" i="1"/>
  <c r="AO2052" i="1" s="1"/>
  <c r="AN2053" i="1"/>
  <c r="AN2052" i="1" s="1"/>
  <c r="AM2053" i="1"/>
  <c r="AM2052" i="1" s="1"/>
  <c r="AL2053" i="1"/>
  <c r="AL2052" i="1" s="1"/>
  <c r="AK2053" i="1"/>
  <c r="AI2053" i="1"/>
  <c r="AI2052" i="1" s="1"/>
  <c r="AH2053" i="1"/>
  <c r="AH2052" i="1" s="1"/>
  <c r="AG2053" i="1"/>
  <c r="AG2052" i="1" s="1"/>
  <c r="AF2053" i="1"/>
  <c r="AF2052" i="1" s="1"/>
  <c r="AE2053" i="1"/>
  <c r="AV2048" i="1"/>
  <c r="AV2039" i="1" s="1"/>
  <c r="AU2048" i="1"/>
  <c r="AU2039" i="1" s="1"/>
  <c r="AT2048" i="1"/>
  <c r="AT2039" i="1" s="1"/>
  <c r="AS2048" i="1"/>
  <c r="AS2039" i="1" s="1"/>
  <c r="AR2048" i="1"/>
  <c r="AR2039" i="1" s="1"/>
  <c r="AQ2048" i="1"/>
  <c r="AQ2039" i="1" s="1"/>
  <c r="AP2048" i="1"/>
  <c r="AP2039" i="1" s="1"/>
  <c r="AO2048" i="1"/>
  <c r="AO2039" i="1" s="1"/>
  <c r="AN2048" i="1"/>
  <c r="AN2039" i="1" s="1"/>
  <c r="AM2048" i="1"/>
  <c r="AM2039" i="1" s="1"/>
  <c r="AL2048" i="1"/>
  <c r="AL2039" i="1" s="1"/>
  <c r="AK2048" i="1"/>
  <c r="AI2048" i="1"/>
  <c r="AI2039" i="1" s="1"/>
  <c r="AH2048" i="1"/>
  <c r="AH2039" i="1" s="1"/>
  <c r="AG2048" i="1"/>
  <c r="AG2039" i="1" s="1"/>
  <c r="AF2048" i="1"/>
  <c r="AF2039" i="1" s="1"/>
  <c r="AE2048" i="1"/>
  <c r="AV2037" i="1"/>
  <c r="AU2037" i="1"/>
  <c r="AT2037" i="1"/>
  <c r="AS2037" i="1"/>
  <c r="AR2037" i="1"/>
  <c r="AQ2037" i="1"/>
  <c r="AP2037" i="1"/>
  <c r="AO2037" i="1"/>
  <c r="AN2037" i="1"/>
  <c r="AM2037" i="1"/>
  <c r="AL2037" i="1"/>
  <c r="AK2037" i="1"/>
  <c r="AI2037" i="1"/>
  <c r="AH2037" i="1"/>
  <c r="AG2037" i="1"/>
  <c r="AF2037" i="1"/>
  <c r="AE2037" i="1"/>
  <c r="AV2031" i="1"/>
  <c r="AV2029" i="1" s="1"/>
  <c r="AU2031" i="1"/>
  <c r="AU2029" i="1" s="1"/>
  <c r="AT2031" i="1"/>
  <c r="AT2029" i="1" s="1"/>
  <c r="AS2031" i="1"/>
  <c r="AS2029" i="1" s="1"/>
  <c r="AR2031" i="1"/>
  <c r="AR2029" i="1" s="1"/>
  <c r="AQ2031" i="1"/>
  <c r="AQ2029" i="1" s="1"/>
  <c r="AP2031" i="1"/>
  <c r="AP2029" i="1" s="1"/>
  <c r="AO2031" i="1"/>
  <c r="AO2029" i="1" s="1"/>
  <c r="AN2031" i="1"/>
  <c r="AN2029" i="1" s="1"/>
  <c r="AM2031" i="1"/>
  <c r="AM2029" i="1" s="1"/>
  <c r="AL2031" i="1"/>
  <c r="AL2029" i="1" s="1"/>
  <c r="AK2031" i="1"/>
  <c r="AI2031" i="1"/>
  <c r="AI2029" i="1" s="1"/>
  <c r="AH2031" i="1"/>
  <c r="AH2029" i="1" s="1"/>
  <c r="AG2031" i="1"/>
  <c r="AG2029" i="1" s="1"/>
  <c r="AF2031" i="1"/>
  <c r="AF2029" i="1" s="1"/>
  <c r="AE2031" i="1"/>
  <c r="AV2014" i="1"/>
  <c r="AV2013" i="1" s="1"/>
  <c r="AU2014" i="1"/>
  <c r="AU2013" i="1" s="1"/>
  <c r="AT2014" i="1"/>
  <c r="AT2013" i="1" s="1"/>
  <c r="AS2014" i="1"/>
  <c r="AS2013" i="1" s="1"/>
  <c r="AR2014" i="1"/>
  <c r="AR2013" i="1" s="1"/>
  <c r="AQ2014" i="1"/>
  <c r="AQ2013" i="1" s="1"/>
  <c r="AP2014" i="1"/>
  <c r="AP2013" i="1" s="1"/>
  <c r="AO2014" i="1"/>
  <c r="AO2013" i="1" s="1"/>
  <c r="AN2014" i="1"/>
  <c r="AN2013" i="1" s="1"/>
  <c r="AM2014" i="1"/>
  <c r="AM2013" i="1" s="1"/>
  <c r="AL2014" i="1"/>
  <c r="AL2013" i="1" s="1"/>
  <c r="AK2014" i="1"/>
  <c r="AI2014" i="1"/>
  <c r="AI2013" i="1" s="1"/>
  <c r="AH2014" i="1"/>
  <c r="AH2013" i="1" s="1"/>
  <c r="AG2014" i="1"/>
  <c r="AG2013" i="1" s="1"/>
  <c r="AF2014" i="1"/>
  <c r="AF2013" i="1" s="1"/>
  <c r="AE2014" i="1"/>
  <c r="AV1663" i="1"/>
  <c r="AU1663" i="1"/>
  <c r="AS1663" i="1"/>
  <c r="AR1663" i="1"/>
  <c r="AQ1663" i="1"/>
  <c r="AP1663" i="1"/>
  <c r="AO1663" i="1"/>
  <c r="AM1663" i="1"/>
  <c r="AL1663" i="1"/>
  <c r="AI1663" i="1"/>
  <c r="AG1663" i="1"/>
  <c r="AF1663" i="1"/>
  <c r="AV2008" i="1"/>
  <c r="AV1662" i="1" s="1"/>
  <c r="AU2008" i="1"/>
  <c r="AU1662" i="1" s="1"/>
  <c r="AT2008" i="1"/>
  <c r="AT1662" i="1" s="1"/>
  <c r="AS2008" i="1"/>
  <c r="AS1662" i="1" s="1"/>
  <c r="AR2008" i="1"/>
  <c r="AR1662" i="1" s="1"/>
  <c r="AQ2008" i="1"/>
  <c r="AQ1662" i="1" s="1"/>
  <c r="AP2008" i="1"/>
  <c r="AP1662" i="1" s="1"/>
  <c r="AO2008" i="1"/>
  <c r="AO1662" i="1" s="1"/>
  <c r="AN2008" i="1"/>
  <c r="AN1662" i="1" s="1"/>
  <c r="AM2008" i="1"/>
  <c r="AM1662" i="1" s="1"/>
  <c r="AL2008" i="1"/>
  <c r="AL1662" i="1" s="1"/>
  <c r="AK2008" i="1"/>
  <c r="AI2008" i="1"/>
  <c r="AI1662" i="1" s="1"/>
  <c r="AH2008" i="1"/>
  <c r="AH1662" i="1" s="1"/>
  <c r="AG2008" i="1"/>
  <c r="AG1662" i="1" s="1"/>
  <c r="AF2008" i="1"/>
  <c r="AE2008" i="1"/>
  <c r="AV2004" i="1"/>
  <c r="AV2003" i="1" s="1"/>
  <c r="AV2002" i="1" s="1"/>
  <c r="AU2004" i="1"/>
  <c r="AU2003" i="1" s="1"/>
  <c r="AU2002" i="1" s="1"/>
  <c r="AT2004" i="1"/>
  <c r="AS2004" i="1"/>
  <c r="AR2004" i="1"/>
  <c r="AR2003" i="1" s="1"/>
  <c r="AR2002" i="1" s="1"/>
  <c r="AQ2004" i="1"/>
  <c r="AQ2003" i="1" s="1"/>
  <c r="AQ2002" i="1" s="1"/>
  <c r="AP2004" i="1"/>
  <c r="AP2003" i="1" s="1"/>
  <c r="AP2002" i="1" s="1"/>
  <c r="AO2004" i="1"/>
  <c r="AO2003" i="1" s="1"/>
  <c r="AO2002" i="1" s="1"/>
  <c r="AN2004" i="1"/>
  <c r="AN2003" i="1" s="1"/>
  <c r="AN2002" i="1" s="1"/>
  <c r="AM2004" i="1"/>
  <c r="AM2003" i="1" s="1"/>
  <c r="AM2002" i="1" s="1"/>
  <c r="AL2004" i="1"/>
  <c r="AL2003" i="1" s="1"/>
  <c r="AL2002" i="1" s="1"/>
  <c r="AK2004" i="1"/>
  <c r="AI2004" i="1"/>
  <c r="AI2003" i="1" s="1"/>
  <c r="AI2002" i="1" s="1"/>
  <c r="AH2004" i="1"/>
  <c r="AG2004" i="1"/>
  <c r="AG2003" i="1" s="1"/>
  <c r="AG2002" i="1" s="1"/>
  <c r="AF2004" i="1"/>
  <c r="AF2003" i="1" s="1"/>
  <c r="AF2002" i="1" s="1"/>
  <c r="AE2004" i="1"/>
  <c r="AV1998" i="1"/>
  <c r="AV1989" i="1" s="1"/>
  <c r="AU1998" i="1"/>
  <c r="AU1989" i="1" s="1"/>
  <c r="AT1998" i="1"/>
  <c r="AT1989" i="1" s="1"/>
  <c r="AS1998" i="1"/>
  <c r="AS1989" i="1" s="1"/>
  <c r="AR1998" i="1"/>
  <c r="AR1989" i="1" s="1"/>
  <c r="AQ1998" i="1"/>
  <c r="AQ1989" i="1" s="1"/>
  <c r="AP1998" i="1"/>
  <c r="AP1989" i="1" s="1"/>
  <c r="AO1998" i="1"/>
  <c r="AO1989" i="1" s="1"/>
  <c r="AN1998" i="1"/>
  <c r="AN1989" i="1" s="1"/>
  <c r="AM1998" i="1"/>
  <c r="AM1989" i="1" s="1"/>
  <c r="AL1998" i="1"/>
  <c r="AL1989" i="1" s="1"/>
  <c r="AK1998" i="1"/>
  <c r="AI1998" i="1"/>
  <c r="AI1989" i="1" s="1"/>
  <c r="AH1998" i="1"/>
  <c r="AH1989" i="1" s="1"/>
  <c r="AG1998" i="1"/>
  <c r="AG1989" i="1" s="1"/>
  <c r="AF1998" i="1"/>
  <c r="AF1989" i="1" s="1"/>
  <c r="AE1998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I1987" i="1"/>
  <c r="AH1987" i="1"/>
  <c r="AG1987" i="1"/>
  <c r="AF1987" i="1"/>
  <c r="AE1987" i="1"/>
  <c r="AV1981" i="1"/>
  <c r="AV1979" i="1" s="1"/>
  <c r="AU1981" i="1"/>
  <c r="AU1979" i="1" s="1"/>
  <c r="AT1981" i="1"/>
  <c r="AT1979" i="1" s="1"/>
  <c r="AS1981" i="1"/>
  <c r="AS1979" i="1" s="1"/>
  <c r="AR1981" i="1"/>
  <c r="AR1979" i="1" s="1"/>
  <c r="AQ1981" i="1"/>
  <c r="AQ1979" i="1" s="1"/>
  <c r="AP1981" i="1"/>
  <c r="AP1979" i="1" s="1"/>
  <c r="AO1981" i="1"/>
  <c r="AO1979" i="1" s="1"/>
  <c r="AN1981" i="1"/>
  <c r="AN1979" i="1" s="1"/>
  <c r="AM1981" i="1"/>
  <c r="AM1979" i="1" s="1"/>
  <c r="AL1981" i="1"/>
  <c r="AL1979" i="1" s="1"/>
  <c r="AK1981" i="1"/>
  <c r="AI1981" i="1"/>
  <c r="AI1979" i="1" s="1"/>
  <c r="AH1981" i="1"/>
  <c r="AH1979" i="1" s="1"/>
  <c r="AG1981" i="1"/>
  <c r="AG1979" i="1" s="1"/>
  <c r="AF1981" i="1"/>
  <c r="AF1979" i="1" s="1"/>
  <c r="AE1981" i="1"/>
  <c r="AV1965" i="1"/>
  <c r="AV1964" i="1" s="1"/>
  <c r="AU1965" i="1"/>
  <c r="AU1964" i="1" s="1"/>
  <c r="AT1965" i="1"/>
  <c r="AT1964" i="1" s="1"/>
  <c r="AS1965" i="1"/>
  <c r="AS1964" i="1" s="1"/>
  <c r="AR1965" i="1"/>
  <c r="AR1964" i="1" s="1"/>
  <c r="AQ1965" i="1"/>
  <c r="AQ1964" i="1" s="1"/>
  <c r="AP1965" i="1"/>
  <c r="AP1964" i="1" s="1"/>
  <c r="AO1965" i="1"/>
  <c r="AO1964" i="1" s="1"/>
  <c r="AN1965" i="1"/>
  <c r="AN1964" i="1" s="1"/>
  <c r="AM1965" i="1"/>
  <c r="AM1964" i="1" s="1"/>
  <c r="AL1965" i="1"/>
  <c r="AL1964" i="1" s="1"/>
  <c r="AK1965" i="1"/>
  <c r="AI1965" i="1"/>
  <c r="AI1964" i="1" s="1"/>
  <c r="AH1965" i="1"/>
  <c r="AH1964" i="1" s="1"/>
  <c r="AG1965" i="1"/>
  <c r="AG1964" i="1" s="1"/>
  <c r="AF1965" i="1"/>
  <c r="AF1964" i="1" s="1"/>
  <c r="AE1965" i="1"/>
  <c r="AV1962" i="1"/>
  <c r="AV1961" i="1" s="1"/>
  <c r="AU1962" i="1"/>
  <c r="AU1961" i="1" s="1"/>
  <c r="AT1962" i="1"/>
  <c r="AT1961" i="1" s="1"/>
  <c r="AS1962" i="1"/>
  <c r="AS1961" i="1" s="1"/>
  <c r="AR1962" i="1"/>
  <c r="AR1961" i="1" s="1"/>
  <c r="AQ1962" i="1"/>
  <c r="AQ1961" i="1" s="1"/>
  <c r="AP1962" i="1"/>
  <c r="AP1961" i="1" s="1"/>
  <c r="AO1962" i="1"/>
  <c r="AO1961" i="1" s="1"/>
  <c r="AN1962" i="1"/>
  <c r="AN1961" i="1" s="1"/>
  <c r="AM1962" i="1"/>
  <c r="AM1961" i="1" s="1"/>
  <c r="AL1962" i="1"/>
  <c r="AL1961" i="1" s="1"/>
  <c r="AK1962" i="1"/>
  <c r="AI1962" i="1"/>
  <c r="AI1961" i="1" s="1"/>
  <c r="AH1962" i="1"/>
  <c r="AH1961" i="1" s="1"/>
  <c r="AG1962" i="1"/>
  <c r="AG1961" i="1" s="1"/>
  <c r="AF1962" i="1"/>
  <c r="AF1961" i="1" s="1"/>
  <c r="AE1962" i="1"/>
  <c r="AV1956" i="1"/>
  <c r="AV1947" i="1" s="1"/>
  <c r="AU1956" i="1"/>
  <c r="AU1947" i="1" s="1"/>
  <c r="AT1956" i="1"/>
  <c r="AT1947" i="1" s="1"/>
  <c r="AS1956" i="1"/>
  <c r="AS1947" i="1" s="1"/>
  <c r="AR1956" i="1"/>
  <c r="AR1947" i="1" s="1"/>
  <c r="AQ1956" i="1"/>
  <c r="AQ1947" i="1" s="1"/>
  <c r="AP1956" i="1"/>
  <c r="AP1947" i="1" s="1"/>
  <c r="AO1956" i="1"/>
  <c r="AO1947" i="1" s="1"/>
  <c r="AN1956" i="1"/>
  <c r="AN1947" i="1" s="1"/>
  <c r="AM1947" i="1"/>
  <c r="AL1956" i="1"/>
  <c r="AL1947" i="1" s="1"/>
  <c r="AK1956" i="1"/>
  <c r="AI1956" i="1"/>
  <c r="AI1947" i="1" s="1"/>
  <c r="AH1956" i="1"/>
  <c r="AH1947" i="1" s="1"/>
  <c r="AG1956" i="1"/>
  <c r="AG1947" i="1" s="1"/>
  <c r="AF1956" i="1"/>
  <c r="AF1947" i="1" s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I1945" i="1"/>
  <c r="AH1945" i="1"/>
  <c r="AG1945" i="1"/>
  <c r="AF1945" i="1"/>
  <c r="AE1945" i="1"/>
  <c r="AV1939" i="1"/>
  <c r="AV1937" i="1" s="1"/>
  <c r="AU1939" i="1"/>
  <c r="AU1937" i="1" s="1"/>
  <c r="AT1939" i="1"/>
  <c r="AT1937" i="1" s="1"/>
  <c r="AS1939" i="1"/>
  <c r="AS1937" i="1" s="1"/>
  <c r="AR1939" i="1"/>
  <c r="AR1937" i="1" s="1"/>
  <c r="AQ1939" i="1"/>
  <c r="AQ1937" i="1" s="1"/>
  <c r="AP1939" i="1"/>
  <c r="AP1937" i="1" s="1"/>
  <c r="AO1939" i="1"/>
  <c r="AO1937" i="1" s="1"/>
  <c r="AN1939" i="1"/>
  <c r="AN1937" i="1" s="1"/>
  <c r="AM1939" i="1"/>
  <c r="AM1937" i="1" s="1"/>
  <c r="AL1939" i="1"/>
  <c r="AL1937" i="1" s="1"/>
  <c r="AK1939" i="1"/>
  <c r="AI1939" i="1"/>
  <c r="AI1937" i="1" s="1"/>
  <c r="AH1939" i="1"/>
  <c r="AH1937" i="1" s="1"/>
  <c r="AG1939" i="1"/>
  <c r="AG1937" i="1" s="1"/>
  <c r="AF1939" i="1"/>
  <c r="AF1937" i="1" s="1"/>
  <c r="AE1939" i="1"/>
  <c r="AV1922" i="1"/>
  <c r="AV1921" i="1" s="1"/>
  <c r="AU1922" i="1"/>
  <c r="AU1921" i="1" s="1"/>
  <c r="AT1922" i="1"/>
  <c r="AT1921" i="1" s="1"/>
  <c r="AS1922" i="1"/>
  <c r="AS1921" i="1" s="1"/>
  <c r="AR1922" i="1"/>
  <c r="AR1921" i="1" s="1"/>
  <c r="AQ1922" i="1"/>
  <c r="AQ1921" i="1" s="1"/>
  <c r="AP1922" i="1"/>
  <c r="AP1921" i="1" s="1"/>
  <c r="AO1922" i="1"/>
  <c r="AO1921" i="1" s="1"/>
  <c r="AN1922" i="1"/>
  <c r="AN1921" i="1" s="1"/>
  <c r="AM1922" i="1"/>
  <c r="AM1921" i="1" s="1"/>
  <c r="AL1922" i="1"/>
  <c r="AL1921" i="1" s="1"/>
  <c r="AK1922" i="1"/>
  <c r="AI1922" i="1"/>
  <c r="AI1921" i="1" s="1"/>
  <c r="AH1922" i="1"/>
  <c r="AH1921" i="1" s="1"/>
  <c r="AG1922" i="1"/>
  <c r="AG1921" i="1" s="1"/>
  <c r="AF1922" i="1"/>
  <c r="AF1921" i="1" s="1"/>
  <c r="AE1922" i="1"/>
  <c r="AV1918" i="1"/>
  <c r="AV1917" i="1" s="1"/>
  <c r="AU1918" i="1"/>
  <c r="AU1917" i="1" s="1"/>
  <c r="AT1918" i="1"/>
  <c r="AT1917" i="1" s="1"/>
  <c r="AS1918" i="1"/>
  <c r="AS1917" i="1" s="1"/>
  <c r="AR1918" i="1"/>
  <c r="AR1917" i="1" s="1"/>
  <c r="AQ1918" i="1"/>
  <c r="AQ1917" i="1" s="1"/>
  <c r="AP1918" i="1"/>
  <c r="AP1917" i="1" s="1"/>
  <c r="AO1918" i="1"/>
  <c r="AO1917" i="1" s="1"/>
  <c r="AN1918" i="1"/>
  <c r="AN1917" i="1" s="1"/>
  <c r="AM1918" i="1"/>
  <c r="AM1917" i="1" s="1"/>
  <c r="AL1918" i="1"/>
  <c r="AL1917" i="1" s="1"/>
  <c r="AK1918" i="1"/>
  <c r="AI1918" i="1"/>
  <c r="AI1917" i="1" s="1"/>
  <c r="AH1918" i="1"/>
  <c r="AH1917" i="1" s="1"/>
  <c r="AG1918" i="1"/>
  <c r="AG1917" i="1" s="1"/>
  <c r="AF1918" i="1"/>
  <c r="AF1917" i="1" s="1"/>
  <c r="AE1918" i="1"/>
  <c r="AV1913" i="1"/>
  <c r="AV1904" i="1" s="1"/>
  <c r="AU1913" i="1"/>
  <c r="AU1904" i="1" s="1"/>
  <c r="AT1913" i="1"/>
  <c r="AT1904" i="1" s="1"/>
  <c r="AS1913" i="1"/>
  <c r="AS1904" i="1" s="1"/>
  <c r="AR1913" i="1"/>
  <c r="AR1904" i="1" s="1"/>
  <c r="AQ1913" i="1"/>
  <c r="AQ1904" i="1" s="1"/>
  <c r="AP1913" i="1"/>
  <c r="AP1904" i="1" s="1"/>
  <c r="AO1913" i="1"/>
  <c r="AO1904" i="1" s="1"/>
  <c r="AN1913" i="1"/>
  <c r="AN1904" i="1" s="1"/>
  <c r="AM1913" i="1"/>
  <c r="AM1904" i="1" s="1"/>
  <c r="AL1913" i="1"/>
  <c r="AL1904" i="1" s="1"/>
  <c r="AK1913" i="1"/>
  <c r="AI1913" i="1"/>
  <c r="AI1904" i="1" s="1"/>
  <c r="AH1913" i="1"/>
  <c r="AH1904" i="1" s="1"/>
  <c r="AG1913" i="1"/>
  <c r="AG1904" i="1" s="1"/>
  <c r="AF1913" i="1"/>
  <c r="AF1904" i="1" s="1"/>
  <c r="AE1913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I1902" i="1"/>
  <c r="AH1902" i="1"/>
  <c r="AG1902" i="1"/>
  <c r="AF1902" i="1"/>
  <c r="AE1902" i="1"/>
  <c r="AV1896" i="1"/>
  <c r="AV1894" i="1" s="1"/>
  <c r="AU1896" i="1"/>
  <c r="AU1894" i="1" s="1"/>
  <c r="AT1896" i="1"/>
  <c r="AT1894" i="1" s="1"/>
  <c r="AS1896" i="1"/>
  <c r="AS1894" i="1" s="1"/>
  <c r="AR1896" i="1"/>
  <c r="AR1894" i="1" s="1"/>
  <c r="AQ1896" i="1"/>
  <c r="AQ1894" i="1" s="1"/>
  <c r="AP1896" i="1"/>
  <c r="AP1894" i="1" s="1"/>
  <c r="AO1896" i="1"/>
  <c r="AO1894" i="1" s="1"/>
  <c r="AN1896" i="1"/>
  <c r="AN1894" i="1" s="1"/>
  <c r="AM1896" i="1"/>
  <c r="AM1894" i="1" s="1"/>
  <c r="AL1896" i="1"/>
  <c r="AL1894" i="1" s="1"/>
  <c r="AK1896" i="1"/>
  <c r="AI1896" i="1"/>
  <c r="AI1894" i="1" s="1"/>
  <c r="AH1896" i="1"/>
  <c r="AH1894" i="1" s="1"/>
  <c r="AG1896" i="1"/>
  <c r="AG1894" i="1" s="1"/>
  <c r="AF1896" i="1"/>
  <c r="AF1894" i="1" s="1"/>
  <c r="AE1896" i="1"/>
  <c r="AV1880" i="1"/>
  <c r="AV1879" i="1" s="1"/>
  <c r="AU1880" i="1"/>
  <c r="AU1879" i="1" s="1"/>
  <c r="AT1880" i="1"/>
  <c r="AT1879" i="1" s="1"/>
  <c r="AS1880" i="1"/>
  <c r="AS1879" i="1" s="1"/>
  <c r="AR1880" i="1"/>
  <c r="AR1879" i="1" s="1"/>
  <c r="AQ1880" i="1"/>
  <c r="AQ1879" i="1" s="1"/>
  <c r="AP1880" i="1"/>
  <c r="AP1879" i="1" s="1"/>
  <c r="AO1880" i="1"/>
  <c r="AO1879" i="1" s="1"/>
  <c r="AN1880" i="1"/>
  <c r="AN1879" i="1" s="1"/>
  <c r="AM1880" i="1"/>
  <c r="AM1879" i="1" s="1"/>
  <c r="AL1880" i="1"/>
  <c r="AL1879" i="1" s="1"/>
  <c r="AK1880" i="1"/>
  <c r="AI1880" i="1"/>
  <c r="AI1879" i="1" s="1"/>
  <c r="AH1880" i="1"/>
  <c r="AH1879" i="1" s="1"/>
  <c r="AG1880" i="1"/>
  <c r="AG1879" i="1" s="1"/>
  <c r="AF1880" i="1"/>
  <c r="AF1879" i="1" s="1"/>
  <c r="AE1880" i="1"/>
  <c r="AV1877" i="1"/>
  <c r="AV1876" i="1" s="1"/>
  <c r="AU1877" i="1"/>
  <c r="AU1876" i="1" s="1"/>
  <c r="AT1877" i="1"/>
  <c r="AT1876" i="1" s="1"/>
  <c r="AS1877" i="1"/>
  <c r="AS1876" i="1" s="1"/>
  <c r="AR1877" i="1"/>
  <c r="AR1876" i="1" s="1"/>
  <c r="AQ1877" i="1"/>
  <c r="AQ1876" i="1" s="1"/>
  <c r="AP1877" i="1"/>
  <c r="AP1876" i="1" s="1"/>
  <c r="AO1877" i="1"/>
  <c r="AO1876" i="1" s="1"/>
  <c r="AN1877" i="1"/>
  <c r="AN1876" i="1" s="1"/>
  <c r="AM1877" i="1"/>
  <c r="AM1876" i="1" s="1"/>
  <c r="AL1877" i="1"/>
  <c r="AL1876" i="1" s="1"/>
  <c r="AK1877" i="1"/>
  <c r="AI1877" i="1"/>
  <c r="AI1876" i="1" s="1"/>
  <c r="AH1877" i="1"/>
  <c r="AH1876" i="1" s="1"/>
  <c r="AG1877" i="1"/>
  <c r="AG1876" i="1" s="1"/>
  <c r="AF1877" i="1"/>
  <c r="AF1876" i="1" s="1"/>
  <c r="AE1877" i="1"/>
  <c r="AV1872" i="1"/>
  <c r="AV1863" i="1" s="1"/>
  <c r="AU1872" i="1"/>
  <c r="AU1863" i="1" s="1"/>
  <c r="AT1872" i="1"/>
  <c r="AT1863" i="1" s="1"/>
  <c r="AS1872" i="1"/>
  <c r="AS1863" i="1" s="1"/>
  <c r="AR1872" i="1"/>
  <c r="AR1863" i="1" s="1"/>
  <c r="AQ1872" i="1"/>
  <c r="AQ1863" i="1" s="1"/>
  <c r="AP1872" i="1"/>
  <c r="AP1863" i="1" s="1"/>
  <c r="AO1872" i="1"/>
  <c r="AO1863" i="1" s="1"/>
  <c r="AN1872" i="1"/>
  <c r="AN1863" i="1" s="1"/>
  <c r="AM1872" i="1"/>
  <c r="AM1863" i="1" s="1"/>
  <c r="AL1872" i="1"/>
  <c r="AL1863" i="1" s="1"/>
  <c r="AK1872" i="1"/>
  <c r="AI1872" i="1"/>
  <c r="AI1863" i="1" s="1"/>
  <c r="AH1872" i="1"/>
  <c r="AH1863" i="1" s="1"/>
  <c r="AG1872" i="1"/>
  <c r="AG1863" i="1" s="1"/>
  <c r="AF1872" i="1"/>
  <c r="AF1863" i="1" s="1"/>
  <c r="AE1872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I1861" i="1"/>
  <c r="AH1861" i="1"/>
  <c r="AG1861" i="1"/>
  <c r="AF1861" i="1"/>
  <c r="AE1861" i="1"/>
  <c r="AV1855" i="1"/>
  <c r="AV1853" i="1" s="1"/>
  <c r="AU1855" i="1"/>
  <c r="AU1853" i="1" s="1"/>
  <c r="AT1855" i="1"/>
  <c r="AT1853" i="1" s="1"/>
  <c r="AS1855" i="1"/>
  <c r="AS1853" i="1" s="1"/>
  <c r="AR1855" i="1"/>
  <c r="AR1853" i="1" s="1"/>
  <c r="AQ1855" i="1"/>
  <c r="AQ1853" i="1" s="1"/>
  <c r="AP1855" i="1"/>
  <c r="AP1853" i="1" s="1"/>
  <c r="AO1855" i="1"/>
  <c r="AO1853" i="1" s="1"/>
  <c r="AN1855" i="1"/>
  <c r="AN1853" i="1" s="1"/>
  <c r="AM1855" i="1"/>
  <c r="AM1853" i="1" s="1"/>
  <c r="AL1855" i="1"/>
  <c r="AL1853" i="1" s="1"/>
  <c r="AK1855" i="1"/>
  <c r="AI1855" i="1"/>
  <c r="AI1853" i="1" s="1"/>
  <c r="AH1855" i="1"/>
  <c r="AH1853" i="1" s="1"/>
  <c r="AG1855" i="1"/>
  <c r="AG1853" i="1" s="1"/>
  <c r="AF1855" i="1"/>
  <c r="AF1853" i="1" s="1"/>
  <c r="AE1855" i="1"/>
  <c r="AV1838" i="1"/>
  <c r="AV1837" i="1" s="1"/>
  <c r="AU1838" i="1"/>
  <c r="AU1837" i="1" s="1"/>
  <c r="AT1838" i="1"/>
  <c r="AT1837" i="1" s="1"/>
  <c r="AS1838" i="1"/>
  <c r="AS1837" i="1" s="1"/>
  <c r="AR1838" i="1"/>
  <c r="AR1837" i="1" s="1"/>
  <c r="AQ1838" i="1"/>
  <c r="AQ1837" i="1" s="1"/>
  <c r="AP1838" i="1"/>
  <c r="AP1837" i="1" s="1"/>
  <c r="AO1838" i="1"/>
  <c r="AO1837" i="1" s="1"/>
  <c r="AN1838" i="1"/>
  <c r="AN1837" i="1" s="1"/>
  <c r="AM1838" i="1"/>
  <c r="AM1837" i="1" s="1"/>
  <c r="AL1838" i="1"/>
  <c r="AL1837" i="1" s="1"/>
  <c r="AK1838" i="1"/>
  <c r="AI1838" i="1"/>
  <c r="AI1837" i="1" s="1"/>
  <c r="AH1838" i="1"/>
  <c r="AH1837" i="1" s="1"/>
  <c r="AG1838" i="1"/>
  <c r="AG1837" i="1" s="1"/>
  <c r="AF1838" i="1"/>
  <c r="AF1837" i="1" s="1"/>
  <c r="AE1838" i="1"/>
  <c r="AV1835" i="1"/>
  <c r="AV1834" i="1" s="1"/>
  <c r="AU1835" i="1"/>
  <c r="AU1834" i="1" s="1"/>
  <c r="AT1835" i="1"/>
  <c r="AT1834" i="1" s="1"/>
  <c r="AS1835" i="1"/>
  <c r="AS1834" i="1" s="1"/>
  <c r="AR1835" i="1"/>
  <c r="AR1834" i="1" s="1"/>
  <c r="AQ1835" i="1"/>
  <c r="AQ1834" i="1" s="1"/>
  <c r="AP1835" i="1"/>
  <c r="AP1834" i="1" s="1"/>
  <c r="AO1835" i="1"/>
  <c r="AO1834" i="1" s="1"/>
  <c r="AN1835" i="1"/>
  <c r="AN1834" i="1" s="1"/>
  <c r="AM1835" i="1"/>
  <c r="AM1834" i="1" s="1"/>
  <c r="AL1835" i="1"/>
  <c r="AL1834" i="1" s="1"/>
  <c r="AK1835" i="1"/>
  <c r="AI1835" i="1"/>
  <c r="AI1834" i="1" s="1"/>
  <c r="AH1835" i="1"/>
  <c r="AH1834" i="1" s="1"/>
  <c r="AG1835" i="1"/>
  <c r="AG1834" i="1" s="1"/>
  <c r="AF1835" i="1"/>
  <c r="AF1834" i="1" s="1"/>
  <c r="AE1835" i="1"/>
  <c r="AV1830" i="1"/>
  <c r="AV1821" i="1" s="1"/>
  <c r="AU1830" i="1"/>
  <c r="AU1821" i="1" s="1"/>
  <c r="AT1830" i="1"/>
  <c r="AT1821" i="1" s="1"/>
  <c r="AS1830" i="1"/>
  <c r="AS1821" i="1" s="1"/>
  <c r="AR1830" i="1"/>
  <c r="AR1821" i="1" s="1"/>
  <c r="AQ1830" i="1"/>
  <c r="AQ1821" i="1" s="1"/>
  <c r="AP1830" i="1"/>
  <c r="AP1821" i="1" s="1"/>
  <c r="AO1830" i="1"/>
  <c r="AO1821" i="1" s="1"/>
  <c r="AN1830" i="1"/>
  <c r="AN1821" i="1" s="1"/>
  <c r="AM1830" i="1"/>
  <c r="AM1821" i="1" s="1"/>
  <c r="AL1830" i="1"/>
  <c r="AL1821" i="1" s="1"/>
  <c r="AK1830" i="1"/>
  <c r="AI1830" i="1"/>
  <c r="AI1821" i="1" s="1"/>
  <c r="AH1830" i="1"/>
  <c r="AH1821" i="1" s="1"/>
  <c r="AG1830" i="1"/>
  <c r="AG1821" i="1" s="1"/>
  <c r="AF1830" i="1"/>
  <c r="AF1821" i="1" s="1"/>
  <c r="AE1830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I1819" i="1"/>
  <c r="AH1819" i="1"/>
  <c r="AG1819" i="1"/>
  <c r="AF1819" i="1"/>
  <c r="AE1819" i="1"/>
  <c r="AV1813" i="1"/>
  <c r="AV1811" i="1" s="1"/>
  <c r="AU1813" i="1"/>
  <c r="AU1811" i="1" s="1"/>
  <c r="AT1813" i="1"/>
  <c r="AT1811" i="1" s="1"/>
  <c r="AS1813" i="1"/>
  <c r="AS1811" i="1" s="1"/>
  <c r="AR1813" i="1"/>
  <c r="AR1811" i="1" s="1"/>
  <c r="AQ1813" i="1"/>
  <c r="AQ1811" i="1" s="1"/>
  <c r="AP1813" i="1"/>
  <c r="AP1811" i="1" s="1"/>
  <c r="AO1813" i="1"/>
  <c r="AO1811" i="1" s="1"/>
  <c r="AN1813" i="1"/>
  <c r="AN1811" i="1" s="1"/>
  <c r="AM1813" i="1"/>
  <c r="AM1811" i="1" s="1"/>
  <c r="AL1813" i="1"/>
  <c r="AL1811" i="1" s="1"/>
  <c r="AK1813" i="1"/>
  <c r="AI1813" i="1"/>
  <c r="AI1811" i="1" s="1"/>
  <c r="AH1813" i="1"/>
  <c r="AH1811" i="1" s="1"/>
  <c r="AG1813" i="1"/>
  <c r="AG1811" i="1" s="1"/>
  <c r="AF1813" i="1"/>
  <c r="AF1811" i="1" s="1"/>
  <c r="AE1813" i="1"/>
  <c r="AV1796" i="1"/>
  <c r="AV1795" i="1" s="1"/>
  <c r="AU1796" i="1"/>
  <c r="AU1795" i="1" s="1"/>
  <c r="AT1796" i="1"/>
  <c r="AT1795" i="1" s="1"/>
  <c r="AS1796" i="1"/>
  <c r="AS1795" i="1" s="1"/>
  <c r="AR1796" i="1"/>
  <c r="AR1795" i="1" s="1"/>
  <c r="AQ1796" i="1"/>
  <c r="AQ1795" i="1" s="1"/>
  <c r="AP1796" i="1"/>
  <c r="AP1795" i="1" s="1"/>
  <c r="AO1796" i="1"/>
  <c r="AO1795" i="1" s="1"/>
  <c r="AN1796" i="1"/>
  <c r="AN1795" i="1" s="1"/>
  <c r="AM1796" i="1"/>
  <c r="AM1795" i="1" s="1"/>
  <c r="AL1796" i="1"/>
  <c r="AL1795" i="1" s="1"/>
  <c r="AK1796" i="1"/>
  <c r="AI1796" i="1"/>
  <c r="AI1795" i="1" s="1"/>
  <c r="AH1796" i="1"/>
  <c r="AH1795" i="1" s="1"/>
  <c r="AG1796" i="1"/>
  <c r="AG1795" i="1" s="1"/>
  <c r="AF1796" i="1"/>
  <c r="AF1795" i="1" s="1"/>
  <c r="AE1796" i="1"/>
  <c r="AV1793" i="1"/>
  <c r="AV1792" i="1" s="1"/>
  <c r="AU1793" i="1"/>
  <c r="AU1792" i="1" s="1"/>
  <c r="AT1793" i="1"/>
  <c r="AT1792" i="1" s="1"/>
  <c r="AS1793" i="1"/>
  <c r="AS1792" i="1" s="1"/>
  <c r="AR1793" i="1"/>
  <c r="AR1792" i="1" s="1"/>
  <c r="AQ1793" i="1"/>
  <c r="AQ1792" i="1" s="1"/>
  <c r="AP1793" i="1"/>
  <c r="AP1792" i="1" s="1"/>
  <c r="AO1793" i="1"/>
  <c r="AO1792" i="1" s="1"/>
  <c r="AN1793" i="1"/>
  <c r="AN1792" i="1" s="1"/>
  <c r="AM1793" i="1"/>
  <c r="AM1792" i="1" s="1"/>
  <c r="AL1793" i="1"/>
  <c r="AL1792" i="1" s="1"/>
  <c r="AK1793" i="1"/>
  <c r="AI1793" i="1"/>
  <c r="AI1792" i="1" s="1"/>
  <c r="AH1793" i="1"/>
  <c r="AH1792" i="1" s="1"/>
  <c r="AG1793" i="1"/>
  <c r="AG1792" i="1" s="1"/>
  <c r="AF1793" i="1"/>
  <c r="AF1792" i="1" s="1"/>
  <c r="AE1793" i="1"/>
  <c r="AV1788" i="1"/>
  <c r="AV1779" i="1" s="1"/>
  <c r="AU1788" i="1"/>
  <c r="AU1779" i="1" s="1"/>
  <c r="AT1788" i="1"/>
  <c r="AT1779" i="1" s="1"/>
  <c r="AS1788" i="1"/>
  <c r="AS1779" i="1" s="1"/>
  <c r="AR1788" i="1"/>
  <c r="AR1779" i="1" s="1"/>
  <c r="AQ1788" i="1"/>
  <c r="AQ1779" i="1" s="1"/>
  <c r="AP1788" i="1"/>
  <c r="AP1779" i="1" s="1"/>
  <c r="AO1788" i="1"/>
  <c r="AO1779" i="1" s="1"/>
  <c r="AN1788" i="1"/>
  <c r="AM1788" i="1"/>
  <c r="AM1779" i="1" s="1"/>
  <c r="AL1788" i="1"/>
  <c r="AL1779" i="1" s="1"/>
  <c r="AK1788" i="1"/>
  <c r="AI1788" i="1"/>
  <c r="AI1779" i="1" s="1"/>
  <c r="AH1788" i="1"/>
  <c r="AH1779" i="1" s="1"/>
  <c r="AG1788" i="1"/>
  <c r="AG1779" i="1" s="1"/>
  <c r="AF1788" i="1"/>
  <c r="AF1779" i="1" s="1"/>
  <c r="AE1788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I1777" i="1"/>
  <c r="AH1777" i="1"/>
  <c r="AG1777" i="1"/>
  <c r="AF1777" i="1"/>
  <c r="AE1777" i="1"/>
  <c r="AV1771" i="1"/>
  <c r="AV1769" i="1" s="1"/>
  <c r="AU1771" i="1"/>
  <c r="AU1769" i="1" s="1"/>
  <c r="AT1771" i="1"/>
  <c r="AT1769" i="1" s="1"/>
  <c r="AS1771" i="1"/>
  <c r="AS1769" i="1" s="1"/>
  <c r="AR1771" i="1"/>
  <c r="AR1769" i="1" s="1"/>
  <c r="AQ1771" i="1"/>
  <c r="AQ1769" i="1" s="1"/>
  <c r="AP1771" i="1"/>
  <c r="AP1769" i="1" s="1"/>
  <c r="AO1771" i="1"/>
  <c r="AO1769" i="1" s="1"/>
  <c r="AN1771" i="1"/>
  <c r="AN1769" i="1" s="1"/>
  <c r="AM1771" i="1"/>
  <c r="AM1769" i="1" s="1"/>
  <c r="AL1771" i="1"/>
  <c r="AL1769" i="1" s="1"/>
  <c r="AK1771" i="1"/>
  <c r="AI1771" i="1"/>
  <c r="AI1769" i="1" s="1"/>
  <c r="AH1771" i="1"/>
  <c r="AH1769" i="1" s="1"/>
  <c r="AG1771" i="1"/>
  <c r="AG1769" i="1" s="1"/>
  <c r="AF1771" i="1"/>
  <c r="AF1769" i="1" s="1"/>
  <c r="AE1771" i="1"/>
  <c r="AV1755" i="1"/>
  <c r="AV1754" i="1" s="1"/>
  <c r="AU1755" i="1"/>
  <c r="AU1754" i="1" s="1"/>
  <c r="AT1755" i="1"/>
  <c r="AT1754" i="1" s="1"/>
  <c r="AS1755" i="1"/>
  <c r="AS1754" i="1" s="1"/>
  <c r="AR1755" i="1"/>
  <c r="AR1754" i="1" s="1"/>
  <c r="AQ1755" i="1"/>
  <c r="AQ1754" i="1" s="1"/>
  <c r="AP1755" i="1"/>
  <c r="AP1754" i="1" s="1"/>
  <c r="AO1755" i="1"/>
  <c r="AO1754" i="1" s="1"/>
  <c r="AN1755" i="1"/>
  <c r="AN1754" i="1" s="1"/>
  <c r="AM1755" i="1"/>
  <c r="AM1754" i="1" s="1"/>
  <c r="AL1755" i="1"/>
  <c r="AL1754" i="1" s="1"/>
  <c r="AK1755" i="1"/>
  <c r="AI1755" i="1"/>
  <c r="AI1754" i="1" s="1"/>
  <c r="AH1755" i="1"/>
  <c r="AH1754" i="1" s="1"/>
  <c r="AG1755" i="1"/>
  <c r="AG1754" i="1" s="1"/>
  <c r="AF1755" i="1"/>
  <c r="AF1754" i="1" s="1"/>
  <c r="AE1755" i="1"/>
  <c r="AV1752" i="1"/>
  <c r="AV1751" i="1" s="1"/>
  <c r="AU1752" i="1"/>
  <c r="AU1751" i="1" s="1"/>
  <c r="AT1752" i="1"/>
  <c r="AT1751" i="1" s="1"/>
  <c r="AS1752" i="1"/>
  <c r="AS1751" i="1" s="1"/>
  <c r="AR1752" i="1"/>
  <c r="AR1751" i="1" s="1"/>
  <c r="AQ1752" i="1"/>
  <c r="AQ1751" i="1" s="1"/>
  <c r="AP1752" i="1"/>
  <c r="AP1751" i="1" s="1"/>
  <c r="AO1752" i="1"/>
  <c r="AO1751" i="1" s="1"/>
  <c r="AN1752" i="1"/>
  <c r="AN1751" i="1" s="1"/>
  <c r="AM1752" i="1"/>
  <c r="AM1751" i="1" s="1"/>
  <c r="AL1752" i="1"/>
  <c r="AL1751" i="1" s="1"/>
  <c r="AK1752" i="1"/>
  <c r="AI1752" i="1"/>
  <c r="AI1751" i="1" s="1"/>
  <c r="AH1752" i="1"/>
  <c r="AH1751" i="1" s="1"/>
  <c r="AG1752" i="1"/>
  <c r="AG1751" i="1" s="1"/>
  <c r="AF1752" i="1"/>
  <c r="AF1751" i="1" s="1"/>
  <c r="AE1752" i="1"/>
  <c r="AV1747" i="1"/>
  <c r="AV1738" i="1" s="1"/>
  <c r="AU1747" i="1"/>
  <c r="AU1738" i="1" s="1"/>
  <c r="AT1747" i="1"/>
  <c r="AT1738" i="1" s="1"/>
  <c r="AS1747" i="1"/>
  <c r="AS1738" i="1" s="1"/>
  <c r="AR1747" i="1"/>
  <c r="AR1738" i="1" s="1"/>
  <c r="AQ1747" i="1"/>
  <c r="AQ1738" i="1" s="1"/>
  <c r="AP1747" i="1"/>
  <c r="AP1738" i="1" s="1"/>
  <c r="AO1747" i="1"/>
  <c r="AO1738" i="1" s="1"/>
  <c r="AN1747" i="1"/>
  <c r="AN1738" i="1" s="1"/>
  <c r="AM1747" i="1"/>
  <c r="AM1738" i="1" s="1"/>
  <c r="AL1747" i="1"/>
  <c r="AL1738" i="1" s="1"/>
  <c r="AK1747" i="1"/>
  <c r="AI1747" i="1"/>
  <c r="AI1738" i="1" s="1"/>
  <c r="AH1747" i="1"/>
  <c r="AH1738" i="1" s="1"/>
  <c r="AG1747" i="1"/>
  <c r="AG1738" i="1" s="1"/>
  <c r="AF1747" i="1"/>
  <c r="AF1738" i="1" s="1"/>
  <c r="AE1747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I1736" i="1"/>
  <c r="AH1736" i="1"/>
  <c r="AG1736" i="1"/>
  <c r="AF1736" i="1"/>
  <c r="AE1736" i="1"/>
  <c r="AV1730" i="1"/>
  <c r="AV1728" i="1" s="1"/>
  <c r="AU1730" i="1"/>
  <c r="AU1728" i="1" s="1"/>
  <c r="AT1730" i="1"/>
  <c r="AT1728" i="1" s="1"/>
  <c r="AS1730" i="1"/>
  <c r="AS1728" i="1" s="1"/>
  <c r="AR1730" i="1"/>
  <c r="AR1728" i="1" s="1"/>
  <c r="AQ1730" i="1"/>
  <c r="AQ1728" i="1" s="1"/>
  <c r="AP1730" i="1"/>
  <c r="AP1728" i="1" s="1"/>
  <c r="AO1730" i="1"/>
  <c r="AO1728" i="1" s="1"/>
  <c r="AN1730" i="1"/>
  <c r="AN1728" i="1" s="1"/>
  <c r="AM1730" i="1"/>
  <c r="AM1728" i="1" s="1"/>
  <c r="AL1730" i="1"/>
  <c r="AL1728" i="1" s="1"/>
  <c r="AK1730" i="1"/>
  <c r="AI1730" i="1"/>
  <c r="AI1728" i="1" s="1"/>
  <c r="AH1730" i="1"/>
  <c r="AH1728" i="1" s="1"/>
  <c r="AG1730" i="1"/>
  <c r="AG1728" i="1" s="1"/>
  <c r="AF1730" i="1"/>
  <c r="AF1728" i="1" s="1"/>
  <c r="AE1730" i="1"/>
  <c r="AV1713" i="1"/>
  <c r="AV1712" i="1" s="1"/>
  <c r="AU1713" i="1"/>
  <c r="AU1712" i="1" s="1"/>
  <c r="AT1713" i="1"/>
  <c r="AT1712" i="1" s="1"/>
  <c r="AS1713" i="1"/>
  <c r="AS1712" i="1" s="1"/>
  <c r="AR1713" i="1"/>
  <c r="AR1712" i="1" s="1"/>
  <c r="AQ1713" i="1"/>
  <c r="AQ1712" i="1" s="1"/>
  <c r="AP1713" i="1"/>
  <c r="AP1712" i="1" s="1"/>
  <c r="AO1713" i="1"/>
  <c r="AO1712" i="1" s="1"/>
  <c r="AN1713" i="1"/>
  <c r="AN1712" i="1" s="1"/>
  <c r="AM1713" i="1"/>
  <c r="AM1712" i="1" s="1"/>
  <c r="AL1713" i="1"/>
  <c r="AL1712" i="1" s="1"/>
  <c r="AK1713" i="1"/>
  <c r="AI1713" i="1"/>
  <c r="AI1712" i="1" s="1"/>
  <c r="AH1713" i="1"/>
  <c r="AH1712" i="1" s="1"/>
  <c r="AG1713" i="1"/>
  <c r="AG1712" i="1" s="1"/>
  <c r="AF1713" i="1"/>
  <c r="AF1712" i="1" s="1"/>
  <c r="AE1713" i="1"/>
  <c r="AV1710" i="1"/>
  <c r="AV1709" i="1" s="1"/>
  <c r="AU1710" i="1"/>
  <c r="AU1709" i="1" s="1"/>
  <c r="AT1710" i="1"/>
  <c r="AT1709" i="1" s="1"/>
  <c r="AS1710" i="1"/>
  <c r="AS1709" i="1" s="1"/>
  <c r="AR1710" i="1"/>
  <c r="AR1709" i="1" s="1"/>
  <c r="AQ1710" i="1"/>
  <c r="AQ1709" i="1" s="1"/>
  <c r="AP1710" i="1"/>
  <c r="AP1709" i="1" s="1"/>
  <c r="AO1710" i="1"/>
  <c r="AO1709" i="1" s="1"/>
  <c r="AN1710" i="1"/>
  <c r="AN1709" i="1" s="1"/>
  <c r="AM1710" i="1"/>
  <c r="AM1709" i="1" s="1"/>
  <c r="AL1710" i="1"/>
  <c r="AL1709" i="1" s="1"/>
  <c r="AK1710" i="1"/>
  <c r="AI1710" i="1"/>
  <c r="AI1709" i="1" s="1"/>
  <c r="AH1710" i="1"/>
  <c r="AH1709" i="1" s="1"/>
  <c r="AG1710" i="1"/>
  <c r="AG1709" i="1" s="1"/>
  <c r="AF1710" i="1"/>
  <c r="AF1709" i="1" s="1"/>
  <c r="AE1710" i="1"/>
  <c r="AV1703" i="1"/>
  <c r="AV1694" i="1" s="1"/>
  <c r="AU1703" i="1"/>
  <c r="AU1694" i="1" s="1"/>
  <c r="AT1703" i="1"/>
  <c r="AT1694" i="1" s="1"/>
  <c r="AS1703" i="1"/>
  <c r="AS1694" i="1" s="1"/>
  <c r="AR1703" i="1"/>
  <c r="AR1694" i="1" s="1"/>
  <c r="AQ1703" i="1"/>
  <c r="AP1703" i="1"/>
  <c r="AP1694" i="1" s="1"/>
  <c r="AO1703" i="1"/>
  <c r="AO1694" i="1" s="1"/>
  <c r="AN1703" i="1"/>
  <c r="AN1694" i="1" s="1"/>
  <c r="AM1703" i="1"/>
  <c r="AL1703" i="1"/>
  <c r="AL1694" i="1" s="1"/>
  <c r="AK1703" i="1"/>
  <c r="AI1703" i="1"/>
  <c r="AI1694" i="1" s="1"/>
  <c r="AH1703" i="1"/>
  <c r="AH1694" i="1" s="1"/>
  <c r="AG1703" i="1"/>
  <c r="AG1694" i="1" s="1"/>
  <c r="AF1703" i="1"/>
  <c r="AF1694" i="1" s="1"/>
  <c r="AE1703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I1692" i="1"/>
  <c r="AH1692" i="1"/>
  <c r="AG1692" i="1"/>
  <c r="AF1692" i="1"/>
  <c r="AE1692" i="1"/>
  <c r="AV1686" i="1"/>
  <c r="AV1684" i="1" s="1"/>
  <c r="AU1686" i="1"/>
  <c r="AU1684" i="1" s="1"/>
  <c r="AT1686" i="1"/>
  <c r="AT1684" i="1" s="1"/>
  <c r="AS1686" i="1"/>
  <c r="AS1684" i="1" s="1"/>
  <c r="AR1686" i="1"/>
  <c r="AR1684" i="1" s="1"/>
  <c r="AQ1686" i="1"/>
  <c r="AQ1684" i="1" s="1"/>
  <c r="AP1686" i="1"/>
  <c r="AP1684" i="1" s="1"/>
  <c r="AO1686" i="1"/>
  <c r="AO1684" i="1" s="1"/>
  <c r="AN1686" i="1"/>
  <c r="AN1684" i="1" s="1"/>
  <c r="AM1686" i="1"/>
  <c r="AM1684" i="1" s="1"/>
  <c r="AL1686" i="1"/>
  <c r="AL1684" i="1" s="1"/>
  <c r="AK1686" i="1"/>
  <c r="AI1686" i="1"/>
  <c r="AI1684" i="1" s="1"/>
  <c r="AH1686" i="1"/>
  <c r="AH1684" i="1" s="1"/>
  <c r="AG1686" i="1"/>
  <c r="AG1684" i="1" s="1"/>
  <c r="AF1686" i="1"/>
  <c r="AF1684" i="1" s="1"/>
  <c r="AE1686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I1668" i="1"/>
  <c r="AH1668" i="1"/>
  <c r="AG1668" i="1"/>
  <c r="AF1668" i="1"/>
  <c r="AE1668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I1667" i="1"/>
  <c r="AH1667" i="1"/>
  <c r="AG1667" i="1"/>
  <c r="AF1667" i="1"/>
  <c r="AE1667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I1666" i="1"/>
  <c r="AH1666" i="1"/>
  <c r="AG1666" i="1"/>
  <c r="AF1666" i="1"/>
  <c r="AE1666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I1658" i="1"/>
  <c r="AH1658" i="1"/>
  <c r="AG1658" i="1"/>
  <c r="AF1658" i="1"/>
  <c r="AE1658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I1654" i="1"/>
  <c r="AH1654" i="1"/>
  <c r="AG1654" i="1"/>
  <c r="AF1654" i="1"/>
  <c r="AE1654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I1653" i="1"/>
  <c r="AH1653" i="1"/>
  <c r="AG1653" i="1"/>
  <c r="AF1653" i="1"/>
  <c r="AE1653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I1652" i="1"/>
  <c r="AH1652" i="1"/>
  <c r="AG1652" i="1"/>
  <c r="AF1652" i="1"/>
  <c r="AE1652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I1651" i="1"/>
  <c r="AH1651" i="1"/>
  <c r="AG1651" i="1"/>
  <c r="AF1651" i="1"/>
  <c r="AE1651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I1650" i="1"/>
  <c r="AH1650" i="1"/>
  <c r="AG1650" i="1"/>
  <c r="AF1650" i="1"/>
  <c r="AE1650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I1649" i="1"/>
  <c r="AH1649" i="1"/>
  <c r="AG1649" i="1"/>
  <c r="AF1649" i="1"/>
  <c r="AE1649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I1648" i="1"/>
  <c r="AH1648" i="1"/>
  <c r="AG1648" i="1"/>
  <c r="AF1648" i="1"/>
  <c r="AE1648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I1647" i="1"/>
  <c r="AH1647" i="1"/>
  <c r="AG1647" i="1"/>
  <c r="AF1647" i="1"/>
  <c r="AE1647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I1645" i="1"/>
  <c r="AH1645" i="1"/>
  <c r="AG1645" i="1"/>
  <c r="AF1645" i="1"/>
  <c r="AE1645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I1643" i="1"/>
  <c r="AH1643" i="1"/>
  <c r="AG1643" i="1"/>
  <c r="AF1643" i="1"/>
  <c r="AE1643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I1642" i="1"/>
  <c r="AH1642" i="1"/>
  <c r="AG1642" i="1"/>
  <c r="AF1642" i="1"/>
  <c r="AE1642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I1641" i="1"/>
  <c r="AH1641" i="1"/>
  <c r="AG1641" i="1"/>
  <c r="AF1641" i="1"/>
  <c r="AE1641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I1640" i="1"/>
  <c r="AH1640" i="1"/>
  <c r="AG1640" i="1"/>
  <c r="AF1640" i="1"/>
  <c r="AE1640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I1639" i="1"/>
  <c r="AH1639" i="1"/>
  <c r="AG1639" i="1"/>
  <c r="AF1639" i="1"/>
  <c r="AE1639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I1637" i="1"/>
  <c r="AH1637" i="1"/>
  <c r="AG1637" i="1"/>
  <c r="AF1637" i="1"/>
  <c r="AE1637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I1625" i="1"/>
  <c r="AH1625" i="1"/>
  <c r="AG1625" i="1"/>
  <c r="AF1625" i="1"/>
  <c r="AE1625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I1624" i="1"/>
  <c r="AH1624" i="1"/>
  <c r="AG1624" i="1"/>
  <c r="AF1624" i="1"/>
  <c r="AE1624" i="1"/>
  <c r="AV1617" i="1"/>
  <c r="AV1616" i="1" s="1"/>
  <c r="AU1617" i="1"/>
  <c r="AU1616" i="1" s="1"/>
  <c r="AT1617" i="1"/>
  <c r="AT1616" i="1" s="1"/>
  <c r="AS1617" i="1"/>
  <c r="AS1616" i="1" s="1"/>
  <c r="AR1617" i="1"/>
  <c r="AR1616" i="1" s="1"/>
  <c r="AQ1617" i="1"/>
  <c r="AQ1616" i="1" s="1"/>
  <c r="AP1617" i="1"/>
  <c r="AP1616" i="1" s="1"/>
  <c r="AO1617" i="1"/>
  <c r="AO1616" i="1" s="1"/>
  <c r="AN1617" i="1"/>
  <c r="AN1616" i="1" s="1"/>
  <c r="AM1617" i="1"/>
  <c r="AM1616" i="1" s="1"/>
  <c r="AL1617" i="1"/>
  <c r="AL1616" i="1" s="1"/>
  <c r="AK1617" i="1"/>
  <c r="AI1617" i="1"/>
  <c r="AI1616" i="1" s="1"/>
  <c r="AH1617" i="1"/>
  <c r="AH1616" i="1" s="1"/>
  <c r="AG1617" i="1"/>
  <c r="AG1616" i="1" s="1"/>
  <c r="AF1617" i="1"/>
  <c r="AF1616" i="1" s="1"/>
  <c r="AE1617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I1613" i="1"/>
  <c r="AH1613" i="1"/>
  <c r="AG1613" i="1"/>
  <c r="AF1613" i="1"/>
  <c r="AE1613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I1609" i="1"/>
  <c r="AH1609" i="1"/>
  <c r="AG1609" i="1"/>
  <c r="AF1609" i="1"/>
  <c r="AE1609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I1600" i="1"/>
  <c r="AH1600" i="1"/>
  <c r="AG1600" i="1"/>
  <c r="AF1600" i="1"/>
  <c r="AE1600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I1597" i="1"/>
  <c r="AH1597" i="1"/>
  <c r="AG1597" i="1"/>
  <c r="AF1597" i="1"/>
  <c r="AE1597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I1595" i="1"/>
  <c r="AH1595" i="1"/>
  <c r="AG1595" i="1"/>
  <c r="AF1595" i="1"/>
  <c r="AE1595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I1588" i="1"/>
  <c r="AH1588" i="1"/>
  <c r="AG1588" i="1"/>
  <c r="AF1588" i="1"/>
  <c r="AE1588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I1584" i="1"/>
  <c r="AH1584" i="1"/>
  <c r="AG1584" i="1"/>
  <c r="AF1584" i="1"/>
  <c r="AE1584" i="1"/>
  <c r="AV1578" i="1"/>
  <c r="AV1576" i="1" s="1"/>
  <c r="AU1578" i="1"/>
  <c r="AU1576" i="1" s="1"/>
  <c r="AT1578" i="1"/>
  <c r="AT1576" i="1" s="1"/>
  <c r="AS1578" i="1"/>
  <c r="AS1576" i="1" s="1"/>
  <c r="AR1578" i="1"/>
  <c r="AR1576" i="1" s="1"/>
  <c r="AQ1578" i="1"/>
  <c r="AQ1576" i="1" s="1"/>
  <c r="AP1578" i="1"/>
  <c r="AP1576" i="1" s="1"/>
  <c r="AO1578" i="1"/>
  <c r="AO1576" i="1" s="1"/>
  <c r="AN1578" i="1"/>
  <c r="AN1576" i="1" s="1"/>
  <c r="AM1578" i="1"/>
  <c r="AM1576" i="1" s="1"/>
  <c r="AL1578" i="1"/>
  <c r="AL1576" i="1" s="1"/>
  <c r="AK1578" i="1"/>
  <c r="AI1578" i="1"/>
  <c r="AI1576" i="1" s="1"/>
  <c r="AH1578" i="1"/>
  <c r="AH1576" i="1" s="1"/>
  <c r="AG1578" i="1"/>
  <c r="AG1576" i="1" s="1"/>
  <c r="AF1578" i="1"/>
  <c r="AF1576" i="1" s="1"/>
  <c r="AE1578" i="1"/>
  <c r="AV1556" i="1"/>
  <c r="AV1555" i="1" s="1"/>
  <c r="AU1556" i="1"/>
  <c r="AU1555" i="1" s="1"/>
  <c r="AT1556" i="1"/>
  <c r="AT1555" i="1" s="1"/>
  <c r="AS1556" i="1"/>
  <c r="AS1555" i="1" s="1"/>
  <c r="AR1556" i="1"/>
  <c r="AR1555" i="1" s="1"/>
  <c r="AQ1556" i="1"/>
  <c r="AQ1555" i="1" s="1"/>
  <c r="AP1556" i="1"/>
  <c r="AP1555" i="1" s="1"/>
  <c r="AO1556" i="1"/>
  <c r="AO1555" i="1" s="1"/>
  <c r="AN1556" i="1"/>
  <c r="AN1555" i="1" s="1"/>
  <c r="AM1556" i="1"/>
  <c r="AM1555" i="1" s="1"/>
  <c r="AL1556" i="1"/>
  <c r="AL1555" i="1" s="1"/>
  <c r="AK1556" i="1"/>
  <c r="AI1556" i="1"/>
  <c r="AI1555" i="1" s="1"/>
  <c r="AH1556" i="1"/>
  <c r="AH1555" i="1" s="1"/>
  <c r="AG1556" i="1"/>
  <c r="AG1555" i="1" s="1"/>
  <c r="AF1556" i="1"/>
  <c r="AF1555" i="1" s="1"/>
  <c r="AE1556" i="1"/>
  <c r="AV1552" i="1"/>
  <c r="AV1551" i="1" s="1"/>
  <c r="AU1552" i="1"/>
  <c r="AU1551" i="1" s="1"/>
  <c r="AT1552" i="1"/>
  <c r="AT1551" i="1" s="1"/>
  <c r="AS1552" i="1"/>
  <c r="AS1551" i="1" s="1"/>
  <c r="AR1552" i="1"/>
  <c r="AR1551" i="1" s="1"/>
  <c r="AQ1552" i="1"/>
  <c r="AQ1551" i="1" s="1"/>
  <c r="AP1552" i="1"/>
  <c r="AP1551" i="1" s="1"/>
  <c r="AO1552" i="1"/>
  <c r="AO1551" i="1" s="1"/>
  <c r="AN1552" i="1"/>
  <c r="AN1551" i="1" s="1"/>
  <c r="AM1552" i="1"/>
  <c r="AM1551" i="1" s="1"/>
  <c r="AL1552" i="1"/>
  <c r="AL1551" i="1" s="1"/>
  <c r="AK1552" i="1"/>
  <c r="AI1552" i="1"/>
  <c r="AI1551" i="1" s="1"/>
  <c r="AH1552" i="1"/>
  <c r="AH1551" i="1" s="1"/>
  <c r="AG1552" i="1"/>
  <c r="AG1551" i="1" s="1"/>
  <c r="AF1552" i="1"/>
  <c r="AF1551" i="1" s="1"/>
  <c r="AE1552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I1547" i="1"/>
  <c r="AH1547" i="1"/>
  <c r="AG1547" i="1"/>
  <c r="AF1547" i="1"/>
  <c r="AE1547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I1536" i="1"/>
  <c r="AH1536" i="1"/>
  <c r="AG1536" i="1"/>
  <c r="AF1536" i="1"/>
  <c r="AE1536" i="1"/>
  <c r="AV1531" i="1"/>
  <c r="AV1529" i="1" s="1"/>
  <c r="AU1531" i="1"/>
  <c r="AU1529" i="1" s="1"/>
  <c r="AT1531" i="1"/>
  <c r="AT1529" i="1" s="1"/>
  <c r="AS1531" i="1"/>
  <c r="AS1529" i="1" s="1"/>
  <c r="AR1531" i="1"/>
  <c r="AR1529" i="1" s="1"/>
  <c r="AQ1531" i="1"/>
  <c r="AQ1529" i="1" s="1"/>
  <c r="AP1531" i="1"/>
  <c r="AP1529" i="1" s="1"/>
  <c r="AO1531" i="1"/>
  <c r="AO1529" i="1" s="1"/>
  <c r="AN1531" i="1"/>
  <c r="AN1529" i="1" s="1"/>
  <c r="AM1531" i="1"/>
  <c r="AM1529" i="1" s="1"/>
  <c r="AL1531" i="1"/>
  <c r="AL1529" i="1" s="1"/>
  <c r="AK1531" i="1"/>
  <c r="AI1531" i="1"/>
  <c r="AI1529" i="1" s="1"/>
  <c r="AH1531" i="1"/>
  <c r="AH1529" i="1" s="1"/>
  <c r="AG1531" i="1"/>
  <c r="AG1529" i="1" s="1"/>
  <c r="AF1531" i="1"/>
  <c r="AF1529" i="1" s="1"/>
  <c r="AE1531" i="1"/>
  <c r="AV1510" i="1"/>
  <c r="AV1509" i="1" s="1"/>
  <c r="AU1510" i="1"/>
  <c r="AU1509" i="1" s="1"/>
  <c r="AT1510" i="1"/>
  <c r="AT1509" i="1" s="1"/>
  <c r="AS1510" i="1"/>
  <c r="AS1509" i="1" s="1"/>
  <c r="AR1510" i="1"/>
  <c r="AR1509" i="1" s="1"/>
  <c r="AQ1510" i="1"/>
  <c r="AQ1509" i="1" s="1"/>
  <c r="AP1510" i="1"/>
  <c r="AP1509" i="1" s="1"/>
  <c r="AO1510" i="1"/>
  <c r="AO1509" i="1" s="1"/>
  <c r="AN1510" i="1"/>
  <c r="AN1509" i="1" s="1"/>
  <c r="AM1510" i="1"/>
  <c r="AM1509" i="1" s="1"/>
  <c r="AL1510" i="1"/>
  <c r="AL1509" i="1" s="1"/>
  <c r="AK1510" i="1"/>
  <c r="AI1510" i="1"/>
  <c r="AI1509" i="1" s="1"/>
  <c r="AH1510" i="1"/>
  <c r="AH1509" i="1" s="1"/>
  <c r="AG1510" i="1"/>
  <c r="AG1509" i="1" s="1"/>
  <c r="AF1510" i="1"/>
  <c r="AF1509" i="1" s="1"/>
  <c r="AE1510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I1505" i="1"/>
  <c r="AH1505" i="1"/>
  <c r="AG1505" i="1"/>
  <c r="AF1505" i="1"/>
  <c r="AE1505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I1494" i="1"/>
  <c r="AH1494" i="1"/>
  <c r="AG1494" i="1"/>
  <c r="AF1494" i="1"/>
  <c r="AE1494" i="1"/>
  <c r="AV1488" i="1"/>
  <c r="AV1486" i="1" s="1"/>
  <c r="AU1488" i="1"/>
  <c r="AU1486" i="1" s="1"/>
  <c r="AT1488" i="1"/>
  <c r="AT1486" i="1" s="1"/>
  <c r="AS1488" i="1"/>
  <c r="AS1486" i="1" s="1"/>
  <c r="AR1488" i="1"/>
  <c r="AR1486" i="1" s="1"/>
  <c r="AQ1488" i="1"/>
  <c r="AQ1486" i="1" s="1"/>
  <c r="AP1488" i="1"/>
  <c r="AP1486" i="1" s="1"/>
  <c r="AO1488" i="1"/>
  <c r="AO1486" i="1" s="1"/>
  <c r="AN1488" i="1"/>
  <c r="AN1486" i="1" s="1"/>
  <c r="AM1488" i="1"/>
  <c r="AM1486" i="1" s="1"/>
  <c r="AL1488" i="1"/>
  <c r="AL1486" i="1" s="1"/>
  <c r="AK1488" i="1"/>
  <c r="AI1488" i="1"/>
  <c r="AI1486" i="1" s="1"/>
  <c r="AH1488" i="1"/>
  <c r="AH1486" i="1" s="1"/>
  <c r="AG1488" i="1"/>
  <c r="AG1486" i="1" s="1"/>
  <c r="AF1488" i="1"/>
  <c r="AF1486" i="1" s="1"/>
  <c r="AE1488" i="1"/>
  <c r="AV1467" i="1"/>
  <c r="AV1466" i="1" s="1"/>
  <c r="AU1467" i="1"/>
  <c r="AU1466" i="1" s="1"/>
  <c r="AT1467" i="1"/>
  <c r="AT1466" i="1" s="1"/>
  <c r="AS1467" i="1"/>
  <c r="AS1466" i="1" s="1"/>
  <c r="AR1467" i="1"/>
  <c r="AR1466" i="1" s="1"/>
  <c r="AQ1467" i="1"/>
  <c r="AQ1466" i="1" s="1"/>
  <c r="AP1467" i="1"/>
  <c r="AP1466" i="1" s="1"/>
  <c r="AO1467" i="1"/>
  <c r="AO1466" i="1" s="1"/>
  <c r="AN1467" i="1"/>
  <c r="AN1466" i="1" s="1"/>
  <c r="AM1467" i="1"/>
  <c r="AM1466" i="1" s="1"/>
  <c r="AL1467" i="1"/>
  <c r="AL1466" i="1" s="1"/>
  <c r="AK1467" i="1"/>
  <c r="AI1467" i="1"/>
  <c r="AI1466" i="1" s="1"/>
  <c r="AH1467" i="1"/>
  <c r="AH1466" i="1" s="1"/>
  <c r="AG1467" i="1"/>
  <c r="AG1466" i="1" s="1"/>
  <c r="AF1467" i="1"/>
  <c r="AF1466" i="1" s="1"/>
  <c r="AE1467" i="1"/>
  <c r="AV1464" i="1"/>
  <c r="AV1463" i="1" s="1"/>
  <c r="AU1464" i="1"/>
  <c r="AU1463" i="1" s="1"/>
  <c r="AT1464" i="1"/>
  <c r="AT1463" i="1" s="1"/>
  <c r="AS1464" i="1"/>
  <c r="AS1463" i="1" s="1"/>
  <c r="AR1464" i="1"/>
  <c r="AR1463" i="1" s="1"/>
  <c r="AQ1464" i="1"/>
  <c r="AQ1463" i="1" s="1"/>
  <c r="AP1464" i="1"/>
  <c r="AP1463" i="1" s="1"/>
  <c r="AO1464" i="1"/>
  <c r="AO1463" i="1" s="1"/>
  <c r="AN1464" i="1"/>
  <c r="AN1463" i="1" s="1"/>
  <c r="AM1464" i="1"/>
  <c r="AM1463" i="1" s="1"/>
  <c r="AL1464" i="1"/>
  <c r="AL1463" i="1" s="1"/>
  <c r="AK1464" i="1"/>
  <c r="AI1464" i="1"/>
  <c r="AI1463" i="1" s="1"/>
  <c r="AH1464" i="1"/>
  <c r="AH1463" i="1" s="1"/>
  <c r="AG1464" i="1"/>
  <c r="AG1463" i="1" s="1"/>
  <c r="AF1464" i="1"/>
  <c r="AF1463" i="1" s="1"/>
  <c r="AE1464" i="1"/>
  <c r="AV1459" i="1"/>
  <c r="AV1450" i="1" s="1"/>
  <c r="AU1459" i="1"/>
  <c r="AU1450" i="1" s="1"/>
  <c r="AT1459" i="1"/>
  <c r="AT1450" i="1" s="1"/>
  <c r="AS1459" i="1"/>
  <c r="AS1450" i="1" s="1"/>
  <c r="AR1459" i="1"/>
  <c r="AR1450" i="1" s="1"/>
  <c r="AQ1459" i="1"/>
  <c r="AQ1450" i="1" s="1"/>
  <c r="AP1459" i="1"/>
  <c r="AP1450" i="1" s="1"/>
  <c r="AO1459" i="1"/>
  <c r="AO1450" i="1" s="1"/>
  <c r="AN1459" i="1"/>
  <c r="AN1450" i="1" s="1"/>
  <c r="AM1459" i="1"/>
  <c r="AM1450" i="1" s="1"/>
  <c r="AL1459" i="1"/>
  <c r="AL1450" i="1" s="1"/>
  <c r="AK1459" i="1"/>
  <c r="AI1459" i="1"/>
  <c r="AI1450" i="1" s="1"/>
  <c r="AH1459" i="1"/>
  <c r="AH1450" i="1" s="1"/>
  <c r="AG1459" i="1"/>
  <c r="AG1450" i="1" s="1"/>
  <c r="AF1459" i="1"/>
  <c r="AF1450" i="1" s="1"/>
  <c r="AE1459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I1448" i="1"/>
  <c r="AH1448" i="1"/>
  <c r="AG1448" i="1"/>
  <c r="AF1448" i="1"/>
  <c r="AE1448" i="1"/>
  <c r="AV1442" i="1"/>
  <c r="AV1440" i="1" s="1"/>
  <c r="AU1442" i="1"/>
  <c r="AU1440" i="1" s="1"/>
  <c r="AT1442" i="1"/>
  <c r="AT1440" i="1" s="1"/>
  <c r="AS1442" i="1"/>
  <c r="AS1440" i="1" s="1"/>
  <c r="AR1442" i="1"/>
  <c r="AR1440" i="1" s="1"/>
  <c r="AQ1442" i="1"/>
  <c r="AQ1440" i="1" s="1"/>
  <c r="AP1442" i="1"/>
  <c r="AP1440" i="1" s="1"/>
  <c r="AO1442" i="1"/>
  <c r="AO1440" i="1" s="1"/>
  <c r="AN1442" i="1"/>
  <c r="AN1440" i="1" s="1"/>
  <c r="AM1442" i="1"/>
  <c r="AM1440" i="1" s="1"/>
  <c r="AL1442" i="1"/>
  <c r="AL1440" i="1" s="1"/>
  <c r="AK1442" i="1"/>
  <c r="AI1442" i="1"/>
  <c r="AI1440" i="1" s="1"/>
  <c r="AH1442" i="1"/>
  <c r="AH1440" i="1" s="1"/>
  <c r="AG1442" i="1"/>
  <c r="AG1440" i="1" s="1"/>
  <c r="AF1442" i="1"/>
  <c r="AF1440" i="1" s="1"/>
  <c r="AE1442" i="1"/>
  <c r="AV1425" i="1"/>
  <c r="AV1424" i="1" s="1"/>
  <c r="AU1425" i="1"/>
  <c r="AU1424" i="1" s="1"/>
  <c r="AT1425" i="1"/>
  <c r="AT1424" i="1" s="1"/>
  <c r="AS1425" i="1"/>
  <c r="AS1424" i="1" s="1"/>
  <c r="AR1425" i="1"/>
  <c r="AR1424" i="1" s="1"/>
  <c r="AQ1425" i="1"/>
  <c r="AQ1424" i="1" s="1"/>
  <c r="AP1425" i="1"/>
  <c r="AP1424" i="1" s="1"/>
  <c r="AO1425" i="1"/>
  <c r="AO1424" i="1" s="1"/>
  <c r="AN1425" i="1"/>
  <c r="AN1424" i="1" s="1"/>
  <c r="AM1425" i="1"/>
  <c r="AM1424" i="1" s="1"/>
  <c r="AL1425" i="1"/>
  <c r="AL1424" i="1" s="1"/>
  <c r="AK1425" i="1"/>
  <c r="AI1425" i="1"/>
  <c r="AI1424" i="1" s="1"/>
  <c r="AH1425" i="1"/>
  <c r="AH1424" i="1" s="1"/>
  <c r="AG1425" i="1"/>
  <c r="AG1424" i="1" s="1"/>
  <c r="AF1425" i="1"/>
  <c r="AF1424" i="1" s="1"/>
  <c r="AE1425" i="1"/>
  <c r="AV1422" i="1"/>
  <c r="AV1421" i="1" s="1"/>
  <c r="AU1422" i="1"/>
  <c r="AU1421" i="1" s="1"/>
  <c r="AT1422" i="1"/>
  <c r="AT1421" i="1" s="1"/>
  <c r="AS1422" i="1"/>
  <c r="AS1421" i="1" s="1"/>
  <c r="AR1422" i="1"/>
  <c r="AR1421" i="1" s="1"/>
  <c r="AQ1422" i="1"/>
  <c r="AQ1421" i="1" s="1"/>
  <c r="AP1422" i="1"/>
  <c r="AP1421" i="1" s="1"/>
  <c r="AO1422" i="1"/>
  <c r="AO1421" i="1" s="1"/>
  <c r="AN1422" i="1"/>
  <c r="AN1421" i="1" s="1"/>
  <c r="AM1422" i="1"/>
  <c r="AM1421" i="1" s="1"/>
  <c r="AL1422" i="1"/>
  <c r="AL1421" i="1" s="1"/>
  <c r="AK1422" i="1"/>
  <c r="AI1422" i="1"/>
  <c r="AI1421" i="1" s="1"/>
  <c r="AH1422" i="1"/>
  <c r="AH1421" i="1" s="1"/>
  <c r="AG1422" i="1"/>
  <c r="AG1421" i="1" s="1"/>
  <c r="AF1422" i="1"/>
  <c r="AF1421" i="1" s="1"/>
  <c r="AE1422" i="1"/>
  <c r="AV1417" i="1"/>
  <c r="AV1409" i="1" s="1"/>
  <c r="AU1417" i="1"/>
  <c r="AU1409" i="1" s="1"/>
  <c r="AT1417" i="1"/>
  <c r="AT1409" i="1" s="1"/>
  <c r="AS1417" i="1"/>
  <c r="AS1409" i="1" s="1"/>
  <c r="AR1417" i="1"/>
  <c r="AR1409" i="1" s="1"/>
  <c r="AQ1417" i="1"/>
  <c r="AQ1409" i="1" s="1"/>
  <c r="AP1417" i="1"/>
  <c r="AP1409" i="1" s="1"/>
  <c r="AO1417" i="1"/>
  <c r="AO1409" i="1" s="1"/>
  <c r="AN1417" i="1"/>
  <c r="AN1409" i="1" s="1"/>
  <c r="AM1417" i="1"/>
  <c r="AM1409" i="1" s="1"/>
  <c r="AL1417" i="1"/>
  <c r="AL1409" i="1" s="1"/>
  <c r="AK1417" i="1"/>
  <c r="AI1417" i="1"/>
  <c r="AI1409" i="1" s="1"/>
  <c r="AH1417" i="1"/>
  <c r="AH1409" i="1" s="1"/>
  <c r="AG1417" i="1"/>
  <c r="AG1409" i="1" s="1"/>
  <c r="AF1417" i="1"/>
  <c r="AF1409" i="1" s="1"/>
  <c r="AE141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I1407" i="1"/>
  <c r="AH1407" i="1"/>
  <c r="AG1407" i="1"/>
  <c r="AF1407" i="1"/>
  <c r="AE1407" i="1"/>
  <c r="AV1401" i="1"/>
  <c r="AV1399" i="1" s="1"/>
  <c r="AU1401" i="1"/>
  <c r="AU1399" i="1" s="1"/>
  <c r="AT1401" i="1"/>
  <c r="AT1399" i="1" s="1"/>
  <c r="AS1401" i="1"/>
  <c r="AS1399" i="1" s="1"/>
  <c r="AR1401" i="1"/>
  <c r="AR1399" i="1" s="1"/>
  <c r="AQ1401" i="1"/>
  <c r="AQ1399" i="1" s="1"/>
  <c r="AP1401" i="1"/>
  <c r="AP1399" i="1" s="1"/>
  <c r="AO1401" i="1"/>
  <c r="AO1399" i="1" s="1"/>
  <c r="AN1401" i="1"/>
  <c r="AN1399" i="1" s="1"/>
  <c r="AM1401" i="1"/>
  <c r="AM1399" i="1" s="1"/>
  <c r="AL1401" i="1"/>
  <c r="AL1399" i="1" s="1"/>
  <c r="AK1401" i="1"/>
  <c r="AI1401" i="1"/>
  <c r="AI1399" i="1" s="1"/>
  <c r="AH1401" i="1"/>
  <c r="AH1399" i="1" s="1"/>
  <c r="AG1401" i="1"/>
  <c r="AG1399" i="1" s="1"/>
  <c r="AF1401" i="1"/>
  <c r="AF1399" i="1" s="1"/>
  <c r="AE1401" i="1"/>
  <c r="AV1384" i="1"/>
  <c r="AV1383" i="1" s="1"/>
  <c r="AU1384" i="1"/>
  <c r="AU1383" i="1" s="1"/>
  <c r="AT1384" i="1"/>
  <c r="AT1383" i="1" s="1"/>
  <c r="AS1384" i="1"/>
  <c r="AS1383" i="1" s="1"/>
  <c r="AR1384" i="1"/>
  <c r="AR1383" i="1" s="1"/>
  <c r="AQ1384" i="1"/>
  <c r="AQ1383" i="1" s="1"/>
  <c r="AP1384" i="1"/>
  <c r="AP1383" i="1" s="1"/>
  <c r="AO1384" i="1"/>
  <c r="AO1383" i="1" s="1"/>
  <c r="AN1384" i="1"/>
  <c r="AN1383" i="1" s="1"/>
  <c r="AM1384" i="1"/>
  <c r="AM1383" i="1" s="1"/>
  <c r="AL1384" i="1"/>
  <c r="AL1383" i="1" s="1"/>
  <c r="AK1384" i="1"/>
  <c r="AI1384" i="1"/>
  <c r="AI1383" i="1" s="1"/>
  <c r="AH1384" i="1"/>
  <c r="AH1383" i="1" s="1"/>
  <c r="AG1384" i="1"/>
  <c r="AG1383" i="1" s="1"/>
  <c r="AF1384" i="1"/>
  <c r="AF1383" i="1" s="1"/>
  <c r="AE1384" i="1"/>
  <c r="AV1381" i="1"/>
  <c r="AV1380" i="1" s="1"/>
  <c r="AU1381" i="1"/>
  <c r="AU1380" i="1" s="1"/>
  <c r="AT1381" i="1"/>
  <c r="AT1380" i="1" s="1"/>
  <c r="AS1381" i="1"/>
  <c r="AS1380" i="1" s="1"/>
  <c r="AR1381" i="1"/>
  <c r="AR1380" i="1" s="1"/>
  <c r="AQ1381" i="1"/>
  <c r="AQ1380" i="1" s="1"/>
  <c r="AP1381" i="1"/>
  <c r="AP1380" i="1" s="1"/>
  <c r="AO1381" i="1"/>
  <c r="AO1380" i="1" s="1"/>
  <c r="AN1381" i="1"/>
  <c r="AN1380" i="1" s="1"/>
  <c r="AM1381" i="1"/>
  <c r="AM1380" i="1" s="1"/>
  <c r="AL1381" i="1"/>
  <c r="AL1380" i="1" s="1"/>
  <c r="AK1381" i="1"/>
  <c r="AI1381" i="1"/>
  <c r="AI1380" i="1" s="1"/>
  <c r="AH1381" i="1"/>
  <c r="AH1380" i="1" s="1"/>
  <c r="AG1381" i="1"/>
  <c r="AG1380" i="1" s="1"/>
  <c r="AF1381" i="1"/>
  <c r="AF1380" i="1" s="1"/>
  <c r="AE1381" i="1"/>
  <c r="AV1376" i="1"/>
  <c r="AV1368" i="1" s="1"/>
  <c r="AU1376" i="1"/>
  <c r="AU1368" i="1" s="1"/>
  <c r="AT1376" i="1"/>
  <c r="AT1368" i="1" s="1"/>
  <c r="AS1376" i="1"/>
  <c r="AS1368" i="1" s="1"/>
  <c r="AR1376" i="1"/>
  <c r="AR1368" i="1" s="1"/>
  <c r="AQ1376" i="1"/>
  <c r="AQ1368" i="1" s="1"/>
  <c r="AP1376" i="1"/>
  <c r="AP1368" i="1" s="1"/>
  <c r="AO1376" i="1"/>
  <c r="AO1368" i="1" s="1"/>
  <c r="AN1376" i="1"/>
  <c r="AN1368" i="1" s="1"/>
  <c r="AM1376" i="1"/>
  <c r="AM1368" i="1" s="1"/>
  <c r="AL1376" i="1"/>
  <c r="AL1368" i="1" s="1"/>
  <c r="AK1376" i="1"/>
  <c r="AI1376" i="1"/>
  <c r="AI1368" i="1" s="1"/>
  <c r="AH1376" i="1"/>
  <c r="AH1368" i="1" s="1"/>
  <c r="AG1376" i="1"/>
  <c r="AG1368" i="1" s="1"/>
  <c r="AF1376" i="1"/>
  <c r="AF1368" i="1" s="1"/>
  <c r="AE137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I1366" i="1"/>
  <c r="AH1366" i="1"/>
  <c r="AG1366" i="1"/>
  <c r="AF1366" i="1"/>
  <c r="AE1366" i="1"/>
  <c r="AV1360" i="1"/>
  <c r="AV1358" i="1" s="1"/>
  <c r="AU1360" i="1"/>
  <c r="AU1358" i="1" s="1"/>
  <c r="AT1360" i="1"/>
  <c r="AT1358" i="1" s="1"/>
  <c r="AS1360" i="1"/>
  <c r="AS1358" i="1" s="1"/>
  <c r="AR1360" i="1"/>
  <c r="AR1358" i="1" s="1"/>
  <c r="AQ1360" i="1"/>
  <c r="AQ1358" i="1" s="1"/>
  <c r="AP1360" i="1"/>
  <c r="AP1358" i="1" s="1"/>
  <c r="AO1360" i="1"/>
  <c r="AO1358" i="1" s="1"/>
  <c r="AN1360" i="1"/>
  <c r="AN1358" i="1" s="1"/>
  <c r="AM1360" i="1"/>
  <c r="AM1358" i="1" s="1"/>
  <c r="AL1360" i="1"/>
  <c r="AL1358" i="1" s="1"/>
  <c r="AK1360" i="1"/>
  <c r="AI1360" i="1"/>
  <c r="AI1358" i="1" s="1"/>
  <c r="AH1360" i="1"/>
  <c r="AH1358" i="1" s="1"/>
  <c r="AG1360" i="1"/>
  <c r="AG1358" i="1" s="1"/>
  <c r="AF1360" i="1"/>
  <c r="AF1358" i="1" s="1"/>
  <c r="AE1360" i="1"/>
  <c r="AV1343" i="1"/>
  <c r="AV1342" i="1" s="1"/>
  <c r="AU1343" i="1"/>
  <c r="AU1342" i="1" s="1"/>
  <c r="AT1343" i="1"/>
  <c r="AT1342" i="1" s="1"/>
  <c r="AS1343" i="1"/>
  <c r="AS1342" i="1" s="1"/>
  <c r="AR1343" i="1"/>
  <c r="AR1342" i="1" s="1"/>
  <c r="AQ1343" i="1"/>
  <c r="AQ1342" i="1" s="1"/>
  <c r="AP1343" i="1"/>
  <c r="AP1342" i="1" s="1"/>
  <c r="AO1343" i="1"/>
  <c r="AO1342" i="1" s="1"/>
  <c r="AN1343" i="1"/>
  <c r="AN1342" i="1" s="1"/>
  <c r="AM1343" i="1"/>
  <c r="AM1342" i="1" s="1"/>
  <c r="AL1343" i="1"/>
  <c r="AL1342" i="1" s="1"/>
  <c r="AK1343" i="1"/>
  <c r="AI1343" i="1"/>
  <c r="AI1342" i="1" s="1"/>
  <c r="AH1343" i="1"/>
  <c r="AH1342" i="1" s="1"/>
  <c r="AG1343" i="1"/>
  <c r="AG1342" i="1" s="1"/>
  <c r="AF1343" i="1"/>
  <c r="AF1342" i="1" s="1"/>
  <c r="AE1343" i="1"/>
  <c r="AV1340" i="1"/>
  <c r="AV1339" i="1" s="1"/>
  <c r="AU1340" i="1"/>
  <c r="AU1339" i="1" s="1"/>
  <c r="AT1340" i="1"/>
  <c r="AT1339" i="1" s="1"/>
  <c r="AS1340" i="1"/>
  <c r="AS1339" i="1" s="1"/>
  <c r="AR1340" i="1"/>
  <c r="AR1339" i="1" s="1"/>
  <c r="AQ1340" i="1"/>
  <c r="AQ1339" i="1" s="1"/>
  <c r="AP1340" i="1"/>
  <c r="AP1339" i="1" s="1"/>
  <c r="AO1340" i="1"/>
  <c r="AO1339" i="1" s="1"/>
  <c r="AN1340" i="1"/>
  <c r="AN1339" i="1" s="1"/>
  <c r="AM1340" i="1"/>
  <c r="AM1339" i="1" s="1"/>
  <c r="AL1340" i="1"/>
  <c r="AL1339" i="1" s="1"/>
  <c r="AK1340" i="1"/>
  <c r="AI1340" i="1"/>
  <c r="AI1339" i="1" s="1"/>
  <c r="AH1340" i="1"/>
  <c r="AH1339" i="1" s="1"/>
  <c r="AG1340" i="1"/>
  <c r="AG1339" i="1" s="1"/>
  <c r="AF1340" i="1"/>
  <c r="AF1339" i="1" s="1"/>
  <c r="AE1340" i="1"/>
  <c r="AV1335" i="1"/>
  <c r="AV1326" i="1" s="1"/>
  <c r="AU1335" i="1"/>
  <c r="AU1326" i="1" s="1"/>
  <c r="AT1335" i="1"/>
  <c r="AT1326" i="1" s="1"/>
  <c r="AS1335" i="1"/>
  <c r="AS1326" i="1" s="1"/>
  <c r="AR1335" i="1"/>
  <c r="AR1326" i="1" s="1"/>
  <c r="AQ1335" i="1"/>
  <c r="AQ1326" i="1" s="1"/>
  <c r="AP1335" i="1"/>
  <c r="AP1326" i="1" s="1"/>
  <c r="AO1335" i="1"/>
  <c r="AO1326" i="1" s="1"/>
  <c r="AN1335" i="1"/>
  <c r="AN1326" i="1" s="1"/>
  <c r="AM1335" i="1"/>
  <c r="AM1326" i="1" s="1"/>
  <c r="AL1335" i="1"/>
  <c r="AL1326" i="1" s="1"/>
  <c r="AK1335" i="1"/>
  <c r="AI1335" i="1"/>
  <c r="AI1326" i="1" s="1"/>
  <c r="AH1335" i="1"/>
  <c r="AH1326" i="1" s="1"/>
  <c r="AG1335" i="1"/>
  <c r="AG1326" i="1" s="1"/>
  <c r="AF1335" i="1"/>
  <c r="AF1326" i="1" s="1"/>
  <c r="AE1335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I1324" i="1"/>
  <c r="AH1324" i="1"/>
  <c r="AG1324" i="1"/>
  <c r="AF1324" i="1"/>
  <c r="AE1324" i="1"/>
  <c r="AV1318" i="1"/>
  <c r="AV1316" i="1" s="1"/>
  <c r="AU1318" i="1"/>
  <c r="AU1316" i="1" s="1"/>
  <c r="AT1318" i="1"/>
  <c r="AT1316" i="1" s="1"/>
  <c r="AS1318" i="1"/>
  <c r="AS1316" i="1" s="1"/>
  <c r="AR1318" i="1"/>
  <c r="AR1316" i="1" s="1"/>
  <c r="AQ1318" i="1"/>
  <c r="AQ1316" i="1" s="1"/>
  <c r="AP1318" i="1"/>
  <c r="AP1316" i="1" s="1"/>
  <c r="AO1318" i="1"/>
  <c r="AO1316" i="1" s="1"/>
  <c r="AN1318" i="1"/>
  <c r="AN1316" i="1" s="1"/>
  <c r="AM1318" i="1"/>
  <c r="AM1316" i="1" s="1"/>
  <c r="AL1318" i="1"/>
  <c r="AL1316" i="1" s="1"/>
  <c r="AK1318" i="1"/>
  <c r="AI1318" i="1"/>
  <c r="AI1316" i="1" s="1"/>
  <c r="AH1318" i="1"/>
  <c r="AH1316" i="1" s="1"/>
  <c r="AG1318" i="1"/>
  <c r="AG1316" i="1" s="1"/>
  <c r="AF1318" i="1"/>
  <c r="AF1316" i="1" s="1"/>
  <c r="AE1318" i="1"/>
  <c r="AV1301" i="1"/>
  <c r="AV1300" i="1" s="1"/>
  <c r="AU1301" i="1"/>
  <c r="AU1300" i="1" s="1"/>
  <c r="AT1301" i="1"/>
  <c r="AT1300" i="1" s="1"/>
  <c r="AS1301" i="1"/>
  <c r="AS1300" i="1" s="1"/>
  <c r="AR1301" i="1"/>
  <c r="AR1300" i="1" s="1"/>
  <c r="AQ1301" i="1"/>
  <c r="AQ1300" i="1" s="1"/>
  <c r="AP1301" i="1"/>
  <c r="AP1300" i="1" s="1"/>
  <c r="AO1301" i="1"/>
  <c r="AO1300" i="1" s="1"/>
  <c r="AN1301" i="1"/>
  <c r="AN1300" i="1" s="1"/>
  <c r="AM1301" i="1"/>
  <c r="AM1300" i="1" s="1"/>
  <c r="AL1301" i="1"/>
  <c r="AL1300" i="1" s="1"/>
  <c r="AK1301" i="1"/>
  <c r="AI1301" i="1"/>
  <c r="AI1300" i="1" s="1"/>
  <c r="AH1301" i="1"/>
  <c r="AH1300" i="1" s="1"/>
  <c r="AG1301" i="1"/>
  <c r="AG1300" i="1" s="1"/>
  <c r="AF1301" i="1"/>
  <c r="AF1300" i="1" s="1"/>
  <c r="AE1301" i="1"/>
  <c r="AV1298" i="1"/>
  <c r="AV1297" i="1" s="1"/>
  <c r="AU1298" i="1"/>
  <c r="AU1297" i="1" s="1"/>
  <c r="AT1298" i="1"/>
  <c r="AT1297" i="1" s="1"/>
  <c r="AS1298" i="1"/>
  <c r="AS1297" i="1" s="1"/>
  <c r="AR1298" i="1"/>
  <c r="AR1297" i="1" s="1"/>
  <c r="AQ1298" i="1"/>
  <c r="AQ1297" i="1" s="1"/>
  <c r="AP1298" i="1"/>
  <c r="AP1297" i="1" s="1"/>
  <c r="AO1298" i="1"/>
  <c r="AO1297" i="1" s="1"/>
  <c r="AN1298" i="1"/>
  <c r="AN1297" i="1" s="1"/>
  <c r="AM1298" i="1"/>
  <c r="AM1297" i="1" s="1"/>
  <c r="AL1298" i="1"/>
  <c r="AL1297" i="1" s="1"/>
  <c r="AK1298" i="1"/>
  <c r="AI1298" i="1"/>
  <c r="AI1297" i="1" s="1"/>
  <c r="AH1298" i="1"/>
  <c r="AH1297" i="1" s="1"/>
  <c r="AG1298" i="1"/>
  <c r="AG1297" i="1" s="1"/>
  <c r="AF1298" i="1"/>
  <c r="AF1297" i="1" s="1"/>
  <c r="AE1298" i="1"/>
  <c r="AV1293" i="1"/>
  <c r="AV1284" i="1" s="1"/>
  <c r="AU1293" i="1"/>
  <c r="AU1284" i="1" s="1"/>
  <c r="AT1293" i="1"/>
  <c r="AT1284" i="1" s="1"/>
  <c r="AS1293" i="1"/>
  <c r="AS1284" i="1" s="1"/>
  <c r="AR1293" i="1"/>
  <c r="AR1284" i="1" s="1"/>
  <c r="AQ1293" i="1"/>
  <c r="AQ1284" i="1" s="1"/>
  <c r="AP1293" i="1"/>
  <c r="AP1284" i="1" s="1"/>
  <c r="AO1293" i="1"/>
  <c r="AO1284" i="1" s="1"/>
  <c r="AN1293" i="1"/>
  <c r="AN1284" i="1" s="1"/>
  <c r="AM1293" i="1"/>
  <c r="AM1284" i="1" s="1"/>
  <c r="AL1293" i="1"/>
  <c r="AL1284" i="1" s="1"/>
  <c r="AK1293" i="1"/>
  <c r="AI1293" i="1"/>
  <c r="AI1284" i="1" s="1"/>
  <c r="AH1293" i="1"/>
  <c r="AH1284" i="1" s="1"/>
  <c r="AG1293" i="1"/>
  <c r="AG1284" i="1" s="1"/>
  <c r="AF1293" i="1"/>
  <c r="AF1284" i="1" s="1"/>
  <c r="AE1293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I1282" i="1"/>
  <c r="AH1282" i="1"/>
  <c r="AG1282" i="1"/>
  <c r="AF1282" i="1"/>
  <c r="AE1282" i="1"/>
  <c r="AV1276" i="1"/>
  <c r="AV1274" i="1" s="1"/>
  <c r="AU1276" i="1"/>
  <c r="AU1274" i="1" s="1"/>
  <c r="AT1276" i="1"/>
  <c r="AT1274" i="1" s="1"/>
  <c r="AS1276" i="1"/>
  <c r="AS1274" i="1" s="1"/>
  <c r="AR1276" i="1"/>
  <c r="AR1274" i="1" s="1"/>
  <c r="AQ1276" i="1"/>
  <c r="AQ1274" i="1" s="1"/>
  <c r="AP1276" i="1"/>
  <c r="AP1274" i="1" s="1"/>
  <c r="AO1276" i="1"/>
  <c r="AO1274" i="1" s="1"/>
  <c r="AN1276" i="1"/>
  <c r="AN1274" i="1" s="1"/>
  <c r="AM1276" i="1"/>
  <c r="AM1274" i="1" s="1"/>
  <c r="AL1276" i="1"/>
  <c r="AL1274" i="1" s="1"/>
  <c r="AK1276" i="1"/>
  <c r="AI1276" i="1"/>
  <c r="AI1274" i="1" s="1"/>
  <c r="AH1276" i="1"/>
  <c r="AH1274" i="1" s="1"/>
  <c r="AG1276" i="1"/>
  <c r="AG1274" i="1" s="1"/>
  <c r="AF1276" i="1"/>
  <c r="AF1274" i="1" s="1"/>
  <c r="AE1276" i="1"/>
  <c r="AV1259" i="1"/>
  <c r="AV1258" i="1" s="1"/>
  <c r="AU1259" i="1"/>
  <c r="AU1258" i="1" s="1"/>
  <c r="AT1259" i="1"/>
  <c r="AT1258" i="1" s="1"/>
  <c r="AS1259" i="1"/>
  <c r="AS1258" i="1" s="1"/>
  <c r="AR1259" i="1"/>
  <c r="AR1258" i="1" s="1"/>
  <c r="AQ1259" i="1"/>
  <c r="AQ1258" i="1" s="1"/>
  <c r="AP1259" i="1"/>
  <c r="AP1258" i="1" s="1"/>
  <c r="AO1259" i="1"/>
  <c r="AO1258" i="1" s="1"/>
  <c r="AN1259" i="1"/>
  <c r="AN1258" i="1" s="1"/>
  <c r="AM1259" i="1"/>
  <c r="AM1258" i="1" s="1"/>
  <c r="AL1259" i="1"/>
  <c r="AL1258" i="1" s="1"/>
  <c r="AK1259" i="1"/>
  <c r="AI1259" i="1"/>
  <c r="AI1258" i="1" s="1"/>
  <c r="AH1259" i="1"/>
  <c r="AH1258" i="1" s="1"/>
  <c r="AG1259" i="1"/>
  <c r="AG1258" i="1" s="1"/>
  <c r="AF1259" i="1"/>
  <c r="AF1258" i="1" s="1"/>
  <c r="AE1259" i="1"/>
  <c r="AV1256" i="1"/>
  <c r="AV1255" i="1" s="1"/>
  <c r="AU1256" i="1"/>
  <c r="AU1255" i="1" s="1"/>
  <c r="AT1256" i="1"/>
  <c r="AT1255" i="1" s="1"/>
  <c r="AS1256" i="1"/>
  <c r="AS1255" i="1" s="1"/>
  <c r="AR1256" i="1"/>
  <c r="AR1255" i="1" s="1"/>
  <c r="AQ1256" i="1"/>
  <c r="AQ1255" i="1" s="1"/>
  <c r="AP1256" i="1"/>
  <c r="AP1255" i="1" s="1"/>
  <c r="AO1256" i="1"/>
  <c r="AO1255" i="1" s="1"/>
  <c r="AN1256" i="1"/>
  <c r="AN1255" i="1" s="1"/>
  <c r="AM1256" i="1"/>
  <c r="AM1255" i="1" s="1"/>
  <c r="AL1256" i="1"/>
  <c r="AL1255" i="1" s="1"/>
  <c r="AK1256" i="1"/>
  <c r="AI1256" i="1"/>
  <c r="AI1255" i="1" s="1"/>
  <c r="AH1256" i="1"/>
  <c r="AH1255" i="1" s="1"/>
  <c r="AG1256" i="1"/>
  <c r="AG1255" i="1" s="1"/>
  <c r="AF1256" i="1"/>
  <c r="AF1255" i="1" s="1"/>
  <c r="AE1256" i="1"/>
  <c r="AV1251" i="1"/>
  <c r="AV1243" i="1" s="1"/>
  <c r="AU1251" i="1"/>
  <c r="AU1243" i="1" s="1"/>
  <c r="AT1251" i="1"/>
  <c r="AT1243" i="1" s="1"/>
  <c r="AS1251" i="1"/>
  <c r="AS1243" i="1" s="1"/>
  <c r="AR1251" i="1"/>
  <c r="AR1243" i="1" s="1"/>
  <c r="AQ1251" i="1"/>
  <c r="AQ1243" i="1" s="1"/>
  <c r="AP1251" i="1"/>
  <c r="AP1243" i="1" s="1"/>
  <c r="AO1251" i="1"/>
  <c r="AO1243" i="1" s="1"/>
  <c r="AN1251" i="1"/>
  <c r="AN1243" i="1" s="1"/>
  <c r="AM1251" i="1"/>
  <c r="AM1243" i="1" s="1"/>
  <c r="AL1251" i="1"/>
  <c r="AL1243" i="1" s="1"/>
  <c r="AK1251" i="1"/>
  <c r="AI1251" i="1"/>
  <c r="AI1243" i="1" s="1"/>
  <c r="AH1251" i="1"/>
  <c r="AH1243" i="1" s="1"/>
  <c r="AG1251" i="1"/>
  <c r="AG1243" i="1" s="1"/>
  <c r="AF1251" i="1"/>
  <c r="AF1243" i="1" s="1"/>
  <c r="AE125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I1241" i="1"/>
  <c r="AH1241" i="1"/>
  <c r="AG1241" i="1"/>
  <c r="AF1241" i="1"/>
  <c r="AE1241" i="1"/>
  <c r="AV1235" i="1"/>
  <c r="AV1233" i="1" s="1"/>
  <c r="AU1235" i="1"/>
  <c r="AU1233" i="1" s="1"/>
  <c r="AT1235" i="1"/>
  <c r="AT1233" i="1" s="1"/>
  <c r="AS1235" i="1"/>
  <c r="AS1233" i="1" s="1"/>
  <c r="AR1235" i="1"/>
  <c r="AR1233" i="1" s="1"/>
  <c r="AQ1235" i="1"/>
  <c r="AQ1233" i="1" s="1"/>
  <c r="AP1235" i="1"/>
  <c r="AP1233" i="1" s="1"/>
  <c r="AO1235" i="1"/>
  <c r="AO1233" i="1" s="1"/>
  <c r="AN1235" i="1"/>
  <c r="AN1233" i="1" s="1"/>
  <c r="AM1235" i="1"/>
  <c r="AM1233" i="1" s="1"/>
  <c r="AL1235" i="1"/>
  <c r="AL1233" i="1" s="1"/>
  <c r="AK1235" i="1"/>
  <c r="AI1235" i="1"/>
  <c r="AI1233" i="1" s="1"/>
  <c r="AH1235" i="1"/>
  <c r="AH1233" i="1" s="1"/>
  <c r="AG1235" i="1"/>
  <c r="AG1233" i="1" s="1"/>
  <c r="AF1235" i="1"/>
  <c r="AF1233" i="1" s="1"/>
  <c r="AE1235" i="1"/>
  <c r="AV1218" i="1"/>
  <c r="AV1217" i="1" s="1"/>
  <c r="AU1218" i="1"/>
  <c r="AU1217" i="1" s="1"/>
  <c r="AT1218" i="1"/>
  <c r="AT1217" i="1" s="1"/>
  <c r="AS1218" i="1"/>
  <c r="AS1217" i="1" s="1"/>
  <c r="AR1218" i="1"/>
  <c r="AR1217" i="1" s="1"/>
  <c r="AQ1218" i="1"/>
  <c r="AQ1217" i="1" s="1"/>
  <c r="AP1218" i="1"/>
  <c r="AP1217" i="1" s="1"/>
  <c r="AO1218" i="1"/>
  <c r="AO1217" i="1" s="1"/>
  <c r="AN1218" i="1"/>
  <c r="AN1217" i="1" s="1"/>
  <c r="AM1218" i="1"/>
  <c r="AM1217" i="1" s="1"/>
  <c r="AL1218" i="1"/>
  <c r="AL1217" i="1" s="1"/>
  <c r="AK1218" i="1"/>
  <c r="AI1218" i="1"/>
  <c r="AI1217" i="1" s="1"/>
  <c r="AH1218" i="1"/>
  <c r="AH1217" i="1" s="1"/>
  <c r="AG1218" i="1"/>
  <c r="AG1217" i="1" s="1"/>
  <c r="AF1218" i="1"/>
  <c r="AF1217" i="1" s="1"/>
  <c r="AE1218" i="1"/>
  <c r="AV1215" i="1"/>
  <c r="AV1214" i="1" s="1"/>
  <c r="AU1215" i="1"/>
  <c r="AU1214" i="1" s="1"/>
  <c r="AT1215" i="1"/>
  <c r="AT1214" i="1" s="1"/>
  <c r="AS1215" i="1"/>
  <c r="AS1214" i="1" s="1"/>
  <c r="AR1215" i="1"/>
  <c r="AR1214" i="1" s="1"/>
  <c r="AQ1215" i="1"/>
  <c r="AQ1214" i="1" s="1"/>
  <c r="AP1215" i="1"/>
  <c r="AP1214" i="1" s="1"/>
  <c r="AO1215" i="1"/>
  <c r="AO1214" i="1" s="1"/>
  <c r="AN1215" i="1"/>
  <c r="AN1214" i="1" s="1"/>
  <c r="AM1215" i="1"/>
  <c r="AM1214" i="1" s="1"/>
  <c r="AL1215" i="1"/>
  <c r="AL1214" i="1" s="1"/>
  <c r="AK1215" i="1"/>
  <c r="AI1215" i="1"/>
  <c r="AI1214" i="1" s="1"/>
  <c r="AH1215" i="1"/>
  <c r="AH1214" i="1" s="1"/>
  <c r="AG1215" i="1"/>
  <c r="AG1214" i="1" s="1"/>
  <c r="AF1215" i="1"/>
  <c r="AF1214" i="1" s="1"/>
  <c r="AE1215" i="1"/>
  <c r="AV1210" i="1"/>
  <c r="AV1202" i="1" s="1"/>
  <c r="AU1210" i="1"/>
  <c r="AU1202" i="1" s="1"/>
  <c r="AT1210" i="1"/>
  <c r="AT1202" i="1" s="1"/>
  <c r="AS1210" i="1"/>
  <c r="AS1202" i="1" s="1"/>
  <c r="AR1210" i="1"/>
  <c r="AR1202" i="1" s="1"/>
  <c r="AQ1210" i="1"/>
  <c r="AQ1202" i="1" s="1"/>
  <c r="AP1210" i="1"/>
  <c r="AP1202" i="1" s="1"/>
  <c r="AO1210" i="1"/>
  <c r="AO1202" i="1" s="1"/>
  <c r="AN1210" i="1"/>
  <c r="AN1202" i="1" s="1"/>
  <c r="AM1210" i="1"/>
  <c r="AM1202" i="1" s="1"/>
  <c r="AL1210" i="1"/>
  <c r="AL1202" i="1" s="1"/>
  <c r="AK1210" i="1"/>
  <c r="AI1210" i="1"/>
  <c r="AI1202" i="1" s="1"/>
  <c r="AH1210" i="1"/>
  <c r="AH1202" i="1" s="1"/>
  <c r="AG1210" i="1"/>
  <c r="AG1202" i="1" s="1"/>
  <c r="AF1210" i="1"/>
  <c r="AF1202" i="1" s="1"/>
  <c r="AE121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I1200" i="1"/>
  <c r="AH1200" i="1"/>
  <c r="AG1200" i="1"/>
  <c r="AF1200" i="1"/>
  <c r="AE1200" i="1"/>
  <c r="AV1194" i="1"/>
  <c r="AV1192" i="1" s="1"/>
  <c r="AU1194" i="1"/>
  <c r="AU1192" i="1" s="1"/>
  <c r="AT1194" i="1"/>
  <c r="AT1192" i="1" s="1"/>
  <c r="AS1194" i="1"/>
  <c r="AS1192" i="1" s="1"/>
  <c r="AR1194" i="1"/>
  <c r="AR1192" i="1" s="1"/>
  <c r="AQ1194" i="1"/>
  <c r="AQ1192" i="1" s="1"/>
  <c r="AP1194" i="1"/>
  <c r="AP1192" i="1" s="1"/>
  <c r="AO1194" i="1"/>
  <c r="AO1192" i="1" s="1"/>
  <c r="AN1194" i="1"/>
  <c r="AN1192" i="1" s="1"/>
  <c r="AM1194" i="1"/>
  <c r="AM1192" i="1" s="1"/>
  <c r="AL1194" i="1"/>
  <c r="AL1192" i="1" s="1"/>
  <c r="AK1194" i="1"/>
  <c r="AI1194" i="1"/>
  <c r="AI1192" i="1" s="1"/>
  <c r="AH1194" i="1"/>
  <c r="AH1192" i="1" s="1"/>
  <c r="AG1194" i="1"/>
  <c r="AG1192" i="1" s="1"/>
  <c r="AF1194" i="1"/>
  <c r="AF1192" i="1" s="1"/>
  <c r="AE1194" i="1"/>
  <c r="AV1177" i="1"/>
  <c r="AV1176" i="1" s="1"/>
  <c r="AU1177" i="1"/>
  <c r="AU1176" i="1" s="1"/>
  <c r="AT1177" i="1"/>
  <c r="AT1176" i="1" s="1"/>
  <c r="AS1177" i="1"/>
  <c r="AS1176" i="1" s="1"/>
  <c r="AR1177" i="1"/>
  <c r="AR1176" i="1" s="1"/>
  <c r="AQ1177" i="1"/>
  <c r="AQ1176" i="1" s="1"/>
  <c r="AP1177" i="1"/>
  <c r="AP1176" i="1" s="1"/>
  <c r="AO1177" i="1"/>
  <c r="AO1176" i="1" s="1"/>
  <c r="AN1177" i="1"/>
  <c r="AN1176" i="1" s="1"/>
  <c r="AM1177" i="1"/>
  <c r="AM1176" i="1" s="1"/>
  <c r="AL1177" i="1"/>
  <c r="AL1176" i="1" s="1"/>
  <c r="AK1177" i="1"/>
  <c r="AI1177" i="1"/>
  <c r="AI1176" i="1" s="1"/>
  <c r="AH1177" i="1"/>
  <c r="AH1176" i="1" s="1"/>
  <c r="AG1177" i="1"/>
  <c r="AG1176" i="1" s="1"/>
  <c r="AF1177" i="1"/>
  <c r="AF1176" i="1" s="1"/>
  <c r="AE1177" i="1"/>
  <c r="AV1174" i="1"/>
  <c r="AV1173" i="1" s="1"/>
  <c r="AU1174" i="1"/>
  <c r="AU1173" i="1" s="1"/>
  <c r="AT1174" i="1"/>
  <c r="AT1173" i="1" s="1"/>
  <c r="AS1174" i="1"/>
  <c r="AS1173" i="1" s="1"/>
  <c r="AR1174" i="1"/>
  <c r="AR1173" i="1" s="1"/>
  <c r="AQ1174" i="1"/>
  <c r="AQ1173" i="1" s="1"/>
  <c r="AP1174" i="1"/>
  <c r="AP1173" i="1" s="1"/>
  <c r="AO1174" i="1"/>
  <c r="AO1173" i="1" s="1"/>
  <c r="AN1174" i="1"/>
  <c r="AN1173" i="1" s="1"/>
  <c r="AM1174" i="1"/>
  <c r="AM1173" i="1" s="1"/>
  <c r="AL1174" i="1"/>
  <c r="AL1173" i="1" s="1"/>
  <c r="AK1174" i="1"/>
  <c r="AI1174" i="1"/>
  <c r="AI1173" i="1" s="1"/>
  <c r="AH1174" i="1"/>
  <c r="AH1173" i="1" s="1"/>
  <c r="AG1174" i="1"/>
  <c r="AG1173" i="1" s="1"/>
  <c r="AF1174" i="1"/>
  <c r="AF1173" i="1" s="1"/>
  <c r="AE1174" i="1"/>
  <c r="AV1169" i="1"/>
  <c r="AV1160" i="1" s="1"/>
  <c r="AU1169" i="1"/>
  <c r="AU1160" i="1" s="1"/>
  <c r="AT1169" i="1"/>
  <c r="AT1160" i="1" s="1"/>
  <c r="AS1169" i="1"/>
  <c r="AS1160" i="1" s="1"/>
  <c r="AR1169" i="1"/>
  <c r="AR1160" i="1" s="1"/>
  <c r="AQ1169" i="1"/>
  <c r="AQ1160" i="1" s="1"/>
  <c r="AP1169" i="1"/>
  <c r="AP1160" i="1" s="1"/>
  <c r="AO1169" i="1"/>
  <c r="AO1160" i="1" s="1"/>
  <c r="AN1169" i="1"/>
  <c r="AN1160" i="1" s="1"/>
  <c r="AM1169" i="1"/>
  <c r="AM1160" i="1" s="1"/>
  <c r="AL1169" i="1"/>
  <c r="AL1160" i="1" s="1"/>
  <c r="AK1169" i="1"/>
  <c r="AI1169" i="1"/>
  <c r="AI1160" i="1" s="1"/>
  <c r="AH1169" i="1"/>
  <c r="AH1160" i="1" s="1"/>
  <c r="AG1169" i="1"/>
  <c r="AG1160" i="1" s="1"/>
  <c r="AF1169" i="1"/>
  <c r="AF1160" i="1" s="1"/>
  <c r="AE1169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I1158" i="1"/>
  <c r="AH1158" i="1"/>
  <c r="AG1158" i="1"/>
  <c r="AF1158" i="1"/>
  <c r="AE1158" i="1"/>
  <c r="AV1152" i="1"/>
  <c r="AV1150" i="1" s="1"/>
  <c r="AU1152" i="1"/>
  <c r="AU1150" i="1" s="1"/>
  <c r="AT1152" i="1"/>
  <c r="AT1150" i="1" s="1"/>
  <c r="AS1152" i="1"/>
  <c r="AS1150" i="1" s="1"/>
  <c r="AR1152" i="1"/>
  <c r="AR1150" i="1" s="1"/>
  <c r="AQ1152" i="1"/>
  <c r="AQ1150" i="1" s="1"/>
  <c r="AP1152" i="1"/>
  <c r="AP1150" i="1" s="1"/>
  <c r="AO1152" i="1"/>
  <c r="AO1150" i="1" s="1"/>
  <c r="AN1152" i="1"/>
  <c r="AN1150" i="1" s="1"/>
  <c r="AM1152" i="1"/>
  <c r="AM1150" i="1" s="1"/>
  <c r="AL1152" i="1"/>
  <c r="AL1150" i="1" s="1"/>
  <c r="AK1152" i="1"/>
  <c r="AI1152" i="1"/>
  <c r="AI1150" i="1" s="1"/>
  <c r="AH1152" i="1"/>
  <c r="AH1150" i="1" s="1"/>
  <c r="AG1152" i="1"/>
  <c r="AG1150" i="1" s="1"/>
  <c r="AF1152" i="1"/>
  <c r="AF1150" i="1" s="1"/>
  <c r="AE1152" i="1"/>
  <c r="AV1135" i="1"/>
  <c r="AV1134" i="1" s="1"/>
  <c r="AU1135" i="1"/>
  <c r="AU1134" i="1" s="1"/>
  <c r="AT1135" i="1"/>
  <c r="AT1134" i="1" s="1"/>
  <c r="AS1135" i="1"/>
  <c r="AS1134" i="1" s="1"/>
  <c r="AR1135" i="1"/>
  <c r="AR1134" i="1" s="1"/>
  <c r="AQ1135" i="1"/>
  <c r="AQ1134" i="1" s="1"/>
  <c r="AP1135" i="1"/>
  <c r="AP1134" i="1" s="1"/>
  <c r="AO1135" i="1"/>
  <c r="AO1134" i="1" s="1"/>
  <c r="AN1135" i="1"/>
  <c r="AN1134" i="1" s="1"/>
  <c r="AM1135" i="1"/>
  <c r="AM1134" i="1" s="1"/>
  <c r="AL1135" i="1"/>
  <c r="AL1134" i="1" s="1"/>
  <c r="AK1135" i="1"/>
  <c r="AI1135" i="1"/>
  <c r="AI1134" i="1" s="1"/>
  <c r="AH1135" i="1"/>
  <c r="AH1134" i="1" s="1"/>
  <c r="AG1135" i="1"/>
  <c r="AG1134" i="1" s="1"/>
  <c r="AF1135" i="1"/>
  <c r="AF1134" i="1" s="1"/>
  <c r="AE1135" i="1"/>
  <c r="AV1132" i="1"/>
  <c r="AV1131" i="1" s="1"/>
  <c r="AU1132" i="1"/>
  <c r="AU1131" i="1" s="1"/>
  <c r="AT1132" i="1"/>
  <c r="AT1131" i="1" s="1"/>
  <c r="AS1132" i="1"/>
  <c r="AS1131" i="1" s="1"/>
  <c r="AR1132" i="1"/>
  <c r="AR1131" i="1" s="1"/>
  <c r="AQ1132" i="1"/>
  <c r="AQ1131" i="1" s="1"/>
  <c r="AP1132" i="1"/>
  <c r="AP1131" i="1" s="1"/>
  <c r="AO1132" i="1"/>
  <c r="AO1131" i="1" s="1"/>
  <c r="AN1132" i="1"/>
  <c r="AN1131" i="1" s="1"/>
  <c r="AM1132" i="1"/>
  <c r="AM1131" i="1" s="1"/>
  <c r="AL1132" i="1"/>
  <c r="AL1131" i="1" s="1"/>
  <c r="AK1132" i="1"/>
  <c r="AI1132" i="1"/>
  <c r="AI1131" i="1" s="1"/>
  <c r="AH1132" i="1"/>
  <c r="AH1131" i="1" s="1"/>
  <c r="AG1132" i="1"/>
  <c r="AG1131" i="1" s="1"/>
  <c r="AF1132" i="1"/>
  <c r="AF1131" i="1" s="1"/>
  <c r="AE1132" i="1"/>
  <c r="AV1127" i="1"/>
  <c r="AV1119" i="1" s="1"/>
  <c r="AU1127" i="1"/>
  <c r="AU1119" i="1" s="1"/>
  <c r="AT1127" i="1"/>
  <c r="AT1119" i="1" s="1"/>
  <c r="AS1127" i="1"/>
  <c r="AS1119" i="1" s="1"/>
  <c r="AR1127" i="1"/>
  <c r="AR1119" i="1" s="1"/>
  <c r="AQ1127" i="1"/>
  <c r="AQ1119" i="1" s="1"/>
  <c r="AP1127" i="1"/>
  <c r="AP1119" i="1" s="1"/>
  <c r="AO1127" i="1"/>
  <c r="AO1119" i="1" s="1"/>
  <c r="AN1127" i="1"/>
  <c r="AN1119" i="1" s="1"/>
  <c r="AM1127" i="1"/>
  <c r="AM1119" i="1" s="1"/>
  <c r="AL1127" i="1"/>
  <c r="AL1119" i="1" s="1"/>
  <c r="AK1127" i="1"/>
  <c r="AI1127" i="1"/>
  <c r="AI1119" i="1" s="1"/>
  <c r="AH1127" i="1"/>
  <c r="AH1119" i="1" s="1"/>
  <c r="AG1127" i="1"/>
  <c r="AG1119" i="1" s="1"/>
  <c r="AF1127" i="1"/>
  <c r="AF1119" i="1" s="1"/>
  <c r="AE112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I1117" i="1"/>
  <c r="AH1117" i="1"/>
  <c r="AG1117" i="1"/>
  <c r="AF1117" i="1"/>
  <c r="AE1117" i="1"/>
  <c r="AV1111" i="1"/>
  <c r="AV1109" i="1" s="1"/>
  <c r="AU1111" i="1"/>
  <c r="AU1109" i="1" s="1"/>
  <c r="AT1111" i="1"/>
  <c r="AT1109" i="1" s="1"/>
  <c r="AS1111" i="1"/>
  <c r="AS1109" i="1" s="1"/>
  <c r="AR1111" i="1"/>
  <c r="AR1109" i="1" s="1"/>
  <c r="AQ1111" i="1"/>
  <c r="AQ1109" i="1" s="1"/>
  <c r="AP1111" i="1"/>
  <c r="AP1109" i="1" s="1"/>
  <c r="AO1111" i="1"/>
  <c r="AO1109" i="1" s="1"/>
  <c r="AN1111" i="1"/>
  <c r="AN1109" i="1" s="1"/>
  <c r="AM1111" i="1"/>
  <c r="AM1109" i="1" s="1"/>
  <c r="AL1111" i="1"/>
  <c r="AL1109" i="1" s="1"/>
  <c r="AK1111" i="1"/>
  <c r="AI1111" i="1"/>
  <c r="AI1109" i="1" s="1"/>
  <c r="AH1111" i="1"/>
  <c r="AH1109" i="1" s="1"/>
  <c r="AG1111" i="1"/>
  <c r="AG1109" i="1" s="1"/>
  <c r="AF1111" i="1"/>
  <c r="AF1109" i="1" s="1"/>
  <c r="AE1111" i="1"/>
  <c r="AV1094" i="1"/>
  <c r="AV1093" i="1" s="1"/>
  <c r="AU1094" i="1"/>
  <c r="AU1093" i="1" s="1"/>
  <c r="AT1094" i="1"/>
  <c r="AT1093" i="1" s="1"/>
  <c r="AS1094" i="1"/>
  <c r="AS1093" i="1" s="1"/>
  <c r="AR1094" i="1"/>
  <c r="AR1093" i="1" s="1"/>
  <c r="AQ1094" i="1"/>
  <c r="AQ1093" i="1" s="1"/>
  <c r="AP1094" i="1"/>
  <c r="AP1093" i="1" s="1"/>
  <c r="AO1094" i="1"/>
  <c r="AO1093" i="1" s="1"/>
  <c r="AN1094" i="1"/>
  <c r="AN1093" i="1" s="1"/>
  <c r="AM1094" i="1"/>
  <c r="AM1093" i="1" s="1"/>
  <c r="AL1094" i="1"/>
  <c r="AL1093" i="1" s="1"/>
  <c r="AK1094" i="1"/>
  <c r="AI1094" i="1"/>
  <c r="AI1093" i="1" s="1"/>
  <c r="AH1094" i="1"/>
  <c r="AH1093" i="1" s="1"/>
  <c r="AG1094" i="1"/>
  <c r="AG1093" i="1" s="1"/>
  <c r="AF1094" i="1"/>
  <c r="AF1093" i="1" s="1"/>
  <c r="AE1094" i="1"/>
  <c r="AV1091" i="1"/>
  <c r="AV1090" i="1" s="1"/>
  <c r="AU1091" i="1"/>
  <c r="AU1090" i="1" s="1"/>
  <c r="AT1091" i="1"/>
  <c r="AT1090" i="1" s="1"/>
  <c r="AS1091" i="1"/>
  <c r="AS1090" i="1" s="1"/>
  <c r="AR1091" i="1"/>
  <c r="AR1090" i="1" s="1"/>
  <c r="AQ1091" i="1"/>
  <c r="AQ1090" i="1" s="1"/>
  <c r="AP1091" i="1"/>
  <c r="AP1090" i="1" s="1"/>
  <c r="AO1091" i="1"/>
  <c r="AO1090" i="1" s="1"/>
  <c r="AN1091" i="1"/>
  <c r="AN1090" i="1" s="1"/>
  <c r="AM1091" i="1"/>
  <c r="AM1090" i="1" s="1"/>
  <c r="AL1091" i="1"/>
  <c r="AL1090" i="1" s="1"/>
  <c r="AK1091" i="1"/>
  <c r="AI1091" i="1"/>
  <c r="AI1090" i="1" s="1"/>
  <c r="AH1091" i="1"/>
  <c r="AH1090" i="1" s="1"/>
  <c r="AG1091" i="1"/>
  <c r="AG1090" i="1" s="1"/>
  <c r="AF1091" i="1"/>
  <c r="AF1090" i="1" s="1"/>
  <c r="AE1091" i="1"/>
  <c r="AV1086" i="1"/>
  <c r="AV1078" i="1" s="1"/>
  <c r="AU1086" i="1"/>
  <c r="AU1078" i="1" s="1"/>
  <c r="AT1086" i="1"/>
  <c r="AT1078" i="1" s="1"/>
  <c r="AS1086" i="1"/>
  <c r="AS1078" i="1" s="1"/>
  <c r="AR1086" i="1"/>
  <c r="AR1078" i="1" s="1"/>
  <c r="AQ1086" i="1"/>
  <c r="AQ1078" i="1" s="1"/>
  <c r="AP1086" i="1"/>
  <c r="AP1078" i="1" s="1"/>
  <c r="AO1086" i="1"/>
  <c r="AO1078" i="1" s="1"/>
  <c r="AN1086" i="1"/>
  <c r="AN1078" i="1" s="1"/>
  <c r="AM1086" i="1"/>
  <c r="AM1078" i="1" s="1"/>
  <c r="AL1086" i="1"/>
  <c r="AL1078" i="1" s="1"/>
  <c r="AK1086" i="1"/>
  <c r="AI1086" i="1"/>
  <c r="AI1078" i="1" s="1"/>
  <c r="AH1086" i="1"/>
  <c r="AH1078" i="1" s="1"/>
  <c r="AG1086" i="1"/>
  <c r="AG1078" i="1" s="1"/>
  <c r="AF1086" i="1"/>
  <c r="AF1078" i="1" s="1"/>
  <c r="AE108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I1076" i="1"/>
  <c r="AH1076" i="1"/>
  <c r="AG1076" i="1"/>
  <c r="AF1076" i="1"/>
  <c r="AE1076" i="1"/>
  <c r="AV1070" i="1"/>
  <c r="AV1068" i="1" s="1"/>
  <c r="AU1070" i="1"/>
  <c r="AU1068" i="1" s="1"/>
  <c r="AT1070" i="1"/>
  <c r="AT1068" i="1" s="1"/>
  <c r="AS1070" i="1"/>
  <c r="AS1068" i="1" s="1"/>
  <c r="AR1070" i="1"/>
  <c r="AR1068" i="1" s="1"/>
  <c r="AQ1070" i="1"/>
  <c r="AQ1068" i="1" s="1"/>
  <c r="AP1070" i="1"/>
  <c r="AP1068" i="1" s="1"/>
  <c r="AO1070" i="1"/>
  <c r="AO1068" i="1" s="1"/>
  <c r="AN1070" i="1"/>
  <c r="AN1068" i="1" s="1"/>
  <c r="AM1070" i="1"/>
  <c r="AM1068" i="1" s="1"/>
  <c r="AL1070" i="1"/>
  <c r="AL1068" i="1" s="1"/>
  <c r="AK1070" i="1"/>
  <c r="AI1070" i="1"/>
  <c r="AI1068" i="1" s="1"/>
  <c r="AH1070" i="1"/>
  <c r="AH1068" i="1" s="1"/>
  <c r="AG1070" i="1"/>
  <c r="AG1068" i="1" s="1"/>
  <c r="AF1070" i="1"/>
  <c r="AF1068" i="1" s="1"/>
  <c r="AE1070" i="1"/>
  <c r="AV1053" i="1"/>
  <c r="AV1052" i="1" s="1"/>
  <c r="AU1053" i="1"/>
  <c r="AU1052" i="1" s="1"/>
  <c r="AT1053" i="1"/>
  <c r="AT1052" i="1" s="1"/>
  <c r="AS1053" i="1"/>
  <c r="AS1052" i="1" s="1"/>
  <c r="AR1053" i="1"/>
  <c r="AR1052" i="1" s="1"/>
  <c r="AQ1053" i="1"/>
  <c r="AQ1052" i="1" s="1"/>
  <c r="AP1053" i="1"/>
  <c r="AP1052" i="1" s="1"/>
  <c r="AO1053" i="1"/>
  <c r="AO1052" i="1" s="1"/>
  <c r="AN1053" i="1"/>
  <c r="AN1052" i="1" s="1"/>
  <c r="AM1053" i="1"/>
  <c r="AM1052" i="1" s="1"/>
  <c r="AL1053" i="1"/>
  <c r="AL1052" i="1" s="1"/>
  <c r="AK1053" i="1"/>
  <c r="AI1053" i="1"/>
  <c r="AI1052" i="1" s="1"/>
  <c r="AH1053" i="1"/>
  <c r="AH1052" i="1" s="1"/>
  <c r="AG1053" i="1"/>
  <c r="AG1052" i="1" s="1"/>
  <c r="AF1053" i="1"/>
  <c r="AF1052" i="1" s="1"/>
  <c r="AE1053" i="1"/>
  <c r="AV1050" i="1"/>
  <c r="AV1049" i="1" s="1"/>
  <c r="AU1050" i="1"/>
  <c r="AU1049" i="1" s="1"/>
  <c r="AT1050" i="1"/>
  <c r="AT1049" i="1" s="1"/>
  <c r="AS1050" i="1"/>
  <c r="AS1049" i="1" s="1"/>
  <c r="AR1050" i="1"/>
  <c r="AR1049" i="1" s="1"/>
  <c r="AQ1050" i="1"/>
  <c r="AQ1049" i="1" s="1"/>
  <c r="AP1050" i="1"/>
  <c r="AP1049" i="1" s="1"/>
  <c r="AO1050" i="1"/>
  <c r="AO1049" i="1" s="1"/>
  <c r="AN1050" i="1"/>
  <c r="AN1049" i="1" s="1"/>
  <c r="AM1050" i="1"/>
  <c r="AM1049" i="1" s="1"/>
  <c r="AL1050" i="1"/>
  <c r="AL1049" i="1" s="1"/>
  <c r="AK1050" i="1"/>
  <c r="AI1050" i="1"/>
  <c r="AI1049" i="1" s="1"/>
  <c r="AH1050" i="1"/>
  <c r="AH1049" i="1" s="1"/>
  <c r="AG1050" i="1"/>
  <c r="AG1049" i="1" s="1"/>
  <c r="AF1050" i="1"/>
  <c r="AF1049" i="1" s="1"/>
  <c r="AE1050" i="1"/>
  <c r="AV1045" i="1"/>
  <c r="AV1037" i="1" s="1"/>
  <c r="AU1045" i="1"/>
  <c r="AU1037" i="1" s="1"/>
  <c r="AT1045" i="1"/>
  <c r="AT1037" i="1" s="1"/>
  <c r="AS1045" i="1"/>
  <c r="AS1037" i="1" s="1"/>
  <c r="AR1045" i="1"/>
  <c r="AR1037" i="1" s="1"/>
  <c r="AQ1045" i="1"/>
  <c r="AQ1037" i="1" s="1"/>
  <c r="AP1045" i="1"/>
  <c r="AP1037" i="1" s="1"/>
  <c r="AO1045" i="1"/>
  <c r="AO1037" i="1" s="1"/>
  <c r="AN1045" i="1"/>
  <c r="AN1037" i="1" s="1"/>
  <c r="AM1045" i="1"/>
  <c r="AM1037" i="1" s="1"/>
  <c r="AL1045" i="1"/>
  <c r="AL1037" i="1" s="1"/>
  <c r="AK1045" i="1"/>
  <c r="AI1045" i="1"/>
  <c r="AI1037" i="1" s="1"/>
  <c r="AH1045" i="1"/>
  <c r="AH1037" i="1" s="1"/>
  <c r="AG1045" i="1"/>
  <c r="AG1037" i="1" s="1"/>
  <c r="AF1045" i="1"/>
  <c r="AF1037" i="1" s="1"/>
  <c r="AE104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I1035" i="1"/>
  <c r="AH1035" i="1"/>
  <c r="AG1035" i="1"/>
  <c r="AF1035" i="1"/>
  <c r="AE1035" i="1"/>
  <c r="AV1029" i="1"/>
  <c r="AV1027" i="1" s="1"/>
  <c r="AU1029" i="1"/>
  <c r="AU1027" i="1" s="1"/>
  <c r="AT1029" i="1"/>
  <c r="AT1027" i="1" s="1"/>
  <c r="AS1029" i="1"/>
  <c r="AS1027" i="1" s="1"/>
  <c r="AR1029" i="1"/>
  <c r="AR1027" i="1" s="1"/>
  <c r="AQ1029" i="1"/>
  <c r="AQ1027" i="1" s="1"/>
  <c r="AP1029" i="1"/>
  <c r="AP1027" i="1" s="1"/>
  <c r="AO1029" i="1"/>
  <c r="AO1027" i="1" s="1"/>
  <c r="AN1029" i="1"/>
  <c r="AN1027" i="1" s="1"/>
  <c r="AM1029" i="1"/>
  <c r="AM1027" i="1" s="1"/>
  <c r="AL1029" i="1"/>
  <c r="AL1027" i="1" s="1"/>
  <c r="AK1029" i="1"/>
  <c r="AI1029" i="1"/>
  <c r="AI1027" i="1" s="1"/>
  <c r="AH1029" i="1"/>
  <c r="AH1027" i="1" s="1"/>
  <c r="AG1029" i="1"/>
  <c r="AG1027" i="1" s="1"/>
  <c r="AF1029" i="1"/>
  <c r="AF1027" i="1" s="1"/>
  <c r="AE1029" i="1"/>
  <c r="AV1012" i="1"/>
  <c r="AV1011" i="1" s="1"/>
  <c r="AU1012" i="1"/>
  <c r="AU1011" i="1" s="1"/>
  <c r="AT1012" i="1"/>
  <c r="AT1011" i="1" s="1"/>
  <c r="AS1012" i="1"/>
  <c r="AS1011" i="1" s="1"/>
  <c r="AR1012" i="1"/>
  <c r="AR1011" i="1" s="1"/>
  <c r="AQ1012" i="1"/>
  <c r="AQ1011" i="1" s="1"/>
  <c r="AP1012" i="1"/>
  <c r="AP1011" i="1" s="1"/>
  <c r="AO1012" i="1"/>
  <c r="AO1011" i="1" s="1"/>
  <c r="AN1012" i="1"/>
  <c r="AN1011" i="1" s="1"/>
  <c r="AM1012" i="1"/>
  <c r="AM1011" i="1" s="1"/>
  <c r="AL1012" i="1"/>
  <c r="AL1011" i="1" s="1"/>
  <c r="AK1012" i="1"/>
  <c r="AI1012" i="1"/>
  <c r="AI1011" i="1" s="1"/>
  <c r="AH1012" i="1"/>
  <c r="AH1011" i="1" s="1"/>
  <c r="AG1012" i="1"/>
  <c r="AG1011" i="1" s="1"/>
  <c r="AF1012" i="1"/>
  <c r="AF1011" i="1" s="1"/>
  <c r="AE1012" i="1"/>
  <c r="AV1009" i="1"/>
  <c r="AV1008" i="1" s="1"/>
  <c r="AU1009" i="1"/>
  <c r="AU1008" i="1" s="1"/>
  <c r="AT1009" i="1"/>
  <c r="AT1008" i="1" s="1"/>
  <c r="AS1009" i="1"/>
  <c r="AS1008" i="1" s="1"/>
  <c r="AR1009" i="1"/>
  <c r="AR1008" i="1" s="1"/>
  <c r="AQ1009" i="1"/>
  <c r="AQ1008" i="1" s="1"/>
  <c r="AP1009" i="1"/>
  <c r="AP1008" i="1" s="1"/>
  <c r="AO1009" i="1"/>
  <c r="AO1008" i="1" s="1"/>
  <c r="AN1009" i="1"/>
  <c r="AN1008" i="1" s="1"/>
  <c r="AM1009" i="1"/>
  <c r="AM1008" i="1" s="1"/>
  <c r="AL1009" i="1"/>
  <c r="AL1008" i="1" s="1"/>
  <c r="AK1009" i="1"/>
  <c r="AI1009" i="1"/>
  <c r="AI1008" i="1" s="1"/>
  <c r="AH1009" i="1"/>
  <c r="AH1008" i="1" s="1"/>
  <c r="AG1009" i="1"/>
  <c r="AG1008" i="1" s="1"/>
  <c r="AF1009" i="1"/>
  <c r="AF1008" i="1" s="1"/>
  <c r="AE1009" i="1"/>
  <c r="AV1004" i="1"/>
  <c r="AV995" i="1" s="1"/>
  <c r="AU1004" i="1"/>
  <c r="AU995" i="1" s="1"/>
  <c r="AT1004" i="1"/>
  <c r="AT995" i="1" s="1"/>
  <c r="AS1004" i="1"/>
  <c r="AS995" i="1" s="1"/>
  <c r="AR1004" i="1"/>
  <c r="AR995" i="1" s="1"/>
  <c r="AQ1004" i="1"/>
  <c r="AQ995" i="1" s="1"/>
  <c r="AP1004" i="1"/>
  <c r="AP995" i="1" s="1"/>
  <c r="AO1004" i="1"/>
  <c r="AO995" i="1" s="1"/>
  <c r="AN1004" i="1"/>
  <c r="AN995" i="1" s="1"/>
  <c r="AM1004" i="1"/>
  <c r="AM995" i="1" s="1"/>
  <c r="AL1004" i="1"/>
  <c r="AL995" i="1" s="1"/>
  <c r="AK1004" i="1"/>
  <c r="AI1004" i="1"/>
  <c r="AI995" i="1" s="1"/>
  <c r="AH1004" i="1"/>
  <c r="AH995" i="1" s="1"/>
  <c r="AG1004" i="1"/>
  <c r="AG995" i="1" s="1"/>
  <c r="AF1004" i="1"/>
  <c r="AF995" i="1" s="1"/>
  <c r="AE1004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I993" i="1"/>
  <c r="AH993" i="1"/>
  <c r="AG993" i="1"/>
  <c r="AF993" i="1"/>
  <c r="AE993" i="1"/>
  <c r="AV987" i="1"/>
  <c r="AV985" i="1" s="1"/>
  <c r="AU987" i="1"/>
  <c r="AU985" i="1" s="1"/>
  <c r="AT987" i="1"/>
  <c r="AT985" i="1" s="1"/>
  <c r="AS987" i="1"/>
  <c r="AS985" i="1" s="1"/>
  <c r="AR987" i="1"/>
  <c r="AR985" i="1" s="1"/>
  <c r="AQ987" i="1"/>
  <c r="AQ985" i="1" s="1"/>
  <c r="AP987" i="1"/>
  <c r="AP985" i="1" s="1"/>
  <c r="AO987" i="1"/>
  <c r="AO985" i="1" s="1"/>
  <c r="AN987" i="1"/>
  <c r="AN985" i="1" s="1"/>
  <c r="AM987" i="1"/>
  <c r="AM985" i="1" s="1"/>
  <c r="AL987" i="1"/>
  <c r="AL985" i="1" s="1"/>
  <c r="AK987" i="1"/>
  <c r="AI987" i="1"/>
  <c r="AI985" i="1" s="1"/>
  <c r="AH987" i="1"/>
  <c r="AH985" i="1" s="1"/>
  <c r="AG987" i="1"/>
  <c r="AG985" i="1" s="1"/>
  <c r="AF987" i="1"/>
  <c r="AF985" i="1" s="1"/>
  <c r="AE987" i="1"/>
  <c r="AV970" i="1"/>
  <c r="AV969" i="1" s="1"/>
  <c r="AU970" i="1"/>
  <c r="AU969" i="1" s="1"/>
  <c r="AT970" i="1"/>
  <c r="AT969" i="1" s="1"/>
  <c r="AS970" i="1"/>
  <c r="AS969" i="1" s="1"/>
  <c r="AR970" i="1"/>
  <c r="AR969" i="1" s="1"/>
  <c r="AQ970" i="1"/>
  <c r="AQ969" i="1" s="1"/>
  <c r="AP970" i="1"/>
  <c r="AP969" i="1" s="1"/>
  <c r="AO970" i="1"/>
  <c r="AO969" i="1" s="1"/>
  <c r="AN970" i="1"/>
  <c r="AN969" i="1" s="1"/>
  <c r="AM970" i="1"/>
  <c r="AM969" i="1" s="1"/>
  <c r="AL970" i="1"/>
  <c r="AL969" i="1" s="1"/>
  <c r="AK970" i="1"/>
  <c r="AI970" i="1"/>
  <c r="AI969" i="1" s="1"/>
  <c r="AH970" i="1"/>
  <c r="AH969" i="1" s="1"/>
  <c r="AG970" i="1"/>
  <c r="AG969" i="1" s="1"/>
  <c r="AF970" i="1"/>
  <c r="AF969" i="1" s="1"/>
  <c r="AE970" i="1"/>
  <c r="AV967" i="1"/>
  <c r="AV966" i="1" s="1"/>
  <c r="AU967" i="1"/>
  <c r="AU966" i="1" s="1"/>
  <c r="AT967" i="1"/>
  <c r="AT966" i="1" s="1"/>
  <c r="AS967" i="1"/>
  <c r="AS966" i="1" s="1"/>
  <c r="AR967" i="1"/>
  <c r="AR966" i="1" s="1"/>
  <c r="AQ967" i="1"/>
  <c r="AQ966" i="1" s="1"/>
  <c r="AP967" i="1"/>
  <c r="AP966" i="1" s="1"/>
  <c r="AO967" i="1"/>
  <c r="AO966" i="1" s="1"/>
  <c r="AN967" i="1"/>
  <c r="AN966" i="1" s="1"/>
  <c r="AM967" i="1"/>
  <c r="AM966" i="1" s="1"/>
  <c r="AL967" i="1"/>
  <c r="AL966" i="1" s="1"/>
  <c r="AK967" i="1"/>
  <c r="AI967" i="1"/>
  <c r="AI966" i="1" s="1"/>
  <c r="AH967" i="1"/>
  <c r="AH966" i="1" s="1"/>
  <c r="AG967" i="1"/>
  <c r="AG966" i="1" s="1"/>
  <c r="AF967" i="1"/>
  <c r="AF966" i="1" s="1"/>
  <c r="AE967" i="1"/>
  <c r="AV962" i="1"/>
  <c r="AV954" i="1" s="1"/>
  <c r="AU962" i="1"/>
  <c r="AU954" i="1" s="1"/>
  <c r="AT962" i="1"/>
  <c r="AT954" i="1" s="1"/>
  <c r="AS962" i="1"/>
  <c r="AS954" i="1" s="1"/>
  <c r="AR962" i="1"/>
  <c r="AR954" i="1" s="1"/>
  <c r="AQ962" i="1"/>
  <c r="AQ954" i="1" s="1"/>
  <c r="AP962" i="1"/>
  <c r="AP954" i="1" s="1"/>
  <c r="AO962" i="1"/>
  <c r="AO954" i="1" s="1"/>
  <c r="AN962" i="1"/>
  <c r="AN954" i="1" s="1"/>
  <c r="AM962" i="1"/>
  <c r="AM954" i="1" s="1"/>
  <c r="AL962" i="1"/>
  <c r="AL954" i="1" s="1"/>
  <c r="AK962" i="1"/>
  <c r="AI962" i="1"/>
  <c r="AI954" i="1" s="1"/>
  <c r="AH962" i="1"/>
  <c r="AH954" i="1" s="1"/>
  <c r="AG962" i="1"/>
  <c r="AG954" i="1" s="1"/>
  <c r="AF962" i="1"/>
  <c r="AF954" i="1" s="1"/>
  <c r="AE96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I952" i="1"/>
  <c r="AH952" i="1"/>
  <c r="AG952" i="1"/>
  <c r="AF952" i="1"/>
  <c r="AE952" i="1"/>
  <c r="AV946" i="1"/>
  <c r="AV944" i="1" s="1"/>
  <c r="AU946" i="1"/>
  <c r="AU944" i="1" s="1"/>
  <c r="AT946" i="1"/>
  <c r="AT944" i="1" s="1"/>
  <c r="AS946" i="1"/>
  <c r="AS944" i="1" s="1"/>
  <c r="AR946" i="1"/>
  <c r="AR944" i="1" s="1"/>
  <c r="AQ946" i="1"/>
  <c r="AQ944" i="1" s="1"/>
  <c r="AP946" i="1"/>
  <c r="AP944" i="1" s="1"/>
  <c r="AO946" i="1"/>
  <c r="AO944" i="1" s="1"/>
  <c r="AN946" i="1"/>
  <c r="AN944" i="1" s="1"/>
  <c r="AM946" i="1"/>
  <c r="AM944" i="1" s="1"/>
  <c r="AL946" i="1"/>
  <c r="AL944" i="1" s="1"/>
  <c r="AK946" i="1"/>
  <c r="AI946" i="1"/>
  <c r="AI944" i="1" s="1"/>
  <c r="AH946" i="1"/>
  <c r="AH944" i="1" s="1"/>
  <c r="AG946" i="1"/>
  <c r="AG944" i="1" s="1"/>
  <c r="AF946" i="1"/>
  <c r="AF944" i="1" s="1"/>
  <c r="AE946" i="1"/>
  <c r="AV929" i="1"/>
  <c r="AV928" i="1" s="1"/>
  <c r="AU929" i="1"/>
  <c r="AU928" i="1" s="1"/>
  <c r="AT929" i="1"/>
  <c r="AT928" i="1" s="1"/>
  <c r="AS929" i="1"/>
  <c r="AS928" i="1" s="1"/>
  <c r="AR929" i="1"/>
  <c r="AR928" i="1" s="1"/>
  <c r="AQ929" i="1"/>
  <c r="AQ928" i="1" s="1"/>
  <c r="AP929" i="1"/>
  <c r="AP928" i="1" s="1"/>
  <c r="AO929" i="1"/>
  <c r="AO928" i="1" s="1"/>
  <c r="AN929" i="1"/>
  <c r="AN928" i="1" s="1"/>
  <c r="AM929" i="1"/>
  <c r="AM928" i="1" s="1"/>
  <c r="AL929" i="1"/>
  <c r="AL928" i="1" s="1"/>
  <c r="AK929" i="1"/>
  <c r="AI929" i="1"/>
  <c r="AI928" i="1" s="1"/>
  <c r="AH929" i="1"/>
  <c r="AH928" i="1" s="1"/>
  <c r="AG929" i="1"/>
  <c r="AG928" i="1" s="1"/>
  <c r="AF929" i="1"/>
  <c r="AF928" i="1" s="1"/>
  <c r="AE929" i="1"/>
  <c r="AV924" i="1"/>
  <c r="AV916" i="1" s="1"/>
  <c r="AU924" i="1"/>
  <c r="AU916" i="1" s="1"/>
  <c r="AT924" i="1"/>
  <c r="AT916" i="1" s="1"/>
  <c r="AS924" i="1"/>
  <c r="AS916" i="1" s="1"/>
  <c r="AR924" i="1"/>
  <c r="AR916" i="1" s="1"/>
  <c r="AQ924" i="1"/>
  <c r="AQ916" i="1" s="1"/>
  <c r="AP924" i="1"/>
  <c r="AP916" i="1" s="1"/>
  <c r="AO924" i="1"/>
  <c r="AO916" i="1" s="1"/>
  <c r="AN924" i="1"/>
  <c r="AN916" i="1" s="1"/>
  <c r="AM924" i="1"/>
  <c r="AM916" i="1" s="1"/>
  <c r="AL924" i="1"/>
  <c r="AL916" i="1" s="1"/>
  <c r="AK924" i="1"/>
  <c r="AI924" i="1"/>
  <c r="AI916" i="1" s="1"/>
  <c r="AH924" i="1"/>
  <c r="AH916" i="1" s="1"/>
  <c r="AG924" i="1"/>
  <c r="AG916" i="1" s="1"/>
  <c r="AF924" i="1"/>
  <c r="AF916" i="1" s="1"/>
  <c r="AE92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I914" i="1"/>
  <c r="AH914" i="1"/>
  <c r="AG914" i="1"/>
  <c r="AF914" i="1"/>
  <c r="AE914" i="1"/>
  <c r="AV908" i="1"/>
  <c r="AV906" i="1" s="1"/>
  <c r="AU908" i="1"/>
  <c r="AU906" i="1" s="1"/>
  <c r="AT908" i="1"/>
  <c r="AT906" i="1" s="1"/>
  <c r="AS908" i="1"/>
  <c r="AS906" i="1" s="1"/>
  <c r="AR908" i="1"/>
  <c r="AR906" i="1" s="1"/>
  <c r="AQ908" i="1"/>
  <c r="AQ906" i="1" s="1"/>
  <c r="AP908" i="1"/>
  <c r="AP906" i="1" s="1"/>
  <c r="AO908" i="1"/>
  <c r="AO906" i="1" s="1"/>
  <c r="AN908" i="1"/>
  <c r="AN906" i="1" s="1"/>
  <c r="AM908" i="1"/>
  <c r="AM906" i="1" s="1"/>
  <c r="AL908" i="1"/>
  <c r="AL906" i="1" s="1"/>
  <c r="AK908" i="1"/>
  <c r="AI908" i="1"/>
  <c r="AI906" i="1" s="1"/>
  <c r="AH908" i="1"/>
  <c r="AH906" i="1" s="1"/>
  <c r="AG908" i="1"/>
  <c r="AG906" i="1" s="1"/>
  <c r="AF908" i="1"/>
  <c r="AF906" i="1" s="1"/>
  <c r="AE908" i="1"/>
  <c r="AV891" i="1"/>
  <c r="AV890" i="1" s="1"/>
  <c r="AU891" i="1"/>
  <c r="AU890" i="1" s="1"/>
  <c r="AT891" i="1"/>
  <c r="AT890" i="1" s="1"/>
  <c r="AS891" i="1"/>
  <c r="AS890" i="1" s="1"/>
  <c r="AR891" i="1"/>
  <c r="AR890" i="1" s="1"/>
  <c r="AQ891" i="1"/>
  <c r="AQ890" i="1" s="1"/>
  <c r="AP891" i="1"/>
  <c r="AP890" i="1" s="1"/>
  <c r="AO891" i="1"/>
  <c r="AO890" i="1" s="1"/>
  <c r="AN891" i="1"/>
  <c r="AN890" i="1" s="1"/>
  <c r="AM891" i="1"/>
  <c r="AM890" i="1" s="1"/>
  <c r="AL891" i="1"/>
  <c r="AL890" i="1" s="1"/>
  <c r="AK891" i="1"/>
  <c r="AI891" i="1"/>
  <c r="AI890" i="1" s="1"/>
  <c r="AH891" i="1"/>
  <c r="AH890" i="1" s="1"/>
  <c r="AG891" i="1"/>
  <c r="AG890" i="1" s="1"/>
  <c r="AF891" i="1"/>
  <c r="AF890" i="1" s="1"/>
  <c r="AE891" i="1"/>
  <c r="AV888" i="1"/>
  <c r="AV887" i="1" s="1"/>
  <c r="AU888" i="1"/>
  <c r="AU887" i="1" s="1"/>
  <c r="AT888" i="1"/>
  <c r="AT887" i="1" s="1"/>
  <c r="AS888" i="1"/>
  <c r="AS887" i="1" s="1"/>
  <c r="AR888" i="1"/>
  <c r="AR887" i="1" s="1"/>
  <c r="AQ888" i="1"/>
  <c r="AQ887" i="1" s="1"/>
  <c r="AP888" i="1"/>
  <c r="AP887" i="1" s="1"/>
  <c r="AO888" i="1"/>
  <c r="AO887" i="1" s="1"/>
  <c r="AN888" i="1"/>
  <c r="AN887" i="1" s="1"/>
  <c r="AM888" i="1"/>
  <c r="AM887" i="1" s="1"/>
  <c r="AL888" i="1"/>
  <c r="AL887" i="1" s="1"/>
  <c r="AK888" i="1"/>
  <c r="AI888" i="1"/>
  <c r="AI887" i="1" s="1"/>
  <c r="AH888" i="1"/>
  <c r="AH887" i="1" s="1"/>
  <c r="AG888" i="1"/>
  <c r="AG887" i="1" s="1"/>
  <c r="AF888" i="1"/>
  <c r="AF887" i="1" s="1"/>
  <c r="AE888" i="1"/>
  <c r="AV883" i="1"/>
  <c r="AV875" i="1" s="1"/>
  <c r="AU883" i="1"/>
  <c r="AU875" i="1" s="1"/>
  <c r="AT883" i="1"/>
  <c r="AT875" i="1" s="1"/>
  <c r="AS883" i="1"/>
  <c r="AS875" i="1" s="1"/>
  <c r="AR883" i="1"/>
  <c r="AR875" i="1" s="1"/>
  <c r="AQ883" i="1"/>
  <c r="AQ875" i="1" s="1"/>
  <c r="AP883" i="1"/>
  <c r="AP875" i="1" s="1"/>
  <c r="AO883" i="1"/>
  <c r="AO875" i="1" s="1"/>
  <c r="AN883" i="1"/>
  <c r="AN875" i="1" s="1"/>
  <c r="AM883" i="1"/>
  <c r="AM875" i="1" s="1"/>
  <c r="AL883" i="1"/>
  <c r="AL875" i="1" s="1"/>
  <c r="AK883" i="1"/>
  <c r="AI883" i="1"/>
  <c r="AI875" i="1" s="1"/>
  <c r="AH883" i="1"/>
  <c r="AH875" i="1" s="1"/>
  <c r="AG883" i="1"/>
  <c r="AG875" i="1" s="1"/>
  <c r="AF883" i="1"/>
  <c r="AF875" i="1" s="1"/>
  <c r="AE88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I873" i="1"/>
  <c r="AH873" i="1"/>
  <c r="AG873" i="1"/>
  <c r="AF873" i="1"/>
  <c r="AE873" i="1"/>
  <c r="AV867" i="1"/>
  <c r="AV865" i="1" s="1"/>
  <c r="AU867" i="1"/>
  <c r="AU865" i="1" s="1"/>
  <c r="AT867" i="1"/>
  <c r="AT865" i="1" s="1"/>
  <c r="AS867" i="1"/>
  <c r="AS865" i="1" s="1"/>
  <c r="AR867" i="1"/>
  <c r="AR865" i="1" s="1"/>
  <c r="AQ867" i="1"/>
  <c r="AQ865" i="1" s="1"/>
  <c r="AP867" i="1"/>
  <c r="AP865" i="1" s="1"/>
  <c r="AO867" i="1"/>
  <c r="AO865" i="1" s="1"/>
  <c r="AN867" i="1"/>
  <c r="AN865" i="1" s="1"/>
  <c r="AM867" i="1"/>
  <c r="AM865" i="1" s="1"/>
  <c r="AL867" i="1"/>
  <c r="AL865" i="1" s="1"/>
  <c r="AK867" i="1"/>
  <c r="AI867" i="1"/>
  <c r="AI865" i="1" s="1"/>
  <c r="AH867" i="1"/>
  <c r="AH865" i="1" s="1"/>
  <c r="AG867" i="1"/>
  <c r="AG865" i="1" s="1"/>
  <c r="AF867" i="1"/>
  <c r="AF865" i="1" s="1"/>
  <c r="AE867" i="1"/>
  <c r="AV850" i="1"/>
  <c r="AV849" i="1" s="1"/>
  <c r="AU850" i="1"/>
  <c r="AU849" i="1" s="1"/>
  <c r="AT850" i="1"/>
  <c r="AT849" i="1" s="1"/>
  <c r="AS850" i="1"/>
  <c r="AS849" i="1" s="1"/>
  <c r="AR850" i="1"/>
  <c r="AR849" i="1" s="1"/>
  <c r="AQ850" i="1"/>
  <c r="AQ849" i="1" s="1"/>
  <c r="AP850" i="1"/>
  <c r="AP849" i="1" s="1"/>
  <c r="AO850" i="1"/>
  <c r="AO849" i="1" s="1"/>
  <c r="AN850" i="1"/>
  <c r="AN849" i="1" s="1"/>
  <c r="AM850" i="1"/>
  <c r="AM849" i="1" s="1"/>
  <c r="AL850" i="1"/>
  <c r="AL849" i="1" s="1"/>
  <c r="AK850" i="1"/>
  <c r="AI850" i="1"/>
  <c r="AI849" i="1" s="1"/>
  <c r="AH850" i="1"/>
  <c r="AH849" i="1" s="1"/>
  <c r="AG850" i="1"/>
  <c r="AG849" i="1" s="1"/>
  <c r="AF850" i="1"/>
  <c r="AF849" i="1" s="1"/>
  <c r="AE850" i="1"/>
  <c r="AV845" i="1"/>
  <c r="AV837" i="1" s="1"/>
  <c r="AU845" i="1"/>
  <c r="AU837" i="1" s="1"/>
  <c r="AT845" i="1"/>
  <c r="AT837" i="1" s="1"/>
  <c r="AS845" i="1"/>
  <c r="AS837" i="1" s="1"/>
  <c r="AR845" i="1"/>
  <c r="AR837" i="1" s="1"/>
  <c r="AQ845" i="1"/>
  <c r="AQ837" i="1" s="1"/>
  <c r="AP845" i="1"/>
  <c r="AP837" i="1" s="1"/>
  <c r="AO845" i="1"/>
  <c r="AO837" i="1" s="1"/>
  <c r="AN845" i="1"/>
  <c r="AN837" i="1" s="1"/>
  <c r="AM845" i="1"/>
  <c r="AM837" i="1" s="1"/>
  <c r="AL845" i="1"/>
  <c r="AL837" i="1" s="1"/>
  <c r="AK845" i="1"/>
  <c r="AI845" i="1"/>
  <c r="AI837" i="1" s="1"/>
  <c r="AH845" i="1"/>
  <c r="AH837" i="1" s="1"/>
  <c r="AG845" i="1"/>
  <c r="AG837" i="1" s="1"/>
  <c r="AF845" i="1"/>
  <c r="AF837" i="1" s="1"/>
  <c r="AE84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I835" i="1"/>
  <c r="AH835" i="1"/>
  <c r="AG835" i="1"/>
  <c r="AF835" i="1"/>
  <c r="AE835" i="1"/>
  <c r="AV829" i="1"/>
  <c r="AV827" i="1" s="1"/>
  <c r="AU829" i="1"/>
  <c r="AU827" i="1" s="1"/>
  <c r="AT829" i="1"/>
  <c r="AT827" i="1" s="1"/>
  <c r="AS829" i="1"/>
  <c r="AS827" i="1" s="1"/>
  <c r="AR829" i="1"/>
  <c r="AR827" i="1" s="1"/>
  <c r="AQ829" i="1"/>
  <c r="AQ827" i="1" s="1"/>
  <c r="AP829" i="1"/>
  <c r="AP827" i="1" s="1"/>
  <c r="AO829" i="1"/>
  <c r="AO827" i="1" s="1"/>
  <c r="AN829" i="1"/>
  <c r="AN827" i="1" s="1"/>
  <c r="AM829" i="1"/>
  <c r="AM827" i="1" s="1"/>
  <c r="AL829" i="1"/>
  <c r="AL827" i="1" s="1"/>
  <c r="AK829" i="1"/>
  <c r="AI829" i="1"/>
  <c r="AI827" i="1" s="1"/>
  <c r="AH829" i="1"/>
  <c r="AH827" i="1" s="1"/>
  <c r="AG829" i="1"/>
  <c r="AG827" i="1" s="1"/>
  <c r="AF829" i="1"/>
  <c r="AF827" i="1" s="1"/>
  <c r="AE829" i="1"/>
  <c r="AV812" i="1"/>
  <c r="AV811" i="1" s="1"/>
  <c r="AU812" i="1"/>
  <c r="AU811" i="1" s="1"/>
  <c r="AT812" i="1"/>
  <c r="AT811" i="1" s="1"/>
  <c r="AS812" i="1"/>
  <c r="AS811" i="1" s="1"/>
  <c r="AR812" i="1"/>
  <c r="AR811" i="1" s="1"/>
  <c r="AQ812" i="1"/>
  <c r="AQ811" i="1" s="1"/>
  <c r="AP812" i="1"/>
  <c r="AP811" i="1" s="1"/>
  <c r="AO812" i="1"/>
  <c r="AO811" i="1" s="1"/>
  <c r="AN812" i="1"/>
  <c r="AN811" i="1" s="1"/>
  <c r="AM812" i="1"/>
  <c r="AM811" i="1" s="1"/>
  <c r="AL812" i="1"/>
  <c r="AL811" i="1" s="1"/>
  <c r="AK812" i="1"/>
  <c r="AI812" i="1"/>
  <c r="AI811" i="1" s="1"/>
  <c r="AH812" i="1"/>
  <c r="AH811" i="1" s="1"/>
  <c r="AG812" i="1"/>
  <c r="AG811" i="1" s="1"/>
  <c r="AF812" i="1"/>
  <c r="AF811" i="1" s="1"/>
  <c r="AE812" i="1"/>
  <c r="AV808" i="1"/>
  <c r="AV807" i="1" s="1"/>
  <c r="AU808" i="1"/>
  <c r="AU807" i="1" s="1"/>
  <c r="AT808" i="1"/>
  <c r="AT807" i="1" s="1"/>
  <c r="AS808" i="1"/>
  <c r="AS807" i="1" s="1"/>
  <c r="AR808" i="1"/>
  <c r="AR807" i="1" s="1"/>
  <c r="AQ808" i="1"/>
  <c r="AQ807" i="1" s="1"/>
  <c r="AP808" i="1"/>
  <c r="AP807" i="1" s="1"/>
  <c r="AO808" i="1"/>
  <c r="AO807" i="1" s="1"/>
  <c r="AN808" i="1"/>
  <c r="AN807" i="1" s="1"/>
  <c r="AM808" i="1"/>
  <c r="AM807" i="1" s="1"/>
  <c r="AL808" i="1"/>
  <c r="AL807" i="1" s="1"/>
  <c r="AK808" i="1"/>
  <c r="AI808" i="1"/>
  <c r="AI807" i="1" s="1"/>
  <c r="AH808" i="1"/>
  <c r="AH807" i="1" s="1"/>
  <c r="AG808" i="1"/>
  <c r="AG807" i="1" s="1"/>
  <c r="AF808" i="1"/>
  <c r="AF807" i="1" s="1"/>
  <c r="AE808" i="1"/>
  <c r="AV803" i="1"/>
  <c r="AV795" i="1" s="1"/>
  <c r="AU803" i="1"/>
  <c r="AU795" i="1" s="1"/>
  <c r="AT803" i="1"/>
  <c r="AT795" i="1" s="1"/>
  <c r="AS803" i="1"/>
  <c r="AS795" i="1" s="1"/>
  <c r="AR803" i="1"/>
  <c r="AR795" i="1" s="1"/>
  <c r="AQ803" i="1"/>
  <c r="AQ795" i="1" s="1"/>
  <c r="AP803" i="1"/>
  <c r="AP795" i="1" s="1"/>
  <c r="AO803" i="1"/>
  <c r="AO795" i="1" s="1"/>
  <c r="AN803" i="1"/>
  <c r="AN795" i="1" s="1"/>
  <c r="AM803" i="1"/>
  <c r="AM795" i="1" s="1"/>
  <c r="AL803" i="1"/>
  <c r="AL795" i="1" s="1"/>
  <c r="AK803" i="1"/>
  <c r="AI803" i="1"/>
  <c r="AI795" i="1" s="1"/>
  <c r="AH803" i="1"/>
  <c r="AH795" i="1" s="1"/>
  <c r="AG803" i="1"/>
  <c r="AG795" i="1" s="1"/>
  <c r="AF803" i="1"/>
  <c r="AF795" i="1" s="1"/>
  <c r="AE80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I793" i="1"/>
  <c r="AH793" i="1"/>
  <c r="AG793" i="1"/>
  <c r="AF793" i="1"/>
  <c r="AE793" i="1"/>
  <c r="AV787" i="1"/>
  <c r="AV785" i="1" s="1"/>
  <c r="AU787" i="1"/>
  <c r="AU785" i="1" s="1"/>
  <c r="AT787" i="1"/>
  <c r="AT785" i="1" s="1"/>
  <c r="AS787" i="1"/>
  <c r="AS785" i="1" s="1"/>
  <c r="AR787" i="1"/>
  <c r="AR785" i="1" s="1"/>
  <c r="AQ787" i="1"/>
  <c r="AQ785" i="1" s="1"/>
  <c r="AP787" i="1"/>
  <c r="AP785" i="1" s="1"/>
  <c r="AO787" i="1"/>
  <c r="AO785" i="1" s="1"/>
  <c r="AN787" i="1"/>
  <c r="AN785" i="1" s="1"/>
  <c r="AM787" i="1"/>
  <c r="AM785" i="1" s="1"/>
  <c r="AL787" i="1"/>
  <c r="AL785" i="1" s="1"/>
  <c r="AK787" i="1"/>
  <c r="AI787" i="1"/>
  <c r="AI785" i="1" s="1"/>
  <c r="AH787" i="1"/>
  <c r="AH785" i="1" s="1"/>
  <c r="AG787" i="1"/>
  <c r="AG785" i="1" s="1"/>
  <c r="AF787" i="1"/>
  <c r="AF785" i="1" s="1"/>
  <c r="AE787" i="1"/>
  <c r="AV770" i="1"/>
  <c r="AV769" i="1" s="1"/>
  <c r="AU770" i="1"/>
  <c r="AU769" i="1" s="1"/>
  <c r="AT770" i="1"/>
  <c r="AT769" i="1" s="1"/>
  <c r="AS770" i="1"/>
  <c r="AS769" i="1" s="1"/>
  <c r="AR770" i="1"/>
  <c r="AR769" i="1" s="1"/>
  <c r="AQ770" i="1"/>
  <c r="AQ769" i="1" s="1"/>
  <c r="AP770" i="1"/>
  <c r="AP769" i="1" s="1"/>
  <c r="AO770" i="1"/>
  <c r="AO769" i="1" s="1"/>
  <c r="AN770" i="1"/>
  <c r="AN769" i="1" s="1"/>
  <c r="AM770" i="1"/>
  <c r="AM769" i="1" s="1"/>
  <c r="AL770" i="1"/>
  <c r="AL769" i="1" s="1"/>
  <c r="AK770" i="1"/>
  <c r="AI770" i="1"/>
  <c r="AI769" i="1" s="1"/>
  <c r="AH770" i="1"/>
  <c r="AH769" i="1" s="1"/>
  <c r="AG770" i="1"/>
  <c r="AG769" i="1" s="1"/>
  <c r="AF770" i="1"/>
  <c r="AF769" i="1" s="1"/>
  <c r="AE770" i="1"/>
  <c r="AV767" i="1"/>
  <c r="AV766" i="1" s="1"/>
  <c r="AU767" i="1"/>
  <c r="AU766" i="1" s="1"/>
  <c r="AT767" i="1"/>
  <c r="AT766" i="1" s="1"/>
  <c r="AS767" i="1"/>
  <c r="AS766" i="1" s="1"/>
  <c r="AR767" i="1"/>
  <c r="AR766" i="1" s="1"/>
  <c r="AQ767" i="1"/>
  <c r="AQ766" i="1" s="1"/>
  <c r="AP767" i="1"/>
  <c r="AP766" i="1" s="1"/>
  <c r="AO767" i="1"/>
  <c r="AO766" i="1" s="1"/>
  <c r="AN767" i="1"/>
  <c r="AN766" i="1" s="1"/>
  <c r="AM767" i="1"/>
  <c r="AM766" i="1" s="1"/>
  <c r="AL767" i="1"/>
  <c r="AL766" i="1" s="1"/>
  <c r="AK767" i="1"/>
  <c r="AI767" i="1"/>
  <c r="AI766" i="1" s="1"/>
  <c r="AH767" i="1"/>
  <c r="AH766" i="1" s="1"/>
  <c r="AG767" i="1"/>
  <c r="AG766" i="1" s="1"/>
  <c r="AF767" i="1"/>
  <c r="AF766" i="1" s="1"/>
  <c r="AE767" i="1"/>
  <c r="AV762" i="1"/>
  <c r="AV755" i="1" s="1"/>
  <c r="AU762" i="1"/>
  <c r="AU755" i="1" s="1"/>
  <c r="AT762" i="1"/>
  <c r="AT755" i="1" s="1"/>
  <c r="AS762" i="1"/>
  <c r="AS755" i="1" s="1"/>
  <c r="AR762" i="1"/>
  <c r="AR755" i="1" s="1"/>
  <c r="AQ762" i="1"/>
  <c r="AQ755" i="1" s="1"/>
  <c r="AP762" i="1"/>
  <c r="AP755" i="1" s="1"/>
  <c r="AO762" i="1"/>
  <c r="AO755" i="1" s="1"/>
  <c r="AN762" i="1"/>
  <c r="AN755" i="1" s="1"/>
  <c r="AM762" i="1"/>
  <c r="AM755" i="1" s="1"/>
  <c r="AL762" i="1"/>
  <c r="AL755" i="1" s="1"/>
  <c r="AK762" i="1"/>
  <c r="AI762" i="1"/>
  <c r="AI755" i="1" s="1"/>
  <c r="AH762" i="1"/>
  <c r="AH755" i="1" s="1"/>
  <c r="AG762" i="1"/>
  <c r="AG755" i="1" s="1"/>
  <c r="AF762" i="1"/>
  <c r="AF755" i="1" s="1"/>
  <c r="AE762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I753" i="1"/>
  <c r="AH753" i="1"/>
  <c r="AG753" i="1"/>
  <c r="AF753" i="1"/>
  <c r="AE753" i="1"/>
  <c r="AV747" i="1"/>
  <c r="AV745" i="1" s="1"/>
  <c r="AU747" i="1"/>
  <c r="AU745" i="1" s="1"/>
  <c r="AT747" i="1"/>
  <c r="AT745" i="1" s="1"/>
  <c r="AS747" i="1"/>
  <c r="AS745" i="1" s="1"/>
  <c r="AR747" i="1"/>
  <c r="AR745" i="1" s="1"/>
  <c r="AQ747" i="1"/>
  <c r="AQ745" i="1" s="1"/>
  <c r="AP747" i="1"/>
  <c r="AP745" i="1" s="1"/>
  <c r="AO747" i="1"/>
  <c r="AO745" i="1" s="1"/>
  <c r="AN747" i="1"/>
  <c r="AN745" i="1" s="1"/>
  <c r="AM747" i="1"/>
  <c r="AM745" i="1" s="1"/>
  <c r="AL747" i="1"/>
  <c r="AL745" i="1" s="1"/>
  <c r="AK747" i="1"/>
  <c r="AI747" i="1"/>
  <c r="AI745" i="1" s="1"/>
  <c r="AH747" i="1"/>
  <c r="AH745" i="1" s="1"/>
  <c r="AG747" i="1"/>
  <c r="AG745" i="1" s="1"/>
  <c r="AF747" i="1"/>
  <c r="AF745" i="1" s="1"/>
  <c r="AE747" i="1"/>
  <c r="AV730" i="1"/>
  <c r="AV729" i="1" s="1"/>
  <c r="AU730" i="1"/>
  <c r="AU729" i="1" s="1"/>
  <c r="AT730" i="1"/>
  <c r="AT729" i="1" s="1"/>
  <c r="AS730" i="1"/>
  <c r="AS729" i="1" s="1"/>
  <c r="AR730" i="1"/>
  <c r="AR729" i="1" s="1"/>
  <c r="AQ730" i="1"/>
  <c r="AQ729" i="1" s="1"/>
  <c r="AP730" i="1"/>
  <c r="AP729" i="1" s="1"/>
  <c r="AO730" i="1"/>
  <c r="AO729" i="1" s="1"/>
  <c r="AN730" i="1"/>
  <c r="AN729" i="1" s="1"/>
  <c r="AM730" i="1"/>
  <c r="AM729" i="1" s="1"/>
  <c r="AL730" i="1"/>
  <c r="AL729" i="1" s="1"/>
  <c r="AK730" i="1"/>
  <c r="AI730" i="1"/>
  <c r="AI729" i="1" s="1"/>
  <c r="AH730" i="1"/>
  <c r="AH729" i="1" s="1"/>
  <c r="AG730" i="1"/>
  <c r="AG729" i="1" s="1"/>
  <c r="AF730" i="1"/>
  <c r="AF729" i="1" s="1"/>
  <c r="AE730" i="1"/>
  <c r="AV727" i="1"/>
  <c r="AV726" i="1" s="1"/>
  <c r="AU727" i="1"/>
  <c r="AU726" i="1" s="1"/>
  <c r="AT727" i="1"/>
  <c r="AT726" i="1" s="1"/>
  <c r="AS727" i="1"/>
  <c r="AS726" i="1" s="1"/>
  <c r="AR727" i="1"/>
  <c r="AR726" i="1" s="1"/>
  <c r="AQ727" i="1"/>
  <c r="AQ726" i="1" s="1"/>
  <c r="AP727" i="1"/>
  <c r="AP726" i="1" s="1"/>
  <c r="AO727" i="1"/>
  <c r="AO726" i="1" s="1"/>
  <c r="AN727" i="1"/>
  <c r="AN726" i="1" s="1"/>
  <c r="AM727" i="1"/>
  <c r="AM726" i="1" s="1"/>
  <c r="AL727" i="1"/>
  <c r="AL726" i="1" s="1"/>
  <c r="AK727" i="1"/>
  <c r="AI727" i="1"/>
  <c r="AI726" i="1" s="1"/>
  <c r="AH727" i="1"/>
  <c r="AH726" i="1" s="1"/>
  <c r="AG727" i="1"/>
  <c r="AG726" i="1" s="1"/>
  <c r="AF727" i="1"/>
  <c r="AF726" i="1" s="1"/>
  <c r="AE727" i="1"/>
  <c r="AV722" i="1"/>
  <c r="AV714" i="1" s="1"/>
  <c r="AU722" i="1"/>
  <c r="AU714" i="1" s="1"/>
  <c r="AT722" i="1"/>
  <c r="AT714" i="1" s="1"/>
  <c r="AS722" i="1"/>
  <c r="AS714" i="1" s="1"/>
  <c r="AR722" i="1"/>
  <c r="AR714" i="1" s="1"/>
  <c r="AQ722" i="1"/>
  <c r="AQ714" i="1" s="1"/>
  <c r="AP722" i="1"/>
  <c r="AP714" i="1" s="1"/>
  <c r="AO722" i="1"/>
  <c r="AO714" i="1" s="1"/>
  <c r="AN722" i="1"/>
  <c r="AN714" i="1" s="1"/>
  <c r="AM722" i="1"/>
  <c r="AM714" i="1" s="1"/>
  <c r="AL722" i="1"/>
  <c r="AL714" i="1" s="1"/>
  <c r="AK722" i="1"/>
  <c r="AI722" i="1"/>
  <c r="AI714" i="1" s="1"/>
  <c r="AH722" i="1"/>
  <c r="AH714" i="1" s="1"/>
  <c r="AG722" i="1"/>
  <c r="AG714" i="1" s="1"/>
  <c r="AF722" i="1"/>
  <c r="AF714" i="1" s="1"/>
  <c r="AE72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I712" i="1"/>
  <c r="AH712" i="1"/>
  <c r="AG712" i="1"/>
  <c r="AF712" i="1"/>
  <c r="AE712" i="1"/>
  <c r="AV706" i="1"/>
  <c r="AV704" i="1" s="1"/>
  <c r="AU706" i="1"/>
  <c r="AU704" i="1" s="1"/>
  <c r="AT706" i="1"/>
  <c r="AT704" i="1" s="1"/>
  <c r="AS706" i="1"/>
  <c r="AS704" i="1" s="1"/>
  <c r="AR706" i="1"/>
  <c r="AR704" i="1" s="1"/>
  <c r="AQ706" i="1"/>
  <c r="AQ704" i="1" s="1"/>
  <c r="AP706" i="1"/>
  <c r="AP704" i="1" s="1"/>
  <c r="AO706" i="1"/>
  <c r="AO704" i="1" s="1"/>
  <c r="AN706" i="1"/>
  <c r="AN704" i="1" s="1"/>
  <c r="AM706" i="1"/>
  <c r="AM704" i="1" s="1"/>
  <c r="AL706" i="1"/>
  <c r="AL704" i="1" s="1"/>
  <c r="AK706" i="1"/>
  <c r="AI706" i="1"/>
  <c r="AI704" i="1" s="1"/>
  <c r="AH706" i="1"/>
  <c r="AH704" i="1" s="1"/>
  <c r="AG706" i="1"/>
  <c r="AG704" i="1" s="1"/>
  <c r="AF706" i="1"/>
  <c r="AF704" i="1" s="1"/>
  <c r="AE706" i="1"/>
  <c r="AV689" i="1"/>
  <c r="AV688" i="1" s="1"/>
  <c r="AU689" i="1"/>
  <c r="AU688" i="1" s="1"/>
  <c r="AT689" i="1"/>
  <c r="AT688" i="1" s="1"/>
  <c r="AS689" i="1"/>
  <c r="AS688" i="1" s="1"/>
  <c r="AR689" i="1"/>
  <c r="AR688" i="1" s="1"/>
  <c r="AQ689" i="1"/>
  <c r="AQ688" i="1" s="1"/>
  <c r="AP689" i="1"/>
  <c r="AP688" i="1" s="1"/>
  <c r="AO689" i="1"/>
  <c r="AO688" i="1" s="1"/>
  <c r="AN689" i="1"/>
  <c r="AN688" i="1" s="1"/>
  <c r="AM689" i="1"/>
  <c r="AM688" i="1" s="1"/>
  <c r="AL689" i="1"/>
  <c r="AL688" i="1" s="1"/>
  <c r="AK689" i="1"/>
  <c r="AI689" i="1"/>
  <c r="AI688" i="1" s="1"/>
  <c r="AH689" i="1"/>
  <c r="AH688" i="1" s="1"/>
  <c r="AG689" i="1"/>
  <c r="AG688" i="1" s="1"/>
  <c r="AF689" i="1"/>
  <c r="AF688" i="1" s="1"/>
  <c r="AE689" i="1"/>
  <c r="AV686" i="1"/>
  <c r="AV685" i="1" s="1"/>
  <c r="AU686" i="1"/>
  <c r="AU685" i="1" s="1"/>
  <c r="AT686" i="1"/>
  <c r="AT685" i="1" s="1"/>
  <c r="AS686" i="1"/>
  <c r="AS685" i="1" s="1"/>
  <c r="AR686" i="1"/>
  <c r="AR685" i="1" s="1"/>
  <c r="AQ686" i="1"/>
  <c r="AQ685" i="1" s="1"/>
  <c r="AP686" i="1"/>
  <c r="AP685" i="1" s="1"/>
  <c r="AO686" i="1"/>
  <c r="AO685" i="1" s="1"/>
  <c r="AN686" i="1"/>
  <c r="AN685" i="1" s="1"/>
  <c r="AM686" i="1"/>
  <c r="AM685" i="1" s="1"/>
  <c r="AL686" i="1"/>
  <c r="AL685" i="1" s="1"/>
  <c r="AK686" i="1"/>
  <c r="AI686" i="1"/>
  <c r="AI685" i="1" s="1"/>
  <c r="AH686" i="1"/>
  <c r="AH685" i="1" s="1"/>
  <c r="AG686" i="1"/>
  <c r="AG685" i="1" s="1"/>
  <c r="AF686" i="1"/>
  <c r="AF685" i="1" s="1"/>
  <c r="AE686" i="1"/>
  <c r="AV681" i="1"/>
  <c r="AV674" i="1" s="1"/>
  <c r="AU681" i="1"/>
  <c r="AU674" i="1" s="1"/>
  <c r="AT681" i="1"/>
  <c r="AT674" i="1" s="1"/>
  <c r="AS681" i="1"/>
  <c r="AS674" i="1" s="1"/>
  <c r="AR681" i="1"/>
  <c r="AR674" i="1" s="1"/>
  <c r="AQ681" i="1"/>
  <c r="AQ674" i="1" s="1"/>
  <c r="AP681" i="1"/>
  <c r="AP674" i="1" s="1"/>
  <c r="AO681" i="1"/>
  <c r="AO674" i="1" s="1"/>
  <c r="AN681" i="1"/>
  <c r="AN674" i="1" s="1"/>
  <c r="AM681" i="1"/>
  <c r="AM674" i="1" s="1"/>
  <c r="AL681" i="1"/>
  <c r="AL674" i="1" s="1"/>
  <c r="AK681" i="1"/>
  <c r="AI681" i="1"/>
  <c r="AI674" i="1" s="1"/>
  <c r="AH681" i="1"/>
  <c r="AH674" i="1" s="1"/>
  <c r="AG681" i="1"/>
  <c r="AG674" i="1" s="1"/>
  <c r="AF681" i="1"/>
  <c r="AF674" i="1" s="1"/>
  <c r="AE681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I672" i="1"/>
  <c r="AH672" i="1"/>
  <c r="AG672" i="1"/>
  <c r="AF672" i="1"/>
  <c r="AE672" i="1"/>
  <c r="AV666" i="1"/>
  <c r="AV664" i="1" s="1"/>
  <c r="AU666" i="1"/>
  <c r="AU664" i="1" s="1"/>
  <c r="AT666" i="1"/>
  <c r="AT664" i="1" s="1"/>
  <c r="AS666" i="1"/>
  <c r="AS664" i="1" s="1"/>
  <c r="AR666" i="1"/>
  <c r="AR664" i="1" s="1"/>
  <c r="AQ666" i="1"/>
  <c r="AQ664" i="1" s="1"/>
  <c r="AP666" i="1"/>
  <c r="AP664" i="1" s="1"/>
  <c r="AO666" i="1"/>
  <c r="AO664" i="1" s="1"/>
  <c r="AN666" i="1"/>
  <c r="AN664" i="1" s="1"/>
  <c r="AM666" i="1"/>
  <c r="AM664" i="1" s="1"/>
  <c r="AL666" i="1"/>
  <c r="AL664" i="1" s="1"/>
  <c r="AK666" i="1"/>
  <c r="AI666" i="1"/>
  <c r="AI664" i="1" s="1"/>
  <c r="AH666" i="1"/>
  <c r="AH664" i="1" s="1"/>
  <c r="AG666" i="1"/>
  <c r="AG664" i="1" s="1"/>
  <c r="AF666" i="1"/>
  <c r="AF664" i="1" s="1"/>
  <c r="AE666" i="1"/>
  <c r="AV649" i="1"/>
  <c r="AV648" i="1" s="1"/>
  <c r="AU649" i="1"/>
  <c r="AU648" i="1" s="1"/>
  <c r="AT649" i="1"/>
  <c r="AT648" i="1" s="1"/>
  <c r="AS649" i="1"/>
  <c r="AS648" i="1" s="1"/>
  <c r="AR649" i="1"/>
  <c r="AR648" i="1" s="1"/>
  <c r="AQ649" i="1"/>
  <c r="AQ648" i="1" s="1"/>
  <c r="AP649" i="1"/>
  <c r="AP648" i="1" s="1"/>
  <c r="AO649" i="1"/>
  <c r="AO648" i="1" s="1"/>
  <c r="AN649" i="1"/>
  <c r="AN648" i="1" s="1"/>
  <c r="AM649" i="1"/>
  <c r="AM648" i="1" s="1"/>
  <c r="AL649" i="1"/>
  <c r="AL648" i="1" s="1"/>
  <c r="AK649" i="1"/>
  <c r="AI649" i="1"/>
  <c r="AI648" i="1" s="1"/>
  <c r="AH649" i="1"/>
  <c r="AH648" i="1" s="1"/>
  <c r="AG649" i="1"/>
  <c r="AG648" i="1" s="1"/>
  <c r="AF649" i="1"/>
  <c r="AF648" i="1" s="1"/>
  <c r="AE649" i="1"/>
  <c r="AV646" i="1"/>
  <c r="AV645" i="1" s="1"/>
  <c r="AU646" i="1"/>
  <c r="AU645" i="1" s="1"/>
  <c r="AT646" i="1"/>
  <c r="AT645" i="1" s="1"/>
  <c r="AS646" i="1"/>
  <c r="AS645" i="1" s="1"/>
  <c r="AR646" i="1"/>
  <c r="AR645" i="1" s="1"/>
  <c r="AQ646" i="1"/>
  <c r="AQ645" i="1" s="1"/>
  <c r="AP646" i="1"/>
  <c r="AP645" i="1" s="1"/>
  <c r="AO646" i="1"/>
  <c r="AO645" i="1" s="1"/>
  <c r="AN646" i="1"/>
  <c r="AN645" i="1" s="1"/>
  <c r="AM646" i="1"/>
  <c r="AM645" i="1" s="1"/>
  <c r="AL646" i="1"/>
  <c r="AL645" i="1" s="1"/>
  <c r="AK646" i="1"/>
  <c r="AI646" i="1"/>
  <c r="AI645" i="1" s="1"/>
  <c r="AH646" i="1"/>
  <c r="AH645" i="1" s="1"/>
  <c r="AG646" i="1"/>
  <c r="AG645" i="1" s="1"/>
  <c r="AF646" i="1"/>
  <c r="AF645" i="1" s="1"/>
  <c r="AE646" i="1"/>
  <c r="AV641" i="1"/>
  <c r="AV633" i="1" s="1"/>
  <c r="AU641" i="1"/>
  <c r="AU633" i="1" s="1"/>
  <c r="AT641" i="1"/>
  <c r="AT633" i="1" s="1"/>
  <c r="AS641" i="1"/>
  <c r="AS633" i="1" s="1"/>
  <c r="AR641" i="1"/>
  <c r="AR633" i="1" s="1"/>
  <c r="AQ641" i="1"/>
  <c r="AQ633" i="1" s="1"/>
  <c r="AP641" i="1"/>
  <c r="AP633" i="1" s="1"/>
  <c r="AO641" i="1"/>
  <c r="AO633" i="1" s="1"/>
  <c r="AN641" i="1"/>
  <c r="AN633" i="1" s="1"/>
  <c r="AM641" i="1"/>
  <c r="AM633" i="1" s="1"/>
  <c r="AL641" i="1"/>
  <c r="AL633" i="1" s="1"/>
  <c r="AK641" i="1"/>
  <c r="AI641" i="1"/>
  <c r="AI633" i="1" s="1"/>
  <c r="AH641" i="1"/>
  <c r="AH633" i="1" s="1"/>
  <c r="AG641" i="1"/>
  <c r="AG633" i="1" s="1"/>
  <c r="AF641" i="1"/>
  <c r="AF633" i="1" s="1"/>
  <c r="AE64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I631" i="1"/>
  <c r="AH631" i="1"/>
  <c r="AG631" i="1"/>
  <c r="AF631" i="1"/>
  <c r="AE631" i="1"/>
  <c r="AV625" i="1"/>
  <c r="AV623" i="1" s="1"/>
  <c r="AU625" i="1"/>
  <c r="AU623" i="1" s="1"/>
  <c r="AT625" i="1"/>
  <c r="AT623" i="1" s="1"/>
  <c r="AS625" i="1"/>
  <c r="AS623" i="1" s="1"/>
  <c r="AR625" i="1"/>
  <c r="AR623" i="1" s="1"/>
  <c r="AQ625" i="1"/>
  <c r="AQ623" i="1" s="1"/>
  <c r="AP625" i="1"/>
  <c r="AP623" i="1" s="1"/>
  <c r="AO625" i="1"/>
  <c r="AO623" i="1" s="1"/>
  <c r="AN625" i="1"/>
  <c r="AN623" i="1" s="1"/>
  <c r="AM625" i="1"/>
  <c r="AM623" i="1" s="1"/>
  <c r="AL625" i="1"/>
  <c r="AL623" i="1" s="1"/>
  <c r="AK625" i="1"/>
  <c r="AI625" i="1"/>
  <c r="AI623" i="1" s="1"/>
  <c r="AH625" i="1"/>
  <c r="AH623" i="1" s="1"/>
  <c r="AG625" i="1"/>
  <c r="AG623" i="1" s="1"/>
  <c r="AF625" i="1"/>
  <c r="AF623" i="1" s="1"/>
  <c r="AE625" i="1"/>
  <c r="AV608" i="1"/>
  <c r="AV607" i="1" s="1"/>
  <c r="AU608" i="1"/>
  <c r="AU607" i="1" s="1"/>
  <c r="AT608" i="1"/>
  <c r="AT607" i="1" s="1"/>
  <c r="AS608" i="1"/>
  <c r="AS607" i="1" s="1"/>
  <c r="AR608" i="1"/>
  <c r="AR607" i="1" s="1"/>
  <c r="AQ608" i="1"/>
  <c r="AQ607" i="1" s="1"/>
  <c r="AP608" i="1"/>
  <c r="AP607" i="1" s="1"/>
  <c r="AO608" i="1"/>
  <c r="AO607" i="1" s="1"/>
  <c r="AN608" i="1"/>
  <c r="AN607" i="1" s="1"/>
  <c r="AM608" i="1"/>
  <c r="AM607" i="1" s="1"/>
  <c r="AL608" i="1"/>
  <c r="AL607" i="1" s="1"/>
  <c r="AK608" i="1"/>
  <c r="AI608" i="1"/>
  <c r="AI607" i="1" s="1"/>
  <c r="AH608" i="1"/>
  <c r="AH607" i="1" s="1"/>
  <c r="AG608" i="1"/>
  <c r="AG607" i="1" s="1"/>
  <c r="AF608" i="1"/>
  <c r="AF607" i="1" s="1"/>
  <c r="AE608" i="1"/>
  <c r="AV605" i="1"/>
  <c r="AV604" i="1" s="1"/>
  <c r="AU605" i="1"/>
  <c r="AU604" i="1" s="1"/>
  <c r="AT605" i="1"/>
  <c r="AT604" i="1" s="1"/>
  <c r="AS605" i="1"/>
  <c r="AS604" i="1" s="1"/>
  <c r="AR605" i="1"/>
  <c r="AR604" i="1" s="1"/>
  <c r="AQ605" i="1"/>
  <c r="AQ604" i="1" s="1"/>
  <c r="AP605" i="1"/>
  <c r="AP604" i="1" s="1"/>
  <c r="AO605" i="1"/>
  <c r="AO604" i="1" s="1"/>
  <c r="AN605" i="1"/>
  <c r="AN604" i="1" s="1"/>
  <c r="AM605" i="1"/>
  <c r="AM604" i="1" s="1"/>
  <c r="AL605" i="1"/>
  <c r="AL604" i="1" s="1"/>
  <c r="AK605" i="1"/>
  <c r="AI605" i="1"/>
  <c r="AI604" i="1" s="1"/>
  <c r="AH605" i="1"/>
  <c r="AH604" i="1" s="1"/>
  <c r="AG605" i="1"/>
  <c r="AG604" i="1" s="1"/>
  <c r="AF605" i="1"/>
  <c r="AF604" i="1" s="1"/>
  <c r="AE605" i="1"/>
  <c r="AV600" i="1"/>
  <c r="AV591" i="1" s="1"/>
  <c r="AU600" i="1"/>
  <c r="AU591" i="1" s="1"/>
  <c r="AT600" i="1"/>
  <c r="AT591" i="1" s="1"/>
  <c r="AS600" i="1"/>
  <c r="AS591" i="1" s="1"/>
  <c r="AR600" i="1"/>
  <c r="AR591" i="1" s="1"/>
  <c r="AQ600" i="1"/>
  <c r="AQ591" i="1" s="1"/>
  <c r="AP600" i="1"/>
  <c r="AP591" i="1" s="1"/>
  <c r="AO600" i="1"/>
  <c r="AO591" i="1" s="1"/>
  <c r="AN600" i="1"/>
  <c r="AN591" i="1" s="1"/>
  <c r="AM600" i="1"/>
  <c r="AM591" i="1" s="1"/>
  <c r="AL600" i="1"/>
  <c r="AL591" i="1" s="1"/>
  <c r="AK600" i="1"/>
  <c r="AI600" i="1"/>
  <c r="AI591" i="1" s="1"/>
  <c r="AH600" i="1"/>
  <c r="AH591" i="1" s="1"/>
  <c r="AG600" i="1"/>
  <c r="AG591" i="1" s="1"/>
  <c r="AF600" i="1"/>
  <c r="AF591" i="1" s="1"/>
  <c r="AE600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I589" i="1"/>
  <c r="AH589" i="1"/>
  <c r="AG589" i="1"/>
  <c r="AF589" i="1"/>
  <c r="AE589" i="1"/>
  <c r="AV583" i="1"/>
  <c r="AV581" i="1" s="1"/>
  <c r="AU583" i="1"/>
  <c r="AU581" i="1" s="1"/>
  <c r="AT583" i="1"/>
  <c r="AT581" i="1" s="1"/>
  <c r="AS583" i="1"/>
  <c r="AS581" i="1" s="1"/>
  <c r="AR583" i="1"/>
  <c r="AR581" i="1" s="1"/>
  <c r="AQ583" i="1"/>
  <c r="AQ581" i="1" s="1"/>
  <c r="AP583" i="1"/>
  <c r="AP581" i="1" s="1"/>
  <c r="AO583" i="1"/>
  <c r="AO581" i="1" s="1"/>
  <c r="AN583" i="1"/>
  <c r="AN581" i="1" s="1"/>
  <c r="AM583" i="1"/>
  <c r="AM581" i="1" s="1"/>
  <c r="AL583" i="1"/>
  <c r="AL581" i="1" s="1"/>
  <c r="AK583" i="1"/>
  <c r="AI583" i="1"/>
  <c r="AI581" i="1" s="1"/>
  <c r="AH583" i="1"/>
  <c r="AH581" i="1" s="1"/>
  <c r="AG583" i="1"/>
  <c r="AG581" i="1" s="1"/>
  <c r="AF583" i="1"/>
  <c r="AF581" i="1" s="1"/>
  <c r="AE583" i="1"/>
  <c r="AV566" i="1"/>
  <c r="AV565" i="1" s="1"/>
  <c r="AU566" i="1"/>
  <c r="AU565" i="1" s="1"/>
  <c r="AT566" i="1"/>
  <c r="AT565" i="1" s="1"/>
  <c r="AS566" i="1"/>
  <c r="AS565" i="1" s="1"/>
  <c r="AR566" i="1"/>
  <c r="AR565" i="1" s="1"/>
  <c r="AQ566" i="1"/>
  <c r="AQ565" i="1" s="1"/>
  <c r="AP566" i="1"/>
  <c r="AP565" i="1" s="1"/>
  <c r="AO566" i="1"/>
  <c r="AO565" i="1" s="1"/>
  <c r="AN566" i="1"/>
  <c r="AN565" i="1" s="1"/>
  <c r="AM566" i="1"/>
  <c r="AM565" i="1" s="1"/>
  <c r="AL566" i="1"/>
  <c r="AL565" i="1" s="1"/>
  <c r="AK566" i="1"/>
  <c r="AI566" i="1"/>
  <c r="AI565" i="1" s="1"/>
  <c r="AH566" i="1"/>
  <c r="AH565" i="1" s="1"/>
  <c r="AG566" i="1"/>
  <c r="AG565" i="1" s="1"/>
  <c r="AF566" i="1"/>
  <c r="AF565" i="1" s="1"/>
  <c r="AE566" i="1"/>
  <c r="AV563" i="1"/>
  <c r="AV562" i="1" s="1"/>
  <c r="AU563" i="1"/>
  <c r="AU562" i="1" s="1"/>
  <c r="AT563" i="1"/>
  <c r="AT562" i="1" s="1"/>
  <c r="AS563" i="1"/>
  <c r="AS562" i="1" s="1"/>
  <c r="AR563" i="1"/>
  <c r="AR562" i="1" s="1"/>
  <c r="AQ563" i="1"/>
  <c r="AQ562" i="1" s="1"/>
  <c r="AP563" i="1"/>
  <c r="AP562" i="1" s="1"/>
  <c r="AO563" i="1"/>
  <c r="AO562" i="1" s="1"/>
  <c r="AN563" i="1"/>
  <c r="AN562" i="1" s="1"/>
  <c r="AM563" i="1"/>
  <c r="AM562" i="1" s="1"/>
  <c r="AL563" i="1"/>
  <c r="AL562" i="1" s="1"/>
  <c r="AK563" i="1"/>
  <c r="AI563" i="1"/>
  <c r="AI562" i="1" s="1"/>
  <c r="AH563" i="1"/>
  <c r="AH562" i="1" s="1"/>
  <c r="AG563" i="1"/>
  <c r="AG562" i="1" s="1"/>
  <c r="AF563" i="1"/>
  <c r="AF562" i="1" s="1"/>
  <c r="AE563" i="1"/>
  <c r="AV558" i="1"/>
  <c r="AV550" i="1" s="1"/>
  <c r="AU558" i="1"/>
  <c r="AU550" i="1" s="1"/>
  <c r="AT558" i="1"/>
  <c r="AT550" i="1" s="1"/>
  <c r="AS558" i="1"/>
  <c r="AS550" i="1" s="1"/>
  <c r="AR558" i="1"/>
  <c r="AR550" i="1" s="1"/>
  <c r="AQ558" i="1"/>
  <c r="AQ550" i="1" s="1"/>
  <c r="AP558" i="1"/>
  <c r="AP550" i="1" s="1"/>
  <c r="AO558" i="1"/>
  <c r="AO550" i="1" s="1"/>
  <c r="AN558" i="1"/>
  <c r="AN550" i="1" s="1"/>
  <c r="AM558" i="1"/>
  <c r="AM550" i="1" s="1"/>
  <c r="AL558" i="1"/>
  <c r="AL550" i="1" s="1"/>
  <c r="AK558" i="1"/>
  <c r="AI558" i="1"/>
  <c r="AI550" i="1" s="1"/>
  <c r="AH558" i="1"/>
  <c r="AH550" i="1" s="1"/>
  <c r="AG558" i="1"/>
  <c r="AG550" i="1" s="1"/>
  <c r="AF558" i="1"/>
  <c r="AF550" i="1" s="1"/>
  <c r="AE55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I548" i="1"/>
  <c r="AH548" i="1"/>
  <c r="AG548" i="1"/>
  <c r="AF548" i="1"/>
  <c r="AE548" i="1"/>
  <c r="AV542" i="1"/>
  <c r="AV540" i="1" s="1"/>
  <c r="AU542" i="1"/>
  <c r="AU540" i="1" s="1"/>
  <c r="AT542" i="1"/>
  <c r="AT540" i="1" s="1"/>
  <c r="AS542" i="1"/>
  <c r="AS540" i="1" s="1"/>
  <c r="AR542" i="1"/>
  <c r="AR540" i="1" s="1"/>
  <c r="AQ542" i="1"/>
  <c r="AQ540" i="1" s="1"/>
  <c r="AP542" i="1"/>
  <c r="AP540" i="1" s="1"/>
  <c r="AO542" i="1"/>
  <c r="AO540" i="1" s="1"/>
  <c r="AN542" i="1"/>
  <c r="AN540" i="1" s="1"/>
  <c r="AM542" i="1"/>
  <c r="AM540" i="1" s="1"/>
  <c r="AL542" i="1"/>
  <c r="AL540" i="1" s="1"/>
  <c r="AK542" i="1"/>
  <c r="AI542" i="1"/>
  <c r="AI540" i="1" s="1"/>
  <c r="AH542" i="1"/>
  <c r="AH540" i="1" s="1"/>
  <c r="AG542" i="1"/>
  <c r="AG540" i="1" s="1"/>
  <c r="AF542" i="1"/>
  <c r="AF540" i="1" s="1"/>
  <c r="AE542" i="1"/>
  <c r="AV525" i="1"/>
  <c r="AV524" i="1" s="1"/>
  <c r="AU525" i="1"/>
  <c r="AU524" i="1" s="1"/>
  <c r="AT525" i="1"/>
  <c r="AT524" i="1" s="1"/>
  <c r="AS525" i="1"/>
  <c r="AS524" i="1" s="1"/>
  <c r="AR525" i="1"/>
  <c r="AR524" i="1" s="1"/>
  <c r="AQ525" i="1"/>
  <c r="AQ524" i="1" s="1"/>
  <c r="AP525" i="1"/>
  <c r="AP524" i="1" s="1"/>
  <c r="AO525" i="1"/>
  <c r="AO524" i="1" s="1"/>
  <c r="AN525" i="1"/>
  <c r="AN524" i="1" s="1"/>
  <c r="AM525" i="1"/>
  <c r="AM524" i="1" s="1"/>
  <c r="AL525" i="1"/>
  <c r="AL524" i="1" s="1"/>
  <c r="AK525" i="1"/>
  <c r="AI525" i="1"/>
  <c r="AI524" i="1" s="1"/>
  <c r="AH525" i="1"/>
  <c r="AH524" i="1" s="1"/>
  <c r="AG525" i="1"/>
  <c r="AG524" i="1" s="1"/>
  <c r="AF525" i="1"/>
  <c r="AF524" i="1" s="1"/>
  <c r="AE525" i="1"/>
  <c r="AV522" i="1"/>
  <c r="AV521" i="1" s="1"/>
  <c r="AU522" i="1"/>
  <c r="AU521" i="1" s="1"/>
  <c r="AT522" i="1"/>
  <c r="AT521" i="1" s="1"/>
  <c r="AS522" i="1"/>
  <c r="AS521" i="1" s="1"/>
  <c r="AR522" i="1"/>
  <c r="AR521" i="1" s="1"/>
  <c r="AQ522" i="1"/>
  <c r="AQ521" i="1" s="1"/>
  <c r="AP522" i="1"/>
  <c r="AP521" i="1" s="1"/>
  <c r="AO522" i="1"/>
  <c r="AO521" i="1" s="1"/>
  <c r="AN522" i="1"/>
  <c r="AN521" i="1" s="1"/>
  <c r="AM522" i="1"/>
  <c r="AM521" i="1" s="1"/>
  <c r="AL522" i="1"/>
  <c r="AL521" i="1" s="1"/>
  <c r="AK522" i="1"/>
  <c r="AI522" i="1"/>
  <c r="AI521" i="1" s="1"/>
  <c r="AH522" i="1"/>
  <c r="AH521" i="1" s="1"/>
  <c r="AG522" i="1"/>
  <c r="AG521" i="1" s="1"/>
  <c r="AF522" i="1"/>
  <c r="AF521" i="1" s="1"/>
  <c r="AE522" i="1"/>
  <c r="AV517" i="1"/>
  <c r="AV509" i="1" s="1"/>
  <c r="AU517" i="1"/>
  <c r="AU509" i="1" s="1"/>
  <c r="AT517" i="1"/>
  <c r="AT509" i="1" s="1"/>
  <c r="AS517" i="1"/>
  <c r="AS509" i="1" s="1"/>
  <c r="AR517" i="1"/>
  <c r="AR509" i="1" s="1"/>
  <c r="AQ517" i="1"/>
  <c r="AQ509" i="1" s="1"/>
  <c r="AP517" i="1"/>
  <c r="AP509" i="1" s="1"/>
  <c r="AO517" i="1"/>
  <c r="AO509" i="1" s="1"/>
  <c r="AN517" i="1"/>
  <c r="AN509" i="1" s="1"/>
  <c r="AM517" i="1"/>
  <c r="AM509" i="1" s="1"/>
  <c r="AL517" i="1"/>
  <c r="AL509" i="1" s="1"/>
  <c r="AK517" i="1"/>
  <c r="AI517" i="1"/>
  <c r="AI509" i="1" s="1"/>
  <c r="AH517" i="1"/>
  <c r="AH509" i="1" s="1"/>
  <c r="AG517" i="1"/>
  <c r="AG509" i="1" s="1"/>
  <c r="AF517" i="1"/>
  <c r="AF509" i="1" s="1"/>
  <c r="AE51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I507" i="1"/>
  <c r="AH507" i="1"/>
  <c r="AG507" i="1"/>
  <c r="AF507" i="1"/>
  <c r="AE507" i="1"/>
  <c r="AV501" i="1"/>
  <c r="AV499" i="1" s="1"/>
  <c r="AU501" i="1"/>
  <c r="AU499" i="1" s="1"/>
  <c r="AT501" i="1"/>
  <c r="AT499" i="1" s="1"/>
  <c r="AS501" i="1"/>
  <c r="AS499" i="1" s="1"/>
  <c r="AR501" i="1"/>
  <c r="AR499" i="1" s="1"/>
  <c r="AQ501" i="1"/>
  <c r="AQ499" i="1" s="1"/>
  <c r="AP501" i="1"/>
  <c r="AP499" i="1" s="1"/>
  <c r="AO501" i="1"/>
  <c r="AO499" i="1" s="1"/>
  <c r="AN501" i="1"/>
  <c r="AN499" i="1" s="1"/>
  <c r="AM501" i="1"/>
  <c r="AM499" i="1" s="1"/>
  <c r="AL501" i="1"/>
  <c r="AL499" i="1" s="1"/>
  <c r="AK501" i="1"/>
  <c r="AI501" i="1"/>
  <c r="AI499" i="1" s="1"/>
  <c r="AH501" i="1"/>
  <c r="AH499" i="1" s="1"/>
  <c r="AG501" i="1"/>
  <c r="AG499" i="1" s="1"/>
  <c r="AF501" i="1"/>
  <c r="AF499" i="1" s="1"/>
  <c r="AE501" i="1"/>
  <c r="AV484" i="1"/>
  <c r="AV483" i="1" s="1"/>
  <c r="AU484" i="1"/>
  <c r="AU483" i="1" s="1"/>
  <c r="AT484" i="1"/>
  <c r="AT483" i="1" s="1"/>
  <c r="AS484" i="1"/>
  <c r="AS483" i="1" s="1"/>
  <c r="AR484" i="1"/>
  <c r="AR483" i="1" s="1"/>
  <c r="AQ484" i="1"/>
  <c r="AQ483" i="1" s="1"/>
  <c r="AP484" i="1"/>
  <c r="AP483" i="1" s="1"/>
  <c r="AO484" i="1"/>
  <c r="AO483" i="1" s="1"/>
  <c r="AN484" i="1"/>
  <c r="AN483" i="1" s="1"/>
  <c r="AM484" i="1"/>
  <c r="AM483" i="1" s="1"/>
  <c r="AL484" i="1"/>
  <c r="AL483" i="1" s="1"/>
  <c r="AK484" i="1"/>
  <c r="AI484" i="1"/>
  <c r="AI483" i="1" s="1"/>
  <c r="AH484" i="1"/>
  <c r="AH483" i="1" s="1"/>
  <c r="AG484" i="1"/>
  <c r="AG483" i="1" s="1"/>
  <c r="AF484" i="1"/>
  <c r="AF483" i="1" s="1"/>
  <c r="AE484" i="1"/>
  <c r="AV480" i="1"/>
  <c r="AV478" i="1" s="1"/>
  <c r="AV477" i="1" s="1"/>
  <c r="AU480" i="1"/>
  <c r="AT480" i="1"/>
  <c r="AT478" i="1" s="1"/>
  <c r="AT477" i="1" s="1"/>
  <c r="AS480" i="1"/>
  <c r="AS478" i="1" s="1"/>
  <c r="AS477" i="1" s="1"/>
  <c r="AR480" i="1"/>
  <c r="AR478" i="1" s="1"/>
  <c r="AR477" i="1" s="1"/>
  <c r="AQ480" i="1"/>
  <c r="AP480" i="1"/>
  <c r="AP478" i="1" s="1"/>
  <c r="AP477" i="1" s="1"/>
  <c r="AO480" i="1"/>
  <c r="AO478" i="1" s="1"/>
  <c r="AO477" i="1" s="1"/>
  <c r="AN480" i="1"/>
  <c r="AN478" i="1" s="1"/>
  <c r="AN477" i="1" s="1"/>
  <c r="AM480" i="1"/>
  <c r="AM478" i="1" s="1"/>
  <c r="AM477" i="1" s="1"/>
  <c r="AL480" i="1"/>
  <c r="AL478" i="1" s="1"/>
  <c r="AL477" i="1" s="1"/>
  <c r="AK480" i="1"/>
  <c r="AI480" i="1"/>
  <c r="AH480" i="1"/>
  <c r="AH478" i="1" s="1"/>
  <c r="AH477" i="1" s="1"/>
  <c r="AG480" i="1"/>
  <c r="AG478" i="1" s="1"/>
  <c r="AG477" i="1" s="1"/>
  <c r="AF480" i="1"/>
  <c r="AF478" i="1" s="1"/>
  <c r="AF477" i="1" s="1"/>
  <c r="AE480" i="1"/>
  <c r="AV473" i="1"/>
  <c r="AV464" i="1" s="1"/>
  <c r="AU473" i="1"/>
  <c r="AU464" i="1" s="1"/>
  <c r="AT473" i="1"/>
  <c r="AT464" i="1" s="1"/>
  <c r="AS473" i="1"/>
  <c r="AS464" i="1" s="1"/>
  <c r="AR473" i="1"/>
  <c r="AR464" i="1" s="1"/>
  <c r="AQ473" i="1"/>
  <c r="AQ464" i="1" s="1"/>
  <c r="AP473" i="1"/>
  <c r="AP464" i="1" s="1"/>
  <c r="AO473" i="1"/>
  <c r="AO464" i="1" s="1"/>
  <c r="AN473" i="1"/>
  <c r="AN464" i="1" s="1"/>
  <c r="AM473" i="1"/>
  <c r="AM464" i="1" s="1"/>
  <c r="AL473" i="1"/>
  <c r="AL464" i="1" s="1"/>
  <c r="AK473" i="1"/>
  <c r="AI473" i="1"/>
  <c r="AI464" i="1" s="1"/>
  <c r="AH473" i="1"/>
  <c r="AH464" i="1" s="1"/>
  <c r="AG473" i="1"/>
  <c r="AG464" i="1" s="1"/>
  <c r="AF473" i="1"/>
  <c r="AF464" i="1" s="1"/>
  <c r="AE473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I462" i="1"/>
  <c r="AH462" i="1"/>
  <c r="AG462" i="1"/>
  <c r="AF462" i="1"/>
  <c r="AE462" i="1"/>
  <c r="AV456" i="1"/>
  <c r="AV454" i="1" s="1"/>
  <c r="AU456" i="1"/>
  <c r="AU454" i="1" s="1"/>
  <c r="AT456" i="1"/>
  <c r="AT454" i="1" s="1"/>
  <c r="AS456" i="1"/>
  <c r="AS454" i="1" s="1"/>
  <c r="AR456" i="1"/>
  <c r="AR454" i="1" s="1"/>
  <c r="AQ456" i="1"/>
  <c r="AQ454" i="1" s="1"/>
  <c r="AP456" i="1"/>
  <c r="AP454" i="1" s="1"/>
  <c r="AO456" i="1"/>
  <c r="AO454" i="1" s="1"/>
  <c r="AN456" i="1"/>
  <c r="AN454" i="1" s="1"/>
  <c r="AM456" i="1"/>
  <c r="AM454" i="1" s="1"/>
  <c r="AL456" i="1"/>
  <c r="AL454" i="1" s="1"/>
  <c r="AK456" i="1"/>
  <c r="AI456" i="1"/>
  <c r="AI454" i="1" s="1"/>
  <c r="AH456" i="1"/>
  <c r="AH454" i="1" s="1"/>
  <c r="AG456" i="1"/>
  <c r="AG454" i="1" s="1"/>
  <c r="AF456" i="1"/>
  <c r="AF454" i="1" s="1"/>
  <c r="AE456" i="1"/>
  <c r="AV439" i="1"/>
  <c r="AV438" i="1" s="1"/>
  <c r="AU439" i="1"/>
  <c r="AU438" i="1" s="1"/>
  <c r="AT439" i="1"/>
  <c r="AT438" i="1" s="1"/>
  <c r="AS439" i="1"/>
  <c r="AS438" i="1" s="1"/>
  <c r="AR439" i="1"/>
  <c r="AR438" i="1" s="1"/>
  <c r="AQ439" i="1"/>
  <c r="AQ438" i="1" s="1"/>
  <c r="AP439" i="1"/>
  <c r="AP438" i="1" s="1"/>
  <c r="AO439" i="1"/>
  <c r="AO438" i="1" s="1"/>
  <c r="AN439" i="1"/>
  <c r="AN438" i="1" s="1"/>
  <c r="AM439" i="1"/>
  <c r="AM438" i="1" s="1"/>
  <c r="AL439" i="1"/>
  <c r="AL438" i="1" s="1"/>
  <c r="AK439" i="1"/>
  <c r="AI439" i="1"/>
  <c r="AI438" i="1" s="1"/>
  <c r="AH439" i="1"/>
  <c r="AH438" i="1" s="1"/>
  <c r="AG439" i="1"/>
  <c r="AG438" i="1" s="1"/>
  <c r="AF439" i="1"/>
  <c r="AF438" i="1" s="1"/>
  <c r="AE439" i="1"/>
  <c r="AV434" i="1"/>
  <c r="AV426" i="1" s="1"/>
  <c r="AU434" i="1"/>
  <c r="AU426" i="1" s="1"/>
  <c r="AT434" i="1"/>
  <c r="AT426" i="1" s="1"/>
  <c r="AS434" i="1"/>
  <c r="AS426" i="1" s="1"/>
  <c r="AR434" i="1"/>
  <c r="AR426" i="1" s="1"/>
  <c r="AQ434" i="1"/>
  <c r="AQ426" i="1" s="1"/>
  <c r="AP434" i="1"/>
  <c r="AP426" i="1" s="1"/>
  <c r="AO434" i="1"/>
  <c r="AO426" i="1" s="1"/>
  <c r="AN434" i="1"/>
  <c r="AN426" i="1" s="1"/>
  <c r="AM434" i="1"/>
  <c r="AM426" i="1" s="1"/>
  <c r="AL434" i="1"/>
  <c r="AL426" i="1" s="1"/>
  <c r="AK434" i="1"/>
  <c r="AI434" i="1"/>
  <c r="AI426" i="1" s="1"/>
  <c r="AH434" i="1"/>
  <c r="AH426" i="1" s="1"/>
  <c r="AG434" i="1"/>
  <c r="AG426" i="1" s="1"/>
  <c r="AF434" i="1"/>
  <c r="AF426" i="1" s="1"/>
  <c r="AE43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I424" i="1"/>
  <c r="AH424" i="1"/>
  <c r="AG424" i="1"/>
  <c r="AF424" i="1"/>
  <c r="AE424" i="1"/>
  <c r="AV418" i="1"/>
  <c r="AV416" i="1" s="1"/>
  <c r="AU418" i="1"/>
  <c r="AU416" i="1" s="1"/>
  <c r="AT418" i="1"/>
  <c r="AT416" i="1" s="1"/>
  <c r="AS418" i="1"/>
  <c r="AS416" i="1" s="1"/>
  <c r="AR418" i="1"/>
  <c r="AR416" i="1" s="1"/>
  <c r="AQ418" i="1"/>
  <c r="AQ416" i="1" s="1"/>
  <c r="AP418" i="1"/>
  <c r="AP416" i="1" s="1"/>
  <c r="AO418" i="1"/>
  <c r="AO416" i="1" s="1"/>
  <c r="AN418" i="1"/>
  <c r="AN416" i="1" s="1"/>
  <c r="AM418" i="1"/>
  <c r="AM416" i="1" s="1"/>
  <c r="AL418" i="1"/>
  <c r="AL416" i="1" s="1"/>
  <c r="AK418" i="1"/>
  <c r="AI418" i="1"/>
  <c r="AI416" i="1" s="1"/>
  <c r="AH418" i="1"/>
  <c r="AH416" i="1" s="1"/>
  <c r="AG418" i="1"/>
  <c r="AG416" i="1" s="1"/>
  <c r="AF418" i="1"/>
  <c r="AF416" i="1" s="1"/>
  <c r="AE418" i="1"/>
  <c r="AV401" i="1"/>
  <c r="AV400" i="1" s="1"/>
  <c r="AU401" i="1"/>
  <c r="AU400" i="1" s="1"/>
  <c r="AT401" i="1"/>
  <c r="AT400" i="1" s="1"/>
  <c r="AS401" i="1"/>
  <c r="AS400" i="1" s="1"/>
  <c r="AR401" i="1"/>
  <c r="AR400" i="1" s="1"/>
  <c r="AQ401" i="1"/>
  <c r="AQ400" i="1" s="1"/>
  <c r="AP401" i="1"/>
  <c r="AP400" i="1" s="1"/>
  <c r="AO401" i="1"/>
  <c r="AO400" i="1" s="1"/>
  <c r="AN401" i="1"/>
  <c r="AN400" i="1" s="1"/>
  <c r="AM401" i="1"/>
  <c r="AM400" i="1" s="1"/>
  <c r="AL401" i="1"/>
  <c r="AL400" i="1" s="1"/>
  <c r="AK401" i="1"/>
  <c r="AI401" i="1"/>
  <c r="AI400" i="1" s="1"/>
  <c r="AH401" i="1"/>
  <c r="AH400" i="1" s="1"/>
  <c r="AG401" i="1"/>
  <c r="AG400" i="1" s="1"/>
  <c r="AF401" i="1"/>
  <c r="AF400" i="1" s="1"/>
  <c r="AE401" i="1"/>
  <c r="AV396" i="1"/>
  <c r="AV387" i="1" s="1"/>
  <c r="AU396" i="1"/>
  <c r="AU387" i="1" s="1"/>
  <c r="AT396" i="1"/>
  <c r="AT387" i="1" s="1"/>
  <c r="AS396" i="1"/>
  <c r="AS387" i="1" s="1"/>
  <c r="AR396" i="1"/>
  <c r="AR387" i="1" s="1"/>
  <c r="AQ396" i="1"/>
  <c r="AQ387" i="1" s="1"/>
  <c r="AP396" i="1"/>
  <c r="AP387" i="1" s="1"/>
  <c r="AO396" i="1"/>
  <c r="AO387" i="1" s="1"/>
  <c r="AN396" i="1"/>
  <c r="AN387" i="1" s="1"/>
  <c r="AM396" i="1"/>
  <c r="AM387" i="1" s="1"/>
  <c r="AL396" i="1"/>
  <c r="AL387" i="1" s="1"/>
  <c r="AK396" i="1"/>
  <c r="AI396" i="1"/>
  <c r="AI387" i="1" s="1"/>
  <c r="AH396" i="1"/>
  <c r="AH387" i="1" s="1"/>
  <c r="AG396" i="1"/>
  <c r="AG387" i="1" s="1"/>
  <c r="AF396" i="1"/>
  <c r="AF387" i="1" s="1"/>
  <c r="AE396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I385" i="1"/>
  <c r="AH385" i="1"/>
  <c r="AG385" i="1"/>
  <c r="AF385" i="1"/>
  <c r="AE385" i="1"/>
  <c r="AV379" i="1"/>
  <c r="AV377" i="1" s="1"/>
  <c r="AU379" i="1"/>
  <c r="AU377" i="1" s="1"/>
  <c r="AT379" i="1"/>
  <c r="AT377" i="1" s="1"/>
  <c r="AS379" i="1"/>
  <c r="AS377" i="1" s="1"/>
  <c r="AR379" i="1"/>
  <c r="AR377" i="1" s="1"/>
  <c r="AQ379" i="1"/>
  <c r="AQ377" i="1" s="1"/>
  <c r="AP379" i="1"/>
  <c r="AP377" i="1" s="1"/>
  <c r="AO379" i="1"/>
  <c r="AO377" i="1" s="1"/>
  <c r="AN379" i="1"/>
  <c r="AN377" i="1" s="1"/>
  <c r="AM379" i="1"/>
  <c r="AM377" i="1" s="1"/>
  <c r="AL379" i="1"/>
  <c r="AL377" i="1" s="1"/>
  <c r="AK379" i="1"/>
  <c r="AI379" i="1"/>
  <c r="AI377" i="1" s="1"/>
  <c r="AH379" i="1"/>
  <c r="AH377" i="1" s="1"/>
  <c r="AG379" i="1"/>
  <c r="AG377" i="1" s="1"/>
  <c r="AF379" i="1"/>
  <c r="AF377" i="1" s="1"/>
  <c r="AE379" i="1"/>
  <c r="AV362" i="1"/>
  <c r="AV361" i="1" s="1"/>
  <c r="AU362" i="1"/>
  <c r="AU361" i="1" s="1"/>
  <c r="AT362" i="1"/>
  <c r="AT361" i="1" s="1"/>
  <c r="AS362" i="1"/>
  <c r="AS361" i="1" s="1"/>
  <c r="AR362" i="1"/>
  <c r="AR361" i="1" s="1"/>
  <c r="AQ362" i="1"/>
  <c r="AQ361" i="1" s="1"/>
  <c r="AP362" i="1"/>
  <c r="AP361" i="1" s="1"/>
  <c r="AO362" i="1"/>
  <c r="AO361" i="1" s="1"/>
  <c r="AN362" i="1"/>
  <c r="AN361" i="1" s="1"/>
  <c r="AM362" i="1"/>
  <c r="AM361" i="1" s="1"/>
  <c r="AL362" i="1"/>
  <c r="AL361" i="1" s="1"/>
  <c r="AK362" i="1"/>
  <c r="AI362" i="1"/>
  <c r="AI361" i="1" s="1"/>
  <c r="AH362" i="1"/>
  <c r="AH361" i="1" s="1"/>
  <c r="AG362" i="1"/>
  <c r="AG361" i="1" s="1"/>
  <c r="AF362" i="1"/>
  <c r="AF361" i="1" s="1"/>
  <c r="AE362" i="1"/>
  <c r="AV359" i="1"/>
  <c r="AV358" i="1" s="1"/>
  <c r="AU359" i="1"/>
  <c r="AU358" i="1" s="1"/>
  <c r="AT359" i="1"/>
  <c r="AT358" i="1" s="1"/>
  <c r="AS359" i="1"/>
  <c r="AS358" i="1" s="1"/>
  <c r="AR359" i="1"/>
  <c r="AR358" i="1" s="1"/>
  <c r="AQ359" i="1"/>
  <c r="AQ358" i="1" s="1"/>
  <c r="AP359" i="1"/>
  <c r="AP358" i="1" s="1"/>
  <c r="AO359" i="1"/>
  <c r="AO358" i="1" s="1"/>
  <c r="AN359" i="1"/>
  <c r="AN358" i="1" s="1"/>
  <c r="AM359" i="1"/>
  <c r="AM358" i="1" s="1"/>
  <c r="AL359" i="1"/>
  <c r="AL358" i="1" s="1"/>
  <c r="AK359" i="1"/>
  <c r="AI359" i="1"/>
  <c r="AI358" i="1" s="1"/>
  <c r="AH359" i="1"/>
  <c r="AH358" i="1" s="1"/>
  <c r="AG359" i="1"/>
  <c r="AG358" i="1" s="1"/>
  <c r="AF359" i="1"/>
  <c r="AF358" i="1" s="1"/>
  <c r="AE359" i="1"/>
  <c r="AV354" i="1"/>
  <c r="AV345" i="1" s="1"/>
  <c r="AU354" i="1"/>
  <c r="AU345" i="1" s="1"/>
  <c r="AT354" i="1"/>
  <c r="AT345" i="1" s="1"/>
  <c r="AS354" i="1"/>
  <c r="AS345" i="1" s="1"/>
  <c r="AR354" i="1"/>
  <c r="AR345" i="1" s="1"/>
  <c r="AQ354" i="1"/>
  <c r="AQ345" i="1" s="1"/>
  <c r="AP354" i="1"/>
  <c r="AP345" i="1" s="1"/>
  <c r="AO354" i="1"/>
  <c r="AO345" i="1" s="1"/>
  <c r="AN354" i="1"/>
  <c r="AN345" i="1" s="1"/>
  <c r="AM354" i="1"/>
  <c r="AM345" i="1" s="1"/>
  <c r="AL354" i="1"/>
  <c r="AL345" i="1" s="1"/>
  <c r="AK354" i="1"/>
  <c r="AI354" i="1"/>
  <c r="AI345" i="1" s="1"/>
  <c r="AH354" i="1"/>
  <c r="AH345" i="1" s="1"/>
  <c r="AG354" i="1"/>
  <c r="AG345" i="1" s="1"/>
  <c r="AF354" i="1"/>
  <c r="AF345" i="1" s="1"/>
  <c r="AE354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I343" i="1"/>
  <c r="AH343" i="1"/>
  <c r="AG343" i="1"/>
  <c r="AF343" i="1"/>
  <c r="AE343" i="1"/>
  <c r="AV337" i="1"/>
  <c r="AV335" i="1" s="1"/>
  <c r="AU337" i="1"/>
  <c r="AU335" i="1" s="1"/>
  <c r="AT337" i="1"/>
  <c r="AT335" i="1" s="1"/>
  <c r="AS337" i="1"/>
  <c r="AS335" i="1" s="1"/>
  <c r="AR337" i="1"/>
  <c r="AR335" i="1" s="1"/>
  <c r="AQ337" i="1"/>
  <c r="AQ335" i="1" s="1"/>
  <c r="AP337" i="1"/>
  <c r="AP335" i="1" s="1"/>
  <c r="AO337" i="1"/>
  <c r="AO335" i="1" s="1"/>
  <c r="AN337" i="1"/>
  <c r="AN335" i="1" s="1"/>
  <c r="AM337" i="1"/>
  <c r="AM335" i="1" s="1"/>
  <c r="AL337" i="1"/>
  <c r="AL335" i="1" s="1"/>
  <c r="AK337" i="1"/>
  <c r="AI337" i="1"/>
  <c r="AI335" i="1" s="1"/>
  <c r="AH337" i="1"/>
  <c r="AH335" i="1" s="1"/>
  <c r="AG337" i="1"/>
  <c r="AG335" i="1" s="1"/>
  <c r="AF337" i="1"/>
  <c r="AF335" i="1" s="1"/>
  <c r="AE337" i="1"/>
  <c r="AV320" i="1"/>
  <c r="AV319" i="1" s="1"/>
  <c r="AU320" i="1"/>
  <c r="AU319" i="1" s="1"/>
  <c r="AT320" i="1"/>
  <c r="AT319" i="1" s="1"/>
  <c r="AS320" i="1"/>
  <c r="AS319" i="1" s="1"/>
  <c r="AR320" i="1"/>
  <c r="AR319" i="1" s="1"/>
  <c r="AQ320" i="1"/>
  <c r="AQ319" i="1" s="1"/>
  <c r="AP320" i="1"/>
  <c r="AP319" i="1" s="1"/>
  <c r="AO320" i="1"/>
  <c r="AO319" i="1" s="1"/>
  <c r="AN320" i="1"/>
  <c r="AN319" i="1" s="1"/>
  <c r="AM320" i="1"/>
  <c r="AM319" i="1" s="1"/>
  <c r="AL320" i="1"/>
  <c r="AL319" i="1" s="1"/>
  <c r="AK320" i="1"/>
  <c r="AI320" i="1"/>
  <c r="AI319" i="1" s="1"/>
  <c r="AH320" i="1"/>
  <c r="AH319" i="1" s="1"/>
  <c r="AG320" i="1"/>
  <c r="AG319" i="1" s="1"/>
  <c r="AF320" i="1"/>
  <c r="AF319" i="1" s="1"/>
  <c r="AE320" i="1"/>
  <c r="AV316" i="1"/>
  <c r="AV315" i="1" s="1"/>
  <c r="AU316" i="1"/>
  <c r="AU315" i="1" s="1"/>
  <c r="AT316" i="1"/>
  <c r="AT315" i="1" s="1"/>
  <c r="AS316" i="1"/>
  <c r="AS315" i="1" s="1"/>
  <c r="AR316" i="1"/>
  <c r="AR315" i="1" s="1"/>
  <c r="AQ316" i="1"/>
  <c r="AQ315" i="1" s="1"/>
  <c r="AP316" i="1"/>
  <c r="AP315" i="1" s="1"/>
  <c r="AO316" i="1"/>
  <c r="AO315" i="1" s="1"/>
  <c r="AN316" i="1"/>
  <c r="AN315" i="1" s="1"/>
  <c r="AM316" i="1"/>
  <c r="AM315" i="1" s="1"/>
  <c r="AL316" i="1"/>
  <c r="AL315" i="1" s="1"/>
  <c r="AK316" i="1"/>
  <c r="AI316" i="1"/>
  <c r="AI315" i="1" s="1"/>
  <c r="AH316" i="1"/>
  <c r="AH315" i="1" s="1"/>
  <c r="AG316" i="1"/>
  <c r="AG315" i="1" s="1"/>
  <c r="AF316" i="1"/>
  <c r="AF315" i="1" s="1"/>
  <c r="AE316" i="1"/>
  <c r="AV311" i="1"/>
  <c r="AV303" i="1" s="1"/>
  <c r="AU311" i="1"/>
  <c r="AU303" i="1" s="1"/>
  <c r="AT311" i="1"/>
  <c r="AT303" i="1" s="1"/>
  <c r="AS311" i="1"/>
  <c r="AS303" i="1" s="1"/>
  <c r="AR311" i="1"/>
  <c r="AR303" i="1" s="1"/>
  <c r="AQ311" i="1"/>
  <c r="AQ303" i="1" s="1"/>
  <c r="AP311" i="1"/>
  <c r="AP303" i="1" s="1"/>
  <c r="AO311" i="1"/>
  <c r="AO303" i="1" s="1"/>
  <c r="AN311" i="1"/>
  <c r="AN303" i="1" s="1"/>
  <c r="AM311" i="1"/>
  <c r="AL311" i="1"/>
  <c r="AL303" i="1" s="1"/>
  <c r="AK311" i="1"/>
  <c r="AI311" i="1"/>
  <c r="AI303" i="1" s="1"/>
  <c r="AH311" i="1"/>
  <c r="AH303" i="1" s="1"/>
  <c r="AG311" i="1"/>
  <c r="AF311" i="1"/>
  <c r="AF303" i="1" s="1"/>
  <c r="AE31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I301" i="1"/>
  <c r="AH301" i="1"/>
  <c r="AG301" i="1"/>
  <c r="AF301" i="1"/>
  <c r="AE301" i="1"/>
  <c r="AV295" i="1"/>
  <c r="AV293" i="1" s="1"/>
  <c r="AU295" i="1"/>
  <c r="AU293" i="1" s="1"/>
  <c r="AT295" i="1"/>
  <c r="AT293" i="1" s="1"/>
  <c r="AS295" i="1"/>
  <c r="AS293" i="1" s="1"/>
  <c r="AR295" i="1"/>
  <c r="AR293" i="1" s="1"/>
  <c r="AQ295" i="1"/>
  <c r="AQ293" i="1" s="1"/>
  <c r="AP295" i="1"/>
  <c r="AP293" i="1" s="1"/>
  <c r="AO295" i="1"/>
  <c r="AO293" i="1" s="1"/>
  <c r="AN295" i="1"/>
  <c r="AN293" i="1" s="1"/>
  <c r="AM295" i="1"/>
  <c r="AM293" i="1" s="1"/>
  <c r="AL295" i="1"/>
  <c r="AL293" i="1" s="1"/>
  <c r="AK295" i="1"/>
  <c r="AI295" i="1"/>
  <c r="AI293" i="1" s="1"/>
  <c r="AH295" i="1"/>
  <c r="AH293" i="1" s="1"/>
  <c r="AG295" i="1"/>
  <c r="AG293" i="1" s="1"/>
  <c r="AF295" i="1"/>
  <c r="AF293" i="1" s="1"/>
  <c r="AE295" i="1"/>
  <c r="AV278" i="1"/>
  <c r="AV277" i="1" s="1"/>
  <c r="AU278" i="1"/>
  <c r="AU277" i="1" s="1"/>
  <c r="AT278" i="1"/>
  <c r="AT277" i="1" s="1"/>
  <c r="AS278" i="1"/>
  <c r="AS277" i="1" s="1"/>
  <c r="AR278" i="1"/>
  <c r="AR277" i="1" s="1"/>
  <c r="AQ278" i="1"/>
  <c r="AQ277" i="1" s="1"/>
  <c r="AP278" i="1"/>
  <c r="AP277" i="1" s="1"/>
  <c r="AO278" i="1"/>
  <c r="AO277" i="1" s="1"/>
  <c r="AN278" i="1"/>
  <c r="AN277" i="1" s="1"/>
  <c r="AM278" i="1"/>
  <c r="AM277" i="1" s="1"/>
  <c r="AL278" i="1"/>
  <c r="AL277" i="1" s="1"/>
  <c r="AK278" i="1"/>
  <c r="AI278" i="1"/>
  <c r="AI277" i="1" s="1"/>
  <c r="AH278" i="1"/>
  <c r="AH277" i="1" s="1"/>
  <c r="AG278" i="1"/>
  <c r="AG277" i="1" s="1"/>
  <c r="AF278" i="1"/>
  <c r="AF277" i="1" s="1"/>
  <c r="AE278" i="1"/>
  <c r="AV275" i="1"/>
  <c r="AV274" i="1" s="1"/>
  <c r="AU275" i="1"/>
  <c r="AU274" i="1" s="1"/>
  <c r="AT275" i="1"/>
  <c r="AT274" i="1" s="1"/>
  <c r="AS275" i="1"/>
  <c r="AS274" i="1" s="1"/>
  <c r="AR275" i="1"/>
  <c r="AR274" i="1" s="1"/>
  <c r="AQ275" i="1"/>
  <c r="AQ274" i="1" s="1"/>
  <c r="AP275" i="1"/>
  <c r="AP274" i="1" s="1"/>
  <c r="AO275" i="1"/>
  <c r="AO274" i="1" s="1"/>
  <c r="AN275" i="1"/>
  <c r="AN274" i="1" s="1"/>
  <c r="AM275" i="1"/>
  <c r="AM274" i="1" s="1"/>
  <c r="AL275" i="1"/>
  <c r="AL274" i="1" s="1"/>
  <c r="AK275" i="1"/>
  <c r="AI275" i="1"/>
  <c r="AI274" i="1" s="1"/>
  <c r="AH275" i="1"/>
  <c r="AH274" i="1" s="1"/>
  <c r="AG275" i="1"/>
  <c r="AG274" i="1" s="1"/>
  <c r="AF275" i="1"/>
  <c r="AF274" i="1" s="1"/>
  <c r="AE275" i="1"/>
  <c r="AV270" i="1"/>
  <c r="AV262" i="1" s="1"/>
  <c r="AU270" i="1"/>
  <c r="AU262" i="1" s="1"/>
  <c r="AT270" i="1"/>
  <c r="AT262" i="1" s="1"/>
  <c r="AS270" i="1"/>
  <c r="AS262" i="1" s="1"/>
  <c r="AR270" i="1"/>
  <c r="AR262" i="1" s="1"/>
  <c r="AQ270" i="1"/>
  <c r="AQ262" i="1" s="1"/>
  <c r="AP270" i="1"/>
  <c r="AP262" i="1" s="1"/>
  <c r="AO270" i="1"/>
  <c r="AO262" i="1" s="1"/>
  <c r="AN270" i="1"/>
  <c r="AN262" i="1" s="1"/>
  <c r="AM270" i="1"/>
  <c r="AM262" i="1" s="1"/>
  <c r="AL270" i="1"/>
  <c r="AL262" i="1" s="1"/>
  <c r="AK270" i="1"/>
  <c r="AI270" i="1"/>
  <c r="AI262" i="1" s="1"/>
  <c r="AH270" i="1"/>
  <c r="AH262" i="1" s="1"/>
  <c r="AG270" i="1"/>
  <c r="AG262" i="1" s="1"/>
  <c r="AF270" i="1"/>
  <c r="AF262" i="1" s="1"/>
  <c r="AE27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I260" i="1"/>
  <c r="AH260" i="1"/>
  <c r="AG260" i="1"/>
  <c r="AF260" i="1"/>
  <c r="AE260" i="1"/>
  <c r="AV254" i="1"/>
  <c r="AV252" i="1" s="1"/>
  <c r="AU254" i="1"/>
  <c r="AU252" i="1" s="1"/>
  <c r="AT254" i="1"/>
  <c r="AT252" i="1" s="1"/>
  <c r="AS254" i="1"/>
  <c r="AS252" i="1" s="1"/>
  <c r="AR254" i="1"/>
  <c r="AR252" i="1" s="1"/>
  <c r="AQ254" i="1"/>
  <c r="AQ252" i="1" s="1"/>
  <c r="AP254" i="1"/>
  <c r="AP252" i="1" s="1"/>
  <c r="AO254" i="1"/>
  <c r="AO252" i="1" s="1"/>
  <c r="AN254" i="1"/>
  <c r="AN252" i="1" s="1"/>
  <c r="AM254" i="1"/>
  <c r="AM252" i="1" s="1"/>
  <c r="AL254" i="1"/>
  <c r="AL252" i="1" s="1"/>
  <c r="AK254" i="1"/>
  <c r="AI254" i="1"/>
  <c r="AI252" i="1" s="1"/>
  <c r="AH254" i="1"/>
  <c r="AH252" i="1" s="1"/>
  <c r="AG254" i="1"/>
  <c r="AG252" i="1" s="1"/>
  <c r="AF254" i="1"/>
  <c r="AF252" i="1" s="1"/>
  <c r="AE254" i="1"/>
  <c r="AV237" i="1"/>
  <c r="AV236" i="1" s="1"/>
  <c r="AU237" i="1"/>
  <c r="AU236" i="1" s="1"/>
  <c r="AT237" i="1"/>
  <c r="AT236" i="1" s="1"/>
  <c r="AS237" i="1"/>
  <c r="AS236" i="1" s="1"/>
  <c r="AR237" i="1"/>
  <c r="AR236" i="1" s="1"/>
  <c r="AQ237" i="1"/>
  <c r="AQ236" i="1" s="1"/>
  <c r="AP237" i="1"/>
  <c r="AP236" i="1" s="1"/>
  <c r="AO237" i="1"/>
  <c r="AO236" i="1" s="1"/>
  <c r="AN237" i="1"/>
  <c r="AN236" i="1" s="1"/>
  <c r="AM237" i="1"/>
  <c r="AM236" i="1" s="1"/>
  <c r="AL237" i="1"/>
  <c r="AL236" i="1" s="1"/>
  <c r="AK237" i="1"/>
  <c r="AI237" i="1"/>
  <c r="AI236" i="1" s="1"/>
  <c r="AH237" i="1"/>
  <c r="AH236" i="1" s="1"/>
  <c r="AG237" i="1"/>
  <c r="AG236" i="1" s="1"/>
  <c r="AF237" i="1"/>
  <c r="AF236" i="1" s="1"/>
  <c r="AE237" i="1"/>
  <c r="AV232" i="1"/>
  <c r="AV223" i="1" s="1"/>
  <c r="AU232" i="1"/>
  <c r="AU223" i="1" s="1"/>
  <c r="AT232" i="1"/>
  <c r="AT223" i="1" s="1"/>
  <c r="AS232" i="1"/>
  <c r="AS223" i="1" s="1"/>
  <c r="AR232" i="1"/>
  <c r="AR223" i="1" s="1"/>
  <c r="AQ232" i="1"/>
  <c r="AQ223" i="1" s="1"/>
  <c r="AP232" i="1"/>
  <c r="AP223" i="1" s="1"/>
  <c r="AO232" i="1"/>
  <c r="AO223" i="1" s="1"/>
  <c r="AN232" i="1"/>
  <c r="AN223" i="1" s="1"/>
  <c r="AM232" i="1"/>
  <c r="AM223" i="1" s="1"/>
  <c r="AL232" i="1"/>
  <c r="AL223" i="1" s="1"/>
  <c r="AK232" i="1"/>
  <c r="AI232" i="1"/>
  <c r="AI223" i="1" s="1"/>
  <c r="AH232" i="1"/>
  <c r="AH223" i="1" s="1"/>
  <c r="AG232" i="1"/>
  <c r="AG223" i="1" s="1"/>
  <c r="AF232" i="1"/>
  <c r="AF223" i="1" s="1"/>
  <c r="AE232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I221" i="1"/>
  <c r="AH221" i="1"/>
  <c r="AG221" i="1"/>
  <c r="AF221" i="1"/>
  <c r="AE221" i="1"/>
  <c r="AV215" i="1"/>
  <c r="AV213" i="1" s="1"/>
  <c r="AU215" i="1"/>
  <c r="AU213" i="1" s="1"/>
  <c r="AT215" i="1"/>
  <c r="AT213" i="1" s="1"/>
  <c r="AS215" i="1"/>
  <c r="AS213" i="1" s="1"/>
  <c r="AR215" i="1"/>
  <c r="AR213" i="1" s="1"/>
  <c r="AQ215" i="1"/>
  <c r="AQ213" i="1" s="1"/>
  <c r="AP215" i="1"/>
  <c r="AP213" i="1" s="1"/>
  <c r="AO215" i="1"/>
  <c r="AO213" i="1" s="1"/>
  <c r="AN215" i="1"/>
  <c r="AN213" i="1" s="1"/>
  <c r="AM215" i="1"/>
  <c r="AM213" i="1" s="1"/>
  <c r="AL215" i="1"/>
  <c r="AL213" i="1" s="1"/>
  <c r="AK215" i="1"/>
  <c r="AI215" i="1"/>
  <c r="AI213" i="1" s="1"/>
  <c r="AH215" i="1"/>
  <c r="AH213" i="1" s="1"/>
  <c r="AG215" i="1"/>
  <c r="AG213" i="1" s="1"/>
  <c r="AF215" i="1"/>
  <c r="AF213" i="1" s="1"/>
  <c r="AE215" i="1"/>
  <c r="AV198" i="1"/>
  <c r="AV197" i="1" s="1"/>
  <c r="AU198" i="1"/>
  <c r="AU197" i="1" s="1"/>
  <c r="AT198" i="1"/>
  <c r="AT197" i="1" s="1"/>
  <c r="AS198" i="1"/>
  <c r="AS197" i="1" s="1"/>
  <c r="AR198" i="1"/>
  <c r="AR197" i="1" s="1"/>
  <c r="AQ198" i="1"/>
  <c r="AQ197" i="1" s="1"/>
  <c r="AP198" i="1"/>
  <c r="AP197" i="1" s="1"/>
  <c r="AO198" i="1"/>
  <c r="AO197" i="1" s="1"/>
  <c r="AN198" i="1"/>
  <c r="AN197" i="1" s="1"/>
  <c r="AM198" i="1"/>
  <c r="AM197" i="1" s="1"/>
  <c r="AL198" i="1"/>
  <c r="AL197" i="1" s="1"/>
  <c r="AK198" i="1"/>
  <c r="AI198" i="1"/>
  <c r="AI197" i="1" s="1"/>
  <c r="AH198" i="1"/>
  <c r="AH197" i="1" s="1"/>
  <c r="AG198" i="1"/>
  <c r="AG197" i="1" s="1"/>
  <c r="AF198" i="1"/>
  <c r="AF197" i="1" s="1"/>
  <c r="AE198" i="1"/>
  <c r="AV195" i="1"/>
  <c r="AV194" i="1" s="1"/>
  <c r="AU195" i="1"/>
  <c r="AU194" i="1" s="1"/>
  <c r="AT195" i="1"/>
  <c r="AT194" i="1" s="1"/>
  <c r="AS195" i="1"/>
  <c r="AS194" i="1" s="1"/>
  <c r="AR195" i="1"/>
  <c r="AR194" i="1" s="1"/>
  <c r="AQ195" i="1"/>
  <c r="AQ194" i="1" s="1"/>
  <c r="AP195" i="1"/>
  <c r="AP194" i="1" s="1"/>
  <c r="AO195" i="1"/>
  <c r="AO194" i="1" s="1"/>
  <c r="AN195" i="1"/>
  <c r="AN194" i="1" s="1"/>
  <c r="AM195" i="1"/>
  <c r="AM194" i="1" s="1"/>
  <c r="AL195" i="1"/>
  <c r="AL194" i="1" s="1"/>
  <c r="AK195" i="1"/>
  <c r="AI195" i="1"/>
  <c r="AI194" i="1" s="1"/>
  <c r="AH195" i="1"/>
  <c r="AH194" i="1" s="1"/>
  <c r="AG195" i="1"/>
  <c r="AG194" i="1" s="1"/>
  <c r="AF195" i="1"/>
  <c r="AF194" i="1" s="1"/>
  <c r="AE195" i="1"/>
  <c r="AV190" i="1"/>
  <c r="AV183" i="1" s="1"/>
  <c r="AU190" i="1"/>
  <c r="AU183" i="1" s="1"/>
  <c r="AT190" i="1"/>
  <c r="AT183" i="1" s="1"/>
  <c r="AS190" i="1"/>
  <c r="AS183" i="1" s="1"/>
  <c r="AR190" i="1"/>
  <c r="AR183" i="1" s="1"/>
  <c r="AQ190" i="1"/>
  <c r="AQ183" i="1" s="1"/>
  <c r="AP190" i="1"/>
  <c r="AP183" i="1" s="1"/>
  <c r="AO190" i="1"/>
  <c r="AO183" i="1" s="1"/>
  <c r="AN190" i="1"/>
  <c r="AN183" i="1" s="1"/>
  <c r="AM190" i="1"/>
  <c r="AM183" i="1" s="1"/>
  <c r="AL190" i="1"/>
  <c r="AL183" i="1" s="1"/>
  <c r="AK190" i="1"/>
  <c r="AI190" i="1"/>
  <c r="AI183" i="1" s="1"/>
  <c r="AH190" i="1"/>
  <c r="AH183" i="1" s="1"/>
  <c r="AG190" i="1"/>
  <c r="AG183" i="1" s="1"/>
  <c r="AF190" i="1"/>
  <c r="AF183" i="1" s="1"/>
  <c r="AE190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I181" i="1"/>
  <c r="AH181" i="1"/>
  <c r="AG181" i="1"/>
  <c r="AF181" i="1"/>
  <c r="AE181" i="1"/>
  <c r="AV175" i="1"/>
  <c r="AV173" i="1" s="1"/>
  <c r="AU175" i="1"/>
  <c r="AU173" i="1" s="1"/>
  <c r="AT175" i="1"/>
  <c r="AT173" i="1" s="1"/>
  <c r="AS175" i="1"/>
  <c r="AS173" i="1" s="1"/>
  <c r="AR175" i="1"/>
  <c r="AR173" i="1" s="1"/>
  <c r="AQ175" i="1"/>
  <c r="AQ173" i="1" s="1"/>
  <c r="AP175" i="1"/>
  <c r="AP173" i="1" s="1"/>
  <c r="AO175" i="1"/>
  <c r="AO173" i="1" s="1"/>
  <c r="AN175" i="1"/>
  <c r="AN173" i="1" s="1"/>
  <c r="AM175" i="1"/>
  <c r="AM173" i="1" s="1"/>
  <c r="AL175" i="1"/>
  <c r="AL173" i="1" s="1"/>
  <c r="AK175" i="1"/>
  <c r="AI175" i="1"/>
  <c r="AI173" i="1" s="1"/>
  <c r="AH175" i="1"/>
  <c r="AH173" i="1" s="1"/>
  <c r="AG175" i="1"/>
  <c r="AG173" i="1" s="1"/>
  <c r="AF175" i="1"/>
  <c r="AF173" i="1" s="1"/>
  <c r="AE175" i="1"/>
  <c r="AV158" i="1"/>
  <c r="AV157" i="1" s="1"/>
  <c r="AU158" i="1"/>
  <c r="AU157" i="1" s="1"/>
  <c r="AT158" i="1"/>
  <c r="AT157" i="1" s="1"/>
  <c r="AS158" i="1"/>
  <c r="AS157" i="1" s="1"/>
  <c r="AR158" i="1"/>
  <c r="AR157" i="1" s="1"/>
  <c r="AQ158" i="1"/>
  <c r="AQ157" i="1" s="1"/>
  <c r="AP158" i="1"/>
  <c r="AP157" i="1" s="1"/>
  <c r="AO158" i="1"/>
  <c r="AO157" i="1" s="1"/>
  <c r="AN158" i="1"/>
  <c r="AN157" i="1" s="1"/>
  <c r="AM158" i="1"/>
  <c r="AM157" i="1" s="1"/>
  <c r="AL158" i="1"/>
  <c r="AL157" i="1" s="1"/>
  <c r="AK158" i="1"/>
  <c r="AI158" i="1"/>
  <c r="AI157" i="1" s="1"/>
  <c r="AH158" i="1"/>
  <c r="AH157" i="1" s="1"/>
  <c r="AG158" i="1"/>
  <c r="AG157" i="1" s="1"/>
  <c r="AF158" i="1"/>
  <c r="AF157" i="1" s="1"/>
  <c r="AE158" i="1"/>
  <c r="AV155" i="1"/>
  <c r="AV154" i="1" s="1"/>
  <c r="AU155" i="1"/>
  <c r="AU154" i="1" s="1"/>
  <c r="AT155" i="1"/>
  <c r="AT154" i="1" s="1"/>
  <c r="AS155" i="1"/>
  <c r="AS154" i="1" s="1"/>
  <c r="AR155" i="1"/>
  <c r="AR154" i="1" s="1"/>
  <c r="AQ155" i="1"/>
  <c r="AQ154" i="1" s="1"/>
  <c r="AP155" i="1"/>
  <c r="AP154" i="1" s="1"/>
  <c r="AO155" i="1"/>
  <c r="AO154" i="1" s="1"/>
  <c r="AN155" i="1"/>
  <c r="AN154" i="1" s="1"/>
  <c r="AM155" i="1"/>
  <c r="AM154" i="1" s="1"/>
  <c r="AL155" i="1"/>
  <c r="AL154" i="1" s="1"/>
  <c r="AK155" i="1"/>
  <c r="AI155" i="1"/>
  <c r="AI154" i="1" s="1"/>
  <c r="AH155" i="1"/>
  <c r="AH154" i="1" s="1"/>
  <c r="AG155" i="1"/>
  <c r="AG154" i="1" s="1"/>
  <c r="AF155" i="1"/>
  <c r="AF154" i="1" s="1"/>
  <c r="AE155" i="1"/>
  <c r="AV150" i="1"/>
  <c r="AV142" i="1" s="1"/>
  <c r="AU150" i="1"/>
  <c r="AU142" i="1" s="1"/>
  <c r="AT150" i="1"/>
  <c r="AT142" i="1" s="1"/>
  <c r="AS150" i="1"/>
  <c r="AS142" i="1" s="1"/>
  <c r="AR150" i="1"/>
  <c r="AR142" i="1" s="1"/>
  <c r="AQ150" i="1"/>
  <c r="AQ142" i="1" s="1"/>
  <c r="AP150" i="1"/>
  <c r="AP142" i="1" s="1"/>
  <c r="AO150" i="1"/>
  <c r="AO142" i="1" s="1"/>
  <c r="AN150" i="1"/>
  <c r="AN142" i="1" s="1"/>
  <c r="AM150" i="1"/>
  <c r="AM142" i="1" s="1"/>
  <c r="AL150" i="1"/>
  <c r="AL142" i="1" s="1"/>
  <c r="AK150" i="1"/>
  <c r="AI150" i="1"/>
  <c r="AI142" i="1" s="1"/>
  <c r="AH150" i="1"/>
  <c r="AH142" i="1" s="1"/>
  <c r="AG150" i="1"/>
  <c r="AG142" i="1" s="1"/>
  <c r="AF150" i="1"/>
  <c r="AF142" i="1" s="1"/>
  <c r="AE15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I140" i="1"/>
  <c r="AH140" i="1"/>
  <c r="AG140" i="1"/>
  <c r="AF140" i="1"/>
  <c r="AE140" i="1"/>
  <c r="AV134" i="1"/>
  <c r="AV132" i="1" s="1"/>
  <c r="AU134" i="1"/>
  <c r="AU132" i="1" s="1"/>
  <c r="AT134" i="1"/>
  <c r="AT132" i="1" s="1"/>
  <c r="AS134" i="1"/>
  <c r="AS132" i="1" s="1"/>
  <c r="AR134" i="1"/>
  <c r="AR132" i="1" s="1"/>
  <c r="AQ134" i="1"/>
  <c r="AQ132" i="1" s="1"/>
  <c r="AP134" i="1"/>
  <c r="AP132" i="1" s="1"/>
  <c r="AO134" i="1"/>
  <c r="AO132" i="1" s="1"/>
  <c r="AN134" i="1"/>
  <c r="AN132" i="1" s="1"/>
  <c r="AM134" i="1"/>
  <c r="AM132" i="1" s="1"/>
  <c r="AL134" i="1"/>
  <c r="AL132" i="1" s="1"/>
  <c r="AK134" i="1"/>
  <c r="AI134" i="1"/>
  <c r="AI132" i="1" s="1"/>
  <c r="AH134" i="1"/>
  <c r="AH132" i="1" s="1"/>
  <c r="AG134" i="1"/>
  <c r="AG132" i="1" s="1"/>
  <c r="AF134" i="1"/>
  <c r="AF132" i="1" s="1"/>
  <c r="AE134" i="1"/>
  <c r="AV117" i="1"/>
  <c r="AV116" i="1" s="1"/>
  <c r="AU117" i="1"/>
  <c r="AU116" i="1" s="1"/>
  <c r="AT117" i="1"/>
  <c r="AT116" i="1" s="1"/>
  <c r="AS117" i="1"/>
  <c r="AS116" i="1" s="1"/>
  <c r="AR117" i="1"/>
  <c r="AR116" i="1" s="1"/>
  <c r="AQ117" i="1"/>
  <c r="AQ116" i="1" s="1"/>
  <c r="AP117" i="1"/>
  <c r="AP116" i="1" s="1"/>
  <c r="AO117" i="1"/>
  <c r="AO116" i="1" s="1"/>
  <c r="AN117" i="1"/>
  <c r="AN116" i="1" s="1"/>
  <c r="AM117" i="1"/>
  <c r="AM116" i="1" s="1"/>
  <c r="AL117" i="1"/>
  <c r="AL116" i="1" s="1"/>
  <c r="AK117" i="1"/>
  <c r="AI117" i="1"/>
  <c r="AI116" i="1" s="1"/>
  <c r="AH117" i="1"/>
  <c r="AH116" i="1" s="1"/>
  <c r="AG117" i="1"/>
  <c r="AG116" i="1" s="1"/>
  <c r="AF117" i="1"/>
  <c r="AF116" i="1" s="1"/>
  <c r="AE117" i="1"/>
  <c r="AV114" i="1"/>
  <c r="AV113" i="1" s="1"/>
  <c r="AU114" i="1"/>
  <c r="AU113" i="1" s="1"/>
  <c r="AT114" i="1"/>
  <c r="AT113" i="1" s="1"/>
  <c r="AS114" i="1"/>
  <c r="AS113" i="1" s="1"/>
  <c r="AR114" i="1"/>
  <c r="AR113" i="1" s="1"/>
  <c r="AQ114" i="1"/>
  <c r="AQ113" i="1" s="1"/>
  <c r="AP114" i="1"/>
  <c r="AP113" i="1" s="1"/>
  <c r="AO114" i="1"/>
  <c r="AO113" i="1" s="1"/>
  <c r="AN114" i="1"/>
  <c r="AN113" i="1" s="1"/>
  <c r="AM114" i="1"/>
  <c r="AM113" i="1" s="1"/>
  <c r="AL114" i="1"/>
  <c r="AL113" i="1" s="1"/>
  <c r="AK114" i="1"/>
  <c r="AI114" i="1"/>
  <c r="AI113" i="1" s="1"/>
  <c r="AH114" i="1"/>
  <c r="AH113" i="1" s="1"/>
  <c r="AG114" i="1"/>
  <c r="AG113" i="1" s="1"/>
  <c r="AF114" i="1"/>
  <c r="AF113" i="1" s="1"/>
  <c r="AE114" i="1"/>
  <c r="AV109" i="1"/>
  <c r="AV100" i="1" s="1"/>
  <c r="AU109" i="1"/>
  <c r="AT109" i="1"/>
  <c r="AT100" i="1" s="1"/>
  <c r="AS109" i="1"/>
  <c r="AS100" i="1" s="1"/>
  <c r="AR109" i="1"/>
  <c r="AR100" i="1" s="1"/>
  <c r="AQ109" i="1"/>
  <c r="AQ100" i="1" s="1"/>
  <c r="AP109" i="1"/>
  <c r="AP100" i="1" s="1"/>
  <c r="AO109" i="1"/>
  <c r="AN109" i="1"/>
  <c r="AN100" i="1" s="1"/>
  <c r="AM109" i="1"/>
  <c r="AM100" i="1" s="1"/>
  <c r="AL109" i="1"/>
  <c r="AL100" i="1" s="1"/>
  <c r="AK109" i="1"/>
  <c r="AI109" i="1"/>
  <c r="AH109" i="1"/>
  <c r="AH100" i="1" s="1"/>
  <c r="AG109" i="1"/>
  <c r="AG100" i="1" s="1"/>
  <c r="AF109" i="1"/>
  <c r="AF100" i="1" s="1"/>
  <c r="AE109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I98" i="1"/>
  <c r="AH98" i="1"/>
  <c r="AG98" i="1"/>
  <c r="AF98" i="1"/>
  <c r="AE98" i="1"/>
  <c r="AV92" i="1"/>
  <c r="AV90" i="1" s="1"/>
  <c r="AU92" i="1"/>
  <c r="AU90" i="1" s="1"/>
  <c r="AT92" i="1"/>
  <c r="AT90" i="1" s="1"/>
  <c r="AS92" i="1"/>
  <c r="AS90" i="1" s="1"/>
  <c r="AR92" i="1"/>
  <c r="AR90" i="1" s="1"/>
  <c r="AQ92" i="1"/>
  <c r="AQ90" i="1" s="1"/>
  <c r="AP92" i="1"/>
  <c r="AP90" i="1" s="1"/>
  <c r="AO92" i="1"/>
  <c r="AO90" i="1" s="1"/>
  <c r="AN92" i="1"/>
  <c r="AN90" i="1" s="1"/>
  <c r="AM92" i="1"/>
  <c r="AM90" i="1" s="1"/>
  <c r="AL92" i="1"/>
  <c r="AL90" i="1" s="1"/>
  <c r="AK92" i="1"/>
  <c r="AI92" i="1"/>
  <c r="AI90" i="1" s="1"/>
  <c r="AH92" i="1"/>
  <c r="AH90" i="1" s="1"/>
  <c r="AG92" i="1"/>
  <c r="AG90" i="1" s="1"/>
  <c r="AF92" i="1"/>
  <c r="AF90" i="1" s="1"/>
  <c r="AE92" i="1"/>
  <c r="AV75" i="1"/>
  <c r="AV74" i="1" s="1"/>
  <c r="AU75" i="1"/>
  <c r="AU74" i="1" s="1"/>
  <c r="AT75" i="1"/>
  <c r="AT74" i="1" s="1"/>
  <c r="AS75" i="1"/>
  <c r="AS74" i="1" s="1"/>
  <c r="AR75" i="1"/>
  <c r="AR74" i="1" s="1"/>
  <c r="AQ75" i="1"/>
  <c r="AQ74" i="1" s="1"/>
  <c r="AP75" i="1"/>
  <c r="AP74" i="1" s="1"/>
  <c r="AO75" i="1"/>
  <c r="AO74" i="1" s="1"/>
  <c r="AN75" i="1"/>
  <c r="AN74" i="1" s="1"/>
  <c r="AM75" i="1"/>
  <c r="AM74" i="1" s="1"/>
  <c r="AL75" i="1"/>
  <c r="AL74" i="1" s="1"/>
  <c r="AK75" i="1"/>
  <c r="AI75" i="1"/>
  <c r="AI74" i="1" s="1"/>
  <c r="AH75" i="1"/>
  <c r="AH74" i="1" s="1"/>
  <c r="AG75" i="1"/>
  <c r="AG74" i="1" s="1"/>
  <c r="AF75" i="1"/>
  <c r="AF74" i="1" s="1"/>
  <c r="AE75" i="1"/>
  <c r="AV72" i="1"/>
  <c r="AV71" i="1" s="1"/>
  <c r="AU72" i="1"/>
  <c r="AU71" i="1" s="1"/>
  <c r="AT72" i="1"/>
  <c r="AT71" i="1" s="1"/>
  <c r="AS72" i="1"/>
  <c r="AS71" i="1" s="1"/>
  <c r="AR72" i="1"/>
  <c r="AR71" i="1" s="1"/>
  <c r="AQ72" i="1"/>
  <c r="AQ71" i="1" s="1"/>
  <c r="AP72" i="1"/>
  <c r="AP71" i="1" s="1"/>
  <c r="AO72" i="1"/>
  <c r="AO71" i="1" s="1"/>
  <c r="AN72" i="1"/>
  <c r="AN71" i="1" s="1"/>
  <c r="AM72" i="1"/>
  <c r="AM71" i="1" s="1"/>
  <c r="AL72" i="1"/>
  <c r="AL71" i="1" s="1"/>
  <c r="AK72" i="1"/>
  <c r="AI72" i="1"/>
  <c r="AI71" i="1" s="1"/>
  <c r="AH72" i="1"/>
  <c r="AH71" i="1" s="1"/>
  <c r="AG72" i="1"/>
  <c r="AG71" i="1" s="1"/>
  <c r="AF72" i="1"/>
  <c r="AF71" i="1" s="1"/>
  <c r="AE72" i="1"/>
  <c r="AV67" i="1"/>
  <c r="AU67" i="1"/>
  <c r="AU59" i="1" s="1"/>
  <c r="AT67" i="1"/>
  <c r="AT59" i="1" s="1"/>
  <c r="AS67" i="1"/>
  <c r="AS59" i="1" s="1"/>
  <c r="AR67" i="1"/>
  <c r="AR59" i="1" s="1"/>
  <c r="AQ67" i="1"/>
  <c r="AP67" i="1"/>
  <c r="AO67" i="1"/>
  <c r="AO59" i="1" s="1"/>
  <c r="AN67" i="1"/>
  <c r="AN59" i="1" s="1"/>
  <c r="AM67" i="1"/>
  <c r="AM59" i="1" s="1"/>
  <c r="AL67" i="1"/>
  <c r="AL59" i="1" s="1"/>
  <c r="AK67" i="1"/>
  <c r="AI67" i="1"/>
  <c r="AI59" i="1" s="1"/>
  <c r="AH67" i="1"/>
  <c r="AH59" i="1" s="1"/>
  <c r="AG67" i="1"/>
  <c r="AG59" i="1" s="1"/>
  <c r="AF67" i="1"/>
  <c r="AF59" i="1" s="1"/>
  <c r="AE6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I57" i="1"/>
  <c r="AH57" i="1"/>
  <c r="AG57" i="1"/>
  <c r="AF57" i="1"/>
  <c r="AE57" i="1"/>
  <c r="AV51" i="1"/>
  <c r="AV49" i="1" s="1"/>
  <c r="AU51" i="1"/>
  <c r="AU49" i="1" s="1"/>
  <c r="AT51" i="1"/>
  <c r="AT49" i="1" s="1"/>
  <c r="AS51" i="1"/>
  <c r="AS49" i="1" s="1"/>
  <c r="AR51" i="1"/>
  <c r="AR49" i="1" s="1"/>
  <c r="AQ51" i="1"/>
  <c r="AQ49" i="1" s="1"/>
  <c r="AP51" i="1"/>
  <c r="AP49" i="1" s="1"/>
  <c r="AO51" i="1"/>
  <c r="AO49" i="1" s="1"/>
  <c r="AN51" i="1"/>
  <c r="AN49" i="1" s="1"/>
  <c r="AM51" i="1"/>
  <c r="AM49" i="1" s="1"/>
  <c r="AL51" i="1"/>
  <c r="AL49" i="1" s="1"/>
  <c r="AK51" i="1"/>
  <c r="AI51" i="1"/>
  <c r="AI49" i="1" s="1"/>
  <c r="AH51" i="1"/>
  <c r="AH49" i="1" s="1"/>
  <c r="AG51" i="1"/>
  <c r="AG49" i="1" s="1"/>
  <c r="AF51" i="1"/>
  <c r="AF49" i="1" s="1"/>
  <c r="AE51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I33" i="1"/>
  <c r="AH33" i="1"/>
  <c r="AG33" i="1"/>
  <c r="AF33" i="1"/>
  <c r="AE33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I32" i="1"/>
  <c r="AH32" i="1"/>
  <c r="AG32" i="1"/>
  <c r="AF32" i="1"/>
  <c r="AE32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I28" i="1"/>
  <c r="AH28" i="1"/>
  <c r="AG28" i="1"/>
  <c r="AF28" i="1"/>
  <c r="AE28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I24" i="1"/>
  <c r="AH24" i="1"/>
  <c r="AG24" i="1"/>
  <c r="AF24" i="1"/>
  <c r="AE24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I23" i="1"/>
  <c r="AH23" i="1"/>
  <c r="AG23" i="1"/>
  <c r="AF23" i="1"/>
  <c r="AE23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I22" i="1"/>
  <c r="AH22" i="1"/>
  <c r="AG22" i="1"/>
  <c r="AF22" i="1"/>
  <c r="AE22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I21" i="1"/>
  <c r="AH21" i="1"/>
  <c r="AG21" i="1"/>
  <c r="AF21" i="1"/>
  <c r="AE21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I20" i="1"/>
  <c r="AH20" i="1"/>
  <c r="AG20" i="1"/>
  <c r="AF20" i="1"/>
  <c r="AE20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I19" i="1"/>
  <c r="AH19" i="1"/>
  <c r="AG19" i="1"/>
  <c r="AF19" i="1"/>
  <c r="AE19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I18" i="1"/>
  <c r="AH18" i="1"/>
  <c r="AG18" i="1"/>
  <c r="AF18" i="1"/>
  <c r="AE18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I17" i="1"/>
  <c r="AH17" i="1"/>
  <c r="AG17" i="1"/>
  <c r="AF17" i="1"/>
  <c r="AE17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I15" i="1"/>
  <c r="AH15" i="1"/>
  <c r="AG15" i="1"/>
  <c r="AF15" i="1"/>
  <c r="AE15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I13" i="1"/>
  <c r="AH13" i="1"/>
  <c r="AG13" i="1"/>
  <c r="AF13" i="1"/>
  <c r="AE13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I12" i="1"/>
  <c r="AH12" i="1"/>
  <c r="AG12" i="1"/>
  <c r="AF12" i="1"/>
  <c r="AE12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I11" i="1"/>
  <c r="AH11" i="1"/>
  <c r="AG11" i="1"/>
  <c r="AF11" i="1"/>
  <c r="AE11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I10" i="1"/>
  <c r="AH10" i="1"/>
  <c r="AG10" i="1"/>
  <c r="AF10" i="1"/>
  <c r="AE10" i="1"/>
  <c r="AV9" i="1"/>
  <c r="AU9" i="1"/>
  <c r="AT9" i="1"/>
  <c r="AS9" i="1"/>
  <c r="AR9" i="1"/>
  <c r="AQ9" i="1"/>
  <c r="AP9" i="1"/>
  <c r="AO9" i="1"/>
  <c r="AN9" i="1"/>
  <c r="AM9" i="1"/>
  <c r="AL9" i="1"/>
  <c r="AK9" i="1"/>
  <c r="AI9" i="1"/>
  <c r="AH9" i="1"/>
  <c r="AG9" i="1"/>
  <c r="AF9" i="1"/>
  <c r="AE9" i="1"/>
  <c r="AV7" i="1"/>
  <c r="AU7" i="1"/>
  <c r="AT7" i="1"/>
  <c r="AS7" i="1"/>
  <c r="AR7" i="1"/>
  <c r="AQ7" i="1"/>
  <c r="AP7" i="1"/>
  <c r="AO7" i="1"/>
  <c r="AN7" i="1"/>
  <c r="AM7" i="1"/>
  <c r="AL7" i="1"/>
  <c r="AK7" i="1"/>
  <c r="AI7" i="1"/>
  <c r="AH7" i="1"/>
  <c r="AG7" i="1"/>
  <c r="AF7" i="1"/>
  <c r="AE7" i="1"/>
  <c r="AA4739" i="1"/>
  <c r="AA4738" i="1" s="1"/>
  <c r="Z4739" i="1"/>
  <c r="Z4738" i="1" s="1"/>
  <c r="Y4739" i="1"/>
  <c r="Y4738" i="1" s="1"/>
  <c r="X4739" i="1"/>
  <c r="X4738" i="1" s="1"/>
  <c r="W4739" i="1"/>
  <c r="W4738" i="1" s="1"/>
  <c r="V4739" i="1"/>
  <c r="V4738" i="1" s="1"/>
  <c r="U4739" i="1"/>
  <c r="U4738" i="1" s="1"/>
  <c r="T4739" i="1"/>
  <c r="T4738" i="1" s="1"/>
  <c r="S4739" i="1"/>
  <c r="S4738" i="1" s="1"/>
  <c r="R4739" i="1"/>
  <c r="R4738" i="1" s="1"/>
  <c r="Q4739" i="1"/>
  <c r="Q4738" i="1" s="1"/>
  <c r="P4739" i="1"/>
  <c r="N4739" i="1"/>
  <c r="N4738" i="1" s="1"/>
  <c r="M4739" i="1"/>
  <c r="M4738" i="1" s="1"/>
  <c r="L4739" i="1"/>
  <c r="L4738" i="1" s="1"/>
  <c r="K4739" i="1"/>
  <c r="K4738" i="1" s="1"/>
  <c r="J4739" i="1"/>
  <c r="AA4734" i="1"/>
  <c r="Z4734" i="1"/>
  <c r="Y4734" i="1"/>
  <c r="X4734" i="1"/>
  <c r="W4734" i="1"/>
  <c r="V4734" i="1"/>
  <c r="U4734" i="1"/>
  <c r="T4734" i="1"/>
  <c r="S4734" i="1"/>
  <c r="R4734" i="1"/>
  <c r="Q4734" i="1"/>
  <c r="P4734" i="1"/>
  <c r="N4734" i="1"/>
  <c r="M4734" i="1"/>
  <c r="L4734" i="1"/>
  <c r="K4734" i="1"/>
  <c r="J4734" i="1"/>
  <c r="AA4723" i="1"/>
  <c r="Z4723" i="1"/>
  <c r="Y4723" i="1"/>
  <c r="X4723" i="1"/>
  <c r="W4723" i="1"/>
  <c r="V4723" i="1"/>
  <c r="U4723" i="1"/>
  <c r="T4723" i="1"/>
  <c r="S4723" i="1"/>
  <c r="R4723" i="1"/>
  <c r="Q4723" i="1"/>
  <c r="P4723" i="1"/>
  <c r="N4723" i="1"/>
  <c r="M4723" i="1"/>
  <c r="L4723" i="1"/>
  <c r="K4723" i="1"/>
  <c r="J4723" i="1"/>
  <c r="AA4717" i="1"/>
  <c r="AA4715" i="1" s="1"/>
  <c r="Z4717" i="1"/>
  <c r="Z4715" i="1" s="1"/>
  <c r="Y4717" i="1"/>
  <c r="Y4715" i="1" s="1"/>
  <c r="X4717" i="1"/>
  <c r="X4715" i="1" s="1"/>
  <c r="W4717" i="1"/>
  <c r="W4715" i="1" s="1"/>
  <c r="V4717" i="1"/>
  <c r="V4715" i="1" s="1"/>
  <c r="U4717" i="1"/>
  <c r="U4715" i="1" s="1"/>
  <c r="T4717" i="1"/>
  <c r="T4715" i="1" s="1"/>
  <c r="S4717" i="1"/>
  <c r="S4715" i="1" s="1"/>
  <c r="R4717" i="1"/>
  <c r="R4715" i="1" s="1"/>
  <c r="Q4717" i="1"/>
  <c r="Q4715" i="1" s="1"/>
  <c r="P4717" i="1"/>
  <c r="N4717" i="1"/>
  <c r="N4715" i="1" s="1"/>
  <c r="M4717" i="1"/>
  <c r="M4715" i="1" s="1"/>
  <c r="L4717" i="1"/>
  <c r="L4715" i="1" s="1"/>
  <c r="K4717" i="1"/>
  <c r="K4715" i="1" s="1"/>
  <c r="J4717" i="1"/>
  <c r="AA4692" i="1"/>
  <c r="AA4691" i="1" s="1"/>
  <c r="Z4692" i="1"/>
  <c r="Z4691" i="1" s="1"/>
  <c r="Y4692" i="1"/>
  <c r="Y4691" i="1" s="1"/>
  <c r="X4692" i="1"/>
  <c r="X4691" i="1" s="1"/>
  <c r="W4692" i="1"/>
  <c r="W4691" i="1" s="1"/>
  <c r="V4692" i="1"/>
  <c r="V4691" i="1" s="1"/>
  <c r="U4692" i="1"/>
  <c r="U4691" i="1" s="1"/>
  <c r="T4692" i="1"/>
  <c r="T4691" i="1" s="1"/>
  <c r="S4692" i="1"/>
  <c r="S4691" i="1" s="1"/>
  <c r="R4692" i="1"/>
  <c r="R4691" i="1" s="1"/>
  <c r="Q4692" i="1"/>
  <c r="Q4691" i="1" s="1"/>
  <c r="P4692" i="1"/>
  <c r="N4692" i="1"/>
  <c r="N4691" i="1" s="1"/>
  <c r="M4692" i="1"/>
  <c r="M4691" i="1" s="1"/>
  <c r="L4692" i="1"/>
  <c r="L4691" i="1" s="1"/>
  <c r="K4692" i="1"/>
  <c r="K4691" i="1" s="1"/>
  <c r="J4692" i="1"/>
  <c r="AA4689" i="1"/>
  <c r="AA4688" i="1" s="1"/>
  <c r="Z4689" i="1"/>
  <c r="Z4688" i="1" s="1"/>
  <c r="Y4689" i="1"/>
  <c r="Y4688" i="1" s="1"/>
  <c r="X4689" i="1"/>
  <c r="X4688" i="1" s="1"/>
  <c r="W4689" i="1"/>
  <c r="W4688" i="1" s="1"/>
  <c r="V4689" i="1"/>
  <c r="V4688" i="1" s="1"/>
  <c r="U4689" i="1"/>
  <c r="U4688" i="1" s="1"/>
  <c r="T4689" i="1"/>
  <c r="T4688" i="1" s="1"/>
  <c r="S4689" i="1"/>
  <c r="S4688" i="1" s="1"/>
  <c r="R4689" i="1"/>
  <c r="R4688" i="1" s="1"/>
  <c r="Q4689" i="1"/>
  <c r="Q4688" i="1" s="1"/>
  <c r="P4689" i="1"/>
  <c r="N4689" i="1"/>
  <c r="N4688" i="1" s="1"/>
  <c r="M4689" i="1"/>
  <c r="M4688" i="1" s="1"/>
  <c r="L4689" i="1"/>
  <c r="L4688" i="1" s="1"/>
  <c r="K4689" i="1"/>
  <c r="K4688" i="1" s="1"/>
  <c r="J4689" i="1"/>
  <c r="AA4684" i="1"/>
  <c r="AA4676" i="1" s="1"/>
  <c r="Z4684" i="1"/>
  <c r="Z4676" i="1" s="1"/>
  <c r="Y4684" i="1"/>
  <c r="Y4676" i="1" s="1"/>
  <c r="X4684" i="1"/>
  <c r="X4676" i="1" s="1"/>
  <c r="W4684" i="1"/>
  <c r="W4676" i="1" s="1"/>
  <c r="V4684" i="1"/>
  <c r="V4676" i="1" s="1"/>
  <c r="U4684" i="1"/>
  <c r="U4676" i="1" s="1"/>
  <c r="T4684" i="1"/>
  <c r="T4676" i="1" s="1"/>
  <c r="S4684" i="1"/>
  <c r="S4676" i="1" s="1"/>
  <c r="R4684" i="1"/>
  <c r="R4676" i="1" s="1"/>
  <c r="Q4684" i="1"/>
  <c r="Q4676" i="1" s="1"/>
  <c r="P4684" i="1"/>
  <c r="N4684" i="1"/>
  <c r="N4676" i="1" s="1"/>
  <c r="M4684" i="1"/>
  <c r="M4676" i="1" s="1"/>
  <c r="L4684" i="1"/>
  <c r="L4676" i="1" s="1"/>
  <c r="K4684" i="1"/>
  <c r="K4676" i="1" s="1"/>
  <c r="J4684" i="1"/>
  <c r="AA4674" i="1"/>
  <c r="Z4674" i="1"/>
  <c r="Y4674" i="1"/>
  <c r="X4674" i="1"/>
  <c r="W4674" i="1"/>
  <c r="V4674" i="1"/>
  <c r="U4674" i="1"/>
  <c r="T4674" i="1"/>
  <c r="S4674" i="1"/>
  <c r="R4674" i="1"/>
  <c r="Q4674" i="1"/>
  <c r="P4674" i="1"/>
  <c r="N4674" i="1"/>
  <c r="M4674" i="1"/>
  <c r="L4674" i="1"/>
  <c r="K4674" i="1"/>
  <c r="J4674" i="1"/>
  <c r="AA4669" i="1"/>
  <c r="AA4667" i="1" s="1"/>
  <c r="Z4669" i="1"/>
  <c r="Z4667" i="1" s="1"/>
  <c r="Y4669" i="1"/>
  <c r="Y4667" i="1" s="1"/>
  <c r="X4669" i="1"/>
  <c r="X4667" i="1" s="1"/>
  <c r="W4669" i="1"/>
  <c r="W4667" i="1" s="1"/>
  <c r="V4669" i="1"/>
  <c r="V4667" i="1" s="1"/>
  <c r="U4669" i="1"/>
  <c r="U4667" i="1" s="1"/>
  <c r="T4669" i="1"/>
  <c r="T4667" i="1" s="1"/>
  <c r="S4669" i="1"/>
  <c r="S4667" i="1" s="1"/>
  <c r="R4669" i="1"/>
  <c r="R4667" i="1" s="1"/>
  <c r="Q4669" i="1"/>
  <c r="Q4667" i="1" s="1"/>
  <c r="P4669" i="1"/>
  <c r="N4669" i="1"/>
  <c r="N4667" i="1" s="1"/>
  <c r="M4669" i="1"/>
  <c r="M4667" i="1" s="1"/>
  <c r="L4669" i="1"/>
  <c r="L4667" i="1" s="1"/>
  <c r="K4669" i="1"/>
  <c r="K4667" i="1" s="1"/>
  <c r="J4669" i="1"/>
  <c r="AA4653" i="1"/>
  <c r="AA4652" i="1" s="1"/>
  <c r="Z4653" i="1"/>
  <c r="Z4652" i="1" s="1"/>
  <c r="Y4653" i="1"/>
  <c r="Y4652" i="1" s="1"/>
  <c r="X4653" i="1"/>
  <c r="X4652" i="1" s="1"/>
  <c r="W4653" i="1"/>
  <c r="W4652" i="1" s="1"/>
  <c r="V4653" i="1"/>
  <c r="V4652" i="1" s="1"/>
  <c r="U4653" i="1"/>
  <c r="U4652" i="1" s="1"/>
  <c r="T4653" i="1"/>
  <c r="T4652" i="1" s="1"/>
  <c r="S4653" i="1"/>
  <c r="S4652" i="1" s="1"/>
  <c r="R4653" i="1"/>
  <c r="R4652" i="1" s="1"/>
  <c r="Q4653" i="1"/>
  <c r="Q4652" i="1" s="1"/>
  <c r="P4653" i="1"/>
  <c r="N4653" i="1"/>
  <c r="N4652" i="1" s="1"/>
  <c r="M4653" i="1"/>
  <c r="M4652" i="1" s="1"/>
  <c r="L4653" i="1"/>
  <c r="L4652" i="1" s="1"/>
  <c r="K4653" i="1"/>
  <c r="K4652" i="1" s="1"/>
  <c r="J4653" i="1"/>
  <c r="AA4650" i="1"/>
  <c r="AA4649" i="1" s="1"/>
  <c r="Z4650" i="1"/>
  <c r="Z4649" i="1" s="1"/>
  <c r="Y4650" i="1"/>
  <c r="Y4649" i="1" s="1"/>
  <c r="X4650" i="1"/>
  <c r="X4649" i="1" s="1"/>
  <c r="W4650" i="1"/>
  <c r="W4649" i="1" s="1"/>
  <c r="V4650" i="1"/>
  <c r="V4649" i="1" s="1"/>
  <c r="U4650" i="1"/>
  <c r="U4649" i="1" s="1"/>
  <c r="T4650" i="1"/>
  <c r="T4649" i="1" s="1"/>
  <c r="S4650" i="1"/>
  <c r="S4649" i="1" s="1"/>
  <c r="R4650" i="1"/>
  <c r="R4649" i="1" s="1"/>
  <c r="Q4650" i="1"/>
  <c r="Q4649" i="1" s="1"/>
  <c r="P4650" i="1"/>
  <c r="N4650" i="1"/>
  <c r="N4649" i="1" s="1"/>
  <c r="M4650" i="1"/>
  <c r="M4649" i="1" s="1"/>
  <c r="L4650" i="1"/>
  <c r="L4649" i="1" s="1"/>
  <c r="K4650" i="1"/>
  <c r="K4649" i="1" s="1"/>
  <c r="J4650" i="1"/>
  <c r="AA4645" i="1"/>
  <c r="AA4636" i="1" s="1"/>
  <c r="Z4645" i="1"/>
  <c r="Z4636" i="1" s="1"/>
  <c r="Y4645" i="1"/>
  <c r="Y4636" i="1" s="1"/>
  <c r="X4645" i="1"/>
  <c r="X4636" i="1" s="1"/>
  <c r="W4645" i="1"/>
  <c r="W4636" i="1" s="1"/>
  <c r="V4645" i="1"/>
  <c r="V4636" i="1" s="1"/>
  <c r="U4645" i="1"/>
  <c r="U4636" i="1" s="1"/>
  <c r="T4645" i="1"/>
  <c r="T4636" i="1" s="1"/>
  <c r="S4645" i="1"/>
  <c r="S4636" i="1" s="1"/>
  <c r="R4645" i="1"/>
  <c r="R4636" i="1" s="1"/>
  <c r="Q4645" i="1"/>
  <c r="Q4636" i="1" s="1"/>
  <c r="P4645" i="1"/>
  <c r="N4645" i="1"/>
  <c r="N4636" i="1" s="1"/>
  <c r="M4645" i="1"/>
  <c r="M4636" i="1" s="1"/>
  <c r="L4645" i="1"/>
  <c r="L4636" i="1" s="1"/>
  <c r="K4645" i="1"/>
  <c r="K4636" i="1" s="1"/>
  <c r="J4645" i="1"/>
  <c r="AA4634" i="1"/>
  <c r="Z4634" i="1"/>
  <c r="Y4634" i="1"/>
  <c r="X4634" i="1"/>
  <c r="W4634" i="1"/>
  <c r="V4634" i="1"/>
  <c r="U4634" i="1"/>
  <c r="T4634" i="1"/>
  <c r="S4634" i="1"/>
  <c r="R4634" i="1"/>
  <c r="Q4634" i="1"/>
  <c r="P4634" i="1"/>
  <c r="N4634" i="1"/>
  <c r="M4634" i="1"/>
  <c r="L4634" i="1"/>
  <c r="K4634" i="1"/>
  <c r="J4634" i="1"/>
  <c r="AA4629" i="1"/>
  <c r="AA4627" i="1" s="1"/>
  <c r="Z4629" i="1"/>
  <c r="Z4627" i="1" s="1"/>
  <c r="Y4629" i="1"/>
  <c r="Y4627" i="1" s="1"/>
  <c r="X4629" i="1"/>
  <c r="X4627" i="1" s="1"/>
  <c r="W4629" i="1"/>
  <c r="W4627" i="1" s="1"/>
  <c r="V4629" i="1"/>
  <c r="V4627" i="1" s="1"/>
  <c r="U4629" i="1"/>
  <c r="U4627" i="1" s="1"/>
  <c r="T4629" i="1"/>
  <c r="T4627" i="1" s="1"/>
  <c r="S4629" i="1"/>
  <c r="S4627" i="1" s="1"/>
  <c r="R4629" i="1"/>
  <c r="R4627" i="1" s="1"/>
  <c r="Q4629" i="1"/>
  <c r="Q4627" i="1" s="1"/>
  <c r="P4629" i="1"/>
  <c r="N4629" i="1"/>
  <c r="N4627" i="1" s="1"/>
  <c r="M4629" i="1"/>
  <c r="M4627" i="1" s="1"/>
  <c r="L4629" i="1"/>
  <c r="L4627" i="1" s="1"/>
  <c r="K4629" i="1"/>
  <c r="K4627" i="1" s="1"/>
  <c r="J4629" i="1"/>
  <c r="AA4611" i="1"/>
  <c r="AA4610" i="1" s="1"/>
  <c r="Z4611" i="1"/>
  <c r="Z4610" i="1" s="1"/>
  <c r="Y4611" i="1"/>
  <c r="Y4610" i="1" s="1"/>
  <c r="X4611" i="1"/>
  <c r="X4610" i="1" s="1"/>
  <c r="W4611" i="1"/>
  <c r="W4610" i="1" s="1"/>
  <c r="V4611" i="1"/>
  <c r="V4610" i="1" s="1"/>
  <c r="U4611" i="1"/>
  <c r="U4610" i="1" s="1"/>
  <c r="T4611" i="1"/>
  <c r="T4610" i="1" s="1"/>
  <c r="S4611" i="1"/>
  <c r="S4610" i="1" s="1"/>
  <c r="R4611" i="1"/>
  <c r="R4610" i="1" s="1"/>
  <c r="Q4611" i="1"/>
  <c r="Q4610" i="1" s="1"/>
  <c r="P4611" i="1"/>
  <c r="N4611" i="1"/>
  <c r="N4610" i="1" s="1"/>
  <c r="M4611" i="1"/>
  <c r="M4610" i="1" s="1"/>
  <c r="L4611" i="1"/>
  <c r="L4610" i="1" s="1"/>
  <c r="K4611" i="1"/>
  <c r="K4610" i="1" s="1"/>
  <c r="J4611" i="1"/>
  <c r="AA4606" i="1"/>
  <c r="AA4605" i="1" s="1"/>
  <c r="Z4606" i="1"/>
  <c r="Z4605" i="1" s="1"/>
  <c r="Y4606" i="1"/>
  <c r="Y4605" i="1" s="1"/>
  <c r="X4606" i="1"/>
  <c r="X4605" i="1" s="1"/>
  <c r="W4606" i="1"/>
  <c r="W4605" i="1" s="1"/>
  <c r="V4606" i="1"/>
  <c r="V4605" i="1" s="1"/>
  <c r="U4606" i="1"/>
  <c r="U4605" i="1" s="1"/>
  <c r="T4606" i="1"/>
  <c r="T4605" i="1" s="1"/>
  <c r="S4606" i="1"/>
  <c r="S4605" i="1" s="1"/>
  <c r="R4606" i="1"/>
  <c r="R4605" i="1" s="1"/>
  <c r="Q4606" i="1"/>
  <c r="Q4605" i="1" s="1"/>
  <c r="P4606" i="1"/>
  <c r="N4606" i="1"/>
  <c r="N4605" i="1" s="1"/>
  <c r="M4606" i="1"/>
  <c r="M4605" i="1" s="1"/>
  <c r="L4606" i="1"/>
  <c r="L4605" i="1" s="1"/>
  <c r="K4606" i="1"/>
  <c r="K4605" i="1" s="1"/>
  <c r="J4606" i="1"/>
  <c r="AA4601" i="1"/>
  <c r="AA4592" i="1" s="1"/>
  <c r="Z4601" i="1"/>
  <c r="Z4592" i="1" s="1"/>
  <c r="Y4601" i="1"/>
  <c r="Y4592" i="1" s="1"/>
  <c r="X4601" i="1"/>
  <c r="X4592" i="1" s="1"/>
  <c r="W4601" i="1"/>
  <c r="W4592" i="1" s="1"/>
  <c r="V4601" i="1"/>
  <c r="V4592" i="1" s="1"/>
  <c r="U4601" i="1"/>
  <c r="U4592" i="1" s="1"/>
  <c r="T4601" i="1"/>
  <c r="T4592" i="1" s="1"/>
  <c r="S4601" i="1"/>
  <c r="S4592" i="1" s="1"/>
  <c r="R4601" i="1"/>
  <c r="R4592" i="1" s="1"/>
  <c r="Q4601" i="1"/>
  <c r="Q4592" i="1" s="1"/>
  <c r="P4601" i="1"/>
  <c r="N4601" i="1"/>
  <c r="N4592" i="1" s="1"/>
  <c r="M4601" i="1"/>
  <c r="M4592" i="1" s="1"/>
  <c r="L4601" i="1"/>
  <c r="L4592" i="1" s="1"/>
  <c r="K4601" i="1"/>
  <c r="K4592" i="1" s="1"/>
  <c r="J4601" i="1"/>
  <c r="AA4590" i="1"/>
  <c r="Z4590" i="1"/>
  <c r="Y4590" i="1"/>
  <c r="X4590" i="1"/>
  <c r="W4590" i="1"/>
  <c r="V4590" i="1"/>
  <c r="U4590" i="1"/>
  <c r="T4590" i="1"/>
  <c r="S4590" i="1"/>
  <c r="R4590" i="1"/>
  <c r="Q4590" i="1"/>
  <c r="P4590" i="1"/>
  <c r="N4590" i="1"/>
  <c r="M4590" i="1"/>
  <c r="L4590" i="1"/>
  <c r="K4590" i="1"/>
  <c r="J4590" i="1"/>
  <c r="AA4584" i="1"/>
  <c r="AA4582" i="1" s="1"/>
  <c r="Z4584" i="1"/>
  <c r="Z4582" i="1" s="1"/>
  <c r="Y4584" i="1"/>
  <c r="Y4582" i="1" s="1"/>
  <c r="X4584" i="1"/>
  <c r="X4582" i="1" s="1"/>
  <c r="W4584" i="1"/>
  <c r="W4582" i="1" s="1"/>
  <c r="V4584" i="1"/>
  <c r="V4582" i="1" s="1"/>
  <c r="U4584" i="1"/>
  <c r="U4582" i="1" s="1"/>
  <c r="T4584" i="1"/>
  <c r="T4582" i="1" s="1"/>
  <c r="S4584" i="1"/>
  <c r="S4582" i="1" s="1"/>
  <c r="R4584" i="1"/>
  <c r="R4582" i="1" s="1"/>
  <c r="Q4584" i="1"/>
  <c r="Q4582" i="1" s="1"/>
  <c r="P4584" i="1"/>
  <c r="N4584" i="1"/>
  <c r="N4582" i="1" s="1"/>
  <c r="M4584" i="1"/>
  <c r="M4582" i="1" s="1"/>
  <c r="L4584" i="1"/>
  <c r="L4582" i="1" s="1"/>
  <c r="K4584" i="1"/>
  <c r="K4582" i="1" s="1"/>
  <c r="J4584" i="1"/>
  <c r="AA4568" i="1"/>
  <c r="AA4567" i="1" s="1"/>
  <c r="Z4568" i="1"/>
  <c r="Z4567" i="1" s="1"/>
  <c r="Y4568" i="1"/>
  <c r="Y4567" i="1" s="1"/>
  <c r="X4568" i="1"/>
  <c r="X4567" i="1" s="1"/>
  <c r="W4568" i="1"/>
  <c r="W4567" i="1" s="1"/>
  <c r="V4568" i="1"/>
  <c r="V4567" i="1" s="1"/>
  <c r="U4568" i="1"/>
  <c r="U4567" i="1" s="1"/>
  <c r="T4568" i="1"/>
  <c r="T4567" i="1" s="1"/>
  <c r="S4568" i="1"/>
  <c r="S4567" i="1" s="1"/>
  <c r="R4568" i="1"/>
  <c r="R4567" i="1" s="1"/>
  <c r="Q4568" i="1"/>
  <c r="Q4567" i="1" s="1"/>
  <c r="P4568" i="1"/>
  <c r="N4568" i="1"/>
  <c r="N4567" i="1" s="1"/>
  <c r="M4568" i="1"/>
  <c r="M4567" i="1" s="1"/>
  <c r="L4568" i="1"/>
  <c r="L4567" i="1" s="1"/>
  <c r="K4568" i="1"/>
  <c r="K4567" i="1" s="1"/>
  <c r="J4568" i="1"/>
  <c r="AA4565" i="1"/>
  <c r="AA4564" i="1" s="1"/>
  <c r="Z4565" i="1"/>
  <c r="Z4564" i="1" s="1"/>
  <c r="Y4565" i="1"/>
  <c r="Y4564" i="1" s="1"/>
  <c r="X4565" i="1"/>
  <c r="X4564" i="1" s="1"/>
  <c r="W4565" i="1"/>
  <c r="W4564" i="1" s="1"/>
  <c r="V4565" i="1"/>
  <c r="V4564" i="1" s="1"/>
  <c r="U4565" i="1"/>
  <c r="U4564" i="1" s="1"/>
  <c r="T4565" i="1"/>
  <c r="T4564" i="1" s="1"/>
  <c r="S4565" i="1"/>
  <c r="S4564" i="1" s="1"/>
  <c r="R4565" i="1"/>
  <c r="R4564" i="1" s="1"/>
  <c r="Q4565" i="1"/>
  <c r="Q4564" i="1" s="1"/>
  <c r="P4565" i="1"/>
  <c r="N4565" i="1"/>
  <c r="N4564" i="1" s="1"/>
  <c r="M4565" i="1"/>
  <c r="M4564" i="1" s="1"/>
  <c r="L4565" i="1"/>
  <c r="L4564" i="1" s="1"/>
  <c r="K4565" i="1"/>
  <c r="K4564" i="1" s="1"/>
  <c r="J4565" i="1"/>
  <c r="AA4560" i="1"/>
  <c r="AA4551" i="1" s="1"/>
  <c r="Z4560" i="1"/>
  <c r="Z4551" i="1" s="1"/>
  <c r="Y4560" i="1"/>
  <c r="Y4551" i="1" s="1"/>
  <c r="X4560" i="1"/>
  <c r="X4551" i="1" s="1"/>
  <c r="W4560" i="1"/>
  <c r="W4551" i="1" s="1"/>
  <c r="V4560" i="1"/>
  <c r="V4551" i="1" s="1"/>
  <c r="U4560" i="1"/>
  <c r="U4551" i="1" s="1"/>
  <c r="T4560" i="1"/>
  <c r="T4551" i="1" s="1"/>
  <c r="S4560" i="1"/>
  <c r="S4551" i="1" s="1"/>
  <c r="R4560" i="1"/>
  <c r="R4551" i="1" s="1"/>
  <c r="Q4560" i="1"/>
  <c r="Q4551" i="1" s="1"/>
  <c r="P4560" i="1"/>
  <c r="N4560" i="1"/>
  <c r="N4551" i="1" s="1"/>
  <c r="M4560" i="1"/>
  <c r="M4551" i="1" s="1"/>
  <c r="L4560" i="1"/>
  <c r="L4551" i="1" s="1"/>
  <c r="K4560" i="1"/>
  <c r="K4551" i="1" s="1"/>
  <c r="J4560" i="1"/>
  <c r="AA4549" i="1"/>
  <c r="Z4549" i="1"/>
  <c r="Y4549" i="1"/>
  <c r="X4549" i="1"/>
  <c r="W4549" i="1"/>
  <c r="V4549" i="1"/>
  <c r="U4549" i="1"/>
  <c r="T4549" i="1"/>
  <c r="S4549" i="1"/>
  <c r="R4549" i="1"/>
  <c r="Q4549" i="1"/>
  <c r="P4549" i="1"/>
  <c r="N4549" i="1"/>
  <c r="M4549" i="1"/>
  <c r="L4549" i="1"/>
  <c r="K4549" i="1"/>
  <c r="J4549" i="1"/>
  <c r="AA4543" i="1"/>
  <c r="AA4541" i="1" s="1"/>
  <c r="Z4543" i="1"/>
  <c r="Z4541" i="1" s="1"/>
  <c r="Y4543" i="1"/>
  <c r="Y4541" i="1" s="1"/>
  <c r="X4543" i="1"/>
  <c r="X4541" i="1" s="1"/>
  <c r="W4543" i="1"/>
  <c r="W4541" i="1" s="1"/>
  <c r="V4543" i="1"/>
  <c r="V4541" i="1" s="1"/>
  <c r="U4543" i="1"/>
  <c r="U4541" i="1" s="1"/>
  <c r="T4543" i="1"/>
  <c r="T4541" i="1" s="1"/>
  <c r="S4543" i="1"/>
  <c r="S4541" i="1" s="1"/>
  <c r="R4543" i="1"/>
  <c r="R4541" i="1" s="1"/>
  <c r="Q4543" i="1"/>
  <c r="Q4541" i="1" s="1"/>
  <c r="P4543" i="1"/>
  <c r="N4543" i="1"/>
  <c r="N4541" i="1" s="1"/>
  <c r="M4543" i="1"/>
  <c r="M4541" i="1" s="1"/>
  <c r="L4543" i="1"/>
  <c r="L4541" i="1" s="1"/>
  <c r="K4543" i="1"/>
  <c r="K4541" i="1" s="1"/>
  <c r="J4543" i="1"/>
  <c r="AA4527" i="1"/>
  <c r="AA4526" i="1" s="1"/>
  <c r="Z4527" i="1"/>
  <c r="Z4526" i="1" s="1"/>
  <c r="Y4527" i="1"/>
  <c r="Y4526" i="1" s="1"/>
  <c r="X4527" i="1"/>
  <c r="X4526" i="1" s="1"/>
  <c r="W4527" i="1"/>
  <c r="W4526" i="1" s="1"/>
  <c r="V4527" i="1"/>
  <c r="V4526" i="1" s="1"/>
  <c r="U4527" i="1"/>
  <c r="U4526" i="1" s="1"/>
  <c r="T4527" i="1"/>
  <c r="T4526" i="1" s="1"/>
  <c r="S4527" i="1"/>
  <c r="S4526" i="1" s="1"/>
  <c r="R4527" i="1"/>
  <c r="R4526" i="1" s="1"/>
  <c r="Q4527" i="1"/>
  <c r="Q4526" i="1" s="1"/>
  <c r="P4527" i="1"/>
  <c r="N4527" i="1"/>
  <c r="N4526" i="1" s="1"/>
  <c r="M4527" i="1"/>
  <c r="M4526" i="1" s="1"/>
  <c r="L4527" i="1"/>
  <c r="L4526" i="1" s="1"/>
  <c r="K4527" i="1"/>
  <c r="K4526" i="1" s="1"/>
  <c r="J4527" i="1"/>
  <c r="AA4522" i="1"/>
  <c r="AA4521" i="1" s="1"/>
  <c r="Z4522" i="1"/>
  <c r="Z4521" i="1" s="1"/>
  <c r="Y4522" i="1"/>
  <c r="Y4521" i="1" s="1"/>
  <c r="X4522" i="1"/>
  <c r="X4521" i="1" s="1"/>
  <c r="W4522" i="1"/>
  <c r="W4521" i="1" s="1"/>
  <c r="V4522" i="1"/>
  <c r="V4521" i="1" s="1"/>
  <c r="U4522" i="1"/>
  <c r="U4521" i="1" s="1"/>
  <c r="T4522" i="1"/>
  <c r="T4521" i="1" s="1"/>
  <c r="S4522" i="1"/>
  <c r="S4521" i="1" s="1"/>
  <c r="R4522" i="1"/>
  <c r="R4521" i="1" s="1"/>
  <c r="Q4522" i="1"/>
  <c r="Q4521" i="1" s="1"/>
  <c r="P4522" i="1"/>
  <c r="N4522" i="1"/>
  <c r="N4521" i="1" s="1"/>
  <c r="M4522" i="1"/>
  <c r="M4521" i="1" s="1"/>
  <c r="L4522" i="1"/>
  <c r="L4521" i="1" s="1"/>
  <c r="K4522" i="1"/>
  <c r="K4521" i="1" s="1"/>
  <c r="J4522" i="1"/>
  <c r="AA4519" i="1"/>
  <c r="AA4518" i="1" s="1"/>
  <c r="Z4519" i="1"/>
  <c r="Z4518" i="1" s="1"/>
  <c r="Y4519" i="1"/>
  <c r="Y4518" i="1" s="1"/>
  <c r="X4519" i="1"/>
  <c r="X4518" i="1" s="1"/>
  <c r="W4519" i="1"/>
  <c r="W4518" i="1" s="1"/>
  <c r="V4519" i="1"/>
  <c r="V4518" i="1" s="1"/>
  <c r="U4519" i="1"/>
  <c r="U4518" i="1" s="1"/>
  <c r="T4519" i="1"/>
  <c r="T4518" i="1" s="1"/>
  <c r="S4519" i="1"/>
  <c r="S4518" i="1" s="1"/>
  <c r="R4519" i="1"/>
  <c r="R4518" i="1" s="1"/>
  <c r="Q4519" i="1"/>
  <c r="Q4518" i="1" s="1"/>
  <c r="P4519" i="1"/>
  <c r="N4519" i="1"/>
  <c r="N4518" i="1" s="1"/>
  <c r="M4519" i="1"/>
  <c r="M4518" i="1" s="1"/>
  <c r="L4519" i="1"/>
  <c r="L4518" i="1" s="1"/>
  <c r="K4519" i="1"/>
  <c r="K4518" i="1" s="1"/>
  <c r="J4519" i="1"/>
  <c r="AA4514" i="1"/>
  <c r="AA4513" i="1" s="1"/>
  <c r="Z4514" i="1"/>
  <c r="Z4513" i="1" s="1"/>
  <c r="Y4514" i="1"/>
  <c r="Y4513" i="1" s="1"/>
  <c r="X4514" i="1"/>
  <c r="X4513" i="1" s="1"/>
  <c r="W4514" i="1"/>
  <c r="W4513" i="1" s="1"/>
  <c r="V4514" i="1"/>
  <c r="V4513" i="1" s="1"/>
  <c r="U4514" i="1"/>
  <c r="U4513" i="1" s="1"/>
  <c r="T4514" i="1"/>
  <c r="T4513" i="1" s="1"/>
  <c r="S4514" i="1"/>
  <c r="S4513" i="1" s="1"/>
  <c r="R4514" i="1"/>
  <c r="R4513" i="1" s="1"/>
  <c r="Q4514" i="1"/>
  <c r="Q4513" i="1" s="1"/>
  <c r="P4514" i="1"/>
  <c r="N4514" i="1"/>
  <c r="N4513" i="1" s="1"/>
  <c r="M4514" i="1"/>
  <c r="M4513" i="1" s="1"/>
  <c r="L4514" i="1"/>
  <c r="L4513" i="1" s="1"/>
  <c r="K4514" i="1"/>
  <c r="K4513" i="1" s="1"/>
  <c r="J4514" i="1"/>
  <c r="AA4509" i="1"/>
  <c r="AA4500" i="1" s="1"/>
  <c r="Z4509" i="1"/>
  <c r="Z4500" i="1" s="1"/>
  <c r="Y4509" i="1"/>
  <c r="Y4500" i="1" s="1"/>
  <c r="X4509" i="1"/>
  <c r="X4500" i="1" s="1"/>
  <c r="W4509" i="1"/>
  <c r="W4500" i="1" s="1"/>
  <c r="V4509" i="1"/>
  <c r="V4500" i="1" s="1"/>
  <c r="U4509" i="1"/>
  <c r="U4500" i="1" s="1"/>
  <c r="T4509" i="1"/>
  <c r="T4500" i="1" s="1"/>
  <c r="S4509" i="1"/>
  <c r="S4500" i="1" s="1"/>
  <c r="R4509" i="1"/>
  <c r="R4500" i="1" s="1"/>
  <c r="Q4509" i="1"/>
  <c r="Q4500" i="1" s="1"/>
  <c r="P4509" i="1"/>
  <c r="N4509" i="1"/>
  <c r="N4500" i="1" s="1"/>
  <c r="M4509" i="1"/>
  <c r="M4500" i="1" s="1"/>
  <c r="L4509" i="1"/>
  <c r="L4500" i="1" s="1"/>
  <c r="K4509" i="1"/>
  <c r="K4500" i="1" s="1"/>
  <c r="J4509" i="1"/>
  <c r="AA4498" i="1"/>
  <c r="Z4498" i="1"/>
  <c r="Y4498" i="1"/>
  <c r="X4498" i="1"/>
  <c r="W4498" i="1"/>
  <c r="V4498" i="1"/>
  <c r="U4498" i="1"/>
  <c r="T4498" i="1"/>
  <c r="S4498" i="1"/>
  <c r="R4498" i="1"/>
  <c r="Q4498" i="1"/>
  <c r="P4498" i="1"/>
  <c r="N4498" i="1"/>
  <c r="M4498" i="1"/>
  <c r="L4498" i="1"/>
  <c r="K4498" i="1"/>
  <c r="J4498" i="1"/>
  <c r="AA4492" i="1"/>
  <c r="AA4490" i="1" s="1"/>
  <c r="Z4492" i="1"/>
  <c r="Z4490" i="1" s="1"/>
  <c r="Y4492" i="1"/>
  <c r="Y4490" i="1" s="1"/>
  <c r="X4492" i="1"/>
  <c r="X4490" i="1" s="1"/>
  <c r="W4492" i="1"/>
  <c r="W4490" i="1" s="1"/>
  <c r="V4492" i="1"/>
  <c r="V4490" i="1" s="1"/>
  <c r="U4492" i="1"/>
  <c r="U4490" i="1" s="1"/>
  <c r="T4492" i="1"/>
  <c r="T4490" i="1" s="1"/>
  <c r="S4492" i="1"/>
  <c r="S4490" i="1" s="1"/>
  <c r="R4492" i="1"/>
  <c r="R4490" i="1" s="1"/>
  <c r="Q4492" i="1"/>
  <c r="Q4490" i="1" s="1"/>
  <c r="P4492" i="1"/>
  <c r="N4492" i="1"/>
  <c r="N4490" i="1" s="1"/>
  <c r="M4492" i="1"/>
  <c r="M4490" i="1" s="1"/>
  <c r="L4492" i="1"/>
  <c r="L4490" i="1" s="1"/>
  <c r="K4492" i="1"/>
  <c r="K4490" i="1" s="1"/>
  <c r="J4492" i="1"/>
  <c r="AA4474" i="1"/>
  <c r="AA4473" i="1" s="1"/>
  <c r="Z4474" i="1"/>
  <c r="Z4473" i="1" s="1"/>
  <c r="Y4474" i="1"/>
  <c r="Y4473" i="1" s="1"/>
  <c r="X4474" i="1"/>
  <c r="X4473" i="1" s="1"/>
  <c r="W4474" i="1"/>
  <c r="W4473" i="1" s="1"/>
  <c r="V4474" i="1"/>
  <c r="V4473" i="1" s="1"/>
  <c r="U4474" i="1"/>
  <c r="U4473" i="1" s="1"/>
  <c r="T4474" i="1"/>
  <c r="T4473" i="1" s="1"/>
  <c r="S4474" i="1"/>
  <c r="S4473" i="1" s="1"/>
  <c r="R4474" i="1"/>
  <c r="R4473" i="1" s="1"/>
  <c r="Q4474" i="1"/>
  <c r="Q4473" i="1" s="1"/>
  <c r="P4474" i="1"/>
  <c r="N4474" i="1"/>
  <c r="N4473" i="1" s="1"/>
  <c r="M4474" i="1"/>
  <c r="M4473" i="1" s="1"/>
  <c r="L4474" i="1"/>
  <c r="L4473" i="1" s="1"/>
  <c r="K4474" i="1"/>
  <c r="K4473" i="1" s="1"/>
  <c r="J4474" i="1"/>
  <c r="AA4469" i="1"/>
  <c r="AA4468" i="1" s="1"/>
  <c r="Z4469" i="1"/>
  <c r="Z4468" i="1" s="1"/>
  <c r="Y4469" i="1"/>
  <c r="Y4468" i="1" s="1"/>
  <c r="X4469" i="1"/>
  <c r="X4468" i="1" s="1"/>
  <c r="W4469" i="1"/>
  <c r="W4468" i="1" s="1"/>
  <c r="V4469" i="1"/>
  <c r="V4468" i="1" s="1"/>
  <c r="U4469" i="1"/>
  <c r="U4468" i="1" s="1"/>
  <c r="T4469" i="1"/>
  <c r="T4468" i="1" s="1"/>
  <c r="S4469" i="1"/>
  <c r="S4468" i="1" s="1"/>
  <c r="R4469" i="1"/>
  <c r="R4468" i="1" s="1"/>
  <c r="Q4469" i="1"/>
  <c r="Q4468" i="1" s="1"/>
  <c r="P4469" i="1"/>
  <c r="N4469" i="1"/>
  <c r="N4468" i="1" s="1"/>
  <c r="M4469" i="1"/>
  <c r="M4468" i="1" s="1"/>
  <c r="L4469" i="1"/>
  <c r="L4468" i="1" s="1"/>
  <c r="K4469" i="1"/>
  <c r="K4468" i="1" s="1"/>
  <c r="J4469" i="1"/>
  <c r="AA4464" i="1"/>
  <c r="AA4455" i="1" s="1"/>
  <c r="Z4464" i="1"/>
  <c r="Z4455" i="1" s="1"/>
  <c r="Y4464" i="1"/>
  <c r="Y4455" i="1" s="1"/>
  <c r="X4464" i="1"/>
  <c r="X4455" i="1" s="1"/>
  <c r="W4464" i="1"/>
  <c r="W4455" i="1" s="1"/>
  <c r="V4464" i="1"/>
  <c r="V4455" i="1" s="1"/>
  <c r="U4464" i="1"/>
  <c r="U4455" i="1" s="1"/>
  <c r="T4464" i="1"/>
  <c r="T4455" i="1" s="1"/>
  <c r="S4464" i="1"/>
  <c r="S4455" i="1" s="1"/>
  <c r="R4455" i="1"/>
  <c r="Q4464" i="1"/>
  <c r="Q4455" i="1" s="1"/>
  <c r="N4464" i="1"/>
  <c r="N4455" i="1" s="1"/>
  <c r="M4464" i="1"/>
  <c r="M4455" i="1" s="1"/>
  <c r="L4464" i="1"/>
  <c r="L4455" i="1" s="1"/>
  <c r="K4464" i="1"/>
  <c r="K4455" i="1" s="1"/>
  <c r="J4464" i="1"/>
  <c r="AA4453" i="1"/>
  <c r="Z4453" i="1"/>
  <c r="Y4453" i="1"/>
  <c r="X4453" i="1"/>
  <c r="W4453" i="1"/>
  <c r="V4453" i="1"/>
  <c r="U4453" i="1"/>
  <c r="T4453" i="1"/>
  <c r="S4453" i="1"/>
  <c r="R4453" i="1"/>
  <c r="Q4453" i="1"/>
  <c r="P4453" i="1"/>
  <c r="N4453" i="1"/>
  <c r="M4453" i="1"/>
  <c r="L4453" i="1"/>
  <c r="K4453" i="1"/>
  <c r="J4453" i="1"/>
  <c r="AA4447" i="1"/>
  <c r="AA4445" i="1" s="1"/>
  <c r="Z4447" i="1"/>
  <c r="Z4445" i="1" s="1"/>
  <c r="Y4447" i="1"/>
  <c r="Y4445" i="1" s="1"/>
  <c r="X4447" i="1"/>
  <c r="X4445" i="1" s="1"/>
  <c r="W4447" i="1"/>
  <c r="W4445" i="1" s="1"/>
  <c r="V4447" i="1"/>
  <c r="V4445" i="1" s="1"/>
  <c r="U4447" i="1"/>
  <c r="U4445" i="1" s="1"/>
  <c r="T4447" i="1"/>
  <c r="T4445" i="1" s="1"/>
  <c r="S4447" i="1"/>
  <c r="S4445" i="1" s="1"/>
  <c r="R4447" i="1"/>
  <c r="R4445" i="1" s="1"/>
  <c r="Q4447" i="1"/>
  <c r="Q4445" i="1" s="1"/>
  <c r="P4447" i="1"/>
  <c r="N4447" i="1"/>
  <c r="N4445" i="1" s="1"/>
  <c r="M4447" i="1"/>
  <c r="M4445" i="1" s="1"/>
  <c r="L4447" i="1"/>
  <c r="L4445" i="1" s="1"/>
  <c r="K4447" i="1"/>
  <c r="K4445" i="1" s="1"/>
  <c r="J4447" i="1"/>
  <c r="AA4429" i="1"/>
  <c r="AA4428" i="1" s="1"/>
  <c r="Z4429" i="1"/>
  <c r="Z4428" i="1" s="1"/>
  <c r="Y4429" i="1"/>
  <c r="Y4428" i="1" s="1"/>
  <c r="X4429" i="1"/>
  <c r="X4428" i="1" s="1"/>
  <c r="W4429" i="1"/>
  <c r="W4428" i="1" s="1"/>
  <c r="V4429" i="1"/>
  <c r="V4428" i="1" s="1"/>
  <c r="U4429" i="1"/>
  <c r="U4428" i="1" s="1"/>
  <c r="T4429" i="1"/>
  <c r="T4428" i="1" s="1"/>
  <c r="S4429" i="1"/>
  <c r="S4428" i="1" s="1"/>
  <c r="R4429" i="1"/>
  <c r="R4428" i="1" s="1"/>
  <c r="Q4429" i="1"/>
  <c r="Q4428" i="1" s="1"/>
  <c r="P4429" i="1"/>
  <c r="N4429" i="1"/>
  <c r="N4428" i="1" s="1"/>
  <c r="M4429" i="1"/>
  <c r="M4428" i="1" s="1"/>
  <c r="L4429" i="1"/>
  <c r="L4428" i="1" s="1"/>
  <c r="K4429" i="1"/>
  <c r="K4428" i="1" s="1"/>
  <c r="J4429" i="1"/>
  <c r="AA4424" i="1"/>
  <c r="AA4423" i="1" s="1"/>
  <c r="Z4424" i="1"/>
  <c r="Z4423" i="1" s="1"/>
  <c r="Y4424" i="1"/>
  <c r="Y4423" i="1" s="1"/>
  <c r="X4424" i="1"/>
  <c r="X4423" i="1" s="1"/>
  <c r="W4424" i="1"/>
  <c r="W4423" i="1" s="1"/>
  <c r="V4424" i="1"/>
  <c r="V4423" i="1" s="1"/>
  <c r="U4424" i="1"/>
  <c r="U4423" i="1" s="1"/>
  <c r="T4424" i="1"/>
  <c r="T4423" i="1" s="1"/>
  <c r="S4424" i="1"/>
  <c r="S4423" i="1" s="1"/>
  <c r="R4424" i="1"/>
  <c r="R4423" i="1" s="1"/>
  <c r="Q4424" i="1"/>
  <c r="Q4423" i="1" s="1"/>
  <c r="P4424" i="1"/>
  <c r="N4424" i="1"/>
  <c r="N4423" i="1" s="1"/>
  <c r="M4424" i="1"/>
  <c r="M4423" i="1" s="1"/>
  <c r="L4424" i="1"/>
  <c r="L4423" i="1" s="1"/>
  <c r="K4424" i="1"/>
  <c r="K4423" i="1" s="1"/>
  <c r="J4424" i="1"/>
  <c r="AA4418" i="1"/>
  <c r="AA4409" i="1" s="1"/>
  <c r="Z4418" i="1"/>
  <c r="Z4409" i="1" s="1"/>
  <c r="Y4418" i="1"/>
  <c r="Y4409" i="1" s="1"/>
  <c r="X4418" i="1"/>
  <c r="X4409" i="1" s="1"/>
  <c r="W4418" i="1"/>
  <c r="W4409" i="1" s="1"/>
  <c r="V4418" i="1"/>
  <c r="V4409" i="1" s="1"/>
  <c r="U4418" i="1"/>
  <c r="U4409" i="1" s="1"/>
  <c r="T4418" i="1"/>
  <c r="T4409" i="1" s="1"/>
  <c r="S4418" i="1"/>
  <c r="S4409" i="1" s="1"/>
  <c r="R4418" i="1"/>
  <c r="R4409" i="1" s="1"/>
  <c r="Q4418" i="1"/>
  <c r="Q4409" i="1" s="1"/>
  <c r="P4418" i="1"/>
  <c r="N4418" i="1"/>
  <c r="N4409" i="1" s="1"/>
  <c r="M4418" i="1"/>
  <c r="M4409" i="1" s="1"/>
  <c r="L4418" i="1"/>
  <c r="L4409" i="1" s="1"/>
  <c r="K4418" i="1"/>
  <c r="K4409" i="1" s="1"/>
  <c r="J4418" i="1"/>
  <c r="AA4407" i="1"/>
  <c r="Z4407" i="1"/>
  <c r="Y4407" i="1"/>
  <c r="X4407" i="1"/>
  <c r="W4407" i="1"/>
  <c r="V4407" i="1"/>
  <c r="U4407" i="1"/>
  <c r="T4407" i="1"/>
  <c r="S4407" i="1"/>
  <c r="R4407" i="1"/>
  <c r="Q4407" i="1"/>
  <c r="P4407" i="1"/>
  <c r="N4407" i="1"/>
  <c r="M4407" i="1"/>
  <c r="L4407" i="1"/>
  <c r="K4407" i="1"/>
  <c r="J4407" i="1"/>
  <c r="AA4401" i="1"/>
  <c r="AA4399" i="1" s="1"/>
  <c r="Z4401" i="1"/>
  <c r="Z4399" i="1" s="1"/>
  <c r="Y4401" i="1"/>
  <c r="Y4399" i="1" s="1"/>
  <c r="X4401" i="1"/>
  <c r="X4399" i="1" s="1"/>
  <c r="W4401" i="1"/>
  <c r="W4399" i="1" s="1"/>
  <c r="V4401" i="1"/>
  <c r="V4399" i="1" s="1"/>
  <c r="U4401" i="1"/>
  <c r="U4399" i="1" s="1"/>
  <c r="T4401" i="1"/>
  <c r="T4399" i="1" s="1"/>
  <c r="S4401" i="1"/>
  <c r="S4399" i="1" s="1"/>
  <c r="R4401" i="1"/>
  <c r="R4399" i="1" s="1"/>
  <c r="Q4401" i="1"/>
  <c r="Q4399" i="1" s="1"/>
  <c r="P4401" i="1"/>
  <c r="N4401" i="1"/>
  <c r="N4399" i="1" s="1"/>
  <c r="M4401" i="1"/>
  <c r="M4399" i="1" s="1"/>
  <c r="L4401" i="1"/>
  <c r="L4399" i="1" s="1"/>
  <c r="K4401" i="1"/>
  <c r="K4399" i="1" s="1"/>
  <c r="J4401" i="1"/>
  <c r="AA4383" i="1"/>
  <c r="AA4382" i="1" s="1"/>
  <c r="Z4383" i="1"/>
  <c r="Z4382" i="1" s="1"/>
  <c r="Y4383" i="1"/>
  <c r="Y4382" i="1" s="1"/>
  <c r="X4383" i="1"/>
  <c r="X4382" i="1" s="1"/>
  <c r="W4383" i="1"/>
  <c r="W4382" i="1" s="1"/>
  <c r="V4383" i="1"/>
  <c r="V4382" i="1" s="1"/>
  <c r="U4383" i="1"/>
  <c r="U4382" i="1" s="1"/>
  <c r="T4383" i="1"/>
  <c r="T4382" i="1" s="1"/>
  <c r="S4383" i="1"/>
  <c r="S4382" i="1" s="1"/>
  <c r="R4383" i="1"/>
  <c r="R4382" i="1" s="1"/>
  <c r="Q4383" i="1"/>
  <c r="Q4382" i="1" s="1"/>
  <c r="P4383" i="1"/>
  <c r="N4383" i="1"/>
  <c r="N4382" i="1" s="1"/>
  <c r="M4383" i="1"/>
  <c r="M4382" i="1" s="1"/>
  <c r="L4383" i="1"/>
  <c r="L4382" i="1" s="1"/>
  <c r="K4383" i="1"/>
  <c r="K4382" i="1" s="1"/>
  <c r="J4383" i="1"/>
  <c r="AA4378" i="1"/>
  <c r="AA4377" i="1" s="1"/>
  <c r="Z4378" i="1"/>
  <c r="Z4377" i="1" s="1"/>
  <c r="Y4378" i="1"/>
  <c r="Y4377" i="1" s="1"/>
  <c r="X4378" i="1"/>
  <c r="X4377" i="1" s="1"/>
  <c r="W4378" i="1"/>
  <c r="W4377" i="1" s="1"/>
  <c r="V4378" i="1"/>
  <c r="V4377" i="1" s="1"/>
  <c r="U4378" i="1"/>
  <c r="U4377" i="1" s="1"/>
  <c r="T4378" i="1"/>
  <c r="T4377" i="1" s="1"/>
  <c r="S4378" i="1"/>
  <c r="S4377" i="1" s="1"/>
  <c r="R4378" i="1"/>
  <c r="R4377" i="1" s="1"/>
  <c r="Q4378" i="1"/>
  <c r="Q4377" i="1" s="1"/>
  <c r="P4378" i="1"/>
  <c r="N4378" i="1"/>
  <c r="N4377" i="1" s="1"/>
  <c r="M4378" i="1"/>
  <c r="M4377" i="1" s="1"/>
  <c r="L4378" i="1"/>
  <c r="L4377" i="1" s="1"/>
  <c r="K4378" i="1"/>
  <c r="K4377" i="1" s="1"/>
  <c r="J4378" i="1"/>
  <c r="AA4372" i="1"/>
  <c r="AA4363" i="1" s="1"/>
  <c r="Z4372" i="1"/>
  <c r="Z4363" i="1" s="1"/>
  <c r="Y4372" i="1"/>
  <c r="Y4363" i="1" s="1"/>
  <c r="X4372" i="1"/>
  <c r="X4363" i="1" s="1"/>
  <c r="W4372" i="1"/>
  <c r="W4363" i="1" s="1"/>
  <c r="V4372" i="1"/>
  <c r="V4363" i="1" s="1"/>
  <c r="U4372" i="1"/>
  <c r="U4363" i="1" s="1"/>
  <c r="T4372" i="1"/>
  <c r="T4363" i="1" s="1"/>
  <c r="S4372" i="1"/>
  <c r="S4363" i="1" s="1"/>
  <c r="R4372" i="1"/>
  <c r="R4363" i="1" s="1"/>
  <c r="Q4372" i="1"/>
  <c r="Q4363" i="1" s="1"/>
  <c r="P4372" i="1"/>
  <c r="N4372" i="1"/>
  <c r="N4363" i="1" s="1"/>
  <c r="M4372" i="1"/>
  <c r="M4363" i="1" s="1"/>
  <c r="L4372" i="1"/>
  <c r="L4363" i="1" s="1"/>
  <c r="K4372" i="1"/>
  <c r="K4363" i="1" s="1"/>
  <c r="J4372" i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N4361" i="1"/>
  <c r="M4361" i="1"/>
  <c r="L4361" i="1"/>
  <c r="K4361" i="1"/>
  <c r="J4361" i="1"/>
  <c r="AA4355" i="1"/>
  <c r="AA4353" i="1" s="1"/>
  <c r="Z4355" i="1"/>
  <c r="Z4353" i="1" s="1"/>
  <c r="Y4355" i="1"/>
  <c r="Y4353" i="1" s="1"/>
  <c r="X4355" i="1"/>
  <c r="X4353" i="1" s="1"/>
  <c r="W4355" i="1"/>
  <c r="W4353" i="1" s="1"/>
  <c r="V4355" i="1"/>
  <c r="V4353" i="1" s="1"/>
  <c r="U4355" i="1"/>
  <c r="U4353" i="1" s="1"/>
  <c r="T4355" i="1"/>
  <c r="T4353" i="1" s="1"/>
  <c r="S4355" i="1"/>
  <c r="S4353" i="1" s="1"/>
  <c r="R4355" i="1"/>
  <c r="R4353" i="1" s="1"/>
  <c r="Q4355" i="1"/>
  <c r="Q4353" i="1" s="1"/>
  <c r="P4355" i="1"/>
  <c r="N4355" i="1"/>
  <c r="N4353" i="1" s="1"/>
  <c r="M4355" i="1"/>
  <c r="M4353" i="1" s="1"/>
  <c r="L4355" i="1"/>
  <c r="L4353" i="1" s="1"/>
  <c r="K4355" i="1"/>
  <c r="K4353" i="1" s="1"/>
  <c r="J4355" i="1"/>
  <c r="AA4337" i="1"/>
  <c r="AA4336" i="1" s="1"/>
  <c r="Z4337" i="1"/>
  <c r="Z4336" i="1" s="1"/>
  <c r="Y4337" i="1"/>
  <c r="Y4336" i="1" s="1"/>
  <c r="X4337" i="1"/>
  <c r="X4336" i="1" s="1"/>
  <c r="W4337" i="1"/>
  <c r="W4336" i="1" s="1"/>
  <c r="V4337" i="1"/>
  <c r="V4336" i="1" s="1"/>
  <c r="U4337" i="1"/>
  <c r="U4336" i="1" s="1"/>
  <c r="T4337" i="1"/>
  <c r="T4336" i="1" s="1"/>
  <c r="S4337" i="1"/>
  <c r="S4336" i="1" s="1"/>
  <c r="R4337" i="1"/>
  <c r="R4336" i="1" s="1"/>
  <c r="Q4337" i="1"/>
  <c r="Q4336" i="1" s="1"/>
  <c r="P4337" i="1"/>
  <c r="N4337" i="1"/>
  <c r="N4336" i="1" s="1"/>
  <c r="M4337" i="1"/>
  <c r="M4336" i="1" s="1"/>
  <c r="L4337" i="1"/>
  <c r="L4336" i="1" s="1"/>
  <c r="K4337" i="1"/>
  <c r="K4336" i="1" s="1"/>
  <c r="J4337" i="1"/>
  <c r="AA4332" i="1"/>
  <c r="AA4331" i="1" s="1"/>
  <c r="Z4332" i="1"/>
  <c r="Z4331" i="1" s="1"/>
  <c r="Y4332" i="1"/>
  <c r="Y4331" i="1" s="1"/>
  <c r="X4332" i="1"/>
  <c r="X4331" i="1" s="1"/>
  <c r="W4332" i="1"/>
  <c r="W4331" i="1" s="1"/>
  <c r="V4332" i="1"/>
  <c r="V4331" i="1" s="1"/>
  <c r="U4332" i="1"/>
  <c r="U4331" i="1" s="1"/>
  <c r="T4332" i="1"/>
  <c r="T4331" i="1" s="1"/>
  <c r="S4332" i="1"/>
  <c r="S4331" i="1" s="1"/>
  <c r="R4332" i="1"/>
  <c r="R4331" i="1" s="1"/>
  <c r="Q4332" i="1"/>
  <c r="Q4331" i="1" s="1"/>
  <c r="P4332" i="1"/>
  <c r="N4332" i="1"/>
  <c r="N4331" i="1" s="1"/>
  <c r="M4332" i="1"/>
  <c r="M4331" i="1" s="1"/>
  <c r="L4332" i="1"/>
  <c r="L4331" i="1" s="1"/>
  <c r="K4332" i="1"/>
  <c r="K4331" i="1" s="1"/>
  <c r="J4332" i="1"/>
  <c r="AA4327" i="1"/>
  <c r="AA4318" i="1" s="1"/>
  <c r="Z4327" i="1"/>
  <c r="Z4318" i="1" s="1"/>
  <c r="Y4327" i="1"/>
  <c r="Y4318" i="1" s="1"/>
  <c r="X4327" i="1"/>
  <c r="X4318" i="1" s="1"/>
  <c r="W4327" i="1"/>
  <c r="W4318" i="1" s="1"/>
  <c r="V4327" i="1"/>
  <c r="V4318" i="1" s="1"/>
  <c r="U4327" i="1"/>
  <c r="U4318" i="1" s="1"/>
  <c r="T4327" i="1"/>
  <c r="T4318" i="1" s="1"/>
  <c r="S4327" i="1"/>
  <c r="S4318" i="1" s="1"/>
  <c r="R4327" i="1"/>
  <c r="R4318" i="1" s="1"/>
  <c r="Q4327" i="1"/>
  <c r="Q4318" i="1" s="1"/>
  <c r="P4327" i="1"/>
  <c r="N4327" i="1"/>
  <c r="N4318" i="1" s="1"/>
  <c r="M4327" i="1"/>
  <c r="M4318" i="1" s="1"/>
  <c r="L4327" i="1"/>
  <c r="L4318" i="1" s="1"/>
  <c r="K4327" i="1"/>
  <c r="K4318" i="1" s="1"/>
  <c r="J4327" i="1"/>
  <c r="AA4316" i="1"/>
  <c r="Z4316" i="1"/>
  <c r="Y4316" i="1"/>
  <c r="X4316" i="1"/>
  <c r="W4316" i="1"/>
  <c r="V4316" i="1"/>
  <c r="U4316" i="1"/>
  <c r="T4316" i="1"/>
  <c r="S4316" i="1"/>
  <c r="R4316" i="1"/>
  <c r="Q4316" i="1"/>
  <c r="P4316" i="1"/>
  <c r="N4316" i="1"/>
  <c r="M4316" i="1"/>
  <c r="L4316" i="1"/>
  <c r="K4316" i="1"/>
  <c r="J4316" i="1"/>
  <c r="AA4310" i="1"/>
  <c r="AA4308" i="1" s="1"/>
  <c r="Z4310" i="1"/>
  <c r="Z4308" i="1" s="1"/>
  <c r="Y4310" i="1"/>
  <c r="Y4308" i="1" s="1"/>
  <c r="X4310" i="1"/>
  <c r="X4308" i="1" s="1"/>
  <c r="W4310" i="1"/>
  <c r="W4308" i="1" s="1"/>
  <c r="V4310" i="1"/>
  <c r="V4308" i="1" s="1"/>
  <c r="U4310" i="1"/>
  <c r="U4308" i="1" s="1"/>
  <c r="T4310" i="1"/>
  <c r="T4308" i="1" s="1"/>
  <c r="S4310" i="1"/>
  <c r="S4308" i="1" s="1"/>
  <c r="R4310" i="1"/>
  <c r="R4308" i="1" s="1"/>
  <c r="Q4310" i="1"/>
  <c r="Q4308" i="1" s="1"/>
  <c r="P4310" i="1"/>
  <c r="N4310" i="1"/>
  <c r="N4308" i="1" s="1"/>
  <c r="M4310" i="1"/>
  <c r="M4308" i="1" s="1"/>
  <c r="L4310" i="1"/>
  <c r="L4308" i="1" s="1"/>
  <c r="K4310" i="1"/>
  <c r="K4308" i="1" s="1"/>
  <c r="J4310" i="1"/>
  <c r="AA4293" i="1"/>
  <c r="AA4292" i="1" s="1"/>
  <c r="Z4293" i="1"/>
  <c r="Z4292" i="1" s="1"/>
  <c r="Y4293" i="1"/>
  <c r="Y4292" i="1" s="1"/>
  <c r="X4293" i="1"/>
  <c r="X4292" i="1" s="1"/>
  <c r="W4293" i="1"/>
  <c r="W4292" i="1" s="1"/>
  <c r="V4293" i="1"/>
  <c r="V4292" i="1" s="1"/>
  <c r="U4293" i="1"/>
  <c r="U4292" i="1" s="1"/>
  <c r="T4293" i="1"/>
  <c r="T4292" i="1" s="1"/>
  <c r="S4293" i="1"/>
  <c r="S4292" i="1" s="1"/>
  <c r="R4293" i="1"/>
  <c r="R4292" i="1" s="1"/>
  <c r="Q4293" i="1"/>
  <c r="Q4292" i="1" s="1"/>
  <c r="P4293" i="1"/>
  <c r="N4293" i="1"/>
  <c r="N4292" i="1" s="1"/>
  <c r="M4293" i="1"/>
  <c r="M4292" i="1" s="1"/>
  <c r="L4293" i="1"/>
  <c r="L4292" i="1" s="1"/>
  <c r="K4293" i="1"/>
  <c r="K4292" i="1" s="1"/>
  <c r="J4293" i="1"/>
  <c r="AA4288" i="1"/>
  <c r="AA4287" i="1" s="1"/>
  <c r="Z4288" i="1"/>
  <c r="Z4287" i="1" s="1"/>
  <c r="Y4288" i="1"/>
  <c r="Y4287" i="1" s="1"/>
  <c r="X4288" i="1"/>
  <c r="X4287" i="1" s="1"/>
  <c r="W4288" i="1"/>
  <c r="W4287" i="1" s="1"/>
  <c r="V4288" i="1"/>
  <c r="V4287" i="1" s="1"/>
  <c r="U4288" i="1"/>
  <c r="U4287" i="1" s="1"/>
  <c r="T4288" i="1"/>
  <c r="T4287" i="1" s="1"/>
  <c r="S4288" i="1"/>
  <c r="S4287" i="1" s="1"/>
  <c r="R4288" i="1"/>
  <c r="R4287" i="1" s="1"/>
  <c r="Q4288" i="1"/>
  <c r="Q4287" i="1" s="1"/>
  <c r="P4288" i="1"/>
  <c r="N4288" i="1"/>
  <c r="N4287" i="1" s="1"/>
  <c r="M4288" i="1"/>
  <c r="M4287" i="1" s="1"/>
  <c r="L4288" i="1"/>
  <c r="L4287" i="1" s="1"/>
  <c r="K4288" i="1"/>
  <c r="K4287" i="1" s="1"/>
  <c r="J4288" i="1"/>
  <c r="AA4283" i="1"/>
  <c r="AA4274" i="1" s="1"/>
  <c r="Z4283" i="1"/>
  <c r="Z4274" i="1" s="1"/>
  <c r="Y4283" i="1"/>
  <c r="Y4274" i="1" s="1"/>
  <c r="X4283" i="1"/>
  <c r="X4274" i="1" s="1"/>
  <c r="W4283" i="1"/>
  <c r="W4274" i="1" s="1"/>
  <c r="V4283" i="1"/>
  <c r="V4274" i="1" s="1"/>
  <c r="U4283" i="1"/>
  <c r="U4274" i="1" s="1"/>
  <c r="T4283" i="1"/>
  <c r="T4274" i="1" s="1"/>
  <c r="S4283" i="1"/>
  <c r="S4274" i="1" s="1"/>
  <c r="R4283" i="1"/>
  <c r="R4274" i="1" s="1"/>
  <c r="Q4283" i="1"/>
  <c r="Q4274" i="1" s="1"/>
  <c r="P4283" i="1"/>
  <c r="N4283" i="1"/>
  <c r="N4274" i="1" s="1"/>
  <c r="M4283" i="1"/>
  <c r="M4274" i="1" s="1"/>
  <c r="L4283" i="1"/>
  <c r="L4274" i="1" s="1"/>
  <c r="K4283" i="1"/>
  <c r="K4274" i="1" s="1"/>
  <c r="J4283" i="1"/>
  <c r="AA4272" i="1"/>
  <c r="Z4272" i="1"/>
  <c r="Y4272" i="1"/>
  <c r="X4272" i="1"/>
  <c r="W4272" i="1"/>
  <c r="V4272" i="1"/>
  <c r="U4272" i="1"/>
  <c r="T4272" i="1"/>
  <c r="S4272" i="1"/>
  <c r="R4272" i="1"/>
  <c r="Q4272" i="1"/>
  <c r="P4272" i="1"/>
  <c r="N4272" i="1"/>
  <c r="M4272" i="1"/>
  <c r="L4272" i="1"/>
  <c r="K4272" i="1"/>
  <c r="J4272" i="1"/>
  <c r="AA4266" i="1"/>
  <c r="AA4264" i="1" s="1"/>
  <c r="Z4266" i="1"/>
  <c r="Z4264" i="1" s="1"/>
  <c r="Y4266" i="1"/>
  <c r="Y4264" i="1" s="1"/>
  <c r="X4266" i="1"/>
  <c r="X4264" i="1" s="1"/>
  <c r="W4266" i="1"/>
  <c r="W4264" i="1" s="1"/>
  <c r="V4266" i="1"/>
  <c r="V4264" i="1" s="1"/>
  <c r="U4266" i="1"/>
  <c r="U4264" i="1" s="1"/>
  <c r="T4266" i="1"/>
  <c r="T4264" i="1" s="1"/>
  <c r="S4266" i="1"/>
  <c r="S4264" i="1" s="1"/>
  <c r="R4266" i="1"/>
  <c r="R4264" i="1" s="1"/>
  <c r="Q4266" i="1"/>
  <c r="Q4264" i="1" s="1"/>
  <c r="P4266" i="1"/>
  <c r="N4266" i="1"/>
  <c r="N4264" i="1" s="1"/>
  <c r="M4266" i="1"/>
  <c r="M4264" i="1" s="1"/>
  <c r="L4266" i="1"/>
  <c r="L4264" i="1" s="1"/>
  <c r="K4266" i="1"/>
  <c r="K4264" i="1" s="1"/>
  <c r="J4266" i="1"/>
  <c r="AA4250" i="1"/>
  <c r="AA4249" i="1" s="1"/>
  <c r="Z4250" i="1"/>
  <c r="Z4249" i="1" s="1"/>
  <c r="Y4250" i="1"/>
  <c r="Y4249" i="1" s="1"/>
  <c r="X4250" i="1"/>
  <c r="X4249" i="1" s="1"/>
  <c r="W4250" i="1"/>
  <c r="W4249" i="1" s="1"/>
  <c r="V4250" i="1"/>
  <c r="V4249" i="1" s="1"/>
  <c r="U4250" i="1"/>
  <c r="U4249" i="1" s="1"/>
  <c r="T4250" i="1"/>
  <c r="T4249" i="1" s="1"/>
  <c r="S4250" i="1"/>
  <c r="S4249" i="1" s="1"/>
  <c r="R4250" i="1"/>
  <c r="R4249" i="1" s="1"/>
  <c r="Q4250" i="1"/>
  <c r="Q4249" i="1" s="1"/>
  <c r="P4250" i="1"/>
  <c r="N4250" i="1"/>
  <c r="N4249" i="1" s="1"/>
  <c r="M4250" i="1"/>
  <c r="M4249" i="1" s="1"/>
  <c r="L4250" i="1"/>
  <c r="L4249" i="1" s="1"/>
  <c r="K4250" i="1"/>
  <c r="K4249" i="1" s="1"/>
  <c r="J4250" i="1"/>
  <c r="AA4246" i="1"/>
  <c r="AA4245" i="1" s="1"/>
  <c r="Z4246" i="1"/>
  <c r="Z4245" i="1" s="1"/>
  <c r="Y4246" i="1"/>
  <c r="Y4245" i="1" s="1"/>
  <c r="X4246" i="1"/>
  <c r="X4245" i="1" s="1"/>
  <c r="W4246" i="1"/>
  <c r="W4245" i="1" s="1"/>
  <c r="V4246" i="1"/>
  <c r="V4245" i="1" s="1"/>
  <c r="U4246" i="1"/>
  <c r="U4245" i="1" s="1"/>
  <c r="T4246" i="1"/>
  <c r="T4245" i="1" s="1"/>
  <c r="S4246" i="1"/>
  <c r="S4245" i="1" s="1"/>
  <c r="R4246" i="1"/>
  <c r="R4245" i="1" s="1"/>
  <c r="Q4246" i="1"/>
  <c r="Q4245" i="1" s="1"/>
  <c r="P4246" i="1"/>
  <c r="N4246" i="1"/>
  <c r="N4245" i="1" s="1"/>
  <c r="M4246" i="1"/>
  <c r="M4245" i="1" s="1"/>
  <c r="L4246" i="1"/>
  <c r="L4245" i="1" s="1"/>
  <c r="K4246" i="1"/>
  <c r="K4245" i="1" s="1"/>
  <c r="J4246" i="1"/>
  <c r="AA4240" i="1"/>
  <c r="AA4231" i="1" s="1"/>
  <c r="Z4240" i="1"/>
  <c r="Z4231" i="1" s="1"/>
  <c r="Y4240" i="1"/>
  <c r="Y4231" i="1" s="1"/>
  <c r="X4240" i="1"/>
  <c r="X4231" i="1" s="1"/>
  <c r="W4240" i="1"/>
  <c r="W4231" i="1" s="1"/>
  <c r="V4240" i="1"/>
  <c r="V4231" i="1" s="1"/>
  <c r="U4240" i="1"/>
  <c r="U4231" i="1" s="1"/>
  <c r="T4240" i="1"/>
  <c r="T4231" i="1" s="1"/>
  <c r="S4240" i="1"/>
  <c r="S4231" i="1" s="1"/>
  <c r="R4240" i="1"/>
  <c r="R4231" i="1" s="1"/>
  <c r="Q4231" i="1"/>
  <c r="P4240" i="1"/>
  <c r="N4240" i="1"/>
  <c r="N4231" i="1" s="1"/>
  <c r="M4240" i="1"/>
  <c r="M4231" i="1" s="1"/>
  <c r="L4240" i="1"/>
  <c r="L4231" i="1" s="1"/>
  <c r="K4240" i="1"/>
  <c r="K4231" i="1" s="1"/>
  <c r="J4240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N4229" i="1"/>
  <c r="M4229" i="1"/>
  <c r="L4229" i="1"/>
  <c r="K4229" i="1"/>
  <c r="J4229" i="1"/>
  <c r="AA4223" i="1"/>
  <c r="AA4221" i="1" s="1"/>
  <c r="Z4223" i="1"/>
  <c r="Z4221" i="1" s="1"/>
  <c r="Y4223" i="1"/>
  <c r="Y4221" i="1" s="1"/>
  <c r="X4223" i="1"/>
  <c r="X4221" i="1" s="1"/>
  <c r="W4223" i="1"/>
  <c r="W4221" i="1" s="1"/>
  <c r="V4223" i="1"/>
  <c r="V4221" i="1" s="1"/>
  <c r="U4223" i="1"/>
  <c r="U4221" i="1" s="1"/>
  <c r="T4223" i="1"/>
  <c r="T4221" i="1" s="1"/>
  <c r="S4223" i="1"/>
  <c r="S4221" i="1" s="1"/>
  <c r="R4223" i="1"/>
  <c r="R4221" i="1" s="1"/>
  <c r="Q4223" i="1"/>
  <c r="Q4221" i="1" s="1"/>
  <c r="P4223" i="1"/>
  <c r="N4223" i="1"/>
  <c r="N4221" i="1" s="1"/>
  <c r="M4223" i="1"/>
  <c r="M4221" i="1" s="1"/>
  <c r="L4223" i="1"/>
  <c r="L4221" i="1" s="1"/>
  <c r="K4223" i="1"/>
  <c r="K4221" i="1" s="1"/>
  <c r="J4223" i="1"/>
  <c r="AA4204" i="1"/>
  <c r="AA4203" i="1" s="1"/>
  <c r="Z4204" i="1"/>
  <c r="Z4203" i="1" s="1"/>
  <c r="Y4204" i="1"/>
  <c r="Y4203" i="1" s="1"/>
  <c r="X4204" i="1"/>
  <c r="X4203" i="1" s="1"/>
  <c r="W4204" i="1"/>
  <c r="W4203" i="1" s="1"/>
  <c r="V4204" i="1"/>
  <c r="V4203" i="1" s="1"/>
  <c r="U4204" i="1"/>
  <c r="U4203" i="1" s="1"/>
  <c r="T4204" i="1"/>
  <c r="T4203" i="1" s="1"/>
  <c r="S4204" i="1"/>
  <c r="S4203" i="1" s="1"/>
  <c r="R4204" i="1"/>
  <c r="R4203" i="1" s="1"/>
  <c r="Q4204" i="1"/>
  <c r="Q4203" i="1" s="1"/>
  <c r="P4204" i="1"/>
  <c r="N4204" i="1"/>
  <c r="N4203" i="1" s="1"/>
  <c r="M4204" i="1"/>
  <c r="M4203" i="1" s="1"/>
  <c r="L4204" i="1"/>
  <c r="L4203" i="1" s="1"/>
  <c r="K4204" i="1"/>
  <c r="K4203" i="1" s="1"/>
  <c r="J4204" i="1"/>
  <c r="AA4199" i="1"/>
  <c r="AA4198" i="1" s="1"/>
  <c r="Z4199" i="1"/>
  <c r="Z4198" i="1" s="1"/>
  <c r="Y4199" i="1"/>
  <c r="Y4198" i="1" s="1"/>
  <c r="X4199" i="1"/>
  <c r="X4198" i="1" s="1"/>
  <c r="W4199" i="1"/>
  <c r="W4198" i="1" s="1"/>
  <c r="V4199" i="1"/>
  <c r="V4198" i="1" s="1"/>
  <c r="U4199" i="1"/>
  <c r="U4198" i="1" s="1"/>
  <c r="T4199" i="1"/>
  <c r="T4198" i="1" s="1"/>
  <c r="S4199" i="1"/>
  <c r="S4198" i="1" s="1"/>
  <c r="R4199" i="1"/>
  <c r="R4198" i="1" s="1"/>
  <c r="Q4199" i="1"/>
  <c r="Q4198" i="1" s="1"/>
  <c r="P4199" i="1"/>
  <c r="N4199" i="1"/>
  <c r="N4198" i="1" s="1"/>
  <c r="M4199" i="1"/>
  <c r="M4198" i="1" s="1"/>
  <c r="L4199" i="1"/>
  <c r="L4198" i="1" s="1"/>
  <c r="K4199" i="1"/>
  <c r="K4198" i="1" s="1"/>
  <c r="J4199" i="1"/>
  <c r="AA4194" i="1"/>
  <c r="AA4185" i="1" s="1"/>
  <c r="Z4194" i="1"/>
  <c r="Z4185" i="1" s="1"/>
  <c r="Y4194" i="1"/>
  <c r="Y4185" i="1" s="1"/>
  <c r="X4194" i="1"/>
  <c r="X4185" i="1" s="1"/>
  <c r="W4194" i="1"/>
  <c r="W4185" i="1" s="1"/>
  <c r="V4194" i="1"/>
  <c r="V4185" i="1" s="1"/>
  <c r="U4194" i="1"/>
  <c r="U4185" i="1" s="1"/>
  <c r="T4194" i="1"/>
  <c r="T4185" i="1" s="1"/>
  <c r="S4194" i="1"/>
  <c r="S4185" i="1" s="1"/>
  <c r="R4194" i="1"/>
  <c r="R4185" i="1" s="1"/>
  <c r="Q4194" i="1"/>
  <c r="Q4185" i="1" s="1"/>
  <c r="P4194" i="1"/>
  <c r="N4194" i="1"/>
  <c r="N4185" i="1" s="1"/>
  <c r="M4194" i="1"/>
  <c r="M4185" i="1" s="1"/>
  <c r="L4194" i="1"/>
  <c r="L4185" i="1" s="1"/>
  <c r="K4194" i="1"/>
  <c r="K4185" i="1" s="1"/>
  <c r="J4194" i="1"/>
  <c r="AA4183" i="1"/>
  <c r="Z4183" i="1"/>
  <c r="Y4183" i="1"/>
  <c r="X4183" i="1"/>
  <c r="W4183" i="1"/>
  <c r="V4183" i="1"/>
  <c r="U4183" i="1"/>
  <c r="T4183" i="1"/>
  <c r="S4183" i="1"/>
  <c r="R4183" i="1"/>
  <c r="Q4183" i="1"/>
  <c r="P4183" i="1"/>
  <c r="N4183" i="1"/>
  <c r="M4183" i="1"/>
  <c r="L4183" i="1"/>
  <c r="K4183" i="1"/>
  <c r="J4183" i="1"/>
  <c r="AA4177" i="1"/>
  <c r="AA4175" i="1" s="1"/>
  <c r="Z4177" i="1"/>
  <c r="Z4175" i="1" s="1"/>
  <c r="Y4177" i="1"/>
  <c r="Y4175" i="1" s="1"/>
  <c r="X4177" i="1"/>
  <c r="X4175" i="1" s="1"/>
  <c r="W4177" i="1"/>
  <c r="W4175" i="1" s="1"/>
  <c r="V4177" i="1"/>
  <c r="V4175" i="1" s="1"/>
  <c r="U4177" i="1"/>
  <c r="U4175" i="1" s="1"/>
  <c r="T4177" i="1"/>
  <c r="T4175" i="1" s="1"/>
  <c r="S4177" i="1"/>
  <c r="S4175" i="1" s="1"/>
  <c r="R4177" i="1"/>
  <c r="R4175" i="1" s="1"/>
  <c r="Q4177" i="1"/>
  <c r="Q4175" i="1" s="1"/>
  <c r="P4177" i="1"/>
  <c r="N4177" i="1"/>
  <c r="N4175" i="1" s="1"/>
  <c r="M4177" i="1"/>
  <c r="M4175" i="1" s="1"/>
  <c r="L4177" i="1"/>
  <c r="L4175" i="1" s="1"/>
  <c r="K4177" i="1"/>
  <c r="K4175" i="1" s="1"/>
  <c r="J4177" i="1"/>
  <c r="AA4160" i="1"/>
  <c r="AA4159" i="1" s="1"/>
  <c r="Z4160" i="1"/>
  <c r="Z4159" i="1" s="1"/>
  <c r="Y4160" i="1"/>
  <c r="Y4159" i="1" s="1"/>
  <c r="X4160" i="1"/>
  <c r="X4159" i="1" s="1"/>
  <c r="W4160" i="1"/>
  <c r="W4159" i="1" s="1"/>
  <c r="V4160" i="1"/>
  <c r="V4159" i="1" s="1"/>
  <c r="U4160" i="1"/>
  <c r="U4159" i="1" s="1"/>
  <c r="T4160" i="1"/>
  <c r="T4159" i="1" s="1"/>
  <c r="S4160" i="1"/>
  <c r="S4159" i="1" s="1"/>
  <c r="R4160" i="1"/>
  <c r="R4159" i="1" s="1"/>
  <c r="Q4160" i="1"/>
  <c r="Q4159" i="1" s="1"/>
  <c r="P4160" i="1"/>
  <c r="N4160" i="1"/>
  <c r="N4159" i="1" s="1"/>
  <c r="M4160" i="1"/>
  <c r="M4159" i="1" s="1"/>
  <c r="L4160" i="1"/>
  <c r="L4159" i="1" s="1"/>
  <c r="K4160" i="1"/>
  <c r="K4159" i="1" s="1"/>
  <c r="J4160" i="1"/>
  <c r="AA4155" i="1"/>
  <c r="AA4154" i="1" s="1"/>
  <c r="Z4155" i="1"/>
  <c r="Z4154" i="1" s="1"/>
  <c r="Y4155" i="1"/>
  <c r="Y4154" i="1" s="1"/>
  <c r="X4155" i="1"/>
  <c r="X4154" i="1" s="1"/>
  <c r="W4155" i="1"/>
  <c r="W4154" i="1" s="1"/>
  <c r="V4155" i="1"/>
  <c r="V4154" i="1" s="1"/>
  <c r="U4155" i="1"/>
  <c r="U4154" i="1" s="1"/>
  <c r="T4155" i="1"/>
  <c r="T4154" i="1" s="1"/>
  <c r="S4155" i="1"/>
  <c r="S4154" i="1" s="1"/>
  <c r="R4155" i="1"/>
  <c r="R4154" i="1" s="1"/>
  <c r="Q4155" i="1"/>
  <c r="Q4154" i="1" s="1"/>
  <c r="P4155" i="1"/>
  <c r="N4155" i="1"/>
  <c r="N4154" i="1" s="1"/>
  <c r="M4155" i="1"/>
  <c r="M4154" i="1" s="1"/>
  <c r="L4155" i="1"/>
  <c r="L4154" i="1" s="1"/>
  <c r="K4155" i="1"/>
  <c r="K4154" i="1" s="1"/>
  <c r="J4155" i="1"/>
  <c r="AA4150" i="1"/>
  <c r="AA4141" i="1" s="1"/>
  <c r="Z4150" i="1"/>
  <c r="Z4141" i="1" s="1"/>
  <c r="Y4150" i="1"/>
  <c r="Y4141" i="1" s="1"/>
  <c r="X4150" i="1"/>
  <c r="X4141" i="1" s="1"/>
  <c r="W4150" i="1"/>
  <c r="W4141" i="1" s="1"/>
  <c r="V4150" i="1"/>
  <c r="V4141" i="1" s="1"/>
  <c r="U4150" i="1"/>
  <c r="U4141" i="1" s="1"/>
  <c r="T4150" i="1"/>
  <c r="T4141" i="1" s="1"/>
  <c r="S4150" i="1"/>
  <c r="S4141" i="1" s="1"/>
  <c r="R4150" i="1"/>
  <c r="R4141" i="1" s="1"/>
  <c r="Q4150" i="1"/>
  <c r="Q4141" i="1" s="1"/>
  <c r="P4150" i="1"/>
  <c r="N4150" i="1"/>
  <c r="N4141" i="1" s="1"/>
  <c r="M4150" i="1"/>
  <c r="M4141" i="1" s="1"/>
  <c r="L4150" i="1"/>
  <c r="L4141" i="1" s="1"/>
  <c r="K4150" i="1"/>
  <c r="K4141" i="1" s="1"/>
  <c r="J4150" i="1"/>
  <c r="AA4139" i="1"/>
  <c r="Z4139" i="1"/>
  <c r="Y4139" i="1"/>
  <c r="X4139" i="1"/>
  <c r="W4139" i="1"/>
  <c r="V4139" i="1"/>
  <c r="U4139" i="1"/>
  <c r="T4139" i="1"/>
  <c r="S4139" i="1"/>
  <c r="R4139" i="1"/>
  <c r="Q4139" i="1"/>
  <c r="P4139" i="1"/>
  <c r="N4139" i="1"/>
  <c r="M4139" i="1"/>
  <c r="L4139" i="1"/>
  <c r="K4139" i="1"/>
  <c r="J4139" i="1"/>
  <c r="AA4133" i="1"/>
  <c r="AA4131" i="1" s="1"/>
  <c r="Z4133" i="1"/>
  <c r="Z4131" i="1" s="1"/>
  <c r="Y4133" i="1"/>
  <c r="Y4131" i="1" s="1"/>
  <c r="X4133" i="1"/>
  <c r="X4131" i="1" s="1"/>
  <c r="W4133" i="1"/>
  <c r="W4131" i="1" s="1"/>
  <c r="V4133" i="1"/>
  <c r="V4131" i="1" s="1"/>
  <c r="U4133" i="1"/>
  <c r="U4131" i="1" s="1"/>
  <c r="T4133" i="1"/>
  <c r="T4131" i="1" s="1"/>
  <c r="S4133" i="1"/>
  <c r="S4131" i="1" s="1"/>
  <c r="R4133" i="1"/>
  <c r="R4131" i="1" s="1"/>
  <c r="Q4133" i="1"/>
  <c r="Q4131" i="1" s="1"/>
  <c r="P4133" i="1"/>
  <c r="N4133" i="1"/>
  <c r="N4131" i="1" s="1"/>
  <c r="M4133" i="1"/>
  <c r="M4131" i="1" s="1"/>
  <c r="L4133" i="1"/>
  <c r="L4131" i="1" s="1"/>
  <c r="K4133" i="1"/>
  <c r="K4131" i="1" s="1"/>
  <c r="J4133" i="1"/>
  <c r="AA4115" i="1"/>
  <c r="AA4114" i="1" s="1"/>
  <c r="Z4115" i="1"/>
  <c r="Z4114" i="1" s="1"/>
  <c r="Y4115" i="1"/>
  <c r="Y4114" i="1" s="1"/>
  <c r="X4115" i="1"/>
  <c r="X4114" i="1" s="1"/>
  <c r="W4115" i="1"/>
  <c r="W4114" i="1" s="1"/>
  <c r="V4115" i="1"/>
  <c r="V4114" i="1" s="1"/>
  <c r="U4115" i="1"/>
  <c r="U4114" i="1" s="1"/>
  <c r="T4115" i="1"/>
  <c r="T4114" i="1" s="1"/>
  <c r="S4115" i="1"/>
  <c r="S4114" i="1" s="1"/>
  <c r="R4115" i="1"/>
  <c r="R4114" i="1" s="1"/>
  <c r="Q4115" i="1"/>
  <c r="Q4114" i="1" s="1"/>
  <c r="P4115" i="1"/>
  <c r="N4115" i="1"/>
  <c r="N4114" i="1" s="1"/>
  <c r="M4115" i="1"/>
  <c r="M4114" i="1" s="1"/>
  <c r="L4115" i="1"/>
  <c r="L4114" i="1" s="1"/>
  <c r="K4115" i="1"/>
  <c r="K4114" i="1" s="1"/>
  <c r="J4115" i="1"/>
  <c r="AA4110" i="1"/>
  <c r="AA4109" i="1" s="1"/>
  <c r="Z4110" i="1"/>
  <c r="Z4109" i="1" s="1"/>
  <c r="Y4110" i="1"/>
  <c r="Y4109" i="1" s="1"/>
  <c r="X4110" i="1"/>
  <c r="X4109" i="1" s="1"/>
  <c r="W4110" i="1"/>
  <c r="W4109" i="1" s="1"/>
  <c r="V4110" i="1"/>
  <c r="V4109" i="1" s="1"/>
  <c r="U4110" i="1"/>
  <c r="U4109" i="1" s="1"/>
  <c r="T4110" i="1"/>
  <c r="T4109" i="1" s="1"/>
  <c r="S4110" i="1"/>
  <c r="S4109" i="1" s="1"/>
  <c r="R4110" i="1"/>
  <c r="R4109" i="1" s="1"/>
  <c r="Q4110" i="1"/>
  <c r="Q4109" i="1" s="1"/>
  <c r="P4110" i="1"/>
  <c r="N4110" i="1"/>
  <c r="N4109" i="1" s="1"/>
  <c r="M4110" i="1"/>
  <c r="M4109" i="1" s="1"/>
  <c r="L4110" i="1"/>
  <c r="L4109" i="1" s="1"/>
  <c r="K4110" i="1"/>
  <c r="K4109" i="1" s="1"/>
  <c r="J4110" i="1"/>
  <c r="AA4104" i="1"/>
  <c r="AA4095" i="1" s="1"/>
  <c r="Z4104" i="1"/>
  <c r="Z4095" i="1" s="1"/>
  <c r="Y4104" i="1"/>
  <c r="Y4095" i="1" s="1"/>
  <c r="X4104" i="1"/>
  <c r="X4095" i="1" s="1"/>
  <c r="W4104" i="1"/>
  <c r="W4095" i="1" s="1"/>
  <c r="V4104" i="1"/>
  <c r="V4095" i="1" s="1"/>
  <c r="U4104" i="1"/>
  <c r="U4095" i="1" s="1"/>
  <c r="T4104" i="1"/>
  <c r="T4095" i="1" s="1"/>
  <c r="S4104" i="1"/>
  <c r="S4095" i="1" s="1"/>
  <c r="R4104" i="1"/>
  <c r="R4095" i="1" s="1"/>
  <c r="Q4104" i="1"/>
  <c r="Q4095" i="1" s="1"/>
  <c r="P4104" i="1"/>
  <c r="N4104" i="1"/>
  <c r="N4095" i="1" s="1"/>
  <c r="M4104" i="1"/>
  <c r="M4095" i="1" s="1"/>
  <c r="L4104" i="1"/>
  <c r="L4095" i="1" s="1"/>
  <c r="K4104" i="1"/>
  <c r="K4095" i="1" s="1"/>
  <c r="J4104" i="1"/>
  <c r="AA4093" i="1"/>
  <c r="Z4093" i="1"/>
  <c r="Y4093" i="1"/>
  <c r="X4093" i="1"/>
  <c r="W4093" i="1"/>
  <c r="V4093" i="1"/>
  <c r="U4093" i="1"/>
  <c r="T4093" i="1"/>
  <c r="S4093" i="1"/>
  <c r="R4093" i="1"/>
  <c r="Q4093" i="1"/>
  <c r="P4093" i="1"/>
  <c r="N4093" i="1"/>
  <c r="M4093" i="1"/>
  <c r="L4093" i="1"/>
  <c r="K4093" i="1"/>
  <c r="J4093" i="1"/>
  <c r="AA4087" i="1"/>
  <c r="AA4085" i="1" s="1"/>
  <c r="Z4087" i="1"/>
  <c r="Z4085" i="1" s="1"/>
  <c r="Y4087" i="1"/>
  <c r="Y4085" i="1" s="1"/>
  <c r="X4087" i="1"/>
  <c r="X4085" i="1" s="1"/>
  <c r="W4087" i="1"/>
  <c r="W4085" i="1" s="1"/>
  <c r="V4087" i="1"/>
  <c r="V4085" i="1" s="1"/>
  <c r="U4087" i="1"/>
  <c r="U4085" i="1" s="1"/>
  <c r="T4087" i="1"/>
  <c r="T4085" i="1" s="1"/>
  <c r="S4087" i="1"/>
  <c r="S4085" i="1" s="1"/>
  <c r="R4087" i="1"/>
  <c r="R4085" i="1" s="1"/>
  <c r="Q4087" i="1"/>
  <c r="Q4085" i="1" s="1"/>
  <c r="P4087" i="1"/>
  <c r="N4087" i="1"/>
  <c r="N4085" i="1" s="1"/>
  <c r="M4087" i="1"/>
  <c r="M4085" i="1" s="1"/>
  <c r="L4087" i="1"/>
  <c r="L4085" i="1" s="1"/>
  <c r="K4087" i="1"/>
  <c r="K4085" i="1" s="1"/>
  <c r="J4087" i="1"/>
  <c r="AA4072" i="1"/>
  <c r="Z4072" i="1"/>
  <c r="Y4072" i="1"/>
  <c r="X4072" i="1"/>
  <c r="X3346" i="1" s="1"/>
  <c r="W4072" i="1"/>
  <c r="V4072" i="1"/>
  <c r="U4072" i="1"/>
  <c r="T4072" i="1"/>
  <c r="S4072" i="1"/>
  <c r="R4072" i="1"/>
  <c r="R3346" i="1" s="1"/>
  <c r="Q4072" i="1"/>
  <c r="Q3346" i="1" s="1"/>
  <c r="P4072" i="1"/>
  <c r="P3346" i="1" s="1"/>
  <c r="N4072" i="1"/>
  <c r="M4072" i="1"/>
  <c r="L4072" i="1"/>
  <c r="L3346" i="1" s="1"/>
  <c r="K4072" i="1"/>
  <c r="K3346" i="1" s="1"/>
  <c r="J4072" i="1"/>
  <c r="J3346" i="1" s="1"/>
  <c r="AA4064" i="1"/>
  <c r="AA4063" i="1" s="1"/>
  <c r="Z4064" i="1"/>
  <c r="Z4063" i="1" s="1"/>
  <c r="Y4064" i="1"/>
  <c r="Y4063" i="1" s="1"/>
  <c r="X4064" i="1"/>
  <c r="X4063" i="1" s="1"/>
  <c r="W4064" i="1"/>
  <c r="W4063" i="1" s="1"/>
  <c r="V4064" i="1"/>
  <c r="V4063" i="1" s="1"/>
  <c r="U4064" i="1"/>
  <c r="U4063" i="1" s="1"/>
  <c r="T4064" i="1"/>
  <c r="T4063" i="1" s="1"/>
  <c r="S4064" i="1"/>
  <c r="S4063" i="1" s="1"/>
  <c r="R4064" i="1"/>
  <c r="R4063" i="1" s="1"/>
  <c r="Q4064" i="1"/>
  <c r="Q4063" i="1" s="1"/>
  <c r="P4064" i="1"/>
  <c r="N4064" i="1"/>
  <c r="N4063" i="1" s="1"/>
  <c r="M4064" i="1"/>
  <c r="M4063" i="1" s="1"/>
  <c r="L4064" i="1"/>
  <c r="L4063" i="1" s="1"/>
  <c r="K4064" i="1"/>
  <c r="K4063" i="1" s="1"/>
  <c r="J4064" i="1"/>
  <c r="AA4058" i="1"/>
  <c r="AA4049" i="1" s="1"/>
  <c r="Z4058" i="1"/>
  <c r="Z4049" i="1" s="1"/>
  <c r="Y4058" i="1"/>
  <c r="Y4049" i="1" s="1"/>
  <c r="X4058" i="1"/>
  <c r="X4049" i="1" s="1"/>
  <c r="W4058" i="1"/>
  <c r="W4049" i="1" s="1"/>
  <c r="V4058" i="1"/>
  <c r="V4049" i="1" s="1"/>
  <c r="U4058" i="1"/>
  <c r="U4049" i="1" s="1"/>
  <c r="T4058" i="1"/>
  <c r="T4049" i="1" s="1"/>
  <c r="S4058" i="1"/>
  <c r="S4049" i="1" s="1"/>
  <c r="R4058" i="1"/>
  <c r="R4049" i="1" s="1"/>
  <c r="Q4058" i="1"/>
  <c r="Q4049" i="1" s="1"/>
  <c r="P4058" i="1"/>
  <c r="N4058" i="1"/>
  <c r="N4049" i="1" s="1"/>
  <c r="M4058" i="1"/>
  <c r="M4049" i="1" s="1"/>
  <c r="L4058" i="1"/>
  <c r="L4049" i="1" s="1"/>
  <c r="K4058" i="1"/>
  <c r="K4049" i="1" s="1"/>
  <c r="J4058" i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N4047" i="1"/>
  <c r="M4047" i="1"/>
  <c r="L4047" i="1"/>
  <c r="K4047" i="1"/>
  <c r="J4047" i="1"/>
  <c r="AA4041" i="1"/>
  <c r="AA4039" i="1" s="1"/>
  <c r="Z4041" i="1"/>
  <c r="Z4039" i="1" s="1"/>
  <c r="Y4041" i="1"/>
  <c r="Y4039" i="1" s="1"/>
  <c r="X4041" i="1"/>
  <c r="X4039" i="1" s="1"/>
  <c r="W4041" i="1"/>
  <c r="W4039" i="1" s="1"/>
  <c r="V4041" i="1"/>
  <c r="V4039" i="1" s="1"/>
  <c r="U4041" i="1"/>
  <c r="U4039" i="1" s="1"/>
  <c r="T4041" i="1"/>
  <c r="T4039" i="1" s="1"/>
  <c r="S4041" i="1"/>
  <c r="S4039" i="1" s="1"/>
  <c r="R4041" i="1"/>
  <c r="R4039" i="1" s="1"/>
  <c r="Q4041" i="1"/>
  <c r="Q4039" i="1" s="1"/>
  <c r="P4041" i="1"/>
  <c r="N4041" i="1"/>
  <c r="N4039" i="1" s="1"/>
  <c r="M4041" i="1"/>
  <c r="M4039" i="1" s="1"/>
  <c r="L4041" i="1"/>
  <c r="L4039" i="1" s="1"/>
  <c r="K4041" i="1"/>
  <c r="K4039" i="1" s="1"/>
  <c r="J4041" i="1"/>
  <c r="AA4025" i="1"/>
  <c r="AA4024" i="1" s="1"/>
  <c r="AA4027" i="1" s="1"/>
  <c r="AA4031" i="1" s="1"/>
  <c r="AA4032" i="1" s="1"/>
  <c r="Z4025" i="1"/>
  <c r="Z4024" i="1" s="1"/>
  <c r="Z4027" i="1" s="1"/>
  <c r="Z4031" i="1" s="1"/>
  <c r="Z4032" i="1" s="1"/>
  <c r="Y4025" i="1"/>
  <c r="Y4024" i="1" s="1"/>
  <c r="Y4027" i="1" s="1"/>
  <c r="Y4031" i="1" s="1"/>
  <c r="Y4032" i="1" s="1"/>
  <c r="X4025" i="1"/>
  <c r="X4024" i="1" s="1"/>
  <c r="X4027" i="1" s="1"/>
  <c r="X4031" i="1" s="1"/>
  <c r="X4032" i="1" s="1"/>
  <c r="W4025" i="1"/>
  <c r="W4024" i="1" s="1"/>
  <c r="W4027" i="1" s="1"/>
  <c r="W4031" i="1" s="1"/>
  <c r="W4032" i="1" s="1"/>
  <c r="V4025" i="1"/>
  <c r="V4024" i="1" s="1"/>
  <c r="V4027" i="1" s="1"/>
  <c r="V4031" i="1" s="1"/>
  <c r="V4032" i="1" s="1"/>
  <c r="U4025" i="1"/>
  <c r="U4024" i="1" s="1"/>
  <c r="U4027" i="1" s="1"/>
  <c r="U4031" i="1" s="1"/>
  <c r="U4032" i="1" s="1"/>
  <c r="T4025" i="1"/>
  <c r="T4024" i="1" s="1"/>
  <c r="T4027" i="1" s="1"/>
  <c r="T4031" i="1" s="1"/>
  <c r="T4032" i="1" s="1"/>
  <c r="S4025" i="1"/>
  <c r="S4024" i="1" s="1"/>
  <c r="S4027" i="1" s="1"/>
  <c r="S4031" i="1" s="1"/>
  <c r="S4032" i="1" s="1"/>
  <c r="R4025" i="1"/>
  <c r="R4024" i="1" s="1"/>
  <c r="R4027" i="1" s="1"/>
  <c r="R4031" i="1" s="1"/>
  <c r="R4032" i="1" s="1"/>
  <c r="Q4025" i="1"/>
  <c r="Q4024" i="1" s="1"/>
  <c r="Q4027" i="1" s="1"/>
  <c r="Q4031" i="1" s="1"/>
  <c r="Q4032" i="1" s="1"/>
  <c r="P4025" i="1"/>
  <c r="N4025" i="1"/>
  <c r="N4024" i="1" s="1"/>
  <c r="N4027" i="1" s="1"/>
  <c r="N4031" i="1" s="1"/>
  <c r="N4032" i="1" s="1"/>
  <c r="M4025" i="1"/>
  <c r="M4024" i="1" s="1"/>
  <c r="M4027" i="1" s="1"/>
  <c r="M4031" i="1" s="1"/>
  <c r="M4032" i="1" s="1"/>
  <c r="L4025" i="1"/>
  <c r="L4024" i="1" s="1"/>
  <c r="L4027" i="1" s="1"/>
  <c r="L4031" i="1" s="1"/>
  <c r="L4032" i="1" s="1"/>
  <c r="K4025" i="1"/>
  <c r="K4024" i="1" s="1"/>
  <c r="K4027" i="1" s="1"/>
  <c r="K4031" i="1" s="1"/>
  <c r="K4032" i="1" s="1"/>
  <c r="J4025" i="1"/>
  <c r="AA4009" i="1"/>
  <c r="AA4008" i="1" s="1"/>
  <c r="Z4009" i="1"/>
  <c r="Z4008" i="1" s="1"/>
  <c r="Y4009" i="1"/>
  <c r="Y4008" i="1" s="1"/>
  <c r="X4009" i="1"/>
  <c r="X4008" i="1" s="1"/>
  <c r="W4009" i="1"/>
  <c r="W4008" i="1" s="1"/>
  <c r="V4009" i="1"/>
  <c r="V4008" i="1" s="1"/>
  <c r="U4009" i="1"/>
  <c r="U4008" i="1" s="1"/>
  <c r="T4009" i="1"/>
  <c r="T4008" i="1" s="1"/>
  <c r="S4009" i="1"/>
  <c r="S4008" i="1" s="1"/>
  <c r="R4009" i="1"/>
  <c r="R4008" i="1" s="1"/>
  <c r="Q4009" i="1"/>
  <c r="Q4008" i="1" s="1"/>
  <c r="P4009" i="1"/>
  <c r="N4009" i="1"/>
  <c r="N4008" i="1" s="1"/>
  <c r="M4009" i="1"/>
  <c r="M4008" i="1" s="1"/>
  <c r="L4009" i="1"/>
  <c r="L4008" i="1" s="1"/>
  <c r="K4009" i="1"/>
  <c r="K4008" i="1" s="1"/>
  <c r="J4009" i="1"/>
  <c r="AA4005" i="1"/>
  <c r="AA4004" i="1" s="1"/>
  <c r="Z4005" i="1"/>
  <c r="Z4004" i="1" s="1"/>
  <c r="Y4005" i="1"/>
  <c r="Y4004" i="1" s="1"/>
  <c r="X4005" i="1"/>
  <c r="X4004" i="1" s="1"/>
  <c r="W4005" i="1"/>
  <c r="W4004" i="1" s="1"/>
  <c r="V4005" i="1"/>
  <c r="V4004" i="1" s="1"/>
  <c r="U4005" i="1"/>
  <c r="U4004" i="1" s="1"/>
  <c r="T4005" i="1"/>
  <c r="T4004" i="1" s="1"/>
  <c r="S4005" i="1"/>
  <c r="S4004" i="1" s="1"/>
  <c r="R4005" i="1"/>
  <c r="R4004" i="1" s="1"/>
  <c r="Q4005" i="1"/>
  <c r="Q4004" i="1" s="1"/>
  <c r="P4005" i="1"/>
  <c r="N4005" i="1"/>
  <c r="N4004" i="1" s="1"/>
  <c r="M4005" i="1"/>
  <c r="M4004" i="1" s="1"/>
  <c r="L4005" i="1"/>
  <c r="L4004" i="1" s="1"/>
  <c r="K4005" i="1"/>
  <c r="K4004" i="1" s="1"/>
  <c r="J4005" i="1"/>
  <c r="AA4000" i="1"/>
  <c r="AA3991" i="1" s="1"/>
  <c r="Z4000" i="1"/>
  <c r="Z3991" i="1" s="1"/>
  <c r="Y4000" i="1"/>
  <c r="Y3991" i="1" s="1"/>
  <c r="X4000" i="1"/>
  <c r="X3991" i="1" s="1"/>
  <c r="W4000" i="1"/>
  <c r="W3991" i="1" s="1"/>
  <c r="V4000" i="1"/>
  <c r="V3991" i="1" s="1"/>
  <c r="U4000" i="1"/>
  <c r="U3991" i="1" s="1"/>
  <c r="T4000" i="1"/>
  <c r="T3991" i="1" s="1"/>
  <c r="S4000" i="1"/>
  <c r="S3991" i="1" s="1"/>
  <c r="R4000" i="1"/>
  <c r="R3991" i="1" s="1"/>
  <c r="Q4000" i="1"/>
  <c r="Q3991" i="1" s="1"/>
  <c r="P4000" i="1"/>
  <c r="N4000" i="1"/>
  <c r="N3991" i="1" s="1"/>
  <c r="M4000" i="1"/>
  <c r="M3991" i="1" s="1"/>
  <c r="L4000" i="1"/>
  <c r="L3991" i="1" s="1"/>
  <c r="K4000" i="1"/>
  <c r="K3991" i="1" s="1"/>
  <c r="J4000" i="1"/>
  <c r="AA3989" i="1"/>
  <c r="Z3989" i="1"/>
  <c r="Y3989" i="1"/>
  <c r="X3989" i="1"/>
  <c r="W3989" i="1"/>
  <c r="V3989" i="1"/>
  <c r="U3989" i="1"/>
  <c r="T3989" i="1"/>
  <c r="S3989" i="1"/>
  <c r="R3989" i="1"/>
  <c r="Q3989" i="1"/>
  <c r="P3989" i="1"/>
  <c r="N3989" i="1"/>
  <c r="M3989" i="1"/>
  <c r="L3989" i="1"/>
  <c r="K3989" i="1"/>
  <c r="J3989" i="1"/>
  <c r="AA3983" i="1"/>
  <c r="AA3981" i="1" s="1"/>
  <c r="Z3983" i="1"/>
  <c r="Z3981" i="1" s="1"/>
  <c r="Y3983" i="1"/>
  <c r="Y3981" i="1" s="1"/>
  <c r="X3983" i="1"/>
  <c r="X3981" i="1" s="1"/>
  <c r="W3983" i="1"/>
  <c r="W3981" i="1" s="1"/>
  <c r="V3983" i="1"/>
  <c r="V3981" i="1" s="1"/>
  <c r="U3983" i="1"/>
  <c r="U3981" i="1" s="1"/>
  <c r="T3983" i="1"/>
  <c r="T3981" i="1" s="1"/>
  <c r="S3983" i="1"/>
  <c r="S3981" i="1" s="1"/>
  <c r="R3983" i="1"/>
  <c r="R3981" i="1" s="1"/>
  <c r="Q3983" i="1"/>
  <c r="Q3981" i="1" s="1"/>
  <c r="P3983" i="1"/>
  <c r="N3983" i="1"/>
  <c r="N3981" i="1" s="1"/>
  <c r="M3983" i="1"/>
  <c r="M3981" i="1" s="1"/>
  <c r="L3983" i="1"/>
  <c r="L3981" i="1" s="1"/>
  <c r="K3983" i="1"/>
  <c r="K3981" i="1" s="1"/>
  <c r="J3983" i="1"/>
  <c r="AA3966" i="1"/>
  <c r="AA3965" i="1" s="1"/>
  <c r="Z3966" i="1"/>
  <c r="Z3965" i="1" s="1"/>
  <c r="Y3966" i="1"/>
  <c r="Y3965" i="1" s="1"/>
  <c r="X3966" i="1"/>
  <c r="X3965" i="1" s="1"/>
  <c r="W3966" i="1"/>
  <c r="W3965" i="1" s="1"/>
  <c r="V3966" i="1"/>
  <c r="V3965" i="1" s="1"/>
  <c r="U3966" i="1"/>
  <c r="U3965" i="1" s="1"/>
  <c r="T3966" i="1"/>
  <c r="T3965" i="1" s="1"/>
  <c r="S3966" i="1"/>
  <c r="S3965" i="1" s="1"/>
  <c r="R3966" i="1"/>
  <c r="R3965" i="1" s="1"/>
  <c r="Q3966" i="1"/>
  <c r="Q3965" i="1" s="1"/>
  <c r="P3966" i="1"/>
  <c r="N3966" i="1"/>
  <c r="N3965" i="1" s="1"/>
  <c r="M3966" i="1"/>
  <c r="M3965" i="1" s="1"/>
  <c r="L3966" i="1"/>
  <c r="L3965" i="1" s="1"/>
  <c r="K3966" i="1"/>
  <c r="K3965" i="1" s="1"/>
  <c r="J3966" i="1"/>
  <c r="AA3961" i="1"/>
  <c r="AA3960" i="1" s="1"/>
  <c r="Z3961" i="1"/>
  <c r="Z3960" i="1" s="1"/>
  <c r="Y3961" i="1"/>
  <c r="Y3960" i="1" s="1"/>
  <c r="X3961" i="1"/>
  <c r="X3960" i="1" s="1"/>
  <c r="W3961" i="1"/>
  <c r="W3960" i="1" s="1"/>
  <c r="V3961" i="1"/>
  <c r="V3960" i="1" s="1"/>
  <c r="U3961" i="1"/>
  <c r="U3960" i="1" s="1"/>
  <c r="T3961" i="1"/>
  <c r="T3960" i="1" s="1"/>
  <c r="S3961" i="1"/>
  <c r="S3960" i="1" s="1"/>
  <c r="R3961" i="1"/>
  <c r="R3960" i="1" s="1"/>
  <c r="Q3961" i="1"/>
  <c r="Q3960" i="1" s="1"/>
  <c r="P3961" i="1"/>
  <c r="N3961" i="1"/>
  <c r="N3960" i="1" s="1"/>
  <c r="M3961" i="1"/>
  <c r="M3960" i="1" s="1"/>
  <c r="L3961" i="1"/>
  <c r="L3960" i="1" s="1"/>
  <c r="K3961" i="1"/>
  <c r="K3960" i="1" s="1"/>
  <c r="J3961" i="1"/>
  <c r="AA3956" i="1"/>
  <c r="AA3947" i="1" s="1"/>
  <c r="Z3956" i="1"/>
  <c r="Z3947" i="1" s="1"/>
  <c r="Y3956" i="1"/>
  <c r="Y3947" i="1" s="1"/>
  <c r="X3956" i="1"/>
  <c r="X3947" i="1" s="1"/>
  <c r="W3956" i="1"/>
  <c r="W3947" i="1" s="1"/>
  <c r="V3956" i="1"/>
  <c r="V3947" i="1" s="1"/>
  <c r="U3956" i="1"/>
  <c r="U3947" i="1" s="1"/>
  <c r="T3956" i="1"/>
  <c r="T3947" i="1" s="1"/>
  <c r="S3956" i="1"/>
  <c r="S3947" i="1" s="1"/>
  <c r="R3956" i="1"/>
  <c r="R3947" i="1" s="1"/>
  <c r="Q3956" i="1"/>
  <c r="Q3947" i="1" s="1"/>
  <c r="P3956" i="1"/>
  <c r="N3956" i="1"/>
  <c r="N3947" i="1" s="1"/>
  <c r="M3956" i="1"/>
  <c r="M3947" i="1" s="1"/>
  <c r="L3956" i="1"/>
  <c r="L3947" i="1" s="1"/>
  <c r="K3956" i="1"/>
  <c r="K3947" i="1" s="1"/>
  <c r="J3956" i="1"/>
  <c r="AA3945" i="1"/>
  <c r="Z3945" i="1"/>
  <c r="Y3945" i="1"/>
  <c r="X3945" i="1"/>
  <c r="W3945" i="1"/>
  <c r="V3945" i="1"/>
  <c r="U3945" i="1"/>
  <c r="T3945" i="1"/>
  <c r="S3945" i="1"/>
  <c r="R3945" i="1"/>
  <c r="Q3945" i="1"/>
  <c r="P3945" i="1"/>
  <c r="N3945" i="1"/>
  <c r="M3945" i="1"/>
  <c r="L3945" i="1"/>
  <c r="K3945" i="1"/>
  <c r="J3945" i="1"/>
  <c r="AA3939" i="1"/>
  <c r="AA3937" i="1" s="1"/>
  <c r="Z3939" i="1"/>
  <c r="Z3937" i="1" s="1"/>
  <c r="Y3939" i="1"/>
  <c r="Y3937" i="1" s="1"/>
  <c r="X3939" i="1"/>
  <c r="X3937" i="1" s="1"/>
  <c r="W3939" i="1"/>
  <c r="W3937" i="1" s="1"/>
  <c r="V3939" i="1"/>
  <c r="V3937" i="1" s="1"/>
  <c r="U3939" i="1"/>
  <c r="U3937" i="1" s="1"/>
  <c r="T3939" i="1"/>
  <c r="T3937" i="1" s="1"/>
  <c r="S3939" i="1"/>
  <c r="S3937" i="1" s="1"/>
  <c r="R3939" i="1"/>
  <c r="R3937" i="1" s="1"/>
  <c r="Q3939" i="1"/>
  <c r="Q3937" i="1" s="1"/>
  <c r="P3939" i="1"/>
  <c r="N3939" i="1"/>
  <c r="N3937" i="1" s="1"/>
  <c r="M3939" i="1"/>
  <c r="M3937" i="1" s="1"/>
  <c r="L3939" i="1"/>
  <c r="L3937" i="1" s="1"/>
  <c r="K3939" i="1"/>
  <c r="K3937" i="1" s="1"/>
  <c r="J3939" i="1"/>
  <c r="AA3923" i="1"/>
  <c r="AA3922" i="1" s="1"/>
  <c r="Z3923" i="1"/>
  <c r="Z3922" i="1" s="1"/>
  <c r="Y3923" i="1"/>
  <c r="Y3922" i="1" s="1"/>
  <c r="X3923" i="1"/>
  <c r="X3922" i="1" s="1"/>
  <c r="W3923" i="1"/>
  <c r="W3922" i="1" s="1"/>
  <c r="V3923" i="1"/>
  <c r="V3922" i="1" s="1"/>
  <c r="U3923" i="1"/>
  <c r="U3922" i="1" s="1"/>
  <c r="T3923" i="1"/>
  <c r="T3922" i="1" s="1"/>
  <c r="S3923" i="1"/>
  <c r="S3922" i="1" s="1"/>
  <c r="R3923" i="1"/>
  <c r="R3922" i="1" s="1"/>
  <c r="Q3923" i="1"/>
  <c r="Q3922" i="1" s="1"/>
  <c r="P3923" i="1"/>
  <c r="N3923" i="1"/>
  <c r="N3922" i="1" s="1"/>
  <c r="M3923" i="1"/>
  <c r="M3922" i="1" s="1"/>
  <c r="L3923" i="1"/>
  <c r="L3922" i="1" s="1"/>
  <c r="K3923" i="1"/>
  <c r="K3922" i="1" s="1"/>
  <c r="J3923" i="1"/>
  <c r="AA3918" i="1"/>
  <c r="Z3918" i="1"/>
  <c r="Y3918" i="1"/>
  <c r="X3918" i="1"/>
  <c r="W3918" i="1"/>
  <c r="V3918" i="1"/>
  <c r="U3918" i="1"/>
  <c r="T3918" i="1"/>
  <c r="S3918" i="1"/>
  <c r="R3918" i="1"/>
  <c r="Q3918" i="1"/>
  <c r="N3918" i="1"/>
  <c r="M3918" i="1"/>
  <c r="L3918" i="1"/>
  <c r="K3918" i="1"/>
  <c r="AA3915" i="1"/>
  <c r="AA3914" i="1" s="1"/>
  <c r="Z3915" i="1"/>
  <c r="Z3914" i="1" s="1"/>
  <c r="Y3915" i="1"/>
  <c r="Y3914" i="1" s="1"/>
  <c r="X3915" i="1"/>
  <c r="X3914" i="1" s="1"/>
  <c r="W3915" i="1"/>
  <c r="W3914" i="1" s="1"/>
  <c r="V3915" i="1"/>
  <c r="V3914" i="1" s="1"/>
  <c r="U3915" i="1"/>
  <c r="U3914" i="1" s="1"/>
  <c r="T3915" i="1"/>
  <c r="T3914" i="1" s="1"/>
  <c r="S3915" i="1"/>
  <c r="S3914" i="1" s="1"/>
  <c r="R3915" i="1"/>
  <c r="R3914" i="1" s="1"/>
  <c r="Q3915" i="1"/>
  <c r="Q3914" i="1" s="1"/>
  <c r="P3915" i="1"/>
  <c r="N3915" i="1"/>
  <c r="N3914" i="1" s="1"/>
  <c r="M3915" i="1"/>
  <c r="M3914" i="1" s="1"/>
  <c r="L3915" i="1"/>
  <c r="L3914" i="1" s="1"/>
  <c r="K3915" i="1"/>
  <c r="K3914" i="1" s="1"/>
  <c r="J3915" i="1"/>
  <c r="AA3910" i="1"/>
  <c r="AA3902" i="1" s="1"/>
  <c r="Z3910" i="1"/>
  <c r="Z3902" i="1" s="1"/>
  <c r="Y3910" i="1"/>
  <c r="Y3902" i="1" s="1"/>
  <c r="X3910" i="1"/>
  <c r="X3902" i="1" s="1"/>
  <c r="W3910" i="1"/>
  <c r="W3902" i="1" s="1"/>
  <c r="V3910" i="1"/>
  <c r="V3902" i="1" s="1"/>
  <c r="U3910" i="1"/>
  <c r="U3902" i="1" s="1"/>
  <c r="T3910" i="1"/>
  <c r="T3902" i="1" s="1"/>
  <c r="S3910" i="1"/>
  <c r="S3902" i="1" s="1"/>
  <c r="R3910" i="1"/>
  <c r="R3902" i="1" s="1"/>
  <c r="Q3910" i="1"/>
  <c r="Q3902" i="1" s="1"/>
  <c r="P3910" i="1"/>
  <c r="N3910" i="1"/>
  <c r="N3902" i="1" s="1"/>
  <c r="M3910" i="1"/>
  <c r="M3902" i="1" s="1"/>
  <c r="L3910" i="1"/>
  <c r="L3902" i="1" s="1"/>
  <c r="K3910" i="1"/>
  <c r="K3902" i="1" s="1"/>
  <c r="J3910" i="1"/>
  <c r="AA3900" i="1"/>
  <c r="Z3900" i="1"/>
  <c r="Y3900" i="1"/>
  <c r="X3900" i="1"/>
  <c r="W3900" i="1"/>
  <c r="V3900" i="1"/>
  <c r="U3900" i="1"/>
  <c r="T3900" i="1"/>
  <c r="S3900" i="1"/>
  <c r="R3900" i="1"/>
  <c r="Q3900" i="1"/>
  <c r="P3900" i="1"/>
  <c r="N3900" i="1"/>
  <c r="M3900" i="1"/>
  <c r="L3900" i="1"/>
  <c r="K3900" i="1"/>
  <c r="J3900" i="1"/>
  <c r="AA3894" i="1"/>
  <c r="AA3892" i="1" s="1"/>
  <c r="Z3894" i="1"/>
  <c r="Z3892" i="1" s="1"/>
  <c r="Y3894" i="1"/>
  <c r="Y3892" i="1" s="1"/>
  <c r="X3894" i="1"/>
  <c r="X3892" i="1" s="1"/>
  <c r="W3894" i="1"/>
  <c r="W3892" i="1" s="1"/>
  <c r="V3894" i="1"/>
  <c r="V3892" i="1" s="1"/>
  <c r="U3894" i="1"/>
  <c r="U3892" i="1" s="1"/>
  <c r="T3894" i="1"/>
  <c r="T3892" i="1" s="1"/>
  <c r="S3894" i="1"/>
  <c r="S3892" i="1" s="1"/>
  <c r="R3894" i="1"/>
  <c r="R3892" i="1" s="1"/>
  <c r="Q3894" i="1"/>
  <c r="Q3892" i="1" s="1"/>
  <c r="P3894" i="1"/>
  <c r="N3894" i="1"/>
  <c r="N3892" i="1" s="1"/>
  <c r="M3894" i="1"/>
  <c r="M3892" i="1" s="1"/>
  <c r="L3894" i="1"/>
  <c r="L3892" i="1" s="1"/>
  <c r="K3894" i="1"/>
  <c r="K3892" i="1" s="1"/>
  <c r="J3894" i="1"/>
  <c r="AA3877" i="1"/>
  <c r="AA3876" i="1" s="1"/>
  <c r="Z3877" i="1"/>
  <c r="Z3876" i="1" s="1"/>
  <c r="Y3877" i="1"/>
  <c r="Y3876" i="1" s="1"/>
  <c r="X3877" i="1"/>
  <c r="X3876" i="1" s="1"/>
  <c r="W3877" i="1"/>
  <c r="W3876" i="1" s="1"/>
  <c r="V3877" i="1"/>
  <c r="V3876" i="1" s="1"/>
  <c r="U3877" i="1"/>
  <c r="U3876" i="1" s="1"/>
  <c r="T3877" i="1"/>
  <c r="T3876" i="1" s="1"/>
  <c r="S3877" i="1"/>
  <c r="S3876" i="1" s="1"/>
  <c r="R3877" i="1"/>
  <c r="R3876" i="1" s="1"/>
  <c r="Q3877" i="1"/>
  <c r="Q3876" i="1" s="1"/>
  <c r="P3877" i="1"/>
  <c r="N3877" i="1"/>
  <c r="N3876" i="1" s="1"/>
  <c r="M3877" i="1"/>
  <c r="M3876" i="1" s="1"/>
  <c r="L3877" i="1"/>
  <c r="L3876" i="1" s="1"/>
  <c r="K3877" i="1"/>
  <c r="K3876" i="1" s="1"/>
  <c r="J3877" i="1"/>
  <c r="AA3872" i="1"/>
  <c r="AA3871" i="1" s="1"/>
  <c r="Z3872" i="1"/>
  <c r="Z3871" i="1" s="1"/>
  <c r="Y3872" i="1"/>
  <c r="Y3871" i="1" s="1"/>
  <c r="X3872" i="1"/>
  <c r="X3871" i="1" s="1"/>
  <c r="W3872" i="1"/>
  <c r="W3871" i="1" s="1"/>
  <c r="V3872" i="1"/>
  <c r="V3871" i="1" s="1"/>
  <c r="U3872" i="1"/>
  <c r="U3871" i="1" s="1"/>
  <c r="T3872" i="1"/>
  <c r="T3871" i="1" s="1"/>
  <c r="S3872" i="1"/>
  <c r="S3871" i="1" s="1"/>
  <c r="R3872" i="1"/>
  <c r="R3871" i="1" s="1"/>
  <c r="Q3872" i="1"/>
  <c r="Q3871" i="1" s="1"/>
  <c r="P3872" i="1"/>
  <c r="N3872" i="1"/>
  <c r="N3871" i="1" s="1"/>
  <c r="M3872" i="1"/>
  <c r="M3871" i="1" s="1"/>
  <c r="L3872" i="1"/>
  <c r="L3871" i="1" s="1"/>
  <c r="K3872" i="1"/>
  <c r="K3871" i="1" s="1"/>
  <c r="J3872" i="1"/>
  <c r="AA3866" i="1"/>
  <c r="AA3857" i="1" s="1"/>
  <c r="Z3866" i="1"/>
  <c r="Z3857" i="1" s="1"/>
  <c r="Y3866" i="1"/>
  <c r="Y3857" i="1" s="1"/>
  <c r="X3866" i="1"/>
  <c r="X3857" i="1" s="1"/>
  <c r="W3866" i="1"/>
  <c r="W3857" i="1" s="1"/>
  <c r="V3866" i="1"/>
  <c r="V3857" i="1" s="1"/>
  <c r="U3866" i="1"/>
  <c r="U3857" i="1" s="1"/>
  <c r="T3866" i="1"/>
  <c r="T3857" i="1" s="1"/>
  <c r="S3866" i="1"/>
  <c r="S3857" i="1" s="1"/>
  <c r="R3866" i="1"/>
  <c r="R3857" i="1" s="1"/>
  <c r="Q3866" i="1"/>
  <c r="Q3857" i="1" s="1"/>
  <c r="P3866" i="1"/>
  <c r="N3866" i="1"/>
  <c r="N3857" i="1" s="1"/>
  <c r="M3866" i="1"/>
  <c r="M3857" i="1" s="1"/>
  <c r="L3866" i="1"/>
  <c r="L3857" i="1" s="1"/>
  <c r="K3866" i="1"/>
  <c r="K3857" i="1" s="1"/>
  <c r="J3866" i="1"/>
  <c r="AA3855" i="1"/>
  <c r="Z3855" i="1"/>
  <c r="Y3855" i="1"/>
  <c r="X3855" i="1"/>
  <c r="W3855" i="1"/>
  <c r="V3855" i="1"/>
  <c r="U3855" i="1"/>
  <c r="T3855" i="1"/>
  <c r="S3855" i="1"/>
  <c r="R3855" i="1"/>
  <c r="Q3855" i="1"/>
  <c r="P3855" i="1"/>
  <c r="N3855" i="1"/>
  <c r="M3855" i="1"/>
  <c r="L3855" i="1"/>
  <c r="K3855" i="1"/>
  <c r="J3855" i="1"/>
  <c r="AA3849" i="1"/>
  <c r="AA3847" i="1" s="1"/>
  <c r="Z3849" i="1"/>
  <c r="Z3847" i="1" s="1"/>
  <c r="Y3849" i="1"/>
  <c r="Y3847" i="1" s="1"/>
  <c r="X3849" i="1"/>
  <c r="X3847" i="1" s="1"/>
  <c r="W3849" i="1"/>
  <c r="W3847" i="1" s="1"/>
  <c r="V3849" i="1"/>
  <c r="V3847" i="1" s="1"/>
  <c r="U3849" i="1"/>
  <c r="U3847" i="1" s="1"/>
  <c r="T3849" i="1"/>
  <c r="T3847" i="1" s="1"/>
  <c r="S3849" i="1"/>
  <c r="S3847" i="1" s="1"/>
  <c r="R3849" i="1"/>
  <c r="R3847" i="1" s="1"/>
  <c r="Q3849" i="1"/>
  <c r="Q3847" i="1" s="1"/>
  <c r="P3849" i="1"/>
  <c r="N3849" i="1"/>
  <c r="N3847" i="1" s="1"/>
  <c r="M3849" i="1"/>
  <c r="M3847" i="1" s="1"/>
  <c r="L3849" i="1"/>
  <c r="L3847" i="1" s="1"/>
  <c r="K3849" i="1"/>
  <c r="K3847" i="1" s="1"/>
  <c r="J3849" i="1"/>
  <c r="AA3831" i="1"/>
  <c r="AA3830" i="1" s="1"/>
  <c r="Z3831" i="1"/>
  <c r="Z3830" i="1" s="1"/>
  <c r="Y3831" i="1"/>
  <c r="Y3830" i="1" s="1"/>
  <c r="X3831" i="1"/>
  <c r="X3830" i="1" s="1"/>
  <c r="W3831" i="1"/>
  <c r="W3830" i="1" s="1"/>
  <c r="V3831" i="1"/>
  <c r="V3830" i="1" s="1"/>
  <c r="U3831" i="1"/>
  <c r="U3830" i="1" s="1"/>
  <c r="T3831" i="1"/>
  <c r="T3830" i="1" s="1"/>
  <c r="S3831" i="1"/>
  <c r="S3830" i="1" s="1"/>
  <c r="R3831" i="1"/>
  <c r="R3830" i="1" s="1"/>
  <c r="Q3831" i="1"/>
  <c r="Q3830" i="1" s="1"/>
  <c r="P3831" i="1"/>
  <c r="N3831" i="1"/>
  <c r="N3830" i="1" s="1"/>
  <c r="M3831" i="1"/>
  <c r="M3830" i="1" s="1"/>
  <c r="L3831" i="1"/>
  <c r="L3830" i="1" s="1"/>
  <c r="K3831" i="1"/>
  <c r="K3830" i="1" s="1"/>
  <c r="J3831" i="1"/>
  <c r="AA3826" i="1"/>
  <c r="AA3825" i="1" s="1"/>
  <c r="Z3826" i="1"/>
  <c r="Z3825" i="1" s="1"/>
  <c r="Y3826" i="1"/>
  <c r="Y3825" i="1" s="1"/>
  <c r="X3826" i="1"/>
  <c r="X3825" i="1" s="1"/>
  <c r="W3826" i="1"/>
  <c r="W3825" i="1" s="1"/>
  <c r="V3826" i="1"/>
  <c r="V3825" i="1" s="1"/>
  <c r="U3826" i="1"/>
  <c r="U3825" i="1" s="1"/>
  <c r="T3826" i="1"/>
  <c r="T3825" i="1" s="1"/>
  <c r="S3826" i="1"/>
  <c r="S3825" i="1" s="1"/>
  <c r="R3826" i="1"/>
  <c r="R3825" i="1" s="1"/>
  <c r="Q3826" i="1"/>
  <c r="Q3825" i="1" s="1"/>
  <c r="P3826" i="1"/>
  <c r="N3826" i="1"/>
  <c r="N3825" i="1" s="1"/>
  <c r="M3826" i="1"/>
  <c r="M3825" i="1" s="1"/>
  <c r="L3826" i="1"/>
  <c r="L3825" i="1" s="1"/>
  <c r="K3826" i="1"/>
  <c r="K3825" i="1" s="1"/>
  <c r="J3826" i="1"/>
  <c r="AA3820" i="1"/>
  <c r="AA3811" i="1" s="1"/>
  <c r="Z3820" i="1"/>
  <c r="Z3811" i="1" s="1"/>
  <c r="Y3820" i="1"/>
  <c r="Y3811" i="1" s="1"/>
  <c r="X3820" i="1"/>
  <c r="X3811" i="1" s="1"/>
  <c r="W3820" i="1"/>
  <c r="W3811" i="1" s="1"/>
  <c r="V3820" i="1"/>
  <c r="V3811" i="1" s="1"/>
  <c r="U3820" i="1"/>
  <c r="U3811" i="1" s="1"/>
  <c r="T3820" i="1"/>
  <c r="T3811" i="1" s="1"/>
  <c r="S3820" i="1"/>
  <c r="S3811" i="1" s="1"/>
  <c r="R3820" i="1"/>
  <c r="R3811" i="1" s="1"/>
  <c r="Q3820" i="1"/>
  <c r="Q3811" i="1" s="1"/>
  <c r="P3820" i="1"/>
  <c r="N3820" i="1"/>
  <c r="N3811" i="1" s="1"/>
  <c r="M3820" i="1"/>
  <c r="M3811" i="1" s="1"/>
  <c r="L3820" i="1"/>
  <c r="L3811" i="1" s="1"/>
  <c r="K3820" i="1"/>
  <c r="K3811" i="1" s="1"/>
  <c r="J3820" i="1"/>
  <c r="AA3809" i="1"/>
  <c r="Z3809" i="1"/>
  <c r="Y3809" i="1"/>
  <c r="X3809" i="1"/>
  <c r="W3809" i="1"/>
  <c r="V3809" i="1"/>
  <c r="U3809" i="1"/>
  <c r="T3809" i="1"/>
  <c r="S3809" i="1"/>
  <c r="R3809" i="1"/>
  <c r="Q3809" i="1"/>
  <c r="P3809" i="1"/>
  <c r="N3809" i="1"/>
  <c r="M3809" i="1"/>
  <c r="L3809" i="1"/>
  <c r="K3809" i="1"/>
  <c r="J3809" i="1"/>
  <c r="AA3803" i="1"/>
  <c r="AA3801" i="1" s="1"/>
  <c r="Z3803" i="1"/>
  <c r="Z3801" i="1" s="1"/>
  <c r="Y3803" i="1"/>
  <c r="Y3801" i="1" s="1"/>
  <c r="X3803" i="1"/>
  <c r="X3801" i="1" s="1"/>
  <c r="W3803" i="1"/>
  <c r="W3801" i="1" s="1"/>
  <c r="V3803" i="1"/>
  <c r="V3801" i="1" s="1"/>
  <c r="U3803" i="1"/>
  <c r="U3801" i="1" s="1"/>
  <c r="T3803" i="1"/>
  <c r="T3801" i="1" s="1"/>
  <c r="S3803" i="1"/>
  <c r="S3801" i="1" s="1"/>
  <c r="R3803" i="1"/>
  <c r="R3801" i="1" s="1"/>
  <c r="Q3803" i="1"/>
  <c r="Q3801" i="1" s="1"/>
  <c r="P3803" i="1"/>
  <c r="N3803" i="1"/>
  <c r="N3801" i="1" s="1"/>
  <c r="M3803" i="1"/>
  <c r="M3801" i="1" s="1"/>
  <c r="L3803" i="1"/>
  <c r="L3801" i="1" s="1"/>
  <c r="K3803" i="1"/>
  <c r="K3801" i="1" s="1"/>
  <c r="J3803" i="1"/>
  <c r="AA3785" i="1"/>
  <c r="AA3784" i="1" s="1"/>
  <c r="Z3785" i="1"/>
  <c r="Z3784" i="1" s="1"/>
  <c r="Y3785" i="1"/>
  <c r="Y3784" i="1" s="1"/>
  <c r="X3785" i="1"/>
  <c r="X3784" i="1" s="1"/>
  <c r="W3785" i="1"/>
  <c r="W3784" i="1" s="1"/>
  <c r="V3785" i="1"/>
  <c r="V3784" i="1" s="1"/>
  <c r="U3785" i="1"/>
  <c r="U3784" i="1" s="1"/>
  <c r="T3785" i="1"/>
  <c r="T3784" i="1" s="1"/>
  <c r="S3785" i="1"/>
  <c r="S3784" i="1" s="1"/>
  <c r="R3785" i="1"/>
  <c r="R3784" i="1" s="1"/>
  <c r="Q3785" i="1"/>
  <c r="Q3784" i="1" s="1"/>
  <c r="P3785" i="1"/>
  <c r="N3785" i="1"/>
  <c r="N3784" i="1" s="1"/>
  <c r="M3785" i="1"/>
  <c r="M3784" i="1" s="1"/>
  <c r="L3785" i="1"/>
  <c r="L3784" i="1" s="1"/>
  <c r="K3785" i="1"/>
  <c r="K3784" i="1" s="1"/>
  <c r="J3785" i="1"/>
  <c r="AA3780" i="1"/>
  <c r="AA3779" i="1" s="1"/>
  <c r="Z3780" i="1"/>
  <c r="Z3779" i="1" s="1"/>
  <c r="Y3780" i="1"/>
  <c r="Y3779" i="1" s="1"/>
  <c r="X3780" i="1"/>
  <c r="X3779" i="1" s="1"/>
  <c r="W3780" i="1"/>
  <c r="W3779" i="1" s="1"/>
  <c r="V3780" i="1"/>
  <c r="V3779" i="1" s="1"/>
  <c r="U3780" i="1"/>
  <c r="U3779" i="1" s="1"/>
  <c r="T3780" i="1"/>
  <c r="T3779" i="1" s="1"/>
  <c r="S3780" i="1"/>
  <c r="S3779" i="1" s="1"/>
  <c r="R3780" i="1"/>
  <c r="R3779" i="1" s="1"/>
  <c r="Q3780" i="1"/>
  <c r="Q3779" i="1" s="1"/>
  <c r="P3780" i="1"/>
  <c r="N3780" i="1"/>
  <c r="N3779" i="1" s="1"/>
  <c r="M3780" i="1"/>
  <c r="M3779" i="1" s="1"/>
  <c r="L3780" i="1"/>
  <c r="L3779" i="1" s="1"/>
  <c r="K3780" i="1"/>
  <c r="K3779" i="1" s="1"/>
  <c r="J3780" i="1"/>
  <c r="AA3775" i="1"/>
  <c r="AA3766" i="1" s="1"/>
  <c r="Z3775" i="1"/>
  <c r="Z3766" i="1" s="1"/>
  <c r="Y3775" i="1"/>
  <c r="Y3766" i="1" s="1"/>
  <c r="X3775" i="1"/>
  <c r="X3766" i="1" s="1"/>
  <c r="W3775" i="1"/>
  <c r="W3766" i="1" s="1"/>
  <c r="V3775" i="1"/>
  <c r="V3766" i="1" s="1"/>
  <c r="U3775" i="1"/>
  <c r="U3766" i="1" s="1"/>
  <c r="T3775" i="1"/>
  <c r="T3766" i="1" s="1"/>
  <c r="S3775" i="1"/>
  <c r="S3766" i="1" s="1"/>
  <c r="R3775" i="1"/>
  <c r="R3766" i="1" s="1"/>
  <c r="Q3775" i="1"/>
  <c r="Q3766" i="1" s="1"/>
  <c r="P3775" i="1"/>
  <c r="N3775" i="1"/>
  <c r="N3766" i="1" s="1"/>
  <c r="M3775" i="1"/>
  <c r="M3766" i="1" s="1"/>
  <c r="L3775" i="1"/>
  <c r="L3766" i="1" s="1"/>
  <c r="K3775" i="1"/>
  <c r="K3766" i="1" s="1"/>
  <c r="J3775" i="1"/>
  <c r="AA3764" i="1"/>
  <c r="Z3764" i="1"/>
  <c r="Y3764" i="1"/>
  <c r="X3764" i="1"/>
  <c r="W3764" i="1"/>
  <c r="V3764" i="1"/>
  <c r="U3764" i="1"/>
  <c r="T3764" i="1"/>
  <c r="S3764" i="1"/>
  <c r="R3764" i="1"/>
  <c r="Q3764" i="1"/>
  <c r="P3764" i="1"/>
  <c r="N3764" i="1"/>
  <c r="M3764" i="1"/>
  <c r="L3764" i="1"/>
  <c r="K3764" i="1"/>
  <c r="J3764" i="1"/>
  <c r="AA3758" i="1"/>
  <c r="AA3756" i="1" s="1"/>
  <c r="Z3758" i="1"/>
  <c r="Z3756" i="1" s="1"/>
  <c r="Y3758" i="1"/>
  <c r="Y3756" i="1" s="1"/>
  <c r="X3758" i="1"/>
  <c r="X3756" i="1" s="1"/>
  <c r="W3758" i="1"/>
  <c r="W3756" i="1" s="1"/>
  <c r="V3758" i="1"/>
  <c r="V3756" i="1" s="1"/>
  <c r="U3758" i="1"/>
  <c r="U3756" i="1" s="1"/>
  <c r="T3758" i="1"/>
  <c r="T3756" i="1" s="1"/>
  <c r="S3758" i="1"/>
  <c r="S3756" i="1" s="1"/>
  <c r="R3758" i="1"/>
  <c r="R3756" i="1" s="1"/>
  <c r="Q3758" i="1"/>
  <c r="Q3756" i="1" s="1"/>
  <c r="P3758" i="1"/>
  <c r="N3758" i="1"/>
  <c r="N3756" i="1" s="1"/>
  <c r="M3758" i="1"/>
  <c r="M3756" i="1" s="1"/>
  <c r="L3758" i="1"/>
  <c r="L3756" i="1" s="1"/>
  <c r="K3758" i="1"/>
  <c r="K3756" i="1" s="1"/>
  <c r="J3758" i="1"/>
  <c r="AA3741" i="1"/>
  <c r="AA3740" i="1" s="1"/>
  <c r="Z3741" i="1"/>
  <c r="Z3740" i="1" s="1"/>
  <c r="Y3741" i="1"/>
  <c r="Y3740" i="1" s="1"/>
  <c r="X3741" i="1"/>
  <c r="X3740" i="1" s="1"/>
  <c r="W3741" i="1"/>
  <c r="W3740" i="1" s="1"/>
  <c r="V3741" i="1"/>
  <c r="V3740" i="1" s="1"/>
  <c r="U3741" i="1"/>
  <c r="U3740" i="1" s="1"/>
  <c r="T3741" i="1"/>
  <c r="T3740" i="1" s="1"/>
  <c r="S3741" i="1"/>
  <c r="S3740" i="1" s="1"/>
  <c r="R3741" i="1"/>
  <c r="R3740" i="1" s="1"/>
  <c r="Q3741" i="1"/>
  <c r="Q3740" i="1" s="1"/>
  <c r="P3741" i="1"/>
  <c r="N3741" i="1"/>
  <c r="N3740" i="1" s="1"/>
  <c r="M3741" i="1"/>
  <c r="M3740" i="1" s="1"/>
  <c r="L3741" i="1"/>
  <c r="L3740" i="1" s="1"/>
  <c r="K3741" i="1"/>
  <c r="K3740" i="1" s="1"/>
  <c r="J3741" i="1"/>
  <c r="AA3738" i="1"/>
  <c r="AA3737" i="1" s="1"/>
  <c r="Z3738" i="1"/>
  <c r="Z3737" i="1" s="1"/>
  <c r="Y3738" i="1"/>
  <c r="Y3737" i="1" s="1"/>
  <c r="X3738" i="1"/>
  <c r="X3737" i="1" s="1"/>
  <c r="W3738" i="1"/>
  <c r="W3737" i="1" s="1"/>
  <c r="V3738" i="1"/>
  <c r="V3737" i="1" s="1"/>
  <c r="U3738" i="1"/>
  <c r="U3737" i="1" s="1"/>
  <c r="T3738" i="1"/>
  <c r="T3737" i="1" s="1"/>
  <c r="S3738" i="1"/>
  <c r="S3737" i="1" s="1"/>
  <c r="R3738" i="1"/>
  <c r="R3737" i="1" s="1"/>
  <c r="Q3738" i="1"/>
  <c r="Q3737" i="1" s="1"/>
  <c r="P3738" i="1"/>
  <c r="N3738" i="1"/>
  <c r="N3737" i="1" s="1"/>
  <c r="M3738" i="1"/>
  <c r="M3737" i="1" s="1"/>
  <c r="L3738" i="1"/>
  <c r="L3737" i="1" s="1"/>
  <c r="K3738" i="1"/>
  <c r="K3737" i="1" s="1"/>
  <c r="J3738" i="1"/>
  <c r="AA3733" i="1"/>
  <c r="AA3724" i="1" s="1"/>
  <c r="Z3733" i="1"/>
  <c r="Z3724" i="1" s="1"/>
  <c r="Y3733" i="1"/>
  <c r="Y3724" i="1" s="1"/>
  <c r="X3733" i="1"/>
  <c r="X3724" i="1" s="1"/>
  <c r="W3733" i="1"/>
  <c r="W3724" i="1" s="1"/>
  <c r="V3733" i="1"/>
  <c r="V3724" i="1" s="1"/>
  <c r="U3733" i="1"/>
  <c r="U3724" i="1" s="1"/>
  <c r="T3733" i="1"/>
  <c r="T3724" i="1" s="1"/>
  <c r="S3733" i="1"/>
  <c r="S3724" i="1" s="1"/>
  <c r="R3733" i="1"/>
  <c r="R3724" i="1" s="1"/>
  <c r="Q3733" i="1"/>
  <c r="Q3724" i="1" s="1"/>
  <c r="P3733" i="1"/>
  <c r="N3733" i="1"/>
  <c r="N3724" i="1" s="1"/>
  <c r="M3733" i="1"/>
  <c r="M3724" i="1" s="1"/>
  <c r="L3733" i="1"/>
  <c r="L3724" i="1" s="1"/>
  <c r="K3733" i="1"/>
  <c r="K3724" i="1" s="1"/>
  <c r="J3733" i="1"/>
  <c r="AA3722" i="1"/>
  <c r="Z3722" i="1"/>
  <c r="Y3722" i="1"/>
  <c r="X3722" i="1"/>
  <c r="W3722" i="1"/>
  <c r="V3722" i="1"/>
  <c r="U3722" i="1"/>
  <c r="T3722" i="1"/>
  <c r="S3722" i="1"/>
  <c r="R3722" i="1"/>
  <c r="Q3722" i="1"/>
  <c r="P3722" i="1"/>
  <c r="N3722" i="1"/>
  <c r="M3722" i="1"/>
  <c r="L3722" i="1"/>
  <c r="K3722" i="1"/>
  <c r="J3722" i="1"/>
  <c r="AA3716" i="1"/>
  <c r="AA3714" i="1" s="1"/>
  <c r="Z3716" i="1"/>
  <c r="Z3714" i="1" s="1"/>
  <c r="Y3716" i="1"/>
  <c r="Y3714" i="1" s="1"/>
  <c r="X3716" i="1"/>
  <c r="X3714" i="1" s="1"/>
  <c r="W3716" i="1"/>
  <c r="W3714" i="1" s="1"/>
  <c r="V3716" i="1"/>
  <c r="V3714" i="1" s="1"/>
  <c r="U3716" i="1"/>
  <c r="U3714" i="1" s="1"/>
  <c r="T3716" i="1"/>
  <c r="T3714" i="1" s="1"/>
  <c r="S3716" i="1"/>
  <c r="S3714" i="1" s="1"/>
  <c r="R3716" i="1"/>
  <c r="R3714" i="1" s="1"/>
  <c r="Q3716" i="1"/>
  <c r="Q3714" i="1" s="1"/>
  <c r="P3716" i="1"/>
  <c r="N3716" i="1"/>
  <c r="N3714" i="1" s="1"/>
  <c r="M3716" i="1"/>
  <c r="M3714" i="1" s="1"/>
  <c r="L3716" i="1"/>
  <c r="L3714" i="1" s="1"/>
  <c r="K3716" i="1"/>
  <c r="K3714" i="1" s="1"/>
  <c r="J3716" i="1"/>
  <c r="AA3696" i="1"/>
  <c r="Z3696" i="1"/>
  <c r="Y3696" i="1"/>
  <c r="X3696" i="1"/>
  <c r="W3696" i="1"/>
  <c r="V3696" i="1"/>
  <c r="U3696" i="1"/>
  <c r="T3696" i="1"/>
  <c r="S3696" i="1"/>
  <c r="R3696" i="1"/>
  <c r="Q3696" i="1"/>
  <c r="N3696" i="1"/>
  <c r="M3696" i="1"/>
  <c r="L3696" i="1"/>
  <c r="K3696" i="1"/>
  <c r="AA3692" i="1"/>
  <c r="AA3691" i="1" s="1"/>
  <c r="Z3692" i="1"/>
  <c r="Z3691" i="1" s="1"/>
  <c r="Y3692" i="1"/>
  <c r="Y3691" i="1" s="1"/>
  <c r="X3692" i="1"/>
  <c r="X3691" i="1" s="1"/>
  <c r="W3692" i="1"/>
  <c r="W3691" i="1" s="1"/>
  <c r="V3692" i="1"/>
  <c r="V3691" i="1" s="1"/>
  <c r="U3692" i="1"/>
  <c r="U3691" i="1" s="1"/>
  <c r="T3692" i="1"/>
  <c r="T3691" i="1" s="1"/>
  <c r="S3692" i="1"/>
  <c r="S3691" i="1" s="1"/>
  <c r="R3691" i="1"/>
  <c r="Q3692" i="1"/>
  <c r="Q3691" i="1" s="1"/>
  <c r="P3692" i="1"/>
  <c r="N3692" i="1"/>
  <c r="N3691" i="1" s="1"/>
  <c r="M3692" i="1"/>
  <c r="M3691" i="1" s="1"/>
  <c r="L3692" i="1"/>
  <c r="L3691" i="1" s="1"/>
  <c r="K3692" i="1"/>
  <c r="K3691" i="1" s="1"/>
  <c r="J3692" i="1"/>
  <c r="AA3688" i="1"/>
  <c r="AA3679" i="1" s="1"/>
  <c r="Z3688" i="1"/>
  <c r="Z3679" i="1" s="1"/>
  <c r="Y3688" i="1"/>
  <c r="Y3679" i="1" s="1"/>
  <c r="X3688" i="1"/>
  <c r="X3679" i="1" s="1"/>
  <c r="W3688" i="1"/>
  <c r="W3679" i="1" s="1"/>
  <c r="V3688" i="1"/>
  <c r="V3679" i="1" s="1"/>
  <c r="U3688" i="1"/>
  <c r="U3679" i="1" s="1"/>
  <c r="T3688" i="1"/>
  <c r="T3679" i="1" s="1"/>
  <c r="S3688" i="1"/>
  <c r="S3679" i="1" s="1"/>
  <c r="R3688" i="1"/>
  <c r="R3679" i="1" s="1"/>
  <c r="Q3688" i="1"/>
  <c r="Q3679" i="1" s="1"/>
  <c r="P3688" i="1"/>
  <c r="N3688" i="1"/>
  <c r="N3679" i="1" s="1"/>
  <c r="M3688" i="1"/>
  <c r="M3679" i="1" s="1"/>
  <c r="L3688" i="1"/>
  <c r="L3679" i="1" s="1"/>
  <c r="K3688" i="1"/>
  <c r="K3679" i="1" s="1"/>
  <c r="J3688" i="1"/>
  <c r="AA3677" i="1"/>
  <c r="Z3677" i="1"/>
  <c r="Y3677" i="1"/>
  <c r="X3677" i="1"/>
  <c r="W3677" i="1"/>
  <c r="V3677" i="1"/>
  <c r="U3677" i="1"/>
  <c r="T3677" i="1"/>
  <c r="S3677" i="1"/>
  <c r="R3677" i="1"/>
  <c r="Q3677" i="1"/>
  <c r="P3677" i="1"/>
  <c r="N3677" i="1"/>
  <c r="M3677" i="1"/>
  <c r="L3677" i="1"/>
  <c r="K3677" i="1"/>
  <c r="J3677" i="1"/>
  <c r="AA3671" i="1"/>
  <c r="AA3669" i="1" s="1"/>
  <c r="Z3671" i="1"/>
  <c r="Z3669" i="1" s="1"/>
  <c r="Y3671" i="1"/>
  <c r="Y3669" i="1" s="1"/>
  <c r="X3671" i="1"/>
  <c r="X3669" i="1" s="1"/>
  <c r="W3671" i="1"/>
  <c r="W3669" i="1" s="1"/>
  <c r="V3671" i="1"/>
  <c r="V3669" i="1" s="1"/>
  <c r="U3671" i="1"/>
  <c r="U3669" i="1" s="1"/>
  <c r="T3671" i="1"/>
  <c r="T3669" i="1" s="1"/>
  <c r="S3671" i="1"/>
  <c r="S3669" i="1" s="1"/>
  <c r="R3671" i="1"/>
  <c r="R3669" i="1" s="1"/>
  <c r="Q3671" i="1"/>
  <c r="Q3669" i="1" s="1"/>
  <c r="P3671" i="1"/>
  <c r="N3671" i="1"/>
  <c r="N3669" i="1" s="1"/>
  <c r="M3671" i="1"/>
  <c r="M3669" i="1" s="1"/>
  <c r="L3671" i="1"/>
  <c r="L3669" i="1" s="1"/>
  <c r="K3671" i="1"/>
  <c r="K3669" i="1" s="1"/>
  <c r="J3671" i="1"/>
  <c r="AA3655" i="1"/>
  <c r="AA3654" i="1" s="1"/>
  <c r="AA3657" i="1" s="1"/>
  <c r="AA3661" i="1" s="1"/>
  <c r="AA3662" i="1" s="1"/>
  <c r="Z3655" i="1"/>
  <c r="Z3654" i="1" s="1"/>
  <c r="Z3657" i="1" s="1"/>
  <c r="Z3661" i="1" s="1"/>
  <c r="Z3662" i="1" s="1"/>
  <c r="Y3655" i="1"/>
  <c r="Y3654" i="1" s="1"/>
  <c r="Y3657" i="1" s="1"/>
  <c r="Y3661" i="1" s="1"/>
  <c r="Y3662" i="1" s="1"/>
  <c r="X3655" i="1"/>
  <c r="X3654" i="1" s="1"/>
  <c r="X3657" i="1" s="1"/>
  <c r="X3661" i="1" s="1"/>
  <c r="X3662" i="1" s="1"/>
  <c r="W3655" i="1"/>
  <c r="W3654" i="1" s="1"/>
  <c r="W3657" i="1" s="1"/>
  <c r="W3661" i="1" s="1"/>
  <c r="W3662" i="1" s="1"/>
  <c r="V3655" i="1"/>
  <c r="V3654" i="1" s="1"/>
  <c r="V3657" i="1" s="1"/>
  <c r="V3661" i="1" s="1"/>
  <c r="V3662" i="1" s="1"/>
  <c r="U3655" i="1"/>
  <c r="U3654" i="1" s="1"/>
  <c r="U3657" i="1" s="1"/>
  <c r="U3661" i="1" s="1"/>
  <c r="U3662" i="1" s="1"/>
  <c r="T3655" i="1"/>
  <c r="T3654" i="1" s="1"/>
  <c r="T3657" i="1" s="1"/>
  <c r="T3661" i="1" s="1"/>
  <c r="T3662" i="1" s="1"/>
  <c r="S3655" i="1"/>
  <c r="S3654" i="1" s="1"/>
  <c r="S3657" i="1" s="1"/>
  <c r="S3661" i="1" s="1"/>
  <c r="S3662" i="1" s="1"/>
  <c r="R3655" i="1"/>
  <c r="R3654" i="1" s="1"/>
  <c r="R3657" i="1" s="1"/>
  <c r="R3661" i="1" s="1"/>
  <c r="R3662" i="1" s="1"/>
  <c r="Q3655" i="1"/>
  <c r="Q3654" i="1" s="1"/>
  <c r="Q3657" i="1" s="1"/>
  <c r="Q3661" i="1" s="1"/>
  <c r="Q3662" i="1" s="1"/>
  <c r="P3655" i="1"/>
  <c r="N3655" i="1"/>
  <c r="N3654" i="1" s="1"/>
  <c r="N3657" i="1" s="1"/>
  <c r="N3661" i="1" s="1"/>
  <c r="N3662" i="1" s="1"/>
  <c r="M3655" i="1"/>
  <c r="M3654" i="1" s="1"/>
  <c r="M3657" i="1" s="1"/>
  <c r="M3661" i="1" s="1"/>
  <c r="M3662" i="1" s="1"/>
  <c r="L3655" i="1"/>
  <c r="L3654" i="1" s="1"/>
  <c r="L3657" i="1" s="1"/>
  <c r="L3661" i="1" s="1"/>
  <c r="L3662" i="1" s="1"/>
  <c r="K3655" i="1"/>
  <c r="K3654" i="1" s="1"/>
  <c r="K3657" i="1" s="1"/>
  <c r="K3661" i="1" s="1"/>
  <c r="K3662" i="1" s="1"/>
  <c r="J3655" i="1"/>
  <c r="AA3639" i="1"/>
  <c r="AA3638" i="1" s="1"/>
  <c r="Z3639" i="1"/>
  <c r="Z3638" i="1" s="1"/>
  <c r="Y3639" i="1"/>
  <c r="Y3638" i="1" s="1"/>
  <c r="X3639" i="1"/>
  <c r="X3638" i="1" s="1"/>
  <c r="W3639" i="1"/>
  <c r="W3638" i="1" s="1"/>
  <c r="V3639" i="1"/>
  <c r="V3638" i="1" s="1"/>
  <c r="U3639" i="1"/>
  <c r="U3638" i="1" s="1"/>
  <c r="T3639" i="1"/>
  <c r="T3638" i="1" s="1"/>
  <c r="S3639" i="1"/>
  <c r="S3638" i="1" s="1"/>
  <c r="R3639" i="1"/>
  <c r="R3638" i="1" s="1"/>
  <c r="Q3639" i="1"/>
  <c r="Q3638" i="1" s="1"/>
  <c r="P3639" i="1"/>
  <c r="N3639" i="1"/>
  <c r="N3638" i="1" s="1"/>
  <c r="M3639" i="1"/>
  <c r="M3638" i="1" s="1"/>
  <c r="L3639" i="1"/>
  <c r="L3638" i="1" s="1"/>
  <c r="K3639" i="1"/>
  <c r="K3638" i="1" s="1"/>
  <c r="J3639" i="1"/>
  <c r="AA3634" i="1"/>
  <c r="AA3633" i="1" s="1"/>
  <c r="Z3634" i="1"/>
  <c r="Z3633" i="1" s="1"/>
  <c r="Y3634" i="1"/>
  <c r="Y3633" i="1" s="1"/>
  <c r="X3634" i="1"/>
  <c r="X3633" i="1" s="1"/>
  <c r="W3634" i="1"/>
  <c r="W3633" i="1" s="1"/>
  <c r="V3634" i="1"/>
  <c r="V3633" i="1" s="1"/>
  <c r="U3634" i="1"/>
  <c r="U3633" i="1" s="1"/>
  <c r="T3634" i="1"/>
  <c r="T3633" i="1" s="1"/>
  <c r="S3634" i="1"/>
  <c r="S3633" i="1" s="1"/>
  <c r="R3634" i="1"/>
  <c r="R3633" i="1" s="1"/>
  <c r="Q3634" i="1"/>
  <c r="Q3633" i="1" s="1"/>
  <c r="P3634" i="1"/>
  <c r="N3634" i="1"/>
  <c r="N3633" i="1" s="1"/>
  <c r="M3634" i="1"/>
  <c r="M3633" i="1" s="1"/>
  <c r="L3634" i="1"/>
  <c r="L3633" i="1" s="1"/>
  <c r="K3634" i="1"/>
  <c r="K3633" i="1" s="1"/>
  <c r="J3634" i="1"/>
  <c r="AA3629" i="1"/>
  <c r="AA3620" i="1" s="1"/>
  <c r="Z3629" i="1"/>
  <c r="Z3620" i="1" s="1"/>
  <c r="Y3629" i="1"/>
  <c r="Y3620" i="1" s="1"/>
  <c r="X3629" i="1"/>
  <c r="X3620" i="1" s="1"/>
  <c r="W3629" i="1"/>
  <c r="W3620" i="1" s="1"/>
  <c r="V3629" i="1"/>
  <c r="V3620" i="1" s="1"/>
  <c r="U3629" i="1"/>
  <c r="U3620" i="1" s="1"/>
  <c r="T3629" i="1"/>
  <c r="T3620" i="1" s="1"/>
  <c r="S3629" i="1"/>
  <c r="S3620" i="1" s="1"/>
  <c r="R3629" i="1"/>
  <c r="R3620" i="1" s="1"/>
  <c r="Q3629" i="1"/>
  <c r="Q3620" i="1" s="1"/>
  <c r="P3629" i="1"/>
  <c r="N3629" i="1"/>
  <c r="N3620" i="1" s="1"/>
  <c r="M3629" i="1"/>
  <c r="M3620" i="1" s="1"/>
  <c r="L3629" i="1"/>
  <c r="L3620" i="1" s="1"/>
  <c r="K3629" i="1"/>
  <c r="K3620" i="1" s="1"/>
  <c r="J3629" i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N3618" i="1"/>
  <c r="M3618" i="1"/>
  <c r="L3618" i="1"/>
  <c r="K3618" i="1"/>
  <c r="J3618" i="1"/>
  <c r="AA3612" i="1"/>
  <c r="AA3610" i="1" s="1"/>
  <c r="Z3612" i="1"/>
  <c r="Z3610" i="1" s="1"/>
  <c r="Y3612" i="1"/>
  <c r="Y3610" i="1" s="1"/>
  <c r="X3612" i="1"/>
  <c r="X3610" i="1" s="1"/>
  <c r="W3612" i="1"/>
  <c r="W3610" i="1" s="1"/>
  <c r="V3612" i="1"/>
  <c r="V3610" i="1" s="1"/>
  <c r="U3612" i="1"/>
  <c r="U3610" i="1" s="1"/>
  <c r="T3612" i="1"/>
  <c r="T3610" i="1" s="1"/>
  <c r="S3612" i="1"/>
  <c r="S3610" i="1" s="1"/>
  <c r="R3612" i="1"/>
  <c r="R3610" i="1" s="1"/>
  <c r="Q3612" i="1"/>
  <c r="Q3610" i="1" s="1"/>
  <c r="P3612" i="1"/>
  <c r="N3612" i="1"/>
  <c r="N3610" i="1" s="1"/>
  <c r="M3612" i="1"/>
  <c r="M3610" i="1" s="1"/>
  <c r="L3612" i="1"/>
  <c r="L3610" i="1" s="1"/>
  <c r="K3612" i="1"/>
  <c r="K3610" i="1" s="1"/>
  <c r="J3612" i="1"/>
  <c r="AA3596" i="1"/>
  <c r="AA3595" i="1" s="1"/>
  <c r="Z3596" i="1"/>
  <c r="Z3595" i="1" s="1"/>
  <c r="Y3596" i="1"/>
  <c r="Y3595" i="1" s="1"/>
  <c r="X3596" i="1"/>
  <c r="X3595" i="1" s="1"/>
  <c r="W3596" i="1"/>
  <c r="W3595" i="1" s="1"/>
  <c r="V3596" i="1"/>
  <c r="V3595" i="1" s="1"/>
  <c r="U3596" i="1"/>
  <c r="U3595" i="1" s="1"/>
  <c r="T3596" i="1"/>
  <c r="T3595" i="1" s="1"/>
  <c r="S3596" i="1"/>
  <c r="S3595" i="1" s="1"/>
  <c r="R3596" i="1"/>
  <c r="R3595" i="1" s="1"/>
  <c r="Q3596" i="1"/>
  <c r="Q3595" i="1" s="1"/>
  <c r="P3596" i="1"/>
  <c r="N3596" i="1"/>
  <c r="N3595" i="1" s="1"/>
  <c r="M3596" i="1"/>
  <c r="M3595" i="1" s="1"/>
  <c r="L3596" i="1"/>
  <c r="L3595" i="1" s="1"/>
  <c r="K3596" i="1"/>
  <c r="K3595" i="1" s="1"/>
  <c r="J3596" i="1"/>
  <c r="AA3591" i="1"/>
  <c r="AA3590" i="1" s="1"/>
  <c r="Z3591" i="1"/>
  <c r="Z3590" i="1" s="1"/>
  <c r="Y3591" i="1"/>
  <c r="Y3590" i="1" s="1"/>
  <c r="X3591" i="1"/>
  <c r="X3590" i="1" s="1"/>
  <c r="W3591" i="1"/>
  <c r="W3590" i="1" s="1"/>
  <c r="V3591" i="1"/>
  <c r="V3590" i="1" s="1"/>
  <c r="U3591" i="1"/>
  <c r="U3590" i="1" s="1"/>
  <c r="T3591" i="1"/>
  <c r="T3590" i="1" s="1"/>
  <c r="S3591" i="1"/>
  <c r="S3590" i="1" s="1"/>
  <c r="R3591" i="1"/>
  <c r="R3590" i="1" s="1"/>
  <c r="Q3591" i="1"/>
  <c r="Q3590" i="1" s="1"/>
  <c r="P3591" i="1"/>
  <c r="N3591" i="1"/>
  <c r="N3590" i="1" s="1"/>
  <c r="M3591" i="1"/>
  <c r="M3590" i="1" s="1"/>
  <c r="L3591" i="1"/>
  <c r="L3590" i="1" s="1"/>
  <c r="K3591" i="1"/>
  <c r="K3590" i="1" s="1"/>
  <c r="J3591" i="1"/>
  <c r="AA3588" i="1"/>
  <c r="AA3587" i="1" s="1"/>
  <c r="Z3588" i="1"/>
  <c r="Z3587" i="1" s="1"/>
  <c r="Y3588" i="1"/>
  <c r="Y3587" i="1" s="1"/>
  <c r="X3588" i="1"/>
  <c r="X3587" i="1" s="1"/>
  <c r="W3588" i="1"/>
  <c r="W3587" i="1" s="1"/>
  <c r="V3588" i="1"/>
  <c r="V3587" i="1" s="1"/>
  <c r="U3588" i="1"/>
  <c r="U3587" i="1" s="1"/>
  <c r="T3588" i="1"/>
  <c r="T3587" i="1" s="1"/>
  <c r="S3588" i="1"/>
  <c r="S3587" i="1" s="1"/>
  <c r="R3588" i="1"/>
  <c r="R3587" i="1" s="1"/>
  <c r="Q3588" i="1"/>
  <c r="Q3587" i="1" s="1"/>
  <c r="P3588" i="1"/>
  <c r="N3588" i="1"/>
  <c r="N3587" i="1" s="1"/>
  <c r="M3588" i="1"/>
  <c r="M3587" i="1" s="1"/>
  <c r="L3588" i="1"/>
  <c r="L3587" i="1" s="1"/>
  <c r="K3588" i="1"/>
  <c r="K3587" i="1" s="1"/>
  <c r="J3588" i="1"/>
  <c r="AA3584" i="1"/>
  <c r="AA3583" i="1" s="1"/>
  <c r="Z3584" i="1"/>
  <c r="Z3583" i="1" s="1"/>
  <c r="Y3584" i="1"/>
  <c r="Y3583" i="1" s="1"/>
  <c r="X3584" i="1"/>
  <c r="X3583" i="1" s="1"/>
  <c r="W3584" i="1"/>
  <c r="W3583" i="1" s="1"/>
  <c r="V3584" i="1"/>
  <c r="V3583" i="1" s="1"/>
  <c r="U3584" i="1"/>
  <c r="U3583" i="1" s="1"/>
  <c r="T3584" i="1"/>
  <c r="T3583" i="1" s="1"/>
  <c r="S3584" i="1"/>
  <c r="S3583" i="1" s="1"/>
  <c r="R3584" i="1"/>
  <c r="R3583" i="1" s="1"/>
  <c r="Q3584" i="1"/>
  <c r="Q3583" i="1" s="1"/>
  <c r="P3584" i="1"/>
  <c r="N3584" i="1"/>
  <c r="N3583" i="1" s="1"/>
  <c r="M3584" i="1"/>
  <c r="M3583" i="1" s="1"/>
  <c r="L3584" i="1"/>
  <c r="L3583" i="1" s="1"/>
  <c r="K3584" i="1"/>
  <c r="K3583" i="1" s="1"/>
  <c r="J3584" i="1"/>
  <c r="AA3579" i="1"/>
  <c r="AA3571" i="1" s="1"/>
  <c r="Z3579" i="1"/>
  <c r="Z3571" i="1" s="1"/>
  <c r="Y3579" i="1"/>
  <c r="Y3571" i="1" s="1"/>
  <c r="X3579" i="1"/>
  <c r="X3571" i="1" s="1"/>
  <c r="W3579" i="1"/>
  <c r="W3571" i="1" s="1"/>
  <c r="V3579" i="1"/>
  <c r="V3571" i="1" s="1"/>
  <c r="U3579" i="1"/>
  <c r="U3571" i="1" s="1"/>
  <c r="T3579" i="1"/>
  <c r="T3571" i="1" s="1"/>
  <c r="S3579" i="1"/>
  <c r="S3571" i="1" s="1"/>
  <c r="R3579" i="1"/>
  <c r="R3571" i="1" s="1"/>
  <c r="Q3579" i="1"/>
  <c r="Q3571" i="1" s="1"/>
  <c r="P3579" i="1"/>
  <c r="N3579" i="1"/>
  <c r="N3571" i="1" s="1"/>
  <c r="M3579" i="1"/>
  <c r="M3571" i="1" s="1"/>
  <c r="L3579" i="1"/>
  <c r="L3571" i="1" s="1"/>
  <c r="K3579" i="1"/>
  <c r="K3571" i="1" s="1"/>
  <c r="J3579" i="1"/>
  <c r="AA3569" i="1"/>
  <c r="Z3569" i="1"/>
  <c r="Y3569" i="1"/>
  <c r="X3569" i="1"/>
  <c r="W3569" i="1"/>
  <c r="V3569" i="1"/>
  <c r="U3569" i="1"/>
  <c r="T3569" i="1"/>
  <c r="S3569" i="1"/>
  <c r="R3569" i="1"/>
  <c r="Q3569" i="1"/>
  <c r="P3569" i="1"/>
  <c r="N3569" i="1"/>
  <c r="M3569" i="1"/>
  <c r="L3569" i="1"/>
  <c r="K3569" i="1"/>
  <c r="J3569" i="1"/>
  <c r="AA3563" i="1"/>
  <c r="AA3561" i="1" s="1"/>
  <c r="Z3563" i="1"/>
  <c r="Z3561" i="1" s="1"/>
  <c r="Y3563" i="1"/>
  <c r="Y3561" i="1" s="1"/>
  <c r="X3563" i="1"/>
  <c r="X3561" i="1" s="1"/>
  <c r="W3563" i="1"/>
  <c r="W3561" i="1" s="1"/>
  <c r="V3563" i="1"/>
  <c r="V3561" i="1" s="1"/>
  <c r="U3563" i="1"/>
  <c r="U3561" i="1" s="1"/>
  <c r="T3563" i="1"/>
  <c r="T3561" i="1" s="1"/>
  <c r="S3563" i="1"/>
  <c r="S3561" i="1" s="1"/>
  <c r="R3563" i="1"/>
  <c r="R3561" i="1" s="1"/>
  <c r="Q3563" i="1"/>
  <c r="Q3561" i="1" s="1"/>
  <c r="P3563" i="1"/>
  <c r="N3563" i="1"/>
  <c r="N3561" i="1" s="1"/>
  <c r="M3563" i="1"/>
  <c r="M3561" i="1" s="1"/>
  <c r="L3563" i="1"/>
  <c r="L3561" i="1" s="1"/>
  <c r="K3563" i="1"/>
  <c r="K3561" i="1" s="1"/>
  <c r="J3563" i="1"/>
  <c r="AA3545" i="1"/>
  <c r="AA3544" i="1" s="1"/>
  <c r="Z3545" i="1"/>
  <c r="Z3544" i="1" s="1"/>
  <c r="Y3545" i="1"/>
  <c r="Y3544" i="1" s="1"/>
  <c r="X3545" i="1"/>
  <c r="X3544" i="1" s="1"/>
  <c r="W3545" i="1"/>
  <c r="W3544" i="1" s="1"/>
  <c r="V3545" i="1"/>
  <c r="V3544" i="1" s="1"/>
  <c r="U3545" i="1"/>
  <c r="U3544" i="1" s="1"/>
  <c r="T3545" i="1"/>
  <c r="T3544" i="1" s="1"/>
  <c r="S3545" i="1"/>
  <c r="S3544" i="1" s="1"/>
  <c r="R3545" i="1"/>
  <c r="R3544" i="1" s="1"/>
  <c r="Q3545" i="1"/>
  <c r="Q3544" i="1" s="1"/>
  <c r="P3545" i="1"/>
  <c r="N3545" i="1"/>
  <c r="N3544" i="1" s="1"/>
  <c r="M3545" i="1"/>
  <c r="M3544" i="1" s="1"/>
  <c r="L3545" i="1"/>
  <c r="L3544" i="1" s="1"/>
  <c r="K3545" i="1"/>
  <c r="K3544" i="1" s="1"/>
  <c r="J3545" i="1"/>
  <c r="AA3540" i="1"/>
  <c r="AA3539" i="1" s="1"/>
  <c r="Z3540" i="1"/>
  <c r="Z3539" i="1" s="1"/>
  <c r="Y3540" i="1"/>
  <c r="Y3539" i="1" s="1"/>
  <c r="X3540" i="1"/>
  <c r="X3539" i="1" s="1"/>
  <c r="W3540" i="1"/>
  <c r="W3539" i="1" s="1"/>
  <c r="V3540" i="1"/>
  <c r="V3539" i="1" s="1"/>
  <c r="U3540" i="1"/>
  <c r="U3539" i="1" s="1"/>
  <c r="T3540" i="1"/>
  <c r="T3539" i="1" s="1"/>
  <c r="S3540" i="1"/>
  <c r="S3539" i="1" s="1"/>
  <c r="R3540" i="1"/>
  <c r="R3539" i="1" s="1"/>
  <c r="Q3540" i="1"/>
  <c r="Q3539" i="1" s="1"/>
  <c r="P3540" i="1"/>
  <c r="N3540" i="1"/>
  <c r="N3539" i="1" s="1"/>
  <c r="M3540" i="1"/>
  <c r="M3539" i="1" s="1"/>
  <c r="L3540" i="1"/>
  <c r="L3539" i="1" s="1"/>
  <c r="K3540" i="1"/>
  <c r="K3539" i="1" s="1"/>
  <c r="J3540" i="1"/>
  <c r="AA3535" i="1"/>
  <c r="AA3526" i="1" s="1"/>
  <c r="Z3535" i="1"/>
  <c r="Z3526" i="1" s="1"/>
  <c r="Y3535" i="1"/>
  <c r="Y3526" i="1" s="1"/>
  <c r="X3535" i="1"/>
  <c r="X3526" i="1" s="1"/>
  <c r="W3535" i="1"/>
  <c r="W3526" i="1" s="1"/>
  <c r="V3535" i="1"/>
  <c r="V3526" i="1" s="1"/>
  <c r="U3535" i="1"/>
  <c r="U3526" i="1" s="1"/>
  <c r="T3535" i="1"/>
  <c r="T3526" i="1" s="1"/>
  <c r="S3535" i="1"/>
  <c r="S3526" i="1" s="1"/>
  <c r="R3535" i="1"/>
  <c r="R3526" i="1" s="1"/>
  <c r="Q3535" i="1"/>
  <c r="Q3526" i="1" s="1"/>
  <c r="P3535" i="1"/>
  <c r="N3535" i="1"/>
  <c r="N3526" i="1" s="1"/>
  <c r="M3535" i="1"/>
  <c r="M3526" i="1" s="1"/>
  <c r="L3535" i="1"/>
  <c r="L3526" i="1" s="1"/>
  <c r="K3535" i="1"/>
  <c r="K3526" i="1" s="1"/>
  <c r="J3535" i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N3524" i="1"/>
  <c r="M3524" i="1"/>
  <c r="L3524" i="1"/>
  <c r="K3524" i="1"/>
  <c r="J3524" i="1"/>
  <c r="AA3518" i="1"/>
  <c r="AA3516" i="1" s="1"/>
  <c r="Z3518" i="1"/>
  <c r="Z3516" i="1" s="1"/>
  <c r="Y3518" i="1"/>
  <c r="Y3516" i="1" s="1"/>
  <c r="X3518" i="1"/>
  <c r="X3516" i="1" s="1"/>
  <c r="W3518" i="1"/>
  <c r="W3516" i="1" s="1"/>
  <c r="V3518" i="1"/>
  <c r="V3516" i="1" s="1"/>
  <c r="U3518" i="1"/>
  <c r="U3516" i="1" s="1"/>
  <c r="T3518" i="1"/>
  <c r="T3516" i="1" s="1"/>
  <c r="S3518" i="1"/>
  <c r="S3516" i="1" s="1"/>
  <c r="R3518" i="1"/>
  <c r="R3516" i="1" s="1"/>
  <c r="Q3518" i="1"/>
  <c r="Q3516" i="1" s="1"/>
  <c r="P3518" i="1"/>
  <c r="N3518" i="1"/>
  <c r="N3516" i="1" s="1"/>
  <c r="M3518" i="1"/>
  <c r="M3516" i="1" s="1"/>
  <c r="L3518" i="1"/>
  <c r="L3516" i="1" s="1"/>
  <c r="K3518" i="1"/>
  <c r="K3516" i="1" s="1"/>
  <c r="J3518" i="1"/>
  <c r="AA3502" i="1"/>
  <c r="AA3501" i="1" s="1"/>
  <c r="Z3502" i="1"/>
  <c r="Z3501" i="1" s="1"/>
  <c r="Y3502" i="1"/>
  <c r="Y3501" i="1" s="1"/>
  <c r="X3502" i="1"/>
  <c r="X3501" i="1" s="1"/>
  <c r="W3502" i="1"/>
  <c r="W3501" i="1" s="1"/>
  <c r="V3502" i="1"/>
  <c r="V3501" i="1" s="1"/>
  <c r="U3502" i="1"/>
  <c r="U3501" i="1" s="1"/>
  <c r="T3502" i="1"/>
  <c r="T3501" i="1" s="1"/>
  <c r="S3502" i="1"/>
  <c r="S3501" i="1" s="1"/>
  <c r="R3502" i="1"/>
  <c r="R3501" i="1" s="1"/>
  <c r="Q3502" i="1"/>
  <c r="Q3501" i="1" s="1"/>
  <c r="P3502" i="1"/>
  <c r="N3502" i="1"/>
  <c r="N3501" i="1" s="1"/>
  <c r="M3502" i="1"/>
  <c r="M3501" i="1" s="1"/>
  <c r="L3502" i="1"/>
  <c r="L3501" i="1" s="1"/>
  <c r="K3502" i="1"/>
  <c r="K3501" i="1" s="1"/>
  <c r="J3502" i="1"/>
  <c r="AA3499" i="1"/>
  <c r="AA3498" i="1" s="1"/>
  <c r="Z3499" i="1"/>
  <c r="Z3498" i="1" s="1"/>
  <c r="Y3499" i="1"/>
  <c r="Y3498" i="1" s="1"/>
  <c r="X3499" i="1"/>
  <c r="X3498" i="1" s="1"/>
  <c r="W3499" i="1"/>
  <c r="W3498" i="1" s="1"/>
  <c r="V3499" i="1"/>
  <c r="V3498" i="1" s="1"/>
  <c r="U3499" i="1"/>
  <c r="U3498" i="1" s="1"/>
  <c r="T3499" i="1"/>
  <c r="T3498" i="1" s="1"/>
  <c r="S3499" i="1"/>
  <c r="S3498" i="1" s="1"/>
  <c r="R3499" i="1"/>
  <c r="R3498" i="1" s="1"/>
  <c r="Q3499" i="1"/>
  <c r="Q3498" i="1" s="1"/>
  <c r="P3499" i="1"/>
  <c r="N3499" i="1"/>
  <c r="N3498" i="1" s="1"/>
  <c r="M3499" i="1"/>
  <c r="M3498" i="1" s="1"/>
  <c r="L3499" i="1"/>
  <c r="L3498" i="1" s="1"/>
  <c r="K3499" i="1"/>
  <c r="K3498" i="1" s="1"/>
  <c r="J3499" i="1"/>
  <c r="AA3495" i="1"/>
  <c r="AA3487" i="1" s="1"/>
  <c r="Z3495" i="1"/>
  <c r="Z3487" i="1" s="1"/>
  <c r="Y3495" i="1"/>
  <c r="Y3487" i="1" s="1"/>
  <c r="X3495" i="1"/>
  <c r="X3487" i="1" s="1"/>
  <c r="W3495" i="1"/>
  <c r="W3487" i="1" s="1"/>
  <c r="V3495" i="1"/>
  <c r="V3487" i="1" s="1"/>
  <c r="U3495" i="1"/>
  <c r="U3487" i="1" s="1"/>
  <c r="T3495" i="1"/>
  <c r="T3487" i="1" s="1"/>
  <c r="S3495" i="1"/>
  <c r="S3487" i="1" s="1"/>
  <c r="R3495" i="1"/>
  <c r="R3487" i="1" s="1"/>
  <c r="Q3495" i="1"/>
  <c r="Q3487" i="1" s="1"/>
  <c r="P3495" i="1"/>
  <c r="N3495" i="1"/>
  <c r="N3487" i="1" s="1"/>
  <c r="M3495" i="1"/>
  <c r="M3487" i="1" s="1"/>
  <c r="L3495" i="1"/>
  <c r="L3487" i="1" s="1"/>
  <c r="K3495" i="1"/>
  <c r="K3487" i="1" s="1"/>
  <c r="J3495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N3485" i="1"/>
  <c r="M3485" i="1"/>
  <c r="L3485" i="1"/>
  <c r="K3485" i="1"/>
  <c r="J3485" i="1"/>
  <c r="AA3479" i="1"/>
  <c r="AA3477" i="1" s="1"/>
  <c r="Z3479" i="1"/>
  <c r="Z3477" i="1" s="1"/>
  <c r="Y3479" i="1"/>
  <c r="Y3477" i="1" s="1"/>
  <c r="X3479" i="1"/>
  <c r="X3477" i="1" s="1"/>
  <c r="W3479" i="1"/>
  <c r="W3477" i="1" s="1"/>
  <c r="V3479" i="1"/>
  <c r="V3477" i="1" s="1"/>
  <c r="U3479" i="1"/>
  <c r="U3477" i="1" s="1"/>
  <c r="T3479" i="1"/>
  <c r="T3477" i="1" s="1"/>
  <c r="S3479" i="1"/>
  <c r="S3477" i="1" s="1"/>
  <c r="R3479" i="1"/>
  <c r="R3477" i="1" s="1"/>
  <c r="Q3479" i="1"/>
  <c r="Q3477" i="1" s="1"/>
  <c r="P3479" i="1"/>
  <c r="N3479" i="1"/>
  <c r="N3477" i="1" s="1"/>
  <c r="M3479" i="1"/>
  <c r="M3477" i="1" s="1"/>
  <c r="L3479" i="1"/>
  <c r="L3477" i="1" s="1"/>
  <c r="K3479" i="1"/>
  <c r="K3477" i="1" s="1"/>
  <c r="J3479" i="1"/>
  <c r="AA3463" i="1"/>
  <c r="AA3462" i="1" s="1"/>
  <c r="Z3463" i="1"/>
  <c r="Z3462" i="1" s="1"/>
  <c r="Y3463" i="1"/>
  <c r="Y3462" i="1" s="1"/>
  <c r="X3463" i="1"/>
  <c r="X3462" i="1" s="1"/>
  <c r="W3463" i="1"/>
  <c r="W3462" i="1" s="1"/>
  <c r="V3463" i="1"/>
  <c r="V3462" i="1" s="1"/>
  <c r="U3463" i="1"/>
  <c r="U3462" i="1" s="1"/>
  <c r="T3463" i="1"/>
  <c r="T3462" i="1" s="1"/>
  <c r="S3463" i="1"/>
  <c r="S3462" i="1" s="1"/>
  <c r="R3463" i="1"/>
  <c r="R3462" i="1" s="1"/>
  <c r="Q3463" i="1"/>
  <c r="Q3462" i="1" s="1"/>
  <c r="P3463" i="1"/>
  <c r="N3463" i="1"/>
  <c r="N3462" i="1" s="1"/>
  <c r="M3463" i="1"/>
  <c r="M3462" i="1" s="1"/>
  <c r="L3463" i="1"/>
  <c r="L3462" i="1" s="1"/>
  <c r="K3463" i="1"/>
  <c r="K3462" i="1" s="1"/>
  <c r="J3463" i="1"/>
  <c r="AA3455" i="1"/>
  <c r="AA3446" i="1" s="1"/>
  <c r="Z3455" i="1"/>
  <c r="Z3446" i="1" s="1"/>
  <c r="Y3455" i="1"/>
  <c r="X3455" i="1"/>
  <c r="W3455" i="1"/>
  <c r="W3446" i="1" s="1"/>
  <c r="V3455" i="1"/>
  <c r="V3446" i="1" s="1"/>
  <c r="U3455" i="1"/>
  <c r="U3446" i="1" s="1"/>
  <c r="T3455" i="1"/>
  <c r="T3446" i="1" s="1"/>
  <c r="S3455" i="1"/>
  <c r="R3455" i="1"/>
  <c r="R3446" i="1" s="1"/>
  <c r="Q3455" i="1"/>
  <c r="Q3446" i="1" s="1"/>
  <c r="P3455" i="1"/>
  <c r="N3455" i="1"/>
  <c r="N3446" i="1" s="1"/>
  <c r="M3455" i="1"/>
  <c r="L3455" i="1"/>
  <c r="L3446" i="1" s="1"/>
  <c r="K3455" i="1"/>
  <c r="K3446" i="1" s="1"/>
  <c r="J3455" i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N3444" i="1"/>
  <c r="M3444" i="1"/>
  <c r="L3444" i="1"/>
  <c r="K3444" i="1"/>
  <c r="J3444" i="1"/>
  <c r="AA3438" i="1"/>
  <c r="AA3436" i="1" s="1"/>
  <c r="Z3438" i="1"/>
  <c r="Z3436" i="1" s="1"/>
  <c r="Y3438" i="1"/>
  <c r="Y3436" i="1" s="1"/>
  <c r="X3438" i="1"/>
  <c r="X3436" i="1" s="1"/>
  <c r="W3438" i="1"/>
  <c r="W3436" i="1" s="1"/>
  <c r="V3438" i="1"/>
  <c r="V3436" i="1" s="1"/>
  <c r="U3438" i="1"/>
  <c r="U3436" i="1" s="1"/>
  <c r="T3438" i="1"/>
  <c r="T3436" i="1" s="1"/>
  <c r="S3438" i="1"/>
  <c r="S3436" i="1" s="1"/>
  <c r="R3438" i="1"/>
  <c r="R3436" i="1" s="1"/>
  <c r="Q3438" i="1"/>
  <c r="Q3436" i="1" s="1"/>
  <c r="P3438" i="1"/>
  <c r="N3438" i="1"/>
  <c r="N3436" i="1" s="1"/>
  <c r="M3438" i="1"/>
  <c r="M3436" i="1" s="1"/>
  <c r="L3438" i="1"/>
  <c r="L3436" i="1" s="1"/>
  <c r="K3438" i="1"/>
  <c r="K3436" i="1" s="1"/>
  <c r="J3438" i="1"/>
  <c r="AA3420" i="1"/>
  <c r="Z3420" i="1"/>
  <c r="Y3420" i="1"/>
  <c r="Y3411" i="1" s="1"/>
  <c r="X3420" i="1"/>
  <c r="W3420" i="1"/>
  <c r="V3420" i="1"/>
  <c r="V3411" i="1" s="1"/>
  <c r="U3420" i="1"/>
  <c r="T3420" i="1"/>
  <c r="S3420" i="1"/>
  <c r="S3411" i="1" s="1"/>
  <c r="R3420" i="1"/>
  <c r="Q3420" i="1"/>
  <c r="P3420" i="1"/>
  <c r="P3411" i="1" s="1"/>
  <c r="N3420" i="1"/>
  <c r="M3420" i="1"/>
  <c r="M3411" i="1" s="1"/>
  <c r="L3420" i="1"/>
  <c r="K3420" i="1"/>
  <c r="J3420" i="1"/>
  <c r="J3411" i="1" s="1"/>
  <c r="AA3405" i="1"/>
  <c r="Z3405" i="1"/>
  <c r="Y3405" i="1"/>
  <c r="X3405" i="1"/>
  <c r="W3405" i="1"/>
  <c r="V3405" i="1"/>
  <c r="U3405" i="1"/>
  <c r="T3405" i="1"/>
  <c r="S3405" i="1"/>
  <c r="R3405" i="1"/>
  <c r="Q3405" i="1"/>
  <c r="P3405" i="1"/>
  <c r="N3405" i="1"/>
  <c r="M3405" i="1"/>
  <c r="L3405" i="1"/>
  <c r="K3405" i="1"/>
  <c r="J3405" i="1"/>
  <c r="AA3391" i="1"/>
  <c r="AA3382" i="1" s="1"/>
  <c r="Z3391" i="1"/>
  <c r="Z3382" i="1" s="1"/>
  <c r="Y3391" i="1"/>
  <c r="Y3382" i="1" s="1"/>
  <c r="X3391" i="1"/>
  <c r="X3382" i="1" s="1"/>
  <c r="W3391" i="1"/>
  <c r="W3382" i="1" s="1"/>
  <c r="V3391" i="1"/>
  <c r="V3382" i="1" s="1"/>
  <c r="U3391" i="1"/>
  <c r="U3382" i="1" s="1"/>
  <c r="T3391" i="1"/>
  <c r="T3382" i="1" s="1"/>
  <c r="S3391" i="1"/>
  <c r="S3382" i="1" s="1"/>
  <c r="R3391" i="1"/>
  <c r="Q3391" i="1"/>
  <c r="Q3382" i="1" s="1"/>
  <c r="P3391" i="1"/>
  <c r="N3391" i="1"/>
  <c r="N3382" i="1" s="1"/>
  <c r="M3391" i="1"/>
  <c r="M3382" i="1" s="1"/>
  <c r="L3391" i="1"/>
  <c r="K3391" i="1"/>
  <c r="K3382" i="1" s="1"/>
  <c r="J3391" i="1"/>
  <c r="AA3379" i="1"/>
  <c r="Z3379" i="1"/>
  <c r="Y3379" i="1"/>
  <c r="X3379" i="1"/>
  <c r="W3379" i="1"/>
  <c r="V3379" i="1"/>
  <c r="U3379" i="1"/>
  <c r="T3379" i="1"/>
  <c r="S3379" i="1"/>
  <c r="R3379" i="1"/>
  <c r="Q3379" i="1"/>
  <c r="P3379" i="1"/>
  <c r="N3379" i="1"/>
  <c r="M3379" i="1"/>
  <c r="L3379" i="1"/>
  <c r="K3379" i="1"/>
  <c r="J3379" i="1"/>
  <c r="AA3368" i="1"/>
  <c r="AA3365" i="1" s="1"/>
  <c r="Z3368" i="1"/>
  <c r="Z3365" i="1" s="1"/>
  <c r="Y3368" i="1"/>
  <c r="Y3365" i="1" s="1"/>
  <c r="X3368" i="1"/>
  <c r="X3365" i="1" s="1"/>
  <c r="W3368" i="1"/>
  <c r="W3365" i="1" s="1"/>
  <c r="V3368" i="1"/>
  <c r="V3365" i="1" s="1"/>
  <c r="U3368" i="1"/>
  <c r="U3365" i="1" s="1"/>
  <c r="T3368" i="1"/>
  <c r="T3365" i="1" s="1"/>
  <c r="S3368" i="1"/>
  <c r="S3365" i="1" s="1"/>
  <c r="R3368" i="1"/>
  <c r="R3365" i="1" s="1"/>
  <c r="Q3368" i="1"/>
  <c r="Q3365" i="1" s="1"/>
  <c r="P3368" i="1"/>
  <c r="N3368" i="1"/>
  <c r="N3365" i="1" s="1"/>
  <c r="M3368" i="1"/>
  <c r="M3365" i="1" s="1"/>
  <c r="L3368" i="1"/>
  <c r="L3365" i="1" s="1"/>
  <c r="K3368" i="1"/>
  <c r="K3365" i="1" s="1"/>
  <c r="J3368" i="1"/>
  <c r="AA3349" i="1"/>
  <c r="Z3349" i="1"/>
  <c r="Y3349" i="1"/>
  <c r="X3349" i="1"/>
  <c r="W3349" i="1"/>
  <c r="V3349" i="1"/>
  <c r="U3349" i="1"/>
  <c r="T3349" i="1"/>
  <c r="S3349" i="1"/>
  <c r="R3349" i="1"/>
  <c r="Q3349" i="1"/>
  <c r="P3349" i="1"/>
  <c r="N3349" i="1"/>
  <c r="M3349" i="1"/>
  <c r="L3349" i="1"/>
  <c r="K3349" i="1"/>
  <c r="J3349" i="1"/>
  <c r="AA3343" i="1"/>
  <c r="Z3343" i="1"/>
  <c r="Y3343" i="1"/>
  <c r="X3343" i="1"/>
  <c r="W3343" i="1"/>
  <c r="V3343" i="1"/>
  <c r="U3343" i="1"/>
  <c r="T3343" i="1"/>
  <c r="S3343" i="1"/>
  <c r="R3343" i="1"/>
  <c r="Q3343" i="1"/>
  <c r="P3343" i="1"/>
  <c r="N3343" i="1"/>
  <c r="M3343" i="1"/>
  <c r="L3343" i="1"/>
  <c r="K3343" i="1"/>
  <c r="J3343" i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N3338" i="1"/>
  <c r="M3338" i="1"/>
  <c r="L3338" i="1"/>
  <c r="K3338" i="1"/>
  <c r="J3338" i="1"/>
  <c r="AA3334" i="1"/>
  <c r="AA3333" i="1" s="1"/>
  <c r="Z3334" i="1"/>
  <c r="Z3333" i="1" s="1"/>
  <c r="Y3334" i="1"/>
  <c r="Y3333" i="1" s="1"/>
  <c r="X3334" i="1"/>
  <c r="X3333" i="1" s="1"/>
  <c r="W3334" i="1"/>
  <c r="W3333" i="1" s="1"/>
  <c r="V3334" i="1"/>
  <c r="V3333" i="1" s="1"/>
  <c r="U3334" i="1"/>
  <c r="U3333" i="1" s="1"/>
  <c r="T3334" i="1"/>
  <c r="T3333" i="1" s="1"/>
  <c r="S3334" i="1"/>
  <c r="S3333" i="1" s="1"/>
  <c r="R3334" i="1"/>
  <c r="R3333" i="1" s="1"/>
  <c r="Q3334" i="1"/>
  <c r="Q3333" i="1" s="1"/>
  <c r="P3334" i="1"/>
  <c r="N3334" i="1"/>
  <c r="N3333" i="1" s="1"/>
  <c r="M3334" i="1"/>
  <c r="M3333" i="1" s="1"/>
  <c r="L3334" i="1"/>
  <c r="L3333" i="1" s="1"/>
  <c r="K3334" i="1"/>
  <c r="K3333" i="1" s="1"/>
  <c r="J3334" i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N3332" i="1"/>
  <c r="M3332" i="1"/>
  <c r="L3332" i="1"/>
  <c r="K3332" i="1"/>
  <c r="J3332" i="1"/>
  <c r="AA3329" i="1"/>
  <c r="Z3329" i="1"/>
  <c r="Y3329" i="1"/>
  <c r="X3329" i="1"/>
  <c r="W3329" i="1"/>
  <c r="V3329" i="1"/>
  <c r="U3329" i="1"/>
  <c r="T3329" i="1"/>
  <c r="S3329" i="1"/>
  <c r="R3329" i="1"/>
  <c r="Q3329" i="1"/>
  <c r="P3329" i="1"/>
  <c r="N3329" i="1"/>
  <c r="M3329" i="1"/>
  <c r="L3329" i="1"/>
  <c r="K3329" i="1"/>
  <c r="J3329" i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N3324" i="1"/>
  <c r="M3324" i="1"/>
  <c r="L3324" i="1"/>
  <c r="K3324" i="1"/>
  <c r="J3324" i="1"/>
  <c r="AA3323" i="1"/>
  <c r="Z3323" i="1"/>
  <c r="Y3323" i="1"/>
  <c r="X3323" i="1"/>
  <c r="W3323" i="1"/>
  <c r="V3323" i="1"/>
  <c r="U3323" i="1"/>
  <c r="T3323" i="1"/>
  <c r="S3323" i="1"/>
  <c r="R3323" i="1"/>
  <c r="Q3323" i="1"/>
  <c r="P3323" i="1"/>
  <c r="N3323" i="1"/>
  <c r="M3323" i="1"/>
  <c r="L3323" i="1"/>
  <c r="K3323" i="1"/>
  <c r="J3323" i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N3322" i="1"/>
  <c r="M3322" i="1"/>
  <c r="L3322" i="1"/>
  <c r="K3322" i="1"/>
  <c r="J3322" i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N3321" i="1"/>
  <c r="M3321" i="1"/>
  <c r="L3321" i="1"/>
  <c r="K3321" i="1"/>
  <c r="J3321" i="1"/>
  <c r="AA3320" i="1"/>
  <c r="Z3320" i="1"/>
  <c r="Y3320" i="1"/>
  <c r="X3320" i="1"/>
  <c r="W3320" i="1"/>
  <c r="V3320" i="1"/>
  <c r="U3320" i="1"/>
  <c r="T3320" i="1"/>
  <c r="S3320" i="1"/>
  <c r="R3320" i="1"/>
  <c r="Q3320" i="1"/>
  <c r="P3320" i="1"/>
  <c r="N3320" i="1"/>
  <c r="M3320" i="1"/>
  <c r="L3320" i="1"/>
  <c r="K3320" i="1"/>
  <c r="J3320" i="1"/>
  <c r="AA3319" i="1"/>
  <c r="Z3319" i="1"/>
  <c r="Y3319" i="1"/>
  <c r="X3319" i="1"/>
  <c r="W3319" i="1"/>
  <c r="V3319" i="1"/>
  <c r="U3319" i="1"/>
  <c r="T3319" i="1"/>
  <c r="S3319" i="1"/>
  <c r="R3319" i="1"/>
  <c r="Q3319" i="1"/>
  <c r="P3319" i="1"/>
  <c r="N3319" i="1"/>
  <c r="M3319" i="1"/>
  <c r="L3319" i="1"/>
  <c r="K3319" i="1"/>
  <c r="J3319" i="1"/>
  <c r="AA3318" i="1"/>
  <c r="Z3318" i="1"/>
  <c r="Y3318" i="1"/>
  <c r="X3318" i="1"/>
  <c r="W3318" i="1"/>
  <c r="V3318" i="1"/>
  <c r="U3318" i="1"/>
  <c r="T3318" i="1"/>
  <c r="S3318" i="1"/>
  <c r="R3318" i="1"/>
  <c r="Q3318" i="1"/>
  <c r="P3318" i="1"/>
  <c r="N3318" i="1"/>
  <c r="M3318" i="1"/>
  <c r="L3318" i="1"/>
  <c r="K3318" i="1"/>
  <c r="J3318" i="1"/>
  <c r="AA3317" i="1"/>
  <c r="Z3317" i="1"/>
  <c r="Y3317" i="1"/>
  <c r="X3317" i="1"/>
  <c r="W3317" i="1"/>
  <c r="V3317" i="1"/>
  <c r="U3317" i="1"/>
  <c r="T3317" i="1"/>
  <c r="S3317" i="1"/>
  <c r="R3317" i="1"/>
  <c r="Q3317" i="1"/>
  <c r="P3317" i="1"/>
  <c r="N3317" i="1"/>
  <c r="M3317" i="1"/>
  <c r="L3317" i="1"/>
  <c r="K3317" i="1"/>
  <c r="J3317" i="1"/>
  <c r="AA3315" i="1"/>
  <c r="Z3315" i="1"/>
  <c r="Y3315" i="1"/>
  <c r="X3315" i="1"/>
  <c r="W3315" i="1"/>
  <c r="V3315" i="1"/>
  <c r="U3315" i="1"/>
  <c r="T3315" i="1"/>
  <c r="S3315" i="1"/>
  <c r="R3315" i="1"/>
  <c r="Q3315" i="1"/>
  <c r="P3315" i="1"/>
  <c r="N3315" i="1"/>
  <c r="M3315" i="1"/>
  <c r="L3315" i="1"/>
  <c r="K3315" i="1"/>
  <c r="J3315" i="1"/>
  <c r="AA3313" i="1"/>
  <c r="Z3313" i="1"/>
  <c r="Y3313" i="1"/>
  <c r="X3313" i="1"/>
  <c r="W3313" i="1"/>
  <c r="V3313" i="1"/>
  <c r="U3313" i="1"/>
  <c r="T3313" i="1"/>
  <c r="S3313" i="1"/>
  <c r="R3313" i="1"/>
  <c r="Q3313" i="1"/>
  <c r="P3313" i="1"/>
  <c r="N3313" i="1"/>
  <c r="M3313" i="1"/>
  <c r="L3313" i="1"/>
  <c r="K3313" i="1"/>
  <c r="J3313" i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N3312" i="1"/>
  <c r="M3312" i="1"/>
  <c r="L3312" i="1"/>
  <c r="K3312" i="1"/>
  <c r="J3312" i="1"/>
  <c r="AA3311" i="1"/>
  <c r="Z3311" i="1"/>
  <c r="Y3311" i="1"/>
  <c r="X3311" i="1"/>
  <c r="W3311" i="1"/>
  <c r="V3311" i="1"/>
  <c r="U3311" i="1"/>
  <c r="T3311" i="1"/>
  <c r="S3311" i="1"/>
  <c r="R3311" i="1"/>
  <c r="Q3311" i="1"/>
  <c r="P3311" i="1"/>
  <c r="N3311" i="1"/>
  <c r="M3311" i="1"/>
  <c r="L3311" i="1"/>
  <c r="K3311" i="1"/>
  <c r="J3311" i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N3310" i="1"/>
  <c r="M3310" i="1"/>
  <c r="L3310" i="1"/>
  <c r="K3310" i="1"/>
  <c r="J3310" i="1"/>
  <c r="AA3309" i="1"/>
  <c r="Z3309" i="1"/>
  <c r="Y3309" i="1"/>
  <c r="X3309" i="1"/>
  <c r="W3309" i="1"/>
  <c r="V3309" i="1"/>
  <c r="U3309" i="1"/>
  <c r="T3309" i="1"/>
  <c r="S3309" i="1"/>
  <c r="R3309" i="1"/>
  <c r="Q3309" i="1"/>
  <c r="P3309" i="1"/>
  <c r="N3309" i="1"/>
  <c r="M3309" i="1"/>
  <c r="L3309" i="1"/>
  <c r="K3309" i="1"/>
  <c r="J3309" i="1"/>
  <c r="AA3307" i="1"/>
  <c r="Z3307" i="1"/>
  <c r="Y3307" i="1"/>
  <c r="X3307" i="1"/>
  <c r="W3307" i="1"/>
  <c r="V3307" i="1"/>
  <c r="U3307" i="1"/>
  <c r="T3307" i="1"/>
  <c r="S3307" i="1"/>
  <c r="R3307" i="1"/>
  <c r="Q3307" i="1"/>
  <c r="P3307" i="1"/>
  <c r="N3307" i="1"/>
  <c r="M3307" i="1"/>
  <c r="L3307" i="1"/>
  <c r="K3307" i="1"/>
  <c r="J3307" i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N3296" i="1"/>
  <c r="M3296" i="1"/>
  <c r="L3296" i="1"/>
  <c r="K3296" i="1"/>
  <c r="J3296" i="1"/>
  <c r="AA3295" i="1"/>
  <c r="Z3295" i="1"/>
  <c r="Y3295" i="1"/>
  <c r="X3295" i="1"/>
  <c r="W3295" i="1"/>
  <c r="V3295" i="1"/>
  <c r="U3295" i="1"/>
  <c r="T3295" i="1"/>
  <c r="S3295" i="1"/>
  <c r="R3295" i="1"/>
  <c r="Q3295" i="1"/>
  <c r="P3295" i="1"/>
  <c r="N3295" i="1"/>
  <c r="M3295" i="1"/>
  <c r="L3295" i="1"/>
  <c r="K3295" i="1"/>
  <c r="J3295" i="1"/>
  <c r="AA3294" i="1"/>
  <c r="Z3294" i="1"/>
  <c r="Y3294" i="1"/>
  <c r="X3294" i="1"/>
  <c r="W3294" i="1"/>
  <c r="V3294" i="1"/>
  <c r="U3294" i="1"/>
  <c r="T3294" i="1"/>
  <c r="S3294" i="1"/>
  <c r="R3294" i="1"/>
  <c r="Q3294" i="1"/>
  <c r="P3294" i="1"/>
  <c r="N3294" i="1"/>
  <c r="M3294" i="1"/>
  <c r="L3294" i="1"/>
  <c r="K3294" i="1"/>
  <c r="J3294" i="1"/>
  <c r="AA3293" i="1"/>
  <c r="Z3293" i="1"/>
  <c r="Y3293" i="1"/>
  <c r="X3293" i="1"/>
  <c r="W3293" i="1"/>
  <c r="V3293" i="1"/>
  <c r="U3293" i="1"/>
  <c r="T3293" i="1"/>
  <c r="S3293" i="1"/>
  <c r="R3293" i="1"/>
  <c r="Q3293" i="1"/>
  <c r="P3293" i="1"/>
  <c r="N3293" i="1"/>
  <c r="M3293" i="1"/>
  <c r="L3293" i="1"/>
  <c r="K3293" i="1"/>
  <c r="J3293" i="1"/>
  <c r="AA3287" i="1"/>
  <c r="Z3287" i="1"/>
  <c r="Y3287" i="1"/>
  <c r="X3287" i="1"/>
  <c r="W3287" i="1"/>
  <c r="V3287" i="1"/>
  <c r="U3287" i="1"/>
  <c r="T3287" i="1"/>
  <c r="S3287" i="1"/>
  <c r="R3287" i="1"/>
  <c r="Q3287" i="1"/>
  <c r="P3287" i="1"/>
  <c r="N3287" i="1"/>
  <c r="M3287" i="1"/>
  <c r="L3287" i="1"/>
  <c r="K3287" i="1"/>
  <c r="J3287" i="1"/>
  <c r="AA3285" i="1"/>
  <c r="Z3285" i="1"/>
  <c r="Y3285" i="1"/>
  <c r="X3285" i="1"/>
  <c r="W3285" i="1"/>
  <c r="V3285" i="1"/>
  <c r="U3285" i="1"/>
  <c r="T3285" i="1"/>
  <c r="S3285" i="1"/>
  <c r="R3285" i="1"/>
  <c r="Q3285" i="1"/>
  <c r="P3285" i="1"/>
  <c r="N3285" i="1"/>
  <c r="M3285" i="1"/>
  <c r="L3285" i="1"/>
  <c r="K3285" i="1"/>
  <c r="J3285" i="1"/>
  <c r="AA3283" i="1"/>
  <c r="Z3283" i="1"/>
  <c r="Y3283" i="1"/>
  <c r="X3283" i="1"/>
  <c r="W3283" i="1"/>
  <c r="V3283" i="1"/>
  <c r="U3283" i="1"/>
  <c r="T3283" i="1"/>
  <c r="S3283" i="1"/>
  <c r="R3283" i="1"/>
  <c r="Q3283" i="1"/>
  <c r="P3283" i="1"/>
  <c r="N3283" i="1"/>
  <c r="M3283" i="1"/>
  <c r="L3283" i="1"/>
  <c r="K3283" i="1"/>
  <c r="J3283" i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N3280" i="1"/>
  <c r="M3280" i="1"/>
  <c r="L3280" i="1"/>
  <c r="K3280" i="1"/>
  <c r="J3280" i="1"/>
  <c r="AA3276" i="1"/>
  <c r="Z3276" i="1"/>
  <c r="Y3276" i="1"/>
  <c r="X3276" i="1"/>
  <c r="W3276" i="1"/>
  <c r="V3276" i="1"/>
  <c r="U3276" i="1"/>
  <c r="T3276" i="1"/>
  <c r="S3276" i="1"/>
  <c r="R3276" i="1"/>
  <c r="Q3276" i="1"/>
  <c r="P3276" i="1"/>
  <c r="N3276" i="1"/>
  <c r="M3276" i="1"/>
  <c r="L3276" i="1"/>
  <c r="K3276" i="1"/>
  <c r="J3276" i="1"/>
  <c r="AA3270" i="1"/>
  <c r="Z3270" i="1"/>
  <c r="Y3270" i="1"/>
  <c r="X3270" i="1"/>
  <c r="W3270" i="1"/>
  <c r="V3270" i="1"/>
  <c r="U3270" i="1"/>
  <c r="T3270" i="1"/>
  <c r="S3270" i="1"/>
  <c r="R3270" i="1"/>
  <c r="Q3270" i="1"/>
  <c r="P3270" i="1"/>
  <c r="N3270" i="1"/>
  <c r="M3270" i="1"/>
  <c r="L3270" i="1"/>
  <c r="K3270" i="1"/>
  <c r="J3270" i="1"/>
  <c r="AA3268" i="1"/>
  <c r="Z3268" i="1"/>
  <c r="Y3268" i="1"/>
  <c r="X3268" i="1"/>
  <c r="W3268" i="1"/>
  <c r="V3268" i="1"/>
  <c r="U3268" i="1"/>
  <c r="T3268" i="1"/>
  <c r="S3268" i="1"/>
  <c r="R3268" i="1"/>
  <c r="Q3268" i="1"/>
  <c r="P3268" i="1"/>
  <c r="N3268" i="1"/>
  <c r="M3268" i="1"/>
  <c r="L3268" i="1"/>
  <c r="K3268" i="1"/>
  <c r="J3268" i="1"/>
  <c r="AA3266" i="1"/>
  <c r="Z3266" i="1"/>
  <c r="Y3266" i="1"/>
  <c r="X3266" i="1"/>
  <c r="W3266" i="1"/>
  <c r="V3266" i="1"/>
  <c r="U3266" i="1"/>
  <c r="T3266" i="1"/>
  <c r="S3266" i="1"/>
  <c r="R3266" i="1"/>
  <c r="Q3266" i="1"/>
  <c r="P3266" i="1"/>
  <c r="N3266" i="1"/>
  <c r="M3266" i="1"/>
  <c r="L3266" i="1"/>
  <c r="K3266" i="1"/>
  <c r="J3266" i="1"/>
  <c r="AA3256" i="1"/>
  <c r="Z3256" i="1"/>
  <c r="Y3256" i="1"/>
  <c r="X3256" i="1"/>
  <c r="W3256" i="1"/>
  <c r="V3256" i="1"/>
  <c r="U3256" i="1"/>
  <c r="T3256" i="1"/>
  <c r="S3256" i="1"/>
  <c r="R3256" i="1"/>
  <c r="Q3256" i="1"/>
  <c r="P3256" i="1"/>
  <c r="N3256" i="1"/>
  <c r="M3256" i="1"/>
  <c r="L3256" i="1"/>
  <c r="K3256" i="1"/>
  <c r="J3256" i="1"/>
  <c r="AA3247" i="1"/>
  <c r="Z3247" i="1"/>
  <c r="Y3247" i="1"/>
  <c r="X3247" i="1"/>
  <c r="W3247" i="1"/>
  <c r="V3247" i="1"/>
  <c r="U3247" i="1"/>
  <c r="T3247" i="1"/>
  <c r="S3247" i="1"/>
  <c r="R3247" i="1"/>
  <c r="Q3247" i="1"/>
  <c r="P3247" i="1"/>
  <c r="N3247" i="1"/>
  <c r="M3247" i="1"/>
  <c r="L3247" i="1"/>
  <c r="K3247" i="1"/>
  <c r="J3247" i="1"/>
  <c r="AA3241" i="1"/>
  <c r="AA3239" i="1" s="1"/>
  <c r="Z3241" i="1"/>
  <c r="Z3239" i="1" s="1"/>
  <c r="Y3241" i="1"/>
  <c r="Y3239" i="1" s="1"/>
  <c r="X3241" i="1"/>
  <c r="X3239" i="1" s="1"/>
  <c r="W3241" i="1"/>
  <c r="W3239" i="1" s="1"/>
  <c r="V3241" i="1"/>
  <c r="V3239" i="1" s="1"/>
  <c r="U3241" i="1"/>
  <c r="U3239" i="1" s="1"/>
  <c r="T3241" i="1"/>
  <c r="T3239" i="1" s="1"/>
  <c r="S3241" i="1"/>
  <c r="S3239" i="1" s="1"/>
  <c r="R3241" i="1"/>
  <c r="R3239" i="1" s="1"/>
  <c r="Q3241" i="1"/>
  <c r="Q3239" i="1" s="1"/>
  <c r="P3241" i="1"/>
  <c r="N3241" i="1"/>
  <c r="N3239" i="1" s="1"/>
  <c r="M3241" i="1"/>
  <c r="M3239" i="1" s="1"/>
  <c r="L3241" i="1"/>
  <c r="L3239" i="1" s="1"/>
  <c r="K3241" i="1"/>
  <c r="K3239" i="1" s="1"/>
  <c r="J3241" i="1"/>
  <c r="AA3215" i="1"/>
  <c r="AA3214" i="1" s="1"/>
  <c r="Z3215" i="1"/>
  <c r="Z3214" i="1" s="1"/>
  <c r="Y3215" i="1"/>
  <c r="Y3214" i="1" s="1"/>
  <c r="X3215" i="1"/>
  <c r="X3214" i="1" s="1"/>
  <c r="W3215" i="1"/>
  <c r="W3214" i="1" s="1"/>
  <c r="V3215" i="1"/>
  <c r="V3214" i="1" s="1"/>
  <c r="U3215" i="1"/>
  <c r="U3214" i="1" s="1"/>
  <c r="T3215" i="1"/>
  <c r="T3214" i="1" s="1"/>
  <c r="S3215" i="1"/>
  <c r="S3214" i="1" s="1"/>
  <c r="R3215" i="1"/>
  <c r="R3214" i="1" s="1"/>
  <c r="Q3215" i="1"/>
  <c r="Q3214" i="1" s="1"/>
  <c r="P3215" i="1"/>
  <c r="N3215" i="1"/>
  <c r="N3214" i="1" s="1"/>
  <c r="M3215" i="1"/>
  <c r="M3214" i="1" s="1"/>
  <c r="L3215" i="1"/>
  <c r="L3214" i="1" s="1"/>
  <c r="K3215" i="1"/>
  <c r="K3214" i="1" s="1"/>
  <c r="J3215" i="1"/>
  <c r="AA3212" i="1"/>
  <c r="AA3211" i="1" s="1"/>
  <c r="Z3212" i="1"/>
  <c r="Z3211" i="1" s="1"/>
  <c r="Y3212" i="1"/>
  <c r="Y3211" i="1" s="1"/>
  <c r="X3212" i="1"/>
  <c r="X3211" i="1" s="1"/>
  <c r="W3212" i="1"/>
  <c r="W3211" i="1" s="1"/>
  <c r="V3212" i="1"/>
  <c r="V3211" i="1" s="1"/>
  <c r="U3212" i="1"/>
  <c r="U3211" i="1" s="1"/>
  <c r="T3212" i="1"/>
  <c r="T3211" i="1" s="1"/>
  <c r="S3212" i="1"/>
  <c r="S3211" i="1" s="1"/>
  <c r="R3212" i="1"/>
  <c r="R3211" i="1" s="1"/>
  <c r="Q3212" i="1"/>
  <c r="Q3211" i="1" s="1"/>
  <c r="P3212" i="1"/>
  <c r="N3212" i="1"/>
  <c r="N3211" i="1" s="1"/>
  <c r="M3212" i="1"/>
  <c r="M3211" i="1" s="1"/>
  <c r="L3212" i="1"/>
  <c r="L3211" i="1" s="1"/>
  <c r="K3212" i="1"/>
  <c r="K3211" i="1" s="1"/>
  <c r="J3212" i="1"/>
  <c r="AA3209" i="1"/>
  <c r="AA3208" i="1" s="1"/>
  <c r="Z3209" i="1"/>
  <c r="Z3208" i="1" s="1"/>
  <c r="Y3209" i="1"/>
  <c r="Y3208" i="1" s="1"/>
  <c r="X3209" i="1"/>
  <c r="X3208" i="1" s="1"/>
  <c r="W3209" i="1"/>
  <c r="W3208" i="1" s="1"/>
  <c r="V3209" i="1"/>
  <c r="V3208" i="1" s="1"/>
  <c r="U3209" i="1"/>
  <c r="U3208" i="1" s="1"/>
  <c r="T3209" i="1"/>
  <c r="T3208" i="1" s="1"/>
  <c r="S3209" i="1"/>
  <c r="S3208" i="1" s="1"/>
  <c r="R3209" i="1"/>
  <c r="R3208" i="1" s="1"/>
  <c r="Q3209" i="1"/>
  <c r="Q3208" i="1" s="1"/>
  <c r="P3209" i="1"/>
  <c r="N3209" i="1"/>
  <c r="N3208" i="1" s="1"/>
  <c r="M3209" i="1"/>
  <c r="M3208" i="1" s="1"/>
  <c r="L3209" i="1"/>
  <c r="L3208" i="1" s="1"/>
  <c r="K3209" i="1"/>
  <c r="K3208" i="1" s="1"/>
  <c r="J3209" i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N3204" i="1"/>
  <c r="M3204" i="1"/>
  <c r="L3204" i="1"/>
  <c r="K3204" i="1"/>
  <c r="J3204" i="1"/>
  <c r="AA3193" i="1"/>
  <c r="Z3193" i="1"/>
  <c r="Y3193" i="1"/>
  <c r="X3193" i="1"/>
  <c r="W3193" i="1"/>
  <c r="V3193" i="1"/>
  <c r="U3193" i="1"/>
  <c r="T3193" i="1"/>
  <c r="S3193" i="1"/>
  <c r="R3193" i="1"/>
  <c r="Q3193" i="1"/>
  <c r="P3193" i="1"/>
  <c r="N3193" i="1"/>
  <c r="M3193" i="1"/>
  <c r="L3193" i="1"/>
  <c r="K3193" i="1"/>
  <c r="J3193" i="1"/>
  <c r="AA3187" i="1"/>
  <c r="AA3185" i="1" s="1"/>
  <c r="Z3187" i="1"/>
  <c r="Z3185" i="1" s="1"/>
  <c r="Y3187" i="1"/>
  <c r="Y3185" i="1" s="1"/>
  <c r="X3187" i="1"/>
  <c r="X3185" i="1" s="1"/>
  <c r="W3187" i="1"/>
  <c r="W3185" i="1" s="1"/>
  <c r="V3187" i="1"/>
  <c r="V3185" i="1" s="1"/>
  <c r="U3187" i="1"/>
  <c r="U3185" i="1" s="1"/>
  <c r="T3187" i="1"/>
  <c r="T3185" i="1" s="1"/>
  <c r="S3187" i="1"/>
  <c r="S3185" i="1" s="1"/>
  <c r="R3187" i="1"/>
  <c r="R3185" i="1" s="1"/>
  <c r="Q3187" i="1"/>
  <c r="Q3185" i="1" s="1"/>
  <c r="P3187" i="1"/>
  <c r="N3187" i="1"/>
  <c r="N3185" i="1" s="1"/>
  <c r="M3187" i="1"/>
  <c r="M3185" i="1" s="1"/>
  <c r="L3187" i="1"/>
  <c r="L3185" i="1" s="1"/>
  <c r="K3187" i="1"/>
  <c r="K3185" i="1" s="1"/>
  <c r="J3187" i="1"/>
  <c r="AA3179" i="1"/>
  <c r="Z3179" i="1"/>
  <c r="Y3179" i="1"/>
  <c r="X3179" i="1"/>
  <c r="W3179" i="1"/>
  <c r="V3179" i="1"/>
  <c r="U3179" i="1"/>
  <c r="T3179" i="1"/>
  <c r="S3179" i="1"/>
  <c r="R3179" i="1"/>
  <c r="Q3179" i="1"/>
  <c r="P3179" i="1"/>
  <c r="N3179" i="1"/>
  <c r="M3179" i="1"/>
  <c r="L3179" i="1"/>
  <c r="K3179" i="1"/>
  <c r="J3179" i="1"/>
  <c r="AA3178" i="1"/>
  <c r="Z3178" i="1"/>
  <c r="Y3178" i="1"/>
  <c r="X3178" i="1"/>
  <c r="W3178" i="1"/>
  <c r="V3178" i="1"/>
  <c r="U3178" i="1"/>
  <c r="T3178" i="1"/>
  <c r="S3178" i="1"/>
  <c r="R3178" i="1"/>
  <c r="Q3178" i="1"/>
  <c r="P3178" i="1"/>
  <c r="N3178" i="1"/>
  <c r="M3178" i="1"/>
  <c r="L3178" i="1"/>
  <c r="K3178" i="1"/>
  <c r="J3178" i="1"/>
  <c r="AA3177" i="1"/>
  <c r="Z3177" i="1"/>
  <c r="Y3177" i="1"/>
  <c r="X3177" i="1"/>
  <c r="W3177" i="1"/>
  <c r="V3177" i="1"/>
  <c r="U3177" i="1"/>
  <c r="T3177" i="1"/>
  <c r="S3177" i="1"/>
  <c r="R3177" i="1"/>
  <c r="Q3177" i="1"/>
  <c r="P3177" i="1"/>
  <c r="N3177" i="1"/>
  <c r="M3177" i="1"/>
  <c r="L3177" i="1"/>
  <c r="K3177" i="1"/>
  <c r="J3177" i="1"/>
  <c r="AA3176" i="1"/>
  <c r="Z3176" i="1"/>
  <c r="Y3176" i="1"/>
  <c r="X3176" i="1"/>
  <c r="W3176" i="1"/>
  <c r="V3176" i="1"/>
  <c r="U3176" i="1"/>
  <c r="T3176" i="1"/>
  <c r="S3176" i="1"/>
  <c r="R3176" i="1"/>
  <c r="Q3176" i="1"/>
  <c r="P3176" i="1"/>
  <c r="N3176" i="1"/>
  <c r="M3176" i="1"/>
  <c r="L3176" i="1"/>
  <c r="K3176" i="1"/>
  <c r="J3176" i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N3175" i="1"/>
  <c r="M3175" i="1"/>
  <c r="L3175" i="1"/>
  <c r="K3175" i="1"/>
  <c r="J3175" i="1"/>
  <c r="AA3174" i="1"/>
  <c r="Z3174" i="1"/>
  <c r="Y3174" i="1"/>
  <c r="X3174" i="1"/>
  <c r="W3174" i="1"/>
  <c r="V3174" i="1"/>
  <c r="U3174" i="1"/>
  <c r="T3174" i="1"/>
  <c r="S3174" i="1"/>
  <c r="R3174" i="1"/>
  <c r="Q3174" i="1"/>
  <c r="P3174" i="1"/>
  <c r="N3174" i="1"/>
  <c r="M3174" i="1"/>
  <c r="L3174" i="1"/>
  <c r="K3174" i="1"/>
  <c r="J3174" i="1"/>
  <c r="AA3173" i="1"/>
  <c r="Z3173" i="1"/>
  <c r="Y3173" i="1"/>
  <c r="X3173" i="1"/>
  <c r="W3173" i="1"/>
  <c r="V3173" i="1"/>
  <c r="U3173" i="1"/>
  <c r="T3173" i="1"/>
  <c r="S3173" i="1"/>
  <c r="R3173" i="1"/>
  <c r="Q3173" i="1"/>
  <c r="P3173" i="1"/>
  <c r="N3173" i="1"/>
  <c r="M3173" i="1"/>
  <c r="L3173" i="1"/>
  <c r="K3173" i="1"/>
  <c r="J3173" i="1"/>
  <c r="AA3165" i="1"/>
  <c r="Z3165" i="1"/>
  <c r="Y3165" i="1"/>
  <c r="X3165" i="1"/>
  <c r="W3165" i="1"/>
  <c r="V3165" i="1"/>
  <c r="U3165" i="1"/>
  <c r="T3165" i="1"/>
  <c r="S3165" i="1"/>
  <c r="R3165" i="1"/>
  <c r="Q3165" i="1"/>
  <c r="P3165" i="1"/>
  <c r="N3165" i="1"/>
  <c r="M3165" i="1"/>
  <c r="L3165" i="1"/>
  <c r="K3165" i="1"/>
  <c r="J3165" i="1"/>
  <c r="AA3163" i="1"/>
  <c r="Z3163" i="1"/>
  <c r="Y3163" i="1"/>
  <c r="X3163" i="1"/>
  <c r="W3163" i="1"/>
  <c r="V3163" i="1"/>
  <c r="U3163" i="1"/>
  <c r="T3163" i="1"/>
  <c r="S3163" i="1"/>
  <c r="R3163" i="1"/>
  <c r="Q3163" i="1"/>
  <c r="P3163" i="1"/>
  <c r="N3163" i="1"/>
  <c r="M3163" i="1"/>
  <c r="L3163" i="1"/>
  <c r="K3163" i="1"/>
  <c r="J3163" i="1"/>
  <c r="AA3159" i="1"/>
  <c r="Z3159" i="1"/>
  <c r="Y3159" i="1"/>
  <c r="X3159" i="1"/>
  <c r="W3159" i="1"/>
  <c r="V3159" i="1"/>
  <c r="U3159" i="1"/>
  <c r="T3159" i="1"/>
  <c r="S3159" i="1"/>
  <c r="R3159" i="1"/>
  <c r="Q3159" i="1"/>
  <c r="P3159" i="1"/>
  <c r="N3159" i="1"/>
  <c r="M3159" i="1"/>
  <c r="L3159" i="1"/>
  <c r="K3159" i="1"/>
  <c r="J3159" i="1"/>
  <c r="AA3145" i="1"/>
  <c r="Z3145" i="1"/>
  <c r="Y3145" i="1"/>
  <c r="X3145" i="1"/>
  <c r="W3145" i="1"/>
  <c r="V3145" i="1"/>
  <c r="U3145" i="1"/>
  <c r="T3145" i="1"/>
  <c r="S3145" i="1"/>
  <c r="R3145" i="1"/>
  <c r="Q3145" i="1"/>
  <c r="P3145" i="1"/>
  <c r="N3145" i="1"/>
  <c r="M3145" i="1"/>
  <c r="L3145" i="1"/>
  <c r="K3145" i="1"/>
  <c r="J3145" i="1"/>
  <c r="AA3139" i="1"/>
  <c r="Z3139" i="1"/>
  <c r="Y3139" i="1"/>
  <c r="X3139" i="1"/>
  <c r="W3139" i="1"/>
  <c r="V3139" i="1"/>
  <c r="U3139" i="1"/>
  <c r="T3139" i="1"/>
  <c r="S3139" i="1"/>
  <c r="R3139" i="1"/>
  <c r="Q3139" i="1"/>
  <c r="P3139" i="1"/>
  <c r="N3139" i="1"/>
  <c r="M3139" i="1"/>
  <c r="L3139" i="1"/>
  <c r="K3139" i="1"/>
  <c r="J3139" i="1"/>
  <c r="AA3137" i="1"/>
  <c r="Z3137" i="1"/>
  <c r="Y3137" i="1"/>
  <c r="X3137" i="1"/>
  <c r="W3137" i="1"/>
  <c r="V3137" i="1"/>
  <c r="U3137" i="1"/>
  <c r="T3137" i="1"/>
  <c r="S3137" i="1"/>
  <c r="R3137" i="1"/>
  <c r="Q3137" i="1"/>
  <c r="P3137" i="1"/>
  <c r="N3137" i="1"/>
  <c r="M3137" i="1"/>
  <c r="L3137" i="1"/>
  <c r="K3137" i="1"/>
  <c r="J3137" i="1"/>
  <c r="AA3133" i="1"/>
  <c r="Z3133" i="1"/>
  <c r="Y3133" i="1"/>
  <c r="X3133" i="1"/>
  <c r="W3133" i="1"/>
  <c r="V3133" i="1"/>
  <c r="U3133" i="1"/>
  <c r="T3133" i="1"/>
  <c r="S3133" i="1"/>
  <c r="R3133" i="1"/>
  <c r="Q3133" i="1"/>
  <c r="P3133" i="1"/>
  <c r="N3133" i="1"/>
  <c r="M3133" i="1"/>
  <c r="L3133" i="1"/>
  <c r="K3133" i="1"/>
  <c r="J3133" i="1"/>
  <c r="AA3128" i="1"/>
  <c r="Z3128" i="1"/>
  <c r="Y3128" i="1"/>
  <c r="X3128" i="1"/>
  <c r="W3128" i="1"/>
  <c r="V3128" i="1"/>
  <c r="U3128" i="1"/>
  <c r="T3128" i="1"/>
  <c r="S3128" i="1"/>
  <c r="R3128" i="1"/>
  <c r="Q3128" i="1"/>
  <c r="P3128" i="1"/>
  <c r="N3128" i="1"/>
  <c r="M3128" i="1"/>
  <c r="L3128" i="1"/>
  <c r="K3128" i="1"/>
  <c r="J3128" i="1"/>
  <c r="AA3123" i="1"/>
  <c r="Z3123" i="1"/>
  <c r="Y3123" i="1"/>
  <c r="X3123" i="1"/>
  <c r="W3123" i="1"/>
  <c r="V3123" i="1"/>
  <c r="U3123" i="1"/>
  <c r="T3123" i="1"/>
  <c r="S3123" i="1"/>
  <c r="R3123" i="1"/>
  <c r="Q3123" i="1"/>
  <c r="P3123" i="1"/>
  <c r="N3123" i="1"/>
  <c r="M3123" i="1"/>
  <c r="L3123" i="1"/>
  <c r="K3123" i="1"/>
  <c r="J3123" i="1"/>
  <c r="AA3119" i="1"/>
  <c r="Z3119" i="1"/>
  <c r="Y3119" i="1"/>
  <c r="X3119" i="1"/>
  <c r="W3119" i="1"/>
  <c r="V3119" i="1"/>
  <c r="U3119" i="1"/>
  <c r="T3119" i="1"/>
  <c r="S3119" i="1"/>
  <c r="R3119" i="1"/>
  <c r="Q3119" i="1"/>
  <c r="P3119" i="1"/>
  <c r="N3119" i="1"/>
  <c r="M3119" i="1"/>
  <c r="L3119" i="1"/>
  <c r="K3119" i="1"/>
  <c r="J3119" i="1"/>
  <c r="AA3115" i="1"/>
  <c r="Z3115" i="1"/>
  <c r="Y3115" i="1"/>
  <c r="X3115" i="1"/>
  <c r="W3115" i="1"/>
  <c r="V3115" i="1"/>
  <c r="U3115" i="1"/>
  <c r="T3115" i="1"/>
  <c r="S3115" i="1"/>
  <c r="R3115" i="1"/>
  <c r="Q3115" i="1"/>
  <c r="P3115" i="1"/>
  <c r="N3115" i="1"/>
  <c r="M3115" i="1"/>
  <c r="L3115" i="1"/>
  <c r="K3115" i="1"/>
  <c r="J3115" i="1"/>
  <c r="AA3112" i="1"/>
  <c r="Z3112" i="1"/>
  <c r="Y3112" i="1"/>
  <c r="X3112" i="1"/>
  <c r="W3112" i="1"/>
  <c r="V3112" i="1"/>
  <c r="U3112" i="1"/>
  <c r="T3112" i="1"/>
  <c r="S3112" i="1"/>
  <c r="R3112" i="1"/>
  <c r="Q3112" i="1"/>
  <c r="P3112" i="1"/>
  <c r="N3112" i="1"/>
  <c r="M3112" i="1"/>
  <c r="L3112" i="1"/>
  <c r="K3112" i="1"/>
  <c r="J3112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N3104" i="1"/>
  <c r="M3104" i="1"/>
  <c r="L3104" i="1"/>
  <c r="K3104" i="1"/>
  <c r="J3104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N3096" i="1"/>
  <c r="M3096" i="1"/>
  <c r="L3096" i="1"/>
  <c r="K3096" i="1"/>
  <c r="J3096" i="1"/>
  <c r="AA3090" i="1"/>
  <c r="AA3088" i="1" s="1"/>
  <c r="Z3090" i="1"/>
  <c r="Z3088" i="1" s="1"/>
  <c r="Y3090" i="1"/>
  <c r="Y3088" i="1" s="1"/>
  <c r="X3090" i="1"/>
  <c r="X3088" i="1" s="1"/>
  <c r="W3090" i="1"/>
  <c r="W3088" i="1" s="1"/>
  <c r="V3090" i="1"/>
  <c r="V3088" i="1" s="1"/>
  <c r="U3090" i="1"/>
  <c r="U3088" i="1" s="1"/>
  <c r="T3090" i="1"/>
  <c r="T3088" i="1" s="1"/>
  <c r="S3090" i="1"/>
  <c r="S3088" i="1" s="1"/>
  <c r="R3090" i="1"/>
  <c r="R3088" i="1" s="1"/>
  <c r="Q3090" i="1"/>
  <c r="Q3088" i="1" s="1"/>
  <c r="P3090" i="1"/>
  <c r="N3090" i="1"/>
  <c r="N3088" i="1" s="1"/>
  <c r="M3090" i="1"/>
  <c r="M3088" i="1" s="1"/>
  <c r="L3090" i="1"/>
  <c r="L3088" i="1" s="1"/>
  <c r="K3090" i="1"/>
  <c r="K3088" i="1" s="1"/>
  <c r="J3090" i="1"/>
  <c r="AA3069" i="1"/>
  <c r="AA3068" i="1" s="1"/>
  <c r="Z3069" i="1"/>
  <c r="Z3068" i="1" s="1"/>
  <c r="Y3069" i="1"/>
  <c r="Y3068" i="1" s="1"/>
  <c r="X3069" i="1"/>
  <c r="X3068" i="1" s="1"/>
  <c r="W3069" i="1"/>
  <c r="W3068" i="1" s="1"/>
  <c r="V3069" i="1"/>
  <c r="V3068" i="1" s="1"/>
  <c r="U3069" i="1"/>
  <c r="U3068" i="1" s="1"/>
  <c r="T3069" i="1"/>
  <c r="T3068" i="1" s="1"/>
  <c r="S3069" i="1"/>
  <c r="S3068" i="1" s="1"/>
  <c r="R3069" i="1"/>
  <c r="R3068" i="1" s="1"/>
  <c r="Q3069" i="1"/>
  <c r="Q3068" i="1" s="1"/>
  <c r="P3069" i="1"/>
  <c r="N3069" i="1"/>
  <c r="N3068" i="1" s="1"/>
  <c r="M3069" i="1"/>
  <c r="M3068" i="1" s="1"/>
  <c r="L3069" i="1"/>
  <c r="L3068" i="1" s="1"/>
  <c r="K3069" i="1"/>
  <c r="K3068" i="1" s="1"/>
  <c r="J3069" i="1"/>
  <c r="AA3066" i="1"/>
  <c r="AA3065" i="1" s="1"/>
  <c r="Z3066" i="1"/>
  <c r="Z3065" i="1" s="1"/>
  <c r="Y3066" i="1"/>
  <c r="Y3065" i="1" s="1"/>
  <c r="X3066" i="1"/>
  <c r="X3065" i="1" s="1"/>
  <c r="W3066" i="1"/>
  <c r="W3065" i="1" s="1"/>
  <c r="V3066" i="1"/>
  <c r="V3065" i="1" s="1"/>
  <c r="U3066" i="1"/>
  <c r="U3065" i="1" s="1"/>
  <c r="T3066" i="1"/>
  <c r="T3065" i="1" s="1"/>
  <c r="S3066" i="1"/>
  <c r="S3065" i="1" s="1"/>
  <c r="R3066" i="1"/>
  <c r="R3065" i="1" s="1"/>
  <c r="Q3066" i="1"/>
  <c r="Q3065" i="1" s="1"/>
  <c r="P3066" i="1"/>
  <c r="N3066" i="1"/>
  <c r="N3065" i="1" s="1"/>
  <c r="M3066" i="1"/>
  <c r="M3065" i="1" s="1"/>
  <c r="L3066" i="1"/>
  <c r="L3065" i="1" s="1"/>
  <c r="K3066" i="1"/>
  <c r="K3065" i="1" s="1"/>
  <c r="J3066" i="1"/>
  <c r="AA3061" i="1"/>
  <c r="Z3061" i="1"/>
  <c r="Y3061" i="1"/>
  <c r="X3061" i="1"/>
  <c r="W3061" i="1"/>
  <c r="V3061" i="1"/>
  <c r="U3061" i="1"/>
  <c r="T3061" i="1"/>
  <c r="S3061" i="1"/>
  <c r="R3061" i="1"/>
  <c r="Q3061" i="1"/>
  <c r="P3061" i="1"/>
  <c r="N3061" i="1"/>
  <c r="M3061" i="1"/>
  <c r="L3061" i="1"/>
  <c r="K3061" i="1"/>
  <c r="J3061" i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N3050" i="1"/>
  <c r="M3050" i="1"/>
  <c r="L3050" i="1"/>
  <c r="K3050" i="1"/>
  <c r="J3050" i="1"/>
  <c r="AA3044" i="1"/>
  <c r="AA3042" i="1" s="1"/>
  <c r="Z3044" i="1"/>
  <c r="Z3042" i="1" s="1"/>
  <c r="Y3044" i="1"/>
  <c r="Y3042" i="1" s="1"/>
  <c r="X3044" i="1"/>
  <c r="X3042" i="1" s="1"/>
  <c r="W3044" i="1"/>
  <c r="W3042" i="1" s="1"/>
  <c r="V3044" i="1"/>
  <c r="V3042" i="1" s="1"/>
  <c r="U3044" i="1"/>
  <c r="U3042" i="1" s="1"/>
  <c r="T3044" i="1"/>
  <c r="T3042" i="1" s="1"/>
  <c r="S3044" i="1"/>
  <c r="S3042" i="1" s="1"/>
  <c r="R3044" i="1"/>
  <c r="R3042" i="1" s="1"/>
  <c r="Q3044" i="1"/>
  <c r="Q3042" i="1" s="1"/>
  <c r="P3044" i="1"/>
  <c r="N3044" i="1"/>
  <c r="N3042" i="1" s="1"/>
  <c r="M3044" i="1"/>
  <c r="M3042" i="1" s="1"/>
  <c r="L3044" i="1"/>
  <c r="L3042" i="1" s="1"/>
  <c r="K3044" i="1"/>
  <c r="K3042" i="1" s="1"/>
  <c r="J3044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N3019" i="1"/>
  <c r="M3019" i="1"/>
  <c r="L3019" i="1"/>
  <c r="K3019" i="1"/>
  <c r="J3019" i="1"/>
  <c r="AA3014" i="1"/>
  <c r="AA3013" i="1" s="1"/>
  <c r="Z3014" i="1"/>
  <c r="Z3013" i="1" s="1"/>
  <c r="Y3014" i="1"/>
  <c r="Y3013" i="1" s="1"/>
  <c r="X3014" i="1"/>
  <c r="X3013" i="1" s="1"/>
  <c r="W3014" i="1"/>
  <c r="W3013" i="1" s="1"/>
  <c r="V3014" i="1"/>
  <c r="V3013" i="1" s="1"/>
  <c r="U3014" i="1"/>
  <c r="U3013" i="1" s="1"/>
  <c r="T3014" i="1"/>
  <c r="T3013" i="1" s="1"/>
  <c r="S3014" i="1"/>
  <c r="S3013" i="1" s="1"/>
  <c r="R3014" i="1"/>
  <c r="R3013" i="1" s="1"/>
  <c r="Q3014" i="1"/>
  <c r="Q3013" i="1" s="1"/>
  <c r="P3014" i="1"/>
  <c r="N3014" i="1"/>
  <c r="N3013" i="1" s="1"/>
  <c r="M3014" i="1"/>
  <c r="M3013" i="1" s="1"/>
  <c r="L3014" i="1"/>
  <c r="L3013" i="1" s="1"/>
  <c r="K3014" i="1"/>
  <c r="K3013" i="1" s="1"/>
  <c r="J3014" i="1"/>
  <c r="AA3009" i="1"/>
  <c r="Z3009" i="1"/>
  <c r="Y3009" i="1"/>
  <c r="X3009" i="1"/>
  <c r="W3009" i="1"/>
  <c r="V3009" i="1"/>
  <c r="U3009" i="1"/>
  <c r="T3009" i="1"/>
  <c r="S3009" i="1"/>
  <c r="R3009" i="1"/>
  <c r="Q3009" i="1"/>
  <c r="P3009" i="1"/>
  <c r="N3009" i="1"/>
  <c r="M3009" i="1"/>
  <c r="L3009" i="1"/>
  <c r="K3009" i="1"/>
  <c r="J3009" i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N2998" i="1"/>
  <c r="M2998" i="1"/>
  <c r="L2998" i="1"/>
  <c r="K2998" i="1"/>
  <c r="J2998" i="1"/>
  <c r="AA2992" i="1"/>
  <c r="AA2990" i="1" s="1"/>
  <c r="Z2992" i="1"/>
  <c r="Z2990" i="1" s="1"/>
  <c r="Y2992" i="1"/>
  <c r="Y2990" i="1" s="1"/>
  <c r="X2992" i="1"/>
  <c r="X2990" i="1" s="1"/>
  <c r="W2992" i="1"/>
  <c r="W2990" i="1" s="1"/>
  <c r="V2992" i="1"/>
  <c r="V2990" i="1" s="1"/>
  <c r="U2992" i="1"/>
  <c r="U2990" i="1" s="1"/>
  <c r="T2992" i="1"/>
  <c r="T2990" i="1" s="1"/>
  <c r="S2992" i="1"/>
  <c r="S2990" i="1" s="1"/>
  <c r="R2992" i="1"/>
  <c r="R2990" i="1" s="1"/>
  <c r="Q2992" i="1"/>
  <c r="Q2990" i="1" s="1"/>
  <c r="P2992" i="1"/>
  <c r="N2992" i="1"/>
  <c r="N2990" i="1" s="1"/>
  <c r="M2992" i="1"/>
  <c r="M2990" i="1" s="1"/>
  <c r="L2992" i="1"/>
  <c r="L2990" i="1" s="1"/>
  <c r="K2992" i="1"/>
  <c r="K2990" i="1" s="1"/>
  <c r="J2992" i="1"/>
  <c r="AA2976" i="1"/>
  <c r="Z2976" i="1"/>
  <c r="Y2976" i="1"/>
  <c r="X2976" i="1"/>
  <c r="W2976" i="1"/>
  <c r="V2976" i="1"/>
  <c r="U2976" i="1"/>
  <c r="T2976" i="1"/>
  <c r="S2976" i="1"/>
  <c r="R2976" i="1"/>
  <c r="Q2976" i="1"/>
  <c r="P2976" i="1"/>
  <c r="N2976" i="1"/>
  <c r="M2976" i="1"/>
  <c r="L2976" i="1"/>
  <c r="K2976" i="1"/>
  <c r="J2976" i="1"/>
  <c r="AA2975" i="1"/>
  <c r="Z2975" i="1"/>
  <c r="Y2975" i="1"/>
  <c r="X2975" i="1"/>
  <c r="W2975" i="1"/>
  <c r="V2975" i="1"/>
  <c r="U2975" i="1"/>
  <c r="T2975" i="1"/>
  <c r="S2975" i="1"/>
  <c r="R2975" i="1"/>
  <c r="Q2975" i="1"/>
  <c r="P2975" i="1"/>
  <c r="N2975" i="1"/>
  <c r="M2975" i="1"/>
  <c r="L2975" i="1"/>
  <c r="K2975" i="1"/>
  <c r="J2975" i="1"/>
  <c r="AA2974" i="1"/>
  <c r="Z2974" i="1"/>
  <c r="Y2974" i="1"/>
  <c r="X2974" i="1"/>
  <c r="W2974" i="1"/>
  <c r="V2974" i="1"/>
  <c r="U2974" i="1"/>
  <c r="T2974" i="1"/>
  <c r="S2974" i="1"/>
  <c r="R2974" i="1"/>
  <c r="Q2974" i="1"/>
  <c r="P2974" i="1"/>
  <c r="N2974" i="1"/>
  <c r="M2974" i="1"/>
  <c r="L2974" i="1"/>
  <c r="K2974" i="1"/>
  <c r="J2974" i="1"/>
  <c r="AA2966" i="1"/>
  <c r="Z2966" i="1"/>
  <c r="Y2966" i="1"/>
  <c r="X2966" i="1"/>
  <c r="W2966" i="1"/>
  <c r="V2966" i="1"/>
  <c r="U2966" i="1"/>
  <c r="T2966" i="1"/>
  <c r="S2966" i="1"/>
  <c r="R2966" i="1"/>
  <c r="Q2966" i="1"/>
  <c r="P2966" i="1"/>
  <c r="N2966" i="1"/>
  <c r="M2966" i="1"/>
  <c r="L2966" i="1"/>
  <c r="K2966" i="1"/>
  <c r="J2966" i="1"/>
  <c r="AA2953" i="1"/>
  <c r="Z2953" i="1"/>
  <c r="Y2953" i="1"/>
  <c r="X2953" i="1"/>
  <c r="W2953" i="1"/>
  <c r="V2953" i="1"/>
  <c r="U2953" i="1"/>
  <c r="T2953" i="1"/>
  <c r="S2953" i="1"/>
  <c r="R2953" i="1"/>
  <c r="Q2953" i="1"/>
  <c r="P2953" i="1"/>
  <c r="N2953" i="1"/>
  <c r="M2953" i="1"/>
  <c r="L2953" i="1"/>
  <c r="K2953" i="1"/>
  <c r="J2953" i="1"/>
  <c r="AA2947" i="1"/>
  <c r="Z2947" i="1"/>
  <c r="Y2947" i="1"/>
  <c r="X2947" i="1"/>
  <c r="W2947" i="1"/>
  <c r="V2947" i="1"/>
  <c r="U2947" i="1"/>
  <c r="T2947" i="1"/>
  <c r="S2947" i="1"/>
  <c r="R2947" i="1"/>
  <c r="Q2947" i="1"/>
  <c r="P2947" i="1"/>
  <c r="N2947" i="1"/>
  <c r="M2947" i="1"/>
  <c r="L2947" i="1"/>
  <c r="K2947" i="1"/>
  <c r="J2947" i="1"/>
  <c r="AA2943" i="1"/>
  <c r="Z2943" i="1"/>
  <c r="Y2943" i="1"/>
  <c r="X2943" i="1"/>
  <c r="W2943" i="1"/>
  <c r="V2943" i="1"/>
  <c r="U2943" i="1"/>
  <c r="T2943" i="1"/>
  <c r="S2943" i="1"/>
  <c r="R2943" i="1"/>
  <c r="Q2943" i="1"/>
  <c r="P2943" i="1"/>
  <c r="N2943" i="1"/>
  <c r="M2943" i="1"/>
  <c r="L2943" i="1"/>
  <c r="K2943" i="1"/>
  <c r="J2943" i="1"/>
  <c r="AA2935" i="1"/>
  <c r="Z2935" i="1"/>
  <c r="Y2935" i="1"/>
  <c r="X2935" i="1"/>
  <c r="W2935" i="1"/>
  <c r="V2935" i="1"/>
  <c r="U2935" i="1"/>
  <c r="T2935" i="1"/>
  <c r="S2935" i="1"/>
  <c r="R2935" i="1"/>
  <c r="Q2935" i="1"/>
  <c r="P2935" i="1"/>
  <c r="N2935" i="1"/>
  <c r="M2935" i="1"/>
  <c r="L2935" i="1"/>
  <c r="K2935" i="1"/>
  <c r="J2935" i="1"/>
  <c r="AA2931" i="1"/>
  <c r="Z2931" i="1"/>
  <c r="Y2931" i="1"/>
  <c r="X2931" i="1"/>
  <c r="W2931" i="1"/>
  <c r="V2931" i="1"/>
  <c r="U2931" i="1"/>
  <c r="T2931" i="1"/>
  <c r="S2931" i="1"/>
  <c r="R2931" i="1"/>
  <c r="Q2931" i="1"/>
  <c r="P2931" i="1"/>
  <c r="N2931" i="1"/>
  <c r="M2931" i="1"/>
  <c r="L2931" i="1"/>
  <c r="K2931" i="1"/>
  <c r="J2931" i="1"/>
  <c r="AA2928" i="1"/>
  <c r="Z2928" i="1"/>
  <c r="Y2928" i="1"/>
  <c r="X2928" i="1"/>
  <c r="W2928" i="1"/>
  <c r="V2928" i="1"/>
  <c r="U2928" i="1"/>
  <c r="T2928" i="1"/>
  <c r="S2928" i="1"/>
  <c r="R2928" i="1"/>
  <c r="Q2928" i="1"/>
  <c r="P2928" i="1"/>
  <c r="N2928" i="1"/>
  <c r="M2928" i="1"/>
  <c r="L2928" i="1"/>
  <c r="K2928" i="1"/>
  <c r="J2928" i="1"/>
  <c r="AA2925" i="1"/>
  <c r="Z2925" i="1"/>
  <c r="Y2925" i="1"/>
  <c r="X2925" i="1"/>
  <c r="W2925" i="1"/>
  <c r="V2925" i="1"/>
  <c r="U2925" i="1"/>
  <c r="T2925" i="1"/>
  <c r="S2925" i="1"/>
  <c r="R2925" i="1"/>
  <c r="Q2925" i="1"/>
  <c r="P2925" i="1"/>
  <c r="N2925" i="1"/>
  <c r="M2925" i="1"/>
  <c r="L2925" i="1"/>
  <c r="K2925" i="1"/>
  <c r="J2925" i="1"/>
  <c r="AA2921" i="1"/>
  <c r="Z2921" i="1"/>
  <c r="Y2921" i="1"/>
  <c r="X2921" i="1"/>
  <c r="W2921" i="1"/>
  <c r="V2921" i="1"/>
  <c r="U2921" i="1"/>
  <c r="T2921" i="1"/>
  <c r="S2921" i="1"/>
  <c r="R2921" i="1"/>
  <c r="Q2921" i="1"/>
  <c r="P2921" i="1"/>
  <c r="N2921" i="1"/>
  <c r="M2921" i="1"/>
  <c r="L2921" i="1"/>
  <c r="K2921" i="1"/>
  <c r="J2921" i="1"/>
  <c r="AA2915" i="1"/>
  <c r="Z2915" i="1"/>
  <c r="Y2915" i="1"/>
  <c r="X2915" i="1"/>
  <c r="W2915" i="1"/>
  <c r="V2915" i="1"/>
  <c r="U2915" i="1"/>
  <c r="T2915" i="1"/>
  <c r="S2915" i="1"/>
  <c r="R2915" i="1"/>
  <c r="Q2915" i="1"/>
  <c r="P2915" i="1"/>
  <c r="N2915" i="1"/>
  <c r="M2915" i="1"/>
  <c r="L2915" i="1"/>
  <c r="K2915" i="1"/>
  <c r="J2915" i="1"/>
  <c r="AA2909" i="1"/>
  <c r="AA2907" i="1" s="1"/>
  <c r="Z2909" i="1"/>
  <c r="Z2907" i="1" s="1"/>
  <c r="Y2909" i="1"/>
  <c r="Y2907" i="1" s="1"/>
  <c r="X2909" i="1"/>
  <c r="X2907" i="1" s="1"/>
  <c r="W2909" i="1"/>
  <c r="W2907" i="1" s="1"/>
  <c r="V2909" i="1"/>
  <c r="V2907" i="1" s="1"/>
  <c r="U2909" i="1"/>
  <c r="U2907" i="1" s="1"/>
  <c r="T2909" i="1"/>
  <c r="T2907" i="1" s="1"/>
  <c r="S2909" i="1"/>
  <c r="S2907" i="1" s="1"/>
  <c r="R2909" i="1"/>
  <c r="R2907" i="1" s="1"/>
  <c r="Q2909" i="1"/>
  <c r="Q2907" i="1" s="1"/>
  <c r="P2909" i="1"/>
  <c r="N2909" i="1"/>
  <c r="N2907" i="1" s="1"/>
  <c r="M2909" i="1"/>
  <c r="M2907" i="1" s="1"/>
  <c r="L2909" i="1"/>
  <c r="L2907" i="1" s="1"/>
  <c r="K2909" i="1"/>
  <c r="K2907" i="1" s="1"/>
  <c r="J2909" i="1"/>
  <c r="AA2885" i="1"/>
  <c r="Z2885" i="1"/>
  <c r="Y2885" i="1"/>
  <c r="X2885" i="1"/>
  <c r="W2885" i="1"/>
  <c r="V2885" i="1"/>
  <c r="U2885" i="1"/>
  <c r="T2885" i="1"/>
  <c r="S2885" i="1"/>
  <c r="R2885" i="1"/>
  <c r="Q2885" i="1"/>
  <c r="P2885" i="1"/>
  <c r="N2885" i="1"/>
  <c r="M2885" i="1"/>
  <c r="L2885" i="1"/>
  <c r="K2885" i="1"/>
  <c r="J2885" i="1"/>
  <c r="AA2882" i="1"/>
  <c r="Z2882" i="1"/>
  <c r="Y2882" i="1"/>
  <c r="X2882" i="1"/>
  <c r="W2882" i="1"/>
  <c r="V2882" i="1"/>
  <c r="U2882" i="1"/>
  <c r="T2882" i="1"/>
  <c r="S2882" i="1"/>
  <c r="R2882" i="1"/>
  <c r="Q2882" i="1"/>
  <c r="P2882" i="1"/>
  <c r="N2882" i="1"/>
  <c r="M2882" i="1"/>
  <c r="L2882" i="1"/>
  <c r="K2882" i="1"/>
  <c r="J2882" i="1"/>
  <c r="AA2878" i="1"/>
  <c r="AA2877" i="1" s="1"/>
  <c r="Z2878" i="1"/>
  <c r="Z2877" i="1" s="1"/>
  <c r="Y2878" i="1"/>
  <c r="Y2877" i="1" s="1"/>
  <c r="X2878" i="1"/>
  <c r="X2877" i="1" s="1"/>
  <c r="W2878" i="1"/>
  <c r="W2877" i="1" s="1"/>
  <c r="V2878" i="1"/>
  <c r="V2877" i="1" s="1"/>
  <c r="U2878" i="1"/>
  <c r="U2877" i="1" s="1"/>
  <c r="T2878" i="1"/>
  <c r="T2877" i="1" s="1"/>
  <c r="S2878" i="1"/>
  <c r="S2877" i="1" s="1"/>
  <c r="R2878" i="1"/>
  <c r="R2877" i="1" s="1"/>
  <c r="Q2878" i="1"/>
  <c r="Q2877" i="1" s="1"/>
  <c r="P2878" i="1"/>
  <c r="N2878" i="1"/>
  <c r="N2877" i="1" s="1"/>
  <c r="M2878" i="1"/>
  <c r="M2877" i="1" s="1"/>
  <c r="L2878" i="1"/>
  <c r="L2877" i="1" s="1"/>
  <c r="K2878" i="1"/>
  <c r="K2877" i="1" s="1"/>
  <c r="J2878" i="1"/>
  <c r="AA2872" i="1"/>
  <c r="Z2872" i="1"/>
  <c r="Y2872" i="1"/>
  <c r="X2872" i="1"/>
  <c r="W2872" i="1"/>
  <c r="V2872" i="1"/>
  <c r="U2872" i="1"/>
  <c r="T2872" i="1"/>
  <c r="S2872" i="1"/>
  <c r="R2872" i="1"/>
  <c r="Q2872" i="1"/>
  <c r="P2872" i="1"/>
  <c r="N2872" i="1"/>
  <c r="M2872" i="1"/>
  <c r="L2872" i="1"/>
  <c r="K2872" i="1"/>
  <c r="J2872" i="1"/>
  <c r="AA2862" i="1"/>
  <c r="Z2862" i="1"/>
  <c r="Y2862" i="1"/>
  <c r="X2862" i="1"/>
  <c r="W2862" i="1"/>
  <c r="V2862" i="1"/>
  <c r="U2862" i="1"/>
  <c r="T2862" i="1"/>
  <c r="S2862" i="1"/>
  <c r="R2862" i="1"/>
  <c r="Q2862" i="1"/>
  <c r="P2862" i="1"/>
  <c r="N2862" i="1"/>
  <c r="M2862" i="1"/>
  <c r="L2862" i="1"/>
  <c r="K2862" i="1"/>
  <c r="J2862" i="1"/>
  <c r="AA2856" i="1"/>
  <c r="AA2854" i="1" s="1"/>
  <c r="Z2856" i="1"/>
  <c r="Z2854" i="1" s="1"/>
  <c r="Y2856" i="1"/>
  <c r="Y2854" i="1" s="1"/>
  <c r="X2856" i="1"/>
  <c r="X2854" i="1" s="1"/>
  <c r="W2856" i="1"/>
  <c r="W2854" i="1" s="1"/>
  <c r="V2856" i="1"/>
  <c r="V2854" i="1" s="1"/>
  <c r="U2856" i="1"/>
  <c r="U2854" i="1" s="1"/>
  <c r="T2856" i="1"/>
  <c r="T2854" i="1" s="1"/>
  <c r="S2856" i="1"/>
  <c r="S2854" i="1" s="1"/>
  <c r="R2856" i="1"/>
  <c r="R2854" i="1" s="1"/>
  <c r="Q2856" i="1"/>
  <c r="Q2854" i="1" s="1"/>
  <c r="P2856" i="1"/>
  <c r="N2856" i="1"/>
  <c r="N2854" i="1" s="1"/>
  <c r="M2856" i="1"/>
  <c r="M2854" i="1" s="1"/>
  <c r="L2856" i="1"/>
  <c r="L2854" i="1" s="1"/>
  <c r="K2856" i="1"/>
  <c r="K2854" i="1" s="1"/>
  <c r="J2856" i="1"/>
  <c r="AA2840" i="1"/>
  <c r="Z2840" i="1"/>
  <c r="Y2840" i="1"/>
  <c r="X2840" i="1"/>
  <c r="W2840" i="1"/>
  <c r="V2840" i="1"/>
  <c r="U2840" i="1"/>
  <c r="T2840" i="1"/>
  <c r="S2840" i="1"/>
  <c r="R2840" i="1"/>
  <c r="Q2840" i="1"/>
  <c r="P2840" i="1"/>
  <c r="N2840" i="1"/>
  <c r="M2840" i="1"/>
  <c r="L2840" i="1"/>
  <c r="K2840" i="1"/>
  <c r="J2840" i="1"/>
  <c r="AA2839" i="1"/>
  <c r="Z2839" i="1"/>
  <c r="Y2839" i="1"/>
  <c r="X2839" i="1"/>
  <c r="W2839" i="1"/>
  <c r="V2839" i="1"/>
  <c r="U2839" i="1"/>
  <c r="T2839" i="1"/>
  <c r="S2839" i="1"/>
  <c r="R2839" i="1"/>
  <c r="Q2839" i="1"/>
  <c r="P2839" i="1"/>
  <c r="N2839" i="1"/>
  <c r="M2839" i="1"/>
  <c r="L2839" i="1"/>
  <c r="K2839" i="1"/>
  <c r="J2839" i="1"/>
  <c r="AA2832" i="1"/>
  <c r="Z2832" i="1"/>
  <c r="Y2832" i="1"/>
  <c r="X2832" i="1"/>
  <c r="W2832" i="1"/>
  <c r="V2832" i="1"/>
  <c r="U2832" i="1"/>
  <c r="T2832" i="1"/>
  <c r="S2832" i="1"/>
  <c r="R2832" i="1"/>
  <c r="Q2832" i="1"/>
  <c r="P2832" i="1"/>
  <c r="N2832" i="1"/>
  <c r="M2832" i="1"/>
  <c r="L2832" i="1"/>
  <c r="K2832" i="1"/>
  <c r="J2832" i="1"/>
  <c r="AA2830" i="1"/>
  <c r="Z2830" i="1"/>
  <c r="Y2830" i="1"/>
  <c r="X2830" i="1"/>
  <c r="W2830" i="1"/>
  <c r="V2830" i="1"/>
  <c r="U2830" i="1"/>
  <c r="T2830" i="1"/>
  <c r="S2830" i="1"/>
  <c r="R2830" i="1"/>
  <c r="Q2830" i="1"/>
  <c r="P2830" i="1"/>
  <c r="N2830" i="1"/>
  <c r="M2830" i="1"/>
  <c r="L2830" i="1"/>
  <c r="K2830" i="1"/>
  <c r="J2830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N2825" i="1"/>
  <c r="M2825" i="1"/>
  <c r="L2825" i="1"/>
  <c r="K2825" i="1"/>
  <c r="J2825" i="1"/>
  <c r="AA2814" i="1"/>
  <c r="Z2814" i="1"/>
  <c r="Y2814" i="1"/>
  <c r="X2814" i="1"/>
  <c r="W2814" i="1"/>
  <c r="V2814" i="1"/>
  <c r="U2814" i="1"/>
  <c r="T2814" i="1"/>
  <c r="S2814" i="1"/>
  <c r="R2814" i="1"/>
  <c r="Q2814" i="1"/>
  <c r="P2814" i="1"/>
  <c r="N2814" i="1"/>
  <c r="M2814" i="1"/>
  <c r="L2814" i="1"/>
  <c r="K2814" i="1"/>
  <c r="J2814" i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N2810" i="1"/>
  <c r="M2810" i="1"/>
  <c r="L2810" i="1"/>
  <c r="K2810" i="1"/>
  <c r="J2810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N2802" i="1"/>
  <c r="M2802" i="1"/>
  <c r="L2802" i="1"/>
  <c r="K2802" i="1"/>
  <c r="J2802" i="1"/>
  <c r="AA2799" i="1"/>
  <c r="Z2799" i="1"/>
  <c r="Y2799" i="1"/>
  <c r="X2799" i="1"/>
  <c r="W2799" i="1"/>
  <c r="V2799" i="1"/>
  <c r="U2799" i="1"/>
  <c r="T2799" i="1"/>
  <c r="S2799" i="1"/>
  <c r="R2799" i="1"/>
  <c r="Q2799" i="1"/>
  <c r="P2799" i="1"/>
  <c r="N2799" i="1"/>
  <c r="M2799" i="1"/>
  <c r="L2799" i="1"/>
  <c r="K2799" i="1"/>
  <c r="J2799" i="1"/>
  <c r="AA2793" i="1"/>
  <c r="AA2791" i="1" s="1"/>
  <c r="Z2793" i="1"/>
  <c r="Z2791" i="1" s="1"/>
  <c r="Y2793" i="1"/>
  <c r="Y2791" i="1" s="1"/>
  <c r="X2793" i="1"/>
  <c r="X2791" i="1" s="1"/>
  <c r="W2793" i="1"/>
  <c r="W2791" i="1" s="1"/>
  <c r="V2793" i="1"/>
  <c r="V2791" i="1" s="1"/>
  <c r="U2793" i="1"/>
  <c r="U2791" i="1" s="1"/>
  <c r="T2793" i="1"/>
  <c r="T2791" i="1" s="1"/>
  <c r="S2793" i="1"/>
  <c r="S2791" i="1" s="1"/>
  <c r="R2793" i="1"/>
  <c r="R2791" i="1" s="1"/>
  <c r="Q2793" i="1"/>
  <c r="Q2791" i="1" s="1"/>
  <c r="P2793" i="1"/>
  <c r="N2793" i="1"/>
  <c r="N2791" i="1" s="1"/>
  <c r="M2793" i="1"/>
  <c r="M2791" i="1" s="1"/>
  <c r="L2793" i="1"/>
  <c r="L2791" i="1" s="1"/>
  <c r="K2793" i="1"/>
  <c r="K2791" i="1" s="1"/>
  <c r="J2793" i="1"/>
  <c r="AA2767" i="1"/>
  <c r="Z2767" i="1"/>
  <c r="Y2767" i="1"/>
  <c r="X2767" i="1"/>
  <c r="W2767" i="1"/>
  <c r="V2767" i="1"/>
  <c r="U2767" i="1"/>
  <c r="T2767" i="1"/>
  <c r="S2767" i="1"/>
  <c r="R2767" i="1"/>
  <c r="Q2767" i="1"/>
  <c r="P2767" i="1"/>
  <c r="N2767" i="1"/>
  <c r="M2767" i="1"/>
  <c r="L2767" i="1"/>
  <c r="K2767" i="1"/>
  <c r="J2767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N2761" i="1"/>
  <c r="M2761" i="1"/>
  <c r="L2761" i="1"/>
  <c r="K2761" i="1"/>
  <c r="J2761" i="1"/>
  <c r="AA2754" i="1"/>
  <c r="Z2754" i="1"/>
  <c r="Y2754" i="1"/>
  <c r="X2754" i="1"/>
  <c r="W2754" i="1"/>
  <c r="V2754" i="1"/>
  <c r="U2754" i="1"/>
  <c r="T2754" i="1"/>
  <c r="S2754" i="1"/>
  <c r="R2754" i="1"/>
  <c r="Q2754" i="1"/>
  <c r="P2754" i="1"/>
  <c r="N2754" i="1"/>
  <c r="M2754" i="1"/>
  <c r="L2754" i="1"/>
  <c r="K2754" i="1"/>
  <c r="J2754" i="1"/>
  <c r="AA2751" i="1"/>
  <c r="Z2751" i="1"/>
  <c r="Y2751" i="1"/>
  <c r="X2751" i="1"/>
  <c r="W2751" i="1"/>
  <c r="V2751" i="1"/>
  <c r="U2751" i="1"/>
  <c r="T2751" i="1"/>
  <c r="S2751" i="1"/>
  <c r="R2751" i="1"/>
  <c r="Q2751" i="1"/>
  <c r="P2751" i="1"/>
  <c r="N2751" i="1"/>
  <c r="M2751" i="1"/>
  <c r="L2751" i="1"/>
  <c r="K2751" i="1"/>
  <c r="J2751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N2747" i="1"/>
  <c r="M2747" i="1"/>
  <c r="L2747" i="1"/>
  <c r="K2747" i="1"/>
  <c r="J2747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N2741" i="1"/>
  <c r="M2741" i="1"/>
  <c r="L2741" i="1"/>
  <c r="K2741" i="1"/>
  <c r="J2741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N2737" i="1"/>
  <c r="M2737" i="1"/>
  <c r="L2737" i="1"/>
  <c r="K2737" i="1"/>
  <c r="J2737" i="1"/>
  <c r="AA2729" i="1"/>
  <c r="Z2729" i="1"/>
  <c r="Y2729" i="1"/>
  <c r="X2729" i="1"/>
  <c r="W2729" i="1"/>
  <c r="V2729" i="1"/>
  <c r="U2729" i="1"/>
  <c r="T2729" i="1"/>
  <c r="S2729" i="1"/>
  <c r="R2729" i="1"/>
  <c r="Q2729" i="1"/>
  <c r="P2729" i="1"/>
  <c r="N2729" i="1"/>
  <c r="M2729" i="1"/>
  <c r="L2729" i="1"/>
  <c r="K2729" i="1"/>
  <c r="J2729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N2725" i="1"/>
  <c r="M2725" i="1"/>
  <c r="L2725" i="1"/>
  <c r="K2725" i="1"/>
  <c r="J2725" i="1"/>
  <c r="AA2716" i="1"/>
  <c r="Z2716" i="1"/>
  <c r="Y2716" i="1"/>
  <c r="X2716" i="1"/>
  <c r="W2716" i="1"/>
  <c r="V2716" i="1"/>
  <c r="U2716" i="1"/>
  <c r="T2716" i="1"/>
  <c r="S2716" i="1"/>
  <c r="R2716" i="1"/>
  <c r="Q2716" i="1"/>
  <c r="P2716" i="1"/>
  <c r="N2716" i="1"/>
  <c r="M2716" i="1"/>
  <c r="L2716" i="1"/>
  <c r="K2716" i="1"/>
  <c r="J2716" i="1"/>
  <c r="AA2710" i="1"/>
  <c r="Z2710" i="1"/>
  <c r="Y2710" i="1"/>
  <c r="X2710" i="1"/>
  <c r="W2710" i="1"/>
  <c r="V2710" i="1"/>
  <c r="U2710" i="1"/>
  <c r="T2710" i="1"/>
  <c r="S2710" i="1"/>
  <c r="R2710" i="1"/>
  <c r="Q2710" i="1"/>
  <c r="P2710" i="1"/>
  <c r="N2710" i="1"/>
  <c r="M2710" i="1"/>
  <c r="L2710" i="1"/>
  <c r="K2710" i="1"/>
  <c r="J2710" i="1"/>
  <c r="AA2707" i="1"/>
  <c r="Z2707" i="1"/>
  <c r="Y2707" i="1"/>
  <c r="X2707" i="1"/>
  <c r="W2707" i="1"/>
  <c r="V2707" i="1"/>
  <c r="U2707" i="1"/>
  <c r="T2707" i="1"/>
  <c r="S2707" i="1"/>
  <c r="R2707" i="1"/>
  <c r="Q2707" i="1"/>
  <c r="P2707" i="1"/>
  <c r="N2707" i="1"/>
  <c r="M2707" i="1"/>
  <c r="L2707" i="1"/>
  <c r="K2707" i="1"/>
  <c r="J2707" i="1"/>
  <c r="AA2701" i="1"/>
  <c r="Z2701" i="1"/>
  <c r="Y2701" i="1"/>
  <c r="X2701" i="1"/>
  <c r="W2701" i="1"/>
  <c r="V2701" i="1"/>
  <c r="U2701" i="1"/>
  <c r="T2701" i="1"/>
  <c r="S2701" i="1"/>
  <c r="R2701" i="1"/>
  <c r="Q2701" i="1"/>
  <c r="P2701" i="1"/>
  <c r="N2701" i="1"/>
  <c r="M2701" i="1"/>
  <c r="L2701" i="1"/>
  <c r="K2701" i="1"/>
  <c r="J2701" i="1"/>
  <c r="AA2698" i="1"/>
  <c r="Z2698" i="1"/>
  <c r="Y2698" i="1"/>
  <c r="X2698" i="1"/>
  <c r="W2698" i="1"/>
  <c r="V2698" i="1"/>
  <c r="U2698" i="1"/>
  <c r="T2698" i="1"/>
  <c r="S2698" i="1"/>
  <c r="R2698" i="1"/>
  <c r="Q2698" i="1"/>
  <c r="P2698" i="1"/>
  <c r="N2698" i="1"/>
  <c r="M2698" i="1"/>
  <c r="L2698" i="1"/>
  <c r="K2698" i="1"/>
  <c r="J2698" i="1"/>
  <c r="AA2694" i="1"/>
  <c r="Z2694" i="1"/>
  <c r="Y2694" i="1"/>
  <c r="X2694" i="1"/>
  <c r="W2694" i="1"/>
  <c r="V2694" i="1"/>
  <c r="U2694" i="1"/>
  <c r="T2694" i="1"/>
  <c r="S2694" i="1"/>
  <c r="R2694" i="1"/>
  <c r="Q2694" i="1"/>
  <c r="P2694" i="1"/>
  <c r="N2694" i="1"/>
  <c r="M2694" i="1"/>
  <c r="L2694" i="1"/>
  <c r="K2694" i="1"/>
  <c r="J2694" i="1"/>
  <c r="AA2688" i="1"/>
  <c r="AA2686" i="1" s="1"/>
  <c r="Z2688" i="1"/>
  <c r="Z2686" i="1" s="1"/>
  <c r="Y2688" i="1"/>
  <c r="Y2686" i="1" s="1"/>
  <c r="X2688" i="1"/>
  <c r="X2686" i="1" s="1"/>
  <c r="W2688" i="1"/>
  <c r="W2686" i="1" s="1"/>
  <c r="V2688" i="1"/>
  <c r="V2686" i="1" s="1"/>
  <c r="U2688" i="1"/>
  <c r="U2686" i="1" s="1"/>
  <c r="T2688" i="1"/>
  <c r="T2686" i="1" s="1"/>
  <c r="S2688" i="1"/>
  <c r="S2686" i="1" s="1"/>
  <c r="R2688" i="1"/>
  <c r="R2686" i="1" s="1"/>
  <c r="Q2688" i="1"/>
  <c r="Q2686" i="1" s="1"/>
  <c r="P2688" i="1"/>
  <c r="N2688" i="1"/>
  <c r="N2686" i="1" s="1"/>
  <c r="M2688" i="1"/>
  <c r="M2686" i="1" s="1"/>
  <c r="L2688" i="1"/>
  <c r="L2686" i="1" s="1"/>
  <c r="K2688" i="1"/>
  <c r="K2686" i="1" s="1"/>
  <c r="J2688" i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N2664" i="1"/>
  <c r="M2664" i="1"/>
  <c r="L2664" i="1"/>
  <c r="K2664" i="1"/>
  <c r="J2664" i="1"/>
  <c r="AA2660" i="1"/>
  <c r="Z2660" i="1"/>
  <c r="Y2660" i="1"/>
  <c r="X2660" i="1"/>
  <c r="W2660" i="1"/>
  <c r="V2660" i="1"/>
  <c r="U2660" i="1"/>
  <c r="T2660" i="1"/>
  <c r="S2660" i="1"/>
  <c r="R2660" i="1"/>
  <c r="Q2660" i="1"/>
  <c r="P2660" i="1"/>
  <c r="N2660" i="1"/>
  <c r="M2660" i="1"/>
  <c r="L2660" i="1"/>
  <c r="K2660" i="1"/>
  <c r="J2660" i="1"/>
  <c r="AA2656" i="1"/>
  <c r="AA2655" i="1" s="1"/>
  <c r="Z2656" i="1"/>
  <c r="Z2655" i="1" s="1"/>
  <c r="Y2656" i="1"/>
  <c r="Y2655" i="1" s="1"/>
  <c r="X2656" i="1"/>
  <c r="X2655" i="1" s="1"/>
  <c r="W2656" i="1"/>
  <c r="W2655" i="1" s="1"/>
  <c r="V2656" i="1"/>
  <c r="V2655" i="1" s="1"/>
  <c r="U2656" i="1"/>
  <c r="U2655" i="1" s="1"/>
  <c r="T2656" i="1"/>
  <c r="T2655" i="1" s="1"/>
  <c r="S2656" i="1"/>
  <c r="S2655" i="1" s="1"/>
  <c r="R2656" i="1"/>
  <c r="R2655" i="1" s="1"/>
  <c r="Q2656" i="1"/>
  <c r="Q2655" i="1" s="1"/>
  <c r="P2656" i="1"/>
  <c r="N2656" i="1"/>
  <c r="N2655" i="1" s="1"/>
  <c r="M2656" i="1"/>
  <c r="M2655" i="1" s="1"/>
  <c r="L2656" i="1"/>
  <c r="L2655" i="1" s="1"/>
  <c r="K2656" i="1"/>
  <c r="K2655" i="1" s="1"/>
  <c r="J2656" i="1"/>
  <c r="AA2651" i="1"/>
  <c r="Z2651" i="1"/>
  <c r="Y2651" i="1"/>
  <c r="X2651" i="1"/>
  <c r="W2651" i="1"/>
  <c r="V2651" i="1"/>
  <c r="U2651" i="1"/>
  <c r="T2651" i="1"/>
  <c r="S2651" i="1"/>
  <c r="R2651" i="1"/>
  <c r="Q2651" i="1"/>
  <c r="P2651" i="1"/>
  <c r="N2651" i="1"/>
  <c r="M2651" i="1"/>
  <c r="L2651" i="1"/>
  <c r="K2651" i="1"/>
  <c r="J2651" i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N2640" i="1"/>
  <c r="M2640" i="1"/>
  <c r="L2640" i="1"/>
  <c r="K2640" i="1"/>
  <c r="J2640" i="1"/>
  <c r="AA2634" i="1"/>
  <c r="AA2632" i="1" s="1"/>
  <c r="Z2634" i="1"/>
  <c r="Z2632" i="1" s="1"/>
  <c r="Y2634" i="1"/>
  <c r="Y2632" i="1" s="1"/>
  <c r="X2634" i="1"/>
  <c r="X2632" i="1" s="1"/>
  <c r="W2634" i="1"/>
  <c r="W2632" i="1" s="1"/>
  <c r="V2634" i="1"/>
  <c r="V2632" i="1" s="1"/>
  <c r="U2634" i="1"/>
  <c r="U2632" i="1" s="1"/>
  <c r="T2634" i="1"/>
  <c r="T2632" i="1" s="1"/>
  <c r="S2634" i="1"/>
  <c r="S2632" i="1" s="1"/>
  <c r="R2634" i="1"/>
  <c r="R2632" i="1" s="1"/>
  <c r="Q2634" i="1"/>
  <c r="Q2632" i="1" s="1"/>
  <c r="P2634" i="1"/>
  <c r="N2634" i="1"/>
  <c r="N2632" i="1" s="1"/>
  <c r="M2634" i="1"/>
  <c r="M2632" i="1" s="1"/>
  <c r="L2634" i="1"/>
  <c r="L2632" i="1" s="1"/>
  <c r="K2634" i="1"/>
  <c r="K2632" i="1" s="1"/>
  <c r="J2634" i="1"/>
  <c r="AA2613" i="1"/>
  <c r="AA2612" i="1" s="1"/>
  <c r="Z2613" i="1"/>
  <c r="Z2612" i="1" s="1"/>
  <c r="Y2613" i="1"/>
  <c r="Y2612" i="1" s="1"/>
  <c r="X2613" i="1"/>
  <c r="X2612" i="1" s="1"/>
  <c r="W2613" i="1"/>
  <c r="W2612" i="1" s="1"/>
  <c r="V2613" i="1"/>
  <c r="V2612" i="1" s="1"/>
  <c r="U2613" i="1"/>
  <c r="U2612" i="1" s="1"/>
  <c r="T2613" i="1"/>
  <c r="T2612" i="1" s="1"/>
  <c r="S2613" i="1"/>
  <c r="S2612" i="1" s="1"/>
  <c r="R2613" i="1"/>
  <c r="R2612" i="1" s="1"/>
  <c r="Q2613" i="1"/>
  <c r="Q2612" i="1" s="1"/>
  <c r="P2613" i="1"/>
  <c r="N2613" i="1"/>
  <c r="N2612" i="1" s="1"/>
  <c r="M2613" i="1"/>
  <c r="M2612" i="1" s="1"/>
  <c r="L2613" i="1"/>
  <c r="L2612" i="1" s="1"/>
  <c r="K2613" i="1"/>
  <c r="K2612" i="1" s="1"/>
  <c r="J2613" i="1"/>
  <c r="AA2609" i="1"/>
  <c r="AA2608" i="1" s="1"/>
  <c r="AA2607" i="1" s="1"/>
  <c r="Z2609" i="1"/>
  <c r="Z2608" i="1" s="1"/>
  <c r="Z2607" i="1" s="1"/>
  <c r="Y2609" i="1"/>
  <c r="Y2608" i="1" s="1"/>
  <c r="Y2607" i="1" s="1"/>
  <c r="X2609" i="1"/>
  <c r="X2608" i="1" s="1"/>
  <c r="X2607" i="1" s="1"/>
  <c r="W2609" i="1"/>
  <c r="W2608" i="1" s="1"/>
  <c r="W2607" i="1" s="1"/>
  <c r="V2609" i="1"/>
  <c r="V2608" i="1" s="1"/>
  <c r="V2607" i="1" s="1"/>
  <c r="U2609" i="1"/>
  <c r="U2608" i="1" s="1"/>
  <c r="U2607" i="1" s="1"/>
  <c r="T2609" i="1"/>
  <c r="T2608" i="1" s="1"/>
  <c r="T2607" i="1" s="1"/>
  <c r="S2609" i="1"/>
  <c r="S2608" i="1" s="1"/>
  <c r="S2607" i="1" s="1"/>
  <c r="R2609" i="1"/>
  <c r="R2608" i="1" s="1"/>
  <c r="R2607" i="1" s="1"/>
  <c r="Q2609" i="1"/>
  <c r="Q2608" i="1" s="1"/>
  <c r="Q2607" i="1" s="1"/>
  <c r="P2609" i="1"/>
  <c r="N2609" i="1"/>
  <c r="N2608" i="1" s="1"/>
  <c r="N2607" i="1" s="1"/>
  <c r="M2609" i="1"/>
  <c r="M2608" i="1" s="1"/>
  <c r="M2607" i="1" s="1"/>
  <c r="L2609" i="1"/>
  <c r="L2608" i="1" s="1"/>
  <c r="L2607" i="1" s="1"/>
  <c r="K2609" i="1"/>
  <c r="K2608" i="1" s="1"/>
  <c r="K2607" i="1" s="1"/>
  <c r="J2609" i="1"/>
  <c r="AA2603" i="1"/>
  <c r="AA2594" i="1" s="1"/>
  <c r="Z2603" i="1"/>
  <c r="Z2594" i="1" s="1"/>
  <c r="Y2603" i="1"/>
  <c r="Y2594" i="1" s="1"/>
  <c r="X2603" i="1"/>
  <c r="X2594" i="1" s="1"/>
  <c r="W2603" i="1"/>
  <c r="W2594" i="1" s="1"/>
  <c r="V2603" i="1"/>
  <c r="V2594" i="1" s="1"/>
  <c r="U2603" i="1"/>
  <c r="U2594" i="1" s="1"/>
  <c r="T2603" i="1"/>
  <c r="T2594" i="1" s="1"/>
  <c r="S2603" i="1"/>
  <c r="S2594" i="1" s="1"/>
  <c r="R2603" i="1"/>
  <c r="R2594" i="1" s="1"/>
  <c r="Q2603" i="1"/>
  <c r="Q2594" i="1" s="1"/>
  <c r="P2603" i="1"/>
  <c r="N2603" i="1"/>
  <c r="N2594" i="1" s="1"/>
  <c r="M2603" i="1"/>
  <c r="M2594" i="1" s="1"/>
  <c r="L2603" i="1"/>
  <c r="L2594" i="1" s="1"/>
  <c r="K2603" i="1"/>
  <c r="K2594" i="1" s="1"/>
  <c r="J2603" i="1"/>
  <c r="AA2592" i="1"/>
  <c r="Z2592" i="1"/>
  <c r="Y2592" i="1"/>
  <c r="X2592" i="1"/>
  <c r="W2592" i="1"/>
  <c r="V2592" i="1"/>
  <c r="U2592" i="1"/>
  <c r="T2592" i="1"/>
  <c r="S2592" i="1"/>
  <c r="R2592" i="1"/>
  <c r="Q2592" i="1"/>
  <c r="P2592" i="1"/>
  <c r="N2592" i="1"/>
  <c r="M2592" i="1"/>
  <c r="L2592" i="1"/>
  <c r="K2592" i="1"/>
  <c r="J2592" i="1"/>
  <c r="AA2586" i="1"/>
  <c r="AA2584" i="1" s="1"/>
  <c r="Z2586" i="1"/>
  <c r="Z2584" i="1" s="1"/>
  <c r="Y2586" i="1"/>
  <c r="Y2584" i="1" s="1"/>
  <c r="X2586" i="1"/>
  <c r="X2584" i="1" s="1"/>
  <c r="W2586" i="1"/>
  <c r="W2584" i="1" s="1"/>
  <c r="V2586" i="1"/>
  <c r="V2584" i="1" s="1"/>
  <c r="U2586" i="1"/>
  <c r="U2584" i="1" s="1"/>
  <c r="T2586" i="1"/>
  <c r="T2584" i="1" s="1"/>
  <c r="S2586" i="1"/>
  <c r="S2584" i="1" s="1"/>
  <c r="R2586" i="1"/>
  <c r="R2584" i="1" s="1"/>
  <c r="Q2586" i="1"/>
  <c r="Q2584" i="1" s="1"/>
  <c r="P2586" i="1"/>
  <c r="N2586" i="1"/>
  <c r="N2584" i="1" s="1"/>
  <c r="M2586" i="1"/>
  <c r="M2584" i="1" s="1"/>
  <c r="L2586" i="1"/>
  <c r="L2584" i="1" s="1"/>
  <c r="K2586" i="1"/>
  <c r="K2584" i="1" s="1"/>
  <c r="J2586" i="1"/>
  <c r="AA2567" i="1"/>
  <c r="AA2566" i="1" s="1"/>
  <c r="Z2567" i="1"/>
  <c r="Z2566" i="1" s="1"/>
  <c r="Y2567" i="1"/>
  <c r="Y2566" i="1" s="1"/>
  <c r="X2567" i="1"/>
  <c r="X2566" i="1" s="1"/>
  <c r="W2567" i="1"/>
  <c r="W2566" i="1" s="1"/>
  <c r="V2567" i="1"/>
  <c r="V2566" i="1" s="1"/>
  <c r="U2567" i="1"/>
  <c r="U2566" i="1" s="1"/>
  <c r="T2567" i="1"/>
  <c r="T2566" i="1" s="1"/>
  <c r="S2567" i="1"/>
  <c r="S2566" i="1" s="1"/>
  <c r="R2567" i="1"/>
  <c r="R2566" i="1" s="1"/>
  <c r="Q2567" i="1"/>
  <c r="Q2566" i="1" s="1"/>
  <c r="P2567" i="1"/>
  <c r="N2567" i="1"/>
  <c r="N2566" i="1" s="1"/>
  <c r="M2567" i="1"/>
  <c r="M2566" i="1" s="1"/>
  <c r="L2567" i="1"/>
  <c r="L2566" i="1" s="1"/>
  <c r="K2567" i="1"/>
  <c r="K2566" i="1" s="1"/>
  <c r="J2567" i="1"/>
  <c r="AA2563" i="1"/>
  <c r="AA2562" i="1" s="1"/>
  <c r="AA2561" i="1" s="1"/>
  <c r="Z2563" i="1"/>
  <c r="Y2563" i="1"/>
  <c r="Y2562" i="1" s="1"/>
  <c r="Y2561" i="1" s="1"/>
  <c r="X2563" i="1"/>
  <c r="X2562" i="1" s="1"/>
  <c r="X2561" i="1" s="1"/>
  <c r="W2563" i="1"/>
  <c r="W2562" i="1" s="1"/>
  <c r="W2561" i="1" s="1"/>
  <c r="V2563" i="1"/>
  <c r="V2562" i="1" s="1"/>
  <c r="V2561" i="1" s="1"/>
  <c r="U2563" i="1"/>
  <c r="U2562" i="1" s="1"/>
  <c r="U2561" i="1" s="1"/>
  <c r="T2563" i="1"/>
  <c r="T2562" i="1" s="1"/>
  <c r="T2561" i="1" s="1"/>
  <c r="S2563" i="1"/>
  <c r="S2562" i="1" s="1"/>
  <c r="S2561" i="1" s="1"/>
  <c r="R2563" i="1"/>
  <c r="R2562" i="1" s="1"/>
  <c r="R2561" i="1" s="1"/>
  <c r="Q2563" i="1"/>
  <c r="P2563" i="1"/>
  <c r="N2563" i="1"/>
  <c r="M2563" i="1"/>
  <c r="M2562" i="1" s="1"/>
  <c r="M2561" i="1" s="1"/>
  <c r="L2563" i="1"/>
  <c r="L2562" i="1" s="1"/>
  <c r="L2561" i="1" s="1"/>
  <c r="K2563" i="1"/>
  <c r="K2562" i="1" s="1"/>
  <c r="K2561" i="1" s="1"/>
  <c r="J2563" i="1"/>
  <c r="AA2557" i="1"/>
  <c r="AA2548" i="1" s="1"/>
  <c r="Z2557" i="1"/>
  <c r="Z2548" i="1" s="1"/>
  <c r="Y2557" i="1"/>
  <c r="Y2548" i="1" s="1"/>
  <c r="X2557" i="1"/>
  <c r="X2548" i="1" s="1"/>
  <c r="W2557" i="1"/>
  <c r="W2548" i="1" s="1"/>
  <c r="V2557" i="1"/>
  <c r="V2548" i="1" s="1"/>
  <c r="U2557" i="1"/>
  <c r="U2548" i="1" s="1"/>
  <c r="T2557" i="1"/>
  <c r="T2548" i="1" s="1"/>
  <c r="S2557" i="1"/>
  <c r="S2548" i="1" s="1"/>
  <c r="R2557" i="1"/>
  <c r="Q2557" i="1"/>
  <c r="Q2548" i="1" s="1"/>
  <c r="P2557" i="1"/>
  <c r="N2557" i="1"/>
  <c r="N2548" i="1" s="1"/>
  <c r="M2557" i="1"/>
  <c r="M2548" i="1" s="1"/>
  <c r="L2557" i="1"/>
  <c r="L2548" i="1" s="1"/>
  <c r="K2557" i="1"/>
  <c r="K2548" i="1" s="1"/>
  <c r="J2557" i="1"/>
  <c r="AA2546" i="1"/>
  <c r="Z2546" i="1"/>
  <c r="Y2546" i="1"/>
  <c r="X2546" i="1"/>
  <c r="W2546" i="1"/>
  <c r="V2546" i="1"/>
  <c r="U2546" i="1"/>
  <c r="T2546" i="1"/>
  <c r="S2546" i="1"/>
  <c r="R2546" i="1"/>
  <c r="Q2546" i="1"/>
  <c r="P2546" i="1"/>
  <c r="N2546" i="1"/>
  <c r="M2546" i="1"/>
  <c r="L2546" i="1"/>
  <c r="K2546" i="1"/>
  <c r="J2546" i="1"/>
  <c r="AA2540" i="1"/>
  <c r="AA2538" i="1" s="1"/>
  <c r="Z2540" i="1"/>
  <c r="Z2538" i="1" s="1"/>
  <c r="Y2540" i="1"/>
  <c r="Y2538" i="1" s="1"/>
  <c r="X2540" i="1"/>
  <c r="X2538" i="1" s="1"/>
  <c r="W2540" i="1"/>
  <c r="W2538" i="1" s="1"/>
  <c r="V2540" i="1"/>
  <c r="V2538" i="1" s="1"/>
  <c r="U2540" i="1"/>
  <c r="U2538" i="1" s="1"/>
  <c r="T2540" i="1"/>
  <c r="T2538" i="1" s="1"/>
  <c r="S2540" i="1"/>
  <c r="S2538" i="1" s="1"/>
  <c r="R2540" i="1"/>
  <c r="R2538" i="1" s="1"/>
  <c r="Q2540" i="1"/>
  <c r="Q2538" i="1" s="1"/>
  <c r="P2540" i="1"/>
  <c r="N2540" i="1"/>
  <c r="N2538" i="1" s="1"/>
  <c r="M2540" i="1"/>
  <c r="M2538" i="1" s="1"/>
  <c r="L2540" i="1"/>
  <c r="L2538" i="1" s="1"/>
  <c r="K2540" i="1"/>
  <c r="K2538" i="1" s="1"/>
  <c r="J2540" i="1"/>
  <c r="AA2527" i="1"/>
  <c r="Z2527" i="1"/>
  <c r="Y2527" i="1"/>
  <c r="X2527" i="1"/>
  <c r="W2527" i="1"/>
  <c r="V2527" i="1"/>
  <c r="U2527" i="1"/>
  <c r="T2527" i="1"/>
  <c r="S2527" i="1"/>
  <c r="R2527" i="1"/>
  <c r="Q2527" i="1"/>
  <c r="P2527" i="1"/>
  <c r="N2527" i="1"/>
  <c r="M2527" i="1"/>
  <c r="L2527" i="1"/>
  <c r="K2527" i="1"/>
  <c r="J2527" i="1"/>
  <c r="AA2526" i="1"/>
  <c r="AA2344" i="1" s="1"/>
  <c r="Z2526" i="1"/>
  <c r="Z2344" i="1" s="1"/>
  <c r="Y2526" i="1"/>
  <c r="Y2344" i="1" s="1"/>
  <c r="X2526" i="1"/>
  <c r="W2526" i="1"/>
  <c r="V2526" i="1"/>
  <c r="V2344" i="1" s="1"/>
  <c r="U2526" i="1"/>
  <c r="U2344" i="1" s="1"/>
  <c r="T2526" i="1"/>
  <c r="T2344" i="1" s="1"/>
  <c r="S2526" i="1"/>
  <c r="S2344" i="1" s="1"/>
  <c r="R2526" i="1"/>
  <c r="Q2526" i="1"/>
  <c r="P2526" i="1"/>
  <c r="N2526" i="1"/>
  <c r="N2344" i="1" s="1"/>
  <c r="M2526" i="1"/>
  <c r="M2344" i="1" s="1"/>
  <c r="L2526" i="1"/>
  <c r="K2526" i="1"/>
  <c r="J2526" i="1"/>
  <c r="AA2519" i="1"/>
  <c r="AA2518" i="1" s="1"/>
  <c r="Z2519" i="1"/>
  <c r="Z2518" i="1" s="1"/>
  <c r="Y2519" i="1"/>
  <c r="Y2518" i="1" s="1"/>
  <c r="X2519" i="1"/>
  <c r="X2518" i="1" s="1"/>
  <c r="W2519" i="1"/>
  <c r="W2518" i="1" s="1"/>
  <c r="V2519" i="1"/>
  <c r="V2518" i="1" s="1"/>
  <c r="U2519" i="1"/>
  <c r="U2518" i="1" s="1"/>
  <c r="T2519" i="1"/>
  <c r="T2518" i="1" s="1"/>
  <c r="S2519" i="1"/>
  <c r="S2518" i="1" s="1"/>
  <c r="R2519" i="1"/>
  <c r="R2518" i="1" s="1"/>
  <c r="Q2519" i="1"/>
  <c r="Q2518" i="1" s="1"/>
  <c r="P2519" i="1"/>
  <c r="N2519" i="1"/>
  <c r="N2518" i="1" s="1"/>
  <c r="M2519" i="1"/>
  <c r="M2518" i="1" s="1"/>
  <c r="L2519" i="1"/>
  <c r="L2518" i="1" s="1"/>
  <c r="K2519" i="1"/>
  <c r="K2518" i="1" s="1"/>
  <c r="J2519" i="1"/>
  <c r="AA2516" i="1"/>
  <c r="AA2515" i="1" s="1"/>
  <c r="Z2516" i="1"/>
  <c r="Z2515" i="1" s="1"/>
  <c r="Y2516" i="1"/>
  <c r="Y2515" i="1" s="1"/>
  <c r="X2516" i="1"/>
  <c r="X2515" i="1" s="1"/>
  <c r="W2516" i="1"/>
  <c r="W2515" i="1" s="1"/>
  <c r="V2516" i="1"/>
  <c r="V2515" i="1" s="1"/>
  <c r="U2516" i="1"/>
  <c r="U2515" i="1" s="1"/>
  <c r="T2516" i="1"/>
  <c r="T2515" i="1" s="1"/>
  <c r="S2516" i="1"/>
  <c r="S2515" i="1" s="1"/>
  <c r="R2516" i="1"/>
  <c r="R2515" i="1" s="1"/>
  <c r="Q2516" i="1"/>
  <c r="Q2515" i="1" s="1"/>
  <c r="P2516" i="1"/>
  <c r="N2516" i="1"/>
  <c r="N2515" i="1" s="1"/>
  <c r="M2516" i="1"/>
  <c r="M2515" i="1" s="1"/>
  <c r="L2516" i="1"/>
  <c r="L2515" i="1" s="1"/>
  <c r="K2516" i="1"/>
  <c r="K2515" i="1" s="1"/>
  <c r="J2516" i="1"/>
  <c r="AA2511" i="1"/>
  <c r="AA2502" i="1" s="1"/>
  <c r="Z2511" i="1"/>
  <c r="Z2502" i="1" s="1"/>
  <c r="Y2511" i="1"/>
  <c r="Y2502" i="1" s="1"/>
  <c r="X2511" i="1"/>
  <c r="X2502" i="1" s="1"/>
  <c r="W2511" i="1"/>
  <c r="V2511" i="1"/>
  <c r="V2502" i="1" s="1"/>
  <c r="U2511" i="1"/>
  <c r="U2502" i="1" s="1"/>
  <c r="T2511" i="1"/>
  <c r="T2502" i="1" s="1"/>
  <c r="S2511" i="1"/>
  <c r="R2511" i="1"/>
  <c r="R2502" i="1" s="1"/>
  <c r="Q2511" i="1"/>
  <c r="P2511" i="1"/>
  <c r="N2511" i="1"/>
  <c r="N2502" i="1" s="1"/>
  <c r="M2511" i="1"/>
  <c r="M2502" i="1" s="1"/>
  <c r="L2511" i="1"/>
  <c r="L2502" i="1" s="1"/>
  <c r="K2511" i="1"/>
  <c r="J2511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N2500" i="1"/>
  <c r="M2500" i="1"/>
  <c r="L2500" i="1"/>
  <c r="K2500" i="1"/>
  <c r="J2500" i="1"/>
  <c r="AA2494" i="1"/>
  <c r="AA2492" i="1" s="1"/>
  <c r="Z2494" i="1"/>
  <c r="Z2492" i="1" s="1"/>
  <c r="Y2494" i="1"/>
  <c r="Y2492" i="1" s="1"/>
  <c r="X2494" i="1"/>
  <c r="X2492" i="1" s="1"/>
  <c r="W2494" i="1"/>
  <c r="W2492" i="1" s="1"/>
  <c r="V2494" i="1"/>
  <c r="V2492" i="1" s="1"/>
  <c r="U2494" i="1"/>
  <c r="U2492" i="1" s="1"/>
  <c r="T2494" i="1"/>
  <c r="T2492" i="1" s="1"/>
  <c r="S2494" i="1"/>
  <c r="S2492" i="1" s="1"/>
  <c r="R2494" i="1"/>
  <c r="R2492" i="1" s="1"/>
  <c r="Q2494" i="1"/>
  <c r="Q2492" i="1" s="1"/>
  <c r="P2494" i="1"/>
  <c r="N2494" i="1"/>
  <c r="N2492" i="1" s="1"/>
  <c r="M2494" i="1"/>
  <c r="M2492" i="1" s="1"/>
  <c r="L2494" i="1"/>
  <c r="L2492" i="1" s="1"/>
  <c r="K2494" i="1"/>
  <c r="K2492" i="1" s="1"/>
  <c r="J2494" i="1"/>
  <c r="AA2473" i="1"/>
  <c r="AA2472" i="1" s="1"/>
  <c r="Z2473" i="1"/>
  <c r="Z2472" i="1" s="1"/>
  <c r="Y2473" i="1"/>
  <c r="Y2472" i="1" s="1"/>
  <c r="X2473" i="1"/>
  <c r="X2472" i="1" s="1"/>
  <c r="W2473" i="1"/>
  <c r="W2472" i="1" s="1"/>
  <c r="V2473" i="1"/>
  <c r="V2472" i="1" s="1"/>
  <c r="U2473" i="1"/>
  <c r="U2472" i="1" s="1"/>
  <c r="T2473" i="1"/>
  <c r="T2472" i="1" s="1"/>
  <c r="S2473" i="1"/>
  <c r="S2472" i="1" s="1"/>
  <c r="R2473" i="1"/>
  <c r="R2472" i="1" s="1"/>
  <c r="Q2473" i="1"/>
  <c r="Q2472" i="1" s="1"/>
  <c r="P2473" i="1"/>
  <c r="N2473" i="1"/>
  <c r="N2472" i="1" s="1"/>
  <c r="M2473" i="1"/>
  <c r="M2472" i="1" s="1"/>
  <c r="L2473" i="1"/>
  <c r="L2472" i="1" s="1"/>
  <c r="K2473" i="1"/>
  <c r="K2472" i="1" s="1"/>
  <c r="J2473" i="1"/>
  <c r="AA2470" i="1"/>
  <c r="AA2469" i="1" s="1"/>
  <c r="Z2470" i="1"/>
  <c r="Z2469" i="1" s="1"/>
  <c r="Y2470" i="1"/>
  <c r="Y2469" i="1" s="1"/>
  <c r="X2470" i="1"/>
  <c r="X2469" i="1" s="1"/>
  <c r="W2470" i="1"/>
  <c r="W2469" i="1" s="1"/>
  <c r="V2470" i="1"/>
  <c r="V2469" i="1" s="1"/>
  <c r="U2470" i="1"/>
  <c r="U2469" i="1" s="1"/>
  <c r="T2470" i="1"/>
  <c r="T2469" i="1" s="1"/>
  <c r="S2470" i="1"/>
  <c r="S2469" i="1" s="1"/>
  <c r="R2470" i="1"/>
  <c r="R2469" i="1" s="1"/>
  <c r="Q2470" i="1"/>
  <c r="Q2469" i="1" s="1"/>
  <c r="P2470" i="1"/>
  <c r="N2470" i="1"/>
  <c r="N2469" i="1" s="1"/>
  <c r="M2470" i="1"/>
  <c r="M2469" i="1" s="1"/>
  <c r="L2470" i="1"/>
  <c r="L2469" i="1" s="1"/>
  <c r="K2470" i="1"/>
  <c r="K2469" i="1" s="1"/>
  <c r="J2470" i="1"/>
  <c r="AA2465" i="1"/>
  <c r="Z2465" i="1"/>
  <c r="Z2456" i="1" s="1"/>
  <c r="Y2465" i="1"/>
  <c r="Y2456" i="1" s="1"/>
  <c r="X2465" i="1"/>
  <c r="X2456" i="1" s="1"/>
  <c r="W2465" i="1"/>
  <c r="W2456" i="1" s="1"/>
  <c r="V2465" i="1"/>
  <c r="V2456" i="1" s="1"/>
  <c r="U2465" i="1"/>
  <c r="T2465" i="1"/>
  <c r="T2456" i="1" s="1"/>
  <c r="S2465" i="1"/>
  <c r="S2456" i="1" s="1"/>
  <c r="R2465" i="1"/>
  <c r="R2456" i="1" s="1"/>
  <c r="Q2465" i="1"/>
  <c r="Q2456" i="1" s="1"/>
  <c r="P2465" i="1"/>
  <c r="N2465" i="1"/>
  <c r="N2456" i="1" s="1"/>
  <c r="M2465" i="1"/>
  <c r="M2456" i="1" s="1"/>
  <c r="L2465" i="1"/>
  <c r="L2456" i="1" s="1"/>
  <c r="K2465" i="1"/>
  <c r="K2456" i="1" s="1"/>
  <c r="J2465" i="1"/>
  <c r="AA2454" i="1"/>
  <c r="Z2454" i="1"/>
  <c r="Y2454" i="1"/>
  <c r="X2454" i="1"/>
  <c r="W2454" i="1"/>
  <c r="V2454" i="1"/>
  <c r="U2454" i="1"/>
  <c r="T2454" i="1"/>
  <c r="S2454" i="1"/>
  <c r="R2454" i="1"/>
  <c r="Q2454" i="1"/>
  <c r="P2454" i="1"/>
  <c r="N2454" i="1"/>
  <c r="M2454" i="1"/>
  <c r="L2454" i="1"/>
  <c r="K2454" i="1"/>
  <c r="J2454" i="1"/>
  <c r="AA2449" i="1"/>
  <c r="AA2447" i="1" s="1"/>
  <c r="Z2449" i="1"/>
  <c r="Z2447" i="1" s="1"/>
  <c r="Y2449" i="1"/>
  <c r="Y2447" i="1" s="1"/>
  <c r="X2449" i="1"/>
  <c r="X2447" i="1" s="1"/>
  <c r="W2449" i="1"/>
  <c r="W2447" i="1" s="1"/>
  <c r="V2449" i="1"/>
  <c r="V2447" i="1" s="1"/>
  <c r="U2449" i="1"/>
  <c r="U2447" i="1" s="1"/>
  <c r="T2449" i="1"/>
  <c r="T2447" i="1" s="1"/>
  <c r="S2449" i="1"/>
  <c r="S2447" i="1" s="1"/>
  <c r="R2449" i="1"/>
  <c r="R2447" i="1" s="1"/>
  <c r="Q2449" i="1"/>
  <c r="Q2447" i="1" s="1"/>
  <c r="P2449" i="1"/>
  <c r="N2449" i="1"/>
  <c r="N2447" i="1" s="1"/>
  <c r="M2449" i="1"/>
  <c r="M2447" i="1" s="1"/>
  <c r="L2449" i="1"/>
  <c r="L2447" i="1" s="1"/>
  <c r="K2449" i="1"/>
  <c r="K2447" i="1" s="1"/>
  <c r="J2449" i="1"/>
  <c r="AA2428" i="1"/>
  <c r="AA2427" i="1" s="1"/>
  <c r="Z2428" i="1"/>
  <c r="Z2427" i="1" s="1"/>
  <c r="Y2428" i="1"/>
  <c r="Y2427" i="1" s="1"/>
  <c r="X2428" i="1"/>
  <c r="X2427" i="1" s="1"/>
  <c r="W2428" i="1"/>
  <c r="W2427" i="1" s="1"/>
  <c r="V2428" i="1"/>
  <c r="V2427" i="1" s="1"/>
  <c r="U2428" i="1"/>
  <c r="U2427" i="1" s="1"/>
  <c r="T2428" i="1"/>
  <c r="T2427" i="1" s="1"/>
  <c r="S2428" i="1"/>
  <c r="S2427" i="1" s="1"/>
  <c r="R2428" i="1"/>
  <c r="R2427" i="1" s="1"/>
  <c r="Q2428" i="1"/>
  <c r="Q2427" i="1" s="1"/>
  <c r="P2428" i="1"/>
  <c r="N2428" i="1"/>
  <c r="N2427" i="1" s="1"/>
  <c r="M2428" i="1"/>
  <c r="M2427" i="1" s="1"/>
  <c r="L2428" i="1"/>
  <c r="L2427" i="1" s="1"/>
  <c r="K2428" i="1"/>
  <c r="K2427" i="1" s="1"/>
  <c r="J2428" i="1"/>
  <c r="AA2425" i="1"/>
  <c r="AA2424" i="1" s="1"/>
  <c r="Z2425" i="1"/>
  <c r="Z2424" i="1" s="1"/>
  <c r="Y2425" i="1"/>
  <c r="Y2424" i="1" s="1"/>
  <c r="X2425" i="1"/>
  <c r="X2424" i="1" s="1"/>
  <c r="W2425" i="1"/>
  <c r="W2424" i="1" s="1"/>
  <c r="V2425" i="1"/>
  <c r="V2424" i="1" s="1"/>
  <c r="U2425" i="1"/>
  <c r="U2424" i="1" s="1"/>
  <c r="T2425" i="1"/>
  <c r="T2424" i="1" s="1"/>
  <c r="S2425" i="1"/>
  <c r="S2424" i="1" s="1"/>
  <c r="R2425" i="1"/>
  <c r="R2424" i="1" s="1"/>
  <c r="Q2425" i="1"/>
  <c r="Q2424" i="1" s="1"/>
  <c r="P2425" i="1"/>
  <c r="N2425" i="1"/>
  <c r="N2424" i="1" s="1"/>
  <c r="M2425" i="1"/>
  <c r="M2424" i="1" s="1"/>
  <c r="L2425" i="1"/>
  <c r="L2424" i="1" s="1"/>
  <c r="K2425" i="1"/>
  <c r="K2424" i="1" s="1"/>
  <c r="J2425" i="1"/>
  <c r="AA2420" i="1"/>
  <c r="AA2411" i="1" s="1"/>
  <c r="Z2420" i="1"/>
  <c r="Z2411" i="1" s="1"/>
  <c r="Y2420" i="1"/>
  <c r="Y2411" i="1" s="1"/>
  <c r="X2420" i="1"/>
  <c r="X2411" i="1" s="1"/>
  <c r="W2420" i="1"/>
  <c r="W2411" i="1" s="1"/>
  <c r="V2420" i="1"/>
  <c r="V2411" i="1" s="1"/>
  <c r="U2420" i="1"/>
  <c r="U2411" i="1" s="1"/>
  <c r="T2420" i="1"/>
  <c r="T2411" i="1" s="1"/>
  <c r="S2420" i="1"/>
  <c r="S2411" i="1" s="1"/>
  <c r="R2420" i="1"/>
  <c r="R2411" i="1" s="1"/>
  <c r="Q2420" i="1"/>
  <c r="Q2411" i="1" s="1"/>
  <c r="P2420" i="1"/>
  <c r="N2420" i="1"/>
  <c r="N2411" i="1" s="1"/>
  <c r="M2420" i="1"/>
  <c r="M2411" i="1" s="1"/>
  <c r="L2420" i="1"/>
  <c r="L2411" i="1" s="1"/>
  <c r="K2420" i="1"/>
  <c r="K2411" i="1" s="1"/>
  <c r="J2420" i="1"/>
  <c r="AA2409" i="1"/>
  <c r="Z2409" i="1"/>
  <c r="Y2409" i="1"/>
  <c r="X2409" i="1"/>
  <c r="W2409" i="1"/>
  <c r="V2409" i="1"/>
  <c r="U2409" i="1"/>
  <c r="T2409" i="1"/>
  <c r="S2409" i="1"/>
  <c r="R2409" i="1"/>
  <c r="Q2409" i="1"/>
  <c r="P2409" i="1"/>
  <c r="N2409" i="1"/>
  <c r="M2409" i="1"/>
  <c r="L2409" i="1"/>
  <c r="K2409" i="1"/>
  <c r="J2409" i="1"/>
  <c r="AA2403" i="1"/>
  <c r="AA2401" i="1" s="1"/>
  <c r="Z2403" i="1"/>
  <c r="Z2401" i="1" s="1"/>
  <c r="Y2403" i="1"/>
  <c r="Y2401" i="1" s="1"/>
  <c r="X2403" i="1"/>
  <c r="X2401" i="1" s="1"/>
  <c r="W2403" i="1"/>
  <c r="W2401" i="1" s="1"/>
  <c r="V2403" i="1"/>
  <c r="V2401" i="1" s="1"/>
  <c r="U2403" i="1"/>
  <c r="U2401" i="1" s="1"/>
  <c r="T2403" i="1"/>
  <c r="T2401" i="1" s="1"/>
  <c r="S2403" i="1"/>
  <c r="S2401" i="1" s="1"/>
  <c r="R2403" i="1"/>
  <c r="R2401" i="1" s="1"/>
  <c r="Q2403" i="1"/>
  <c r="Q2401" i="1" s="1"/>
  <c r="P2403" i="1"/>
  <c r="N2403" i="1"/>
  <c r="N2401" i="1" s="1"/>
  <c r="M2403" i="1"/>
  <c r="M2401" i="1" s="1"/>
  <c r="L2403" i="1"/>
  <c r="L2401" i="1" s="1"/>
  <c r="K2403" i="1"/>
  <c r="K2401" i="1" s="1"/>
  <c r="J2403" i="1"/>
  <c r="AA2385" i="1"/>
  <c r="AA2384" i="1" s="1"/>
  <c r="Z2385" i="1"/>
  <c r="Z2384" i="1" s="1"/>
  <c r="Y2385" i="1"/>
  <c r="Y2384" i="1" s="1"/>
  <c r="X2385" i="1"/>
  <c r="X2384" i="1" s="1"/>
  <c r="W2385" i="1"/>
  <c r="W2384" i="1" s="1"/>
  <c r="V2385" i="1"/>
  <c r="V2384" i="1" s="1"/>
  <c r="U2385" i="1"/>
  <c r="U2384" i="1" s="1"/>
  <c r="T2385" i="1"/>
  <c r="T2384" i="1" s="1"/>
  <c r="S2385" i="1"/>
  <c r="S2384" i="1" s="1"/>
  <c r="R2385" i="1"/>
  <c r="R2384" i="1" s="1"/>
  <c r="Q2385" i="1"/>
  <c r="Q2384" i="1" s="1"/>
  <c r="P2385" i="1"/>
  <c r="N2385" i="1"/>
  <c r="N2384" i="1" s="1"/>
  <c r="M2385" i="1"/>
  <c r="M2384" i="1" s="1"/>
  <c r="L2385" i="1"/>
  <c r="L2384" i="1" s="1"/>
  <c r="K2385" i="1"/>
  <c r="K2384" i="1" s="1"/>
  <c r="J2385" i="1"/>
  <c r="AA2381" i="1"/>
  <c r="AA2379" i="1" s="1"/>
  <c r="AA2378" i="1" s="1"/>
  <c r="Z2381" i="1"/>
  <c r="Z2379" i="1" s="1"/>
  <c r="Z2378" i="1" s="1"/>
  <c r="Y2381" i="1"/>
  <c r="X2381" i="1"/>
  <c r="X2379" i="1" s="1"/>
  <c r="X2378" i="1" s="1"/>
  <c r="W2381" i="1"/>
  <c r="W2379" i="1" s="1"/>
  <c r="W2378" i="1" s="1"/>
  <c r="V2381" i="1"/>
  <c r="V2379" i="1" s="1"/>
  <c r="V2378" i="1" s="1"/>
  <c r="U2381" i="1"/>
  <c r="U2379" i="1" s="1"/>
  <c r="U2378" i="1" s="1"/>
  <c r="T2381" i="1"/>
  <c r="T2379" i="1" s="1"/>
  <c r="T2378" i="1" s="1"/>
  <c r="S2381" i="1"/>
  <c r="R2381" i="1"/>
  <c r="R2379" i="1" s="1"/>
  <c r="R2378" i="1" s="1"/>
  <c r="Q2381" i="1"/>
  <c r="Q2379" i="1" s="1"/>
  <c r="Q2378" i="1" s="1"/>
  <c r="P2381" i="1"/>
  <c r="N2381" i="1"/>
  <c r="N2379" i="1" s="1"/>
  <c r="N2378" i="1" s="1"/>
  <c r="M2381" i="1"/>
  <c r="L2381" i="1"/>
  <c r="K2381" i="1"/>
  <c r="K2379" i="1" s="1"/>
  <c r="K2378" i="1" s="1"/>
  <c r="J2381" i="1"/>
  <c r="AA2374" i="1"/>
  <c r="AA2365" i="1" s="1"/>
  <c r="Z2374" i="1"/>
  <c r="Z2365" i="1" s="1"/>
  <c r="Y2374" i="1"/>
  <c r="Y2365" i="1" s="1"/>
  <c r="X2374" i="1"/>
  <c r="X2365" i="1" s="1"/>
  <c r="W2374" i="1"/>
  <c r="W2365" i="1" s="1"/>
  <c r="V2374" i="1"/>
  <c r="U2374" i="1"/>
  <c r="U2365" i="1" s="1"/>
  <c r="T2374" i="1"/>
  <c r="T2365" i="1" s="1"/>
  <c r="S2374" i="1"/>
  <c r="S2365" i="1" s="1"/>
  <c r="R2374" i="1"/>
  <c r="R2365" i="1" s="1"/>
  <c r="Q2374" i="1"/>
  <c r="Q2365" i="1" s="1"/>
  <c r="P2374" i="1"/>
  <c r="N2374" i="1"/>
  <c r="N2365" i="1" s="1"/>
  <c r="M2374" i="1"/>
  <c r="M2365" i="1" s="1"/>
  <c r="L2374" i="1"/>
  <c r="L2365" i="1" s="1"/>
  <c r="K2374" i="1"/>
  <c r="K2365" i="1" s="1"/>
  <c r="J2374" i="1"/>
  <c r="AA2363" i="1"/>
  <c r="Z2363" i="1"/>
  <c r="Y2363" i="1"/>
  <c r="X2363" i="1"/>
  <c r="W2363" i="1"/>
  <c r="V2363" i="1"/>
  <c r="U2363" i="1"/>
  <c r="T2363" i="1"/>
  <c r="S2363" i="1"/>
  <c r="R2363" i="1"/>
  <c r="Q2363" i="1"/>
  <c r="P2363" i="1"/>
  <c r="N2363" i="1"/>
  <c r="M2363" i="1"/>
  <c r="L2363" i="1"/>
  <c r="K2363" i="1"/>
  <c r="J2363" i="1"/>
  <c r="AA2357" i="1"/>
  <c r="AA2355" i="1" s="1"/>
  <c r="Z2357" i="1"/>
  <c r="Z2355" i="1" s="1"/>
  <c r="Y2357" i="1"/>
  <c r="Y2355" i="1" s="1"/>
  <c r="X2357" i="1"/>
  <c r="X2355" i="1" s="1"/>
  <c r="W2357" i="1"/>
  <c r="W2355" i="1" s="1"/>
  <c r="V2357" i="1"/>
  <c r="V2355" i="1" s="1"/>
  <c r="U2357" i="1"/>
  <c r="U2355" i="1" s="1"/>
  <c r="T2357" i="1"/>
  <c r="T2355" i="1" s="1"/>
  <c r="S2357" i="1"/>
  <c r="S2355" i="1" s="1"/>
  <c r="R2357" i="1"/>
  <c r="R2355" i="1" s="1"/>
  <c r="Q2357" i="1"/>
  <c r="Q2355" i="1" s="1"/>
  <c r="P2357" i="1"/>
  <c r="N2357" i="1"/>
  <c r="N2355" i="1" s="1"/>
  <c r="M2357" i="1"/>
  <c r="M2355" i="1" s="1"/>
  <c r="L2357" i="1"/>
  <c r="L2355" i="1" s="1"/>
  <c r="K2357" i="1"/>
  <c r="K2355" i="1" s="1"/>
  <c r="J2357" i="1"/>
  <c r="AA2338" i="1"/>
  <c r="Z2338" i="1"/>
  <c r="Y2338" i="1"/>
  <c r="X2338" i="1"/>
  <c r="W2338" i="1"/>
  <c r="V2338" i="1"/>
  <c r="U2338" i="1"/>
  <c r="T2338" i="1"/>
  <c r="S2338" i="1"/>
  <c r="R2338" i="1"/>
  <c r="Q2338" i="1"/>
  <c r="P2338" i="1"/>
  <c r="N2338" i="1"/>
  <c r="M2338" i="1"/>
  <c r="L2338" i="1"/>
  <c r="K2338" i="1"/>
  <c r="J2338" i="1"/>
  <c r="AA2337" i="1"/>
  <c r="Z2337" i="1"/>
  <c r="Y2337" i="1"/>
  <c r="X2337" i="1"/>
  <c r="W2337" i="1"/>
  <c r="V2337" i="1"/>
  <c r="U2337" i="1"/>
  <c r="T2337" i="1"/>
  <c r="S2337" i="1"/>
  <c r="R2337" i="1"/>
  <c r="Q2337" i="1"/>
  <c r="P2337" i="1"/>
  <c r="N2337" i="1"/>
  <c r="M2337" i="1"/>
  <c r="L2337" i="1"/>
  <c r="K2337" i="1"/>
  <c r="J2337" i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N2336" i="1"/>
  <c r="M2336" i="1"/>
  <c r="L2336" i="1"/>
  <c r="K2336" i="1"/>
  <c r="J2336" i="1"/>
  <c r="AA2332" i="1"/>
  <c r="Z2332" i="1"/>
  <c r="Y2332" i="1"/>
  <c r="X2332" i="1"/>
  <c r="W2332" i="1"/>
  <c r="V2332" i="1"/>
  <c r="U2332" i="1"/>
  <c r="T2332" i="1"/>
  <c r="S2332" i="1"/>
  <c r="R2332" i="1"/>
  <c r="Q2332" i="1"/>
  <c r="P2332" i="1"/>
  <c r="N2332" i="1"/>
  <c r="M2332" i="1"/>
  <c r="L2332" i="1"/>
  <c r="K2332" i="1"/>
  <c r="J2332" i="1"/>
  <c r="AA2328" i="1"/>
  <c r="Z2328" i="1"/>
  <c r="Y2328" i="1"/>
  <c r="X2328" i="1"/>
  <c r="W2328" i="1"/>
  <c r="V2328" i="1"/>
  <c r="U2328" i="1"/>
  <c r="T2328" i="1"/>
  <c r="S2328" i="1"/>
  <c r="R2328" i="1"/>
  <c r="Q2328" i="1"/>
  <c r="P2328" i="1"/>
  <c r="N2328" i="1"/>
  <c r="M2328" i="1"/>
  <c r="L2328" i="1"/>
  <c r="K2328" i="1"/>
  <c r="J2328" i="1"/>
  <c r="AA2327" i="1"/>
  <c r="Z2327" i="1"/>
  <c r="Y2327" i="1"/>
  <c r="X2327" i="1"/>
  <c r="W2327" i="1"/>
  <c r="V2327" i="1"/>
  <c r="U2327" i="1"/>
  <c r="T2327" i="1"/>
  <c r="S2327" i="1"/>
  <c r="R2327" i="1"/>
  <c r="Q2327" i="1"/>
  <c r="P2327" i="1"/>
  <c r="N2327" i="1"/>
  <c r="M2327" i="1"/>
  <c r="L2327" i="1"/>
  <c r="K2327" i="1"/>
  <c r="J2327" i="1"/>
  <c r="AA2326" i="1"/>
  <c r="Z2326" i="1"/>
  <c r="Y2326" i="1"/>
  <c r="X2326" i="1"/>
  <c r="W2326" i="1"/>
  <c r="V2326" i="1"/>
  <c r="U2326" i="1"/>
  <c r="T2326" i="1"/>
  <c r="S2326" i="1"/>
  <c r="R2326" i="1"/>
  <c r="Q2326" i="1"/>
  <c r="P2326" i="1"/>
  <c r="N2326" i="1"/>
  <c r="M2326" i="1"/>
  <c r="L2326" i="1"/>
  <c r="K2326" i="1"/>
  <c r="J2326" i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N2325" i="1"/>
  <c r="M2325" i="1"/>
  <c r="L2325" i="1"/>
  <c r="K2325" i="1"/>
  <c r="J2325" i="1"/>
  <c r="AA2324" i="1"/>
  <c r="Z2324" i="1"/>
  <c r="Y2324" i="1"/>
  <c r="X2324" i="1"/>
  <c r="W2324" i="1"/>
  <c r="V2324" i="1"/>
  <c r="U2324" i="1"/>
  <c r="T2324" i="1"/>
  <c r="S2324" i="1"/>
  <c r="R2324" i="1"/>
  <c r="Q2324" i="1"/>
  <c r="P2324" i="1"/>
  <c r="N2324" i="1"/>
  <c r="M2324" i="1"/>
  <c r="L2324" i="1"/>
  <c r="K2324" i="1"/>
  <c r="J2324" i="1"/>
  <c r="AA2323" i="1"/>
  <c r="Z2323" i="1"/>
  <c r="Y2323" i="1"/>
  <c r="X2323" i="1"/>
  <c r="W2323" i="1"/>
  <c r="V2323" i="1"/>
  <c r="U2323" i="1"/>
  <c r="T2323" i="1"/>
  <c r="S2323" i="1"/>
  <c r="R2323" i="1"/>
  <c r="Q2323" i="1"/>
  <c r="P2323" i="1"/>
  <c r="N2323" i="1"/>
  <c r="M2323" i="1"/>
  <c r="L2323" i="1"/>
  <c r="K2323" i="1"/>
  <c r="J2323" i="1"/>
  <c r="AA2322" i="1"/>
  <c r="Z2322" i="1"/>
  <c r="Y2322" i="1"/>
  <c r="X2322" i="1"/>
  <c r="W2322" i="1"/>
  <c r="V2322" i="1"/>
  <c r="U2322" i="1"/>
  <c r="T2322" i="1"/>
  <c r="S2322" i="1"/>
  <c r="R2322" i="1"/>
  <c r="Q2322" i="1"/>
  <c r="P2322" i="1"/>
  <c r="N2322" i="1"/>
  <c r="M2322" i="1"/>
  <c r="L2322" i="1"/>
  <c r="K2322" i="1"/>
  <c r="J2322" i="1"/>
  <c r="AA2321" i="1"/>
  <c r="Z2321" i="1"/>
  <c r="Y2321" i="1"/>
  <c r="X2321" i="1"/>
  <c r="W2321" i="1"/>
  <c r="V2321" i="1"/>
  <c r="U2321" i="1"/>
  <c r="T2321" i="1"/>
  <c r="S2321" i="1"/>
  <c r="R2321" i="1"/>
  <c r="Q2321" i="1"/>
  <c r="P2321" i="1"/>
  <c r="N2321" i="1"/>
  <c r="M2321" i="1"/>
  <c r="L2321" i="1"/>
  <c r="K2321" i="1"/>
  <c r="J2321" i="1"/>
  <c r="AA2319" i="1"/>
  <c r="Z2319" i="1"/>
  <c r="Y2319" i="1"/>
  <c r="X2319" i="1"/>
  <c r="W2319" i="1"/>
  <c r="V2319" i="1"/>
  <c r="U2319" i="1"/>
  <c r="T2319" i="1"/>
  <c r="S2319" i="1"/>
  <c r="R2319" i="1"/>
  <c r="Q2319" i="1"/>
  <c r="P2319" i="1"/>
  <c r="N2319" i="1"/>
  <c r="M2319" i="1"/>
  <c r="L2319" i="1"/>
  <c r="K2319" i="1"/>
  <c r="J2319" i="1"/>
  <c r="AA2317" i="1"/>
  <c r="Z2317" i="1"/>
  <c r="Y2317" i="1"/>
  <c r="X2317" i="1"/>
  <c r="W2317" i="1"/>
  <c r="V2317" i="1"/>
  <c r="U2317" i="1"/>
  <c r="T2317" i="1"/>
  <c r="S2317" i="1"/>
  <c r="R2317" i="1"/>
  <c r="Q2317" i="1"/>
  <c r="P2317" i="1"/>
  <c r="N2317" i="1"/>
  <c r="M2317" i="1"/>
  <c r="L2317" i="1"/>
  <c r="K2317" i="1"/>
  <c r="J2317" i="1"/>
  <c r="AA2316" i="1"/>
  <c r="Z2316" i="1"/>
  <c r="Y2316" i="1"/>
  <c r="X2316" i="1"/>
  <c r="W2316" i="1"/>
  <c r="V2316" i="1"/>
  <c r="U2316" i="1"/>
  <c r="T2316" i="1"/>
  <c r="S2316" i="1"/>
  <c r="R2316" i="1"/>
  <c r="Q2316" i="1"/>
  <c r="P2316" i="1"/>
  <c r="N2316" i="1"/>
  <c r="M2316" i="1"/>
  <c r="L2316" i="1"/>
  <c r="K2316" i="1"/>
  <c r="J2316" i="1"/>
  <c r="AA2315" i="1"/>
  <c r="Z2315" i="1"/>
  <c r="Y2315" i="1"/>
  <c r="X2315" i="1"/>
  <c r="W2315" i="1"/>
  <c r="V2315" i="1"/>
  <c r="U2315" i="1"/>
  <c r="T2315" i="1"/>
  <c r="S2315" i="1"/>
  <c r="R2315" i="1"/>
  <c r="Q2315" i="1"/>
  <c r="P2315" i="1"/>
  <c r="N2315" i="1"/>
  <c r="M2315" i="1"/>
  <c r="L2315" i="1"/>
  <c r="K2315" i="1"/>
  <c r="J2315" i="1"/>
  <c r="AA2314" i="1"/>
  <c r="Z2314" i="1"/>
  <c r="Y2314" i="1"/>
  <c r="X2314" i="1"/>
  <c r="W2314" i="1"/>
  <c r="V2314" i="1"/>
  <c r="U2314" i="1"/>
  <c r="T2314" i="1"/>
  <c r="S2314" i="1"/>
  <c r="R2314" i="1"/>
  <c r="Q2314" i="1"/>
  <c r="P2314" i="1"/>
  <c r="N2314" i="1"/>
  <c r="M2314" i="1"/>
  <c r="L2314" i="1"/>
  <c r="K2314" i="1"/>
  <c r="J2314" i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N2313" i="1"/>
  <c r="M2313" i="1"/>
  <c r="L2313" i="1"/>
  <c r="K2313" i="1"/>
  <c r="J2313" i="1"/>
  <c r="AA2311" i="1"/>
  <c r="Z2311" i="1"/>
  <c r="Y2311" i="1"/>
  <c r="X2311" i="1"/>
  <c r="W2311" i="1"/>
  <c r="V2311" i="1"/>
  <c r="U2311" i="1"/>
  <c r="T2311" i="1"/>
  <c r="S2311" i="1"/>
  <c r="R2311" i="1"/>
  <c r="Q2311" i="1"/>
  <c r="P2311" i="1"/>
  <c r="N2311" i="1"/>
  <c r="M2311" i="1"/>
  <c r="L2311" i="1"/>
  <c r="K2311" i="1"/>
  <c r="J2311" i="1"/>
  <c r="AA2299" i="1"/>
  <c r="Z2299" i="1"/>
  <c r="Y2299" i="1"/>
  <c r="X2299" i="1"/>
  <c r="W2299" i="1"/>
  <c r="V2299" i="1"/>
  <c r="U2299" i="1"/>
  <c r="T2299" i="1"/>
  <c r="S2299" i="1"/>
  <c r="R2299" i="1"/>
  <c r="Q2299" i="1"/>
  <c r="P2299" i="1"/>
  <c r="N2299" i="1"/>
  <c r="M2299" i="1"/>
  <c r="L2299" i="1"/>
  <c r="K2299" i="1"/>
  <c r="J2299" i="1"/>
  <c r="AA2298" i="1"/>
  <c r="Z2298" i="1"/>
  <c r="Y2298" i="1"/>
  <c r="X2298" i="1"/>
  <c r="W2298" i="1"/>
  <c r="V2298" i="1"/>
  <c r="U2298" i="1"/>
  <c r="T2298" i="1"/>
  <c r="S2298" i="1"/>
  <c r="R2298" i="1"/>
  <c r="Q2298" i="1"/>
  <c r="P2298" i="1"/>
  <c r="N2298" i="1"/>
  <c r="M2298" i="1"/>
  <c r="L2298" i="1"/>
  <c r="K2298" i="1"/>
  <c r="J2298" i="1"/>
  <c r="AA2282" i="1"/>
  <c r="Z2282" i="1"/>
  <c r="Y2282" i="1"/>
  <c r="X2282" i="1"/>
  <c r="W2282" i="1"/>
  <c r="V2282" i="1"/>
  <c r="U2282" i="1"/>
  <c r="T2282" i="1"/>
  <c r="S2282" i="1"/>
  <c r="R2282" i="1"/>
  <c r="Q2282" i="1"/>
  <c r="P2282" i="1"/>
  <c r="N2282" i="1"/>
  <c r="M2282" i="1"/>
  <c r="L2282" i="1"/>
  <c r="K2282" i="1"/>
  <c r="J2282" i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N2277" i="1"/>
  <c r="M2277" i="1"/>
  <c r="L2277" i="1"/>
  <c r="K2277" i="1"/>
  <c r="J2277" i="1"/>
  <c r="AA2270" i="1"/>
  <c r="Z2270" i="1"/>
  <c r="Y2270" i="1"/>
  <c r="X2270" i="1"/>
  <c r="W2270" i="1"/>
  <c r="V2270" i="1"/>
  <c r="U2270" i="1"/>
  <c r="T2270" i="1"/>
  <c r="S2270" i="1"/>
  <c r="R2270" i="1"/>
  <c r="Q2270" i="1"/>
  <c r="P2270" i="1"/>
  <c r="N2270" i="1"/>
  <c r="M2270" i="1"/>
  <c r="L2270" i="1"/>
  <c r="K2270" i="1"/>
  <c r="J2270" i="1"/>
  <c r="AA2264" i="1"/>
  <c r="Z2264" i="1"/>
  <c r="Y2264" i="1"/>
  <c r="X2264" i="1"/>
  <c r="W2264" i="1"/>
  <c r="V2264" i="1"/>
  <c r="U2264" i="1"/>
  <c r="T2264" i="1"/>
  <c r="S2264" i="1"/>
  <c r="R2264" i="1"/>
  <c r="Q2264" i="1"/>
  <c r="P2264" i="1"/>
  <c r="N2264" i="1"/>
  <c r="M2264" i="1"/>
  <c r="L2264" i="1"/>
  <c r="K2264" i="1"/>
  <c r="J2264" i="1"/>
  <c r="AA2262" i="1"/>
  <c r="Z2262" i="1"/>
  <c r="Y2262" i="1"/>
  <c r="X2262" i="1"/>
  <c r="W2262" i="1"/>
  <c r="V2262" i="1"/>
  <c r="U2262" i="1"/>
  <c r="T2262" i="1"/>
  <c r="S2262" i="1"/>
  <c r="R2262" i="1"/>
  <c r="Q2262" i="1"/>
  <c r="P2262" i="1"/>
  <c r="N2262" i="1"/>
  <c r="M2262" i="1"/>
  <c r="L2262" i="1"/>
  <c r="K2262" i="1"/>
  <c r="J2262" i="1"/>
  <c r="AA2255" i="1"/>
  <c r="Z2255" i="1"/>
  <c r="Y2255" i="1"/>
  <c r="X2255" i="1"/>
  <c r="W2255" i="1"/>
  <c r="V2255" i="1"/>
  <c r="U2255" i="1"/>
  <c r="T2255" i="1"/>
  <c r="S2255" i="1"/>
  <c r="R2255" i="1"/>
  <c r="Q2255" i="1"/>
  <c r="P2255" i="1"/>
  <c r="N2255" i="1"/>
  <c r="M2255" i="1"/>
  <c r="L2255" i="1"/>
  <c r="K2255" i="1"/>
  <c r="J2255" i="1"/>
  <c r="AA2250" i="1"/>
  <c r="Z2250" i="1"/>
  <c r="Y2250" i="1"/>
  <c r="X2250" i="1"/>
  <c r="W2250" i="1"/>
  <c r="V2250" i="1"/>
  <c r="U2250" i="1"/>
  <c r="T2250" i="1"/>
  <c r="S2250" i="1"/>
  <c r="R2250" i="1"/>
  <c r="Q2250" i="1"/>
  <c r="P2250" i="1"/>
  <c r="N2250" i="1"/>
  <c r="M2250" i="1"/>
  <c r="L2250" i="1"/>
  <c r="K2250" i="1"/>
  <c r="J2250" i="1"/>
  <c r="AA2244" i="1"/>
  <c r="AA2242" i="1" s="1"/>
  <c r="Z2244" i="1"/>
  <c r="Z2242" i="1" s="1"/>
  <c r="Y2244" i="1"/>
  <c r="Y2242" i="1" s="1"/>
  <c r="X2244" i="1"/>
  <c r="X2242" i="1" s="1"/>
  <c r="W2244" i="1"/>
  <c r="W2242" i="1" s="1"/>
  <c r="V2244" i="1"/>
  <c r="V2242" i="1" s="1"/>
  <c r="U2244" i="1"/>
  <c r="U2242" i="1" s="1"/>
  <c r="T2244" i="1"/>
  <c r="T2242" i="1" s="1"/>
  <c r="S2244" i="1"/>
  <c r="S2242" i="1" s="1"/>
  <c r="R2244" i="1"/>
  <c r="R2242" i="1" s="1"/>
  <c r="Q2244" i="1"/>
  <c r="Q2242" i="1" s="1"/>
  <c r="P2244" i="1"/>
  <c r="N2244" i="1"/>
  <c r="N2242" i="1" s="1"/>
  <c r="M2244" i="1"/>
  <c r="M2242" i="1" s="1"/>
  <c r="L2244" i="1"/>
  <c r="L2242" i="1" s="1"/>
  <c r="K2244" i="1"/>
  <c r="K2242" i="1" s="1"/>
  <c r="J2244" i="1"/>
  <c r="AA2222" i="1"/>
  <c r="AA2221" i="1" s="1"/>
  <c r="Z2222" i="1"/>
  <c r="Z2221" i="1" s="1"/>
  <c r="Y2222" i="1"/>
  <c r="Y2221" i="1" s="1"/>
  <c r="X2222" i="1"/>
  <c r="X2221" i="1" s="1"/>
  <c r="W2222" i="1"/>
  <c r="W2221" i="1" s="1"/>
  <c r="V2222" i="1"/>
  <c r="V2221" i="1" s="1"/>
  <c r="U2222" i="1"/>
  <c r="U2221" i="1" s="1"/>
  <c r="T2222" i="1"/>
  <c r="T2221" i="1" s="1"/>
  <c r="S2222" i="1"/>
  <c r="S2221" i="1" s="1"/>
  <c r="R2222" i="1"/>
  <c r="R2221" i="1" s="1"/>
  <c r="Q2222" i="1"/>
  <c r="Q2221" i="1" s="1"/>
  <c r="P2222" i="1"/>
  <c r="N2222" i="1"/>
  <c r="N2221" i="1" s="1"/>
  <c r="M2222" i="1"/>
  <c r="M2221" i="1" s="1"/>
  <c r="L2222" i="1"/>
  <c r="L2221" i="1" s="1"/>
  <c r="K2222" i="1"/>
  <c r="K2221" i="1" s="1"/>
  <c r="J2222" i="1"/>
  <c r="AA2219" i="1"/>
  <c r="AA2218" i="1" s="1"/>
  <c r="Z2219" i="1"/>
  <c r="Z2218" i="1" s="1"/>
  <c r="Y2219" i="1"/>
  <c r="Y2218" i="1" s="1"/>
  <c r="X2219" i="1"/>
  <c r="X2218" i="1" s="1"/>
  <c r="W2219" i="1"/>
  <c r="W2218" i="1" s="1"/>
  <c r="V2219" i="1"/>
  <c r="V2218" i="1" s="1"/>
  <c r="U2219" i="1"/>
  <c r="U2218" i="1" s="1"/>
  <c r="T2219" i="1"/>
  <c r="T2218" i="1" s="1"/>
  <c r="S2219" i="1"/>
  <c r="S2218" i="1" s="1"/>
  <c r="R2219" i="1"/>
  <c r="R2218" i="1" s="1"/>
  <c r="Q2219" i="1"/>
  <c r="Q2218" i="1" s="1"/>
  <c r="P2219" i="1"/>
  <c r="N2219" i="1"/>
  <c r="N2218" i="1" s="1"/>
  <c r="M2219" i="1"/>
  <c r="M2218" i="1" s="1"/>
  <c r="L2219" i="1"/>
  <c r="L2218" i="1" s="1"/>
  <c r="K2219" i="1"/>
  <c r="K2218" i="1" s="1"/>
  <c r="J2219" i="1"/>
  <c r="AA2214" i="1"/>
  <c r="AA2205" i="1" s="1"/>
  <c r="Z2214" i="1"/>
  <c r="Z2205" i="1" s="1"/>
  <c r="Y2214" i="1"/>
  <c r="Y2205" i="1" s="1"/>
  <c r="X2214" i="1"/>
  <c r="X2205" i="1" s="1"/>
  <c r="W2214" i="1"/>
  <c r="W2205" i="1" s="1"/>
  <c r="V2214" i="1"/>
  <c r="V2205" i="1" s="1"/>
  <c r="U2214" i="1"/>
  <c r="U2205" i="1" s="1"/>
  <c r="T2214" i="1"/>
  <c r="T2205" i="1" s="1"/>
  <c r="S2214" i="1"/>
  <c r="S2205" i="1" s="1"/>
  <c r="R2214" i="1"/>
  <c r="R2205" i="1" s="1"/>
  <c r="Q2214" i="1"/>
  <c r="Q2205" i="1" s="1"/>
  <c r="P2214" i="1"/>
  <c r="N2214" i="1"/>
  <c r="N2205" i="1" s="1"/>
  <c r="M2214" i="1"/>
  <c r="M2205" i="1" s="1"/>
  <c r="L2214" i="1"/>
  <c r="L2205" i="1" s="1"/>
  <c r="K2214" i="1"/>
  <c r="K2205" i="1" s="1"/>
  <c r="J2214" i="1"/>
  <c r="AA2203" i="1"/>
  <c r="Z2203" i="1"/>
  <c r="Y2203" i="1"/>
  <c r="X2203" i="1"/>
  <c r="W2203" i="1"/>
  <c r="V2203" i="1"/>
  <c r="U2203" i="1"/>
  <c r="T2203" i="1"/>
  <c r="S2203" i="1"/>
  <c r="R2203" i="1"/>
  <c r="Q2203" i="1"/>
  <c r="P2203" i="1"/>
  <c r="N2203" i="1"/>
  <c r="M2203" i="1"/>
  <c r="L2203" i="1"/>
  <c r="K2203" i="1"/>
  <c r="J2203" i="1"/>
  <c r="AA2197" i="1"/>
  <c r="AA2195" i="1" s="1"/>
  <c r="Z2197" i="1"/>
  <c r="Z2195" i="1" s="1"/>
  <c r="Y2197" i="1"/>
  <c r="Y2195" i="1" s="1"/>
  <c r="X2197" i="1"/>
  <c r="X2195" i="1" s="1"/>
  <c r="W2197" i="1"/>
  <c r="W2195" i="1" s="1"/>
  <c r="V2197" i="1"/>
  <c r="V2195" i="1" s="1"/>
  <c r="U2197" i="1"/>
  <c r="U2195" i="1" s="1"/>
  <c r="T2197" i="1"/>
  <c r="T2195" i="1" s="1"/>
  <c r="S2197" i="1"/>
  <c r="S2195" i="1" s="1"/>
  <c r="R2197" i="1"/>
  <c r="R2195" i="1" s="1"/>
  <c r="Q2197" i="1"/>
  <c r="Q2195" i="1" s="1"/>
  <c r="P2197" i="1"/>
  <c r="N2197" i="1"/>
  <c r="N2195" i="1" s="1"/>
  <c r="M2197" i="1"/>
  <c r="M2195" i="1" s="1"/>
  <c r="L2197" i="1"/>
  <c r="L2195" i="1" s="1"/>
  <c r="K2197" i="1"/>
  <c r="K2195" i="1" s="1"/>
  <c r="J2197" i="1"/>
  <c r="AA2180" i="1"/>
  <c r="AA2179" i="1" s="1"/>
  <c r="Z2180" i="1"/>
  <c r="Z2179" i="1" s="1"/>
  <c r="Y2180" i="1"/>
  <c r="Y2179" i="1" s="1"/>
  <c r="X2180" i="1"/>
  <c r="X2179" i="1" s="1"/>
  <c r="W2180" i="1"/>
  <c r="W2179" i="1" s="1"/>
  <c r="V2180" i="1"/>
  <c r="V2179" i="1" s="1"/>
  <c r="U2180" i="1"/>
  <c r="U2179" i="1" s="1"/>
  <c r="T2180" i="1"/>
  <c r="T2179" i="1" s="1"/>
  <c r="S2180" i="1"/>
  <c r="S2179" i="1" s="1"/>
  <c r="R2180" i="1"/>
  <c r="R2179" i="1" s="1"/>
  <c r="Q2180" i="1"/>
  <c r="Q2179" i="1" s="1"/>
  <c r="P2180" i="1"/>
  <c r="N2180" i="1"/>
  <c r="N2179" i="1" s="1"/>
  <c r="M2180" i="1"/>
  <c r="M2179" i="1" s="1"/>
  <c r="L2180" i="1"/>
  <c r="L2179" i="1" s="1"/>
  <c r="K2180" i="1"/>
  <c r="K2179" i="1" s="1"/>
  <c r="J2180" i="1"/>
  <c r="AA2177" i="1"/>
  <c r="AA2176" i="1" s="1"/>
  <c r="Z2177" i="1"/>
  <c r="Z2176" i="1" s="1"/>
  <c r="Y2177" i="1"/>
  <c r="Y2176" i="1" s="1"/>
  <c r="X2177" i="1"/>
  <c r="X2176" i="1" s="1"/>
  <c r="W2177" i="1"/>
  <c r="W2176" i="1" s="1"/>
  <c r="V2177" i="1"/>
  <c r="V2176" i="1" s="1"/>
  <c r="U2177" i="1"/>
  <c r="U2176" i="1" s="1"/>
  <c r="T2177" i="1"/>
  <c r="T2176" i="1" s="1"/>
  <c r="S2177" i="1"/>
  <c r="S2176" i="1" s="1"/>
  <c r="R2177" i="1"/>
  <c r="R2176" i="1" s="1"/>
  <c r="Q2177" i="1"/>
  <c r="Q2176" i="1" s="1"/>
  <c r="P2177" i="1"/>
  <c r="N2177" i="1"/>
  <c r="N2176" i="1" s="1"/>
  <c r="M2177" i="1"/>
  <c r="M2176" i="1" s="1"/>
  <c r="L2177" i="1"/>
  <c r="L2176" i="1" s="1"/>
  <c r="K2177" i="1"/>
  <c r="K2176" i="1" s="1"/>
  <c r="J2177" i="1"/>
  <c r="AA2172" i="1"/>
  <c r="AA2163" i="1" s="1"/>
  <c r="Z2172" i="1"/>
  <c r="Z2163" i="1" s="1"/>
  <c r="Y2172" i="1"/>
  <c r="Y2163" i="1" s="1"/>
  <c r="X2172" i="1"/>
  <c r="X2163" i="1" s="1"/>
  <c r="W2172" i="1"/>
  <c r="W2163" i="1" s="1"/>
  <c r="V2172" i="1"/>
  <c r="V2163" i="1" s="1"/>
  <c r="U2172" i="1"/>
  <c r="U2163" i="1" s="1"/>
  <c r="T2172" i="1"/>
  <c r="T2163" i="1" s="1"/>
  <c r="S2172" i="1"/>
  <c r="S2163" i="1" s="1"/>
  <c r="R2172" i="1"/>
  <c r="R2163" i="1" s="1"/>
  <c r="Q2172" i="1"/>
  <c r="Q2163" i="1" s="1"/>
  <c r="P2172" i="1"/>
  <c r="N2172" i="1"/>
  <c r="N2163" i="1" s="1"/>
  <c r="M2172" i="1"/>
  <c r="M2163" i="1" s="1"/>
  <c r="L2172" i="1"/>
  <c r="L2163" i="1" s="1"/>
  <c r="K2172" i="1"/>
  <c r="K2163" i="1" s="1"/>
  <c r="J2172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N2161" i="1"/>
  <c r="M2161" i="1"/>
  <c r="L2161" i="1"/>
  <c r="K2161" i="1"/>
  <c r="J2161" i="1"/>
  <c r="AA2156" i="1"/>
  <c r="AA2154" i="1" s="1"/>
  <c r="Z2156" i="1"/>
  <c r="Z2154" i="1" s="1"/>
  <c r="Y2156" i="1"/>
  <c r="Y2154" i="1" s="1"/>
  <c r="X2156" i="1"/>
  <c r="X2154" i="1" s="1"/>
  <c r="W2156" i="1"/>
  <c r="W2154" i="1" s="1"/>
  <c r="V2156" i="1"/>
  <c r="V2154" i="1" s="1"/>
  <c r="U2156" i="1"/>
  <c r="U2154" i="1" s="1"/>
  <c r="T2156" i="1"/>
  <c r="T2154" i="1" s="1"/>
  <c r="S2156" i="1"/>
  <c r="S2154" i="1" s="1"/>
  <c r="R2156" i="1"/>
  <c r="R2154" i="1" s="1"/>
  <c r="Q2156" i="1"/>
  <c r="Q2154" i="1" s="1"/>
  <c r="P2156" i="1"/>
  <c r="N2156" i="1"/>
  <c r="N2154" i="1" s="1"/>
  <c r="M2156" i="1"/>
  <c r="M2154" i="1" s="1"/>
  <c r="L2156" i="1"/>
  <c r="L2154" i="1" s="1"/>
  <c r="K2156" i="1"/>
  <c r="K2154" i="1" s="1"/>
  <c r="J2156" i="1"/>
  <c r="AA2139" i="1"/>
  <c r="AA2138" i="1" s="1"/>
  <c r="Z2139" i="1"/>
  <c r="Z2138" i="1" s="1"/>
  <c r="Y2139" i="1"/>
  <c r="Y2138" i="1" s="1"/>
  <c r="X2139" i="1"/>
  <c r="X2138" i="1" s="1"/>
  <c r="W2139" i="1"/>
  <c r="W2138" i="1" s="1"/>
  <c r="V2139" i="1"/>
  <c r="V2138" i="1" s="1"/>
  <c r="U2139" i="1"/>
  <c r="U2138" i="1" s="1"/>
  <c r="T2139" i="1"/>
  <c r="T2138" i="1" s="1"/>
  <c r="S2139" i="1"/>
  <c r="S2138" i="1" s="1"/>
  <c r="R2139" i="1"/>
  <c r="R2138" i="1" s="1"/>
  <c r="Q2139" i="1"/>
  <c r="Q2138" i="1" s="1"/>
  <c r="P2139" i="1"/>
  <c r="N2139" i="1"/>
  <c r="N2138" i="1" s="1"/>
  <c r="M2139" i="1"/>
  <c r="M2138" i="1" s="1"/>
  <c r="L2139" i="1"/>
  <c r="L2138" i="1" s="1"/>
  <c r="K2139" i="1"/>
  <c r="K2138" i="1" s="1"/>
  <c r="J2139" i="1"/>
  <c r="AA2136" i="1"/>
  <c r="AA2135" i="1" s="1"/>
  <c r="AA2134" i="1" s="1"/>
  <c r="Z2136" i="1"/>
  <c r="Z2135" i="1" s="1"/>
  <c r="Z2134" i="1" s="1"/>
  <c r="Y2136" i="1"/>
  <c r="Y2135" i="1" s="1"/>
  <c r="Y2134" i="1" s="1"/>
  <c r="X2136" i="1"/>
  <c r="X2135" i="1" s="1"/>
  <c r="X2134" i="1" s="1"/>
  <c r="W2136" i="1"/>
  <c r="W2135" i="1" s="1"/>
  <c r="W2134" i="1" s="1"/>
  <c r="V2136" i="1"/>
  <c r="V2135" i="1" s="1"/>
  <c r="V2134" i="1" s="1"/>
  <c r="U2136" i="1"/>
  <c r="U2135" i="1" s="1"/>
  <c r="U2134" i="1" s="1"/>
  <c r="T2136" i="1"/>
  <c r="T2135" i="1" s="1"/>
  <c r="T2134" i="1" s="1"/>
  <c r="S2136" i="1"/>
  <c r="S2135" i="1" s="1"/>
  <c r="S2134" i="1" s="1"/>
  <c r="R2136" i="1"/>
  <c r="R2135" i="1" s="1"/>
  <c r="R2134" i="1" s="1"/>
  <c r="Q2136" i="1"/>
  <c r="Q2135" i="1" s="1"/>
  <c r="Q2134" i="1" s="1"/>
  <c r="P2136" i="1"/>
  <c r="N2136" i="1"/>
  <c r="N2135" i="1" s="1"/>
  <c r="N2134" i="1" s="1"/>
  <c r="M2136" i="1"/>
  <c r="M2135" i="1" s="1"/>
  <c r="M2134" i="1" s="1"/>
  <c r="L2136" i="1"/>
  <c r="L2135" i="1" s="1"/>
  <c r="L2134" i="1" s="1"/>
  <c r="K2136" i="1"/>
  <c r="J2136" i="1"/>
  <c r="AA2130" i="1"/>
  <c r="AA2121" i="1" s="1"/>
  <c r="Z2130" i="1"/>
  <c r="Z2121" i="1" s="1"/>
  <c r="Y2130" i="1"/>
  <c r="Y2121" i="1" s="1"/>
  <c r="X2130" i="1"/>
  <c r="X2121" i="1" s="1"/>
  <c r="W2130" i="1"/>
  <c r="W2121" i="1" s="1"/>
  <c r="V2130" i="1"/>
  <c r="V2121" i="1" s="1"/>
  <c r="U2130" i="1"/>
  <c r="U2121" i="1" s="1"/>
  <c r="T2130" i="1"/>
  <c r="T2121" i="1" s="1"/>
  <c r="S2130" i="1"/>
  <c r="S2121" i="1" s="1"/>
  <c r="R2130" i="1"/>
  <c r="R2121" i="1" s="1"/>
  <c r="Q2130" i="1"/>
  <c r="Q2121" i="1" s="1"/>
  <c r="P2130" i="1"/>
  <c r="N2130" i="1"/>
  <c r="N2121" i="1" s="1"/>
  <c r="M2130" i="1"/>
  <c r="M2121" i="1" s="1"/>
  <c r="L2130" i="1"/>
  <c r="L2121" i="1" s="1"/>
  <c r="K2130" i="1"/>
  <c r="K2121" i="1" s="1"/>
  <c r="J2130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N2119" i="1"/>
  <c r="M2119" i="1"/>
  <c r="L2119" i="1"/>
  <c r="K2119" i="1"/>
  <c r="J2119" i="1"/>
  <c r="AA2113" i="1"/>
  <c r="AA2111" i="1" s="1"/>
  <c r="Z2113" i="1"/>
  <c r="Z2111" i="1" s="1"/>
  <c r="Y2113" i="1"/>
  <c r="Y2111" i="1" s="1"/>
  <c r="X2113" i="1"/>
  <c r="X2111" i="1" s="1"/>
  <c r="W2113" i="1"/>
  <c r="W2111" i="1" s="1"/>
  <c r="V2113" i="1"/>
  <c r="V2111" i="1" s="1"/>
  <c r="U2113" i="1"/>
  <c r="U2111" i="1" s="1"/>
  <c r="T2113" i="1"/>
  <c r="T2111" i="1" s="1"/>
  <c r="S2113" i="1"/>
  <c r="S2111" i="1" s="1"/>
  <c r="R2113" i="1"/>
  <c r="R2111" i="1" s="1"/>
  <c r="Q2113" i="1"/>
  <c r="Q2111" i="1" s="1"/>
  <c r="P2113" i="1"/>
  <c r="N2113" i="1"/>
  <c r="N2111" i="1" s="1"/>
  <c r="M2113" i="1"/>
  <c r="M2111" i="1" s="1"/>
  <c r="L2113" i="1"/>
  <c r="L2111" i="1" s="1"/>
  <c r="K2113" i="1"/>
  <c r="K2111" i="1" s="1"/>
  <c r="J2113" i="1"/>
  <c r="AA2096" i="1"/>
  <c r="AA2095" i="1" s="1"/>
  <c r="Z2096" i="1"/>
  <c r="Z2095" i="1" s="1"/>
  <c r="Y2096" i="1"/>
  <c r="Y2095" i="1" s="1"/>
  <c r="X2096" i="1"/>
  <c r="X2095" i="1" s="1"/>
  <c r="W2096" i="1"/>
  <c r="W2095" i="1" s="1"/>
  <c r="V2096" i="1"/>
  <c r="V2095" i="1" s="1"/>
  <c r="U2096" i="1"/>
  <c r="U2095" i="1" s="1"/>
  <c r="T2096" i="1"/>
  <c r="T2095" i="1" s="1"/>
  <c r="S2096" i="1"/>
  <c r="S2095" i="1" s="1"/>
  <c r="R2096" i="1"/>
  <c r="R2095" i="1" s="1"/>
  <c r="Q2096" i="1"/>
  <c r="Q2095" i="1" s="1"/>
  <c r="P2096" i="1"/>
  <c r="N2096" i="1"/>
  <c r="N2095" i="1" s="1"/>
  <c r="M2096" i="1"/>
  <c r="M2095" i="1" s="1"/>
  <c r="L2096" i="1"/>
  <c r="L2095" i="1" s="1"/>
  <c r="K2096" i="1"/>
  <c r="K2095" i="1" s="1"/>
  <c r="J2096" i="1"/>
  <c r="AA2093" i="1"/>
  <c r="AA2092" i="1" s="1"/>
  <c r="Z2093" i="1"/>
  <c r="Z2092" i="1" s="1"/>
  <c r="Y2093" i="1"/>
  <c r="Y2092" i="1" s="1"/>
  <c r="X2093" i="1"/>
  <c r="X2092" i="1" s="1"/>
  <c r="W2093" i="1"/>
  <c r="W2092" i="1" s="1"/>
  <c r="V2093" i="1"/>
  <c r="V2092" i="1" s="1"/>
  <c r="U2093" i="1"/>
  <c r="U2092" i="1" s="1"/>
  <c r="T2093" i="1"/>
  <c r="T2092" i="1" s="1"/>
  <c r="S2093" i="1"/>
  <c r="S2092" i="1" s="1"/>
  <c r="R2093" i="1"/>
  <c r="R2092" i="1" s="1"/>
  <c r="Q2093" i="1"/>
  <c r="Q2092" i="1" s="1"/>
  <c r="P2093" i="1"/>
  <c r="N2093" i="1"/>
  <c r="N2092" i="1" s="1"/>
  <c r="M2093" i="1"/>
  <c r="M2092" i="1" s="1"/>
  <c r="L2093" i="1"/>
  <c r="L2092" i="1" s="1"/>
  <c r="K2093" i="1"/>
  <c r="K2092" i="1" s="1"/>
  <c r="J2093" i="1"/>
  <c r="AA2088" i="1"/>
  <c r="AA2079" i="1" s="1"/>
  <c r="Z2088" i="1"/>
  <c r="Z2079" i="1" s="1"/>
  <c r="Y2088" i="1"/>
  <c r="Y2079" i="1" s="1"/>
  <c r="X2088" i="1"/>
  <c r="X2079" i="1" s="1"/>
  <c r="W2088" i="1"/>
  <c r="W2079" i="1" s="1"/>
  <c r="V2088" i="1"/>
  <c r="V2079" i="1" s="1"/>
  <c r="U2088" i="1"/>
  <c r="U2079" i="1" s="1"/>
  <c r="T2088" i="1"/>
  <c r="T2079" i="1" s="1"/>
  <c r="S2088" i="1"/>
  <c r="S2079" i="1" s="1"/>
  <c r="R2088" i="1"/>
  <c r="R2079" i="1" s="1"/>
  <c r="Q2088" i="1"/>
  <c r="Q2079" i="1" s="1"/>
  <c r="P2088" i="1"/>
  <c r="N2088" i="1"/>
  <c r="N2079" i="1" s="1"/>
  <c r="M2088" i="1"/>
  <c r="M2079" i="1" s="1"/>
  <c r="L2088" i="1"/>
  <c r="L2079" i="1" s="1"/>
  <c r="K2088" i="1"/>
  <c r="K2079" i="1" s="1"/>
  <c r="J2088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N2077" i="1"/>
  <c r="M2077" i="1"/>
  <c r="L2077" i="1"/>
  <c r="K2077" i="1"/>
  <c r="J2077" i="1"/>
  <c r="AA2072" i="1"/>
  <c r="AA2070" i="1" s="1"/>
  <c r="Z2072" i="1"/>
  <c r="Z2070" i="1" s="1"/>
  <c r="Y2072" i="1"/>
  <c r="Y2070" i="1" s="1"/>
  <c r="X2072" i="1"/>
  <c r="X2070" i="1" s="1"/>
  <c r="W2072" i="1"/>
  <c r="W2070" i="1" s="1"/>
  <c r="V2072" i="1"/>
  <c r="V2070" i="1" s="1"/>
  <c r="U2072" i="1"/>
  <c r="U2070" i="1" s="1"/>
  <c r="T2072" i="1"/>
  <c r="T2070" i="1" s="1"/>
  <c r="S2072" i="1"/>
  <c r="S2070" i="1" s="1"/>
  <c r="R2072" i="1"/>
  <c r="R2070" i="1" s="1"/>
  <c r="Q2072" i="1"/>
  <c r="Q2070" i="1" s="1"/>
  <c r="P2072" i="1"/>
  <c r="N2072" i="1"/>
  <c r="N2070" i="1" s="1"/>
  <c r="M2072" i="1"/>
  <c r="M2070" i="1" s="1"/>
  <c r="L2072" i="1"/>
  <c r="L2070" i="1" s="1"/>
  <c r="K2072" i="1"/>
  <c r="K2070" i="1" s="1"/>
  <c r="J2072" i="1"/>
  <c r="AA2056" i="1"/>
  <c r="AA2055" i="1" s="1"/>
  <c r="Z2056" i="1"/>
  <c r="Z2055" i="1" s="1"/>
  <c r="Y2056" i="1"/>
  <c r="Y2055" i="1" s="1"/>
  <c r="X2056" i="1"/>
  <c r="X2055" i="1" s="1"/>
  <c r="W2056" i="1"/>
  <c r="W2055" i="1" s="1"/>
  <c r="V2056" i="1"/>
  <c r="V2055" i="1" s="1"/>
  <c r="U2056" i="1"/>
  <c r="U2055" i="1" s="1"/>
  <c r="T2056" i="1"/>
  <c r="T2055" i="1" s="1"/>
  <c r="S2056" i="1"/>
  <c r="S2055" i="1" s="1"/>
  <c r="R2056" i="1"/>
  <c r="R2055" i="1" s="1"/>
  <c r="Q2056" i="1"/>
  <c r="Q2055" i="1" s="1"/>
  <c r="P2056" i="1"/>
  <c r="N2056" i="1"/>
  <c r="N2055" i="1" s="1"/>
  <c r="M2056" i="1"/>
  <c r="M2055" i="1" s="1"/>
  <c r="L2056" i="1"/>
  <c r="L2055" i="1" s="1"/>
  <c r="K2056" i="1"/>
  <c r="K2055" i="1" s="1"/>
  <c r="J2056" i="1"/>
  <c r="AA2053" i="1"/>
  <c r="AA2052" i="1" s="1"/>
  <c r="Z2053" i="1"/>
  <c r="Z2052" i="1" s="1"/>
  <c r="Y2053" i="1"/>
  <c r="Y2052" i="1" s="1"/>
  <c r="X2053" i="1"/>
  <c r="X2052" i="1" s="1"/>
  <c r="W2053" i="1"/>
  <c r="W2052" i="1" s="1"/>
  <c r="V2053" i="1"/>
  <c r="V2052" i="1" s="1"/>
  <c r="U2053" i="1"/>
  <c r="U2052" i="1" s="1"/>
  <c r="T2053" i="1"/>
  <c r="T2052" i="1" s="1"/>
  <c r="S2053" i="1"/>
  <c r="S2052" i="1" s="1"/>
  <c r="R2053" i="1"/>
  <c r="R2052" i="1" s="1"/>
  <c r="Q2053" i="1"/>
  <c r="Q2052" i="1" s="1"/>
  <c r="P2053" i="1"/>
  <c r="N2053" i="1"/>
  <c r="N2052" i="1" s="1"/>
  <c r="M2053" i="1"/>
  <c r="M2052" i="1" s="1"/>
  <c r="L2053" i="1"/>
  <c r="L2052" i="1" s="1"/>
  <c r="K2053" i="1"/>
  <c r="K2052" i="1" s="1"/>
  <c r="J2053" i="1"/>
  <c r="AA2048" i="1"/>
  <c r="AA2039" i="1" s="1"/>
  <c r="Z2048" i="1"/>
  <c r="Z2039" i="1" s="1"/>
  <c r="Y2048" i="1"/>
  <c r="Y2039" i="1" s="1"/>
  <c r="X2048" i="1"/>
  <c r="X2039" i="1" s="1"/>
  <c r="W2048" i="1"/>
  <c r="W2039" i="1" s="1"/>
  <c r="V2048" i="1"/>
  <c r="V2039" i="1" s="1"/>
  <c r="U2048" i="1"/>
  <c r="U2039" i="1" s="1"/>
  <c r="T2048" i="1"/>
  <c r="T2039" i="1" s="1"/>
  <c r="S2048" i="1"/>
  <c r="S2039" i="1" s="1"/>
  <c r="R2048" i="1"/>
  <c r="R2039" i="1" s="1"/>
  <c r="Q2048" i="1"/>
  <c r="Q2039" i="1" s="1"/>
  <c r="P2048" i="1"/>
  <c r="N2048" i="1"/>
  <c r="N2039" i="1" s="1"/>
  <c r="M2048" i="1"/>
  <c r="M2039" i="1" s="1"/>
  <c r="L2048" i="1"/>
  <c r="L2039" i="1" s="1"/>
  <c r="K2048" i="1"/>
  <c r="K2039" i="1" s="1"/>
  <c r="J2048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N2037" i="1"/>
  <c r="M2037" i="1"/>
  <c r="L2037" i="1"/>
  <c r="K2037" i="1"/>
  <c r="J2037" i="1"/>
  <c r="AA2031" i="1"/>
  <c r="AA2029" i="1" s="1"/>
  <c r="Z2031" i="1"/>
  <c r="Z2029" i="1" s="1"/>
  <c r="Y2031" i="1"/>
  <c r="Y2029" i="1" s="1"/>
  <c r="X2031" i="1"/>
  <c r="X2029" i="1" s="1"/>
  <c r="W2031" i="1"/>
  <c r="W2029" i="1" s="1"/>
  <c r="V2031" i="1"/>
  <c r="V2029" i="1" s="1"/>
  <c r="U2031" i="1"/>
  <c r="U2029" i="1" s="1"/>
  <c r="T2031" i="1"/>
  <c r="T2029" i="1" s="1"/>
  <c r="S2031" i="1"/>
  <c r="S2029" i="1" s="1"/>
  <c r="R2031" i="1"/>
  <c r="R2029" i="1" s="1"/>
  <c r="Q2031" i="1"/>
  <c r="Q2029" i="1" s="1"/>
  <c r="P2031" i="1"/>
  <c r="N2031" i="1"/>
  <c r="N2029" i="1" s="1"/>
  <c r="M2031" i="1"/>
  <c r="M2029" i="1" s="1"/>
  <c r="L2031" i="1"/>
  <c r="L2029" i="1" s="1"/>
  <c r="K2031" i="1"/>
  <c r="K2029" i="1" s="1"/>
  <c r="J2031" i="1"/>
  <c r="AA2014" i="1"/>
  <c r="AA2013" i="1" s="1"/>
  <c r="Z2014" i="1"/>
  <c r="Z2013" i="1" s="1"/>
  <c r="Y2014" i="1"/>
  <c r="Y2013" i="1" s="1"/>
  <c r="X2014" i="1"/>
  <c r="X2013" i="1" s="1"/>
  <c r="W2014" i="1"/>
  <c r="W2013" i="1" s="1"/>
  <c r="V2014" i="1"/>
  <c r="V2013" i="1" s="1"/>
  <c r="U2014" i="1"/>
  <c r="U2013" i="1" s="1"/>
  <c r="T2014" i="1"/>
  <c r="T2013" i="1" s="1"/>
  <c r="S2014" i="1"/>
  <c r="S2013" i="1" s="1"/>
  <c r="R2014" i="1"/>
  <c r="R2013" i="1" s="1"/>
  <c r="Q2014" i="1"/>
  <c r="Q2013" i="1" s="1"/>
  <c r="P2014" i="1"/>
  <c r="N2014" i="1"/>
  <c r="N2013" i="1" s="1"/>
  <c r="M2014" i="1"/>
  <c r="M2013" i="1" s="1"/>
  <c r="L2014" i="1"/>
  <c r="L2013" i="1" s="1"/>
  <c r="K2014" i="1"/>
  <c r="K2013" i="1" s="1"/>
  <c r="J2014" i="1"/>
  <c r="AA1663" i="1"/>
  <c r="Y1663" i="1"/>
  <c r="X1663" i="1"/>
  <c r="W1663" i="1"/>
  <c r="V1663" i="1"/>
  <c r="U1663" i="1"/>
  <c r="S1663" i="1"/>
  <c r="R1663" i="1"/>
  <c r="Q1663" i="1"/>
  <c r="N1663" i="1"/>
  <c r="M1663" i="1"/>
  <c r="L1663" i="1"/>
  <c r="K1663" i="1"/>
  <c r="AA2008" i="1"/>
  <c r="AA1662" i="1" s="1"/>
  <c r="Z2008" i="1"/>
  <c r="Z1662" i="1" s="1"/>
  <c r="Y2008" i="1"/>
  <c r="Y1662" i="1" s="1"/>
  <c r="X2008" i="1"/>
  <c r="X1662" i="1" s="1"/>
  <c r="W2008" i="1"/>
  <c r="W1662" i="1" s="1"/>
  <c r="V2008" i="1"/>
  <c r="V1662" i="1" s="1"/>
  <c r="U2008" i="1"/>
  <c r="U1662" i="1" s="1"/>
  <c r="T2008" i="1"/>
  <c r="T1662" i="1" s="1"/>
  <c r="S2008" i="1"/>
  <c r="S1662" i="1" s="1"/>
  <c r="R2008" i="1"/>
  <c r="R1662" i="1" s="1"/>
  <c r="Q2008" i="1"/>
  <c r="Q1662" i="1" s="1"/>
  <c r="P2008" i="1"/>
  <c r="N2008" i="1"/>
  <c r="N1662" i="1" s="1"/>
  <c r="M2008" i="1"/>
  <c r="M1662" i="1" s="1"/>
  <c r="L2008" i="1"/>
  <c r="L1662" i="1" s="1"/>
  <c r="K2008" i="1"/>
  <c r="K1662" i="1" s="1"/>
  <c r="J2008" i="1"/>
  <c r="AA2004" i="1"/>
  <c r="AA2003" i="1" s="1"/>
  <c r="AA2002" i="1" s="1"/>
  <c r="Z2004" i="1"/>
  <c r="Z2003" i="1" s="1"/>
  <c r="Z2002" i="1" s="1"/>
  <c r="Y2004" i="1"/>
  <c r="Y2003" i="1" s="1"/>
  <c r="Y2002" i="1" s="1"/>
  <c r="X2004" i="1"/>
  <c r="X2003" i="1" s="1"/>
  <c r="X2002" i="1" s="1"/>
  <c r="W2004" i="1"/>
  <c r="W2003" i="1" s="1"/>
  <c r="W2002" i="1" s="1"/>
  <c r="V2004" i="1"/>
  <c r="V2003" i="1" s="1"/>
  <c r="V2002" i="1" s="1"/>
  <c r="U2004" i="1"/>
  <c r="U2003" i="1" s="1"/>
  <c r="U2002" i="1" s="1"/>
  <c r="T2004" i="1"/>
  <c r="T2003" i="1" s="1"/>
  <c r="T2002" i="1" s="1"/>
  <c r="S2004" i="1"/>
  <c r="S2003" i="1" s="1"/>
  <c r="S2002" i="1" s="1"/>
  <c r="R2004" i="1"/>
  <c r="R2003" i="1" s="1"/>
  <c r="R2002" i="1" s="1"/>
  <c r="Q2004" i="1"/>
  <c r="Q2003" i="1" s="1"/>
  <c r="Q2002" i="1" s="1"/>
  <c r="P2004" i="1"/>
  <c r="N2004" i="1"/>
  <c r="N2003" i="1" s="1"/>
  <c r="N2002" i="1" s="1"/>
  <c r="M2004" i="1"/>
  <c r="M2003" i="1" s="1"/>
  <c r="M2002" i="1" s="1"/>
  <c r="L2004" i="1"/>
  <c r="L2003" i="1" s="1"/>
  <c r="L2002" i="1" s="1"/>
  <c r="K2004" i="1"/>
  <c r="K2003" i="1" s="1"/>
  <c r="K2002" i="1" s="1"/>
  <c r="J2004" i="1"/>
  <c r="AA1998" i="1"/>
  <c r="AA1989" i="1" s="1"/>
  <c r="Z1998" i="1"/>
  <c r="Z1989" i="1" s="1"/>
  <c r="Y1998" i="1"/>
  <c r="Y1989" i="1" s="1"/>
  <c r="X1998" i="1"/>
  <c r="X1989" i="1" s="1"/>
  <c r="W1998" i="1"/>
  <c r="W1989" i="1" s="1"/>
  <c r="V1998" i="1"/>
  <c r="V1989" i="1" s="1"/>
  <c r="U1998" i="1"/>
  <c r="U1989" i="1" s="1"/>
  <c r="T1998" i="1"/>
  <c r="T1989" i="1" s="1"/>
  <c r="S1998" i="1"/>
  <c r="S1989" i="1" s="1"/>
  <c r="R1998" i="1"/>
  <c r="R1989" i="1" s="1"/>
  <c r="Q1998" i="1"/>
  <c r="Q1989" i="1" s="1"/>
  <c r="P1998" i="1"/>
  <c r="N1998" i="1"/>
  <c r="N1989" i="1" s="1"/>
  <c r="M1998" i="1"/>
  <c r="M1989" i="1" s="1"/>
  <c r="L1998" i="1"/>
  <c r="L1989" i="1" s="1"/>
  <c r="K1998" i="1"/>
  <c r="K1989" i="1" s="1"/>
  <c r="J1998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N1987" i="1"/>
  <c r="M1987" i="1"/>
  <c r="L1987" i="1"/>
  <c r="K1987" i="1"/>
  <c r="J1987" i="1"/>
  <c r="AA1981" i="1"/>
  <c r="AA1979" i="1" s="1"/>
  <c r="Z1981" i="1"/>
  <c r="Z1979" i="1" s="1"/>
  <c r="Y1981" i="1"/>
  <c r="Y1979" i="1" s="1"/>
  <c r="X1981" i="1"/>
  <c r="X1979" i="1" s="1"/>
  <c r="W1981" i="1"/>
  <c r="W1979" i="1" s="1"/>
  <c r="V1981" i="1"/>
  <c r="V1979" i="1" s="1"/>
  <c r="U1981" i="1"/>
  <c r="U1979" i="1" s="1"/>
  <c r="T1981" i="1"/>
  <c r="T1979" i="1" s="1"/>
  <c r="S1981" i="1"/>
  <c r="S1979" i="1" s="1"/>
  <c r="R1981" i="1"/>
  <c r="R1979" i="1" s="1"/>
  <c r="Q1981" i="1"/>
  <c r="Q1979" i="1" s="1"/>
  <c r="P1981" i="1"/>
  <c r="N1981" i="1"/>
  <c r="N1979" i="1" s="1"/>
  <c r="M1981" i="1"/>
  <c r="M1979" i="1" s="1"/>
  <c r="L1981" i="1"/>
  <c r="L1979" i="1" s="1"/>
  <c r="K1981" i="1"/>
  <c r="K1979" i="1" s="1"/>
  <c r="J1981" i="1"/>
  <c r="AA1965" i="1"/>
  <c r="AA1964" i="1" s="1"/>
  <c r="Z1965" i="1"/>
  <c r="Z1964" i="1" s="1"/>
  <c r="Y1965" i="1"/>
  <c r="Y1964" i="1" s="1"/>
  <c r="X1965" i="1"/>
  <c r="X1964" i="1" s="1"/>
  <c r="W1965" i="1"/>
  <c r="W1964" i="1" s="1"/>
  <c r="V1965" i="1"/>
  <c r="V1964" i="1" s="1"/>
  <c r="U1965" i="1"/>
  <c r="U1964" i="1" s="1"/>
  <c r="T1965" i="1"/>
  <c r="T1964" i="1" s="1"/>
  <c r="S1965" i="1"/>
  <c r="S1964" i="1" s="1"/>
  <c r="R1965" i="1"/>
  <c r="R1964" i="1" s="1"/>
  <c r="Q1965" i="1"/>
  <c r="Q1964" i="1" s="1"/>
  <c r="P1965" i="1"/>
  <c r="N1965" i="1"/>
  <c r="N1964" i="1" s="1"/>
  <c r="M1965" i="1"/>
  <c r="M1964" i="1" s="1"/>
  <c r="L1965" i="1"/>
  <c r="L1964" i="1" s="1"/>
  <c r="K1965" i="1"/>
  <c r="K1964" i="1" s="1"/>
  <c r="J1965" i="1"/>
  <c r="AA1962" i="1"/>
  <c r="AA1961" i="1" s="1"/>
  <c r="Z1962" i="1"/>
  <c r="Z1961" i="1" s="1"/>
  <c r="Y1962" i="1"/>
  <c r="Y1961" i="1" s="1"/>
  <c r="X1962" i="1"/>
  <c r="X1961" i="1" s="1"/>
  <c r="W1962" i="1"/>
  <c r="W1961" i="1" s="1"/>
  <c r="V1962" i="1"/>
  <c r="V1961" i="1" s="1"/>
  <c r="U1962" i="1"/>
  <c r="U1961" i="1" s="1"/>
  <c r="T1962" i="1"/>
  <c r="T1961" i="1" s="1"/>
  <c r="S1962" i="1"/>
  <c r="S1961" i="1" s="1"/>
  <c r="R1962" i="1"/>
  <c r="R1961" i="1" s="1"/>
  <c r="Q1962" i="1"/>
  <c r="Q1961" i="1" s="1"/>
  <c r="P1962" i="1"/>
  <c r="N1962" i="1"/>
  <c r="N1961" i="1" s="1"/>
  <c r="M1962" i="1"/>
  <c r="M1961" i="1" s="1"/>
  <c r="L1962" i="1"/>
  <c r="L1961" i="1" s="1"/>
  <c r="K1962" i="1"/>
  <c r="K1961" i="1" s="1"/>
  <c r="J1962" i="1"/>
  <c r="AA1956" i="1"/>
  <c r="AA1947" i="1" s="1"/>
  <c r="Z1956" i="1"/>
  <c r="Z1947" i="1" s="1"/>
  <c r="Y1956" i="1"/>
  <c r="Y1947" i="1" s="1"/>
  <c r="X1956" i="1"/>
  <c r="X1947" i="1" s="1"/>
  <c r="W1956" i="1"/>
  <c r="W1947" i="1" s="1"/>
  <c r="V1956" i="1"/>
  <c r="V1947" i="1" s="1"/>
  <c r="U1956" i="1"/>
  <c r="U1947" i="1" s="1"/>
  <c r="T1956" i="1"/>
  <c r="T1947" i="1" s="1"/>
  <c r="S1956" i="1"/>
  <c r="S1947" i="1" s="1"/>
  <c r="R1956" i="1"/>
  <c r="R1947" i="1" s="1"/>
  <c r="Q1956" i="1"/>
  <c r="Q1947" i="1" s="1"/>
  <c r="P1956" i="1"/>
  <c r="N1956" i="1"/>
  <c r="N1947" i="1" s="1"/>
  <c r="M1956" i="1"/>
  <c r="M1947" i="1" s="1"/>
  <c r="L1956" i="1"/>
  <c r="L1947" i="1" s="1"/>
  <c r="K1956" i="1"/>
  <c r="K1947" i="1" s="1"/>
  <c r="J1956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N1945" i="1"/>
  <c r="M1945" i="1"/>
  <c r="L1945" i="1"/>
  <c r="K1945" i="1"/>
  <c r="J1945" i="1"/>
  <c r="AA1939" i="1"/>
  <c r="AA1937" i="1" s="1"/>
  <c r="Z1939" i="1"/>
  <c r="Z1937" i="1" s="1"/>
  <c r="Y1939" i="1"/>
  <c r="Y1937" i="1" s="1"/>
  <c r="X1939" i="1"/>
  <c r="X1937" i="1" s="1"/>
  <c r="W1939" i="1"/>
  <c r="W1937" i="1" s="1"/>
  <c r="V1939" i="1"/>
  <c r="V1937" i="1" s="1"/>
  <c r="U1939" i="1"/>
  <c r="U1937" i="1" s="1"/>
  <c r="T1939" i="1"/>
  <c r="T1937" i="1" s="1"/>
  <c r="S1939" i="1"/>
  <c r="S1937" i="1" s="1"/>
  <c r="R1939" i="1"/>
  <c r="R1937" i="1" s="1"/>
  <c r="Q1939" i="1"/>
  <c r="Q1937" i="1" s="1"/>
  <c r="P1939" i="1"/>
  <c r="N1939" i="1"/>
  <c r="N1937" i="1" s="1"/>
  <c r="M1939" i="1"/>
  <c r="M1937" i="1" s="1"/>
  <c r="L1939" i="1"/>
  <c r="L1937" i="1" s="1"/>
  <c r="K1939" i="1"/>
  <c r="K1937" i="1" s="1"/>
  <c r="J1939" i="1"/>
  <c r="AA1922" i="1"/>
  <c r="AA1921" i="1" s="1"/>
  <c r="Z1922" i="1"/>
  <c r="Z1921" i="1" s="1"/>
  <c r="Y1922" i="1"/>
  <c r="Y1921" i="1" s="1"/>
  <c r="X1922" i="1"/>
  <c r="X1921" i="1" s="1"/>
  <c r="W1922" i="1"/>
  <c r="W1921" i="1" s="1"/>
  <c r="V1922" i="1"/>
  <c r="V1921" i="1" s="1"/>
  <c r="U1922" i="1"/>
  <c r="U1921" i="1" s="1"/>
  <c r="T1922" i="1"/>
  <c r="T1921" i="1" s="1"/>
  <c r="S1922" i="1"/>
  <c r="S1921" i="1" s="1"/>
  <c r="R1922" i="1"/>
  <c r="R1921" i="1" s="1"/>
  <c r="Q1922" i="1"/>
  <c r="Q1921" i="1" s="1"/>
  <c r="P1922" i="1"/>
  <c r="N1922" i="1"/>
  <c r="N1921" i="1" s="1"/>
  <c r="M1922" i="1"/>
  <c r="M1921" i="1" s="1"/>
  <c r="L1922" i="1"/>
  <c r="L1921" i="1" s="1"/>
  <c r="K1922" i="1"/>
  <c r="K1921" i="1" s="1"/>
  <c r="J1922" i="1"/>
  <c r="AA1918" i="1"/>
  <c r="AA1917" i="1" s="1"/>
  <c r="Z1918" i="1"/>
  <c r="Z1917" i="1" s="1"/>
  <c r="Y1918" i="1"/>
  <c r="Y1917" i="1" s="1"/>
  <c r="X1918" i="1"/>
  <c r="X1917" i="1" s="1"/>
  <c r="W1918" i="1"/>
  <c r="W1917" i="1" s="1"/>
  <c r="V1918" i="1"/>
  <c r="V1917" i="1" s="1"/>
  <c r="U1918" i="1"/>
  <c r="U1917" i="1" s="1"/>
  <c r="T1918" i="1"/>
  <c r="T1917" i="1" s="1"/>
  <c r="S1918" i="1"/>
  <c r="S1917" i="1" s="1"/>
  <c r="R1918" i="1"/>
  <c r="R1917" i="1" s="1"/>
  <c r="Q1918" i="1"/>
  <c r="Q1917" i="1" s="1"/>
  <c r="P1918" i="1"/>
  <c r="N1918" i="1"/>
  <c r="N1917" i="1" s="1"/>
  <c r="M1918" i="1"/>
  <c r="M1917" i="1" s="1"/>
  <c r="L1918" i="1"/>
  <c r="L1917" i="1" s="1"/>
  <c r="K1918" i="1"/>
  <c r="K1917" i="1" s="1"/>
  <c r="J1918" i="1"/>
  <c r="AA1913" i="1"/>
  <c r="AA1904" i="1" s="1"/>
  <c r="Z1913" i="1"/>
  <c r="Z1904" i="1" s="1"/>
  <c r="Y1913" i="1"/>
  <c r="Y1904" i="1" s="1"/>
  <c r="X1913" i="1"/>
  <c r="X1904" i="1" s="1"/>
  <c r="W1913" i="1"/>
  <c r="W1904" i="1" s="1"/>
  <c r="V1913" i="1"/>
  <c r="V1904" i="1" s="1"/>
  <c r="U1913" i="1"/>
  <c r="U1904" i="1" s="1"/>
  <c r="T1913" i="1"/>
  <c r="T1904" i="1" s="1"/>
  <c r="S1913" i="1"/>
  <c r="S1904" i="1" s="1"/>
  <c r="R1913" i="1"/>
  <c r="R1904" i="1" s="1"/>
  <c r="Q1913" i="1"/>
  <c r="Q1904" i="1" s="1"/>
  <c r="P1913" i="1"/>
  <c r="N1913" i="1"/>
  <c r="N1904" i="1" s="1"/>
  <c r="M1913" i="1"/>
  <c r="M1904" i="1" s="1"/>
  <c r="L1913" i="1"/>
  <c r="L1904" i="1" s="1"/>
  <c r="K1913" i="1"/>
  <c r="K1904" i="1" s="1"/>
  <c r="J1913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N1902" i="1"/>
  <c r="M1902" i="1"/>
  <c r="L1902" i="1"/>
  <c r="K1902" i="1"/>
  <c r="J1902" i="1"/>
  <c r="AA1896" i="1"/>
  <c r="AA1894" i="1" s="1"/>
  <c r="Z1896" i="1"/>
  <c r="Z1894" i="1" s="1"/>
  <c r="Y1896" i="1"/>
  <c r="Y1894" i="1" s="1"/>
  <c r="X1896" i="1"/>
  <c r="X1894" i="1" s="1"/>
  <c r="W1896" i="1"/>
  <c r="W1894" i="1" s="1"/>
  <c r="V1896" i="1"/>
  <c r="V1894" i="1" s="1"/>
  <c r="U1896" i="1"/>
  <c r="U1894" i="1" s="1"/>
  <c r="T1896" i="1"/>
  <c r="T1894" i="1" s="1"/>
  <c r="S1896" i="1"/>
  <c r="S1894" i="1" s="1"/>
  <c r="R1896" i="1"/>
  <c r="R1894" i="1" s="1"/>
  <c r="Q1896" i="1"/>
  <c r="Q1894" i="1" s="1"/>
  <c r="P1896" i="1"/>
  <c r="N1896" i="1"/>
  <c r="N1894" i="1" s="1"/>
  <c r="M1896" i="1"/>
  <c r="M1894" i="1" s="1"/>
  <c r="L1896" i="1"/>
  <c r="L1894" i="1" s="1"/>
  <c r="K1896" i="1"/>
  <c r="K1894" i="1" s="1"/>
  <c r="J1896" i="1"/>
  <c r="AA1880" i="1"/>
  <c r="AA1879" i="1" s="1"/>
  <c r="Z1880" i="1"/>
  <c r="Z1879" i="1" s="1"/>
  <c r="Y1880" i="1"/>
  <c r="Y1879" i="1" s="1"/>
  <c r="X1880" i="1"/>
  <c r="X1879" i="1" s="1"/>
  <c r="W1880" i="1"/>
  <c r="W1879" i="1" s="1"/>
  <c r="V1880" i="1"/>
  <c r="V1879" i="1" s="1"/>
  <c r="U1880" i="1"/>
  <c r="U1879" i="1" s="1"/>
  <c r="T1880" i="1"/>
  <c r="T1879" i="1" s="1"/>
  <c r="S1880" i="1"/>
  <c r="S1879" i="1" s="1"/>
  <c r="R1880" i="1"/>
  <c r="R1879" i="1" s="1"/>
  <c r="Q1880" i="1"/>
  <c r="Q1879" i="1" s="1"/>
  <c r="P1880" i="1"/>
  <c r="N1880" i="1"/>
  <c r="N1879" i="1" s="1"/>
  <c r="M1880" i="1"/>
  <c r="M1879" i="1" s="1"/>
  <c r="L1880" i="1"/>
  <c r="L1879" i="1" s="1"/>
  <c r="K1880" i="1"/>
  <c r="K1879" i="1" s="1"/>
  <c r="J1880" i="1"/>
  <c r="AA1877" i="1"/>
  <c r="AA1876" i="1" s="1"/>
  <c r="Z1877" i="1"/>
  <c r="Z1876" i="1" s="1"/>
  <c r="Y1877" i="1"/>
  <c r="Y1876" i="1" s="1"/>
  <c r="X1877" i="1"/>
  <c r="X1876" i="1" s="1"/>
  <c r="W1877" i="1"/>
  <c r="W1876" i="1" s="1"/>
  <c r="V1877" i="1"/>
  <c r="V1876" i="1" s="1"/>
  <c r="U1877" i="1"/>
  <c r="U1876" i="1" s="1"/>
  <c r="T1877" i="1"/>
  <c r="T1876" i="1" s="1"/>
  <c r="S1877" i="1"/>
  <c r="S1876" i="1" s="1"/>
  <c r="R1877" i="1"/>
  <c r="R1876" i="1" s="1"/>
  <c r="Q1877" i="1"/>
  <c r="Q1876" i="1" s="1"/>
  <c r="P1877" i="1"/>
  <c r="N1877" i="1"/>
  <c r="N1876" i="1" s="1"/>
  <c r="M1877" i="1"/>
  <c r="M1876" i="1" s="1"/>
  <c r="L1877" i="1"/>
  <c r="L1876" i="1" s="1"/>
  <c r="K1877" i="1"/>
  <c r="K1876" i="1" s="1"/>
  <c r="J1877" i="1"/>
  <c r="AA1872" i="1"/>
  <c r="AA1863" i="1" s="1"/>
  <c r="Z1872" i="1"/>
  <c r="Z1863" i="1" s="1"/>
  <c r="Y1872" i="1"/>
  <c r="Y1863" i="1" s="1"/>
  <c r="X1872" i="1"/>
  <c r="X1863" i="1" s="1"/>
  <c r="W1872" i="1"/>
  <c r="W1863" i="1" s="1"/>
  <c r="V1872" i="1"/>
  <c r="V1863" i="1" s="1"/>
  <c r="U1872" i="1"/>
  <c r="U1863" i="1" s="1"/>
  <c r="T1872" i="1"/>
  <c r="T1863" i="1" s="1"/>
  <c r="S1872" i="1"/>
  <c r="S1863" i="1" s="1"/>
  <c r="R1872" i="1"/>
  <c r="R1863" i="1" s="1"/>
  <c r="Q1872" i="1"/>
  <c r="Q1863" i="1" s="1"/>
  <c r="P1872" i="1"/>
  <c r="N1872" i="1"/>
  <c r="N1863" i="1" s="1"/>
  <c r="M1872" i="1"/>
  <c r="M1863" i="1" s="1"/>
  <c r="L1872" i="1"/>
  <c r="L1863" i="1" s="1"/>
  <c r="K1872" i="1"/>
  <c r="K1863" i="1" s="1"/>
  <c r="J1872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N1861" i="1"/>
  <c r="M1861" i="1"/>
  <c r="L1861" i="1"/>
  <c r="K1861" i="1"/>
  <c r="J1861" i="1"/>
  <c r="AA1855" i="1"/>
  <c r="AA1853" i="1" s="1"/>
  <c r="Z1855" i="1"/>
  <c r="Z1853" i="1" s="1"/>
  <c r="Y1855" i="1"/>
  <c r="Y1853" i="1" s="1"/>
  <c r="X1855" i="1"/>
  <c r="X1853" i="1" s="1"/>
  <c r="W1855" i="1"/>
  <c r="W1853" i="1" s="1"/>
  <c r="V1855" i="1"/>
  <c r="V1853" i="1" s="1"/>
  <c r="U1855" i="1"/>
  <c r="U1853" i="1" s="1"/>
  <c r="T1855" i="1"/>
  <c r="T1853" i="1" s="1"/>
  <c r="S1855" i="1"/>
  <c r="S1853" i="1" s="1"/>
  <c r="R1855" i="1"/>
  <c r="R1853" i="1" s="1"/>
  <c r="Q1855" i="1"/>
  <c r="Q1853" i="1" s="1"/>
  <c r="P1855" i="1"/>
  <c r="N1855" i="1"/>
  <c r="N1853" i="1" s="1"/>
  <c r="M1855" i="1"/>
  <c r="M1853" i="1" s="1"/>
  <c r="L1855" i="1"/>
  <c r="L1853" i="1" s="1"/>
  <c r="K1855" i="1"/>
  <c r="K1853" i="1" s="1"/>
  <c r="J1855" i="1"/>
  <c r="AA1838" i="1"/>
  <c r="AA1837" i="1" s="1"/>
  <c r="Z1838" i="1"/>
  <c r="Z1837" i="1" s="1"/>
  <c r="Y1838" i="1"/>
  <c r="Y1837" i="1" s="1"/>
  <c r="X1838" i="1"/>
  <c r="X1837" i="1" s="1"/>
  <c r="W1838" i="1"/>
  <c r="W1837" i="1" s="1"/>
  <c r="V1838" i="1"/>
  <c r="V1837" i="1" s="1"/>
  <c r="U1838" i="1"/>
  <c r="U1837" i="1" s="1"/>
  <c r="T1838" i="1"/>
  <c r="T1837" i="1" s="1"/>
  <c r="S1838" i="1"/>
  <c r="S1837" i="1" s="1"/>
  <c r="R1838" i="1"/>
  <c r="R1837" i="1" s="1"/>
  <c r="Q1838" i="1"/>
  <c r="Q1837" i="1" s="1"/>
  <c r="P1838" i="1"/>
  <c r="N1838" i="1"/>
  <c r="N1837" i="1" s="1"/>
  <c r="M1838" i="1"/>
  <c r="M1837" i="1" s="1"/>
  <c r="L1838" i="1"/>
  <c r="L1837" i="1" s="1"/>
  <c r="K1838" i="1"/>
  <c r="K1837" i="1" s="1"/>
  <c r="J1838" i="1"/>
  <c r="AA1835" i="1"/>
  <c r="AA1834" i="1" s="1"/>
  <c r="Z1835" i="1"/>
  <c r="Z1834" i="1" s="1"/>
  <c r="Y1835" i="1"/>
  <c r="Y1834" i="1" s="1"/>
  <c r="X1835" i="1"/>
  <c r="X1834" i="1" s="1"/>
  <c r="W1835" i="1"/>
  <c r="W1834" i="1" s="1"/>
  <c r="V1835" i="1"/>
  <c r="V1834" i="1" s="1"/>
  <c r="U1835" i="1"/>
  <c r="U1834" i="1" s="1"/>
  <c r="T1835" i="1"/>
  <c r="T1834" i="1" s="1"/>
  <c r="S1835" i="1"/>
  <c r="S1834" i="1" s="1"/>
  <c r="R1835" i="1"/>
  <c r="R1834" i="1" s="1"/>
  <c r="Q1835" i="1"/>
  <c r="Q1834" i="1" s="1"/>
  <c r="P1835" i="1"/>
  <c r="N1835" i="1"/>
  <c r="N1834" i="1" s="1"/>
  <c r="M1835" i="1"/>
  <c r="M1834" i="1" s="1"/>
  <c r="L1835" i="1"/>
  <c r="L1834" i="1" s="1"/>
  <c r="K1835" i="1"/>
  <c r="K1834" i="1" s="1"/>
  <c r="J1835" i="1"/>
  <c r="AA1830" i="1"/>
  <c r="AA1821" i="1" s="1"/>
  <c r="Z1830" i="1"/>
  <c r="Z1821" i="1" s="1"/>
  <c r="Y1830" i="1"/>
  <c r="X1830" i="1"/>
  <c r="X1821" i="1" s="1"/>
  <c r="W1830" i="1"/>
  <c r="W1821" i="1" s="1"/>
  <c r="V1830" i="1"/>
  <c r="V1821" i="1" s="1"/>
  <c r="U1830" i="1"/>
  <c r="U1821" i="1" s="1"/>
  <c r="T1830" i="1"/>
  <c r="T1821" i="1" s="1"/>
  <c r="S1830" i="1"/>
  <c r="R1830" i="1"/>
  <c r="R1821" i="1" s="1"/>
  <c r="Q1830" i="1"/>
  <c r="Q1821" i="1" s="1"/>
  <c r="P1830" i="1"/>
  <c r="N1830" i="1"/>
  <c r="N1821" i="1" s="1"/>
  <c r="M1830" i="1"/>
  <c r="M1821" i="1" s="1"/>
  <c r="L1830" i="1"/>
  <c r="L1821" i="1" s="1"/>
  <c r="K1830" i="1"/>
  <c r="K1821" i="1" s="1"/>
  <c r="J1830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N1819" i="1"/>
  <c r="M1819" i="1"/>
  <c r="L1819" i="1"/>
  <c r="K1819" i="1"/>
  <c r="J1819" i="1"/>
  <c r="AA1813" i="1"/>
  <c r="AA1811" i="1" s="1"/>
  <c r="Z1813" i="1"/>
  <c r="Z1811" i="1" s="1"/>
  <c r="Y1813" i="1"/>
  <c r="Y1811" i="1" s="1"/>
  <c r="X1813" i="1"/>
  <c r="X1811" i="1" s="1"/>
  <c r="W1813" i="1"/>
  <c r="W1811" i="1" s="1"/>
  <c r="V1813" i="1"/>
  <c r="V1811" i="1" s="1"/>
  <c r="U1813" i="1"/>
  <c r="U1811" i="1" s="1"/>
  <c r="T1813" i="1"/>
  <c r="T1811" i="1" s="1"/>
  <c r="S1813" i="1"/>
  <c r="S1811" i="1" s="1"/>
  <c r="R1813" i="1"/>
  <c r="R1811" i="1" s="1"/>
  <c r="Q1813" i="1"/>
  <c r="Q1811" i="1" s="1"/>
  <c r="P1813" i="1"/>
  <c r="N1813" i="1"/>
  <c r="N1811" i="1" s="1"/>
  <c r="M1813" i="1"/>
  <c r="M1811" i="1" s="1"/>
  <c r="L1813" i="1"/>
  <c r="L1811" i="1" s="1"/>
  <c r="K1813" i="1"/>
  <c r="K1811" i="1" s="1"/>
  <c r="J1813" i="1"/>
  <c r="AA1796" i="1"/>
  <c r="AA1795" i="1" s="1"/>
  <c r="Z1796" i="1"/>
  <c r="Z1795" i="1" s="1"/>
  <c r="Y1796" i="1"/>
  <c r="Y1795" i="1" s="1"/>
  <c r="X1796" i="1"/>
  <c r="X1795" i="1" s="1"/>
  <c r="W1796" i="1"/>
  <c r="W1795" i="1" s="1"/>
  <c r="V1796" i="1"/>
  <c r="V1795" i="1" s="1"/>
  <c r="U1796" i="1"/>
  <c r="U1795" i="1" s="1"/>
  <c r="T1796" i="1"/>
  <c r="T1795" i="1" s="1"/>
  <c r="S1796" i="1"/>
  <c r="S1795" i="1" s="1"/>
  <c r="R1796" i="1"/>
  <c r="R1795" i="1" s="1"/>
  <c r="Q1796" i="1"/>
  <c r="Q1795" i="1" s="1"/>
  <c r="P1796" i="1"/>
  <c r="N1796" i="1"/>
  <c r="N1795" i="1" s="1"/>
  <c r="M1796" i="1"/>
  <c r="M1795" i="1" s="1"/>
  <c r="L1796" i="1"/>
  <c r="L1795" i="1" s="1"/>
  <c r="K1796" i="1"/>
  <c r="K1795" i="1" s="1"/>
  <c r="J1796" i="1"/>
  <c r="AA1793" i="1"/>
  <c r="AA1792" i="1" s="1"/>
  <c r="Z1793" i="1"/>
  <c r="Z1792" i="1" s="1"/>
  <c r="Y1793" i="1"/>
  <c r="Y1792" i="1" s="1"/>
  <c r="X1793" i="1"/>
  <c r="X1792" i="1" s="1"/>
  <c r="W1793" i="1"/>
  <c r="W1792" i="1" s="1"/>
  <c r="V1793" i="1"/>
  <c r="V1792" i="1" s="1"/>
  <c r="U1793" i="1"/>
  <c r="U1792" i="1" s="1"/>
  <c r="T1793" i="1"/>
  <c r="T1792" i="1" s="1"/>
  <c r="S1793" i="1"/>
  <c r="S1792" i="1" s="1"/>
  <c r="R1793" i="1"/>
  <c r="R1792" i="1" s="1"/>
  <c r="Q1793" i="1"/>
  <c r="Q1792" i="1" s="1"/>
  <c r="P1793" i="1"/>
  <c r="N1793" i="1"/>
  <c r="N1792" i="1" s="1"/>
  <c r="M1793" i="1"/>
  <c r="M1792" i="1" s="1"/>
  <c r="L1793" i="1"/>
  <c r="L1792" i="1" s="1"/>
  <c r="K1793" i="1"/>
  <c r="K1792" i="1" s="1"/>
  <c r="J1793" i="1"/>
  <c r="AA1788" i="1"/>
  <c r="Z1788" i="1"/>
  <c r="Z1779" i="1" s="1"/>
  <c r="Y1788" i="1"/>
  <c r="Y1779" i="1" s="1"/>
  <c r="X1788" i="1"/>
  <c r="X1779" i="1" s="1"/>
  <c r="W1788" i="1"/>
  <c r="W1779" i="1" s="1"/>
  <c r="V1788" i="1"/>
  <c r="V1779" i="1" s="1"/>
  <c r="U1788" i="1"/>
  <c r="T1788" i="1"/>
  <c r="T1779" i="1" s="1"/>
  <c r="S1788" i="1"/>
  <c r="S1779" i="1" s="1"/>
  <c r="R1788" i="1"/>
  <c r="R1779" i="1" s="1"/>
  <c r="Q1788" i="1"/>
  <c r="Q1779" i="1" s="1"/>
  <c r="P1788" i="1"/>
  <c r="N1788" i="1"/>
  <c r="N1779" i="1" s="1"/>
  <c r="M1788" i="1"/>
  <c r="M1779" i="1" s="1"/>
  <c r="L1788" i="1"/>
  <c r="L1779" i="1" s="1"/>
  <c r="K1788" i="1"/>
  <c r="K1779" i="1" s="1"/>
  <c r="J1788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N1777" i="1"/>
  <c r="M1777" i="1"/>
  <c r="L1777" i="1"/>
  <c r="K1777" i="1"/>
  <c r="J1777" i="1"/>
  <c r="AA1771" i="1"/>
  <c r="AA1769" i="1" s="1"/>
  <c r="Z1771" i="1"/>
  <c r="Z1769" i="1" s="1"/>
  <c r="Y1771" i="1"/>
  <c r="Y1769" i="1" s="1"/>
  <c r="X1771" i="1"/>
  <c r="X1769" i="1" s="1"/>
  <c r="W1771" i="1"/>
  <c r="W1769" i="1" s="1"/>
  <c r="V1771" i="1"/>
  <c r="V1769" i="1" s="1"/>
  <c r="U1771" i="1"/>
  <c r="U1769" i="1" s="1"/>
  <c r="T1771" i="1"/>
  <c r="T1769" i="1" s="1"/>
  <c r="S1771" i="1"/>
  <c r="S1769" i="1" s="1"/>
  <c r="R1771" i="1"/>
  <c r="R1769" i="1" s="1"/>
  <c r="Q1771" i="1"/>
  <c r="Q1769" i="1" s="1"/>
  <c r="P1771" i="1"/>
  <c r="N1771" i="1"/>
  <c r="N1769" i="1" s="1"/>
  <c r="M1771" i="1"/>
  <c r="M1769" i="1" s="1"/>
  <c r="L1771" i="1"/>
  <c r="L1769" i="1" s="1"/>
  <c r="K1771" i="1"/>
  <c r="K1769" i="1" s="1"/>
  <c r="J1771" i="1"/>
  <c r="AA1755" i="1"/>
  <c r="AA1754" i="1" s="1"/>
  <c r="Z1755" i="1"/>
  <c r="Z1754" i="1" s="1"/>
  <c r="Y1755" i="1"/>
  <c r="Y1754" i="1" s="1"/>
  <c r="X1755" i="1"/>
  <c r="X1754" i="1" s="1"/>
  <c r="W1755" i="1"/>
  <c r="W1754" i="1" s="1"/>
  <c r="V1755" i="1"/>
  <c r="V1754" i="1" s="1"/>
  <c r="U1755" i="1"/>
  <c r="U1754" i="1" s="1"/>
  <c r="T1755" i="1"/>
  <c r="T1754" i="1" s="1"/>
  <c r="S1755" i="1"/>
  <c r="S1754" i="1" s="1"/>
  <c r="R1755" i="1"/>
  <c r="R1754" i="1" s="1"/>
  <c r="Q1755" i="1"/>
  <c r="Q1754" i="1" s="1"/>
  <c r="P1755" i="1"/>
  <c r="N1755" i="1"/>
  <c r="N1754" i="1" s="1"/>
  <c r="M1755" i="1"/>
  <c r="M1754" i="1" s="1"/>
  <c r="L1755" i="1"/>
  <c r="L1754" i="1" s="1"/>
  <c r="K1755" i="1"/>
  <c r="K1754" i="1" s="1"/>
  <c r="J1755" i="1"/>
  <c r="AA1752" i="1"/>
  <c r="AA1751" i="1" s="1"/>
  <c r="Z1752" i="1"/>
  <c r="Z1751" i="1" s="1"/>
  <c r="Y1752" i="1"/>
  <c r="Y1751" i="1" s="1"/>
  <c r="X1752" i="1"/>
  <c r="X1751" i="1" s="1"/>
  <c r="W1752" i="1"/>
  <c r="W1751" i="1" s="1"/>
  <c r="V1752" i="1"/>
  <c r="V1751" i="1" s="1"/>
  <c r="U1752" i="1"/>
  <c r="U1751" i="1" s="1"/>
  <c r="T1752" i="1"/>
  <c r="T1751" i="1" s="1"/>
  <c r="S1752" i="1"/>
  <c r="S1751" i="1" s="1"/>
  <c r="R1752" i="1"/>
  <c r="R1751" i="1" s="1"/>
  <c r="Q1752" i="1"/>
  <c r="Q1751" i="1" s="1"/>
  <c r="P1752" i="1"/>
  <c r="N1752" i="1"/>
  <c r="N1751" i="1" s="1"/>
  <c r="M1752" i="1"/>
  <c r="M1751" i="1" s="1"/>
  <c r="L1752" i="1"/>
  <c r="L1751" i="1" s="1"/>
  <c r="K1752" i="1"/>
  <c r="K1751" i="1" s="1"/>
  <c r="J1752" i="1"/>
  <c r="AA1747" i="1"/>
  <c r="AA1738" i="1" s="1"/>
  <c r="Z1747" i="1"/>
  <c r="Z1738" i="1" s="1"/>
  <c r="Y1747" i="1"/>
  <c r="Y1738" i="1" s="1"/>
  <c r="X1747" i="1"/>
  <c r="X1738" i="1" s="1"/>
  <c r="W1747" i="1"/>
  <c r="W1738" i="1" s="1"/>
  <c r="V1747" i="1"/>
  <c r="V1738" i="1" s="1"/>
  <c r="U1747" i="1"/>
  <c r="U1738" i="1" s="1"/>
  <c r="T1747" i="1"/>
  <c r="T1738" i="1" s="1"/>
  <c r="S1747" i="1"/>
  <c r="S1738" i="1" s="1"/>
  <c r="R1747" i="1"/>
  <c r="R1738" i="1" s="1"/>
  <c r="Q1747" i="1"/>
  <c r="Q1738" i="1" s="1"/>
  <c r="P1747" i="1"/>
  <c r="N1747" i="1"/>
  <c r="N1738" i="1" s="1"/>
  <c r="M1747" i="1"/>
  <c r="M1738" i="1" s="1"/>
  <c r="L1747" i="1"/>
  <c r="L1738" i="1" s="1"/>
  <c r="K1747" i="1"/>
  <c r="K1738" i="1" s="1"/>
  <c r="J1747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N1736" i="1"/>
  <c r="M1736" i="1"/>
  <c r="L1736" i="1"/>
  <c r="K1736" i="1"/>
  <c r="J1736" i="1"/>
  <c r="AA1730" i="1"/>
  <c r="AA1728" i="1" s="1"/>
  <c r="Z1730" i="1"/>
  <c r="Z1728" i="1" s="1"/>
  <c r="Y1730" i="1"/>
  <c r="Y1728" i="1" s="1"/>
  <c r="X1730" i="1"/>
  <c r="X1728" i="1" s="1"/>
  <c r="W1730" i="1"/>
  <c r="W1728" i="1" s="1"/>
  <c r="V1730" i="1"/>
  <c r="V1728" i="1" s="1"/>
  <c r="U1730" i="1"/>
  <c r="U1728" i="1" s="1"/>
  <c r="T1730" i="1"/>
  <c r="T1728" i="1" s="1"/>
  <c r="S1730" i="1"/>
  <c r="S1728" i="1" s="1"/>
  <c r="R1730" i="1"/>
  <c r="R1728" i="1" s="1"/>
  <c r="Q1730" i="1"/>
  <c r="Q1728" i="1" s="1"/>
  <c r="P1730" i="1"/>
  <c r="N1730" i="1"/>
  <c r="N1728" i="1" s="1"/>
  <c r="M1730" i="1"/>
  <c r="M1728" i="1" s="1"/>
  <c r="L1730" i="1"/>
  <c r="L1728" i="1" s="1"/>
  <c r="K1730" i="1"/>
  <c r="K1728" i="1" s="1"/>
  <c r="J1730" i="1"/>
  <c r="AA1713" i="1"/>
  <c r="AA1712" i="1" s="1"/>
  <c r="Z1713" i="1"/>
  <c r="Z1712" i="1" s="1"/>
  <c r="Y1713" i="1"/>
  <c r="Y1712" i="1" s="1"/>
  <c r="X1713" i="1"/>
  <c r="X1712" i="1" s="1"/>
  <c r="W1713" i="1"/>
  <c r="W1712" i="1" s="1"/>
  <c r="V1713" i="1"/>
  <c r="V1712" i="1" s="1"/>
  <c r="U1713" i="1"/>
  <c r="U1712" i="1" s="1"/>
  <c r="T1713" i="1"/>
  <c r="T1712" i="1" s="1"/>
  <c r="S1713" i="1"/>
  <c r="S1712" i="1" s="1"/>
  <c r="R1713" i="1"/>
  <c r="R1712" i="1" s="1"/>
  <c r="Q1713" i="1"/>
  <c r="Q1712" i="1" s="1"/>
  <c r="P1713" i="1"/>
  <c r="N1713" i="1"/>
  <c r="N1712" i="1" s="1"/>
  <c r="M1713" i="1"/>
  <c r="M1712" i="1" s="1"/>
  <c r="L1713" i="1"/>
  <c r="L1712" i="1" s="1"/>
  <c r="K1713" i="1"/>
  <c r="K1712" i="1" s="1"/>
  <c r="J1713" i="1"/>
  <c r="AA1710" i="1"/>
  <c r="AA1709" i="1" s="1"/>
  <c r="Z1710" i="1"/>
  <c r="Z1709" i="1" s="1"/>
  <c r="Y1710" i="1"/>
  <c r="Y1709" i="1" s="1"/>
  <c r="X1710" i="1"/>
  <c r="X1709" i="1" s="1"/>
  <c r="W1710" i="1"/>
  <c r="W1709" i="1" s="1"/>
  <c r="V1710" i="1"/>
  <c r="V1709" i="1" s="1"/>
  <c r="U1710" i="1"/>
  <c r="U1709" i="1" s="1"/>
  <c r="T1710" i="1"/>
  <c r="T1709" i="1" s="1"/>
  <c r="S1710" i="1"/>
  <c r="S1709" i="1" s="1"/>
  <c r="R1710" i="1"/>
  <c r="R1709" i="1" s="1"/>
  <c r="Q1710" i="1"/>
  <c r="Q1709" i="1" s="1"/>
  <c r="P1710" i="1"/>
  <c r="N1710" i="1"/>
  <c r="N1709" i="1" s="1"/>
  <c r="M1710" i="1"/>
  <c r="M1709" i="1" s="1"/>
  <c r="L1710" i="1"/>
  <c r="L1709" i="1" s="1"/>
  <c r="K1710" i="1"/>
  <c r="K1709" i="1" s="1"/>
  <c r="J1710" i="1"/>
  <c r="AA1703" i="1"/>
  <c r="AA1694" i="1" s="1"/>
  <c r="Z1703" i="1"/>
  <c r="Z1694" i="1" s="1"/>
  <c r="Y1703" i="1"/>
  <c r="Y1694" i="1" s="1"/>
  <c r="X1703" i="1"/>
  <c r="X1694" i="1" s="1"/>
  <c r="W1703" i="1"/>
  <c r="W1694" i="1" s="1"/>
  <c r="V1703" i="1"/>
  <c r="V1694" i="1" s="1"/>
  <c r="U1703" i="1"/>
  <c r="U1694" i="1" s="1"/>
  <c r="T1703" i="1"/>
  <c r="T1694" i="1" s="1"/>
  <c r="S1703" i="1"/>
  <c r="S1694" i="1" s="1"/>
  <c r="R1703" i="1"/>
  <c r="R1694" i="1" s="1"/>
  <c r="Q1703" i="1"/>
  <c r="Q1694" i="1" s="1"/>
  <c r="P1703" i="1"/>
  <c r="N1703" i="1"/>
  <c r="N1694" i="1" s="1"/>
  <c r="M1703" i="1"/>
  <c r="M1694" i="1" s="1"/>
  <c r="L1703" i="1"/>
  <c r="L1694" i="1" s="1"/>
  <c r="K1703" i="1"/>
  <c r="K1694" i="1" s="1"/>
  <c r="J1703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N1692" i="1"/>
  <c r="M1692" i="1"/>
  <c r="L1692" i="1"/>
  <c r="K1692" i="1"/>
  <c r="J1692" i="1"/>
  <c r="AA1686" i="1"/>
  <c r="AA1684" i="1" s="1"/>
  <c r="Z1686" i="1"/>
  <c r="Z1684" i="1" s="1"/>
  <c r="Y1686" i="1"/>
  <c r="Y1684" i="1" s="1"/>
  <c r="X1686" i="1"/>
  <c r="X1684" i="1" s="1"/>
  <c r="W1686" i="1"/>
  <c r="W1684" i="1" s="1"/>
  <c r="V1686" i="1"/>
  <c r="V1684" i="1" s="1"/>
  <c r="U1686" i="1"/>
  <c r="U1684" i="1" s="1"/>
  <c r="T1686" i="1"/>
  <c r="T1684" i="1" s="1"/>
  <c r="S1686" i="1"/>
  <c r="S1684" i="1" s="1"/>
  <c r="R1686" i="1"/>
  <c r="R1684" i="1" s="1"/>
  <c r="Q1686" i="1"/>
  <c r="Q1684" i="1" s="1"/>
  <c r="P1686" i="1"/>
  <c r="N1686" i="1"/>
  <c r="N1684" i="1" s="1"/>
  <c r="M1686" i="1"/>
  <c r="M1684" i="1" s="1"/>
  <c r="L1686" i="1"/>
  <c r="L1684" i="1" s="1"/>
  <c r="K1686" i="1"/>
  <c r="K1684" i="1" s="1"/>
  <c r="J1686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N1668" i="1"/>
  <c r="M1668" i="1"/>
  <c r="L1668" i="1"/>
  <c r="K1668" i="1"/>
  <c r="J1668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N1667" i="1"/>
  <c r="M1667" i="1"/>
  <c r="L1667" i="1"/>
  <c r="K1667" i="1"/>
  <c r="J1667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N1666" i="1"/>
  <c r="M1666" i="1"/>
  <c r="L1666" i="1"/>
  <c r="K1666" i="1"/>
  <c r="J1666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N1658" i="1"/>
  <c r="M1658" i="1"/>
  <c r="L1658" i="1"/>
  <c r="K1658" i="1"/>
  <c r="J1658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N1654" i="1"/>
  <c r="M1654" i="1"/>
  <c r="L1654" i="1"/>
  <c r="K1654" i="1"/>
  <c r="J1654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N1653" i="1"/>
  <c r="M1653" i="1"/>
  <c r="L1653" i="1"/>
  <c r="K1653" i="1"/>
  <c r="J1653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N1652" i="1"/>
  <c r="M1652" i="1"/>
  <c r="L1652" i="1"/>
  <c r="K1652" i="1"/>
  <c r="J1652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N1651" i="1"/>
  <c r="M1651" i="1"/>
  <c r="L1651" i="1"/>
  <c r="K1651" i="1"/>
  <c r="J1651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N1650" i="1"/>
  <c r="M1650" i="1"/>
  <c r="L1650" i="1"/>
  <c r="K1650" i="1"/>
  <c r="J1650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N1649" i="1"/>
  <c r="M1649" i="1"/>
  <c r="L1649" i="1"/>
  <c r="K1649" i="1"/>
  <c r="J1649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N1648" i="1"/>
  <c r="M1648" i="1"/>
  <c r="L1648" i="1"/>
  <c r="K1648" i="1"/>
  <c r="J1648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N1647" i="1"/>
  <c r="M1647" i="1"/>
  <c r="L1647" i="1"/>
  <c r="K1647" i="1"/>
  <c r="J1647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N1645" i="1"/>
  <c r="M1645" i="1"/>
  <c r="L1645" i="1"/>
  <c r="K1645" i="1"/>
  <c r="J1645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N1643" i="1"/>
  <c r="M1643" i="1"/>
  <c r="L1643" i="1"/>
  <c r="K1643" i="1"/>
  <c r="J1643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N1642" i="1"/>
  <c r="M1642" i="1"/>
  <c r="L1642" i="1"/>
  <c r="K1642" i="1"/>
  <c r="J1642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N1641" i="1"/>
  <c r="M1641" i="1"/>
  <c r="L1641" i="1"/>
  <c r="K1641" i="1"/>
  <c r="J1641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N1640" i="1"/>
  <c r="M1640" i="1"/>
  <c r="L1640" i="1"/>
  <c r="K1640" i="1"/>
  <c r="J1640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N1639" i="1"/>
  <c r="M1639" i="1"/>
  <c r="L1639" i="1"/>
  <c r="K1639" i="1"/>
  <c r="J1639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N1637" i="1"/>
  <c r="M1637" i="1"/>
  <c r="L1637" i="1"/>
  <c r="K1637" i="1"/>
  <c r="J1637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N1625" i="1"/>
  <c r="M1625" i="1"/>
  <c r="L1625" i="1"/>
  <c r="K1625" i="1"/>
  <c r="J1625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N1624" i="1"/>
  <c r="M1624" i="1"/>
  <c r="L1624" i="1"/>
  <c r="K1624" i="1"/>
  <c r="J1624" i="1"/>
  <c r="AA1617" i="1"/>
  <c r="AA1616" i="1" s="1"/>
  <c r="Z1617" i="1"/>
  <c r="Z1616" i="1" s="1"/>
  <c r="Y1617" i="1"/>
  <c r="Y1616" i="1" s="1"/>
  <c r="X1617" i="1"/>
  <c r="X1616" i="1" s="1"/>
  <c r="W1617" i="1"/>
  <c r="W1616" i="1" s="1"/>
  <c r="V1617" i="1"/>
  <c r="V1616" i="1" s="1"/>
  <c r="U1617" i="1"/>
  <c r="U1616" i="1" s="1"/>
  <c r="T1617" i="1"/>
  <c r="T1616" i="1" s="1"/>
  <c r="S1617" i="1"/>
  <c r="S1616" i="1" s="1"/>
  <c r="R1617" i="1"/>
  <c r="R1616" i="1" s="1"/>
  <c r="Q1617" i="1"/>
  <c r="Q1616" i="1" s="1"/>
  <c r="P1617" i="1"/>
  <c r="N1617" i="1"/>
  <c r="N1616" i="1" s="1"/>
  <c r="M1617" i="1"/>
  <c r="M1616" i="1" s="1"/>
  <c r="L1617" i="1"/>
  <c r="L1616" i="1" s="1"/>
  <c r="K1617" i="1"/>
  <c r="K1616" i="1" s="1"/>
  <c r="J1617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N1613" i="1"/>
  <c r="M1613" i="1"/>
  <c r="L1613" i="1"/>
  <c r="K1613" i="1"/>
  <c r="J1613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N1609" i="1"/>
  <c r="M1609" i="1"/>
  <c r="L1609" i="1"/>
  <c r="K1609" i="1"/>
  <c r="J1609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N1600" i="1"/>
  <c r="M1600" i="1"/>
  <c r="L1600" i="1"/>
  <c r="K1600" i="1"/>
  <c r="J1600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N1597" i="1"/>
  <c r="M1597" i="1"/>
  <c r="L1597" i="1"/>
  <c r="K1597" i="1"/>
  <c r="J1597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N1595" i="1"/>
  <c r="M1595" i="1"/>
  <c r="L1595" i="1"/>
  <c r="K1595" i="1"/>
  <c r="J1595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N1588" i="1"/>
  <c r="M1588" i="1"/>
  <c r="L1588" i="1"/>
  <c r="K1588" i="1"/>
  <c r="J1588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N1584" i="1"/>
  <c r="M1584" i="1"/>
  <c r="L1584" i="1"/>
  <c r="K1584" i="1"/>
  <c r="J1584" i="1"/>
  <c r="AA1578" i="1"/>
  <c r="AA1576" i="1" s="1"/>
  <c r="Z1578" i="1"/>
  <c r="Z1576" i="1" s="1"/>
  <c r="Y1578" i="1"/>
  <c r="Y1576" i="1" s="1"/>
  <c r="X1578" i="1"/>
  <c r="X1576" i="1" s="1"/>
  <c r="W1578" i="1"/>
  <c r="W1576" i="1" s="1"/>
  <c r="V1578" i="1"/>
  <c r="V1576" i="1" s="1"/>
  <c r="U1578" i="1"/>
  <c r="U1576" i="1" s="1"/>
  <c r="T1578" i="1"/>
  <c r="T1576" i="1" s="1"/>
  <c r="S1578" i="1"/>
  <c r="S1576" i="1" s="1"/>
  <c r="R1578" i="1"/>
  <c r="R1576" i="1" s="1"/>
  <c r="Q1578" i="1"/>
  <c r="Q1576" i="1" s="1"/>
  <c r="P1578" i="1"/>
  <c r="N1578" i="1"/>
  <c r="N1576" i="1" s="1"/>
  <c r="M1578" i="1"/>
  <c r="M1576" i="1" s="1"/>
  <c r="L1578" i="1"/>
  <c r="L1576" i="1" s="1"/>
  <c r="K1578" i="1"/>
  <c r="K1576" i="1" s="1"/>
  <c r="J1578" i="1"/>
  <c r="AA1556" i="1"/>
  <c r="AA1555" i="1" s="1"/>
  <c r="Z1556" i="1"/>
  <c r="Z1555" i="1" s="1"/>
  <c r="Y1556" i="1"/>
  <c r="Y1555" i="1" s="1"/>
  <c r="X1556" i="1"/>
  <c r="X1555" i="1" s="1"/>
  <c r="W1556" i="1"/>
  <c r="W1555" i="1" s="1"/>
  <c r="V1556" i="1"/>
  <c r="V1555" i="1" s="1"/>
  <c r="U1556" i="1"/>
  <c r="U1555" i="1" s="1"/>
  <c r="T1556" i="1"/>
  <c r="T1555" i="1" s="1"/>
  <c r="S1556" i="1"/>
  <c r="S1555" i="1" s="1"/>
  <c r="R1556" i="1"/>
  <c r="R1555" i="1" s="1"/>
  <c r="Q1556" i="1"/>
  <c r="Q1555" i="1" s="1"/>
  <c r="P1556" i="1"/>
  <c r="N1556" i="1"/>
  <c r="N1555" i="1" s="1"/>
  <c r="M1556" i="1"/>
  <c r="M1555" i="1" s="1"/>
  <c r="L1556" i="1"/>
  <c r="L1555" i="1" s="1"/>
  <c r="K1556" i="1"/>
  <c r="K1555" i="1" s="1"/>
  <c r="J1556" i="1"/>
  <c r="AA1552" i="1"/>
  <c r="AA1551" i="1" s="1"/>
  <c r="Z1552" i="1"/>
  <c r="Z1551" i="1" s="1"/>
  <c r="Y1552" i="1"/>
  <c r="Y1551" i="1" s="1"/>
  <c r="X1552" i="1"/>
  <c r="X1551" i="1" s="1"/>
  <c r="W1552" i="1"/>
  <c r="W1551" i="1" s="1"/>
  <c r="V1552" i="1"/>
  <c r="V1551" i="1" s="1"/>
  <c r="U1552" i="1"/>
  <c r="U1551" i="1" s="1"/>
  <c r="T1552" i="1"/>
  <c r="T1551" i="1" s="1"/>
  <c r="S1552" i="1"/>
  <c r="S1551" i="1" s="1"/>
  <c r="R1552" i="1"/>
  <c r="R1551" i="1" s="1"/>
  <c r="Q1552" i="1"/>
  <c r="Q1551" i="1" s="1"/>
  <c r="P1552" i="1"/>
  <c r="N1552" i="1"/>
  <c r="N1551" i="1" s="1"/>
  <c r="M1552" i="1"/>
  <c r="M1551" i="1" s="1"/>
  <c r="L1552" i="1"/>
  <c r="L1551" i="1" s="1"/>
  <c r="K1552" i="1"/>
  <c r="K1551" i="1" s="1"/>
  <c r="J1552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N1547" i="1"/>
  <c r="M1547" i="1"/>
  <c r="L1547" i="1"/>
  <c r="K1547" i="1"/>
  <c r="J1547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N1536" i="1"/>
  <c r="M1536" i="1"/>
  <c r="L1536" i="1"/>
  <c r="K1536" i="1"/>
  <c r="J1536" i="1"/>
  <c r="AA1531" i="1"/>
  <c r="AA1529" i="1" s="1"/>
  <c r="Z1531" i="1"/>
  <c r="Z1529" i="1" s="1"/>
  <c r="Y1531" i="1"/>
  <c r="Y1529" i="1" s="1"/>
  <c r="X1531" i="1"/>
  <c r="X1529" i="1" s="1"/>
  <c r="W1531" i="1"/>
  <c r="W1529" i="1" s="1"/>
  <c r="V1531" i="1"/>
  <c r="V1529" i="1" s="1"/>
  <c r="U1531" i="1"/>
  <c r="U1529" i="1" s="1"/>
  <c r="T1531" i="1"/>
  <c r="T1529" i="1" s="1"/>
  <c r="S1531" i="1"/>
  <c r="S1529" i="1" s="1"/>
  <c r="R1531" i="1"/>
  <c r="R1529" i="1" s="1"/>
  <c r="Q1531" i="1"/>
  <c r="Q1529" i="1" s="1"/>
  <c r="P1531" i="1"/>
  <c r="N1531" i="1"/>
  <c r="N1529" i="1" s="1"/>
  <c r="M1531" i="1"/>
  <c r="M1529" i="1" s="1"/>
  <c r="L1531" i="1"/>
  <c r="L1529" i="1" s="1"/>
  <c r="K1531" i="1"/>
  <c r="K1529" i="1" s="1"/>
  <c r="J1531" i="1"/>
  <c r="AA1510" i="1"/>
  <c r="AA1509" i="1" s="1"/>
  <c r="Z1510" i="1"/>
  <c r="Z1509" i="1" s="1"/>
  <c r="Y1510" i="1"/>
  <c r="Y1509" i="1" s="1"/>
  <c r="X1510" i="1"/>
  <c r="X1509" i="1" s="1"/>
  <c r="W1510" i="1"/>
  <c r="W1509" i="1" s="1"/>
  <c r="V1510" i="1"/>
  <c r="V1509" i="1" s="1"/>
  <c r="U1510" i="1"/>
  <c r="U1509" i="1" s="1"/>
  <c r="T1510" i="1"/>
  <c r="T1509" i="1" s="1"/>
  <c r="S1510" i="1"/>
  <c r="S1509" i="1" s="1"/>
  <c r="R1510" i="1"/>
  <c r="R1509" i="1" s="1"/>
  <c r="Q1510" i="1"/>
  <c r="Q1509" i="1" s="1"/>
  <c r="P1510" i="1"/>
  <c r="N1510" i="1"/>
  <c r="N1509" i="1" s="1"/>
  <c r="M1510" i="1"/>
  <c r="M1509" i="1" s="1"/>
  <c r="L1510" i="1"/>
  <c r="L1509" i="1" s="1"/>
  <c r="K1510" i="1"/>
  <c r="K1509" i="1" s="1"/>
  <c r="J1510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N1505" i="1"/>
  <c r="M1505" i="1"/>
  <c r="L1505" i="1"/>
  <c r="K1505" i="1"/>
  <c r="J1505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N1494" i="1"/>
  <c r="M1494" i="1"/>
  <c r="L1494" i="1"/>
  <c r="K1494" i="1"/>
  <c r="J1494" i="1"/>
  <c r="AA1488" i="1"/>
  <c r="AA1486" i="1" s="1"/>
  <c r="Z1488" i="1"/>
  <c r="Z1486" i="1" s="1"/>
  <c r="Y1488" i="1"/>
  <c r="Y1486" i="1" s="1"/>
  <c r="X1488" i="1"/>
  <c r="X1486" i="1" s="1"/>
  <c r="W1488" i="1"/>
  <c r="W1486" i="1" s="1"/>
  <c r="V1488" i="1"/>
  <c r="V1486" i="1" s="1"/>
  <c r="U1488" i="1"/>
  <c r="U1486" i="1" s="1"/>
  <c r="T1488" i="1"/>
  <c r="T1486" i="1" s="1"/>
  <c r="S1488" i="1"/>
  <c r="S1486" i="1" s="1"/>
  <c r="R1488" i="1"/>
  <c r="R1486" i="1" s="1"/>
  <c r="Q1488" i="1"/>
  <c r="Q1486" i="1" s="1"/>
  <c r="P1488" i="1"/>
  <c r="N1488" i="1"/>
  <c r="N1486" i="1" s="1"/>
  <c r="M1488" i="1"/>
  <c r="M1486" i="1" s="1"/>
  <c r="L1488" i="1"/>
  <c r="L1486" i="1" s="1"/>
  <c r="K1488" i="1"/>
  <c r="K1486" i="1" s="1"/>
  <c r="J1488" i="1"/>
  <c r="AA1467" i="1"/>
  <c r="AA1466" i="1" s="1"/>
  <c r="Z1467" i="1"/>
  <c r="Z1466" i="1" s="1"/>
  <c r="Y1467" i="1"/>
  <c r="Y1466" i="1" s="1"/>
  <c r="X1467" i="1"/>
  <c r="X1466" i="1" s="1"/>
  <c r="W1467" i="1"/>
  <c r="W1466" i="1" s="1"/>
  <c r="V1467" i="1"/>
  <c r="V1466" i="1" s="1"/>
  <c r="U1467" i="1"/>
  <c r="U1466" i="1" s="1"/>
  <c r="T1467" i="1"/>
  <c r="T1466" i="1" s="1"/>
  <c r="S1467" i="1"/>
  <c r="S1466" i="1" s="1"/>
  <c r="R1467" i="1"/>
  <c r="R1466" i="1" s="1"/>
  <c r="Q1467" i="1"/>
  <c r="Q1466" i="1" s="1"/>
  <c r="P1467" i="1"/>
  <c r="N1467" i="1"/>
  <c r="N1466" i="1" s="1"/>
  <c r="M1467" i="1"/>
  <c r="M1466" i="1" s="1"/>
  <c r="L1467" i="1"/>
  <c r="L1466" i="1" s="1"/>
  <c r="K1467" i="1"/>
  <c r="K1466" i="1" s="1"/>
  <c r="J1467" i="1"/>
  <c r="AA1464" i="1"/>
  <c r="AA1463" i="1" s="1"/>
  <c r="Z1464" i="1"/>
  <c r="Z1463" i="1" s="1"/>
  <c r="Y1464" i="1"/>
  <c r="Y1463" i="1" s="1"/>
  <c r="X1464" i="1"/>
  <c r="X1463" i="1" s="1"/>
  <c r="W1464" i="1"/>
  <c r="W1463" i="1" s="1"/>
  <c r="V1464" i="1"/>
  <c r="V1463" i="1" s="1"/>
  <c r="U1464" i="1"/>
  <c r="U1463" i="1" s="1"/>
  <c r="T1464" i="1"/>
  <c r="T1463" i="1" s="1"/>
  <c r="S1464" i="1"/>
  <c r="S1463" i="1" s="1"/>
  <c r="R1464" i="1"/>
  <c r="R1463" i="1" s="1"/>
  <c r="Q1464" i="1"/>
  <c r="Q1463" i="1" s="1"/>
  <c r="P1464" i="1"/>
  <c r="N1464" i="1"/>
  <c r="N1463" i="1" s="1"/>
  <c r="M1464" i="1"/>
  <c r="M1463" i="1" s="1"/>
  <c r="L1464" i="1"/>
  <c r="L1463" i="1" s="1"/>
  <c r="K1464" i="1"/>
  <c r="K1463" i="1" s="1"/>
  <c r="J1464" i="1"/>
  <c r="AA1459" i="1"/>
  <c r="AA1450" i="1" s="1"/>
  <c r="Z1459" i="1"/>
  <c r="Z1450" i="1" s="1"/>
  <c r="Y1459" i="1"/>
  <c r="Y1450" i="1" s="1"/>
  <c r="X1459" i="1"/>
  <c r="X1450" i="1" s="1"/>
  <c r="W1459" i="1"/>
  <c r="W1450" i="1" s="1"/>
  <c r="V1459" i="1"/>
  <c r="V1450" i="1" s="1"/>
  <c r="U1459" i="1"/>
  <c r="U1450" i="1" s="1"/>
  <c r="T1459" i="1"/>
  <c r="T1450" i="1" s="1"/>
  <c r="S1459" i="1"/>
  <c r="S1450" i="1" s="1"/>
  <c r="R1459" i="1"/>
  <c r="R1450" i="1" s="1"/>
  <c r="Q1459" i="1"/>
  <c r="Q1450" i="1" s="1"/>
  <c r="P1459" i="1"/>
  <c r="N1459" i="1"/>
  <c r="N1450" i="1" s="1"/>
  <c r="M1459" i="1"/>
  <c r="M1450" i="1" s="1"/>
  <c r="L1459" i="1"/>
  <c r="L1450" i="1" s="1"/>
  <c r="K1459" i="1"/>
  <c r="K1450" i="1" s="1"/>
  <c r="J1459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N1448" i="1"/>
  <c r="M1448" i="1"/>
  <c r="L1448" i="1"/>
  <c r="K1448" i="1"/>
  <c r="J1448" i="1"/>
  <c r="AA1442" i="1"/>
  <c r="AA1440" i="1" s="1"/>
  <c r="Z1442" i="1"/>
  <c r="Z1440" i="1" s="1"/>
  <c r="Y1442" i="1"/>
  <c r="Y1440" i="1" s="1"/>
  <c r="X1442" i="1"/>
  <c r="X1440" i="1" s="1"/>
  <c r="W1442" i="1"/>
  <c r="W1440" i="1" s="1"/>
  <c r="V1442" i="1"/>
  <c r="V1440" i="1" s="1"/>
  <c r="U1442" i="1"/>
  <c r="U1440" i="1" s="1"/>
  <c r="T1442" i="1"/>
  <c r="T1440" i="1" s="1"/>
  <c r="S1442" i="1"/>
  <c r="S1440" i="1" s="1"/>
  <c r="R1442" i="1"/>
  <c r="R1440" i="1" s="1"/>
  <c r="Q1442" i="1"/>
  <c r="Q1440" i="1" s="1"/>
  <c r="P1442" i="1"/>
  <c r="N1442" i="1"/>
  <c r="N1440" i="1" s="1"/>
  <c r="M1442" i="1"/>
  <c r="M1440" i="1" s="1"/>
  <c r="L1442" i="1"/>
  <c r="L1440" i="1" s="1"/>
  <c r="K1442" i="1"/>
  <c r="K1440" i="1" s="1"/>
  <c r="J1442" i="1"/>
  <c r="AA1425" i="1"/>
  <c r="AA1424" i="1" s="1"/>
  <c r="Z1425" i="1"/>
  <c r="Z1424" i="1" s="1"/>
  <c r="Y1425" i="1"/>
  <c r="Y1424" i="1" s="1"/>
  <c r="X1425" i="1"/>
  <c r="X1424" i="1" s="1"/>
  <c r="W1425" i="1"/>
  <c r="W1424" i="1" s="1"/>
  <c r="V1425" i="1"/>
  <c r="V1424" i="1" s="1"/>
  <c r="U1425" i="1"/>
  <c r="U1424" i="1" s="1"/>
  <c r="T1425" i="1"/>
  <c r="T1424" i="1" s="1"/>
  <c r="S1425" i="1"/>
  <c r="S1424" i="1" s="1"/>
  <c r="R1425" i="1"/>
  <c r="R1424" i="1" s="1"/>
  <c r="Q1425" i="1"/>
  <c r="Q1424" i="1" s="1"/>
  <c r="P1425" i="1"/>
  <c r="N1425" i="1"/>
  <c r="N1424" i="1" s="1"/>
  <c r="M1425" i="1"/>
  <c r="M1424" i="1" s="1"/>
  <c r="L1425" i="1"/>
  <c r="L1424" i="1" s="1"/>
  <c r="K1425" i="1"/>
  <c r="K1424" i="1" s="1"/>
  <c r="J1425" i="1"/>
  <c r="AA1422" i="1"/>
  <c r="AA1421" i="1" s="1"/>
  <c r="Z1422" i="1"/>
  <c r="Z1421" i="1" s="1"/>
  <c r="Y1422" i="1"/>
  <c r="Y1421" i="1" s="1"/>
  <c r="X1422" i="1"/>
  <c r="X1421" i="1" s="1"/>
  <c r="W1422" i="1"/>
  <c r="W1421" i="1" s="1"/>
  <c r="V1422" i="1"/>
  <c r="V1421" i="1" s="1"/>
  <c r="U1422" i="1"/>
  <c r="U1421" i="1" s="1"/>
  <c r="T1422" i="1"/>
  <c r="T1421" i="1" s="1"/>
  <c r="S1422" i="1"/>
  <c r="S1421" i="1" s="1"/>
  <c r="R1422" i="1"/>
  <c r="R1421" i="1" s="1"/>
  <c r="Q1422" i="1"/>
  <c r="Q1421" i="1" s="1"/>
  <c r="P1422" i="1"/>
  <c r="N1422" i="1"/>
  <c r="N1421" i="1" s="1"/>
  <c r="M1422" i="1"/>
  <c r="M1421" i="1" s="1"/>
  <c r="L1422" i="1"/>
  <c r="L1421" i="1" s="1"/>
  <c r="K1422" i="1"/>
  <c r="K1421" i="1" s="1"/>
  <c r="J1422" i="1"/>
  <c r="AA1417" i="1"/>
  <c r="AA1409" i="1" s="1"/>
  <c r="Z1417" i="1"/>
  <c r="Z1409" i="1" s="1"/>
  <c r="Y1417" i="1"/>
  <c r="Y1409" i="1" s="1"/>
  <c r="X1417" i="1"/>
  <c r="X1409" i="1" s="1"/>
  <c r="W1417" i="1"/>
  <c r="W1409" i="1" s="1"/>
  <c r="V1417" i="1"/>
  <c r="V1409" i="1" s="1"/>
  <c r="U1417" i="1"/>
  <c r="U1409" i="1" s="1"/>
  <c r="T1417" i="1"/>
  <c r="T1409" i="1" s="1"/>
  <c r="S1417" i="1"/>
  <c r="S1409" i="1" s="1"/>
  <c r="R1417" i="1"/>
  <c r="R1409" i="1" s="1"/>
  <c r="Q1417" i="1"/>
  <c r="Q1409" i="1" s="1"/>
  <c r="P1417" i="1"/>
  <c r="N1417" i="1"/>
  <c r="N1409" i="1" s="1"/>
  <c r="M1417" i="1"/>
  <c r="M1409" i="1" s="1"/>
  <c r="L1417" i="1"/>
  <c r="L1409" i="1" s="1"/>
  <c r="K1417" i="1"/>
  <c r="K1409" i="1" s="1"/>
  <c r="J141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N1407" i="1"/>
  <c r="M1407" i="1"/>
  <c r="L1407" i="1"/>
  <c r="K1407" i="1"/>
  <c r="J1407" i="1"/>
  <c r="AA1401" i="1"/>
  <c r="AA1399" i="1" s="1"/>
  <c r="Z1401" i="1"/>
  <c r="Z1399" i="1" s="1"/>
  <c r="Y1401" i="1"/>
  <c r="Y1399" i="1" s="1"/>
  <c r="X1401" i="1"/>
  <c r="X1399" i="1" s="1"/>
  <c r="W1401" i="1"/>
  <c r="W1399" i="1" s="1"/>
  <c r="V1401" i="1"/>
  <c r="V1399" i="1" s="1"/>
  <c r="U1401" i="1"/>
  <c r="U1399" i="1" s="1"/>
  <c r="T1401" i="1"/>
  <c r="T1399" i="1" s="1"/>
  <c r="S1401" i="1"/>
  <c r="S1399" i="1" s="1"/>
  <c r="R1401" i="1"/>
  <c r="R1399" i="1" s="1"/>
  <c r="Q1401" i="1"/>
  <c r="Q1399" i="1" s="1"/>
  <c r="P1401" i="1"/>
  <c r="N1401" i="1"/>
  <c r="N1399" i="1" s="1"/>
  <c r="M1401" i="1"/>
  <c r="M1399" i="1" s="1"/>
  <c r="L1401" i="1"/>
  <c r="L1399" i="1" s="1"/>
  <c r="K1401" i="1"/>
  <c r="K1399" i="1" s="1"/>
  <c r="J1401" i="1"/>
  <c r="AA1384" i="1"/>
  <c r="AA1383" i="1" s="1"/>
  <c r="Z1384" i="1"/>
  <c r="Z1383" i="1" s="1"/>
  <c r="Y1384" i="1"/>
  <c r="Y1383" i="1" s="1"/>
  <c r="X1384" i="1"/>
  <c r="X1383" i="1" s="1"/>
  <c r="W1384" i="1"/>
  <c r="W1383" i="1" s="1"/>
  <c r="V1384" i="1"/>
  <c r="V1383" i="1" s="1"/>
  <c r="U1384" i="1"/>
  <c r="U1383" i="1" s="1"/>
  <c r="T1384" i="1"/>
  <c r="T1383" i="1" s="1"/>
  <c r="S1384" i="1"/>
  <c r="S1383" i="1" s="1"/>
  <c r="R1384" i="1"/>
  <c r="R1383" i="1" s="1"/>
  <c r="Q1384" i="1"/>
  <c r="Q1383" i="1" s="1"/>
  <c r="P1384" i="1"/>
  <c r="N1384" i="1"/>
  <c r="N1383" i="1" s="1"/>
  <c r="M1384" i="1"/>
  <c r="M1383" i="1" s="1"/>
  <c r="L1384" i="1"/>
  <c r="L1383" i="1" s="1"/>
  <c r="K1384" i="1"/>
  <c r="K1383" i="1" s="1"/>
  <c r="J1384" i="1"/>
  <c r="AA1381" i="1"/>
  <c r="AA1380" i="1" s="1"/>
  <c r="Z1381" i="1"/>
  <c r="Z1380" i="1" s="1"/>
  <c r="Y1381" i="1"/>
  <c r="Y1380" i="1" s="1"/>
  <c r="X1381" i="1"/>
  <c r="X1380" i="1" s="1"/>
  <c r="W1381" i="1"/>
  <c r="W1380" i="1" s="1"/>
  <c r="V1381" i="1"/>
  <c r="V1380" i="1" s="1"/>
  <c r="U1381" i="1"/>
  <c r="U1380" i="1" s="1"/>
  <c r="T1381" i="1"/>
  <c r="T1380" i="1" s="1"/>
  <c r="S1381" i="1"/>
  <c r="S1380" i="1" s="1"/>
  <c r="R1381" i="1"/>
  <c r="R1380" i="1" s="1"/>
  <c r="Q1381" i="1"/>
  <c r="Q1380" i="1" s="1"/>
  <c r="P1381" i="1"/>
  <c r="N1381" i="1"/>
  <c r="N1380" i="1" s="1"/>
  <c r="M1381" i="1"/>
  <c r="M1380" i="1" s="1"/>
  <c r="L1381" i="1"/>
  <c r="L1380" i="1" s="1"/>
  <c r="K1381" i="1"/>
  <c r="K1380" i="1" s="1"/>
  <c r="J1381" i="1"/>
  <c r="AA1376" i="1"/>
  <c r="AA1368" i="1" s="1"/>
  <c r="Z1376" i="1"/>
  <c r="Z1368" i="1" s="1"/>
  <c r="Y1376" i="1"/>
  <c r="Y1368" i="1" s="1"/>
  <c r="X1376" i="1"/>
  <c r="X1368" i="1" s="1"/>
  <c r="W1376" i="1"/>
  <c r="W1368" i="1" s="1"/>
  <c r="V1376" i="1"/>
  <c r="V1368" i="1" s="1"/>
  <c r="U1376" i="1"/>
  <c r="U1368" i="1" s="1"/>
  <c r="T1376" i="1"/>
  <c r="T1368" i="1" s="1"/>
  <c r="S1376" i="1"/>
  <c r="S1368" i="1" s="1"/>
  <c r="R1376" i="1"/>
  <c r="R1368" i="1" s="1"/>
  <c r="Q1376" i="1"/>
  <c r="Q1368" i="1" s="1"/>
  <c r="P1376" i="1"/>
  <c r="N1376" i="1"/>
  <c r="N1368" i="1" s="1"/>
  <c r="M1376" i="1"/>
  <c r="M1368" i="1" s="1"/>
  <c r="L1376" i="1"/>
  <c r="L1368" i="1" s="1"/>
  <c r="K1376" i="1"/>
  <c r="K1368" i="1" s="1"/>
  <c r="J137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N1366" i="1"/>
  <c r="M1366" i="1"/>
  <c r="L1366" i="1"/>
  <c r="K1366" i="1"/>
  <c r="J1366" i="1"/>
  <c r="AA1360" i="1"/>
  <c r="AA1358" i="1" s="1"/>
  <c r="Z1360" i="1"/>
  <c r="Z1358" i="1" s="1"/>
  <c r="Y1360" i="1"/>
  <c r="Y1358" i="1" s="1"/>
  <c r="X1360" i="1"/>
  <c r="X1358" i="1" s="1"/>
  <c r="W1360" i="1"/>
  <c r="W1358" i="1" s="1"/>
  <c r="V1360" i="1"/>
  <c r="V1358" i="1" s="1"/>
  <c r="U1360" i="1"/>
  <c r="U1358" i="1" s="1"/>
  <c r="T1360" i="1"/>
  <c r="T1358" i="1" s="1"/>
  <c r="S1360" i="1"/>
  <c r="S1358" i="1" s="1"/>
  <c r="R1360" i="1"/>
  <c r="R1358" i="1" s="1"/>
  <c r="Q1360" i="1"/>
  <c r="Q1358" i="1" s="1"/>
  <c r="P1360" i="1"/>
  <c r="N1360" i="1"/>
  <c r="N1358" i="1" s="1"/>
  <c r="M1360" i="1"/>
  <c r="M1358" i="1" s="1"/>
  <c r="L1360" i="1"/>
  <c r="L1358" i="1" s="1"/>
  <c r="K1360" i="1"/>
  <c r="K1358" i="1" s="1"/>
  <c r="J1360" i="1"/>
  <c r="AA1343" i="1"/>
  <c r="AA1342" i="1" s="1"/>
  <c r="Z1343" i="1"/>
  <c r="Z1342" i="1" s="1"/>
  <c r="Y1343" i="1"/>
  <c r="Y1342" i="1" s="1"/>
  <c r="X1343" i="1"/>
  <c r="X1342" i="1" s="1"/>
  <c r="W1343" i="1"/>
  <c r="W1342" i="1" s="1"/>
  <c r="V1343" i="1"/>
  <c r="V1342" i="1" s="1"/>
  <c r="U1343" i="1"/>
  <c r="U1342" i="1" s="1"/>
  <c r="T1343" i="1"/>
  <c r="T1342" i="1" s="1"/>
  <c r="S1343" i="1"/>
  <c r="S1342" i="1" s="1"/>
  <c r="R1343" i="1"/>
  <c r="R1342" i="1" s="1"/>
  <c r="Q1343" i="1"/>
  <c r="Q1342" i="1" s="1"/>
  <c r="P1343" i="1"/>
  <c r="N1343" i="1"/>
  <c r="N1342" i="1" s="1"/>
  <c r="M1343" i="1"/>
  <c r="M1342" i="1" s="1"/>
  <c r="L1343" i="1"/>
  <c r="L1342" i="1" s="1"/>
  <c r="K1343" i="1"/>
  <c r="K1342" i="1" s="1"/>
  <c r="J1343" i="1"/>
  <c r="AA1340" i="1"/>
  <c r="AA1339" i="1" s="1"/>
  <c r="Z1340" i="1"/>
  <c r="Z1339" i="1" s="1"/>
  <c r="Y1340" i="1"/>
  <c r="Y1339" i="1" s="1"/>
  <c r="X1340" i="1"/>
  <c r="X1339" i="1" s="1"/>
  <c r="W1340" i="1"/>
  <c r="W1339" i="1" s="1"/>
  <c r="V1340" i="1"/>
  <c r="V1339" i="1" s="1"/>
  <c r="U1340" i="1"/>
  <c r="U1339" i="1" s="1"/>
  <c r="T1340" i="1"/>
  <c r="T1339" i="1" s="1"/>
  <c r="S1340" i="1"/>
  <c r="S1339" i="1" s="1"/>
  <c r="R1340" i="1"/>
  <c r="R1339" i="1" s="1"/>
  <c r="Q1340" i="1"/>
  <c r="Q1339" i="1" s="1"/>
  <c r="P1340" i="1"/>
  <c r="N1340" i="1"/>
  <c r="N1339" i="1" s="1"/>
  <c r="M1340" i="1"/>
  <c r="M1339" i="1" s="1"/>
  <c r="L1340" i="1"/>
  <c r="L1339" i="1" s="1"/>
  <c r="K1340" i="1"/>
  <c r="K1339" i="1" s="1"/>
  <c r="J1340" i="1"/>
  <c r="AA1335" i="1"/>
  <c r="AA1326" i="1" s="1"/>
  <c r="Z1335" i="1"/>
  <c r="Z1326" i="1" s="1"/>
  <c r="Y1335" i="1"/>
  <c r="Y1326" i="1" s="1"/>
  <c r="X1335" i="1"/>
  <c r="X1326" i="1" s="1"/>
  <c r="W1335" i="1"/>
  <c r="W1326" i="1" s="1"/>
  <c r="V1335" i="1"/>
  <c r="V1326" i="1" s="1"/>
  <c r="U1335" i="1"/>
  <c r="U1326" i="1" s="1"/>
  <c r="T1335" i="1"/>
  <c r="T1326" i="1" s="1"/>
  <c r="S1335" i="1"/>
  <c r="S1326" i="1" s="1"/>
  <c r="R1335" i="1"/>
  <c r="R1326" i="1" s="1"/>
  <c r="Q1335" i="1"/>
  <c r="Q1326" i="1" s="1"/>
  <c r="P1335" i="1"/>
  <c r="N1335" i="1"/>
  <c r="N1326" i="1" s="1"/>
  <c r="M1335" i="1"/>
  <c r="M1326" i="1" s="1"/>
  <c r="L1335" i="1"/>
  <c r="L1326" i="1" s="1"/>
  <c r="K1335" i="1"/>
  <c r="K1326" i="1" s="1"/>
  <c r="J1335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N1324" i="1"/>
  <c r="M1324" i="1"/>
  <c r="L1324" i="1"/>
  <c r="K1324" i="1"/>
  <c r="J1324" i="1"/>
  <c r="AA1318" i="1"/>
  <c r="AA1316" i="1" s="1"/>
  <c r="Z1318" i="1"/>
  <c r="Z1316" i="1" s="1"/>
  <c r="Y1318" i="1"/>
  <c r="Y1316" i="1" s="1"/>
  <c r="X1318" i="1"/>
  <c r="X1316" i="1" s="1"/>
  <c r="W1318" i="1"/>
  <c r="W1316" i="1" s="1"/>
  <c r="V1318" i="1"/>
  <c r="V1316" i="1" s="1"/>
  <c r="U1318" i="1"/>
  <c r="U1316" i="1" s="1"/>
  <c r="T1318" i="1"/>
  <c r="T1316" i="1" s="1"/>
  <c r="S1318" i="1"/>
  <c r="S1316" i="1" s="1"/>
  <c r="R1318" i="1"/>
  <c r="R1316" i="1" s="1"/>
  <c r="Q1318" i="1"/>
  <c r="Q1316" i="1" s="1"/>
  <c r="P1318" i="1"/>
  <c r="N1318" i="1"/>
  <c r="N1316" i="1" s="1"/>
  <c r="M1318" i="1"/>
  <c r="M1316" i="1" s="1"/>
  <c r="L1318" i="1"/>
  <c r="L1316" i="1" s="1"/>
  <c r="K1318" i="1"/>
  <c r="K1316" i="1" s="1"/>
  <c r="J1318" i="1"/>
  <c r="AA1301" i="1"/>
  <c r="AA1300" i="1" s="1"/>
  <c r="Z1301" i="1"/>
  <c r="Z1300" i="1" s="1"/>
  <c r="Y1301" i="1"/>
  <c r="Y1300" i="1" s="1"/>
  <c r="X1301" i="1"/>
  <c r="X1300" i="1" s="1"/>
  <c r="W1301" i="1"/>
  <c r="W1300" i="1" s="1"/>
  <c r="V1301" i="1"/>
  <c r="V1300" i="1" s="1"/>
  <c r="U1301" i="1"/>
  <c r="U1300" i="1" s="1"/>
  <c r="T1301" i="1"/>
  <c r="T1300" i="1" s="1"/>
  <c r="S1301" i="1"/>
  <c r="S1300" i="1" s="1"/>
  <c r="R1301" i="1"/>
  <c r="R1300" i="1" s="1"/>
  <c r="Q1301" i="1"/>
  <c r="Q1300" i="1" s="1"/>
  <c r="P1301" i="1"/>
  <c r="N1301" i="1"/>
  <c r="N1300" i="1" s="1"/>
  <c r="M1301" i="1"/>
  <c r="M1300" i="1" s="1"/>
  <c r="L1301" i="1"/>
  <c r="L1300" i="1" s="1"/>
  <c r="K1301" i="1"/>
  <c r="K1300" i="1" s="1"/>
  <c r="J1301" i="1"/>
  <c r="AA1298" i="1"/>
  <c r="AA1297" i="1" s="1"/>
  <c r="Z1298" i="1"/>
  <c r="Z1297" i="1" s="1"/>
  <c r="Y1298" i="1"/>
  <c r="Y1297" i="1" s="1"/>
  <c r="X1298" i="1"/>
  <c r="X1297" i="1" s="1"/>
  <c r="W1298" i="1"/>
  <c r="W1297" i="1" s="1"/>
  <c r="V1298" i="1"/>
  <c r="V1297" i="1" s="1"/>
  <c r="U1298" i="1"/>
  <c r="U1297" i="1" s="1"/>
  <c r="T1298" i="1"/>
  <c r="T1297" i="1" s="1"/>
  <c r="S1298" i="1"/>
  <c r="S1297" i="1" s="1"/>
  <c r="R1298" i="1"/>
  <c r="R1297" i="1" s="1"/>
  <c r="Q1298" i="1"/>
  <c r="Q1297" i="1" s="1"/>
  <c r="P1298" i="1"/>
  <c r="N1298" i="1"/>
  <c r="N1297" i="1" s="1"/>
  <c r="M1298" i="1"/>
  <c r="M1297" i="1" s="1"/>
  <c r="L1298" i="1"/>
  <c r="L1297" i="1" s="1"/>
  <c r="K1298" i="1"/>
  <c r="K1297" i="1" s="1"/>
  <c r="J1298" i="1"/>
  <c r="AA1293" i="1"/>
  <c r="AA1284" i="1" s="1"/>
  <c r="Z1293" i="1"/>
  <c r="Z1284" i="1" s="1"/>
  <c r="Y1293" i="1"/>
  <c r="Y1284" i="1" s="1"/>
  <c r="X1293" i="1"/>
  <c r="X1284" i="1" s="1"/>
  <c r="W1293" i="1"/>
  <c r="W1284" i="1" s="1"/>
  <c r="V1293" i="1"/>
  <c r="V1284" i="1" s="1"/>
  <c r="U1293" i="1"/>
  <c r="U1284" i="1" s="1"/>
  <c r="T1293" i="1"/>
  <c r="T1284" i="1" s="1"/>
  <c r="S1293" i="1"/>
  <c r="S1284" i="1" s="1"/>
  <c r="R1293" i="1"/>
  <c r="R1284" i="1" s="1"/>
  <c r="Q1293" i="1"/>
  <c r="Q1284" i="1" s="1"/>
  <c r="P1293" i="1"/>
  <c r="N1293" i="1"/>
  <c r="N1284" i="1" s="1"/>
  <c r="M1293" i="1"/>
  <c r="M1284" i="1" s="1"/>
  <c r="L1293" i="1"/>
  <c r="L1284" i="1" s="1"/>
  <c r="K1293" i="1"/>
  <c r="K1284" i="1" s="1"/>
  <c r="J1293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N1282" i="1"/>
  <c r="M1282" i="1"/>
  <c r="L1282" i="1"/>
  <c r="K1282" i="1"/>
  <c r="J1282" i="1"/>
  <c r="AA1276" i="1"/>
  <c r="AA1274" i="1" s="1"/>
  <c r="Z1276" i="1"/>
  <c r="Z1274" i="1" s="1"/>
  <c r="Y1276" i="1"/>
  <c r="Y1274" i="1" s="1"/>
  <c r="X1276" i="1"/>
  <c r="X1274" i="1" s="1"/>
  <c r="W1276" i="1"/>
  <c r="W1274" i="1" s="1"/>
  <c r="V1276" i="1"/>
  <c r="V1274" i="1" s="1"/>
  <c r="U1276" i="1"/>
  <c r="U1274" i="1" s="1"/>
  <c r="T1276" i="1"/>
  <c r="T1274" i="1" s="1"/>
  <c r="S1276" i="1"/>
  <c r="S1274" i="1" s="1"/>
  <c r="R1276" i="1"/>
  <c r="R1274" i="1" s="1"/>
  <c r="Q1276" i="1"/>
  <c r="Q1274" i="1" s="1"/>
  <c r="P1276" i="1"/>
  <c r="N1276" i="1"/>
  <c r="N1274" i="1" s="1"/>
  <c r="M1276" i="1"/>
  <c r="M1274" i="1" s="1"/>
  <c r="L1276" i="1"/>
  <c r="L1274" i="1" s="1"/>
  <c r="K1276" i="1"/>
  <c r="K1274" i="1" s="1"/>
  <c r="J1276" i="1"/>
  <c r="AA1259" i="1"/>
  <c r="AA1258" i="1" s="1"/>
  <c r="Z1259" i="1"/>
  <c r="Z1258" i="1" s="1"/>
  <c r="Y1259" i="1"/>
  <c r="Y1258" i="1" s="1"/>
  <c r="X1259" i="1"/>
  <c r="X1258" i="1" s="1"/>
  <c r="W1259" i="1"/>
  <c r="W1258" i="1" s="1"/>
  <c r="V1259" i="1"/>
  <c r="V1258" i="1" s="1"/>
  <c r="U1259" i="1"/>
  <c r="U1258" i="1" s="1"/>
  <c r="T1259" i="1"/>
  <c r="T1258" i="1" s="1"/>
  <c r="S1259" i="1"/>
  <c r="S1258" i="1" s="1"/>
  <c r="R1259" i="1"/>
  <c r="R1258" i="1" s="1"/>
  <c r="Q1259" i="1"/>
  <c r="Q1258" i="1" s="1"/>
  <c r="P1259" i="1"/>
  <c r="N1259" i="1"/>
  <c r="N1258" i="1" s="1"/>
  <c r="M1259" i="1"/>
  <c r="M1258" i="1" s="1"/>
  <c r="L1259" i="1"/>
  <c r="L1258" i="1" s="1"/>
  <c r="K1259" i="1"/>
  <c r="K1258" i="1" s="1"/>
  <c r="J1259" i="1"/>
  <c r="AA1256" i="1"/>
  <c r="AA1255" i="1" s="1"/>
  <c r="Z1256" i="1"/>
  <c r="Z1255" i="1" s="1"/>
  <c r="Y1256" i="1"/>
  <c r="Y1255" i="1" s="1"/>
  <c r="X1256" i="1"/>
  <c r="X1255" i="1" s="1"/>
  <c r="W1256" i="1"/>
  <c r="W1255" i="1" s="1"/>
  <c r="V1256" i="1"/>
  <c r="V1255" i="1" s="1"/>
  <c r="U1256" i="1"/>
  <c r="U1255" i="1" s="1"/>
  <c r="T1256" i="1"/>
  <c r="T1255" i="1" s="1"/>
  <c r="S1256" i="1"/>
  <c r="S1255" i="1" s="1"/>
  <c r="R1256" i="1"/>
  <c r="R1255" i="1" s="1"/>
  <c r="Q1256" i="1"/>
  <c r="Q1255" i="1" s="1"/>
  <c r="P1256" i="1"/>
  <c r="N1256" i="1"/>
  <c r="N1255" i="1" s="1"/>
  <c r="M1256" i="1"/>
  <c r="M1255" i="1" s="1"/>
  <c r="L1256" i="1"/>
  <c r="L1255" i="1" s="1"/>
  <c r="K1256" i="1"/>
  <c r="K1255" i="1" s="1"/>
  <c r="J1256" i="1"/>
  <c r="AA1251" i="1"/>
  <c r="AA1243" i="1" s="1"/>
  <c r="Z1251" i="1"/>
  <c r="Z1243" i="1" s="1"/>
  <c r="Y1251" i="1"/>
  <c r="Y1243" i="1" s="1"/>
  <c r="X1251" i="1"/>
  <c r="X1243" i="1" s="1"/>
  <c r="W1251" i="1"/>
  <c r="W1243" i="1" s="1"/>
  <c r="V1251" i="1"/>
  <c r="V1243" i="1" s="1"/>
  <c r="U1251" i="1"/>
  <c r="U1243" i="1" s="1"/>
  <c r="T1251" i="1"/>
  <c r="T1243" i="1" s="1"/>
  <c r="S1251" i="1"/>
  <c r="S1243" i="1" s="1"/>
  <c r="R1251" i="1"/>
  <c r="R1243" i="1" s="1"/>
  <c r="Q1251" i="1"/>
  <c r="Q1243" i="1" s="1"/>
  <c r="P1251" i="1"/>
  <c r="N1251" i="1"/>
  <c r="N1243" i="1" s="1"/>
  <c r="M1251" i="1"/>
  <c r="M1243" i="1" s="1"/>
  <c r="L1251" i="1"/>
  <c r="L1243" i="1" s="1"/>
  <c r="K1251" i="1"/>
  <c r="K1243" i="1" s="1"/>
  <c r="J125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N1241" i="1"/>
  <c r="M1241" i="1"/>
  <c r="L1241" i="1"/>
  <c r="K1241" i="1"/>
  <c r="J1241" i="1"/>
  <c r="AA1235" i="1"/>
  <c r="AA1233" i="1" s="1"/>
  <c r="Z1235" i="1"/>
  <c r="Z1233" i="1" s="1"/>
  <c r="Y1235" i="1"/>
  <c r="Y1233" i="1" s="1"/>
  <c r="X1235" i="1"/>
  <c r="X1233" i="1" s="1"/>
  <c r="W1235" i="1"/>
  <c r="W1233" i="1" s="1"/>
  <c r="V1235" i="1"/>
  <c r="V1233" i="1" s="1"/>
  <c r="U1235" i="1"/>
  <c r="U1233" i="1" s="1"/>
  <c r="T1235" i="1"/>
  <c r="T1233" i="1" s="1"/>
  <c r="S1235" i="1"/>
  <c r="S1233" i="1" s="1"/>
  <c r="R1235" i="1"/>
  <c r="R1233" i="1" s="1"/>
  <c r="Q1235" i="1"/>
  <c r="Q1233" i="1" s="1"/>
  <c r="P1235" i="1"/>
  <c r="N1235" i="1"/>
  <c r="N1233" i="1" s="1"/>
  <c r="M1235" i="1"/>
  <c r="M1233" i="1" s="1"/>
  <c r="L1235" i="1"/>
  <c r="L1233" i="1" s="1"/>
  <c r="K1235" i="1"/>
  <c r="K1233" i="1" s="1"/>
  <c r="J1235" i="1"/>
  <c r="AA1218" i="1"/>
  <c r="AA1217" i="1" s="1"/>
  <c r="Z1218" i="1"/>
  <c r="Z1217" i="1" s="1"/>
  <c r="Y1218" i="1"/>
  <c r="Y1217" i="1" s="1"/>
  <c r="X1218" i="1"/>
  <c r="X1217" i="1" s="1"/>
  <c r="W1218" i="1"/>
  <c r="W1217" i="1" s="1"/>
  <c r="V1218" i="1"/>
  <c r="V1217" i="1" s="1"/>
  <c r="U1218" i="1"/>
  <c r="U1217" i="1" s="1"/>
  <c r="T1218" i="1"/>
  <c r="T1217" i="1" s="1"/>
  <c r="S1218" i="1"/>
  <c r="S1217" i="1" s="1"/>
  <c r="R1218" i="1"/>
  <c r="R1217" i="1" s="1"/>
  <c r="Q1218" i="1"/>
  <c r="Q1217" i="1" s="1"/>
  <c r="P1218" i="1"/>
  <c r="N1218" i="1"/>
  <c r="N1217" i="1" s="1"/>
  <c r="M1218" i="1"/>
  <c r="M1217" i="1" s="1"/>
  <c r="L1218" i="1"/>
  <c r="L1217" i="1" s="1"/>
  <c r="K1218" i="1"/>
  <c r="K1217" i="1" s="1"/>
  <c r="J1218" i="1"/>
  <c r="AA1215" i="1"/>
  <c r="AA1214" i="1" s="1"/>
  <c r="Z1215" i="1"/>
  <c r="Z1214" i="1" s="1"/>
  <c r="Y1215" i="1"/>
  <c r="Y1214" i="1" s="1"/>
  <c r="X1215" i="1"/>
  <c r="X1214" i="1" s="1"/>
  <c r="W1215" i="1"/>
  <c r="W1214" i="1" s="1"/>
  <c r="V1215" i="1"/>
  <c r="V1214" i="1" s="1"/>
  <c r="U1215" i="1"/>
  <c r="U1214" i="1" s="1"/>
  <c r="T1215" i="1"/>
  <c r="T1214" i="1" s="1"/>
  <c r="S1215" i="1"/>
  <c r="S1214" i="1" s="1"/>
  <c r="R1215" i="1"/>
  <c r="R1214" i="1" s="1"/>
  <c r="Q1215" i="1"/>
  <c r="Q1214" i="1" s="1"/>
  <c r="P1215" i="1"/>
  <c r="N1215" i="1"/>
  <c r="N1214" i="1" s="1"/>
  <c r="M1215" i="1"/>
  <c r="M1214" i="1" s="1"/>
  <c r="L1215" i="1"/>
  <c r="L1214" i="1" s="1"/>
  <c r="K1215" i="1"/>
  <c r="K1214" i="1" s="1"/>
  <c r="J1215" i="1"/>
  <c r="AA1210" i="1"/>
  <c r="AA1202" i="1" s="1"/>
  <c r="Z1210" i="1"/>
  <c r="Z1202" i="1" s="1"/>
  <c r="Y1210" i="1"/>
  <c r="Y1202" i="1" s="1"/>
  <c r="X1210" i="1"/>
  <c r="X1202" i="1" s="1"/>
  <c r="W1210" i="1"/>
  <c r="W1202" i="1" s="1"/>
  <c r="V1210" i="1"/>
  <c r="V1202" i="1" s="1"/>
  <c r="U1210" i="1"/>
  <c r="U1202" i="1" s="1"/>
  <c r="T1210" i="1"/>
  <c r="T1202" i="1" s="1"/>
  <c r="S1210" i="1"/>
  <c r="S1202" i="1" s="1"/>
  <c r="R1210" i="1"/>
  <c r="R1202" i="1" s="1"/>
  <c r="Q1210" i="1"/>
  <c r="Q1202" i="1" s="1"/>
  <c r="P1210" i="1"/>
  <c r="N1210" i="1"/>
  <c r="N1202" i="1" s="1"/>
  <c r="M1210" i="1"/>
  <c r="M1202" i="1" s="1"/>
  <c r="L1210" i="1"/>
  <c r="L1202" i="1" s="1"/>
  <c r="K1210" i="1"/>
  <c r="K1202" i="1" s="1"/>
  <c r="J121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N1200" i="1"/>
  <c r="M1200" i="1"/>
  <c r="L1200" i="1"/>
  <c r="K1200" i="1"/>
  <c r="J1200" i="1"/>
  <c r="AA1194" i="1"/>
  <c r="AA1192" i="1" s="1"/>
  <c r="Z1194" i="1"/>
  <c r="Z1192" i="1" s="1"/>
  <c r="Y1194" i="1"/>
  <c r="Y1192" i="1" s="1"/>
  <c r="X1194" i="1"/>
  <c r="X1192" i="1" s="1"/>
  <c r="W1194" i="1"/>
  <c r="W1192" i="1" s="1"/>
  <c r="V1194" i="1"/>
  <c r="V1192" i="1" s="1"/>
  <c r="U1194" i="1"/>
  <c r="U1192" i="1" s="1"/>
  <c r="T1194" i="1"/>
  <c r="T1192" i="1" s="1"/>
  <c r="S1194" i="1"/>
  <c r="S1192" i="1" s="1"/>
  <c r="R1194" i="1"/>
  <c r="R1192" i="1" s="1"/>
  <c r="Q1194" i="1"/>
  <c r="Q1192" i="1" s="1"/>
  <c r="P1194" i="1"/>
  <c r="N1194" i="1"/>
  <c r="N1192" i="1" s="1"/>
  <c r="M1194" i="1"/>
  <c r="M1192" i="1" s="1"/>
  <c r="L1194" i="1"/>
  <c r="L1192" i="1" s="1"/>
  <c r="K1194" i="1"/>
  <c r="K1192" i="1" s="1"/>
  <c r="J1194" i="1"/>
  <c r="AA1177" i="1"/>
  <c r="AA1176" i="1" s="1"/>
  <c r="Z1177" i="1"/>
  <c r="Z1176" i="1" s="1"/>
  <c r="Y1177" i="1"/>
  <c r="Y1176" i="1" s="1"/>
  <c r="X1177" i="1"/>
  <c r="X1176" i="1" s="1"/>
  <c r="W1177" i="1"/>
  <c r="W1176" i="1" s="1"/>
  <c r="V1177" i="1"/>
  <c r="V1176" i="1" s="1"/>
  <c r="U1177" i="1"/>
  <c r="U1176" i="1" s="1"/>
  <c r="T1177" i="1"/>
  <c r="T1176" i="1" s="1"/>
  <c r="S1177" i="1"/>
  <c r="S1176" i="1" s="1"/>
  <c r="R1177" i="1"/>
  <c r="R1176" i="1" s="1"/>
  <c r="Q1177" i="1"/>
  <c r="Q1176" i="1" s="1"/>
  <c r="P1177" i="1"/>
  <c r="N1177" i="1"/>
  <c r="N1176" i="1" s="1"/>
  <c r="M1177" i="1"/>
  <c r="M1176" i="1" s="1"/>
  <c r="L1177" i="1"/>
  <c r="L1176" i="1" s="1"/>
  <c r="K1177" i="1"/>
  <c r="K1176" i="1" s="1"/>
  <c r="J1177" i="1"/>
  <c r="AA1174" i="1"/>
  <c r="AA1173" i="1" s="1"/>
  <c r="Z1174" i="1"/>
  <c r="Z1173" i="1" s="1"/>
  <c r="Y1174" i="1"/>
  <c r="Y1173" i="1" s="1"/>
  <c r="X1174" i="1"/>
  <c r="X1173" i="1" s="1"/>
  <c r="W1174" i="1"/>
  <c r="W1173" i="1" s="1"/>
  <c r="V1174" i="1"/>
  <c r="V1173" i="1" s="1"/>
  <c r="U1174" i="1"/>
  <c r="U1173" i="1" s="1"/>
  <c r="T1174" i="1"/>
  <c r="T1173" i="1" s="1"/>
  <c r="S1174" i="1"/>
  <c r="S1173" i="1" s="1"/>
  <c r="R1174" i="1"/>
  <c r="R1173" i="1" s="1"/>
  <c r="Q1174" i="1"/>
  <c r="Q1173" i="1" s="1"/>
  <c r="P1174" i="1"/>
  <c r="N1174" i="1"/>
  <c r="N1173" i="1" s="1"/>
  <c r="M1174" i="1"/>
  <c r="M1173" i="1" s="1"/>
  <c r="L1174" i="1"/>
  <c r="L1173" i="1" s="1"/>
  <c r="K1174" i="1"/>
  <c r="K1173" i="1" s="1"/>
  <c r="J1174" i="1"/>
  <c r="AA1169" i="1"/>
  <c r="AA1160" i="1" s="1"/>
  <c r="Z1169" i="1"/>
  <c r="Z1160" i="1" s="1"/>
  <c r="Y1169" i="1"/>
  <c r="Y1160" i="1" s="1"/>
  <c r="X1169" i="1"/>
  <c r="X1160" i="1" s="1"/>
  <c r="W1169" i="1"/>
  <c r="W1160" i="1" s="1"/>
  <c r="V1169" i="1"/>
  <c r="V1160" i="1" s="1"/>
  <c r="U1169" i="1"/>
  <c r="U1160" i="1" s="1"/>
  <c r="T1169" i="1"/>
  <c r="T1160" i="1" s="1"/>
  <c r="S1169" i="1"/>
  <c r="S1160" i="1" s="1"/>
  <c r="R1169" i="1"/>
  <c r="R1160" i="1" s="1"/>
  <c r="Q1169" i="1"/>
  <c r="Q1160" i="1" s="1"/>
  <c r="P1169" i="1"/>
  <c r="N1169" i="1"/>
  <c r="N1160" i="1" s="1"/>
  <c r="M1169" i="1"/>
  <c r="M1160" i="1" s="1"/>
  <c r="L1169" i="1"/>
  <c r="L1160" i="1" s="1"/>
  <c r="K1169" i="1"/>
  <c r="K1160" i="1" s="1"/>
  <c r="J1169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N1158" i="1"/>
  <c r="M1158" i="1"/>
  <c r="L1158" i="1"/>
  <c r="K1158" i="1"/>
  <c r="J1158" i="1"/>
  <c r="AA1152" i="1"/>
  <c r="AA1150" i="1" s="1"/>
  <c r="Z1152" i="1"/>
  <c r="Z1150" i="1" s="1"/>
  <c r="Y1152" i="1"/>
  <c r="Y1150" i="1" s="1"/>
  <c r="X1152" i="1"/>
  <c r="X1150" i="1" s="1"/>
  <c r="W1152" i="1"/>
  <c r="W1150" i="1" s="1"/>
  <c r="V1152" i="1"/>
  <c r="V1150" i="1" s="1"/>
  <c r="U1152" i="1"/>
  <c r="U1150" i="1" s="1"/>
  <c r="T1152" i="1"/>
  <c r="T1150" i="1" s="1"/>
  <c r="S1152" i="1"/>
  <c r="S1150" i="1" s="1"/>
  <c r="R1152" i="1"/>
  <c r="R1150" i="1" s="1"/>
  <c r="Q1152" i="1"/>
  <c r="Q1150" i="1" s="1"/>
  <c r="P1152" i="1"/>
  <c r="N1152" i="1"/>
  <c r="N1150" i="1" s="1"/>
  <c r="M1152" i="1"/>
  <c r="M1150" i="1" s="1"/>
  <c r="L1152" i="1"/>
  <c r="L1150" i="1" s="1"/>
  <c r="K1152" i="1"/>
  <c r="K1150" i="1" s="1"/>
  <c r="J1152" i="1"/>
  <c r="AA1135" i="1"/>
  <c r="AA1134" i="1" s="1"/>
  <c r="Z1135" i="1"/>
  <c r="Z1134" i="1" s="1"/>
  <c r="Y1135" i="1"/>
  <c r="Y1134" i="1" s="1"/>
  <c r="X1135" i="1"/>
  <c r="X1134" i="1" s="1"/>
  <c r="W1135" i="1"/>
  <c r="W1134" i="1" s="1"/>
  <c r="V1135" i="1"/>
  <c r="V1134" i="1" s="1"/>
  <c r="U1135" i="1"/>
  <c r="U1134" i="1" s="1"/>
  <c r="T1135" i="1"/>
  <c r="T1134" i="1" s="1"/>
  <c r="S1135" i="1"/>
  <c r="S1134" i="1" s="1"/>
  <c r="R1135" i="1"/>
  <c r="R1134" i="1" s="1"/>
  <c r="Q1135" i="1"/>
  <c r="Q1134" i="1" s="1"/>
  <c r="P1135" i="1"/>
  <c r="N1135" i="1"/>
  <c r="N1134" i="1" s="1"/>
  <c r="M1135" i="1"/>
  <c r="M1134" i="1" s="1"/>
  <c r="L1135" i="1"/>
  <c r="L1134" i="1" s="1"/>
  <c r="K1135" i="1"/>
  <c r="K1134" i="1" s="1"/>
  <c r="J1135" i="1"/>
  <c r="AA1132" i="1"/>
  <c r="AA1131" i="1" s="1"/>
  <c r="Z1132" i="1"/>
  <c r="Z1131" i="1" s="1"/>
  <c r="Y1132" i="1"/>
  <c r="Y1131" i="1" s="1"/>
  <c r="X1132" i="1"/>
  <c r="X1131" i="1" s="1"/>
  <c r="W1132" i="1"/>
  <c r="W1131" i="1" s="1"/>
  <c r="V1132" i="1"/>
  <c r="V1131" i="1" s="1"/>
  <c r="U1132" i="1"/>
  <c r="U1131" i="1" s="1"/>
  <c r="T1132" i="1"/>
  <c r="T1131" i="1" s="1"/>
  <c r="S1132" i="1"/>
  <c r="S1131" i="1" s="1"/>
  <c r="R1132" i="1"/>
  <c r="R1131" i="1" s="1"/>
  <c r="Q1132" i="1"/>
  <c r="Q1131" i="1" s="1"/>
  <c r="P1132" i="1"/>
  <c r="N1132" i="1"/>
  <c r="N1131" i="1" s="1"/>
  <c r="M1132" i="1"/>
  <c r="M1131" i="1" s="1"/>
  <c r="L1132" i="1"/>
  <c r="L1131" i="1" s="1"/>
  <c r="K1132" i="1"/>
  <c r="K1131" i="1" s="1"/>
  <c r="J1132" i="1"/>
  <c r="AA1127" i="1"/>
  <c r="AA1119" i="1" s="1"/>
  <c r="Z1127" i="1"/>
  <c r="Z1119" i="1" s="1"/>
  <c r="Y1127" i="1"/>
  <c r="Y1119" i="1" s="1"/>
  <c r="X1127" i="1"/>
  <c r="X1119" i="1" s="1"/>
  <c r="W1127" i="1"/>
  <c r="W1119" i="1" s="1"/>
  <c r="V1127" i="1"/>
  <c r="V1119" i="1" s="1"/>
  <c r="U1127" i="1"/>
  <c r="U1119" i="1" s="1"/>
  <c r="T1127" i="1"/>
  <c r="T1119" i="1" s="1"/>
  <c r="S1127" i="1"/>
  <c r="S1119" i="1" s="1"/>
  <c r="R1127" i="1"/>
  <c r="R1119" i="1" s="1"/>
  <c r="Q1127" i="1"/>
  <c r="Q1119" i="1" s="1"/>
  <c r="P1127" i="1"/>
  <c r="N1127" i="1"/>
  <c r="N1119" i="1" s="1"/>
  <c r="M1127" i="1"/>
  <c r="M1119" i="1" s="1"/>
  <c r="L1127" i="1"/>
  <c r="L1119" i="1" s="1"/>
  <c r="K1127" i="1"/>
  <c r="K1119" i="1" s="1"/>
  <c r="J112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N1117" i="1"/>
  <c r="M1117" i="1"/>
  <c r="L1117" i="1"/>
  <c r="K1117" i="1"/>
  <c r="J1117" i="1"/>
  <c r="AA1111" i="1"/>
  <c r="AA1109" i="1" s="1"/>
  <c r="Z1111" i="1"/>
  <c r="Z1109" i="1" s="1"/>
  <c r="Y1111" i="1"/>
  <c r="Y1109" i="1" s="1"/>
  <c r="X1111" i="1"/>
  <c r="X1109" i="1" s="1"/>
  <c r="W1111" i="1"/>
  <c r="W1109" i="1" s="1"/>
  <c r="V1111" i="1"/>
  <c r="V1109" i="1" s="1"/>
  <c r="U1111" i="1"/>
  <c r="U1109" i="1" s="1"/>
  <c r="T1111" i="1"/>
  <c r="T1109" i="1" s="1"/>
  <c r="S1111" i="1"/>
  <c r="S1109" i="1" s="1"/>
  <c r="R1111" i="1"/>
  <c r="R1109" i="1" s="1"/>
  <c r="Q1111" i="1"/>
  <c r="Q1109" i="1" s="1"/>
  <c r="P1111" i="1"/>
  <c r="N1111" i="1"/>
  <c r="N1109" i="1" s="1"/>
  <c r="M1111" i="1"/>
  <c r="M1109" i="1" s="1"/>
  <c r="L1111" i="1"/>
  <c r="L1109" i="1" s="1"/>
  <c r="K1111" i="1"/>
  <c r="K1109" i="1" s="1"/>
  <c r="J1111" i="1"/>
  <c r="AA1094" i="1"/>
  <c r="AA1093" i="1" s="1"/>
  <c r="Z1094" i="1"/>
  <c r="Z1093" i="1" s="1"/>
  <c r="Y1094" i="1"/>
  <c r="Y1093" i="1" s="1"/>
  <c r="X1094" i="1"/>
  <c r="X1093" i="1" s="1"/>
  <c r="W1094" i="1"/>
  <c r="W1093" i="1" s="1"/>
  <c r="V1094" i="1"/>
  <c r="V1093" i="1" s="1"/>
  <c r="U1094" i="1"/>
  <c r="U1093" i="1" s="1"/>
  <c r="T1094" i="1"/>
  <c r="T1093" i="1" s="1"/>
  <c r="S1094" i="1"/>
  <c r="S1093" i="1" s="1"/>
  <c r="R1094" i="1"/>
  <c r="R1093" i="1" s="1"/>
  <c r="Q1094" i="1"/>
  <c r="Q1093" i="1" s="1"/>
  <c r="P1094" i="1"/>
  <c r="N1094" i="1"/>
  <c r="N1093" i="1" s="1"/>
  <c r="M1094" i="1"/>
  <c r="M1093" i="1" s="1"/>
  <c r="L1094" i="1"/>
  <c r="L1093" i="1" s="1"/>
  <c r="K1094" i="1"/>
  <c r="K1093" i="1" s="1"/>
  <c r="J1094" i="1"/>
  <c r="AA1091" i="1"/>
  <c r="AA1090" i="1" s="1"/>
  <c r="Z1091" i="1"/>
  <c r="Z1090" i="1" s="1"/>
  <c r="Y1091" i="1"/>
  <c r="Y1090" i="1" s="1"/>
  <c r="X1091" i="1"/>
  <c r="X1090" i="1" s="1"/>
  <c r="W1091" i="1"/>
  <c r="W1090" i="1" s="1"/>
  <c r="V1091" i="1"/>
  <c r="V1090" i="1" s="1"/>
  <c r="U1091" i="1"/>
  <c r="U1090" i="1" s="1"/>
  <c r="T1091" i="1"/>
  <c r="T1090" i="1" s="1"/>
  <c r="S1091" i="1"/>
  <c r="S1090" i="1" s="1"/>
  <c r="R1091" i="1"/>
  <c r="R1090" i="1" s="1"/>
  <c r="Q1091" i="1"/>
  <c r="Q1090" i="1" s="1"/>
  <c r="P1091" i="1"/>
  <c r="N1091" i="1"/>
  <c r="N1090" i="1" s="1"/>
  <c r="M1091" i="1"/>
  <c r="M1090" i="1" s="1"/>
  <c r="L1091" i="1"/>
  <c r="L1090" i="1" s="1"/>
  <c r="K1091" i="1"/>
  <c r="K1090" i="1" s="1"/>
  <c r="J1091" i="1"/>
  <c r="AA1086" i="1"/>
  <c r="AA1078" i="1" s="1"/>
  <c r="Z1086" i="1"/>
  <c r="Z1078" i="1" s="1"/>
  <c r="Y1086" i="1"/>
  <c r="Y1078" i="1" s="1"/>
  <c r="X1086" i="1"/>
  <c r="X1078" i="1" s="1"/>
  <c r="W1086" i="1"/>
  <c r="W1078" i="1" s="1"/>
  <c r="V1086" i="1"/>
  <c r="V1078" i="1" s="1"/>
  <c r="U1086" i="1"/>
  <c r="U1078" i="1" s="1"/>
  <c r="T1086" i="1"/>
  <c r="T1078" i="1" s="1"/>
  <c r="S1086" i="1"/>
  <c r="S1078" i="1" s="1"/>
  <c r="R1086" i="1"/>
  <c r="R1078" i="1" s="1"/>
  <c r="Q1086" i="1"/>
  <c r="Q1078" i="1" s="1"/>
  <c r="P1086" i="1"/>
  <c r="N1086" i="1"/>
  <c r="N1078" i="1" s="1"/>
  <c r="M1086" i="1"/>
  <c r="M1078" i="1" s="1"/>
  <c r="L1086" i="1"/>
  <c r="L1078" i="1" s="1"/>
  <c r="K1086" i="1"/>
  <c r="K1078" i="1" s="1"/>
  <c r="J108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N1076" i="1"/>
  <c r="M1076" i="1"/>
  <c r="L1076" i="1"/>
  <c r="K1076" i="1"/>
  <c r="J1076" i="1"/>
  <c r="AA1070" i="1"/>
  <c r="AA1068" i="1" s="1"/>
  <c r="Z1070" i="1"/>
  <c r="Z1068" i="1" s="1"/>
  <c r="Y1070" i="1"/>
  <c r="Y1068" i="1" s="1"/>
  <c r="X1070" i="1"/>
  <c r="X1068" i="1" s="1"/>
  <c r="W1070" i="1"/>
  <c r="W1068" i="1" s="1"/>
  <c r="V1070" i="1"/>
  <c r="V1068" i="1" s="1"/>
  <c r="U1070" i="1"/>
  <c r="U1068" i="1" s="1"/>
  <c r="T1070" i="1"/>
  <c r="T1068" i="1" s="1"/>
  <c r="S1070" i="1"/>
  <c r="S1068" i="1" s="1"/>
  <c r="R1070" i="1"/>
  <c r="R1068" i="1" s="1"/>
  <c r="Q1070" i="1"/>
  <c r="Q1068" i="1" s="1"/>
  <c r="P1070" i="1"/>
  <c r="N1070" i="1"/>
  <c r="N1068" i="1" s="1"/>
  <c r="M1070" i="1"/>
  <c r="M1068" i="1" s="1"/>
  <c r="L1070" i="1"/>
  <c r="L1068" i="1" s="1"/>
  <c r="K1070" i="1"/>
  <c r="K1068" i="1" s="1"/>
  <c r="J1070" i="1"/>
  <c r="AA1053" i="1"/>
  <c r="AA1052" i="1" s="1"/>
  <c r="Z1053" i="1"/>
  <c r="Z1052" i="1" s="1"/>
  <c r="Y1053" i="1"/>
  <c r="Y1052" i="1" s="1"/>
  <c r="X1053" i="1"/>
  <c r="X1052" i="1" s="1"/>
  <c r="W1053" i="1"/>
  <c r="W1052" i="1" s="1"/>
  <c r="V1053" i="1"/>
  <c r="V1052" i="1" s="1"/>
  <c r="U1053" i="1"/>
  <c r="U1052" i="1" s="1"/>
  <c r="T1053" i="1"/>
  <c r="T1052" i="1" s="1"/>
  <c r="S1053" i="1"/>
  <c r="S1052" i="1" s="1"/>
  <c r="R1053" i="1"/>
  <c r="R1052" i="1" s="1"/>
  <c r="Q1053" i="1"/>
  <c r="Q1052" i="1" s="1"/>
  <c r="P1053" i="1"/>
  <c r="N1053" i="1"/>
  <c r="N1052" i="1" s="1"/>
  <c r="M1053" i="1"/>
  <c r="M1052" i="1" s="1"/>
  <c r="L1053" i="1"/>
  <c r="L1052" i="1" s="1"/>
  <c r="K1053" i="1"/>
  <c r="K1052" i="1" s="1"/>
  <c r="J1053" i="1"/>
  <c r="AA1050" i="1"/>
  <c r="AA1049" i="1" s="1"/>
  <c r="Z1050" i="1"/>
  <c r="Z1049" i="1" s="1"/>
  <c r="Y1050" i="1"/>
  <c r="Y1049" i="1" s="1"/>
  <c r="X1050" i="1"/>
  <c r="X1049" i="1" s="1"/>
  <c r="W1050" i="1"/>
  <c r="W1049" i="1" s="1"/>
  <c r="V1050" i="1"/>
  <c r="V1049" i="1" s="1"/>
  <c r="U1050" i="1"/>
  <c r="U1049" i="1" s="1"/>
  <c r="T1050" i="1"/>
  <c r="T1049" i="1" s="1"/>
  <c r="S1050" i="1"/>
  <c r="S1049" i="1" s="1"/>
  <c r="R1050" i="1"/>
  <c r="R1049" i="1" s="1"/>
  <c r="Q1050" i="1"/>
  <c r="Q1049" i="1" s="1"/>
  <c r="P1050" i="1"/>
  <c r="N1050" i="1"/>
  <c r="N1049" i="1" s="1"/>
  <c r="M1050" i="1"/>
  <c r="M1049" i="1" s="1"/>
  <c r="L1050" i="1"/>
  <c r="L1049" i="1" s="1"/>
  <c r="K1050" i="1"/>
  <c r="K1049" i="1" s="1"/>
  <c r="J1050" i="1"/>
  <c r="AA1045" i="1"/>
  <c r="AA1037" i="1" s="1"/>
  <c r="Z1045" i="1"/>
  <c r="Z1037" i="1" s="1"/>
  <c r="Y1045" i="1"/>
  <c r="Y1037" i="1" s="1"/>
  <c r="X1045" i="1"/>
  <c r="X1037" i="1" s="1"/>
  <c r="W1045" i="1"/>
  <c r="W1037" i="1" s="1"/>
  <c r="V1045" i="1"/>
  <c r="V1037" i="1" s="1"/>
  <c r="U1045" i="1"/>
  <c r="U1037" i="1" s="1"/>
  <c r="T1045" i="1"/>
  <c r="T1037" i="1" s="1"/>
  <c r="S1045" i="1"/>
  <c r="S1037" i="1" s="1"/>
  <c r="R1045" i="1"/>
  <c r="R1037" i="1" s="1"/>
  <c r="Q1045" i="1"/>
  <c r="Q1037" i="1" s="1"/>
  <c r="P1045" i="1"/>
  <c r="N1045" i="1"/>
  <c r="N1037" i="1" s="1"/>
  <c r="M1045" i="1"/>
  <c r="M1037" i="1" s="1"/>
  <c r="L1045" i="1"/>
  <c r="L1037" i="1" s="1"/>
  <c r="K1045" i="1"/>
  <c r="K1037" i="1" s="1"/>
  <c r="J104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N1035" i="1"/>
  <c r="M1035" i="1"/>
  <c r="L1035" i="1"/>
  <c r="K1035" i="1"/>
  <c r="J1035" i="1"/>
  <c r="AA1029" i="1"/>
  <c r="AA1027" i="1" s="1"/>
  <c r="Z1029" i="1"/>
  <c r="Z1027" i="1" s="1"/>
  <c r="Y1029" i="1"/>
  <c r="Y1027" i="1" s="1"/>
  <c r="X1029" i="1"/>
  <c r="X1027" i="1" s="1"/>
  <c r="W1029" i="1"/>
  <c r="W1027" i="1" s="1"/>
  <c r="V1029" i="1"/>
  <c r="V1027" i="1" s="1"/>
  <c r="U1029" i="1"/>
  <c r="U1027" i="1" s="1"/>
  <c r="T1029" i="1"/>
  <c r="T1027" i="1" s="1"/>
  <c r="S1029" i="1"/>
  <c r="S1027" i="1" s="1"/>
  <c r="R1029" i="1"/>
  <c r="R1027" i="1" s="1"/>
  <c r="Q1029" i="1"/>
  <c r="Q1027" i="1" s="1"/>
  <c r="P1029" i="1"/>
  <c r="N1029" i="1"/>
  <c r="N1027" i="1" s="1"/>
  <c r="M1029" i="1"/>
  <c r="M1027" i="1" s="1"/>
  <c r="L1029" i="1"/>
  <c r="L1027" i="1" s="1"/>
  <c r="K1029" i="1"/>
  <c r="K1027" i="1" s="1"/>
  <c r="J1029" i="1"/>
  <c r="AA1012" i="1"/>
  <c r="AA1011" i="1" s="1"/>
  <c r="Z1012" i="1"/>
  <c r="Z1011" i="1" s="1"/>
  <c r="Y1012" i="1"/>
  <c r="Y1011" i="1" s="1"/>
  <c r="X1012" i="1"/>
  <c r="X1011" i="1" s="1"/>
  <c r="W1012" i="1"/>
  <c r="W1011" i="1" s="1"/>
  <c r="V1012" i="1"/>
  <c r="V1011" i="1" s="1"/>
  <c r="U1012" i="1"/>
  <c r="U1011" i="1" s="1"/>
  <c r="T1012" i="1"/>
  <c r="T1011" i="1" s="1"/>
  <c r="S1012" i="1"/>
  <c r="S1011" i="1" s="1"/>
  <c r="R1012" i="1"/>
  <c r="R1011" i="1" s="1"/>
  <c r="Q1012" i="1"/>
  <c r="Q1011" i="1" s="1"/>
  <c r="P1012" i="1"/>
  <c r="N1012" i="1"/>
  <c r="N1011" i="1" s="1"/>
  <c r="M1012" i="1"/>
  <c r="M1011" i="1" s="1"/>
  <c r="L1012" i="1"/>
  <c r="L1011" i="1" s="1"/>
  <c r="K1012" i="1"/>
  <c r="K1011" i="1" s="1"/>
  <c r="J1012" i="1"/>
  <c r="AA1009" i="1"/>
  <c r="AA1008" i="1" s="1"/>
  <c r="Z1009" i="1"/>
  <c r="Z1008" i="1" s="1"/>
  <c r="Y1009" i="1"/>
  <c r="Y1008" i="1" s="1"/>
  <c r="X1009" i="1"/>
  <c r="X1008" i="1" s="1"/>
  <c r="W1009" i="1"/>
  <c r="W1008" i="1" s="1"/>
  <c r="V1009" i="1"/>
  <c r="V1008" i="1" s="1"/>
  <c r="U1009" i="1"/>
  <c r="U1008" i="1" s="1"/>
  <c r="T1009" i="1"/>
  <c r="T1008" i="1" s="1"/>
  <c r="S1009" i="1"/>
  <c r="S1008" i="1" s="1"/>
  <c r="R1009" i="1"/>
  <c r="R1008" i="1" s="1"/>
  <c r="Q1009" i="1"/>
  <c r="Q1008" i="1" s="1"/>
  <c r="P1009" i="1"/>
  <c r="N1009" i="1"/>
  <c r="N1008" i="1" s="1"/>
  <c r="M1009" i="1"/>
  <c r="M1008" i="1" s="1"/>
  <c r="L1009" i="1"/>
  <c r="L1008" i="1" s="1"/>
  <c r="K1009" i="1"/>
  <c r="K1008" i="1" s="1"/>
  <c r="J1009" i="1"/>
  <c r="AA1004" i="1"/>
  <c r="AA995" i="1" s="1"/>
  <c r="Z1004" i="1"/>
  <c r="Z995" i="1" s="1"/>
  <c r="Y1004" i="1"/>
  <c r="Y995" i="1" s="1"/>
  <c r="X1004" i="1"/>
  <c r="X995" i="1" s="1"/>
  <c r="W1004" i="1"/>
  <c r="W995" i="1" s="1"/>
  <c r="V1004" i="1"/>
  <c r="V995" i="1" s="1"/>
  <c r="U1004" i="1"/>
  <c r="U995" i="1" s="1"/>
  <c r="T1004" i="1"/>
  <c r="T995" i="1" s="1"/>
  <c r="S1004" i="1"/>
  <c r="S995" i="1" s="1"/>
  <c r="R1004" i="1"/>
  <c r="R995" i="1" s="1"/>
  <c r="Q1004" i="1"/>
  <c r="Q995" i="1" s="1"/>
  <c r="P1004" i="1"/>
  <c r="N1004" i="1"/>
  <c r="N995" i="1" s="1"/>
  <c r="M1004" i="1"/>
  <c r="M995" i="1" s="1"/>
  <c r="L1004" i="1"/>
  <c r="L995" i="1" s="1"/>
  <c r="K1004" i="1"/>
  <c r="K995" i="1" s="1"/>
  <c r="J1004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N993" i="1"/>
  <c r="M993" i="1"/>
  <c r="L993" i="1"/>
  <c r="K993" i="1"/>
  <c r="J993" i="1"/>
  <c r="AA987" i="1"/>
  <c r="AA985" i="1" s="1"/>
  <c r="Z987" i="1"/>
  <c r="Z985" i="1" s="1"/>
  <c r="Y987" i="1"/>
  <c r="Y985" i="1" s="1"/>
  <c r="X987" i="1"/>
  <c r="X985" i="1" s="1"/>
  <c r="W987" i="1"/>
  <c r="W985" i="1" s="1"/>
  <c r="V987" i="1"/>
  <c r="V985" i="1" s="1"/>
  <c r="U987" i="1"/>
  <c r="U985" i="1" s="1"/>
  <c r="T987" i="1"/>
  <c r="T985" i="1" s="1"/>
  <c r="S987" i="1"/>
  <c r="S985" i="1" s="1"/>
  <c r="R987" i="1"/>
  <c r="R985" i="1" s="1"/>
  <c r="Q987" i="1"/>
  <c r="Q985" i="1" s="1"/>
  <c r="P987" i="1"/>
  <c r="N987" i="1"/>
  <c r="N985" i="1" s="1"/>
  <c r="M987" i="1"/>
  <c r="M985" i="1" s="1"/>
  <c r="L987" i="1"/>
  <c r="L985" i="1" s="1"/>
  <c r="K987" i="1"/>
  <c r="K985" i="1" s="1"/>
  <c r="J987" i="1"/>
  <c r="AA970" i="1"/>
  <c r="AA969" i="1" s="1"/>
  <c r="Z970" i="1"/>
  <c r="Z969" i="1" s="1"/>
  <c r="Y970" i="1"/>
  <c r="Y969" i="1" s="1"/>
  <c r="X970" i="1"/>
  <c r="X969" i="1" s="1"/>
  <c r="W970" i="1"/>
  <c r="W969" i="1" s="1"/>
  <c r="V970" i="1"/>
  <c r="V969" i="1" s="1"/>
  <c r="U970" i="1"/>
  <c r="U969" i="1" s="1"/>
  <c r="T970" i="1"/>
  <c r="T969" i="1" s="1"/>
  <c r="S970" i="1"/>
  <c r="S969" i="1" s="1"/>
  <c r="R970" i="1"/>
  <c r="R969" i="1" s="1"/>
  <c r="Q970" i="1"/>
  <c r="Q969" i="1" s="1"/>
  <c r="P970" i="1"/>
  <c r="N970" i="1"/>
  <c r="N969" i="1" s="1"/>
  <c r="M970" i="1"/>
  <c r="M969" i="1" s="1"/>
  <c r="L970" i="1"/>
  <c r="L969" i="1" s="1"/>
  <c r="K970" i="1"/>
  <c r="K969" i="1" s="1"/>
  <c r="J970" i="1"/>
  <c r="AA967" i="1"/>
  <c r="AA966" i="1" s="1"/>
  <c r="Z967" i="1"/>
  <c r="Z966" i="1" s="1"/>
  <c r="Y967" i="1"/>
  <c r="Y966" i="1" s="1"/>
  <c r="X967" i="1"/>
  <c r="X966" i="1" s="1"/>
  <c r="W967" i="1"/>
  <c r="W966" i="1" s="1"/>
  <c r="V967" i="1"/>
  <c r="V966" i="1" s="1"/>
  <c r="U967" i="1"/>
  <c r="U966" i="1" s="1"/>
  <c r="T967" i="1"/>
  <c r="T966" i="1" s="1"/>
  <c r="S967" i="1"/>
  <c r="S966" i="1" s="1"/>
  <c r="R967" i="1"/>
  <c r="R966" i="1" s="1"/>
  <c r="Q967" i="1"/>
  <c r="Q966" i="1" s="1"/>
  <c r="P967" i="1"/>
  <c r="N967" i="1"/>
  <c r="N966" i="1" s="1"/>
  <c r="M967" i="1"/>
  <c r="M966" i="1" s="1"/>
  <c r="L967" i="1"/>
  <c r="L966" i="1" s="1"/>
  <c r="K967" i="1"/>
  <c r="K966" i="1" s="1"/>
  <c r="J967" i="1"/>
  <c r="AA962" i="1"/>
  <c r="AA954" i="1" s="1"/>
  <c r="Z962" i="1"/>
  <c r="Z954" i="1" s="1"/>
  <c r="Y962" i="1"/>
  <c r="Y954" i="1" s="1"/>
  <c r="X962" i="1"/>
  <c r="X954" i="1" s="1"/>
  <c r="W962" i="1"/>
  <c r="W954" i="1" s="1"/>
  <c r="V962" i="1"/>
  <c r="V954" i="1" s="1"/>
  <c r="U962" i="1"/>
  <c r="U954" i="1" s="1"/>
  <c r="T962" i="1"/>
  <c r="T954" i="1" s="1"/>
  <c r="S962" i="1"/>
  <c r="S954" i="1" s="1"/>
  <c r="R962" i="1"/>
  <c r="R954" i="1" s="1"/>
  <c r="Q962" i="1"/>
  <c r="Q954" i="1" s="1"/>
  <c r="P962" i="1"/>
  <c r="N962" i="1"/>
  <c r="N954" i="1" s="1"/>
  <c r="M962" i="1"/>
  <c r="M954" i="1" s="1"/>
  <c r="L962" i="1"/>
  <c r="L954" i="1" s="1"/>
  <c r="K962" i="1"/>
  <c r="K954" i="1" s="1"/>
  <c r="J96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N952" i="1"/>
  <c r="M952" i="1"/>
  <c r="L952" i="1"/>
  <c r="K952" i="1"/>
  <c r="J952" i="1"/>
  <c r="AA946" i="1"/>
  <c r="AA944" i="1" s="1"/>
  <c r="Z946" i="1"/>
  <c r="Z944" i="1" s="1"/>
  <c r="Y946" i="1"/>
  <c r="Y944" i="1" s="1"/>
  <c r="X946" i="1"/>
  <c r="X944" i="1" s="1"/>
  <c r="W946" i="1"/>
  <c r="W944" i="1" s="1"/>
  <c r="V946" i="1"/>
  <c r="V944" i="1" s="1"/>
  <c r="U946" i="1"/>
  <c r="U944" i="1" s="1"/>
  <c r="T946" i="1"/>
  <c r="T944" i="1" s="1"/>
  <c r="S946" i="1"/>
  <c r="S944" i="1" s="1"/>
  <c r="R946" i="1"/>
  <c r="R944" i="1" s="1"/>
  <c r="Q946" i="1"/>
  <c r="Q944" i="1" s="1"/>
  <c r="P946" i="1"/>
  <c r="N946" i="1"/>
  <c r="N944" i="1" s="1"/>
  <c r="M946" i="1"/>
  <c r="M944" i="1" s="1"/>
  <c r="L946" i="1"/>
  <c r="L944" i="1" s="1"/>
  <c r="K946" i="1"/>
  <c r="K944" i="1" s="1"/>
  <c r="J946" i="1"/>
  <c r="AA929" i="1"/>
  <c r="AA928" i="1" s="1"/>
  <c r="Z929" i="1"/>
  <c r="Z928" i="1" s="1"/>
  <c r="Y929" i="1"/>
  <c r="Y928" i="1" s="1"/>
  <c r="X929" i="1"/>
  <c r="X928" i="1" s="1"/>
  <c r="W929" i="1"/>
  <c r="W928" i="1" s="1"/>
  <c r="V929" i="1"/>
  <c r="V928" i="1" s="1"/>
  <c r="U929" i="1"/>
  <c r="U928" i="1" s="1"/>
  <c r="T929" i="1"/>
  <c r="T928" i="1" s="1"/>
  <c r="S929" i="1"/>
  <c r="S928" i="1" s="1"/>
  <c r="R929" i="1"/>
  <c r="R928" i="1" s="1"/>
  <c r="Q929" i="1"/>
  <c r="Q928" i="1" s="1"/>
  <c r="P929" i="1"/>
  <c r="N929" i="1"/>
  <c r="N928" i="1" s="1"/>
  <c r="M929" i="1"/>
  <c r="M928" i="1" s="1"/>
  <c r="L929" i="1"/>
  <c r="L928" i="1" s="1"/>
  <c r="K929" i="1"/>
  <c r="K928" i="1" s="1"/>
  <c r="J929" i="1"/>
  <c r="AA924" i="1"/>
  <c r="AA916" i="1" s="1"/>
  <c r="Z924" i="1"/>
  <c r="Z916" i="1" s="1"/>
  <c r="Y924" i="1"/>
  <c r="Y916" i="1" s="1"/>
  <c r="X924" i="1"/>
  <c r="X916" i="1" s="1"/>
  <c r="W924" i="1"/>
  <c r="W916" i="1" s="1"/>
  <c r="V924" i="1"/>
  <c r="V916" i="1" s="1"/>
  <c r="U924" i="1"/>
  <c r="U916" i="1" s="1"/>
  <c r="T924" i="1"/>
  <c r="T916" i="1" s="1"/>
  <c r="S924" i="1"/>
  <c r="S916" i="1" s="1"/>
  <c r="R924" i="1"/>
  <c r="R916" i="1" s="1"/>
  <c r="Q924" i="1"/>
  <c r="Q916" i="1" s="1"/>
  <c r="P924" i="1"/>
  <c r="N924" i="1"/>
  <c r="N916" i="1" s="1"/>
  <c r="M924" i="1"/>
  <c r="M916" i="1" s="1"/>
  <c r="L924" i="1"/>
  <c r="L916" i="1" s="1"/>
  <c r="K924" i="1"/>
  <c r="K916" i="1" s="1"/>
  <c r="J92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N914" i="1"/>
  <c r="M914" i="1"/>
  <c r="L914" i="1"/>
  <c r="K914" i="1"/>
  <c r="J914" i="1"/>
  <c r="AA908" i="1"/>
  <c r="AA906" i="1" s="1"/>
  <c r="Z908" i="1"/>
  <c r="Z906" i="1" s="1"/>
  <c r="Y908" i="1"/>
  <c r="Y906" i="1" s="1"/>
  <c r="X908" i="1"/>
  <c r="X906" i="1" s="1"/>
  <c r="W908" i="1"/>
  <c r="W906" i="1" s="1"/>
  <c r="V908" i="1"/>
  <c r="V906" i="1" s="1"/>
  <c r="U908" i="1"/>
  <c r="U906" i="1" s="1"/>
  <c r="T908" i="1"/>
  <c r="T906" i="1" s="1"/>
  <c r="S908" i="1"/>
  <c r="S906" i="1" s="1"/>
  <c r="R908" i="1"/>
  <c r="R906" i="1" s="1"/>
  <c r="Q908" i="1"/>
  <c r="Q906" i="1" s="1"/>
  <c r="P908" i="1"/>
  <c r="N908" i="1"/>
  <c r="N906" i="1" s="1"/>
  <c r="M908" i="1"/>
  <c r="M906" i="1" s="1"/>
  <c r="L908" i="1"/>
  <c r="L906" i="1" s="1"/>
  <c r="K908" i="1"/>
  <c r="K906" i="1" s="1"/>
  <c r="J908" i="1"/>
  <c r="AA891" i="1"/>
  <c r="AA890" i="1" s="1"/>
  <c r="Z891" i="1"/>
  <c r="Z890" i="1" s="1"/>
  <c r="Y891" i="1"/>
  <c r="Y890" i="1" s="1"/>
  <c r="X891" i="1"/>
  <c r="X890" i="1" s="1"/>
  <c r="W891" i="1"/>
  <c r="W890" i="1" s="1"/>
  <c r="V891" i="1"/>
  <c r="V890" i="1" s="1"/>
  <c r="U891" i="1"/>
  <c r="U890" i="1" s="1"/>
  <c r="T891" i="1"/>
  <c r="T890" i="1" s="1"/>
  <c r="S891" i="1"/>
  <c r="S890" i="1" s="1"/>
  <c r="R891" i="1"/>
  <c r="R890" i="1" s="1"/>
  <c r="Q891" i="1"/>
  <c r="Q890" i="1" s="1"/>
  <c r="P891" i="1"/>
  <c r="N891" i="1"/>
  <c r="N890" i="1" s="1"/>
  <c r="M891" i="1"/>
  <c r="M890" i="1" s="1"/>
  <c r="L891" i="1"/>
  <c r="L890" i="1" s="1"/>
  <c r="K891" i="1"/>
  <c r="K890" i="1" s="1"/>
  <c r="J891" i="1"/>
  <c r="AA888" i="1"/>
  <c r="AA887" i="1" s="1"/>
  <c r="Z888" i="1"/>
  <c r="Z887" i="1" s="1"/>
  <c r="Y888" i="1"/>
  <c r="Y887" i="1" s="1"/>
  <c r="X888" i="1"/>
  <c r="X887" i="1" s="1"/>
  <c r="W888" i="1"/>
  <c r="W887" i="1" s="1"/>
  <c r="V888" i="1"/>
  <c r="V887" i="1" s="1"/>
  <c r="U888" i="1"/>
  <c r="U887" i="1" s="1"/>
  <c r="T888" i="1"/>
  <c r="T887" i="1" s="1"/>
  <c r="S888" i="1"/>
  <c r="S887" i="1" s="1"/>
  <c r="R888" i="1"/>
  <c r="R887" i="1" s="1"/>
  <c r="Q888" i="1"/>
  <c r="Q887" i="1" s="1"/>
  <c r="P888" i="1"/>
  <c r="N888" i="1"/>
  <c r="N887" i="1" s="1"/>
  <c r="M888" i="1"/>
  <c r="M887" i="1" s="1"/>
  <c r="L888" i="1"/>
  <c r="L887" i="1" s="1"/>
  <c r="K888" i="1"/>
  <c r="K887" i="1" s="1"/>
  <c r="J888" i="1"/>
  <c r="AA883" i="1"/>
  <c r="AA875" i="1" s="1"/>
  <c r="Z883" i="1"/>
  <c r="Z875" i="1" s="1"/>
  <c r="Y883" i="1"/>
  <c r="Y875" i="1" s="1"/>
  <c r="X883" i="1"/>
  <c r="X875" i="1" s="1"/>
  <c r="W883" i="1"/>
  <c r="W875" i="1" s="1"/>
  <c r="V883" i="1"/>
  <c r="V875" i="1" s="1"/>
  <c r="U883" i="1"/>
  <c r="U875" i="1" s="1"/>
  <c r="T883" i="1"/>
  <c r="T875" i="1" s="1"/>
  <c r="S883" i="1"/>
  <c r="S875" i="1" s="1"/>
  <c r="R883" i="1"/>
  <c r="R875" i="1" s="1"/>
  <c r="Q883" i="1"/>
  <c r="Q875" i="1" s="1"/>
  <c r="P883" i="1"/>
  <c r="N883" i="1"/>
  <c r="N875" i="1" s="1"/>
  <c r="M883" i="1"/>
  <c r="M875" i="1" s="1"/>
  <c r="L883" i="1"/>
  <c r="L875" i="1" s="1"/>
  <c r="K883" i="1"/>
  <c r="K875" i="1" s="1"/>
  <c r="J88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N873" i="1"/>
  <c r="M873" i="1"/>
  <c r="L873" i="1"/>
  <c r="K873" i="1"/>
  <c r="J873" i="1"/>
  <c r="AA867" i="1"/>
  <c r="AA865" i="1" s="1"/>
  <c r="Z867" i="1"/>
  <c r="Z865" i="1" s="1"/>
  <c r="Y867" i="1"/>
  <c r="Y865" i="1" s="1"/>
  <c r="X867" i="1"/>
  <c r="X865" i="1" s="1"/>
  <c r="W867" i="1"/>
  <c r="W865" i="1" s="1"/>
  <c r="V867" i="1"/>
  <c r="V865" i="1" s="1"/>
  <c r="U867" i="1"/>
  <c r="U865" i="1" s="1"/>
  <c r="T867" i="1"/>
  <c r="T865" i="1" s="1"/>
  <c r="S867" i="1"/>
  <c r="S865" i="1" s="1"/>
  <c r="R867" i="1"/>
  <c r="R865" i="1" s="1"/>
  <c r="Q867" i="1"/>
  <c r="Q865" i="1" s="1"/>
  <c r="P867" i="1"/>
  <c r="N867" i="1"/>
  <c r="N865" i="1" s="1"/>
  <c r="M867" i="1"/>
  <c r="M865" i="1" s="1"/>
  <c r="L867" i="1"/>
  <c r="L865" i="1" s="1"/>
  <c r="K867" i="1"/>
  <c r="K865" i="1" s="1"/>
  <c r="J867" i="1"/>
  <c r="AA850" i="1"/>
  <c r="AA849" i="1" s="1"/>
  <c r="Z850" i="1"/>
  <c r="Z849" i="1" s="1"/>
  <c r="Y850" i="1"/>
  <c r="Y849" i="1" s="1"/>
  <c r="X850" i="1"/>
  <c r="X849" i="1" s="1"/>
  <c r="W850" i="1"/>
  <c r="W849" i="1" s="1"/>
  <c r="V850" i="1"/>
  <c r="V849" i="1" s="1"/>
  <c r="U850" i="1"/>
  <c r="U849" i="1" s="1"/>
  <c r="T850" i="1"/>
  <c r="T849" i="1" s="1"/>
  <c r="S850" i="1"/>
  <c r="S849" i="1" s="1"/>
  <c r="R850" i="1"/>
  <c r="R849" i="1" s="1"/>
  <c r="Q850" i="1"/>
  <c r="Q849" i="1" s="1"/>
  <c r="P850" i="1"/>
  <c r="N850" i="1"/>
  <c r="N849" i="1" s="1"/>
  <c r="M850" i="1"/>
  <c r="M849" i="1" s="1"/>
  <c r="L850" i="1"/>
  <c r="L849" i="1" s="1"/>
  <c r="K850" i="1"/>
  <c r="K849" i="1" s="1"/>
  <c r="J850" i="1"/>
  <c r="AA845" i="1"/>
  <c r="AA837" i="1" s="1"/>
  <c r="Z845" i="1"/>
  <c r="Z837" i="1" s="1"/>
  <c r="Y845" i="1"/>
  <c r="Y837" i="1" s="1"/>
  <c r="X845" i="1"/>
  <c r="X837" i="1" s="1"/>
  <c r="W845" i="1"/>
  <c r="W837" i="1" s="1"/>
  <c r="V845" i="1"/>
  <c r="V837" i="1" s="1"/>
  <c r="U845" i="1"/>
  <c r="U837" i="1" s="1"/>
  <c r="T845" i="1"/>
  <c r="T837" i="1" s="1"/>
  <c r="S845" i="1"/>
  <c r="S837" i="1" s="1"/>
  <c r="R845" i="1"/>
  <c r="R837" i="1" s="1"/>
  <c r="Q845" i="1"/>
  <c r="Q837" i="1" s="1"/>
  <c r="P845" i="1"/>
  <c r="N845" i="1"/>
  <c r="N837" i="1" s="1"/>
  <c r="M845" i="1"/>
  <c r="M837" i="1" s="1"/>
  <c r="L845" i="1"/>
  <c r="L837" i="1" s="1"/>
  <c r="K845" i="1"/>
  <c r="K837" i="1" s="1"/>
  <c r="J84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N835" i="1"/>
  <c r="M835" i="1"/>
  <c r="L835" i="1"/>
  <c r="K835" i="1"/>
  <c r="J835" i="1"/>
  <c r="AA829" i="1"/>
  <c r="AA827" i="1" s="1"/>
  <c r="Z829" i="1"/>
  <c r="Z827" i="1" s="1"/>
  <c r="Y829" i="1"/>
  <c r="Y827" i="1" s="1"/>
  <c r="X829" i="1"/>
  <c r="X827" i="1" s="1"/>
  <c r="W829" i="1"/>
  <c r="W827" i="1" s="1"/>
  <c r="V829" i="1"/>
  <c r="V827" i="1" s="1"/>
  <c r="U829" i="1"/>
  <c r="U827" i="1" s="1"/>
  <c r="T829" i="1"/>
  <c r="T827" i="1" s="1"/>
  <c r="S829" i="1"/>
  <c r="S827" i="1" s="1"/>
  <c r="R829" i="1"/>
  <c r="R827" i="1" s="1"/>
  <c r="Q829" i="1"/>
  <c r="Q827" i="1" s="1"/>
  <c r="P829" i="1"/>
  <c r="N829" i="1"/>
  <c r="N827" i="1" s="1"/>
  <c r="M829" i="1"/>
  <c r="M827" i="1" s="1"/>
  <c r="L829" i="1"/>
  <c r="L827" i="1" s="1"/>
  <c r="K829" i="1"/>
  <c r="K827" i="1" s="1"/>
  <c r="J829" i="1"/>
  <c r="AA812" i="1"/>
  <c r="AA811" i="1" s="1"/>
  <c r="Z812" i="1"/>
  <c r="Z811" i="1" s="1"/>
  <c r="Y812" i="1"/>
  <c r="Y811" i="1" s="1"/>
  <c r="X812" i="1"/>
  <c r="X811" i="1" s="1"/>
  <c r="W812" i="1"/>
  <c r="W811" i="1" s="1"/>
  <c r="V812" i="1"/>
  <c r="V811" i="1" s="1"/>
  <c r="U812" i="1"/>
  <c r="U811" i="1" s="1"/>
  <c r="T812" i="1"/>
  <c r="T811" i="1" s="1"/>
  <c r="S812" i="1"/>
  <c r="S811" i="1" s="1"/>
  <c r="R812" i="1"/>
  <c r="R811" i="1" s="1"/>
  <c r="Q812" i="1"/>
  <c r="Q811" i="1" s="1"/>
  <c r="P812" i="1"/>
  <c r="N812" i="1"/>
  <c r="N811" i="1" s="1"/>
  <c r="M812" i="1"/>
  <c r="M811" i="1" s="1"/>
  <c r="L812" i="1"/>
  <c r="L811" i="1" s="1"/>
  <c r="K812" i="1"/>
  <c r="K811" i="1" s="1"/>
  <c r="J812" i="1"/>
  <c r="AA808" i="1"/>
  <c r="AA807" i="1" s="1"/>
  <c r="Z808" i="1"/>
  <c r="Z807" i="1" s="1"/>
  <c r="Y808" i="1"/>
  <c r="Y807" i="1" s="1"/>
  <c r="X808" i="1"/>
  <c r="X807" i="1" s="1"/>
  <c r="W808" i="1"/>
  <c r="W807" i="1" s="1"/>
  <c r="V808" i="1"/>
  <c r="V807" i="1" s="1"/>
  <c r="U808" i="1"/>
  <c r="U807" i="1" s="1"/>
  <c r="T808" i="1"/>
  <c r="T807" i="1" s="1"/>
  <c r="S808" i="1"/>
  <c r="S807" i="1" s="1"/>
  <c r="R808" i="1"/>
  <c r="R807" i="1" s="1"/>
  <c r="Q808" i="1"/>
  <c r="Q807" i="1" s="1"/>
  <c r="P808" i="1"/>
  <c r="N808" i="1"/>
  <c r="N807" i="1" s="1"/>
  <c r="M808" i="1"/>
  <c r="M807" i="1" s="1"/>
  <c r="L808" i="1"/>
  <c r="L807" i="1" s="1"/>
  <c r="K808" i="1"/>
  <c r="K807" i="1" s="1"/>
  <c r="J808" i="1"/>
  <c r="AA803" i="1"/>
  <c r="AA795" i="1" s="1"/>
  <c r="Z803" i="1"/>
  <c r="Z795" i="1" s="1"/>
  <c r="Y803" i="1"/>
  <c r="Y795" i="1" s="1"/>
  <c r="X803" i="1"/>
  <c r="X795" i="1" s="1"/>
  <c r="W803" i="1"/>
  <c r="W795" i="1" s="1"/>
  <c r="V803" i="1"/>
  <c r="V795" i="1" s="1"/>
  <c r="U803" i="1"/>
  <c r="U795" i="1" s="1"/>
  <c r="T803" i="1"/>
  <c r="T795" i="1" s="1"/>
  <c r="S803" i="1"/>
  <c r="S795" i="1" s="1"/>
  <c r="R803" i="1"/>
  <c r="R795" i="1" s="1"/>
  <c r="Q803" i="1"/>
  <c r="Q795" i="1" s="1"/>
  <c r="P803" i="1"/>
  <c r="N803" i="1"/>
  <c r="N795" i="1" s="1"/>
  <c r="M803" i="1"/>
  <c r="M795" i="1" s="1"/>
  <c r="L803" i="1"/>
  <c r="L795" i="1" s="1"/>
  <c r="K803" i="1"/>
  <c r="K795" i="1" s="1"/>
  <c r="J80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N793" i="1"/>
  <c r="M793" i="1"/>
  <c r="L793" i="1"/>
  <c r="K793" i="1"/>
  <c r="J793" i="1"/>
  <c r="AA787" i="1"/>
  <c r="AA785" i="1" s="1"/>
  <c r="Z787" i="1"/>
  <c r="Z785" i="1" s="1"/>
  <c r="Y787" i="1"/>
  <c r="Y785" i="1" s="1"/>
  <c r="X787" i="1"/>
  <c r="X785" i="1" s="1"/>
  <c r="W787" i="1"/>
  <c r="W785" i="1" s="1"/>
  <c r="V787" i="1"/>
  <c r="V785" i="1" s="1"/>
  <c r="U787" i="1"/>
  <c r="U785" i="1" s="1"/>
  <c r="T787" i="1"/>
  <c r="T785" i="1" s="1"/>
  <c r="S787" i="1"/>
  <c r="S785" i="1" s="1"/>
  <c r="R787" i="1"/>
  <c r="R785" i="1" s="1"/>
  <c r="Q787" i="1"/>
  <c r="Q785" i="1" s="1"/>
  <c r="P787" i="1"/>
  <c r="N787" i="1"/>
  <c r="N785" i="1" s="1"/>
  <c r="M787" i="1"/>
  <c r="M785" i="1" s="1"/>
  <c r="L787" i="1"/>
  <c r="L785" i="1" s="1"/>
  <c r="K787" i="1"/>
  <c r="K785" i="1" s="1"/>
  <c r="J787" i="1"/>
  <c r="AA770" i="1"/>
  <c r="AA769" i="1" s="1"/>
  <c r="Z770" i="1"/>
  <c r="Z769" i="1" s="1"/>
  <c r="Y770" i="1"/>
  <c r="Y769" i="1" s="1"/>
  <c r="X770" i="1"/>
  <c r="X769" i="1" s="1"/>
  <c r="W770" i="1"/>
  <c r="W769" i="1" s="1"/>
  <c r="V770" i="1"/>
  <c r="V769" i="1" s="1"/>
  <c r="U770" i="1"/>
  <c r="U769" i="1" s="1"/>
  <c r="T770" i="1"/>
  <c r="T769" i="1" s="1"/>
  <c r="S770" i="1"/>
  <c r="S769" i="1" s="1"/>
  <c r="R770" i="1"/>
  <c r="R769" i="1" s="1"/>
  <c r="Q770" i="1"/>
  <c r="Q769" i="1" s="1"/>
  <c r="P770" i="1"/>
  <c r="N770" i="1"/>
  <c r="N769" i="1" s="1"/>
  <c r="M770" i="1"/>
  <c r="M769" i="1" s="1"/>
  <c r="L770" i="1"/>
  <c r="L769" i="1" s="1"/>
  <c r="K770" i="1"/>
  <c r="K769" i="1" s="1"/>
  <c r="J770" i="1"/>
  <c r="AA767" i="1"/>
  <c r="AA766" i="1" s="1"/>
  <c r="Z767" i="1"/>
  <c r="Z766" i="1" s="1"/>
  <c r="Y767" i="1"/>
  <c r="Y766" i="1" s="1"/>
  <c r="X767" i="1"/>
  <c r="X766" i="1" s="1"/>
  <c r="W767" i="1"/>
  <c r="W766" i="1" s="1"/>
  <c r="V767" i="1"/>
  <c r="V766" i="1" s="1"/>
  <c r="U767" i="1"/>
  <c r="U766" i="1" s="1"/>
  <c r="T767" i="1"/>
  <c r="T766" i="1" s="1"/>
  <c r="S767" i="1"/>
  <c r="S766" i="1" s="1"/>
  <c r="R767" i="1"/>
  <c r="R766" i="1" s="1"/>
  <c r="Q767" i="1"/>
  <c r="Q766" i="1" s="1"/>
  <c r="P767" i="1"/>
  <c r="N767" i="1"/>
  <c r="N766" i="1" s="1"/>
  <c r="M767" i="1"/>
  <c r="M766" i="1" s="1"/>
  <c r="L767" i="1"/>
  <c r="L766" i="1" s="1"/>
  <c r="K767" i="1"/>
  <c r="K766" i="1" s="1"/>
  <c r="J767" i="1"/>
  <c r="AA762" i="1"/>
  <c r="AA755" i="1" s="1"/>
  <c r="Z762" i="1"/>
  <c r="Z755" i="1" s="1"/>
  <c r="Y762" i="1"/>
  <c r="Y755" i="1" s="1"/>
  <c r="X762" i="1"/>
  <c r="X755" i="1" s="1"/>
  <c r="W762" i="1"/>
  <c r="W755" i="1" s="1"/>
  <c r="V762" i="1"/>
  <c r="V755" i="1" s="1"/>
  <c r="U762" i="1"/>
  <c r="U755" i="1" s="1"/>
  <c r="T762" i="1"/>
  <c r="T755" i="1" s="1"/>
  <c r="S762" i="1"/>
  <c r="S755" i="1" s="1"/>
  <c r="R762" i="1"/>
  <c r="R755" i="1" s="1"/>
  <c r="Q762" i="1"/>
  <c r="Q755" i="1" s="1"/>
  <c r="P762" i="1"/>
  <c r="N762" i="1"/>
  <c r="N755" i="1" s="1"/>
  <c r="M762" i="1"/>
  <c r="M755" i="1" s="1"/>
  <c r="L762" i="1"/>
  <c r="L755" i="1" s="1"/>
  <c r="K762" i="1"/>
  <c r="K755" i="1" s="1"/>
  <c r="J762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N753" i="1"/>
  <c r="M753" i="1"/>
  <c r="L753" i="1"/>
  <c r="K753" i="1"/>
  <c r="J753" i="1"/>
  <c r="AA747" i="1"/>
  <c r="AA745" i="1" s="1"/>
  <c r="Z747" i="1"/>
  <c r="Z745" i="1" s="1"/>
  <c r="Y747" i="1"/>
  <c r="Y745" i="1" s="1"/>
  <c r="X747" i="1"/>
  <c r="X745" i="1" s="1"/>
  <c r="W747" i="1"/>
  <c r="W745" i="1" s="1"/>
  <c r="V747" i="1"/>
  <c r="V745" i="1" s="1"/>
  <c r="U747" i="1"/>
  <c r="U745" i="1" s="1"/>
  <c r="T747" i="1"/>
  <c r="T745" i="1" s="1"/>
  <c r="S747" i="1"/>
  <c r="S745" i="1" s="1"/>
  <c r="R747" i="1"/>
  <c r="R745" i="1" s="1"/>
  <c r="Q747" i="1"/>
  <c r="Q745" i="1" s="1"/>
  <c r="P747" i="1"/>
  <c r="N747" i="1"/>
  <c r="N745" i="1" s="1"/>
  <c r="M747" i="1"/>
  <c r="M745" i="1" s="1"/>
  <c r="L747" i="1"/>
  <c r="L745" i="1" s="1"/>
  <c r="K747" i="1"/>
  <c r="K745" i="1" s="1"/>
  <c r="J747" i="1"/>
  <c r="AA730" i="1"/>
  <c r="AA729" i="1" s="1"/>
  <c r="Z730" i="1"/>
  <c r="Z729" i="1" s="1"/>
  <c r="Y730" i="1"/>
  <c r="Y729" i="1" s="1"/>
  <c r="X730" i="1"/>
  <c r="X729" i="1" s="1"/>
  <c r="W730" i="1"/>
  <c r="W729" i="1" s="1"/>
  <c r="V730" i="1"/>
  <c r="V729" i="1" s="1"/>
  <c r="U730" i="1"/>
  <c r="U729" i="1" s="1"/>
  <c r="T730" i="1"/>
  <c r="T729" i="1" s="1"/>
  <c r="S730" i="1"/>
  <c r="S729" i="1" s="1"/>
  <c r="R730" i="1"/>
  <c r="R729" i="1" s="1"/>
  <c r="Q730" i="1"/>
  <c r="Q729" i="1" s="1"/>
  <c r="P730" i="1"/>
  <c r="N730" i="1"/>
  <c r="N729" i="1" s="1"/>
  <c r="M730" i="1"/>
  <c r="M729" i="1" s="1"/>
  <c r="L730" i="1"/>
  <c r="L729" i="1" s="1"/>
  <c r="K730" i="1"/>
  <c r="K729" i="1" s="1"/>
  <c r="J730" i="1"/>
  <c r="AA727" i="1"/>
  <c r="AA726" i="1" s="1"/>
  <c r="Z727" i="1"/>
  <c r="Z726" i="1" s="1"/>
  <c r="Y727" i="1"/>
  <c r="Y726" i="1" s="1"/>
  <c r="X727" i="1"/>
  <c r="X726" i="1" s="1"/>
  <c r="W727" i="1"/>
  <c r="W726" i="1" s="1"/>
  <c r="V727" i="1"/>
  <c r="V726" i="1" s="1"/>
  <c r="U727" i="1"/>
  <c r="U726" i="1" s="1"/>
  <c r="T727" i="1"/>
  <c r="T726" i="1" s="1"/>
  <c r="S727" i="1"/>
  <c r="S726" i="1" s="1"/>
  <c r="R727" i="1"/>
  <c r="R726" i="1" s="1"/>
  <c r="Q727" i="1"/>
  <c r="Q726" i="1" s="1"/>
  <c r="P727" i="1"/>
  <c r="N727" i="1"/>
  <c r="N726" i="1" s="1"/>
  <c r="M727" i="1"/>
  <c r="M726" i="1" s="1"/>
  <c r="L727" i="1"/>
  <c r="L726" i="1" s="1"/>
  <c r="K727" i="1"/>
  <c r="K726" i="1" s="1"/>
  <c r="J727" i="1"/>
  <c r="AA722" i="1"/>
  <c r="AA714" i="1" s="1"/>
  <c r="Z722" i="1"/>
  <c r="Z714" i="1" s="1"/>
  <c r="Y722" i="1"/>
  <c r="Y714" i="1" s="1"/>
  <c r="X722" i="1"/>
  <c r="X714" i="1" s="1"/>
  <c r="W722" i="1"/>
  <c r="W714" i="1" s="1"/>
  <c r="V722" i="1"/>
  <c r="V714" i="1" s="1"/>
  <c r="U722" i="1"/>
  <c r="U714" i="1" s="1"/>
  <c r="T722" i="1"/>
  <c r="T714" i="1" s="1"/>
  <c r="S722" i="1"/>
  <c r="S714" i="1" s="1"/>
  <c r="R722" i="1"/>
  <c r="R714" i="1" s="1"/>
  <c r="Q722" i="1"/>
  <c r="Q714" i="1" s="1"/>
  <c r="P722" i="1"/>
  <c r="N722" i="1"/>
  <c r="N714" i="1" s="1"/>
  <c r="M722" i="1"/>
  <c r="M714" i="1" s="1"/>
  <c r="L722" i="1"/>
  <c r="L714" i="1" s="1"/>
  <c r="K722" i="1"/>
  <c r="K714" i="1" s="1"/>
  <c r="J72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N712" i="1"/>
  <c r="M712" i="1"/>
  <c r="L712" i="1"/>
  <c r="K712" i="1"/>
  <c r="J712" i="1"/>
  <c r="AA706" i="1"/>
  <c r="AA704" i="1" s="1"/>
  <c r="Z706" i="1"/>
  <c r="Z704" i="1" s="1"/>
  <c r="Y706" i="1"/>
  <c r="Y704" i="1" s="1"/>
  <c r="X706" i="1"/>
  <c r="X704" i="1" s="1"/>
  <c r="W706" i="1"/>
  <c r="W704" i="1" s="1"/>
  <c r="V706" i="1"/>
  <c r="V704" i="1" s="1"/>
  <c r="U706" i="1"/>
  <c r="U704" i="1" s="1"/>
  <c r="T706" i="1"/>
  <c r="T704" i="1" s="1"/>
  <c r="S706" i="1"/>
  <c r="S704" i="1" s="1"/>
  <c r="R706" i="1"/>
  <c r="R704" i="1" s="1"/>
  <c r="Q706" i="1"/>
  <c r="Q704" i="1" s="1"/>
  <c r="P706" i="1"/>
  <c r="N706" i="1"/>
  <c r="N704" i="1" s="1"/>
  <c r="M706" i="1"/>
  <c r="M704" i="1" s="1"/>
  <c r="L706" i="1"/>
  <c r="L704" i="1" s="1"/>
  <c r="K706" i="1"/>
  <c r="K704" i="1" s="1"/>
  <c r="J706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S689" i="1"/>
  <c r="S688" i="1" s="1"/>
  <c r="R689" i="1"/>
  <c r="R688" i="1" s="1"/>
  <c r="Q689" i="1"/>
  <c r="Q688" i="1" s="1"/>
  <c r="P689" i="1"/>
  <c r="N689" i="1"/>
  <c r="N688" i="1" s="1"/>
  <c r="M689" i="1"/>
  <c r="M688" i="1" s="1"/>
  <c r="L689" i="1"/>
  <c r="L688" i="1" s="1"/>
  <c r="K689" i="1"/>
  <c r="K688" i="1" s="1"/>
  <c r="J689" i="1"/>
  <c r="AA686" i="1"/>
  <c r="AA685" i="1" s="1"/>
  <c r="Z686" i="1"/>
  <c r="Z685" i="1" s="1"/>
  <c r="Y686" i="1"/>
  <c r="Y685" i="1" s="1"/>
  <c r="X686" i="1"/>
  <c r="X685" i="1" s="1"/>
  <c r="W686" i="1"/>
  <c r="W685" i="1" s="1"/>
  <c r="V686" i="1"/>
  <c r="V685" i="1" s="1"/>
  <c r="U686" i="1"/>
  <c r="U685" i="1" s="1"/>
  <c r="T686" i="1"/>
  <c r="T685" i="1" s="1"/>
  <c r="S686" i="1"/>
  <c r="S685" i="1" s="1"/>
  <c r="R686" i="1"/>
  <c r="R685" i="1" s="1"/>
  <c r="Q686" i="1"/>
  <c r="Q685" i="1" s="1"/>
  <c r="P686" i="1"/>
  <c r="N686" i="1"/>
  <c r="N685" i="1" s="1"/>
  <c r="M686" i="1"/>
  <c r="M685" i="1" s="1"/>
  <c r="L686" i="1"/>
  <c r="L685" i="1" s="1"/>
  <c r="K686" i="1"/>
  <c r="K685" i="1" s="1"/>
  <c r="J686" i="1"/>
  <c r="AA681" i="1"/>
  <c r="AA674" i="1" s="1"/>
  <c r="Z681" i="1"/>
  <c r="Z674" i="1" s="1"/>
  <c r="Y681" i="1"/>
  <c r="Y674" i="1" s="1"/>
  <c r="X681" i="1"/>
  <c r="X674" i="1" s="1"/>
  <c r="W681" i="1"/>
  <c r="W674" i="1" s="1"/>
  <c r="V681" i="1"/>
  <c r="V674" i="1" s="1"/>
  <c r="U681" i="1"/>
  <c r="U674" i="1" s="1"/>
  <c r="T681" i="1"/>
  <c r="T674" i="1" s="1"/>
  <c r="S681" i="1"/>
  <c r="S674" i="1" s="1"/>
  <c r="R681" i="1"/>
  <c r="R674" i="1" s="1"/>
  <c r="Q681" i="1"/>
  <c r="Q674" i="1" s="1"/>
  <c r="P681" i="1"/>
  <c r="N681" i="1"/>
  <c r="N674" i="1" s="1"/>
  <c r="M681" i="1"/>
  <c r="M674" i="1" s="1"/>
  <c r="L681" i="1"/>
  <c r="L674" i="1" s="1"/>
  <c r="K681" i="1"/>
  <c r="K674" i="1" s="1"/>
  <c r="J681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N672" i="1"/>
  <c r="M672" i="1"/>
  <c r="L672" i="1"/>
  <c r="K672" i="1"/>
  <c r="J672" i="1"/>
  <c r="AA666" i="1"/>
  <c r="AA664" i="1" s="1"/>
  <c r="Z666" i="1"/>
  <c r="Z664" i="1" s="1"/>
  <c r="Y666" i="1"/>
  <c r="Y664" i="1" s="1"/>
  <c r="X666" i="1"/>
  <c r="X664" i="1" s="1"/>
  <c r="W666" i="1"/>
  <c r="W664" i="1" s="1"/>
  <c r="V666" i="1"/>
  <c r="V664" i="1" s="1"/>
  <c r="U666" i="1"/>
  <c r="U664" i="1" s="1"/>
  <c r="T666" i="1"/>
  <c r="T664" i="1" s="1"/>
  <c r="S666" i="1"/>
  <c r="S664" i="1" s="1"/>
  <c r="R666" i="1"/>
  <c r="R664" i="1" s="1"/>
  <c r="Q666" i="1"/>
  <c r="Q664" i="1" s="1"/>
  <c r="P666" i="1"/>
  <c r="N666" i="1"/>
  <c r="N664" i="1" s="1"/>
  <c r="M666" i="1"/>
  <c r="M664" i="1" s="1"/>
  <c r="L666" i="1"/>
  <c r="L664" i="1" s="1"/>
  <c r="K666" i="1"/>
  <c r="K664" i="1" s="1"/>
  <c r="J666" i="1"/>
  <c r="AA649" i="1"/>
  <c r="AA648" i="1" s="1"/>
  <c r="Z649" i="1"/>
  <c r="Z648" i="1" s="1"/>
  <c r="Y649" i="1"/>
  <c r="Y648" i="1" s="1"/>
  <c r="X649" i="1"/>
  <c r="X648" i="1" s="1"/>
  <c r="W649" i="1"/>
  <c r="W648" i="1" s="1"/>
  <c r="V649" i="1"/>
  <c r="V648" i="1" s="1"/>
  <c r="U649" i="1"/>
  <c r="U648" i="1" s="1"/>
  <c r="T649" i="1"/>
  <c r="T648" i="1" s="1"/>
  <c r="S649" i="1"/>
  <c r="S648" i="1" s="1"/>
  <c r="R649" i="1"/>
  <c r="R648" i="1" s="1"/>
  <c r="Q649" i="1"/>
  <c r="Q648" i="1" s="1"/>
  <c r="P649" i="1"/>
  <c r="N649" i="1"/>
  <c r="N648" i="1" s="1"/>
  <c r="M649" i="1"/>
  <c r="M648" i="1" s="1"/>
  <c r="L649" i="1"/>
  <c r="L648" i="1" s="1"/>
  <c r="K649" i="1"/>
  <c r="K648" i="1" s="1"/>
  <c r="J649" i="1"/>
  <c r="AA646" i="1"/>
  <c r="AA645" i="1" s="1"/>
  <c r="Z646" i="1"/>
  <c r="Z645" i="1" s="1"/>
  <c r="Y646" i="1"/>
  <c r="Y645" i="1" s="1"/>
  <c r="X646" i="1"/>
  <c r="X645" i="1" s="1"/>
  <c r="W646" i="1"/>
  <c r="W645" i="1" s="1"/>
  <c r="V646" i="1"/>
  <c r="V645" i="1" s="1"/>
  <c r="U646" i="1"/>
  <c r="U645" i="1" s="1"/>
  <c r="T646" i="1"/>
  <c r="T645" i="1" s="1"/>
  <c r="S646" i="1"/>
  <c r="S645" i="1" s="1"/>
  <c r="R646" i="1"/>
  <c r="R645" i="1" s="1"/>
  <c r="Q646" i="1"/>
  <c r="Q645" i="1" s="1"/>
  <c r="P646" i="1"/>
  <c r="N646" i="1"/>
  <c r="N645" i="1" s="1"/>
  <c r="M646" i="1"/>
  <c r="M645" i="1" s="1"/>
  <c r="L646" i="1"/>
  <c r="L645" i="1" s="1"/>
  <c r="K646" i="1"/>
  <c r="K645" i="1" s="1"/>
  <c r="J646" i="1"/>
  <c r="AA641" i="1"/>
  <c r="AA633" i="1" s="1"/>
  <c r="Z641" i="1"/>
  <c r="Z633" i="1" s="1"/>
  <c r="Y641" i="1"/>
  <c r="Y633" i="1" s="1"/>
  <c r="X641" i="1"/>
  <c r="X633" i="1" s="1"/>
  <c r="W641" i="1"/>
  <c r="W633" i="1" s="1"/>
  <c r="V641" i="1"/>
  <c r="V633" i="1" s="1"/>
  <c r="U641" i="1"/>
  <c r="U633" i="1" s="1"/>
  <c r="T641" i="1"/>
  <c r="T633" i="1" s="1"/>
  <c r="S641" i="1"/>
  <c r="S633" i="1" s="1"/>
  <c r="R641" i="1"/>
  <c r="R633" i="1" s="1"/>
  <c r="Q641" i="1"/>
  <c r="Q633" i="1" s="1"/>
  <c r="P641" i="1"/>
  <c r="N641" i="1"/>
  <c r="N633" i="1" s="1"/>
  <c r="M641" i="1"/>
  <c r="M633" i="1" s="1"/>
  <c r="L641" i="1"/>
  <c r="L633" i="1" s="1"/>
  <c r="K641" i="1"/>
  <c r="K633" i="1" s="1"/>
  <c r="J64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N631" i="1"/>
  <c r="M631" i="1"/>
  <c r="L631" i="1"/>
  <c r="K631" i="1"/>
  <c r="J631" i="1"/>
  <c r="AA625" i="1"/>
  <c r="AA623" i="1" s="1"/>
  <c r="Z625" i="1"/>
  <c r="Z623" i="1" s="1"/>
  <c r="Y625" i="1"/>
  <c r="Y623" i="1" s="1"/>
  <c r="X625" i="1"/>
  <c r="X623" i="1" s="1"/>
  <c r="W625" i="1"/>
  <c r="W623" i="1" s="1"/>
  <c r="V625" i="1"/>
  <c r="V623" i="1" s="1"/>
  <c r="U625" i="1"/>
  <c r="U623" i="1" s="1"/>
  <c r="T625" i="1"/>
  <c r="T623" i="1" s="1"/>
  <c r="S625" i="1"/>
  <c r="S623" i="1" s="1"/>
  <c r="R625" i="1"/>
  <c r="R623" i="1" s="1"/>
  <c r="Q625" i="1"/>
  <c r="Q623" i="1" s="1"/>
  <c r="P625" i="1"/>
  <c r="N625" i="1"/>
  <c r="N623" i="1" s="1"/>
  <c r="M625" i="1"/>
  <c r="M623" i="1" s="1"/>
  <c r="L625" i="1"/>
  <c r="L623" i="1" s="1"/>
  <c r="K625" i="1"/>
  <c r="K623" i="1" s="1"/>
  <c r="J625" i="1"/>
  <c r="AA608" i="1"/>
  <c r="AA607" i="1" s="1"/>
  <c r="Z608" i="1"/>
  <c r="Z607" i="1" s="1"/>
  <c r="Y608" i="1"/>
  <c r="Y607" i="1" s="1"/>
  <c r="X608" i="1"/>
  <c r="X607" i="1" s="1"/>
  <c r="W608" i="1"/>
  <c r="W607" i="1" s="1"/>
  <c r="V608" i="1"/>
  <c r="V607" i="1" s="1"/>
  <c r="U608" i="1"/>
  <c r="U607" i="1" s="1"/>
  <c r="T608" i="1"/>
  <c r="T607" i="1" s="1"/>
  <c r="S608" i="1"/>
  <c r="S607" i="1" s="1"/>
  <c r="R608" i="1"/>
  <c r="R607" i="1" s="1"/>
  <c r="Q608" i="1"/>
  <c r="Q607" i="1" s="1"/>
  <c r="P608" i="1"/>
  <c r="N608" i="1"/>
  <c r="N607" i="1" s="1"/>
  <c r="M608" i="1"/>
  <c r="M607" i="1" s="1"/>
  <c r="L608" i="1"/>
  <c r="L607" i="1" s="1"/>
  <c r="K608" i="1"/>
  <c r="K607" i="1" s="1"/>
  <c r="J608" i="1"/>
  <c r="AA605" i="1"/>
  <c r="AA604" i="1" s="1"/>
  <c r="Z605" i="1"/>
  <c r="Z604" i="1" s="1"/>
  <c r="Y605" i="1"/>
  <c r="Y604" i="1" s="1"/>
  <c r="X605" i="1"/>
  <c r="X604" i="1" s="1"/>
  <c r="W605" i="1"/>
  <c r="W604" i="1" s="1"/>
  <c r="V605" i="1"/>
  <c r="V604" i="1" s="1"/>
  <c r="U605" i="1"/>
  <c r="U604" i="1" s="1"/>
  <c r="T605" i="1"/>
  <c r="T604" i="1" s="1"/>
  <c r="S605" i="1"/>
  <c r="S604" i="1" s="1"/>
  <c r="R605" i="1"/>
  <c r="R604" i="1" s="1"/>
  <c r="Q605" i="1"/>
  <c r="Q604" i="1" s="1"/>
  <c r="P605" i="1"/>
  <c r="N605" i="1"/>
  <c r="N604" i="1" s="1"/>
  <c r="M605" i="1"/>
  <c r="M604" i="1" s="1"/>
  <c r="L605" i="1"/>
  <c r="L604" i="1" s="1"/>
  <c r="K605" i="1"/>
  <c r="K604" i="1" s="1"/>
  <c r="J605" i="1"/>
  <c r="AA600" i="1"/>
  <c r="AA591" i="1" s="1"/>
  <c r="Z600" i="1"/>
  <c r="Z591" i="1" s="1"/>
  <c r="Y600" i="1"/>
  <c r="Y591" i="1" s="1"/>
  <c r="X600" i="1"/>
  <c r="X591" i="1" s="1"/>
  <c r="W600" i="1"/>
  <c r="W591" i="1" s="1"/>
  <c r="V600" i="1"/>
  <c r="V591" i="1" s="1"/>
  <c r="U600" i="1"/>
  <c r="U591" i="1" s="1"/>
  <c r="T600" i="1"/>
  <c r="T591" i="1" s="1"/>
  <c r="S600" i="1"/>
  <c r="S591" i="1" s="1"/>
  <c r="R600" i="1"/>
  <c r="R591" i="1" s="1"/>
  <c r="Q600" i="1"/>
  <c r="Q591" i="1" s="1"/>
  <c r="P600" i="1"/>
  <c r="N600" i="1"/>
  <c r="N591" i="1" s="1"/>
  <c r="M600" i="1"/>
  <c r="M591" i="1" s="1"/>
  <c r="L600" i="1"/>
  <c r="L591" i="1" s="1"/>
  <c r="K600" i="1"/>
  <c r="K591" i="1" s="1"/>
  <c r="J600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N589" i="1"/>
  <c r="M589" i="1"/>
  <c r="L589" i="1"/>
  <c r="K589" i="1"/>
  <c r="J589" i="1"/>
  <c r="AA583" i="1"/>
  <c r="AA581" i="1" s="1"/>
  <c r="Z583" i="1"/>
  <c r="Z581" i="1" s="1"/>
  <c r="Y583" i="1"/>
  <c r="Y581" i="1" s="1"/>
  <c r="X583" i="1"/>
  <c r="X581" i="1" s="1"/>
  <c r="W583" i="1"/>
  <c r="W581" i="1" s="1"/>
  <c r="V583" i="1"/>
  <c r="V581" i="1" s="1"/>
  <c r="U583" i="1"/>
  <c r="U581" i="1" s="1"/>
  <c r="T583" i="1"/>
  <c r="T581" i="1" s="1"/>
  <c r="S583" i="1"/>
  <c r="S581" i="1" s="1"/>
  <c r="R583" i="1"/>
  <c r="R581" i="1" s="1"/>
  <c r="Q583" i="1"/>
  <c r="Q581" i="1" s="1"/>
  <c r="P583" i="1"/>
  <c r="N583" i="1"/>
  <c r="N581" i="1" s="1"/>
  <c r="M583" i="1"/>
  <c r="M581" i="1" s="1"/>
  <c r="L583" i="1"/>
  <c r="L581" i="1" s="1"/>
  <c r="K583" i="1"/>
  <c r="K581" i="1" s="1"/>
  <c r="J583" i="1"/>
  <c r="AA566" i="1"/>
  <c r="AA565" i="1" s="1"/>
  <c r="Z566" i="1"/>
  <c r="Z565" i="1" s="1"/>
  <c r="Y566" i="1"/>
  <c r="Y565" i="1" s="1"/>
  <c r="X566" i="1"/>
  <c r="X565" i="1" s="1"/>
  <c r="W566" i="1"/>
  <c r="W565" i="1" s="1"/>
  <c r="V566" i="1"/>
  <c r="V565" i="1" s="1"/>
  <c r="U566" i="1"/>
  <c r="U565" i="1" s="1"/>
  <c r="T566" i="1"/>
  <c r="T565" i="1" s="1"/>
  <c r="S566" i="1"/>
  <c r="S565" i="1" s="1"/>
  <c r="R566" i="1"/>
  <c r="R565" i="1" s="1"/>
  <c r="Q566" i="1"/>
  <c r="Q565" i="1" s="1"/>
  <c r="P566" i="1"/>
  <c r="N566" i="1"/>
  <c r="N565" i="1" s="1"/>
  <c r="M566" i="1"/>
  <c r="M565" i="1" s="1"/>
  <c r="L566" i="1"/>
  <c r="L565" i="1" s="1"/>
  <c r="K566" i="1"/>
  <c r="K565" i="1" s="1"/>
  <c r="J566" i="1"/>
  <c r="AA563" i="1"/>
  <c r="AA562" i="1" s="1"/>
  <c r="Z563" i="1"/>
  <c r="Z562" i="1" s="1"/>
  <c r="Y563" i="1"/>
  <c r="Y562" i="1" s="1"/>
  <c r="X563" i="1"/>
  <c r="X562" i="1" s="1"/>
  <c r="W563" i="1"/>
  <c r="W562" i="1" s="1"/>
  <c r="V563" i="1"/>
  <c r="V562" i="1" s="1"/>
  <c r="U563" i="1"/>
  <c r="U562" i="1" s="1"/>
  <c r="T563" i="1"/>
  <c r="T562" i="1" s="1"/>
  <c r="S563" i="1"/>
  <c r="S562" i="1" s="1"/>
  <c r="R563" i="1"/>
  <c r="R562" i="1" s="1"/>
  <c r="Q563" i="1"/>
  <c r="Q562" i="1" s="1"/>
  <c r="P563" i="1"/>
  <c r="N563" i="1"/>
  <c r="N562" i="1" s="1"/>
  <c r="M563" i="1"/>
  <c r="M562" i="1" s="1"/>
  <c r="L563" i="1"/>
  <c r="L562" i="1" s="1"/>
  <c r="K563" i="1"/>
  <c r="K562" i="1" s="1"/>
  <c r="J563" i="1"/>
  <c r="AA558" i="1"/>
  <c r="AA550" i="1" s="1"/>
  <c r="Z558" i="1"/>
  <c r="Z550" i="1" s="1"/>
  <c r="Y558" i="1"/>
  <c r="Y550" i="1" s="1"/>
  <c r="X558" i="1"/>
  <c r="X550" i="1" s="1"/>
  <c r="W558" i="1"/>
  <c r="W550" i="1" s="1"/>
  <c r="V558" i="1"/>
  <c r="V550" i="1" s="1"/>
  <c r="U558" i="1"/>
  <c r="U550" i="1" s="1"/>
  <c r="T558" i="1"/>
  <c r="T550" i="1" s="1"/>
  <c r="S558" i="1"/>
  <c r="S550" i="1" s="1"/>
  <c r="R558" i="1"/>
  <c r="R550" i="1" s="1"/>
  <c r="Q558" i="1"/>
  <c r="Q550" i="1" s="1"/>
  <c r="P558" i="1"/>
  <c r="N558" i="1"/>
  <c r="N550" i="1" s="1"/>
  <c r="M558" i="1"/>
  <c r="M550" i="1" s="1"/>
  <c r="L558" i="1"/>
  <c r="L550" i="1" s="1"/>
  <c r="K558" i="1"/>
  <c r="K550" i="1" s="1"/>
  <c r="J55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N548" i="1"/>
  <c r="M548" i="1"/>
  <c r="L548" i="1"/>
  <c r="K548" i="1"/>
  <c r="J548" i="1"/>
  <c r="AA542" i="1"/>
  <c r="AA540" i="1" s="1"/>
  <c r="Z542" i="1"/>
  <c r="Z540" i="1" s="1"/>
  <c r="Y542" i="1"/>
  <c r="Y540" i="1" s="1"/>
  <c r="X542" i="1"/>
  <c r="X540" i="1" s="1"/>
  <c r="W542" i="1"/>
  <c r="W540" i="1" s="1"/>
  <c r="V542" i="1"/>
  <c r="V540" i="1" s="1"/>
  <c r="U542" i="1"/>
  <c r="U540" i="1" s="1"/>
  <c r="T542" i="1"/>
  <c r="T540" i="1" s="1"/>
  <c r="S542" i="1"/>
  <c r="S540" i="1" s="1"/>
  <c r="R542" i="1"/>
  <c r="R540" i="1" s="1"/>
  <c r="Q542" i="1"/>
  <c r="Q540" i="1" s="1"/>
  <c r="P542" i="1"/>
  <c r="N542" i="1"/>
  <c r="N540" i="1" s="1"/>
  <c r="M542" i="1"/>
  <c r="M540" i="1" s="1"/>
  <c r="L542" i="1"/>
  <c r="L540" i="1" s="1"/>
  <c r="K542" i="1"/>
  <c r="K540" i="1" s="1"/>
  <c r="J542" i="1"/>
  <c r="AA525" i="1"/>
  <c r="AA524" i="1" s="1"/>
  <c r="Z525" i="1"/>
  <c r="Z524" i="1" s="1"/>
  <c r="Y525" i="1"/>
  <c r="Y524" i="1" s="1"/>
  <c r="X525" i="1"/>
  <c r="X524" i="1" s="1"/>
  <c r="W525" i="1"/>
  <c r="W524" i="1" s="1"/>
  <c r="V525" i="1"/>
  <c r="V524" i="1" s="1"/>
  <c r="U525" i="1"/>
  <c r="U524" i="1" s="1"/>
  <c r="T525" i="1"/>
  <c r="T524" i="1" s="1"/>
  <c r="S525" i="1"/>
  <c r="S524" i="1" s="1"/>
  <c r="R525" i="1"/>
  <c r="R524" i="1" s="1"/>
  <c r="Q525" i="1"/>
  <c r="Q524" i="1" s="1"/>
  <c r="P525" i="1"/>
  <c r="N525" i="1"/>
  <c r="N524" i="1" s="1"/>
  <c r="M525" i="1"/>
  <c r="M524" i="1" s="1"/>
  <c r="L525" i="1"/>
  <c r="L524" i="1" s="1"/>
  <c r="K525" i="1"/>
  <c r="K524" i="1" s="1"/>
  <c r="J525" i="1"/>
  <c r="AA522" i="1"/>
  <c r="AA521" i="1" s="1"/>
  <c r="Z522" i="1"/>
  <c r="Z521" i="1" s="1"/>
  <c r="Y522" i="1"/>
  <c r="Y521" i="1" s="1"/>
  <c r="X522" i="1"/>
  <c r="X521" i="1" s="1"/>
  <c r="W522" i="1"/>
  <c r="W521" i="1" s="1"/>
  <c r="V522" i="1"/>
  <c r="V521" i="1" s="1"/>
  <c r="U522" i="1"/>
  <c r="U521" i="1" s="1"/>
  <c r="T522" i="1"/>
  <c r="T521" i="1" s="1"/>
  <c r="S522" i="1"/>
  <c r="S521" i="1" s="1"/>
  <c r="R522" i="1"/>
  <c r="R521" i="1" s="1"/>
  <c r="Q522" i="1"/>
  <c r="Q521" i="1" s="1"/>
  <c r="P522" i="1"/>
  <c r="N522" i="1"/>
  <c r="N521" i="1" s="1"/>
  <c r="M522" i="1"/>
  <c r="M521" i="1" s="1"/>
  <c r="L522" i="1"/>
  <c r="L521" i="1" s="1"/>
  <c r="K522" i="1"/>
  <c r="K521" i="1" s="1"/>
  <c r="J522" i="1"/>
  <c r="AA517" i="1"/>
  <c r="AA509" i="1" s="1"/>
  <c r="Z517" i="1"/>
  <c r="Z509" i="1" s="1"/>
  <c r="Y517" i="1"/>
  <c r="Y509" i="1" s="1"/>
  <c r="X517" i="1"/>
  <c r="X509" i="1" s="1"/>
  <c r="W517" i="1"/>
  <c r="W509" i="1" s="1"/>
  <c r="V517" i="1"/>
  <c r="V509" i="1" s="1"/>
  <c r="U517" i="1"/>
  <c r="U509" i="1" s="1"/>
  <c r="T517" i="1"/>
  <c r="T509" i="1" s="1"/>
  <c r="S517" i="1"/>
  <c r="S509" i="1" s="1"/>
  <c r="R517" i="1"/>
  <c r="R509" i="1" s="1"/>
  <c r="Q517" i="1"/>
  <c r="Q509" i="1" s="1"/>
  <c r="P517" i="1"/>
  <c r="N517" i="1"/>
  <c r="N509" i="1" s="1"/>
  <c r="M517" i="1"/>
  <c r="M509" i="1" s="1"/>
  <c r="L517" i="1"/>
  <c r="L509" i="1" s="1"/>
  <c r="K517" i="1"/>
  <c r="K509" i="1" s="1"/>
  <c r="J51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N507" i="1"/>
  <c r="M507" i="1"/>
  <c r="L507" i="1"/>
  <c r="K507" i="1"/>
  <c r="J507" i="1"/>
  <c r="AA501" i="1"/>
  <c r="AA499" i="1" s="1"/>
  <c r="Z501" i="1"/>
  <c r="Z499" i="1" s="1"/>
  <c r="Y501" i="1"/>
  <c r="Y499" i="1" s="1"/>
  <c r="X501" i="1"/>
  <c r="X499" i="1" s="1"/>
  <c r="W501" i="1"/>
  <c r="W499" i="1" s="1"/>
  <c r="V501" i="1"/>
  <c r="V499" i="1" s="1"/>
  <c r="U501" i="1"/>
  <c r="U499" i="1" s="1"/>
  <c r="T501" i="1"/>
  <c r="T499" i="1" s="1"/>
  <c r="S501" i="1"/>
  <c r="S499" i="1" s="1"/>
  <c r="R501" i="1"/>
  <c r="R499" i="1" s="1"/>
  <c r="Q501" i="1"/>
  <c r="Q499" i="1" s="1"/>
  <c r="P501" i="1"/>
  <c r="N501" i="1"/>
  <c r="N499" i="1" s="1"/>
  <c r="M501" i="1"/>
  <c r="M499" i="1" s="1"/>
  <c r="L501" i="1"/>
  <c r="L499" i="1" s="1"/>
  <c r="K501" i="1"/>
  <c r="K499" i="1" s="1"/>
  <c r="J501" i="1"/>
  <c r="AA484" i="1"/>
  <c r="AA483" i="1" s="1"/>
  <c r="Z484" i="1"/>
  <c r="Z483" i="1" s="1"/>
  <c r="Y484" i="1"/>
  <c r="Y483" i="1" s="1"/>
  <c r="X484" i="1"/>
  <c r="X483" i="1" s="1"/>
  <c r="W484" i="1"/>
  <c r="W483" i="1" s="1"/>
  <c r="V484" i="1"/>
  <c r="V483" i="1" s="1"/>
  <c r="U484" i="1"/>
  <c r="U483" i="1" s="1"/>
  <c r="T484" i="1"/>
  <c r="T483" i="1" s="1"/>
  <c r="S484" i="1"/>
  <c r="S483" i="1" s="1"/>
  <c r="R484" i="1"/>
  <c r="R483" i="1" s="1"/>
  <c r="Q484" i="1"/>
  <c r="Q483" i="1" s="1"/>
  <c r="P484" i="1"/>
  <c r="N484" i="1"/>
  <c r="N483" i="1" s="1"/>
  <c r="M484" i="1"/>
  <c r="M483" i="1" s="1"/>
  <c r="L484" i="1"/>
  <c r="L483" i="1" s="1"/>
  <c r="K484" i="1"/>
  <c r="K483" i="1" s="1"/>
  <c r="J484" i="1"/>
  <c r="AA480" i="1"/>
  <c r="AA478" i="1" s="1"/>
  <c r="AA477" i="1" s="1"/>
  <c r="Z480" i="1"/>
  <c r="Z478" i="1" s="1"/>
  <c r="Z477" i="1" s="1"/>
  <c r="Y480" i="1"/>
  <c r="Y478" i="1" s="1"/>
  <c r="Y477" i="1" s="1"/>
  <c r="X480" i="1"/>
  <c r="X478" i="1" s="1"/>
  <c r="X477" i="1" s="1"/>
  <c r="W480" i="1"/>
  <c r="W478" i="1" s="1"/>
  <c r="W477" i="1" s="1"/>
  <c r="V480" i="1"/>
  <c r="V478" i="1" s="1"/>
  <c r="V477" i="1" s="1"/>
  <c r="U480" i="1"/>
  <c r="U478" i="1" s="1"/>
  <c r="U477" i="1" s="1"/>
  <c r="T480" i="1"/>
  <c r="T478" i="1" s="1"/>
  <c r="T477" i="1" s="1"/>
  <c r="S480" i="1"/>
  <c r="S478" i="1" s="1"/>
  <c r="S477" i="1" s="1"/>
  <c r="R480" i="1"/>
  <c r="R478" i="1" s="1"/>
  <c r="R477" i="1" s="1"/>
  <c r="Q480" i="1"/>
  <c r="Q478" i="1" s="1"/>
  <c r="Q477" i="1" s="1"/>
  <c r="P480" i="1"/>
  <c r="N480" i="1"/>
  <c r="N478" i="1" s="1"/>
  <c r="N477" i="1" s="1"/>
  <c r="M480" i="1"/>
  <c r="M478" i="1" s="1"/>
  <c r="M477" i="1" s="1"/>
  <c r="L480" i="1"/>
  <c r="L478" i="1" s="1"/>
  <c r="L477" i="1" s="1"/>
  <c r="K480" i="1"/>
  <c r="K478" i="1" s="1"/>
  <c r="K477" i="1" s="1"/>
  <c r="J480" i="1"/>
  <c r="AA473" i="1"/>
  <c r="AA464" i="1" s="1"/>
  <c r="Z473" i="1"/>
  <c r="Z464" i="1" s="1"/>
  <c r="Y473" i="1"/>
  <c r="Y464" i="1" s="1"/>
  <c r="X473" i="1"/>
  <c r="X464" i="1" s="1"/>
  <c r="W473" i="1"/>
  <c r="W464" i="1" s="1"/>
  <c r="V473" i="1"/>
  <c r="V464" i="1" s="1"/>
  <c r="U473" i="1"/>
  <c r="U464" i="1" s="1"/>
  <c r="T473" i="1"/>
  <c r="T464" i="1" s="1"/>
  <c r="S473" i="1"/>
  <c r="S464" i="1" s="1"/>
  <c r="R473" i="1"/>
  <c r="R464" i="1" s="1"/>
  <c r="Q473" i="1"/>
  <c r="Q464" i="1" s="1"/>
  <c r="P473" i="1"/>
  <c r="N473" i="1"/>
  <c r="N464" i="1" s="1"/>
  <c r="M473" i="1"/>
  <c r="M464" i="1" s="1"/>
  <c r="L473" i="1"/>
  <c r="L464" i="1" s="1"/>
  <c r="K473" i="1"/>
  <c r="K464" i="1" s="1"/>
  <c r="J473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N462" i="1"/>
  <c r="M462" i="1"/>
  <c r="L462" i="1"/>
  <c r="K462" i="1"/>
  <c r="J462" i="1"/>
  <c r="AA456" i="1"/>
  <c r="AA454" i="1" s="1"/>
  <c r="Z456" i="1"/>
  <c r="Z454" i="1" s="1"/>
  <c r="Y456" i="1"/>
  <c r="Y454" i="1" s="1"/>
  <c r="X456" i="1"/>
  <c r="X454" i="1" s="1"/>
  <c r="W456" i="1"/>
  <c r="W454" i="1" s="1"/>
  <c r="V456" i="1"/>
  <c r="V454" i="1" s="1"/>
  <c r="U456" i="1"/>
  <c r="U454" i="1" s="1"/>
  <c r="T456" i="1"/>
  <c r="T454" i="1" s="1"/>
  <c r="S456" i="1"/>
  <c r="S454" i="1" s="1"/>
  <c r="R456" i="1"/>
  <c r="R454" i="1" s="1"/>
  <c r="Q456" i="1"/>
  <c r="Q454" i="1" s="1"/>
  <c r="P456" i="1"/>
  <c r="N456" i="1"/>
  <c r="N454" i="1" s="1"/>
  <c r="M456" i="1"/>
  <c r="M454" i="1" s="1"/>
  <c r="L456" i="1"/>
  <c r="L454" i="1" s="1"/>
  <c r="K456" i="1"/>
  <c r="K454" i="1" s="1"/>
  <c r="J456" i="1"/>
  <c r="AA439" i="1"/>
  <c r="AA438" i="1" s="1"/>
  <c r="Z439" i="1"/>
  <c r="Z438" i="1" s="1"/>
  <c r="Y439" i="1"/>
  <c r="Y438" i="1" s="1"/>
  <c r="X439" i="1"/>
  <c r="X438" i="1" s="1"/>
  <c r="W439" i="1"/>
  <c r="W438" i="1" s="1"/>
  <c r="V439" i="1"/>
  <c r="V438" i="1" s="1"/>
  <c r="U439" i="1"/>
  <c r="U438" i="1" s="1"/>
  <c r="T439" i="1"/>
  <c r="T438" i="1" s="1"/>
  <c r="S439" i="1"/>
  <c r="S438" i="1" s="1"/>
  <c r="R439" i="1"/>
  <c r="R438" i="1" s="1"/>
  <c r="Q439" i="1"/>
  <c r="Q438" i="1" s="1"/>
  <c r="P439" i="1"/>
  <c r="N439" i="1"/>
  <c r="N438" i="1" s="1"/>
  <c r="M439" i="1"/>
  <c r="M438" i="1" s="1"/>
  <c r="L439" i="1"/>
  <c r="L438" i="1" s="1"/>
  <c r="K439" i="1"/>
  <c r="K438" i="1" s="1"/>
  <c r="J439" i="1"/>
  <c r="AA434" i="1"/>
  <c r="AA426" i="1" s="1"/>
  <c r="Z434" i="1"/>
  <c r="Z426" i="1" s="1"/>
  <c r="Y434" i="1"/>
  <c r="Y426" i="1" s="1"/>
  <c r="X434" i="1"/>
  <c r="X426" i="1" s="1"/>
  <c r="W434" i="1"/>
  <c r="W426" i="1" s="1"/>
  <c r="V434" i="1"/>
  <c r="V426" i="1" s="1"/>
  <c r="U434" i="1"/>
  <c r="U426" i="1" s="1"/>
  <c r="T434" i="1"/>
  <c r="T426" i="1" s="1"/>
  <c r="S434" i="1"/>
  <c r="S426" i="1" s="1"/>
  <c r="R434" i="1"/>
  <c r="R426" i="1" s="1"/>
  <c r="Q434" i="1"/>
  <c r="Q426" i="1" s="1"/>
  <c r="P434" i="1"/>
  <c r="N434" i="1"/>
  <c r="N426" i="1" s="1"/>
  <c r="M434" i="1"/>
  <c r="M426" i="1" s="1"/>
  <c r="L434" i="1"/>
  <c r="L426" i="1" s="1"/>
  <c r="K434" i="1"/>
  <c r="K426" i="1" s="1"/>
  <c r="J43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N424" i="1"/>
  <c r="M424" i="1"/>
  <c r="L424" i="1"/>
  <c r="K424" i="1"/>
  <c r="J424" i="1"/>
  <c r="AA418" i="1"/>
  <c r="AA416" i="1" s="1"/>
  <c r="Z418" i="1"/>
  <c r="Z416" i="1" s="1"/>
  <c r="Y418" i="1"/>
  <c r="Y416" i="1" s="1"/>
  <c r="X418" i="1"/>
  <c r="X416" i="1" s="1"/>
  <c r="W418" i="1"/>
  <c r="W416" i="1" s="1"/>
  <c r="V418" i="1"/>
  <c r="V416" i="1" s="1"/>
  <c r="U418" i="1"/>
  <c r="U416" i="1" s="1"/>
  <c r="T418" i="1"/>
  <c r="T416" i="1" s="1"/>
  <c r="S418" i="1"/>
  <c r="S416" i="1" s="1"/>
  <c r="R418" i="1"/>
  <c r="R416" i="1" s="1"/>
  <c r="Q418" i="1"/>
  <c r="Q416" i="1" s="1"/>
  <c r="P418" i="1"/>
  <c r="N418" i="1"/>
  <c r="N416" i="1" s="1"/>
  <c r="M418" i="1"/>
  <c r="M416" i="1" s="1"/>
  <c r="L418" i="1"/>
  <c r="L416" i="1" s="1"/>
  <c r="K418" i="1"/>
  <c r="K416" i="1" s="1"/>
  <c r="J418" i="1"/>
  <c r="AA401" i="1"/>
  <c r="AA400" i="1" s="1"/>
  <c r="Z401" i="1"/>
  <c r="Z400" i="1" s="1"/>
  <c r="Y401" i="1"/>
  <c r="Y400" i="1" s="1"/>
  <c r="X401" i="1"/>
  <c r="X400" i="1" s="1"/>
  <c r="W401" i="1"/>
  <c r="W400" i="1" s="1"/>
  <c r="V401" i="1"/>
  <c r="V400" i="1" s="1"/>
  <c r="U401" i="1"/>
  <c r="U400" i="1" s="1"/>
  <c r="T401" i="1"/>
  <c r="T400" i="1" s="1"/>
  <c r="S401" i="1"/>
  <c r="S400" i="1" s="1"/>
  <c r="R401" i="1"/>
  <c r="R400" i="1" s="1"/>
  <c r="Q401" i="1"/>
  <c r="Q400" i="1" s="1"/>
  <c r="P401" i="1"/>
  <c r="N401" i="1"/>
  <c r="N400" i="1" s="1"/>
  <c r="M401" i="1"/>
  <c r="M400" i="1" s="1"/>
  <c r="L401" i="1"/>
  <c r="L400" i="1" s="1"/>
  <c r="K401" i="1"/>
  <c r="K400" i="1" s="1"/>
  <c r="J401" i="1"/>
  <c r="AA396" i="1"/>
  <c r="AA387" i="1" s="1"/>
  <c r="Z396" i="1"/>
  <c r="Z387" i="1" s="1"/>
  <c r="Y396" i="1"/>
  <c r="Y387" i="1" s="1"/>
  <c r="X396" i="1"/>
  <c r="X387" i="1" s="1"/>
  <c r="W396" i="1"/>
  <c r="W387" i="1" s="1"/>
  <c r="V396" i="1"/>
  <c r="V387" i="1" s="1"/>
  <c r="U396" i="1"/>
  <c r="U387" i="1" s="1"/>
  <c r="T396" i="1"/>
  <c r="T387" i="1" s="1"/>
  <c r="S396" i="1"/>
  <c r="S387" i="1" s="1"/>
  <c r="R396" i="1"/>
  <c r="R387" i="1" s="1"/>
  <c r="Q396" i="1"/>
  <c r="Q387" i="1" s="1"/>
  <c r="P396" i="1"/>
  <c r="N396" i="1"/>
  <c r="N387" i="1" s="1"/>
  <c r="M396" i="1"/>
  <c r="M387" i="1" s="1"/>
  <c r="L396" i="1"/>
  <c r="L387" i="1" s="1"/>
  <c r="K396" i="1"/>
  <c r="K387" i="1" s="1"/>
  <c r="J396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N385" i="1"/>
  <c r="M385" i="1"/>
  <c r="L385" i="1"/>
  <c r="K385" i="1"/>
  <c r="J385" i="1"/>
  <c r="AA379" i="1"/>
  <c r="AA377" i="1" s="1"/>
  <c r="Z379" i="1"/>
  <c r="Z377" i="1" s="1"/>
  <c r="Y379" i="1"/>
  <c r="Y377" i="1" s="1"/>
  <c r="X379" i="1"/>
  <c r="X377" i="1" s="1"/>
  <c r="W379" i="1"/>
  <c r="W377" i="1" s="1"/>
  <c r="V379" i="1"/>
  <c r="V377" i="1" s="1"/>
  <c r="U379" i="1"/>
  <c r="U377" i="1" s="1"/>
  <c r="T379" i="1"/>
  <c r="T377" i="1" s="1"/>
  <c r="S379" i="1"/>
  <c r="S377" i="1" s="1"/>
  <c r="R379" i="1"/>
  <c r="R377" i="1" s="1"/>
  <c r="Q379" i="1"/>
  <c r="Q377" i="1" s="1"/>
  <c r="P379" i="1"/>
  <c r="N379" i="1"/>
  <c r="N377" i="1" s="1"/>
  <c r="M379" i="1"/>
  <c r="M377" i="1" s="1"/>
  <c r="L379" i="1"/>
  <c r="L377" i="1" s="1"/>
  <c r="K379" i="1"/>
  <c r="K377" i="1" s="1"/>
  <c r="J379" i="1"/>
  <c r="AA362" i="1"/>
  <c r="AA361" i="1" s="1"/>
  <c r="Z362" i="1"/>
  <c r="Z361" i="1" s="1"/>
  <c r="Y362" i="1"/>
  <c r="Y361" i="1" s="1"/>
  <c r="X362" i="1"/>
  <c r="X361" i="1" s="1"/>
  <c r="W362" i="1"/>
  <c r="W361" i="1" s="1"/>
  <c r="V362" i="1"/>
  <c r="V361" i="1" s="1"/>
  <c r="U362" i="1"/>
  <c r="U361" i="1" s="1"/>
  <c r="T362" i="1"/>
  <c r="T361" i="1" s="1"/>
  <c r="S362" i="1"/>
  <c r="S361" i="1" s="1"/>
  <c r="R362" i="1"/>
  <c r="R361" i="1" s="1"/>
  <c r="Q362" i="1"/>
  <c r="Q361" i="1" s="1"/>
  <c r="P362" i="1"/>
  <c r="N362" i="1"/>
  <c r="N361" i="1" s="1"/>
  <c r="M362" i="1"/>
  <c r="M361" i="1" s="1"/>
  <c r="L362" i="1"/>
  <c r="L361" i="1" s="1"/>
  <c r="K362" i="1"/>
  <c r="K361" i="1" s="1"/>
  <c r="J362" i="1"/>
  <c r="AA359" i="1"/>
  <c r="AA358" i="1" s="1"/>
  <c r="Z359" i="1"/>
  <c r="Z358" i="1" s="1"/>
  <c r="Y359" i="1"/>
  <c r="Y358" i="1" s="1"/>
  <c r="X359" i="1"/>
  <c r="X358" i="1" s="1"/>
  <c r="W359" i="1"/>
  <c r="W358" i="1" s="1"/>
  <c r="V359" i="1"/>
  <c r="V358" i="1" s="1"/>
  <c r="U359" i="1"/>
  <c r="U358" i="1" s="1"/>
  <c r="T359" i="1"/>
  <c r="T358" i="1" s="1"/>
  <c r="S359" i="1"/>
  <c r="S358" i="1" s="1"/>
  <c r="R359" i="1"/>
  <c r="R358" i="1" s="1"/>
  <c r="Q359" i="1"/>
  <c r="Q358" i="1" s="1"/>
  <c r="P359" i="1"/>
  <c r="N359" i="1"/>
  <c r="N358" i="1" s="1"/>
  <c r="M359" i="1"/>
  <c r="M358" i="1" s="1"/>
  <c r="L359" i="1"/>
  <c r="L358" i="1" s="1"/>
  <c r="K359" i="1"/>
  <c r="K358" i="1" s="1"/>
  <c r="J359" i="1"/>
  <c r="AA354" i="1"/>
  <c r="AA345" i="1" s="1"/>
  <c r="Z354" i="1"/>
  <c r="Z345" i="1" s="1"/>
  <c r="Y354" i="1"/>
  <c r="Y345" i="1" s="1"/>
  <c r="X354" i="1"/>
  <c r="X345" i="1" s="1"/>
  <c r="W354" i="1"/>
  <c r="W345" i="1" s="1"/>
  <c r="V354" i="1"/>
  <c r="V345" i="1" s="1"/>
  <c r="U354" i="1"/>
  <c r="U345" i="1" s="1"/>
  <c r="T354" i="1"/>
  <c r="T345" i="1" s="1"/>
  <c r="S354" i="1"/>
  <c r="R354" i="1"/>
  <c r="R345" i="1" s="1"/>
  <c r="Q354" i="1"/>
  <c r="Q345" i="1" s="1"/>
  <c r="P354" i="1"/>
  <c r="N354" i="1"/>
  <c r="N345" i="1" s="1"/>
  <c r="M354" i="1"/>
  <c r="L354" i="1"/>
  <c r="L345" i="1" s="1"/>
  <c r="K354" i="1"/>
  <c r="K345" i="1" s="1"/>
  <c r="J354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N343" i="1"/>
  <c r="M343" i="1"/>
  <c r="L343" i="1"/>
  <c r="K343" i="1"/>
  <c r="J343" i="1"/>
  <c r="AA337" i="1"/>
  <c r="AA335" i="1" s="1"/>
  <c r="Z337" i="1"/>
  <c r="Z335" i="1" s="1"/>
  <c r="Y337" i="1"/>
  <c r="Y335" i="1" s="1"/>
  <c r="X337" i="1"/>
  <c r="X335" i="1" s="1"/>
  <c r="W337" i="1"/>
  <c r="W335" i="1" s="1"/>
  <c r="V337" i="1"/>
  <c r="V335" i="1" s="1"/>
  <c r="U337" i="1"/>
  <c r="U335" i="1" s="1"/>
  <c r="T337" i="1"/>
  <c r="T335" i="1" s="1"/>
  <c r="S337" i="1"/>
  <c r="S335" i="1" s="1"/>
  <c r="R337" i="1"/>
  <c r="R335" i="1" s="1"/>
  <c r="Q337" i="1"/>
  <c r="Q335" i="1" s="1"/>
  <c r="P337" i="1"/>
  <c r="N337" i="1"/>
  <c r="N335" i="1" s="1"/>
  <c r="M337" i="1"/>
  <c r="M335" i="1" s="1"/>
  <c r="L337" i="1"/>
  <c r="L335" i="1" s="1"/>
  <c r="K337" i="1"/>
  <c r="K335" i="1" s="1"/>
  <c r="J337" i="1"/>
  <c r="AA320" i="1"/>
  <c r="AA319" i="1" s="1"/>
  <c r="Z320" i="1"/>
  <c r="Z319" i="1" s="1"/>
  <c r="Y320" i="1"/>
  <c r="Y319" i="1" s="1"/>
  <c r="X320" i="1"/>
  <c r="X319" i="1" s="1"/>
  <c r="W320" i="1"/>
  <c r="W319" i="1" s="1"/>
  <c r="V320" i="1"/>
  <c r="V319" i="1" s="1"/>
  <c r="U320" i="1"/>
  <c r="U319" i="1" s="1"/>
  <c r="T320" i="1"/>
  <c r="T319" i="1" s="1"/>
  <c r="S320" i="1"/>
  <c r="S319" i="1" s="1"/>
  <c r="R320" i="1"/>
  <c r="R319" i="1" s="1"/>
  <c r="Q320" i="1"/>
  <c r="Q319" i="1" s="1"/>
  <c r="P320" i="1"/>
  <c r="N320" i="1"/>
  <c r="N319" i="1" s="1"/>
  <c r="M320" i="1"/>
  <c r="M319" i="1" s="1"/>
  <c r="L320" i="1"/>
  <c r="L319" i="1" s="1"/>
  <c r="K320" i="1"/>
  <c r="K319" i="1" s="1"/>
  <c r="J320" i="1"/>
  <c r="AA316" i="1"/>
  <c r="AA315" i="1" s="1"/>
  <c r="Z316" i="1"/>
  <c r="Z315" i="1" s="1"/>
  <c r="Y316" i="1"/>
  <c r="Y315" i="1" s="1"/>
  <c r="X316" i="1"/>
  <c r="X315" i="1" s="1"/>
  <c r="W316" i="1"/>
  <c r="W315" i="1" s="1"/>
  <c r="V316" i="1"/>
  <c r="V315" i="1" s="1"/>
  <c r="U316" i="1"/>
  <c r="U315" i="1" s="1"/>
  <c r="T316" i="1"/>
  <c r="T315" i="1" s="1"/>
  <c r="S316" i="1"/>
  <c r="S315" i="1" s="1"/>
  <c r="R316" i="1"/>
  <c r="R315" i="1" s="1"/>
  <c r="Q316" i="1"/>
  <c r="Q315" i="1" s="1"/>
  <c r="P316" i="1"/>
  <c r="N316" i="1"/>
  <c r="N315" i="1" s="1"/>
  <c r="M316" i="1"/>
  <c r="M315" i="1" s="1"/>
  <c r="L316" i="1"/>
  <c r="L315" i="1" s="1"/>
  <c r="K316" i="1"/>
  <c r="K315" i="1" s="1"/>
  <c r="J316" i="1"/>
  <c r="AA311" i="1"/>
  <c r="AA303" i="1" s="1"/>
  <c r="Z311" i="1"/>
  <c r="Y311" i="1"/>
  <c r="Y303" i="1" s="1"/>
  <c r="X311" i="1"/>
  <c r="X303" i="1" s="1"/>
  <c r="W311" i="1"/>
  <c r="W303" i="1" s="1"/>
  <c r="V311" i="1"/>
  <c r="V303" i="1" s="1"/>
  <c r="U311" i="1"/>
  <c r="U303" i="1" s="1"/>
  <c r="T311" i="1"/>
  <c r="T303" i="1" s="1"/>
  <c r="S311" i="1"/>
  <c r="S303" i="1" s="1"/>
  <c r="R311" i="1"/>
  <c r="R303" i="1" s="1"/>
  <c r="Q311" i="1"/>
  <c r="Q303" i="1" s="1"/>
  <c r="P311" i="1"/>
  <c r="N311" i="1"/>
  <c r="N303" i="1" s="1"/>
  <c r="M311" i="1"/>
  <c r="M303" i="1" s="1"/>
  <c r="L311" i="1"/>
  <c r="L303" i="1" s="1"/>
  <c r="K311" i="1"/>
  <c r="K303" i="1" s="1"/>
  <c r="J31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N301" i="1"/>
  <c r="M301" i="1"/>
  <c r="L301" i="1"/>
  <c r="K301" i="1"/>
  <c r="J301" i="1"/>
  <c r="AA295" i="1"/>
  <c r="AA293" i="1" s="1"/>
  <c r="Z295" i="1"/>
  <c r="Z293" i="1" s="1"/>
  <c r="Y295" i="1"/>
  <c r="Y293" i="1" s="1"/>
  <c r="X295" i="1"/>
  <c r="X293" i="1" s="1"/>
  <c r="W295" i="1"/>
  <c r="W293" i="1" s="1"/>
  <c r="V295" i="1"/>
  <c r="V293" i="1" s="1"/>
  <c r="U295" i="1"/>
  <c r="U293" i="1" s="1"/>
  <c r="T295" i="1"/>
  <c r="T293" i="1" s="1"/>
  <c r="S295" i="1"/>
  <c r="S293" i="1" s="1"/>
  <c r="R295" i="1"/>
  <c r="R293" i="1" s="1"/>
  <c r="Q295" i="1"/>
  <c r="Q293" i="1" s="1"/>
  <c r="P295" i="1"/>
  <c r="N295" i="1"/>
  <c r="N293" i="1" s="1"/>
  <c r="M295" i="1"/>
  <c r="M293" i="1" s="1"/>
  <c r="L295" i="1"/>
  <c r="L293" i="1" s="1"/>
  <c r="K295" i="1"/>
  <c r="K293" i="1" s="1"/>
  <c r="J295" i="1"/>
  <c r="AA278" i="1"/>
  <c r="AA277" i="1" s="1"/>
  <c r="Z278" i="1"/>
  <c r="Z277" i="1" s="1"/>
  <c r="Y278" i="1"/>
  <c r="Y277" i="1" s="1"/>
  <c r="X278" i="1"/>
  <c r="X277" i="1" s="1"/>
  <c r="W278" i="1"/>
  <c r="W277" i="1" s="1"/>
  <c r="V278" i="1"/>
  <c r="V277" i="1" s="1"/>
  <c r="U278" i="1"/>
  <c r="U277" i="1" s="1"/>
  <c r="T278" i="1"/>
  <c r="T277" i="1" s="1"/>
  <c r="S278" i="1"/>
  <c r="S277" i="1" s="1"/>
  <c r="R278" i="1"/>
  <c r="R277" i="1" s="1"/>
  <c r="Q278" i="1"/>
  <c r="Q277" i="1" s="1"/>
  <c r="P278" i="1"/>
  <c r="N278" i="1"/>
  <c r="N277" i="1" s="1"/>
  <c r="M278" i="1"/>
  <c r="M277" i="1" s="1"/>
  <c r="L278" i="1"/>
  <c r="L277" i="1" s="1"/>
  <c r="K278" i="1"/>
  <c r="K277" i="1" s="1"/>
  <c r="J278" i="1"/>
  <c r="AA275" i="1"/>
  <c r="AA274" i="1" s="1"/>
  <c r="Z275" i="1"/>
  <c r="Z274" i="1" s="1"/>
  <c r="Y275" i="1"/>
  <c r="Y274" i="1" s="1"/>
  <c r="X275" i="1"/>
  <c r="X274" i="1" s="1"/>
  <c r="W275" i="1"/>
  <c r="W274" i="1" s="1"/>
  <c r="V275" i="1"/>
  <c r="V274" i="1" s="1"/>
  <c r="U275" i="1"/>
  <c r="U274" i="1" s="1"/>
  <c r="T275" i="1"/>
  <c r="T274" i="1" s="1"/>
  <c r="S275" i="1"/>
  <c r="S274" i="1" s="1"/>
  <c r="R275" i="1"/>
  <c r="R274" i="1" s="1"/>
  <c r="Q275" i="1"/>
  <c r="Q274" i="1" s="1"/>
  <c r="P275" i="1"/>
  <c r="N275" i="1"/>
  <c r="N274" i="1" s="1"/>
  <c r="M275" i="1"/>
  <c r="M274" i="1" s="1"/>
  <c r="L275" i="1"/>
  <c r="L274" i="1" s="1"/>
  <c r="K275" i="1"/>
  <c r="K274" i="1" s="1"/>
  <c r="J275" i="1"/>
  <c r="AA270" i="1"/>
  <c r="AA262" i="1" s="1"/>
  <c r="Z270" i="1"/>
  <c r="Z262" i="1" s="1"/>
  <c r="Y270" i="1"/>
  <c r="Y262" i="1" s="1"/>
  <c r="X270" i="1"/>
  <c r="X262" i="1" s="1"/>
  <c r="W270" i="1"/>
  <c r="W262" i="1" s="1"/>
  <c r="V270" i="1"/>
  <c r="V262" i="1" s="1"/>
  <c r="U270" i="1"/>
  <c r="U262" i="1" s="1"/>
  <c r="T270" i="1"/>
  <c r="T262" i="1" s="1"/>
  <c r="S270" i="1"/>
  <c r="S262" i="1" s="1"/>
  <c r="R270" i="1"/>
  <c r="R262" i="1" s="1"/>
  <c r="Q270" i="1"/>
  <c r="Q262" i="1" s="1"/>
  <c r="P270" i="1"/>
  <c r="N270" i="1"/>
  <c r="N262" i="1" s="1"/>
  <c r="M270" i="1"/>
  <c r="M262" i="1" s="1"/>
  <c r="L270" i="1"/>
  <c r="L262" i="1" s="1"/>
  <c r="K270" i="1"/>
  <c r="K262" i="1" s="1"/>
  <c r="J27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N260" i="1"/>
  <c r="M260" i="1"/>
  <c r="L260" i="1"/>
  <c r="K260" i="1"/>
  <c r="J260" i="1"/>
  <c r="AA254" i="1"/>
  <c r="AA252" i="1" s="1"/>
  <c r="Z254" i="1"/>
  <c r="Z252" i="1" s="1"/>
  <c r="Y254" i="1"/>
  <c r="Y252" i="1" s="1"/>
  <c r="X254" i="1"/>
  <c r="X252" i="1" s="1"/>
  <c r="W254" i="1"/>
  <c r="W252" i="1" s="1"/>
  <c r="V254" i="1"/>
  <c r="V252" i="1" s="1"/>
  <c r="U254" i="1"/>
  <c r="U252" i="1" s="1"/>
  <c r="T254" i="1"/>
  <c r="T252" i="1" s="1"/>
  <c r="S254" i="1"/>
  <c r="S252" i="1" s="1"/>
  <c r="R254" i="1"/>
  <c r="R252" i="1" s="1"/>
  <c r="Q254" i="1"/>
  <c r="Q252" i="1" s="1"/>
  <c r="P254" i="1"/>
  <c r="N254" i="1"/>
  <c r="N252" i="1" s="1"/>
  <c r="M254" i="1"/>
  <c r="M252" i="1" s="1"/>
  <c r="L254" i="1"/>
  <c r="L252" i="1" s="1"/>
  <c r="K254" i="1"/>
  <c r="K252" i="1" s="1"/>
  <c r="J254" i="1"/>
  <c r="AA237" i="1"/>
  <c r="AA236" i="1" s="1"/>
  <c r="Z237" i="1"/>
  <c r="Z236" i="1" s="1"/>
  <c r="Y237" i="1"/>
  <c r="Y236" i="1" s="1"/>
  <c r="X237" i="1"/>
  <c r="X236" i="1" s="1"/>
  <c r="W237" i="1"/>
  <c r="W236" i="1" s="1"/>
  <c r="V237" i="1"/>
  <c r="V236" i="1" s="1"/>
  <c r="U237" i="1"/>
  <c r="U236" i="1" s="1"/>
  <c r="T237" i="1"/>
  <c r="T236" i="1" s="1"/>
  <c r="S237" i="1"/>
  <c r="S236" i="1" s="1"/>
  <c r="R237" i="1"/>
  <c r="R236" i="1" s="1"/>
  <c r="Q237" i="1"/>
  <c r="Q236" i="1" s="1"/>
  <c r="P237" i="1"/>
  <c r="N237" i="1"/>
  <c r="N236" i="1" s="1"/>
  <c r="M237" i="1"/>
  <c r="M236" i="1" s="1"/>
  <c r="L237" i="1"/>
  <c r="L236" i="1" s="1"/>
  <c r="K237" i="1"/>
  <c r="K236" i="1" s="1"/>
  <c r="J237" i="1"/>
  <c r="AA232" i="1"/>
  <c r="AA223" i="1" s="1"/>
  <c r="Z232" i="1"/>
  <c r="Z223" i="1" s="1"/>
  <c r="Y232" i="1"/>
  <c r="Y223" i="1" s="1"/>
  <c r="X232" i="1"/>
  <c r="X223" i="1" s="1"/>
  <c r="W232" i="1"/>
  <c r="W223" i="1" s="1"/>
  <c r="V232" i="1"/>
  <c r="V223" i="1" s="1"/>
  <c r="U232" i="1"/>
  <c r="U223" i="1" s="1"/>
  <c r="T232" i="1"/>
  <c r="T223" i="1" s="1"/>
  <c r="S232" i="1"/>
  <c r="S223" i="1" s="1"/>
  <c r="R232" i="1"/>
  <c r="R223" i="1" s="1"/>
  <c r="Q232" i="1"/>
  <c r="Q223" i="1" s="1"/>
  <c r="P232" i="1"/>
  <c r="N232" i="1"/>
  <c r="N223" i="1" s="1"/>
  <c r="M232" i="1"/>
  <c r="M223" i="1" s="1"/>
  <c r="L232" i="1"/>
  <c r="L223" i="1" s="1"/>
  <c r="K232" i="1"/>
  <c r="K223" i="1" s="1"/>
  <c r="J232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N221" i="1"/>
  <c r="M221" i="1"/>
  <c r="L221" i="1"/>
  <c r="K221" i="1"/>
  <c r="J221" i="1"/>
  <c r="AA215" i="1"/>
  <c r="AA213" i="1" s="1"/>
  <c r="Z215" i="1"/>
  <c r="Z213" i="1" s="1"/>
  <c r="Y215" i="1"/>
  <c r="Y213" i="1" s="1"/>
  <c r="X215" i="1"/>
  <c r="X213" i="1" s="1"/>
  <c r="W215" i="1"/>
  <c r="W213" i="1" s="1"/>
  <c r="V215" i="1"/>
  <c r="V213" i="1" s="1"/>
  <c r="U215" i="1"/>
  <c r="U213" i="1" s="1"/>
  <c r="T215" i="1"/>
  <c r="T213" i="1" s="1"/>
  <c r="S215" i="1"/>
  <c r="S213" i="1" s="1"/>
  <c r="R215" i="1"/>
  <c r="R213" i="1" s="1"/>
  <c r="Q215" i="1"/>
  <c r="Q213" i="1" s="1"/>
  <c r="P215" i="1"/>
  <c r="N215" i="1"/>
  <c r="N213" i="1" s="1"/>
  <c r="M215" i="1"/>
  <c r="M213" i="1" s="1"/>
  <c r="L215" i="1"/>
  <c r="L213" i="1" s="1"/>
  <c r="K215" i="1"/>
  <c r="K213" i="1" s="1"/>
  <c r="J215" i="1"/>
  <c r="AA198" i="1"/>
  <c r="AA197" i="1" s="1"/>
  <c r="Z198" i="1"/>
  <c r="Z197" i="1" s="1"/>
  <c r="Y198" i="1"/>
  <c r="Y197" i="1" s="1"/>
  <c r="X198" i="1"/>
  <c r="X197" i="1" s="1"/>
  <c r="W198" i="1"/>
  <c r="W197" i="1" s="1"/>
  <c r="V198" i="1"/>
  <c r="V197" i="1" s="1"/>
  <c r="U198" i="1"/>
  <c r="U197" i="1" s="1"/>
  <c r="T198" i="1"/>
  <c r="T197" i="1" s="1"/>
  <c r="S198" i="1"/>
  <c r="S197" i="1" s="1"/>
  <c r="R198" i="1"/>
  <c r="R197" i="1" s="1"/>
  <c r="Q198" i="1"/>
  <c r="Q197" i="1" s="1"/>
  <c r="P198" i="1"/>
  <c r="N198" i="1"/>
  <c r="N197" i="1" s="1"/>
  <c r="M198" i="1"/>
  <c r="M197" i="1" s="1"/>
  <c r="L198" i="1"/>
  <c r="L197" i="1" s="1"/>
  <c r="K198" i="1"/>
  <c r="K197" i="1" s="1"/>
  <c r="J198" i="1"/>
  <c r="AA195" i="1"/>
  <c r="AA194" i="1" s="1"/>
  <c r="Z195" i="1"/>
  <c r="Z194" i="1" s="1"/>
  <c r="Y195" i="1"/>
  <c r="Y194" i="1" s="1"/>
  <c r="X195" i="1"/>
  <c r="X194" i="1" s="1"/>
  <c r="W195" i="1"/>
  <c r="W194" i="1" s="1"/>
  <c r="V195" i="1"/>
  <c r="V194" i="1" s="1"/>
  <c r="U195" i="1"/>
  <c r="U194" i="1" s="1"/>
  <c r="T195" i="1"/>
  <c r="T194" i="1" s="1"/>
  <c r="S195" i="1"/>
  <c r="S194" i="1" s="1"/>
  <c r="R195" i="1"/>
  <c r="R194" i="1" s="1"/>
  <c r="Q195" i="1"/>
  <c r="Q194" i="1" s="1"/>
  <c r="P195" i="1"/>
  <c r="N195" i="1"/>
  <c r="N194" i="1" s="1"/>
  <c r="M195" i="1"/>
  <c r="M194" i="1" s="1"/>
  <c r="L195" i="1"/>
  <c r="L194" i="1" s="1"/>
  <c r="K195" i="1"/>
  <c r="K194" i="1" s="1"/>
  <c r="J195" i="1"/>
  <c r="AA190" i="1"/>
  <c r="AA183" i="1" s="1"/>
  <c r="Z190" i="1"/>
  <c r="Z183" i="1" s="1"/>
  <c r="Y190" i="1"/>
  <c r="Y183" i="1" s="1"/>
  <c r="X190" i="1"/>
  <c r="X183" i="1" s="1"/>
  <c r="W190" i="1"/>
  <c r="W183" i="1" s="1"/>
  <c r="V190" i="1"/>
  <c r="V183" i="1" s="1"/>
  <c r="U190" i="1"/>
  <c r="U183" i="1" s="1"/>
  <c r="T190" i="1"/>
  <c r="T183" i="1" s="1"/>
  <c r="S190" i="1"/>
  <c r="S183" i="1" s="1"/>
  <c r="R190" i="1"/>
  <c r="R183" i="1" s="1"/>
  <c r="Q190" i="1"/>
  <c r="Q183" i="1" s="1"/>
  <c r="P190" i="1"/>
  <c r="N190" i="1"/>
  <c r="N183" i="1" s="1"/>
  <c r="M190" i="1"/>
  <c r="M183" i="1" s="1"/>
  <c r="L190" i="1"/>
  <c r="L183" i="1" s="1"/>
  <c r="K190" i="1"/>
  <c r="K183" i="1" s="1"/>
  <c r="J190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N181" i="1"/>
  <c r="M181" i="1"/>
  <c r="L181" i="1"/>
  <c r="K181" i="1"/>
  <c r="J181" i="1"/>
  <c r="AA175" i="1"/>
  <c r="AA173" i="1" s="1"/>
  <c r="Z175" i="1"/>
  <c r="Z173" i="1" s="1"/>
  <c r="Y175" i="1"/>
  <c r="Y173" i="1" s="1"/>
  <c r="X175" i="1"/>
  <c r="X173" i="1" s="1"/>
  <c r="W175" i="1"/>
  <c r="W173" i="1" s="1"/>
  <c r="V175" i="1"/>
  <c r="V173" i="1" s="1"/>
  <c r="U175" i="1"/>
  <c r="U173" i="1" s="1"/>
  <c r="T175" i="1"/>
  <c r="T173" i="1" s="1"/>
  <c r="S175" i="1"/>
  <c r="S173" i="1" s="1"/>
  <c r="R175" i="1"/>
  <c r="R173" i="1" s="1"/>
  <c r="Q175" i="1"/>
  <c r="Q173" i="1" s="1"/>
  <c r="P175" i="1"/>
  <c r="N175" i="1"/>
  <c r="N173" i="1" s="1"/>
  <c r="M175" i="1"/>
  <c r="M173" i="1" s="1"/>
  <c r="L175" i="1"/>
  <c r="L173" i="1" s="1"/>
  <c r="K175" i="1"/>
  <c r="K173" i="1" s="1"/>
  <c r="J175" i="1"/>
  <c r="AA158" i="1"/>
  <c r="AA157" i="1" s="1"/>
  <c r="Z158" i="1"/>
  <c r="Z157" i="1" s="1"/>
  <c r="Y158" i="1"/>
  <c r="Y157" i="1" s="1"/>
  <c r="X158" i="1"/>
  <c r="X157" i="1" s="1"/>
  <c r="W158" i="1"/>
  <c r="W157" i="1" s="1"/>
  <c r="V158" i="1"/>
  <c r="V157" i="1" s="1"/>
  <c r="U158" i="1"/>
  <c r="U157" i="1" s="1"/>
  <c r="T158" i="1"/>
  <c r="T157" i="1" s="1"/>
  <c r="S158" i="1"/>
  <c r="S157" i="1" s="1"/>
  <c r="R158" i="1"/>
  <c r="R157" i="1" s="1"/>
  <c r="Q158" i="1"/>
  <c r="Q157" i="1" s="1"/>
  <c r="P158" i="1"/>
  <c r="N158" i="1"/>
  <c r="N157" i="1" s="1"/>
  <c r="M158" i="1"/>
  <c r="M157" i="1" s="1"/>
  <c r="L158" i="1"/>
  <c r="L157" i="1" s="1"/>
  <c r="K158" i="1"/>
  <c r="K157" i="1" s="1"/>
  <c r="J158" i="1"/>
  <c r="AA155" i="1"/>
  <c r="AA154" i="1" s="1"/>
  <c r="Z155" i="1"/>
  <c r="Z154" i="1" s="1"/>
  <c r="Y155" i="1"/>
  <c r="Y154" i="1" s="1"/>
  <c r="X155" i="1"/>
  <c r="X154" i="1" s="1"/>
  <c r="W155" i="1"/>
  <c r="W154" i="1" s="1"/>
  <c r="V155" i="1"/>
  <c r="V154" i="1" s="1"/>
  <c r="U155" i="1"/>
  <c r="U154" i="1" s="1"/>
  <c r="T155" i="1"/>
  <c r="T154" i="1" s="1"/>
  <c r="S155" i="1"/>
  <c r="S154" i="1" s="1"/>
  <c r="R155" i="1"/>
  <c r="R154" i="1" s="1"/>
  <c r="Q155" i="1"/>
  <c r="Q154" i="1" s="1"/>
  <c r="P155" i="1"/>
  <c r="N155" i="1"/>
  <c r="N154" i="1" s="1"/>
  <c r="M155" i="1"/>
  <c r="M154" i="1" s="1"/>
  <c r="L155" i="1"/>
  <c r="L154" i="1" s="1"/>
  <c r="K155" i="1"/>
  <c r="K154" i="1" s="1"/>
  <c r="J155" i="1"/>
  <c r="AA150" i="1"/>
  <c r="AA142" i="1" s="1"/>
  <c r="Z150" i="1"/>
  <c r="Z142" i="1" s="1"/>
  <c r="Y150" i="1"/>
  <c r="Y142" i="1" s="1"/>
  <c r="X150" i="1"/>
  <c r="W150" i="1"/>
  <c r="W142" i="1" s="1"/>
  <c r="V150" i="1"/>
  <c r="V142" i="1" s="1"/>
  <c r="U150" i="1"/>
  <c r="U142" i="1" s="1"/>
  <c r="T150" i="1"/>
  <c r="T142" i="1" s="1"/>
  <c r="S150" i="1"/>
  <c r="S142" i="1" s="1"/>
  <c r="R150" i="1"/>
  <c r="Q150" i="1"/>
  <c r="Q142" i="1" s="1"/>
  <c r="P150" i="1"/>
  <c r="N150" i="1"/>
  <c r="N142" i="1" s="1"/>
  <c r="M150" i="1"/>
  <c r="M142" i="1" s="1"/>
  <c r="L150" i="1"/>
  <c r="L142" i="1" s="1"/>
  <c r="K150" i="1"/>
  <c r="K142" i="1" s="1"/>
  <c r="J15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N140" i="1"/>
  <c r="M140" i="1"/>
  <c r="L140" i="1"/>
  <c r="K140" i="1"/>
  <c r="J140" i="1"/>
  <c r="AA134" i="1"/>
  <c r="AA132" i="1" s="1"/>
  <c r="Z134" i="1"/>
  <c r="Z132" i="1" s="1"/>
  <c r="Y134" i="1"/>
  <c r="Y132" i="1" s="1"/>
  <c r="X134" i="1"/>
  <c r="X132" i="1" s="1"/>
  <c r="W134" i="1"/>
  <c r="W132" i="1" s="1"/>
  <c r="V134" i="1"/>
  <c r="V132" i="1" s="1"/>
  <c r="U134" i="1"/>
  <c r="U132" i="1" s="1"/>
  <c r="T134" i="1"/>
  <c r="T132" i="1" s="1"/>
  <c r="S134" i="1"/>
  <c r="S132" i="1" s="1"/>
  <c r="R134" i="1"/>
  <c r="R132" i="1" s="1"/>
  <c r="Q134" i="1"/>
  <c r="Q132" i="1" s="1"/>
  <c r="P134" i="1"/>
  <c r="N134" i="1"/>
  <c r="N132" i="1" s="1"/>
  <c r="M134" i="1"/>
  <c r="M132" i="1" s="1"/>
  <c r="L134" i="1"/>
  <c r="L132" i="1" s="1"/>
  <c r="K134" i="1"/>
  <c r="K132" i="1" s="1"/>
  <c r="J134" i="1"/>
  <c r="AA117" i="1"/>
  <c r="AA116" i="1" s="1"/>
  <c r="Z117" i="1"/>
  <c r="Z116" i="1" s="1"/>
  <c r="Y117" i="1"/>
  <c r="Y116" i="1" s="1"/>
  <c r="X117" i="1"/>
  <c r="X116" i="1" s="1"/>
  <c r="W117" i="1"/>
  <c r="W116" i="1" s="1"/>
  <c r="V117" i="1"/>
  <c r="V116" i="1" s="1"/>
  <c r="U117" i="1"/>
  <c r="U116" i="1" s="1"/>
  <c r="T117" i="1"/>
  <c r="T116" i="1" s="1"/>
  <c r="S117" i="1"/>
  <c r="S116" i="1" s="1"/>
  <c r="R117" i="1"/>
  <c r="R116" i="1" s="1"/>
  <c r="Q117" i="1"/>
  <c r="Q116" i="1" s="1"/>
  <c r="P117" i="1"/>
  <c r="N117" i="1"/>
  <c r="N116" i="1" s="1"/>
  <c r="M117" i="1"/>
  <c r="M116" i="1" s="1"/>
  <c r="L117" i="1"/>
  <c r="L116" i="1" s="1"/>
  <c r="K117" i="1"/>
  <c r="K116" i="1" s="1"/>
  <c r="J117" i="1"/>
  <c r="AA114" i="1"/>
  <c r="AA113" i="1" s="1"/>
  <c r="Z114" i="1"/>
  <c r="Z113" i="1" s="1"/>
  <c r="Y114" i="1"/>
  <c r="Y113" i="1" s="1"/>
  <c r="X114" i="1"/>
  <c r="X113" i="1" s="1"/>
  <c r="W114" i="1"/>
  <c r="W113" i="1" s="1"/>
  <c r="V114" i="1"/>
  <c r="V113" i="1" s="1"/>
  <c r="U114" i="1"/>
  <c r="U113" i="1" s="1"/>
  <c r="T114" i="1"/>
  <c r="T113" i="1" s="1"/>
  <c r="S114" i="1"/>
  <c r="S113" i="1" s="1"/>
  <c r="R114" i="1"/>
  <c r="R113" i="1" s="1"/>
  <c r="Q114" i="1"/>
  <c r="Q113" i="1" s="1"/>
  <c r="P114" i="1"/>
  <c r="N114" i="1"/>
  <c r="N113" i="1" s="1"/>
  <c r="M114" i="1"/>
  <c r="M113" i="1" s="1"/>
  <c r="L114" i="1"/>
  <c r="L113" i="1" s="1"/>
  <c r="K114" i="1"/>
  <c r="K113" i="1" s="1"/>
  <c r="J114" i="1"/>
  <c r="AA109" i="1"/>
  <c r="AA100" i="1" s="1"/>
  <c r="Z109" i="1"/>
  <c r="Z100" i="1" s="1"/>
  <c r="Y109" i="1"/>
  <c r="Y100" i="1" s="1"/>
  <c r="X109" i="1"/>
  <c r="X100" i="1" s="1"/>
  <c r="W109" i="1"/>
  <c r="W100" i="1" s="1"/>
  <c r="V109" i="1"/>
  <c r="V100" i="1" s="1"/>
  <c r="U109" i="1"/>
  <c r="U100" i="1" s="1"/>
  <c r="T109" i="1"/>
  <c r="T100" i="1" s="1"/>
  <c r="S109" i="1"/>
  <c r="S100" i="1" s="1"/>
  <c r="R109" i="1"/>
  <c r="R100" i="1" s="1"/>
  <c r="Q109" i="1"/>
  <c r="Q100" i="1" s="1"/>
  <c r="P109" i="1"/>
  <c r="N109" i="1"/>
  <c r="N100" i="1" s="1"/>
  <c r="M109" i="1"/>
  <c r="M100" i="1" s="1"/>
  <c r="L109" i="1"/>
  <c r="L100" i="1" s="1"/>
  <c r="K109" i="1"/>
  <c r="K100" i="1" s="1"/>
  <c r="J109" i="1"/>
  <c r="AA98" i="1"/>
  <c r="Z98" i="1"/>
  <c r="Y98" i="1"/>
  <c r="X98" i="1"/>
  <c r="W98" i="1"/>
  <c r="V98" i="1"/>
  <c r="U98" i="1"/>
  <c r="T98" i="1"/>
  <c r="S98" i="1"/>
  <c r="R98" i="1"/>
  <c r="Q98" i="1"/>
  <c r="P98" i="1"/>
  <c r="N98" i="1"/>
  <c r="M98" i="1"/>
  <c r="L98" i="1"/>
  <c r="K98" i="1"/>
  <c r="J98" i="1"/>
  <c r="AA92" i="1"/>
  <c r="AA90" i="1" s="1"/>
  <c r="Z92" i="1"/>
  <c r="Z90" i="1" s="1"/>
  <c r="Y92" i="1"/>
  <c r="Y90" i="1" s="1"/>
  <c r="X92" i="1"/>
  <c r="X90" i="1" s="1"/>
  <c r="W92" i="1"/>
  <c r="W90" i="1" s="1"/>
  <c r="V92" i="1"/>
  <c r="V90" i="1" s="1"/>
  <c r="U92" i="1"/>
  <c r="U90" i="1" s="1"/>
  <c r="T92" i="1"/>
  <c r="T90" i="1" s="1"/>
  <c r="S92" i="1"/>
  <c r="S90" i="1" s="1"/>
  <c r="R92" i="1"/>
  <c r="R90" i="1" s="1"/>
  <c r="Q92" i="1"/>
  <c r="Q90" i="1" s="1"/>
  <c r="P92" i="1"/>
  <c r="N92" i="1"/>
  <c r="N90" i="1" s="1"/>
  <c r="M92" i="1"/>
  <c r="M90" i="1" s="1"/>
  <c r="L92" i="1"/>
  <c r="L90" i="1" s="1"/>
  <c r="K92" i="1"/>
  <c r="K90" i="1" s="1"/>
  <c r="J92" i="1"/>
  <c r="AA75" i="1"/>
  <c r="AA74" i="1" s="1"/>
  <c r="Z75" i="1"/>
  <c r="Z74" i="1" s="1"/>
  <c r="Y75" i="1"/>
  <c r="Y74" i="1" s="1"/>
  <c r="X75" i="1"/>
  <c r="X74" i="1" s="1"/>
  <c r="W75" i="1"/>
  <c r="W74" i="1" s="1"/>
  <c r="V75" i="1"/>
  <c r="V74" i="1" s="1"/>
  <c r="U75" i="1"/>
  <c r="U74" i="1" s="1"/>
  <c r="T75" i="1"/>
  <c r="T74" i="1" s="1"/>
  <c r="S75" i="1"/>
  <c r="S74" i="1" s="1"/>
  <c r="R75" i="1"/>
  <c r="R74" i="1" s="1"/>
  <c r="Q75" i="1"/>
  <c r="Q74" i="1" s="1"/>
  <c r="P75" i="1"/>
  <c r="N75" i="1"/>
  <c r="N74" i="1" s="1"/>
  <c r="M75" i="1"/>
  <c r="M74" i="1" s="1"/>
  <c r="L75" i="1"/>
  <c r="L74" i="1" s="1"/>
  <c r="K75" i="1"/>
  <c r="K74" i="1" s="1"/>
  <c r="J75" i="1"/>
  <c r="AA72" i="1"/>
  <c r="AA71" i="1" s="1"/>
  <c r="Z72" i="1"/>
  <c r="Z71" i="1" s="1"/>
  <c r="Y72" i="1"/>
  <c r="Y71" i="1" s="1"/>
  <c r="X72" i="1"/>
  <c r="X71" i="1" s="1"/>
  <c r="W72" i="1"/>
  <c r="W71" i="1" s="1"/>
  <c r="V72" i="1"/>
  <c r="V71" i="1" s="1"/>
  <c r="U72" i="1"/>
  <c r="U71" i="1" s="1"/>
  <c r="T72" i="1"/>
  <c r="T71" i="1" s="1"/>
  <c r="S72" i="1"/>
  <c r="S71" i="1" s="1"/>
  <c r="R72" i="1"/>
  <c r="R71" i="1" s="1"/>
  <c r="Q72" i="1"/>
  <c r="Q71" i="1" s="1"/>
  <c r="P72" i="1"/>
  <c r="N72" i="1"/>
  <c r="N71" i="1" s="1"/>
  <c r="M72" i="1"/>
  <c r="M71" i="1" s="1"/>
  <c r="L72" i="1"/>
  <c r="L71" i="1" s="1"/>
  <c r="K72" i="1"/>
  <c r="K71" i="1" s="1"/>
  <c r="J72" i="1"/>
  <c r="AA67" i="1"/>
  <c r="AA59" i="1" s="1"/>
  <c r="Z67" i="1"/>
  <c r="Z59" i="1" s="1"/>
  <c r="Y67" i="1"/>
  <c r="Y59" i="1" s="1"/>
  <c r="X67" i="1"/>
  <c r="X59" i="1" s="1"/>
  <c r="W67" i="1"/>
  <c r="W59" i="1" s="1"/>
  <c r="V67" i="1"/>
  <c r="V59" i="1" s="1"/>
  <c r="U67" i="1"/>
  <c r="U59" i="1" s="1"/>
  <c r="T67" i="1"/>
  <c r="S67" i="1"/>
  <c r="S59" i="1" s="1"/>
  <c r="R67" i="1"/>
  <c r="R59" i="1" s="1"/>
  <c r="Q67" i="1"/>
  <c r="Q59" i="1" s="1"/>
  <c r="P67" i="1"/>
  <c r="N67" i="1"/>
  <c r="N59" i="1" s="1"/>
  <c r="M67" i="1"/>
  <c r="M59" i="1" s="1"/>
  <c r="L67" i="1"/>
  <c r="L59" i="1" s="1"/>
  <c r="K67" i="1"/>
  <c r="K59" i="1" s="1"/>
  <c r="J67" i="1"/>
  <c r="AA57" i="1"/>
  <c r="Z57" i="1"/>
  <c r="Y57" i="1"/>
  <c r="X57" i="1"/>
  <c r="W57" i="1"/>
  <c r="V57" i="1"/>
  <c r="U57" i="1"/>
  <c r="T57" i="1"/>
  <c r="S57" i="1"/>
  <c r="R57" i="1"/>
  <c r="Q57" i="1"/>
  <c r="P57" i="1"/>
  <c r="N57" i="1"/>
  <c r="M57" i="1"/>
  <c r="L57" i="1"/>
  <c r="K57" i="1"/>
  <c r="J57" i="1"/>
  <c r="AA51" i="1"/>
  <c r="AA49" i="1" s="1"/>
  <c r="Z51" i="1"/>
  <c r="Z49" i="1" s="1"/>
  <c r="Y51" i="1"/>
  <c r="Y49" i="1" s="1"/>
  <c r="X51" i="1"/>
  <c r="X49" i="1" s="1"/>
  <c r="W51" i="1"/>
  <c r="W49" i="1" s="1"/>
  <c r="V51" i="1"/>
  <c r="V49" i="1" s="1"/>
  <c r="U51" i="1"/>
  <c r="U49" i="1" s="1"/>
  <c r="T51" i="1"/>
  <c r="T49" i="1" s="1"/>
  <c r="S51" i="1"/>
  <c r="S49" i="1" s="1"/>
  <c r="R51" i="1"/>
  <c r="R49" i="1" s="1"/>
  <c r="Q51" i="1"/>
  <c r="Q49" i="1" s="1"/>
  <c r="P51" i="1"/>
  <c r="N51" i="1"/>
  <c r="N49" i="1" s="1"/>
  <c r="M51" i="1"/>
  <c r="M49" i="1" s="1"/>
  <c r="L51" i="1"/>
  <c r="L49" i="1" s="1"/>
  <c r="K51" i="1"/>
  <c r="K49" i="1" s="1"/>
  <c r="J51" i="1"/>
  <c r="AA33" i="1"/>
  <c r="Z33" i="1"/>
  <c r="Y33" i="1"/>
  <c r="X33" i="1"/>
  <c r="W33" i="1"/>
  <c r="V33" i="1"/>
  <c r="U33" i="1"/>
  <c r="T33" i="1"/>
  <c r="S33" i="1"/>
  <c r="R33" i="1"/>
  <c r="Q33" i="1"/>
  <c r="P33" i="1"/>
  <c r="N33" i="1"/>
  <c r="M33" i="1"/>
  <c r="L33" i="1"/>
  <c r="K33" i="1"/>
  <c r="J33" i="1"/>
  <c r="AA32" i="1"/>
  <c r="Z32" i="1"/>
  <c r="Y32" i="1"/>
  <c r="X32" i="1"/>
  <c r="W32" i="1"/>
  <c r="V32" i="1"/>
  <c r="U32" i="1"/>
  <c r="T32" i="1"/>
  <c r="S32" i="1"/>
  <c r="R32" i="1"/>
  <c r="Q32" i="1"/>
  <c r="P32" i="1"/>
  <c r="N32" i="1"/>
  <c r="M32" i="1"/>
  <c r="L32" i="1"/>
  <c r="K32" i="1"/>
  <c r="J32" i="1"/>
  <c r="AA28" i="1"/>
  <c r="Z28" i="1"/>
  <c r="Y28" i="1"/>
  <c r="X28" i="1"/>
  <c r="W28" i="1"/>
  <c r="V28" i="1"/>
  <c r="U28" i="1"/>
  <c r="T28" i="1"/>
  <c r="S28" i="1"/>
  <c r="R28" i="1"/>
  <c r="Q28" i="1"/>
  <c r="P28" i="1"/>
  <c r="N28" i="1"/>
  <c r="M28" i="1"/>
  <c r="L28" i="1"/>
  <c r="K28" i="1"/>
  <c r="J28" i="1"/>
  <c r="AA24" i="1"/>
  <c r="Z24" i="1"/>
  <c r="Y24" i="1"/>
  <c r="X24" i="1"/>
  <c r="W24" i="1"/>
  <c r="V24" i="1"/>
  <c r="U24" i="1"/>
  <c r="T24" i="1"/>
  <c r="S24" i="1"/>
  <c r="R24" i="1"/>
  <c r="Q24" i="1"/>
  <c r="P24" i="1"/>
  <c r="N24" i="1"/>
  <c r="M24" i="1"/>
  <c r="L24" i="1"/>
  <c r="K24" i="1"/>
  <c r="J24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M23" i="1"/>
  <c r="L23" i="1"/>
  <c r="K23" i="1"/>
  <c r="J23" i="1"/>
  <c r="AA22" i="1"/>
  <c r="Z22" i="1"/>
  <c r="Y22" i="1"/>
  <c r="X22" i="1"/>
  <c r="W22" i="1"/>
  <c r="V22" i="1"/>
  <c r="U22" i="1"/>
  <c r="T22" i="1"/>
  <c r="S22" i="1"/>
  <c r="R22" i="1"/>
  <c r="Q22" i="1"/>
  <c r="P22" i="1"/>
  <c r="N22" i="1"/>
  <c r="M22" i="1"/>
  <c r="L22" i="1"/>
  <c r="K22" i="1"/>
  <c r="J22" i="1"/>
  <c r="AA21" i="1"/>
  <c r="Z21" i="1"/>
  <c r="Y21" i="1"/>
  <c r="X21" i="1"/>
  <c r="W21" i="1"/>
  <c r="V21" i="1"/>
  <c r="U21" i="1"/>
  <c r="T21" i="1"/>
  <c r="S21" i="1"/>
  <c r="R21" i="1"/>
  <c r="Q21" i="1"/>
  <c r="P21" i="1"/>
  <c r="N21" i="1"/>
  <c r="M21" i="1"/>
  <c r="L21" i="1"/>
  <c r="K21" i="1"/>
  <c r="J21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M20" i="1"/>
  <c r="L20" i="1"/>
  <c r="K20" i="1"/>
  <c r="J20" i="1"/>
  <c r="AA19" i="1"/>
  <c r="Z19" i="1"/>
  <c r="Y19" i="1"/>
  <c r="X19" i="1"/>
  <c r="W19" i="1"/>
  <c r="V19" i="1"/>
  <c r="U19" i="1"/>
  <c r="T19" i="1"/>
  <c r="S19" i="1"/>
  <c r="R19" i="1"/>
  <c r="Q19" i="1"/>
  <c r="P19" i="1"/>
  <c r="N19" i="1"/>
  <c r="M19" i="1"/>
  <c r="L19" i="1"/>
  <c r="K19" i="1"/>
  <c r="J19" i="1"/>
  <c r="AA18" i="1"/>
  <c r="Z18" i="1"/>
  <c r="Y18" i="1"/>
  <c r="X18" i="1"/>
  <c r="W18" i="1"/>
  <c r="V18" i="1"/>
  <c r="U18" i="1"/>
  <c r="T18" i="1"/>
  <c r="S18" i="1"/>
  <c r="R18" i="1"/>
  <c r="Q18" i="1"/>
  <c r="P18" i="1"/>
  <c r="N18" i="1"/>
  <c r="M18" i="1"/>
  <c r="L18" i="1"/>
  <c r="K18" i="1"/>
  <c r="J18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M17" i="1"/>
  <c r="L17" i="1"/>
  <c r="K17" i="1"/>
  <c r="J17" i="1"/>
  <c r="AA15" i="1"/>
  <c r="Z15" i="1"/>
  <c r="Y15" i="1"/>
  <c r="X15" i="1"/>
  <c r="W15" i="1"/>
  <c r="V15" i="1"/>
  <c r="U15" i="1"/>
  <c r="T15" i="1"/>
  <c r="S15" i="1"/>
  <c r="R15" i="1"/>
  <c r="Q15" i="1"/>
  <c r="P15" i="1"/>
  <c r="N15" i="1"/>
  <c r="M15" i="1"/>
  <c r="L15" i="1"/>
  <c r="K15" i="1"/>
  <c r="J15" i="1"/>
  <c r="AA13" i="1"/>
  <c r="Z13" i="1"/>
  <c r="Y13" i="1"/>
  <c r="X13" i="1"/>
  <c r="W13" i="1"/>
  <c r="V13" i="1"/>
  <c r="U13" i="1"/>
  <c r="T13" i="1"/>
  <c r="S13" i="1"/>
  <c r="R13" i="1"/>
  <c r="Q13" i="1"/>
  <c r="P13" i="1"/>
  <c r="N13" i="1"/>
  <c r="M13" i="1"/>
  <c r="L13" i="1"/>
  <c r="K13" i="1"/>
  <c r="J13" i="1"/>
  <c r="AA12" i="1"/>
  <c r="Z12" i="1"/>
  <c r="Y12" i="1"/>
  <c r="X12" i="1"/>
  <c r="W12" i="1"/>
  <c r="V12" i="1"/>
  <c r="U12" i="1"/>
  <c r="T12" i="1"/>
  <c r="S12" i="1"/>
  <c r="R12" i="1"/>
  <c r="Q12" i="1"/>
  <c r="P12" i="1"/>
  <c r="N12" i="1"/>
  <c r="M12" i="1"/>
  <c r="L12" i="1"/>
  <c r="K12" i="1"/>
  <c r="J12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M11" i="1"/>
  <c r="L11" i="1"/>
  <c r="K11" i="1"/>
  <c r="J11" i="1"/>
  <c r="AA10" i="1"/>
  <c r="Z10" i="1"/>
  <c r="Y10" i="1"/>
  <c r="X10" i="1"/>
  <c r="W10" i="1"/>
  <c r="V10" i="1"/>
  <c r="U10" i="1"/>
  <c r="T10" i="1"/>
  <c r="S10" i="1"/>
  <c r="R10" i="1"/>
  <c r="Q10" i="1"/>
  <c r="P10" i="1"/>
  <c r="N10" i="1"/>
  <c r="M10" i="1"/>
  <c r="L10" i="1"/>
  <c r="K10" i="1"/>
  <c r="J10" i="1"/>
  <c r="AA9" i="1"/>
  <c r="Z9" i="1"/>
  <c r="Y9" i="1"/>
  <c r="X9" i="1"/>
  <c r="W9" i="1"/>
  <c r="V9" i="1"/>
  <c r="U9" i="1"/>
  <c r="T9" i="1"/>
  <c r="S9" i="1"/>
  <c r="R9" i="1"/>
  <c r="Q9" i="1"/>
  <c r="P9" i="1"/>
  <c r="N9" i="1"/>
  <c r="M9" i="1"/>
  <c r="L9" i="1"/>
  <c r="K9" i="1"/>
  <c r="J9" i="1"/>
  <c r="AA7" i="1"/>
  <c r="Z7" i="1"/>
  <c r="Y7" i="1"/>
  <c r="X7" i="1"/>
  <c r="W7" i="1"/>
  <c r="V7" i="1"/>
  <c r="U7" i="1"/>
  <c r="T7" i="1"/>
  <c r="S7" i="1"/>
  <c r="R7" i="1"/>
  <c r="Q7" i="1"/>
  <c r="P7" i="1"/>
  <c r="N7" i="1"/>
  <c r="M7" i="1"/>
  <c r="L7" i="1"/>
  <c r="K7" i="1"/>
  <c r="J7" i="1"/>
  <c r="BT2147" i="1" l="1"/>
  <c r="BT2142" i="1"/>
  <c r="O1661" i="1"/>
  <c r="O1660" i="1" s="1"/>
  <c r="O3340" i="1"/>
  <c r="O3339" i="1" s="1"/>
  <c r="BT3034" i="1"/>
  <c r="BT2146" i="1"/>
  <c r="BE3023" i="1"/>
  <c r="BT2888" i="1"/>
  <c r="BE3327" i="1"/>
  <c r="BE3326" i="1" s="1"/>
  <c r="BT2899" i="1"/>
  <c r="AJ3023" i="1"/>
  <c r="BT1428" i="1"/>
  <c r="BG4069" i="1"/>
  <c r="BG4068" i="1" s="1"/>
  <c r="BG3346" i="1"/>
  <c r="BM4069" i="1"/>
  <c r="BM4068" i="1" s="1"/>
  <c r="BM3346" i="1"/>
  <c r="S4069" i="1"/>
  <c r="S4068" i="1" s="1"/>
  <c r="S3346" i="1"/>
  <c r="Y4069" i="1"/>
  <c r="Y4068" i="1" s="1"/>
  <c r="Y3346" i="1"/>
  <c r="BA4069" i="1"/>
  <c r="BA4068" i="1" s="1"/>
  <c r="BA3346" i="1"/>
  <c r="BN4069" i="1"/>
  <c r="BN4068" i="1" s="1"/>
  <c r="BN3346" i="1"/>
  <c r="M4069" i="1"/>
  <c r="M4068" i="1" s="1"/>
  <c r="M3346" i="1"/>
  <c r="T4069" i="1"/>
  <c r="T4068" i="1" s="1"/>
  <c r="T3346" i="1"/>
  <c r="Z4069" i="1"/>
  <c r="Z4068" i="1" s="1"/>
  <c r="Z3346" i="1"/>
  <c r="AO4069" i="1"/>
  <c r="AO4068" i="1" s="1"/>
  <c r="AO3346" i="1"/>
  <c r="AU4069" i="1"/>
  <c r="AU4068" i="1" s="1"/>
  <c r="AU3346" i="1"/>
  <c r="BB4069" i="1"/>
  <c r="BB4068" i="1" s="1"/>
  <c r="BB3346" i="1"/>
  <c r="N4069" i="1"/>
  <c r="N4068" i="1" s="1"/>
  <c r="N3346" i="1"/>
  <c r="U4069" i="1"/>
  <c r="U4068" i="1" s="1"/>
  <c r="U3346" i="1"/>
  <c r="AA3346" i="1"/>
  <c r="AI4069" i="1"/>
  <c r="AI4068" i="1" s="1"/>
  <c r="AI3346" i="1"/>
  <c r="AV4069" i="1"/>
  <c r="AV4068" i="1" s="1"/>
  <c r="AV3346" i="1"/>
  <c r="V4069" i="1"/>
  <c r="V4068" i="1" s="1"/>
  <c r="V3346" i="1"/>
  <c r="AQ4069" i="1"/>
  <c r="AQ4068" i="1" s="1"/>
  <c r="AQ3346" i="1"/>
  <c r="BK4069" i="1"/>
  <c r="BK4068" i="1" s="1"/>
  <c r="BK3346" i="1"/>
  <c r="BQ4069" i="1"/>
  <c r="BQ4068" i="1" s="1"/>
  <c r="BQ3346" i="1"/>
  <c r="W4069" i="1"/>
  <c r="W4068" i="1" s="1"/>
  <c r="W3346" i="1"/>
  <c r="AL4069" i="1"/>
  <c r="AL4068" i="1" s="1"/>
  <c r="AL3346" i="1"/>
  <c r="BL4069" i="1"/>
  <c r="BL4068" i="1" s="1"/>
  <c r="BL3346" i="1"/>
  <c r="BT692" i="1"/>
  <c r="U3345" i="1"/>
  <c r="U3411" i="1"/>
  <c r="U3410" i="1" s="1"/>
  <c r="AG3345" i="1"/>
  <c r="AG3411" i="1"/>
  <c r="AT3345" i="1"/>
  <c r="AT3411" i="1"/>
  <c r="AH3345" i="1"/>
  <c r="AH3411" i="1"/>
  <c r="AU3345" i="1"/>
  <c r="AU3411" i="1"/>
  <c r="AU3410" i="1" s="1"/>
  <c r="BJ3345" i="1"/>
  <c r="BJ3411" i="1"/>
  <c r="W3345" i="1"/>
  <c r="W3411" i="1"/>
  <c r="AI3345" i="1"/>
  <c r="AI3411" i="1"/>
  <c r="AV3345" i="1"/>
  <c r="AV3411" i="1"/>
  <c r="BK3345" i="1"/>
  <c r="BK3411" i="1"/>
  <c r="K3345" i="1"/>
  <c r="K3411" i="1"/>
  <c r="X3345" i="1"/>
  <c r="X3411" i="1"/>
  <c r="X3410" i="1" s="1"/>
  <c r="BL3345" i="1"/>
  <c r="BL3411" i="1"/>
  <c r="L3345" i="1"/>
  <c r="L3411" i="1"/>
  <c r="L3410" i="1" s="1"/>
  <c r="AL3345" i="1"/>
  <c r="AL3411" i="1"/>
  <c r="BM3345" i="1"/>
  <c r="BM3411" i="1"/>
  <c r="Z3345" i="1"/>
  <c r="Z3411" i="1"/>
  <c r="AM3345" i="1"/>
  <c r="AM3411" i="1"/>
  <c r="BA3345" i="1"/>
  <c r="BA3411" i="1"/>
  <c r="N3345" i="1"/>
  <c r="N3411" i="1"/>
  <c r="AA3345" i="1"/>
  <c r="AA3411" i="1"/>
  <c r="AN3345" i="1"/>
  <c r="AN3411" i="1"/>
  <c r="AN3410" i="1" s="1"/>
  <c r="BO3345" i="1"/>
  <c r="BO3411" i="1"/>
  <c r="BC3345" i="1"/>
  <c r="BC3411" i="1"/>
  <c r="BC3410" i="1" s="1"/>
  <c r="BP3345" i="1"/>
  <c r="BP3411" i="1"/>
  <c r="Q3345" i="1"/>
  <c r="Q3411" i="1"/>
  <c r="AP3345" i="1"/>
  <c r="AP3411" i="1"/>
  <c r="BD3345" i="1"/>
  <c r="BD3411" i="1"/>
  <c r="BQ3345" i="1"/>
  <c r="BQ3411" i="1"/>
  <c r="R3345" i="1"/>
  <c r="R3411" i="1"/>
  <c r="AQ3345" i="1"/>
  <c r="AQ3411" i="1"/>
  <c r="AQ3410" i="1" s="1"/>
  <c r="AR3345" i="1"/>
  <c r="AR3411" i="1"/>
  <c r="BG3345" i="1"/>
  <c r="BG3411" i="1"/>
  <c r="T3345" i="1"/>
  <c r="T3411" i="1"/>
  <c r="AF3345" i="1"/>
  <c r="AF3411" i="1"/>
  <c r="AS3345" i="1"/>
  <c r="AS3411" i="1"/>
  <c r="AS3410" i="1" s="1"/>
  <c r="BE2017" i="1"/>
  <c r="BE2021" i="1" s="1"/>
  <c r="BE2022" i="1" s="1"/>
  <c r="O3023" i="1"/>
  <c r="BT2893" i="1"/>
  <c r="BT2892" i="1"/>
  <c r="V3342" i="1"/>
  <c r="BH3342" i="1"/>
  <c r="AS3342" i="1"/>
  <c r="BI3342" i="1"/>
  <c r="AG3342" i="1"/>
  <c r="AT3342" i="1"/>
  <c r="Y3342" i="1"/>
  <c r="AH3342" i="1"/>
  <c r="AU3342" i="1"/>
  <c r="BK3342" i="1"/>
  <c r="M3342" i="1"/>
  <c r="Z3342" i="1"/>
  <c r="AI3342" i="1"/>
  <c r="AV3342" i="1"/>
  <c r="BN3342" i="1"/>
  <c r="Q3342" i="1"/>
  <c r="AM3342" i="1"/>
  <c r="BB3342" i="1"/>
  <c r="BO3342" i="1"/>
  <c r="AN3342" i="1"/>
  <c r="S3342" i="1"/>
  <c r="AO3342" i="1"/>
  <c r="BQ3342" i="1"/>
  <c r="AP3342" i="1"/>
  <c r="AJ3424" i="1"/>
  <c r="AJ3428" i="1" s="1"/>
  <c r="AJ3429" i="1" s="1"/>
  <c r="O2331" i="1"/>
  <c r="O2330" i="1" s="1"/>
  <c r="K3402" i="1"/>
  <c r="K3401" i="1" s="1"/>
  <c r="K3330" i="1"/>
  <c r="X3402" i="1"/>
  <c r="X3330" i="1"/>
  <c r="AK3402" i="1"/>
  <c r="AK3330" i="1"/>
  <c r="BG3402" i="1"/>
  <c r="BG3330" i="1"/>
  <c r="L3402" i="1"/>
  <c r="L3330" i="1"/>
  <c r="Y3402" i="1"/>
  <c r="Y3401" i="1" s="1"/>
  <c r="Y3330" i="1"/>
  <c r="AL3402" i="1"/>
  <c r="AL3330" i="1"/>
  <c r="BH3402" i="1"/>
  <c r="BH3330" i="1"/>
  <c r="M3402" i="1"/>
  <c r="M3401" i="1" s="1"/>
  <c r="M3330" i="1"/>
  <c r="Z3402" i="1"/>
  <c r="Z3401" i="1" s="1"/>
  <c r="Z3330" i="1"/>
  <c r="AM3402" i="1"/>
  <c r="AM3401" i="1" s="1"/>
  <c r="AM3330" i="1"/>
  <c r="BI3402" i="1"/>
  <c r="BI3401" i="1" s="1"/>
  <c r="BI3330" i="1"/>
  <c r="N3402" i="1"/>
  <c r="N3401" i="1" s="1"/>
  <c r="N3330" i="1"/>
  <c r="AA3402" i="1"/>
  <c r="AA3330" i="1"/>
  <c r="AN3402" i="1"/>
  <c r="AN3401" i="1" s="1"/>
  <c r="AN3330" i="1"/>
  <c r="BJ3402" i="1"/>
  <c r="BJ3330" i="1"/>
  <c r="AI3402" i="1"/>
  <c r="AI3401" i="1" s="1"/>
  <c r="AI3330" i="1"/>
  <c r="BF3402" i="1"/>
  <c r="BF3330" i="1"/>
  <c r="BF3327" i="1" s="1"/>
  <c r="P3402" i="1"/>
  <c r="P3330" i="1"/>
  <c r="AO3402" i="1"/>
  <c r="AO3401" i="1" s="1"/>
  <c r="AO3330" i="1"/>
  <c r="BK3402" i="1"/>
  <c r="BK3401" i="1" s="1"/>
  <c r="BK3330" i="1"/>
  <c r="BT1629" i="1"/>
  <c r="Q3402" i="1"/>
  <c r="Q3401" i="1" s="1"/>
  <c r="Q3330" i="1"/>
  <c r="AP3402" i="1"/>
  <c r="AP3401" i="1" s="1"/>
  <c r="AP3330" i="1"/>
  <c r="BL3402" i="1"/>
  <c r="BL3330" i="1"/>
  <c r="AV3402" i="1"/>
  <c r="AV3330" i="1"/>
  <c r="R3402" i="1"/>
  <c r="R3401" i="1" s="1"/>
  <c r="R3330" i="1"/>
  <c r="AQ3402" i="1"/>
  <c r="AQ3401" i="1" s="1"/>
  <c r="AQ3330" i="1"/>
  <c r="AZ3402" i="1"/>
  <c r="AZ3330" i="1"/>
  <c r="BM3402" i="1"/>
  <c r="BM3401" i="1" s="1"/>
  <c r="BM3330" i="1"/>
  <c r="S3402" i="1"/>
  <c r="S3401" i="1" s="1"/>
  <c r="S3330" i="1"/>
  <c r="AE3402" i="1"/>
  <c r="AE3330" i="1"/>
  <c r="AR3402" i="1"/>
  <c r="AR3330" i="1"/>
  <c r="BA3402" i="1"/>
  <c r="BA3401" i="1" s="1"/>
  <c r="BA3330" i="1"/>
  <c r="BN3402" i="1"/>
  <c r="BN3330" i="1"/>
  <c r="W3402" i="1"/>
  <c r="W3401" i="1" s="1"/>
  <c r="W3330" i="1"/>
  <c r="T3402" i="1"/>
  <c r="T3330" i="1"/>
  <c r="AF3402" i="1"/>
  <c r="AF3330" i="1"/>
  <c r="AS3402" i="1"/>
  <c r="AS3330" i="1"/>
  <c r="BB3402" i="1"/>
  <c r="BB3330" i="1"/>
  <c r="BO3402" i="1"/>
  <c r="BO3401" i="1" s="1"/>
  <c r="BO3330" i="1"/>
  <c r="U3402" i="1"/>
  <c r="U3330" i="1"/>
  <c r="AG3402" i="1"/>
  <c r="AG3401" i="1" s="1"/>
  <c r="AG3330" i="1"/>
  <c r="AT3402" i="1"/>
  <c r="AT3401" i="1" s="1"/>
  <c r="AT3330" i="1"/>
  <c r="BC3402" i="1"/>
  <c r="BC3401" i="1" s="1"/>
  <c r="BC3330" i="1"/>
  <c r="BP3402" i="1"/>
  <c r="BP3330" i="1"/>
  <c r="J3402" i="1"/>
  <c r="J3330" i="1"/>
  <c r="V3402" i="1"/>
  <c r="V3330" i="1"/>
  <c r="AH3402" i="1"/>
  <c r="AH3401" i="1" s="1"/>
  <c r="AH3330" i="1"/>
  <c r="AU3402" i="1"/>
  <c r="AU3401" i="1" s="1"/>
  <c r="AU3330" i="1"/>
  <c r="BD3402" i="1"/>
  <c r="BD3330" i="1"/>
  <c r="BQ3402" i="1"/>
  <c r="BQ3401" i="1" s="1"/>
  <c r="BQ3330" i="1"/>
  <c r="BE3401" i="1"/>
  <c r="BE3424" i="1" s="1"/>
  <c r="BE3428" i="1" s="1"/>
  <c r="BE3429" i="1" s="1"/>
  <c r="BT4696" i="1"/>
  <c r="BT937" i="1"/>
  <c r="BT936" i="1"/>
  <c r="BT2621" i="1"/>
  <c r="O2888" i="1"/>
  <c r="O2892" i="1" s="1"/>
  <c r="O2893" i="1" s="1"/>
  <c r="O1646" i="1"/>
  <c r="O1635" i="1" s="1"/>
  <c r="O1669" i="1" s="1"/>
  <c r="BT4570" i="1"/>
  <c r="BT2622" i="1"/>
  <c r="BE16" i="1"/>
  <c r="BE5" i="1" s="1"/>
  <c r="BE2835" i="1"/>
  <c r="BT3299" i="1"/>
  <c r="BT2780" i="1"/>
  <c r="BT3789" i="1"/>
  <c r="BT2846" i="1"/>
  <c r="BT2783" i="1"/>
  <c r="BT773" i="1"/>
  <c r="BT1720" i="1"/>
  <c r="BT1304" i="1"/>
  <c r="BT3027" i="1"/>
  <c r="BT3028" i="1"/>
  <c r="BT3662" i="1"/>
  <c r="BT3661" i="1"/>
  <c r="BT2576" i="1"/>
  <c r="BT1478" i="1"/>
  <c r="BT1669" i="1"/>
  <c r="BT404" i="1"/>
  <c r="BT2667" i="1"/>
  <c r="BT4478" i="1"/>
  <c r="BT3885" i="1"/>
  <c r="BT3884" i="1"/>
  <c r="BT2575" i="1"/>
  <c r="BT1799" i="1"/>
  <c r="BT3504" i="1"/>
  <c r="BT3305" i="1"/>
  <c r="BT2394" i="1"/>
  <c r="BT2388" i="1"/>
  <c r="BT4121" i="1"/>
  <c r="BT3643" i="1"/>
  <c r="BT4075" i="1"/>
  <c r="BT4534" i="1"/>
  <c r="BT4533" i="1"/>
  <c r="BT42" i="1"/>
  <c r="BT34" i="1"/>
  <c r="BT2437" i="1"/>
  <c r="BT2099" i="1"/>
  <c r="BT1346" i="1"/>
  <c r="BT4741" i="1"/>
  <c r="BT4013" i="1"/>
  <c r="BT1560" i="1"/>
  <c r="BT3554" i="1"/>
  <c r="BT3553" i="1"/>
  <c r="BT2970" i="1"/>
  <c r="BT2343" i="1"/>
  <c r="BT3169" i="1"/>
  <c r="BT3076" i="1"/>
  <c r="BT3075" i="1"/>
  <c r="BT2776" i="1"/>
  <c r="BT492" i="1"/>
  <c r="BT491" i="1"/>
  <c r="BT1518" i="1"/>
  <c r="BT1517" i="1"/>
  <c r="BT1138" i="1"/>
  <c r="BT83" i="1"/>
  <c r="BT82" i="1"/>
  <c r="BT3220" i="1"/>
  <c r="BT3080" i="1"/>
  <c r="BT3077" i="1"/>
  <c r="BT3969" i="1"/>
  <c r="BT3603" i="1"/>
  <c r="BT3602" i="1"/>
  <c r="BT2303" i="1"/>
  <c r="BT2294" i="1"/>
  <c r="BT2777" i="1"/>
  <c r="BT286" i="1"/>
  <c r="BT285" i="1"/>
  <c r="BT1061" i="1"/>
  <c r="BT1060" i="1"/>
  <c r="BT1180" i="1"/>
  <c r="BT899" i="1"/>
  <c r="BT898" i="1"/>
  <c r="BT125" i="1"/>
  <c r="BT124" i="1"/>
  <c r="BT1221" i="1"/>
  <c r="BT2188" i="1"/>
  <c r="BT1387" i="1"/>
  <c r="BT1020" i="1"/>
  <c r="BT1019" i="1"/>
  <c r="BT1841" i="1"/>
  <c r="BT2309" i="1"/>
  <c r="BT2481" i="1"/>
  <c r="BT2480" i="1"/>
  <c r="BT973" i="1"/>
  <c r="BT1097" i="1"/>
  <c r="BT2187" i="1"/>
  <c r="O4075" i="1"/>
  <c r="O4079" i="1" s="1"/>
  <c r="O4080" i="1" s="1"/>
  <c r="BE2331" i="1"/>
  <c r="BE2330" i="1" s="1"/>
  <c r="O2577" i="1"/>
  <c r="O2575" i="1"/>
  <c r="O2576" i="1" s="1"/>
  <c r="O2294" i="1"/>
  <c r="O2303" i="1" s="1"/>
  <c r="BE2888" i="1"/>
  <c r="BE2896" i="1" s="1"/>
  <c r="BE2899" i="1" s="1"/>
  <c r="O487" i="1"/>
  <c r="O491" i="1" s="1"/>
  <c r="O492" i="1" s="1"/>
  <c r="BE1646" i="1"/>
  <c r="BE1635" i="1" s="1"/>
  <c r="BE1669" i="1" s="1"/>
  <c r="O1517" i="1"/>
  <c r="O1518" i="1" s="1"/>
  <c r="O2484" i="1"/>
  <c r="O3169" i="1"/>
  <c r="BE2575" i="1"/>
  <c r="BE2576" i="1" s="1"/>
  <c r="BE4075" i="1"/>
  <c r="BE4079" i="1" s="1"/>
  <c r="BE4080" i="1" s="1"/>
  <c r="O2772" i="1"/>
  <c r="AJ3316" i="1"/>
  <c r="AJ3305" i="1" s="1"/>
  <c r="O2320" i="1"/>
  <c r="O2309" i="1" s="1"/>
  <c r="O2339" i="1" s="1"/>
  <c r="O2835" i="1"/>
  <c r="AJ487" i="1"/>
  <c r="AJ491" i="1" s="1"/>
  <c r="AJ492" i="1" s="1"/>
  <c r="O3289" i="1"/>
  <c r="O2392" i="1"/>
  <c r="O2393" i="1" s="1"/>
  <c r="AJ3327" i="1"/>
  <c r="AJ3326" i="1" s="1"/>
  <c r="BE2620" i="1"/>
  <c r="BE2621" i="1" s="1"/>
  <c r="AJ2620" i="1"/>
  <c r="AJ2621" i="1" s="1"/>
  <c r="BE1521" i="1"/>
  <c r="BE1517" i="1"/>
  <c r="BE1518" i="1" s="1"/>
  <c r="BE2436" i="1"/>
  <c r="BE2437" i="1" s="1"/>
  <c r="O2620" i="1"/>
  <c r="O2621" i="1" s="1"/>
  <c r="AJ2970" i="1"/>
  <c r="AJ2575" i="1"/>
  <c r="AJ2576" i="1" s="1"/>
  <c r="AJ2577" i="1"/>
  <c r="AJ3077" i="1"/>
  <c r="AJ3080" i="1" s="1"/>
  <c r="AJ3075" i="1"/>
  <c r="AJ3076" i="1" s="1"/>
  <c r="O1521" i="1"/>
  <c r="BE2667" i="1"/>
  <c r="BE2671" i="1" s="1"/>
  <c r="BE2672" i="1" s="1"/>
  <c r="BE2480" i="1"/>
  <c r="BE2481" i="1" s="1"/>
  <c r="BE27" i="1"/>
  <c r="BE26" i="1" s="1"/>
  <c r="AJ2835" i="1"/>
  <c r="BE1620" i="1"/>
  <c r="BE2772" i="1"/>
  <c r="BE2776" i="1" s="1"/>
  <c r="BE2777" i="1" s="1"/>
  <c r="BE2294" i="1"/>
  <c r="AJ1620" i="1"/>
  <c r="AJ1629" i="1" s="1"/>
  <c r="O3316" i="1"/>
  <c r="O3305" i="1" s="1"/>
  <c r="O3350" i="1" s="1"/>
  <c r="O3354" i="1" s="1"/>
  <c r="O3355" i="1" s="1"/>
  <c r="AJ4745" i="1"/>
  <c r="AJ4746" i="1" s="1"/>
  <c r="BE3169" i="1"/>
  <c r="AJ4749" i="1"/>
  <c r="AJ4752" i="1" s="1"/>
  <c r="BE1566" i="1"/>
  <c r="O3424" i="1"/>
  <c r="O3428" i="1" s="1"/>
  <c r="O3429" i="1" s="1"/>
  <c r="BE2970" i="1"/>
  <c r="BE2979" i="1" s="1"/>
  <c r="BE2982" i="1" s="1"/>
  <c r="BE3289" i="1"/>
  <c r="BE3075" i="1"/>
  <c r="BE3076" i="1" s="1"/>
  <c r="BE3077" i="1"/>
  <c r="BE3080" i="1" s="1"/>
  <c r="BE3224" i="1"/>
  <c r="BE3225" i="1" s="1"/>
  <c r="BE4745" i="1"/>
  <c r="BE4746" i="1" s="1"/>
  <c r="BE4749" i="1"/>
  <c r="BE4752" i="1" s="1"/>
  <c r="BE2392" i="1"/>
  <c r="BE2394" i="1"/>
  <c r="AJ2772" i="1"/>
  <c r="AJ2780" i="1" s="1"/>
  <c r="AJ2783" i="1" s="1"/>
  <c r="BE2320" i="1"/>
  <c r="BE2309" i="1" s="1"/>
  <c r="BE3316" i="1"/>
  <c r="BE3305" i="1" s="1"/>
  <c r="BE2231" i="1"/>
  <c r="BE3027" i="1"/>
  <c r="BE3028" i="1" s="1"/>
  <c r="AJ3224" i="1"/>
  <c r="AJ3225" i="1" s="1"/>
  <c r="BE1478" i="1"/>
  <c r="BE3031" i="1"/>
  <c r="BE3034" i="1" s="1"/>
  <c r="AJ2331" i="1"/>
  <c r="AJ2330" i="1" s="1"/>
  <c r="AJ3289" i="1"/>
  <c r="AJ2439" i="1"/>
  <c r="AJ2436" i="1"/>
  <c r="AJ2294" i="1"/>
  <c r="AJ2303" i="1" s="1"/>
  <c r="AJ3169" i="1"/>
  <c r="AJ3228" i="1" s="1"/>
  <c r="AJ3231" i="1" s="1"/>
  <c r="O2021" i="1"/>
  <c r="O2022" i="1" s="1"/>
  <c r="O2231" i="1"/>
  <c r="O1566" i="1"/>
  <c r="O1564" i="1"/>
  <c r="O1565" i="1" s="1"/>
  <c r="AJ1564" i="1"/>
  <c r="AJ1565" i="1" s="1"/>
  <c r="AJ1566" i="1"/>
  <c r="AJ2896" i="1"/>
  <c r="AJ2899" i="1" s="1"/>
  <c r="AJ2892" i="1"/>
  <c r="AJ2893" i="1" s="1"/>
  <c r="O2671" i="1"/>
  <c r="O2672" i="1" s="1"/>
  <c r="O2675" i="1"/>
  <c r="O2678" i="1" s="1"/>
  <c r="AJ2320" i="1"/>
  <c r="AJ2309" i="1" s="1"/>
  <c r="AJ3340" i="1"/>
  <c r="AJ3339" i="1" s="1"/>
  <c r="AJ2231" i="1"/>
  <c r="AJ2394" i="1"/>
  <c r="AJ2392" i="1"/>
  <c r="AJ2393" i="1" s="1"/>
  <c r="AJ2480" i="1"/>
  <c r="AJ2481" i="1" s="1"/>
  <c r="AJ2484" i="1"/>
  <c r="AJ1646" i="1"/>
  <c r="AJ1635" i="1" s="1"/>
  <c r="AJ1669" i="1" s="1"/>
  <c r="AJ1677" i="1" s="1"/>
  <c r="AJ1521" i="1"/>
  <c r="AJ1517" i="1"/>
  <c r="AJ1518" i="1" s="1"/>
  <c r="AJ2667" i="1"/>
  <c r="AJ16" i="1"/>
  <c r="AJ5" i="1" s="1"/>
  <c r="AJ34" i="1" s="1"/>
  <c r="O16" i="1"/>
  <c r="O5" i="1" s="1"/>
  <c r="O34" i="1" s="1"/>
  <c r="O38" i="1" s="1"/>
  <c r="O39" i="1" s="1"/>
  <c r="O1620" i="1"/>
  <c r="O2970" i="1"/>
  <c r="O2979" i="1" s="1"/>
  <c r="O2982" i="1" s="1"/>
  <c r="O3299" i="1"/>
  <c r="O4749" i="1"/>
  <c r="O4752" i="1" s="1"/>
  <c r="O4745" i="1"/>
  <c r="O4746" i="1" s="1"/>
  <c r="O3075" i="1"/>
  <c r="O3076" i="1" s="1"/>
  <c r="O3077" i="1"/>
  <c r="O3080" i="1" s="1"/>
  <c r="O2439" i="1"/>
  <c r="O2436" i="1"/>
  <c r="O3224" i="1"/>
  <c r="O3225" i="1" s="1"/>
  <c r="L29" i="1"/>
  <c r="BO2288" i="1"/>
  <c r="BO2287" i="1" s="1"/>
  <c r="AV3017" i="1"/>
  <c r="AV3016" i="1" s="1"/>
  <c r="AV2824" i="1"/>
  <c r="AV2823" i="1" s="1"/>
  <c r="BQ2951" i="1"/>
  <c r="BQ2950" i="1" s="1"/>
  <c r="BQ3052" i="1"/>
  <c r="AU2864" i="1"/>
  <c r="AU2853" i="1" s="1"/>
  <c r="BP2288" i="1"/>
  <c r="BP2287" i="1" s="1"/>
  <c r="BQ3098" i="1"/>
  <c r="BQ3087" i="1" s="1"/>
  <c r="AU3195" i="1"/>
  <c r="BQ1496" i="1"/>
  <c r="BQ2288" i="1"/>
  <c r="BQ2287" i="1" s="1"/>
  <c r="BQ3195" i="1"/>
  <c r="BQ3184" i="1" s="1"/>
  <c r="BQ3220" i="1" s="1"/>
  <c r="AV3348" i="1"/>
  <c r="AV3347" i="1" s="1"/>
  <c r="BN2288" i="1"/>
  <c r="BN2287" i="1" s="1"/>
  <c r="BQ478" i="1"/>
  <c r="BQ477" i="1" s="1"/>
  <c r="AV3275" i="1"/>
  <c r="AV3274" i="1" s="1"/>
  <c r="AV3052" i="1"/>
  <c r="AU1586" i="1"/>
  <c r="BF49" i="1"/>
  <c r="BF100" i="1"/>
  <c r="BF113" i="1"/>
  <c r="AZ116" i="1"/>
  <c r="BF173" i="1"/>
  <c r="BF223" i="1"/>
  <c r="AZ236" i="1"/>
  <c r="AZ303" i="1"/>
  <c r="BF416" i="1"/>
  <c r="BF464" i="1"/>
  <c r="AZ509" i="1"/>
  <c r="AZ524" i="1"/>
  <c r="BF565" i="1"/>
  <c r="AZ581" i="1"/>
  <c r="BF623" i="1"/>
  <c r="BF685" i="1"/>
  <c r="AZ688" i="1"/>
  <c r="BF755" i="1"/>
  <c r="AZ766" i="1"/>
  <c r="BF769" i="1"/>
  <c r="BF785" i="1"/>
  <c r="BF837" i="1"/>
  <c r="AZ875" i="1"/>
  <c r="BF916" i="1"/>
  <c r="AZ928" i="1"/>
  <c r="BF985" i="1"/>
  <c r="BF1008" i="1"/>
  <c r="AZ1011" i="1"/>
  <c r="BF1027" i="1"/>
  <c r="AZ1068" i="1"/>
  <c r="AZ1078" i="1"/>
  <c r="BF1119" i="1"/>
  <c r="AZ1131" i="1"/>
  <c r="BF1192" i="1"/>
  <c r="AZ1202" i="1"/>
  <c r="BF1214" i="1"/>
  <c r="AZ1217" i="1"/>
  <c r="BF1274" i="1"/>
  <c r="AZ1284" i="1"/>
  <c r="BF1326" i="1"/>
  <c r="BF1342" i="1"/>
  <c r="AZ1358" i="1"/>
  <c r="BF1421" i="1"/>
  <c r="AZ1424" i="1"/>
  <c r="BF1551" i="1"/>
  <c r="BF1555" i="1"/>
  <c r="AZ1576" i="1"/>
  <c r="AZ1684" i="1"/>
  <c r="BF1728" i="1"/>
  <c r="AZ1821" i="1"/>
  <c r="AZ1837" i="1"/>
  <c r="BF1863" i="1"/>
  <c r="BF1879" i="1"/>
  <c r="AZ1894" i="1"/>
  <c r="BF1947" i="1"/>
  <c r="BF1961" i="1"/>
  <c r="AZ1964" i="1"/>
  <c r="BF1662" i="1"/>
  <c r="AZ1663" i="1"/>
  <c r="BF1663" i="1"/>
  <c r="AZ2039" i="1"/>
  <c r="BF2195" i="1"/>
  <c r="BF2218" i="1"/>
  <c r="AZ2221" i="1"/>
  <c r="AZ2355" i="1"/>
  <c r="AZ2424" i="1"/>
  <c r="AZ2456" i="1"/>
  <c r="BF2492" i="1"/>
  <c r="BF2344" i="1"/>
  <c r="BF2566" i="1"/>
  <c r="AZ2594" i="1"/>
  <c r="BF2632" i="1"/>
  <c r="AZ2877" i="1"/>
  <c r="AZ3365" i="1"/>
  <c r="BF3462" i="1"/>
  <c r="AZ3477" i="1"/>
  <c r="BF3526" i="1"/>
  <c r="AZ3539" i="1"/>
  <c r="AZ3561" i="1"/>
  <c r="BF3610" i="1"/>
  <c r="AZ3654" i="1"/>
  <c r="AZ3737" i="1"/>
  <c r="BF3784" i="1"/>
  <c r="AZ3801" i="1"/>
  <c r="BF3871" i="1"/>
  <c r="AZ3876" i="1"/>
  <c r="AZ3892" i="1"/>
  <c r="AZ3947" i="1"/>
  <c r="AZ3981" i="1"/>
  <c r="BF4063" i="1"/>
  <c r="AZ4069" i="1"/>
  <c r="BF4159" i="1"/>
  <c r="AZ4231" i="1"/>
  <c r="BF4274" i="1"/>
  <c r="BF4287" i="1"/>
  <c r="BF4292" i="1"/>
  <c r="AZ4308" i="1"/>
  <c r="BF4363" i="1"/>
  <c r="AZ4377" i="1"/>
  <c r="BF4428" i="1"/>
  <c r="AZ4445" i="1"/>
  <c r="BF4500" i="1"/>
  <c r="BF4513" i="1"/>
  <c r="AZ4518" i="1"/>
  <c r="BF4582" i="1"/>
  <c r="BF4649" i="1"/>
  <c r="AZ4652" i="1"/>
  <c r="BF4715" i="1"/>
  <c r="BF4738" i="1"/>
  <c r="AZ49" i="1"/>
  <c r="AZ100" i="1"/>
  <c r="AZ113" i="1"/>
  <c r="BF154" i="1"/>
  <c r="BF157" i="1"/>
  <c r="AZ173" i="1"/>
  <c r="AZ223" i="1"/>
  <c r="BF293" i="1"/>
  <c r="BF400" i="1"/>
  <c r="AZ416" i="1"/>
  <c r="BF438" i="1"/>
  <c r="BF454" i="1"/>
  <c r="AZ464" i="1"/>
  <c r="BF478" i="1"/>
  <c r="BF499" i="1"/>
  <c r="BF562" i="1"/>
  <c r="AZ565" i="1"/>
  <c r="BF607" i="1"/>
  <c r="AZ623" i="1"/>
  <c r="BF674" i="1"/>
  <c r="AZ685" i="1"/>
  <c r="AZ755" i="1"/>
  <c r="AZ769" i="1"/>
  <c r="AZ785" i="1"/>
  <c r="AZ837" i="1"/>
  <c r="BF849" i="1"/>
  <c r="BF865" i="1"/>
  <c r="AZ916" i="1"/>
  <c r="BF969" i="1"/>
  <c r="AZ985" i="1"/>
  <c r="AZ1008" i="1"/>
  <c r="AZ1027" i="1"/>
  <c r="AZ1119" i="1"/>
  <c r="BF1173" i="1"/>
  <c r="BF1176" i="1"/>
  <c r="AZ1192" i="1"/>
  <c r="AZ1214" i="1"/>
  <c r="BF1258" i="1"/>
  <c r="AZ1274" i="1"/>
  <c r="AZ1326" i="1"/>
  <c r="BF1339" i="1"/>
  <c r="AZ1342" i="1"/>
  <c r="BF1409" i="1"/>
  <c r="AZ1421" i="1"/>
  <c r="BF1509" i="1"/>
  <c r="BF1529" i="1"/>
  <c r="AZ1551" i="1"/>
  <c r="AZ1555" i="1"/>
  <c r="BF1712" i="1"/>
  <c r="AZ1728" i="1"/>
  <c r="BF1811" i="1"/>
  <c r="AZ1863" i="1"/>
  <c r="BF1876" i="1"/>
  <c r="AZ1879" i="1"/>
  <c r="AZ1947" i="1"/>
  <c r="AZ1961" i="1"/>
  <c r="BF2003" i="1"/>
  <c r="AZ1662" i="1"/>
  <c r="BF2029" i="1"/>
  <c r="BF2079" i="1"/>
  <c r="BF2121" i="1"/>
  <c r="BF2154" i="1"/>
  <c r="BF2179" i="1"/>
  <c r="AZ2195" i="1"/>
  <c r="AZ2218" i="1"/>
  <c r="BF2384" i="1"/>
  <c r="AZ2411" i="1"/>
  <c r="BF2447" i="1"/>
  <c r="AZ2492" i="1"/>
  <c r="BF2518" i="1"/>
  <c r="AZ2344" i="1"/>
  <c r="BF2562" i="1"/>
  <c r="AZ2566" i="1"/>
  <c r="BF2612" i="1"/>
  <c r="AZ2632" i="1"/>
  <c r="BF2854" i="1"/>
  <c r="BF2907" i="1"/>
  <c r="BF3013" i="1"/>
  <c r="BF3239" i="1"/>
  <c r="BF3446" i="1"/>
  <c r="AZ3462" i="1"/>
  <c r="BF3516" i="1"/>
  <c r="AZ3526" i="1"/>
  <c r="BF3587" i="1"/>
  <c r="AZ3610" i="1"/>
  <c r="BF3714" i="1"/>
  <c r="BF3779" i="1"/>
  <c r="AZ3784" i="1"/>
  <c r="AZ3871" i="1"/>
  <c r="BF3918" i="1"/>
  <c r="BF3922" i="1"/>
  <c r="BF3937" i="1"/>
  <c r="BF4049" i="1"/>
  <c r="AZ4063" i="1"/>
  <c r="BF4154" i="1"/>
  <c r="AZ4159" i="1"/>
  <c r="BF4175" i="1"/>
  <c r="BF4203" i="1"/>
  <c r="BF4221" i="1"/>
  <c r="AZ4274" i="1"/>
  <c r="AZ4287" i="1"/>
  <c r="AZ4292" i="1"/>
  <c r="AZ4363" i="1"/>
  <c r="BF4409" i="1"/>
  <c r="BF4423" i="1"/>
  <c r="AZ4428" i="1"/>
  <c r="AZ4500" i="1"/>
  <c r="AZ4513" i="1"/>
  <c r="BF4567" i="1"/>
  <c r="AZ4582" i="1"/>
  <c r="AZ4649" i="1"/>
  <c r="BF4688" i="1"/>
  <c r="BF4691" i="1"/>
  <c r="AZ4715" i="1"/>
  <c r="AZ4738" i="1"/>
  <c r="BF90" i="1"/>
  <c r="BF142" i="1"/>
  <c r="AZ154" i="1"/>
  <c r="AZ157" i="1"/>
  <c r="BF213" i="1"/>
  <c r="BF262" i="1"/>
  <c r="BF277" i="1"/>
  <c r="AZ293" i="1"/>
  <c r="BF361" i="1"/>
  <c r="BF387" i="1"/>
  <c r="AZ400" i="1"/>
  <c r="AZ438" i="1"/>
  <c r="AZ454" i="1"/>
  <c r="BF483" i="1"/>
  <c r="AZ499" i="1"/>
  <c r="BF550" i="1"/>
  <c r="AZ562" i="1"/>
  <c r="BF604" i="1"/>
  <c r="AZ607" i="1"/>
  <c r="AZ674" i="1"/>
  <c r="BF714" i="1"/>
  <c r="BF726" i="1"/>
  <c r="BF745" i="1"/>
  <c r="BF827" i="1"/>
  <c r="AZ849" i="1"/>
  <c r="AZ865" i="1"/>
  <c r="BF906" i="1"/>
  <c r="BF954" i="1"/>
  <c r="BF966" i="1"/>
  <c r="AZ969" i="1"/>
  <c r="BF1109" i="1"/>
  <c r="BF1160" i="1"/>
  <c r="AZ1173" i="1"/>
  <c r="AZ1176" i="1"/>
  <c r="BF1243" i="1"/>
  <c r="BF1255" i="1"/>
  <c r="AZ1258" i="1"/>
  <c r="BF1316" i="1"/>
  <c r="AZ1339" i="1"/>
  <c r="BF1383" i="1"/>
  <c r="AZ1409" i="1"/>
  <c r="BF1450" i="1"/>
  <c r="BF1466" i="1"/>
  <c r="BF1486" i="1"/>
  <c r="AZ1509" i="1"/>
  <c r="AZ1529" i="1"/>
  <c r="BF1616" i="1"/>
  <c r="BF1709" i="1"/>
  <c r="AZ1712" i="1"/>
  <c r="BF1795" i="1"/>
  <c r="AZ1811" i="1"/>
  <c r="AZ1876" i="1"/>
  <c r="BF1917" i="1"/>
  <c r="BF1937" i="1"/>
  <c r="BF1989" i="1"/>
  <c r="AZ2003" i="1"/>
  <c r="BF2013" i="1"/>
  <c r="AZ2029" i="1"/>
  <c r="AZ2079" i="1"/>
  <c r="AZ2121" i="1"/>
  <c r="BF2138" i="1"/>
  <c r="AZ2154" i="1"/>
  <c r="BF2163" i="1"/>
  <c r="BF2176" i="1"/>
  <c r="AZ2179" i="1"/>
  <c r="BF2379" i="1"/>
  <c r="AZ2384" i="1"/>
  <c r="BF2401" i="1"/>
  <c r="BF2427" i="1"/>
  <c r="AZ2447" i="1"/>
  <c r="BF2469" i="1"/>
  <c r="BF2502" i="1"/>
  <c r="BF2515" i="1"/>
  <c r="AZ2518" i="1"/>
  <c r="BF2538" i="1"/>
  <c r="AZ2562" i="1"/>
  <c r="AZ2612" i="1"/>
  <c r="AZ2854" i="1"/>
  <c r="AZ2907" i="1"/>
  <c r="BF2990" i="1"/>
  <c r="AZ3013" i="1"/>
  <c r="BF3068" i="1"/>
  <c r="BF3088" i="1"/>
  <c r="BF3185" i="1"/>
  <c r="BF3211" i="1"/>
  <c r="BF3214" i="1"/>
  <c r="AZ3239" i="1"/>
  <c r="BF3342" i="1"/>
  <c r="AZ3345" i="1"/>
  <c r="BF3345" i="1"/>
  <c r="AZ3446" i="1"/>
  <c r="BF3501" i="1"/>
  <c r="AZ3516" i="1"/>
  <c r="AZ3515" i="1" s="1"/>
  <c r="BF3544" i="1"/>
  <c r="BF3583" i="1"/>
  <c r="AZ3587" i="1"/>
  <c r="BF3590" i="1"/>
  <c r="BF3679" i="1"/>
  <c r="BF3691" i="1"/>
  <c r="BF3696" i="1"/>
  <c r="AZ3714" i="1"/>
  <c r="BF3766" i="1"/>
  <c r="AZ3779" i="1"/>
  <c r="BF3825" i="1"/>
  <c r="BF3830" i="1"/>
  <c r="BF3914" i="1"/>
  <c r="AZ3918" i="1"/>
  <c r="AZ3922" i="1"/>
  <c r="AZ3937" i="1"/>
  <c r="BF4004" i="1"/>
  <c r="BF4008" i="1"/>
  <c r="AZ4049" i="1"/>
  <c r="BF4095" i="1"/>
  <c r="BF4114" i="1"/>
  <c r="BF4141" i="1"/>
  <c r="AZ4154" i="1"/>
  <c r="AZ4175" i="1"/>
  <c r="BF4198" i="1"/>
  <c r="AZ4203" i="1"/>
  <c r="AZ4221" i="1"/>
  <c r="BF4264" i="1"/>
  <c r="BF4331" i="1"/>
  <c r="BF4336" i="1"/>
  <c r="BF4353" i="1"/>
  <c r="AZ4409" i="1"/>
  <c r="AZ4423" i="1"/>
  <c r="BF4473" i="1"/>
  <c r="BF4490" i="1"/>
  <c r="BF4564" i="1"/>
  <c r="AZ4567" i="1"/>
  <c r="BF4627" i="1"/>
  <c r="BF4676" i="1"/>
  <c r="AZ4688" i="1"/>
  <c r="AZ4691" i="1"/>
  <c r="BF74" i="1"/>
  <c r="AZ90" i="1"/>
  <c r="AZ142" i="1"/>
  <c r="BF194" i="1"/>
  <c r="BF197" i="1"/>
  <c r="AZ213" i="1"/>
  <c r="AZ262" i="1"/>
  <c r="BF274" i="1"/>
  <c r="AZ277" i="1"/>
  <c r="BF345" i="1"/>
  <c r="BF358" i="1"/>
  <c r="AZ361" i="1"/>
  <c r="AZ387" i="1"/>
  <c r="AZ483" i="1"/>
  <c r="AZ550" i="1"/>
  <c r="BF591" i="1"/>
  <c r="AZ604" i="1"/>
  <c r="BF645" i="1"/>
  <c r="BF664" i="1"/>
  <c r="AZ714" i="1"/>
  <c r="AZ726" i="1"/>
  <c r="BF729" i="1"/>
  <c r="AZ745" i="1"/>
  <c r="BF811" i="1"/>
  <c r="AZ827" i="1"/>
  <c r="BF890" i="1"/>
  <c r="AZ906" i="1"/>
  <c r="AZ954" i="1"/>
  <c r="AZ966" i="1"/>
  <c r="BF1049" i="1"/>
  <c r="BF1052" i="1"/>
  <c r="BF1093" i="1"/>
  <c r="AZ1109" i="1"/>
  <c r="AZ1160" i="1"/>
  <c r="AZ1243" i="1"/>
  <c r="AZ1255" i="1"/>
  <c r="BF1300" i="1"/>
  <c r="AZ1316" i="1"/>
  <c r="BF1368" i="1"/>
  <c r="BF1380" i="1"/>
  <c r="AZ1383" i="1"/>
  <c r="BF1399" i="1"/>
  <c r="AZ1450" i="1"/>
  <c r="BF1463" i="1"/>
  <c r="AZ1466" i="1"/>
  <c r="AZ1486" i="1"/>
  <c r="AZ1616" i="1"/>
  <c r="BF1694" i="1"/>
  <c r="AZ1709" i="1"/>
  <c r="BF1754" i="1"/>
  <c r="BF1792" i="1"/>
  <c r="AZ1795" i="1"/>
  <c r="BF1904" i="1"/>
  <c r="AZ1917" i="1"/>
  <c r="BF1921" i="1"/>
  <c r="AZ1937" i="1"/>
  <c r="AZ1989" i="1"/>
  <c r="AZ2013" i="1"/>
  <c r="BF2055" i="1"/>
  <c r="BF2070" i="1"/>
  <c r="BF2111" i="1"/>
  <c r="BF2135" i="1"/>
  <c r="AZ2138" i="1"/>
  <c r="AZ2163" i="1"/>
  <c r="AZ2176" i="1"/>
  <c r="BF2365" i="1"/>
  <c r="AZ2379" i="1"/>
  <c r="AZ2401" i="1"/>
  <c r="AZ2427" i="1"/>
  <c r="AZ2469" i="1"/>
  <c r="BF2472" i="1"/>
  <c r="AZ2502" i="1"/>
  <c r="AZ2515" i="1"/>
  <c r="AZ2538" i="1"/>
  <c r="BF2584" i="1"/>
  <c r="BF2655" i="1"/>
  <c r="BF2791" i="1"/>
  <c r="AZ2990" i="1"/>
  <c r="BF3042" i="1"/>
  <c r="BF3065" i="1"/>
  <c r="AZ3068" i="1"/>
  <c r="AZ3088" i="1"/>
  <c r="AZ3185" i="1"/>
  <c r="BF3208" i="1"/>
  <c r="AZ3211" i="1"/>
  <c r="AZ3214" i="1"/>
  <c r="BF3333" i="1"/>
  <c r="BF3436" i="1"/>
  <c r="BF3487" i="1"/>
  <c r="BF3498" i="1"/>
  <c r="AZ3501" i="1"/>
  <c r="AZ3544" i="1"/>
  <c r="AZ3583" i="1"/>
  <c r="AZ3590" i="1"/>
  <c r="BF3633" i="1"/>
  <c r="AZ3679" i="1"/>
  <c r="AZ3691" i="1"/>
  <c r="AZ3696" i="1"/>
  <c r="BF3724" i="1"/>
  <c r="AZ3766" i="1"/>
  <c r="BF3811" i="1"/>
  <c r="AZ3825" i="1"/>
  <c r="AZ3830" i="1"/>
  <c r="BF3847" i="1"/>
  <c r="BF3902" i="1"/>
  <c r="AZ3914" i="1"/>
  <c r="BF3965" i="1"/>
  <c r="BF3991" i="1"/>
  <c r="AZ4004" i="1"/>
  <c r="AZ4008" i="1"/>
  <c r="BF4039" i="1"/>
  <c r="AZ4095" i="1"/>
  <c r="BF4109" i="1"/>
  <c r="AZ4114" i="1"/>
  <c r="AZ4141" i="1"/>
  <c r="BF4185" i="1"/>
  <c r="AZ4198" i="1"/>
  <c r="BF4249" i="1"/>
  <c r="AZ4264" i="1"/>
  <c r="BF4318" i="1"/>
  <c r="AZ4331" i="1"/>
  <c r="AZ4336" i="1"/>
  <c r="AZ4353" i="1"/>
  <c r="AZ4352" i="1" s="1"/>
  <c r="BF4399" i="1"/>
  <c r="BF4468" i="1"/>
  <c r="AZ4473" i="1"/>
  <c r="AZ4490" i="1"/>
  <c r="AZ4489" i="1" s="1"/>
  <c r="BF4551" i="1"/>
  <c r="AZ4564" i="1"/>
  <c r="BF4610" i="1"/>
  <c r="AZ4627" i="1"/>
  <c r="AZ4676" i="1"/>
  <c r="BF71" i="1"/>
  <c r="AZ74" i="1"/>
  <c r="BF132" i="1"/>
  <c r="BF183" i="1"/>
  <c r="AZ194" i="1"/>
  <c r="AZ197" i="1"/>
  <c r="BF252" i="1"/>
  <c r="AZ274" i="1"/>
  <c r="BF315" i="1"/>
  <c r="BF319" i="1"/>
  <c r="BF335" i="1"/>
  <c r="AZ345" i="1"/>
  <c r="AZ358" i="1"/>
  <c r="BF377" i="1"/>
  <c r="BF426" i="1"/>
  <c r="BF521" i="1"/>
  <c r="BF540" i="1"/>
  <c r="AZ591" i="1"/>
  <c r="BF633" i="1"/>
  <c r="AZ645" i="1"/>
  <c r="BF648" i="1"/>
  <c r="AZ664" i="1"/>
  <c r="BF704" i="1"/>
  <c r="AZ729" i="1"/>
  <c r="BF795" i="1"/>
  <c r="BF807" i="1"/>
  <c r="AZ811" i="1"/>
  <c r="BF887" i="1"/>
  <c r="AZ890" i="1"/>
  <c r="BF944" i="1"/>
  <c r="BF995" i="1"/>
  <c r="BF1037" i="1"/>
  <c r="AZ1049" i="1"/>
  <c r="AZ1052" i="1"/>
  <c r="BF1090" i="1"/>
  <c r="AZ1093" i="1"/>
  <c r="BF1134" i="1"/>
  <c r="BF1150" i="1"/>
  <c r="BF1233" i="1"/>
  <c r="BF1297" i="1"/>
  <c r="AZ1300" i="1"/>
  <c r="AZ1368" i="1"/>
  <c r="AZ1380" i="1"/>
  <c r="AZ1399" i="1"/>
  <c r="BF1440" i="1"/>
  <c r="AZ1463" i="1"/>
  <c r="BK1586" i="1"/>
  <c r="AZ1694" i="1"/>
  <c r="BF1751" i="1"/>
  <c r="AZ1754" i="1"/>
  <c r="BF1769" i="1"/>
  <c r="BF1779" i="1"/>
  <c r="AZ1792" i="1"/>
  <c r="BF1834" i="1"/>
  <c r="BF1853" i="1"/>
  <c r="AZ1904" i="1"/>
  <c r="AZ1921" i="1"/>
  <c r="BF1979" i="1"/>
  <c r="BF2052" i="1"/>
  <c r="AZ2055" i="1"/>
  <c r="AZ2070" i="1"/>
  <c r="BF2092" i="1"/>
  <c r="BF2095" i="1"/>
  <c r="AZ2111" i="1"/>
  <c r="AZ2135" i="1"/>
  <c r="BF2205" i="1"/>
  <c r="BF2242" i="1"/>
  <c r="AZ2365" i="1"/>
  <c r="AZ2472" i="1"/>
  <c r="BF2548" i="1"/>
  <c r="AZ2584" i="1"/>
  <c r="AZ2583" i="1" s="1"/>
  <c r="AZ2655" i="1"/>
  <c r="BF2686" i="1"/>
  <c r="AZ2791" i="1"/>
  <c r="AZ3042" i="1"/>
  <c r="AZ3065" i="1"/>
  <c r="AZ3208" i="1"/>
  <c r="AZ3333" i="1"/>
  <c r="BF3382" i="1"/>
  <c r="AZ3436" i="1"/>
  <c r="AZ3487" i="1"/>
  <c r="AZ3498" i="1"/>
  <c r="BF3595" i="1"/>
  <c r="BF3620" i="1"/>
  <c r="AZ3633" i="1"/>
  <c r="BF3638" i="1"/>
  <c r="BF3669" i="1"/>
  <c r="AZ3724" i="1"/>
  <c r="BF3740" i="1"/>
  <c r="BF3756" i="1"/>
  <c r="AZ3811" i="1"/>
  <c r="AZ3847" i="1"/>
  <c r="BF3857" i="1"/>
  <c r="AZ3902" i="1"/>
  <c r="BF3960" i="1"/>
  <c r="AZ3965" i="1"/>
  <c r="AZ3991" i="1"/>
  <c r="BF4024" i="1"/>
  <c r="AZ4039" i="1"/>
  <c r="BF4085" i="1"/>
  <c r="AZ4109" i="1"/>
  <c r="BF4131" i="1"/>
  <c r="AZ4185" i="1"/>
  <c r="BF4245" i="1"/>
  <c r="AZ4249" i="1"/>
  <c r="AZ4318" i="1"/>
  <c r="BF4382" i="1"/>
  <c r="AZ4399" i="1"/>
  <c r="BF4455" i="1"/>
  <c r="AZ4468" i="1"/>
  <c r="BF4521" i="1"/>
  <c r="BF4526" i="1"/>
  <c r="BF4541" i="1"/>
  <c r="AZ4551" i="1"/>
  <c r="BF4592" i="1"/>
  <c r="BF4605" i="1"/>
  <c r="AZ4610" i="1"/>
  <c r="BF4636" i="1"/>
  <c r="BF4667" i="1"/>
  <c r="AZ71" i="1"/>
  <c r="BF116" i="1"/>
  <c r="AZ132" i="1"/>
  <c r="AZ183" i="1"/>
  <c r="BF236" i="1"/>
  <c r="AZ252" i="1"/>
  <c r="BF303" i="1"/>
  <c r="AZ315" i="1"/>
  <c r="AZ319" i="1"/>
  <c r="AZ335" i="1"/>
  <c r="AZ377" i="1"/>
  <c r="AZ426" i="1"/>
  <c r="BF509" i="1"/>
  <c r="AZ521" i="1"/>
  <c r="BF524" i="1"/>
  <c r="AZ540" i="1"/>
  <c r="BF581" i="1"/>
  <c r="AZ633" i="1"/>
  <c r="AZ648" i="1"/>
  <c r="BF688" i="1"/>
  <c r="AZ704" i="1"/>
  <c r="BF766" i="1"/>
  <c r="AZ795" i="1"/>
  <c r="AZ807" i="1"/>
  <c r="BF875" i="1"/>
  <c r="AZ887" i="1"/>
  <c r="BF928" i="1"/>
  <c r="AZ944" i="1"/>
  <c r="AZ995" i="1"/>
  <c r="BF1011" i="1"/>
  <c r="AZ1037" i="1"/>
  <c r="AZ1026" i="1" s="1"/>
  <c r="BF1068" i="1"/>
  <c r="BF1078" i="1"/>
  <c r="AZ1090" i="1"/>
  <c r="BF1131" i="1"/>
  <c r="AZ1134" i="1"/>
  <c r="AZ1150" i="1"/>
  <c r="BF1202" i="1"/>
  <c r="BF1217" i="1"/>
  <c r="AZ1233" i="1"/>
  <c r="BF1284" i="1"/>
  <c r="AZ1297" i="1"/>
  <c r="BF1358" i="1"/>
  <c r="BF1424" i="1"/>
  <c r="AZ1440" i="1"/>
  <c r="BF1576" i="1"/>
  <c r="BF1684" i="1"/>
  <c r="AZ1738" i="1"/>
  <c r="AZ1751" i="1"/>
  <c r="AZ1769" i="1"/>
  <c r="AZ1779" i="1"/>
  <c r="BF1821" i="1"/>
  <c r="AZ1834" i="1"/>
  <c r="BF1837" i="1"/>
  <c r="AZ1853" i="1"/>
  <c r="BF1894" i="1"/>
  <c r="BF1964" i="1"/>
  <c r="AZ1979" i="1"/>
  <c r="BF2039" i="1"/>
  <c r="AZ2052" i="1"/>
  <c r="AZ2092" i="1"/>
  <c r="AZ2095" i="1"/>
  <c r="AZ2205" i="1"/>
  <c r="BF2221" i="1"/>
  <c r="AZ2242" i="1"/>
  <c r="BF2355" i="1"/>
  <c r="BF2424" i="1"/>
  <c r="BF2456" i="1"/>
  <c r="AZ2548" i="1"/>
  <c r="BF2594" i="1"/>
  <c r="AZ2686" i="1"/>
  <c r="BF2877" i="1"/>
  <c r="BF3365" i="1"/>
  <c r="AZ3382" i="1"/>
  <c r="BF3477" i="1"/>
  <c r="BF3539" i="1"/>
  <c r="BF3561" i="1"/>
  <c r="AZ3595" i="1"/>
  <c r="AZ3620" i="1"/>
  <c r="AZ3638" i="1"/>
  <c r="BF3654" i="1"/>
  <c r="AZ3669" i="1"/>
  <c r="BF3737" i="1"/>
  <c r="AZ3740" i="1"/>
  <c r="AZ3756" i="1"/>
  <c r="BF3801" i="1"/>
  <c r="AZ3857" i="1"/>
  <c r="BF3876" i="1"/>
  <c r="BF3892" i="1"/>
  <c r="BF3947" i="1"/>
  <c r="AZ3960" i="1"/>
  <c r="BF3981" i="1"/>
  <c r="AZ4024" i="1"/>
  <c r="BF4069" i="1"/>
  <c r="AZ4085" i="1"/>
  <c r="AZ4131" i="1"/>
  <c r="AZ4130" i="1" s="1"/>
  <c r="BF4231" i="1"/>
  <c r="AZ4245" i="1"/>
  <c r="BF4308" i="1"/>
  <c r="BF4377" i="1"/>
  <c r="AZ4382" i="1"/>
  <c r="BF4445" i="1"/>
  <c r="AZ4455" i="1"/>
  <c r="BF4518" i="1"/>
  <c r="AZ4521" i="1"/>
  <c r="AZ4526" i="1"/>
  <c r="AZ4541" i="1"/>
  <c r="AZ4592" i="1"/>
  <c r="AZ4605" i="1"/>
  <c r="AZ4636" i="1"/>
  <c r="BF4652" i="1"/>
  <c r="AZ4667" i="1"/>
  <c r="AS1586" i="1"/>
  <c r="AS2864" i="1"/>
  <c r="AA2252" i="1"/>
  <c r="AT2864" i="1"/>
  <c r="AV2288" i="1"/>
  <c r="AV2287" i="1" s="1"/>
  <c r="AV2864" i="1"/>
  <c r="AV2853" i="1" s="1"/>
  <c r="AV1538" i="1"/>
  <c r="AV1586" i="1"/>
  <c r="AV1575" i="1" s="1"/>
  <c r="AU3052" i="1"/>
  <c r="AU3041" i="1" s="1"/>
  <c r="AU3071" i="1" s="1"/>
  <c r="AV3195" i="1"/>
  <c r="AT1586" i="1"/>
  <c r="AK100" i="1"/>
  <c r="AK113" i="1"/>
  <c r="AK116" i="1"/>
  <c r="AK132" i="1"/>
  <c r="AE142" i="1"/>
  <c r="AK183" i="1"/>
  <c r="AE194" i="1"/>
  <c r="AE223" i="1"/>
  <c r="AK277" i="1"/>
  <c r="AE293" i="1"/>
  <c r="AK319" i="1"/>
  <c r="AE335" i="1"/>
  <c r="AE377" i="1"/>
  <c r="AK438" i="1"/>
  <c r="AE454" i="1"/>
  <c r="AK499" i="1"/>
  <c r="AE550" i="1"/>
  <c r="AE581" i="1"/>
  <c r="AK645" i="1"/>
  <c r="AE648" i="1"/>
  <c r="AE685" i="1"/>
  <c r="AK726" i="1"/>
  <c r="AK785" i="1"/>
  <c r="AK807" i="1"/>
  <c r="AK811" i="1"/>
  <c r="AK827" i="1"/>
  <c r="AK887" i="1"/>
  <c r="AE890" i="1"/>
  <c r="AE906" i="1"/>
  <c r="AE928" i="1"/>
  <c r="AK944" i="1"/>
  <c r="AK1011" i="1"/>
  <c r="AE1027" i="1"/>
  <c r="AE1078" i="1"/>
  <c r="AK1202" i="1"/>
  <c r="AE1214" i="1"/>
  <c r="AK1274" i="1"/>
  <c r="AK1339" i="1"/>
  <c r="AE1342" i="1"/>
  <c r="AK1383" i="1"/>
  <c r="AE1399" i="1"/>
  <c r="AE1450" i="1"/>
  <c r="AK1509" i="1"/>
  <c r="AE1529" i="1"/>
  <c r="AK1576" i="1"/>
  <c r="AE1684" i="1"/>
  <c r="AK1769" i="1"/>
  <c r="AK1834" i="1"/>
  <c r="AK1837" i="1"/>
  <c r="AE1853" i="1"/>
  <c r="AE1904" i="1"/>
  <c r="AE1917" i="1"/>
  <c r="AE1921" i="1"/>
  <c r="AK1937" i="1"/>
  <c r="AK1947" i="1"/>
  <c r="AE1961" i="1"/>
  <c r="AE1964" i="1"/>
  <c r="AE2013" i="1"/>
  <c r="AE2029" i="1"/>
  <c r="AE2079" i="1"/>
  <c r="AE2095" i="1"/>
  <c r="AK2138" i="1"/>
  <c r="AE2154" i="1"/>
  <c r="AK2218" i="1"/>
  <c r="AK2221" i="1"/>
  <c r="AK2242" i="1"/>
  <c r="AK2355" i="1"/>
  <c r="AK2411" i="1"/>
  <c r="AE2424" i="1"/>
  <c r="AK2447" i="1"/>
  <c r="AK2502" i="1"/>
  <c r="AK2518" i="1"/>
  <c r="AK2566" i="1"/>
  <c r="AE2594" i="1"/>
  <c r="AK2655" i="1"/>
  <c r="AK3013" i="1"/>
  <c r="AE3214" i="1"/>
  <c r="AE3345" i="1"/>
  <c r="AK3345" i="1"/>
  <c r="AE3446" i="1"/>
  <c r="AK3501" i="1"/>
  <c r="AE3516" i="1"/>
  <c r="AE3526" i="1"/>
  <c r="AK3595" i="1"/>
  <c r="AE3610" i="1"/>
  <c r="AK3654" i="1"/>
  <c r="AK3669" i="1"/>
  <c r="AE3679" i="1"/>
  <c r="AK3756" i="1"/>
  <c r="AK3811" i="1"/>
  <c r="AE3825" i="1"/>
  <c r="AK3830" i="1"/>
  <c r="AE3847" i="1"/>
  <c r="AE3902" i="1"/>
  <c r="AK3947" i="1"/>
  <c r="AE3960" i="1"/>
  <c r="AK4039" i="1"/>
  <c r="AE4095" i="1"/>
  <c r="AK4114" i="1"/>
  <c r="AE4131" i="1"/>
  <c r="AE4159" i="1"/>
  <c r="AK4203" i="1"/>
  <c r="AE4221" i="1"/>
  <c r="AE4245" i="1"/>
  <c r="AE4249" i="1"/>
  <c r="AE4264" i="1"/>
  <c r="AE4292" i="1"/>
  <c r="AK4353" i="1"/>
  <c r="AK4382" i="1"/>
  <c r="AE4399" i="1"/>
  <c r="AK4423" i="1"/>
  <c r="AK4551" i="1"/>
  <c r="AE4564" i="1"/>
  <c r="AE4582" i="1"/>
  <c r="AK4605" i="1"/>
  <c r="AE4610" i="1"/>
  <c r="AE4649" i="1"/>
  <c r="AK4652" i="1"/>
  <c r="AE4667" i="1"/>
  <c r="AE4691" i="1"/>
  <c r="AK49" i="1"/>
  <c r="AE100" i="1"/>
  <c r="AE113" i="1"/>
  <c r="AE116" i="1"/>
  <c r="AE132" i="1"/>
  <c r="AE183" i="1"/>
  <c r="AK213" i="1"/>
  <c r="AK274" i="1"/>
  <c r="AE277" i="1"/>
  <c r="AE319" i="1"/>
  <c r="AK426" i="1"/>
  <c r="AE438" i="1"/>
  <c r="AK483" i="1"/>
  <c r="AE499" i="1"/>
  <c r="AK540" i="1"/>
  <c r="AK633" i="1"/>
  <c r="AE645" i="1"/>
  <c r="AK714" i="1"/>
  <c r="AE726" i="1"/>
  <c r="AK769" i="1"/>
  <c r="AE785" i="1"/>
  <c r="AE807" i="1"/>
  <c r="AE811" i="1"/>
  <c r="AE827" i="1"/>
  <c r="AE887" i="1"/>
  <c r="AE944" i="1"/>
  <c r="AK985" i="1"/>
  <c r="AK1008" i="1"/>
  <c r="AE1011" i="1"/>
  <c r="AK1068" i="1"/>
  <c r="AE1202" i="1"/>
  <c r="AK1243" i="1"/>
  <c r="AK1255" i="1"/>
  <c r="AK1258" i="1"/>
  <c r="AE1274" i="1"/>
  <c r="AK1326" i="1"/>
  <c r="AE1339" i="1"/>
  <c r="AK1380" i="1"/>
  <c r="AE1383" i="1"/>
  <c r="AK1440" i="1"/>
  <c r="AK1466" i="1"/>
  <c r="AE1509" i="1"/>
  <c r="AK1555" i="1"/>
  <c r="AE1576" i="1"/>
  <c r="AK1754" i="1"/>
  <c r="AE1769" i="1"/>
  <c r="AK1811" i="1"/>
  <c r="AK1821" i="1"/>
  <c r="AE1834" i="1"/>
  <c r="AE1837" i="1"/>
  <c r="AK1894" i="1"/>
  <c r="AE1937" i="1"/>
  <c r="AE1947" i="1"/>
  <c r="AK2070" i="1"/>
  <c r="AK2135" i="1"/>
  <c r="AE2138" i="1"/>
  <c r="AK2195" i="1"/>
  <c r="AK2205" i="1"/>
  <c r="AE2218" i="1"/>
  <c r="AE2221" i="1"/>
  <c r="AE2242" i="1"/>
  <c r="AE2355" i="1"/>
  <c r="AE2411" i="1"/>
  <c r="AK2427" i="1"/>
  <c r="AE2447" i="1"/>
  <c r="AE2502" i="1"/>
  <c r="AK2515" i="1"/>
  <c r="AE2518" i="1"/>
  <c r="AK2538" i="1"/>
  <c r="AE2562" i="1"/>
  <c r="AE2566" i="1"/>
  <c r="AE2655" i="1"/>
  <c r="AK2686" i="1"/>
  <c r="AK2907" i="1"/>
  <c r="AK2990" i="1"/>
  <c r="AE3013" i="1"/>
  <c r="AE3342" i="1"/>
  <c r="AK3436" i="1"/>
  <c r="AK3487" i="1"/>
  <c r="AK3498" i="1"/>
  <c r="AE3501" i="1"/>
  <c r="AK3587" i="1"/>
  <c r="AK3590" i="1"/>
  <c r="AE3595" i="1"/>
  <c r="AK3638" i="1"/>
  <c r="AE3654" i="1"/>
  <c r="AE3669" i="1"/>
  <c r="AK3740" i="1"/>
  <c r="AE3756" i="1"/>
  <c r="AE3811" i="1"/>
  <c r="AE3830" i="1"/>
  <c r="AK3892" i="1"/>
  <c r="AE3947" i="1"/>
  <c r="AK4004" i="1"/>
  <c r="AK4008" i="1"/>
  <c r="AK4024" i="1"/>
  <c r="AE4039" i="1"/>
  <c r="AK4085" i="1"/>
  <c r="AK4109" i="1"/>
  <c r="AE4114" i="1"/>
  <c r="AK4175" i="1"/>
  <c r="AK4198" i="1"/>
  <c r="AE4203" i="1"/>
  <c r="AK4308" i="1"/>
  <c r="AK4336" i="1"/>
  <c r="AE4353" i="1"/>
  <c r="AK4377" i="1"/>
  <c r="AE4382" i="1"/>
  <c r="AE4423" i="1"/>
  <c r="AK4428" i="1"/>
  <c r="AK4468" i="1"/>
  <c r="AK4490" i="1"/>
  <c r="AK4518" i="1"/>
  <c r="AE4551" i="1"/>
  <c r="AK4592" i="1"/>
  <c r="AE4605" i="1"/>
  <c r="AE4652" i="1"/>
  <c r="AE49" i="1"/>
  <c r="AK90" i="1"/>
  <c r="AK173" i="1"/>
  <c r="AK197" i="1"/>
  <c r="AE213" i="1"/>
  <c r="AE212" i="1" s="1"/>
  <c r="AK262" i="1"/>
  <c r="AE274" i="1"/>
  <c r="AK358" i="1"/>
  <c r="AK361" i="1"/>
  <c r="AE426" i="1"/>
  <c r="AK478" i="1"/>
  <c r="AE483" i="1"/>
  <c r="AK524" i="1"/>
  <c r="AE540" i="1"/>
  <c r="AE633" i="1"/>
  <c r="AK674" i="1"/>
  <c r="AE714" i="1"/>
  <c r="AK755" i="1"/>
  <c r="AK766" i="1"/>
  <c r="AE769" i="1"/>
  <c r="AK865" i="1"/>
  <c r="AK969" i="1"/>
  <c r="AE985" i="1"/>
  <c r="AK995" i="1"/>
  <c r="AE1008" i="1"/>
  <c r="AK1052" i="1"/>
  <c r="AE1068" i="1"/>
  <c r="AK1134" i="1"/>
  <c r="AK1150" i="1"/>
  <c r="AK1176" i="1"/>
  <c r="AK1192" i="1"/>
  <c r="AE1243" i="1"/>
  <c r="AE1255" i="1"/>
  <c r="AE1258" i="1"/>
  <c r="AK1316" i="1"/>
  <c r="AE1326" i="1"/>
  <c r="AK1368" i="1"/>
  <c r="AE1380" i="1"/>
  <c r="AK1424" i="1"/>
  <c r="AE1440" i="1"/>
  <c r="AK1463" i="1"/>
  <c r="AE1466" i="1"/>
  <c r="AE1555" i="1"/>
  <c r="AK1738" i="1"/>
  <c r="AK1751" i="1"/>
  <c r="AE1754" i="1"/>
  <c r="AK1795" i="1"/>
  <c r="AE1811" i="1"/>
  <c r="AE1821" i="1"/>
  <c r="AK1879" i="1"/>
  <c r="AE1894" i="1"/>
  <c r="AK2055" i="1"/>
  <c r="AE2070" i="1"/>
  <c r="AK2121" i="1"/>
  <c r="AE2135" i="1"/>
  <c r="AK2179" i="1"/>
  <c r="AE2195" i="1"/>
  <c r="AE2205" i="1"/>
  <c r="AK2401" i="1"/>
  <c r="AE2427" i="1"/>
  <c r="AE2515" i="1"/>
  <c r="AE2538" i="1"/>
  <c r="AK2608" i="1"/>
  <c r="AK2632" i="1"/>
  <c r="AE2686" i="1"/>
  <c r="AK2877" i="1"/>
  <c r="AE2907" i="1"/>
  <c r="AE2990" i="1"/>
  <c r="AK3042" i="1"/>
  <c r="AK3068" i="1"/>
  <c r="AK3088" i="1"/>
  <c r="AK3185" i="1"/>
  <c r="AK3382" i="1"/>
  <c r="AE3436" i="1"/>
  <c r="AE3487" i="1"/>
  <c r="AE3498" i="1"/>
  <c r="AK3583" i="1"/>
  <c r="AE3587" i="1"/>
  <c r="AE3590" i="1"/>
  <c r="AK3633" i="1"/>
  <c r="AE3638" i="1"/>
  <c r="AK3724" i="1"/>
  <c r="AK3737" i="1"/>
  <c r="AE3740" i="1"/>
  <c r="AK3801" i="1"/>
  <c r="AK3876" i="1"/>
  <c r="AE3892" i="1"/>
  <c r="AK3937" i="1"/>
  <c r="AK3991" i="1"/>
  <c r="AE4004" i="1"/>
  <c r="AE4008" i="1"/>
  <c r="AE4024" i="1"/>
  <c r="AE4085" i="1"/>
  <c r="AE4109" i="1"/>
  <c r="AE4175" i="1"/>
  <c r="AK4185" i="1"/>
  <c r="AE4198" i="1"/>
  <c r="AE4308" i="1"/>
  <c r="AK4318" i="1"/>
  <c r="AK4331" i="1"/>
  <c r="AE4336" i="1"/>
  <c r="AK4363" i="1"/>
  <c r="AE4377" i="1"/>
  <c r="AE4428" i="1"/>
  <c r="AK4445" i="1"/>
  <c r="AK4455" i="1"/>
  <c r="AE4468" i="1"/>
  <c r="AE4490" i="1"/>
  <c r="AK4513" i="1"/>
  <c r="AE4518" i="1"/>
  <c r="AK4541" i="1"/>
  <c r="AK4567" i="1"/>
  <c r="AE4592" i="1"/>
  <c r="AK4636" i="1"/>
  <c r="AK4688" i="1"/>
  <c r="AK4738" i="1"/>
  <c r="AK74" i="1"/>
  <c r="AE90" i="1"/>
  <c r="AK157" i="1"/>
  <c r="AE173" i="1"/>
  <c r="AE197" i="1"/>
  <c r="AE262" i="1"/>
  <c r="AK315" i="1"/>
  <c r="AK345" i="1"/>
  <c r="AE358" i="1"/>
  <c r="AE361" i="1"/>
  <c r="AK400" i="1"/>
  <c r="AK416" i="1"/>
  <c r="AK464" i="1"/>
  <c r="AK521" i="1"/>
  <c r="AE524" i="1"/>
  <c r="AK604" i="1"/>
  <c r="AK623" i="1"/>
  <c r="AE674" i="1"/>
  <c r="AK704" i="1"/>
  <c r="AK729" i="1"/>
  <c r="AK745" i="1"/>
  <c r="AE755" i="1"/>
  <c r="AE766" i="1"/>
  <c r="AK849" i="1"/>
  <c r="AE865" i="1"/>
  <c r="AK966" i="1"/>
  <c r="AE969" i="1"/>
  <c r="AE995" i="1"/>
  <c r="AK1037" i="1"/>
  <c r="AK1049" i="1"/>
  <c r="AE1052" i="1"/>
  <c r="AK1131" i="1"/>
  <c r="AE1134" i="1"/>
  <c r="AE1150" i="1"/>
  <c r="AK1173" i="1"/>
  <c r="AE1176" i="1"/>
  <c r="AE1192" i="1"/>
  <c r="AE1191" i="1" s="1"/>
  <c r="AK1233" i="1"/>
  <c r="AK1297" i="1"/>
  <c r="AK1300" i="1"/>
  <c r="AE1316" i="1"/>
  <c r="AE1315" i="1" s="1"/>
  <c r="AE1368" i="1"/>
  <c r="AK1409" i="1"/>
  <c r="AK1421" i="1"/>
  <c r="AE1424" i="1"/>
  <c r="AE1463" i="1"/>
  <c r="AK1616" i="1"/>
  <c r="AK1712" i="1"/>
  <c r="AK1728" i="1"/>
  <c r="AE1738" i="1"/>
  <c r="AE1751" i="1"/>
  <c r="AK1792" i="1"/>
  <c r="AE1795" i="1"/>
  <c r="AK1876" i="1"/>
  <c r="AE1879" i="1"/>
  <c r="AK1989" i="1"/>
  <c r="AK2003" i="1"/>
  <c r="AE1662" i="1"/>
  <c r="AK1662" i="1"/>
  <c r="AK2052" i="1"/>
  <c r="AE2055" i="1"/>
  <c r="AE2121" i="1"/>
  <c r="AK2163" i="1"/>
  <c r="AK2176" i="1"/>
  <c r="AE2179" i="1"/>
  <c r="AK2384" i="1"/>
  <c r="AE2401" i="1"/>
  <c r="AK2469" i="1"/>
  <c r="AK2472" i="1"/>
  <c r="AK2548" i="1"/>
  <c r="AK2584" i="1"/>
  <c r="AE2608" i="1"/>
  <c r="AK2612" i="1"/>
  <c r="AE2632" i="1"/>
  <c r="AK2854" i="1"/>
  <c r="AE2877" i="1"/>
  <c r="AE3042" i="1"/>
  <c r="AK3065" i="1"/>
  <c r="AE3068" i="1"/>
  <c r="AE3088" i="1"/>
  <c r="AE3185" i="1"/>
  <c r="AK3333" i="1"/>
  <c r="AE3382" i="1"/>
  <c r="AK3477" i="1"/>
  <c r="AK3571" i="1"/>
  <c r="AE3583" i="1"/>
  <c r="AK3620" i="1"/>
  <c r="AE3633" i="1"/>
  <c r="AK3696" i="1"/>
  <c r="AE3724" i="1"/>
  <c r="AE3737" i="1"/>
  <c r="AK3784" i="1"/>
  <c r="AE3801" i="1"/>
  <c r="AK3871" i="1"/>
  <c r="AE3876" i="1"/>
  <c r="AK3922" i="1"/>
  <c r="AE3937" i="1"/>
  <c r="AE3991" i="1"/>
  <c r="AK4063" i="1"/>
  <c r="AE4069" i="1"/>
  <c r="AK4154" i="1"/>
  <c r="AE4185" i="1"/>
  <c r="AK4231" i="1"/>
  <c r="AK4287" i="1"/>
  <c r="AE4318" i="1"/>
  <c r="AE4331" i="1"/>
  <c r="AE4363" i="1"/>
  <c r="AK4409" i="1"/>
  <c r="AE4445" i="1"/>
  <c r="AE4455" i="1"/>
  <c r="AK4500" i="1"/>
  <c r="AE4513" i="1"/>
  <c r="AK4526" i="1"/>
  <c r="AE4541" i="1"/>
  <c r="AE4567" i="1"/>
  <c r="AE4636" i="1"/>
  <c r="AK4676" i="1"/>
  <c r="AE4688" i="1"/>
  <c r="AE4738" i="1"/>
  <c r="AK71" i="1"/>
  <c r="AE74" i="1"/>
  <c r="AK154" i="1"/>
  <c r="AE157" i="1"/>
  <c r="AK236" i="1"/>
  <c r="AK252" i="1"/>
  <c r="AK303" i="1"/>
  <c r="AE315" i="1"/>
  <c r="AE345" i="1"/>
  <c r="AK387" i="1"/>
  <c r="AE400" i="1"/>
  <c r="AE416" i="1"/>
  <c r="AE464" i="1"/>
  <c r="AK509" i="1"/>
  <c r="AE521" i="1"/>
  <c r="AK562" i="1"/>
  <c r="AK565" i="1"/>
  <c r="AK591" i="1"/>
  <c r="AE604" i="1"/>
  <c r="AK607" i="1"/>
  <c r="AE623" i="1"/>
  <c r="AK664" i="1"/>
  <c r="AK688" i="1"/>
  <c r="AE704" i="1"/>
  <c r="AE729" i="1"/>
  <c r="AE745" i="1"/>
  <c r="AK795" i="1"/>
  <c r="AK837" i="1"/>
  <c r="AE849" i="1"/>
  <c r="AK875" i="1"/>
  <c r="AK916" i="1"/>
  <c r="AK954" i="1"/>
  <c r="AE966" i="1"/>
  <c r="AE1037" i="1"/>
  <c r="AE1049" i="1"/>
  <c r="AK1090" i="1"/>
  <c r="AK1093" i="1"/>
  <c r="AK1109" i="1"/>
  <c r="AK1119" i="1"/>
  <c r="AE1131" i="1"/>
  <c r="AK1160" i="1"/>
  <c r="AE1173" i="1"/>
  <c r="AK1217" i="1"/>
  <c r="AE1233" i="1"/>
  <c r="AK1284" i="1"/>
  <c r="AE1297" i="1"/>
  <c r="AE1300" i="1"/>
  <c r="AK1358" i="1"/>
  <c r="AE1409" i="1"/>
  <c r="AE1398" i="1" s="1"/>
  <c r="AE1421" i="1"/>
  <c r="AK1486" i="1"/>
  <c r="AK1551" i="1"/>
  <c r="AE1616" i="1"/>
  <c r="AK1709" i="1"/>
  <c r="AE1712" i="1"/>
  <c r="AE1728" i="1"/>
  <c r="AK1779" i="1"/>
  <c r="AK1768" i="1" s="1"/>
  <c r="AE1792" i="1"/>
  <c r="AK1863" i="1"/>
  <c r="AE1876" i="1"/>
  <c r="AK1979" i="1"/>
  <c r="AE1989" i="1"/>
  <c r="AE2003" i="1"/>
  <c r="AE1663" i="1"/>
  <c r="AK1663" i="1"/>
  <c r="AK2039" i="1"/>
  <c r="AE2052" i="1"/>
  <c r="AK2092" i="1"/>
  <c r="AK2111" i="1"/>
  <c r="AE2163" i="1"/>
  <c r="AE2176" i="1"/>
  <c r="AK2365" i="1"/>
  <c r="AK2379" i="1"/>
  <c r="AE2384" i="1"/>
  <c r="AK2456" i="1"/>
  <c r="AE2469" i="1"/>
  <c r="AE2472" i="1"/>
  <c r="AK2492" i="1"/>
  <c r="AE2548" i="1"/>
  <c r="AE2584" i="1"/>
  <c r="AE2612" i="1"/>
  <c r="AK2791" i="1"/>
  <c r="AE2854" i="1"/>
  <c r="AE3065" i="1"/>
  <c r="AK3208" i="1"/>
  <c r="AK3211" i="1"/>
  <c r="AK3239" i="1"/>
  <c r="AE3333" i="1"/>
  <c r="AK3365" i="1"/>
  <c r="AK3462" i="1"/>
  <c r="AE3477" i="1"/>
  <c r="AK3539" i="1"/>
  <c r="AK3544" i="1"/>
  <c r="AK3561" i="1"/>
  <c r="AE3571" i="1"/>
  <c r="AE3620" i="1"/>
  <c r="AK3691" i="1"/>
  <c r="AE3696" i="1"/>
  <c r="AK3714" i="1"/>
  <c r="AK3766" i="1"/>
  <c r="AK3779" i="1"/>
  <c r="AE3784" i="1"/>
  <c r="AK3857" i="1"/>
  <c r="AE3871" i="1"/>
  <c r="AK3914" i="1"/>
  <c r="AK3918" i="1"/>
  <c r="AE3922" i="1"/>
  <c r="AK3965" i="1"/>
  <c r="AK3981" i="1"/>
  <c r="AK4049" i="1"/>
  <c r="AE4063" i="1"/>
  <c r="AK4141" i="1"/>
  <c r="AE4154" i="1"/>
  <c r="AE4231" i="1"/>
  <c r="AK4274" i="1"/>
  <c r="AE4287" i="1"/>
  <c r="AE4409" i="1"/>
  <c r="AK4473" i="1"/>
  <c r="AE4500" i="1"/>
  <c r="AK4521" i="1"/>
  <c r="AE4526" i="1"/>
  <c r="AK4627" i="1"/>
  <c r="AE4676" i="1"/>
  <c r="AK4715" i="1"/>
  <c r="AE71" i="1"/>
  <c r="AK142" i="1"/>
  <c r="AE154" i="1"/>
  <c r="AK194" i="1"/>
  <c r="AK223" i="1"/>
  <c r="AE236" i="1"/>
  <c r="AE252" i="1"/>
  <c r="AK293" i="1"/>
  <c r="AE303" i="1"/>
  <c r="AK335" i="1"/>
  <c r="AK377" i="1"/>
  <c r="AE387" i="1"/>
  <c r="AK454" i="1"/>
  <c r="AE509" i="1"/>
  <c r="AK550" i="1"/>
  <c r="AE562" i="1"/>
  <c r="AE565" i="1"/>
  <c r="AK581" i="1"/>
  <c r="AE591" i="1"/>
  <c r="AE580" i="1" s="1"/>
  <c r="AE607" i="1"/>
  <c r="AK648" i="1"/>
  <c r="AE664" i="1"/>
  <c r="AK685" i="1"/>
  <c r="AE688" i="1"/>
  <c r="AE795" i="1"/>
  <c r="AE837" i="1"/>
  <c r="AE875" i="1"/>
  <c r="AK890" i="1"/>
  <c r="AK906" i="1"/>
  <c r="AE916" i="1"/>
  <c r="AK928" i="1"/>
  <c r="AE954" i="1"/>
  <c r="AK1027" i="1"/>
  <c r="AK1078" i="1"/>
  <c r="AE1090" i="1"/>
  <c r="AE1093" i="1"/>
  <c r="AE1109" i="1"/>
  <c r="AE1119" i="1"/>
  <c r="AE1160" i="1"/>
  <c r="AK1214" i="1"/>
  <c r="AE1217" i="1"/>
  <c r="AE1284" i="1"/>
  <c r="AK1342" i="1"/>
  <c r="AE1358" i="1"/>
  <c r="AK1399" i="1"/>
  <c r="AK1450" i="1"/>
  <c r="AE1486" i="1"/>
  <c r="AK1529" i="1"/>
  <c r="AE1551" i="1"/>
  <c r="AK1684" i="1"/>
  <c r="AE1709" i="1"/>
  <c r="AE1779" i="1"/>
  <c r="AK1853" i="1"/>
  <c r="AE1863" i="1"/>
  <c r="AK1904" i="1"/>
  <c r="AK1917" i="1"/>
  <c r="AK1921" i="1"/>
  <c r="AK1961" i="1"/>
  <c r="AK1964" i="1"/>
  <c r="AE1979" i="1"/>
  <c r="AK2013" i="1"/>
  <c r="AK2029" i="1"/>
  <c r="AE2039" i="1"/>
  <c r="AK2079" i="1"/>
  <c r="AE2092" i="1"/>
  <c r="AK2095" i="1"/>
  <c r="AE2111" i="1"/>
  <c r="AK2154" i="1"/>
  <c r="AP2252" i="1"/>
  <c r="AE2365" i="1"/>
  <c r="AE2379" i="1"/>
  <c r="AK2424" i="1"/>
  <c r="AE2456" i="1"/>
  <c r="AE2492" i="1"/>
  <c r="AK2344" i="1"/>
  <c r="AK2594" i="1"/>
  <c r="AE2791" i="1"/>
  <c r="AE3208" i="1"/>
  <c r="AE3211" i="1"/>
  <c r="AK3214" i="1"/>
  <c r="AE3239" i="1"/>
  <c r="AE3365" i="1"/>
  <c r="AK3446" i="1"/>
  <c r="AE3462" i="1"/>
  <c r="AK3516" i="1"/>
  <c r="AK3526" i="1"/>
  <c r="AE3539" i="1"/>
  <c r="AE3544" i="1"/>
  <c r="AE3561" i="1"/>
  <c r="AK3610" i="1"/>
  <c r="AK3679" i="1"/>
  <c r="AE3691" i="1"/>
  <c r="AE3714" i="1"/>
  <c r="AE3766" i="1"/>
  <c r="AE3779" i="1"/>
  <c r="AK3825" i="1"/>
  <c r="AK3847" i="1"/>
  <c r="AE3857" i="1"/>
  <c r="AK3902" i="1"/>
  <c r="AE3914" i="1"/>
  <c r="AE3918" i="1"/>
  <c r="AK3960" i="1"/>
  <c r="AE3965" i="1"/>
  <c r="AE3981" i="1"/>
  <c r="AE4049" i="1"/>
  <c r="AK4095" i="1"/>
  <c r="AK4131" i="1"/>
  <c r="AE4141" i="1"/>
  <c r="AK4159" i="1"/>
  <c r="AK4221" i="1"/>
  <c r="AK4245" i="1"/>
  <c r="AK4249" i="1"/>
  <c r="AK4264" i="1"/>
  <c r="AE4274" i="1"/>
  <c r="AK4292" i="1"/>
  <c r="AK4399" i="1"/>
  <c r="AE4473" i="1"/>
  <c r="AE4521" i="1"/>
  <c r="AK4564" i="1"/>
  <c r="AK4582" i="1"/>
  <c r="AK4610" i="1"/>
  <c r="AE4627" i="1"/>
  <c r="AK4649" i="1"/>
  <c r="AK4667" i="1"/>
  <c r="AK4691" i="1"/>
  <c r="AE4715" i="1"/>
  <c r="AA3348" i="1"/>
  <c r="AA3347" i="1" s="1"/>
  <c r="AA2824" i="1"/>
  <c r="AA2823" i="1" s="1"/>
  <c r="Z3337" i="1"/>
  <c r="Z3336" i="1" s="1"/>
  <c r="AA1538" i="1"/>
  <c r="AA4069" i="1"/>
  <c r="AA4068" i="1" s="1"/>
  <c r="AA3275" i="1"/>
  <c r="AA3274" i="1" s="1"/>
  <c r="AA3337" i="1"/>
  <c r="AA3336" i="1" s="1"/>
  <c r="AA1586" i="1"/>
  <c r="AA1644" i="1"/>
  <c r="AA3017" i="1"/>
  <c r="AA3016" i="1" s="1"/>
  <c r="P90" i="1"/>
  <c r="J113" i="1"/>
  <c r="P154" i="1"/>
  <c r="P197" i="1"/>
  <c r="J213" i="1"/>
  <c r="J252" i="1"/>
  <c r="J262" i="1"/>
  <c r="P315" i="1"/>
  <c r="P319" i="1"/>
  <c r="P335" i="1"/>
  <c r="J358" i="1"/>
  <c r="P416" i="1"/>
  <c r="P478" i="1"/>
  <c r="J483" i="1"/>
  <c r="P499" i="1"/>
  <c r="P550" i="1"/>
  <c r="J562" i="1"/>
  <c r="P607" i="1"/>
  <c r="J623" i="1"/>
  <c r="P633" i="1"/>
  <c r="J645" i="1"/>
  <c r="P745" i="1"/>
  <c r="P755" i="1"/>
  <c r="P766" i="1"/>
  <c r="J769" i="1"/>
  <c r="P837" i="1"/>
  <c r="J849" i="1"/>
  <c r="J865" i="1"/>
  <c r="P916" i="1"/>
  <c r="J928" i="1"/>
  <c r="P985" i="1"/>
  <c r="J995" i="1"/>
  <c r="J1008" i="1"/>
  <c r="P1011" i="1"/>
  <c r="J1027" i="1"/>
  <c r="P1078" i="1"/>
  <c r="J1090" i="1"/>
  <c r="P1134" i="1"/>
  <c r="J1150" i="1"/>
  <c r="J1284" i="1"/>
  <c r="P1342" i="1"/>
  <c r="P1358" i="1"/>
  <c r="J1368" i="1"/>
  <c r="P1383" i="1"/>
  <c r="P1399" i="1"/>
  <c r="J1409" i="1"/>
  <c r="P1450" i="1"/>
  <c r="J1463" i="1"/>
  <c r="P1576" i="1"/>
  <c r="P1694" i="1"/>
  <c r="P1709" i="1"/>
  <c r="P1712" i="1"/>
  <c r="J1728" i="1"/>
  <c r="J1779" i="1"/>
  <c r="P1834" i="1"/>
  <c r="J1837" i="1"/>
  <c r="J1904" i="1"/>
  <c r="P1964" i="1"/>
  <c r="J1979" i="1"/>
  <c r="J2013" i="1"/>
  <c r="P2092" i="1"/>
  <c r="J2095" i="1"/>
  <c r="J2111" i="1"/>
  <c r="P2163" i="1"/>
  <c r="J2176" i="1"/>
  <c r="J2195" i="1"/>
  <c r="J2221" i="1"/>
  <c r="P2447" i="1"/>
  <c r="P2502" i="1"/>
  <c r="J2515" i="1"/>
  <c r="J2594" i="1"/>
  <c r="P2655" i="1"/>
  <c r="P2791" i="1"/>
  <c r="P2877" i="1"/>
  <c r="J2990" i="1"/>
  <c r="J3013" i="1"/>
  <c r="P3042" i="1"/>
  <c r="P3214" i="1"/>
  <c r="J3239" i="1"/>
  <c r="J3365" i="1"/>
  <c r="P3477" i="1"/>
  <c r="P3544" i="1"/>
  <c r="P3561" i="1"/>
  <c r="P3620" i="1"/>
  <c r="J3633" i="1"/>
  <c r="J3638" i="1"/>
  <c r="P3691" i="1"/>
  <c r="J3696" i="1"/>
  <c r="P3756" i="1"/>
  <c r="J3784" i="1"/>
  <c r="P3801" i="1"/>
  <c r="P3811" i="1"/>
  <c r="J3825" i="1"/>
  <c r="P3892" i="1"/>
  <c r="P3947" i="1"/>
  <c r="J3960" i="1"/>
  <c r="J3965" i="1"/>
  <c r="J3991" i="1"/>
  <c r="P4095" i="1"/>
  <c r="J4109" i="1"/>
  <c r="J4198" i="1"/>
  <c r="P4249" i="1"/>
  <c r="J4264" i="1"/>
  <c r="J4318" i="1"/>
  <c r="P4377" i="1"/>
  <c r="J4382" i="1"/>
  <c r="J4399" i="1"/>
  <c r="P4445" i="1"/>
  <c r="P4500" i="1"/>
  <c r="J4513" i="1"/>
  <c r="P4526" i="1"/>
  <c r="J4541" i="1"/>
  <c r="P4605" i="1"/>
  <c r="J4610" i="1"/>
  <c r="P4652" i="1"/>
  <c r="J4667" i="1"/>
  <c r="P4715" i="1"/>
  <c r="J4738" i="1"/>
  <c r="P74" i="1"/>
  <c r="J90" i="1"/>
  <c r="J154" i="1"/>
  <c r="P157" i="1"/>
  <c r="P194" i="1"/>
  <c r="J197" i="1"/>
  <c r="P303" i="1"/>
  <c r="J315" i="1"/>
  <c r="J319" i="1"/>
  <c r="J335" i="1"/>
  <c r="P387" i="1"/>
  <c r="P400" i="1"/>
  <c r="J416" i="1"/>
  <c r="P464" i="1"/>
  <c r="J478" i="1"/>
  <c r="J499" i="1"/>
  <c r="J550" i="1"/>
  <c r="P604" i="1"/>
  <c r="J607" i="1"/>
  <c r="J633" i="1"/>
  <c r="P726" i="1"/>
  <c r="P729" i="1"/>
  <c r="J745" i="1"/>
  <c r="J755" i="1"/>
  <c r="J766" i="1"/>
  <c r="P811" i="1"/>
  <c r="J837" i="1"/>
  <c r="P890" i="1"/>
  <c r="J916" i="1"/>
  <c r="P969" i="1"/>
  <c r="J985" i="1"/>
  <c r="J1011" i="1"/>
  <c r="J1078" i="1"/>
  <c r="P1119" i="1"/>
  <c r="P1131" i="1"/>
  <c r="J1134" i="1"/>
  <c r="P1274" i="1"/>
  <c r="P1339" i="1"/>
  <c r="J1342" i="1"/>
  <c r="J1358" i="1"/>
  <c r="P1380" i="1"/>
  <c r="J1383" i="1"/>
  <c r="J1399" i="1"/>
  <c r="J1450" i="1"/>
  <c r="P1555" i="1"/>
  <c r="J1576" i="1"/>
  <c r="J1694" i="1"/>
  <c r="J1709" i="1"/>
  <c r="J1712" i="1"/>
  <c r="P1769" i="1"/>
  <c r="P1821" i="1"/>
  <c r="J1834" i="1"/>
  <c r="P1879" i="1"/>
  <c r="P1894" i="1"/>
  <c r="P1961" i="1"/>
  <c r="J1964" i="1"/>
  <c r="P2055" i="1"/>
  <c r="P2079" i="1"/>
  <c r="J2092" i="1"/>
  <c r="P2138" i="1"/>
  <c r="P2154" i="1"/>
  <c r="J2163" i="1"/>
  <c r="P2355" i="1"/>
  <c r="P2365" i="1"/>
  <c r="P2384" i="1"/>
  <c r="P2424" i="1"/>
  <c r="P2427" i="1"/>
  <c r="J2447" i="1"/>
  <c r="J2502" i="1"/>
  <c r="P2548" i="1"/>
  <c r="P2562" i="1"/>
  <c r="P2566" i="1"/>
  <c r="P2584" i="1"/>
  <c r="J2655" i="1"/>
  <c r="J2791" i="1"/>
  <c r="P2854" i="1"/>
  <c r="J2877" i="1"/>
  <c r="J3042" i="1"/>
  <c r="P3211" i="1"/>
  <c r="J3214" i="1"/>
  <c r="P3342" i="1"/>
  <c r="P3462" i="1"/>
  <c r="J3477" i="1"/>
  <c r="P3539" i="1"/>
  <c r="J3544" i="1"/>
  <c r="J3561" i="1"/>
  <c r="P3595" i="1"/>
  <c r="J3620" i="1"/>
  <c r="P3679" i="1"/>
  <c r="J3691" i="1"/>
  <c r="P3740" i="1"/>
  <c r="J3756" i="1"/>
  <c r="J3801" i="1"/>
  <c r="J3811" i="1"/>
  <c r="P3857" i="1"/>
  <c r="P3876" i="1"/>
  <c r="J3892" i="1"/>
  <c r="J3947" i="1"/>
  <c r="P4024" i="1"/>
  <c r="P4085" i="1"/>
  <c r="J4095" i="1"/>
  <c r="P4175" i="1"/>
  <c r="P4245" i="1"/>
  <c r="J4249" i="1"/>
  <c r="P4308" i="1"/>
  <c r="P4363" i="1"/>
  <c r="J4377" i="1"/>
  <c r="P4428" i="1"/>
  <c r="J4445" i="1"/>
  <c r="J4500" i="1"/>
  <c r="P4518" i="1"/>
  <c r="P4521" i="1"/>
  <c r="J4526" i="1"/>
  <c r="P4592" i="1"/>
  <c r="J4605" i="1"/>
  <c r="P4649" i="1"/>
  <c r="J4652" i="1"/>
  <c r="P4691" i="1"/>
  <c r="J4715" i="1"/>
  <c r="P71" i="1"/>
  <c r="J74" i="1"/>
  <c r="J142" i="1"/>
  <c r="J157" i="1"/>
  <c r="P173" i="1"/>
  <c r="P183" i="1"/>
  <c r="J194" i="1"/>
  <c r="J303" i="1"/>
  <c r="J387" i="1"/>
  <c r="J400" i="1"/>
  <c r="J464" i="1"/>
  <c r="P524" i="1"/>
  <c r="P540" i="1"/>
  <c r="P591" i="1"/>
  <c r="J604" i="1"/>
  <c r="P674" i="1"/>
  <c r="P714" i="1"/>
  <c r="J726" i="1"/>
  <c r="J729" i="1"/>
  <c r="P795" i="1"/>
  <c r="P807" i="1"/>
  <c r="J811" i="1"/>
  <c r="P827" i="1"/>
  <c r="P887" i="1"/>
  <c r="J890" i="1"/>
  <c r="P906" i="1"/>
  <c r="P966" i="1"/>
  <c r="J969" i="1"/>
  <c r="P1052" i="1"/>
  <c r="P1068" i="1"/>
  <c r="J1119" i="1"/>
  <c r="J1131" i="1"/>
  <c r="P1214" i="1"/>
  <c r="P1258" i="1"/>
  <c r="J1274" i="1"/>
  <c r="P1326" i="1"/>
  <c r="J1339" i="1"/>
  <c r="J1380" i="1"/>
  <c r="P1440" i="1"/>
  <c r="P1509" i="1"/>
  <c r="P1529" i="1"/>
  <c r="P1551" i="1"/>
  <c r="J1555" i="1"/>
  <c r="P1684" i="1"/>
  <c r="P1751" i="1"/>
  <c r="P1754" i="1"/>
  <c r="J1769" i="1"/>
  <c r="P1811" i="1"/>
  <c r="J1821" i="1"/>
  <c r="P1863" i="1"/>
  <c r="P1876" i="1"/>
  <c r="J1879" i="1"/>
  <c r="J1894" i="1"/>
  <c r="P1947" i="1"/>
  <c r="J1961" i="1"/>
  <c r="P2003" i="1"/>
  <c r="J1662" i="1"/>
  <c r="P1662" i="1"/>
  <c r="P2039" i="1"/>
  <c r="P2052" i="1"/>
  <c r="J2055" i="1"/>
  <c r="P2070" i="1"/>
  <c r="J2079" i="1"/>
  <c r="P2135" i="1"/>
  <c r="J2138" i="1"/>
  <c r="J2154" i="1"/>
  <c r="P2218" i="1"/>
  <c r="J2355" i="1"/>
  <c r="J2365" i="1"/>
  <c r="P2379" i="1"/>
  <c r="J2384" i="1"/>
  <c r="P2401" i="1"/>
  <c r="P2411" i="1"/>
  <c r="J2424" i="1"/>
  <c r="J2427" i="1"/>
  <c r="P2472" i="1"/>
  <c r="P2492" i="1"/>
  <c r="P2538" i="1"/>
  <c r="J2548" i="1"/>
  <c r="J2562" i="1"/>
  <c r="J2566" i="1"/>
  <c r="J2584" i="1"/>
  <c r="P2632" i="1"/>
  <c r="P2686" i="1"/>
  <c r="J2854" i="1"/>
  <c r="P2907" i="1"/>
  <c r="P3208" i="1"/>
  <c r="J3211" i="1"/>
  <c r="P3333" i="1"/>
  <c r="J3342" i="1"/>
  <c r="P3446" i="1"/>
  <c r="J3462" i="1"/>
  <c r="P3526" i="1"/>
  <c r="J3539" i="1"/>
  <c r="P3590" i="1"/>
  <c r="J3595" i="1"/>
  <c r="P3610" i="1"/>
  <c r="J3679" i="1"/>
  <c r="P3737" i="1"/>
  <c r="J3740" i="1"/>
  <c r="J3857" i="1"/>
  <c r="P3871" i="1"/>
  <c r="J3876" i="1"/>
  <c r="P3937" i="1"/>
  <c r="P4008" i="1"/>
  <c r="J4024" i="1"/>
  <c r="P4049" i="1"/>
  <c r="P4063" i="1"/>
  <c r="J4085" i="1"/>
  <c r="P4159" i="1"/>
  <c r="J4175" i="1"/>
  <c r="P4231" i="1"/>
  <c r="J4245" i="1"/>
  <c r="P4292" i="1"/>
  <c r="J4308" i="1"/>
  <c r="J4363" i="1"/>
  <c r="P4423" i="1"/>
  <c r="J4428" i="1"/>
  <c r="P4490" i="1"/>
  <c r="J4518" i="1"/>
  <c r="J4521" i="1"/>
  <c r="P4564" i="1"/>
  <c r="P4567" i="1"/>
  <c r="P4582" i="1"/>
  <c r="J4592" i="1"/>
  <c r="P4636" i="1"/>
  <c r="J4649" i="1"/>
  <c r="P4688" i="1"/>
  <c r="J4691" i="1"/>
  <c r="P49" i="1"/>
  <c r="P59" i="1"/>
  <c r="J71" i="1"/>
  <c r="P132" i="1"/>
  <c r="J173" i="1"/>
  <c r="J183" i="1"/>
  <c r="P223" i="1"/>
  <c r="P277" i="1"/>
  <c r="P293" i="1"/>
  <c r="P377" i="1"/>
  <c r="P454" i="1"/>
  <c r="P521" i="1"/>
  <c r="J524" i="1"/>
  <c r="J540" i="1"/>
  <c r="J591" i="1"/>
  <c r="J674" i="1"/>
  <c r="P688" i="1"/>
  <c r="J714" i="1"/>
  <c r="J795" i="1"/>
  <c r="J807" i="1"/>
  <c r="J827" i="1"/>
  <c r="P875" i="1"/>
  <c r="J887" i="1"/>
  <c r="J906" i="1"/>
  <c r="P954" i="1"/>
  <c r="J966" i="1"/>
  <c r="P1049" i="1"/>
  <c r="J1052" i="1"/>
  <c r="J1068" i="1"/>
  <c r="P1109" i="1"/>
  <c r="P1160" i="1"/>
  <c r="P1202" i="1"/>
  <c r="J1214" i="1"/>
  <c r="P1233" i="1"/>
  <c r="P1255" i="1"/>
  <c r="J1258" i="1"/>
  <c r="J1326" i="1"/>
  <c r="P1424" i="1"/>
  <c r="J1440" i="1"/>
  <c r="P1486" i="1"/>
  <c r="J1509" i="1"/>
  <c r="J1529" i="1"/>
  <c r="J1551" i="1"/>
  <c r="J1684" i="1"/>
  <c r="P1738" i="1"/>
  <c r="J1751" i="1"/>
  <c r="J1754" i="1"/>
  <c r="P1795" i="1"/>
  <c r="J1811" i="1"/>
  <c r="J1863" i="1"/>
  <c r="J1876" i="1"/>
  <c r="P1937" i="1"/>
  <c r="J1947" i="1"/>
  <c r="P1989" i="1"/>
  <c r="J2003" i="1"/>
  <c r="J2039" i="1"/>
  <c r="J2052" i="1"/>
  <c r="J2070" i="1"/>
  <c r="P2121" i="1"/>
  <c r="J2135" i="1"/>
  <c r="P2205" i="1"/>
  <c r="J2218" i="1"/>
  <c r="J2379" i="1"/>
  <c r="J2401" i="1"/>
  <c r="J2411" i="1"/>
  <c r="P2469" i="1"/>
  <c r="J2472" i="1"/>
  <c r="J2492" i="1"/>
  <c r="P2344" i="1"/>
  <c r="J2538" i="1"/>
  <c r="P2612" i="1"/>
  <c r="J2632" i="1"/>
  <c r="J2686" i="1"/>
  <c r="J2907" i="1"/>
  <c r="P3088" i="1"/>
  <c r="P3185" i="1"/>
  <c r="J3208" i="1"/>
  <c r="J3333" i="1"/>
  <c r="P3382" i="1"/>
  <c r="P3436" i="1"/>
  <c r="J3446" i="1"/>
  <c r="P3516" i="1"/>
  <c r="J3526" i="1"/>
  <c r="P3587" i="1"/>
  <c r="J3590" i="1"/>
  <c r="J3610" i="1"/>
  <c r="P3669" i="1"/>
  <c r="P3724" i="1"/>
  <c r="J3737" i="1"/>
  <c r="P3847" i="1"/>
  <c r="J3871" i="1"/>
  <c r="P3914" i="1"/>
  <c r="P3922" i="1"/>
  <c r="J3937" i="1"/>
  <c r="J4008" i="1"/>
  <c r="P4039" i="1"/>
  <c r="J4049" i="1"/>
  <c r="J4063" i="1"/>
  <c r="P4131" i="1"/>
  <c r="P4154" i="1"/>
  <c r="J4159" i="1"/>
  <c r="P4185" i="1"/>
  <c r="J4231" i="1"/>
  <c r="P4287" i="1"/>
  <c r="J4292" i="1"/>
  <c r="P4353" i="1"/>
  <c r="P4409" i="1"/>
  <c r="J4423" i="1"/>
  <c r="P4468" i="1"/>
  <c r="P4473" i="1"/>
  <c r="J4490" i="1"/>
  <c r="P4551" i="1"/>
  <c r="J4564" i="1"/>
  <c r="J4567" i="1"/>
  <c r="J4582" i="1"/>
  <c r="J4636" i="1"/>
  <c r="P4676" i="1"/>
  <c r="J4688" i="1"/>
  <c r="J49" i="1"/>
  <c r="J59" i="1"/>
  <c r="P100" i="1"/>
  <c r="P116" i="1"/>
  <c r="J132" i="1"/>
  <c r="J223" i="1"/>
  <c r="P236" i="1"/>
  <c r="P274" i="1"/>
  <c r="J277" i="1"/>
  <c r="J293" i="1"/>
  <c r="P345" i="1"/>
  <c r="P361" i="1"/>
  <c r="J377" i="1"/>
  <c r="P426" i="1"/>
  <c r="P438" i="1"/>
  <c r="J454" i="1"/>
  <c r="P509" i="1"/>
  <c r="J521" i="1"/>
  <c r="P565" i="1"/>
  <c r="P581" i="1"/>
  <c r="P648" i="1"/>
  <c r="P664" i="1"/>
  <c r="P685" i="1"/>
  <c r="J688" i="1"/>
  <c r="P704" i="1"/>
  <c r="P785" i="1"/>
  <c r="J875" i="1"/>
  <c r="P944" i="1"/>
  <c r="J954" i="1"/>
  <c r="P1037" i="1"/>
  <c r="J1049" i="1"/>
  <c r="P1093" i="1"/>
  <c r="J1109" i="1"/>
  <c r="J1160" i="1"/>
  <c r="P1173" i="1"/>
  <c r="P1176" i="1"/>
  <c r="P1192" i="1"/>
  <c r="J1202" i="1"/>
  <c r="P1217" i="1"/>
  <c r="J1233" i="1"/>
  <c r="P1243" i="1"/>
  <c r="J1255" i="1"/>
  <c r="P1297" i="1"/>
  <c r="P1300" i="1"/>
  <c r="P1316" i="1"/>
  <c r="P1421" i="1"/>
  <c r="J1424" i="1"/>
  <c r="P1466" i="1"/>
  <c r="J1486" i="1"/>
  <c r="P1616" i="1"/>
  <c r="J1738" i="1"/>
  <c r="P1792" i="1"/>
  <c r="J1795" i="1"/>
  <c r="P1853" i="1"/>
  <c r="P1917" i="1"/>
  <c r="P1921" i="1"/>
  <c r="J1937" i="1"/>
  <c r="J1989" i="1"/>
  <c r="J1663" i="1"/>
  <c r="P1663" i="1"/>
  <c r="P2029" i="1"/>
  <c r="J2121" i="1"/>
  <c r="P2179" i="1"/>
  <c r="J2205" i="1"/>
  <c r="P2242" i="1"/>
  <c r="P2456" i="1"/>
  <c r="J2469" i="1"/>
  <c r="P2518" i="1"/>
  <c r="J2344" i="1"/>
  <c r="P2608" i="1"/>
  <c r="J2612" i="1"/>
  <c r="P3065" i="1"/>
  <c r="P3068" i="1"/>
  <c r="J3088" i="1"/>
  <c r="J3185" i="1"/>
  <c r="J3382" i="1"/>
  <c r="J3436" i="1"/>
  <c r="P3487" i="1"/>
  <c r="P3498" i="1"/>
  <c r="P3501" i="1"/>
  <c r="J3516" i="1"/>
  <c r="P3571" i="1"/>
  <c r="P3583" i="1"/>
  <c r="J3587" i="1"/>
  <c r="P3654" i="1"/>
  <c r="J3669" i="1"/>
  <c r="P3714" i="1"/>
  <c r="J3724" i="1"/>
  <c r="P3766" i="1"/>
  <c r="P3779" i="1"/>
  <c r="P3830" i="1"/>
  <c r="J3847" i="1"/>
  <c r="P3902" i="1"/>
  <c r="J3914" i="1"/>
  <c r="P3918" i="1"/>
  <c r="J3922" i="1"/>
  <c r="P3981" i="1"/>
  <c r="P4004" i="1"/>
  <c r="J4039" i="1"/>
  <c r="P4114" i="1"/>
  <c r="J4131" i="1"/>
  <c r="P4141" i="1"/>
  <c r="J4154" i="1"/>
  <c r="J4185" i="1"/>
  <c r="P4203" i="1"/>
  <c r="P4221" i="1"/>
  <c r="P4274" i="1"/>
  <c r="J4287" i="1"/>
  <c r="P4331" i="1"/>
  <c r="P4336" i="1"/>
  <c r="J4353" i="1"/>
  <c r="J4409" i="1"/>
  <c r="J4398" i="1" s="1"/>
  <c r="P4455" i="1"/>
  <c r="J4468" i="1"/>
  <c r="J4473" i="1"/>
  <c r="J4551" i="1"/>
  <c r="P4627" i="1"/>
  <c r="J4676" i="1"/>
  <c r="J100" i="1"/>
  <c r="P113" i="1"/>
  <c r="J116" i="1"/>
  <c r="P213" i="1"/>
  <c r="J236" i="1"/>
  <c r="P252" i="1"/>
  <c r="P262" i="1"/>
  <c r="J274" i="1"/>
  <c r="J345" i="1"/>
  <c r="P358" i="1"/>
  <c r="J361" i="1"/>
  <c r="J426" i="1"/>
  <c r="J438" i="1"/>
  <c r="P483" i="1"/>
  <c r="J509" i="1"/>
  <c r="P562" i="1"/>
  <c r="J565" i="1"/>
  <c r="J581" i="1"/>
  <c r="P623" i="1"/>
  <c r="P645" i="1"/>
  <c r="J648" i="1"/>
  <c r="J664" i="1"/>
  <c r="J685" i="1"/>
  <c r="J704" i="1"/>
  <c r="P769" i="1"/>
  <c r="J785" i="1"/>
  <c r="P849" i="1"/>
  <c r="P865" i="1"/>
  <c r="P928" i="1"/>
  <c r="J944" i="1"/>
  <c r="P995" i="1"/>
  <c r="P1008" i="1"/>
  <c r="P1027" i="1"/>
  <c r="J1037" i="1"/>
  <c r="P1090" i="1"/>
  <c r="J1093" i="1"/>
  <c r="P1150" i="1"/>
  <c r="J1173" i="1"/>
  <c r="J1176" i="1"/>
  <c r="J1192" i="1"/>
  <c r="J1217" i="1"/>
  <c r="J1243" i="1"/>
  <c r="P1284" i="1"/>
  <c r="J1297" i="1"/>
  <c r="J1300" i="1"/>
  <c r="J1316" i="1"/>
  <c r="P1368" i="1"/>
  <c r="P1409" i="1"/>
  <c r="J1421" i="1"/>
  <c r="P1463" i="1"/>
  <c r="J1466" i="1"/>
  <c r="J1616" i="1"/>
  <c r="P1728" i="1"/>
  <c r="P1779" i="1"/>
  <c r="J1792" i="1"/>
  <c r="P1837" i="1"/>
  <c r="J1853" i="1"/>
  <c r="P1904" i="1"/>
  <c r="J1917" i="1"/>
  <c r="J1921" i="1"/>
  <c r="P1979" i="1"/>
  <c r="P2013" i="1"/>
  <c r="J2029" i="1"/>
  <c r="P2095" i="1"/>
  <c r="P2111" i="1"/>
  <c r="P2176" i="1"/>
  <c r="J2179" i="1"/>
  <c r="P2195" i="1"/>
  <c r="P2221" i="1"/>
  <c r="J2242" i="1"/>
  <c r="J2456" i="1"/>
  <c r="P2515" i="1"/>
  <c r="J2518" i="1"/>
  <c r="P2594" i="1"/>
  <c r="J2608" i="1"/>
  <c r="P2990" i="1"/>
  <c r="P3013" i="1"/>
  <c r="J3065" i="1"/>
  <c r="J3068" i="1"/>
  <c r="P3239" i="1"/>
  <c r="P3365" i="1"/>
  <c r="J3487" i="1"/>
  <c r="J3476" i="1" s="1"/>
  <c r="J3498" i="1"/>
  <c r="J3501" i="1"/>
  <c r="J3571" i="1"/>
  <c r="J3583" i="1"/>
  <c r="P3633" i="1"/>
  <c r="P3638" i="1"/>
  <c r="J3654" i="1"/>
  <c r="P3696" i="1"/>
  <c r="J3714" i="1"/>
  <c r="J3766" i="1"/>
  <c r="J3779" i="1"/>
  <c r="P3784" i="1"/>
  <c r="P3825" i="1"/>
  <c r="J3830" i="1"/>
  <c r="J3902" i="1"/>
  <c r="J3918" i="1"/>
  <c r="P3960" i="1"/>
  <c r="P3965" i="1"/>
  <c r="J3981" i="1"/>
  <c r="P3991" i="1"/>
  <c r="J4004" i="1"/>
  <c r="P4109" i="1"/>
  <c r="J4114" i="1"/>
  <c r="J4141" i="1"/>
  <c r="P4198" i="1"/>
  <c r="J4203" i="1"/>
  <c r="J4221" i="1"/>
  <c r="P4264" i="1"/>
  <c r="J4274" i="1"/>
  <c r="J4263" i="1" s="1"/>
  <c r="P4318" i="1"/>
  <c r="J4331" i="1"/>
  <c r="J4336" i="1"/>
  <c r="P4382" i="1"/>
  <c r="P4399" i="1"/>
  <c r="J4455" i="1"/>
  <c r="J4444" i="1" s="1"/>
  <c r="P4513" i="1"/>
  <c r="P4541" i="1"/>
  <c r="P4610" i="1"/>
  <c r="J4627" i="1"/>
  <c r="P4667" i="1"/>
  <c r="P4738" i="1"/>
  <c r="BM29" i="1"/>
  <c r="Z2864" i="1"/>
  <c r="Z2853" i="1" s="1"/>
  <c r="W3980" i="1"/>
  <c r="W4013" i="1" s="1"/>
  <c r="W4017" i="1" s="1"/>
  <c r="W4018" i="1" s="1"/>
  <c r="BB3098" i="1"/>
  <c r="BB3087" i="1" s="1"/>
  <c r="K29" i="1"/>
  <c r="AK1659" i="1"/>
  <c r="L1644" i="1"/>
  <c r="Q29" i="1"/>
  <c r="BP3337" i="1"/>
  <c r="BP3336" i="1" s="1"/>
  <c r="W29" i="1"/>
  <c r="U3846" i="1"/>
  <c r="U3880" i="1" s="1"/>
  <c r="U3884" i="1" s="1"/>
  <c r="U3885" i="1" s="1"/>
  <c r="AA3846" i="1"/>
  <c r="BF29" i="1"/>
  <c r="R29" i="1"/>
  <c r="AP29" i="1"/>
  <c r="AP27" i="1" s="1"/>
  <c r="AP26" i="1" s="1"/>
  <c r="N1149" i="1"/>
  <c r="L3800" i="1"/>
  <c r="L3835" i="1" s="1"/>
  <c r="L3839" i="1" s="1"/>
  <c r="L3840" i="1" s="1"/>
  <c r="R3800" i="1"/>
  <c r="R3835" i="1" s="1"/>
  <c r="R3839" i="1" s="1"/>
  <c r="R3840" i="1" s="1"/>
  <c r="X3800" i="1"/>
  <c r="X3835" i="1" s="1"/>
  <c r="X3839" i="1" s="1"/>
  <c r="X3840" i="1" s="1"/>
  <c r="AV29" i="1"/>
  <c r="X29" i="1"/>
  <c r="AU14" i="1"/>
  <c r="BC29" i="1"/>
  <c r="BC478" i="1"/>
  <c r="BC477" i="1" s="1"/>
  <c r="AP4069" i="1"/>
  <c r="AP4068" i="1" s="1"/>
  <c r="K2135" i="1"/>
  <c r="K2134" i="1" s="1"/>
  <c r="K1659" i="1"/>
  <c r="V3401" i="1"/>
  <c r="BH4069" i="1"/>
  <c r="BH4068" i="1" s="1"/>
  <c r="AS3401" i="1"/>
  <c r="K4069" i="1"/>
  <c r="K4068" i="1" s="1"/>
  <c r="Q4069" i="1"/>
  <c r="Q4068" i="1" s="1"/>
  <c r="T3401" i="1"/>
  <c r="X453" i="1"/>
  <c r="X487" i="1" s="1"/>
  <c r="X491" i="1" s="1"/>
  <c r="X492" i="1" s="1"/>
  <c r="P1644" i="1"/>
  <c r="L4069" i="1"/>
  <c r="L4068" i="1" s="1"/>
  <c r="R4069" i="1"/>
  <c r="R4068" i="1" s="1"/>
  <c r="X4069" i="1"/>
  <c r="X4068" i="1" s="1"/>
  <c r="V334" i="1"/>
  <c r="AL1659" i="1"/>
  <c r="AV3184" i="1"/>
  <c r="AV3220" i="1" s="1"/>
  <c r="AR1659" i="1"/>
  <c r="AM29" i="1"/>
  <c r="BO29" i="1"/>
  <c r="BO478" i="1"/>
  <c r="BO477" i="1" s="1"/>
  <c r="AF1659" i="1"/>
  <c r="BQ1659" i="1"/>
  <c r="AH29" i="1"/>
  <c r="AT29" i="1"/>
  <c r="AZ3327" i="1"/>
  <c r="BL3401" i="1"/>
  <c r="AN29" i="1"/>
  <c r="BO2824" i="1"/>
  <c r="BO2823" i="1" s="1"/>
  <c r="BP2824" i="1"/>
  <c r="BP2823" i="1" s="1"/>
  <c r="AG29" i="1"/>
  <c r="AS29" i="1"/>
  <c r="AQ498" i="1"/>
  <c r="AQ528" i="1" s="1"/>
  <c r="AQ532" i="1" s="1"/>
  <c r="AQ533" i="1" s="1"/>
  <c r="AO1357" i="1"/>
  <c r="AO1387" i="1" s="1"/>
  <c r="AO1391" i="1" s="1"/>
  <c r="AO1392" i="1" s="1"/>
  <c r="BM4174" i="1"/>
  <c r="Q2562" i="1"/>
  <c r="Q2561" i="1" s="1"/>
  <c r="Q2333" i="1"/>
  <c r="AE478" i="1"/>
  <c r="AE29" i="1"/>
  <c r="AE27" i="1" s="1"/>
  <c r="AQ478" i="1"/>
  <c r="AQ477" i="1" s="1"/>
  <c r="AQ29" i="1"/>
  <c r="Y1661" i="1"/>
  <c r="Y1660" i="1" s="1"/>
  <c r="AK29" i="1"/>
  <c r="J4069" i="1"/>
  <c r="P4069" i="1"/>
  <c r="N3891" i="1"/>
  <c r="Z3891" i="1"/>
  <c r="Z3925" i="1" s="1"/>
  <c r="Z3929" i="1" s="1"/>
  <c r="Z3930" i="1" s="1"/>
  <c r="AO1067" i="1"/>
  <c r="AO1097" i="1" s="1"/>
  <c r="AO1101" i="1" s="1"/>
  <c r="AO1102" i="1" s="1"/>
  <c r="R1644" i="1"/>
  <c r="P1659" i="1"/>
  <c r="R2194" i="1"/>
  <c r="R2225" i="1" s="1"/>
  <c r="R2229" i="1" s="1"/>
  <c r="R2230" i="1" s="1"/>
  <c r="AF622" i="1"/>
  <c r="AF652" i="1" s="1"/>
  <c r="AF656" i="1" s="1"/>
  <c r="AF657" i="1" s="1"/>
  <c r="AL622" i="1"/>
  <c r="AL652" i="1" s="1"/>
  <c r="AL656" i="1" s="1"/>
  <c r="AL657" i="1" s="1"/>
  <c r="AR622" i="1"/>
  <c r="AS663" i="1"/>
  <c r="AS692" i="1" s="1"/>
  <c r="AS696" i="1" s="1"/>
  <c r="AS697" i="1" s="1"/>
  <c r="AQ1659" i="1"/>
  <c r="AG2069" i="1"/>
  <c r="AG2099" i="1" s="1"/>
  <c r="AG2103" i="1" s="1"/>
  <c r="AG2104" i="1" s="1"/>
  <c r="AM2069" i="1"/>
  <c r="AM2099" i="1" s="1"/>
  <c r="AM2103" i="1" s="1"/>
  <c r="AM2104" i="1" s="1"/>
  <c r="AS2069" i="1"/>
  <c r="AS2099" i="1" s="1"/>
  <c r="AS2103" i="1" s="1"/>
  <c r="AS2104" i="1" s="1"/>
  <c r="X1644" i="1"/>
  <c r="Q1659" i="1"/>
  <c r="AG4069" i="1"/>
  <c r="AG4068" i="1" s="1"/>
  <c r="AM4069" i="1"/>
  <c r="AM4068" i="1" s="1"/>
  <c r="AS4069" i="1"/>
  <c r="AS4068" i="1" s="1"/>
  <c r="W1659" i="1"/>
  <c r="Y2318" i="1"/>
  <c r="AS2333" i="1"/>
  <c r="BP2864" i="1"/>
  <c r="BP2853" i="1" s="1"/>
  <c r="BP3275" i="1"/>
  <c r="BP3274" i="1" s="1"/>
  <c r="AZ1659" i="1"/>
  <c r="BF1659" i="1"/>
  <c r="BF1657" i="1" s="1"/>
  <c r="BB3052" i="1"/>
  <c r="BB3041" i="1" s="1"/>
  <c r="BB3071" i="1" s="1"/>
  <c r="AI3936" i="1"/>
  <c r="AI3969" i="1" s="1"/>
  <c r="AI3973" i="1" s="1"/>
  <c r="AI3974" i="1" s="1"/>
  <c r="AO3936" i="1"/>
  <c r="AO3969" i="1" s="1"/>
  <c r="AO3973" i="1" s="1"/>
  <c r="AO3974" i="1" s="1"/>
  <c r="AU3936" i="1"/>
  <c r="AU3969" i="1" s="1"/>
  <c r="AU3973" i="1" s="1"/>
  <c r="AU3974" i="1" s="1"/>
  <c r="BL1659" i="1"/>
  <c r="T1659" i="1"/>
  <c r="M3476" i="1"/>
  <c r="N29" i="1"/>
  <c r="Z29" i="1"/>
  <c r="R89" i="1"/>
  <c r="R120" i="1" s="1"/>
  <c r="R124" i="1" s="1"/>
  <c r="R125" i="1" s="1"/>
  <c r="U1273" i="1"/>
  <c r="U1304" i="1" s="1"/>
  <c r="U1308" i="1" s="1"/>
  <c r="U1309" i="1" s="1"/>
  <c r="AA1273" i="1"/>
  <c r="AA1304" i="1" s="1"/>
  <c r="AA1308" i="1" s="1"/>
  <c r="AA1309" i="1" s="1"/>
  <c r="AA1575" i="1"/>
  <c r="U1659" i="1"/>
  <c r="Z1149" i="1"/>
  <c r="Z1180" i="1" s="1"/>
  <c r="Z1184" i="1" s="1"/>
  <c r="Z1185" i="1" s="1"/>
  <c r="N1659" i="1"/>
  <c r="Z1659" i="1"/>
  <c r="T29" i="1"/>
  <c r="AR14" i="1"/>
  <c r="BH29" i="1"/>
  <c r="AU2318" i="1"/>
  <c r="BA29" i="1"/>
  <c r="BN29" i="1"/>
  <c r="BF2917" i="1"/>
  <c r="BK2959" i="1"/>
  <c r="BK2958" i="1" s="1"/>
  <c r="AM2252" i="1"/>
  <c r="AE2642" i="1"/>
  <c r="AE2631" i="1" s="1"/>
  <c r="BB29" i="1"/>
  <c r="BB826" i="1"/>
  <c r="BB853" i="1" s="1"/>
  <c r="BB857" i="1" s="1"/>
  <c r="BB858" i="1" s="1"/>
  <c r="BQ2959" i="1"/>
  <c r="BQ2958" i="1" s="1"/>
  <c r="AK2642" i="1"/>
  <c r="BM3314" i="1"/>
  <c r="AR539" i="1"/>
  <c r="AR569" i="1" s="1"/>
  <c r="AR573" i="1" s="1"/>
  <c r="AR574" i="1" s="1"/>
  <c r="AF2007" i="1"/>
  <c r="AF2006" i="1" s="1"/>
  <c r="AQ2642" i="1"/>
  <c r="AQ2631" i="1" s="1"/>
  <c r="BG29" i="1"/>
  <c r="BO1067" i="1"/>
  <c r="BO1097" i="1" s="1"/>
  <c r="BO1101" i="1" s="1"/>
  <c r="BO1102" i="1" s="1"/>
  <c r="X3325" i="1"/>
  <c r="AL3800" i="1"/>
  <c r="AL3835" i="1" s="1"/>
  <c r="AL3839" i="1" s="1"/>
  <c r="AL3840" i="1" s="1"/>
  <c r="AR3800" i="1"/>
  <c r="AQ4130" i="1"/>
  <c r="AQ4163" i="1" s="1"/>
  <c r="AQ4167" i="1" s="1"/>
  <c r="AQ4168" i="1" s="1"/>
  <c r="S3476" i="1"/>
  <c r="AI1232" i="1"/>
  <c r="AI1262" i="1" s="1"/>
  <c r="AI1266" i="1" s="1"/>
  <c r="AI1267" i="1" s="1"/>
  <c r="AO1232" i="1"/>
  <c r="AO1262" i="1" s="1"/>
  <c r="AO1266" i="1" s="1"/>
  <c r="AO1267" i="1" s="1"/>
  <c r="Z14" i="1"/>
  <c r="AI1357" i="1"/>
  <c r="S2288" i="1"/>
  <c r="S2287" i="1" s="1"/>
  <c r="P2318" i="1"/>
  <c r="AO1644" i="1"/>
  <c r="U2300" i="1"/>
  <c r="AA2300" i="1"/>
  <c r="AP292" i="1"/>
  <c r="AG2491" i="1"/>
  <c r="AG2522" i="1" s="1"/>
  <c r="AG2531" i="1" s="1"/>
  <c r="AM2491" i="1"/>
  <c r="AM2522" i="1" s="1"/>
  <c r="AM2531" i="1" s="1"/>
  <c r="AZ478" i="1"/>
  <c r="AZ29" i="1"/>
  <c r="BL478" i="1"/>
  <c r="BL477" i="1" s="1"/>
  <c r="BL29" i="1"/>
  <c r="BI2003" i="1"/>
  <c r="BI2002" i="1" s="1"/>
  <c r="BI1659" i="1"/>
  <c r="BO2003" i="1"/>
  <c r="BO2002" i="1" s="1"/>
  <c r="BO1659" i="1"/>
  <c r="BH172" i="1"/>
  <c r="BH201" i="1" s="1"/>
  <c r="BH205" i="1" s="1"/>
  <c r="BH206" i="1" s="1"/>
  <c r="BN172" i="1"/>
  <c r="BN201" i="1" s="1"/>
  <c r="BN205" i="1" s="1"/>
  <c r="BN206" i="1" s="1"/>
  <c r="BN1026" i="1"/>
  <c r="BN1056" i="1" s="1"/>
  <c r="BN1060" i="1" s="1"/>
  <c r="BN1061" i="1" s="1"/>
  <c r="BG1768" i="1"/>
  <c r="BG1799" i="1" s="1"/>
  <c r="BG1803" i="1" s="1"/>
  <c r="BG1804" i="1" s="1"/>
  <c r="BM1768" i="1"/>
  <c r="BM1799" i="1" s="1"/>
  <c r="BM1803" i="1" s="1"/>
  <c r="BM1804" i="1" s="1"/>
  <c r="BB2329" i="1"/>
  <c r="BK2537" i="1"/>
  <c r="BK2571" i="1" s="1"/>
  <c r="BD2841" i="1"/>
  <c r="BJ2841" i="1"/>
  <c r="BP2841" i="1"/>
  <c r="BK2977" i="1"/>
  <c r="BQ2977" i="1"/>
  <c r="BD2252" i="1"/>
  <c r="BD2241" i="1" s="1"/>
  <c r="BC3017" i="1"/>
  <c r="BC3016" i="1" s="1"/>
  <c r="BP3249" i="1"/>
  <c r="BP3238" i="1" s="1"/>
  <c r="BB1496" i="1"/>
  <c r="BB1485" i="1" s="1"/>
  <c r="BB1513" i="1" s="1"/>
  <c r="BH1683" i="1"/>
  <c r="BH1716" i="1" s="1"/>
  <c r="BH1720" i="1" s="1"/>
  <c r="BH1721" i="1" s="1"/>
  <c r="BI2724" i="1"/>
  <c r="BI2723" i="1" s="1"/>
  <c r="BI3017" i="1"/>
  <c r="BI3016" i="1" s="1"/>
  <c r="BL4725" i="1"/>
  <c r="BL4714" i="1" s="1"/>
  <c r="BL4741" i="1" s="1"/>
  <c r="BG744" i="1"/>
  <c r="BM744" i="1"/>
  <c r="BM773" i="1" s="1"/>
  <c r="BM777" i="1" s="1"/>
  <c r="BM778" i="1" s="1"/>
  <c r="BN1655" i="1"/>
  <c r="J29" i="1"/>
  <c r="J27" i="1" s="1"/>
  <c r="Q1496" i="1"/>
  <c r="J1538" i="1"/>
  <c r="P3249" i="1"/>
  <c r="AO29" i="1"/>
  <c r="AI1644" i="1"/>
  <c r="AU1644" i="1"/>
  <c r="V29" i="1"/>
  <c r="K498" i="1"/>
  <c r="K528" i="1" s="1"/>
  <c r="K532" i="1" s="1"/>
  <c r="K533" i="1" s="1"/>
  <c r="Y580" i="1"/>
  <c r="Y611" i="1" s="1"/>
  <c r="Y615" i="1" s="1"/>
  <c r="Y616" i="1" s="1"/>
  <c r="X3446" i="1"/>
  <c r="X3435" i="1" s="1"/>
  <c r="X3465" i="1" s="1"/>
  <c r="X3469" i="1" s="1"/>
  <c r="X3470" i="1" s="1"/>
  <c r="AI478" i="1"/>
  <c r="AI477" i="1" s="1"/>
  <c r="AI29" i="1"/>
  <c r="AU478" i="1"/>
  <c r="AU477" i="1" s="1"/>
  <c r="AU29" i="1"/>
  <c r="AS2003" i="1"/>
  <c r="AS2002" i="1" s="1"/>
  <c r="AS1659" i="1"/>
  <c r="AK4069" i="1"/>
  <c r="P29" i="1"/>
  <c r="P27" i="1" s="1"/>
  <c r="J1659" i="1"/>
  <c r="L4220" i="1"/>
  <c r="L4252" i="1" s="1"/>
  <c r="L4256" i="1" s="1"/>
  <c r="L4257" i="1" s="1"/>
  <c r="AO3337" i="1"/>
  <c r="AO3336" i="1" s="1"/>
  <c r="AU4725" i="1"/>
  <c r="U784" i="1"/>
  <c r="AA784" i="1"/>
  <c r="AA815" i="1" s="1"/>
  <c r="AA819" i="1" s="1"/>
  <c r="AA820" i="1" s="1"/>
  <c r="V1659" i="1"/>
  <c r="K2028" i="1"/>
  <c r="K2058" i="1" s="1"/>
  <c r="K2062" i="1" s="1"/>
  <c r="K2063" i="1" s="1"/>
  <c r="Q2028" i="1"/>
  <c r="Q2058" i="1" s="1"/>
  <c r="Q2062" i="1" s="1"/>
  <c r="Q2063" i="1" s="1"/>
  <c r="AA2333" i="1"/>
  <c r="Q3515" i="1"/>
  <c r="Q3549" i="1" s="1"/>
  <c r="Q3553" i="1" s="1"/>
  <c r="Q3554" i="1" s="1"/>
  <c r="AQ826" i="1"/>
  <c r="AK3327" i="1"/>
  <c r="AL703" i="1"/>
  <c r="AL733" i="1" s="1"/>
  <c r="AL737" i="1" s="1"/>
  <c r="AL738" i="1" s="1"/>
  <c r="AI2841" i="1"/>
  <c r="AO2841" i="1"/>
  <c r="AU2841" i="1"/>
  <c r="AR2959" i="1"/>
  <c r="AR2958" i="1" s="1"/>
  <c r="BH864" i="1"/>
  <c r="BH894" i="1" s="1"/>
  <c r="BH898" i="1" s="1"/>
  <c r="BH899" i="1" s="1"/>
  <c r="BD1108" i="1"/>
  <c r="BD1138" i="1" s="1"/>
  <c r="BD1142" i="1" s="1"/>
  <c r="BD1143" i="1" s="1"/>
  <c r="BC2252" i="1"/>
  <c r="BC2241" i="1" s="1"/>
  <c r="BN2333" i="1"/>
  <c r="BH2491" i="1"/>
  <c r="BH2522" i="1" s="1"/>
  <c r="BH2531" i="1" s="1"/>
  <c r="AH1655" i="1"/>
  <c r="BQ1398" i="1"/>
  <c r="BQ1428" i="1" s="1"/>
  <c r="BQ1432" i="1" s="1"/>
  <c r="BQ1433" i="1" s="1"/>
  <c r="BP1659" i="1"/>
  <c r="AZ2153" i="1"/>
  <c r="BL2153" i="1"/>
  <c r="BL2183" i="1" s="1"/>
  <c r="BL2187" i="1" s="1"/>
  <c r="BL2188" i="1" s="1"/>
  <c r="BB2456" i="1"/>
  <c r="BB2446" i="1" s="1"/>
  <c r="BB2476" i="1" s="1"/>
  <c r="BB3314" i="1"/>
  <c r="AI1149" i="1"/>
  <c r="AI1180" i="1" s="1"/>
  <c r="AI1184" i="1" s="1"/>
  <c r="AI1185" i="1" s="1"/>
  <c r="BL498" i="1"/>
  <c r="BL528" i="1" s="1"/>
  <c r="BL532" i="1" s="1"/>
  <c r="BL533" i="1" s="1"/>
  <c r="BK1191" i="1"/>
  <c r="BK1221" i="1" s="1"/>
  <c r="BK1225" i="1" s="1"/>
  <c r="BK1226" i="1" s="1"/>
  <c r="BQ1191" i="1"/>
  <c r="BQ1221" i="1" s="1"/>
  <c r="BQ1225" i="1" s="1"/>
  <c r="BQ1226" i="1" s="1"/>
  <c r="BA1768" i="1"/>
  <c r="BA1799" i="1" s="1"/>
  <c r="BA1803" i="1" s="1"/>
  <c r="BA1804" i="1" s="1"/>
  <c r="AR784" i="1"/>
  <c r="AR815" i="1" s="1"/>
  <c r="AR819" i="1" s="1"/>
  <c r="AR820" i="1" s="1"/>
  <c r="AH1626" i="1"/>
  <c r="AN1626" i="1"/>
  <c r="AT1626" i="1"/>
  <c r="AV2333" i="1"/>
  <c r="AI2400" i="1"/>
  <c r="AO2400" i="1"/>
  <c r="AU2400" i="1"/>
  <c r="AU2432" i="1" s="1"/>
  <c r="AQ3891" i="1"/>
  <c r="BM14" i="1"/>
  <c r="BH1067" i="1"/>
  <c r="BH1097" i="1" s="1"/>
  <c r="BH1101" i="1" s="1"/>
  <c r="BH1102" i="1" s="1"/>
  <c r="BG1149" i="1"/>
  <c r="BG1180" i="1" s="1"/>
  <c r="BG1184" i="1" s="1"/>
  <c r="BG1185" i="1" s="1"/>
  <c r="BA2841" i="1"/>
  <c r="BG2841" i="1"/>
  <c r="BM2841" i="1"/>
  <c r="BI2917" i="1"/>
  <c r="BI2906" i="1" s="1"/>
  <c r="AG703" i="1"/>
  <c r="AG733" i="1" s="1"/>
  <c r="AG737" i="1" s="1"/>
  <c r="AG738" i="1" s="1"/>
  <c r="AM703" i="1"/>
  <c r="AM733" i="1" s="1"/>
  <c r="AM737" i="1" s="1"/>
  <c r="AM738" i="1" s="1"/>
  <c r="AS703" i="1"/>
  <c r="AS733" i="1" s="1"/>
  <c r="AS737" i="1" s="1"/>
  <c r="AS738" i="1" s="1"/>
  <c r="AF4069" i="1"/>
  <c r="AF4068" i="1" s="1"/>
  <c r="AR4069" i="1"/>
  <c r="AR4068" i="1" s="1"/>
  <c r="AF29" i="1"/>
  <c r="AL29" i="1"/>
  <c r="AR29" i="1"/>
  <c r="AF984" i="1"/>
  <c r="AF1015" i="1" s="1"/>
  <c r="AF1019" i="1" s="1"/>
  <c r="AF1020" i="1" s="1"/>
  <c r="AL984" i="1"/>
  <c r="AL1015" i="1" s="1"/>
  <c r="AL1019" i="1" s="1"/>
  <c r="AL1020" i="1" s="1"/>
  <c r="AR984" i="1"/>
  <c r="AR1015" i="1" s="1"/>
  <c r="AR1019" i="1" s="1"/>
  <c r="AR1020" i="1" s="1"/>
  <c r="L292" i="1"/>
  <c r="L323" i="1" s="1"/>
  <c r="L327" i="1" s="1"/>
  <c r="L328" i="1" s="1"/>
  <c r="Y1439" i="1"/>
  <c r="Y1470" i="1" s="1"/>
  <c r="Y1474" i="1" s="1"/>
  <c r="Y1475" i="1" s="1"/>
  <c r="V2824" i="1"/>
  <c r="V2823" i="1" s="1"/>
  <c r="L3560" i="1"/>
  <c r="AH2003" i="1"/>
  <c r="AH2002" i="1" s="1"/>
  <c r="AH1659" i="1"/>
  <c r="V212" i="1"/>
  <c r="V240" i="1" s="1"/>
  <c r="V244" i="1" s="1"/>
  <c r="V245" i="1" s="1"/>
  <c r="Q1644" i="1"/>
  <c r="AF131" i="1"/>
  <c r="AF161" i="1" s="1"/>
  <c r="AF165" i="1" s="1"/>
  <c r="AF166" i="1" s="1"/>
  <c r="AL131" i="1"/>
  <c r="AL161" i="1" s="1"/>
  <c r="AL165" i="1" s="1"/>
  <c r="AL166" i="1" s="1"/>
  <c r="AR131" i="1"/>
  <c r="AR161" i="1" s="1"/>
  <c r="AR165" i="1" s="1"/>
  <c r="AR166" i="1" s="1"/>
  <c r="AP251" i="1"/>
  <c r="AP281" i="1" s="1"/>
  <c r="AP285" i="1" s="1"/>
  <c r="AP286" i="1" s="1"/>
  <c r="AR1273" i="1"/>
  <c r="AM2659" i="1"/>
  <c r="AM2658" i="1" s="1"/>
  <c r="N334" i="1"/>
  <c r="N365" i="1" s="1"/>
  <c r="N369" i="1" s="1"/>
  <c r="N370" i="1" s="1"/>
  <c r="AK1439" i="1"/>
  <c r="AF1662" i="1"/>
  <c r="AE3017" i="1"/>
  <c r="AV3401" i="1"/>
  <c r="AR1608" i="1"/>
  <c r="AR1607" i="1" s="1"/>
  <c r="AG3846" i="1"/>
  <c r="AG3880" i="1" s="1"/>
  <c r="AG3884" i="1" s="1"/>
  <c r="AG3885" i="1" s="1"/>
  <c r="AR3846" i="1"/>
  <c r="AR3880" i="1" s="1"/>
  <c r="AR3884" i="1" s="1"/>
  <c r="AR3885" i="1" s="1"/>
  <c r="BG3337" i="1"/>
  <c r="BG3336" i="1" s="1"/>
  <c r="AF2333" i="1"/>
  <c r="AF2977" i="1"/>
  <c r="AL2977" i="1"/>
  <c r="AR2977" i="1"/>
  <c r="AL3249" i="1"/>
  <c r="AL3238" i="1" s="1"/>
  <c r="AM3314" i="1"/>
  <c r="AQ3668" i="1"/>
  <c r="AQ3702" i="1" s="1"/>
  <c r="AQ3706" i="1" s="1"/>
  <c r="AQ3707" i="1" s="1"/>
  <c r="BC4069" i="1"/>
  <c r="BC4068" i="1" s="1"/>
  <c r="BI4069" i="1"/>
  <c r="BI4068" i="1" s="1"/>
  <c r="BO4069" i="1"/>
  <c r="BO4068" i="1" s="1"/>
  <c r="AH4307" i="1"/>
  <c r="AH4341" i="1" s="1"/>
  <c r="AH4345" i="1" s="1"/>
  <c r="AH4346" i="1" s="1"/>
  <c r="BK478" i="1"/>
  <c r="BK477" i="1" s="1"/>
  <c r="BK29" i="1"/>
  <c r="AG2400" i="1"/>
  <c r="AG2432" i="1" s="1"/>
  <c r="AM2400" i="1"/>
  <c r="AM2432" i="1" s="1"/>
  <c r="AM2439" i="1" s="1"/>
  <c r="AS2400" i="1"/>
  <c r="AS2432" i="1" s="1"/>
  <c r="AS2439" i="1" s="1"/>
  <c r="AP2528" i="1"/>
  <c r="AV2528" i="1"/>
  <c r="AL2951" i="1"/>
  <c r="AL2950" i="1" s="1"/>
  <c r="AP3052" i="1"/>
  <c r="AP3041" i="1" s="1"/>
  <c r="AP3071" i="1" s="1"/>
  <c r="BH31" i="1"/>
  <c r="BH30" i="1" s="1"/>
  <c r="BH415" i="1"/>
  <c r="BH442" i="1" s="1"/>
  <c r="BH446" i="1" s="1"/>
  <c r="BH447" i="1" s="1"/>
  <c r="AP3476" i="1"/>
  <c r="AP3504" i="1" s="1"/>
  <c r="AP3508" i="1" s="1"/>
  <c r="AP3509" i="1" s="1"/>
  <c r="AV3476" i="1"/>
  <c r="AV3504" i="1" s="1"/>
  <c r="AV3508" i="1" s="1"/>
  <c r="AV3509" i="1" s="1"/>
  <c r="AM3980" i="1"/>
  <c r="AM4013" i="1" s="1"/>
  <c r="AM4017" i="1" s="1"/>
  <c r="AM4018" i="1" s="1"/>
  <c r="BL1644" i="1"/>
  <c r="BI2318" i="1"/>
  <c r="BI3560" i="1"/>
  <c r="BI3598" i="1" s="1"/>
  <c r="BI3602" i="1" s="1"/>
  <c r="BI3603" i="1" s="1"/>
  <c r="BO1727" i="1"/>
  <c r="BO1757" i="1" s="1"/>
  <c r="BO1761" i="1" s="1"/>
  <c r="BO1762" i="1" s="1"/>
  <c r="BO2110" i="1"/>
  <c r="BO2142" i="1" s="1"/>
  <c r="BO2146" i="1" s="1"/>
  <c r="BO2147" i="1" s="1"/>
  <c r="BD2824" i="1"/>
  <c r="BD2823" i="1" s="1"/>
  <c r="BK3195" i="1"/>
  <c r="BK3184" i="1" s="1"/>
  <c r="BK3220" i="1" s="1"/>
  <c r="BD3337" i="1"/>
  <c r="BD3336" i="1" s="1"/>
  <c r="BA172" i="1"/>
  <c r="BA201" i="1" s="1"/>
  <c r="BA205" i="1" s="1"/>
  <c r="BA206" i="1" s="1"/>
  <c r="BK376" i="1"/>
  <c r="BK404" i="1" s="1"/>
  <c r="BK408" i="1" s="1"/>
  <c r="BK409" i="1" s="1"/>
  <c r="BL2110" i="1"/>
  <c r="BL2142" i="1" s="1"/>
  <c r="BL2146" i="1" s="1"/>
  <c r="BL2147" i="1" s="1"/>
  <c r="BK2333" i="1"/>
  <c r="BJ3275" i="1"/>
  <c r="BJ3274" i="1" s="1"/>
  <c r="BB905" i="1"/>
  <c r="BB932" i="1" s="1"/>
  <c r="BB936" i="1" s="1"/>
  <c r="BB937" i="1" s="1"/>
  <c r="BN905" i="1"/>
  <c r="BN932" i="1" s="1"/>
  <c r="BN936" i="1" s="1"/>
  <c r="BN937" i="1" s="1"/>
  <c r="BK1273" i="1"/>
  <c r="BK1304" i="1" s="1"/>
  <c r="BK1308" i="1" s="1"/>
  <c r="BK1309" i="1" s="1"/>
  <c r="BQ1273" i="1"/>
  <c r="BQ1304" i="1" s="1"/>
  <c r="BQ1308" i="1" s="1"/>
  <c r="BQ1309" i="1" s="1"/>
  <c r="BC2028" i="1"/>
  <c r="BC2058" i="1" s="1"/>
  <c r="BC2062" i="1" s="1"/>
  <c r="BC2063" i="1" s="1"/>
  <c r="BA2300" i="1"/>
  <c r="BG2300" i="1"/>
  <c r="BM2300" i="1"/>
  <c r="BB2951" i="1"/>
  <c r="BB2950" i="1" s="1"/>
  <c r="AZ3017" i="1"/>
  <c r="BC4263" i="1"/>
  <c r="BC4296" i="1" s="1"/>
  <c r="BC4300" i="1" s="1"/>
  <c r="BC4301" i="1" s="1"/>
  <c r="BD4444" i="1"/>
  <c r="BD4478" i="1" s="1"/>
  <c r="BD4482" i="1" s="1"/>
  <c r="BD4483" i="1" s="1"/>
  <c r="BM4444" i="1"/>
  <c r="BM4478" i="1" s="1"/>
  <c r="BM4482" i="1" s="1"/>
  <c r="BM4483" i="1" s="1"/>
  <c r="R1768" i="1"/>
  <c r="R1799" i="1" s="1"/>
  <c r="R1803" i="1" s="1"/>
  <c r="R1804" i="1" s="1"/>
  <c r="Y1978" i="1"/>
  <c r="V2300" i="1"/>
  <c r="AQ131" i="1"/>
  <c r="AQ161" i="1" s="1"/>
  <c r="AQ165" i="1" s="1"/>
  <c r="AQ166" i="1" s="1"/>
  <c r="AM784" i="1"/>
  <c r="AM815" i="1" s="1"/>
  <c r="AM819" i="1" s="1"/>
  <c r="AM820" i="1" s="1"/>
  <c r="AR1067" i="1"/>
  <c r="AR1097" i="1" s="1"/>
  <c r="AR1101" i="1" s="1"/>
  <c r="AR1102" i="1" s="1"/>
  <c r="AQ1644" i="1"/>
  <c r="AM1659" i="1"/>
  <c r="AS1727" i="1"/>
  <c r="AS1757" i="1" s="1"/>
  <c r="AS1761" i="1" s="1"/>
  <c r="AS1762" i="1" s="1"/>
  <c r="AT2288" i="1"/>
  <c r="AT2287" i="1" s="1"/>
  <c r="AE2333" i="1"/>
  <c r="AF703" i="1"/>
  <c r="AF733" i="1" s="1"/>
  <c r="AF737" i="1" s="1"/>
  <c r="AF738" i="1" s="1"/>
  <c r="AQ1273" i="1"/>
  <c r="AQ1304" i="1" s="1"/>
  <c r="AQ1308" i="1" s="1"/>
  <c r="AQ1309" i="1" s="1"/>
  <c r="AG1626" i="1"/>
  <c r="AM1626" i="1"/>
  <c r="AS1626" i="1"/>
  <c r="AG1659" i="1"/>
  <c r="AO1659" i="1"/>
  <c r="AO1683" i="1"/>
  <c r="AO1716" i="1" s="1"/>
  <c r="AO1720" i="1" s="1"/>
  <c r="AO1721" i="1" s="1"/>
  <c r="AU1683" i="1"/>
  <c r="AU1716" i="1" s="1"/>
  <c r="AU1720" i="1" s="1"/>
  <c r="AU1721" i="1" s="1"/>
  <c r="AG1936" i="1"/>
  <c r="AG1967" i="1" s="1"/>
  <c r="AG1971" i="1" s="1"/>
  <c r="AG1972" i="1" s="1"/>
  <c r="AI2069" i="1"/>
  <c r="AI2099" i="1" s="1"/>
  <c r="AI2103" i="1" s="1"/>
  <c r="AI2104" i="1" s="1"/>
  <c r="AH2300" i="1"/>
  <c r="AN2300" i="1"/>
  <c r="AT2300" i="1"/>
  <c r="AE2528" i="1"/>
  <c r="AK2528" i="1"/>
  <c r="AQ2528" i="1"/>
  <c r="AR2881" i="1"/>
  <c r="AR2880" i="1" s="1"/>
  <c r="AQ3000" i="1"/>
  <c r="AQ2989" i="1" s="1"/>
  <c r="AS3314" i="1"/>
  <c r="AH663" i="1"/>
  <c r="AH692" i="1" s="1"/>
  <c r="AH696" i="1" s="1"/>
  <c r="AH697" i="1" s="1"/>
  <c r="AV1683" i="1"/>
  <c r="AV1716" i="1" s="1"/>
  <c r="AV1720" i="1" s="1"/>
  <c r="AV1721" i="1" s="1"/>
  <c r="AP2241" i="1"/>
  <c r="AI2446" i="1"/>
  <c r="AG2801" i="1"/>
  <c r="AG2790" i="1" s="1"/>
  <c r="AI4084" i="1"/>
  <c r="AI4121" i="1" s="1"/>
  <c r="AI4125" i="1" s="1"/>
  <c r="AI4126" i="1" s="1"/>
  <c r="AO4084" i="1"/>
  <c r="AO4121" i="1" s="1"/>
  <c r="AO4125" i="1" s="1"/>
  <c r="AO4126" i="1" s="1"/>
  <c r="AU4084" i="1"/>
  <c r="AU4121" i="1" s="1"/>
  <c r="AU4125" i="1" s="1"/>
  <c r="AU4126" i="1" s="1"/>
  <c r="R2281" i="1"/>
  <c r="R2280" i="1" s="1"/>
  <c r="Z2288" i="1"/>
  <c r="Z2287" i="1" s="1"/>
  <c r="AH131" i="1"/>
  <c r="AH161" i="1" s="1"/>
  <c r="AH165" i="1" s="1"/>
  <c r="AH166" i="1" s="1"/>
  <c r="AN131" i="1"/>
  <c r="AN161" i="1" s="1"/>
  <c r="AN165" i="1" s="1"/>
  <c r="AN166" i="1" s="1"/>
  <c r="AT131" i="1"/>
  <c r="AT161" i="1" s="1"/>
  <c r="AT165" i="1" s="1"/>
  <c r="AT166" i="1" s="1"/>
  <c r="AH292" i="1"/>
  <c r="AH323" i="1" s="1"/>
  <c r="AH327" i="1" s="1"/>
  <c r="AH328" i="1" s="1"/>
  <c r="AV1191" i="1"/>
  <c r="AV1221" i="1" s="1"/>
  <c r="AV1225" i="1" s="1"/>
  <c r="AV1226" i="1" s="1"/>
  <c r="AP1191" i="1"/>
  <c r="AP1221" i="1" s="1"/>
  <c r="AP1225" i="1" s="1"/>
  <c r="AP1226" i="1" s="1"/>
  <c r="AT1538" i="1"/>
  <c r="AT1528" i="1" s="1"/>
  <c r="AT1560" i="1" s="1"/>
  <c r="AT1564" i="1" s="1"/>
  <c r="AT1565" i="1" s="1"/>
  <c r="AI1659" i="1"/>
  <c r="AR2110" i="1"/>
  <c r="AR2142" i="1" s="1"/>
  <c r="AR2146" i="1" s="1"/>
  <c r="AR2147" i="1" s="1"/>
  <c r="AN3249" i="1"/>
  <c r="AN3238" i="1" s="1"/>
  <c r="N3000" i="1"/>
  <c r="T3195" i="1"/>
  <c r="L4489" i="1"/>
  <c r="L4529" i="1" s="1"/>
  <c r="L4533" i="1" s="1"/>
  <c r="L4534" i="1" s="1"/>
  <c r="X4489" i="1"/>
  <c r="X4529" i="1" s="1"/>
  <c r="X4533" i="1" s="1"/>
  <c r="X4534" i="1" s="1"/>
  <c r="AS3337" i="1"/>
  <c r="AS3336" i="1" s="1"/>
  <c r="AH4069" i="1"/>
  <c r="AH4068" i="1" s="1"/>
  <c r="AN4069" i="1"/>
  <c r="AN4068" i="1" s="1"/>
  <c r="AT4069" i="1"/>
  <c r="AT4068" i="1" s="1"/>
  <c r="V1644" i="1"/>
  <c r="Y2951" i="1"/>
  <c r="Y2950" i="1" s="1"/>
  <c r="S3162" i="1"/>
  <c r="S3161" i="1" s="1"/>
  <c r="AL784" i="1"/>
  <c r="AL815" i="1" s="1"/>
  <c r="AL819" i="1" s="1"/>
  <c r="AL820" i="1" s="1"/>
  <c r="AS1638" i="1"/>
  <c r="AS1636" i="1" s="1"/>
  <c r="AE1659" i="1"/>
  <c r="AE1657" i="1" s="1"/>
  <c r="AU1659" i="1"/>
  <c r="AT1659" i="1"/>
  <c r="AS2288" i="1"/>
  <c r="AS2287" i="1" s="1"/>
  <c r="AH2491" i="1"/>
  <c r="AT2491" i="1"/>
  <c r="AT2522" i="1" s="1"/>
  <c r="AT2531" i="1" s="1"/>
  <c r="AS2642" i="1"/>
  <c r="AS2631" i="1" s="1"/>
  <c r="AI3052" i="1"/>
  <c r="AI3041" i="1" s="1"/>
  <c r="AI3071" i="1" s="1"/>
  <c r="AQ3314" i="1"/>
  <c r="AQ2537" i="1"/>
  <c r="AQ3348" i="1"/>
  <c r="AQ3347" i="1" s="1"/>
  <c r="AN3891" i="1"/>
  <c r="AN3925" i="1" s="1"/>
  <c r="AN3929" i="1" s="1"/>
  <c r="AN3930" i="1" s="1"/>
  <c r="AV4263" i="1"/>
  <c r="AV4296" i="1" s="1"/>
  <c r="AV4300" i="1" s="1"/>
  <c r="AV4301" i="1" s="1"/>
  <c r="AZ2608" i="1"/>
  <c r="AZ2333" i="1"/>
  <c r="BF2608" i="1"/>
  <c r="BF2333" i="1"/>
  <c r="BL2608" i="1"/>
  <c r="BL2607" i="1" s="1"/>
  <c r="BL2333" i="1"/>
  <c r="BA3249" i="1"/>
  <c r="BA3238" i="1" s="1"/>
  <c r="BG3249" i="1"/>
  <c r="BG3238" i="1" s="1"/>
  <c r="BM3249" i="1"/>
  <c r="BM3238" i="1" s="1"/>
  <c r="BA2135" i="1"/>
  <c r="BA2134" i="1" s="1"/>
  <c r="BA1659" i="1"/>
  <c r="BM1659" i="1"/>
  <c r="BM2135" i="1"/>
  <c r="BM2134" i="1" s="1"/>
  <c r="BH2659" i="1"/>
  <c r="BH2658" i="1" s="1"/>
  <c r="AH4084" i="1"/>
  <c r="AH4121" i="1" s="1"/>
  <c r="AH4125" i="1" s="1"/>
  <c r="AH4126" i="1" s="1"/>
  <c r="BP3000" i="1"/>
  <c r="BP2989" i="1" s="1"/>
  <c r="BI251" i="1"/>
  <c r="BI281" i="1" s="1"/>
  <c r="BI285" i="1" s="1"/>
  <c r="BI286" i="1" s="1"/>
  <c r="BP478" i="1"/>
  <c r="BP477" i="1" s="1"/>
  <c r="BP29" i="1"/>
  <c r="BL2007" i="1"/>
  <c r="BL2006" i="1" s="1"/>
  <c r="BL1662" i="1"/>
  <c r="BG2864" i="1"/>
  <c r="BG2853" i="1" s="1"/>
  <c r="BM2864" i="1"/>
  <c r="BM2853" i="1" s="1"/>
  <c r="BB3195" i="1"/>
  <c r="BB3184" i="1" s="1"/>
  <c r="BB3220" i="1" s="1"/>
  <c r="AO2537" i="1"/>
  <c r="AO2571" i="1" s="1"/>
  <c r="AE3348" i="1"/>
  <c r="AF4130" i="1"/>
  <c r="AF4163" i="1" s="1"/>
  <c r="AF4167" i="1" s="1"/>
  <c r="AF4168" i="1" s="1"/>
  <c r="BI2379" i="1"/>
  <c r="BI2378" i="1" s="1"/>
  <c r="BI2333" i="1"/>
  <c r="BB2491" i="1"/>
  <c r="BB2522" i="1" s="1"/>
  <c r="BB2531" i="1" s="1"/>
  <c r="BB2562" i="1"/>
  <c r="BB2561" i="1" s="1"/>
  <c r="BB2333" i="1"/>
  <c r="BC2881" i="1"/>
  <c r="BC2880" i="1" s="1"/>
  <c r="AK3348" i="1"/>
  <c r="AG4084" i="1"/>
  <c r="AG4121" i="1" s="1"/>
  <c r="AG4125" i="1" s="1"/>
  <c r="AG4126" i="1" s="1"/>
  <c r="AM4084" i="1"/>
  <c r="AS4084" i="1"/>
  <c r="AS4121" i="1" s="1"/>
  <c r="AS4125" i="1" s="1"/>
  <c r="AS4126" i="1" s="1"/>
  <c r="BG1659" i="1"/>
  <c r="BD2003" i="1"/>
  <c r="BD2002" i="1" s="1"/>
  <c r="BD1659" i="1"/>
  <c r="BJ2003" i="1"/>
  <c r="BJ2002" i="1" s="1"/>
  <c r="BJ1659" i="1"/>
  <c r="BH3052" i="1"/>
  <c r="BH3041" i="1" s="1"/>
  <c r="BH3071" i="1" s="1"/>
  <c r="BN3052" i="1"/>
  <c r="BN3041" i="1" s="1"/>
  <c r="BN3071" i="1" s="1"/>
  <c r="BK3314" i="1"/>
  <c r="BC251" i="1"/>
  <c r="BC281" i="1" s="1"/>
  <c r="BC285" i="1" s="1"/>
  <c r="BC286" i="1" s="1"/>
  <c r="BF663" i="1"/>
  <c r="BD984" i="1"/>
  <c r="BD1015" i="1" s="1"/>
  <c r="BD1019" i="1" s="1"/>
  <c r="BD1020" i="1" s="1"/>
  <c r="BB1232" i="1"/>
  <c r="BB1262" i="1" s="1"/>
  <c r="BB1266" i="1" s="1"/>
  <c r="BB1267" i="1" s="1"/>
  <c r="BH1232" i="1"/>
  <c r="BH1262" i="1" s="1"/>
  <c r="BH1266" i="1" s="1"/>
  <c r="BH1267" i="1" s="1"/>
  <c r="BN1232" i="1"/>
  <c r="BN1262" i="1" s="1"/>
  <c r="BN1266" i="1" s="1"/>
  <c r="BN1267" i="1" s="1"/>
  <c r="BI1661" i="1"/>
  <c r="BI1660" i="1" s="1"/>
  <c r="BO2318" i="1"/>
  <c r="BA2400" i="1"/>
  <c r="BA2432" i="1" s="1"/>
  <c r="BM2400" i="1"/>
  <c r="BM2432" i="1" s="1"/>
  <c r="BH2446" i="1"/>
  <c r="BH2476" i="1" s="1"/>
  <c r="BJ2491" i="1"/>
  <c r="BJ2522" i="1" s="1"/>
  <c r="BJ2531" i="1" s="1"/>
  <c r="BM2724" i="1"/>
  <c r="BM2723" i="1" s="1"/>
  <c r="BI2841" i="1"/>
  <c r="BO2841" i="1"/>
  <c r="BL3515" i="1"/>
  <c r="BL3549" i="1" s="1"/>
  <c r="BL3553" i="1" s="1"/>
  <c r="BL3554" i="1" s="1"/>
  <c r="AZ3609" i="1"/>
  <c r="AZ3643" i="1" s="1"/>
  <c r="BN3755" i="1"/>
  <c r="BN3789" i="1" s="1"/>
  <c r="BN3793" i="1" s="1"/>
  <c r="BN3794" i="1" s="1"/>
  <c r="BK292" i="1"/>
  <c r="BK323" i="1" s="1"/>
  <c r="BK327" i="1" s="1"/>
  <c r="BK328" i="1" s="1"/>
  <c r="BB1852" i="1"/>
  <c r="BB1882" i="1" s="1"/>
  <c r="BB1886" i="1" s="1"/>
  <c r="BB1887" i="1" s="1"/>
  <c r="BN1852" i="1"/>
  <c r="BN1882" i="1" s="1"/>
  <c r="BN1886" i="1" s="1"/>
  <c r="BN1887" i="1" s="1"/>
  <c r="BG2194" i="1"/>
  <c r="BG2225" i="1" s="1"/>
  <c r="BC3668" i="1"/>
  <c r="BC3702" i="1" s="1"/>
  <c r="BC3706" i="1" s="1"/>
  <c r="BC3707" i="1" s="1"/>
  <c r="BO3668" i="1"/>
  <c r="BO3702" i="1" s="1"/>
  <c r="BO3706" i="1" s="1"/>
  <c r="BO3707" i="1" s="1"/>
  <c r="BG4307" i="1"/>
  <c r="BG4341" i="1" s="1"/>
  <c r="BG4345" i="1" s="1"/>
  <c r="BG4346" i="1" s="1"/>
  <c r="BM4307" i="1"/>
  <c r="BM4341" i="1" s="1"/>
  <c r="BM4345" i="1" s="1"/>
  <c r="BM4346" i="1" s="1"/>
  <c r="BL14" i="1"/>
  <c r="BN31" i="1"/>
  <c r="BN30" i="1" s="1"/>
  <c r="BI864" i="1"/>
  <c r="BI894" i="1" s="1"/>
  <c r="BI898" i="1" s="1"/>
  <c r="BI899" i="1" s="1"/>
  <c r="BL1108" i="1"/>
  <c r="BL1138" i="1" s="1"/>
  <c r="BL1142" i="1" s="1"/>
  <c r="BL1143" i="1" s="1"/>
  <c r="BI1232" i="1"/>
  <c r="BI1262" i="1" s="1"/>
  <c r="BI1266" i="1" s="1"/>
  <c r="BI1267" i="1" s="1"/>
  <c r="BO1232" i="1"/>
  <c r="BO1262" i="1" s="1"/>
  <c r="BO1266" i="1" s="1"/>
  <c r="BO1267" i="1" s="1"/>
  <c r="BK1644" i="1"/>
  <c r="BD2069" i="1"/>
  <c r="BD2099" i="1" s="1"/>
  <c r="BD2103" i="1" s="1"/>
  <c r="BD2104" i="1" s="1"/>
  <c r="BP2252" i="1"/>
  <c r="BP2241" i="1" s="1"/>
  <c r="BH2329" i="1"/>
  <c r="BF2824" i="1"/>
  <c r="AZ2841" i="1"/>
  <c r="BF2841" i="1"/>
  <c r="BL2841" i="1"/>
  <c r="BK3713" i="1"/>
  <c r="BK3744" i="1" s="1"/>
  <c r="BK3748" i="1" s="1"/>
  <c r="BK3749" i="1" s="1"/>
  <c r="BA3800" i="1"/>
  <c r="BA3835" i="1" s="1"/>
  <c r="BA3839" i="1" s="1"/>
  <c r="BA3840" i="1" s="1"/>
  <c r="BF1108" i="1"/>
  <c r="BI1683" i="1"/>
  <c r="BI1716" i="1" s="1"/>
  <c r="BI1720" i="1" s="1"/>
  <c r="BI1721" i="1" s="1"/>
  <c r="BJ1768" i="1"/>
  <c r="BJ1799" i="1" s="1"/>
  <c r="BJ1803" i="1" s="1"/>
  <c r="BJ1804" i="1" s="1"/>
  <c r="BM2110" i="1"/>
  <c r="BJ2329" i="1"/>
  <c r="BQ2491" i="1"/>
  <c r="BQ2522" i="1" s="1"/>
  <c r="BQ2531" i="1" s="1"/>
  <c r="BH2537" i="1"/>
  <c r="BO2659" i="1"/>
  <c r="BO2658" i="1" s="1"/>
  <c r="BL2824" i="1"/>
  <c r="BL2823" i="1" s="1"/>
  <c r="BP2829" i="1"/>
  <c r="BP2828" i="1" s="1"/>
  <c r="BO3017" i="1"/>
  <c r="BO3016" i="1" s="1"/>
  <c r="BO4084" i="1"/>
  <c r="BO4121" i="1" s="1"/>
  <c r="BO4125" i="1" s="1"/>
  <c r="BO4126" i="1" s="1"/>
  <c r="BQ4174" i="1"/>
  <c r="BQ4209" i="1" s="1"/>
  <c r="BQ4213" i="1" s="1"/>
  <c r="BQ4214" i="1" s="1"/>
  <c r="BC415" i="1"/>
  <c r="BC442" i="1" s="1"/>
  <c r="BC446" i="1" s="1"/>
  <c r="BC447" i="1" s="1"/>
  <c r="BI415" i="1"/>
  <c r="BI442" i="1" s="1"/>
  <c r="BI446" i="1" s="1"/>
  <c r="BI447" i="1" s="1"/>
  <c r="BO415" i="1"/>
  <c r="BO442" i="1" s="1"/>
  <c r="BO446" i="1" s="1"/>
  <c r="BO447" i="1" s="1"/>
  <c r="BK784" i="1"/>
  <c r="BK815" i="1" s="1"/>
  <c r="BK819" i="1" s="1"/>
  <c r="BK820" i="1" s="1"/>
  <c r="BM1232" i="1"/>
  <c r="BM1262" i="1" s="1"/>
  <c r="BM1266" i="1" s="1"/>
  <c r="BM1267" i="1" s="1"/>
  <c r="BM1496" i="1"/>
  <c r="BM1485" i="1" s="1"/>
  <c r="BM1513" i="1" s="1"/>
  <c r="BN1644" i="1"/>
  <c r="BA2028" i="1"/>
  <c r="BA2058" i="1" s="1"/>
  <c r="BA2062" i="1" s="1"/>
  <c r="BA2063" i="1" s="1"/>
  <c r="BH2110" i="1"/>
  <c r="BD2194" i="1"/>
  <c r="BD2225" i="1" s="1"/>
  <c r="BD2229" i="1" s="1"/>
  <c r="BD2230" i="1" s="1"/>
  <c r="BJ2194" i="1"/>
  <c r="BJ2225" i="1" s="1"/>
  <c r="BJ2229" i="1" s="1"/>
  <c r="BJ2230" i="1" s="1"/>
  <c r="BP2194" i="1"/>
  <c r="BP2225" i="1" s="1"/>
  <c r="BP2229" i="1" s="1"/>
  <c r="BP2230" i="1" s="1"/>
  <c r="AZ2400" i="1"/>
  <c r="BL2400" i="1"/>
  <c r="BL2432" i="1" s="1"/>
  <c r="BL2436" i="1" s="1"/>
  <c r="BN2642" i="1"/>
  <c r="BN2631" i="1" s="1"/>
  <c r="AZ3180" i="1"/>
  <c r="BF3180" i="1"/>
  <c r="BL3180" i="1"/>
  <c r="BJ3435" i="1"/>
  <c r="BJ3465" i="1" s="1"/>
  <c r="BJ3469" i="1" s="1"/>
  <c r="BJ3470" i="1" s="1"/>
  <c r="BQ3515" i="1"/>
  <c r="BQ3549" i="1" s="1"/>
  <c r="BQ3553" i="1" s="1"/>
  <c r="BQ3554" i="1" s="1"/>
  <c r="BA4263" i="1"/>
  <c r="BA4296" i="1" s="1"/>
  <c r="BA4300" i="1" s="1"/>
  <c r="BA4301" i="1" s="1"/>
  <c r="BG4725" i="1"/>
  <c r="BG4714" i="1" s="1"/>
  <c r="BG4741" i="1" s="1"/>
  <c r="BH4725" i="1"/>
  <c r="BH4714" i="1" s="1"/>
  <c r="BH4741" i="1" s="1"/>
  <c r="BN4725" i="1"/>
  <c r="BN4714" i="1" s="1"/>
  <c r="BN4741" i="1" s="1"/>
  <c r="R2642" i="1"/>
  <c r="R2631" i="1" s="1"/>
  <c r="X4725" i="1"/>
  <c r="K1768" i="1"/>
  <c r="V1936" i="1"/>
  <c r="V1967" i="1" s="1"/>
  <c r="V1971" i="1" s="1"/>
  <c r="V1972" i="1" s="1"/>
  <c r="W3098" i="1"/>
  <c r="W3087" i="1" s="1"/>
  <c r="R3337" i="1"/>
  <c r="R3336" i="1" s="1"/>
  <c r="Q498" i="1"/>
  <c r="Q528" i="1" s="1"/>
  <c r="Q532" i="1" s="1"/>
  <c r="Q533" i="1" s="1"/>
  <c r="L498" i="1"/>
  <c r="L528" i="1" s="1"/>
  <c r="L532" i="1" s="1"/>
  <c r="L533" i="1" s="1"/>
  <c r="X376" i="1"/>
  <c r="X404" i="1" s="1"/>
  <c r="X408" i="1" s="1"/>
  <c r="X409" i="1" s="1"/>
  <c r="Y1496" i="1"/>
  <c r="Y1485" i="1" s="1"/>
  <c r="Y1513" i="1" s="1"/>
  <c r="M1936" i="1"/>
  <c r="L3515" i="1"/>
  <c r="S703" i="1"/>
  <c r="S733" i="1" s="1"/>
  <c r="S737" i="1" s="1"/>
  <c r="S738" i="1" s="1"/>
  <c r="K864" i="1"/>
  <c r="K894" i="1" s="1"/>
  <c r="K898" i="1" s="1"/>
  <c r="K899" i="1" s="1"/>
  <c r="AG826" i="1"/>
  <c r="AO3162" i="1"/>
  <c r="AO3161" i="1" s="1"/>
  <c r="AH3348" i="1"/>
  <c r="AH3347" i="1" s="1"/>
  <c r="AQ3560" i="1"/>
  <c r="AQ3598" i="1" s="1"/>
  <c r="AQ3602" i="1" s="1"/>
  <c r="AQ3603" i="1" s="1"/>
  <c r="AK3755" i="1"/>
  <c r="AQ3755" i="1"/>
  <c r="AQ3789" i="1" s="1"/>
  <c r="AQ3793" i="1" s="1"/>
  <c r="AQ3794" i="1" s="1"/>
  <c r="AI498" i="1"/>
  <c r="AI528" i="1" s="1"/>
  <c r="AI532" i="1" s="1"/>
  <c r="AI533" i="1" s="1"/>
  <c r="AO498" i="1"/>
  <c r="AO528" i="1" s="1"/>
  <c r="AO532" i="1" s="1"/>
  <c r="AO533" i="1" s="1"/>
  <c r="AI864" i="1"/>
  <c r="AI894" i="1" s="1"/>
  <c r="AI898" i="1" s="1"/>
  <c r="AI899" i="1" s="1"/>
  <c r="AQ2724" i="1"/>
  <c r="AQ2723" i="1" s="1"/>
  <c r="AE3000" i="1"/>
  <c r="AS3098" i="1"/>
  <c r="AR3755" i="1"/>
  <c r="AR3789" i="1" s="1"/>
  <c r="AR3793" i="1" s="1"/>
  <c r="AR3794" i="1" s="1"/>
  <c r="AQ3980" i="1"/>
  <c r="AQ4013" i="1" s="1"/>
  <c r="AQ4017" i="1" s="1"/>
  <c r="AQ4018" i="1" s="1"/>
  <c r="BM3348" i="1"/>
  <c r="BM3347" i="1" s="1"/>
  <c r="AG376" i="1"/>
  <c r="AG404" i="1" s="1"/>
  <c r="AG408" i="1" s="1"/>
  <c r="AG409" i="1" s="1"/>
  <c r="AM376" i="1"/>
  <c r="AM404" i="1" s="1"/>
  <c r="AM408" i="1" s="1"/>
  <c r="AM409" i="1" s="1"/>
  <c r="AU864" i="1"/>
  <c r="AU894" i="1" s="1"/>
  <c r="AU898" i="1" s="1"/>
  <c r="AU899" i="1" s="1"/>
  <c r="AU1273" i="1"/>
  <c r="AU1304" i="1" s="1"/>
  <c r="AU1308" i="1" s="1"/>
  <c r="AU1309" i="1" s="1"/>
  <c r="AF3800" i="1"/>
  <c r="AN4220" i="1"/>
  <c r="AN4252" i="1" s="1"/>
  <c r="AN4256" i="1" s="1"/>
  <c r="AN4257" i="1" s="1"/>
  <c r="AL3052" i="1"/>
  <c r="AL3041" i="1" s="1"/>
  <c r="AL3071" i="1" s="1"/>
  <c r="AT3314" i="1"/>
  <c r="AT3348" i="1"/>
  <c r="AT3347" i="1" s="1"/>
  <c r="AL3668" i="1"/>
  <c r="AL3702" i="1" s="1"/>
  <c r="AL3706" i="1" s="1"/>
  <c r="AL3707" i="1" s="1"/>
  <c r="AT4581" i="1"/>
  <c r="AT4615" i="1" s="1"/>
  <c r="AT4619" i="1" s="1"/>
  <c r="AT4620" i="1" s="1"/>
  <c r="AH89" i="1"/>
  <c r="AH120" i="1" s="1"/>
  <c r="AH124" i="1" s="1"/>
  <c r="AH125" i="1" s="1"/>
  <c r="AR172" i="1"/>
  <c r="AR201" i="1" s="1"/>
  <c r="AR205" i="1" s="1"/>
  <c r="AR206" i="1" s="1"/>
  <c r="AR3249" i="1"/>
  <c r="AR3238" i="1" s="1"/>
  <c r="AN3275" i="1"/>
  <c r="AN3274" i="1" s="1"/>
  <c r="AG3668" i="1"/>
  <c r="AG3702" i="1" s="1"/>
  <c r="AG3706" i="1" s="1"/>
  <c r="AG3707" i="1" s="1"/>
  <c r="AF3936" i="1"/>
  <c r="AF3969" i="1" s="1"/>
  <c r="AF3973" i="1" s="1"/>
  <c r="AF3974" i="1" s="1"/>
  <c r="AL3936" i="1"/>
  <c r="AL3969" i="1" s="1"/>
  <c r="AL3973" i="1" s="1"/>
  <c r="AL3974" i="1" s="1"/>
  <c r="AH4263" i="1"/>
  <c r="AH4296" i="1" s="1"/>
  <c r="AH4300" i="1" s="1"/>
  <c r="AH4301" i="1" s="1"/>
  <c r="AN4263" i="1"/>
  <c r="AT4263" i="1"/>
  <c r="AT4296" i="1" s="1"/>
  <c r="AT4300" i="1" s="1"/>
  <c r="AT4301" i="1" s="1"/>
  <c r="AT1149" i="1"/>
  <c r="AT1180" i="1" s="1"/>
  <c r="AT1184" i="1" s="1"/>
  <c r="AT1185" i="1" s="1"/>
  <c r="AH1496" i="1"/>
  <c r="AH1485" i="1" s="1"/>
  <c r="AH1513" i="1" s="1"/>
  <c r="AH1517" i="1" s="1"/>
  <c r="AH1518" i="1" s="1"/>
  <c r="BH905" i="1"/>
  <c r="BH932" i="1" s="1"/>
  <c r="BH936" i="1" s="1"/>
  <c r="BH937" i="1" s="1"/>
  <c r="BJ14" i="1"/>
  <c r="BP14" i="1"/>
  <c r="BD8" i="1"/>
  <c r="BD6" i="1" s="1"/>
  <c r="BD478" i="1"/>
  <c r="BD477" i="1" s="1"/>
  <c r="BD29" i="1"/>
  <c r="BJ478" i="1"/>
  <c r="BJ477" i="1" s="1"/>
  <c r="BJ29" i="1"/>
  <c r="BL784" i="1"/>
  <c r="BL815" i="1" s="1"/>
  <c r="BL819" i="1" s="1"/>
  <c r="BL820" i="1" s="1"/>
  <c r="BJ100" i="1"/>
  <c r="BJ25" i="1"/>
  <c r="BK212" i="1"/>
  <c r="BK240" i="1" s="1"/>
  <c r="BK244" i="1" s="1"/>
  <c r="BK245" i="1" s="1"/>
  <c r="BQ212" i="1"/>
  <c r="BQ240" i="1" s="1"/>
  <c r="BQ244" i="1" s="1"/>
  <c r="BQ245" i="1" s="1"/>
  <c r="BH703" i="1"/>
  <c r="BH733" i="1" s="1"/>
  <c r="BH737" i="1" s="1"/>
  <c r="BH738" i="1" s="1"/>
  <c r="BN14" i="1"/>
  <c r="BO292" i="1"/>
  <c r="BO323" i="1" s="1"/>
  <c r="BO327" i="1" s="1"/>
  <c r="BO328" i="1" s="1"/>
  <c r="BK663" i="1"/>
  <c r="BK692" i="1" s="1"/>
  <c r="BK696" i="1" s="1"/>
  <c r="BK697" i="1" s="1"/>
  <c r="BQ172" i="1"/>
  <c r="BQ201" i="1" s="1"/>
  <c r="BQ205" i="1" s="1"/>
  <c r="BQ206" i="1" s="1"/>
  <c r="BG251" i="1"/>
  <c r="BG281" i="1" s="1"/>
  <c r="BG285" i="1" s="1"/>
  <c r="BG286" i="1" s="1"/>
  <c r="BP580" i="1"/>
  <c r="BP611" i="1" s="1"/>
  <c r="BP615" i="1" s="1"/>
  <c r="BP616" i="1" s="1"/>
  <c r="BA292" i="1"/>
  <c r="BA323" i="1" s="1"/>
  <c r="BA327" i="1" s="1"/>
  <c r="BA328" i="1" s="1"/>
  <c r="BO622" i="1"/>
  <c r="BO652" i="1" s="1"/>
  <c r="BO656" i="1" s="1"/>
  <c r="BO657" i="1" s="1"/>
  <c r="BH663" i="1"/>
  <c r="BH692" i="1" s="1"/>
  <c r="BH696" i="1" s="1"/>
  <c r="BH697" i="1" s="1"/>
  <c r="BC826" i="1"/>
  <c r="BC853" i="1" s="1"/>
  <c r="BC857" i="1" s="1"/>
  <c r="BC858" i="1" s="1"/>
  <c r="BO826" i="1"/>
  <c r="BO853" i="1" s="1"/>
  <c r="BO857" i="1" s="1"/>
  <c r="BO858" i="1" s="1"/>
  <c r="BA1108" i="1"/>
  <c r="BA1138" i="1" s="1"/>
  <c r="BA1142" i="1" s="1"/>
  <c r="BA1143" i="1" s="1"/>
  <c r="BG1108" i="1"/>
  <c r="BG1138" i="1" s="1"/>
  <c r="BG1142" i="1" s="1"/>
  <c r="BG1143" i="1" s="1"/>
  <c r="BM1108" i="1"/>
  <c r="BM1138" i="1" s="1"/>
  <c r="BM1142" i="1" s="1"/>
  <c r="BM1143" i="1" s="1"/>
  <c r="AZ1638" i="1"/>
  <c r="BK1665" i="1"/>
  <c r="BK1664" i="1" s="1"/>
  <c r="BQ1665" i="1"/>
  <c r="BQ1664" i="1" s="1"/>
  <c r="BC1779" i="1"/>
  <c r="BC1768" i="1" s="1"/>
  <c r="BC1799" i="1" s="1"/>
  <c r="BC1803" i="1" s="1"/>
  <c r="BC1804" i="1" s="1"/>
  <c r="BC1655" i="1"/>
  <c r="BA3000" i="1"/>
  <c r="BA2989" i="1" s="1"/>
  <c r="BG3000" i="1"/>
  <c r="BG2989" i="1" s="1"/>
  <c r="BC498" i="1"/>
  <c r="BC528" i="1" s="1"/>
  <c r="BC532" i="1" s="1"/>
  <c r="BC533" i="1" s="1"/>
  <c r="BK539" i="1"/>
  <c r="BK569" i="1" s="1"/>
  <c r="BK573" i="1" s="1"/>
  <c r="BK574" i="1" s="1"/>
  <c r="BN663" i="1"/>
  <c r="BN692" i="1" s="1"/>
  <c r="BN696" i="1" s="1"/>
  <c r="BN697" i="1" s="1"/>
  <c r="BJ744" i="1"/>
  <c r="BJ773" i="1" s="1"/>
  <c r="BJ777" i="1" s="1"/>
  <c r="BJ778" i="1" s="1"/>
  <c r="BP1727" i="1"/>
  <c r="BP1757" i="1" s="1"/>
  <c r="BP1761" i="1" s="1"/>
  <c r="BP1762" i="1" s="1"/>
  <c r="BK2003" i="1"/>
  <c r="BK2002" i="1" s="1"/>
  <c r="BK1659" i="1"/>
  <c r="BG2007" i="1"/>
  <c r="BG2006" i="1" s="1"/>
  <c r="BG1662" i="1"/>
  <c r="BG1661" i="1" s="1"/>
  <c r="BG1660" i="1" s="1"/>
  <c r="BH3098" i="1"/>
  <c r="BH3087" i="1" s="1"/>
  <c r="BN3098" i="1"/>
  <c r="BN3087" i="1" s="1"/>
  <c r="BG14" i="1"/>
  <c r="BJ48" i="1"/>
  <c r="BJ78" i="1" s="1"/>
  <c r="BJ82" i="1" s="1"/>
  <c r="BJ83" i="1" s="1"/>
  <c r="BF89" i="1"/>
  <c r="BO251" i="1"/>
  <c r="BO281" i="1" s="1"/>
  <c r="BO285" i="1" s="1"/>
  <c r="BO286" i="1" s="1"/>
  <c r="BD415" i="1"/>
  <c r="BD442" i="1" s="1"/>
  <c r="BD446" i="1" s="1"/>
  <c r="BD447" i="1" s="1"/>
  <c r="BJ415" i="1"/>
  <c r="BJ442" i="1" s="1"/>
  <c r="BJ446" i="1" s="1"/>
  <c r="BJ447" i="1" s="1"/>
  <c r="BP415" i="1"/>
  <c r="BP442" i="1" s="1"/>
  <c r="BP446" i="1" s="1"/>
  <c r="BP447" i="1" s="1"/>
  <c r="BJ498" i="1"/>
  <c r="BJ528" i="1" s="1"/>
  <c r="BJ532" i="1" s="1"/>
  <c r="BJ533" i="1" s="1"/>
  <c r="BQ622" i="1"/>
  <c r="BQ652" i="1" s="1"/>
  <c r="BQ656" i="1" s="1"/>
  <c r="BQ657" i="1" s="1"/>
  <c r="BP744" i="1"/>
  <c r="BP773" i="1" s="1"/>
  <c r="BP777" i="1" s="1"/>
  <c r="BP778" i="1" s="1"/>
  <c r="BI784" i="1"/>
  <c r="BI815" i="1" s="1"/>
  <c r="BI819" i="1" s="1"/>
  <c r="BI820" i="1" s="1"/>
  <c r="BD826" i="1"/>
  <c r="BD853" i="1" s="1"/>
  <c r="BD857" i="1" s="1"/>
  <c r="BD858" i="1" s="1"/>
  <c r="BC943" i="1"/>
  <c r="BC973" i="1" s="1"/>
  <c r="BC977" i="1" s="1"/>
  <c r="BC978" i="1" s="1"/>
  <c r="BI943" i="1"/>
  <c r="BI973" i="1" s="1"/>
  <c r="BI977" i="1" s="1"/>
  <c r="BI978" i="1" s="1"/>
  <c r="BO943" i="1"/>
  <c r="BO973" i="1" s="1"/>
  <c r="BO977" i="1" s="1"/>
  <c r="BO978" i="1" s="1"/>
  <c r="BC1026" i="1"/>
  <c r="BC1056" i="1" s="1"/>
  <c r="BC1060" i="1" s="1"/>
  <c r="BC1061" i="1" s="1"/>
  <c r="BI1026" i="1"/>
  <c r="BI1056" i="1" s="1"/>
  <c r="BI1060" i="1" s="1"/>
  <c r="BI1061" i="1" s="1"/>
  <c r="BO1026" i="1"/>
  <c r="BO1056" i="1" s="1"/>
  <c r="BO1060" i="1" s="1"/>
  <c r="BO1061" i="1" s="1"/>
  <c r="BQ1067" i="1"/>
  <c r="BQ1097" i="1" s="1"/>
  <c r="BQ1101" i="1" s="1"/>
  <c r="BQ1102" i="1" s="1"/>
  <c r="BF1738" i="1"/>
  <c r="BF1655" i="1"/>
  <c r="BL1738" i="1"/>
  <c r="BL1727" i="1" s="1"/>
  <c r="BL1757" i="1" s="1"/>
  <c r="BL1761" i="1" s="1"/>
  <c r="BL1762" i="1" s="1"/>
  <c r="BL1655" i="1"/>
  <c r="BB2121" i="1"/>
  <c r="BB2110" i="1" s="1"/>
  <c r="BB1655" i="1"/>
  <c r="BP3314" i="1"/>
  <c r="BA89" i="1"/>
  <c r="BA120" i="1" s="1"/>
  <c r="BA124" i="1" s="1"/>
  <c r="BA125" i="1" s="1"/>
  <c r="BG89" i="1"/>
  <c r="BG120" i="1" s="1"/>
  <c r="BG124" i="1" s="1"/>
  <c r="BG125" i="1" s="1"/>
  <c r="BM89" i="1"/>
  <c r="BM120" i="1" s="1"/>
  <c r="BM124" i="1" s="1"/>
  <c r="BM125" i="1" s="1"/>
  <c r="AZ334" i="1"/>
  <c r="BL334" i="1"/>
  <c r="BL365" i="1" s="1"/>
  <c r="BL369" i="1" s="1"/>
  <c r="BL370" i="1" s="1"/>
  <c r="BO376" i="1"/>
  <c r="BO404" i="1" s="1"/>
  <c r="BO408" i="1" s="1"/>
  <c r="BO409" i="1" s="1"/>
  <c r="BC376" i="1"/>
  <c r="BC404" i="1" s="1"/>
  <c r="BC408" i="1" s="1"/>
  <c r="BC409" i="1" s="1"/>
  <c r="BI376" i="1"/>
  <c r="BI404" i="1" s="1"/>
  <c r="BI408" i="1" s="1"/>
  <c r="BI409" i="1" s="1"/>
  <c r="BI453" i="1"/>
  <c r="BD453" i="1"/>
  <c r="BA539" i="1"/>
  <c r="BA569" i="1" s="1"/>
  <c r="BA573" i="1" s="1"/>
  <c r="BA574" i="1" s="1"/>
  <c r="BG539" i="1"/>
  <c r="BG569" i="1" s="1"/>
  <c r="BG573" i="1" s="1"/>
  <c r="BG574" i="1" s="1"/>
  <c r="BM539" i="1"/>
  <c r="BM569" i="1" s="1"/>
  <c r="BM573" i="1" s="1"/>
  <c r="BM574" i="1" s="1"/>
  <c r="BJ580" i="1"/>
  <c r="BJ611" i="1" s="1"/>
  <c r="BJ615" i="1" s="1"/>
  <c r="BJ616" i="1" s="1"/>
  <c r="BC622" i="1"/>
  <c r="BC652" i="1" s="1"/>
  <c r="BC656" i="1" s="1"/>
  <c r="BC657" i="1" s="1"/>
  <c r="BD622" i="1"/>
  <c r="BD652" i="1" s="1"/>
  <c r="BD656" i="1" s="1"/>
  <c r="BD657" i="1" s="1"/>
  <c r="BQ663" i="1"/>
  <c r="BQ692" i="1" s="1"/>
  <c r="BQ696" i="1" s="1"/>
  <c r="BQ697" i="1" s="1"/>
  <c r="BM703" i="1"/>
  <c r="BM733" i="1" s="1"/>
  <c r="BM737" i="1" s="1"/>
  <c r="BM738" i="1" s="1"/>
  <c r="BL826" i="1"/>
  <c r="BL853" i="1" s="1"/>
  <c r="BL857" i="1" s="1"/>
  <c r="BL858" i="1" s="1"/>
  <c r="BL864" i="1"/>
  <c r="BL894" i="1" s="1"/>
  <c r="BL898" i="1" s="1"/>
  <c r="BL899" i="1" s="1"/>
  <c r="BH2583" i="1"/>
  <c r="BA2608" i="1"/>
  <c r="BA2607" i="1" s="1"/>
  <c r="BA2333" i="1"/>
  <c r="BG2608" i="1"/>
  <c r="BG2607" i="1" s="1"/>
  <c r="BG2333" i="1"/>
  <c r="BG2331" i="1" s="1"/>
  <c r="BG2330" i="1" s="1"/>
  <c r="BM2608" i="1"/>
  <c r="BM2607" i="1" s="1"/>
  <c r="BM2333" i="1"/>
  <c r="BJ2942" i="1"/>
  <c r="BJ2941" i="1" s="1"/>
  <c r="BB3279" i="1"/>
  <c r="BB3278" i="1" s="1"/>
  <c r="BP1626" i="1"/>
  <c r="BO1683" i="1"/>
  <c r="BO1716" i="1" s="1"/>
  <c r="BO1720" i="1" s="1"/>
  <c r="BO1721" i="1" s="1"/>
  <c r="BB1768" i="1"/>
  <c r="BB1799" i="1" s="1"/>
  <c r="BB1803" i="1" s="1"/>
  <c r="BB1804" i="1" s="1"/>
  <c r="BM2028" i="1"/>
  <c r="BM2058" i="1" s="1"/>
  <c r="BM2062" i="1" s="1"/>
  <c r="BM2063" i="1" s="1"/>
  <c r="BA2354" i="1"/>
  <c r="BA2388" i="1" s="1"/>
  <c r="BO2537" i="1"/>
  <c r="BO2571" i="1" s="1"/>
  <c r="BO4220" i="1"/>
  <c r="BO4252" i="1" s="1"/>
  <c r="BO4256" i="1" s="1"/>
  <c r="BO4257" i="1" s="1"/>
  <c r="BA1149" i="1"/>
  <c r="BA1180" i="1" s="1"/>
  <c r="BA1184" i="1" s="1"/>
  <c r="BA1185" i="1" s="1"/>
  <c r="BB1357" i="1"/>
  <c r="BB1387" i="1" s="1"/>
  <c r="BB1391" i="1" s="1"/>
  <c r="BB1392" i="1" s="1"/>
  <c r="BL1439" i="1"/>
  <c r="BL1470" i="1" s="1"/>
  <c r="BL1474" i="1" s="1"/>
  <c r="BL1475" i="1" s="1"/>
  <c r="BA1644" i="1"/>
  <c r="BB1810" i="1"/>
  <c r="BB1841" i="1" s="1"/>
  <c r="BB1845" i="1" s="1"/>
  <c r="BB1846" i="1" s="1"/>
  <c r="BH1810" i="1"/>
  <c r="BH1841" i="1" s="1"/>
  <c r="BH1845" i="1" s="1"/>
  <c r="BH1846" i="1" s="1"/>
  <c r="BJ1852" i="1"/>
  <c r="BJ1882" i="1" s="1"/>
  <c r="BJ1886" i="1" s="1"/>
  <c r="BJ1887" i="1" s="1"/>
  <c r="BJ2252" i="1"/>
  <c r="BJ2241" i="1" s="1"/>
  <c r="AZ2312" i="1"/>
  <c r="BG2354" i="1"/>
  <c r="BG2388" i="1" s="1"/>
  <c r="BG2394" i="1" s="1"/>
  <c r="BC2528" i="1"/>
  <c r="BI2528" i="1"/>
  <c r="BO2528" i="1"/>
  <c r="BP2537" i="1"/>
  <c r="BP2571" i="1" s="1"/>
  <c r="BP2577" i="1" s="1"/>
  <c r="BD2537" i="1"/>
  <c r="BD2571" i="1" s="1"/>
  <c r="BD2575" i="1" s="1"/>
  <c r="BD2576" i="1" s="1"/>
  <c r="BJ2537" i="1"/>
  <c r="BJ2571" i="1" s="1"/>
  <c r="BL2583" i="1"/>
  <c r="BJ1936" i="1"/>
  <c r="BJ1967" i="1" s="1"/>
  <c r="BJ1971" i="1" s="1"/>
  <c r="BJ1972" i="1" s="1"/>
  <c r="BN2110" i="1"/>
  <c r="BB2354" i="1"/>
  <c r="BB2388" i="1" s="1"/>
  <c r="BH2354" i="1"/>
  <c r="BH2388" i="1" s="1"/>
  <c r="BN2354" i="1"/>
  <c r="BN2388" i="1" s="1"/>
  <c r="BC2537" i="1"/>
  <c r="BC2571" i="1" s="1"/>
  <c r="BK1232" i="1"/>
  <c r="BK1262" i="1" s="1"/>
  <c r="BK1266" i="1" s="1"/>
  <c r="BK1267" i="1" s="1"/>
  <c r="BQ1232" i="1"/>
  <c r="BQ1262" i="1" s="1"/>
  <c r="BQ1266" i="1" s="1"/>
  <c r="BQ1267" i="1" s="1"/>
  <c r="BB1273" i="1"/>
  <c r="BB1304" i="1" s="1"/>
  <c r="BB1308" i="1" s="1"/>
  <c r="BB1309" i="1" s="1"/>
  <c r="BH1273" i="1"/>
  <c r="BH1304" i="1" s="1"/>
  <c r="BH1308" i="1" s="1"/>
  <c r="BH1309" i="1" s="1"/>
  <c r="BD1727" i="1"/>
  <c r="BD1757" i="1" s="1"/>
  <c r="BD1761" i="1" s="1"/>
  <c r="BD1762" i="1" s="1"/>
  <c r="BD1810" i="1"/>
  <c r="BD1841" i="1" s="1"/>
  <c r="BD1845" i="1" s="1"/>
  <c r="BD1846" i="1" s="1"/>
  <c r="BJ1810" i="1"/>
  <c r="BJ1841" i="1" s="1"/>
  <c r="BJ1845" i="1" s="1"/>
  <c r="BJ1846" i="1" s="1"/>
  <c r="BP1810" i="1"/>
  <c r="BP1841" i="1" s="1"/>
  <c r="BP1845" i="1" s="1"/>
  <c r="BP1846" i="1" s="1"/>
  <c r="BH2194" i="1"/>
  <c r="BH2225" i="1" s="1"/>
  <c r="BI2491" i="1"/>
  <c r="BI2522" i="1" s="1"/>
  <c r="BI2531" i="1" s="1"/>
  <c r="BL3410" i="1"/>
  <c r="BN1191" i="1"/>
  <c r="BN1221" i="1" s="1"/>
  <c r="BN1225" i="1" s="1"/>
  <c r="BN1226" i="1" s="1"/>
  <c r="BM1644" i="1"/>
  <c r="BJ1893" i="1"/>
  <c r="BJ1925" i="1" s="1"/>
  <c r="BJ1929" i="1" s="1"/>
  <c r="BJ1930" i="1" s="1"/>
  <c r="BA2537" i="1"/>
  <c r="BA2571" i="1" s="1"/>
  <c r="BG2537" i="1"/>
  <c r="BG2571" i="1" s="1"/>
  <c r="BM2537" i="1"/>
  <c r="BM2571" i="1" s="1"/>
  <c r="BO2583" i="1"/>
  <c r="BO2616" i="1" s="1"/>
  <c r="BO2620" i="1" s="1"/>
  <c r="BO2621" i="1" s="1"/>
  <c r="BN2659" i="1"/>
  <c r="BN2658" i="1" s="1"/>
  <c r="BO2724" i="1"/>
  <c r="BO2723" i="1" s="1"/>
  <c r="BM2829" i="1"/>
  <c r="BM2828" i="1" s="1"/>
  <c r="AZ2881" i="1"/>
  <c r="BD3275" i="1"/>
  <c r="BD3274" i="1" s="1"/>
  <c r="BF4626" i="1"/>
  <c r="BL4626" i="1"/>
  <c r="BL4655" i="1" s="1"/>
  <c r="BL4659" i="1" s="1"/>
  <c r="BL4660" i="1" s="1"/>
  <c r="BL4038" i="1"/>
  <c r="BL4075" i="1" s="1"/>
  <c r="BL4079" i="1" s="1"/>
  <c r="BL4080" i="1" s="1"/>
  <c r="BI3515" i="1"/>
  <c r="BI3549" i="1" s="1"/>
  <c r="BI3553" i="1" s="1"/>
  <c r="BI3554" i="1" s="1"/>
  <c r="BQ4352" i="1"/>
  <c r="BQ4387" i="1" s="1"/>
  <c r="BQ4391" i="1" s="1"/>
  <c r="BQ4392" i="1" s="1"/>
  <c r="BA4626" i="1"/>
  <c r="BA4655" i="1" s="1"/>
  <c r="BA4659" i="1" s="1"/>
  <c r="BA4660" i="1" s="1"/>
  <c r="BB3476" i="1"/>
  <c r="BB3504" i="1" s="1"/>
  <c r="BB3508" i="1" s="1"/>
  <c r="BB3509" i="1" s="1"/>
  <c r="BH3476" i="1"/>
  <c r="BH3504" i="1" s="1"/>
  <c r="BH3508" i="1" s="1"/>
  <c r="BH3509" i="1" s="1"/>
  <c r="BA3560" i="1"/>
  <c r="BA3598" i="1" s="1"/>
  <c r="BA3602" i="1" s="1"/>
  <c r="BA3603" i="1" s="1"/>
  <c r="BQ3560" i="1"/>
  <c r="BQ3598" i="1" s="1"/>
  <c r="BQ3602" i="1" s="1"/>
  <c r="BQ3603" i="1" s="1"/>
  <c r="BC3891" i="1"/>
  <c r="BC3925" i="1" s="1"/>
  <c r="BC3929" i="1" s="1"/>
  <c r="BC3930" i="1" s="1"/>
  <c r="BK4220" i="1"/>
  <c r="BK4252" i="1" s="1"/>
  <c r="BK4256" i="1" s="1"/>
  <c r="BK4257" i="1" s="1"/>
  <c r="T415" i="1"/>
  <c r="T442" i="1" s="1"/>
  <c r="T446" i="1" s="1"/>
  <c r="T447" i="1" s="1"/>
  <c r="N1626" i="1"/>
  <c r="T1626" i="1"/>
  <c r="R1659" i="1"/>
  <c r="S2110" i="1"/>
  <c r="S2142" i="1" s="1"/>
  <c r="S2146" i="1" s="1"/>
  <c r="S2147" i="1" s="1"/>
  <c r="N2951" i="1"/>
  <c r="N2950" i="1" s="1"/>
  <c r="N376" i="1"/>
  <c r="N404" i="1" s="1"/>
  <c r="N408" i="1" s="1"/>
  <c r="N409" i="1" s="1"/>
  <c r="L1659" i="1"/>
  <c r="AA1659" i="1"/>
  <c r="T2951" i="1"/>
  <c r="T2950" i="1" s="1"/>
  <c r="L864" i="1"/>
  <c r="L894" i="1" s="1"/>
  <c r="L898" i="1" s="1"/>
  <c r="L899" i="1" s="1"/>
  <c r="Z1978" i="1"/>
  <c r="K2007" i="1"/>
  <c r="K2006" i="1" s="1"/>
  <c r="Q2007" i="1"/>
  <c r="Q2006" i="1" s="1"/>
  <c r="W2007" i="1"/>
  <c r="W2006" i="1" s="1"/>
  <c r="Z2951" i="1"/>
  <c r="Z2950" i="1" s="1"/>
  <c r="S3314" i="1"/>
  <c r="AA29" i="1"/>
  <c r="M1661" i="1"/>
  <c r="M1660" i="1" s="1"/>
  <c r="Q2318" i="1"/>
  <c r="W2841" i="1"/>
  <c r="J2977" i="1"/>
  <c r="P2977" i="1"/>
  <c r="U29" i="1"/>
  <c r="Q172" i="1"/>
  <c r="W172" i="1"/>
  <c r="W201" i="1" s="1"/>
  <c r="W205" i="1" s="1"/>
  <c r="W206" i="1" s="1"/>
  <c r="X1659" i="1"/>
  <c r="S1661" i="1"/>
  <c r="S1660" i="1" s="1"/>
  <c r="AI984" i="1"/>
  <c r="AI1015" i="1" s="1"/>
  <c r="AI1019" i="1" s="1"/>
  <c r="AI1020" i="1" s="1"/>
  <c r="AE1586" i="1"/>
  <c r="AS1683" i="1"/>
  <c r="AS1716" i="1" s="1"/>
  <c r="AS1720" i="1" s="1"/>
  <c r="AS1721" i="1" s="1"/>
  <c r="AE826" i="1"/>
  <c r="AM2300" i="1"/>
  <c r="AS2491" i="1"/>
  <c r="AS2522" i="1" s="1"/>
  <c r="AS2531" i="1" s="1"/>
  <c r="AP3195" i="1"/>
  <c r="AP3184" i="1" s="1"/>
  <c r="AP3220" i="1" s="1"/>
  <c r="AT27" i="1"/>
  <c r="AT26" i="1" s="1"/>
  <c r="AK31" i="1"/>
  <c r="AL539" i="1"/>
  <c r="AL569" i="1" s="1"/>
  <c r="AL573" i="1" s="1"/>
  <c r="AL574" i="1" s="1"/>
  <c r="AH744" i="1"/>
  <c r="AH773" i="1" s="1"/>
  <c r="AH777" i="1" s="1"/>
  <c r="AH778" i="1" s="1"/>
  <c r="AN744" i="1"/>
  <c r="AT744" i="1"/>
  <c r="AT773" i="1" s="1"/>
  <c r="AT777" i="1" s="1"/>
  <c r="AT778" i="1" s="1"/>
  <c r="AS1026" i="1"/>
  <c r="AS1056" i="1" s="1"/>
  <c r="AS1060" i="1" s="1"/>
  <c r="AS1061" i="1" s="1"/>
  <c r="AM1439" i="1"/>
  <c r="AM1470" i="1" s="1"/>
  <c r="AM1474" i="1" s="1"/>
  <c r="AM1475" i="1" s="1"/>
  <c r="AT1893" i="1"/>
  <c r="AT1925" i="1" s="1"/>
  <c r="AT1929" i="1" s="1"/>
  <c r="AT1930" i="1" s="1"/>
  <c r="BF1683" i="1"/>
  <c r="AH1357" i="1"/>
  <c r="AH1387" i="1" s="1"/>
  <c r="AH1391" i="1" s="1"/>
  <c r="AH1392" i="1" s="1"/>
  <c r="AL2007" i="1"/>
  <c r="AL2006" i="1" s="1"/>
  <c r="AR2007" i="1"/>
  <c r="AR2006" i="1" s="1"/>
  <c r="AF2252" i="1"/>
  <c r="AF2241" i="1" s="1"/>
  <c r="AL2942" i="1"/>
  <c r="AL2941" i="1" s="1"/>
  <c r="AT3017" i="1"/>
  <c r="AT3016" i="1" s="1"/>
  <c r="AU3098" i="1"/>
  <c r="AU3087" i="1" s="1"/>
  <c r="AL172" i="1"/>
  <c r="AL201" i="1" s="1"/>
  <c r="AL205" i="1" s="1"/>
  <c r="AL206" i="1" s="1"/>
  <c r="AQ292" i="1"/>
  <c r="AQ323" i="1" s="1"/>
  <c r="AQ327" i="1" s="1"/>
  <c r="AQ328" i="1" s="1"/>
  <c r="AG498" i="1"/>
  <c r="AG528" i="1" s="1"/>
  <c r="AG532" i="1" s="1"/>
  <c r="AG533" i="1" s="1"/>
  <c r="AF580" i="1"/>
  <c r="AF611" i="1" s="1"/>
  <c r="AF615" i="1" s="1"/>
  <c r="AF616" i="1" s="1"/>
  <c r="AN864" i="1"/>
  <c r="AN894" i="1" s="1"/>
  <c r="AN898" i="1" s="1"/>
  <c r="AN899" i="1" s="1"/>
  <c r="AT864" i="1"/>
  <c r="AT894" i="1" s="1"/>
  <c r="AT898" i="1" s="1"/>
  <c r="AT899" i="1" s="1"/>
  <c r="AH1067" i="1"/>
  <c r="AH1097" i="1" s="1"/>
  <c r="AH1101" i="1" s="1"/>
  <c r="AH1102" i="1" s="1"/>
  <c r="AN1067" i="1"/>
  <c r="AN1097" i="1" s="1"/>
  <c r="AN1101" i="1" s="1"/>
  <c r="AN1102" i="1" s="1"/>
  <c r="AT1067" i="1"/>
  <c r="AT1097" i="1" s="1"/>
  <c r="AT1101" i="1" s="1"/>
  <c r="AT1102" i="1" s="1"/>
  <c r="AL1232" i="1"/>
  <c r="AL1262" i="1" s="1"/>
  <c r="AL1266" i="1" s="1"/>
  <c r="AL1267" i="1" s="1"/>
  <c r="AO1273" i="1"/>
  <c r="AO1304" i="1" s="1"/>
  <c r="AO1308" i="1" s="1"/>
  <c r="AO1309" i="1" s="1"/>
  <c r="AQ1398" i="1"/>
  <c r="AQ1428" i="1" s="1"/>
  <c r="AQ1432" i="1" s="1"/>
  <c r="AQ1433" i="1" s="1"/>
  <c r="AR1439" i="1"/>
  <c r="AR1470" i="1" s="1"/>
  <c r="AR1474" i="1" s="1"/>
  <c r="AR1475" i="1" s="1"/>
  <c r="AV1638" i="1"/>
  <c r="AV1636" i="1" s="1"/>
  <c r="AQ3435" i="1"/>
  <c r="AQ3465" i="1" s="1"/>
  <c r="AQ3469" i="1" s="1"/>
  <c r="AQ3470" i="1" s="1"/>
  <c r="AP4540" i="1"/>
  <c r="AP4570" i="1" s="1"/>
  <c r="AP4574" i="1" s="1"/>
  <c r="AP4575" i="1" s="1"/>
  <c r="AV4540" i="1"/>
  <c r="AV4570" i="1" s="1"/>
  <c r="AV4574" i="1" s="1"/>
  <c r="AV4575" i="1" s="1"/>
  <c r="BM212" i="1"/>
  <c r="BM240" i="1" s="1"/>
  <c r="BM244" i="1" s="1"/>
  <c r="BM245" i="1" s="1"/>
  <c r="BG334" i="1"/>
  <c r="BG365" i="1" s="1"/>
  <c r="BG369" i="1" s="1"/>
  <c r="BG370" i="1" s="1"/>
  <c r="BB539" i="1"/>
  <c r="BB569" i="1" s="1"/>
  <c r="BB573" i="1" s="1"/>
  <c r="BB574" i="1" s="1"/>
  <c r="BJ1067" i="1"/>
  <c r="BJ1097" i="1" s="1"/>
  <c r="BJ1101" i="1" s="1"/>
  <c r="BJ1102" i="1" s="1"/>
  <c r="BG1232" i="1"/>
  <c r="BG1262" i="1" s="1"/>
  <c r="BG1266" i="1" s="1"/>
  <c r="BG1267" i="1" s="1"/>
  <c r="BP1439" i="1"/>
  <c r="BP1470" i="1" s="1"/>
  <c r="BP1474" i="1" s="1"/>
  <c r="BP1475" i="1" s="1"/>
  <c r="BN1439" i="1"/>
  <c r="BN1470" i="1" s="1"/>
  <c r="BN1474" i="1" s="1"/>
  <c r="BN1475" i="1" s="1"/>
  <c r="BN1538" i="1"/>
  <c r="BN1528" i="1" s="1"/>
  <c r="BN1560" i="1" s="1"/>
  <c r="BN1566" i="1" s="1"/>
  <c r="BB1626" i="1"/>
  <c r="BH1626" i="1"/>
  <c r="BN1626" i="1"/>
  <c r="BG1644" i="1"/>
  <c r="BK1655" i="1"/>
  <c r="BD1852" i="1"/>
  <c r="BD1882" i="1" s="1"/>
  <c r="BD1886" i="1" s="1"/>
  <c r="BD1887" i="1" s="1"/>
  <c r="BP1852" i="1"/>
  <c r="BP1882" i="1" s="1"/>
  <c r="BP1886" i="1" s="1"/>
  <c r="BP1887" i="1" s="1"/>
  <c r="BA1893" i="1"/>
  <c r="BA1925" i="1" s="1"/>
  <c r="BA1929" i="1" s="1"/>
  <c r="BA1930" i="1" s="1"/>
  <c r="BG1893" i="1"/>
  <c r="BG1925" i="1" s="1"/>
  <c r="BG1929" i="1" s="1"/>
  <c r="BG1930" i="1" s="1"/>
  <c r="BI1936" i="1"/>
  <c r="BI1967" i="1" s="1"/>
  <c r="BI1971" i="1" s="1"/>
  <c r="BI1972" i="1" s="1"/>
  <c r="BO1936" i="1"/>
  <c r="BO1967" i="1" s="1"/>
  <c r="BO1971" i="1" s="1"/>
  <c r="BO1972" i="1" s="1"/>
  <c r="BD2110" i="1"/>
  <c r="BD2142" i="1" s="1"/>
  <c r="BD2146" i="1" s="1"/>
  <c r="BD2147" i="1" s="1"/>
  <c r="BB31" i="1"/>
  <c r="BB30" i="1" s="1"/>
  <c r="BM292" i="1"/>
  <c r="BM323" i="1" s="1"/>
  <c r="BM327" i="1" s="1"/>
  <c r="BM328" i="1" s="1"/>
  <c r="BQ415" i="1"/>
  <c r="BQ442" i="1" s="1"/>
  <c r="BQ446" i="1" s="1"/>
  <c r="BQ447" i="1" s="1"/>
  <c r="BJ453" i="1"/>
  <c r="BP453" i="1"/>
  <c r="BJ1149" i="1"/>
  <c r="BJ1180" i="1" s="1"/>
  <c r="BJ1184" i="1" s="1"/>
  <c r="BJ1185" i="1" s="1"/>
  <c r="BK1439" i="1"/>
  <c r="BK1470" i="1" s="1"/>
  <c r="BK1474" i="1" s="1"/>
  <c r="BK1475" i="1" s="1"/>
  <c r="BI1727" i="1"/>
  <c r="BI1757" i="1" s="1"/>
  <c r="BI1761" i="1" s="1"/>
  <c r="BI1762" i="1" s="1"/>
  <c r="BH1893" i="1"/>
  <c r="BH1925" i="1" s="1"/>
  <c r="BH1929" i="1" s="1"/>
  <c r="BH1930" i="1" s="1"/>
  <c r="BN1936" i="1"/>
  <c r="BN1967" i="1" s="1"/>
  <c r="BN1971" i="1" s="1"/>
  <c r="BN1972" i="1" s="1"/>
  <c r="BL1936" i="1"/>
  <c r="BL1967" i="1" s="1"/>
  <c r="BL1971" i="1" s="1"/>
  <c r="BL1972" i="1" s="1"/>
  <c r="BQ334" i="1"/>
  <c r="BQ365" i="1" s="1"/>
  <c r="BQ369" i="1" s="1"/>
  <c r="BQ370" i="1" s="1"/>
  <c r="BH1768" i="1"/>
  <c r="BH1799" i="1" s="1"/>
  <c r="BH1803" i="1" s="1"/>
  <c r="BH1804" i="1" s="1"/>
  <c r="BN1768" i="1"/>
  <c r="BN1799" i="1" s="1"/>
  <c r="BN1803" i="1" s="1"/>
  <c r="BN1804" i="1" s="1"/>
  <c r="BI1893" i="1"/>
  <c r="BI1925" i="1" s="1"/>
  <c r="BI1929" i="1" s="1"/>
  <c r="BI1930" i="1" s="1"/>
  <c r="BK1978" i="1"/>
  <c r="BQ1978" i="1"/>
  <c r="BK2007" i="1"/>
  <c r="BK2006" i="1" s="1"/>
  <c r="BQ2007" i="1"/>
  <c r="BQ2006" i="1" s="1"/>
  <c r="BD334" i="1"/>
  <c r="BD365" i="1" s="1"/>
  <c r="BD369" i="1" s="1"/>
  <c r="BD370" i="1" s="1"/>
  <c r="BC453" i="1"/>
  <c r="BI539" i="1"/>
  <c r="BI569" i="1" s="1"/>
  <c r="BI573" i="1" s="1"/>
  <c r="BI574" i="1" s="1"/>
  <c r="BL663" i="1"/>
  <c r="BL692" i="1" s="1"/>
  <c r="BL696" i="1" s="1"/>
  <c r="BL697" i="1" s="1"/>
  <c r="BD1026" i="1"/>
  <c r="BD1056" i="1" s="1"/>
  <c r="BD1060" i="1" s="1"/>
  <c r="BD1061" i="1" s="1"/>
  <c r="BD1067" i="1"/>
  <c r="BD1097" i="1" s="1"/>
  <c r="BD1101" i="1" s="1"/>
  <c r="BD1102" i="1" s="1"/>
  <c r="BP1067" i="1"/>
  <c r="BP1097" i="1" s="1"/>
  <c r="BP1101" i="1" s="1"/>
  <c r="BP1102" i="1" s="1"/>
  <c r="BM1273" i="1"/>
  <c r="BM1304" i="1" s="1"/>
  <c r="BM1308" i="1" s="1"/>
  <c r="BM1309" i="1" s="1"/>
  <c r="BI1357" i="1"/>
  <c r="BI1387" i="1" s="1"/>
  <c r="BI1391" i="1" s="1"/>
  <c r="BI1392" i="1" s="1"/>
  <c r="BN1357" i="1"/>
  <c r="BN1387" i="1" s="1"/>
  <c r="BN1391" i="1" s="1"/>
  <c r="BN1392" i="1" s="1"/>
  <c r="BM1398" i="1"/>
  <c r="BM1428" i="1" s="1"/>
  <c r="BM1432" i="1" s="1"/>
  <c r="BM1433" i="1" s="1"/>
  <c r="BN1496" i="1"/>
  <c r="BN1485" i="1" s="1"/>
  <c r="BN1513" i="1" s="1"/>
  <c r="BA1586" i="1"/>
  <c r="BA1575" i="1" s="1"/>
  <c r="AZ1644" i="1"/>
  <c r="BK1683" i="1"/>
  <c r="BK1716" i="1" s="1"/>
  <c r="BK1720" i="1" s="1"/>
  <c r="BK1721" i="1" s="1"/>
  <c r="BL1810" i="1"/>
  <c r="BL1841" i="1" s="1"/>
  <c r="BL1845" i="1" s="1"/>
  <c r="BL1846" i="1" s="1"/>
  <c r="BF1978" i="1"/>
  <c r="BL1978" i="1"/>
  <c r="BK2028" i="1"/>
  <c r="BK2058" i="1" s="1"/>
  <c r="BK2062" i="1" s="1"/>
  <c r="BK2063" i="1" s="1"/>
  <c r="BA212" i="1"/>
  <c r="BA240" i="1" s="1"/>
  <c r="BA244" i="1" s="1"/>
  <c r="BA245" i="1" s="1"/>
  <c r="BK251" i="1"/>
  <c r="BK281" i="1" s="1"/>
  <c r="BK285" i="1" s="1"/>
  <c r="BK286" i="1" s="1"/>
  <c r="BQ251" i="1"/>
  <c r="BQ281" i="1" s="1"/>
  <c r="BQ285" i="1" s="1"/>
  <c r="BQ286" i="1" s="1"/>
  <c r="BB415" i="1"/>
  <c r="BB442" i="1" s="1"/>
  <c r="BB446" i="1" s="1"/>
  <c r="BB447" i="1" s="1"/>
  <c r="BN415" i="1"/>
  <c r="BN442" i="1" s="1"/>
  <c r="BN446" i="1" s="1"/>
  <c r="BN447" i="1" s="1"/>
  <c r="BA498" i="1"/>
  <c r="BA528" i="1" s="1"/>
  <c r="BA532" i="1" s="1"/>
  <c r="BA533" i="1" s="1"/>
  <c r="BM622" i="1"/>
  <c r="BM652" i="1" s="1"/>
  <c r="BM656" i="1" s="1"/>
  <c r="BM657" i="1" s="1"/>
  <c r="BI622" i="1"/>
  <c r="BI652" i="1" s="1"/>
  <c r="BI656" i="1" s="1"/>
  <c r="BI657" i="1" s="1"/>
  <c r="BN1273" i="1"/>
  <c r="BN1304" i="1" s="1"/>
  <c r="BN1308" i="1" s="1"/>
  <c r="BN1309" i="1" s="1"/>
  <c r="BJ1273" i="1"/>
  <c r="BJ1304" i="1" s="1"/>
  <c r="BJ1308" i="1" s="1"/>
  <c r="BJ1309" i="1" s="1"/>
  <c r="BH1608" i="1"/>
  <c r="BH1607" i="1" s="1"/>
  <c r="BB1683" i="1"/>
  <c r="BB1716" i="1" s="1"/>
  <c r="BB1720" i="1" s="1"/>
  <c r="BB1721" i="1" s="1"/>
  <c r="BN1683" i="1"/>
  <c r="BN1716" i="1" s="1"/>
  <c r="BN1720" i="1" s="1"/>
  <c r="BN1721" i="1" s="1"/>
  <c r="BL1683" i="1"/>
  <c r="BL1716" i="1" s="1"/>
  <c r="BL1720" i="1" s="1"/>
  <c r="BL1721" i="1" s="1"/>
  <c r="BK453" i="1"/>
  <c r="AZ1232" i="1"/>
  <c r="BL1232" i="1"/>
  <c r="BL1262" i="1" s="1"/>
  <c r="BL1266" i="1" s="1"/>
  <c r="BL1267" i="1" s="1"/>
  <c r="BQ1315" i="1"/>
  <c r="BQ1346" i="1" s="1"/>
  <c r="BQ1350" i="1" s="1"/>
  <c r="BQ1351" i="1" s="1"/>
  <c r="BD1315" i="1"/>
  <c r="BD1346" i="1" s="1"/>
  <c r="BD1350" i="1" s="1"/>
  <c r="BD1351" i="1" s="1"/>
  <c r="BB1398" i="1"/>
  <c r="BB1428" i="1" s="1"/>
  <c r="BB1432" i="1" s="1"/>
  <c r="BB1433" i="1" s="1"/>
  <c r="BH1398" i="1"/>
  <c r="BH1428" i="1" s="1"/>
  <c r="BH1432" i="1" s="1"/>
  <c r="BH1433" i="1" s="1"/>
  <c r="BN1398" i="1"/>
  <c r="BN1428" i="1" s="1"/>
  <c r="BN1432" i="1" s="1"/>
  <c r="BN1433" i="1" s="1"/>
  <c r="BF1538" i="1"/>
  <c r="BM1586" i="1"/>
  <c r="BM1575" i="1" s="1"/>
  <c r="BQ1608" i="1"/>
  <c r="BQ1607" i="1" s="1"/>
  <c r="BA1626" i="1"/>
  <c r="BG1626" i="1"/>
  <c r="BM1626" i="1"/>
  <c r="BF1644" i="1"/>
  <c r="BQ1644" i="1"/>
  <c r="BH1655" i="1"/>
  <c r="BC1683" i="1"/>
  <c r="BC1716" i="1" s="1"/>
  <c r="BC1720" i="1" s="1"/>
  <c r="BC1721" i="1" s="1"/>
  <c r="BK1768" i="1"/>
  <c r="BK1799" i="1" s="1"/>
  <c r="BK1803" i="1" s="1"/>
  <c r="BK1804" i="1" s="1"/>
  <c r="BO1852" i="1"/>
  <c r="BO1882" i="1" s="1"/>
  <c r="BO1886" i="1" s="1"/>
  <c r="BO1887" i="1" s="1"/>
  <c r="AZ2007" i="1"/>
  <c r="BF2007" i="1"/>
  <c r="BQ2028" i="1"/>
  <c r="BQ2058" i="1" s="1"/>
  <c r="BQ2062" i="1" s="1"/>
  <c r="BQ2063" i="1" s="1"/>
  <c r="BF2069" i="1"/>
  <c r="BL2069" i="1"/>
  <c r="BL2099" i="1" s="1"/>
  <c r="BL2103" i="1" s="1"/>
  <c r="BL2104" i="1" s="1"/>
  <c r="BL2642" i="1"/>
  <c r="BL2631" i="1" s="1"/>
  <c r="BP3162" i="1"/>
  <c r="BP3161" i="1" s="1"/>
  <c r="BD3435" i="1"/>
  <c r="BD3465" i="1" s="1"/>
  <c r="BD3469" i="1" s="1"/>
  <c r="BD3470" i="1" s="1"/>
  <c r="BJ3560" i="1"/>
  <c r="BJ3598" i="1" s="1"/>
  <c r="BJ3602" i="1" s="1"/>
  <c r="BJ3603" i="1" s="1"/>
  <c r="BA3609" i="1"/>
  <c r="BA3643" i="1" s="1"/>
  <c r="BA3647" i="1" s="1"/>
  <c r="BA3648" i="1" s="1"/>
  <c r="BM3609" i="1"/>
  <c r="BM3643" i="1" s="1"/>
  <c r="BM3647" i="1" s="1"/>
  <c r="BM3648" i="1" s="1"/>
  <c r="BQ3800" i="1"/>
  <c r="BQ3835" i="1" s="1"/>
  <c r="BQ3839" i="1" s="1"/>
  <c r="BQ3840" i="1" s="1"/>
  <c r="BI3846" i="1"/>
  <c r="BI3880" i="1" s="1"/>
  <c r="BI3884" i="1" s="1"/>
  <c r="BI3885" i="1" s="1"/>
  <c r="BO3846" i="1"/>
  <c r="BO3880" i="1" s="1"/>
  <c r="BO3884" i="1" s="1"/>
  <c r="BO3885" i="1" s="1"/>
  <c r="BM3846" i="1"/>
  <c r="BM3880" i="1" s="1"/>
  <c r="BM3884" i="1" s="1"/>
  <c r="BM3885" i="1" s="1"/>
  <c r="BM3891" i="1"/>
  <c r="BM3925" i="1" s="1"/>
  <c r="BM3929" i="1" s="1"/>
  <c r="BM3930" i="1" s="1"/>
  <c r="BQ4038" i="1"/>
  <c r="BQ4075" i="1" s="1"/>
  <c r="BQ4079" i="1" s="1"/>
  <c r="BQ4080" i="1" s="1"/>
  <c r="BQ4084" i="1"/>
  <c r="BQ4121" i="1" s="1"/>
  <c r="BQ4125" i="1" s="1"/>
  <c r="BQ4126" i="1" s="1"/>
  <c r="BC4220" i="1"/>
  <c r="BC4252" i="1" s="1"/>
  <c r="BC4256" i="1" s="1"/>
  <c r="BC4257" i="1" s="1"/>
  <c r="BI4220" i="1"/>
  <c r="BI4252" i="1" s="1"/>
  <c r="BI4256" i="1" s="1"/>
  <c r="BI4257" i="1" s="1"/>
  <c r="BI4263" i="1"/>
  <c r="BI4296" i="1" s="1"/>
  <c r="BI4300" i="1" s="1"/>
  <c r="BI4301" i="1" s="1"/>
  <c r="BO4263" i="1"/>
  <c r="BO4296" i="1" s="1"/>
  <c r="BO4300" i="1" s="1"/>
  <c r="BO4301" i="1" s="1"/>
  <c r="BM4263" i="1"/>
  <c r="BM4296" i="1" s="1"/>
  <c r="BM4300" i="1" s="1"/>
  <c r="BM4301" i="1" s="1"/>
  <c r="BD4398" i="1"/>
  <c r="BD4434" i="1" s="1"/>
  <c r="BD4438" i="1" s="1"/>
  <c r="BD4439" i="1" s="1"/>
  <c r="BJ4398" i="1"/>
  <c r="BJ4434" i="1" s="1"/>
  <c r="BJ4438" i="1" s="1"/>
  <c r="BJ4439" i="1" s="1"/>
  <c r="BG2281" i="1"/>
  <c r="BG2280" i="1" s="1"/>
  <c r="BD2583" i="1"/>
  <c r="BD2616" i="1" s="1"/>
  <c r="BP2583" i="1"/>
  <c r="BP2616" i="1" s="1"/>
  <c r="BC2724" i="1"/>
  <c r="BC2723" i="1" s="1"/>
  <c r="BJ3249" i="1"/>
  <c r="BJ3238" i="1" s="1"/>
  <c r="BG3476" i="1"/>
  <c r="BG3504" i="1" s="1"/>
  <c r="BG3508" i="1" s="1"/>
  <c r="BG3509" i="1" s="1"/>
  <c r="BM3476" i="1"/>
  <c r="BM3504" i="1" s="1"/>
  <c r="BM3508" i="1" s="1"/>
  <c r="BM3509" i="1" s="1"/>
  <c r="BM3515" i="1"/>
  <c r="BM3549" i="1" s="1"/>
  <c r="BM3553" i="1" s="1"/>
  <c r="BM3554" i="1" s="1"/>
  <c r="BC3713" i="1"/>
  <c r="BC3744" i="1" s="1"/>
  <c r="BC3748" i="1" s="1"/>
  <c r="BC3749" i="1" s="1"/>
  <c r="BD3846" i="1"/>
  <c r="BD3880" i="1" s="1"/>
  <c r="BD3884" i="1" s="1"/>
  <c r="BD3885" i="1" s="1"/>
  <c r="BB3891" i="1"/>
  <c r="BB3925" i="1" s="1"/>
  <c r="BB3929" i="1" s="1"/>
  <c r="BB3930" i="1" s="1"/>
  <c r="BK3980" i="1"/>
  <c r="BK4013" i="1" s="1"/>
  <c r="BK4017" i="1" s="1"/>
  <c r="BK4018" i="1" s="1"/>
  <c r="BK4174" i="1"/>
  <c r="BK4209" i="1" s="1"/>
  <c r="BK4213" i="1" s="1"/>
  <c r="BK4214" i="1" s="1"/>
  <c r="BJ3348" i="1"/>
  <c r="BJ3347" i="1" s="1"/>
  <c r="BK3936" i="1"/>
  <c r="BK3969" i="1" s="1"/>
  <c r="BK3973" i="1" s="1"/>
  <c r="BK3974" i="1" s="1"/>
  <c r="BD4174" i="1"/>
  <c r="BD4209" i="1" s="1"/>
  <c r="BD4213" i="1" s="1"/>
  <c r="BD4214" i="1" s="1"/>
  <c r="BI4489" i="1"/>
  <c r="BI4529" i="1" s="1"/>
  <c r="BI4533" i="1" s="1"/>
  <c r="BI4534" i="1" s="1"/>
  <c r="BB2312" i="1"/>
  <c r="BB2310" i="1" s="1"/>
  <c r="BM3325" i="1"/>
  <c r="BG3980" i="1"/>
  <c r="BG4013" i="1" s="1"/>
  <c r="BG4017" i="1" s="1"/>
  <c r="BG4018" i="1" s="1"/>
  <c r="BC3980" i="1"/>
  <c r="BC4013" i="1" s="1"/>
  <c r="BC4017" i="1" s="1"/>
  <c r="BC4018" i="1" s="1"/>
  <c r="BB4352" i="1"/>
  <c r="BB4387" i="1" s="1"/>
  <c r="BB4391" i="1" s="1"/>
  <c r="BB4392" i="1" s="1"/>
  <c r="BN4352" i="1"/>
  <c r="BN4387" i="1" s="1"/>
  <c r="BN4391" i="1" s="1"/>
  <c r="BN4392" i="1" s="1"/>
  <c r="BC2312" i="1"/>
  <c r="BC2310" i="1" s="1"/>
  <c r="AZ2642" i="1"/>
  <c r="AZ2631" i="1" s="1"/>
  <c r="BN2724" i="1"/>
  <c r="BN2723" i="1" s="1"/>
  <c r="BQ2736" i="1"/>
  <c r="BQ2735" i="1" s="1"/>
  <c r="AZ2824" i="1"/>
  <c r="BH3195" i="1"/>
  <c r="BH3184" i="1" s="1"/>
  <c r="BH3220" i="1" s="1"/>
  <c r="BM3275" i="1"/>
  <c r="BM3274" i="1" s="1"/>
  <c r="BM3571" i="1"/>
  <c r="BM3560" i="1" s="1"/>
  <c r="BM3598" i="1" s="1"/>
  <c r="BM3602" i="1" s="1"/>
  <c r="BM3603" i="1" s="1"/>
  <c r="BA3713" i="1"/>
  <c r="BA3744" i="1" s="1"/>
  <c r="BA3748" i="1" s="1"/>
  <c r="BA3749" i="1" s="1"/>
  <c r="BA4084" i="1"/>
  <c r="BA4121" i="1" s="1"/>
  <c r="BA4125" i="1" s="1"/>
  <c r="BA4126" i="1" s="1"/>
  <c r="BJ4130" i="1"/>
  <c r="BJ4163" i="1" s="1"/>
  <c r="BJ4167" i="1" s="1"/>
  <c r="BJ4168" i="1" s="1"/>
  <c r="BN4540" i="1"/>
  <c r="BN4570" i="1" s="1"/>
  <c r="BN4574" i="1" s="1"/>
  <c r="BN4575" i="1" s="1"/>
  <c r="BI2110" i="1"/>
  <c r="BI2142" i="1" s="1"/>
  <c r="BI2146" i="1" s="1"/>
  <c r="BI2147" i="1" s="1"/>
  <c r="BM2252" i="1"/>
  <c r="BM2241" i="1" s="1"/>
  <c r="BF2642" i="1"/>
  <c r="BD3180" i="1"/>
  <c r="BJ3180" i="1"/>
  <c r="BP3180" i="1"/>
  <c r="BK3297" i="1"/>
  <c r="BQ3297" i="1"/>
  <c r="BC3297" i="1"/>
  <c r="BI3297" i="1"/>
  <c r="BO3297" i="1"/>
  <c r="AZ3755" i="1"/>
  <c r="AZ3789" i="1" s="1"/>
  <c r="BL3891" i="1"/>
  <c r="BL3925" i="1" s="1"/>
  <c r="BL3929" i="1" s="1"/>
  <c r="BL3930" i="1" s="1"/>
  <c r="BM3980" i="1"/>
  <c r="BM4013" i="1" s="1"/>
  <c r="BM4017" i="1" s="1"/>
  <c r="BM4018" i="1" s="1"/>
  <c r="BQ4130" i="1"/>
  <c r="BQ4163" i="1" s="1"/>
  <c r="BQ4167" i="1" s="1"/>
  <c r="BQ4168" i="1" s="1"/>
  <c r="BB4220" i="1"/>
  <c r="BB4252" i="1" s="1"/>
  <c r="BB4256" i="1" s="1"/>
  <c r="BB4257" i="1" s="1"/>
  <c r="BH4220" i="1"/>
  <c r="BH4252" i="1" s="1"/>
  <c r="BH4256" i="1" s="1"/>
  <c r="BH4257" i="1" s="1"/>
  <c r="BN4220" i="1"/>
  <c r="BN4252" i="1" s="1"/>
  <c r="BN4256" i="1" s="1"/>
  <c r="BN4257" i="1" s="1"/>
  <c r="BG4444" i="1"/>
  <c r="BG4478" i="1" s="1"/>
  <c r="BG4482" i="1" s="1"/>
  <c r="BG4483" i="1" s="1"/>
  <c r="BD4626" i="1"/>
  <c r="BD4655" i="1" s="1"/>
  <c r="BD4659" i="1" s="1"/>
  <c r="BD4660" i="1" s="1"/>
  <c r="BQ4626" i="1"/>
  <c r="BQ4655" i="1" s="1"/>
  <c r="BQ4659" i="1" s="1"/>
  <c r="BQ4660" i="1" s="1"/>
  <c r="BQ4307" i="1"/>
  <c r="BQ4341" i="1" s="1"/>
  <c r="BQ4345" i="1" s="1"/>
  <c r="BQ4346" i="1" s="1"/>
  <c r="BG4398" i="1"/>
  <c r="BG4434" i="1" s="1"/>
  <c r="BG4438" i="1" s="1"/>
  <c r="BG4439" i="1" s="1"/>
  <c r="BK4540" i="1"/>
  <c r="BK4570" i="1" s="1"/>
  <c r="BK4574" i="1" s="1"/>
  <c r="BK4575" i="1" s="1"/>
  <c r="BP4626" i="1"/>
  <c r="BP4655" i="1" s="1"/>
  <c r="BP4659" i="1" s="1"/>
  <c r="BP4660" i="1" s="1"/>
  <c r="BJ4626" i="1"/>
  <c r="BJ4655" i="1" s="1"/>
  <c r="BJ4659" i="1" s="1"/>
  <c r="BJ4660" i="1" s="1"/>
  <c r="BF4725" i="1"/>
  <c r="BF4714" i="1" s="1"/>
  <c r="BQ4444" i="1"/>
  <c r="BQ4478" i="1" s="1"/>
  <c r="BQ4482" i="1" s="1"/>
  <c r="BQ4483" i="1" s="1"/>
  <c r="BH4489" i="1"/>
  <c r="BH4529" i="1" s="1"/>
  <c r="BH4533" i="1" s="1"/>
  <c r="BH4534" i="1" s="1"/>
  <c r="BD4540" i="1"/>
  <c r="BD4570" i="1" s="1"/>
  <c r="BD4574" i="1" s="1"/>
  <c r="BD4575" i="1" s="1"/>
  <c r="BP4540" i="1"/>
  <c r="BP4570" i="1" s="1"/>
  <c r="BP4574" i="1" s="1"/>
  <c r="BP4575" i="1" s="1"/>
  <c r="BC4626" i="1"/>
  <c r="BC4655" i="1" s="1"/>
  <c r="BC4659" i="1" s="1"/>
  <c r="BC4660" i="1" s="1"/>
  <c r="BG4666" i="1"/>
  <c r="BG4696" i="1" s="1"/>
  <c r="BG4700" i="1" s="1"/>
  <c r="BG4701" i="1" s="1"/>
  <c r="BM4666" i="1"/>
  <c r="BM4696" i="1" s="1"/>
  <c r="BM4700" i="1" s="1"/>
  <c r="BM4701" i="1" s="1"/>
  <c r="M212" i="1"/>
  <c r="M240" i="1" s="1"/>
  <c r="M244" i="1" s="1"/>
  <c r="M245" i="1" s="1"/>
  <c r="S212" i="1"/>
  <c r="Y212" i="1"/>
  <c r="Y240" i="1" s="1"/>
  <c r="Y244" i="1" s="1"/>
  <c r="Y245" i="1" s="1"/>
  <c r="L784" i="1"/>
  <c r="L815" i="1" s="1"/>
  <c r="L819" i="1" s="1"/>
  <c r="L820" i="1" s="1"/>
  <c r="K1893" i="1"/>
  <c r="K1925" i="1" s="1"/>
  <c r="K1929" i="1" s="1"/>
  <c r="K1930" i="1" s="1"/>
  <c r="R4725" i="1"/>
  <c r="R4714" i="1" s="1"/>
  <c r="R4741" i="1" s="1"/>
  <c r="K2318" i="1"/>
  <c r="R3195" i="1"/>
  <c r="R3184" i="1" s="1"/>
  <c r="R3220" i="1" s="1"/>
  <c r="U3348" i="1"/>
  <c r="U3347" i="1" s="1"/>
  <c r="R1538" i="1"/>
  <c r="R1528" i="1" s="1"/>
  <c r="R1560" i="1" s="1"/>
  <c r="Z3098" i="1"/>
  <c r="Z4725" i="1"/>
  <c r="Z4714" i="1" s="1"/>
  <c r="Z4741" i="1" s="1"/>
  <c r="Q14" i="1"/>
  <c r="N131" i="1"/>
  <c r="N161" i="1" s="1"/>
  <c r="N165" i="1" s="1"/>
  <c r="N166" i="1" s="1"/>
  <c r="K172" i="1"/>
  <c r="K201" i="1" s="1"/>
  <c r="K205" i="1" s="1"/>
  <c r="K206" i="1" s="1"/>
  <c r="Z3195" i="1"/>
  <c r="Z3184" i="1" s="1"/>
  <c r="Z3220" i="1" s="1"/>
  <c r="Z3249" i="1"/>
  <c r="Z3238" i="1" s="1"/>
  <c r="K3364" i="1"/>
  <c r="Q3364" i="1"/>
  <c r="W1496" i="1"/>
  <c r="W1485" i="1" s="1"/>
  <c r="W1513" i="1" s="1"/>
  <c r="W2318" i="1"/>
  <c r="AA1067" i="1"/>
  <c r="AA1097" i="1" s="1"/>
  <c r="AA1101" i="1" s="1"/>
  <c r="AA1102" i="1" s="1"/>
  <c r="U1067" i="1"/>
  <c r="U1097" i="1" s="1"/>
  <c r="U1101" i="1" s="1"/>
  <c r="U1102" i="1" s="1"/>
  <c r="J1594" i="1"/>
  <c r="L1626" i="1"/>
  <c r="R1626" i="1"/>
  <c r="X1626" i="1"/>
  <c r="J3017" i="1"/>
  <c r="Q4540" i="1"/>
  <c r="Q4570" i="1" s="1"/>
  <c r="Q4574" i="1" s="1"/>
  <c r="Q4575" i="1" s="1"/>
  <c r="AF212" i="1"/>
  <c r="AF240" i="1" s="1"/>
  <c r="AF244" i="1" s="1"/>
  <c r="AF245" i="1" s="1"/>
  <c r="AF334" i="1"/>
  <c r="AF365" i="1" s="1"/>
  <c r="AF369" i="1" s="1"/>
  <c r="AF370" i="1" s="1"/>
  <c r="AL334" i="1"/>
  <c r="AR334" i="1"/>
  <c r="AR365" i="1" s="1"/>
  <c r="AR369" i="1" s="1"/>
  <c r="AR370" i="1" s="1"/>
  <c r="AL415" i="1"/>
  <c r="AL442" i="1" s="1"/>
  <c r="AL446" i="1" s="1"/>
  <c r="AL447" i="1" s="1"/>
  <c r="AN984" i="1"/>
  <c r="AN1015" i="1" s="1"/>
  <c r="AN1019" i="1" s="1"/>
  <c r="AN1020" i="1" s="1"/>
  <c r="AF1026" i="1"/>
  <c r="AF1056" i="1" s="1"/>
  <c r="AF1060" i="1" s="1"/>
  <c r="AF1061" i="1" s="1"/>
  <c r="AL1026" i="1"/>
  <c r="AL1056" i="1" s="1"/>
  <c r="AL1060" i="1" s="1"/>
  <c r="AL1061" i="1" s="1"/>
  <c r="AR1026" i="1"/>
  <c r="AF2300" i="1"/>
  <c r="AL2300" i="1"/>
  <c r="AR2300" i="1"/>
  <c r="AF2354" i="1"/>
  <c r="AQ2583" i="1"/>
  <c r="AV2696" i="1"/>
  <c r="AV2685" i="1" s="1"/>
  <c r="AU2881" i="1"/>
  <c r="AU2880" i="1" s="1"/>
  <c r="AM2917" i="1"/>
  <c r="AM2906" i="1" s="1"/>
  <c r="AH3249" i="1"/>
  <c r="AH3238" i="1" s="1"/>
  <c r="AT3275" i="1"/>
  <c r="AT3274" i="1" s="1"/>
  <c r="AI3337" i="1"/>
  <c r="AI3336" i="1" s="1"/>
  <c r="AQ3342" i="1"/>
  <c r="AP3348" i="1"/>
  <c r="AP3347" i="1" s="1"/>
  <c r="AM3846" i="1"/>
  <c r="AM3880" i="1" s="1"/>
  <c r="AM3884" i="1" s="1"/>
  <c r="AM3885" i="1" s="1"/>
  <c r="AS3846" i="1"/>
  <c r="AS3880" i="1" s="1"/>
  <c r="AS3884" i="1" s="1"/>
  <c r="AS3885" i="1" s="1"/>
  <c r="AI4581" i="1"/>
  <c r="AF48" i="1"/>
  <c r="AF78" i="1" s="1"/>
  <c r="AF82" i="1" s="1"/>
  <c r="AF83" i="1" s="1"/>
  <c r="AM89" i="1"/>
  <c r="AM120" i="1" s="1"/>
  <c r="AM124" i="1" s="1"/>
  <c r="AM125" i="1" s="1"/>
  <c r="AM212" i="1"/>
  <c r="AM240" i="1" s="1"/>
  <c r="AM244" i="1" s="1"/>
  <c r="AM245" i="1" s="1"/>
  <c r="AS212" i="1"/>
  <c r="AS240" i="1" s="1"/>
  <c r="AS244" i="1" s="1"/>
  <c r="AS245" i="1" s="1"/>
  <c r="AR580" i="1"/>
  <c r="AR611" i="1" s="1"/>
  <c r="AR615" i="1" s="1"/>
  <c r="AR616" i="1" s="1"/>
  <c r="AE622" i="1"/>
  <c r="AH1149" i="1"/>
  <c r="AH1180" i="1" s="1"/>
  <c r="AH1184" i="1" s="1"/>
  <c r="AH1185" i="1" s="1"/>
  <c r="AN1149" i="1"/>
  <c r="AN1180" i="1" s="1"/>
  <c r="AN1184" i="1" s="1"/>
  <c r="AN1185" i="1" s="1"/>
  <c r="AN1496" i="1"/>
  <c r="AN1485" i="1" s="1"/>
  <c r="AN1513" i="1" s="1"/>
  <c r="AH1727" i="1"/>
  <c r="AQ1810" i="1"/>
  <c r="AQ1841" i="1" s="1"/>
  <c r="AQ1845" i="1" s="1"/>
  <c r="AQ1846" i="1" s="1"/>
  <c r="AE2007" i="1"/>
  <c r="AP2028" i="1"/>
  <c r="AP2058" i="1" s="1"/>
  <c r="AP2062" i="1" s="1"/>
  <c r="AP2063" i="1" s="1"/>
  <c r="AQ2153" i="1"/>
  <c r="AQ2183" i="1" s="1"/>
  <c r="AQ2187" i="1" s="1"/>
  <c r="AQ2188" i="1" s="1"/>
  <c r="AP2824" i="1"/>
  <c r="AP2823" i="1" s="1"/>
  <c r="AM3337" i="1"/>
  <c r="AM3336" i="1" s="1"/>
  <c r="AR4540" i="1"/>
  <c r="AR4570" i="1" s="1"/>
  <c r="AR4574" i="1" s="1"/>
  <c r="AR4575" i="1" s="1"/>
  <c r="AG131" i="1"/>
  <c r="AG161" i="1" s="1"/>
  <c r="AG165" i="1" s="1"/>
  <c r="AG166" i="1" s="1"/>
  <c r="AS1496" i="1"/>
  <c r="AS1485" i="1" s="1"/>
  <c r="AS1513" i="1" s="1"/>
  <c r="AS1517" i="1" s="1"/>
  <c r="AS1518" i="1" s="1"/>
  <c r="AG1594" i="1"/>
  <c r="AG1593" i="1" s="1"/>
  <c r="AE1644" i="1"/>
  <c r="AU1661" i="1"/>
  <c r="AU1660" i="1" s="1"/>
  <c r="AV1852" i="1"/>
  <c r="AV1882" i="1" s="1"/>
  <c r="AV1886" i="1" s="1"/>
  <c r="AV1887" i="1" s="1"/>
  <c r="AU2446" i="1"/>
  <c r="AU2476" i="1" s="1"/>
  <c r="AU2484" i="1" s="1"/>
  <c r="AO2446" i="1"/>
  <c r="AO2476" i="1" s="1"/>
  <c r="AO2484" i="1" s="1"/>
  <c r="AI4489" i="1"/>
  <c r="AI4529" i="1" s="1"/>
  <c r="AI4533" i="1" s="1"/>
  <c r="AI4534" i="1" s="1"/>
  <c r="AS453" i="1"/>
  <c r="AS487" i="1" s="1"/>
  <c r="AS491" i="1" s="1"/>
  <c r="AS492" i="1" s="1"/>
  <c r="AN1357" i="1"/>
  <c r="AN1387" i="1" s="1"/>
  <c r="AN1391" i="1" s="1"/>
  <c r="AN1392" i="1" s="1"/>
  <c r="AT2642" i="1"/>
  <c r="AT2631" i="1" s="1"/>
  <c r="AS2659" i="1"/>
  <c r="AS2658" i="1" s="1"/>
  <c r="AN2977" i="1"/>
  <c r="AF3098" i="1"/>
  <c r="AF3087" i="1" s="1"/>
  <c r="AI3111" i="1"/>
  <c r="AI3110" i="1" s="1"/>
  <c r="AF3755" i="1"/>
  <c r="AF3789" i="1" s="1"/>
  <c r="AF3793" i="1" s="1"/>
  <c r="AF3794" i="1" s="1"/>
  <c r="AF14" i="1"/>
  <c r="AU292" i="1"/>
  <c r="AU323" i="1" s="1"/>
  <c r="AU327" i="1" s="1"/>
  <c r="AU328" i="1" s="1"/>
  <c r="AI622" i="1"/>
  <c r="AI652" i="1" s="1"/>
  <c r="AI656" i="1" s="1"/>
  <c r="AI657" i="1" s="1"/>
  <c r="AR703" i="1"/>
  <c r="AR733" i="1" s="1"/>
  <c r="AR737" i="1" s="1"/>
  <c r="AR738" i="1" s="1"/>
  <c r="AO984" i="1"/>
  <c r="AO1015" i="1" s="1"/>
  <c r="AO1019" i="1" s="1"/>
  <c r="AO1020" i="1" s="1"/>
  <c r="AL1108" i="1"/>
  <c r="AL1138" i="1" s="1"/>
  <c r="AL1142" i="1" s="1"/>
  <c r="AL1143" i="1" s="1"/>
  <c r="AQ1149" i="1"/>
  <c r="AQ1180" i="1" s="1"/>
  <c r="AQ1184" i="1" s="1"/>
  <c r="AQ1185" i="1" s="1"/>
  <c r="AS1538" i="1"/>
  <c r="AS1528" i="1" s="1"/>
  <c r="AS1560" i="1" s="1"/>
  <c r="AO1768" i="1"/>
  <c r="AO1799" i="1" s="1"/>
  <c r="AO1803" i="1" s="1"/>
  <c r="AO1804" i="1" s="1"/>
  <c r="AG1978" i="1"/>
  <c r="AT2318" i="1"/>
  <c r="AV2354" i="1"/>
  <c r="AV2388" i="1" s="1"/>
  <c r="AP2354" i="1"/>
  <c r="AP2388" i="1" s="1"/>
  <c r="AN2400" i="1"/>
  <c r="AN2432" i="1" s="1"/>
  <c r="AT2400" i="1"/>
  <c r="AT2432" i="1" s="1"/>
  <c r="AU2491" i="1"/>
  <c r="AU2522" i="1" s="1"/>
  <c r="AU2531" i="1" s="1"/>
  <c r="AI2864" i="1"/>
  <c r="AI2853" i="1" s="1"/>
  <c r="AF2881" i="1"/>
  <c r="AF2880" i="1" s="1"/>
  <c r="AL3098" i="1"/>
  <c r="AL3087" i="1" s="1"/>
  <c r="AO3111" i="1"/>
  <c r="AO3110" i="1" s="1"/>
  <c r="AT3249" i="1"/>
  <c r="AT3238" i="1" s="1"/>
  <c r="AH3275" i="1"/>
  <c r="AH3274" i="1" s="1"/>
  <c r="AN3308" i="1"/>
  <c r="AN3306" i="1" s="1"/>
  <c r="AO3515" i="1"/>
  <c r="AO3549" i="1" s="1"/>
  <c r="AO3553" i="1" s="1"/>
  <c r="AO3554" i="1" s="1"/>
  <c r="AH3668" i="1"/>
  <c r="AH3702" i="1" s="1"/>
  <c r="AH3706" i="1" s="1"/>
  <c r="AH3707" i="1" s="1"/>
  <c r="AN3668" i="1"/>
  <c r="AN3702" i="1" s="1"/>
  <c r="AN3706" i="1" s="1"/>
  <c r="AN3707" i="1" s="1"/>
  <c r="AT3668" i="1"/>
  <c r="AT3702" i="1" s="1"/>
  <c r="AT3706" i="1" s="1"/>
  <c r="AT3707" i="1" s="1"/>
  <c r="AM3755" i="1"/>
  <c r="AM3789" i="1" s="1"/>
  <c r="AM3793" i="1" s="1"/>
  <c r="AM3794" i="1" s="1"/>
  <c r="AS3755" i="1"/>
  <c r="AS3789" i="1" s="1"/>
  <c r="AS3793" i="1" s="1"/>
  <c r="AS3794" i="1" s="1"/>
  <c r="AV4307" i="1"/>
  <c r="AV4341" i="1" s="1"/>
  <c r="AV4345" i="1" s="1"/>
  <c r="AV4346" i="1" s="1"/>
  <c r="AV4352" i="1"/>
  <c r="AV4387" i="1" s="1"/>
  <c r="AV4391" i="1" s="1"/>
  <c r="AV4392" i="1" s="1"/>
  <c r="AP4489" i="1"/>
  <c r="AP4529" i="1" s="1"/>
  <c r="AP4533" i="1" s="1"/>
  <c r="AP4534" i="1" s="1"/>
  <c r="AI453" i="1"/>
  <c r="AS2252" i="1"/>
  <c r="AS2241" i="1" s="1"/>
  <c r="AP2288" i="1"/>
  <c r="AP2287" i="1" s="1"/>
  <c r="AI2312" i="1"/>
  <c r="AI2310" i="1" s="1"/>
  <c r="AI2491" i="1"/>
  <c r="AI2522" i="1" s="1"/>
  <c r="AI2531" i="1" s="1"/>
  <c r="AI2537" i="1"/>
  <c r="AI2571" i="1" s="1"/>
  <c r="AK2736" i="1"/>
  <c r="AP2829" i="1"/>
  <c r="AP2828" i="1" s="1"/>
  <c r="AO2864" i="1"/>
  <c r="AO2853" i="1" s="1"/>
  <c r="AS3111" i="1"/>
  <c r="AS3110" i="1" s="1"/>
  <c r="AT3308" i="1"/>
  <c r="AT3306" i="1" s="1"/>
  <c r="AH3364" i="1"/>
  <c r="AV3560" i="1"/>
  <c r="AV3598" i="1" s="1"/>
  <c r="AV3602" i="1" s="1"/>
  <c r="AV3603" i="1" s="1"/>
  <c r="AE3713" i="1"/>
  <c r="BB453" i="1"/>
  <c r="BB487" i="1" s="1"/>
  <c r="BB491" i="1" s="1"/>
  <c r="BB492" i="1" s="1"/>
  <c r="BN453" i="1"/>
  <c r="BN487" i="1" s="1"/>
  <c r="BN491" i="1" s="1"/>
  <c r="BN492" i="1" s="1"/>
  <c r="BO703" i="1"/>
  <c r="BO733" i="1" s="1"/>
  <c r="BO737" i="1" s="1"/>
  <c r="BO738" i="1" s="1"/>
  <c r="BO31" i="1"/>
  <c r="BO30" i="1" s="1"/>
  <c r="BG172" i="1"/>
  <c r="BG201" i="1" s="1"/>
  <c r="BG205" i="1" s="1"/>
  <c r="BG206" i="1" s="1"/>
  <c r="BM172" i="1"/>
  <c r="BM201" i="1" s="1"/>
  <c r="BM205" i="1" s="1"/>
  <c r="BM206" i="1" s="1"/>
  <c r="BL292" i="1"/>
  <c r="BL323" i="1" s="1"/>
  <c r="BL327" i="1" s="1"/>
  <c r="BL328" i="1" s="1"/>
  <c r="BO539" i="1"/>
  <c r="BO569" i="1" s="1"/>
  <c r="BO573" i="1" s="1"/>
  <c r="BO574" i="1" s="1"/>
  <c r="BL580" i="1"/>
  <c r="BL611" i="1" s="1"/>
  <c r="BL615" i="1" s="1"/>
  <c r="BL616" i="1" s="1"/>
  <c r="BB784" i="1"/>
  <c r="BB815" i="1" s="1"/>
  <c r="BB819" i="1" s="1"/>
  <c r="BB820" i="1" s="1"/>
  <c r="BH784" i="1"/>
  <c r="BH815" i="1" s="1"/>
  <c r="BH819" i="1" s="1"/>
  <c r="BH820" i="1" s="1"/>
  <c r="BN784" i="1"/>
  <c r="BN815" i="1" s="1"/>
  <c r="BN819" i="1" s="1"/>
  <c r="BN820" i="1" s="1"/>
  <c r="BP905" i="1"/>
  <c r="BP932" i="1" s="1"/>
  <c r="BP936" i="1" s="1"/>
  <c r="BP937" i="1" s="1"/>
  <c r="BK943" i="1"/>
  <c r="BK973" i="1" s="1"/>
  <c r="BK977" i="1" s="1"/>
  <c r="BK978" i="1" s="1"/>
  <c r="BQ943" i="1"/>
  <c r="BQ973" i="1" s="1"/>
  <c r="BQ977" i="1" s="1"/>
  <c r="BQ978" i="1" s="1"/>
  <c r="BA2110" i="1"/>
  <c r="BG2110" i="1"/>
  <c r="BG2142" i="1" s="1"/>
  <c r="BG2146" i="1" s="1"/>
  <c r="BG2147" i="1" s="1"/>
  <c r="BK2153" i="1"/>
  <c r="BK2183" i="1" s="1"/>
  <c r="BK2187" i="1" s="1"/>
  <c r="BK2188" i="1" s="1"/>
  <c r="BG212" i="1"/>
  <c r="BG240" i="1" s="1"/>
  <c r="BG244" i="1" s="1"/>
  <c r="BG245" i="1" s="1"/>
  <c r="BD376" i="1"/>
  <c r="BD404" i="1" s="1"/>
  <c r="BD408" i="1" s="1"/>
  <c r="BD409" i="1" s="1"/>
  <c r="BM498" i="1"/>
  <c r="BM528" i="1" s="1"/>
  <c r="BM532" i="1" s="1"/>
  <c r="BM533" i="1" s="1"/>
  <c r="AZ663" i="1"/>
  <c r="BA744" i="1"/>
  <c r="BA773" i="1" s="1"/>
  <c r="BA777" i="1" s="1"/>
  <c r="BA778" i="1" s="1"/>
  <c r="BO784" i="1"/>
  <c r="BO815" i="1" s="1"/>
  <c r="BO819" i="1" s="1"/>
  <c r="BO820" i="1" s="1"/>
  <c r="BI826" i="1"/>
  <c r="BI853" i="1" s="1"/>
  <c r="BI857" i="1" s="1"/>
  <c r="BI858" i="1" s="1"/>
  <c r="BA864" i="1"/>
  <c r="BA894" i="1" s="1"/>
  <c r="BA898" i="1" s="1"/>
  <c r="BA899" i="1" s="1"/>
  <c r="BG864" i="1"/>
  <c r="BG894" i="1" s="1"/>
  <c r="BG898" i="1" s="1"/>
  <c r="BG899" i="1" s="1"/>
  <c r="BM864" i="1"/>
  <c r="BM894" i="1" s="1"/>
  <c r="BM898" i="1" s="1"/>
  <c r="BM899" i="1" s="1"/>
  <c r="BD905" i="1"/>
  <c r="BD932" i="1" s="1"/>
  <c r="BD936" i="1" s="1"/>
  <c r="BD937" i="1" s="1"/>
  <c r="BC984" i="1"/>
  <c r="BC1015" i="1" s="1"/>
  <c r="BC1019" i="1" s="1"/>
  <c r="BC1020" i="1" s="1"/>
  <c r="BI984" i="1"/>
  <c r="BI1015" i="1" s="1"/>
  <c r="BI1019" i="1" s="1"/>
  <c r="BI1020" i="1" s="1"/>
  <c r="BO984" i="1"/>
  <c r="BO1015" i="1" s="1"/>
  <c r="BO1019" i="1" s="1"/>
  <c r="BO1020" i="1" s="1"/>
  <c r="BJ1026" i="1"/>
  <c r="BJ1056" i="1" s="1"/>
  <c r="BJ1060" i="1" s="1"/>
  <c r="BJ1061" i="1" s="1"/>
  <c r="BP1273" i="1"/>
  <c r="BP1304" i="1" s="1"/>
  <c r="BP1308" i="1" s="1"/>
  <c r="BP1309" i="1" s="1"/>
  <c r="BJ1357" i="1"/>
  <c r="BJ1387" i="1" s="1"/>
  <c r="BJ1391" i="1" s="1"/>
  <c r="BJ1392" i="1" s="1"/>
  <c r="BF8" i="1"/>
  <c r="AZ14" i="1"/>
  <c r="BC31" i="1"/>
  <c r="BC30" i="1" s="1"/>
  <c r="BC89" i="1"/>
  <c r="BC120" i="1" s="1"/>
  <c r="BC124" i="1" s="1"/>
  <c r="BC125" i="1" s="1"/>
  <c r="BO89" i="1"/>
  <c r="BO120" i="1" s="1"/>
  <c r="BO124" i="1" s="1"/>
  <c r="BO125" i="1" s="1"/>
  <c r="BD212" i="1"/>
  <c r="BD240" i="1" s="1"/>
  <c r="BD244" i="1" s="1"/>
  <c r="BD245" i="1" s="1"/>
  <c r="BJ212" i="1"/>
  <c r="BJ240" i="1" s="1"/>
  <c r="BJ244" i="1" s="1"/>
  <c r="BJ245" i="1" s="1"/>
  <c r="BP212" i="1"/>
  <c r="BP240" i="1" s="1"/>
  <c r="BP244" i="1" s="1"/>
  <c r="BP245" i="1" s="1"/>
  <c r="BB251" i="1"/>
  <c r="BB281" i="1" s="1"/>
  <c r="BB285" i="1" s="1"/>
  <c r="BB286" i="1" s="1"/>
  <c r="BN251" i="1"/>
  <c r="BN281" i="1" s="1"/>
  <c r="BN285" i="1" s="1"/>
  <c r="BN286" i="1" s="1"/>
  <c r="BK334" i="1"/>
  <c r="BK365" i="1" s="1"/>
  <c r="BK369" i="1" s="1"/>
  <c r="BK370" i="1" s="1"/>
  <c r="BC334" i="1"/>
  <c r="BC365" i="1" s="1"/>
  <c r="BC369" i="1" s="1"/>
  <c r="BC370" i="1" s="1"/>
  <c r="BI334" i="1"/>
  <c r="BI365" i="1" s="1"/>
  <c r="BI369" i="1" s="1"/>
  <c r="BI370" i="1" s="1"/>
  <c r="BO334" i="1"/>
  <c r="BO365" i="1" s="1"/>
  <c r="BO369" i="1" s="1"/>
  <c r="BO370" i="1" s="1"/>
  <c r="BK415" i="1"/>
  <c r="BK442" i="1" s="1"/>
  <c r="BK446" i="1" s="1"/>
  <c r="BK447" i="1" s="1"/>
  <c r="BO453" i="1"/>
  <c r="BO487" i="1" s="1"/>
  <c r="BO491" i="1" s="1"/>
  <c r="BO492" i="1" s="1"/>
  <c r="BQ498" i="1"/>
  <c r="BQ528" i="1" s="1"/>
  <c r="BQ532" i="1" s="1"/>
  <c r="BQ533" i="1" s="1"/>
  <c r="BQ539" i="1"/>
  <c r="BQ569" i="1" s="1"/>
  <c r="BQ573" i="1" s="1"/>
  <c r="BQ574" i="1" s="1"/>
  <c r="BJ622" i="1"/>
  <c r="BJ652" i="1" s="1"/>
  <c r="BJ656" i="1" s="1"/>
  <c r="BJ657" i="1" s="1"/>
  <c r="BC663" i="1"/>
  <c r="BC692" i="1" s="1"/>
  <c r="BC696" i="1" s="1"/>
  <c r="BC697" i="1" s="1"/>
  <c r="BI703" i="1"/>
  <c r="BI733" i="1" s="1"/>
  <c r="BI737" i="1" s="1"/>
  <c r="BI738" i="1" s="1"/>
  <c r="BP703" i="1"/>
  <c r="BP733" i="1" s="1"/>
  <c r="BP737" i="1" s="1"/>
  <c r="BP738" i="1" s="1"/>
  <c r="BD784" i="1"/>
  <c r="BD815" i="1" s="1"/>
  <c r="BD819" i="1" s="1"/>
  <c r="BD820" i="1" s="1"/>
  <c r="BJ826" i="1"/>
  <c r="BJ853" i="1" s="1"/>
  <c r="BJ857" i="1" s="1"/>
  <c r="BJ858" i="1" s="1"/>
  <c r="BJ905" i="1"/>
  <c r="BJ932" i="1" s="1"/>
  <c r="BJ936" i="1" s="1"/>
  <c r="BJ937" i="1" s="1"/>
  <c r="BP984" i="1"/>
  <c r="BP1015" i="1" s="1"/>
  <c r="BP1019" i="1" s="1"/>
  <c r="BP1020" i="1" s="1"/>
  <c r="BJ984" i="1"/>
  <c r="BJ1015" i="1" s="1"/>
  <c r="BJ1019" i="1" s="1"/>
  <c r="BJ1020" i="1" s="1"/>
  <c r="BN984" i="1"/>
  <c r="BN1015" i="1" s="1"/>
  <c r="BN1019" i="1" s="1"/>
  <c r="BN1020" i="1" s="1"/>
  <c r="BA1026" i="1"/>
  <c r="BA1056" i="1" s="1"/>
  <c r="BA1060" i="1" s="1"/>
  <c r="BA1061" i="1" s="1"/>
  <c r="BG1026" i="1"/>
  <c r="BG1056" i="1" s="1"/>
  <c r="BG1060" i="1" s="1"/>
  <c r="BG1061" i="1" s="1"/>
  <c r="BK1315" i="1"/>
  <c r="BK1346" i="1" s="1"/>
  <c r="BK1350" i="1" s="1"/>
  <c r="BK1351" i="1" s="1"/>
  <c r="BH8" i="1"/>
  <c r="BH6" i="1" s="1"/>
  <c r="BA14" i="1"/>
  <c r="BF31" i="1"/>
  <c r="BA251" i="1"/>
  <c r="BA281" i="1" s="1"/>
  <c r="BA285" i="1" s="1"/>
  <c r="BA286" i="1" s="1"/>
  <c r="BM251" i="1"/>
  <c r="BM281" i="1" s="1"/>
  <c r="BM285" i="1" s="1"/>
  <c r="BM286" i="1" s="1"/>
  <c r="BF292" i="1"/>
  <c r="BB292" i="1"/>
  <c r="BB323" i="1" s="1"/>
  <c r="BB327" i="1" s="1"/>
  <c r="BB328" i="1" s="1"/>
  <c r="BH292" i="1"/>
  <c r="BH323" i="1" s="1"/>
  <c r="BH327" i="1" s="1"/>
  <c r="BH328" i="1" s="1"/>
  <c r="BN292" i="1"/>
  <c r="BN323" i="1" s="1"/>
  <c r="BN327" i="1" s="1"/>
  <c r="BN328" i="1" s="1"/>
  <c r="BB334" i="1"/>
  <c r="BB365" i="1" s="1"/>
  <c r="BB369" i="1" s="1"/>
  <c r="BB370" i="1" s="1"/>
  <c r="BH334" i="1"/>
  <c r="BH365" i="1" s="1"/>
  <c r="BH369" i="1" s="1"/>
  <c r="BH370" i="1" s="1"/>
  <c r="BN334" i="1"/>
  <c r="BN365" i="1" s="1"/>
  <c r="BN369" i="1" s="1"/>
  <c r="BN370" i="1" s="1"/>
  <c r="BF539" i="1"/>
  <c r="BD663" i="1"/>
  <c r="BD692" i="1" s="1"/>
  <c r="BD696" i="1" s="1"/>
  <c r="BD697" i="1" s="1"/>
  <c r="BJ663" i="1"/>
  <c r="BJ692" i="1" s="1"/>
  <c r="BJ696" i="1" s="1"/>
  <c r="BJ697" i="1" s="1"/>
  <c r="BP663" i="1"/>
  <c r="BP692" i="1" s="1"/>
  <c r="BP696" i="1" s="1"/>
  <c r="BP697" i="1" s="1"/>
  <c r="BB663" i="1"/>
  <c r="BB692" i="1" s="1"/>
  <c r="BB696" i="1" s="1"/>
  <c r="BB697" i="1" s="1"/>
  <c r="BA703" i="1"/>
  <c r="BA733" i="1" s="1"/>
  <c r="BA737" i="1" s="1"/>
  <c r="BA738" i="1" s="1"/>
  <c r="BG703" i="1"/>
  <c r="BG733" i="1" s="1"/>
  <c r="BG737" i="1" s="1"/>
  <c r="BG738" i="1" s="1"/>
  <c r="BL744" i="1"/>
  <c r="BL773" i="1" s="1"/>
  <c r="BL777" i="1" s="1"/>
  <c r="BL778" i="1" s="1"/>
  <c r="BD744" i="1"/>
  <c r="BD773" i="1" s="1"/>
  <c r="BD777" i="1" s="1"/>
  <c r="BD778" i="1" s="1"/>
  <c r="BB943" i="1"/>
  <c r="BB973" i="1" s="1"/>
  <c r="BB977" i="1" s="1"/>
  <c r="BB978" i="1" s="1"/>
  <c r="BH943" i="1"/>
  <c r="BH973" i="1" s="1"/>
  <c r="BH977" i="1" s="1"/>
  <c r="BH978" i="1" s="1"/>
  <c r="BN943" i="1"/>
  <c r="BN973" i="1" s="1"/>
  <c r="BN977" i="1" s="1"/>
  <c r="BN978" i="1" s="1"/>
  <c r="BM1026" i="1"/>
  <c r="BM1056" i="1" s="1"/>
  <c r="BM1060" i="1" s="1"/>
  <c r="BM1061" i="1" s="1"/>
  <c r="BI1067" i="1"/>
  <c r="BI1097" i="1" s="1"/>
  <c r="BI1101" i="1" s="1"/>
  <c r="BI1102" i="1" s="1"/>
  <c r="BL1315" i="1"/>
  <c r="BL1346" i="1" s="1"/>
  <c r="BL1350" i="1" s="1"/>
  <c r="BL1351" i="1" s="1"/>
  <c r="BF14" i="1"/>
  <c r="BL89" i="1"/>
  <c r="BL120" i="1" s="1"/>
  <c r="BL124" i="1" s="1"/>
  <c r="BL125" i="1" s="1"/>
  <c r="BK172" i="1"/>
  <c r="BK201" i="1" s="1"/>
  <c r="BK205" i="1" s="1"/>
  <c r="BK206" i="1" s="1"/>
  <c r="BJ172" i="1"/>
  <c r="BJ201" i="1" s="1"/>
  <c r="BJ205" i="1" s="1"/>
  <c r="BJ206" i="1" s="1"/>
  <c r="BC292" i="1"/>
  <c r="BC323" i="1" s="1"/>
  <c r="BC327" i="1" s="1"/>
  <c r="BC328" i="1" s="1"/>
  <c r="BA415" i="1"/>
  <c r="BA442" i="1" s="1"/>
  <c r="BA446" i="1" s="1"/>
  <c r="BA447" i="1" s="1"/>
  <c r="BG415" i="1"/>
  <c r="BG442" i="1" s="1"/>
  <c r="BG446" i="1" s="1"/>
  <c r="BG447" i="1" s="1"/>
  <c r="BM415" i="1"/>
  <c r="BM442" i="1" s="1"/>
  <c r="BM446" i="1" s="1"/>
  <c r="BM447" i="1" s="1"/>
  <c r="BG498" i="1"/>
  <c r="BG528" i="1" s="1"/>
  <c r="BG532" i="1" s="1"/>
  <c r="BG533" i="1" s="1"/>
  <c r="BP622" i="1"/>
  <c r="BP652" i="1" s="1"/>
  <c r="BP656" i="1" s="1"/>
  <c r="BP657" i="1" s="1"/>
  <c r="BA622" i="1"/>
  <c r="BA652" i="1" s="1"/>
  <c r="BA656" i="1" s="1"/>
  <c r="BA657" i="1" s="1"/>
  <c r="BL703" i="1"/>
  <c r="BL733" i="1" s="1"/>
  <c r="BL737" i="1" s="1"/>
  <c r="BL738" i="1" s="1"/>
  <c r="BD864" i="1"/>
  <c r="BD894" i="1" s="1"/>
  <c r="BD898" i="1" s="1"/>
  <c r="BD899" i="1" s="1"/>
  <c r="BP864" i="1"/>
  <c r="BP894" i="1" s="1"/>
  <c r="BP898" i="1" s="1"/>
  <c r="BP899" i="1" s="1"/>
  <c r="BL905" i="1"/>
  <c r="BL932" i="1" s="1"/>
  <c r="BL936" i="1" s="1"/>
  <c r="BL937" i="1" s="1"/>
  <c r="BL984" i="1"/>
  <c r="BL1015" i="1" s="1"/>
  <c r="BL1019" i="1" s="1"/>
  <c r="BL1020" i="1" s="1"/>
  <c r="BQ2110" i="1"/>
  <c r="BQ2142" i="1" s="1"/>
  <c r="BQ2146" i="1" s="1"/>
  <c r="BQ2147" i="1" s="1"/>
  <c r="BQ48" i="1"/>
  <c r="BQ78" i="1" s="1"/>
  <c r="BQ82" i="1" s="1"/>
  <c r="BQ83" i="1" s="1"/>
  <c r="AZ415" i="1"/>
  <c r="BL415" i="1"/>
  <c r="BL442" i="1" s="1"/>
  <c r="BL446" i="1" s="1"/>
  <c r="BL447" i="1" s="1"/>
  <c r="BQ580" i="1"/>
  <c r="BQ611" i="1" s="1"/>
  <c r="BQ615" i="1" s="1"/>
  <c r="BQ616" i="1" s="1"/>
  <c r="BD703" i="1"/>
  <c r="BD733" i="1" s="1"/>
  <c r="BD737" i="1" s="1"/>
  <c r="BD738" i="1" s="1"/>
  <c r="BG826" i="1"/>
  <c r="BG853" i="1" s="1"/>
  <c r="BG857" i="1" s="1"/>
  <c r="BG858" i="1" s="1"/>
  <c r="BM826" i="1"/>
  <c r="BM853" i="1" s="1"/>
  <c r="BM857" i="1" s="1"/>
  <c r="BM858" i="1" s="1"/>
  <c r="BO905" i="1"/>
  <c r="BO932" i="1" s="1"/>
  <c r="BO936" i="1" s="1"/>
  <c r="BO937" i="1" s="1"/>
  <c r="BC905" i="1"/>
  <c r="BC932" i="1" s="1"/>
  <c r="BC936" i="1" s="1"/>
  <c r="BC937" i="1" s="1"/>
  <c r="BI905" i="1"/>
  <c r="BI932" i="1" s="1"/>
  <c r="BI936" i="1" s="1"/>
  <c r="BI937" i="1" s="1"/>
  <c r="BF1357" i="1"/>
  <c r="BD1398" i="1"/>
  <c r="BD1428" i="1" s="1"/>
  <c r="BD1432" i="1" s="1"/>
  <c r="BD1433" i="1" s="1"/>
  <c r="AZ1067" i="1"/>
  <c r="AZ1097" i="1" s="1"/>
  <c r="BA1067" i="1"/>
  <c r="BA1097" i="1" s="1"/>
  <c r="BA1101" i="1" s="1"/>
  <c r="BA1102" i="1" s="1"/>
  <c r="BK1067" i="1"/>
  <c r="BK1097" i="1" s="1"/>
  <c r="BK1101" i="1" s="1"/>
  <c r="BK1102" i="1" s="1"/>
  <c r="BN1108" i="1"/>
  <c r="BN1138" i="1" s="1"/>
  <c r="BN1142" i="1" s="1"/>
  <c r="BN1143" i="1" s="1"/>
  <c r="BD1191" i="1"/>
  <c r="BD1221" i="1" s="1"/>
  <c r="BD1225" i="1" s="1"/>
  <c r="BD1226" i="1" s="1"/>
  <c r="BJ1191" i="1"/>
  <c r="BJ1221" i="1" s="1"/>
  <c r="BJ1225" i="1" s="1"/>
  <c r="BJ1226" i="1" s="1"/>
  <c r="BP1191" i="1"/>
  <c r="BP1221" i="1" s="1"/>
  <c r="BP1225" i="1" s="1"/>
  <c r="BP1226" i="1" s="1"/>
  <c r="BB1191" i="1"/>
  <c r="BB1221" i="1" s="1"/>
  <c r="BB1225" i="1" s="1"/>
  <c r="BB1226" i="1" s="1"/>
  <c r="BC1232" i="1"/>
  <c r="BC1262" i="1" s="1"/>
  <c r="BC1266" i="1" s="1"/>
  <c r="BC1267" i="1" s="1"/>
  <c r="BJ1315" i="1"/>
  <c r="BJ1346" i="1" s="1"/>
  <c r="BJ1350" i="1" s="1"/>
  <c r="BJ1351" i="1" s="1"/>
  <c r="BP1315" i="1"/>
  <c r="BP1346" i="1" s="1"/>
  <c r="BP1350" i="1" s="1"/>
  <c r="BP1351" i="1" s="1"/>
  <c r="BN1315" i="1"/>
  <c r="BN1346" i="1" s="1"/>
  <c r="BN1350" i="1" s="1"/>
  <c r="BN1351" i="1" s="1"/>
  <c r="BK1357" i="1"/>
  <c r="BK1387" i="1" s="1"/>
  <c r="BK1391" i="1" s="1"/>
  <c r="BK1392" i="1" s="1"/>
  <c r="BQ1357" i="1"/>
  <c r="BQ1387" i="1" s="1"/>
  <c r="BQ1391" i="1" s="1"/>
  <c r="BQ1392" i="1" s="1"/>
  <c r="BJ1398" i="1"/>
  <c r="BJ1428" i="1" s="1"/>
  <c r="BJ1432" i="1" s="1"/>
  <c r="BJ1433" i="1" s="1"/>
  <c r="BC1439" i="1"/>
  <c r="BC1470" i="1" s="1"/>
  <c r="BC1474" i="1" s="1"/>
  <c r="BC1475" i="1" s="1"/>
  <c r="BI1439" i="1"/>
  <c r="BI1470" i="1" s="1"/>
  <c r="BI1474" i="1" s="1"/>
  <c r="BI1475" i="1" s="1"/>
  <c r="BO1439" i="1"/>
  <c r="BO1470" i="1" s="1"/>
  <c r="BO1474" i="1" s="1"/>
  <c r="BO1475" i="1" s="1"/>
  <c r="BK1496" i="1"/>
  <c r="BK1485" i="1" s="1"/>
  <c r="BK1513" i="1" s="1"/>
  <c r="BK1575" i="1"/>
  <c r="BB1586" i="1"/>
  <c r="BB1575" i="1" s="1"/>
  <c r="AZ1626" i="1"/>
  <c r="BF1626" i="1"/>
  <c r="BL1626" i="1"/>
  <c r="BJ1626" i="1"/>
  <c r="BB1644" i="1"/>
  <c r="BC1727" i="1"/>
  <c r="BC1757" i="1" s="1"/>
  <c r="BC1761" i="1" s="1"/>
  <c r="BC1762" i="1" s="1"/>
  <c r="BM1810" i="1"/>
  <c r="BM1841" i="1" s="1"/>
  <c r="BM1845" i="1" s="1"/>
  <c r="BM1846" i="1" s="1"/>
  <c r="BB1936" i="1"/>
  <c r="BB1967" i="1" s="1"/>
  <c r="BB1971" i="1" s="1"/>
  <c r="BB1972" i="1" s="1"/>
  <c r="BA1978" i="1"/>
  <c r="BC1978" i="1"/>
  <c r="BI1978" i="1"/>
  <c r="BO1978" i="1"/>
  <c r="BG2028" i="1"/>
  <c r="BG2058" i="1" s="1"/>
  <c r="BG2062" i="1" s="1"/>
  <c r="BG2063" i="1" s="1"/>
  <c r="BJ2069" i="1"/>
  <c r="BJ2099" i="1" s="1"/>
  <c r="BJ2103" i="1" s="1"/>
  <c r="BJ2104" i="1" s="1"/>
  <c r="BC2110" i="1"/>
  <c r="BC2142" i="1" s="1"/>
  <c r="BC2146" i="1" s="1"/>
  <c r="BC2147" i="1" s="1"/>
  <c r="BG2252" i="1"/>
  <c r="BG2241" i="1" s="1"/>
  <c r="BK2281" i="1"/>
  <c r="BK2280" i="1" s="1"/>
  <c r="BJ2288" i="1"/>
  <c r="BJ2287" i="1" s="1"/>
  <c r="BL2312" i="1"/>
  <c r="BL2310" i="1" s="1"/>
  <c r="BC2318" i="1"/>
  <c r="BN2329" i="1"/>
  <c r="BH2333" i="1"/>
  <c r="BM2354" i="1"/>
  <c r="BM2388" i="1" s="1"/>
  <c r="BM2392" i="1" s="1"/>
  <c r="BK2379" i="1"/>
  <c r="BK2378" i="1" s="1"/>
  <c r="BD2491" i="1"/>
  <c r="BD2522" i="1" s="1"/>
  <c r="BD2531" i="1" s="1"/>
  <c r="BP2491" i="1"/>
  <c r="BP2522" i="1" s="1"/>
  <c r="BP2531" i="1" s="1"/>
  <c r="BF2724" i="1"/>
  <c r="BG3515" i="1"/>
  <c r="BG3549" i="1" s="1"/>
  <c r="BG3553" i="1" s="1"/>
  <c r="BG3554" i="1" s="1"/>
  <c r="BD1439" i="1"/>
  <c r="BD1470" i="1" s="1"/>
  <c r="BD1474" i="1" s="1"/>
  <c r="BD1475" i="1" s="1"/>
  <c r="BJ1439" i="1"/>
  <c r="BJ1470" i="1" s="1"/>
  <c r="BJ1474" i="1" s="1"/>
  <c r="BJ1475" i="1" s="1"/>
  <c r="BN1810" i="1"/>
  <c r="BN1841" i="1" s="1"/>
  <c r="BN1845" i="1" s="1"/>
  <c r="BN1846" i="1" s="1"/>
  <c r="BO1655" i="1"/>
  <c r="BC1893" i="1"/>
  <c r="BC1925" i="1" s="1"/>
  <c r="BC1929" i="1" s="1"/>
  <c r="BC1930" i="1" s="1"/>
  <c r="BA2007" i="1"/>
  <c r="BA2006" i="1" s="1"/>
  <c r="BM2007" i="1"/>
  <c r="BM2006" i="1" s="1"/>
  <c r="BJ2110" i="1"/>
  <c r="BJ2142" i="1" s="1"/>
  <c r="BJ2146" i="1" s="1"/>
  <c r="BJ2147" i="1" s="1"/>
  <c r="BJ2153" i="1"/>
  <c r="BJ2183" i="1" s="1"/>
  <c r="BJ2187" i="1" s="1"/>
  <c r="BJ2188" i="1" s="1"/>
  <c r="BH2252" i="1"/>
  <c r="BH2241" i="1" s="1"/>
  <c r="BP2281" i="1"/>
  <c r="BP2280" i="1" s="1"/>
  <c r="BK2288" i="1"/>
  <c r="BK2287" i="1" s="1"/>
  <c r="BH2318" i="1"/>
  <c r="BQ2329" i="1"/>
  <c r="BQ2335" i="1"/>
  <c r="BQ2334" i="1" s="1"/>
  <c r="BA2329" i="1"/>
  <c r="BM2329" i="1"/>
  <c r="BL2446" i="1"/>
  <c r="BL2476" i="1" s="1"/>
  <c r="BA2491" i="1"/>
  <c r="BA2522" i="1" s="1"/>
  <c r="BA2531" i="1" s="1"/>
  <c r="BG2491" i="1"/>
  <c r="BG2522" i="1" s="1"/>
  <c r="BG2531" i="1" s="1"/>
  <c r="BL1067" i="1"/>
  <c r="BL1097" i="1" s="1"/>
  <c r="BL1101" i="1" s="1"/>
  <c r="BL1102" i="1" s="1"/>
  <c r="BC1108" i="1"/>
  <c r="BC1138" i="1" s="1"/>
  <c r="BC1142" i="1" s="1"/>
  <c r="BC1143" i="1" s="1"/>
  <c r="BI1108" i="1"/>
  <c r="BI1138" i="1" s="1"/>
  <c r="BI1142" i="1" s="1"/>
  <c r="BI1143" i="1" s="1"/>
  <c r="BI1315" i="1"/>
  <c r="BI1346" i="1" s="1"/>
  <c r="BI1350" i="1" s="1"/>
  <c r="BI1351" i="1" s="1"/>
  <c r="BF1315" i="1"/>
  <c r="BL1538" i="1"/>
  <c r="BL1528" i="1" s="1"/>
  <c r="BL1560" i="1" s="1"/>
  <c r="BI1768" i="1"/>
  <c r="BI1799" i="1" s="1"/>
  <c r="BI1803" i="1" s="1"/>
  <c r="BI1804" i="1" s="1"/>
  <c r="BO1768" i="1"/>
  <c r="BO1799" i="1" s="1"/>
  <c r="BO1803" i="1" s="1"/>
  <c r="BO1804" i="1" s="1"/>
  <c r="BG1810" i="1"/>
  <c r="BG1841" i="1" s="1"/>
  <c r="BG1845" i="1" s="1"/>
  <c r="BG1846" i="1" s="1"/>
  <c r="BP1893" i="1"/>
  <c r="BP1925" i="1" s="1"/>
  <c r="BP1929" i="1" s="1"/>
  <c r="BP1930" i="1" s="1"/>
  <c r="BI2028" i="1"/>
  <c r="BI2058" i="1" s="1"/>
  <c r="BI2062" i="1" s="1"/>
  <c r="BI2063" i="1" s="1"/>
  <c r="BK2110" i="1"/>
  <c r="BK2142" i="1" s="1"/>
  <c r="BK2146" i="1" s="1"/>
  <c r="BK2147" i="1" s="1"/>
  <c r="BD2153" i="1"/>
  <c r="BD2183" i="1" s="1"/>
  <c r="BD2187" i="1" s="1"/>
  <c r="BD2188" i="1" s="1"/>
  <c r="BB2252" i="1"/>
  <c r="BB2241" i="1" s="1"/>
  <c r="BQ2281" i="1"/>
  <c r="BQ2280" i="1" s="1"/>
  <c r="AZ2300" i="1"/>
  <c r="BF2300" i="1"/>
  <c r="BL2300" i="1"/>
  <c r="BD2696" i="1"/>
  <c r="BD2685" i="1" s="1"/>
  <c r="BM3668" i="1"/>
  <c r="BM3702" i="1" s="1"/>
  <c r="BM3706" i="1" s="1"/>
  <c r="BM3707" i="1" s="1"/>
  <c r="BH1108" i="1"/>
  <c r="BH1138" i="1" s="1"/>
  <c r="BH1142" i="1" s="1"/>
  <c r="BH1143" i="1" s="1"/>
  <c r="BA1273" i="1"/>
  <c r="BA1304" i="1" s="1"/>
  <c r="BA1308" i="1" s="1"/>
  <c r="BA1309" i="1" s="1"/>
  <c r="BP1398" i="1"/>
  <c r="BP1428" i="1" s="1"/>
  <c r="BP1432" i="1" s="1"/>
  <c r="BP1433" i="1" s="1"/>
  <c r="BF1439" i="1"/>
  <c r="BM1538" i="1"/>
  <c r="BM1528" i="1" s="1"/>
  <c r="BM1560" i="1" s="1"/>
  <c r="BN1586" i="1"/>
  <c r="BN1575" i="1" s="1"/>
  <c r="BK1638" i="1"/>
  <c r="BK1636" i="1" s="1"/>
  <c r="BC1661" i="1"/>
  <c r="BC1660" i="1" s="1"/>
  <c r="BD1893" i="1"/>
  <c r="BD1925" i="1" s="1"/>
  <c r="BD1929" i="1" s="1"/>
  <c r="BD1930" i="1" s="1"/>
  <c r="BL1893" i="1"/>
  <c r="BL1925" i="1" s="1"/>
  <c r="BL1929" i="1" s="1"/>
  <c r="BL1930" i="1" s="1"/>
  <c r="BO2028" i="1"/>
  <c r="BO2058" i="1" s="1"/>
  <c r="BO2062" i="1" s="1"/>
  <c r="BO2063" i="1" s="1"/>
  <c r="BA2069" i="1"/>
  <c r="BA2099" i="1" s="1"/>
  <c r="BA2103" i="1" s="1"/>
  <c r="BA2104" i="1" s="1"/>
  <c r="BG2069" i="1"/>
  <c r="BG2099" i="1" s="1"/>
  <c r="BG2103" i="1" s="1"/>
  <c r="BG2104" i="1" s="1"/>
  <c r="BM2069" i="1"/>
  <c r="BM2099" i="1" s="1"/>
  <c r="BM2103" i="1" s="1"/>
  <c r="BM2104" i="1" s="1"/>
  <c r="BK2069" i="1"/>
  <c r="BK2099" i="1" s="1"/>
  <c r="BK2103" i="1" s="1"/>
  <c r="BK2104" i="1" s="1"/>
  <c r="BQ2069" i="1"/>
  <c r="BQ2099" i="1" s="1"/>
  <c r="BQ2103" i="1" s="1"/>
  <c r="BQ2104" i="1" s="1"/>
  <c r="BQ2153" i="1"/>
  <c r="BQ2183" i="1" s="1"/>
  <c r="BQ2187" i="1" s="1"/>
  <c r="BQ2188" i="1" s="1"/>
  <c r="BL2252" i="1"/>
  <c r="BL2241" i="1" s="1"/>
  <c r="BD2288" i="1"/>
  <c r="BD2287" i="1" s="1"/>
  <c r="BN2318" i="1"/>
  <c r="BC2736" i="1"/>
  <c r="BC2735" i="1" s="1"/>
  <c r="BB1026" i="1"/>
  <c r="BB1056" i="1" s="1"/>
  <c r="BB1060" i="1" s="1"/>
  <c r="BB1061" i="1" s="1"/>
  <c r="BB1108" i="1"/>
  <c r="BB1138" i="1" s="1"/>
  <c r="BB1142" i="1" s="1"/>
  <c r="BB1143" i="1" s="1"/>
  <c r="BM1149" i="1"/>
  <c r="BM1180" i="1" s="1"/>
  <c r="BM1184" i="1" s="1"/>
  <c r="BM1185" i="1" s="1"/>
  <c r="BC1357" i="1"/>
  <c r="BC1387" i="1" s="1"/>
  <c r="BC1391" i="1" s="1"/>
  <c r="BC1392" i="1" s="1"/>
  <c r="BO1357" i="1"/>
  <c r="BO1387" i="1" s="1"/>
  <c r="BO1391" i="1" s="1"/>
  <c r="BO1392" i="1" s="1"/>
  <c r="BG1398" i="1"/>
  <c r="BG1428" i="1" s="1"/>
  <c r="BG1432" i="1" s="1"/>
  <c r="BG1433" i="1" s="1"/>
  <c r="BL1638" i="1"/>
  <c r="BL1636" i="1" s="1"/>
  <c r="BH1644" i="1"/>
  <c r="BQ1810" i="1"/>
  <c r="BQ1841" i="1" s="1"/>
  <c r="BQ1845" i="1" s="1"/>
  <c r="BQ1846" i="1" s="1"/>
  <c r="BQ1936" i="1"/>
  <c r="BQ1967" i="1" s="1"/>
  <c r="BQ1971" i="1" s="1"/>
  <c r="BQ1972" i="1" s="1"/>
  <c r="BB2069" i="1"/>
  <c r="BB2099" i="1" s="1"/>
  <c r="BB2103" i="1" s="1"/>
  <c r="BB2104" i="1" s="1"/>
  <c r="BC2642" i="1"/>
  <c r="BC2631" i="1" s="1"/>
  <c r="BO2642" i="1"/>
  <c r="BO2631" i="1" s="1"/>
  <c r="BJ1108" i="1"/>
  <c r="BJ1138" i="1" s="1"/>
  <c r="BJ1142" i="1" s="1"/>
  <c r="BJ1143" i="1" s="1"/>
  <c r="BP1149" i="1"/>
  <c r="BP1180" i="1" s="1"/>
  <c r="BP1184" i="1" s="1"/>
  <c r="BP1185" i="1" s="1"/>
  <c r="BO1191" i="1"/>
  <c r="BO1221" i="1" s="1"/>
  <c r="BO1225" i="1" s="1"/>
  <c r="BO1226" i="1" s="1"/>
  <c r="BC1191" i="1"/>
  <c r="BC1221" i="1" s="1"/>
  <c r="BC1225" i="1" s="1"/>
  <c r="BC1226" i="1" s="1"/>
  <c r="BD1357" i="1"/>
  <c r="BD1387" i="1" s="1"/>
  <c r="BD1391" i="1" s="1"/>
  <c r="BD1392" i="1" s="1"/>
  <c r="BH1357" i="1"/>
  <c r="BH1387" i="1" s="1"/>
  <c r="BH1391" i="1" s="1"/>
  <c r="BH1392" i="1" s="1"/>
  <c r="BK1626" i="1"/>
  <c r="BQ1626" i="1"/>
  <c r="BA1665" i="1"/>
  <c r="BA1664" i="1" s="1"/>
  <c r="BM1683" i="1"/>
  <c r="BM1716" i="1" s="1"/>
  <c r="BM1720" i="1" s="1"/>
  <c r="BM1721" i="1" s="1"/>
  <c r="BD1768" i="1"/>
  <c r="BD1799" i="1" s="1"/>
  <c r="BD1803" i="1" s="1"/>
  <c r="BD1804" i="1" s="1"/>
  <c r="AZ1655" i="1"/>
  <c r="AZ1646" i="1" s="1"/>
  <c r="BL1852" i="1"/>
  <c r="BL1882" i="1" s="1"/>
  <c r="BL1886" i="1" s="1"/>
  <c r="BL1887" i="1" s="1"/>
  <c r="BH1936" i="1"/>
  <c r="BH1967" i="1" s="1"/>
  <c r="BH1971" i="1" s="1"/>
  <c r="BH1972" i="1" s="1"/>
  <c r="BG1936" i="1"/>
  <c r="BG1967" i="1" s="1"/>
  <c r="BG1971" i="1" s="1"/>
  <c r="BG1972" i="1" s="1"/>
  <c r="BM1936" i="1"/>
  <c r="BM1967" i="1" s="1"/>
  <c r="BM1971" i="1" s="1"/>
  <c r="BM1972" i="1" s="1"/>
  <c r="BN1978" i="1"/>
  <c r="BP2110" i="1"/>
  <c r="BP2142" i="1" s="1"/>
  <c r="BP2146" i="1" s="1"/>
  <c r="BP2147" i="1" s="1"/>
  <c r="BA2153" i="1"/>
  <c r="BA2183" i="1" s="1"/>
  <c r="BA2187" i="1" s="1"/>
  <c r="BA2188" i="1" s="1"/>
  <c r="BG2153" i="1"/>
  <c r="BG2183" i="1" s="1"/>
  <c r="BG2187" i="1" s="1"/>
  <c r="BG2188" i="1" s="1"/>
  <c r="BC2194" i="1"/>
  <c r="BC2225" i="1" s="1"/>
  <c r="BC2229" i="1" s="1"/>
  <c r="BC2230" i="1" s="1"/>
  <c r="BF2252" i="1"/>
  <c r="BF2241" i="1" s="1"/>
  <c r="BN2252" i="1"/>
  <c r="BN2241" i="1" s="1"/>
  <c r="BJ2281" i="1"/>
  <c r="BJ2280" i="1" s="1"/>
  <c r="BH2288" i="1"/>
  <c r="BH2287" i="1" s="1"/>
  <c r="BI2312" i="1"/>
  <c r="BI2310" i="1" s="1"/>
  <c r="BB2318" i="1"/>
  <c r="BK2329" i="1"/>
  <c r="AZ2354" i="1"/>
  <c r="BL2354" i="1"/>
  <c r="BL2388" i="1" s="1"/>
  <c r="BL2392" i="1" s="1"/>
  <c r="AZ2724" i="1"/>
  <c r="BN2801" i="1"/>
  <c r="BN2790" i="1" s="1"/>
  <c r="BC2583" i="1"/>
  <c r="BO2333" i="1"/>
  <c r="BD2864" i="1"/>
  <c r="BD2853" i="1" s="1"/>
  <c r="BN2951" i="1"/>
  <c r="BN2950" i="1" s="1"/>
  <c r="BJ3314" i="1"/>
  <c r="AZ3342" i="1"/>
  <c r="BN3348" i="1"/>
  <c r="BN3347" i="1" s="1"/>
  <c r="BO3560" i="1"/>
  <c r="BO3598" i="1" s="1"/>
  <c r="BO3602" i="1" s="1"/>
  <c r="BO3603" i="1" s="1"/>
  <c r="BC3560" i="1"/>
  <c r="BC3598" i="1" s="1"/>
  <c r="BC3602" i="1" s="1"/>
  <c r="BC3603" i="1" s="1"/>
  <c r="BL3609" i="1"/>
  <c r="BL3643" i="1" s="1"/>
  <c r="BL3647" i="1" s="1"/>
  <c r="BL3648" i="1" s="1"/>
  <c r="BC3609" i="1"/>
  <c r="BC3643" i="1" s="1"/>
  <c r="BC3647" i="1" s="1"/>
  <c r="BC3648" i="1" s="1"/>
  <c r="BF3755" i="1"/>
  <c r="BG3800" i="1"/>
  <c r="BG3835" i="1" s="1"/>
  <c r="BG3839" i="1" s="1"/>
  <c r="BG3840" i="1" s="1"/>
  <c r="BM3800" i="1"/>
  <c r="BM3835" i="1" s="1"/>
  <c r="BM3839" i="1" s="1"/>
  <c r="BM3840" i="1" s="1"/>
  <c r="BK3800" i="1"/>
  <c r="BK3835" i="1" s="1"/>
  <c r="BK3839" i="1" s="1"/>
  <c r="BK3840" i="1" s="1"/>
  <c r="BP3846" i="1"/>
  <c r="BP3880" i="1" s="1"/>
  <c r="BP3884" i="1" s="1"/>
  <c r="BP3885" i="1" s="1"/>
  <c r="BQ2801" i="1"/>
  <c r="BQ2790" i="1" s="1"/>
  <c r="BM2824" i="1"/>
  <c r="BM2823" i="1" s="1"/>
  <c r="BC2829" i="1"/>
  <c r="BC2828" i="1" s="1"/>
  <c r="BG3609" i="1"/>
  <c r="BG3643" i="1" s="1"/>
  <c r="BG3647" i="1" s="1"/>
  <c r="BG3648" i="1" s="1"/>
  <c r="BK3609" i="1"/>
  <c r="BK3643" i="1" s="1"/>
  <c r="BK3647" i="1" s="1"/>
  <c r="BK3648" i="1" s="1"/>
  <c r="BK3846" i="1"/>
  <c r="BK3880" i="1" s="1"/>
  <c r="BK3884" i="1" s="1"/>
  <c r="BK3885" i="1" s="1"/>
  <c r="AZ2537" i="1"/>
  <c r="BL2537" i="1"/>
  <c r="BL2571" i="1" s="1"/>
  <c r="BQ2583" i="1"/>
  <c r="BQ2616" i="1" s="1"/>
  <c r="BK2583" i="1"/>
  <c r="BK2616" i="1" s="1"/>
  <c r="BK2622" i="1" s="1"/>
  <c r="BH2642" i="1"/>
  <c r="BH2631" i="1" s="1"/>
  <c r="BA2736" i="1"/>
  <c r="BA2735" i="1" s="1"/>
  <c r="BD2829" i="1"/>
  <c r="BD2828" i="1" s="1"/>
  <c r="BK2841" i="1"/>
  <c r="BQ2841" i="1"/>
  <c r="BC2841" i="1"/>
  <c r="BJ2864" i="1"/>
  <c r="BJ2853" i="1" s="1"/>
  <c r="BD2977" i="1"/>
  <c r="BJ2977" i="1"/>
  <c r="BP2977" i="1"/>
  <c r="BA3162" i="1"/>
  <c r="BA3161" i="1" s="1"/>
  <c r="BC3342" i="1"/>
  <c r="BL3342" i="1"/>
  <c r="BB3348" i="1"/>
  <c r="BB3347" i="1" s="1"/>
  <c r="BK3476" i="1"/>
  <c r="BK3504" i="1" s="1"/>
  <c r="BK3508" i="1" s="1"/>
  <c r="BK3509" i="1" s="1"/>
  <c r="BA3476" i="1"/>
  <c r="BA3504" i="1" s="1"/>
  <c r="BA3508" i="1" s="1"/>
  <c r="BA3509" i="1" s="1"/>
  <c r="BK3668" i="1"/>
  <c r="BK3702" i="1" s="1"/>
  <c r="BK3706" i="1" s="1"/>
  <c r="BK3707" i="1" s="1"/>
  <c r="BC3755" i="1"/>
  <c r="BC3789" i="1" s="1"/>
  <c r="BC3793" i="1" s="1"/>
  <c r="BC3794" i="1" s="1"/>
  <c r="BC3800" i="1"/>
  <c r="BC3835" i="1" s="1"/>
  <c r="BC3839" i="1" s="1"/>
  <c r="BC3840" i="1" s="1"/>
  <c r="BI3800" i="1"/>
  <c r="BI3835" i="1" s="1"/>
  <c r="BI3839" i="1" s="1"/>
  <c r="BI3840" i="1" s="1"/>
  <c r="BK2491" i="1"/>
  <c r="BK2522" i="1" s="1"/>
  <c r="BK2531" i="1" s="1"/>
  <c r="BQ2537" i="1"/>
  <c r="BQ2571" i="1" s="1"/>
  <c r="BJ2583" i="1"/>
  <c r="BJ2616" i="1" s="1"/>
  <c r="BJ2622" i="1" s="1"/>
  <c r="BG3162" i="1"/>
  <c r="BG3161" i="1" s="1"/>
  <c r="BN3314" i="1"/>
  <c r="BH3348" i="1"/>
  <c r="BH3347" i="1" s="1"/>
  <c r="BI3410" i="1"/>
  <c r="BO3410" i="1"/>
  <c r="BO3609" i="1"/>
  <c r="BO3643" i="1" s="1"/>
  <c r="BO3647" i="1" s="1"/>
  <c r="BO3648" i="1" s="1"/>
  <c r="BI3713" i="1"/>
  <c r="BI3744" i="1" s="1"/>
  <c r="BI3748" i="1" s="1"/>
  <c r="BI3749" i="1" s="1"/>
  <c r="BO3755" i="1"/>
  <c r="BO3789" i="1" s="1"/>
  <c r="BO3793" i="1" s="1"/>
  <c r="BO3794" i="1" s="1"/>
  <c r="BM3936" i="1"/>
  <c r="BM3969" i="1" s="1"/>
  <c r="BM3973" i="1" s="1"/>
  <c r="BM3974" i="1" s="1"/>
  <c r="AZ3435" i="1"/>
  <c r="BL3435" i="1"/>
  <c r="BL3465" i="1" s="1"/>
  <c r="BL3469" i="1" s="1"/>
  <c r="BL3470" i="1" s="1"/>
  <c r="BN3476" i="1"/>
  <c r="BN3504" i="1" s="1"/>
  <c r="BN3508" i="1" s="1"/>
  <c r="BN3509" i="1" s="1"/>
  <c r="BG3560" i="1"/>
  <c r="BG3598" i="1" s="1"/>
  <c r="BG3602" i="1" s="1"/>
  <c r="BG3603" i="1" s="1"/>
  <c r="BA3668" i="1"/>
  <c r="BA3702" i="1" s="1"/>
  <c r="BA3706" i="1" s="1"/>
  <c r="BA3707" i="1" s="1"/>
  <c r="BB3936" i="1"/>
  <c r="BB3969" i="1" s="1"/>
  <c r="BB3973" i="1" s="1"/>
  <c r="BB3974" i="1" s="1"/>
  <c r="BM2491" i="1"/>
  <c r="BM2522" i="1" s="1"/>
  <c r="BM2531" i="1" s="1"/>
  <c r="BH2528" i="1"/>
  <c r="BN2528" i="1"/>
  <c r="BH2571" i="1"/>
  <c r="BH2575" i="1" s="1"/>
  <c r="BH2576" i="1" s="1"/>
  <c r="BA2864" i="1"/>
  <c r="BA2853" i="1" s="1"/>
  <c r="BP2942" i="1"/>
  <c r="BP2941" i="1" s="1"/>
  <c r="BH2951" i="1"/>
  <c r="BH2950" i="1" s="1"/>
  <c r="BF3017" i="1"/>
  <c r="BN3275" i="1"/>
  <c r="BN3274" i="1" s="1"/>
  <c r="BD3314" i="1"/>
  <c r="BF3337" i="1"/>
  <c r="BQ3364" i="1"/>
  <c r="BK3515" i="1"/>
  <c r="BK3549" i="1" s="1"/>
  <c r="BK3553" i="1" s="1"/>
  <c r="BK3554" i="1" s="1"/>
  <c r="BO3515" i="1"/>
  <c r="BO3549" i="1" s="1"/>
  <c r="BO3553" i="1" s="1"/>
  <c r="BO3554" i="1" s="1"/>
  <c r="BA3515" i="1"/>
  <c r="BA3549" i="1" s="1"/>
  <c r="BA3553" i="1" s="1"/>
  <c r="BA3554" i="1" s="1"/>
  <c r="BN3560" i="1"/>
  <c r="BN3598" i="1" s="1"/>
  <c r="BN3602" i="1" s="1"/>
  <c r="BN3603" i="1" s="1"/>
  <c r="BB3668" i="1"/>
  <c r="BB3702" i="1" s="1"/>
  <c r="BB3706" i="1" s="1"/>
  <c r="BB3707" i="1" s="1"/>
  <c r="BH3668" i="1"/>
  <c r="BH3702" i="1" s="1"/>
  <c r="BH3706" i="1" s="1"/>
  <c r="BH3707" i="1" s="1"/>
  <c r="BN3668" i="1"/>
  <c r="BN3702" i="1" s="1"/>
  <c r="BN3706" i="1" s="1"/>
  <c r="BN3707" i="1" s="1"/>
  <c r="BQ3713" i="1"/>
  <c r="BQ3744" i="1" s="1"/>
  <c r="BQ3748" i="1" s="1"/>
  <c r="BQ3749" i="1" s="1"/>
  <c r="BJ3713" i="1"/>
  <c r="BJ3744" i="1" s="1"/>
  <c r="BJ3748" i="1" s="1"/>
  <c r="BJ3749" i="1" s="1"/>
  <c r="BP3713" i="1"/>
  <c r="BP3744" i="1" s="1"/>
  <c r="BP3748" i="1" s="1"/>
  <c r="BP3749" i="1" s="1"/>
  <c r="BB3755" i="1"/>
  <c r="BB3789" i="1" s="1"/>
  <c r="BB3793" i="1" s="1"/>
  <c r="BB3794" i="1" s="1"/>
  <c r="BH3755" i="1"/>
  <c r="BH3789" i="1" s="1"/>
  <c r="BH3793" i="1" s="1"/>
  <c r="BH3794" i="1" s="1"/>
  <c r="AZ3846" i="1"/>
  <c r="BL3846" i="1"/>
  <c r="BL3880" i="1" s="1"/>
  <c r="BL3884" i="1" s="1"/>
  <c r="BL3885" i="1" s="1"/>
  <c r="BI3891" i="1"/>
  <c r="BI3925" i="1" s="1"/>
  <c r="BI3929" i="1" s="1"/>
  <c r="BI3930" i="1" s="1"/>
  <c r="BO3891" i="1"/>
  <c r="BO3925" i="1" s="1"/>
  <c r="BO3929" i="1" s="1"/>
  <c r="BO3930" i="1" s="1"/>
  <c r="BG3891" i="1"/>
  <c r="BG3925" i="1" s="1"/>
  <c r="BG3929" i="1" s="1"/>
  <c r="BG3930" i="1" s="1"/>
  <c r="BD3936" i="1"/>
  <c r="BD3969" i="1" s="1"/>
  <c r="BD3973" i="1" s="1"/>
  <c r="BD3974" i="1" s="1"/>
  <c r="BJ3936" i="1"/>
  <c r="BJ3969" i="1" s="1"/>
  <c r="BJ3973" i="1" s="1"/>
  <c r="BJ3974" i="1" s="1"/>
  <c r="BO3980" i="1"/>
  <c r="BO4013" i="1" s="1"/>
  <c r="BO4017" i="1" s="1"/>
  <c r="BO4018" i="1" s="1"/>
  <c r="BD4038" i="1"/>
  <c r="BJ4038" i="1"/>
  <c r="BP4038" i="1"/>
  <c r="BC4084" i="1"/>
  <c r="BC4121" i="1" s="1"/>
  <c r="BC4125" i="1" s="1"/>
  <c r="BC4126" i="1" s="1"/>
  <c r="BI4084" i="1"/>
  <c r="BI4121" i="1" s="1"/>
  <c r="BI4125" i="1" s="1"/>
  <c r="BI4126" i="1" s="1"/>
  <c r="AZ3936" i="1"/>
  <c r="AZ3969" i="1" s="1"/>
  <c r="BI3980" i="1"/>
  <c r="BI4013" i="1" s="1"/>
  <c r="BI4017" i="1" s="1"/>
  <c r="BI4018" i="1" s="1"/>
  <c r="BD4084" i="1"/>
  <c r="BD4121" i="1" s="1"/>
  <c r="BD4125" i="1" s="1"/>
  <c r="BD4126" i="1" s="1"/>
  <c r="BJ4084" i="1"/>
  <c r="BJ4121" i="1" s="1"/>
  <c r="BJ4125" i="1" s="1"/>
  <c r="BJ4126" i="1" s="1"/>
  <c r="BP4084" i="1"/>
  <c r="BP4121" i="1" s="1"/>
  <c r="BP4125" i="1" s="1"/>
  <c r="BP4126" i="1" s="1"/>
  <c r="BB4084" i="1"/>
  <c r="BB4121" i="1" s="1"/>
  <c r="BB4125" i="1" s="1"/>
  <c r="BB4126" i="1" s="1"/>
  <c r="BH4084" i="1"/>
  <c r="BH4121" i="1" s="1"/>
  <c r="BH4125" i="1" s="1"/>
  <c r="BH4126" i="1" s="1"/>
  <c r="BN4084" i="1"/>
  <c r="BN4121" i="1" s="1"/>
  <c r="BN4125" i="1" s="1"/>
  <c r="BN4126" i="1" s="1"/>
  <c r="BO4130" i="1"/>
  <c r="BO4163" i="1" s="1"/>
  <c r="BO4167" i="1" s="1"/>
  <c r="BO4168" i="1" s="1"/>
  <c r="BC4130" i="1"/>
  <c r="BC4163" i="1" s="1"/>
  <c r="BC4167" i="1" s="1"/>
  <c r="BC4168" i="1" s="1"/>
  <c r="BI4130" i="1"/>
  <c r="BI4163" i="1" s="1"/>
  <c r="BI4167" i="1" s="1"/>
  <c r="BI4168" i="1" s="1"/>
  <c r="BM4130" i="1"/>
  <c r="BM4163" i="1" s="1"/>
  <c r="BM4167" i="1" s="1"/>
  <c r="BM4168" i="1" s="1"/>
  <c r="BA4307" i="1"/>
  <c r="BA4341" i="1" s="1"/>
  <c r="BA4345" i="1" s="1"/>
  <c r="BA4346" i="1" s="1"/>
  <c r="BA3980" i="1"/>
  <c r="BA4013" i="1" s="1"/>
  <c r="BA4017" i="1" s="1"/>
  <c r="BA4018" i="1" s="1"/>
  <c r="BL3980" i="1"/>
  <c r="BL4013" i="1" s="1"/>
  <c r="BL4017" i="1" s="1"/>
  <c r="BL4018" i="1" s="1"/>
  <c r="BO3800" i="1"/>
  <c r="BO3835" i="1" s="1"/>
  <c r="BO3839" i="1" s="1"/>
  <c r="BO3840" i="1" s="1"/>
  <c r="BB3800" i="1"/>
  <c r="BB3835" i="1" s="1"/>
  <c r="BB3839" i="1" s="1"/>
  <c r="BB3840" i="1" s="1"/>
  <c r="BH3800" i="1"/>
  <c r="BH3835" i="1" s="1"/>
  <c r="BH3839" i="1" s="1"/>
  <c r="BH3840" i="1" s="1"/>
  <c r="BN3800" i="1"/>
  <c r="BN3835" i="1" s="1"/>
  <c r="BN3839" i="1" s="1"/>
  <c r="BN3840" i="1" s="1"/>
  <c r="BC3846" i="1"/>
  <c r="BC3880" i="1" s="1"/>
  <c r="BC3884" i="1" s="1"/>
  <c r="BC3885" i="1" s="1"/>
  <c r="BN3936" i="1"/>
  <c r="BN3969" i="1" s="1"/>
  <c r="BN3973" i="1" s="1"/>
  <c r="BN3974" i="1" s="1"/>
  <c r="BK4084" i="1"/>
  <c r="BK4121" i="1" s="1"/>
  <c r="BK4125" i="1" s="1"/>
  <c r="BK4126" i="1" s="1"/>
  <c r="BO3713" i="1"/>
  <c r="BO3744" i="1" s="1"/>
  <c r="BO3748" i="1" s="1"/>
  <c r="BO3749" i="1" s="1"/>
  <c r="BM3713" i="1"/>
  <c r="BM3744" i="1" s="1"/>
  <c r="BM3748" i="1" s="1"/>
  <c r="BM3749" i="1" s="1"/>
  <c r="BA3755" i="1"/>
  <c r="BA3789" i="1" s="1"/>
  <c r="BA3793" i="1" s="1"/>
  <c r="BA3794" i="1" s="1"/>
  <c r="BG3755" i="1"/>
  <c r="BG3789" i="1" s="1"/>
  <c r="BG3793" i="1" s="1"/>
  <c r="BG3794" i="1" s="1"/>
  <c r="BM3755" i="1"/>
  <c r="BM3789" i="1" s="1"/>
  <c r="BM3793" i="1" s="1"/>
  <c r="BM3794" i="1" s="1"/>
  <c r="BK3755" i="1"/>
  <c r="BK3789" i="1" s="1"/>
  <c r="BK3793" i="1" s="1"/>
  <c r="BK3794" i="1" s="1"/>
  <c r="BQ3755" i="1"/>
  <c r="BQ3789" i="1" s="1"/>
  <c r="BQ3793" i="1" s="1"/>
  <c r="BQ3794" i="1" s="1"/>
  <c r="BP3800" i="1"/>
  <c r="BP3835" i="1" s="1"/>
  <c r="BP3839" i="1" s="1"/>
  <c r="BP3840" i="1" s="1"/>
  <c r="BH3891" i="1"/>
  <c r="BH3925" i="1" s="1"/>
  <c r="BH3929" i="1" s="1"/>
  <c r="BH3930" i="1" s="1"/>
  <c r="BN3891" i="1"/>
  <c r="BN3925" i="1" s="1"/>
  <c r="BN3929" i="1" s="1"/>
  <c r="BN3930" i="1" s="1"/>
  <c r="BC3936" i="1"/>
  <c r="BC3969" i="1" s="1"/>
  <c r="BC3973" i="1" s="1"/>
  <c r="BC3974" i="1" s="1"/>
  <c r="BI3936" i="1"/>
  <c r="BI3969" i="1" s="1"/>
  <c r="BI3973" i="1" s="1"/>
  <c r="BI3974" i="1" s="1"/>
  <c r="BO3936" i="1"/>
  <c r="BO3969" i="1" s="1"/>
  <c r="BO3973" i="1" s="1"/>
  <c r="BO3974" i="1" s="1"/>
  <c r="BG3936" i="1"/>
  <c r="BG3969" i="1" s="1"/>
  <c r="BG3973" i="1" s="1"/>
  <c r="BG3974" i="1" s="1"/>
  <c r="BB3980" i="1"/>
  <c r="BB4013" i="1" s="1"/>
  <c r="BB4017" i="1" s="1"/>
  <c r="BB4018" i="1" s="1"/>
  <c r="BH3980" i="1"/>
  <c r="BH4013" i="1" s="1"/>
  <c r="BH4017" i="1" s="1"/>
  <c r="BH4018" i="1" s="1"/>
  <c r="BN3980" i="1"/>
  <c r="BN4013" i="1" s="1"/>
  <c r="BN4017" i="1" s="1"/>
  <c r="BN4018" i="1" s="1"/>
  <c r="BC4038" i="1"/>
  <c r="BI4038" i="1"/>
  <c r="BO4038" i="1"/>
  <c r="BM4038" i="1"/>
  <c r="BM4075" i="1" s="1"/>
  <c r="BM4079" i="1" s="1"/>
  <c r="BM4080" i="1" s="1"/>
  <c r="BL4130" i="1"/>
  <c r="BL4163" i="1" s="1"/>
  <c r="BL4167" i="1" s="1"/>
  <c r="BL4168" i="1" s="1"/>
  <c r="BA4174" i="1"/>
  <c r="BA4209" i="1" s="1"/>
  <c r="BA4213" i="1" s="1"/>
  <c r="BA4214" i="1" s="1"/>
  <c r="BG4263" i="1"/>
  <c r="BG4296" i="1" s="1"/>
  <c r="BG4300" i="1" s="1"/>
  <c r="BG4301" i="1" s="1"/>
  <c r="BL4307" i="1"/>
  <c r="BL4341" i="1" s="1"/>
  <c r="BL4345" i="1" s="1"/>
  <c r="BL4346" i="1" s="1"/>
  <c r="BJ4307" i="1"/>
  <c r="BJ4341" i="1" s="1"/>
  <c r="BJ4345" i="1" s="1"/>
  <c r="BJ4346" i="1" s="1"/>
  <c r="BO4398" i="1"/>
  <c r="BO4434" i="1" s="1"/>
  <c r="BO4438" i="1" s="1"/>
  <c r="BO4439" i="1" s="1"/>
  <c r="BC4581" i="1"/>
  <c r="BC4615" i="1" s="1"/>
  <c r="BC4619" i="1" s="1"/>
  <c r="BC4620" i="1" s="1"/>
  <c r="BK4626" i="1"/>
  <c r="BK4655" i="1" s="1"/>
  <c r="BK4659" i="1" s="1"/>
  <c r="BK4660" i="1" s="1"/>
  <c r="BI4666" i="1"/>
  <c r="BI4696" i="1" s="1"/>
  <c r="BI4700" i="1" s="1"/>
  <c r="BI4701" i="1" s="1"/>
  <c r="BI4725" i="1"/>
  <c r="BI4714" i="1" s="1"/>
  <c r="BI4741" i="1" s="1"/>
  <c r="BL4263" i="1"/>
  <c r="BL4296" i="1" s="1"/>
  <c r="BL4300" i="1" s="1"/>
  <c r="BL4301" i="1" s="1"/>
  <c r="BP4398" i="1"/>
  <c r="BP4434" i="1" s="1"/>
  <c r="BP4438" i="1" s="1"/>
  <c r="BP4439" i="1" s="1"/>
  <c r="BC4725" i="1"/>
  <c r="BC4714" i="1" s="1"/>
  <c r="BC4741" i="1" s="1"/>
  <c r="BK4725" i="1"/>
  <c r="BK4714" i="1" s="1"/>
  <c r="BK4741" i="1" s="1"/>
  <c r="BK4398" i="1"/>
  <c r="BK4434" i="1" s="1"/>
  <c r="BK4438" i="1" s="1"/>
  <c r="BK4439" i="1" s="1"/>
  <c r="BQ4398" i="1"/>
  <c r="BQ4434" i="1" s="1"/>
  <c r="BQ4438" i="1" s="1"/>
  <c r="BQ4439" i="1" s="1"/>
  <c r="BI4398" i="1"/>
  <c r="BI4434" i="1" s="1"/>
  <c r="BI4438" i="1" s="1"/>
  <c r="BI4439" i="1" s="1"/>
  <c r="BL4489" i="1"/>
  <c r="BL4529" i="1" s="1"/>
  <c r="BL4533" i="1" s="1"/>
  <c r="BL4534" i="1" s="1"/>
  <c r="BL4666" i="1"/>
  <c r="BL4696" i="1" s="1"/>
  <c r="BL4700" i="1" s="1"/>
  <c r="BL4701" i="1" s="1"/>
  <c r="BQ4220" i="1"/>
  <c r="BQ4252" i="1" s="1"/>
  <c r="BQ4256" i="1" s="1"/>
  <c r="BQ4257" i="1" s="1"/>
  <c r="BH4352" i="1"/>
  <c r="BH4387" i="1" s="1"/>
  <c r="BH4391" i="1" s="1"/>
  <c r="BH4392" i="1" s="1"/>
  <c r="BN4489" i="1"/>
  <c r="BN4529" i="1" s="1"/>
  <c r="BN4533" i="1" s="1"/>
  <c r="BN4534" i="1" s="1"/>
  <c r="BN4626" i="1"/>
  <c r="BN4655" i="1" s="1"/>
  <c r="BN4659" i="1" s="1"/>
  <c r="BN4660" i="1" s="1"/>
  <c r="BM4725" i="1"/>
  <c r="BM4714" i="1" s="1"/>
  <c r="BM4741" i="1" s="1"/>
  <c r="BK4307" i="1"/>
  <c r="BK4341" i="1" s="1"/>
  <c r="BK4345" i="1" s="1"/>
  <c r="BK4346" i="1" s="1"/>
  <c r="BL4398" i="1"/>
  <c r="BL4434" i="1" s="1"/>
  <c r="BL4438" i="1" s="1"/>
  <c r="BL4439" i="1" s="1"/>
  <c r="BA4444" i="1"/>
  <c r="BA4478" i="1" s="1"/>
  <c r="BA4482" i="1" s="1"/>
  <c r="BA4483" i="1" s="1"/>
  <c r="BH4581" i="1"/>
  <c r="BH4615" i="1" s="1"/>
  <c r="BH4619" i="1" s="1"/>
  <c r="BH4620" i="1" s="1"/>
  <c r="BN4581" i="1"/>
  <c r="BN4615" i="1" s="1"/>
  <c r="BN4619" i="1" s="1"/>
  <c r="BN4620" i="1" s="1"/>
  <c r="BH4626" i="1"/>
  <c r="BH4655" i="1" s="1"/>
  <c r="BH4659" i="1" s="1"/>
  <c r="BH4660" i="1" s="1"/>
  <c r="BO4725" i="1"/>
  <c r="BO4714" i="1" s="1"/>
  <c r="BO4741" i="1" s="1"/>
  <c r="X784" i="1"/>
  <c r="X815" i="1" s="1"/>
  <c r="X819" i="1" s="1"/>
  <c r="X820" i="1" s="1"/>
  <c r="J1665" i="1"/>
  <c r="T2288" i="1"/>
  <c r="T2287" i="1" s="1"/>
  <c r="T744" i="1"/>
  <c r="T773" i="1" s="1"/>
  <c r="T777" i="1" s="1"/>
  <c r="T778" i="1" s="1"/>
  <c r="M905" i="1"/>
  <c r="M932" i="1" s="1"/>
  <c r="M936" i="1" s="1"/>
  <c r="M937" i="1" s="1"/>
  <c r="M1357" i="1"/>
  <c r="M1387" i="1" s="1"/>
  <c r="M1391" i="1" s="1"/>
  <c r="M1392" i="1" s="1"/>
  <c r="L1357" i="1"/>
  <c r="L1387" i="1" s="1"/>
  <c r="L1391" i="1" s="1"/>
  <c r="L1392" i="1" s="1"/>
  <c r="T2400" i="1"/>
  <c r="T2432" i="1" s="1"/>
  <c r="T2436" i="1" s="1"/>
  <c r="S2446" i="1"/>
  <c r="S2476" i="1" s="1"/>
  <c r="P2829" i="1"/>
  <c r="J2841" i="1"/>
  <c r="P2841" i="1"/>
  <c r="V2841" i="1"/>
  <c r="AA2881" i="1"/>
  <c r="AA2880" i="1" s="1"/>
  <c r="Y3314" i="1"/>
  <c r="U4130" i="1"/>
  <c r="U4163" i="1" s="1"/>
  <c r="U4167" i="1" s="1"/>
  <c r="U4168" i="1" s="1"/>
  <c r="AA4130" i="1"/>
  <c r="AA4163" i="1" s="1"/>
  <c r="AA4167" i="1" s="1"/>
  <c r="AA4168" i="1" s="1"/>
  <c r="M4174" i="1"/>
  <c r="M4209" i="1" s="1"/>
  <c r="M4213" i="1" s="1"/>
  <c r="M4214" i="1" s="1"/>
  <c r="S4174" i="1"/>
  <c r="S4209" i="1" s="1"/>
  <c r="S4213" i="1" s="1"/>
  <c r="S4214" i="1" s="1"/>
  <c r="Y4174" i="1"/>
  <c r="Y4209" i="1" s="1"/>
  <c r="Y4213" i="1" s="1"/>
  <c r="Y4214" i="1" s="1"/>
  <c r="AP89" i="1"/>
  <c r="AP120" i="1" s="1"/>
  <c r="AP124" i="1" s="1"/>
  <c r="AP125" i="1" s="1"/>
  <c r="AV89" i="1"/>
  <c r="AV120" i="1" s="1"/>
  <c r="AV124" i="1" s="1"/>
  <c r="AV125" i="1" s="1"/>
  <c r="AU212" i="1"/>
  <c r="AU240" i="1" s="1"/>
  <c r="AU244" i="1" s="1"/>
  <c r="AU245" i="1" s="1"/>
  <c r="AO212" i="1"/>
  <c r="AO240" i="1" s="1"/>
  <c r="AO244" i="1" s="1"/>
  <c r="AO245" i="1" s="1"/>
  <c r="AO292" i="1"/>
  <c r="AO323" i="1" s="1"/>
  <c r="AO327" i="1" s="1"/>
  <c r="AO328" i="1" s="1"/>
  <c r="Z744" i="1"/>
  <c r="Z773" i="1" s="1"/>
  <c r="Z777" i="1" s="1"/>
  <c r="Z778" i="1" s="1"/>
  <c r="S1586" i="1"/>
  <c r="S1575" i="1" s="1"/>
  <c r="L2110" i="1"/>
  <c r="L2142" i="1" s="1"/>
  <c r="L2146" i="1" s="1"/>
  <c r="L2147" i="1" s="1"/>
  <c r="R2110" i="1"/>
  <c r="R2142" i="1" s="1"/>
  <c r="R2146" i="1" s="1"/>
  <c r="R2147" i="1" s="1"/>
  <c r="X2110" i="1"/>
  <c r="X2142" i="1" s="1"/>
  <c r="X2146" i="1" s="1"/>
  <c r="X2147" i="1" s="1"/>
  <c r="W2194" i="1"/>
  <c r="W2225" i="1" s="1"/>
  <c r="W2229" i="1" s="1"/>
  <c r="W2230" i="1" s="1"/>
  <c r="V2829" i="1"/>
  <c r="V2828" i="1" s="1"/>
  <c r="Q3098" i="1"/>
  <c r="Q3087" i="1" s="1"/>
  <c r="L3936" i="1"/>
  <c r="L3969" i="1" s="1"/>
  <c r="L3973" i="1" s="1"/>
  <c r="L3974" i="1" s="1"/>
  <c r="R3936" i="1"/>
  <c r="R3969" i="1" s="1"/>
  <c r="R3973" i="1" s="1"/>
  <c r="R3974" i="1" s="1"/>
  <c r="X3936" i="1"/>
  <c r="X3969" i="1" s="1"/>
  <c r="X3973" i="1" s="1"/>
  <c r="X3974" i="1" s="1"/>
  <c r="AN48" i="1"/>
  <c r="AT25" i="1"/>
  <c r="AV212" i="1"/>
  <c r="AV240" i="1" s="1"/>
  <c r="AV244" i="1" s="1"/>
  <c r="AV245" i="1" s="1"/>
  <c r="AV376" i="1"/>
  <c r="AV404" i="1" s="1"/>
  <c r="AV408" i="1" s="1"/>
  <c r="AV409" i="1" s="1"/>
  <c r="AI1067" i="1"/>
  <c r="AI1097" i="1" s="1"/>
  <c r="AI1101" i="1" s="1"/>
  <c r="AI1102" i="1" s="1"/>
  <c r="K622" i="1"/>
  <c r="K652" i="1" s="1"/>
  <c r="K656" i="1" s="1"/>
  <c r="K657" i="1" s="1"/>
  <c r="Q1439" i="1"/>
  <c r="Q1470" i="1" s="1"/>
  <c r="Q1474" i="1" s="1"/>
  <c r="Q1475" i="1" s="1"/>
  <c r="L3275" i="1"/>
  <c r="L3274" i="1" s="1"/>
  <c r="T3476" i="1"/>
  <c r="U3980" i="1"/>
  <c r="U4013" i="1" s="1"/>
  <c r="U4017" i="1" s="1"/>
  <c r="U4018" i="1" s="1"/>
  <c r="AA4038" i="1"/>
  <c r="AA4075" i="1" s="1"/>
  <c r="AA4079" i="1" s="1"/>
  <c r="AA4080" i="1" s="1"/>
  <c r="AS131" i="1"/>
  <c r="AS161" i="1" s="1"/>
  <c r="AS165" i="1" s="1"/>
  <c r="AS166" i="1" s="1"/>
  <c r="M826" i="1"/>
  <c r="M853" i="1" s="1"/>
  <c r="M857" i="1" s="1"/>
  <c r="M858" i="1" s="1"/>
  <c r="M1191" i="1"/>
  <c r="M1221" i="1" s="1"/>
  <c r="M1225" i="1" s="1"/>
  <c r="M1226" i="1" s="1"/>
  <c r="S1191" i="1"/>
  <c r="S1221" i="1" s="1"/>
  <c r="S1225" i="1" s="1"/>
  <c r="S1226" i="1" s="1"/>
  <c r="Y1191" i="1"/>
  <c r="Y1221" i="1" s="1"/>
  <c r="Y1225" i="1" s="1"/>
  <c r="Y1226" i="1" s="1"/>
  <c r="N2288" i="1"/>
  <c r="N2287" i="1" s="1"/>
  <c r="Z3800" i="1"/>
  <c r="Z3835" i="1" s="1"/>
  <c r="Z3839" i="1" s="1"/>
  <c r="Z3840" i="1" s="1"/>
  <c r="V3980" i="1"/>
  <c r="AR31" i="1"/>
  <c r="AR30" i="1" s="1"/>
  <c r="AP172" i="1"/>
  <c r="AP201" i="1" s="1"/>
  <c r="AP205" i="1" s="1"/>
  <c r="AP206" i="1" s="1"/>
  <c r="AH172" i="1"/>
  <c r="AH201" i="1" s="1"/>
  <c r="AH205" i="1" s="1"/>
  <c r="AH206" i="1" s="1"/>
  <c r="AT172" i="1"/>
  <c r="AT201" i="1" s="1"/>
  <c r="AT205" i="1" s="1"/>
  <c r="AT206" i="1" s="1"/>
  <c r="AL212" i="1"/>
  <c r="AL240" i="1" s="1"/>
  <c r="AL244" i="1" s="1"/>
  <c r="AL245" i="1" s="1"/>
  <c r="AO539" i="1"/>
  <c r="AO569" i="1" s="1"/>
  <c r="AO573" i="1" s="1"/>
  <c r="AO574" i="1" s="1"/>
  <c r="AU539" i="1"/>
  <c r="AU569" i="1" s="1"/>
  <c r="AU573" i="1" s="1"/>
  <c r="AU574" i="1" s="1"/>
  <c r="Y2642" i="1"/>
  <c r="Y2631" i="1" s="1"/>
  <c r="W2951" i="1"/>
  <c r="W2950" i="1" s="1"/>
  <c r="Z3515" i="1"/>
  <c r="M4220" i="1"/>
  <c r="M4252" i="1" s="1"/>
  <c r="M4256" i="1" s="1"/>
  <c r="M4257" i="1" s="1"/>
  <c r="S4220" i="1"/>
  <c r="Y4220" i="1"/>
  <c r="Y4252" i="1" s="1"/>
  <c r="Y4256" i="1" s="1"/>
  <c r="Y4257" i="1" s="1"/>
  <c r="S4444" i="1"/>
  <c r="S4478" i="1" s="1"/>
  <c r="S4482" i="1" s="1"/>
  <c r="S4483" i="1" s="1"/>
  <c r="AL48" i="1"/>
  <c r="AL78" i="1" s="1"/>
  <c r="AL2354" i="1"/>
  <c r="AK415" i="1"/>
  <c r="AN539" i="1"/>
  <c r="AN569" i="1" s="1"/>
  <c r="AN573" i="1" s="1"/>
  <c r="AN574" i="1" s="1"/>
  <c r="AP744" i="1"/>
  <c r="AP773" i="1" s="1"/>
  <c r="AP777" i="1" s="1"/>
  <c r="AP778" i="1" s="1"/>
  <c r="AG744" i="1"/>
  <c r="AG773" i="1" s="1"/>
  <c r="AG777" i="1" s="1"/>
  <c r="AG778" i="1" s="1"/>
  <c r="AM744" i="1"/>
  <c r="AM773" i="1" s="1"/>
  <c r="AM777" i="1" s="1"/>
  <c r="AM778" i="1" s="1"/>
  <c r="AS744" i="1"/>
  <c r="AS773" i="1" s="1"/>
  <c r="AS777" i="1" s="1"/>
  <c r="AS778" i="1" s="1"/>
  <c r="AP984" i="1"/>
  <c r="AP1015" i="1" s="1"/>
  <c r="AP1019" i="1" s="1"/>
  <c r="AP1020" i="1" s="1"/>
  <c r="AV984" i="1"/>
  <c r="AV1015" i="1" s="1"/>
  <c r="AV1019" i="1" s="1"/>
  <c r="AV1020" i="1" s="1"/>
  <c r="AF1108" i="1"/>
  <c r="AF1138" i="1" s="1"/>
  <c r="AF1142" i="1" s="1"/>
  <c r="AF1143" i="1" s="1"/>
  <c r="AI1586" i="1"/>
  <c r="AI1575" i="1" s="1"/>
  <c r="AK1644" i="1"/>
  <c r="AQ1768" i="1"/>
  <c r="AQ1799" i="1" s="1"/>
  <c r="AQ1803" i="1" s="1"/>
  <c r="AQ1804" i="1" s="1"/>
  <c r="AE2194" i="1"/>
  <c r="AE2225" i="1" s="1"/>
  <c r="AK2194" i="1"/>
  <c r="AQ2194" i="1"/>
  <c r="AQ2225" i="1" s="1"/>
  <c r="AQ2229" i="1" s="1"/>
  <c r="AQ2230" i="1" s="1"/>
  <c r="AM2333" i="1"/>
  <c r="AK2491" i="1"/>
  <c r="AK2522" i="1" s="1"/>
  <c r="AQ2824" i="1"/>
  <c r="AQ2823" i="1" s="1"/>
  <c r="AH2864" i="1"/>
  <c r="AH2853" i="1" s="1"/>
  <c r="AI2951" i="1"/>
  <c r="AI2950" i="1" s="1"/>
  <c r="AK3000" i="1"/>
  <c r="AK2989" i="1" s="1"/>
  <c r="AM3052" i="1"/>
  <c r="AM3041" i="1" s="1"/>
  <c r="AM3071" i="1" s="1"/>
  <c r="AM3077" i="1" s="1"/>
  <c r="AM3080" i="1" s="1"/>
  <c r="AG3132" i="1"/>
  <c r="AG3131" i="1" s="1"/>
  <c r="AK3162" i="1"/>
  <c r="AL3265" i="1"/>
  <c r="AL3264" i="1" s="1"/>
  <c r="AS3348" i="1"/>
  <c r="AS3347" i="1" s="1"/>
  <c r="AN3364" i="1"/>
  <c r="AF3846" i="1"/>
  <c r="AF3880" i="1" s="1"/>
  <c r="AF3884" i="1" s="1"/>
  <c r="AF3885" i="1" s="1"/>
  <c r="AI4174" i="1"/>
  <c r="AI4209" i="1" s="1"/>
  <c r="AI4213" i="1" s="1"/>
  <c r="AI4214" i="1" s="1"/>
  <c r="AL4444" i="1"/>
  <c r="AL4478" i="1" s="1"/>
  <c r="AL4482" i="1" s="1"/>
  <c r="AL4483" i="1" s="1"/>
  <c r="AF826" i="1"/>
  <c r="AF853" i="1" s="1"/>
  <c r="AF857" i="1" s="1"/>
  <c r="AF858" i="1" s="1"/>
  <c r="AR826" i="1"/>
  <c r="AR853" i="1" s="1"/>
  <c r="AR857" i="1" s="1"/>
  <c r="AR858" i="1" s="1"/>
  <c r="AG1108" i="1"/>
  <c r="AG1138" i="1" s="1"/>
  <c r="AG1142" i="1" s="1"/>
  <c r="AG1143" i="1" s="1"/>
  <c r="AF1273" i="1"/>
  <c r="AF1304" i="1" s="1"/>
  <c r="AF1308" i="1" s="1"/>
  <c r="AF1309" i="1" s="1"/>
  <c r="AU1357" i="1"/>
  <c r="AU1387" i="1" s="1"/>
  <c r="AU1391" i="1" s="1"/>
  <c r="AU1392" i="1" s="1"/>
  <c r="AH1398" i="1"/>
  <c r="AH1428" i="1" s="1"/>
  <c r="AH1432" i="1" s="1"/>
  <c r="AH1433" i="1" s="1"/>
  <c r="AN1398" i="1"/>
  <c r="AN1428" i="1" s="1"/>
  <c r="AN1432" i="1" s="1"/>
  <c r="AN1433" i="1" s="1"/>
  <c r="AP1439" i="1"/>
  <c r="AP1470" i="1" s="1"/>
  <c r="AP1474" i="1" s="1"/>
  <c r="AP1475" i="1" s="1"/>
  <c r="AS1439" i="1"/>
  <c r="AS1470" i="1" s="1"/>
  <c r="AS1474" i="1" s="1"/>
  <c r="AS1475" i="1" s="1"/>
  <c r="AQ1496" i="1"/>
  <c r="AQ1485" i="1" s="1"/>
  <c r="AQ1513" i="1" s="1"/>
  <c r="AH1608" i="1"/>
  <c r="AH1607" i="1" s="1"/>
  <c r="AP1626" i="1"/>
  <c r="AV1626" i="1"/>
  <c r="AM1644" i="1"/>
  <c r="AS1852" i="1"/>
  <c r="AS1882" i="1" s="1"/>
  <c r="AS1886" i="1" s="1"/>
  <c r="AS1887" i="1" s="1"/>
  <c r="AF1936" i="1"/>
  <c r="AF1967" i="1" s="1"/>
  <c r="AF1971" i="1" s="1"/>
  <c r="AF1972" i="1" s="1"/>
  <c r="AR1936" i="1"/>
  <c r="AR1967" i="1" s="1"/>
  <c r="AR1971" i="1" s="1"/>
  <c r="AR1972" i="1" s="1"/>
  <c r="AM1978" i="1"/>
  <c r="AM2110" i="1"/>
  <c r="AM2142" i="1" s="1"/>
  <c r="AM2146" i="1" s="1"/>
  <c r="AM2147" i="1" s="1"/>
  <c r="AF2194" i="1"/>
  <c r="AF2225" i="1" s="1"/>
  <c r="AF2229" i="1" s="1"/>
  <c r="AF2230" i="1" s="1"/>
  <c r="AL2194" i="1"/>
  <c r="AL2225" i="1" s="1"/>
  <c r="AL2229" i="1" s="1"/>
  <c r="AL2230" i="1" s="1"/>
  <c r="AR2194" i="1"/>
  <c r="AR2225" i="1" s="1"/>
  <c r="AR2229" i="1" s="1"/>
  <c r="AR2230" i="1" s="1"/>
  <c r="AH3410" i="1"/>
  <c r="AT3410" i="1"/>
  <c r="AI3435" i="1"/>
  <c r="AI3465" i="1" s="1"/>
  <c r="AI3469" i="1" s="1"/>
  <c r="AI3470" i="1" s="1"/>
  <c r="AP3609" i="1"/>
  <c r="AP3643" i="1" s="1"/>
  <c r="AP3647" i="1" s="1"/>
  <c r="AP3648" i="1" s="1"/>
  <c r="AV4130" i="1"/>
  <c r="AV4163" i="1" s="1"/>
  <c r="AV4167" i="1" s="1"/>
  <c r="AV4168" i="1" s="1"/>
  <c r="AI4220" i="1"/>
  <c r="AI4252" i="1" s="1"/>
  <c r="AI4256" i="1" s="1"/>
  <c r="AI4257" i="1" s="1"/>
  <c r="AO4220" i="1"/>
  <c r="AO4252" i="1" s="1"/>
  <c r="AO4256" i="1" s="1"/>
  <c r="AO4257" i="1" s="1"/>
  <c r="AU4220" i="1"/>
  <c r="AU4252" i="1" s="1"/>
  <c r="AU4256" i="1" s="1"/>
  <c r="AU4257" i="1" s="1"/>
  <c r="AM4398" i="1"/>
  <c r="AM4434" i="1" s="1"/>
  <c r="AM4438" i="1" s="1"/>
  <c r="AM4439" i="1" s="1"/>
  <c r="AI4666" i="1"/>
  <c r="AI4696" i="1" s="1"/>
  <c r="AI4700" i="1" s="1"/>
  <c r="AI4701" i="1" s="1"/>
  <c r="AI4725" i="1"/>
  <c r="AI4714" i="1" s="1"/>
  <c r="AI4741" i="1" s="1"/>
  <c r="AF251" i="1"/>
  <c r="AF281" i="1" s="1"/>
  <c r="AF285" i="1" s="1"/>
  <c r="AF286" i="1" s="1"/>
  <c r="AN334" i="1"/>
  <c r="AN365" i="1" s="1"/>
  <c r="AN369" i="1" s="1"/>
  <c r="AN370" i="1" s="1"/>
  <c r="AT334" i="1"/>
  <c r="AT365" i="1" s="1"/>
  <c r="AT369" i="1" s="1"/>
  <c r="AT370" i="1" s="1"/>
  <c r="AQ376" i="1"/>
  <c r="AQ404" i="1" s="1"/>
  <c r="AQ408" i="1" s="1"/>
  <c r="AQ409" i="1" s="1"/>
  <c r="AM415" i="1"/>
  <c r="AM442" i="1" s="1"/>
  <c r="AM446" i="1" s="1"/>
  <c r="AM447" i="1" s="1"/>
  <c r="AT453" i="1"/>
  <c r="AT487" i="1" s="1"/>
  <c r="AT491" i="1" s="1"/>
  <c r="AT492" i="1" s="1"/>
  <c r="AE498" i="1"/>
  <c r="AF784" i="1"/>
  <c r="AF815" i="1" s="1"/>
  <c r="AF819" i="1" s="1"/>
  <c r="AF820" i="1" s="1"/>
  <c r="AO864" i="1"/>
  <c r="AO894" i="1" s="1"/>
  <c r="AO898" i="1" s="1"/>
  <c r="AO899" i="1" s="1"/>
  <c r="AR1496" i="1"/>
  <c r="AR1485" i="1" s="1"/>
  <c r="AR1513" i="1" s="1"/>
  <c r="AP1586" i="1"/>
  <c r="AP1575" i="1" s="1"/>
  <c r="AK1608" i="1"/>
  <c r="AI1683" i="1"/>
  <c r="AI1716" i="1" s="1"/>
  <c r="AI1720" i="1" s="1"/>
  <c r="AI1721" i="1" s="1"/>
  <c r="AP1852" i="1"/>
  <c r="AP1882" i="1" s="1"/>
  <c r="AP1886" i="1" s="1"/>
  <c r="AP1887" i="1" s="1"/>
  <c r="AH2028" i="1"/>
  <c r="AH2058" i="1" s="1"/>
  <c r="AH2062" i="1" s="1"/>
  <c r="AH2063" i="1" s="1"/>
  <c r="AT2028" i="1"/>
  <c r="AT2058" i="1" s="1"/>
  <c r="AT2062" i="1" s="1"/>
  <c r="AT2063" i="1" s="1"/>
  <c r="AU2252" i="1"/>
  <c r="AU2241" i="1" s="1"/>
  <c r="AK2288" i="1"/>
  <c r="AL2318" i="1"/>
  <c r="AH2446" i="1"/>
  <c r="AH2476" i="1" s="1"/>
  <c r="AT2446" i="1"/>
  <c r="AT2476" i="1" s="1"/>
  <c r="AT2480" i="1" s="1"/>
  <c r="AT2481" i="1" s="1"/>
  <c r="AR2642" i="1"/>
  <c r="AR2631" i="1" s="1"/>
  <c r="AU2736" i="1"/>
  <c r="AU2735" i="1" s="1"/>
  <c r="AO2917" i="1"/>
  <c r="AO2906" i="1" s="1"/>
  <c r="AT3000" i="1"/>
  <c r="AT2989" i="1" s="1"/>
  <c r="AS3052" i="1"/>
  <c r="AS3041" i="1" s="1"/>
  <c r="AS3071" i="1" s="1"/>
  <c r="AI3098" i="1"/>
  <c r="AI3087" i="1" s="1"/>
  <c r="AR3162" i="1"/>
  <c r="AR3161" i="1" s="1"/>
  <c r="AI3195" i="1"/>
  <c r="AI3184" i="1" s="1"/>
  <c r="AI3220" i="1" s="1"/>
  <c r="AV3314" i="1"/>
  <c r="AG3800" i="1"/>
  <c r="AG3835" i="1" s="1"/>
  <c r="AG3839" i="1" s="1"/>
  <c r="AG3840" i="1" s="1"/>
  <c r="AV4489" i="1"/>
  <c r="AV4529" i="1" s="1"/>
  <c r="AV4533" i="1" s="1"/>
  <c r="AV4534" i="1" s="1"/>
  <c r="AS334" i="1"/>
  <c r="AS365" i="1" s="1"/>
  <c r="AS369" i="1" s="1"/>
  <c r="AS370" i="1" s="1"/>
  <c r="AF415" i="1"/>
  <c r="AF442" i="1" s="1"/>
  <c r="AF446" i="1" s="1"/>
  <c r="AF447" i="1" s="1"/>
  <c r="AR415" i="1"/>
  <c r="AR442" i="1" s="1"/>
  <c r="AR446" i="1" s="1"/>
  <c r="AR447" i="1" s="1"/>
  <c r="AG580" i="1"/>
  <c r="AG611" i="1" s="1"/>
  <c r="AG615" i="1" s="1"/>
  <c r="AG616" i="1" s="1"/>
  <c r="AG663" i="1"/>
  <c r="AG692" i="1" s="1"/>
  <c r="AG696" i="1" s="1"/>
  <c r="AG697" i="1" s="1"/>
  <c r="AG784" i="1"/>
  <c r="AG815" i="1" s="1"/>
  <c r="AG819" i="1" s="1"/>
  <c r="AG820" i="1" s="1"/>
  <c r="AP864" i="1"/>
  <c r="AP894" i="1" s="1"/>
  <c r="AP898" i="1" s="1"/>
  <c r="AP899" i="1" s="1"/>
  <c r="AV864" i="1"/>
  <c r="AV894" i="1" s="1"/>
  <c r="AV898" i="1" s="1"/>
  <c r="AV899" i="1" s="1"/>
  <c r="AO1727" i="1"/>
  <c r="AO1757" i="1" s="1"/>
  <c r="AO1761" i="1" s="1"/>
  <c r="AO1762" i="1" s="1"/>
  <c r="AS1978" i="1"/>
  <c r="AE2300" i="1"/>
  <c r="AK2300" i="1"/>
  <c r="AQ2300" i="1"/>
  <c r="AE2344" i="1"/>
  <c r="AF2537" i="1"/>
  <c r="AF2571" i="1" s="1"/>
  <c r="AL2537" i="1"/>
  <c r="AL2571" i="1" s="1"/>
  <c r="AR2537" i="1"/>
  <c r="AR2571" i="1" s="1"/>
  <c r="AU2333" i="1"/>
  <c r="AG2659" i="1"/>
  <c r="AG2658" i="1" s="1"/>
  <c r="AH3314" i="1"/>
  <c r="AF3609" i="1"/>
  <c r="AF3643" i="1" s="1"/>
  <c r="AF3647" i="1" s="1"/>
  <c r="AF3648" i="1" s="1"/>
  <c r="AL3609" i="1"/>
  <c r="AL3643" i="1" s="1"/>
  <c r="AL3647" i="1" s="1"/>
  <c r="AL3648" i="1" s="1"/>
  <c r="AT3713" i="1"/>
  <c r="AT3744" i="1" s="1"/>
  <c r="AT3748" i="1" s="1"/>
  <c r="AT3749" i="1" s="1"/>
  <c r="AU3755" i="1"/>
  <c r="AU3789" i="1" s="1"/>
  <c r="AU3793" i="1" s="1"/>
  <c r="AU3794" i="1" s="1"/>
  <c r="AG334" i="1"/>
  <c r="AG365" i="1" s="1"/>
  <c r="AG369" i="1" s="1"/>
  <c r="AG370" i="1" s="1"/>
  <c r="AI376" i="1"/>
  <c r="AI404" i="1" s="1"/>
  <c r="AI408" i="1" s="1"/>
  <c r="AI409" i="1" s="1"/>
  <c r="AS376" i="1"/>
  <c r="AS404" i="1" s="1"/>
  <c r="AS408" i="1" s="1"/>
  <c r="AS409" i="1" s="1"/>
  <c r="AS415" i="1"/>
  <c r="AS442" i="1" s="1"/>
  <c r="AS446" i="1" s="1"/>
  <c r="AS447" i="1" s="1"/>
  <c r="AM453" i="1"/>
  <c r="AM487" i="1" s="1"/>
  <c r="AM491" i="1" s="1"/>
  <c r="AM492" i="1" s="1"/>
  <c r="AS498" i="1"/>
  <c r="AS528" i="1" s="1"/>
  <c r="AS532" i="1" s="1"/>
  <c r="AS533" i="1" s="1"/>
  <c r="AO622" i="1"/>
  <c r="AO652" i="1" s="1"/>
  <c r="AO656" i="1" s="1"/>
  <c r="AO657" i="1" s="1"/>
  <c r="AF663" i="1"/>
  <c r="AF692" i="1" s="1"/>
  <c r="AF696" i="1" s="1"/>
  <c r="AF697" i="1" s="1"/>
  <c r="AR663" i="1"/>
  <c r="AR692" i="1" s="1"/>
  <c r="AR696" i="1" s="1"/>
  <c r="AR697" i="1" s="1"/>
  <c r="AH784" i="1"/>
  <c r="AH815" i="1" s="1"/>
  <c r="AH819" i="1" s="1"/>
  <c r="AH820" i="1" s="1"/>
  <c r="AH984" i="1"/>
  <c r="AH1015" i="1" s="1"/>
  <c r="AH1019" i="1" s="1"/>
  <c r="AH1020" i="1" s="1"/>
  <c r="AP1273" i="1"/>
  <c r="AP1304" i="1" s="1"/>
  <c r="AP1308" i="1" s="1"/>
  <c r="AP1309" i="1" s="1"/>
  <c r="AG1496" i="1"/>
  <c r="AG1485" i="1" s="1"/>
  <c r="AG1513" i="1" s="1"/>
  <c r="AT1496" i="1"/>
  <c r="AT1485" i="1" s="1"/>
  <c r="AT1513" i="1" s="1"/>
  <c r="AM1538" i="1"/>
  <c r="AM1528" i="1" s="1"/>
  <c r="AM1560" i="1" s="1"/>
  <c r="AH1594" i="1"/>
  <c r="AH1593" i="1" s="1"/>
  <c r="AG1644" i="1"/>
  <c r="AS1644" i="1"/>
  <c r="AO1661" i="1"/>
  <c r="AO1660" i="1" s="1"/>
  <c r="AM1665" i="1"/>
  <c r="AM1664" i="1" s="1"/>
  <c r="AV1727" i="1"/>
  <c r="AV1757" i="1" s="1"/>
  <c r="AV1761" i="1" s="1"/>
  <c r="AV1762" i="1" s="1"/>
  <c r="AG2333" i="1"/>
  <c r="AI2329" i="1"/>
  <c r="AU2329" i="1"/>
  <c r="AG2642" i="1"/>
  <c r="AG2631" i="1" s="1"/>
  <c r="AO3098" i="1"/>
  <c r="AO3087" i="1" s="1"/>
  <c r="AP3297" i="1"/>
  <c r="AV3297" i="1"/>
  <c r="AT4084" i="1"/>
  <c r="AT4121" i="1" s="1"/>
  <c r="AT4125" i="1" s="1"/>
  <c r="AT4126" i="1" s="1"/>
  <c r="AU4174" i="1"/>
  <c r="AU4209" i="1" s="1"/>
  <c r="AU4213" i="1" s="1"/>
  <c r="AU4214" i="1" s="1"/>
  <c r="AO4174" i="1"/>
  <c r="AO4209" i="1" s="1"/>
  <c r="AO4213" i="1" s="1"/>
  <c r="AO4214" i="1" s="1"/>
  <c r="AP4307" i="1"/>
  <c r="AI4352" i="1"/>
  <c r="AI4387" i="1" s="1"/>
  <c r="AI4391" i="1" s="1"/>
  <c r="AI4392" i="1" s="1"/>
  <c r="AO4352" i="1"/>
  <c r="AO4387" i="1" s="1"/>
  <c r="AO4391" i="1" s="1"/>
  <c r="AO4392" i="1" s="1"/>
  <c r="AU4352" i="1"/>
  <c r="AU4387" i="1" s="1"/>
  <c r="AU4391" i="1" s="1"/>
  <c r="AU4392" i="1" s="1"/>
  <c r="AH453" i="1"/>
  <c r="AH487" i="1" s="1"/>
  <c r="AH491" i="1" s="1"/>
  <c r="AH492" i="1" s="1"/>
  <c r="AN453" i="1"/>
  <c r="AN487" i="1" s="1"/>
  <c r="AN491" i="1" s="1"/>
  <c r="AN492" i="1" s="1"/>
  <c r="AP498" i="1"/>
  <c r="AP528" i="1" s="1"/>
  <c r="AP532" i="1" s="1"/>
  <c r="AP533" i="1" s="1"/>
  <c r="AV498" i="1"/>
  <c r="AV528" i="1" s="1"/>
  <c r="AV532" i="1" s="1"/>
  <c r="AV533" i="1" s="1"/>
  <c r="AG539" i="1"/>
  <c r="AG569" i="1" s="1"/>
  <c r="AG573" i="1" s="1"/>
  <c r="AG574" i="1" s="1"/>
  <c r="AF744" i="1"/>
  <c r="AF773" i="1" s="1"/>
  <c r="AF777" i="1" s="1"/>
  <c r="AF778" i="1" s="1"/>
  <c r="AL744" i="1"/>
  <c r="AL773" i="1" s="1"/>
  <c r="AL777" i="1" s="1"/>
  <c r="AL778" i="1" s="1"/>
  <c r="AR744" i="1"/>
  <c r="AR773" i="1" s="1"/>
  <c r="AR777" i="1" s="1"/>
  <c r="AR778" i="1" s="1"/>
  <c r="AL1439" i="1"/>
  <c r="AL1470" i="1" s="1"/>
  <c r="AL1474" i="1" s="1"/>
  <c r="AL1475" i="1" s="1"/>
  <c r="AN1538" i="1"/>
  <c r="AN1528" i="1" s="1"/>
  <c r="AN1560" i="1" s="1"/>
  <c r="AT1594" i="1"/>
  <c r="AT1593" i="1" s="1"/>
  <c r="AQ1727" i="1"/>
  <c r="AQ1757" i="1" s="1"/>
  <c r="AQ1761" i="1" s="1"/>
  <c r="AQ1762" i="1" s="1"/>
  <c r="AV1810" i="1"/>
  <c r="AV1841" i="1" s="1"/>
  <c r="AV1845" i="1" s="1"/>
  <c r="AV1846" i="1" s="1"/>
  <c r="AP1936" i="1"/>
  <c r="AP1967" i="1" s="1"/>
  <c r="AP1971" i="1" s="1"/>
  <c r="AP1972" i="1" s="1"/>
  <c r="AG2007" i="1"/>
  <c r="AG2006" i="1" s="1"/>
  <c r="AK2028" i="1"/>
  <c r="AQ2028" i="1"/>
  <c r="AQ2058" i="1" s="1"/>
  <c r="AQ2062" i="1" s="1"/>
  <c r="AQ2063" i="1" s="1"/>
  <c r="AO2069" i="1"/>
  <c r="AO2099" i="1" s="1"/>
  <c r="AO2103" i="1" s="1"/>
  <c r="AO2104" i="1" s="1"/>
  <c r="AF2110" i="1"/>
  <c r="AF2142" i="1" s="1"/>
  <c r="AF2146" i="1" s="1"/>
  <c r="AF2147" i="1" s="1"/>
  <c r="AI2110" i="1"/>
  <c r="AI2142" i="1" s="1"/>
  <c r="AI2146" i="1" s="1"/>
  <c r="AI2147" i="1" s="1"/>
  <c r="AQ2344" i="1"/>
  <c r="AH2354" i="1"/>
  <c r="AH2388" i="1" s="1"/>
  <c r="AN2354" i="1"/>
  <c r="AN2388" i="1" s="1"/>
  <c r="AT2354" i="1"/>
  <c r="AT2388" i="1" s="1"/>
  <c r="AF2491" i="1"/>
  <c r="AF2522" i="1" s="1"/>
  <c r="AF2531" i="1" s="1"/>
  <c r="AR2491" i="1"/>
  <c r="AR2522" i="1" s="1"/>
  <c r="AR2531" i="1" s="1"/>
  <c r="AH2642" i="1"/>
  <c r="AH2631" i="1" s="1"/>
  <c r="AO2829" i="1"/>
  <c r="AO2828" i="1" s="1"/>
  <c r="AH3000" i="1"/>
  <c r="AH2989" i="1" s="1"/>
  <c r="AG3017" i="1"/>
  <c r="AG3016" i="1" s="1"/>
  <c r="AR3098" i="1"/>
  <c r="AR3087" i="1" s="1"/>
  <c r="AF3265" i="1"/>
  <c r="AF3264" i="1" s="1"/>
  <c r="BG453" i="1"/>
  <c r="BG487" i="1" s="1"/>
  <c r="BG491" i="1" s="1"/>
  <c r="BG492" i="1" s="1"/>
  <c r="BJ2801" i="1"/>
  <c r="BJ2790" i="1" s="1"/>
  <c r="BA8" i="1"/>
  <c r="BA6" i="1" s="1"/>
  <c r="BG8" i="1"/>
  <c r="BG6" i="1" s="1"/>
  <c r="BM8" i="1"/>
  <c r="BM6" i="1" s="1"/>
  <c r="AZ59" i="1"/>
  <c r="AZ48" i="1" s="1"/>
  <c r="AZ25" i="1"/>
  <c r="BF59" i="1"/>
  <c r="BF25" i="1"/>
  <c r="BL59" i="1"/>
  <c r="BL48" i="1" s="1"/>
  <c r="BL78" i="1" s="1"/>
  <c r="BL82" i="1" s="1"/>
  <c r="BL83" i="1" s="1"/>
  <c r="BL25" i="1"/>
  <c r="BL1594" i="1"/>
  <c r="BL1593" i="1" s="1"/>
  <c r="BB48" i="1"/>
  <c r="BB78" i="1" s="1"/>
  <c r="BF415" i="1"/>
  <c r="BA453" i="1"/>
  <c r="BA487" i="1" s="1"/>
  <c r="BA491" i="1" s="1"/>
  <c r="BA492" i="1" s="1"/>
  <c r="BM453" i="1"/>
  <c r="BM487" i="1" s="1"/>
  <c r="BM491" i="1" s="1"/>
  <c r="BM492" i="1" s="1"/>
  <c r="BN864" i="1"/>
  <c r="BN894" i="1" s="1"/>
  <c r="BN898" i="1" s="1"/>
  <c r="BN899" i="1" s="1"/>
  <c r="BF27" i="1"/>
  <c r="BI212" i="1"/>
  <c r="BI240" i="1" s="1"/>
  <c r="BI244" i="1" s="1"/>
  <c r="BI245" i="1" s="1"/>
  <c r="BD2746" i="1"/>
  <c r="BD2745" i="1" s="1"/>
  <c r="BJ2746" i="1"/>
  <c r="BJ2745" i="1" s="1"/>
  <c r="BP2746" i="1"/>
  <c r="BP2745" i="1" s="1"/>
  <c r="BB2746" i="1"/>
  <c r="BB2745" i="1" s="1"/>
  <c r="BH2746" i="1"/>
  <c r="BH2745" i="1" s="1"/>
  <c r="BN2746" i="1"/>
  <c r="BN2745" i="1" s="1"/>
  <c r="BC3132" i="1"/>
  <c r="BC3131" i="1" s="1"/>
  <c r="BI3132" i="1"/>
  <c r="BI3131" i="1" s="1"/>
  <c r="BO3132" i="1"/>
  <c r="BO3131" i="1" s="1"/>
  <c r="BB100" i="1"/>
  <c r="BB89" i="1" s="1"/>
  <c r="BB120" i="1" s="1"/>
  <c r="BB124" i="1" s="1"/>
  <c r="BB125" i="1" s="1"/>
  <c r="BB25" i="1"/>
  <c r="BH100" i="1"/>
  <c r="BH89" i="1" s="1"/>
  <c r="BH120" i="1" s="1"/>
  <c r="BH124" i="1" s="1"/>
  <c r="BH125" i="1" s="1"/>
  <c r="BH25" i="1"/>
  <c r="BN100" i="1"/>
  <c r="BN89" i="1" s="1"/>
  <c r="BN120" i="1" s="1"/>
  <c r="BN124" i="1" s="1"/>
  <c r="BN125" i="1" s="1"/>
  <c r="BN25" i="1"/>
  <c r="BB622" i="1"/>
  <c r="BB652" i="1" s="1"/>
  <c r="BB656" i="1" s="1"/>
  <c r="BB657" i="1" s="1"/>
  <c r="BH622" i="1"/>
  <c r="BH652" i="1" s="1"/>
  <c r="BH656" i="1" s="1"/>
  <c r="BH657" i="1" s="1"/>
  <c r="BN622" i="1"/>
  <c r="BN652" i="1" s="1"/>
  <c r="BN656" i="1" s="1"/>
  <c r="BN657" i="1" s="1"/>
  <c r="BJ703" i="1"/>
  <c r="BJ733" i="1" s="1"/>
  <c r="BJ737" i="1" s="1"/>
  <c r="BJ738" i="1" s="1"/>
  <c r="BQ453" i="1"/>
  <c r="BQ487" i="1" s="1"/>
  <c r="BQ491" i="1" s="1"/>
  <c r="BQ492" i="1" s="1"/>
  <c r="BO509" i="1"/>
  <c r="BO498" i="1" s="1"/>
  <c r="BO528" i="1" s="1"/>
  <c r="BO532" i="1" s="1"/>
  <c r="BO533" i="1" s="1"/>
  <c r="BO25" i="1"/>
  <c r="BC703" i="1"/>
  <c r="BC733" i="1" s="1"/>
  <c r="BC737" i="1" s="1"/>
  <c r="BC738" i="1" s="1"/>
  <c r="BB703" i="1"/>
  <c r="BB733" i="1" s="1"/>
  <c r="BB737" i="1" s="1"/>
  <c r="BB738" i="1" s="1"/>
  <c r="BB864" i="1"/>
  <c r="BB894" i="1" s="1"/>
  <c r="BB898" i="1" s="1"/>
  <c r="BB899" i="1" s="1"/>
  <c r="BI478" i="1"/>
  <c r="BI477" i="1" s="1"/>
  <c r="BI29" i="1"/>
  <c r="BK498" i="1"/>
  <c r="BK528" i="1" s="1"/>
  <c r="BK532" i="1" s="1"/>
  <c r="BK533" i="1" s="1"/>
  <c r="BI498" i="1"/>
  <c r="BI528" i="1" s="1"/>
  <c r="BI532" i="1" s="1"/>
  <c r="BI533" i="1" s="1"/>
  <c r="BA580" i="1"/>
  <c r="BA611" i="1" s="1"/>
  <c r="BA615" i="1" s="1"/>
  <c r="BA616" i="1" s="1"/>
  <c r="BK580" i="1"/>
  <c r="BK611" i="1" s="1"/>
  <c r="BK615" i="1" s="1"/>
  <c r="BK616" i="1" s="1"/>
  <c r="BP826" i="1"/>
  <c r="BP853" i="1" s="1"/>
  <c r="BP857" i="1" s="1"/>
  <c r="BP858" i="1" s="1"/>
  <c r="BL1026" i="1"/>
  <c r="BL1056" i="1" s="1"/>
  <c r="BL1060" i="1" s="1"/>
  <c r="BL1061" i="1" s="1"/>
  <c r="BB14" i="1"/>
  <c r="BH14" i="1"/>
  <c r="BC25" i="1"/>
  <c r="BL31" i="1"/>
  <c r="BL30" i="1" s="1"/>
  <c r="BI31" i="1"/>
  <c r="BI30" i="1" s="1"/>
  <c r="BN48" i="1"/>
  <c r="BN78" i="1" s="1"/>
  <c r="BC48" i="1"/>
  <c r="BC78" i="1" s="1"/>
  <c r="BC82" i="1" s="1"/>
  <c r="BC83" i="1" s="1"/>
  <c r="BO48" i="1"/>
  <c r="BO78" i="1" s="1"/>
  <c r="BO82" i="1" s="1"/>
  <c r="BO83" i="1" s="1"/>
  <c r="BJ131" i="1"/>
  <c r="BJ161" i="1" s="1"/>
  <c r="BJ165" i="1" s="1"/>
  <c r="BJ166" i="1" s="1"/>
  <c r="BC212" i="1"/>
  <c r="BC240" i="1" s="1"/>
  <c r="BC244" i="1" s="1"/>
  <c r="BC245" i="1" s="1"/>
  <c r="BG292" i="1"/>
  <c r="BG323" i="1" s="1"/>
  <c r="BG327" i="1" s="1"/>
  <c r="BG328" i="1" s="1"/>
  <c r="BA334" i="1"/>
  <c r="BA365" i="1" s="1"/>
  <c r="BA369" i="1" s="1"/>
  <c r="BA370" i="1" s="1"/>
  <c r="BJ376" i="1"/>
  <c r="BJ404" i="1" s="1"/>
  <c r="BJ408" i="1" s="1"/>
  <c r="BJ409" i="1" s="1"/>
  <c r="BG376" i="1"/>
  <c r="BG404" i="1" s="1"/>
  <c r="BG408" i="1" s="1"/>
  <c r="BG409" i="1" s="1"/>
  <c r="BM376" i="1"/>
  <c r="BM404" i="1" s="1"/>
  <c r="BM408" i="1" s="1"/>
  <c r="BM409" i="1" s="1"/>
  <c r="BQ376" i="1"/>
  <c r="BQ404" i="1" s="1"/>
  <c r="BQ408" i="1" s="1"/>
  <c r="BQ409" i="1" s="1"/>
  <c r="BH453" i="1"/>
  <c r="BH487" i="1" s="1"/>
  <c r="BH491" i="1" s="1"/>
  <c r="BH492" i="1" s="1"/>
  <c r="AZ453" i="1"/>
  <c r="BL453" i="1"/>
  <c r="BL487" i="1" s="1"/>
  <c r="BL491" i="1" s="1"/>
  <c r="BL492" i="1" s="1"/>
  <c r="BD498" i="1"/>
  <c r="BD528" i="1" s="1"/>
  <c r="BD532" i="1" s="1"/>
  <c r="BD533" i="1" s="1"/>
  <c r="BP498" i="1"/>
  <c r="BP528" i="1" s="1"/>
  <c r="BP532" i="1" s="1"/>
  <c r="BP533" i="1" s="1"/>
  <c r="AZ539" i="1"/>
  <c r="BL539" i="1"/>
  <c r="BL569" i="1" s="1"/>
  <c r="BL573" i="1" s="1"/>
  <c r="BL574" i="1" s="1"/>
  <c r="BH539" i="1"/>
  <c r="BH569" i="1" s="1"/>
  <c r="BH573" i="1" s="1"/>
  <c r="BH574" i="1" s="1"/>
  <c r="BN539" i="1"/>
  <c r="BN569" i="1" s="1"/>
  <c r="BN573" i="1" s="1"/>
  <c r="BN574" i="1" s="1"/>
  <c r="BO580" i="1"/>
  <c r="BO611" i="1" s="1"/>
  <c r="BO615" i="1" s="1"/>
  <c r="BO616" i="1" s="1"/>
  <c r="BC580" i="1"/>
  <c r="BC611" i="1" s="1"/>
  <c r="BC615" i="1" s="1"/>
  <c r="BC616" i="1" s="1"/>
  <c r="BI580" i="1"/>
  <c r="BI611" i="1" s="1"/>
  <c r="BI615" i="1" s="1"/>
  <c r="BI616" i="1" s="1"/>
  <c r="AZ703" i="1"/>
  <c r="BK703" i="1"/>
  <c r="BK733" i="1" s="1"/>
  <c r="BK737" i="1" s="1"/>
  <c r="BK738" i="1" s="1"/>
  <c r="BQ703" i="1"/>
  <c r="BQ733" i="1" s="1"/>
  <c r="BQ737" i="1" s="1"/>
  <c r="BQ738" i="1" s="1"/>
  <c r="BB744" i="1"/>
  <c r="BB773" i="1" s="1"/>
  <c r="BB777" i="1" s="1"/>
  <c r="BB778" i="1" s="1"/>
  <c r="BN744" i="1"/>
  <c r="BN773" i="1" s="1"/>
  <c r="BN777" i="1" s="1"/>
  <c r="BN778" i="1" s="1"/>
  <c r="BJ784" i="1"/>
  <c r="BJ815" i="1" s="1"/>
  <c r="BJ819" i="1" s="1"/>
  <c r="BJ820" i="1" s="1"/>
  <c r="BP784" i="1"/>
  <c r="BP815" i="1" s="1"/>
  <c r="BP819" i="1" s="1"/>
  <c r="BP820" i="1" s="1"/>
  <c r="BC864" i="1"/>
  <c r="BC894" i="1" s="1"/>
  <c r="BC898" i="1" s="1"/>
  <c r="BC899" i="1" s="1"/>
  <c r="BF905" i="1"/>
  <c r="BL943" i="1"/>
  <c r="BL973" i="1" s="1"/>
  <c r="BL977" i="1" s="1"/>
  <c r="BL978" i="1" s="1"/>
  <c r="BB1067" i="1"/>
  <c r="BB1097" i="1" s="1"/>
  <c r="BB1101" i="1" s="1"/>
  <c r="BB1102" i="1" s="1"/>
  <c r="BN1067" i="1"/>
  <c r="BN1097" i="1" s="1"/>
  <c r="BN1101" i="1" s="1"/>
  <c r="BN1102" i="1" s="1"/>
  <c r="BA1398" i="1"/>
  <c r="BA1428" i="1" s="1"/>
  <c r="BA1432" i="1" s="1"/>
  <c r="BA1433" i="1" s="1"/>
  <c r="BK1538" i="1"/>
  <c r="BK1528" i="1" s="1"/>
  <c r="BK1560" i="1" s="1"/>
  <c r="BG1655" i="1"/>
  <c r="BB8" i="1"/>
  <c r="BB6" i="1" s="1"/>
  <c r="BL8" i="1"/>
  <c r="BL6" i="1" s="1"/>
  <c r="AZ31" i="1"/>
  <c r="BD31" i="1"/>
  <c r="BD30" i="1" s="1"/>
  <c r="BP31" i="1"/>
  <c r="BP30" i="1" s="1"/>
  <c r="BI89" i="1"/>
  <c r="BI120" i="1" s="1"/>
  <c r="BI124" i="1" s="1"/>
  <c r="BI125" i="1" s="1"/>
  <c r="BA131" i="1"/>
  <c r="BA161" i="1" s="1"/>
  <c r="BA165" i="1" s="1"/>
  <c r="BA166" i="1" s="1"/>
  <c r="BD172" i="1"/>
  <c r="BD201" i="1" s="1"/>
  <c r="BD205" i="1" s="1"/>
  <c r="BD206" i="1" s="1"/>
  <c r="BP172" i="1"/>
  <c r="BP201" i="1" s="1"/>
  <c r="BP205" i="1" s="1"/>
  <c r="BP206" i="1" s="1"/>
  <c r="BH251" i="1"/>
  <c r="BH281" i="1" s="1"/>
  <c r="BH285" i="1" s="1"/>
  <c r="BH286" i="1" s="1"/>
  <c r="BD292" i="1"/>
  <c r="BD323" i="1" s="1"/>
  <c r="BD327" i="1" s="1"/>
  <c r="BD328" i="1" s="1"/>
  <c r="BJ292" i="1"/>
  <c r="BJ323" i="1" s="1"/>
  <c r="BJ327" i="1" s="1"/>
  <c r="BJ328" i="1" s="1"/>
  <c r="BP292" i="1"/>
  <c r="BP323" i="1" s="1"/>
  <c r="BP327" i="1" s="1"/>
  <c r="BP328" i="1" s="1"/>
  <c r="BM334" i="1"/>
  <c r="BM365" i="1" s="1"/>
  <c r="BM369" i="1" s="1"/>
  <c r="BM370" i="1" s="1"/>
  <c r="BN703" i="1"/>
  <c r="BN733" i="1" s="1"/>
  <c r="BN737" i="1" s="1"/>
  <c r="BN738" i="1" s="1"/>
  <c r="BK744" i="1"/>
  <c r="BK773" i="1" s="1"/>
  <c r="BK777" i="1" s="1"/>
  <c r="BK778" i="1" s="1"/>
  <c r="BQ744" i="1"/>
  <c r="BQ773" i="1" s="1"/>
  <c r="BQ777" i="1" s="1"/>
  <c r="BQ778" i="1" s="1"/>
  <c r="BA905" i="1"/>
  <c r="BA932" i="1" s="1"/>
  <c r="BA936" i="1" s="1"/>
  <c r="BA937" i="1" s="1"/>
  <c r="BH984" i="1"/>
  <c r="BH1015" i="1" s="1"/>
  <c r="BH1019" i="1" s="1"/>
  <c r="BH1020" i="1" s="1"/>
  <c r="BK1594" i="1"/>
  <c r="BK1593" i="1" s="1"/>
  <c r="BQ1594" i="1"/>
  <c r="BQ1593" i="1" s="1"/>
  <c r="BQ27" i="1"/>
  <c r="BQ26" i="1" s="1"/>
  <c r="BH48" i="1"/>
  <c r="BH78" i="1" s="1"/>
  <c r="BI59" i="1"/>
  <c r="BI48" i="1" s="1"/>
  <c r="BI78" i="1" s="1"/>
  <c r="BI82" i="1" s="1"/>
  <c r="BI83" i="1" s="1"/>
  <c r="BI25" i="1"/>
  <c r="BD131" i="1"/>
  <c r="BD161" i="1" s="1"/>
  <c r="BD165" i="1" s="1"/>
  <c r="BD166" i="1" s="1"/>
  <c r="BL131" i="1"/>
  <c r="BL161" i="1" s="1"/>
  <c r="BL165" i="1" s="1"/>
  <c r="BL166" i="1" s="1"/>
  <c r="BI292" i="1"/>
  <c r="BI323" i="1" s="1"/>
  <c r="BI327" i="1" s="1"/>
  <c r="BI328" i="1" s="1"/>
  <c r="BQ292" i="1"/>
  <c r="BQ323" i="1" s="1"/>
  <c r="BQ327" i="1" s="1"/>
  <c r="BQ328" i="1" s="1"/>
  <c r="BG622" i="1"/>
  <c r="BG652" i="1" s="1"/>
  <c r="BG656" i="1" s="1"/>
  <c r="BG657" i="1" s="1"/>
  <c r="BK622" i="1"/>
  <c r="BK652" i="1" s="1"/>
  <c r="BK656" i="1" s="1"/>
  <c r="BK657" i="1" s="1"/>
  <c r="BI663" i="1"/>
  <c r="BI692" i="1" s="1"/>
  <c r="BI696" i="1" s="1"/>
  <c r="BI697" i="1" s="1"/>
  <c r="BH744" i="1"/>
  <c r="BH773" i="1" s="1"/>
  <c r="BH777" i="1" s="1"/>
  <c r="BH778" i="1" s="1"/>
  <c r="AZ744" i="1"/>
  <c r="AZ864" i="1"/>
  <c r="BK864" i="1"/>
  <c r="BK894" i="1" s="1"/>
  <c r="BK898" i="1" s="1"/>
  <c r="BK899" i="1" s="1"/>
  <c r="BQ864" i="1"/>
  <c r="BQ894" i="1" s="1"/>
  <c r="BQ898" i="1" s="1"/>
  <c r="BQ899" i="1" s="1"/>
  <c r="AZ905" i="1"/>
  <c r="AZ984" i="1"/>
  <c r="BH1026" i="1"/>
  <c r="BH1056" i="1" s="1"/>
  <c r="BH1060" i="1" s="1"/>
  <c r="BH1061" i="1" s="1"/>
  <c r="BC1315" i="1"/>
  <c r="BC1346" i="1" s="1"/>
  <c r="BC1350" i="1" s="1"/>
  <c r="BC1351" i="1" s="1"/>
  <c r="BQ1439" i="1"/>
  <c r="BQ1470" i="1" s="1"/>
  <c r="BQ1474" i="1" s="1"/>
  <c r="BQ1475" i="1" s="1"/>
  <c r="BH1439" i="1"/>
  <c r="BH1470" i="1" s="1"/>
  <c r="BH1474" i="1" s="1"/>
  <c r="BH1475" i="1" s="1"/>
  <c r="AZ1586" i="1"/>
  <c r="BF1586" i="1"/>
  <c r="BL1586" i="1"/>
  <c r="BL1575" i="1" s="1"/>
  <c r="BM1661" i="1"/>
  <c r="BM1660" i="1" s="1"/>
  <c r="BN8" i="1"/>
  <c r="BN6" i="1" s="1"/>
  <c r="BJ8" i="1"/>
  <c r="BJ6" i="1" s="1"/>
  <c r="BP8" i="1"/>
  <c r="BP6" i="1" s="1"/>
  <c r="BJ31" i="1"/>
  <c r="BJ30" i="1" s="1"/>
  <c r="BD59" i="1"/>
  <c r="BD48" i="1" s="1"/>
  <c r="BD78" i="1" s="1"/>
  <c r="BD82" i="1" s="1"/>
  <c r="BD83" i="1" s="1"/>
  <c r="BD25" i="1"/>
  <c r="BP59" i="1"/>
  <c r="BP48" i="1" s="1"/>
  <c r="BP78" i="1" s="1"/>
  <c r="BP82" i="1" s="1"/>
  <c r="BP83" i="1" s="1"/>
  <c r="BP25" i="1"/>
  <c r="BB172" i="1"/>
  <c r="BB201" i="1" s="1"/>
  <c r="BB205" i="1" s="1"/>
  <c r="BB206" i="1" s="1"/>
  <c r="BO212" i="1"/>
  <c r="BO240" i="1" s="1"/>
  <c r="BO244" i="1" s="1"/>
  <c r="BO245" i="1" s="1"/>
  <c r="AZ292" i="1"/>
  <c r="BB498" i="1"/>
  <c r="BB528" i="1" s="1"/>
  <c r="BB532" i="1" s="1"/>
  <c r="BB533" i="1" s="1"/>
  <c r="BH498" i="1"/>
  <c r="BH528" i="1" s="1"/>
  <c r="BH532" i="1" s="1"/>
  <c r="BH533" i="1" s="1"/>
  <c r="BN498" i="1"/>
  <c r="BN528" i="1" s="1"/>
  <c r="BN532" i="1" s="1"/>
  <c r="BN533" i="1" s="1"/>
  <c r="BB580" i="1"/>
  <c r="BB611" i="1" s="1"/>
  <c r="BB615" i="1" s="1"/>
  <c r="BB616" i="1" s="1"/>
  <c r="BH580" i="1"/>
  <c r="BH611" i="1" s="1"/>
  <c r="BH615" i="1" s="1"/>
  <c r="BH616" i="1" s="1"/>
  <c r="BN580" i="1"/>
  <c r="BN611" i="1" s="1"/>
  <c r="BN615" i="1" s="1"/>
  <c r="BN616" i="1" s="1"/>
  <c r="BQ784" i="1"/>
  <c r="BQ815" i="1" s="1"/>
  <c r="BQ819" i="1" s="1"/>
  <c r="BQ820" i="1" s="1"/>
  <c r="BB984" i="1"/>
  <c r="BB1015" i="1" s="1"/>
  <c r="BB1019" i="1" s="1"/>
  <c r="BB1020" i="1" s="1"/>
  <c r="BA984" i="1"/>
  <c r="BA1015" i="1" s="1"/>
  <c r="BA1019" i="1" s="1"/>
  <c r="BA1020" i="1" s="1"/>
  <c r="BQ1538" i="1"/>
  <c r="BQ1528" i="1" s="1"/>
  <c r="BQ1560" i="1" s="1"/>
  <c r="BQ1564" i="1" s="1"/>
  <c r="BQ1565" i="1" s="1"/>
  <c r="BP1657" i="1"/>
  <c r="BP1656" i="1" s="1"/>
  <c r="BA1947" i="1"/>
  <c r="BA1936" i="1" s="1"/>
  <c r="BA1967" i="1" s="1"/>
  <c r="BA1971" i="1" s="1"/>
  <c r="BA1972" i="1" s="1"/>
  <c r="BA1655" i="1"/>
  <c r="BI2261" i="1"/>
  <c r="BI2260" i="1" s="1"/>
  <c r="BO2261" i="1"/>
  <c r="BO2260" i="1" s="1"/>
  <c r="BO2446" i="1"/>
  <c r="BO2476" i="1" s="1"/>
  <c r="BK48" i="1"/>
  <c r="BK78" i="1" s="1"/>
  <c r="BP131" i="1"/>
  <c r="BP161" i="1" s="1"/>
  <c r="BP165" i="1" s="1"/>
  <c r="BP166" i="1" s="1"/>
  <c r="BD539" i="1"/>
  <c r="BD569" i="1" s="1"/>
  <c r="BD573" i="1" s="1"/>
  <c r="BD574" i="1" s="1"/>
  <c r="BJ539" i="1"/>
  <c r="BJ569" i="1" s="1"/>
  <c r="BJ573" i="1" s="1"/>
  <c r="BJ574" i="1" s="1"/>
  <c r="BP539" i="1"/>
  <c r="BP569" i="1" s="1"/>
  <c r="BP573" i="1" s="1"/>
  <c r="BP574" i="1" s="1"/>
  <c r="BD580" i="1"/>
  <c r="BD611" i="1" s="1"/>
  <c r="BD615" i="1" s="1"/>
  <c r="BD616" i="1" s="1"/>
  <c r="BG580" i="1"/>
  <c r="BG611" i="1" s="1"/>
  <c r="BG615" i="1" s="1"/>
  <c r="BG616" i="1" s="1"/>
  <c r="BM580" i="1"/>
  <c r="BM611" i="1" s="1"/>
  <c r="BM615" i="1" s="1"/>
  <c r="BM616" i="1" s="1"/>
  <c r="BO663" i="1"/>
  <c r="BO692" i="1" s="1"/>
  <c r="BO696" i="1" s="1"/>
  <c r="BO697" i="1" s="1"/>
  <c r="BC784" i="1"/>
  <c r="BC815" i="1" s="1"/>
  <c r="BC819" i="1" s="1"/>
  <c r="BC820" i="1" s="1"/>
  <c r="BH826" i="1"/>
  <c r="BH853" i="1" s="1"/>
  <c r="BH857" i="1" s="1"/>
  <c r="BH858" i="1" s="1"/>
  <c r="BN826" i="1"/>
  <c r="BN853" i="1" s="1"/>
  <c r="BN857" i="1" s="1"/>
  <c r="BN858" i="1" s="1"/>
  <c r="BO864" i="1"/>
  <c r="BO894" i="1" s="1"/>
  <c r="BO898" i="1" s="1"/>
  <c r="BO899" i="1" s="1"/>
  <c r="BJ864" i="1"/>
  <c r="BJ894" i="1" s="1"/>
  <c r="BJ898" i="1" s="1"/>
  <c r="BJ899" i="1" s="1"/>
  <c r="BG905" i="1"/>
  <c r="BG932" i="1" s="1"/>
  <c r="BG936" i="1" s="1"/>
  <c r="BG937" i="1" s="1"/>
  <c r="BA943" i="1"/>
  <c r="BA973" i="1" s="1"/>
  <c r="BA977" i="1" s="1"/>
  <c r="BA978" i="1" s="1"/>
  <c r="BG943" i="1"/>
  <c r="BG973" i="1" s="1"/>
  <c r="BG977" i="1" s="1"/>
  <c r="BG978" i="1" s="1"/>
  <c r="BM943" i="1"/>
  <c r="BM973" i="1" s="1"/>
  <c r="BM977" i="1" s="1"/>
  <c r="BM978" i="1" s="1"/>
  <c r="BK1026" i="1"/>
  <c r="BK1056" i="1" s="1"/>
  <c r="BK1060" i="1" s="1"/>
  <c r="BK1061" i="1" s="1"/>
  <c r="BF1067" i="1"/>
  <c r="BK1149" i="1"/>
  <c r="BK1180" i="1" s="1"/>
  <c r="BK1184" i="1" s="1"/>
  <c r="BK1185" i="1" s="1"/>
  <c r="BH1149" i="1"/>
  <c r="BH1180" i="1" s="1"/>
  <c r="BH1184" i="1" s="1"/>
  <c r="BH1185" i="1" s="1"/>
  <c r="BH1191" i="1"/>
  <c r="BH1221" i="1" s="1"/>
  <c r="BH1225" i="1" s="1"/>
  <c r="BH1226" i="1" s="1"/>
  <c r="BJ1232" i="1"/>
  <c r="BJ1262" i="1" s="1"/>
  <c r="BJ1266" i="1" s="1"/>
  <c r="BJ1267" i="1" s="1"/>
  <c r="BG1273" i="1"/>
  <c r="BG1304" i="1" s="1"/>
  <c r="BG1308" i="1" s="1"/>
  <c r="BG1309" i="1" s="1"/>
  <c r="BB1315" i="1"/>
  <c r="BB1346" i="1" s="1"/>
  <c r="BB1350" i="1" s="1"/>
  <c r="BB1351" i="1" s="1"/>
  <c r="BL1496" i="1"/>
  <c r="BL1485" i="1" s="1"/>
  <c r="BL1513" i="1" s="1"/>
  <c r="BQ1586" i="1"/>
  <c r="BQ1575" i="1" s="1"/>
  <c r="BQ1638" i="1"/>
  <c r="BQ1636" i="1" s="1"/>
  <c r="BD1638" i="1"/>
  <c r="BD1636" i="1" s="1"/>
  <c r="BJ1638" i="1"/>
  <c r="BJ1636" i="1" s="1"/>
  <c r="BP1638" i="1"/>
  <c r="BP1636" i="1" s="1"/>
  <c r="BB1638" i="1"/>
  <c r="BB1636" i="1" s="1"/>
  <c r="BH1638" i="1"/>
  <c r="BH1636" i="1" s="1"/>
  <c r="BN1638" i="1"/>
  <c r="BN1636" i="1" s="1"/>
  <c r="BD1644" i="1"/>
  <c r="BJ1644" i="1"/>
  <c r="BP1644" i="1"/>
  <c r="BP1665" i="1"/>
  <c r="BP1664" i="1" s="1"/>
  <c r="BH1852" i="1"/>
  <c r="BH1882" i="1" s="1"/>
  <c r="BH1886" i="1" s="1"/>
  <c r="BH1887" i="1" s="1"/>
  <c r="AZ1852" i="1"/>
  <c r="BM1863" i="1"/>
  <c r="BM1852" i="1" s="1"/>
  <c r="BM1882" i="1" s="1"/>
  <c r="BM1886" i="1" s="1"/>
  <c r="BM1887" i="1" s="1"/>
  <c r="BM1655" i="1"/>
  <c r="BC2003" i="1"/>
  <c r="BC2002" i="1" s="1"/>
  <c r="BC1659" i="1"/>
  <c r="BD2007" i="1"/>
  <c r="BD2006" i="1" s="1"/>
  <c r="BD1662" i="1"/>
  <c r="BJ2007" i="1"/>
  <c r="BJ2006" i="1" s="1"/>
  <c r="BJ1662" i="1"/>
  <c r="BP2007" i="1"/>
  <c r="BP2006" i="1" s="1"/>
  <c r="BP1662" i="1"/>
  <c r="BB2007" i="1"/>
  <c r="BB2006" i="1" s="1"/>
  <c r="BB1663" i="1"/>
  <c r="BH2007" i="1"/>
  <c r="BH2006" i="1" s="1"/>
  <c r="BH1663" i="1"/>
  <c r="BN1661" i="1"/>
  <c r="BN1660" i="1" s="1"/>
  <c r="BG2312" i="1"/>
  <c r="BG2310" i="1" s="1"/>
  <c r="BM2312" i="1"/>
  <c r="BM2310" i="1" s="1"/>
  <c r="BK2335" i="1"/>
  <c r="BK2334" i="1" s="1"/>
  <c r="BG131" i="1"/>
  <c r="BG161" i="1" s="1"/>
  <c r="BG165" i="1" s="1"/>
  <c r="BG166" i="1" s="1"/>
  <c r="BB212" i="1"/>
  <c r="BB240" i="1" s="1"/>
  <c r="BB244" i="1" s="1"/>
  <c r="BB245" i="1" s="1"/>
  <c r="BH212" i="1"/>
  <c r="BH240" i="1" s="1"/>
  <c r="BH244" i="1" s="1"/>
  <c r="BH245" i="1" s="1"/>
  <c r="BN212" i="1"/>
  <c r="BN240" i="1" s="1"/>
  <c r="BN244" i="1" s="1"/>
  <c r="BN245" i="1" s="1"/>
  <c r="BJ251" i="1"/>
  <c r="BJ281" i="1" s="1"/>
  <c r="BJ285" i="1" s="1"/>
  <c r="BJ286" i="1" s="1"/>
  <c r="BP251" i="1"/>
  <c r="BP281" i="1" s="1"/>
  <c r="BP285" i="1" s="1"/>
  <c r="BP286" i="1" s="1"/>
  <c r="BB376" i="1"/>
  <c r="BB404" i="1" s="1"/>
  <c r="BB408" i="1" s="1"/>
  <c r="BB409" i="1" s="1"/>
  <c r="BH376" i="1"/>
  <c r="BH404" i="1" s="1"/>
  <c r="BH408" i="1" s="1"/>
  <c r="BH409" i="1" s="1"/>
  <c r="BN376" i="1"/>
  <c r="BN404" i="1" s="1"/>
  <c r="BN408" i="1" s="1"/>
  <c r="BN409" i="1" s="1"/>
  <c r="BD943" i="1"/>
  <c r="BD973" i="1" s="1"/>
  <c r="BD977" i="1" s="1"/>
  <c r="BD978" i="1" s="1"/>
  <c r="BJ943" i="1"/>
  <c r="BJ973" i="1" s="1"/>
  <c r="BJ977" i="1" s="1"/>
  <c r="BJ978" i="1" s="1"/>
  <c r="BB1149" i="1"/>
  <c r="BB1180" i="1" s="1"/>
  <c r="BB1184" i="1" s="1"/>
  <c r="BB1185" i="1" s="1"/>
  <c r="BI1191" i="1"/>
  <c r="BI1221" i="1" s="1"/>
  <c r="BI1225" i="1" s="1"/>
  <c r="BI1226" i="1" s="1"/>
  <c r="BA1232" i="1"/>
  <c r="BA1262" i="1" s="1"/>
  <c r="BA1266" i="1" s="1"/>
  <c r="BA1267" i="1" s="1"/>
  <c r="BO1315" i="1"/>
  <c r="BO1346" i="1" s="1"/>
  <c r="BO1350" i="1" s="1"/>
  <c r="BO1351" i="1" s="1"/>
  <c r="BL1357" i="1"/>
  <c r="BL1387" i="1" s="1"/>
  <c r="BL1391" i="1" s="1"/>
  <c r="BL1392" i="1" s="1"/>
  <c r="BA1357" i="1"/>
  <c r="BA1387" i="1" s="1"/>
  <c r="BA1391" i="1" s="1"/>
  <c r="BA1392" i="1" s="1"/>
  <c r="BM1357" i="1"/>
  <c r="BM1387" i="1" s="1"/>
  <c r="BM1391" i="1" s="1"/>
  <c r="BM1392" i="1" s="1"/>
  <c r="AZ1398" i="1"/>
  <c r="BL1398" i="1"/>
  <c r="BL1428" i="1" s="1"/>
  <c r="BL1432" i="1" s="1"/>
  <c r="BL1433" i="1" s="1"/>
  <c r="BG1608" i="1"/>
  <c r="BG1607" i="1" s="1"/>
  <c r="BD1626" i="1"/>
  <c r="BF1638" i="1"/>
  <c r="BA1661" i="1"/>
  <c r="BA1660" i="1" s="1"/>
  <c r="AZ1665" i="1"/>
  <c r="BD1694" i="1"/>
  <c r="BD1683" i="1" s="1"/>
  <c r="BD1716" i="1" s="1"/>
  <c r="BD1720" i="1" s="1"/>
  <c r="BD1721" i="1" s="1"/>
  <c r="BD1655" i="1"/>
  <c r="BJ1694" i="1"/>
  <c r="BJ1683" i="1" s="1"/>
  <c r="BJ1716" i="1" s="1"/>
  <c r="BJ1720" i="1" s="1"/>
  <c r="BJ1721" i="1" s="1"/>
  <c r="BJ1655" i="1"/>
  <c r="BP1694" i="1"/>
  <c r="BP1683" i="1" s="1"/>
  <c r="BP1716" i="1" s="1"/>
  <c r="BP1720" i="1" s="1"/>
  <c r="BP1721" i="1" s="1"/>
  <c r="BP1655" i="1"/>
  <c r="BF2153" i="1"/>
  <c r="AZ2261" i="1"/>
  <c r="BF2261" i="1"/>
  <c r="BL2261" i="1"/>
  <c r="BL2260" i="1" s="1"/>
  <c r="BD2261" i="1"/>
  <c r="BD2260" i="1" s="1"/>
  <c r="BJ2261" i="1"/>
  <c r="BJ2260" i="1" s="1"/>
  <c r="BP2261" i="1"/>
  <c r="BP2260" i="1" s="1"/>
  <c r="BH2261" i="1"/>
  <c r="BH2260" i="1" s="1"/>
  <c r="BK2318" i="1"/>
  <c r="BQ2318" i="1"/>
  <c r="BC2446" i="1"/>
  <c r="BC2476" i="1" s="1"/>
  <c r="BI2446" i="1"/>
  <c r="BI2476" i="1" s="1"/>
  <c r="BK905" i="1"/>
  <c r="BK932" i="1" s="1"/>
  <c r="BK936" i="1" s="1"/>
  <c r="BK937" i="1" s="1"/>
  <c r="BQ905" i="1"/>
  <c r="BQ932" i="1" s="1"/>
  <c r="BQ936" i="1" s="1"/>
  <c r="BQ937" i="1" s="1"/>
  <c r="BM984" i="1"/>
  <c r="BM1015" i="1" s="1"/>
  <c r="BM1019" i="1" s="1"/>
  <c r="BM1020" i="1" s="1"/>
  <c r="BP1026" i="1"/>
  <c r="BP1056" i="1" s="1"/>
  <c r="BP1060" i="1" s="1"/>
  <c r="BP1061" i="1" s="1"/>
  <c r="BC1067" i="1"/>
  <c r="BC1097" i="1" s="1"/>
  <c r="BC1101" i="1" s="1"/>
  <c r="BC1102" i="1" s="1"/>
  <c r="BP1108" i="1"/>
  <c r="BP1138" i="1" s="1"/>
  <c r="BP1142" i="1" s="1"/>
  <c r="BP1143" i="1" s="1"/>
  <c r="BD1149" i="1"/>
  <c r="BD1180" i="1" s="1"/>
  <c r="BD1184" i="1" s="1"/>
  <c r="BD1185" i="1" s="1"/>
  <c r="BH1315" i="1"/>
  <c r="BH1346" i="1" s="1"/>
  <c r="BH1350" i="1" s="1"/>
  <c r="BH1351" i="1" s="1"/>
  <c r="BB1439" i="1"/>
  <c r="BB1470" i="1" s="1"/>
  <c r="BB1474" i="1" s="1"/>
  <c r="BB1475" i="1" s="1"/>
  <c r="AZ1496" i="1"/>
  <c r="BF1496" i="1"/>
  <c r="BC1608" i="1"/>
  <c r="BC1607" i="1" s="1"/>
  <c r="BI1608" i="1"/>
  <c r="BI1607" i="1" s="1"/>
  <c r="BA1608" i="1"/>
  <c r="BA1607" i="1" s="1"/>
  <c r="BM1608" i="1"/>
  <c r="BM1607" i="1" s="1"/>
  <c r="BB1665" i="1"/>
  <c r="BB1664" i="1" s="1"/>
  <c r="BH1665" i="1"/>
  <c r="BH1664" i="1" s="1"/>
  <c r="BN1665" i="1"/>
  <c r="BN1664" i="1" s="1"/>
  <c r="BF1665" i="1"/>
  <c r="BL1665" i="1"/>
  <c r="BL1664" i="1" s="1"/>
  <c r="BQ1694" i="1"/>
  <c r="BQ1683" i="1" s="1"/>
  <c r="BQ1716" i="1" s="1"/>
  <c r="BQ1720" i="1" s="1"/>
  <c r="BQ1721" i="1" s="1"/>
  <c r="BQ1655" i="1"/>
  <c r="AZ2318" i="1"/>
  <c r="BF2318" i="1"/>
  <c r="BL2318" i="1"/>
  <c r="BM2446" i="1"/>
  <c r="BM2476" i="1" s="1"/>
  <c r="BA48" i="1"/>
  <c r="BA78" i="1" s="1"/>
  <c r="BA82" i="1" s="1"/>
  <c r="BA83" i="1" s="1"/>
  <c r="BG48" i="1"/>
  <c r="BG78" i="1" s="1"/>
  <c r="BG82" i="1" s="1"/>
  <c r="BG83" i="1" s="1"/>
  <c r="BM48" i="1"/>
  <c r="BM78" i="1" s="1"/>
  <c r="BM82" i="1" s="1"/>
  <c r="BM83" i="1" s="1"/>
  <c r="BD89" i="1"/>
  <c r="BD120" i="1" s="1"/>
  <c r="BD124" i="1" s="1"/>
  <c r="BD125" i="1" s="1"/>
  <c r="BJ89" i="1"/>
  <c r="BJ120" i="1" s="1"/>
  <c r="BJ124" i="1" s="1"/>
  <c r="BJ125" i="1" s="1"/>
  <c r="BP89" i="1"/>
  <c r="BP120" i="1" s="1"/>
  <c r="BP124" i="1" s="1"/>
  <c r="BP125" i="1" s="1"/>
  <c r="BM131" i="1"/>
  <c r="BM161" i="1" s="1"/>
  <c r="BM165" i="1" s="1"/>
  <c r="BM166" i="1" s="1"/>
  <c r="BC131" i="1"/>
  <c r="BC161" i="1" s="1"/>
  <c r="BC165" i="1" s="1"/>
  <c r="BC166" i="1" s="1"/>
  <c r="BI131" i="1"/>
  <c r="BI161" i="1" s="1"/>
  <c r="BI165" i="1" s="1"/>
  <c r="BI166" i="1" s="1"/>
  <c r="BO131" i="1"/>
  <c r="BO161" i="1" s="1"/>
  <c r="BO165" i="1" s="1"/>
  <c r="BO166" i="1" s="1"/>
  <c r="BC172" i="1"/>
  <c r="BC201" i="1" s="1"/>
  <c r="BC205" i="1" s="1"/>
  <c r="BC206" i="1" s="1"/>
  <c r="BI172" i="1"/>
  <c r="BI201" i="1" s="1"/>
  <c r="BI205" i="1" s="1"/>
  <c r="BI206" i="1" s="1"/>
  <c r="BO172" i="1"/>
  <c r="BO201" i="1" s="1"/>
  <c r="BO205" i="1" s="1"/>
  <c r="BO206" i="1" s="1"/>
  <c r="BF212" i="1"/>
  <c r="BL251" i="1"/>
  <c r="BL281" i="1" s="1"/>
  <c r="BL285" i="1" s="1"/>
  <c r="BL286" i="1" s="1"/>
  <c r="BD251" i="1"/>
  <c r="BD281" i="1" s="1"/>
  <c r="BD285" i="1" s="1"/>
  <c r="BD286" i="1" s="1"/>
  <c r="BJ334" i="1"/>
  <c r="BJ365" i="1" s="1"/>
  <c r="BJ369" i="1" s="1"/>
  <c r="BJ370" i="1" s="1"/>
  <c r="BP334" i="1"/>
  <c r="BP365" i="1" s="1"/>
  <c r="BP369" i="1" s="1"/>
  <c r="BP370" i="1" s="1"/>
  <c r="BP376" i="1"/>
  <c r="BP404" i="1" s="1"/>
  <c r="BP408" i="1" s="1"/>
  <c r="BP409" i="1" s="1"/>
  <c r="BC539" i="1"/>
  <c r="BC569" i="1" s="1"/>
  <c r="BC573" i="1" s="1"/>
  <c r="BC574" i="1" s="1"/>
  <c r="BF622" i="1"/>
  <c r="BA826" i="1"/>
  <c r="BA853" i="1" s="1"/>
  <c r="BA857" i="1" s="1"/>
  <c r="BA858" i="1" s="1"/>
  <c r="BM905" i="1"/>
  <c r="BM932" i="1" s="1"/>
  <c r="BM936" i="1" s="1"/>
  <c r="BM937" i="1" s="1"/>
  <c r="BG984" i="1"/>
  <c r="BG1015" i="1" s="1"/>
  <c r="BG1019" i="1" s="1"/>
  <c r="BG1020" i="1" s="1"/>
  <c r="BQ1026" i="1"/>
  <c r="BQ1056" i="1" s="1"/>
  <c r="BQ1060" i="1" s="1"/>
  <c r="BQ1061" i="1" s="1"/>
  <c r="BO1108" i="1"/>
  <c r="BO1138" i="1" s="1"/>
  <c r="BO1142" i="1" s="1"/>
  <c r="BO1143" i="1" s="1"/>
  <c r="BD1273" i="1"/>
  <c r="BD1304" i="1" s="1"/>
  <c r="BD1308" i="1" s="1"/>
  <c r="BD1309" i="1" s="1"/>
  <c r="BP1357" i="1"/>
  <c r="BP1387" i="1" s="1"/>
  <c r="BP1391" i="1" s="1"/>
  <c r="BP1392" i="1" s="1"/>
  <c r="BA1496" i="1"/>
  <c r="BA1485" i="1" s="1"/>
  <c r="BA1513" i="1" s="1"/>
  <c r="BG1496" i="1"/>
  <c r="BG1485" i="1" s="1"/>
  <c r="BG1513" i="1" s="1"/>
  <c r="BO1608" i="1"/>
  <c r="BO1607" i="1" s="1"/>
  <c r="BB1608" i="1"/>
  <c r="BB1607" i="1" s="1"/>
  <c r="BN1608" i="1"/>
  <c r="BN1607" i="1" s="1"/>
  <c r="BC1638" i="1"/>
  <c r="BC1636" i="1" s="1"/>
  <c r="BI1638" i="1"/>
  <c r="BI1636" i="1" s="1"/>
  <c r="BO1638" i="1"/>
  <c r="BO1636" i="1" s="1"/>
  <c r="BA1638" i="1"/>
  <c r="BA1636" i="1" s="1"/>
  <c r="BG1638" i="1"/>
  <c r="BG1636" i="1" s="1"/>
  <c r="BM1638" i="1"/>
  <c r="BM1636" i="1" s="1"/>
  <c r="BC1644" i="1"/>
  <c r="BI1644" i="1"/>
  <c r="BO1644" i="1"/>
  <c r="BD2335" i="1"/>
  <c r="BD2334" i="1" s="1"/>
  <c r="BJ2335" i="1"/>
  <c r="BJ2334" i="1" s="1"/>
  <c r="BP2335" i="1"/>
  <c r="BP2334" i="1" s="1"/>
  <c r="BB2335" i="1"/>
  <c r="BB2334" i="1" s="1"/>
  <c r="BH2335" i="1"/>
  <c r="BH2334" i="1" s="1"/>
  <c r="BC2365" i="1"/>
  <c r="BC2354" i="1" s="1"/>
  <c r="BC2388" i="1" s="1"/>
  <c r="BC2329" i="1"/>
  <c r="BI2365" i="1"/>
  <c r="BI2354" i="1" s="1"/>
  <c r="BI2329" i="1"/>
  <c r="BO2365" i="1"/>
  <c r="BO2354" i="1" s="1"/>
  <c r="BO2388" i="1" s="1"/>
  <c r="BO2329" i="1"/>
  <c r="BN2446" i="1"/>
  <c r="BN2476" i="1" s="1"/>
  <c r="BC2608" i="1"/>
  <c r="BC2607" i="1" s="1"/>
  <c r="BC2333" i="1"/>
  <c r="BL1273" i="1"/>
  <c r="BL1304" i="1" s="1"/>
  <c r="BL1308" i="1" s="1"/>
  <c r="BL1309" i="1" s="1"/>
  <c r="BH1586" i="1"/>
  <c r="BH1575" i="1" s="1"/>
  <c r="BF1594" i="1"/>
  <c r="BJ1665" i="1"/>
  <c r="BJ1664" i="1" s="1"/>
  <c r="BP1936" i="1"/>
  <c r="BP1967" i="1" s="1"/>
  <c r="BP1971" i="1" s="1"/>
  <c r="BP1972" i="1" s="1"/>
  <c r="BN2069" i="1"/>
  <c r="BN2099" i="1" s="1"/>
  <c r="BN2103" i="1" s="1"/>
  <c r="BN2104" i="1" s="1"/>
  <c r="BF2281" i="1"/>
  <c r="BC2288" i="1"/>
  <c r="BC2287" i="1" s="1"/>
  <c r="BI2288" i="1"/>
  <c r="BI2287" i="1" s="1"/>
  <c r="BF2312" i="1"/>
  <c r="BH2312" i="1"/>
  <c r="BH2310" i="1" s="1"/>
  <c r="BC2335" i="1"/>
  <c r="BC2334" i="1" s="1"/>
  <c r="BI2335" i="1"/>
  <c r="BI2334" i="1" s="1"/>
  <c r="BO2335" i="1"/>
  <c r="BO2334" i="1" s="1"/>
  <c r="BC2344" i="1"/>
  <c r="BI2344" i="1"/>
  <c r="BO2344" i="1"/>
  <c r="BQ2333" i="1"/>
  <c r="BQ2379" i="1"/>
  <c r="BQ2378" i="1" s="1"/>
  <c r="BQ2400" i="1"/>
  <c r="BQ2432" i="1" s="1"/>
  <c r="BD3265" i="1"/>
  <c r="BD3264" i="1" s="1"/>
  <c r="BJ3265" i="1"/>
  <c r="BJ3264" i="1" s="1"/>
  <c r="BP3265" i="1"/>
  <c r="BP3264" i="1" s="1"/>
  <c r="BN1149" i="1"/>
  <c r="BN1180" i="1" s="1"/>
  <c r="BN1184" i="1" s="1"/>
  <c r="BN1185" i="1" s="1"/>
  <c r="BD1232" i="1"/>
  <c r="BD1262" i="1" s="1"/>
  <c r="BD1266" i="1" s="1"/>
  <c r="BD1267" i="1" s="1"/>
  <c r="BC1273" i="1"/>
  <c r="BC1304" i="1" s="1"/>
  <c r="BC1308" i="1" s="1"/>
  <c r="BC1309" i="1" s="1"/>
  <c r="BI1273" i="1"/>
  <c r="BI1304" i="1" s="1"/>
  <c r="BI1308" i="1" s="1"/>
  <c r="BI1309" i="1" s="1"/>
  <c r="BO1273" i="1"/>
  <c r="BO1304" i="1" s="1"/>
  <c r="BO1308" i="1" s="1"/>
  <c r="BO1309" i="1" s="1"/>
  <c r="BK1398" i="1"/>
  <c r="BK1428" i="1" s="1"/>
  <c r="BK1432" i="1" s="1"/>
  <c r="BK1433" i="1" s="1"/>
  <c r="BC1665" i="1"/>
  <c r="BC1664" i="1" s="1"/>
  <c r="BI1665" i="1"/>
  <c r="BI1664" i="1" s="1"/>
  <c r="BO1665" i="1"/>
  <c r="BO1664" i="1" s="1"/>
  <c r="BM1665" i="1"/>
  <c r="BM1664" i="1" s="1"/>
  <c r="BA1727" i="1"/>
  <c r="BA1757" i="1" s="1"/>
  <c r="BA1761" i="1" s="1"/>
  <c r="BA1762" i="1" s="1"/>
  <c r="BJ1727" i="1"/>
  <c r="BJ1757" i="1" s="1"/>
  <c r="BJ1761" i="1" s="1"/>
  <c r="BJ1762" i="1" s="1"/>
  <c r="BK1810" i="1"/>
  <c r="BK1841" i="1" s="1"/>
  <c r="BK1845" i="1" s="1"/>
  <c r="BK1846" i="1" s="1"/>
  <c r="BM1893" i="1"/>
  <c r="BM1925" i="1" s="1"/>
  <c r="BM1929" i="1" s="1"/>
  <c r="BM1930" i="1" s="1"/>
  <c r="BD1936" i="1"/>
  <c r="BD1967" i="1" s="1"/>
  <c r="BD1971" i="1" s="1"/>
  <c r="BD1972" i="1" s="1"/>
  <c r="BK1936" i="1"/>
  <c r="BK1967" i="1" s="1"/>
  <c r="BK1971" i="1" s="1"/>
  <c r="BK1972" i="1" s="1"/>
  <c r="BB1978" i="1"/>
  <c r="BA2261" i="1"/>
  <c r="BA2260" i="1" s="1"/>
  <c r="BM2261" i="1"/>
  <c r="BM2260" i="1" s="1"/>
  <c r="BB2281" i="1"/>
  <c r="BB2280" i="1" s="1"/>
  <c r="BH2281" i="1"/>
  <c r="BH2280" i="1" s="1"/>
  <c r="BN2281" i="1"/>
  <c r="BN2280" i="1" s="1"/>
  <c r="BL2281" i="1"/>
  <c r="BL2280" i="1" s="1"/>
  <c r="BG2318" i="1"/>
  <c r="BD2365" i="1"/>
  <c r="BD2354" i="1" s="1"/>
  <c r="BD2329" i="1"/>
  <c r="BP2365" i="1"/>
  <c r="BP2354" i="1" s="1"/>
  <c r="BP2388" i="1" s="1"/>
  <c r="BP2329" i="1"/>
  <c r="BK2696" i="1"/>
  <c r="BK2685" i="1" s="1"/>
  <c r="BQ2696" i="1"/>
  <c r="BQ2685" i="1" s="1"/>
  <c r="BC2696" i="1"/>
  <c r="BC2685" i="1" s="1"/>
  <c r="BI2696" i="1"/>
  <c r="BI2685" i="1" s="1"/>
  <c r="BO2696" i="1"/>
  <c r="BO2685" i="1" s="1"/>
  <c r="BB3111" i="1"/>
  <c r="BB3110" i="1" s="1"/>
  <c r="BH3111" i="1"/>
  <c r="BH3110" i="1" s="1"/>
  <c r="BN3111" i="1"/>
  <c r="BN3110" i="1" s="1"/>
  <c r="BL3132" i="1"/>
  <c r="BL3131" i="1" s="1"/>
  <c r="BQ1485" i="1"/>
  <c r="BQ1513" i="1" s="1"/>
  <c r="AZ1594" i="1"/>
  <c r="BK1608" i="1"/>
  <c r="BK1607" i="1" s="1"/>
  <c r="BQ1657" i="1"/>
  <c r="BQ1656" i="1" s="1"/>
  <c r="BD1665" i="1"/>
  <c r="BD1664" i="1" s="1"/>
  <c r="BI1863" i="1"/>
  <c r="BI1852" i="1" s="1"/>
  <c r="BI1882" i="1" s="1"/>
  <c r="BI1886" i="1" s="1"/>
  <c r="BI1887" i="1" s="1"/>
  <c r="BI1655" i="1"/>
  <c r="BB1893" i="1"/>
  <c r="BB1925" i="1" s="1"/>
  <c r="BB1929" i="1" s="1"/>
  <c r="BB1930" i="1" s="1"/>
  <c r="BN1893" i="1"/>
  <c r="BN1925" i="1" s="1"/>
  <c r="BN1929" i="1" s="1"/>
  <c r="BN1930" i="1" s="1"/>
  <c r="BG2261" i="1"/>
  <c r="BG2260" i="1" s="1"/>
  <c r="AZ2281" i="1"/>
  <c r="BC2281" i="1"/>
  <c r="BC2280" i="1" s="1"/>
  <c r="BI2281" i="1"/>
  <c r="BI2280" i="1" s="1"/>
  <c r="BO2281" i="1"/>
  <c r="BO2280" i="1" s="1"/>
  <c r="BA2281" i="1"/>
  <c r="BA2280" i="1" s="1"/>
  <c r="BM2281" i="1"/>
  <c r="BM2280" i="1" s="1"/>
  <c r="BA2318" i="1"/>
  <c r="BM2318" i="1"/>
  <c r="BJ2400" i="1"/>
  <c r="BJ2432" i="1" s="1"/>
  <c r="BJ2436" i="1" s="1"/>
  <c r="BB2696" i="1"/>
  <c r="BB2685" i="1" s="1"/>
  <c r="BH2696" i="1"/>
  <c r="BH2685" i="1" s="1"/>
  <c r="BN2696" i="1"/>
  <c r="BN2685" i="1" s="1"/>
  <c r="BA2942" i="1"/>
  <c r="BA2941" i="1" s="1"/>
  <c r="BG2942" i="1"/>
  <c r="BG2941" i="1" s="1"/>
  <c r="BM2942" i="1"/>
  <c r="BM2941" i="1" s="1"/>
  <c r="BK3111" i="1"/>
  <c r="BK3110" i="1" s="1"/>
  <c r="BQ3111" i="1"/>
  <c r="BQ3110" i="1" s="1"/>
  <c r="BQ1149" i="1"/>
  <c r="BQ1180" i="1" s="1"/>
  <c r="BQ1184" i="1" s="1"/>
  <c r="BQ1185" i="1" s="1"/>
  <c r="BL1191" i="1"/>
  <c r="BL1221" i="1" s="1"/>
  <c r="BL1225" i="1" s="1"/>
  <c r="BL1226" i="1" s="1"/>
  <c r="BA1191" i="1"/>
  <c r="BA1221" i="1" s="1"/>
  <c r="BA1225" i="1" s="1"/>
  <c r="BA1226" i="1" s="1"/>
  <c r="BG1191" i="1"/>
  <c r="BG1221" i="1" s="1"/>
  <c r="BG1225" i="1" s="1"/>
  <c r="BG1226" i="1" s="1"/>
  <c r="BM1191" i="1"/>
  <c r="BM1221" i="1" s="1"/>
  <c r="BM1225" i="1" s="1"/>
  <c r="BM1226" i="1" s="1"/>
  <c r="BP1232" i="1"/>
  <c r="BP1262" i="1" s="1"/>
  <c r="BP1266" i="1" s="1"/>
  <c r="BP1267" i="1" s="1"/>
  <c r="BA1315" i="1"/>
  <c r="BA1346" i="1" s="1"/>
  <c r="BA1350" i="1" s="1"/>
  <c r="BA1351" i="1" s="1"/>
  <c r="BG1315" i="1"/>
  <c r="BG1346" i="1" s="1"/>
  <c r="BG1350" i="1" s="1"/>
  <c r="BG1351" i="1" s="1"/>
  <c r="BM1315" i="1"/>
  <c r="BM1346" i="1" s="1"/>
  <c r="BM1350" i="1" s="1"/>
  <c r="BM1351" i="1" s="1"/>
  <c r="BG1357" i="1"/>
  <c r="BG1387" i="1" s="1"/>
  <c r="BG1391" i="1" s="1"/>
  <c r="BG1392" i="1" s="1"/>
  <c r="BA1439" i="1"/>
  <c r="BA1470" i="1" s="1"/>
  <c r="BA1474" i="1" s="1"/>
  <c r="BA1475" i="1" s="1"/>
  <c r="BG1439" i="1"/>
  <c r="BG1470" i="1" s="1"/>
  <c r="BG1474" i="1" s="1"/>
  <c r="BG1475" i="1" s="1"/>
  <c r="BM1439" i="1"/>
  <c r="BM1470" i="1" s="1"/>
  <c r="BM1474" i="1" s="1"/>
  <c r="BM1475" i="1" s="1"/>
  <c r="BH1496" i="1"/>
  <c r="BH1485" i="1" s="1"/>
  <c r="BH1513" i="1" s="1"/>
  <c r="BH1517" i="1" s="1"/>
  <c r="BH1518" i="1" s="1"/>
  <c r="AZ1538" i="1"/>
  <c r="BG1586" i="1"/>
  <c r="BG1575" i="1" s="1"/>
  <c r="BC1626" i="1"/>
  <c r="BI1626" i="1"/>
  <c r="BO1626" i="1"/>
  <c r="BK1661" i="1"/>
  <c r="BK1660" i="1" s="1"/>
  <c r="BQ1661" i="1"/>
  <c r="BQ1660" i="1" s="1"/>
  <c r="BO1661" i="1"/>
  <c r="BO1660" i="1" s="1"/>
  <c r="BG1665" i="1"/>
  <c r="BG1664" i="1" s="1"/>
  <c r="BG1727" i="1"/>
  <c r="BG1757" i="1" s="1"/>
  <c r="BG1761" i="1" s="1"/>
  <c r="BG1762" i="1" s="1"/>
  <c r="BB2135" i="1"/>
  <c r="BB2134" i="1" s="1"/>
  <c r="BB1659" i="1"/>
  <c r="BH2135" i="1"/>
  <c r="BH2134" i="1" s="1"/>
  <c r="BH1659" i="1"/>
  <c r="BN2135" i="1"/>
  <c r="BN2134" i="1" s="1"/>
  <c r="BN1659" i="1"/>
  <c r="BP2153" i="1"/>
  <c r="BP2183" i="1" s="1"/>
  <c r="BP2187" i="1" s="1"/>
  <c r="BP2188" i="1" s="1"/>
  <c r="BO2194" i="1"/>
  <c r="BO2225" i="1" s="1"/>
  <c r="BO2229" i="1" s="1"/>
  <c r="BO2230" i="1" s="1"/>
  <c r="BI2194" i="1"/>
  <c r="BI2225" i="1" s="1"/>
  <c r="BI2229" i="1" s="1"/>
  <c r="BI2230" i="1" s="1"/>
  <c r="BD2281" i="1"/>
  <c r="BD2280" i="1" s="1"/>
  <c r="BB2288" i="1"/>
  <c r="BB2287" i="1" s="1"/>
  <c r="BK2312" i="1"/>
  <c r="BK2310" i="1" s="1"/>
  <c r="BQ2312" i="1"/>
  <c r="BQ2310" i="1" s="1"/>
  <c r="BO2312" i="1"/>
  <c r="BO2310" i="1" s="1"/>
  <c r="BQ2354" i="1"/>
  <c r="BK2400" i="1"/>
  <c r="BK2432" i="1" s="1"/>
  <c r="AZ1768" i="1"/>
  <c r="AZ1799" i="1" s="1"/>
  <c r="BL1768" i="1"/>
  <c r="BL1799" i="1" s="1"/>
  <c r="BL1803" i="1" s="1"/>
  <c r="BL1804" i="1" s="1"/>
  <c r="BA1810" i="1"/>
  <c r="BA1841" i="1" s="1"/>
  <c r="BA1845" i="1" s="1"/>
  <c r="BA1846" i="1" s="1"/>
  <c r="BC1936" i="1"/>
  <c r="BC1967" i="1" s="1"/>
  <c r="BC1971" i="1" s="1"/>
  <c r="BC1972" i="1" s="1"/>
  <c r="BL2028" i="1"/>
  <c r="BL2058" i="1" s="1"/>
  <c r="BL2062" i="1" s="1"/>
  <c r="BL2063" i="1" s="1"/>
  <c r="AZ2069" i="1"/>
  <c r="BA2194" i="1"/>
  <c r="BA2225" i="1" s="1"/>
  <c r="BN2194" i="1"/>
  <c r="BN2225" i="1" s="1"/>
  <c r="BB2194" i="1"/>
  <c r="BB2225" i="1" s="1"/>
  <c r="BA2288" i="1"/>
  <c r="BA2287" i="1" s="1"/>
  <c r="BG2288" i="1"/>
  <c r="BG2287" i="1" s="1"/>
  <c r="BM2288" i="1"/>
  <c r="BM2287" i="1" s="1"/>
  <c r="BK2300" i="1"/>
  <c r="BQ2300" i="1"/>
  <c r="BD2312" i="1"/>
  <c r="BD2310" i="1" s="1"/>
  <c r="BJ2312" i="1"/>
  <c r="BJ2310" i="1" s="1"/>
  <c r="BP2312" i="1"/>
  <c r="BP2310" i="1" s="1"/>
  <c r="BD2318" i="1"/>
  <c r="BJ2318" i="1"/>
  <c r="BP2318" i="1"/>
  <c r="BN2331" i="1"/>
  <c r="BN2330" i="1" s="1"/>
  <c r="BN2335" i="1"/>
  <c r="BN2334" i="1" s="1"/>
  <c r="BD2379" i="1"/>
  <c r="BD2378" i="1" s="1"/>
  <c r="BD2333" i="1"/>
  <c r="BJ2333" i="1"/>
  <c r="BP2333" i="1"/>
  <c r="BD2400" i="1"/>
  <c r="BD2432" i="1" s="1"/>
  <c r="BP2400" i="1"/>
  <c r="BP2432" i="1" s="1"/>
  <c r="BB2528" i="1"/>
  <c r="BD2659" i="1"/>
  <c r="BD2658" i="1" s="1"/>
  <c r="BJ2659" i="1"/>
  <c r="BJ2658" i="1" s="1"/>
  <c r="BP2659" i="1"/>
  <c r="BP2658" i="1" s="1"/>
  <c r="BB2659" i="1"/>
  <c r="BB2658" i="1" s="1"/>
  <c r="BB2724" i="1"/>
  <c r="BB2723" i="1" s="1"/>
  <c r="BH2724" i="1"/>
  <c r="BH2723" i="1" s="1"/>
  <c r="BL2724" i="1"/>
  <c r="BL2723" i="1" s="1"/>
  <c r="AZ2917" i="1"/>
  <c r="BL2917" i="1"/>
  <c r="BL2906" i="1" s="1"/>
  <c r="BB2959" i="1"/>
  <c r="BB2958" i="1" s="1"/>
  <c r="BH2959" i="1"/>
  <c r="BH2958" i="1" s="1"/>
  <c r="BN2959" i="1"/>
  <c r="BN2958" i="1" s="1"/>
  <c r="BA3265" i="1"/>
  <c r="BA3264" i="1" s="1"/>
  <c r="BG3265" i="1"/>
  <c r="BG3264" i="1" s="1"/>
  <c r="BB3275" i="1"/>
  <c r="BB3274" i="1" s="1"/>
  <c r="BH3275" i="1"/>
  <c r="BH3274" i="1" s="1"/>
  <c r="BM4209" i="1"/>
  <c r="BM4213" i="1" s="1"/>
  <c r="BM4214" i="1" s="1"/>
  <c r="BK1727" i="1"/>
  <c r="BK1757" i="1" s="1"/>
  <c r="BK1761" i="1" s="1"/>
  <c r="BK1762" i="1" s="1"/>
  <c r="BQ1727" i="1"/>
  <c r="BQ1757" i="1" s="1"/>
  <c r="BQ1761" i="1" s="1"/>
  <c r="BQ1762" i="1" s="1"/>
  <c r="BP1768" i="1"/>
  <c r="BP1799" i="1" s="1"/>
  <c r="BP1803" i="1" s="1"/>
  <c r="BP1804" i="1" s="1"/>
  <c r="BG1978" i="1"/>
  <c r="BP2069" i="1"/>
  <c r="BP2099" i="1" s="1"/>
  <c r="BP2103" i="1" s="1"/>
  <c r="BP2104" i="1" s="1"/>
  <c r="BO2252" i="1"/>
  <c r="BO2241" i="1" s="1"/>
  <c r="BB2261" i="1"/>
  <c r="BB2260" i="1" s="1"/>
  <c r="BN2312" i="1"/>
  <c r="BN2310" i="1" s="1"/>
  <c r="BJ2354" i="1"/>
  <c r="BJ2388" i="1" s="1"/>
  <c r="AZ2329" i="1"/>
  <c r="BF2411" i="1"/>
  <c r="BF2329" i="1"/>
  <c r="BL2329" i="1"/>
  <c r="BG2746" i="1"/>
  <c r="BG2745" i="1" s="1"/>
  <c r="BK3348" i="1"/>
  <c r="BK3347" i="1" s="1"/>
  <c r="BQ3348" i="1"/>
  <c r="BQ3347" i="1" s="1"/>
  <c r="BA3382" i="1"/>
  <c r="BA3364" i="1" s="1"/>
  <c r="BA3325" i="1"/>
  <c r="BG3382" i="1"/>
  <c r="BG3364" i="1" s="1"/>
  <c r="BG3325" i="1"/>
  <c r="BB3401" i="1"/>
  <c r="BH3401" i="1"/>
  <c r="BN3401" i="1"/>
  <c r="BC3487" i="1"/>
  <c r="BC3476" i="1" s="1"/>
  <c r="BC3504" i="1" s="1"/>
  <c r="BC3508" i="1" s="1"/>
  <c r="BC3509" i="1" s="1"/>
  <c r="BC3325" i="1"/>
  <c r="BI3487" i="1"/>
  <c r="BI3476" i="1" s="1"/>
  <c r="BI3504" i="1" s="1"/>
  <c r="BI3508" i="1" s="1"/>
  <c r="BI3509" i="1" s="1"/>
  <c r="BI3325" i="1"/>
  <c r="BO3325" i="1"/>
  <c r="BO3487" i="1"/>
  <c r="BO3476" i="1" s="1"/>
  <c r="BO3504" i="1" s="1"/>
  <c r="BO3508" i="1" s="1"/>
  <c r="BO3509" i="1" s="1"/>
  <c r="BA1683" i="1"/>
  <c r="BA1716" i="1" s="1"/>
  <c r="BA1720" i="1" s="1"/>
  <c r="BA1721" i="1" s="1"/>
  <c r="BG1683" i="1"/>
  <c r="BG1716" i="1" s="1"/>
  <c r="BG1720" i="1" s="1"/>
  <c r="BG1721" i="1" s="1"/>
  <c r="BH1978" i="1"/>
  <c r="BD1978" i="1"/>
  <c r="BJ1978" i="1"/>
  <c r="BP1978" i="1"/>
  <c r="BH2069" i="1"/>
  <c r="BH2099" i="1" s="1"/>
  <c r="BH2103" i="1" s="1"/>
  <c r="BH2104" i="1" s="1"/>
  <c r="BO2153" i="1"/>
  <c r="BO2183" i="1" s="1"/>
  <c r="BC2153" i="1"/>
  <c r="BC2183" i="1" s="1"/>
  <c r="BC2187" i="1" s="1"/>
  <c r="BC2188" i="1" s="1"/>
  <c r="BB2153" i="1"/>
  <c r="BB2183" i="1" s="1"/>
  <c r="BB2187" i="1" s="1"/>
  <c r="BB2188" i="1" s="1"/>
  <c r="BH2153" i="1"/>
  <c r="BH2183" i="1" s="1"/>
  <c r="BH2187" i="1" s="1"/>
  <c r="BH2188" i="1" s="1"/>
  <c r="BN2153" i="1"/>
  <c r="BN2183" i="1" s="1"/>
  <c r="BN2187" i="1" s="1"/>
  <c r="BN2188" i="1" s="1"/>
  <c r="BI2252" i="1"/>
  <c r="BI2241" i="1" s="1"/>
  <c r="BN2261" i="1"/>
  <c r="BN2260" i="1" s="1"/>
  <c r="AZ2288" i="1"/>
  <c r="BF2288" i="1"/>
  <c r="BL2288" i="1"/>
  <c r="BL2287" i="1" s="1"/>
  <c r="BD2300" i="1"/>
  <c r="BJ2300" i="1"/>
  <c r="BP2300" i="1"/>
  <c r="BK2354" i="1"/>
  <c r="BG2411" i="1"/>
  <c r="BG2400" i="1" s="1"/>
  <c r="BG2432" i="1" s="1"/>
  <c r="BG2329" i="1"/>
  <c r="BG2446" i="1"/>
  <c r="BG2476" i="1" s="1"/>
  <c r="BA2446" i="1"/>
  <c r="BA2476" i="1" s="1"/>
  <c r="BC2491" i="1"/>
  <c r="BC2522" i="1" s="1"/>
  <c r="BC2531" i="1" s="1"/>
  <c r="BC2659" i="1"/>
  <c r="BC2658" i="1" s="1"/>
  <c r="BI2659" i="1"/>
  <c r="BI2658" i="1" s="1"/>
  <c r="BJ2696" i="1"/>
  <c r="BJ2685" i="1" s="1"/>
  <c r="BP2696" i="1"/>
  <c r="BP2685" i="1" s="1"/>
  <c r="BD2736" i="1"/>
  <c r="BD2735" i="1" s="1"/>
  <c r="BP2736" i="1"/>
  <c r="BP2735" i="1" s="1"/>
  <c r="BC2824" i="1"/>
  <c r="BC2823" i="1" s="1"/>
  <c r="BI2824" i="1"/>
  <c r="BI2823" i="1" s="1"/>
  <c r="BK2951" i="1"/>
  <c r="BK2950" i="1" s="1"/>
  <c r="BQ3308" i="1"/>
  <c r="BQ3306" i="1" s="1"/>
  <c r="BK3364" i="1"/>
  <c r="BB1727" i="1"/>
  <c r="BB1757" i="1" s="1"/>
  <c r="BB1761" i="1" s="1"/>
  <c r="BB1762" i="1" s="1"/>
  <c r="BH1727" i="1"/>
  <c r="BH1757" i="1" s="1"/>
  <c r="BH1761" i="1" s="1"/>
  <c r="BH1762" i="1" s="1"/>
  <c r="BN1727" i="1"/>
  <c r="BN1757" i="1" s="1"/>
  <c r="BN1761" i="1" s="1"/>
  <c r="BN1762" i="1" s="1"/>
  <c r="BA1852" i="1"/>
  <c r="BA1882" i="1" s="1"/>
  <c r="BA1886" i="1" s="1"/>
  <c r="BA1887" i="1" s="1"/>
  <c r="BG1852" i="1"/>
  <c r="BG1882" i="1" s="1"/>
  <c r="BG1886" i="1" s="1"/>
  <c r="BG1887" i="1" s="1"/>
  <c r="BK1852" i="1"/>
  <c r="BK1882" i="1" s="1"/>
  <c r="BK1886" i="1" s="1"/>
  <c r="BK1887" i="1" s="1"/>
  <c r="BQ1852" i="1"/>
  <c r="BQ1882" i="1" s="1"/>
  <c r="BQ1886" i="1" s="1"/>
  <c r="BQ1887" i="1" s="1"/>
  <c r="BC2007" i="1"/>
  <c r="BC2006" i="1" s="1"/>
  <c r="BI2007" i="1"/>
  <c r="BI2006" i="1" s="1"/>
  <c r="BO2007" i="1"/>
  <c r="BO2006" i="1" s="1"/>
  <c r="BJ2028" i="1"/>
  <c r="BJ2058" i="1" s="1"/>
  <c r="BJ2062" i="1" s="1"/>
  <c r="BJ2063" i="1" s="1"/>
  <c r="BP2028" i="1"/>
  <c r="BP2058" i="1" s="1"/>
  <c r="BP2062" i="1" s="1"/>
  <c r="BP2063" i="1" s="1"/>
  <c r="BC2069" i="1"/>
  <c r="BC2099" i="1" s="1"/>
  <c r="BC2103" i="1" s="1"/>
  <c r="BC2104" i="1" s="1"/>
  <c r="BI2069" i="1"/>
  <c r="BI2099" i="1" s="1"/>
  <c r="BI2103" i="1" s="1"/>
  <c r="BI2104" i="1" s="1"/>
  <c r="BO2069" i="1"/>
  <c r="BO2099" i="1" s="1"/>
  <c r="BO2103" i="1" s="1"/>
  <c r="BO2104" i="1" s="1"/>
  <c r="BM2194" i="1"/>
  <c r="BM2225" i="1" s="1"/>
  <c r="BA2252" i="1"/>
  <c r="BA2241" i="1" s="1"/>
  <c r="BC2261" i="1"/>
  <c r="BC2260" i="1" s="1"/>
  <c r="BC2300" i="1"/>
  <c r="BI2300" i="1"/>
  <c r="BO2300" i="1"/>
  <c r="BC2400" i="1"/>
  <c r="BC2432" i="1" s="1"/>
  <c r="BI2400" i="1"/>
  <c r="BI2432" i="1" s="1"/>
  <c r="BO2400" i="1"/>
  <c r="BO2432" i="1" s="1"/>
  <c r="BK2446" i="1"/>
  <c r="BK2476" i="1" s="1"/>
  <c r="BQ2446" i="1"/>
  <c r="BQ2476" i="1" s="1"/>
  <c r="BO2491" i="1"/>
  <c r="BO2522" i="1" s="1"/>
  <c r="BO2531" i="1" s="1"/>
  <c r="BA2528" i="1"/>
  <c r="BG2528" i="1"/>
  <c r="BM2528" i="1"/>
  <c r="BK2528" i="1"/>
  <c r="BQ2528" i="1"/>
  <c r="BI2537" i="1"/>
  <c r="BI2571" i="1" s="1"/>
  <c r="BM2642" i="1"/>
  <c r="BM2631" i="1" s="1"/>
  <c r="BB2642" i="1"/>
  <c r="BB2631" i="1" s="1"/>
  <c r="BA2724" i="1"/>
  <c r="BA2723" i="1" s="1"/>
  <c r="BG2724" i="1"/>
  <c r="BG2723" i="1" s="1"/>
  <c r="BK2736" i="1"/>
  <c r="BK2735" i="1" s="1"/>
  <c r="BA2801" i="1"/>
  <c r="BA2790" i="1" s="1"/>
  <c r="BG2801" i="1"/>
  <c r="BG2790" i="1" s="1"/>
  <c r="BL2829" i="1"/>
  <c r="BL2828" i="1" s="1"/>
  <c r="BI2829" i="1"/>
  <c r="BI2828" i="1" s="1"/>
  <c r="BO2829" i="1"/>
  <c r="BO2828" i="1" s="1"/>
  <c r="BO2917" i="1"/>
  <c r="BO2906" i="1" s="1"/>
  <c r="BK3098" i="1"/>
  <c r="BK3087" i="1" s="1"/>
  <c r="BD3348" i="1"/>
  <c r="BD3347" i="1" s="1"/>
  <c r="BP3348" i="1"/>
  <c r="BP3347" i="1" s="1"/>
  <c r="BL3364" i="1"/>
  <c r="BK3891" i="1"/>
  <c r="BK3925" i="1" s="1"/>
  <c r="BK3929" i="1" s="1"/>
  <c r="BK3930" i="1" s="1"/>
  <c r="BI2881" i="1"/>
  <c r="BI2880" i="1" s="1"/>
  <c r="BO2881" i="1"/>
  <c r="BO2880" i="1" s="1"/>
  <c r="BF2906" i="1"/>
  <c r="BD3000" i="1"/>
  <c r="BD2989" i="1" s="1"/>
  <c r="BJ3000" i="1"/>
  <c r="BJ2989" i="1" s="1"/>
  <c r="BK3052" i="1"/>
  <c r="BK3041" i="1" s="1"/>
  <c r="BK3071" i="1" s="1"/>
  <c r="BH3279" i="1"/>
  <c r="BH3278" i="1" s="1"/>
  <c r="BD3679" i="1"/>
  <c r="BD3668" i="1" s="1"/>
  <c r="BD3702" i="1" s="1"/>
  <c r="BD3706" i="1" s="1"/>
  <c r="BD3707" i="1" s="1"/>
  <c r="BD3325" i="1"/>
  <c r="BP3325" i="1"/>
  <c r="BP3679" i="1"/>
  <c r="BP3668" i="1" s="1"/>
  <c r="BP3702" i="1" s="1"/>
  <c r="BP3706" i="1" s="1"/>
  <c r="BP3707" i="1" s="1"/>
  <c r="BM1727" i="1"/>
  <c r="BM1757" i="1" s="1"/>
  <c r="BM1761" i="1" s="1"/>
  <c r="BM1762" i="1" s="1"/>
  <c r="BQ1768" i="1"/>
  <c r="BQ1799" i="1" s="1"/>
  <c r="BQ1803" i="1" s="1"/>
  <c r="BQ1804" i="1" s="1"/>
  <c r="BC1810" i="1"/>
  <c r="BC1841" i="1" s="1"/>
  <c r="BC1845" i="1" s="1"/>
  <c r="BC1846" i="1" s="1"/>
  <c r="BI1810" i="1"/>
  <c r="BI1841" i="1" s="1"/>
  <c r="BI1845" i="1" s="1"/>
  <c r="BI1846" i="1" s="1"/>
  <c r="BO1810" i="1"/>
  <c r="BO1841" i="1" s="1"/>
  <c r="BO1845" i="1" s="1"/>
  <c r="BO1846" i="1" s="1"/>
  <c r="BO1893" i="1"/>
  <c r="BO1925" i="1" s="1"/>
  <c r="BO1929" i="1" s="1"/>
  <c r="BO1930" i="1" s="1"/>
  <c r="BM1978" i="1"/>
  <c r="BN2007" i="1"/>
  <c r="BN2006" i="1" s="1"/>
  <c r="BI2153" i="1"/>
  <c r="BI2183" i="1" s="1"/>
  <c r="BI2187" i="1" s="1"/>
  <c r="BI2188" i="1" s="1"/>
  <c r="BF2194" i="1"/>
  <c r="BL2194" i="1"/>
  <c r="BL2225" i="1" s="1"/>
  <c r="BB2300" i="1"/>
  <c r="BH2300" i="1"/>
  <c r="BN2300" i="1"/>
  <c r="BB2400" i="1"/>
  <c r="BB2432" i="1" s="1"/>
  <c r="BH2400" i="1"/>
  <c r="BH2432" i="1" s="1"/>
  <c r="BN2400" i="1"/>
  <c r="BN2432" i="1" s="1"/>
  <c r="BD2446" i="1"/>
  <c r="BD2476" i="1" s="1"/>
  <c r="BJ2446" i="1"/>
  <c r="BJ2476" i="1" s="1"/>
  <c r="BP2446" i="1"/>
  <c r="BP2476" i="1" s="1"/>
  <c r="BN2491" i="1"/>
  <c r="BN2522" i="1" s="1"/>
  <c r="BN2531" i="1" s="1"/>
  <c r="AZ2528" i="1"/>
  <c r="BF2528" i="1"/>
  <c r="BL2528" i="1"/>
  <c r="BD2528" i="1"/>
  <c r="BJ2528" i="1"/>
  <c r="BP2528" i="1"/>
  <c r="BB2537" i="1"/>
  <c r="BB2583" i="1"/>
  <c r="BB2616" i="1" s="1"/>
  <c r="BI2583" i="1"/>
  <c r="BI2616" i="1" s="1"/>
  <c r="BA2642" i="1"/>
  <c r="BA2631" i="1" s="1"/>
  <c r="BG2642" i="1"/>
  <c r="BG2631" i="1" s="1"/>
  <c r="BF2829" i="1"/>
  <c r="BF2881" i="1"/>
  <c r="BL2881" i="1"/>
  <c r="BL2880" i="1" s="1"/>
  <c r="BD3162" i="1"/>
  <c r="BD3161" i="1" s="1"/>
  <c r="BJ3162" i="1"/>
  <c r="BJ3161" i="1" s="1"/>
  <c r="BK3279" i="1"/>
  <c r="BK3278" i="1" s="1"/>
  <c r="BQ3279" i="1"/>
  <c r="BQ3278" i="1" s="1"/>
  <c r="BH3308" i="1"/>
  <c r="BH3306" i="1" s="1"/>
  <c r="BQ3314" i="1"/>
  <c r="BJ3337" i="1"/>
  <c r="BJ3336" i="1" s="1"/>
  <c r="BQ3476" i="1"/>
  <c r="BQ3504" i="1" s="1"/>
  <c r="BQ3508" i="1" s="1"/>
  <c r="BQ3509" i="1" s="1"/>
  <c r="BK3560" i="1"/>
  <c r="BK3598" i="1" s="1"/>
  <c r="BK3602" i="1" s="1"/>
  <c r="BK3603" i="1" s="1"/>
  <c r="BM4084" i="1"/>
  <c r="BM4121" i="1" s="1"/>
  <c r="BM4125" i="1" s="1"/>
  <c r="BM4126" i="1" s="1"/>
  <c r="BN2537" i="1"/>
  <c r="BN2571" i="1" s="1"/>
  <c r="BN2583" i="1"/>
  <c r="BN2616" i="1" s="1"/>
  <c r="BC2917" i="1"/>
  <c r="BC2906" i="1" s="1"/>
  <c r="BC2977" i="1"/>
  <c r="BI2977" i="1"/>
  <c r="BO2977" i="1"/>
  <c r="BM3000" i="1"/>
  <c r="BM2989" i="1" s="1"/>
  <c r="BL3017" i="1"/>
  <c r="BL3016" i="1" s="1"/>
  <c r="BM3162" i="1"/>
  <c r="BM3161" i="1" s="1"/>
  <c r="BK3180" i="1"/>
  <c r="BQ3180" i="1"/>
  <c r="BC3180" i="1"/>
  <c r="BI3180" i="1"/>
  <c r="BO3180" i="1"/>
  <c r="BH3314" i="1"/>
  <c r="BA3337" i="1"/>
  <c r="BA3336" i="1" s="1"/>
  <c r="BM3337" i="1"/>
  <c r="BM3336" i="1" s="1"/>
  <c r="BI3345" i="1"/>
  <c r="BG3348" i="1"/>
  <c r="BG3347" i="1" s="1"/>
  <c r="BD3364" i="1"/>
  <c r="BP3364" i="1"/>
  <c r="BB3364" i="1"/>
  <c r="BH3364" i="1"/>
  <c r="BN3364" i="1"/>
  <c r="BI3609" i="1"/>
  <c r="BI3643" i="1" s="1"/>
  <c r="BI3647" i="1" s="1"/>
  <c r="BI3648" i="1" s="1"/>
  <c r="BQ3609" i="1"/>
  <c r="BQ3643" i="1" s="1"/>
  <c r="BQ3647" i="1" s="1"/>
  <c r="BQ3648" i="1" s="1"/>
  <c r="BI3668" i="1"/>
  <c r="BI3702" i="1" s="1"/>
  <c r="BI3706" i="1" s="1"/>
  <c r="BI3707" i="1" s="1"/>
  <c r="BL3800" i="1"/>
  <c r="BL3835" i="1" s="1"/>
  <c r="BL3839" i="1" s="1"/>
  <c r="BL3840" i="1" s="1"/>
  <c r="BQ3846" i="1"/>
  <c r="BQ3880" i="1" s="1"/>
  <c r="BQ3884" i="1" s="1"/>
  <c r="BQ3885" i="1" s="1"/>
  <c r="BA3891" i="1"/>
  <c r="BA3925" i="1" s="1"/>
  <c r="BA3929" i="1" s="1"/>
  <c r="BA3930" i="1" s="1"/>
  <c r="BA3936" i="1"/>
  <c r="BA3969" i="1" s="1"/>
  <c r="BA3973" i="1" s="1"/>
  <c r="BA3974" i="1" s="1"/>
  <c r="BP3980" i="1"/>
  <c r="BP4013" i="1" s="1"/>
  <c r="BP4017" i="1" s="1"/>
  <c r="BP4018" i="1" s="1"/>
  <c r="AZ2977" i="1"/>
  <c r="BF2977" i="1"/>
  <c r="BL2977" i="1"/>
  <c r="AZ3132" i="1"/>
  <c r="BB3180" i="1"/>
  <c r="BH3180" i="1"/>
  <c r="BN3180" i="1"/>
  <c r="BQ3275" i="1"/>
  <c r="BQ3274" i="1" s="1"/>
  <c r="BI3327" i="1"/>
  <c r="BI3326" i="1" s="1"/>
  <c r="BC3364" i="1"/>
  <c r="BM3364" i="1"/>
  <c r="BF3435" i="1"/>
  <c r="BP3435" i="1"/>
  <c r="BP3465" i="1" s="1"/>
  <c r="BP3469" i="1" s="1"/>
  <c r="BP3470" i="1" s="1"/>
  <c r="BG3713" i="1"/>
  <c r="BG3744" i="1" s="1"/>
  <c r="BG3748" i="1" s="1"/>
  <c r="BG3749" i="1" s="1"/>
  <c r="BI3755" i="1"/>
  <c r="BI3789" i="1" s="1"/>
  <c r="BI3793" i="1" s="1"/>
  <c r="BI3794" i="1" s="1"/>
  <c r="BA3846" i="1"/>
  <c r="BA3880" i="1" s="1"/>
  <c r="BA3884" i="1" s="1"/>
  <c r="BA3885" i="1" s="1"/>
  <c r="BG4038" i="1"/>
  <c r="BG4075" i="1" s="1"/>
  <c r="BG4079" i="1" s="1"/>
  <c r="BG4080" i="1" s="1"/>
  <c r="BC4174" i="1"/>
  <c r="BC4209" i="1" s="1"/>
  <c r="BC4213" i="1" s="1"/>
  <c r="BC4214" i="1" s="1"/>
  <c r="BI4174" i="1"/>
  <c r="BI4209" i="1" s="1"/>
  <c r="BI4213" i="1" s="1"/>
  <c r="BI4214" i="1" s="1"/>
  <c r="BO4174" i="1"/>
  <c r="BO4209" i="1" s="1"/>
  <c r="BO4213" i="1" s="1"/>
  <c r="BO4214" i="1" s="1"/>
  <c r="BG4174" i="1"/>
  <c r="BG4209" i="1" s="1"/>
  <c r="BG4213" i="1" s="1"/>
  <c r="BG4214" i="1" s="1"/>
  <c r="BB4307" i="1"/>
  <c r="BB4341" i="1" s="1"/>
  <c r="BB4345" i="1" s="1"/>
  <c r="BB4346" i="1" s="1"/>
  <c r="BI2736" i="1"/>
  <c r="BI2735" i="1" s="1"/>
  <c r="BJ2824" i="1"/>
  <c r="BJ2823" i="1" s="1"/>
  <c r="BA2977" i="1"/>
  <c r="BG2977" i="1"/>
  <c r="BM2977" i="1"/>
  <c r="BQ3041" i="1"/>
  <c r="BQ3071" i="1" s="1"/>
  <c r="BA3180" i="1"/>
  <c r="BG3180" i="1"/>
  <c r="BM3180" i="1"/>
  <c r="BG3435" i="1"/>
  <c r="BG3465" i="1" s="1"/>
  <c r="BG3469" i="1" s="1"/>
  <c r="BG3470" i="1" s="1"/>
  <c r="BQ3891" i="1"/>
  <c r="BQ3925" i="1" s="1"/>
  <c r="BQ3929" i="1" s="1"/>
  <c r="BQ3930" i="1" s="1"/>
  <c r="BQ3936" i="1"/>
  <c r="BQ3969" i="1" s="1"/>
  <c r="BQ3973" i="1" s="1"/>
  <c r="BQ3974" i="1" s="1"/>
  <c r="BA2583" i="1"/>
  <c r="BG2583" i="1"/>
  <c r="BM2583" i="1"/>
  <c r="BI2642" i="1"/>
  <c r="BI2631" i="1" s="1"/>
  <c r="BI2746" i="1"/>
  <c r="BI2745" i="1" s="1"/>
  <c r="BG2829" i="1"/>
  <c r="BG2828" i="1" s="1"/>
  <c r="BB2841" i="1"/>
  <c r="BH2841" i="1"/>
  <c r="BN2841" i="1"/>
  <c r="BD2942" i="1"/>
  <c r="BD2941" i="1" s="1"/>
  <c r="BB2977" i="1"/>
  <c r="BH2977" i="1"/>
  <c r="BN2977" i="1"/>
  <c r="BF3132" i="1"/>
  <c r="BN3195" i="1"/>
  <c r="BN3184" i="1" s="1"/>
  <c r="BN3220" i="1" s="1"/>
  <c r="BD3249" i="1"/>
  <c r="BD3238" i="1" s="1"/>
  <c r="BM3265" i="1"/>
  <c r="BM3264" i="1" s="1"/>
  <c r="BK3275" i="1"/>
  <c r="BK3274" i="1" s="1"/>
  <c r="BN3279" i="1"/>
  <c r="BN3278" i="1" s="1"/>
  <c r="BB3297" i="1"/>
  <c r="BH3297" i="1"/>
  <c r="BN3297" i="1"/>
  <c r="AZ3297" i="1"/>
  <c r="BF3297" i="1"/>
  <c r="BL3297" i="1"/>
  <c r="BG3314" i="1"/>
  <c r="BL3337" i="1"/>
  <c r="BL3336" i="1" s="1"/>
  <c r="BC3515" i="1"/>
  <c r="BC3549" i="1" s="1"/>
  <c r="BC3553" i="1" s="1"/>
  <c r="BC3554" i="1" s="1"/>
  <c r="BG3668" i="1"/>
  <c r="BG3702" i="1" s="1"/>
  <c r="BG3706" i="1" s="1"/>
  <c r="BG3707" i="1" s="1"/>
  <c r="BG3846" i="1"/>
  <c r="BG3880" i="1" s="1"/>
  <c r="BG3884" i="1" s="1"/>
  <c r="BG3885" i="1" s="1"/>
  <c r="BG4084" i="1"/>
  <c r="BG4121" i="1" s="1"/>
  <c r="BG4125" i="1" s="1"/>
  <c r="BG4126" i="1" s="1"/>
  <c r="BQ4666" i="1"/>
  <c r="BQ4696" i="1" s="1"/>
  <c r="BQ4700" i="1" s="1"/>
  <c r="BQ4701" i="1" s="1"/>
  <c r="BM3435" i="1"/>
  <c r="BM3465" i="1" s="1"/>
  <c r="BM3469" i="1" s="1"/>
  <c r="BM3470" i="1" s="1"/>
  <c r="BD3515" i="1"/>
  <c r="BD3549" i="1" s="1"/>
  <c r="BD3553" i="1" s="1"/>
  <c r="BD3554" i="1" s="1"/>
  <c r="BD3560" i="1"/>
  <c r="BD3598" i="1" s="1"/>
  <c r="BD3602" i="1" s="1"/>
  <c r="BD3603" i="1" s="1"/>
  <c r="BP3560" i="1"/>
  <c r="BP3598" i="1" s="1"/>
  <c r="BP3602" i="1" s="1"/>
  <c r="BP3603" i="1" s="1"/>
  <c r="BH3713" i="1"/>
  <c r="BH3744" i="1" s="1"/>
  <c r="BH3748" i="1" s="1"/>
  <c r="BH3749" i="1" s="1"/>
  <c r="BB4038" i="1"/>
  <c r="BH4038" i="1"/>
  <c r="BN4038" i="1"/>
  <c r="BN4075" i="1" s="1"/>
  <c r="BN4079" i="1" s="1"/>
  <c r="BN4080" i="1" s="1"/>
  <c r="BK4444" i="1"/>
  <c r="BK4478" i="1" s="1"/>
  <c r="BK4482" i="1" s="1"/>
  <c r="BK4483" i="1" s="1"/>
  <c r="BK3410" i="1"/>
  <c r="BQ3410" i="1"/>
  <c r="BQ3668" i="1"/>
  <c r="BQ3702" i="1" s="1"/>
  <c r="BQ3706" i="1" s="1"/>
  <c r="BQ3707" i="1" s="1"/>
  <c r="BJ3800" i="1"/>
  <c r="BJ3835" i="1" s="1"/>
  <c r="BJ3839" i="1" s="1"/>
  <c r="BJ3840" i="1" s="1"/>
  <c r="BH3936" i="1"/>
  <c r="BH3969" i="1" s="1"/>
  <c r="BH3973" i="1" s="1"/>
  <c r="BH3974" i="1" s="1"/>
  <c r="BG4130" i="1"/>
  <c r="BG4163" i="1" s="1"/>
  <c r="BG4167" i="1" s="1"/>
  <c r="BG4168" i="1" s="1"/>
  <c r="BD4307" i="1"/>
  <c r="BD4341" i="1" s="1"/>
  <c r="BD4345" i="1" s="1"/>
  <c r="BD4346" i="1" s="1"/>
  <c r="BP4307" i="1"/>
  <c r="BP4341" i="1" s="1"/>
  <c r="BP4345" i="1" s="1"/>
  <c r="BP4346" i="1" s="1"/>
  <c r="BI4626" i="1"/>
  <c r="BI4655" i="1" s="1"/>
  <c r="BI4659" i="1" s="1"/>
  <c r="BI4660" i="1" s="1"/>
  <c r="BC4666" i="1"/>
  <c r="BC4696" i="1" s="1"/>
  <c r="BC4700" i="1" s="1"/>
  <c r="BC4701" i="1" s="1"/>
  <c r="BA3435" i="1"/>
  <c r="BA3465" i="1" s="1"/>
  <c r="BA3469" i="1" s="1"/>
  <c r="BA3470" i="1" s="1"/>
  <c r="BC3435" i="1"/>
  <c r="BC3465" i="1" s="1"/>
  <c r="BC3469" i="1" s="1"/>
  <c r="BC3470" i="1" s="1"/>
  <c r="BI3435" i="1"/>
  <c r="BI3465" i="1" s="1"/>
  <c r="BI3469" i="1" s="1"/>
  <c r="BI3470" i="1" s="1"/>
  <c r="BO3435" i="1"/>
  <c r="BO3465" i="1" s="1"/>
  <c r="BO3469" i="1" s="1"/>
  <c r="BO3470" i="1" s="1"/>
  <c r="BP3515" i="1"/>
  <c r="BP3549" i="1" s="1"/>
  <c r="BP3553" i="1" s="1"/>
  <c r="BP3554" i="1" s="1"/>
  <c r="BB3515" i="1"/>
  <c r="BB3549" i="1" s="1"/>
  <c r="BB3553" i="1" s="1"/>
  <c r="BB3554" i="1" s="1"/>
  <c r="BH3515" i="1"/>
  <c r="BH3549" i="1" s="1"/>
  <c r="BH3553" i="1" s="1"/>
  <c r="BH3554" i="1" s="1"/>
  <c r="BN3515" i="1"/>
  <c r="BN3549" i="1" s="1"/>
  <c r="BN3553" i="1" s="1"/>
  <c r="BN3554" i="1" s="1"/>
  <c r="AZ3668" i="1"/>
  <c r="BL3668" i="1"/>
  <c r="BL3702" i="1" s="1"/>
  <c r="BL3706" i="1" s="1"/>
  <c r="BL3707" i="1" s="1"/>
  <c r="BD3713" i="1"/>
  <c r="BD3744" i="1" s="1"/>
  <c r="BD3748" i="1" s="1"/>
  <c r="BD3749" i="1" s="1"/>
  <c r="BD3800" i="1"/>
  <c r="BD3835" i="1" s="1"/>
  <c r="BD3839" i="1" s="1"/>
  <c r="BD3840" i="1" s="1"/>
  <c r="BJ3846" i="1"/>
  <c r="BJ3880" i="1" s="1"/>
  <c r="BJ3884" i="1" s="1"/>
  <c r="BJ3885" i="1" s="1"/>
  <c r="BQ3980" i="1"/>
  <c r="BQ4013" i="1" s="1"/>
  <c r="BQ4017" i="1" s="1"/>
  <c r="BQ4018" i="1" s="1"/>
  <c r="AZ4038" i="1"/>
  <c r="BA4130" i="1"/>
  <c r="BA4163" i="1" s="1"/>
  <c r="BA4167" i="1" s="1"/>
  <c r="BA4168" i="1" s="1"/>
  <c r="BK4263" i="1"/>
  <c r="BK4296" i="1" s="1"/>
  <c r="BK4300" i="1" s="1"/>
  <c r="BK4301" i="1" s="1"/>
  <c r="BQ4263" i="1"/>
  <c r="BQ4296" i="1" s="1"/>
  <c r="BQ4300" i="1" s="1"/>
  <c r="BQ4301" i="1" s="1"/>
  <c r="BJ3515" i="1"/>
  <c r="BJ3549" i="1" s="1"/>
  <c r="BJ3553" i="1" s="1"/>
  <c r="BJ3554" i="1" s="1"/>
  <c r="BN3713" i="1"/>
  <c r="BN3744" i="1" s="1"/>
  <c r="BN3748" i="1" s="1"/>
  <c r="BN3749" i="1" s="1"/>
  <c r="BF3936" i="1"/>
  <c r="BA4038" i="1"/>
  <c r="BA4075" i="1" s="1"/>
  <c r="BA4079" i="1" s="1"/>
  <c r="BA4080" i="1" s="1"/>
  <c r="BK4130" i="1"/>
  <c r="BK4163" i="1" s="1"/>
  <c r="BK4167" i="1" s="1"/>
  <c r="BK4168" i="1" s="1"/>
  <c r="BB4174" i="1"/>
  <c r="BB4209" i="1" s="1"/>
  <c r="BB4213" i="1" s="1"/>
  <c r="BB4214" i="1" s="1"/>
  <c r="BF4263" i="1"/>
  <c r="BO4666" i="1"/>
  <c r="BO4696" i="1" s="1"/>
  <c r="BO4700" i="1" s="1"/>
  <c r="BO4701" i="1" s="1"/>
  <c r="BA4220" i="1"/>
  <c r="BA4252" i="1" s="1"/>
  <c r="BA4256" i="1" s="1"/>
  <c r="BA4257" i="1" s="1"/>
  <c r="BG4220" i="1"/>
  <c r="BG4252" i="1" s="1"/>
  <c r="BG4256" i="1" s="1"/>
  <c r="BG4257" i="1" s="1"/>
  <c r="BM4220" i="1"/>
  <c r="BM4252" i="1" s="1"/>
  <c r="BM4256" i="1" s="1"/>
  <c r="BM4257" i="1" s="1"/>
  <c r="BH4307" i="1"/>
  <c r="BH4341" i="1" s="1"/>
  <c r="BH4345" i="1" s="1"/>
  <c r="BH4346" i="1" s="1"/>
  <c r="BK4352" i="1"/>
  <c r="BK4387" i="1" s="1"/>
  <c r="BK4391" i="1" s="1"/>
  <c r="BK4392" i="1" s="1"/>
  <c r="BJ4444" i="1"/>
  <c r="BJ4478" i="1" s="1"/>
  <c r="BJ4482" i="1" s="1"/>
  <c r="BJ4483" i="1" s="1"/>
  <c r="BB4666" i="1"/>
  <c r="BB4696" i="1" s="1"/>
  <c r="BB4700" i="1" s="1"/>
  <c r="BB4701" i="1" s="1"/>
  <c r="BJ3980" i="1"/>
  <c r="BJ4013" i="1" s="1"/>
  <c r="BJ4017" i="1" s="1"/>
  <c r="BJ4018" i="1" s="1"/>
  <c r="BK4038" i="1"/>
  <c r="BK4075" i="1" s="1"/>
  <c r="BK4079" i="1" s="1"/>
  <c r="BK4080" i="1" s="1"/>
  <c r="BD4130" i="1"/>
  <c r="BD4163" i="1" s="1"/>
  <c r="BD4167" i="1" s="1"/>
  <c r="BD4168" i="1" s="1"/>
  <c r="BJ4174" i="1"/>
  <c r="BJ4209" i="1" s="1"/>
  <c r="BJ4213" i="1" s="1"/>
  <c r="BJ4214" i="1" s="1"/>
  <c r="BP4174" i="1"/>
  <c r="BP4209" i="1" s="1"/>
  <c r="BP4213" i="1" s="1"/>
  <c r="BP4214" i="1" s="1"/>
  <c r="BD4220" i="1"/>
  <c r="BD4252" i="1" s="1"/>
  <c r="BD4256" i="1" s="1"/>
  <c r="BD4257" i="1" s="1"/>
  <c r="BJ4220" i="1"/>
  <c r="BJ4252" i="1" s="1"/>
  <c r="BJ4256" i="1" s="1"/>
  <c r="BJ4257" i="1" s="1"/>
  <c r="BP4220" i="1"/>
  <c r="BP4252" i="1" s="1"/>
  <c r="BP4256" i="1" s="1"/>
  <c r="BP4257" i="1" s="1"/>
  <c r="BJ4263" i="1"/>
  <c r="BJ4296" i="1" s="1"/>
  <c r="BJ4300" i="1" s="1"/>
  <c r="BJ4301" i="1" s="1"/>
  <c r="BM4626" i="1"/>
  <c r="BM4655" i="1" s="1"/>
  <c r="BM4659" i="1" s="1"/>
  <c r="BM4660" i="1" s="1"/>
  <c r="BK4666" i="1"/>
  <c r="BK4696" i="1" s="1"/>
  <c r="BK4700" i="1" s="1"/>
  <c r="BK4701" i="1" s="1"/>
  <c r="BB4398" i="1"/>
  <c r="BB4434" i="1" s="1"/>
  <c r="BB4438" i="1" s="1"/>
  <c r="BB4439" i="1" s="1"/>
  <c r="BH4398" i="1"/>
  <c r="BH4434" i="1" s="1"/>
  <c r="BH4438" i="1" s="1"/>
  <c r="BH4439" i="1" s="1"/>
  <c r="BN4398" i="1"/>
  <c r="BN4434" i="1" s="1"/>
  <c r="BN4438" i="1" s="1"/>
  <c r="BN4439" i="1" s="1"/>
  <c r="AZ4398" i="1"/>
  <c r="BF4398" i="1"/>
  <c r="BP4444" i="1"/>
  <c r="BP4478" i="1" s="1"/>
  <c r="BP4482" i="1" s="1"/>
  <c r="BP4483" i="1" s="1"/>
  <c r="BI4581" i="1"/>
  <c r="BI4615" i="1" s="1"/>
  <c r="BI4619" i="1" s="1"/>
  <c r="BI4620" i="1" s="1"/>
  <c r="BG4626" i="1"/>
  <c r="BG4655" i="1" s="1"/>
  <c r="BG4659" i="1" s="1"/>
  <c r="BG4660" i="1" s="1"/>
  <c r="BQ4725" i="1"/>
  <c r="BQ4714" i="1" s="1"/>
  <c r="BQ4741" i="1" s="1"/>
  <c r="BH4174" i="1"/>
  <c r="BH4209" i="1" s="1"/>
  <c r="BH4213" i="1" s="1"/>
  <c r="BH4214" i="1" s="1"/>
  <c r="BI4352" i="1"/>
  <c r="BI4387" i="1" s="1"/>
  <c r="BI4391" i="1" s="1"/>
  <c r="BI4392" i="1" s="1"/>
  <c r="BC4398" i="1"/>
  <c r="BC4434" i="1" s="1"/>
  <c r="BC4438" i="1" s="1"/>
  <c r="BC4439" i="1" s="1"/>
  <c r="BD4489" i="1"/>
  <c r="BD4529" i="1" s="1"/>
  <c r="BD4533" i="1" s="1"/>
  <c r="BD4534" i="1" s="1"/>
  <c r="BJ4489" i="1"/>
  <c r="BJ4529" i="1" s="1"/>
  <c r="BJ4533" i="1" s="1"/>
  <c r="BJ4534" i="1" s="1"/>
  <c r="BP4489" i="1"/>
  <c r="BP4529" i="1" s="1"/>
  <c r="BP4533" i="1" s="1"/>
  <c r="BP4534" i="1" s="1"/>
  <c r="BB4489" i="1"/>
  <c r="BB4529" i="1" s="1"/>
  <c r="BB4533" i="1" s="1"/>
  <c r="BB4534" i="1" s="1"/>
  <c r="BB4540" i="1"/>
  <c r="BB4570" i="1" s="1"/>
  <c r="BB4574" i="1" s="1"/>
  <c r="BB4575" i="1" s="1"/>
  <c r="BO4626" i="1"/>
  <c r="BO4655" i="1" s="1"/>
  <c r="BO4659" i="1" s="1"/>
  <c r="BO4660" i="1" s="1"/>
  <c r="BA4666" i="1"/>
  <c r="BA4696" i="1" s="1"/>
  <c r="BA4700" i="1" s="1"/>
  <c r="BA4701" i="1" s="1"/>
  <c r="AZ4725" i="1"/>
  <c r="BO4352" i="1"/>
  <c r="BO4387" i="1" s="1"/>
  <c r="BO4391" i="1" s="1"/>
  <c r="BO4392" i="1" s="1"/>
  <c r="BM4398" i="1"/>
  <c r="BM4434" i="1" s="1"/>
  <c r="BM4438" i="1" s="1"/>
  <c r="BM4439" i="1" s="1"/>
  <c r="BO4489" i="1"/>
  <c r="BO4529" i="1" s="1"/>
  <c r="BO4533" i="1" s="1"/>
  <c r="BO4534" i="1" s="1"/>
  <c r="BA4540" i="1"/>
  <c r="BA4570" i="1" s="1"/>
  <c r="BA4574" i="1" s="1"/>
  <c r="BA4575" i="1" s="1"/>
  <c r="BG4540" i="1"/>
  <c r="BG4570" i="1" s="1"/>
  <c r="BG4574" i="1" s="1"/>
  <c r="BG4575" i="1" s="1"/>
  <c r="BM4540" i="1"/>
  <c r="BM4570" i="1" s="1"/>
  <c r="BM4574" i="1" s="1"/>
  <c r="BM4575" i="1" s="1"/>
  <c r="BB4626" i="1"/>
  <c r="BB4655" i="1" s="1"/>
  <c r="BB4659" i="1" s="1"/>
  <c r="BB4660" i="1" s="1"/>
  <c r="BH4666" i="1"/>
  <c r="BH4696" i="1" s="1"/>
  <c r="BH4700" i="1" s="1"/>
  <c r="BH4701" i="1" s="1"/>
  <c r="BN4666" i="1"/>
  <c r="BN4696" i="1" s="1"/>
  <c r="BN4700" i="1" s="1"/>
  <c r="BN4701" i="1" s="1"/>
  <c r="BB4725" i="1"/>
  <c r="BB4714" i="1" s="1"/>
  <c r="BB4741" i="1" s="1"/>
  <c r="BC4352" i="1"/>
  <c r="BC4387" i="1" s="1"/>
  <c r="BC4391" i="1" s="1"/>
  <c r="BC4392" i="1" s="1"/>
  <c r="BA4398" i="1"/>
  <c r="BA4434" i="1" s="1"/>
  <c r="BA4438" i="1" s="1"/>
  <c r="BA4439" i="1" s="1"/>
  <c r="BC4489" i="1"/>
  <c r="BC4529" i="1" s="1"/>
  <c r="BC4533" i="1" s="1"/>
  <c r="BC4534" i="1" s="1"/>
  <c r="BK4489" i="1"/>
  <c r="BK4529" i="1" s="1"/>
  <c r="BK4533" i="1" s="1"/>
  <c r="BK4534" i="1" s="1"/>
  <c r="BQ4489" i="1"/>
  <c r="BQ4529" i="1" s="1"/>
  <c r="BQ4533" i="1" s="1"/>
  <c r="BQ4534" i="1" s="1"/>
  <c r="BQ4540" i="1"/>
  <c r="BQ4570" i="1" s="1"/>
  <c r="BQ4574" i="1" s="1"/>
  <c r="BQ4575" i="1" s="1"/>
  <c r="AZ4540" i="1"/>
  <c r="BL4540" i="1"/>
  <c r="BL4570" i="1" s="1"/>
  <c r="BL4574" i="1" s="1"/>
  <c r="BL4575" i="1" s="1"/>
  <c r="BJ4540" i="1"/>
  <c r="BJ4570" i="1" s="1"/>
  <c r="BJ4574" i="1" s="1"/>
  <c r="BJ4575" i="1" s="1"/>
  <c r="BO4581" i="1"/>
  <c r="BO4615" i="1" s="1"/>
  <c r="BO4619" i="1" s="1"/>
  <c r="BO4620" i="1" s="1"/>
  <c r="BD4581" i="1"/>
  <c r="BD4615" i="1" s="1"/>
  <c r="BD4619" i="1" s="1"/>
  <c r="BD4620" i="1" s="1"/>
  <c r="BJ4581" i="1"/>
  <c r="BJ4615" i="1" s="1"/>
  <c r="BJ4619" i="1" s="1"/>
  <c r="BJ4620" i="1" s="1"/>
  <c r="BP4581" i="1"/>
  <c r="BP4615" i="1" s="1"/>
  <c r="BP4619" i="1" s="1"/>
  <c r="BP4620" i="1" s="1"/>
  <c r="BB4581" i="1"/>
  <c r="BB4615" i="1" s="1"/>
  <c r="BB4619" i="1" s="1"/>
  <c r="BB4620" i="1" s="1"/>
  <c r="BA4725" i="1"/>
  <c r="BA4714" i="1" s="1"/>
  <c r="BA4741" i="1" s="1"/>
  <c r="BB131" i="1"/>
  <c r="BB161" i="1" s="1"/>
  <c r="BB165" i="1" s="1"/>
  <c r="BB166" i="1" s="1"/>
  <c r="BH131" i="1"/>
  <c r="BH161" i="1" s="1"/>
  <c r="BH165" i="1" s="1"/>
  <c r="BH166" i="1" s="1"/>
  <c r="BN131" i="1"/>
  <c r="BN161" i="1" s="1"/>
  <c r="BN165" i="1" s="1"/>
  <c r="BN166" i="1" s="1"/>
  <c r="BK89" i="1"/>
  <c r="BK120" i="1" s="1"/>
  <c r="BK124" i="1" s="1"/>
  <c r="BK125" i="1" s="1"/>
  <c r="BQ89" i="1"/>
  <c r="BQ120" i="1" s="1"/>
  <c r="BQ124" i="1" s="1"/>
  <c r="BQ125" i="1" s="1"/>
  <c r="BK131" i="1"/>
  <c r="BK161" i="1" s="1"/>
  <c r="BK165" i="1" s="1"/>
  <c r="BK166" i="1" s="1"/>
  <c r="BQ131" i="1"/>
  <c r="BQ161" i="1" s="1"/>
  <c r="BQ165" i="1" s="1"/>
  <c r="BQ166" i="1" s="1"/>
  <c r="BC8" i="1"/>
  <c r="BC6" i="1" s="1"/>
  <c r="BI8" i="1"/>
  <c r="BI6" i="1" s="1"/>
  <c r="BO8" i="1"/>
  <c r="BO6" i="1" s="1"/>
  <c r="BC14" i="1"/>
  <c r="BI14" i="1"/>
  <c r="BO14" i="1"/>
  <c r="BK25" i="1"/>
  <c r="BQ25" i="1"/>
  <c r="BG27" i="1"/>
  <c r="BG26" i="1" s="1"/>
  <c r="BK31" i="1"/>
  <c r="BK30" i="1" s="1"/>
  <c r="BQ31" i="1"/>
  <c r="BQ30" i="1" s="1"/>
  <c r="AZ172" i="1"/>
  <c r="BF172" i="1"/>
  <c r="BL172" i="1"/>
  <c r="BL201" i="1" s="1"/>
  <c r="BL205" i="1" s="1"/>
  <c r="BL206" i="1" s="1"/>
  <c r="BA376" i="1"/>
  <c r="BA404" i="1" s="1"/>
  <c r="BA408" i="1" s="1"/>
  <c r="BA409" i="1" s="1"/>
  <c r="BD14" i="1"/>
  <c r="BK826" i="1"/>
  <c r="BK853" i="1" s="1"/>
  <c r="BK857" i="1" s="1"/>
  <c r="BK858" i="1" s="1"/>
  <c r="BQ826" i="1"/>
  <c r="BQ853" i="1" s="1"/>
  <c r="BQ857" i="1" s="1"/>
  <c r="BQ858" i="1" s="1"/>
  <c r="BP943" i="1"/>
  <c r="BP973" i="1" s="1"/>
  <c r="BP977" i="1" s="1"/>
  <c r="BP978" i="1" s="1"/>
  <c r="BK984" i="1"/>
  <c r="BK1015" i="1" s="1"/>
  <c r="BK1019" i="1" s="1"/>
  <c r="BK1020" i="1" s="1"/>
  <c r="BQ984" i="1"/>
  <c r="BQ1015" i="1" s="1"/>
  <c r="BQ1019" i="1" s="1"/>
  <c r="BQ1020" i="1" s="1"/>
  <c r="BK1108" i="1"/>
  <c r="BK1138" i="1" s="1"/>
  <c r="BK1142" i="1" s="1"/>
  <c r="BK1143" i="1" s="1"/>
  <c r="BQ1108" i="1"/>
  <c r="BQ1138" i="1" s="1"/>
  <c r="BQ1142" i="1" s="1"/>
  <c r="BQ1143" i="1" s="1"/>
  <c r="BK8" i="1"/>
  <c r="BK6" i="1" s="1"/>
  <c r="BQ8" i="1"/>
  <c r="BQ6" i="1" s="1"/>
  <c r="BK14" i="1"/>
  <c r="BQ14" i="1"/>
  <c r="BA25" i="1"/>
  <c r="BG25" i="1"/>
  <c r="BM25" i="1"/>
  <c r="BA31" i="1"/>
  <c r="BA30" i="1" s="1"/>
  <c r="BG31" i="1"/>
  <c r="BG30" i="1" s="1"/>
  <c r="BM31" i="1"/>
  <c r="BM30" i="1" s="1"/>
  <c r="BA663" i="1"/>
  <c r="BA692" i="1" s="1"/>
  <c r="BA696" i="1" s="1"/>
  <c r="BA697" i="1" s="1"/>
  <c r="BG663" i="1"/>
  <c r="BG692" i="1" s="1"/>
  <c r="BG696" i="1" s="1"/>
  <c r="BG697" i="1" s="1"/>
  <c r="BM663" i="1"/>
  <c r="BM692" i="1" s="1"/>
  <c r="BM696" i="1" s="1"/>
  <c r="BM697" i="1" s="1"/>
  <c r="AZ1149" i="1"/>
  <c r="BF1149" i="1"/>
  <c r="BL1149" i="1"/>
  <c r="BL1180" i="1" s="1"/>
  <c r="BL1184" i="1" s="1"/>
  <c r="BL1185" i="1" s="1"/>
  <c r="AZ8" i="1"/>
  <c r="BL212" i="1"/>
  <c r="BL240" i="1" s="1"/>
  <c r="BL244" i="1" s="1"/>
  <c r="BL245" i="1" s="1"/>
  <c r="BL622" i="1"/>
  <c r="BL652" i="1" s="1"/>
  <c r="BL656" i="1" s="1"/>
  <c r="BL657" i="1" s="1"/>
  <c r="BC744" i="1"/>
  <c r="BC773" i="1" s="1"/>
  <c r="BC777" i="1" s="1"/>
  <c r="BC778" i="1" s="1"/>
  <c r="BI744" i="1"/>
  <c r="BI773" i="1" s="1"/>
  <c r="BI777" i="1" s="1"/>
  <c r="BI778" i="1" s="1"/>
  <c r="BO744" i="1"/>
  <c r="BO773" i="1" s="1"/>
  <c r="BO777" i="1" s="1"/>
  <c r="BO778" i="1" s="1"/>
  <c r="BG1067" i="1"/>
  <c r="BG1097" i="1" s="1"/>
  <c r="BG1101" i="1" s="1"/>
  <c r="BG1102" i="1" s="1"/>
  <c r="BM1067" i="1"/>
  <c r="BM1097" i="1" s="1"/>
  <c r="BM1101" i="1" s="1"/>
  <c r="BM1102" i="1" s="1"/>
  <c r="BC1398" i="1"/>
  <c r="BC1428" i="1" s="1"/>
  <c r="BC1432" i="1" s="1"/>
  <c r="BC1433" i="1" s="1"/>
  <c r="BI1398" i="1"/>
  <c r="BI1428" i="1" s="1"/>
  <c r="BI1432" i="1" s="1"/>
  <c r="BI1433" i="1" s="1"/>
  <c r="BO1398" i="1"/>
  <c r="BO1428" i="1" s="1"/>
  <c r="BO1432" i="1" s="1"/>
  <c r="BO1433" i="1" s="1"/>
  <c r="BL376" i="1"/>
  <c r="BL404" i="1" s="1"/>
  <c r="BL408" i="1" s="1"/>
  <c r="BL409" i="1" s="1"/>
  <c r="BG773" i="1"/>
  <c r="BG777" i="1" s="1"/>
  <c r="BG778" i="1" s="1"/>
  <c r="BA784" i="1"/>
  <c r="BA815" i="1" s="1"/>
  <c r="BA819" i="1" s="1"/>
  <c r="BA820" i="1" s="1"/>
  <c r="BG784" i="1"/>
  <c r="BG815" i="1" s="1"/>
  <c r="BG819" i="1" s="1"/>
  <c r="BG820" i="1" s="1"/>
  <c r="BM784" i="1"/>
  <c r="BM815" i="1" s="1"/>
  <c r="BM819" i="1" s="1"/>
  <c r="BM820" i="1" s="1"/>
  <c r="BC1149" i="1"/>
  <c r="BC1180" i="1" s="1"/>
  <c r="BC1184" i="1" s="1"/>
  <c r="BC1185" i="1" s="1"/>
  <c r="BI1149" i="1"/>
  <c r="BI1180" i="1" s="1"/>
  <c r="BI1184" i="1" s="1"/>
  <c r="BI1185" i="1" s="1"/>
  <c r="BO1149" i="1"/>
  <c r="BO1180" i="1" s="1"/>
  <c r="BO1184" i="1" s="1"/>
  <c r="BO1185" i="1" s="1"/>
  <c r="BD1496" i="1"/>
  <c r="BD1485" i="1" s="1"/>
  <c r="BD1513" i="1" s="1"/>
  <c r="BJ1496" i="1"/>
  <c r="BJ1485" i="1" s="1"/>
  <c r="BJ1513" i="1" s="1"/>
  <c r="BP1496" i="1"/>
  <c r="BP1485" i="1" s="1"/>
  <c r="BP1513" i="1" s="1"/>
  <c r="BD1538" i="1"/>
  <c r="BD1528" i="1" s="1"/>
  <c r="BD1560" i="1" s="1"/>
  <c r="BJ1538" i="1"/>
  <c r="BJ1528" i="1" s="1"/>
  <c r="BJ1560" i="1" s="1"/>
  <c r="BP1538" i="1"/>
  <c r="BP1528" i="1" s="1"/>
  <c r="BP1560" i="1" s="1"/>
  <c r="BD1586" i="1"/>
  <c r="BD1575" i="1" s="1"/>
  <c r="BJ1586" i="1"/>
  <c r="BJ1575" i="1" s="1"/>
  <c r="BP1586" i="1"/>
  <c r="BP1575" i="1" s="1"/>
  <c r="BD1594" i="1"/>
  <c r="BD1593" i="1" s="1"/>
  <c r="BJ1594" i="1"/>
  <c r="BJ1593" i="1" s="1"/>
  <c r="BP1594" i="1"/>
  <c r="BP1593" i="1" s="1"/>
  <c r="AZ1608" i="1"/>
  <c r="BF1608" i="1"/>
  <c r="BL1608" i="1"/>
  <c r="BL1607" i="1" s="1"/>
  <c r="BK1893" i="1"/>
  <c r="BK1925" i="1" s="1"/>
  <c r="BK1929" i="1" s="1"/>
  <c r="BK1930" i="1" s="1"/>
  <c r="BQ1893" i="1"/>
  <c r="BQ1925" i="1" s="1"/>
  <c r="BQ1929" i="1" s="1"/>
  <c r="BQ1930" i="1" s="1"/>
  <c r="BD2028" i="1"/>
  <c r="BD2058" i="1" s="1"/>
  <c r="BD2062" i="1" s="1"/>
  <c r="BD2063" i="1" s="1"/>
  <c r="BA1538" i="1"/>
  <c r="BA1528" i="1" s="1"/>
  <c r="BA1560" i="1" s="1"/>
  <c r="BG1538" i="1"/>
  <c r="BG1528" i="1" s="1"/>
  <c r="BG1560" i="1" s="1"/>
  <c r="BA1594" i="1"/>
  <c r="BA1593" i="1" s="1"/>
  <c r="BG1594" i="1"/>
  <c r="BG1593" i="1" s="1"/>
  <c r="BM1594" i="1"/>
  <c r="BM1593" i="1" s="1"/>
  <c r="BM2153" i="1"/>
  <c r="BM2183" i="1" s="1"/>
  <c r="BM2187" i="1" s="1"/>
  <c r="BM2188" i="1" s="1"/>
  <c r="AZ2491" i="1"/>
  <c r="BL2491" i="1"/>
  <c r="BL2522" i="1" s="1"/>
  <c r="BL2531" i="1" s="1"/>
  <c r="BB1538" i="1"/>
  <c r="BB1528" i="1" s="1"/>
  <c r="BB1560" i="1" s="1"/>
  <c r="BH1538" i="1"/>
  <c r="BH1528" i="1" s="1"/>
  <c r="BH1560" i="1" s="1"/>
  <c r="BB1594" i="1"/>
  <c r="BB1593" i="1" s="1"/>
  <c r="BH1594" i="1"/>
  <c r="BH1593" i="1" s="1"/>
  <c r="BN1594" i="1"/>
  <c r="BN1593" i="1" s="1"/>
  <c r="BD1608" i="1"/>
  <c r="BD1607" i="1" s="1"/>
  <c r="BJ1608" i="1"/>
  <c r="BJ1607" i="1" s="1"/>
  <c r="BP1608" i="1"/>
  <c r="BP1607" i="1" s="1"/>
  <c r="BB2028" i="1"/>
  <c r="BB2058" i="1" s="1"/>
  <c r="BB2062" i="1" s="1"/>
  <c r="BB2063" i="1" s="1"/>
  <c r="BH2028" i="1"/>
  <c r="BH2058" i="1" s="1"/>
  <c r="BH2062" i="1" s="1"/>
  <c r="BH2063" i="1" s="1"/>
  <c r="BN2028" i="1"/>
  <c r="BN2058" i="1" s="1"/>
  <c r="BN2062" i="1" s="1"/>
  <c r="BN2063" i="1" s="1"/>
  <c r="BK2194" i="1"/>
  <c r="BK2225" i="1" s="1"/>
  <c r="BQ2194" i="1"/>
  <c r="BQ2225" i="1" s="1"/>
  <c r="BC1496" i="1"/>
  <c r="BC1485" i="1" s="1"/>
  <c r="BC1513" i="1" s="1"/>
  <c r="BI1496" i="1"/>
  <c r="BI1485" i="1" s="1"/>
  <c r="BI1513" i="1" s="1"/>
  <c r="BO1496" i="1"/>
  <c r="BO1485" i="1" s="1"/>
  <c r="BO1513" i="1" s="1"/>
  <c r="BC1538" i="1"/>
  <c r="BC1528" i="1" s="1"/>
  <c r="BC1560" i="1" s="1"/>
  <c r="BI1538" i="1"/>
  <c r="BI1528" i="1" s="1"/>
  <c r="BI1560" i="1" s="1"/>
  <c r="BO1538" i="1"/>
  <c r="BO1528" i="1" s="1"/>
  <c r="BO1560" i="1" s="1"/>
  <c r="BC1586" i="1"/>
  <c r="BC1575" i="1" s="1"/>
  <c r="BI1586" i="1"/>
  <c r="BI1575" i="1" s="1"/>
  <c r="BO1586" i="1"/>
  <c r="BO1575" i="1" s="1"/>
  <c r="BC1594" i="1"/>
  <c r="BC1593" i="1" s="1"/>
  <c r="BI1594" i="1"/>
  <c r="BI1593" i="1" s="1"/>
  <c r="BO1594" i="1"/>
  <c r="BO1593" i="1" s="1"/>
  <c r="BC1852" i="1"/>
  <c r="BC1882" i="1" s="1"/>
  <c r="BC1886" i="1" s="1"/>
  <c r="BC1887" i="1" s="1"/>
  <c r="BH2616" i="1"/>
  <c r="BA2335" i="1"/>
  <c r="BA2334" i="1" s="1"/>
  <c r="BG2335" i="1"/>
  <c r="BG2334" i="1" s="1"/>
  <c r="BM2335" i="1"/>
  <c r="BM2334" i="1" s="1"/>
  <c r="BK2642" i="1"/>
  <c r="BK2631" i="1" s="1"/>
  <c r="BQ2642" i="1"/>
  <c r="BQ2631" i="1" s="1"/>
  <c r="BA2659" i="1"/>
  <c r="BA2658" i="1" s="1"/>
  <c r="BG2659" i="1"/>
  <c r="BG2658" i="1" s="1"/>
  <c r="BM2659" i="1"/>
  <c r="BM2658" i="1" s="1"/>
  <c r="BA2696" i="1"/>
  <c r="BA2685" i="1" s="1"/>
  <c r="BG2696" i="1"/>
  <c r="BG2685" i="1" s="1"/>
  <c r="BM2696" i="1"/>
  <c r="BM2685" i="1" s="1"/>
  <c r="BK2724" i="1"/>
  <c r="BK2723" i="1" s="1"/>
  <c r="BQ2724" i="1"/>
  <c r="BQ2723" i="1" s="1"/>
  <c r="AZ2736" i="1"/>
  <c r="BG2736" i="1"/>
  <c r="BG2735" i="1" s="1"/>
  <c r="BO2736" i="1"/>
  <c r="BO2735" i="1" s="1"/>
  <c r="BM2746" i="1"/>
  <c r="BM2745" i="1" s="1"/>
  <c r="AZ2746" i="1"/>
  <c r="BF2746" i="1"/>
  <c r="BL2746" i="1"/>
  <c r="BL2745" i="1" s="1"/>
  <c r="BD2801" i="1"/>
  <c r="BD2790" i="1" s="1"/>
  <c r="BM2801" i="1"/>
  <c r="BM2790" i="1" s="1"/>
  <c r="BA2829" i="1"/>
  <c r="BA2828" i="1" s="1"/>
  <c r="BJ2829" i="1"/>
  <c r="BJ2828" i="1" s="1"/>
  <c r="BK2829" i="1"/>
  <c r="BK2828" i="1" s="1"/>
  <c r="BQ2829" i="1"/>
  <c r="BQ2828" i="1" s="1"/>
  <c r="BB2736" i="1"/>
  <c r="BB2735" i="1" s="1"/>
  <c r="BH2736" i="1"/>
  <c r="BH2735" i="1" s="1"/>
  <c r="BN2736" i="1"/>
  <c r="BN2735" i="1" s="1"/>
  <c r="BA2824" i="1"/>
  <c r="BA2823" i="1" s="1"/>
  <c r="BK2824" i="1"/>
  <c r="BK2823" i="1" s="1"/>
  <c r="BQ2824" i="1"/>
  <c r="BQ2823" i="1" s="1"/>
  <c r="BA2881" i="1"/>
  <c r="BA2880" i="1" s="1"/>
  <c r="BG2881" i="1"/>
  <c r="BG2880" i="1" s="1"/>
  <c r="BM2881" i="1"/>
  <c r="BM2880" i="1" s="1"/>
  <c r="BK2252" i="1"/>
  <c r="BK2241" i="1" s="1"/>
  <c r="BQ2252" i="1"/>
  <c r="BQ2241" i="1" s="1"/>
  <c r="BK2261" i="1"/>
  <c r="BK2260" i="1" s="1"/>
  <c r="BQ2261" i="1"/>
  <c r="BQ2260" i="1" s="1"/>
  <c r="BA2312" i="1"/>
  <c r="BA2310" i="1" s="1"/>
  <c r="BJ2736" i="1"/>
  <c r="BJ2735" i="1" s="1"/>
  <c r="BA2746" i="1"/>
  <c r="BA2745" i="1" s="1"/>
  <c r="BO2746" i="1"/>
  <c r="BO2745" i="1" s="1"/>
  <c r="BP2801" i="1"/>
  <c r="BP2790" i="1" s="1"/>
  <c r="BC2801" i="1"/>
  <c r="BC2790" i="1" s="1"/>
  <c r="BI2801" i="1"/>
  <c r="BI2790" i="1" s="1"/>
  <c r="BO2801" i="1"/>
  <c r="BO2790" i="1" s="1"/>
  <c r="BK2864" i="1"/>
  <c r="BK2853" i="1" s="1"/>
  <c r="BQ2864" i="1"/>
  <c r="BQ2853" i="1" s="1"/>
  <c r="AZ2252" i="1"/>
  <c r="BH2801" i="1"/>
  <c r="BH2790" i="1" s="1"/>
  <c r="BB2829" i="1"/>
  <c r="BB2828" i="1" s="1"/>
  <c r="BH2829" i="1"/>
  <c r="BH2828" i="1" s="1"/>
  <c r="BN2829" i="1"/>
  <c r="BN2828" i="1" s="1"/>
  <c r="BK2659" i="1"/>
  <c r="BK2658" i="1" s="1"/>
  <c r="BQ2659" i="1"/>
  <c r="BQ2658" i="1" s="1"/>
  <c r="BL2736" i="1"/>
  <c r="BL2735" i="1" s="1"/>
  <c r="BC2746" i="1"/>
  <c r="BC2745" i="1" s="1"/>
  <c r="BQ2746" i="1"/>
  <c r="BQ2745" i="1" s="1"/>
  <c r="BB2824" i="1"/>
  <c r="BB2823" i="1" s="1"/>
  <c r="BH2824" i="1"/>
  <c r="BH2823" i="1" s="1"/>
  <c r="BN2824" i="1"/>
  <c r="BN2823" i="1" s="1"/>
  <c r="AZ2335" i="1"/>
  <c r="BF2335" i="1"/>
  <c r="BL2335" i="1"/>
  <c r="BL2334" i="1" s="1"/>
  <c r="BD2642" i="1"/>
  <c r="BD2631" i="1" s="1"/>
  <c r="BJ2642" i="1"/>
  <c r="BJ2631" i="1" s="1"/>
  <c r="BP2642" i="1"/>
  <c r="BP2631" i="1" s="1"/>
  <c r="AZ2659" i="1"/>
  <c r="BF2659" i="1"/>
  <c r="BL2659" i="1"/>
  <c r="BL2658" i="1" s="1"/>
  <c r="AZ2696" i="1"/>
  <c r="BF2696" i="1"/>
  <c r="BL2696" i="1"/>
  <c r="BL2685" i="1" s="1"/>
  <c r="BD2724" i="1"/>
  <c r="BD2723" i="1" s="1"/>
  <c r="BJ2724" i="1"/>
  <c r="BJ2723" i="1" s="1"/>
  <c r="BP2724" i="1"/>
  <c r="BP2723" i="1" s="1"/>
  <c r="BF2736" i="1"/>
  <c r="BM2736" i="1"/>
  <c r="BM2735" i="1" s="1"/>
  <c r="BK2746" i="1"/>
  <c r="BK2745" i="1" s="1"/>
  <c r="BB2801" i="1"/>
  <c r="BB2790" i="1" s="1"/>
  <c r="BK2801" i="1"/>
  <c r="BK2790" i="1" s="1"/>
  <c r="AZ2801" i="1"/>
  <c r="BF2801" i="1"/>
  <c r="BL2801" i="1"/>
  <c r="BL2790" i="1" s="1"/>
  <c r="BG2824" i="1"/>
  <c r="BG2823" i="1" s="1"/>
  <c r="AZ2829" i="1"/>
  <c r="BB2864" i="1"/>
  <c r="BB2853" i="1" s="1"/>
  <c r="BH2864" i="1"/>
  <c r="BH2853" i="1" s="1"/>
  <c r="BN2864" i="1"/>
  <c r="BN2853" i="1" s="1"/>
  <c r="AZ2864" i="1"/>
  <c r="BF2864" i="1"/>
  <c r="BL2864" i="1"/>
  <c r="BL2853" i="1" s="1"/>
  <c r="BB2881" i="1"/>
  <c r="BB2880" i="1" s="1"/>
  <c r="BH2881" i="1"/>
  <c r="BH2880" i="1" s="1"/>
  <c r="BN2881" i="1"/>
  <c r="BN2880" i="1" s="1"/>
  <c r="BB2917" i="1"/>
  <c r="BB2906" i="1" s="1"/>
  <c r="BH2917" i="1"/>
  <c r="BH2906" i="1" s="1"/>
  <c r="BN2917" i="1"/>
  <c r="BN2906" i="1" s="1"/>
  <c r="AZ2942" i="1"/>
  <c r="BF2942" i="1"/>
  <c r="BL2942" i="1"/>
  <c r="BL2941" i="1" s="1"/>
  <c r="BD2951" i="1"/>
  <c r="BD2950" i="1" s="1"/>
  <c r="BJ2951" i="1"/>
  <c r="BJ2950" i="1" s="1"/>
  <c r="BP2951" i="1"/>
  <c r="BP2950" i="1" s="1"/>
  <c r="BD2959" i="1"/>
  <c r="BD2958" i="1" s="1"/>
  <c r="BJ2959" i="1"/>
  <c r="BJ2958" i="1" s="1"/>
  <c r="BP2959" i="1"/>
  <c r="BP2958" i="1" s="1"/>
  <c r="AZ3000" i="1"/>
  <c r="BF3000" i="1"/>
  <c r="BL3000" i="1"/>
  <c r="BL2989" i="1" s="1"/>
  <c r="BB3017" i="1"/>
  <c r="BB3016" i="1" s="1"/>
  <c r="BH3017" i="1"/>
  <c r="BH3016" i="1" s="1"/>
  <c r="BN3017" i="1"/>
  <c r="BN3016" i="1" s="1"/>
  <c r="BD3052" i="1"/>
  <c r="BD3041" i="1" s="1"/>
  <c r="BD3071" i="1" s="1"/>
  <c r="BJ3052" i="1"/>
  <c r="BJ3041" i="1" s="1"/>
  <c r="BJ3071" i="1" s="1"/>
  <c r="BP3052" i="1"/>
  <c r="BP3041" i="1" s="1"/>
  <c r="BP3071" i="1" s="1"/>
  <c r="BD3098" i="1"/>
  <c r="BD3087" i="1" s="1"/>
  <c r="BJ3098" i="1"/>
  <c r="BJ3087" i="1" s="1"/>
  <c r="BP3098" i="1"/>
  <c r="BP3087" i="1" s="1"/>
  <c r="BD3111" i="1"/>
  <c r="BD3110" i="1" s="1"/>
  <c r="BJ3111" i="1"/>
  <c r="BJ3110" i="1" s="1"/>
  <c r="BP3111" i="1"/>
  <c r="BP3110" i="1" s="1"/>
  <c r="BB3132" i="1"/>
  <c r="BB3131" i="1" s="1"/>
  <c r="BH3132" i="1"/>
  <c r="BH3131" i="1" s="1"/>
  <c r="BN3132" i="1"/>
  <c r="BN3131" i="1" s="1"/>
  <c r="AZ3162" i="1"/>
  <c r="BF3162" i="1"/>
  <c r="BL3162" i="1"/>
  <c r="BL3161" i="1" s="1"/>
  <c r="BD3195" i="1"/>
  <c r="BD3184" i="1" s="1"/>
  <c r="BD3220" i="1" s="1"/>
  <c r="BJ3195" i="1"/>
  <c r="BJ3184" i="1" s="1"/>
  <c r="BJ3220" i="1" s="1"/>
  <c r="BP3195" i="1"/>
  <c r="BP3184" i="1" s="1"/>
  <c r="BP3220" i="1" s="1"/>
  <c r="AZ3249" i="1"/>
  <c r="BF3249" i="1"/>
  <c r="BL3249" i="1"/>
  <c r="BL3238" i="1" s="1"/>
  <c r="AZ3265" i="1"/>
  <c r="BF3265" i="1"/>
  <c r="BL3265" i="1"/>
  <c r="BL3264" i="1" s="1"/>
  <c r="BJ3279" i="1"/>
  <c r="BJ3278" i="1" s="1"/>
  <c r="BD3297" i="1"/>
  <c r="BJ3297" i="1"/>
  <c r="BP3297" i="1"/>
  <c r="BK3308" i="1"/>
  <c r="BK3306" i="1" s="1"/>
  <c r="BB3337" i="1"/>
  <c r="BB3336" i="1" s="1"/>
  <c r="BH3337" i="1"/>
  <c r="BH3336" i="1" s="1"/>
  <c r="BN3337" i="1"/>
  <c r="BN3336" i="1" s="1"/>
  <c r="AZ3275" i="1"/>
  <c r="BF3275" i="1"/>
  <c r="BL3275" i="1"/>
  <c r="BL3274" i="1" s="1"/>
  <c r="BC3348" i="1"/>
  <c r="BC3347" i="1" s="1"/>
  <c r="BI3348" i="1"/>
  <c r="BI3347" i="1" s="1"/>
  <c r="BO3348" i="1"/>
  <c r="BO3347" i="1" s="1"/>
  <c r="BD3410" i="1"/>
  <c r="BD3342" i="1"/>
  <c r="BJ3410" i="1"/>
  <c r="BJ3342" i="1"/>
  <c r="BP3410" i="1"/>
  <c r="BP3342" i="1"/>
  <c r="BB3410" i="1"/>
  <c r="BB3345" i="1"/>
  <c r="BH3410" i="1"/>
  <c r="BH3345" i="1"/>
  <c r="BN3410" i="1"/>
  <c r="BN3345" i="1"/>
  <c r="BK3446" i="1"/>
  <c r="BK3435" i="1" s="1"/>
  <c r="BK3465" i="1" s="1"/>
  <c r="BK3325" i="1"/>
  <c r="BQ3446" i="1"/>
  <c r="BQ3435" i="1" s="1"/>
  <c r="BQ3465" i="1" s="1"/>
  <c r="BQ3469" i="1" s="1"/>
  <c r="BQ3470" i="1" s="1"/>
  <c r="BQ3325" i="1"/>
  <c r="BD2881" i="1"/>
  <c r="BD2880" i="1" s="1"/>
  <c r="BJ2881" i="1"/>
  <c r="BJ2880" i="1" s="1"/>
  <c r="BP2881" i="1"/>
  <c r="BP2880" i="1" s="1"/>
  <c r="BD2917" i="1"/>
  <c r="BD2906" i="1" s="1"/>
  <c r="BJ2917" i="1"/>
  <c r="BJ2906" i="1" s="1"/>
  <c r="BP2917" i="1"/>
  <c r="BP2906" i="1" s="1"/>
  <c r="BB2942" i="1"/>
  <c r="BB2941" i="1" s="1"/>
  <c r="BH2942" i="1"/>
  <c r="BH2941" i="1" s="1"/>
  <c r="BN2942" i="1"/>
  <c r="BN2941" i="1" s="1"/>
  <c r="AZ2951" i="1"/>
  <c r="BF2951" i="1"/>
  <c r="BL2951" i="1"/>
  <c r="BL2950" i="1" s="1"/>
  <c r="AZ2959" i="1"/>
  <c r="BF2959" i="1"/>
  <c r="BL2959" i="1"/>
  <c r="BL2958" i="1" s="1"/>
  <c r="BB3000" i="1"/>
  <c r="BB2989" i="1" s="1"/>
  <c r="BH3000" i="1"/>
  <c r="BH2989" i="1" s="1"/>
  <c r="BN3000" i="1"/>
  <c r="BN2989" i="1" s="1"/>
  <c r="BD3017" i="1"/>
  <c r="BD3016" i="1" s="1"/>
  <c r="BJ3017" i="1"/>
  <c r="BJ3016" i="1" s="1"/>
  <c r="BP3017" i="1"/>
  <c r="BP3016" i="1" s="1"/>
  <c r="AZ3052" i="1"/>
  <c r="BF3052" i="1"/>
  <c r="BL3052" i="1"/>
  <c r="BL3041" i="1" s="1"/>
  <c r="BL3071" i="1" s="1"/>
  <c r="AZ3098" i="1"/>
  <c r="BF3098" i="1"/>
  <c r="BL3098" i="1"/>
  <c r="BL3087" i="1" s="1"/>
  <c r="AZ3111" i="1"/>
  <c r="BF3111" i="1"/>
  <c r="BL3111" i="1"/>
  <c r="BL3110" i="1" s="1"/>
  <c r="BD3132" i="1"/>
  <c r="BD3131" i="1" s="1"/>
  <c r="BJ3132" i="1"/>
  <c r="BJ3131" i="1" s="1"/>
  <c r="BP3132" i="1"/>
  <c r="BP3131" i="1" s="1"/>
  <c r="BB3162" i="1"/>
  <c r="BB3161" i="1" s="1"/>
  <c r="BH3162" i="1"/>
  <c r="BH3161" i="1" s="1"/>
  <c r="BN3162" i="1"/>
  <c r="BN3161" i="1" s="1"/>
  <c r="AZ3195" i="1"/>
  <c r="BF3195" i="1"/>
  <c r="BL3195" i="1"/>
  <c r="BL3184" i="1" s="1"/>
  <c r="BL3220" i="1" s="1"/>
  <c r="BB3249" i="1"/>
  <c r="BB3238" i="1" s="1"/>
  <c r="BH3249" i="1"/>
  <c r="BH3238" i="1" s="1"/>
  <c r="BN3249" i="1"/>
  <c r="BN3238" i="1" s="1"/>
  <c r="BB3265" i="1"/>
  <c r="BB3264" i="1" s="1"/>
  <c r="BH3265" i="1"/>
  <c r="BH3264" i="1" s="1"/>
  <c r="BN3265" i="1"/>
  <c r="BN3264" i="1" s="1"/>
  <c r="BC3279" i="1"/>
  <c r="BC3278" i="1" s="1"/>
  <c r="BI3279" i="1"/>
  <c r="BI3278" i="1" s="1"/>
  <c r="BO3279" i="1"/>
  <c r="BO3278" i="1" s="1"/>
  <c r="BG3279" i="1"/>
  <c r="BG3278" i="1" s="1"/>
  <c r="BM3279" i="1"/>
  <c r="BM3278" i="1" s="1"/>
  <c r="AZ3308" i="1"/>
  <c r="BF3308" i="1"/>
  <c r="BL3308" i="1"/>
  <c r="BL3306" i="1" s="1"/>
  <c r="BD3308" i="1"/>
  <c r="BD3306" i="1" s="1"/>
  <c r="BJ3308" i="1"/>
  <c r="BJ3306" i="1" s="1"/>
  <c r="BP3308" i="1"/>
  <c r="BP3306" i="1" s="1"/>
  <c r="BN3308" i="1"/>
  <c r="BN3306" i="1" s="1"/>
  <c r="BO3364" i="1"/>
  <c r="BJ3382" i="1"/>
  <c r="BJ3364" i="1" s="1"/>
  <c r="BJ3325" i="1"/>
  <c r="BG3401" i="1"/>
  <c r="BD3476" i="1"/>
  <c r="BD3504" i="1" s="1"/>
  <c r="BD3508" i="1" s="1"/>
  <c r="BD3509" i="1" s="1"/>
  <c r="BJ3476" i="1"/>
  <c r="BJ3504" i="1" s="1"/>
  <c r="BJ3508" i="1" s="1"/>
  <c r="BJ3509" i="1" s="1"/>
  <c r="BP3476" i="1"/>
  <c r="BP3504" i="1" s="1"/>
  <c r="BP3508" i="1" s="1"/>
  <c r="BP3509" i="1" s="1"/>
  <c r="BC2864" i="1"/>
  <c r="BC2853" i="1" s="1"/>
  <c r="BI2864" i="1"/>
  <c r="BI2853" i="1" s="1"/>
  <c r="BO2864" i="1"/>
  <c r="BO2853" i="1" s="1"/>
  <c r="BK2881" i="1"/>
  <c r="BK2880" i="1" s="1"/>
  <c r="BQ2881" i="1"/>
  <c r="BQ2880" i="1" s="1"/>
  <c r="BK2917" i="1"/>
  <c r="BK2906" i="1" s="1"/>
  <c r="BQ2917" i="1"/>
  <c r="BQ2906" i="1" s="1"/>
  <c r="BC2942" i="1"/>
  <c r="BC2941" i="1" s="1"/>
  <c r="BI2942" i="1"/>
  <c r="BI2941" i="1" s="1"/>
  <c r="BO2942" i="1"/>
  <c r="BO2941" i="1" s="1"/>
  <c r="BA2951" i="1"/>
  <c r="BA2950" i="1" s="1"/>
  <c r="BG2951" i="1"/>
  <c r="BG2950" i="1" s="1"/>
  <c r="BM2951" i="1"/>
  <c r="BM2950" i="1" s="1"/>
  <c r="BA2959" i="1"/>
  <c r="BA2958" i="1" s="1"/>
  <c r="BG2959" i="1"/>
  <c r="BG2958" i="1" s="1"/>
  <c r="BM2959" i="1"/>
  <c r="BM2958" i="1" s="1"/>
  <c r="BC3000" i="1"/>
  <c r="BC2989" i="1" s="1"/>
  <c r="BI3000" i="1"/>
  <c r="BI2989" i="1" s="1"/>
  <c r="BI3023" i="1" s="1"/>
  <c r="BO3000" i="1"/>
  <c r="BO2989" i="1" s="1"/>
  <c r="BK3017" i="1"/>
  <c r="BK3016" i="1" s="1"/>
  <c r="BQ3017" i="1"/>
  <c r="BQ3016" i="1" s="1"/>
  <c r="BA3052" i="1"/>
  <c r="BA3041" i="1" s="1"/>
  <c r="BA3071" i="1" s="1"/>
  <c r="BG3052" i="1"/>
  <c r="BG3041" i="1" s="1"/>
  <c r="BG3071" i="1" s="1"/>
  <c r="BM3052" i="1"/>
  <c r="BM3041" i="1" s="1"/>
  <c r="BM3071" i="1" s="1"/>
  <c r="BA3098" i="1"/>
  <c r="BA3087" i="1" s="1"/>
  <c r="BG3098" i="1"/>
  <c r="BG3087" i="1" s="1"/>
  <c r="BM3098" i="1"/>
  <c r="BM3087" i="1" s="1"/>
  <c r="BA3111" i="1"/>
  <c r="BA3110" i="1" s="1"/>
  <c r="BG3111" i="1"/>
  <c r="BG3110" i="1" s="1"/>
  <c r="BM3111" i="1"/>
  <c r="BM3110" i="1" s="1"/>
  <c r="BK3132" i="1"/>
  <c r="BK3131" i="1" s="1"/>
  <c r="BQ3132" i="1"/>
  <c r="BQ3131" i="1" s="1"/>
  <c r="BC3162" i="1"/>
  <c r="BC3161" i="1" s="1"/>
  <c r="BI3162" i="1"/>
  <c r="BI3161" i="1" s="1"/>
  <c r="BO3162" i="1"/>
  <c r="BO3161" i="1" s="1"/>
  <c r="BA3195" i="1"/>
  <c r="BA3184" i="1" s="1"/>
  <c r="BA3220" i="1" s="1"/>
  <c r="BG3195" i="1"/>
  <c r="BG3184" i="1" s="1"/>
  <c r="BG3220" i="1" s="1"/>
  <c r="BM3195" i="1"/>
  <c r="BM3184" i="1" s="1"/>
  <c r="BM3220" i="1" s="1"/>
  <c r="BC3249" i="1"/>
  <c r="BC3238" i="1" s="1"/>
  <c r="BI3249" i="1"/>
  <c r="BI3238" i="1" s="1"/>
  <c r="BO3249" i="1"/>
  <c r="BO3238" i="1" s="1"/>
  <c r="BC3265" i="1"/>
  <c r="BC3264" i="1" s="1"/>
  <c r="BI3265" i="1"/>
  <c r="BI3264" i="1" s="1"/>
  <c r="BO3265" i="1"/>
  <c r="BO3264" i="1" s="1"/>
  <c r="BD3279" i="1"/>
  <c r="BD3278" i="1" s="1"/>
  <c r="BP3279" i="1"/>
  <c r="BP3278" i="1" s="1"/>
  <c r="BA3297" i="1"/>
  <c r="BG3297" i="1"/>
  <c r="BM3297" i="1"/>
  <c r="BB3308" i="1"/>
  <c r="BB3306" i="1" s="1"/>
  <c r="BC3314" i="1"/>
  <c r="BI3314" i="1"/>
  <c r="BO3314" i="1"/>
  <c r="BC3275" i="1"/>
  <c r="BC3274" i="1" s="1"/>
  <c r="BI3275" i="1"/>
  <c r="BI3274" i="1" s="1"/>
  <c r="BO3275" i="1"/>
  <c r="BO3274" i="1" s="1"/>
  <c r="BI3364" i="1"/>
  <c r="BB3446" i="1"/>
  <c r="BB3435" i="1" s="1"/>
  <c r="BB3465" i="1" s="1"/>
  <c r="BB3469" i="1" s="1"/>
  <c r="BB3470" i="1" s="1"/>
  <c r="BB3325" i="1"/>
  <c r="BH3446" i="1"/>
  <c r="BH3435" i="1" s="1"/>
  <c r="BH3465" i="1" s="1"/>
  <c r="BH3469" i="1" s="1"/>
  <c r="BH3470" i="1" s="1"/>
  <c r="BH3325" i="1"/>
  <c r="BN3446" i="1"/>
  <c r="BN3435" i="1" s="1"/>
  <c r="BN3465" i="1" s="1"/>
  <c r="BN3469" i="1" s="1"/>
  <c r="BN3470" i="1" s="1"/>
  <c r="BN3325" i="1"/>
  <c r="BA2917" i="1"/>
  <c r="BA2906" i="1" s="1"/>
  <c r="BG2917" i="1"/>
  <c r="BG2906" i="1" s="1"/>
  <c r="BM2917" i="1"/>
  <c r="BM2906" i="1" s="1"/>
  <c r="BK2942" i="1"/>
  <c r="BK2941" i="1" s="1"/>
  <c r="BQ2942" i="1"/>
  <c r="BQ2941" i="1" s="1"/>
  <c r="BC2951" i="1"/>
  <c r="BC2950" i="1" s="1"/>
  <c r="BI2951" i="1"/>
  <c r="BI2950" i="1" s="1"/>
  <c r="BO2951" i="1"/>
  <c r="BO2950" i="1" s="1"/>
  <c r="BC2959" i="1"/>
  <c r="BC2958" i="1" s="1"/>
  <c r="BI2959" i="1"/>
  <c r="BI2958" i="1" s="1"/>
  <c r="BO2959" i="1"/>
  <c r="BO2958" i="1" s="1"/>
  <c r="BK3000" i="1"/>
  <c r="BK2989" i="1" s="1"/>
  <c r="BQ3000" i="1"/>
  <c r="BQ2989" i="1" s="1"/>
  <c r="BA3017" i="1"/>
  <c r="BA3016" i="1" s="1"/>
  <c r="BG3017" i="1"/>
  <c r="BG3016" i="1" s="1"/>
  <c r="BM3017" i="1"/>
  <c r="BM3016" i="1" s="1"/>
  <c r="BC3052" i="1"/>
  <c r="BC3041" i="1" s="1"/>
  <c r="BC3071" i="1" s="1"/>
  <c r="BI3052" i="1"/>
  <c r="BI3041" i="1" s="1"/>
  <c r="BI3071" i="1" s="1"/>
  <c r="BO3052" i="1"/>
  <c r="BO3041" i="1" s="1"/>
  <c r="BO3071" i="1" s="1"/>
  <c r="BC3098" i="1"/>
  <c r="BC3087" i="1" s="1"/>
  <c r="BI3098" i="1"/>
  <c r="BI3087" i="1" s="1"/>
  <c r="BO3098" i="1"/>
  <c r="BO3087" i="1" s="1"/>
  <c r="BC3111" i="1"/>
  <c r="BC3110" i="1" s="1"/>
  <c r="BI3111" i="1"/>
  <c r="BI3110" i="1" s="1"/>
  <c r="BO3111" i="1"/>
  <c r="BO3110" i="1" s="1"/>
  <c r="BA3132" i="1"/>
  <c r="BA3131" i="1" s="1"/>
  <c r="BG3132" i="1"/>
  <c r="BG3131" i="1" s="1"/>
  <c r="BM3132" i="1"/>
  <c r="BM3131" i="1" s="1"/>
  <c r="BK3162" i="1"/>
  <c r="BK3161" i="1" s="1"/>
  <c r="BQ3162" i="1"/>
  <c r="BQ3161" i="1" s="1"/>
  <c r="BC3195" i="1"/>
  <c r="BC3184" i="1" s="1"/>
  <c r="BC3220" i="1" s="1"/>
  <c r="BI3195" i="1"/>
  <c r="BI3184" i="1" s="1"/>
  <c r="BI3220" i="1" s="1"/>
  <c r="BO3195" i="1"/>
  <c r="BO3184" i="1" s="1"/>
  <c r="BO3220" i="1" s="1"/>
  <c r="BK3249" i="1"/>
  <c r="BK3238" i="1" s="1"/>
  <c r="BQ3249" i="1"/>
  <c r="BQ3238" i="1" s="1"/>
  <c r="BK3265" i="1"/>
  <c r="BK3264" i="1" s="1"/>
  <c r="BQ3265" i="1"/>
  <c r="BQ3264" i="1" s="1"/>
  <c r="AZ3279" i="1"/>
  <c r="BF3279" i="1"/>
  <c r="BL3279" i="1"/>
  <c r="BL3278" i="1" s="1"/>
  <c r="BC3308" i="1"/>
  <c r="BC3306" i="1" s="1"/>
  <c r="BI3308" i="1"/>
  <c r="BI3306" i="1" s="1"/>
  <c r="BO3308" i="1"/>
  <c r="BO3306" i="1" s="1"/>
  <c r="BM3308" i="1"/>
  <c r="BM3306" i="1" s="1"/>
  <c r="AZ3314" i="1"/>
  <c r="BF3314" i="1"/>
  <c r="BL3314" i="1"/>
  <c r="BK3337" i="1"/>
  <c r="BK3336" i="1" s="1"/>
  <c r="BQ3337" i="1"/>
  <c r="BQ3336" i="1" s="1"/>
  <c r="AZ3348" i="1"/>
  <c r="BF3348" i="1"/>
  <c r="BL3348" i="1"/>
  <c r="BL3347" i="1" s="1"/>
  <c r="BD3401" i="1"/>
  <c r="BJ3401" i="1"/>
  <c r="BP3401" i="1"/>
  <c r="BA3410" i="1"/>
  <c r="BA3342" i="1"/>
  <c r="BG3410" i="1"/>
  <c r="BG3342" i="1"/>
  <c r="BM3410" i="1"/>
  <c r="BM3342" i="1"/>
  <c r="BL3476" i="1"/>
  <c r="BL3504" i="1" s="1"/>
  <c r="BL3508" i="1" s="1"/>
  <c r="BL3509" i="1" s="1"/>
  <c r="BB3560" i="1"/>
  <c r="BB3598" i="1" s="1"/>
  <c r="BB3602" i="1" s="1"/>
  <c r="BB3603" i="1" s="1"/>
  <c r="BJ3609" i="1"/>
  <c r="BJ3643" i="1" s="1"/>
  <c r="BJ3647" i="1" s="1"/>
  <c r="BJ3648" i="1" s="1"/>
  <c r="BJ3668" i="1"/>
  <c r="BJ3702" i="1" s="1"/>
  <c r="BJ3706" i="1" s="1"/>
  <c r="BJ3707" i="1" s="1"/>
  <c r="BD3755" i="1"/>
  <c r="BD3789" i="1" s="1"/>
  <c r="BD3793" i="1" s="1"/>
  <c r="BD3794" i="1" s="1"/>
  <c r="BJ3755" i="1"/>
  <c r="BJ3789" i="1" s="1"/>
  <c r="BJ3793" i="1" s="1"/>
  <c r="BJ3794" i="1" s="1"/>
  <c r="BP3755" i="1"/>
  <c r="BP3789" i="1" s="1"/>
  <c r="BP3793" i="1" s="1"/>
  <c r="BP3794" i="1" s="1"/>
  <c r="BH3846" i="1"/>
  <c r="BH3880" i="1" s="1"/>
  <c r="BH3884" i="1" s="1"/>
  <c r="BH3885" i="1" s="1"/>
  <c r="BD3891" i="1"/>
  <c r="BD3925" i="1" s="1"/>
  <c r="BD3929" i="1" s="1"/>
  <c r="BD3930" i="1" s="1"/>
  <c r="BJ3891" i="1"/>
  <c r="BJ3925" i="1" s="1"/>
  <c r="BJ3929" i="1" s="1"/>
  <c r="BJ3930" i="1" s="1"/>
  <c r="BP3891" i="1"/>
  <c r="BP3925" i="1" s="1"/>
  <c r="BP3929" i="1" s="1"/>
  <c r="BP3930" i="1" s="1"/>
  <c r="BL3936" i="1"/>
  <c r="BL3969" i="1" s="1"/>
  <c r="BL3973" i="1" s="1"/>
  <c r="BL3974" i="1" s="1"/>
  <c r="AZ4084" i="1"/>
  <c r="BP4130" i="1"/>
  <c r="BP4163" i="1" s="1"/>
  <c r="BP4167" i="1" s="1"/>
  <c r="BP4168" i="1" s="1"/>
  <c r="BB4130" i="1"/>
  <c r="BB4163" i="1" s="1"/>
  <c r="BB4167" i="1" s="1"/>
  <c r="BB4168" i="1" s="1"/>
  <c r="BH4130" i="1"/>
  <c r="BH4163" i="1" s="1"/>
  <c r="BH4167" i="1" s="1"/>
  <c r="BH4168" i="1" s="1"/>
  <c r="BN4130" i="1"/>
  <c r="BN4163" i="1" s="1"/>
  <c r="BN4167" i="1" s="1"/>
  <c r="BN4168" i="1" s="1"/>
  <c r="AZ4220" i="1"/>
  <c r="BC4307" i="1"/>
  <c r="BC4341" i="1" s="1"/>
  <c r="BC4345" i="1" s="1"/>
  <c r="BC4346" i="1" s="1"/>
  <c r="BI4307" i="1"/>
  <c r="BI4341" i="1" s="1"/>
  <c r="BI4345" i="1" s="1"/>
  <c r="BI4346" i="1" s="1"/>
  <c r="BO4307" i="1"/>
  <c r="BO4341" i="1" s="1"/>
  <c r="BO4345" i="1" s="1"/>
  <c r="BO4346" i="1" s="1"/>
  <c r="BH4444" i="1"/>
  <c r="BH4478" i="1" s="1"/>
  <c r="BH4482" i="1" s="1"/>
  <c r="BH4483" i="1" s="1"/>
  <c r="BC4540" i="1"/>
  <c r="BC4570" i="1" s="1"/>
  <c r="BC4574" i="1" s="1"/>
  <c r="BC4575" i="1" s="1"/>
  <c r="BI4540" i="1"/>
  <c r="BI4570" i="1" s="1"/>
  <c r="BI4574" i="1" s="1"/>
  <c r="BI4575" i="1" s="1"/>
  <c r="BO4540" i="1"/>
  <c r="BO4570" i="1" s="1"/>
  <c r="BO4574" i="1" s="1"/>
  <c r="BO4575" i="1" s="1"/>
  <c r="BF4581" i="1"/>
  <c r="BA4581" i="1"/>
  <c r="BA4615" i="1" s="1"/>
  <c r="BA4619" i="1" s="1"/>
  <c r="BA4620" i="1" s="1"/>
  <c r="BG4581" i="1"/>
  <c r="BG4615" i="1" s="1"/>
  <c r="BG4619" i="1" s="1"/>
  <c r="BG4620" i="1" s="1"/>
  <c r="BM4581" i="1"/>
  <c r="BM4615" i="1" s="1"/>
  <c r="BM4619" i="1" s="1"/>
  <c r="BM4620" i="1" s="1"/>
  <c r="BD3609" i="1"/>
  <c r="BD3643" i="1" s="1"/>
  <c r="BD3647" i="1" s="1"/>
  <c r="BD3648" i="1" s="1"/>
  <c r="BB3846" i="1"/>
  <c r="BB3880" i="1" s="1"/>
  <c r="BB3884" i="1" s="1"/>
  <c r="BB3885" i="1" s="1"/>
  <c r="AZ4174" i="1"/>
  <c r="BL4174" i="1"/>
  <c r="BL4209" i="1" s="1"/>
  <c r="BL4213" i="1" s="1"/>
  <c r="BL4214" i="1" s="1"/>
  <c r="BA4489" i="1"/>
  <c r="BA4529" i="1" s="1"/>
  <c r="BA4533" i="1" s="1"/>
  <c r="BA4534" i="1" s="1"/>
  <c r="BG4489" i="1"/>
  <c r="BG4529" i="1" s="1"/>
  <c r="BG4533" i="1" s="1"/>
  <c r="BG4534" i="1" s="1"/>
  <c r="BM4489" i="1"/>
  <c r="BM4529" i="1" s="1"/>
  <c r="BM4533" i="1" s="1"/>
  <c r="BM4534" i="1" s="1"/>
  <c r="BF3713" i="1"/>
  <c r="BL3713" i="1"/>
  <c r="BL3744" i="1" s="1"/>
  <c r="BL3748" i="1" s="1"/>
  <c r="BL3749" i="1" s="1"/>
  <c r="BL3755" i="1"/>
  <c r="BL3789" i="1" s="1"/>
  <c r="BL3793" i="1" s="1"/>
  <c r="BL3794" i="1" s="1"/>
  <c r="BF3891" i="1"/>
  <c r="BN4174" i="1"/>
  <c r="BN4209" i="1" s="1"/>
  <c r="BN4213" i="1" s="1"/>
  <c r="BN4214" i="1" s="1"/>
  <c r="BL4220" i="1"/>
  <c r="BL4252" i="1" s="1"/>
  <c r="BL4256" i="1" s="1"/>
  <c r="BL4257" i="1" s="1"/>
  <c r="BP4263" i="1"/>
  <c r="BP4296" i="1" s="1"/>
  <c r="BP4300" i="1" s="1"/>
  <c r="BP4301" i="1" s="1"/>
  <c r="BB4263" i="1"/>
  <c r="BB4296" i="1" s="1"/>
  <c r="BB4300" i="1" s="1"/>
  <c r="BB4301" i="1" s="1"/>
  <c r="BH4263" i="1"/>
  <c r="BH4296" i="1" s="1"/>
  <c r="BH4300" i="1" s="1"/>
  <c r="BH4301" i="1" s="1"/>
  <c r="BN4263" i="1"/>
  <c r="BN4296" i="1" s="1"/>
  <c r="BN4300" i="1" s="1"/>
  <c r="BN4301" i="1" s="1"/>
  <c r="BD4352" i="1"/>
  <c r="BD4387" i="1" s="1"/>
  <c r="BD4391" i="1" s="1"/>
  <c r="BD4392" i="1" s="1"/>
  <c r="BJ4352" i="1"/>
  <c r="BJ4387" i="1" s="1"/>
  <c r="BJ4391" i="1" s="1"/>
  <c r="BJ4392" i="1" s="1"/>
  <c r="BP4352" i="1"/>
  <c r="BP4387" i="1" s="1"/>
  <c r="BP4391" i="1" s="1"/>
  <c r="BP4392" i="1" s="1"/>
  <c r="BB4444" i="1"/>
  <c r="BB4478" i="1" s="1"/>
  <c r="BB4482" i="1" s="1"/>
  <c r="BB4483" i="1" s="1"/>
  <c r="AZ4444" i="1"/>
  <c r="BF4444" i="1"/>
  <c r="BL4444" i="1"/>
  <c r="BL4478" i="1" s="1"/>
  <c r="BL4482" i="1" s="1"/>
  <c r="BL4483" i="1" s="1"/>
  <c r="BL4581" i="1"/>
  <c r="BL4615" i="1" s="1"/>
  <c r="BL4619" i="1" s="1"/>
  <c r="BL4620" i="1" s="1"/>
  <c r="BD4069" i="1"/>
  <c r="BD4068" i="1" s="1"/>
  <c r="BJ4069" i="1"/>
  <c r="BJ4068" i="1" s="1"/>
  <c r="BP4069" i="1"/>
  <c r="BP4068" i="1" s="1"/>
  <c r="BD3980" i="1"/>
  <c r="BD4013" i="1" s="1"/>
  <c r="BD4017" i="1" s="1"/>
  <c r="BD4018" i="1" s="1"/>
  <c r="BL4084" i="1"/>
  <c r="BL4121" i="1" s="1"/>
  <c r="BL4125" i="1" s="1"/>
  <c r="BL4126" i="1" s="1"/>
  <c r="BD4263" i="1"/>
  <c r="BD4296" i="1" s="1"/>
  <c r="BD4300" i="1" s="1"/>
  <c r="BD4301" i="1" s="1"/>
  <c r="BN4444" i="1"/>
  <c r="BN4478" i="1" s="1"/>
  <c r="BN4482" i="1" s="1"/>
  <c r="BN4483" i="1" s="1"/>
  <c r="AZ4581" i="1"/>
  <c r="BK4581" i="1"/>
  <c r="BK4615" i="1" s="1"/>
  <c r="BK4619" i="1" s="1"/>
  <c r="BK4620" i="1" s="1"/>
  <c r="BQ4581" i="1"/>
  <c r="BQ4615" i="1" s="1"/>
  <c r="BQ4619" i="1" s="1"/>
  <c r="BQ4620" i="1" s="1"/>
  <c r="BH3560" i="1"/>
  <c r="BH3598" i="1" s="1"/>
  <c r="BH3602" i="1" s="1"/>
  <c r="BH3603" i="1" s="1"/>
  <c r="AZ3571" i="1"/>
  <c r="AZ3325" i="1"/>
  <c r="BF3571" i="1"/>
  <c r="BF3325" i="1"/>
  <c r="BL3571" i="1"/>
  <c r="BL3560" i="1" s="1"/>
  <c r="BL3598" i="1" s="1"/>
  <c r="BL3602" i="1" s="1"/>
  <c r="BL3603" i="1" s="1"/>
  <c r="BL3325" i="1"/>
  <c r="BP3609" i="1"/>
  <c r="BP3643" i="1" s="1"/>
  <c r="BP3647" i="1" s="1"/>
  <c r="BP3648" i="1" s="1"/>
  <c r="BB3609" i="1"/>
  <c r="BB3643" i="1" s="1"/>
  <c r="BB3647" i="1" s="1"/>
  <c r="BB3648" i="1" s="1"/>
  <c r="BH3609" i="1"/>
  <c r="BH3643" i="1" s="1"/>
  <c r="BH3647" i="1" s="1"/>
  <c r="BH3648" i="1" s="1"/>
  <c r="BN3609" i="1"/>
  <c r="BN3643" i="1" s="1"/>
  <c r="BN3647" i="1" s="1"/>
  <c r="BN3648" i="1" s="1"/>
  <c r="BB3713" i="1"/>
  <c r="BB3744" i="1" s="1"/>
  <c r="BB3748" i="1" s="1"/>
  <c r="BB3749" i="1" s="1"/>
  <c r="BN3846" i="1"/>
  <c r="BN3880" i="1" s="1"/>
  <c r="BN3884" i="1" s="1"/>
  <c r="BN3885" i="1" s="1"/>
  <c r="BP3936" i="1"/>
  <c r="BP3969" i="1" s="1"/>
  <c r="BP3973" i="1" s="1"/>
  <c r="BP3974" i="1" s="1"/>
  <c r="BF4084" i="1"/>
  <c r="BN4307" i="1"/>
  <c r="BN4341" i="1" s="1"/>
  <c r="BN4345" i="1" s="1"/>
  <c r="BN4346" i="1" s="1"/>
  <c r="BL4352" i="1"/>
  <c r="BL4387" i="1" s="1"/>
  <c r="BL4391" i="1" s="1"/>
  <c r="BL4392" i="1" s="1"/>
  <c r="BA4352" i="1"/>
  <c r="BA4387" i="1" s="1"/>
  <c r="BA4391" i="1" s="1"/>
  <c r="BA4392" i="1" s="1"/>
  <c r="BG4352" i="1"/>
  <c r="BG4387" i="1" s="1"/>
  <c r="BG4391" i="1" s="1"/>
  <c r="BG4392" i="1" s="1"/>
  <c r="BM4352" i="1"/>
  <c r="BM4387" i="1" s="1"/>
  <c r="BM4391" i="1" s="1"/>
  <c r="BM4392" i="1" s="1"/>
  <c r="BC4444" i="1"/>
  <c r="BC4478" i="1" s="1"/>
  <c r="BC4482" i="1" s="1"/>
  <c r="BC4483" i="1" s="1"/>
  <c r="BI4444" i="1"/>
  <c r="BI4478" i="1" s="1"/>
  <c r="BI4482" i="1" s="1"/>
  <c r="BI4483" i="1" s="1"/>
  <c r="BO4444" i="1"/>
  <c r="BO4478" i="1" s="1"/>
  <c r="BO4482" i="1" s="1"/>
  <c r="BO4483" i="1" s="1"/>
  <c r="BH4540" i="1"/>
  <c r="BH4570" i="1" s="1"/>
  <c r="BH4574" i="1" s="1"/>
  <c r="BH4575" i="1" s="1"/>
  <c r="BA3275" i="1"/>
  <c r="BA3274" i="1" s="1"/>
  <c r="BG3275" i="1"/>
  <c r="BG3274" i="1" s="1"/>
  <c r="BA3279" i="1"/>
  <c r="BA3278" i="1" s="1"/>
  <c r="BA3308" i="1"/>
  <c r="BA3306" i="1" s="1"/>
  <c r="BG3308" i="1"/>
  <c r="BG3306" i="1" s="1"/>
  <c r="BA3314" i="1"/>
  <c r="BK3327" i="1"/>
  <c r="BK3326" i="1" s="1"/>
  <c r="BC3337" i="1"/>
  <c r="BC3336" i="1" s="1"/>
  <c r="BI3337" i="1"/>
  <c r="BI3336" i="1" s="1"/>
  <c r="BO3337" i="1"/>
  <c r="BO3336" i="1" s="1"/>
  <c r="BA3348" i="1"/>
  <c r="BA3347" i="1" s="1"/>
  <c r="BD4725" i="1"/>
  <c r="BD4714" i="1" s="1"/>
  <c r="BD4741" i="1" s="1"/>
  <c r="BJ4725" i="1"/>
  <c r="BJ4714" i="1" s="1"/>
  <c r="BJ4741" i="1" s="1"/>
  <c r="BP4725" i="1"/>
  <c r="BP4714" i="1" s="1"/>
  <c r="BP4741" i="1" s="1"/>
  <c r="AZ3337" i="1"/>
  <c r="BD4666" i="1"/>
  <c r="BD4696" i="1" s="1"/>
  <c r="BD4700" i="1" s="1"/>
  <c r="BD4701" i="1" s="1"/>
  <c r="BJ4666" i="1"/>
  <c r="BJ4696" i="1" s="1"/>
  <c r="BJ4700" i="1" s="1"/>
  <c r="BJ4701" i="1" s="1"/>
  <c r="BP4666" i="1"/>
  <c r="BP4696" i="1" s="1"/>
  <c r="BP4700" i="1" s="1"/>
  <c r="BP4701" i="1" s="1"/>
  <c r="V984" i="1"/>
  <c r="V1015" i="1" s="1"/>
  <c r="V1019" i="1" s="1"/>
  <c r="V1020" i="1" s="1"/>
  <c r="N1357" i="1"/>
  <c r="N1387" i="1" s="1"/>
  <c r="N1391" i="1" s="1"/>
  <c r="N1392" i="1" s="1"/>
  <c r="P1538" i="1"/>
  <c r="P1528" i="1" s="1"/>
  <c r="Q1608" i="1"/>
  <c r="Q1607" i="1" s="1"/>
  <c r="X2194" i="1"/>
  <c r="X2225" i="1" s="1"/>
  <c r="X2229" i="1" s="1"/>
  <c r="X2230" i="1" s="1"/>
  <c r="V2288" i="1"/>
  <c r="V2287" i="1" s="1"/>
  <c r="M2528" i="1"/>
  <c r="Y2528" i="1"/>
  <c r="M376" i="1"/>
  <c r="M404" i="1" s="1"/>
  <c r="M408" i="1" s="1"/>
  <c r="M409" i="1" s="1"/>
  <c r="N415" i="1"/>
  <c r="N442" i="1" s="1"/>
  <c r="N446" i="1" s="1"/>
  <c r="N447" i="1" s="1"/>
  <c r="Q453" i="1"/>
  <c r="Q487" i="1" s="1"/>
  <c r="Q491" i="1" s="1"/>
  <c r="Q492" i="1" s="1"/>
  <c r="L539" i="1"/>
  <c r="L569" i="1" s="1"/>
  <c r="L573" i="1" s="1"/>
  <c r="L574" i="1" s="1"/>
  <c r="N663" i="1"/>
  <c r="N692" i="1" s="1"/>
  <c r="N696" i="1" s="1"/>
  <c r="N697" i="1" s="1"/>
  <c r="T663" i="1"/>
  <c r="T692" i="1" s="1"/>
  <c r="T696" i="1" s="1"/>
  <c r="T697" i="1" s="1"/>
  <c r="Z663" i="1"/>
  <c r="Z692" i="1" s="1"/>
  <c r="Z696" i="1" s="1"/>
  <c r="Z697" i="1" s="1"/>
  <c r="W826" i="1"/>
  <c r="W853" i="1" s="1"/>
  <c r="W857" i="1" s="1"/>
  <c r="W858" i="1" s="1"/>
  <c r="V864" i="1"/>
  <c r="V894" i="1" s="1"/>
  <c r="V898" i="1" s="1"/>
  <c r="V899" i="1" s="1"/>
  <c r="M943" i="1"/>
  <c r="M973" i="1" s="1"/>
  <c r="M977" i="1" s="1"/>
  <c r="M978" i="1" s="1"/>
  <c r="S943" i="1"/>
  <c r="S973" i="1" s="1"/>
  <c r="S977" i="1" s="1"/>
  <c r="S978" i="1" s="1"/>
  <c r="AA984" i="1"/>
  <c r="AA1015" i="1" s="1"/>
  <c r="AA1019" i="1" s="1"/>
  <c r="AA1020" i="1" s="1"/>
  <c r="S1608" i="1"/>
  <c r="S1607" i="1" s="1"/>
  <c r="P1638" i="1"/>
  <c r="P1636" i="1" s="1"/>
  <c r="Z2069" i="1"/>
  <c r="Z2099" i="1" s="1"/>
  <c r="Z2103" i="1" s="1"/>
  <c r="Z2104" i="1" s="1"/>
  <c r="U2252" i="1"/>
  <c r="U2241" i="1" s="1"/>
  <c r="V2491" i="1"/>
  <c r="V2522" i="1" s="1"/>
  <c r="V2531" i="1" s="1"/>
  <c r="L826" i="1"/>
  <c r="L853" i="1" s="1"/>
  <c r="L857" i="1" s="1"/>
  <c r="L858" i="1" s="1"/>
  <c r="R826" i="1"/>
  <c r="R853" i="1" s="1"/>
  <c r="R857" i="1" s="1"/>
  <c r="R858" i="1" s="1"/>
  <c r="X826" i="1"/>
  <c r="X853" i="1" s="1"/>
  <c r="X857" i="1" s="1"/>
  <c r="X858" i="1" s="1"/>
  <c r="Y943" i="1"/>
  <c r="Y973" i="1" s="1"/>
  <c r="Y977" i="1" s="1"/>
  <c r="Y978" i="1" s="1"/>
  <c r="U1026" i="1"/>
  <c r="U1056" i="1" s="1"/>
  <c r="U1060" i="1" s="1"/>
  <c r="U1061" i="1" s="1"/>
  <c r="AA1026" i="1"/>
  <c r="AA1056" i="1" s="1"/>
  <c r="AA1060" i="1" s="1"/>
  <c r="AA1061" i="1" s="1"/>
  <c r="Q1067" i="1"/>
  <c r="Q1097" i="1" s="1"/>
  <c r="Q1101" i="1" s="1"/>
  <c r="Q1102" i="1" s="1"/>
  <c r="X1067" i="1"/>
  <c r="X1097" i="1" s="1"/>
  <c r="X1101" i="1" s="1"/>
  <c r="X1102" i="1" s="1"/>
  <c r="V1538" i="1"/>
  <c r="V1528" i="1" s="1"/>
  <c r="V1560" i="1" s="1"/>
  <c r="R1936" i="1"/>
  <c r="R1967" i="1" s="1"/>
  <c r="R1971" i="1" s="1"/>
  <c r="R1972" i="1" s="1"/>
  <c r="P2028" i="1"/>
  <c r="V2028" i="1"/>
  <c r="V2058" i="1" s="1"/>
  <c r="V2062" i="1" s="1"/>
  <c r="V2063" i="1" s="1"/>
  <c r="Z2194" i="1"/>
  <c r="Z2225" i="1" s="1"/>
  <c r="Z2229" i="1" s="1"/>
  <c r="Z2230" i="1" s="1"/>
  <c r="AA2241" i="1"/>
  <c r="X2333" i="1"/>
  <c r="Y14" i="1"/>
  <c r="R292" i="1"/>
  <c r="R323" i="1" s="1"/>
  <c r="R327" i="1" s="1"/>
  <c r="R328" i="1" s="1"/>
  <c r="Y376" i="1"/>
  <c r="Y404" i="1" s="1"/>
  <c r="Y408" i="1" s="1"/>
  <c r="Y409" i="1" s="1"/>
  <c r="L453" i="1"/>
  <c r="X1683" i="1"/>
  <c r="X1716" i="1" s="1"/>
  <c r="X1720" i="1" s="1"/>
  <c r="X1721" i="1" s="1"/>
  <c r="W2028" i="1"/>
  <c r="W2058" i="1" s="1"/>
  <c r="W2062" i="1" s="1"/>
  <c r="W2063" i="1" s="1"/>
  <c r="N2194" i="1"/>
  <c r="N2225" i="1" s="1"/>
  <c r="N2229" i="1" s="1"/>
  <c r="N2230" i="1" s="1"/>
  <c r="AA580" i="1"/>
  <c r="AA611" i="1" s="1"/>
  <c r="AA615" i="1" s="1"/>
  <c r="AA616" i="1" s="1"/>
  <c r="Q1026" i="1"/>
  <c r="Q1056" i="1" s="1"/>
  <c r="Q1060" i="1" s="1"/>
  <c r="Q1061" i="1" s="1"/>
  <c r="K1026" i="1"/>
  <c r="K1056" i="1" s="1"/>
  <c r="K1060" i="1" s="1"/>
  <c r="K1061" i="1" s="1"/>
  <c r="L1191" i="1"/>
  <c r="L1221" i="1" s="1"/>
  <c r="L1225" i="1" s="1"/>
  <c r="L1226" i="1" s="1"/>
  <c r="K1232" i="1"/>
  <c r="K1262" i="1" s="1"/>
  <c r="K1266" i="1" s="1"/>
  <c r="K1267" i="1" s="1"/>
  <c r="Q1232" i="1"/>
  <c r="Q1262" i="1" s="1"/>
  <c r="Q1266" i="1" s="1"/>
  <c r="Q1267" i="1" s="1"/>
  <c r="W1232" i="1"/>
  <c r="W1262" i="1" s="1"/>
  <c r="W1266" i="1" s="1"/>
  <c r="W1267" i="1" s="1"/>
  <c r="P1273" i="1"/>
  <c r="V1273" i="1"/>
  <c r="V1304" i="1" s="1"/>
  <c r="V1308" i="1" s="1"/>
  <c r="V1309" i="1" s="1"/>
  <c r="V1978" i="1"/>
  <c r="R2400" i="1"/>
  <c r="R2432" i="1" s="1"/>
  <c r="R2436" i="1" s="1"/>
  <c r="R539" i="1"/>
  <c r="R569" i="1" s="1"/>
  <c r="R573" i="1" s="1"/>
  <c r="R574" i="1" s="1"/>
  <c r="Q744" i="1"/>
  <c r="Q773" i="1" s="1"/>
  <c r="Q777" i="1" s="1"/>
  <c r="Q778" i="1" s="1"/>
  <c r="K943" i="1"/>
  <c r="K973" i="1" s="1"/>
  <c r="K977" i="1" s="1"/>
  <c r="K978" i="1" s="1"/>
  <c r="M984" i="1"/>
  <c r="M1015" i="1" s="1"/>
  <c r="M1019" i="1" s="1"/>
  <c r="M1020" i="1" s="1"/>
  <c r="S984" i="1"/>
  <c r="S1015" i="1" s="1"/>
  <c r="S1019" i="1" s="1"/>
  <c r="S1020" i="1" s="1"/>
  <c r="Y984" i="1"/>
  <c r="Y1015" i="1" s="1"/>
  <c r="Y1019" i="1" s="1"/>
  <c r="Y1020" i="1" s="1"/>
  <c r="P1586" i="1"/>
  <c r="L1608" i="1"/>
  <c r="L1607" i="1" s="1"/>
  <c r="Q1683" i="1"/>
  <c r="Q1716" i="1" s="1"/>
  <c r="Q1720" i="1" s="1"/>
  <c r="Q1721" i="1" s="1"/>
  <c r="J2300" i="1"/>
  <c r="P2300" i="1"/>
  <c r="K2312" i="1"/>
  <c r="K2310" i="1" s="1"/>
  <c r="K2354" i="1"/>
  <c r="K2388" i="1" s="1"/>
  <c r="Q2354" i="1"/>
  <c r="Q2388" i="1" s="1"/>
  <c r="AA2400" i="1"/>
  <c r="AA2432" i="1" s="1"/>
  <c r="N2864" i="1"/>
  <c r="N2853" i="1" s="1"/>
  <c r="Y3052" i="1"/>
  <c r="Y3041" i="1" s="1"/>
  <c r="Y3071" i="1" s="1"/>
  <c r="P3279" i="1"/>
  <c r="K3668" i="1"/>
  <c r="K3702" i="1" s="1"/>
  <c r="K3706" i="1" s="1"/>
  <c r="K3707" i="1" s="1"/>
  <c r="Q3668" i="1"/>
  <c r="Q3702" i="1" s="1"/>
  <c r="Q3706" i="1" s="1"/>
  <c r="Q3707" i="1" s="1"/>
  <c r="AA3800" i="1"/>
  <c r="AA3835" i="1" s="1"/>
  <c r="AA3839" i="1" s="1"/>
  <c r="AA3840" i="1" s="1"/>
  <c r="U3800" i="1"/>
  <c r="U3835" i="1" s="1"/>
  <c r="U3839" i="1" s="1"/>
  <c r="U3840" i="1" s="1"/>
  <c r="M3891" i="1"/>
  <c r="M3925" i="1" s="1"/>
  <c r="M3929" i="1" s="1"/>
  <c r="M3930" i="1" s="1"/>
  <c r="S3891" i="1"/>
  <c r="S3925" i="1" s="1"/>
  <c r="S3929" i="1" s="1"/>
  <c r="S3930" i="1" s="1"/>
  <c r="Y3891" i="1"/>
  <c r="Y3925" i="1" s="1"/>
  <c r="Y3929" i="1" s="1"/>
  <c r="Y3930" i="1" s="1"/>
  <c r="Q3936" i="1"/>
  <c r="Q3969" i="1" s="1"/>
  <c r="Q3973" i="1" s="1"/>
  <c r="Q3974" i="1" s="1"/>
  <c r="R4352" i="1"/>
  <c r="R4387" i="1" s="1"/>
  <c r="R4391" i="1" s="1"/>
  <c r="R4392" i="1" s="1"/>
  <c r="M3755" i="1"/>
  <c r="M3789" i="1" s="1"/>
  <c r="M3793" i="1" s="1"/>
  <c r="M3794" i="1" s="1"/>
  <c r="K4489" i="1"/>
  <c r="K4529" i="1" s="1"/>
  <c r="K4533" i="1" s="1"/>
  <c r="K4534" i="1" s="1"/>
  <c r="Q4489" i="1"/>
  <c r="Q4529" i="1" s="1"/>
  <c r="Q4533" i="1" s="1"/>
  <c r="Q4534" i="1" s="1"/>
  <c r="U3275" i="1"/>
  <c r="U3274" i="1" s="1"/>
  <c r="X3337" i="1"/>
  <c r="X3336" i="1" s="1"/>
  <c r="L3713" i="1"/>
  <c r="L3744" i="1" s="1"/>
  <c r="L3748" i="1" s="1"/>
  <c r="L3749" i="1" s="1"/>
  <c r="R3713" i="1"/>
  <c r="R3744" i="1" s="1"/>
  <c r="R3748" i="1" s="1"/>
  <c r="R3749" i="1" s="1"/>
  <c r="X3713" i="1"/>
  <c r="X3744" i="1" s="1"/>
  <c r="X3748" i="1" s="1"/>
  <c r="X3749" i="1" s="1"/>
  <c r="X3846" i="1"/>
  <c r="X3880" i="1" s="1"/>
  <c r="X3884" i="1" s="1"/>
  <c r="X3885" i="1" s="1"/>
  <c r="L4084" i="1"/>
  <c r="L4121" i="1" s="1"/>
  <c r="L4125" i="1" s="1"/>
  <c r="L4126" i="1" s="1"/>
  <c r="Z4174" i="1"/>
  <c r="Z4209" i="1" s="1"/>
  <c r="Z4213" i="1" s="1"/>
  <c r="Z4214" i="1" s="1"/>
  <c r="K4263" i="1"/>
  <c r="K4296" i="1" s="1"/>
  <c r="K4300" i="1" s="1"/>
  <c r="K4301" i="1" s="1"/>
  <c r="M4398" i="1"/>
  <c r="M4434" i="1" s="1"/>
  <c r="M4438" i="1" s="1"/>
  <c r="M4439" i="1" s="1"/>
  <c r="T4626" i="1"/>
  <c r="T4655" i="1" s="1"/>
  <c r="T4659" i="1" s="1"/>
  <c r="T4660" i="1" s="1"/>
  <c r="U2881" i="1"/>
  <c r="U2880" i="1" s="1"/>
  <c r="Z3000" i="1"/>
  <c r="Z2989" i="1" s="1"/>
  <c r="N3098" i="1"/>
  <c r="N3087" i="1" s="1"/>
  <c r="Q3195" i="1"/>
  <c r="J3297" i="1"/>
  <c r="P3297" i="1"/>
  <c r="V3297" i="1"/>
  <c r="Z3435" i="1"/>
  <c r="Z3465" i="1" s="1"/>
  <c r="Z3469" i="1" s="1"/>
  <c r="Z3470" i="1" s="1"/>
  <c r="Y3980" i="1"/>
  <c r="Y4013" i="1" s="1"/>
  <c r="Y4017" i="1" s="1"/>
  <c r="Y4018" i="1" s="1"/>
  <c r="AA4084" i="1"/>
  <c r="AA4121" i="1" s="1"/>
  <c r="AA4125" i="1" s="1"/>
  <c r="AA4126" i="1" s="1"/>
  <c r="Y3364" i="1"/>
  <c r="Z3936" i="1"/>
  <c r="Z3969" i="1" s="1"/>
  <c r="Z3973" i="1" s="1"/>
  <c r="Z3974" i="1" s="1"/>
  <c r="Y4038" i="1"/>
  <c r="Y4075" i="1" s="1"/>
  <c r="Y4079" i="1" s="1"/>
  <c r="Y4080" i="1" s="1"/>
  <c r="Q4130" i="1"/>
  <c r="Q4163" i="1" s="1"/>
  <c r="Q4167" i="1" s="1"/>
  <c r="Q4168" i="1" s="1"/>
  <c r="Z4307" i="1"/>
  <c r="Z4341" i="1" s="1"/>
  <c r="Z4345" i="1" s="1"/>
  <c r="Z4346" i="1" s="1"/>
  <c r="X2951" i="1"/>
  <c r="X2950" i="1" s="1"/>
  <c r="T3098" i="1"/>
  <c r="T3087" i="1" s="1"/>
  <c r="J3314" i="1"/>
  <c r="V3410" i="1"/>
  <c r="AA3515" i="1"/>
  <c r="AA3549" i="1" s="1"/>
  <c r="AA3553" i="1" s="1"/>
  <c r="AA3554" i="1" s="1"/>
  <c r="U3713" i="1"/>
  <c r="U3744" i="1" s="1"/>
  <c r="U3748" i="1" s="1"/>
  <c r="U3749" i="1" s="1"/>
  <c r="AA3713" i="1"/>
  <c r="AA3744" i="1" s="1"/>
  <c r="AA3748" i="1" s="1"/>
  <c r="AA3749" i="1" s="1"/>
  <c r="Q4725" i="1"/>
  <c r="Q4714" i="1" s="1"/>
  <c r="Q4741" i="1" s="1"/>
  <c r="AQ453" i="1"/>
  <c r="AP323" i="1"/>
  <c r="AP327" i="1" s="1"/>
  <c r="AP328" i="1" s="1"/>
  <c r="AV292" i="1"/>
  <c r="AV323" i="1" s="1"/>
  <c r="AV327" i="1" s="1"/>
  <c r="AV328" i="1" s="1"/>
  <c r="AO14" i="1"/>
  <c r="AQ31" i="1"/>
  <c r="AQ30" i="1" s="1"/>
  <c r="AN89" i="1"/>
  <c r="AN120" i="1" s="1"/>
  <c r="AN124" i="1" s="1"/>
  <c r="AN125" i="1" s="1"/>
  <c r="AT89" i="1"/>
  <c r="AT120" i="1" s="1"/>
  <c r="AT124" i="1" s="1"/>
  <c r="AT125" i="1" s="1"/>
  <c r="AV131" i="1"/>
  <c r="AV161" i="1" s="1"/>
  <c r="AV165" i="1" s="1"/>
  <c r="AV166" i="1" s="1"/>
  <c r="AG172" i="1"/>
  <c r="AG201" i="1" s="1"/>
  <c r="AG205" i="1" s="1"/>
  <c r="AG206" i="1" s="1"/>
  <c r="AI212" i="1"/>
  <c r="AI240" i="1" s="1"/>
  <c r="AI244" i="1" s="1"/>
  <c r="AI245" i="1" s="1"/>
  <c r="AV251" i="1"/>
  <c r="AV281" i="1" s="1"/>
  <c r="AV285" i="1" s="1"/>
  <c r="AV286" i="1" s="1"/>
  <c r="AL251" i="1"/>
  <c r="AL281" i="1" s="1"/>
  <c r="AL285" i="1" s="1"/>
  <c r="AL286" i="1" s="1"/>
  <c r="AG453" i="1"/>
  <c r="AG487" i="1" s="1"/>
  <c r="AG491" i="1" s="1"/>
  <c r="AG492" i="1" s="1"/>
  <c r="AS539" i="1"/>
  <c r="AS569" i="1" s="1"/>
  <c r="AS573" i="1" s="1"/>
  <c r="AS574" i="1" s="1"/>
  <c r="AP14" i="1"/>
  <c r="AH48" i="1"/>
  <c r="AH78" i="1" s="1"/>
  <c r="AH82" i="1" s="1"/>
  <c r="AH83" i="1" s="1"/>
  <c r="AQ89" i="1"/>
  <c r="AQ120" i="1" s="1"/>
  <c r="AQ124" i="1" s="1"/>
  <c r="AQ125" i="1" s="1"/>
  <c r="AE89" i="1"/>
  <c r="AI131" i="1"/>
  <c r="AI161" i="1" s="1"/>
  <c r="AI165" i="1" s="1"/>
  <c r="AI166" i="1" s="1"/>
  <c r="AO131" i="1"/>
  <c r="AO161" i="1" s="1"/>
  <c r="AO165" i="1" s="1"/>
  <c r="AO166" i="1" s="1"/>
  <c r="AU131" i="1"/>
  <c r="AU161" i="1" s="1"/>
  <c r="AU165" i="1" s="1"/>
  <c r="AU166" i="1" s="1"/>
  <c r="AM131" i="1"/>
  <c r="AM161" i="1" s="1"/>
  <c r="AM165" i="1" s="1"/>
  <c r="AM166" i="1" s="1"/>
  <c r="AH25" i="1"/>
  <c r="AR251" i="1"/>
  <c r="AR281" i="1" s="1"/>
  <c r="AR285" i="1" s="1"/>
  <c r="AR286" i="1" s="1"/>
  <c r="AS292" i="1"/>
  <c r="AS323" i="1" s="1"/>
  <c r="AS327" i="1" s="1"/>
  <c r="AS328" i="1" s="1"/>
  <c r="AK292" i="1"/>
  <c r="AM334" i="1"/>
  <c r="AM365" i="1" s="1"/>
  <c r="AM369" i="1" s="1"/>
  <c r="AM370" i="1" s="1"/>
  <c r="AN376" i="1"/>
  <c r="AN404" i="1" s="1"/>
  <c r="AN408" i="1" s="1"/>
  <c r="AN409" i="1" s="1"/>
  <c r="AT539" i="1"/>
  <c r="AT569" i="1" s="1"/>
  <c r="AT573" i="1" s="1"/>
  <c r="AT574" i="1" s="1"/>
  <c r="AQ905" i="1"/>
  <c r="AQ932" i="1" s="1"/>
  <c r="AQ936" i="1" s="1"/>
  <c r="AQ937" i="1" s="1"/>
  <c r="AF25" i="1"/>
  <c r="AL25" i="1"/>
  <c r="AR25" i="1"/>
  <c r="AP131" i="1"/>
  <c r="AP161" i="1" s="1"/>
  <c r="AP165" i="1" s="1"/>
  <c r="AP166" i="1" s="1"/>
  <c r="AT292" i="1"/>
  <c r="AT323" i="1" s="1"/>
  <c r="AT327" i="1" s="1"/>
  <c r="AT328" i="1" s="1"/>
  <c r="AP334" i="1"/>
  <c r="AP365" i="1" s="1"/>
  <c r="AP369" i="1" s="1"/>
  <c r="AP370" i="1" s="1"/>
  <c r="AM539" i="1"/>
  <c r="AM569" i="1" s="1"/>
  <c r="AM573" i="1" s="1"/>
  <c r="AM574" i="1" s="1"/>
  <c r="AM580" i="1"/>
  <c r="AM611" i="1" s="1"/>
  <c r="AM615" i="1" s="1"/>
  <c r="AM616" i="1" s="1"/>
  <c r="AS580" i="1"/>
  <c r="AS611" i="1" s="1"/>
  <c r="AS615" i="1" s="1"/>
  <c r="AS616" i="1" s="1"/>
  <c r="AQ744" i="1"/>
  <c r="AQ773" i="1" s="1"/>
  <c r="AQ777" i="1" s="1"/>
  <c r="AQ778" i="1" s="1"/>
  <c r="AM1315" i="1"/>
  <c r="AM1346" i="1" s="1"/>
  <c r="AM1350" i="1" s="1"/>
  <c r="AM1351" i="1" s="1"/>
  <c r="AN251" i="1"/>
  <c r="AN281" i="1" s="1"/>
  <c r="AN285" i="1" s="1"/>
  <c r="AN286" i="1" s="1"/>
  <c r="AE251" i="1"/>
  <c r="AF292" i="1"/>
  <c r="AF323" i="1" s="1"/>
  <c r="AF327" i="1" s="1"/>
  <c r="AF328" i="1" s="1"/>
  <c r="AN292" i="1"/>
  <c r="AN323" i="1" s="1"/>
  <c r="AN327" i="1" s="1"/>
  <c r="AN328" i="1" s="1"/>
  <c r="AK334" i="1"/>
  <c r="AO334" i="1"/>
  <c r="AO365" i="1" s="1"/>
  <c r="AO369" i="1" s="1"/>
  <c r="AO370" i="1" s="1"/>
  <c r="AU334" i="1"/>
  <c r="AU365" i="1" s="1"/>
  <c r="AU369" i="1" s="1"/>
  <c r="AU370" i="1" s="1"/>
  <c r="AM498" i="1"/>
  <c r="AM528" i="1" s="1"/>
  <c r="AM532" i="1" s="1"/>
  <c r="AM533" i="1" s="1"/>
  <c r="AS25" i="1"/>
  <c r="AV172" i="1"/>
  <c r="AV201" i="1" s="1"/>
  <c r="AV205" i="1" s="1"/>
  <c r="AV206" i="1" s="1"/>
  <c r="AI14" i="1"/>
  <c r="AL31" i="1"/>
  <c r="AL30" i="1" s="1"/>
  <c r="AT48" i="1"/>
  <c r="AT78" i="1" s="1"/>
  <c r="AT82" i="1" s="1"/>
  <c r="AT83" i="1" s="1"/>
  <c r="AG89" i="1"/>
  <c r="AG120" i="1" s="1"/>
  <c r="AG124" i="1" s="1"/>
  <c r="AG125" i="1" s="1"/>
  <c r="AS89" i="1"/>
  <c r="AS120" i="1" s="1"/>
  <c r="AS124" i="1" s="1"/>
  <c r="AS125" i="1" s="1"/>
  <c r="AF172" i="1"/>
  <c r="AF201" i="1" s="1"/>
  <c r="AF205" i="1" s="1"/>
  <c r="AF206" i="1" s="1"/>
  <c r="AE172" i="1"/>
  <c r="AQ172" i="1"/>
  <c r="AQ201" i="1" s="1"/>
  <c r="AQ205" i="1" s="1"/>
  <c r="AQ206" i="1" s="1"/>
  <c r="AH212" i="1"/>
  <c r="AH240" i="1" s="1"/>
  <c r="AH244" i="1" s="1"/>
  <c r="AH245" i="1" s="1"/>
  <c r="AT212" i="1"/>
  <c r="AT240" i="1" s="1"/>
  <c r="AT244" i="1" s="1"/>
  <c r="AT245" i="1" s="1"/>
  <c r="AR212" i="1"/>
  <c r="AR240" i="1" s="1"/>
  <c r="AR244" i="1" s="1"/>
  <c r="AR245" i="1" s="1"/>
  <c r="AG251" i="1"/>
  <c r="AG281" i="1" s="1"/>
  <c r="AG285" i="1" s="1"/>
  <c r="AG286" i="1" s="1"/>
  <c r="AM251" i="1"/>
  <c r="AM281" i="1" s="1"/>
  <c r="AM285" i="1" s="1"/>
  <c r="AM286" i="1" s="1"/>
  <c r="AS251" i="1"/>
  <c r="AS281" i="1" s="1"/>
  <c r="AS285" i="1" s="1"/>
  <c r="AS286" i="1" s="1"/>
  <c r="AH376" i="1"/>
  <c r="AH404" i="1" s="1"/>
  <c r="AH408" i="1" s="1"/>
  <c r="AH409" i="1" s="1"/>
  <c r="AT376" i="1"/>
  <c r="AT404" i="1" s="1"/>
  <c r="AT408" i="1" s="1"/>
  <c r="AT409" i="1" s="1"/>
  <c r="AI415" i="1"/>
  <c r="AI442" i="1" s="1"/>
  <c r="AI446" i="1" s="1"/>
  <c r="AI447" i="1" s="1"/>
  <c r="AO415" i="1"/>
  <c r="AO442" i="1" s="1"/>
  <c r="AO446" i="1" s="1"/>
  <c r="AO447" i="1" s="1"/>
  <c r="AU415" i="1"/>
  <c r="AU442" i="1" s="1"/>
  <c r="AU446" i="1" s="1"/>
  <c r="AU447" i="1" s="1"/>
  <c r="AG415" i="1"/>
  <c r="AG442" i="1" s="1"/>
  <c r="AG446" i="1" s="1"/>
  <c r="AG447" i="1" s="1"/>
  <c r="AU453" i="1"/>
  <c r="AO453" i="1"/>
  <c r="AO487" i="1" s="1"/>
  <c r="AO491" i="1" s="1"/>
  <c r="AO492" i="1" s="1"/>
  <c r="AK498" i="1"/>
  <c r="AU622" i="1"/>
  <c r="AU652" i="1" s="1"/>
  <c r="AU656" i="1" s="1"/>
  <c r="AU657" i="1" s="1"/>
  <c r="AH539" i="1"/>
  <c r="AH569" i="1" s="1"/>
  <c r="AH573" i="1" s="1"/>
  <c r="AH574" i="1" s="1"/>
  <c r="AR652" i="1"/>
  <c r="AR656" i="1" s="1"/>
  <c r="AR657" i="1" s="1"/>
  <c r="AQ622" i="1"/>
  <c r="AQ652" i="1" s="1"/>
  <c r="AQ656" i="1" s="1"/>
  <c r="AQ657" i="1" s="1"/>
  <c r="AP703" i="1"/>
  <c r="AP733" i="1" s="1"/>
  <c r="AP737" i="1" s="1"/>
  <c r="AP738" i="1" s="1"/>
  <c r="AV703" i="1"/>
  <c r="AV733" i="1" s="1"/>
  <c r="AV737" i="1" s="1"/>
  <c r="AV738" i="1" s="1"/>
  <c r="AN784" i="1"/>
  <c r="AN815" i="1" s="1"/>
  <c r="AN819" i="1" s="1"/>
  <c r="AN820" i="1" s="1"/>
  <c r="AT784" i="1"/>
  <c r="AT815" i="1" s="1"/>
  <c r="AT819" i="1" s="1"/>
  <c r="AT820" i="1" s="1"/>
  <c r="AN1026" i="1"/>
  <c r="AN1056" i="1" s="1"/>
  <c r="AN1060" i="1" s="1"/>
  <c r="AN1061" i="1" s="1"/>
  <c r="AH1108" i="1"/>
  <c r="AH1138" i="1" s="1"/>
  <c r="AH1142" i="1" s="1"/>
  <c r="AH1143" i="1" s="1"/>
  <c r="AN1108" i="1"/>
  <c r="AN1138" i="1" s="1"/>
  <c r="AN1142" i="1" s="1"/>
  <c r="AN1143" i="1" s="1"/>
  <c r="AT1108" i="1"/>
  <c r="AT1138" i="1" s="1"/>
  <c r="AT1142" i="1" s="1"/>
  <c r="AT1143" i="1" s="1"/>
  <c r="AM1191" i="1"/>
  <c r="AM1221" i="1" s="1"/>
  <c r="AM1225" i="1" s="1"/>
  <c r="AM1226" i="1" s="1"/>
  <c r="AS1191" i="1"/>
  <c r="AS1221" i="1" s="1"/>
  <c r="AS1225" i="1" s="1"/>
  <c r="AS1226" i="1" s="1"/>
  <c r="AM1496" i="1"/>
  <c r="AM1485" i="1" s="1"/>
  <c r="AM1513" i="1" s="1"/>
  <c r="AE1538" i="1"/>
  <c r="AU1538" i="1"/>
  <c r="AU1528" i="1" s="1"/>
  <c r="AU1560" i="1" s="1"/>
  <c r="AO1586" i="1"/>
  <c r="AO1575" i="1" s="1"/>
  <c r="AN1594" i="1"/>
  <c r="AN1593" i="1" s="1"/>
  <c r="AN1608" i="1"/>
  <c r="AN1607" i="1" s="1"/>
  <c r="AP1655" i="1"/>
  <c r="AN1659" i="1"/>
  <c r="AM1655" i="1"/>
  <c r="AM1694" i="1"/>
  <c r="AM1683" i="1" s="1"/>
  <c r="AM1716" i="1" s="1"/>
  <c r="AM1720" i="1" s="1"/>
  <c r="AM1721" i="1" s="1"/>
  <c r="AT1852" i="1"/>
  <c r="AT1882" i="1" s="1"/>
  <c r="AT1886" i="1" s="1"/>
  <c r="AT1887" i="1" s="1"/>
  <c r="AQ539" i="1"/>
  <c r="AQ569" i="1" s="1"/>
  <c r="AQ573" i="1" s="1"/>
  <c r="AQ574" i="1" s="1"/>
  <c r="AK580" i="1"/>
  <c r="AQ580" i="1"/>
  <c r="AQ611" i="1" s="1"/>
  <c r="AQ615" i="1" s="1"/>
  <c r="AQ616" i="1" s="1"/>
  <c r="AI580" i="1"/>
  <c r="AI611" i="1" s="1"/>
  <c r="AI615" i="1" s="1"/>
  <c r="AI616" i="1" s="1"/>
  <c r="AO580" i="1"/>
  <c r="AO611" i="1" s="1"/>
  <c r="AO615" i="1" s="1"/>
  <c r="AO616" i="1" s="1"/>
  <c r="AM622" i="1"/>
  <c r="AM652" i="1" s="1"/>
  <c r="AM656" i="1" s="1"/>
  <c r="AM657" i="1" s="1"/>
  <c r="AS622" i="1"/>
  <c r="AS652" i="1" s="1"/>
  <c r="AS656" i="1" s="1"/>
  <c r="AS657" i="1" s="1"/>
  <c r="AT663" i="1"/>
  <c r="AT692" i="1" s="1"/>
  <c r="AT696" i="1" s="1"/>
  <c r="AT697" i="1" s="1"/>
  <c r="AK943" i="1"/>
  <c r="AQ943" i="1"/>
  <c r="AQ973" i="1" s="1"/>
  <c r="AQ977" i="1" s="1"/>
  <c r="AQ978" i="1" s="1"/>
  <c r="AU1026" i="1"/>
  <c r="AU1056" i="1" s="1"/>
  <c r="AU1060" i="1" s="1"/>
  <c r="AU1061" i="1" s="1"/>
  <c r="AI1026" i="1"/>
  <c r="AI1056" i="1" s="1"/>
  <c r="AI1060" i="1" s="1"/>
  <c r="AI1061" i="1" s="1"/>
  <c r="AO1026" i="1"/>
  <c r="AO1056" i="1" s="1"/>
  <c r="AO1060" i="1" s="1"/>
  <c r="AO1061" i="1" s="1"/>
  <c r="AF1067" i="1"/>
  <c r="AF1097" i="1" s="1"/>
  <c r="AF1101" i="1" s="1"/>
  <c r="AF1102" i="1" s="1"/>
  <c r="AL1067" i="1"/>
  <c r="AL1097" i="1" s="1"/>
  <c r="AL1101" i="1" s="1"/>
  <c r="AL1102" i="1" s="1"/>
  <c r="AS1108" i="1"/>
  <c r="AS1138" i="1" s="1"/>
  <c r="AS1142" i="1" s="1"/>
  <c r="AS1143" i="1" s="1"/>
  <c r="AI1108" i="1"/>
  <c r="AI1138" i="1" s="1"/>
  <c r="AI1142" i="1" s="1"/>
  <c r="AI1143" i="1" s="1"/>
  <c r="AO1108" i="1"/>
  <c r="AO1138" i="1" s="1"/>
  <c r="AO1142" i="1" s="1"/>
  <c r="AO1143" i="1" s="1"/>
  <c r="AE1108" i="1"/>
  <c r="AP1232" i="1"/>
  <c r="AP1262" i="1" s="1"/>
  <c r="AP1266" i="1" s="1"/>
  <c r="AP1267" i="1" s="1"/>
  <c r="AV1232" i="1"/>
  <c r="AV1262" i="1" s="1"/>
  <c r="AV1266" i="1" s="1"/>
  <c r="AV1267" i="1" s="1"/>
  <c r="AL1273" i="1"/>
  <c r="AL1304" i="1" s="1"/>
  <c r="AL1308" i="1" s="1"/>
  <c r="AL1309" i="1" s="1"/>
  <c r="AT1357" i="1"/>
  <c r="AT1387" i="1" s="1"/>
  <c r="AT1391" i="1" s="1"/>
  <c r="AT1392" i="1" s="1"/>
  <c r="AQ1357" i="1"/>
  <c r="AQ1387" i="1" s="1"/>
  <c r="AQ1391" i="1" s="1"/>
  <c r="AQ1392" i="1" s="1"/>
  <c r="AP1398" i="1"/>
  <c r="AP1428" i="1" s="1"/>
  <c r="AP1432" i="1" s="1"/>
  <c r="AP1433" i="1" s="1"/>
  <c r="AF1398" i="1"/>
  <c r="AF1428" i="1" s="1"/>
  <c r="AF1432" i="1" s="1"/>
  <c r="AF1433" i="1" s="1"/>
  <c r="AL1398" i="1"/>
  <c r="AL1428" i="1" s="1"/>
  <c r="AL1432" i="1" s="1"/>
  <c r="AL1433" i="1" s="1"/>
  <c r="AR1398" i="1"/>
  <c r="AR1428" i="1" s="1"/>
  <c r="AR1432" i="1" s="1"/>
  <c r="AR1433" i="1" s="1"/>
  <c r="AV1528" i="1"/>
  <c r="AV1560" i="1" s="1"/>
  <c r="AV1564" i="1" s="1"/>
  <c r="AV1565" i="1" s="1"/>
  <c r="AK1538" i="1"/>
  <c r="AO1594" i="1"/>
  <c r="AO1593" i="1" s="1"/>
  <c r="AP1608" i="1"/>
  <c r="AP1607" i="1" s="1"/>
  <c r="AE1626" i="1"/>
  <c r="AK1626" i="1"/>
  <c r="AQ1626" i="1"/>
  <c r="AR1655" i="1"/>
  <c r="AN1893" i="1"/>
  <c r="AN1925" i="1" s="1"/>
  <c r="AN1929" i="1" s="1"/>
  <c r="AN1930" i="1" s="1"/>
  <c r="AH2007" i="1"/>
  <c r="AH2006" i="1" s="1"/>
  <c r="AH1663" i="1"/>
  <c r="AN2007" i="1"/>
  <c r="AN2006" i="1" s="1"/>
  <c r="AN1663" i="1"/>
  <c r="AT2007" i="1"/>
  <c r="AT2006" i="1" s="1"/>
  <c r="AT1663" i="1"/>
  <c r="AL580" i="1"/>
  <c r="AL611" i="1" s="1"/>
  <c r="AL615" i="1" s="1"/>
  <c r="AL616" i="1" s="1"/>
  <c r="AN622" i="1"/>
  <c r="AN652" i="1" s="1"/>
  <c r="AN656" i="1" s="1"/>
  <c r="AN657" i="1" s="1"/>
  <c r="AT622" i="1"/>
  <c r="AT652" i="1" s="1"/>
  <c r="AT656" i="1" s="1"/>
  <c r="AT657" i="1" s="1"/>
  <c r="AG622" i="1"/>
  <c r="AG652" i="1" s="1"/>
  <c r="AG656" i="1" s="1"/>
  <c r="AG657" i="1" s="1"/>
  <c r="AO784" i="1"/>
  <c r="AO815" i="1" s="1"/>
  <c r="AO819" i="1" s="1"/>
  <c r="AO820" i="1" s="1"/>
  <c r="AU784" i="1"/>
  <c r="AU815" i="1" s="1"/>
  <c r="AU819" i="1" s="1"/>
  <c r="AU820" i="1" s="1"/>
  <c r="AP905" i="1"/>
  <c r="AP932" i="1" s="1"/>
  <c r="AP936" i="1" s="1"/>
  <c r="AP937" i="1" s="1"/>
  <c r="AF943" i="1"/>
  <c r="AF973" i="1" s="1"/>
  <c r="AF977" i="1" s="1"/>
  <c r="AF978" i="1" s="1"/>
  <c r="AL943" i="1"/>
  <c r="AL973" i="1" s="1"/>
  <c r="AL977" i="1" s="1"/>
  <c r="AL978" i="1" s="1"/>
  <c r="AR943" i="1"/>
  <c r="AR973" i="1" s="1"/>
  <c r="AR977" i="1" s="1"/>
  <c r="AR978" i="1" s="1"/>
  <c r="AG1067" i="1"/>
  <c r="AG1097" i="1" s="1"/>
  <c r="AG1101" i="1" s="1"/>
  <c r="AG1102" i="1" s="1"/>
  <c r="AM1067" i="1"/>
  <c r="AM1097" i="1" s="1"/>
  <c r="AM1101" i="1" s="1"/>
  <c r="AM1102" i="1" s="1"/>
  <c r="AS1067" i="1"/>
  <c r="AS1097" i="1" s="1"/>
  <c r="AS1101" i="1" s="1"/>
  <c r="AS1102" i="1" s="1"/>
  <c r="AP1149" i="1"/>
  <c r="AP1180" i="1" s="1"/>
  <c r="AP1184" i="1" s="1"/>
  <c r="AP1185" i="1" s="1"/>
  <c r="AN1232" i="1"/>
  <c r="AN1262" i="1" s="1"/>
  <c r="AN1266" i="1" s="1"/>
  <c r="AN1267" i="1" s="1"/>
  <c r="AV1273" i="1"/>
  <c r="AV1304" i="1" s="1"/>
  <c r="AV1308" i="1" s="1"/>
  <c r="AV1309" i="1" s="1"/>
  <c r="AM1273" i="1"/>
  <c r="AM1304" i="1" s="1"/>
  <c r="AM1308" i="1" s="1"/>
  <c r="AM1309" i="1" s="1"/>
  <c r="AF1439" i="1"/>
  <c r="AF1470" i="1" s="1"/>
  <c r="AF1474" i="1" s="1"/>
  <c r="AF1475" i="1" s="1"/>
  <c r="AU1575" i="1"/>
  <c r="AS1594" i="1"/>
  <c r="AS1593" i="1" s="1"/>
  <c r="AF1608" i="1"/>
  <c r="AF1607" i="1" s="1"/>
  <c r="AQ1608" i="1"/>
  <c r="AQ1607" i="1" s="1"/>
  <c r="AF1626" i="1"/>
  <c r="AL1626" i="1"/>
  <c r="AR1626" i="1"/>
  <c r="AP1638" i="1"/>
  <c r="AP1636" i="1" s="1"/>
  <c r="AF1655" i="1"/>
  <c r="AV1655" i="1"/>
  <c r="AS1661" i="1"/>
  <c r="AS1660" i="1" s="1"/>
  <c r="AP1665" i="1"/>
  <c r="AP1664" i="1" s="1"/>
  <c r="AV1665" i="1"/>
  <c r="AV1664" i="1" s="1"/>
  <c r="AG1852" i="1"/>
  <c r="AG1882" i="1" s="1"/>
  <c r="AG1886" i="1" s="1"/>
  <c r="AG1887" i="1" s="1"/>
  <c r="AH1893" i="1"/>
  <c r="AH1925" i="1" s="1"/>
  <c r="AH1929" i="1" s="1"/>
  <c r="AH1930" i="1" s="1"/>
  <c r="AT2003" i="1"/>
  <c r="AT2002" i="1" s="1"/>
  <c r="AP2135" i="1"/>
  <c r="AP2134" i="1" s="1"/>
  <c r="AP1659" i="1"/>
  <c r="AV2135" i="1"/>
  <c r="AV2134" i="1" s="1"/>
  <c r="AV1659" i="1"/>
  <c r="AQ1026" i="1"/>
  <c r="AQ1056" i="1" s="1"/>
  <c r="AQ1060" i="1" s="1"/>
  <c r="AQ1061" i="1" s="1"/>
  <c r="AL1149" i="1"/>
  <c r="AL1180" i="1" s="1"/>
  <c r="AL1184" i="1" s="1"/>
  <c r="AL1185" i="1" s="1"/>
  <c r="AR1149" i="1"/>
  <c r="AR1180" i="1" s="1"/>
  <c r="AR1184" i="1" s="1"/>
  <c r="AR1185" i="1" s="1"/>
  <c r="AN1191" i="1"/>
  <c r="AN1221" i="1" s="1"/>
  <c r="AN1225" i="1" s="1"/>
  <c r="AN1226" i="1" s="1"/>
  <c r="AU1398" i="1"/>
  <c r="AU1428" i="1" s="1"/>
  <c r="AU1432" i="1" s="1"/>
  <c r="AU1433" i="1" s="1"/>
  <c r="AG1439" i="1"/>
  <c r="AG1470" i="1" s="1"/>
  <c r="AG1474" i="1" s="1"/>
  <c r="AG1475" i="1" s="1"/>
  <c r="AS826" i="1"/>
  <c r="AS853" i="1" s="1"/>
  <c r="AS857" i="1" s="1"/>
  <c r="AS858" i="1" s="1"/>
  <c r="AQ984" i="1"/>
  <c r="AQ1015" i="1" s="1"/>
  <c r="AQ1019" i="1" s="1"/>
  <c r="AQ1020" i="1" s="1"/>
  <c r="AU984" i="1"/>
  <c r="AU1015" i="1" s="1"/>
  <c r="AU1019" i="1" s="1"/>
  <c r="AU1020" i="1" s="1"/>
  <c r="AV1149" i="1"/>
  <c r="AV1180" i="1" s="1"/>
  <c r="AV1184" i="1" s="1"/>
  <c r="AV1185" i="1" s="1"/>
  <c r="AQ1232" i="1"/>
  <c r="AQ1262" i="1" s="1"/>
  <c r="AQ1266" i="1" s="1"/>
  <c r="AQ1267" i="1" s="1"/>
  <c r="AQ1315" i="1"/>
  <c r="AQ1346" i="1" s="1"/>
  <c r="AQ1350" i="1" s="1"/>
  <c r="AQ1351" i="1" s="1"/>
  <c r="AG1315" i="1"/>
  <c r="AG1346" i="1" s="1"/>
  <c r="AG1350" i="1" s="1"/>
  <c r="AG1351" i="1" s="1"/>
  <c r="AI1387" i="1"/>
  <c r="AI1391" i="1" s="1"/>
  <c r="AI1392" i="1" s="1"/>
  <c r="AG1357" i="1"/>
  <c r="AG1387" i="1" s="1"/>
  <c r="AG1391" i="1" s="1"/>
  <c r="AG1392" i="1" s="1"/>
  <c r="AM1357" i="1"/>
  <c r="AM1387" i="1" s="1"/>
  <c r="AM1391" i="1" s="1"/>
  <c r="AM1392" i="1" s="1"/>
  <c r="AU1594" i="1"/>
  <c r="AU1593" i="1" s="1"/>
  <c r="AT1608" i="1"/>
  <c r="AT1607" i="1" s="1"/>
  <c r="AL1768" i="1"/>
  <c r="AL1799" i="1" s="1"/>
  <c r="AL1803" i="1" s="1"/>
  <c r="AL1804" i="1" s="1"/>
  <c r="AP826" i="1"/>
  <c r="AP853" i="1" s="1"/>
  <c r="AP857" i="1" s="1"/>
  <c r="AP858" i="1" s="1"/>
  <c r="AL864" i="1"/>
  <c r="AL894" i="1" s="1"/>
  <c r="AL898" i="1" s="1"/>
  <c r="AL899" i="1" s="1"/>
  <c r="AG1026" i="1"/>
  <c r="AG1056" i="1" s="1"/>
  <c r="AG1060" i="1" s="1"/>
  <c r="AG1061" i="1" s="1"/>
  <c r="AM1026" i="1"/>
  <c r="AM1056" i="1" s="1"/>
  <c r="AM1060" i="1" s="1"/>
  <c r="AM1061" i="1" s="1"/>
  <c r="AH1232" i="1"/>
  <c r="AH1262" i="1" s="1"/>
  <c r="AH1266" i="1" s="1"/>
  <c r="AH1267" i="1" s="1"/>
  <c r="AO1315" i="1"/>
  <c r="AO1346" i="1" s="1"/>
  <c r="AO1350" i="1" s="1"/>
  <c r="AO1351" i="1" s="1"/>
  <c r="AN1586" i="1"/>
  <c r="AN1575" i="1" s="1"/>
  <c r="AI1594" i="1"/>
  <c r="AI1593" i="1" s="1"/>
  <c r="AL1608" i="1"/>
  <c r="AL1607" i="1" s="1"/>
  <c r="AV1608" i="1"/>
  <c r="AV1607" i="1" s="1"/>
  <c r="AL1655" i="1"/>
  <c r="AS1657" i="1"/>
  <c r="AS1656" i="1" s="1"/>
  <c r="AM1661" i="1"/>
  <c r="AM1660" i="1" s="1"/>
  <c r="AH2069" i="1"/>
  <c r="AH2099" i="1" s="1"/>
  <c r="AH2103" i="1" s="1"/>
  <c r="AH2104" i="1" s="1"/>
  <c r="AT2069" i="1"/>
  <c r="AT2099" i="1" s="1"/>
  <c r="AT2103" i="1" s="1"/>
  <c r="AT2104" i="1" s="1"/>
  <c r="AE1727" i="1"/>
  <c r="AG1768" i="1"/>
  <c r="AG1799" i="1" s="1"/>
  <c r="AG1803" i="1" s="1"/>
  <c r="AG1804" i="1" s="1"/>
  <c r="AS1768" i="1"/>
  <c r="AS1799" i="1" s="1"/>
  <c r="AS1803" i="1" s="1"/>
  <c r="AS1804" i="1" s="1"/>
  <c r="AI1810" i="1"/>
  <c r="AI1841" i="1" s="1"/>
  <c r="AI1845" i="1" s="1"/>
  <c r="AI1846" i="1" s="1"/>
  <c r="AQ1893" i="1"/>
  <c r="AQ1925" i="1" s="1"/>
  <c r="AQ1929" i="1" s="1"/>
  <c r="AQ1930" i="1" s="1"/>
  <c r="AU2069" i="1"/>
  <c r="AU2099" i="1" s="1"/>
  <c r="AU2103" i="1" s="1"/>
  <c r="AU2104" i="1" s="1"/>
  <c r="AO2110" i="1"/>
  <c r="AO2142" i="1" s="1"/>
  <c r="AO2146" i="1" s="1"/>
  <c r="AO2147" i="1" s="1"/>
  <c r="AL2110" i="1"/>
  <c r="AL2142" i="1" s="1"/>
  <c r="AL2146" i="1" s="1"/>
  <c r="AL2147" i="1" s="1"/>
  <c r="AL2153" i="1"/>
  <c r="AL2183" i="1" s="1"/>
  <c r="AL2187" i="1" s="1"/>
  <c r="AL2188" i="1" s="1"/>
  <c r="AH2153" i="1"/>
  <c r="AH2183" i="1" s="1"/>
  <c r="AH2187" i="1" s="1"/>
  <c r="AH2188" i="1" s="1"/>
  <c r="AT2153" i="1"/>
  <c r="AT2183" i="1" s="1"/>
  <c r="AT2187" i="1" s="1"/>
  <c r="AT2188" i="1" s="1"/>
  <c r="AP2194" i="1"/>
  <c r="AP2225" i="1" s="1"/>
  <c r="AI2335" i="1"/>
  <c r="AI2334" i="1" s="1"/>
  <c r="AF2379" i="1"/>
  <c r="AF2378" i="1" s="1"/>
  <c r="AI1661" i="1"/>
  <c r="AI1660" i="1" s="1"/>
  <c r="AP1727" i="1"/>
  <c r="AP1757" i="1" s="1"/>
  <c r="AP1761" i="1" s="1"/>
  <c r="AP1762" i="1" s="1"/>
  <c r="AF1727" i="1"/>
  <c r="AF1757" i="1" s="1"/>
  <c r="AF1761" i="1" s="1"/>
  <c r="AF1762" i="1" s="1"/>
  <c r="AL1727" i="1"/>
  <c r="AL1757" i="1" s="1"/>
  <c r="AL1761" i="1" s="1"/>
  <c r="AL1762" i="1" s="1"/>
  <c r="AR1727" i="1"/>
  <c r="AR1757" i="1" s="1"/>
  <c r="AR1761" i="1" s="1"/>
  <c r="AR1762" i="1" s="1"/>
  <c r="AO1655" i="1"/>
  <c r="AF1810" i="1"/>
  <c r="AF1841" i="1" s="1"/>
  <c r="AF1845" i="1" s="1"/>
  <c r="AF1846" i="1" s="1"/>
  <c r="AR1810" i="1"/>
  <c r="AR1841" i="1" s="1"/>
  <c r="AR1845" i="1" s="1"/>
  <c r="AR1846" i="1" s="1"/>
  <c r="AO1810" i="1"/>
  <c r="AO1841" i="1" s="1"/>
  <c r="AO1845" i="1" s="1"/>
  <c r="AO1846" i="1" s="1"/>
  <c r="AM1852" i="1"/>
  <c r="AM1882" i="1" s="1"/>
  <c r="AM1886" i="1" s="1"/>
  <c r="AM1887" i="1" s="1"/>
  <c r="AL1893" i="1"/>
  <c r="AL1925" i="1" s="1"/>
  <c r="AL1929" i="1" s="1"/>
  <c r="AL1930" i="1" s="1"/>
  <c r="AM1936" i="1"/>
  <c r="AM1967" i="1" s="1"/>
  <c r="AM1971" i="1" s="1"/>
  <c r="AM1972" i="1" s="1"/>
  <c r="AE2288" i="1"/>
  <c r="AI2318" i="1"/>
  <c r="AK1655" i="1"/>
  <c r="AK1646" i="1" s="1"/>
  <c r="AG1727" i="1"/>
  <c r="AG1757" i="1" s="1"/>
  <c r="AG1761" i="1" s="1"/>
  <c r="AG1762" i="1" s="1"/>
  <c r="AG1893" i="1"/>
  <c r="AG1925" i="1" s="1"/>
  <c r="AG1929" i="1" s="1"/>
  <c r="AG1930" i="1" s="1"/>
  <c r="AM1893" i="1"/>
  <c r="AM1925" i="1" s="1"/>
  <c r="AM1929" i="1" s="1"/>
  <c r="AM1930" i="1" s="1"/>
  <c r="AH1936" i="1"/>
  <c r="AH1967" i="1" s="1"/>
  <c r="AH1971" i="1" s="1"/>
  <c r="AH1972" i="1" s="1"/>
  <c r="AN1936" i="1"/>
  <c r="AN1967" i="1" s="1"/>
  <c r="AN1971" i="1" s="1"/>
  <c r="AN1972" i="1" s="1"/>
  <c r="AT1936" i="1"/>
  <c r="AT1967" i="1" s="1"/>
  <c r="AT1971" i="1" s="1"/>
  <c r="AT1972" i="1" s="1"/>
  <c r="AT1978" i="1"/>
  <c r="AH1978" i="1"/>
  <c r="AF2069" i="1"/>
  <c r="AF2099" i="1" s="1"/>
  <c r="AF2103" i="1" s="1"/>
  <c r="AF2104" i="1" s="1"/>
  <c r="AR2069" i="1"/>
  <c r="AR2099" i="1" s="1"/>
  <c r="AR2103" i="1" s="1"/>
  <c r="AR2104" i="1" s="1"/>
  <c r="AU2110" i="1"/>
  <c r="AU2142" i="1" s="1"/>
  <c r="AU2146" i="1" s="1"/>
  <c r="AU2147" i="1" s="1"/>
  <c r="AG2194" i="1"/>
  <c r="AG2225" i="1" s="1"/>
  <c r="AM2241" i="1"/>
  <c r="AR2252" i="1"/>
  <c r="AR2241" i="1" s="1"/>
  <c r="AP2261" i="1"/>
  <c r="AP2260" i="1" s="1"/>
  <c r="AG2365" i="1"/>
  <c r="AG2354" i="1" s="1"/>
  <c r="AG2388" i="1" s="1"/>
  <c r="AG2329" i="1"/>
  <c r="AO2583" i="1"/>
  <c r="AO2616" i="1" s="1"/>
  <c r="AO2620" i="1" s="1"/>
  <c r="AO2621" i="1" s="1"/>
  <c r="AL1683" i="1"/>
  <c r="AL1716" i="1" s="1"/>
  <c r="AL1720" i="1" s="1"/>
  <c r="AL1721" i="1" s="1"/>
  <c r="AH1852" i="1"/>
  <c r="AH1882" i="1" s="1"/>
  <c r="AH1886" i="1" s="1"/>
  <c r="AH1887" i="1" s="1"/>
  <c r="AN1852" i="1"/>
  <c r="AN1882" i="1" s="1"/>
  <c r="AN1886" i="1" s="1"/>
  <c r="AN1887" i="1" s="1"/>
  <c r="AV1978" i="1"/>
  <c r="AV2110" i="1"/>
  <c r="AF2153" i="1"/>
  <c r="AF2183" i="1" s="1"/>
  <c r="AF2187" i="1" s="1"/>
  <c r="AF2188" i="1" s="1"/>
  <c r="AR2153" i="1"/>
  <c r="AR2183" i="1" s="1"/>
  <c r="AR2187" i="1" s="1"/>
  <c r="AR2188" i="1" s="1"/>
  <c r="AO2194" i="1"/>
  <c r="AO2225" i="1" s="1"/>
  <c r="AO2229" i="1" s="1"/>
  <c r="AO2230" i="1" s="1"/>
  <c r="AU2194" i="1"/>
  <c r="AU2225" i="1" s="1"/>
  <c r="AU2229" i="1" s="1"/>
  <c r="AU2230" i="1" s="1"/>
  <c r="AN2329" i="1"/>
  <c r="AL2379" i="1"/>
  <c r="AL2378" i="1" s="1"/>
  <c r="AL2333" i="1"/>
  <c r="AH2411" i="1"/>
  <c r="AH2400" i="1" s="1"/>
  <c r="AH2432" i="1" s="1"/>
  <c r="AH2329" i="1"/>
  <c r="AG1683" i="1"/>
  <c r="AG1716" i="1" s="1"/>
  <c r="AG1720" i="1" s="1"/>
  <c r="AG1721" i="1" s="1"/>
  <c r="AP1683" i="1"/>
  <c r="AP1716" i="1" s="1"/>
  <c r="AP1720" i="1" s="1"/>
  <c r="AP1721" i="1" s="1"/>
  <c r="AM1768" i="1"/>
  <c r="AM1799" i="1" s="1"/>
  <c r="AM1803" i="1" s="1"/>
  <c r="AM1804" i="1" s="1"/>
  <c r="AH1768" i="1"/>
  <c r="AH1799" i="1" s="1"/>
  <c r="AH1803" i="1" s="1"/>
  <c r="AH1804" i="1" s="1"/>
  <c r="AL1810" i="1"/>
  <c r="AL1841" i="1" s="1"/>
  <c r="AL1845" i="1" s="1"/>
  <c r="AL1846" i="1" s="1"/>
  <c r="AP1810" i="1"/>
  <c r="AP1841" i="1" s="1"/>
  <c r="AP1845" i="1" s="1"/>
  <c r="AP1846" i="1" s="1"/>
  <c r="AG1810" i="1"/>
  <c r="AG1841" i="1" s="1"/>
  <c r="AG1845" i="1" s="1"/>
  <c r="AG1846" i="1" s="1"/>
  <c r="AM1810" i="1"/>
  <c r="AM1841" i="1" s="1"/>
  <c r="AM1845" i="1" s="1"/>
  <c r="AM1846" i="1" s="1"/>
  <c r="AQ1936" i="1"/>
  <c r="AQ1967" i="1" s="1"/>
  <c r="AQ1971" i="1" s="1"/>
  <c r="AQ1972" i="1" s="1"/>
  <c r="AO1936" i="1"/>
  <c r="AO1967" i="1" s="1"/>
  <c r="AO1971" i="1" s="1"/>
  <c r="AO1972" i="1" s="1"/>
  <c r="AU1936" i="1"/>
  <c r="AU1967" i="1" s="1"/>
  <c r="AU1971" i="1" s="1"/>
  <c r="AU1972" i="1" s="1"/>
  <c r="AQ1978" i="1"/>
  <c r="AK2007" i="1"/>
  <c r="AQ2007" i="1"/>
  <c r="AQ2006" i="1" s="1"/>
  <c r="AF2028" i="1"/>
  <c r="AF2058" i="1" s="1"/>
  <c r="AF2062" i="1" s="1"/>
  <c r="AF2063" i="1" s="1"/>
  <c r="AL2028" i="1"/>
  <c r="AL2058" i="1" s="1"/>
  <c r="AL2062" i="1" s="1"/>
  <c r="AL2063" i="1" s="1"/>
  <c r="AR2028" i="1"/>
  <c r="AR2058" i="1" s="1"/>
  <c r="AR2062" i="1" s="1"/>
  <c r="AR2063" i="1" s="1"/>
  <c r="AV2028" i="1"/>
  <c r="AV2058" i="1" s="1"/>
  <c r="AV2062" i="1" s="1"/>
  <c r="AV2063" i="1" s="1"/>
  <c r="AI2153" i="1"/>
  <c r="AI2183" i="1" s="1"/>
  <c r="AI2187" i="1" s="1"/>
  <c r="AI2188" i="1" s="1"/>
  <c r="AO2153" i="1"/>
  <c r="AO2183" i="1" s="1"/>
  <c r="AO2187" i="1" s="1"/>
  <c r="AO2188" i="1" s="1"/>
  <c r="AU2153" i="1"/>
  <c r="AU2183" i="1" s="1"/>
  <c r="AU2187" i="1" s="1"/>
  <c r="AU2188" i="1" s="1"/>
  <c r="AM2194" i="1"/>
  <c r="AM2225" i="1" s="1"/>
  <c r="AM2229" i="1" s="1"/>
  <c r="AM2230" i="1" s="1"/>
  <c r="AG2252" i="1"/>
  <c r="AG2241" i="1" s="1"/>
  <c r="AP2300" i="1"/>
  <c r="AV2300" i="1"/>
  <c r="AP2333" i="1"/>
  <c r="AR2354" i="1"/>
  <c r="AR2388" i="1" s="1"/>
  <c r="AP2537" i="1"/>
  <c r="AP2571" i="1" s="1"/>
  <c r="AV2537" i="1"/>
  <c r="AV2571" i="1" s="1"/>
  <c r="AG2583" i="1"/>
  <c r="AG2616" i="1" s="1"/>
  <c r="AI2583" i="1"/>
  <c r="AI2616" i="1" s="1"/>
  <c r="AU2583" i="1"/>
  <c r="AU2616" i="1" s="1"/>
  <c r="AU2622" i="1" s="1"/>
  <c r="AM2642" i="1"/>
  <c r="AM2631" i="1" s="1"/>
  <c r="AM2696" i="1"/>
  <c r="AM2685" i="1" s="1"/>
  <c r="AG2724" i="1"/>
  <c r="AG2723" i="1" s="1"/>
  <c r="AU2829" i="1"/>
  <c r="AU2828" i="1" s="1"/>
  <c r="AO2881" i="1"/>
  <c r="AO2880" i="1" s="1"/>
  <c r="AR2942" i="1"/>
  <c r="AR2941" i="1" s="1"/>
  <c r="AF2951" i="1"/>
  <c r="AF2950" i="1" s="1"/>
  <c r="AL2959" i="1"/>
  <c r="AL2958" i="1" s="1"/>
  <c r="AM3017" i="1"/>
  <c r="AM3016" i="1" s="1"/>
  <c r="AP3132" i="1"/>
  <c r="AP3131" i="1" s="1"/>
  <c r="AT3132" i="1"/>
  <c r="AT3131" i="1" s="1"/>
  <c r="AG2300" i="1"/>
  <c r="AS2300" i="1"/>
  <c r="AI2354" i="1"/>
  <c r="AI2388" i="1" s="1"/>
  <c r="AO2354" i="1"/>
  <c r="AO2388" i="1" s="1"/>
  <c r="AU2354" i="1"/>
  <c r="AU2388" i="1" s="1"/>
  <c r="AR2329" i="1"/>
  <c r="AM2528" i="1"/>
  <c r="AS2528" i="1"/>
  <c r="AP2583" i="1"/>
  <c r="AP2616" i="1" s="1"/>
  <c r="AP2622" i="1" s="1"/>
  <c r="AF2583" i="1"/>
  <c r="AF2616" i="1" s="1"/>
  <c r="AL2583" i="1"/>
  <c r="AL2616" i="1" s="1"/>
  <c r="AR2583" i="1"/>
  <c r="AR2616" i="1" s="1"/>
  <c r="AV2583" i="1"/>
  <c r="AV2616" i="1" s="1"/>
  <c r="AN2642" i="1"/>
  <c r="AN2631" i="1" s="1"/>
  <c r="AN2696" i="1"/>
  <c r="AN2685" i="1" s="1"/>
  <c r="AH2724" i="1"/>
  <c r="AH2723" i="1" s="1"/>
  <c r="AV2736" i="1"/>
  <c r="AV2735" i="1" s="1"/>
  <c r="AN2746" i="1"/>
  <c r="AN2745" i="1" s="1"/>
  <c r="AO2824" i="1"/>
  <c r="AO2823" i="1" s="1"/>
  <c r="AP2881" i="1"/>
  <c r="AP2880" i="1" s="1"/>
  <c r="AL3000" i="1"/>
  <c r="AL2989" i="1" s="1"/>
  <c r="AP3017" i="1"/>
  <c r="AP3016" i="1" s="1"/>
  <c r="AL2446" i="1"/>
  <c r="AL2476" i="1" s="1"/>
  <c r="AQ2491" i="1"/>
  <c r="AQ2522" i="1" s="1"/>
  <c r="AQ2531" i="1" s="1"/>
  <c r="AP2491" i="1"/>
  <c r="AP2522" i="1" s="1"/>
  <c r="AP2531" i="1" s="1"/>
  <c r="AV2491" i="1"/>
  <c r="AV2522" i="1" s="1"/>
  <c r="AV2531" i="1" s="1"/>
  <c r="AF2642" i="1"/>
  <c r="AF2631" i="1" s="1"/>
  <c r="AN2659" i="1"/>
  <c r="AN2658" i="1" s="1"/>
  <c r="AU2696" i="1"/>
  <c r="AU2685" i="1" s="1"/>
  <c r="AN2724" i="1"/>
  <c r="AN2723" i="1" s="1"/>
  <c r="AV2746" i="1"/>
  <c r="AV2745" i="1" s="1"/>
  <c r="AK2829" i="1"/>
  <c r="AH2841" i="1"/>
  <c r="AN2841" i="1"/>
  <c r="AT2841" i="1"/>
  <c r="AF2841" i="1"/>
  <c r="AL2841" i="1"/>
  <c r="AR2841" i="1"/>
  <c r="AE2917" i="1"/>
  <c r="AE2977" i="1"/>
  <c r="AK2977" i="1"/>
  <c r="AN3000" i="1"/>
  <c r="AN2989" i="1" s="1"/>
  <c r="AS3017" i="1"/>
  <c r="AS3016" i="1" s="1"/>
  <c r="AF3111" i="1"/>
  <c r="AF3110" i="1" s="1"/>
  <c r="AO2329" i="1"/>
  <c r="AN2446" i="1"/>
  <c r="AN2476" i="1" s="1"/>
  <c r="AN2480" i="1" s="1"/>
  <c r="AN2481" i="1" s="1"/>
  <c r="AP2736" i="1"/>
  <c r="AP2735" i="1" s="1"/>
  <c r="AM2951" i="1"/>
  <c r="AM2950" i="1" s="1"/>
  <c r="AF3000" i="1"/>
  <c r="AF2989" i="1" s="1"/>
  <c r="AR3000" i="1"/>
  <c r="AR2989" i="1" s="1"/>
  <c r="AG3052" i="1"/>
  <c r="AG3041" i="1" s="1"/>
  <c r="AG3071" i="1" s="1"/>
  <c r="AM3668" i="1"/>
  <c r="AM3702" i="1" s="1"/>
  <c r="AM3706" i="1" s="1"/>
  <c r="AM3707" i="1" s="1"/>
  <c r="AS2354" i="1"/>
  <c r="AS2388" i="1" s="1"/>
  <c r="AR2446" i="1"/>
  <c r="AR2476" i="1" s="1"/>
  <c r="AU2537" i="1"/>
  <c r="AU2571" i="1" s="1"/>
  <c r="AF2724" i="1"/>
  <c r="AF2723" i="1" s="1"/>
  <c r="AQ2736" i="1"/>
  <c r="AQ2735" i="1" s="1"/>
  <c r="AT2801" i="1"/>
  <c r="AT2790" i="1" s="1"/>
  <c r="AR2829" i="1"/>
  <c r="AR2828" i="1" s="1"/>
  <c r="AS2917" i="1"/>
  <c r="AS2906" i="1" s="1"/>
  <c r="AN2942" i="1"/>
  <c r="AN2941" i="1" s="1"/>
  <c r="AR2951" i="1"/>
  <c r="AR2950" i="1" s="1"/>
  <c r="AK2959" i="1"/>
  <c r="AV3041" i="1"/>
  <c r="AV3071" i="1" s="1"/>
  <c r="AI3162" i="1"/>
  <c r="AI3161" i="1" s="1"/>
  <c r="AG3195" i="1"/>
  <c r="AG3184" i="1" s="1"/>
  <c r="AG3220" i="1" s="1"/>
  <c r="AS3195" i="1"/>
  <c r="AS3184" i="1" s="1"/>
  <c r="AS3220" i="1" s="1"/>
  <c r="AE3297" i="1"/>
  <c r="AK3297" i="1"/>
  <c r="AQ3297" i="1"/>
  <c r="AI3297" i="1"/>
  <c r="AO3297" i="1"/>
  <c r="AU3297" i="1"/>
  <c r="AO3410" i="1"/>
  <c r="AF3435" i="1"/>
  <c r="AF3465" i="1" s="1"/>
  <c r="AF3469" i="1" s="1"/>
  <c r="AF3470" i="1" s="1"/>
  <c r="AL3435" i="1"/>
  <c r="AL3465" i="1" s="1"/>
  <c r="AL3469" i="1" s="1"/>
  <c r="AL3470" i="1" s="1"/>
  <c r="AR3435" i="1"/>
  <c r="AR3465" i="1" s="1"/>
  <c r="AR3469" i="1" s="1"/>
  <c r="AR3470" i="1" s="1"/>
  <c r="AE3668" i="1"/>
  <c r="AQ3325" i="1"/>
  <c r="AQ3800" i="1"/>
  <c r="AQ3835" i="1" s="1"/>
  <c r="AQ3839" i="1" s="1"/>
  <c r="AQ3840" i="1" s="1"/>
  <c r="AS3800" i="1"/>
  <c r="AS3835" i="1" s="1"/>
  <c r="AS3839" i="1" s="1"/>
  <c r="AS3840" i="1" s="1"/>
  <c r="AL4352" i="1"/>
  <c r="AL4387" i="1" s="1"/>
  <c r="AL4391" i="1" s="1"/>
  <c r="AL4392" i="1" s="1"/>
  <c r="AU4489" i="1"/>
  <c r="AU4529" i="1" s="1"/>
  <c r="AU4533" i="1" s="1"/>
  <c r="AU4534" i="1" s="1"/>
  <c r="AQ4725" i="1"/>
  <c r="AQ4714" i="1" s="1"/>
  <c r="AQ4741" i="1" s="1"/>
  <c r="AU3184" i="1"/>
  <c r="AU3220" i="1" s="1"/>
  <c r="AG3279" i="1"/>
  <c r="AG3278" i="1" s="1"/>
  <c r="AN3314" i="1"/>
  <c r="AI3325" i="1"/>
  <c r="AK3364" i="1"/>
  <c r="AQ3364" i="1"/>
  <c r="AL3515" i="1"/>
  <c r="AL3549" i="1" s="1"/>
  <c r="AL3553" i="1" s="1"/>
  <c r="AL3554" i="1" s="1"/>
  <c r="AQ3609" i="1"/>
  <c r="AQ3643" i="1" s="1"/>
  <c r="AQ3647" i="1" s="1"/>
  <c r="AQ3648" i="1" s="1"/>
  <c r="AU3713" i="1"/>
  <c r="AU3744" i="1" s="1"/>
  <c r="AU3748" i="1" s="1"/>
  <c r="AU3749" i="1" s="1"/>
  <c r="AN3713" i="1"/>
  <c r="AN3744" i="1" s="1"/>
  <c r="AN3748" i="1" s="1"/>
  <c r="AN3749" i="1" s="1"/>
  <c r="AF3713" i="1"/>
  <c r="AF3744" i="1" s="1"/>
  <c r="AF3748" i="1" s="1"/>
  <c r="AF3749" i="1" s="1"/>
  <c r="AR3713" i="1"/>
  <c r="AR3744" i="1" s="1"/>
  <c r="AR3748" i="1" s="1"/>
  <c r="AR3749" i="1" s="1"/>
  <c r="AR3835" i="1"/>
  <c r="AR3839" i="1" s="1"/>
  <c r="AR3840" i="1" s="1"/>
  <c r="AO3846" i="1"/>
  <c r="AO3880" i="1" s="1"/>
  <c r="AO3884" i="1" s="1"/>
  <c r="AO3885" i="1" s="1"/>
  <c r="AV3980" i="1"/>
  <c r="AV4013" i="1" s="1"/>
  <c r="AV4017" i="1" s="1"/>
  <c r="AV4018" i="1" s="1"/>
  <c r="AF4263" i="1"/>
  <c r="AF4296" i="1" s="1"/>
  <c r="AF4300" i="1" s="1"/>
  <c r="AF4301" i="1" s="1"/>
  <c r="AL4263" i="1"/>
  <c r="AL4296" i="1" s="1"/>
  <c r="AL4300" i="1" s="1"/>
  <c r="AL4301" i="1" s="1"/>
  <c r="AR4263" i="1"/>
  <c r="AR4296" i="1" s="1"/>
  <c r="AR4300" i="1" s="1"/>
  <c r="AR4301" i="1" s="1"/>
  <c r="AV4444" i="1"/>
  <c r="AV4478" i="1" s="1"/>
  <c r="AV4482" i="1" s="1"/>
  <c r="AV4483" i="1" s="1"/>
  <c r="AP4581" i="1"/>
  <c r="AP4615" i="1" s="1"/>
  <c r="AP4619" i="1" s="1"/>
  <c r="AP4620" i="1" s="1"/>
  <c r="AS3087" i="1"/>
  <c r="AI3180" i="1"/>
  <c r="AO3180" i="1"/>
  <c r="AU3180" i="1"/>
  <c r="AL3195" i="1"/>
  <c r="AL3184" i="1" s="1"/>
  <c r="AL3220" i="1" s="1"/>
  <c r="AP3275" i="1"/>
  <c r="AP3274" i="1" s="1"/>
  <c r="AM3279" i="1"/>
  <c r="AM3278" i="1" s="1"/>
  <c r="AG3297" i="1"/>
  <c r="AM3297" i="1"/>
  <c r="AS3297" i="1"/>
  <c r="AO3325" i="1"/>
  <c r="AG3410" i="1"/>
  <c r="AM3410" i="1"/>
  <c r="AH3435" i="1"/>
  <c r="AH3465" i="1" s="1"/>
  <c r="AH3469" i="1" s="1"/>
  <c r="AH3470" i="1" s="1"/>
  <c r="AN3435" i="1"/>
  <c r="AN3465" i="1" s="1"/>
  <c r="AN3469" i="1" s="1"/>
  <c r="AN3470" i="1" s="1"/>
  <c r="AT3435" i="1"/>
  <c r="AT3465" i="1" s="1"/>
  <c r="AT3469" i="1" s="1"/>
  <c r="AT3470" i="1" s="1"/>
  <c r="AV3609" i="1"/>
  <c r="AV3643" i="1" s="1"/>
  <c r="AV3647" i="1" s="1"/>
  <c r="AV3648" i="1" s="1"/>
  <c r="AI3609" i="1"/>
  <c r="AI3643" i="1" s="1"/>
  <c r="AI3647" i="1" s="1"/>
  <c r="AI3648" i="1" s="1"/>
  <c r="AU3609" i="1"/>
  <c r="AU3643" i="1" s="1"/>
  <c r="AU3647" i="1" s="1"/>
  <c r="AU3648" i="1" s="1"/>
  <c r="AI3713" i="1"/>
  <c r="AI3744" i="1" s="1"/>
  <c r="AI3748" i="1" s="1"/>
  <c r="AI3749" i="1" s="1"/>
  <c r="AO3713" i="1"/>
  <c r="AO3744" i="1" s="1"/>
  <c r="AO3748" i="1" s="1"/>
  <c r="AO3749" i="1" s="1"/>
  <c r="AK3713" i="1"/>
  <c r="AK3744" i="1" s="1"/>
  <c r="AQ3713" i="1"/>
  <c r="AQ3744" i="1" s="1"/>
  <c r="AQ3748" i="1" s="1"/>
  <c r="AQ3749" i="1" s="1"/>
  <c r="AS3980" i="1"/>
  <c r="AS4013" i="1" s="1"/>
  <c r="AS4017" i="1" s="1"/>
  <c r="AS4018" i="1" s="1"/>
  <c r="AV4174" i="1"/>
  <c r="AV4209" i="1" s="1"/>
  <c r="AV4213" i="1" s="1"/>
  <c r="AV4214" i="1" s="1"/>
  <c r="AT4307" i="1"/>
  <c r="AT4341" i="1" s="1"/>
  <c r="AT4345" i="1" s="1"/>
  <c r="AT4346" i="1" s="1"/>
  <c r="AN4307" i="1"/>
  <c r="AN4341" i="1" s="1"/>
  <c r="AN4345" i="1" s="1"/>
  <c r="AN4346" i="1" s="1"/>
  <c r="AF4398" i="1"/>
  <c r="AF4434" i="1" s="1"/>
  <c r="AF4438" i="1" s="1"/>
  <c r="AF4439" i="1" s="1"/>
  <c r="AM3195" i="1"/>
  <c r="AM3184" i="1" s="1"/>
  <c r="AM3220" i="1" s="1"/>
  <c r="AF3249" i="1"/>
  <c r="AF3238" i="1" s="1"/>
  <c r="AU3325" i="1"/>
  <c r="AF3401" i="1"/>
  <c r="AM3476" i="1"/>
  <c r="AM3504" i="1" s="1"/>
  <c r="AM3508" i="1" s="1"/>
  <c r="AM3509" i="1" s="1"/>
  <c r="AS3476" i="1"/>
  <c r="AS3504" i="1" s="1"/>
  <c r="AS3508" i="1" s="1"/>
  <c r="AS3509" i="1" s="1"/>
  <c r="AI3515" i="1"/>
  <c r="AI3549" i="1" s="1"/>
  <c r="AI3553" i="1" s="1"/>
  <c r="AI3554" i="1" s="1"/>
  <c r="AU3515" i="1"/>
  <c r="AU3549" i="1" s="1"/>
  <c r="AU3553" i="1" s="1"/>
  <c r="AU3554" i="1" s="1"/>
  <c r="AM3560" i="1"/>
  <c r="AM3598" i="1" s="1"/>
  <c r="AM3602" i="1" s="1"/>
  <c r="AM3603" i="1" s="1"/>
  <c r="AI3560" i="1"/>
  <c r="AI3598" i="1" s="1"/>
  <c r="AI3602" i="1" s="1"/>
  <c r="AI3603" i="1" s="1"/>
  <c r="AV3846" i="1"/>
  <c r="AV3880" i="1" s="1"/>
  <c r="AV3884" i="1" s="1"/>
  <c r="AV3885" i="1" s="1"/>
  <c r="AT3364" i="1"/>
  <c r="AP3560" i="1"/>
  <c r="AP3598" i="1" s="1"/>
  <c r="AP3602" i="1" s="1"/>
  <c r="AP3603" i="1" s="1"/>
  <c r="AS3668" i="1"/>
  <c r="AS3702" i="1" s="1"/>
  <c r="AS3706" i="1" s="1"/>
  <c r="AS3707" i="1" s="1"/>
  <c r="AF3835" i="1"/>
  <c r="AF3839" i="1" s="1"/>
  <c r="AF3840" i="1" s="1"/>
  <c r="AI4263" i="1"/>
  <c r="AI4296" i="1" s="1"/>
  <c r="AI4300" i="1" s="1"/>
  <c r="AI4301" i="1" s="1"/>
  <c r="AO4263" i="1"/>
  <c r="AO4296" i="1" s="1"/>
  <c r="AO4300" i="1" s="1"/>
  <c r="AO4301" i="1" s="1"/>
  <c r="AU4263" i="1"/>
  <c r="AU4296" i="1" s="1"/>
  <c r="AU4300" i="1" s="1"/>
  <c r="AU4301" i="1" s="1"/>
  <c r="AP4352" i="1"/>
  <c r="AP4387" i="1" s="1"/>
  <c r="AP4391" i="1" s="1"/>
  <c r="AP4392" i="1" s="1"/>
  <c r="AI4444" i="1"/>
  <c r="AI4478" i="1" s="1"/>
  <c r="AI4482" i="1" s="1"/>
  <c r="AI4483" i="1" s="1"/>
  <c r="AQ4444" i="1"/>
  <c r="AQ4478" i="1" s="1"/>
  <c r="AQ4482" i="1" s="1"/>
  <c r="AQ4483" i="1" s="1"/>
  <c r="AG3098" i="1"/>
  <c r="AG3087" i="1" s="1"/>
  <c r="AR3195" i="1"/>
  <c r="AR3184" i="1" s="1"/>
  <c r="AR3220" i="1" s="1"/>
  <c r="AR3337" i="1"/>
  <c r="AR3336" i="1" s="1"/>
  <c r="AM3348" i="1"/>
  <c r="AM3347" i="1" s="1"/>
  <c r="AN3800" i="1"/>
  <c r="AN3835" i="1" s="1"/>
  <c r="AN3839" i="1" s="1"/>
  <c r="AN3840" i="1" s="1"/>
  <c r="AG3891" i="1"/>
  <c r="AG3925" i="1" s="1"/>
  <c r="AG3929" i="1" s="1"/>
  <c r="AG3930" i="1" s="1"/>
  <c r="AK3936" i="1"/>
  <c r="AQ3936" i="1"/>
  <c r="AQ3969" i="1" s="1"/>
  <c r="AQ3973" i="1" s="1"/>
  <c r="AQ3974" i="1" s="1"/>
  <c r="AH3980" i="1"/>
  <c r="AH4013" i="1" s="1"/>
  <c r="AH4017" i="1" s="1"/>
  <c r="AH4018" i="1" s="1"/>
  <c r="AN3980" i="1"/>
  <c r="AN4013" i="1" s="1"/>
  <c r="AN4017" i="1" s="1"/>
  <c r="AN4018" i="1" s="1"/>
  <c r="AT3980" i="1"/>
  <c r="AT4013" i="1" s="1"/>
  <c r="AT4017" i="1" s="1"/>
  <c r="AT4018" i="1" s="1"/>
  <c r="AF4038" i="1"/>
  <c r="AH4352" i="1"/>
  <c r="AH4387" i="1" s="1"/>
  <c r="AH4391" i="1" s="1"/>
  <c r="AH4392" i="1" s="1"/>
  <c r="AF4444" i="1"/>
  <c r="AF4478" i="1" s="1"/>
  <c r="AF4482" i="1" s="1"/>
  <c r="AF4483" i="1" s="1"/>
  <c r="AO4666" i="1"/>
  <c r="AO4696" i="1" s="1"/>
  <c r="AO4700" i="1" s="1"/>
  <c r="AO4701" i="1" s="1"/>
  <c r="AU4666" i="1"/>
  <c r="AU4696" i="1" s="1"/>
  <c r="AU4700" i="1" s="1"/>
  <c r="AU4701" i="1" s="1"/>
  <c r="AU4714" i="1"/>
  <c r="AU4741" i="1" s="1"/>
  <c r="AU4581" i="1"/>
  <c r="AU4615" i="1" s="1"/>
  <c r="AU4619" i="1" s="1"/>
  <c r="AU4620" i="1" s="1"/>
  <c r="AO4725" i="1"/>
  <c r="AO4714" i="1" s="1"/>
  <c r="AO4741" i="1" s="1"/>
  <c r="AV4581" i="1"/>
  <c r="AV4615" i="1" s="1"/>
  <c r="AV4619" i="1" s="1"/>
  <c r="AV4620" i="1" s="1"/>
  <c r="AG4626" i="1"/>
  <c r="AG4655" i="1" s="1"/>
  <c r="AG4659" i="1" s="1"/>
  <c r="AG4660" i="1" s="1"/>
  <c r="AM4581" i="1"/>
  <c r="AM4615" i="1" s="1"/>
  <c r="AM4619" i="1" s="1"/>
  <c r="AM4620" i="1" s="1"/>
  <c r="AF4666" i="1"/>
  <c r="AF4696" i="1" s="1"/>
  <c r="AF4700" i="1" s="1"/>
  <c r="AF4701" i="1" s="1"/>
  <c r="K14" i="1"/>
  <c r="P89" i="1"/>
  <c r="Q131" i="1"/>
  <c r="Q161" i="1" s="1"/>
  <c r="Q165" i="1" s="1"/>
  <c r="Q166" i="1" s="1"/>
  <c r="W131" i="1"/>
  <c r="W161" i="1" s="1"/>
  <c r="W165" i="1" s="1"/>
  <c r="W166" i="1" s="1"/>
  <c r="V376" i="1"/>
  <c r="V404" i="1" s="1"/>
  <c r="V408" i="1" s="1"/>
  <c r="V409" i="1" s="1"/>
  <c r="T498" i="1"/>
  <c r="T528" i="1" s="1"/>
  <c r="T532" i="1" s="1"/>
  <c r="T533" i="1" s="1"/>
  <c r="R498" i="1"/>
  <c r="R528" i="1" s="1"/>
  <c r="R532" i="1" s="1"/>
  <c r="R533" i="1" s="1"/>
  <c r="S539" i="1"/>
  <c r="S569" i="1" s="1"/>
  <c r="S573" i="1" s="1"/>
  <c r="S574" i="1" s="1"/>
  <c r="W622" i="1"/>
  <c r="W652" i="1" s="1"/>
  <c r="W656" i="1" s="1"/>
  <c r="W657" i="1" s="1"/>
  <c r="W703" i="1"/>
  <c r="W733" i="1" s="1"/>
  <c r="W737" i="1" s="1"/>
  <c r="W738" i="1" s="1"/>
  <c r="V905" i="1"/>
  <c r="V932" i="1" s="1"/>
  <c r="V936" i="1" s="1"/>
  <c r="V937" i="1" s="1"/>
  <c r="U984" i="1"/>
  <c r="U1015" i="1" s="1"/>
  <c r="U1019" i="1" s="1"/>
  <c r="U1020" i="1" s="1"/>
  <c r="K1191" i="1"/>
  <c r="K1221" i="1" s="1"/>
  <c r="K1225" i="1" s="1"/>
  <c r="K1226" i="1" s="1"/>
  <c r="N1232" i="1"/>
  <c r="N1262" i="1" s="1"/>
  <c r="N1266" i="1" s="1"/>
  <c r="N1267" i="1" s="1"/>
  <c r="V1315" i="1"/>
  <c r="V1346" i="1" s="1"/>
  <c r="V1350" i="1" s="1"/>
  <c r="V1351" i="1" s="1"/>
  <c r="S1357" i="1"/>
  <c r="S1387" i="1" s="1"/>
  <c r="S1391" i="1" s="1"/>
  <c r="S1392" i="1" s="1"/>
  <c r="Q1357" i="1"/>
  <c r="Q1387" i="1" s="1"/>
  <c r="Q1391" i="1" s="1"/>
  <c r="Q1392" i="1" s="1"/>
  <c r="U1357" i="1"/>
  <c r="U1387" i="1" s="1"/>
  <c r="U1391" i="1" s="1"/>
  <c r="U1392" i="1" s="1"/>
  <c r="U1398" i="1"/>
  <c r="U1428" i="1" s="1"/>
  <c r="U1432" i="1" s="1"/>
  <c r="U1433" i="1" s="1"/>
  <c r="M1398" i="1"/>
  <c r="M1428" i="1" s="1"/>
  <c r="M1432" i="1" s="1"/>
  <c r="M1433" i="1" s="1"/>
  <c r="S1398" i="1"/>
  <c r="S1428" i="1" s="1"/>
  <c r="S1432" i="1" s="1"/>
  <c r="S1433" i="1" s="1"/>
  <c r="Y1398" i="1"/>
  <c r="Y1428" i="1" s="1"/>
  <c r="Y1432" i="1" s="1"/>
  <c r="Y1433" i="1" s="1"/>
  <c r="K1496" i="1"/>
  <c r="K1485" i="1" s="1"/>
  <c r="K1513" i="1" s="1"/>
  <c r="K1517" i="1" s="1"/>
  <c r="K1518" i="1" s="1"/>
  <c r="U1608" i="1"/>
  <c r="U1607" i="1" s="1"/>
  <c r="K1665" i="1"/>
  <c r="K1664" i="1" s="1"/>
  <c r="J1727" i="1"/>
  <c r="J1757" i="1" s="1"/>
  <c r="Z1852" i="1"/>
  <c r="Z1882" i="1" s="1"/>
  <c r="Z1886" i="1" s="1"/>
  <c r="Z1887" i="1" s="1"/>
  <c r="M2069" i="1"/>
  <c r="M2099" i="1" s="1"/>
  <c r="M2103" i="1" s="1"/>
  <c r="M2104" i="1" s="1"/>
  <c r="S2069" i="1"/>
  <c r="S2099" i="1" s="1"/>
  <c r="S2103" i="1" s="1"/>
  <c r="S2104" i="1" s="1"/>
  <c r="Y2069" i="1"/>
  <c r="Y2099" i="1" s="1"/>
  <c r="Y2103" i="1" s="1"/>
  <c r="Y2104" i="1" s="1"/>
  <c r="N2153" i="1"/>
  <c r="N2183" i="1" s="1"/>
  <c r="N2187" i="1" s="1"/>
  <c r="N2188" i="1" s="1"/>
  <c r="T2153" i="1"/>
  <c r="T2183" i="1" s="1"/>
  <c r="T2187" i="1" s="1"/>
  <c r="T2188" i="1" s="1"/>
  <c r="Z2153" i="1"/>
  <c r="Z2183" i="1" s="1"/>
  <c r="Z2187" i="1" s="1"/>
  <c r="Z2188" i="1" s="1"/>
  <c r="V2252" i="1"/>
  <c r="V2241" i="1" s="1"/>
  <c r="Z2261" i="1"/>
  <c r="Z2260" i="1" s="1"/>
  <c r="X2281" i="1"/>
  <c r="X2280" i="1" s="1"/>
  <c r="X2288" i="1"/>
  <c r="X2287" i="1" s="1"/>
  <c r="Q2312" i="1"/>
  <c r="Q2310" i="1" s="1"/>
  <c r="J2333" i="1"/>
  <c r="N2329" i="1"/>
  <c r="Z2354" i="1"/>
  <c r="Z2388" i="1" s="1"/>
  <c r="Q2446" i="1"/>
  <c r="Q2476" i="1" s="1"/>
  <c r="Q2480" i="1" s="1"/>
  <c r="Q2481" i="1" s="1"/>
  <c r="J2491" i="1"/>
  <c r="J2522" i="1" s="1"/>
  <c r="P2491" i="1"/>
  <c r="S2537" i="1"/>
  <c r="S2571" i="1" s="1"/>
  <c r="U2537" i="1"/>
  <c r="U2571" i="1" s="1"/>
  <c r="V2583" i="1"/>
  <c r="V2616" i="1" s="1"/>
  <c r="L2724" i="1"/>
  <c r="L2723" i="1" s="1"/>
  <c r="V2917" i="1"/>
  <c r="V2906" i="1" s="1"/>
  <c r="K2959" i="1"/>
  <c r="K2958" i="1" s="1"/>
  <c r="K3052" i="1"/>
  <c r="K3041" i="1" s="1"/>
  <c r="K3071" i="1" s="1"/>
  <c r="P3275" i="1"/>
  <c r="N3337" i="1"/>
  <c r="N3336" i="1" s="1"/>
  <c r="W3364" i="1"/>
  <c r="V4263" i="1"/>
  <c r="V4296" i="1" s="1"/>
  <c r="V4300" i="1" s="1"/>
  <c r="V4301" i="1" s="1"/>
  <c r="T4666" i="1"/>
  <c r="T4696" i="1" s="1"/>
  <c r="T4700" i="1" s="1"/>
  <c r="T4701" i="1" s="1"/>
  <c r="P8" i="1"/>
  <c r="P6" i="1" s="1"/>
  <c r="M14" i="1"/>
  <c r="N27" i="1"/>
  <c r="N26" i="1" s="1"/>
  <c r="AA334" i="1"/>
  <c r="AA365" i="1" s="1"/>
  <c r="AA369" i="1" s="1"/>
  <c r="AA370" i="1" s="1"/>
  <c r="Y622" i="1"/>
  <c r="Y652" i="1" s="1"/>
  <c r="Y656" i="1" s="1"/>
  <c r="Y657" i="1" s="1"/>
  <c r="M864" i="1"/>
  <c r="M894" i="1" s="1"/>
  <c r="M898" i="1" s="1"/>
  <c r="M899" i="1" s="1"/>
  <c r="S864" i="1"/>
  <c r="S894" i="1" s="1"/>
  <c r="S898" i="1" s="1"/>
  <c r="S899" i="1" s="1"/>
  <c r="Y864" i="1"/>
  <c r="Y894" i="1" s="1"/>
  <c r="Y898" i="1" s="1"/>
  <c r="Y899" i="1" s="1"/>
  <c r="N1398" i="1"/>
  <c r="N1428" i="1" s="1"/>
  <c r="N1432" i="1" s="1"/>
  <c r="N1433" i="1" s="1"/>
  <c r="T1398" i="1"/>
  <c r="T1428" i="1" s="1"/>
  <c r="T1432" i="1" s="1"/>
  <c r="T1433" i="1" s="1"/>
  <c r="Z1398" i="1"/>
  <c r="Z1428" i="1" s="1"/>
  <c r="Z1432" i="1" s="1"/>
  <c r="Z1433" i="1" s="1"/>
  <c r="J1439" i="1"/>
  <c r="V1439" i="1"/>
  <c r="V1470" i="1" s="1"/>
  <c r="V1474" i="1" s="1"/>
  <c r="V1475" i="1" s="1"/>
  <c r="M1496" i="1"/>
  <c r="M1485" i="1" s="1"/>
  <c r="M1513" i="1" s="1"/>
  <c r="X1586" i="1"/>
  <c r="X1575" i="1" s="1"/>
  <c r="AA1608" i="1"/>
  <c r="AA1607" i="1" s="1"/>
  <c r="T1657" i="1"/>
  <c r="T1656" i="1" s="1"/>
  <c r="S1727" i="1"/>
  <c r="S1757" i="1" s="1"/>
  <c r="S1761" i="1" s="1"/>
  <c r="S1762" i="1" s="1"/>
  <c r="R1810" i="1"/>
  <c r="R1841" i="1" s="1"/>
  <c r="R1845" i="1" s="1"/>
  <c r="R1846" i="1" s="1"/>
  <c r="U1852" i="1"/>
  <c r="U1882" i="1" s="1"/>
  <c r="U1886" i="1" s="1"/>
  <c r="U1887" i="1" s="1"/>
  <c r="AA1852" i="1"/>
  <c r="AA1882" i="1" s="1"/>
  <c r="AA1886" i="1" s="1"/>
  <c r="AA1887" i="1" s="1"/>
  <c r="T2194" i="1"/>
  <c r="T2225" i="1" s="1"/>
  <c r="T2229" i="1" s="1"/>
  <c r="T2230" i="1" s="1"/>
  <c r="P2333" i="1"/>
  <c r="L2537" i="1"/>
  <c r="L2571" i="1" s="1"/>
  <c r="X2537" i="1"/>
  <c r="X2571" i="1" s="1"/>
  <c r="K2951" i="1"/>
  <c r="K2950" i="1" s="1"/>
  <c r="L2977" i="1"/>
  <c r="Q3052" i="1"/>
  <c r="Q3041" i="1" s="1"/>
  <c r="Q3071" i="1" s="1"/>
  <c r="N3195" i="1"/>
  <c r="N3184" i="1" s="1"/>
  <c r="N3220" i="1" s="1"/>
  <c r="R3275" i="1"/>
  <c r="R3274" i="1" s="1"/>
  <c r="X3348" i="1"/>
  <c r="X3347" i="1" s="1"/>
  <c r="W4352" i="1"/>
  <c r="W4387" i="1" s="1"/>
  <c r="W4391" i="1" s="1"/>
  <c r="W4392" i="1" s="1"/>
  <c r="N251" i="1"/>
  <c r="N281" i="1" s="1"/>
  <c r="N285" i="1" s="1"/>
  <c r="N286" i="1" s="1"/>
  <c r="U622" i="1"/>
  <c r="U652" i="1" s="1"/>
  <c r="U656" i="1" s="1"/>
  <c r="U657" i="1" s="1"/>
  <c r="AA622" i="1"/>
  <c r="AA652" i="1" s="1"/>
  <c r="AA656" i="1" s="1"/>
  <c r="AA657" i="1" s="1"/>
  <c r="M703" i="1"/>
  <c r="M733" i="1" s="1"/>
  <c r="M737" i="1" s="1"/>
  <c r="M738" i="1" s="1"/>
  <c r="W864" i="1"/>
  <c r="W894" i="1" s="1"/>
  <c r="W898" i="1" s="1"/>
  <c r="W899" i="1" s="1"/>
  <c r="U943" i="1"/>
  <c r="U973" i="1" s="1"/>
  <c r="U977" i="1" s="1"/>
  <c r="U978" i="1" s="1"/>
  <c r="AA943" i="1"/>
  <c r="AA973" i="1" s="1"/>
  <c r="AA977" i="1" s="1"/>
  <c r="AA978" i="1" s="1"/>
  <c r="U1108" i="1"/>
  <c r="U1138" i="1" s="1"/>
  <c r="U1142" i="1" s="1"/>
  <c r="U1143" i="1" s="1"/>
  <c r="AA1108" i="1"/>
  <c r="AA1138" i="1" s="1"/>
  <c r="AA1142" i="1" s="1"/>
  <c r="AA1143" i="1" s="1"/>
  <c r="AA1398" i="1"/>
  <c r="AA1428" i="1" s="1"/>
  <c r="AA1432" i="1" s="1"/>
  <c r="AA1433" i="1" s="1"/>
  <c r="K1439" i="1"/>
  <c r="K1470" i="1" s="1"/>
  <c r="K1474" i="1" s="1"/>
  <c r="K1475" i="1" s="1"/>
  <c r="W1439" i="1"/>
  <c r="W1470" i="1" s="1"/>
  <c r="W1474" i="1" s="1"/>
  <c r="W1475" i="1" s="1"/>
  <c r="U1810" i="1"/>
  <c r="U1841" i="1" s="1"/>
  <c r="U1845" i="1" s="1"/>
  <c r="U1846" i="1" s="1"/>
  <c r="U2069" i="1"/>
  <c r="U2099" i="1" s="1"/>
  <c r="U2103" i="1" s="1"/>
  <c r="U2104" i="1" s="1"/>
  <c r="J2153" i="1"/>
  <c r="J2183" i="1" s="1"/>
  <c r="V2153" i="1"/>
  <c r="R2288" i="1"/>
  <c r="R2287" i="1" s="1"/>
  <c r="X2329" i="1"/>
  <c r="AA2354" i="1"/>
  <c r="AA2388" i="1" s="1"/>
  <c r="U2354" i="1"/>
  <c r="U2388" i="1" s="1"/>
  <c r="L2333" i="1"/>
  <c r="L2583" i="1"/>
  <c r="L2616" i="1" s="1"/>
  <c r="L2620" i="1" s="1"/>
  <c r="L2621" i="1" s="1"/>
  <c r="R2583" i="1"/>
  <c r="R2616" i="1" s="1"/>
  <c r="R2622" i="1" s="1"/>
  <c r="X2583" i="1"/>
  <c r="X2616" i="1" s="1"/>
  <c r="L2841" i="1"/>
  <c r="N2989" i="1"/>
  <c r="W3052" i="1"/>
  <c r="W3041" i="1" s="1"/>
  <c r="W3071" i="1" s="1"/>
  <c r="Y3348" i="1"/>
  <c r="Y3347" i="1" s="1"/>
  <c r="W14" i="1"/>
  <c r="K1067" i="1"/>
  <c r="K1097" i="1" s="1"/>
  <c r="K1101" i="1" s="1"/>
  <c r="K1102" i="1" s="1"/>
  <c r="W1067" i="1"/>
  <c r="W1097" i="1" s="1"/>
  <c r="W1101" i="1" s="1"/>
  <c r="W1102" i="1" s="1"/>
  <c r="N1180" i="1"/>
  <c r="N1184" i="1" s="1"/>
  <c r="N1185" i="1" s="1"/>
  <c r="S1273" i="1"/>
  <c r="S1304" i="1" s="1"/>
  <c r="S1308" i="1" s="1"/>
  <c r="S1309" i="1" s="1"/>
  <c r="V1398" i="1"/>
  <c r="V1428" i="1" s="1"/>
  <c r="V1432" i="1" s="1"/>
  <c r="V1433" i="1" s="1"/>
  <c r="Q1538" i="1"/>
  <c r="Q1528" i="1" s="1"/>
  <c r="Q1560" i="1" s="1"/>
  <c r="L1586" i="1"/>
  <c r="L1575" i="1" s="1"/>
  <c r="K1638" i="1"/>
  <c r="K1636" i="1" s="1"/>
  <c r="K1644" i="1"/>
  <c r="K1727" i="1"/>
  <c r="K1757" i="1" s="1"/>
  <c r="K1761" i="1" s="1"/>
  <c r="K1762" i="1" s="1"/>
  <c r="Q1727" i="1"/>
  <c r="Q1757" i="1" s="1"/>
  <c r="Q1761" i="1" s="1"/>
  <c r="Q1762" i="1" s="1"/>
  <c r="N1768" i="1"/>
  <c r="N1799" i="1" s="1"/>
  <c r="N1803" i="1" s="1"/>
  <c r="N1804" i="1" s="1"/>
  <c r="Z1768" i="1"/>
  <c r="Z1799" i="1" s="1"/>
  <c r="Z1803" i="1" s="1"/>
  <c r="Z1804" i="1" s="1"/>
  <c r="Z1893" i="1"/>
  <c r="Z1925" i="1" s="1"/>
  <c r="Z1929" i="1" s="1"/>
  <c r="Z1930" i="1" s="1"/>
  <c r="Q1978" i="1"/>
  <c r="Z2028" i="1"/>
  <c r="Z2058" i="1" s="1"/>
  <c r="Z2062" i="1" s="1"/>
  <c r="Z2063" i="1" s="1"/>
  <c r="N2028" i="1"/>
  <c r="N2058" i="1" s="1"/>
  <c r="N2062" i="1" s="1"/>
  <c r="N2063" i="1" s="1"/>
  <c r="T2028" i="1"/>
  <c r="T2058" i="1" s="1"/>
  <c r="T2062" i="1" s="1"/>
  <c r="T2063" i="1" s="1"/>
  <c r="Y2028" i="1"/>
  <c r="Y2058" i="1" s="1"/>
  <c r="Y2062" i="1" s="1"/>
  <c r="Y2063" i="1" s="1"/>
  <c r="K2252" i="1"/>
  <c r="K2241" i="1" s="1"/>
  <c r="N2300" i="1"/>
  <c r="T2300" i="1"/>
  <c r="Z2300" i="1"/>
  <c r="R2318" i="1"/>
  <c r="V2333" i="1"/>
  <c r="L2400" i="1"/>
  <c r="L2432" i="1" s="1"/>
  <c r="J2829" i="1"/>
  <c r="U2841" i="1"/>
  <c r="AA2841" i="1"/>
  <c r="J2864" i="1"/>
  <c r="Q2951" i="1"/>
  <c r="Q2950" i="1" s="1"/>
  <c r="N2977" i="1"/>
  <c r="V3000" i="1"/>
  <c r="V2989" i="1" s="1"/>
  <c r="M3249" i="1"/>
  <c r="M3238" i="1" s="1"/>
  <c r="Z3265" i="1"/>
  <c r="Z3264" i="1" s="1"/>
  <c r="N3297" i="1"/>
  <c r="P31" i="1"/>
  <c r="T172" i="1"/>
  <c r="T201" i="1" s="1"/>
  <c r="T205" i="1" s="1"/>
  <c r="T206" i="1" s="1"/>
  <c r="L1067" i="1"/>
  <c r="L1097" i="1" s="1"/>
  <c r="L1101" i="1" s="1"/>
  <c r="L1102" i="1" s="1"/>
  <c r="V1232" i="1"/>
  <c r="V1262" i="1" s="1"/>
  <c r="V1266" i="1" s="1"/>
  <c r="V1267" i="1" s="1"/>
  <c r="Y1273" i="1"/>
  <c r="Y1304" i="1" s="1"/>
  <c r="Y1308" i="1" s="1"/>
  <c r="Y1309" i="1" s="1"/>
  <c r="W1683" i="1"/>
  <c r="W1716" i="1" s="1"/>
  <c r="W1720" i="1" s="1"/>
  <c r="W1721" i="1" s="1"/>
  <c r="V1727" i="1"/>
  <c r="V1757" i="1" s="1"/>
  <c r="V1761" i="1" s="1"/>
  <c r="V1762" i="1" s="1"/>
  <c r="AA1893" i="1"/>
  <c r="AA1925" i="1" s="1"/>
  <c r="AA1929" i="1" s="1"/>
  <c r="AA1930" i="1" s="1"/>
  <c r="N1893" i="1"/>
  <c r="N1925" i="1" s="1"/>
  <c r="N1929" i="1" s="1"/>
  <c r="N1930" i="1" s="1"/>
  <c r="Q2194" i="1"/>
  <c r="Q2225" i="1" s="1"/>
  <c r="L2252" i="1"/>
  <c r="L2241" i="1" s="1"/>
  <c r="N2400" i="1"/>
  <c r="N2432" i="1" s="1"/>
  <c r="N2436" i="1" s="1"/>
  <c r="Y2583" i="1"/>
  <c r="Y2616" i="1" s="1"/>
  <c r="W498" i="1"/>
  <c r="W528" i="1" s="1"/>
  <c r="W532" i="1" s="1"/>
  <c r="W533" i="1" s="1"/>
  <c r="N580" i="1"/>
  <c r="N611" i="1" s="1"/>
  <c r="N615" i="1" s="1"/>
  <c r="N616" i="1" s="1"/>
  <c r="T580" i="1"/>
  <c r="T611" i="1" s="1"/>
  <c r="T615" i="1" s="1"/>
  <c r="T616" i="1" s="1"/>
  <c r="Z580" i="1"/>
  <c r="Z611" i="1" s="1"/>
  <c r="Z615" i="1" s="1"/>
  <c r="Z616" i="1" s="1"/>
  <c r="T622" i="1"/>
  <c r="T652" i="1" s="1"/>
  <c r="T656" i="1" s="1"/>
  <c r="T657" i="1" s="1"/>
  <c r="Q622" i="1"/>
  <c r="Q652" i="1" s="1"/>
  <c r="Q656" i="1" s="1"/>
  <c r="Q657" i="1" s="1"/>
  <c r="Y663" i="1"/>
  <c r="Y692" i="1" s="1"/>
  <c r="Y696" i="1" s="1"/>
  <c r="Y697" i="1" s="1"/>
  <c r="W1026" i="1"/>
  <c r="W1056" i="1" s="1"/>
  <c r="W1060" i="1" s="1"/>
  <c r="W1061" i="1" s="1"/>
  <c r="U2400" i="1"/>
  <c r="U2432" i="1" s="1"/>
  <c r="P2917" i="1"/>
  <c r="Y3249" i="1"/>
  <c r="Y3238" i="1" s="1"/>
  <c r="AA3325" i="1"/>
  <c r="R3560" i="1"/>
  <c r="R3598" i="1" s="1"/>
  <c r="R3602" i="1" s="1"/>
  <c r="R3603" i="1" s="1"/>
  <c r="U4084" i="1"/>
  <c r="U4121" i="1" s="1"/>
  <c r="U4125" i="1" s="1"/>
  <c r="U4126" i="1" s="1"/>
  <c r="W3435" i="1"/>
  <c r="W3465" i="1" s="1"/>
  <c r="W3469" i="1" s="1"/>
  <c r="W3470" i="1" s="1"/>
  <c r="S4084" i="1"/>
  <c r="S4121" i="1" s="1"/>
  <c r="S4125" i="1" s="1"/>
  <c r="S4126" i="1" s="1"/>
  <c r="P4398" i="1"/>
  <c r="K3410" i="1"/>
  <c r="Q3410" i="1"/>
  <c r="N3435" i="1"/>
  <c r="N3465" i="1" s="1"/>
  <c r="N3469" i="1" s="1"/>
  <c r="N3470" i="1" s="1"/>
  <c r="T3435" i="1"/>
  <c r="T3465" i="1" s="1"/>
  <c r="T3469" i="1" s="1"/>
  <c r="T3470" i="1" s="1"/>
  <c r="V3476" i="1"/>
  <c r="V3504" i="1" s="1"/>
  <c r="V3508" i="1" s="1"/>
  <c r="V3509" i="1" s="1"/>
  <c r="AA3560" i="1"/>
  <c r="AA3598" i="1" s="1"/>
  <c r="AA3602" i="1" s="1"/>
  <c r="AA3603" i="1" s="1"/>
  <c r="V3755" i="1"/>
  <c r="V3789" i="1" s="1"/>
  <c r="V3793" i="1" s="1"/>
  <c r="V3794" i="1" s="1"/>
  <c r="N3925" i="1"/>
  <c r="N3929" i="1" s="1"/>
  <c r="N3930" i="1" s="1"/>
  <c r="Y4084" i="1"/>
  <c r="Y4121" i="1" s="1"/>
  <c r="Y4125" i="1" s="1"/>
  <c r="Y4126" i="1" s="1"/>
  <c r="Y4444" i="1"/>
  <c r="Y4478" i="1" s="1"/>
  <c r="Y4482" i="1" s="1"/>
  <c r="Y4483" i="1" s="1"/>
  <c r="M3504" i="1"/>
  <c r="M3508" i="1" s="1"/>
  <c r="M3509" i="1" s="1"/>
  <c r="K3476" i="1"/>
  <c r="K3504" i="1" s="1"/>
  <c r="K3508" i="1" s="1"/>
  <c r="K3509" i="1" s="1"/>
  <c r="W3476" i="1"/>
  <c r="W3504" i="1" s="1"/>
  <c r="W3508" i="1" s="1"/>
  <c r="W3509" i="1" s="1"/>
  <c r="S4130" i="1"/>
  <c r="S4163" i="1" s="1"/>
  <c r="S4167" i="1" s="1"/>
  <c r="S4168" i="1" s="1"/>
  <c r="L4352" i="1"/>
  <c r="L4387" i="1" s="1"/>
  <c r="L4391" i="1" s="1"/>
  <c r="L4392" i="1" s="1"/>
  <c r="U3668" i="1"/>
  <c r="U3702" i="1" s="1"/>
  <c r="U3706" i="1" s="1"/>
  <c r="U3707" i="1" s="1"/>
  <c r="J3713" i="1"/>
  <c r="M3846" i="1"/>
  <c r="M3880" i="1" s="1"/>
  <c r="M3884" i="1" s="1"/>
  <c r="M3885" i="1" s="1"/>
  <c r="Y3846" i="1"/>
  <c r="Y3880" i="1" s="1"/>
  <c r="Y3884" i="1" s="1"/>
  <c r="Y3885" i="1" s="1"/>
  <c r="K3891" i="1"/>
  <c r="K3925" i="1" s="1"/>
  <c r="K3929" i="1" s="1"/>
  <c r="K3930" i="1" s="1"/>
  <c r="V3891" i="1"/>
  <c r="V3925" i="1" s="1"/>
  <c r="V3929" i="1" s="1"/>
  <c r="V3930" i="1" s="1"/>
  <c r="M4038" i="1"/>
  <c r="M4075" i="1" s="1"/>
  <c r="M4079" i="1" s="1"/>
  <c r="M4080" i="1" s="1"/>
  <c r="M4130" i="1"/>
  <c r="M4163" i="1" s="1"/>
  <c r="M4167" i="1" s="1"/>
  <c r="M4168" i="1" s="1"/>
  <c r="T4174" i="1"/>
  <c r="T4209" i="1" s="1"/>
  <c r="T4213" i="1" s="1"/>
  <c r="T4214" i="1" s="1"/>
  <c r="Z4263" i="1"/>
  <c r="Z4296" i="1" s="1"/>
  <c r="Z4300" i="1" s="1"/>
  <c r="Z4301" i="1" s="1"/>
  <c r="T4307" i="1"/>
  <c r="T4341" i="1" s="1"/>
  <c r="T4345" i="1" s="1"/>
  <c r="T4346" i="1" s="1"/>
  <c r="M4307" i="1"/>
  <c r="M4341" i="1" s="1"/>
  <c r="M4345" i="1" s="1"/>
  <c r="M4346" i="1" s="1"/>
  <c r="S4307" i="1"/>
  <c r="S4341" i="1" s="1"/>
  <c r="S4345" i="1" s="1"/>
  <c r="S4346" i="1" s="1"/>
  <c r="Y4307" i="1"/>
  <c r="Y4341" i="1" s="1"/>
  <c r="Y4345" i="1" s="1"/>
  <c r="Y4346" i="1" s="1"/>
  <c r="K4352" i="1"/>
  <c r="K4387" i="1" s="1"/>
  <c r="K4391" i="1" s="1"/>
  <c r="K4392" i="1" s="1"/>
  <c r="L4626" i="1"/>
  <c r="L4655" i="1" s="1"/>
  <c r="L4659" i="1" s="1"/>
  <c r="L4660" i="1" s="1"/>
  <c r="R4626" i="1"/>
  <c r="R4655" i="1" s="1"/>
  <c r="R4659" i="1" s="1"/>
  <c r="R4660" i="1" s="1"/>
  <c r="X4626" i="1"/>
  <c r="X4655" i="1" s="1"/>
  <c r="X4659" i="1" s="1"/>
  <c r="X4660" i="1" s="1"/>
  <c r="N4666" i="1"/>
  <c r="N4696" i="1" s="1"/>
  <c r="N4700" i="1" s="1"/>
  <c r="N4701" i="1" s="1"/>
  <c r="J3515" i="1"/>
  <c r="V3515" i="1"/>
  <c r="V3549" i="1" s="1"/>
  <c r="V3553" i="1" s="1"/>
  <c r="V3554" i="1" s="1"/>
  <c r="N4130" i="1"/>
  <c r="N4163" i="1" s="1"/>
  <c r="N4167" i="1" s="1"/>
  <c r="N4168" i="1" s="1"/>
  <c r="Z4130" i="1"/>
  <c r="Z4163" i="1" s="1"/>
  <c r="Z4167" i="1" s="1"/>
  <c r="Z4168" i="1" s="1"/>
  <c r="K4220" i="1"/>
  <c r="K4252" i="1" s="1"/>
  <c r="K4256" i="1" s="1"/>
  <c r="K4257" i="1" s="1"/>
  <c r="U4263" i="1"/>
  <c r="U4296" i="1" s="1"/>
  <c r="U4300" i="1" s="1"/>
  <c r="U4301" i="1" s="1"/>
  <c r="AA4263" i="1"/>
  <c r="AA4296" i="1" s="1"/>
  <c r="AA4300" i="1" s="1"/>
  <c r="AA4301" i="1" s="1"/>
  <c r="Y4263" i="1"/>
  <c r="Y4296" i="1" s="1"/>
  <c r="Y4300" i="1" s="1"/>
  <c r="Y4301" i="1" s="1"/>
  <c r="AA4398" i="1"/>
  <c r="AA4434" i="1" s="1"/>
  <c r="AA4438" i="1" s="1"/>
  <c r="AA4439" i="1" s="1"/>
  <c r="M4626" i="1"/>
  <c r="M4655" i="1" s="1"/>
  <c r="M4659" i="1" s="1"/>
  <c r="M4660" i="1" s="1"/>
  <c r="S4626" i="1"/>
  <c r="S4655" i="1" s="1"/>
  <c r="S4659" i="1" s="1"/>
  <c r="S4660" i="1" s="1"/>
  <c r="Y4626" i="1"/>
  <c r="Y4655" i="1" s="1"/>
  <c r="Y4659" i="1" s="1"/>
  <c r="Y4660" i="1" s="1"/>
  <c r="AE14" i="1"/>
  <c r="AK14" i="1"/>
  <c r="AQ14" i="1"/>
  <c r="AG303" i="1"/>
  <c r="AG292" i="1" s="1"/>
  <c r="AG323" i="1" s="1"/>
  <c r="AG327" i="1" s="1"/>
  <c r="AG328" i="1" s="1"/>
  <c r="AG25" i="1"/>
  <c r="AM303" i="1"/>
  <c r="AM292" i="1" s="1"/>
  <c r="AM323" i="1" s="1"/>
  <c r="AM327" i="1" s="1"/>
  <c r="AM328" i="1" s="1"/>
  <c r="AM25" i="1"/>
  <c r="AP31" i="1"/>
  <c r="AP30" i="1" s="1"/>
  <c r="AV31" i="1"/>
  <c r="AV30" i="1" s="1"/>
  <c r="AH31" i="1"/>
  <c r="AH30" i="1" s="1"/>
  <c r="AN31" i="1"/>
  <c r="AN30" i="1" s="1"/>
  <c r="AT31" i="1"/>
  <c r="AT30" i="1" s="1"/>
  <c r="AH251" i="1"/>
  <c r="AH281" i="1" s="1"/>
  <c r="AH285" i="1" s="1"/>
  <c r="AH286" i="1" s="1"/>
  <c r="AT251" i="1"/>
  <c r="AT281" i="1" s="1"/>
  <c r="AT285" i="1" s="1"/>
  <c r="AT286" i="1" s="1"/>
  <c r="AI8" i="1"/>
  <c r="AI6" i="1" s="1"/>
  <c r="AO8" i="1"/>
  <c r="AO6" i="1" s="1"/>
  <c r="AU8" i="1"/>
  <c r="AU6" i="1" s="1"/>
  <c r="AF1538" i="1"/>
  <c r="AF1528" i="1" s="1"/>
  <c r="AF1560" i="1" s="1"/>
  <c r="AL1538" i="1"/>
  <c r="AL1528" i="1" s="1"/>
  <c r="AL1560" i="1" s="1"/>
  <c r="AR1538" i="1"/>
  <c r="AR1528" i="1" s="1"/>
  <c r="AR1560" i="1" s="1"/>
  <c r="AM27" i="1"/>
  <c r="AM26" i="1" s="1"/>
  <c r="AQ251" i="1"/>
  <c r="AQ281" i="1" s="1"/>
  <c r="AQ285" i="1" s="1"/>
  <c r="AQ286" i="1" s="1"/>
  <c r="AE334" i="1"/>
  <c r="AQ334" i="1"/>
  <c r="AQ365" i="1" s="1"/>
  <c r="AQ369" i="1" s="1"/>
  <c r="AQ370" i="1" s="1"/>
  <c r="AN172" i="1"/>
  <c r="AN201" i="1" s="1"/>
  <c r="AN205" i="1" s="1"/>
  <c r="AN206" i="1" s="1"/>
  <c r="AP376" i="1"/>
  <c r="AP404" i="1" s="1"/>
  <c r="AP408" i="1" s="1"/>
  <c r="AP409" i="1" s="1"/>
  <c r="AM31" i="1"/>
  <c r="AM30" i="1" s="1"/>
  <c r="AS31" i="1"/>
  <c r="AS30" i="1" s="1"/>
  <c r="AP8" i="1"/>
  <c r="AP6" i="1" s="1"/>
  <c r="AV8" i="1"/>
  <c r="AV6" i="1" s="1"/>
  <c r="AV14" i="1"/>
  <c r="AN25" i="1"/>
  <c r="AE25" i="1"/>
  <c r="AE59" i="1"/>
  <c r="AK25" i="1"/>
  <c r="AK59" i="1"/>
  <c r="AQ25" i="1"/>
  <c r="AQ59" i="1"/>
  <c r="AQ48" i="1" s="1"/>
  <c r="AQ78" i="1" s="1"/>
  <c r="AQ82" i="1" s="1"/>
  <c r="AQ83" i="1" s="1"/>
  <c r="AI100" i="1"/>
  <c r="AI89" i="1" s="1"/>
  <c r="AI120" i="1" s="1"/>
  <c r="AI25" i="1"/>
  <c r="AO100" i="1"/>
  <c r="AO89" i="1" s="1"/>
  <c r="AO120" i="1" s="1"/>
  <c r="AO124" i="1" s="1"/>
  <c r="AO125" i="1" s="1"/>
  <c r="AO25" i="1"/>
  <c r="AU100" i="1"/>
  <c r="AU89" i="1" s="1"/>
  <c r="AU120" i="1" s="1"/>
  <c r="AU124" i="1" s="1"/>
  <c r="AU125" i="1" s="1"/>
  <c r="AU25" i="1"/>
  <c r="AV334" i="1"/>
  <c r="AV365" i="1" s="1"/>
  <c r="AV369" i="1" s="1"/>
  <c r="AV370" i="1" s="1"/>
  <c r="AE376" i="1"/>
  <c r="AK376" i="1"/>
  <c r="AV415" i="1"/>
  <c r="AV442" i="1" s="1"/>
  <c r="AV446" i="1" s="1"/>
  <c r="AV447" i="1" s="1"/>
  <c r="AM663" i="1"/>
  <c r="AM692" i="1" s="1"/>
  <c r="AM696" i="1" s="1"/>
  <c r="AM697" i="1" s="1"/>
  <c r="AN78" i="1"/>
  <c r="AN82" i="1" s="1"/>
  <c r="AN83" i="1" s="1"/>
  <c r="AR48" i="1"/>
  <c r="AR78" i="1" s="1"/>
  <c r="AR82" i="1" s="1"/>
  <c r="AR83" i="1" s="1"/>
  <c r="AQ212" i="1"/>
  <c r="AQ240" i="1" s="1"/>
  <c r="AQ244" i="1" s="1"/>
  <c r="AQ245" i="1" s="1"/>
  <c r="AI334" i="1"/>
  <c r="AI365" i="1" s="1"/>
  <c r="AI369" i="1" s="1"/>
  <c r="AI370" i="1" s="1"/>
  <c r="AI539" i="1"/>
  <c r="AI569" i="1" s="1"/>
  <c r="AI573" i="1" s="1"/>
  <c r="AI574" i="1" s="1"/>
  <c r="AE703" i="1"/>
  <c r="AQ703" i="1"/>
  <c r="AQ733" i="1" s="1"/>
  <c r="AQ737" i="1" s="1"/>
  <c r="AQ738" i="1" s="1"/>
  <c r="AU1315" i="1"/>
  <c r="AU1346" i="1" s="1"/>
  <c r="AU1350" i="1" s="1"/>
  <c r="AU1351" i="1" s="1"/>
  <c r="AL8" i="1"/>
  <c r="AL6" i="1" s="1"/>
  <c r="AS172" i="1"/>
  <c r="AS201" i="1" s="1"/>
  <c r="AS205" i="1" s="1"/>
  <c r="AS206" i="1" s="1"/>
  <c r="AN212" i="1"/>
  <c r="AN240" i="1" s="1"/>
  <c r="AN244" i="1" s="1"/>
  <c r="AN245" i="1" s="1"/>
  <c r="AH334" i="1"/>
  <c r="AH365" i="1" s="1"/>
  <c r="AH369" i="1" s="1"/>
  <c r="AH370" i="1" s="1"/>
  <c r="AO376" i="1"/>
  <c r="AO404" i="1" s="1"/>
  <c r="AO408" i="1" s="1"/>
  <c r="AO409" i="1" s="1"/>
  <c r="AI703" i="1"/>
  <c r="AI733" i="1" s="1"/>
  <c r="AI737" i="1" s="1"/>
  <c r="AI738" i="1" s="1"/>
  <c r="AV744" i="1"/>
  <c r="AV773" i="1" s="1"/>
  <c r="AV777" i="1" s="1"/>
  <c r="AV778" i="1" s="1"/>
  <c r="AS1273" i="1"/>
  <c r="AS1304" i="1" s="1"/>
  <c r="AS1308" i="1" s="1"/>
  <c r="AS1309" i="1" s="1"/>
  <c r="AP59" i="1"/>
  <c r="AP48" i="1" s="1"/>
  <c r="AP78" i="1" s="1"/>
  <c r="AP25" i="1"/>
  <c r="AV59" i="1"/>
  <c r="AV48" i="1" s="1"/>
  <c r="AV78" i="1" s="1"/>
  <c r="AV82" i="1" s="1"/>
  <c r="AV83" i="1" s="1"/>
  <c r="AV25" i="1"/>
  <c r="AF453" i="1"/>
  <c r="AF487" i="1" s="1"/>
  <c r="AF491" i="1" s="1"/>
  <c r="AF492" i="1" s="1"/>
  <c r="AL453" i="1"/>
  <c r="AL487" i="1" s="1"/>
  <c r="AL491" i="1" s="1"/>
  <c r="AL492" i="1" s="1"/>
  <c r="AR453" i="1"/>
  <c r="AR487" i="1" s="1"/>
  <c r="AR491" i="1" s="1"/>
  <c r="AR492" i="1" s="1"/>
  <c r="AH622" i="1"/>
  <c r="AH652" i="1" s="1"/>
  <c r="AH656" i="1" s="1"/>
  <c r="AH657" i="1" s="1"/>
  <c r="AE31" i="1"/>
  <c r="AI48" i="1"/>
  <c r="AI78" i="1" s="1"/>
  <c r="AI82" i="1" s="1"/>
  <c r="AI83" i="1" s="1"/>
  <c r="AL292" i="1"/>
  <c r="AL323" i="1" s="1"/>
  <c r="AL327" i="1" s="1"/>
  <c r="AL328" i="1" s="1"/>
  <c r="AQ415" i="1"/>
  <c r="AQ442" i="1" s="1"/>
  <c r="AQ446" i="1" s="1"/>
  <c r="AQ447" i="1" s="1"/>
  <c r="AH498" i="1"/>
  <c r="AH528" i="1" s="1"/>
  <c r="AH532" i="1" s="1"/>
  <c r="AH533" i="1" s="1"/>
  <c r="AU580" i="1"/>
  <c r="AU611" i="1" s="1"/>
  <c r="AU615" i="1" s="1"/>
  <c r="AU616" i="1" s="1"/>
  <c r="AQ663" i="1"/>
  <c r="AQ692" i="1" s="1"/>
  <c r="AQ696" i="1" s="1"/>
  <c r="AQ697" i="1" s="1"/>
  <c r="AL663" i="1"/>
  <c r="AL692" i="1" s="1"/>
  <c r="AL696" i="1" s="1"/>
  <c r="AL697" i="1" s="1"/>
  <c r="AH864" i="1"/>
  <c r="AH894" i="1" s="1"/>
  <c r="AH898" i="1" s="1"/>
  <c r="AH899" i="1" s="1"/>
  <c r="AM1108" i="1"/>
  <c r="AM1138" i="1" s="1"/>
  <c r="AM1142" i="1" s="1"/>
  <c r="AM1143" i="1" s="1"/>
  <c r="AF1149" i="1"/>
  <c r="AF1180" i="1" s="1"/>
  <c r="AF1184" i="1" s="1"/>
  <c r="AF1185" i="1" s="1"/>
  <c r="AI1315" i="1"/>
  <c r="AI1346" i="1" s="1"/>
  <c r="AI1350" i="1" s="1"/>
  <c r="AI1351" i="1" s="1"/>
  <c r="AQ1439" i="1"/>
  <c r="AQ1470" i="1" s="1"/>
  <c r="AQ1474" i="1" s="1"/>
  <c r="AQ1475" i="1" s="1"/>
  <c r="AR89" i="1"/>
  <c r="AR120" i="1" s="1"/>
  <c r="AR124" i="1" s="1"/>
  <c r="AR125" i="1" s="1"/>
  <c r="AI292" i="1"/>
  <c r="AI323" i="1" s="1"/>
  <c r="AI327" i="1" s="1"/>
  <c r="AI328" i="1" s="1"/>
  <c r="AU498" i="1"/>
  <c r="AU528" i="1" s="1"/>
  <c r="AU532" i="1" s="1"/>
  <c r="AU533" i="1" s="1"/>
  <c r="AL826" i="1"/>
  <c r="AL853" i="1" s="1"/>
  <c r="AL857" i="1" s="1"/>
  <c r="AL858" i="1" s="1"/>
  <c r="AV826" i="1"/>
  <c r="AV853" i="1" s="1"/>
  <c r="AV857" i="1" s="1"/>
  <c r="AV858" i="1" s="1"/>
  <c r="AH826" i="1"/>
  <c r="AH853" i="1" s="1"/>
  <c r="AH857" i="1" s="1"/>
  <c r="AH858" i="1" s="1"/>
  <c r="AN826" i="1"/>
  <c r="AN853" i="1" s="1"/>
  <c r="AN857" i="1" s="1"/>
  <c r="AN858" i="1" s="1"/>
  <c r="AT826" i="1"/>
  <c r="AT853" i="1" s="1"/>
  <c r="AT857" i="1" s="1"/>
  <c r="AT858" i="1" s="1"/>
  <c r="AM864" i="1"/>
  <c r="AM894" i="1" s="1"/>
  <c r="AM898" i="1" s="1"/>
  <c r="AM899" i="1" s="1"/>
  <c r="AT984" i="1"/>
  <c r="AT1015" i="1" s="1"/>
  <c r="AT1019" i="1" s="1"/>
  <c r="AT1020" i="1" s="1"/>
  <c r="AG984" i="1"/>
  <c r="AG1015" i="1" s="1"/>
  <c r="AG1019" i="1" s="1"/>
  <c r="AG1020" i="1" s="1"/>
  <c r="AM984" i="1"/>
  <c r="AM1015" i="1" s="1"/>
  <c r="AM1019" i="1" s="1"/>
  <c r="AM1020" i="1" s="1"/>
  <c r="AS984" i="1"/>
  <c r="AS1015" i="1" s="1"/>
  <c r="AS1019" i="1" s="1"/>
  <c r="AS1020" i="1" s="1"/>
  <c r="AV1108" i="1"/>
  <c r="AV1138" i="1" s="1"/>
  <c r="AV1142" i="1" s="1"/>
  <c r="AV1143" i="1" s="1"/>
  <c r="AV1315" i="1"/>
  <c r="AV1346" i="1" s="1"/>
  <c r="AV1350" i="1" s="1"/>
  <c r="AV1351" i="1" s="1"/>
  <c r="AI1398" i="1"/>
  <c r="AI1428" i="1" s="1"/>
  <c r="AI1432" i="1" s="1"/>
  <c r="AI1433" i="1" s="1"/>
  <c r="AI1496" i="1"/>
  <c r="AI1485" i="1" s="1"/>
  <c r="AI1513" i="1" s="1"/>
  <c r="AK1586" i="1"/>
  <c r="AQ1586" i="1"/>
  <c r="AQ1575" i="1" s="1"/>
  <c r="AR8" i="1"/>
  <c r="AR6" i="1" s="1"/>
  <c r="AU48" i="1"/>
  <c r="AU78" i="1" s="1"/>
  <c r="AU82" i="1" s="1"/>
  <c r="AU83" i="1" s="1"/>
  <c r="AG48" i="1"/>
  <c r="AG78" i="1" s="1"/>
  <c r="AG82" i="1" s="1"/>
  <c r="AG83" i="1" s="1"/>
  <c r="AM48" i="1"/>
  <c r="AM78" i="1" s="1"/>
  <c r="AM82" i="1" s="1"/>
  <c r="AM83" i="1" s="1"/>
  <c r="AS48" i="1"/>
  <c r="AS78" i="1" s="1"/>
  <c r="AS82" i="1" s="1"/>
  <c r="AS83" i="1" s="1"/>
  <c r="AL89" i="1"/>
  <c r="AL120" i="1" s="1"/>
  <c r="AL124" i="1" s="1"/>
  <c r="AL125" i="1" s="1"/>
  <c r="AO172" i="1"/>
  <c r="AO201" i="1" s="1"/>
  <c r="AO205" i="1" s="1"/>
  <c r="AO206" i="1" s="1"/>
  <c r="AU172" i="1"/>
  <c r="AU201" i="1" s="1"/>
  <c r="AU205" i="1" s="1"/>
  <c r="AU206" i="1" s="1"/>
  <c r="AP212" i="1"/>
  <c r="AP240" i="1" s="1"/>
  <c r="AP244" i="1" s="1"/>
  <c r="AP245" i="1" s="1"/>
  <c r="AG212" i="1"/>
  <c r="AG240" i="1" s="1"/>
  <c r="AG244" i="1" s="1"/>
  <c r="AG245" i="1" s="1"/>
  <c r="AF539" i="1"/>
  <c r="AF569" i="1" s="1"/>
  <c r="AF573" i="1" s="1"/>
  <c r="AF574" i="1" s="1"/>
  <c r="AP663" i="1"/>
  <c r="AP692" i="1" s="1"/>
  <c r="AP696" i="1" s="1"/>
  <c r="AP697" i="1" s="1"/>
  <c r="AV663" i="1"/>
  <c r="AV692" i="1" s="1"/>
  <c r="AV696" i="1" s="1"/>
  <c r="AV697" i="1" s="1"/>
  <c r="AO744" i="1"/>
  <c r="AO773" i="1" s="1"/>
  <c r="AO777" i="1" s="1"/>
  <c r="AO778" i="1" s="1"/>
  <c r="AS784" i="1"/>
  <c r="AS815" i="1" s="1"/>
  <c r="AS819" i="1" s="1"/>
  <c r="AS820" i="1" s="1"/>
  <c r="AG853" i="1"/>
  <c r="AG857" i="1" s="1"/>
  <c r="AG858" i="1" s="1"/>
  <c r="AM826" i="1"/>
  <c r="AM853" i="1" s="1"/>
  <c r="AM857" i="1" s="1"/>
  <c r="AM858" i="1" s="1"/>
  <c r="AI826" i="1"/>
  <c r="AI853" i="1" s="1"/>
  <c r="AI857" i="1" s="1"/>
  <c r="AI858" i="1" s="1"/>
  <c r="AO826" i="1"/>
  <c r="AO853" i="1" s="1"/>
  <c r="AO857" i="1" s="1"/>
  <c r="AO858" i="1" s="1"/>
  <c r="AU826" i="1"/>
  <c r="AU853" i="1" s="1"/>
  <c r="AU857" i="1" s="1"/>
  <c r="AU858" i="1" s="1"/>
  <c r="AV905" i="1"/>
  <c r="AV932" i="1" s="1"/>
  <c r="AV936" i="1" s="1"/>
  <c r="AV937" i="1" s="1"/>
  <c r="AF905" i="1"/>
  <c r="AF932" i="1" s="1"/>
  <c r="AF936" i="1" s="1"/>
  <c r="AF937" i="1" s="1"/>
  <c r="AL905" i="1"/>
  <c r="AL932" i="1" s="1"/>
  <c r="AL936" i="1" s="1"/>
  <c r="AL937" i="1" s="1"/>
  <c r="AR905" i="1"/>
  <c r="AR932" i="1" s="1"/>
  <c r="AR936" i="1" s="1"/>
  <c r="AR937" i="1" s="1"/>
  <c r="AK984" i="1"/>
  <c r="AT1232" i="1"/>
  <c r="AT1262" i="1" s="1"/>
  <c r="AT1266" i="1" s="1"/>
  <c r="AT1267" i="1" s="1"/>
  <c r="AP1357" i="1"/>
  <c r="AP1387" i="1" s="1"/>
  <c r="AP1391" i="1" s="1"/>
  <c r="AP1392" i="1" s="1"/>
  <c r="AT1398" i="1"/>
  <c r="AT1428" i="1" s="1"/>
  <c r="AT1432" i="1" s="1"/>
  <c r="AT1433" i="1" s="1"/>
  <c r="AP1496" i="1"/>
  <c r="AP1485" i="1" s="1"/>
  <c r="AP1513" i="1" s="1"/>
  <c r="AV1496" i="1"/>
  <c r="AV1485" i="1" s="1"/>
  <c r="AV1513" i="1" s="1"/>
  <c r="AF1586" i="1"/>
  <c r="AF1575" i="1" s="1"/>
  <c r="AL1586" i="1"/>
  <c r="AL1575" i="1" s="1"/>
  <c r="AR1586" i="1"/>
  <c r="AR1575" i="1" s="1"/>
  <c r="AL14" i="1"/>
  <c r="AO48" i="1"/>
  <c r="AO78" i="1" s="1"/>
  <c r="AO82" i="1" s="1"/>
  <c r="AO83" i="1" s="1"/>
  <c r="AF89" i="1"/>
  <c r="AF120" i="1" s="1"/>
  <c r="AF124" i="1" s="1"/>
  <c r="AF125" i="1" s="1"/>
  <c r="AI172" i="1"/>
  <c r="AI201" i="1" s="1"/>
  <c r="AI205" i="1" s="1"/>
  <c r="AI206" i="1" s="1"/>
  <c r="AR292" i="1"/>
  <c r="AR323" i="1" s="1"/>
  <c r="AR327" i="1" s="1"/>
  <c r="AR328" i="1" s="1"/>
  <c r="AU376" i="1"/>
  <c r="AU404" i="1" s="1"/>
  <c r="AU408" i="1" s="1"/>
  <c r="AU409" i="1" s="1"/>
  <c r="AN663" i="1"/>
  <c r="AN692" i="1" s="1"/>
  <c r="AN696" i="1" s="1"/>
  <c r="AN697" i="1" s="1"/>
  <c r="AE663" i="1"/>
  <c r="AK663" i="1"/>
  <c r="AI744" i="1"/>
  <c r="AI773" i="1" s="1"/>
  <c r="AI777" i="1" s="1"/>
  <c r="AI778" i="1" s="1"/>
  <c r="AI784" i="1"/>
  <c r="AI815" i="1" s="1"/>
  <c r="AI819" i="1" s="1"/>
  <c r="AI820" i="1" s="1"/>
  <c r="AI943" i="1"/>
  <c r="AI973" i="1" s="1"/>
  <c r="AI977" i="1" s="1"/>
  <c r="AI978" i="1" s="1"/>
  <c r="AK1026" i="1"/>
  <c r="AU1232" i="1"/>
  <c r="AU1262" i="1" s="1"/>
  <c r="AU1266" i="1" s="1"/>
  <c r="AU1267" i="1" s="1"/>
  <c r="AP1315" i="1"/>
  <c r="AP1346" i="1" s="1"/>
  <c r="AP1350" i="1" s="1"/>
  <c r="AP1351" i="1" s="1"/>
  <c r="AL1357" i="1"/>
  <c r="AL1387" i="1" s="1"/>
  <c r="AL1391" i="1" s="1"/>
  <c r="AL1392" i="1" s="1"/>
  <c r="AV1398" i="1"/>
  <c r="AV1428" i="1" s="1"/>
  <c r="AV1432" i="1" s="1"/>
  <c r="AV1433" i="1" s="1"/>
  <c r="AV1439" i="1"/>
  <c r="AV1470" i="1" s="1"/>
  <c r="AV1474" i="1" s="1"/>
  <c r="AV1475" i="1" s="1"/>
  <c r="AP1644" i="1"/>
  <c r="AV1644" i="1"/>
  <c r="AN498" i="1"/>
  <c r="AN528" i="1" s="1"/>
  <c r="AN532" i="1" s="1"/>
  <c r="AN533" i="1" s="1"/>
  <c r="AI663" i="1"/>
  <c r="AI692" i="1" s="1"/>
  <c r="AI696" i="1" s="1"/>
  <c r="AI697" i="1" s="1"/>
  <c r="AO663" i="1"/>
  <c r="AO692" i="1" s="1"/>
  <c r="AO696" i="1" s="1"/>
  <c r="AO697" i="1" s="1"/>
  <c r="AU663" i="1"/>
  <c r="AU692" i="1" s="1"/>
  <c r="AU696" i="1" s="1"/>
  <c r="AU697" i="1" s="1"/>
  <c r="AO703" i="1"/>
  <c r="AO733" i="1" s="1"/>
  <c r="AO737" i="1" s="1"/>
  <c r="AO738" i="1" s="1"/>
  <c r="AP784" i="1"/>
  <c r="AP815" i="1" s="1"/>
  <c r="AP819" i="1" s="1"/>
  <c r="AP820" i="1" s="1"/>
  <c r="AV784" i="1"/>
  <c r="AV815" i="1" s="1"/>
  <c r="AV819" i="1" s="1"/>
  <c r="AV820" i="1" s="1"/>
  <c r="AS864" i="1"/>
  <c r="AS894" i="1" s="1"/>
  <c r="AS898" i="1" s="1"/>
  <c r="AS899" i="1" s="1"/>
  <c r="AP943" i="1"/>
  <c r="AP973" i="1" s="1"/>
  <c r="AP977" i="1" s="1"/>
  <c r="AP978" i="1" s="1"/>
  <c r="AE984" i="1"/>
  <c r="AH1026" i="1"/>
  <c r="AH1056" i="1" s="1"/>
  <c r="AH1060" i="1" s="1"/>
  <c r="AH1061" i="1" s="1"/>
  <c r="AT1026" i="1"/>
  <c r="AT1056" i="1" s="1"/>
  <c r="AT1060" i="1" s="1"/>
  <c r="AT1061" i="1" s="1"/>
  <c r="AQ1067" i="1"/>
  <c r="AQ1097" i="1" s="1"/>
  <c r="AQ1101" i="1" s="1"/>
  <c r="AQ1102" i="1" s="1"/>
  <c r="AU1067" i="1"/>
  <c r="AU1097" i="1" s="1"/>
  <c r="AU1101" i="1" s="1"/>
  <c r="AU1102" i="1" s="1"/>
  <c r="AI1273" i="1"/>
  <c r="AI1304" i="1" s="1"/>
  <c r="AI1308" i="1" s="1"/>
  <c r="AI1309" i="1" s="1"/>
  <c r="AO1398" i="1"/>
  <c r="AO1428" i="1" s="1"/>
  <c r="AO1432" i="1" s="1"/>
  <c r="AO1433" i="1" s="1"/>
  <c r="AI1439" i="1"/>
  <c r="AI1470" i="1" s="1"/>
  <c r="AI1474" i="1" s="1"/>
  <c r="AI1475" i="1" s="1"/>
  <c r="AO1439" i="1"/>
  <c r="AO1470" i="1" s="1"/>
  <c r="AO1474" i="1" s="1"/>
  <c r="AO1475" i="1" s="1"/>
  <c r="AU1439" i="1"/>
  <c r="AU1470" i="1" s="1"/>
  <c r="AU1474" i="1" s="1"/>
  <c r="AU1475" i="1" s="1"/>
  <c r="AG1608" i="1"/>
  <c r="AG1607" i="1" s="1"/>
  <c r="AL1936" i="1"/>
  <c r="AL1967" i="1" s="1"/>
  <c r="AL1971" i="1" s="1"/>
  <c r="AL1972" i="1" s="1"/>
  <c r="AH2335" i="1"/>
  <c r="AH2334" i="1" s="1"/>
  <c r="AN2335" i="1"/>
  <c r="AN2334" i="1" s="1"/>
  <c r="AT2335" i="1"/>
  <c r="AT2334" i="1" s="1"/>
  <c r="AF864" i="1"/>
  <c r="AF894" i="1" s="1"/>
  <c r="AF898" i="1" s="1"/>
  <c r="AF899" i="1" s="1"/>
  <c r="AG905" i="1"/>
  <c r="AG932" i="1" s="1"/>
  <c r="AG936" i="1" s="1"/>
  <c r="AG937" i="1" s="1"/>
  <c r="AM905" i="1"/>
  <c r="AM932" i="1" s="1"/>
  <c r="AM936" i="1" s="1"/>
  <c r="AM937" i="1" s="1"/>
  <c r="AS905" i="1"/>
  <c r="AS932" i="1" s="1"/>
  <c r="AS936" i="1" s="1"/>
  <c r="AS937" i="1" s="1"/>
  <c r="AH905" i="1"/>
  <c r="AH932" i="1" s="1"/>
  <c r="AH936" i="1" s="1"/>
  <c r="AH937" i="1" s="1"/>
  <c r="AU943" i="1"/>
  <c r="AU973" i="1" s="1"/>
  <c r="AU977" i="1" s="1"/>
  <c r="AU978" i="1" s="1"/>
  <c r="AR1108" i="1"/>
  <c r="AR1138" i="1" s="1"/>
  <c r="AR1142" i="1" s="1"/>
  <c r="AR1143" i="1" s="1"/>
  <c r="AG1273" i="1"/>
  <c r="AG1304" i="1" s="1"/>
  <c r="AG1308" i="1" s="1"/>
  <c r="AG1309" i="1" s="1"/>
  <c r="AS1315" i="1"/>
  <c r="AS1346" i="1" s="1"/>
  <c r="AS1350" i="1" s="1"/>
  <c r="AS1351" i="1" s="1"/>
  <c r="AF1357" i="1"/>
  <c r="AF1387" i="1" s="1"/>
  <c r="AF1391" i="1" s="1"/>
  <c r="AF1392" i="1" s="1"/>
  <c r="AG1398" i="1"/>
  <c r="AG1428" i="1" s="1"/>
  <c r="AG1432" i="1" s="1"/>
  <c r="AG1433" i="1" s="1"/>
  <c r="AM1398" i="1"/>
  <c r="AM1428" i="1" s="1"/>
  <c r="AM1432" i="1" s="1"/>
  <c r="AM1433" i="1" s="1"/>
  <c r="AS1398" i="1"/>
  <c r="AS1428" i="1" s="1"/>
  <c r="AS1432" i="1" s="1"/>
  <c r="AS1433" i="1" s="1"/>
  <c r="AG1538" i="1"/>
  <c r="AG1528" i="1" s="1"/>
  <c r="AG1560" i="1" s="1"/>
  <c r="AV580" i="1"/>
  <c r="AV611" i="1" s="1"/>
  <c r="AV615" i="1" s="1"/>
  <c r="AV616" i="1" s="1"/>
  <c r="AU703" i="1"/>
  <c r="AU733" i="1" s="1"/>
  <c r="AU737" i="1" s="1"/>
  <c r="AU738" i="1" s="1"/>
  <c r="AQ784" i="1"/>
  <c r="AQ815" i="1" s="1"/>
  <c r="AQ819" i="1" s="1"/>
  <c r="AQ820" i="1" s="1"/>
  <c r="AG864" i="1"/>
  <c r="AG894" i="1" s="1"/>
  <c r="AG898" i="1" s="1"/>
  <c r="AG899" i="1" s="1"/>
  <c r="AV943" i="1"/>
  <c r="AV973" i="1" s="1"/>
  <c r="AV977" i="1" s="1"/>
  <c r="AV978" i="1" s="1"/>
  <c r="AH943" i="1"/>
  <c r="AH973" i="1" s="1"/>
  <c r="AH977" i="1" s="1"/>
  <c r="AH978" i="1" s="1"/>
  <c r="AN943" i="1"/>
  <c r="AN973" i="1" s="1"/>
  <c r="AN977" i="1" s="1"/>
  <c r="AN978" i="1" s="1"/>
  <c r="AT943" i="1"/>
  <c r="AT973" i="1" s="1"/>
  <c r="AT977" i="1" s="1"/>
  <c r="AT978" i="1" s="1"/>
  <c r="AR1056" i="1"/>
  <c r="AR1060" i="1" s="1"/>
  <c r="AR1061" i="1" s="1"/>
  <c r="AG1149" i="1"/>
  <c r="AG1180" i="1" s="1"/>
  <c r="AG1184" i="1" s="1"/>
  <c r="AG1185" i="1" s="1"/>
  <c r="AG1191" i="1"/>
  <c r="AG1221" i="1" s="1"/>
  <c r="AG1225" i="1" s="1"/>
  <c r="AG1226" i="1" s="1"/>
  <c r="AE1575" i="1"/>
  <c r="AI1608" i="1"/>
  <c r="AI1607" i="1" s="1"/>
  <c r="AO1608" i="1"/>
  <c r="AO1607" i="1" s="1"/>
  <c r="AU1608" i="1"/>
  <c r="AU1607" i="1" s="1"/>
  <c r="AM1608" i="1"/>
  <c r="AM1607" i="1" s="1"/>
  <c r="AS1608" i="1"/>
  <c r="AS1607" i="1" s="1"/>
  <c r="AI1638" i="1"/>
  <c r="AI1636" i="1" s="1"/>
  <c r="AO1638" i="1"/>
  <c r="AO1636" i="1" s="1"/>
  <c r="AU1638" i="1"/>
  <c r="AU1636" i="1" s="1"/>
  <c r="AM1638" i="1"/>
  <c r="AM1636" i="1" s="1"/>
  <c r="AT1655" i="1"/>
  <c r="AP415" i="1"/>
  <c r="AP442" i="1" s="1"/>
  <c r="AP446" i="1" s="1"/>
  <c r="AP447" i="1" s="1"/>
  <c r="AP453" i="1"/>
  <c r="AP487" i="1" s="1"/>
  <c r="AP491" i="1" s="1"/>
  <c r="AP492" i="1" s="1"/>
  <c r="AV453" i="1"/>
  <c r="AV487" i="1" s="1"/>
  <c r="AV491" i="1" s="1"/>
  <c r="AV492" i="1" s="1"/>
  <c r="AT498" i="1"/>
  <c r="AT528" i="1" s="1"/>
  <c r="AT532" i="1" s="1"/>
  <c r="AT533" i="1" s="1"/>
  <c r="AP539" i="1"/>
  <c r="AP569" i="1" s="1"/>
  <c r="AP573" i="1" s="1"/>
  <c r="AP574" i="1" s="1"/>
  <c r="AV539" i="1"/>
  <c r="AV569" i="1" s="1"/>
  <c r="AV573" i="1" s="1"/>
  <c r="AV574" i="1" s="1"/>
  <c r="AP580" i="1"/>
  <c r="AP611" i="1" s="1"/>
  <c r="AP615" i="1" s="1"/>
  <c r="AP616" i="1" s="1"/>
  <c r="AP622" i="1"/>
  <c r="AP652" i="1" s="1"/>
  <c r="AP656" i="1" s="1"/>
  <c r="AP657" i="1" s="1"/>
  <c r="AV622" i="1"/>
  <c r="AV652" i="1" s="1"/>
  <c r="AV656" i="1" s="1"/>
  <c r="AV657" i="1" s="1"/>
  <c r="AH703" i="1"/>
  <c r="AH733" i="1" s="1"/>
  <c r="AH737" i="1" s="1"/>
  <c r="AH738" i="1" s="1"/>
  <c r="AN703" i="1"/>
  <c r="AN733" i="1" s="1"/>
  <c r="AN737" i="1" s="1"/>
  <c r="AN738" i="1" s="1"/>
  <c r="AT703" i="1"/>
  <c r="AT733" i="1" s="1"/>
  <c r="AT737" i="1" s="1"/>
  <c r="AT738" i="1" s="1"/>
  <c r="AU744" i="1"/>
  <c r="AU773" i="1" s="1"/>
  <c r="AU777" i="1" s="1"/>
  <c r="AU778" i="1" s="1"/>
  <c r="AR864" i="1"/>
  <c r="AR894" i="1" s="1"/>
  <c r="AR898" i="1" s="1"/>
  <c r="AR899" i="1" s="1"/>
  <c r="AI905" i="1"/>
  <c r="AI932" i="1" s="1"/>
  <c r="AI936" i="1" s="1"/>
  <c r="AI937" i="1" s="1"/>
  <c r="AO905" i="1"/>
  <c r="AO932" i="1" s="1"/>
  <c r="AO936" i="1" s="1"/>
  <c r="AO937" i="1" s="1"/>
  <c r="AU905" i="1"/>
  <c r="AU932" i="1" s="1"/>
  <c r="AU936" i="1" s="1"/>
  <c r="AU937" i="1" s="1"/>
  <c r="AO943" i="1"/>
  <c r="AO973" i="1" s="1"/>
  <c r="AO977" i="1" s="1"/>
  <c r="AO978" i="1" s="1"/>
  <c r="AP1108" i="1"/>
  <c r="AP1138" i="1" s="1"/>
  <c r="AP1142" i="1" s="1"/>
  <c r="AP1143" i="1" s="1"/>
  <c r="AI1191" i="1"/>
  <c r="AI1221" i="1" s="1"/>
  <c r="AI1225" i="1" s="1"/>
  <c r="AI1226" i="1" s="1"/>
  <c r="AO1191" i="1"/>
  <c r="AO1221" i="1" s="1"/>
  <c r="AO1225" i="1" s="1"/>
  <c r="AO1226" i="1" s="1"/>
  <c r="AU1191" i="1"/>
  <c r="AU1221" i="1" s="1"/>
  <c r="AU1225" i="1" s="1"/>
  <c r="AU1226" i="1" s="1"/>
  <c r="AG1232" i="1"/>
  <c r="AG1262" i="1" s="1"/>
  <c r="AG1266" i="1" s="1"/>
  <c r="AG1267" i="1" s="1"/>
  <c r="AM1232" i="1"/>
  <c r="AM1262" i="1" s="1"/>
  <c r="AM1266" i="1" s="1"/>
  <c r="AM1267" i="1" s="1"/>
  <c r="AS1232" i="1"/>
  <c r="AS1262" i="1" s="1"/>
  <c r="AS1266" i="1" s="1"/>
  <c r="AS1267" i="1" s="1"/>
  <c r="AR1357" i="1"/>
  <c r="AR1387" i="1" s="1"/>
  <c r="AR1391" i="1" s="1"/>
  <c r="AR1392" i="1" s="1"/>
  <c r="AS1357" i="1"/>
  <c r="AS1387" i="1" s="1"/>
  <c r="AS1391" i="1" s="1"/>
  <c r="AS1392" i="1" s="1"/>
  <c r="AH1439" i="1"/>
  <c r="AH1470" i="1" s="1"/>
  <c r="AH1474" i="1" s="1"/>
  <c r="AH1475" i="1" s="1"/>
  <c r="AN1439" i="1"/>
  <c r="AN1470" i="1" s="1"/>
  <c r="AN1474" i="1" s="1"/>
  <c r="AN1475" i="1" s="1"/>
  <c r="AT1439" i="1"/>
  <c r="AT1470" i="1" s="1"/>
  <c r="AT1474" i="1" s="1"/>
  <c r="AT1475" i="1" s="1"/>
  <c r="AN1655" i="1"/>
  <c r="AN1779" i="1"/>
  <c r="AN1768" i="1" s="1"/>
  <c r="AN1799" i="1" s="1"/>
  <c r="AN1803" i="1" s="1"/>
  <c r="AN1804" i="1" s="1"/>
  <c r="AO1149" i="1"/>
  <c r="AO1180" i="1" s="1"/>
  <c r="AO1184" i="1" s="1"/>
  <c r="AO1185" i="1" s="1"/>
  <c r="AU1149" i="1"/>
  <c r="AU1180" i="1" s="1"/>
  <c r="AU1184" i="1" s="1"/>
  <c r="AU1185" i="1" s="1"/>
  <c r="AH1191" i="1"/>
  <c r="AH1221" i="1" s="1"/>
  <c r="AH1225" i="1" s="1"/>
  <c r="AH1226" i="1" s="1"/>
  <c r="AF1232" i="1"/>
  <c r="AF1262" i="1" s="1"/>
  <c r="AF1266" i="1" s="1"/>
  <c r="AF1267" i="1" s="1"/>
  <c r="AT1315" i="1"/>
  <c r="AT1346" i="1" s="1"/>
  <c r="AT1350" i="1" s="1"/>
  <c r="AT1351" i="1" s="1"/>
  <c r="AF1644" i="1"/>
  <c r="AR1644" i="1"/>
  <c r="AL1661" i="1"/>
  <c r="AL1660" i="1" s="1"/>
  <c r="AI1665" i="1"/>
  <c r="AI1664" i="1" s="1"/>
  <c r="AO1665" i="1"/>
  <c r="AO1664" i="1" s="1"/>
  <c r="AU1665" i="1"/>
  <c r="AU1664" i="1" s="1"/>
  <c r="AG1665" i="1"/>
  <c r="AG1664" i="1" s="1"/>
  <c r="AS1665" i="1"/>
  <c r="AS1664" i="1" s="1"/>
  <c r="AI1727" i="1"/>
  <c r="AI1757" i="1" s="1"/>
  <c r="AI1761" i="1" s="1"/>
  <c r="AI1762" i="1" s="1"/>
  <c r="AU1727" i="1"/>
  <c r="AU1757" i="1" s="1"/>
  <c r="AU1761" i="1" s="1"/>
  <c r="AU1762" i="1" s="1"/>
  <c r="AM1727" i="1"/>
  <c r="AM1757" i="1" s="1"/>
  <c r="AM1761" i="1" s="1"/>
  <c r="AM1762" i="1" s="1"/>
  <c r="AR1768" i="1"/>
  <c r="AR1799" i="1" s="1"/>
  <c r="AR1803" i="1" s="1"/>
  <c r="AR1804" i="1" s="1"/>
  <c r="AI1768" i="1"/>
  <c r="AI1799" i="1" s="1"/>
  <c r="AI1803" i="1" s="1"/>
  <c r="AI1804" i="1" s="1"/>
  <c r="AU1768" i="1"/>
  <c r="AU1799" i="1" s="1"/>
  <c r="AU1803" i="1" s="1"/>
  <c r="AU1804" i="1" s="1"/>
  <c r="AS1810" i="1"/>
  <c r="AS1841" i="1" s="1"/>
  <c r="AS1845" i="1" s="1"/>
  <c r="AS1846" i="1" s="1"/>
  <c r="AS1936" i="1"/>
  <c r="AS1967" i="1" s="1"/>
  <c r="AS1971" i="1" s="1"/>
  <c r="AS1972" i="1" s="1"/>
  <c r="AF2312" i="1"/>
  <c r="AF2310" i="1" s="1"/>
  <c r="AL2312" i="1"/>
  <c r="AL2310" i="1" s="1"/>
  <c r="AR2312" i="1"/>
  <c r="AR2310" i="1" s="1"/>
  <c r="AP1026" i="1"/>
  <c r="AP1056" i="1" s="1"/>
  <c r="AP1060" i="1" s="1"/>
  <c r="AP1061" i="1" s="1"/>
  <c r="AV1026" i="1"/>
  <c r="AV1056" i="1" s="1"/>
  <c r="AV1060" i="1" s="1"/>
  <c r="AV1061" i="1" s="1"/>
  <c r="AN1315" i="1"/>
  <c r="AN1346" i="1" s="1"/>
  <c r="AN1350" i="1" s="1"/>
  <c r="AN1351" i="1" s="1"/>
  <c r="AO1496" i="1"/>
  <c r="AO1485" i="1" s="1"/>
  <c r="AO1513" i="1" s="1"/>
  <c r="AU1496" i="1"/>
  <c r="AU1485" i="1" s="1"/>
  <c r="AU1513" i="1" s="1"/>
  <c r="AQ1538" i="1"/>
  <c r="AQ1528" i="1" s="1"/>
  <c r="AQ1560" i="1" s="1"/>
  <c r="AM1594" i="1"/>
  <c r="AM1593" i="1" s="1"/>
  <c r="AE1594" i="1"/>
  <c r="AK1594" i="1"/>
  <c r="AQ1594" i="1"/>
  <c r="AQ1593" i="1" s="1"/>
  <c r="AR1661" i="1"/>
  <c r="AR1660" i="1" s="1"/>
  <c r="AR1683" i="1"/>
  <c r="AR1716" i="1" s="1"/>
  <c r="AR1720" i="1" s="1"/>
  <c r="AR1721" i="1" s="1"/>
  <c r="AF1683" i="1"/>
  <c r="AF1716" i="1" s="1"/>
  <c r="AF1720" i="1" s="1"/>
  <c r="AF1721" i="1" s="1"/>
  <c r="AK1694" i="1"/>
  <c r="AT1768" i="1"/>
  <c r="AT1799" i="1" s="1"/>
  <c r="AT1803" i="1" s="1"/>
  <c r="AT1804" i="1" s="1"/>
  <c r="AU1810" i="1"/>
  <c r="AU1841" i="1" s="1"/>
  <c r="AU1845" i="1" s="1"/>
  <c r="AU1846" i="1" s="1"/>
  <c r="AG2281" i="1"/>
  <c r="AG2280" i="1" s="1"/>
  <c r="AM2281" i="1"/>
  <c r="AM2280" i="1" s="1"/>
  <c r="AS2281" i="1"/>
  <c r="AS2280" i="1" s="1"/>
  <c r="AP1067" i="1"/>
  <c r="AP1097" i="1" s="1"/>
  <c r="AP1101" i="1" s="1"/>
  <c r="AP1102" i="1" s="1"/>
  <c r="AV1067" i="1"/>
  <c r="AV1097" i="1" s="1"/>
  <c r="AV1101" i="1" s="1"/>
  <c r="AV1102" i="1" s="1"/>
  <c r="AT1191" i="1"/>
  <c r="AT1221" i="1" s="1"/>
  <c r="AT1225" i="1" s="1"/>
  <c r="AT1226" i="1" s="1"/>
  <c r="AR1232" i="1"/>
  <c r="AR1262" i="1" s="1"/>
  <c r="AR1266" i="1" s="1"/>
  <c r="AR1267" i="1" s="1"/>
  <c r="AH1273" i="1"/>
  <c r="AH1304" i="1" s="1"/>
  <c r="AH1308" i="1" s="1"/>
  <c r="AH1309" i="1" s="1"/>
  <c r="AN1273" i="1"/>
  <c r="AN1304" i="1" s="1"/>
  <c r="AN1308" i="1" s="1"/>
  <c r="AN1309" i="1" s="1"/>
  <c r="AH1315" i="1"/>
  <c r="AH1346" i="1" s="1"/>
  <c r="AH1350" i="1" s="1"/>
  <c r="AH1351" i="1" s="1"/>
  <c r="AV1357" i="1"/>
  <c r="AV1387" i="1" s="1"/>
  <c r="AV1391" i="1" s="1"/>
  <c r="AV1392" i="1" s="1"/>
  <c r="AH1538" i="1"/>
  <c r="AH1528" i="1" s="1"/>
  <c r="AH1560" i="1" s="1"/>
  <c r="AM1586" i="1"/>
  <c r="AM1575" i="1" s="1"/>
  <c r="AF1594" i="1"/>
  <c r="AF1593" i="1" s="1"/>
  <c r="AL1594" i="1"/>
  <c r="AL1593" i="1" s="1"/>
  <c r="AR1594" i="1"/>
  <c r="AR1593" i="1" s="1"/>
  <c r="AP1594" i="1"/>
  <c r="AP1593" i="1" s="1"/>
  <c r="AV1594" i="1"/>
  <c r="AV1593" i="1" s="1"/>
  <c r="AE1608" i="1"/>
  <c r="AG1638" i="1"/>
  <c r="AG1636" i="1" s="1"/>
  <c r="AK1638" i="1"/>
  <c r="AQ1638" i="1"/>
  <c r="AQ1636" i="1" s="1"/>
  <c r="AO1893" i="1"/>
  <c r="AO1925" i="1" s="1"/>
  <c r="AO1929" i="1" s="1"/>
  <c r="AO1930" i="1" s="1"/>
  <c r="AP2110" i="1"/>
  <c r="AI2959" i="1"/>
  <c r="AI2958" i="1" s="1"/>
  <c r="AS2959" i="1"/>
  <c r="AS2958" i="1" s="1"/>
  <c r="AL1644" i="1"/>
  <c r="AK1657" i="1"/>
  <c r="AE1655" i="1"/>
  <c r="AE1694" i="1"/>
  <c r="AQ1655" i="1"/>
  <c r="AQ1694" i="1"/>
  <c r="AQ1683" i="1" s="1"/>
  <c r="AQ1716" i="1" s="1"/>
  <c r="AQ1720" i="1" s="1"/>
  <c r="AQ1721" i="1" s="1"/>
  <c r="AI1893" i="1"/>
  <c r="AI1925" i="1" s="1"/>
  <c r="AI1929" i="1" s="1"/>
  <c r="AI1930" i="1" s="1"/>
  <c r="AI2659" i="1"/>
  <c r="AI2658" i="1" s="1"/>
  <c r="AO2659" i="1"/>
  <c r="AO2658" i="1" s="1"/>
  <c r="AU2659" i="1"/>
  <c r="AU2658" i="1" s="1"/>
  <c r="AT1575" i="1"/>
  <c r="AG1655" i="1"/>
  <c r="AS1655" i="1"/>
  <c r="AQ1657" i="1"/>
  <c r="AQ1656" i="1" s="1"/>
  <c r="AG1661" i="1"/>
  <c r="AG1660" i="1" s="1"/>
  <c r="AQ1661" i="1"/>
  <c r="AQ1660" i="1" s="1"/>
  <c r="AK1665" i="1"/>
  <c r="AN1727" i="1"/>
  <c r="AN1757" i="1" s="1"/>
  <c r="AN1761" i="1" s="1"/>
  <c r="AN1762" i="1" s="1"/>
  <c r="AP1893" i="1"/>
  <c r="AP1925" i="1" s="1"/>
  <c r="AP1929" i="1" s="1"/>
  <c r="AP1930" i="1" s="1"/>
  <c r="AV1893" i="1"/>
  <c r="AV1925" i="1" s="1"/>
  <c r="AV1929" i="1" s="1"/>
  <c r="AV1930" i="1" s="1"/>
  <c r="AP1978" i="1"/>
  <c r="AE2028" i="1"/>
  <c r="AS2261" i="1"/>
  <c r="AS2260" i="1" s="1"/>
  <c r="AP2281" i="1"/>
  <c r="AP2280" i="1" s="1"/>
  <c r="AV2281" i="1"/>
  <c r="AV2280" i="1" s="1"/>
  <c r="AH2318" i="1"/>
  <c r="AR2411" i="1"/>
  <c r="AR2400" i="1" s="1"/>
  <c r="AR2432" i="1" s="1"/>
  <c r="AI2696" i="1"/>
  <c r="AI2685" i="1" s="1"/>
  <c r="AO2696" i="1"/>
  <c r="AO2685" i="1" s="1"/>
  <c r="AG2696" i="1"/>
  <c r="AG2685" i="1" s="1"/>
  <c r="AS2696" i="1"/>
  <c r="AS2685" i="1" s="1"/>
  <c r="AF2824" i="1"/>
  <c r="AF2823" i="1" s="1"/>
  <c r="AL2824" i="1"/>
  <c r="AL2823" i="1" s="1"/>
  <c r="AR2824" i="1"/>
  <c r="AR2823" i="1" s="1"/>
  <c r="AE3265" i="1"/>
  <c r="AQ3265" i="1"/>
  <c r="AQ3264" i="1" s="1"/>
  <c r="AI1655" i="1"/>
  <c r="AU1655" i="1"/>
  <c r="AE1665" i="1"/>
  <c r="AF1893" i="1"/>
  <c r="AF1925" i="1" s="1"/>
  <c r="AF1929" i="1" s="1"/>
  <c r="AF1930" i="1" s="1"/>
  <c r="AN1978" i="1"/>
  <c r="AL2069" i="1"/>
  <c r="AL2099" i="1" s="1"/>
  <c r="AL2103" i="1" s="1"/>
  <c r="AL2104" i="1" s="1"/>
  <c r="AN2153" i="1"/>
  <c r="AN2183" i="1" s="1"/>
  <c r="AN2187" i="1" s="1"/>
  <c r="AN2188" i="1" s="1"/>
  <c r="AP2153" i="1"/>
  <c r="AP2183" i="1" s="1"/>
  <c r="AP2187" i="1" s="1"/>
  <c r="AP2188" i="1" s="1"/>
  <c r="AV2153" i="1"/>
  <c r="AV2183" i="1" s="1"/>
  <c r="AV2187" i="1" s="1"/>
  <c r="AV2188" i="1" s="1"/>
  <c r="AI2194" i="1"/>
  <c r="AI2225" i="1" s="1"/>
  <c r="AI2229" i="1" s="1"/>
  <c r="AI2230" i="1" s="1"/>
  <c r="AV2194" i="1"/>
  <c r="AV2225" i="1" s="1"/>
  <c r="AV2229" i="1" s="1"/>
  <c r="AV2230" i="1" s="1"/>
  <c r="AV2252" i="1"/>
  <c r="AV2241" i="1" s="1"/>
  <c r="AI2432" i="1"/>
  <c r="AI2436" i="1" s="1"/>
  <c r="AM2446" i="1"/>
  <c r="AM2476" i="1" s="1"/>
  <c r="AH2344" i="1"/>
  <c r="AH2528" i="1"/>
  <c r="AN2528" i="1"/>
  <c r="AN2344" i="1"/>
  <c r="AT2528" i="1"/>
  <c r="AT2344" i="1"/>
  <c r="AF1768" i="1"/>
  <c r="AF1799" i="1" s="1"/>
  <c r="AF1803" i="1" s="1"/>
  <c r="AF1804" i="1" s="1"/>
  <c r="AR1893" i="1"/>
  <c r="AR1925" i="1" s="1"/>
  <c r="AR1929" i="1" s="1"/>
  <c r="AR1930" i="1" s="1"/>
  <c r="AE2153" i="1"/>
  <c r="AN2318" i="1"/>
  <c r="AE1638" i="1"/>
  <c r="AQ1665" i="1"/>
  <c r="AQ1664" i="1" s="1"/>
  <c r="AI1936" i="1"/>
  <c r="AI1967" i="1" s="1"/>
  <c r="AI1971" i="1" s="1"/>
  <c r="AI1972" i="1" s="1"/>
  <c r="AN2069" i="1"/>
  <c r="AN2099" i="1" s="1"/>
  <c r="AN2103" i="1" s="1"/>
  <c r="AN2104" i="1" s="1"/>
  <c r="AV2261" i="1"/>
  <c r="AV2260" i="1" s="1"/>
  <c r="AG2288" i="1"/>
  <c r="AG2287" i="1" s="1"/>
  <c r="AM2288" i="1"/>
  <c r="AM2287" i="1" s="1"/>
  <c r="AN2491" i="1"/>
  <c r="AN2522" i="1" s="1"/>
  <c r="AN2531" i="1" s="1"/>
  <c r="AL2724" i="1"/>
  <c r="AL2723" i="1" s="1"/>
  <c r="AR2724" i="1"/>
  <c r="AR2723" i="1" s="1"/>
  <c r="AF2736" i="1"/>
  <c r="AF2735" i="1" s="1"/>
  <c r="AL2736" i="1"/>
  <c r="AL2735" i="1" s="1"/>
  <c r="AR2736" i="1"/>
  <c r="AR2735" i="1" s="1"/>
  <c r="AG2746" i="1"/>
  <c r="AG2745" i="1" s="1"/>
  <c r="AM2746" i="1"/>
  <c r="AM2745" i="1" s="1"/>
  <c r="AS2746" i="1"/>
  <c r="AS2745" i="1" s="1"/>
  <c r="AU2746" i="1"/>
  <c r="AU2745" i="1" s="1"/>
  <c r="AS1575" i="1"/>
  <c r="AI1626" i="1"/>
  <c r="AO1626" i="1"/>
  <c r="AU1626" i="1"/>
  <c r="AO1657" i="1"/>
  <c r="AO1656" i="1" s="1"/>
  <c r="AT1727" i="1"/>
  <c r="AT1757" i="1" s="1"/>
  <c r="AT1761" i="1" s="1"/>
  <c r="AT1762" i="1" s="1"/>
  <c r="AQ1852" i="1"/>
  <c r="AQ1882" i="1" s="1"/>
  <c r="AQ1886" i="1" s="1"/>
  <c r="AQ1887" i="1" s="1"/>
  <c r="AU1893" i="1"/>
  <c r="AU1925" i="1" s="1"/>
  <c r="AU1929" i="1" s="1"/>
  <c r="AU1930" i="1" s="1"/>
  <c r="AG2261" i="1"/>
  <c r="AG2260" i="1" s="1"/>
  <c r="AM2261" i="1"/>
  <c r="AM2260" i="1" s="1"/>
  <c r="AH2288" i="1"/>
  <c r="AH2287" i="1" s="1"/>
  <c r="AN2288" i="1"/>
  <c r="AN2287" i="1" s="1"/>
  <c r="AM2329" i="1"/>
  <c r="AM2365" i="1"/>
  <c r="AM2354" i="1" s="1"/>
  <c r="AM2388" i="1" s="1"/>
  <c r="AS2329" i="1"/>
  <c r="AF2329" i="1"/>
  <c r="AF2411" i="1"/>
  <c r="AF2400" i="1" s="1"/>
  <c r="AF2432" i="1" s="1"/>
  <c r="AL2329" i="1"/>
  <c r="AL2411" i="1"/>
  <c r="AL2400" i="1" s="1"/>
  <c r="AL2432" i="1" s="1"/>
  <c r="AG2537" i="1"/>
  <c r="AG2571" i="1" s="1"/>
  <c r="AK2562" i="1"/>
  <c r="AK2333" i="1"/>
  <c r="AQ2562" i="1"/>
  <c r="AQ2561" i="1" s="1"/>
  <c r="AQ2333" i="1"/>
  <c r="AF2446" i="1"/>
  <c r="AF2476" i="1" s="1"/>
  <c r="AP2446" i="1"/>
  <c r="AP2476" i="1" s="1"/>
  <c r="AE2491" i="1"/>
  <c r="AH2537" i="1"/>
  <c r="AH2571" i="1" s="1"/>
  <c r="AH2583" i="1"/>
  <c r="AH2616" i="1" s="1"/>
  <c r="AU2801" i="1"/>
  <c r="AU2790" i="1" s="1"/>
  <c r="AQ2881" i="1"/>
  <c r="AQ2880" i="1" s="1"/>
  <c r="AP3098" i="1"/>
  <c r="AP3087" i="1" s="1"/>
  <c r="AV3098" i="1"/>
  <c r="AV3087" i="1" s="1"/>
  <c r="AL3111" i="1"/>
  <c r="AL3110" i="1" s="1"/>
  <c r="AM3132" i="1"/>
  <c r="AM3131" i="1" s="1"/>
  <c r="AG3308" i="1"/>
  <c r="AG3306" i="1" s="1"/>
  <c r="AM3308" i="1"/>
  <c r="AM3306" i="1" s="1"/>
  <c r="AH3620" i="1"/>
  <c r="AH3609" i="1" s="1"/>
  <c r="AH3643" i="1" s="1"/>
  <c r="AH3647" i="1" s="1"/>
  <c r="AH3648" i="1" s="1"/>
  <c r="AH3325" i="1"/>
  <c r="AN3620" i="1"/>
  <c r="AN3609" i="1" s="1"/>
  <c r="AN3643" i="1" s="1"/>
  <c r="AN3647" i="1" s="1"/>
  <c r="AN3648" i="1" s="1"/>
  <c r="AN3325" i="1"/>
  <c r="AT3620" i="1"/>
  <c r="AT3609" i="1" s="1"/>
  <c r="AT3643" i="1" s="1"/>
  <c r="AT3647" i="1" s="1"/>
  <c r="AT3648" i="1" s="1"/>
  <c r="AT3325" i="1"/>
  <c r="AP2007" i="1"/>
  <c r="AP2006" i="1" s="1"/>
  <c r="AV2007" i="1"/>
  <c r="AV2006" i="1" s="1"/>
  <c r="AG2110" i="1"/>
  <c r="AG2142" i="1" s="1"/>
  <c r="AG2146" i="1" s="1"/>
  <c r="AG2147" i="1" s="1"/>
  <c r="AE2110" i="1"/>
  <c r="AQ2110" i="1"/>
  <c r="AQ2142" i="1" s="1"/>
  <c r="AQ2146" i="1" s="1"/>
  <c r="AQ2147" i="1" s="1"/>
  <c r="AS2194" i="1"/>
  <c r="AS2225" i="1" s="1"/>
  <c r="AQ2329" i="1"/>
  <c r="AO2333" i="1"/>
  <c r="AO2335" i="1"/>
  <c r="AO2334" i="1" s="1"/>
  <c r="AV2400" i="1"/>
  <c r="AV2432" i="1" s="1"/>
  <c r="AG2446" i="1"/>
  <c r="AG2476" i="1" s="1"/>
  <c r="AE2446" i="1"/>
  <c r="AQ2446" i="1"/>
  <c r="AQ2476" i="1" s="1"/>
  <c r="AS2537" i="1"/>
  <c r="AS2571" i="1" s="1"/>
  <c r="AS2583" i="1"/>
  <c r="AS2616" i="1" s="1"/>
  <c r="AS2724" i="1"/>
  <c r="AS2723" i="1" s="1"/>
  <c r="AI2736" i="1"/>
  <c r="AI2735" i="1" s="1"/>
  <c r="AO2746" i="1"/>
  <c r="AO2745" i="1" s="1"/>
  <c r="AI2801" i="1"/>
  <c r="AI2790" i="1" s="1"/>
  <c r="AF2829" i="1"/>
  <c r="AF2828" i="1" s="1"/>
  <c r="AE2881" i="1"/>
  <c r="AK2942" i="1"/>
  <c r="AU2942" i="1"/>
  <c r="AU2941" i="1" s="1"/>
  <c r="AF3382" i="1"/>
  <c r="AF3364" i="1" s="1"/>
  <c r="AF3325" i="1"/>
  <c r="AL3382" i="1"/>
  <c r="AL3364" i="1" s="1"/>
  <c r="AL3325" i="1"/>
  <c r="AR3382" i="1"/>
  <c r="AR3364" i="1" s="1"/>
  <c r="AR3325" i="1"/>
  <c r="AS1893" i="1"/>
  <c r="AS1925" i="1" s="1"/>
  <c r="AS1929" i="1" s="1"/>
  <c r="AS1930" i="1" s="1"/>
  <c r="AV1936" i="1"/>
  <c r="AV1967" i="1" s="1"/>
  <c r="AV1971" i="1" s="1"/>
  <c r="AV1972" i="1" s="1"/>
  <c r="AO2312" i="1"/>
  <c r="AO2310" i="1" s="1"/>
  <c r="AK2329" i="1"/>
  <c r="AI2333" i="1"/>
  <c r="AI2528" i="1"/>
  <c r="AO2528" i="1"/>
  <c r="AU2528" i="1"/>
  <c r="AT2537" i="1"/>
  <c r="AT2571" i="1" s="1"/>
  <c r="AT2583" i="1"/>
  <c r="AT2616" i="1" s="1"/>
  <c r="AH2696" i="1"/>
  <c r="AH2685" i="1" s="1"/>
  <c r="AP2696" i="1"/>
  <c r="AP2685" i="1" s="1"/>
  <c r="AK2724" i="1"/>
  <c r="AE2736" i="1"/>
  <c r="AO2736" i="1"/>
  <c r="AO2735" i="1" s="1"/>
  <c r="AP2746" i="1"/>
  <c r="AP2745" i="1" s="1"/>
  <c r="AH2746" i="1"/>
  <c r="AH2745" i="1" s="1"/>
  <c r="AT2746" i="1"/>
  <c r="AT2745" i="1" s="1"/>
  <c r="AM2801" i="1"/>
  <c r="AM2790" i="1" s="1"/>
  <c r="AV2829" i="1"/>
  <c r="AV2828" i="1" s="1"/>
  <c r="AI2881" i="1"/>
  <c r="AI2880" i="1" s="1"/>
  <c r="AE2951" i="1"/>
  <c r="AK2951" i="1"/>
  <c r="AQ3017" i="1"/>
  <c r="AQ3016" i="1" s="1"/>
  <c r="AF3052" i="1"/>
  <c r="AF3041" i="1" s="1"/>
  <c r="AF3071" i="1" s="1"/>
  <c r="AR3111" i="1"/>
  <c r="AR3110" i="1" s="1"/>
  <c r="AS3132" i="1"/>
  <c r="AS3131" i="1" s="1"/>
  <c r="AS3308" i="1"/>
  <c r="AS3306" i="1" s="1"/>
  <c r="AG2028" i="1"/>
  <c r="AG2058" i="1" s="1"/>
  <c r="AG2062" i="1" s="1"/>
  <c r="AG2063" i="1" s="1"/>
  <c r="AM2028" i="1"/>
  <c r="AM2058" i="1" s="1"/>
  <c r="AM2062" i="1" s="1"/>
  <c r="AM2063" i="1" s="1"/>
  <c r="AS2028" i="1"/>
  <c r="AS2058" i="1" s="1"/>
  <c r="AS2062" i="1" s="1"/>
  <c r="AS2063" i="1" s="1"/>
  <c r="AS2110" i="1"/>
  <c r="AS2142" i="1" s="1"/>
  <c r="AS2146" i="1" s="1"/>
  <c r="AS2147" i="1" s="1"/>
  <c r="AG2153" i="1"/>
  <c r="AG2183" i="1" s="1"/>
  <c r="AG2187" i="1" s="1"/>
  <c r="AG2188" i="1" s="1"/>
  <c r="AM2153" i="1"/>
  <c r="AM2183" i="1" s="1"/>
  <c r="AM2187" i="1" s="1"/>
  <c r="AM2188" i="1" s="1"/>
  <c r="AS2153" i="1"/>
  <c r="AS2183" i="1" s="1"/>
  <c r="AS2187" i="1" s="1"/>
  <c r="AS2188" i="1" s="1"/>
  <c r="AI2300" i="1"/>
  <c r="AO2300" i="1"/>
  <c r="AU2300" i="1"/>
  <c r="AO2318" i="1"/>
  <c r="AE2329" i="1"/>
  <c r="AU2335" i="1"/>
  <c r="AU2334" i="1" s="1"/>
  <c r="AQ2354" i="1"/>
  <c r="AQ2388" i="1" s="1"/>
  <c r="AP2400" i="1"/>
  <c r="AP2432" i="1" s="1"/>
  <c r="AS2446" i="1"/>
  <c r="AS2476" i="1" s="1"/>
  <c r="AO2491" i="1"/>
  <c r="AO2522" i="1" s="1"/>
  <c r="AO2531" i="1" s="1"/>
  <c r="AF2528" i="1"/>
  <c r="AL2528" i="1"/>
  <c r="AR2528" i="1"/>
  <c r="AM2537" i="1"/>
  <c r="AM2571" i="1" s="1"/>
  <c r="AM2583" i="1"/>
  <c r="AM2616" i="1" s="1"/>
  <c r="AH2659" i="1"/>
  <c r="AH2658" i="1" s="1"/>
  <c r="AT2659" i="1"/>
  <c r="AT2658" i="1" s="1"/>
  <c r="AM2724" i="1"/>
  <c r="AM2723" i="1" s="1"/>
  <c r="AT2724" i="1"/>
  <c r="AT2723" i="1" s="1"/>
  <c r="AI2746" i="1"/>
  <c r="AI2745" i="1" s="1"/>
  <c r="AO2801" i="1"/>
  <c r="AO2790" i="1" s="1"/>
  <c r="AH2801" i="1"/>
  <c r="AH2790" i="1" s="1"/>
  <c r="AN2801" i="1"/>
  <c r="AN2790" i="1" s="1"/>
  <c r="AK2881" i="1"/>
  <c r="AN2917" i="1"/>
  <c r="AN2906" i="1" s="1"/>
  <c r="AM2942" i="1"/>
  <c r="AM2941" i="1" s="1"/>
  <c r="AE2959" i="1"/>
  <c r="AI2977" i="1"/>
  <c r="AO2977" i="1"/>
  <c r="AU2977" i="1"/>
  <c r="AG2977" i="1"/>
  <c r="AQ2977" i="1"/>
  <c r="AO3000" i="1"/>
  <c r="AO2989" i="1" s="1"/>
  <c r="AR3052" i="1"/>
  <c r="AR3041" i="1" s="1"/>
  <c r="AR3071" i="1" s="1"/>
  <c r="AF3162" i="1"/>
  <c r="AF3161" i="1" s="1"/>
  <c r="AL3162" i="1"/>
  <c r="AL3161" i="1" s="1"/>
  <c r="AF3337" i="1"/>
  <c r="AF3336" i="1" s="1"/>
  <c r="AL3337" i="1"/>
  <c r="AL3336" i="1" s="1"/>
  <c r="AP3724" i="1"/>
  <c r="AP3713" i="1" s="1"/>
  <c r="AP3744" i="1" s="1"/>
  <c r="AP3748" i="1" s="1"/>
  <c r="AP3749" i="1" s="1"/>
  <c r="AP3325" i="1"/>
  <c r="AV3724" i="1"/>
  <c r="AV3713" i="1" s="1"/>
  <c r="AV3744" i="1" s="1"/>
  <c r="AV3748" i="1" s="1"/>
  <c r="AV3749" i="1" s="1"/>
  <c r="AV3325" i="1"/>
  <c r="AI2007" i="1"/>
  <c r="AI2006" i="1" s="1"/>
  <c r="AO2007" i="1"/>
  <c r="AO2006" i="1" s="1"/>
  <c r="AU2007" i="1"/>
  <c r="AU2006" i="1" s="1"/>
  <c r="AM2007" i="1"/>
  <c r="AM2006" i="1" s="1"/>
  <c r="AS2007" i="1"/>
  <c r="AS2006" i="1" s="1"/>
  <c r="AN2028" i="1"/>
  <c r="AN2058" i="1" s="1"/>
  <c r="AN2062" i="1" s="1"/>
  <c r="AN2063" i="1" s="1"/>
  <c r="AH2110" i="1"/>
  <c r="AH2142" i="1" s="1"/>
  <c r="AH2146" i="1" s="1"/>
  <c r="AH2147" i="1" s="1"/>
  <c r="AN2110" i="1"/>
  <c r="AN2142" i="1" s="1"/>
  <c r="AN2146" i="1" s="1"/>
  <c r="AN2147" i="1" s="1"/>
  <c r="AT2110" i="1"/>
  <c r="AT2142" i="1" s="1"/>
  <c r="AT2146" i="1" s="1"/>
  <c r="AT2147" i="1" s="1"/>
  <c r="AL2252" i="1"/>
  <c r="AL2241" i="1" s="1"/>
  <c r="AQ2288" i="1"/>
  <c r="AQ2287" i="1" s="1"/>
  <c r="AU2312" i="1"/>
  <c r="AU2310" i="1" s="1"/>
  <c r="AF2318" i="1"/>
  <c r="AR2318" i="1"/>
  <c r="AT2329" i="1"/>
  <c r="AR2333" i="1"/>
  <c r="AQ2400" i="1"/>
  <c r="AQ2432" i="1" s="1"/>
  <c r="AI2476" i="1"/>
  <c r="AI2484" i="1" s="1"/>
  <c r="AG2528" i="1"/>
  <c r="AN2537" i="1"/>
  <c r="AN2571" i="1" s="1"/>
  <c r="AN2583" i="1"/>
  <c r="AN2616" i="1" s="1"/>
  <c r="AL2642" i="1"/>
  <c r="AL2631" i="1" s="1"/>
  <c r="AT2696" i="1"/>
  <c r="AT2685" i="1" s="1"/>
  <c r="AE2724" i="1"/>
  <c r="AS2801" i="1"/>
  <c r="AS2790" i="1" s="1"/>
  <c r="AL2829" i="1"/>
  <c r="AL2828" i="1" s="1"/>
  <c r="AS2853" i="1"/>
  <c r="AG2951" i="1"/>
  <c r="AG2950" i="1" s="1"/>
  <c r="AS2951" i="1"/>
  <c r="AS2950" i="1" s="1"/>
  <c r="AE2989" i="1"/>
  <c r="AP3111" i="1"/>
  <c r="AP3110" i="1" s="1"/>
  <c r="AV3111" i="1"/>
  <c r="AV3110" i="1" s="1"/>
  <c r="AE3132" i="1"/>
  <c r="AK3132" i="1"/>
  <c r="AQ3132" i="1"/>
  <c r="AQ3131" i="1" s="1"/>
  <c r="AG3526" i="1"/>
  <c r="AG3515" i="1" s="1"/>
  <c r="AG3549" i="1" s="1"/>
  <c r="AG3553" i="1" s="1"/>
  <c r="AG3554" i="1" s="1"/>
  <c r="AG3325" i="1"/>
  <c r="AM3526" i="1"/>
  <c r="AM3515" i="1" s="1"/>
  <c r="AM3549" i="1" s="1"/>
  <c r="AM3553" i="1" s="1"/>
  <c r="AM3554" i="1" s="1"/>
  <c r="AM3325" i="1"/>
  <c r="AS3526" i="1"/>
  <c r="AS3515" i="1" s="1"/>
  <c r="AS3549" i="1" s="1"/>
  <c r="AS3553" i="1" s="1"/>
  <c r="AS3554" i="1" s="1"/>
  <c r="AS3325" i="1"/>
  <c r="AP2801" i="1"/>
  <c r="AP2790" i="1" s="1"/>
  <c r="AK2824" i="1"/>
  <c r="AU2824" i="1"/>
  <c r="AU2823" i="1" s="1"/>
  <c r="AI2829" i="1"/>
  <c r="AI2828" i="1" s="1"/>
  <c r="AQ2829" i="1"/>
  <c r="AQ2828" i="1" s="1"/>
  <c r="AG2841" i="1"/>
  <c r="AM2841" i="1"/>
  <c r="AS2841" i="1"/>
  <c r="AE2841" i="1"/>
  <c r="AK2841" i="1"/>
  <c r="AQ2841" i="1"/>
  <c r="AT2853" i="1"/>
  <c r="AP2864" i="1"/>
  <c r="AP2853" i="1" s="1"/>
  <c r="AL2881" i="1"/>
  <c r="AL2880" i="1" s="1"/>
  <c r="AV2881" i="1"/>
  <c r="AV2880" i="1" s="1"/>
  <c r="AP2951" i="1"/>
  <c r="AP2950" i="1" s="1"/>
  <c r="AV2959" i="1"/>
  <c r="AV2958" i="1" s="1"/>
  <c r="AN3017" i="1"/>
  <c r="AN3016" i="1" s="1"/>
  <c r="AM3098" i="1"/>
  <c r="AM3087" i="1" s="1"/>
  <c r="AG3111" i="1"/>
  <c r="AG3110" i="1" s="1"/>
  <c r="AH3132" i="1"/>
  <c r="AH3131" i="1" s="1"/>
  <c r="AH3162" i="1"/>
  <c r="AH3161" i="1" s="1"/>
  <c r="AQ3162" i="1"/>
  <c r="AQ3161" i="1" s="1"/>
  <c r="AG3180" i="1"/>
  <c r="AM3180" i="1"/>
  <c r="AS3180" i="1"/>
  <c r="AE3180" i="1"/>
  <c r="AK3180" i="1"/>
  <c r="AQ3180" i="1"/>
  <c r="AE3249" i="1"/>
  <c r="AQ3249" i="1"/>
  <c r="AQ3238" i="1" s="1"/>
  <c r="AR3265" i="1"/>
  <c r="AR3264" i="1" s="1"/>
  <c r="AG3275" i="1"/>
  <c r="AG3274" i="1" s="1"/>
  <c r="AS3275" i="1"/>
  <c r="AS3274" i="1" s="1"/>
  <c r="AH3279" i="1"/>
  <c r="AH3278" i="1" s="1"/>
  <c r="AQ3308" i="1"/>
  <c r="AQ3306" i="1" s="1"/>
  <c r="AK3314" i="1"/>
  <c r="AP3337" i="1"/>
  <c r="AP3336" i="1" s="1"/>
  <c r="AF3342" i="1"/>
  <c r="AF3410" i="1"/>
  <c r="AL3342" i="1"/>
  <c r="AL3410" i="1"/>
  <c r="AR3342" i="1"/>
  <c r="AR3410" i="1"/>
  <c r="AE3435" i="1"/>
  <c r="AE3560" i="1"/>
  <c r="AP3800" i="1"/>
  <c r="AP3835" i="1" s="1"/>
  <c r="AP3839" i="1" s="1"/>
  <c r="AP3840" i="1" s="1"/>
  <c r="AQ3846" i="1"/>
  <c r="AQ3880" i="1" s="1"/>
  <c r="AQ3884" i="1" s="1"/>
  <c r="AQ3885" i="1" s="1"/>
  <c r="AT3162" i="1"/>
  <c r="AT3161" i="1" s="1"/>
  <c r="AN3279" i="1"/>
  <c r="AN3278" i="1" s="1"/>
  <c r="AO3327" i="1"/>
  <c r="AO3326" i="1" s="1"/>
  <c r="AV3340" i="1"/>
  <c r="AV3339" i="1" s="1"/>
  <c r="AK3342" i="1"/>
  <c r="AG3348" i="1"/>
  <c r="AG3347" i="1" s="1"/>
  <c r="AI3891" i="1"/>
  <c r="AI3925" i="1" s="1"/>
  <c r="AI3929" i="1" s="1"/>
  <c r="AI3930" i="1" s="1"/>
  <c r="AE2824" i="1"/>
  <c r="AP2841" i="1"/>
  <c r="AV2841" i="1"/>
  <c r="AG2917" i="1"/>
  <c r="AG2906" i="1" s="1"/>
  <c r="AU2917" i="1"/>
  <c r="AU2906" i="1" s="1"/>
  <c r="AF2942" i="1"/>
  <c r="AF2941" i="1" s="1"/>
  <c r="AT2942" i="1"/>
  <c r="AT2941" i="1" s="1"/>
  <c r="AP2959" i="1"/>
  <c r="AP2958" i="1" s="1"/>
  <c r="AM2977" i="1"/>
  <c r="AS2977" i="1"/>
  <c r="AH3017" i="1"/>
  <c r="AH3016" i="1" s="1"/>
  <c r="AO3052" i="1"/>
  <c r="AO3041" i="1" s="1"/>
  <c r="AO3071" i="1" s="1"/>
  <c r="AU3111" i="1"/>
  <c r="AU3110" i="1" s="1"/>
  <c r="AV3132" i="1"/>
  <c r="AV3131" i="1" s="1"/>
  <c r="AU3162" i="1"/>
  <c r="AU3161" i="1" s="1"/>
  <c r="AP3180" i="1"/>
  <c r="AV3180" i="1"/>
  <c r="AH3180" i="1"/>
  <c r="AN3180" i="1"/>
  <c r="AT3180" i="1"/>
  <c r="AF3195" i="1"/>
  <c r="AF3184" i="1" s="1"/>
  <c r="AF3220" i="1" s="1"/>
  <c r="AO3195" i="1"/>
  <c r="AO3184" i="1" s="1"/>
  <c r="AO3220" i="1" s="1"/>
  <c r="AK3249" i="1"/>
  <c r="AK3265" i="1"/>
  <c r="AM3275" i="1"/>
  <c r="AM3274" i="1" s="1"/>
  <c r="AS3279" i="1"/>
  <c r="AS3278" i="1" s="1"/>
  <c r="AH3308" i="1"/>
  <c r="AH3306" i="1" s="1"/>
  <c r="AV3308" i="1"/>
  <c r="AV3306" i="1" s="1"/>
  <c r="AG3314" i="1"/>
  <c r="AP3314" i="1"/>
  <c r="AE3325" i="1"/>
  <c r="AK3325" i="1"/>
  <c r="AU3337" i="1"/>
  <c r="AU3336" i="1" s="1"/>
  <c r="AO3345" i="1"/>
  <c r="AN3348" i="1"/>
  <c r="AN3347" i="1" s="1"/>
  <c r="AG3364" i="1"/>
  <c r="AM3364" i="1"/>
  <c r="AS3364" i="1"/>
  <c r="AI3410" i="1"/>
  <c r="AO3755" i="1"/>
  <c r="AO3789" i="1" s="1"/>
  <c r="AO3793" i="1" s="1"/>
  <c r="AO3794" i="1" s="1"/>
  <c r="AI3755" i="1"/>
  <c r="AI3789" i="1" s="1"/>
  <c r="AI3793" i="1" s="1"/>
  <c r="AI3794" i="1" s="1"/>
  <c r="AN3755" i="1"/>
  <c r="AN3789" i="1" s="1"/>
  <c r="AN3793" i="1" s="1"/>
  <c r="AN3794" i="1" s="1"/>
  <c r="AT3846" i="1"/>
  <c r="AT3880" i="1" s="1"/>
  <c r="AT3884" i="1" s="1"/>
  <c r="AT3885" i="1" s="1"/>
  <c r="AV2801" i="1"/>
  <c r="AV2790" i="1" s="1"/>
  <c r="AE2829" i="1"/>
  <c r="AN2864" i="1"/>
  <c r="AN2853" i="1" s="1"/>
  <c r="AK2917" i="1"/>
  <c r="AH2977" i="1"/>
  <c r="AT2977" i="1"/>
  <c r="AP2977" i="1"/>
  <c r="AV2977" i="1"/>
  <c r="AM3111" i="1"/>
  <c r="AM3110" i="1" s="1"/>
  <c r="AN3132" i="1"/>
  <c r="AN3131" i="1" s="1"/>
  <c r="AE3162" i="1"/>
  <c r="AN3162" i="1"/>
  <c r="AN3161" i="1" s="1"/>
  <c r="AT3279" i="1"/>
  <c r="AT3278" i="1" s="1"/>
  <c r="AV3337" i="1"/>
  <c r="AV3336" i="1" s="1"/>
  <c r="AM3800" i="1"/>
  <c r="AM3835" i="1" s="1"/>
  <c r="AM3839" i="1" s="1"/>
  <c r="AM3840" i="1" s="1"/>
  <c r="AQ3925" i="1"/>
  <c r="AQ3929" i="1" s="1"/>
  <c r="AQ3930" i="1" s="1"/>
  <c r="AU3891" i="1"/>
  <c r="AU3925" i="1" s="1"/>
  <c r="AU3929" i="1" s="1"/>
  <c r="AU3930" i="1" s="1"/>
  <c r="AO4489" i="1"/>
  <c r="AO4529" i="1" s="1"/>
  <c r="AO4533" i="1" s="1"/>
  <c r="AO4534" i="1" s="1"/>
  <c r="AF3180" i="1"/>
  <c r="AL3180" i="1"/>
  <c r="AR3180" i="1"/>
  <c r="AH3297" i="1"/>
  <c r="AN3297" i="1"/>
  <c r="AT3297" i="1"/>
  <c r="AF3297" i="1"/>
  <c r="AL3297" i="1"/>
  <c r="AR3297" i="1"/>
  <c r="AV3435" i="1"/>
  <c r="AV3465" i="1" s="1"/>
  <c r="AV3469" i="1" s="1"/>
  <c r="AV3470" i="1" s="1"/>
  <c r="AO3891" i="1"/>
  <c r="AO3925" i="1" s="1"/>
  <c r="AO3929" i="1" s="1"/>
  <c r="AO3930" i="1" s="1"/>
  <c r="AP3364" i="1"/>
  <c r="AV3364" i="1"/>
  <c r="AL3401" i="1"/>
  <c r="AP3410" i="1"/>
  <c r="AV3410" i="1"/>
  <c r="AP3435" i="1"/>
  <c r="AP3465" i="1" s="1"/>
  <c r="AP3469" i="1" s="1"/>
  <c r="AP3470" i="1" s="1"/>
  <c r="AO3435" i="1"/>
  <c r="AO3465" i="1" s="1"/>
  <c r="AO3469" i="1" s="1"/>
  <c r="AO3470" i="1" s="1"/>
  <c r="AU3435" i="1"/>
  <c r="AU3465" i="1" s="1"/>
  <c r="AU3469" i="1" s="1"/>
  <c r="AU3470" i="1" s="1"/>
  <c r="AH3515" i="1"/>
  <c r="AH3549" i="1" s="1"/>
  <c r="AH3553" i="1" s="1"/>
  <c r="AH3554" i="1" s="1"/>
  <c r="AN3515" i="1"/>
  <c r="AN3549" i="1" s="1"/>
  <c r="AN3553" i="1" s="1"/>
  <c r="AN3554" i="1" s="1"/>
  <c r="AT3515" i="1"/>
  <c r="AT3549" i="1" s="1"/>
  <c r="AT3553" i="1" s="1"/>
  <c r="AT3554" i="1" s="1"/>
  <c r="AF3515" i="1"/>
  <c r="AF3549" i="1" s="1"/>
  <c r="AF3553" i="1" s="1"/>
  <c r="AF3554" i="1" s="1"/>
  <c r="AR3515" i="1"/>
  <c r="AR3549" i="1" s="1"/>
  <c r="AR3553" i="1" s="1"/>
  <c r="AR3554" i="1" s="1"/>
  <c r="AR3609" i="1"/>
  <c r="AR3643" i="1" s="1"/>
  <c r="AR3647" i="1" s="1"/>
  <c r="AR3648" i="1" s="1"/>
  <c r="AP3668" i="1"/>
  <c r="AP3702" i="1" s="1"/>
  <c r="AP3706" i="1" s="1"/>
  <c r="AP3707" i="1" s="1"/>
  <c r="AG3713" i="1"/>
  <c r="AG3744" i="1" s="1"/>
  <c r="AG3748" i="1" s="1"/>
  <c r="AG3749" i="1" s="1"/>
  <c r="AM3713" i="1"/>
  <c r="AM3744" i="1" s="1"/>
  <c r="AM3748" i="1" s="1"/>
  <c r="AM3749" i="1" s="1"/>
  <c r="AS3713" i="1"/>
  <c r="AS3744" i="1" s="1"/>
  <c r="AS3748" i="1" s="1"/>
  <c r="AS3749" i="1" s="1"/>
  <c r="AI3800" i="1"/>
  <c r="AI3835" i="1" s="1"/>
  <c r="AI3839" i="1" s="1"/>
  <c r="AI3840" i="1" s="1"/>
  <c r="AO3800" i="1"/>
  <c r="AO3835" i="1" s="1"/>
  <c r="AO3839" i="1" s="1"/>
  <c r="AO3840" i="1" s="1"/>
  <c r="AU3800" i="1"/>
  <c r="AU3835" i="1" s="1"/>
  <c r="AU3839" i="1" s="1"/>
  <c r="AU3840" i="1" s="1"/>
  <c r="AP3891" i="1"/>
  <c r="AP3925" i="1" s="1"/>
  <c r="AP3929" i="1" s="1"/>
  <c r="AP3930" i="1" s="1"/>
  <c r="AV3891" i="1"/>
  <c r="AV3925" i="1" s="1"/>
  <c r="AV3929" i="1" s="1"/>
  <c r="AV3930" i="1" s="1"/>
  <c r="AH3891" i="1"/>
  <c r="AH3925" i="1" s="1"/>
  <c r="AH3929" i="1" s="1"/>
  <c r="AH3930" i="1" s="1"/>
  <c r="AM3936" i="1"/>
  <c r="AM3969" i="1" s="1"/>
  <c r="AM3973" i="1" s="1"/>
  <c r="AM3974" i="1" s="1"/>
  <c r="AR3936" i="1"/>
  <c r="AR3969" i="1" s="1"/>
  <c r="AR3973" i="1" s="1"/>
  <c r="AR3974" i="1" s="1"/>
  <c r="AP3936" i="1"/>
  <c r="AP3969" i="1" s="1"/>
  <c r="AP3973" i="1" s="1"/>
  <c r="AP3974" i="1" s="1"/>
  <c r="AV3936" i="1"/>
  <c r="AV3969" i="1" s="1"/>
  <c r="AV3973" i="1" s="1"/>
  <c r="AV3974" i="1" s="1"/>
  <c r="AE4038" i="1"/>
  <c r="AK4038" i="1"/>
  <c r="AQ4038" i="1"/>
  <c r="AQ4075" i="1" s="1"/>
  <c r="AQ4079" i="1" s="1"/>
  <c r="AQ4080" i="1" s="1"/>
  <c r="AF4084" i="1"/>
  <c r="AF4121" i="1" s="1"/>
  <c r="AF4125" i="1" s="1"/>
  <c r="AF4126" i="1" s="1"/>
  <c r="AR4084" i="1"/>
  <c r="AR4121" i="1" s="1"/>
  <c r="AR4125" i="1" s="1"/>
  <c r="AR4126" i="1" s="1"/>
  <c r="AP4174" i="1"/>
  <c r="AP4209" i="1" s="1"/>
  <c r="AP4213" i="1" s="1"/>
  <c r="AP4214" i="1" s="1"/>
  <c r="AG4220" i="1"/>
  <c r="AG4252" i="1" s="1"/>
  <c r="AG4256" i="1" s="1"/>
  <c r="AG4257" i="1" s="1"/>
  <c r="AM4220" i="1"/>
  <c r="AM4252" i="1" s="1"/>
  <c r="AM4256" i="1" s="1"/>
  <c r="AM4257" i="1" s="1"/>
  <c r="AS4220" i="1"/>
  <c r="AS4252" i="1" s="1"/>
  <c r="AS4256" i="1" s="1"/>
  <c r="AS4257" i="1" s="1"/>
  <c r="AG3755" i="1"/>
  <c r="AG3789" i="1" s="1"/>
  <c r="AG3793" i="1" s="1"/>
  <c r="AG3794" i="1" s="1"/>
  <c r="AN3936" i="1"/>
  <c r="AN3969" i="1" s="1"/>
  <c r="AN3973" i="1" s="1"/>
  <c r="AN3974" i="1" s="1"/>
  <c r="AF3980" i="1"/>
  <c r="AF4013" i="1" s="1"/>
  <c r="AF4017" i="1" s="1"/>
  <c r="AF4018" i="1" s="1"/>
  <c r="AR3980" i="1"/>
  <c r="AR4013" i="1" s="1"/>
  <c r="AR4017" i="1" s="1"/>
  <c r="AR4018" i="1" s="1"/>
  <c r="AT4220" i="1"/>
  <c r="AT4252" i="1" s="1"/>
  <c r="AT4256" i="1" s="1"/>
  <c r="AT4257" i="1" s="1"/>
  <c r="AP4725" i="1"/>
  <c r="AP4714" i="1" s="1"/>
  <c r="AP4741" i="1" s="1"/>
  <c r="AV4725" i="1"/>
  <c r="AV4714" i="1" s="1"/>
  <c r="AV4741" i="1" s="1"/>
  <c r="AL3476" i="1"/>
  <c r="AL3504" i="1" s="1"/>
  <c r="AL3508" i="1" s="1"/>
  <c r="AL3509" i="1" s="1"/>
  <c r="AH3476" i="1"/>
  <c r="AH3504" i="1" s="1"/>
  <c r="AH3508" i="1" s="1"/>
  <c r="AH3509" i="1" s="1"/>
  <c r="AN3476" i="1"/>
  <c r="AN3504" i="1" s="1"/>
  <c r="AN3508" i="1" s="1"/>
  <c r="AN3509" i="1" s="1"/>
  <c r="AT3476" i="1"/>
  <c r="AT3504" i="1" s="1"/>
  <c r="AT3508" i="1" s="1"/>
  <c r="AT3509" i="1" s="1"/>
  <c r="AG3476" i="1"/>
  <c r="AG3504" i="1" s="1"/>
  <c r="AG3508" i="1" s="1"/>
  <c r="AG3509" i="1" s="1"/>
  <c r="AQ3515" i="1"/>
  <c r="AQ3549" i="1" s="1"/>
  <c r="AQ3553" i="1" s="1"/>
  <c r="AQ3554" i="1" s="1"/>
  <c r="AH3755" i="1"/>
  <c r="AH3789" i="1" s="1"/>
  <c r="AH3793" i="1" s="1"/>
  <c r="AH3794" i="1" s="1"/>
  <c r="AI3846" i="1"/>
  <c r="AI3880" i="1" s="1"/>
  <c r="AI3884" i="1" s="1"/>
  <c r="AI3885" i="1" s="1"/>
  <c r="AL3846" i="1"/>
  <c r="AL3880" i="1" s="1"/>
  <c r="AL3884" i="1" s="1"/>
  <c r="AL3885" i="1" s="1"/>
  <c r="AP3846" i="1"/>
  <c r="AP3880" i="1" s="1"/>
  <c r="AP3884" i="1" s="1"/>
  <c r="AP3885" i="1" s="1"/>
  <c r="AS3891" i="1"/>
  <c r="AS3925" i="1" s="1"/>
  <c r="AS3929" i="1" s="1"/>
  <c r="AS3930" i="1" s="1"/>
  <c r="AT3936" i="1"/>
  <c r="AT3969" i="1" s="1"/>
  <c r="AT3973" i="1" s="1"/>
  <c r="AT3974" i="1" s="1"/>
  <c r="AG3980" i="1"/>
  <c r="AG4013" i="1" s="1"/>
  <c r="AG4017" i="1" s="1"/>
  <c r="AG4018" i="1" s="1"/>
  <c r="AR3401" i="1"/>
  <c r="AG3560" i="1"/>
  <c r="AG3598" i="1" s="1"/>
  <c r="AG3602" i="1" s="1"/>
  <c r="AG3603" i="1" s="1"/>
  <c r="AS3560" i="1"/>
  <c r="AS3598" i="1" s="1"/>
  <c r="AS3602" i="1" s="1"/>
  <c r="AS3603" i="1" s="1"/>
  <c r="AE3609" i="1"/>
  <c r="AV3668" i="1"/>
  <c r="AV3702" i="1" s="1"/>
  <c r="AV3706" i="1" s="1"/>
  <c r="AV3707" i="1" s="1"/>
  <c r="AF3668" i="1"/>
  <c r="AF3702" i="1" s="1"/>
  <c r="AF3706" i="1" s="1"/>
  <c r="AF3707" i="1" s="1"/>
  <c r="AP3755" i="1"/>
  <c r="AP3789" i="1" s="1"/>
  <c r="AP3793" i="1" s="1"/>
  <c r="AP3794" i="1" s="1"/>
  <c r="AV3755" i="1"/>
  <c r="AV3789" i="1" s="1"/>
  <c r="AV3793" i="1" s="1"/>
  <c r="AV3794" i="1" s="1"/>
  <c r="AT3891" i="1"/>
  <c r="AT3925" i="1" s="1"/>
  <c r="AT3929" i="1" s="1"/>
  <c r="AT3930" i="1" s="1"/>
  <c r="AH3936" i="1"/>
  <c r="AH3969" i="1" s="1"/>
  <c r="AH3973" i="1" s="1"/>
  <c r="AH3974" i="1" s="1"/>
  <c r="AL3980" i="1"/>
  <c r="AL4013" i="1" s="1"/>
  <c r="AL4017" i="1" s="1"/>
  <c r="AL4018" i="1" s="1"/>
  <c r="AQ4398" i="1"/>
  <c r="AQ4434" i="1" s="1"/>
  <c r="AQ4438" i="1" s="1"/>
  <c r="AQ4439" i="1" s="1"/>
  <c r="AI3364" i="1"/>
  <c r="AO3364" i="1"/>
  <c r="AU3364" i="1"/>
  <c r="AQ3476" i="1"/>
  <c r="AQ3504" i="1" s="1"/>
  <c r="AQ3508" i="1" s="1"/>
  <c r="AQ3509" i="1" s="1"/>
  <c r="AH3560" i="1"/>
  <c r="AH3598" i="1" s="1"/>
  <c r="AH3602" i="1" s="1"/>
  <c r="AH3603" i="1" s="1"/>
  <c r="AT3560" i="1"/>
  <c r="AT3598" i="1" s="1"/>
  <c r="AT3602" i="1" s="1"/>
  <c r="AT3603" i="1" s="1"/>
  <c r="AO3560" i="1"/>
  <c r="AO3598" i="1" s="1"/>
  <c r="AO3602" i="1" s="1"/>
  <c r="AO3603" i="1" s="1"/>
  <c r="AU3560" i="1"/>
  <c r="AU3598" i="1" s="1"/>
  <c r="AU3602" i="1" s="1"/>
  <c r="AU3603" i="1" s="1"/>
  <c r="AM3609" i="1"/>
  <c r="AM3643" i="1" s="1"/>
  <c r="AM3647" i="1" s="1"/>
  <c r="AM3648" i="1" s="1"/>
  <c r="AS3609" i="1"/>
  <c r="AS3643" i="1" s="1"/>
  <c r="AS3647" i="1" s="1"/>
  <c r="AS3648" i="1" s="1"/>
  <c r="AI3668" i="1"/>
  <c r="AI3702" i="1" s="1"/>
  <c r="AI3706" i="1" s="1"/>
  <c r="AI3707" i="1" s="1"/>
  <c r="AO3668" i="1"/>
  <c r="AO3702" i="1" s="1"/>
  <c r="AO3706" i="1" s="1"/>
  <c r="AO3707" i="1" s="1"/>
  <c r="AU3668" i="1"/>
  <c r="AU3702" i="1" s="1"/>
  <c r="AU3706" i="1" s="1"/>
  <c r="AU3707" i="1" s="1"/>
  <c r="AT3755" i="1"/>
  <c r="AT3789" i="1" s="1"/>
  <c r="AT3793" i="1" s="1"/>
  <c r="AT3794" i="1" s="1"/>
  <c r="AH3800" i="1"/>
  <c r="AH3835" i="1" s="1"/>
  <c r="AH3839" i="1" s="1"/>
  <c r="AH3840" i="1" s="1"/>
  <c r="AT3800" i="1"/>
  <c r="AT3835" i="1" s="1"/>
  <c r="AT3839" i="1" s="1"/>
  <c r="AT3840" i="1" s="1"/>
  <c r="AU3846" i="1"/>
  <c r="AU3880" i="1" s="1"/>
  <c r="AU3884" i="1" s="1"/>
  <c r="AU3885" i="1" s="1"/>
  <c r="AH3846" i="1"/>
  <c r="AH3880" i="1" s="1"/>
  <c r="AH3884" i="1" s="1"/>
  <c r="AH3885" i="1" s="1"/>
  <c r="AM3891" i="1"/>
  <c r="AM3925" i="1" s="1"/>
  <c r="AM3929" i="1" s="1"/>
  <c r="AM3930" i="1" s="1"/>
  <c r="AV4038" i="1"/>
  <c r="AV4075" i="1" s="1"/>
  <c r="AV4079" i="1" s="1"/>
  <c r="AV4080" i="1" s="1"/>
  <c r="AH4220" i="1"/>
  <c r="AH4252" i="1" s="1"/>
  <c r="AH4256" i="1" s="1"/>
  <c r="AH4257" i="1" s="1"/>
  <c r="AH4626" i="1"/>
  <c r="AH4655" i="1" s="1"/>
  <c r="AH4659" i="1" s="1"/>
  <c r="AH4660" i="1" s="1"/>
  <c r="AG3936" i="1"/>
  <c r="AG3969" i="1" s="1"/>
  <c r="AG3973" i="1" s="1"/>
  <c r="AG3974" i="1" s="1"/>
  <c r="AS3936" i="1"/>
  <c r="AS3969" i="1" s="1"/>
  <c r="AS3973" i="1" s="1"/>
  <c r="AS3974" i="1" s="1"/>
  <c r="AP3980" i="1"/>
  <c r="AP4013" i="1" s="1"/>
  <c r="AP4017" i="1" s="1"/>
  <c r="AP4018" i="1" s="1"/>
  <c r="AI4038" i="1"/>
  <c r="AI4075" i="1" s="1"/>
  <c r="AI4079" i="1" s="1"/>
  <c r="AI4080" i="1" s="1"/>
  <c r="AO4038" i="1"/>
  <c r="AO4075" i="1" s="1"/>
  <c r="AO4079" i="1" s="1"/>
  <c r="AO4080" i="1" s="1"/>
  <c r="AU4038" i="1"/>
  <c r="AU4075" i="1" s="1"/>
  <c r="AU4079" i="1" s="1"/>
  <c r="AU4080" i="1" s="1"/>
  <c r="AI4130" i="1"/>
  <c r="AI4163" i="1" s="1"/>
  <c r="AI4167" i="1" s="1"/>
  <c r="AI4168" i="1" s="1"/>
  <c r="AO4130" i="1"/>
  <c r="AO4163" i="1" s="1"/>
  <c r="AO4167" i="1" s="1"/>
  <c r="AO4168" i="1" s="1"/>
  <c r="AU4130" i="1"/>
  <c r="AU4163" i="1" s="1"/>
  <c r="AU4167" i="1" s="1"/>
  <c r="AU4168" i="1" s="1"/>
  <c r="AG4352" i="1"/>
  <c r="AG4387" i="1" s="1"/>
  <c r="AG4391" i="1" s="1"/>
  <c r="AG4392" i="1" s="1"/>
  <c r="AT4352" i="1"/>
  <c r="AT4387" i="1" s="1"/>
  <c r="AT4391" i="1" s="1"/>
  <c r="AT4392" i="1" s="1"/>
  <c r="AN4398" i="1"/>
  <c r="AN4434" i="1" s="1"/>
  <c r="AN4438" i="1" s="1"/>
  <c r="AN4439" i="1" s="1"/>
  <c r="AL4398" i="1"/>
  <c r="AL4434" i="1" s="1"/>
  <c r="AL4438" i="1" s="1"/>
  <c r="AL4439" i="1" s="1"/>
  <c r="AU4444" i="1"/>
  <c r="AU4478" i="1" s="1"/>
  <c r="AU4482" i="1" s="1"/>
  <c r="AU4483" i="1" s="1"/>
  <c r="AI4540" i="1"/>
  <c r="AI4570" i="1" s="1"/>
  <c r="AI4574" i="1" s="1"/>
  <c r="AI4575" i="1" s="1"/>
  <c r="AU4540" i="1"/>
  <c r="AU4570" i="1" s="1"/>
  <c r="AU4574" i="1" s="1"/>
  <c r="AU4575" i="1" s="1"/>
  <c r="AL4626" i="1"/>
  <c r="AL4655" i="1" s="1"/>
  <c r="AL4659" i="1" s="1"/>
  <c r="AL4660" i="1" s="1"/>
  <c r="AF4626" i="1"/>
  <c r="AF4655" i="1" s="1"/>
  <c r="AF4659" i="1" s="1"/>
  <c r="AF4660" i="1" s="1"/>
  <c r="AR4398" i="1"/>
  <c r="AR4434" i="1" s="1"/>
  <c r="AR4438" i="1" s="1"/>
  <c r="AR4439" i="1" s="1"/>
  <c r="AO4540" i="1"/>
  <c r="AO4570" i="1" s="1"/>
  <c r="AO4574" i="1" s="1"/>
  <c r="AO4575" i="1" s="1"/>
  <c r="AR4626" i="1"/>
  <c r="AR4655" i="1" s="1"/>
  <c r="AR4659" i="1" s="1"/>
  <c r="AR4660" i="1" s="1"/>
  <c r="AN4084" i="1"/>
  <c r="AN4121" i="1" s="1"/>
  <c r="AN4125" i="1" s="1"/>
  <c r="AN4126" i="1" s="1"/>
  <c r="AK4220" i="1"/>
  <c r="AQ4220" i="1"/>
  <c r="AQ4252" i="1" s="1"/>
  <c r="AQ4256" i="1" s="1"/>
  <c r="AQ4257" i="1" s="1"/>
  <c r="AK4307" i="1"/>
  <c r="AQ4307" i="1"/>
  <c r="AQ4341" i="1" s="1"/>
  <c r="AQ4345" i="1" s="1"/>
  <c r="AQ4346" i="1" s="1"/>
  <c r="AM4352" i="1"/>
  <c r="AM4387" i="1" s="1"/>
  <c r="AM4391" i="1" s="1"/>
  <c r="AM4392" i="1" s="1"/>
  <c r="AM4489" i="1"/>
  <c r="AM4529" i="1" s="1"/>
  <c r="AM4533" i="1" s="1"/>
  <c r="AM4534" i="1" s="1"/>
  <c r="AF4725" i="1"/>
  <c r="AF4714" i="1" s="1"/>
  <c r="AF4741" i="1" s="1"/>
  <c r="AL4725" i="1"/>
  <c r="AL4714" i="1" s="1"/>
  <c r="AL4741" i="1" s="1"/>
  <c r="AR4725" i="1"/>
  <c r="AR4714" i="1" s="1"/>
  <c r="AR4741" i="1" s="1"/>
  <c r="AG4038" i="1"/>
  <c r="AM4038" i="1"/>
  <c r="AM4075" i="1" s="1"/>
  <c r="AM4079" i="1" s="1"/>
  <c r="AM4080" i="1" s="1"/>
  <c r="AS4038" i="1"/>
  <c r="AG4130" i="1"/>
  <c r="AG4163" i="1" s="1"/>
  <c r="AG4167" i="1" s="1"/>
  <c r="AG4168" i="1" s="1"/>
  <c r="AM4130" i="1"/>
  <c r="AM4163" i="1" s="1"/>
  <c r="AM4167" i="1" s="1"/>
  <c r="AM4168" i="1" s="1"/>
  <c r="AS4130" i="1"/>
  <c r="AS4163" i="1" s="1"/>
  <c r="AS4167" i="1" s="1"/>
  <c r="AS4168" i="1" s="1"/>
  <c r="AP4263" i="1"/>
  <c r="AP4296" i="1" s="1"/>
  <c r="AP4300" i="1" s="1"/>
  <c r="AP4301" i="1" s="1"/>
  <c r="AO4307" i="1"/>
  <c r="AO4341" i="1" s="1"/>
  <c r="AO4345" i="1" s="1"/>
  <c r="AO4346" i="1" s="1"/>
  <c r="AS4352" i="1"/>
  <c r="AS4387" i="1" s="1"/>
  <c r="AS4391" i="1" s="1"/>
  <c r="AS4392" i="1" s="1"/>
  <c r="AN4352" i="1"/>
  <c r="AN4387" i="1" s="1"/>
  <c r="AN4391" i="1" s="1"/>
  <c r="AN4392" i="1" s="1"/>
  <c r="AG4444" i="1"/>
  <c r="AG4478" i="1" s="1"/>
  <c r="AG4482" i="1" s="1"/>
  <c r="AG4483" i="1" s="1"/>
  <c r="AM4444" i="1"/>
  <c r="AM4478" i="1" s="1"/>
  <c r="AM4482" i="1" s="1"/>
  <c r="AM4483" i="1" s="1"/>
  <c r="AS4444" i="1"/>
  <c r="AS4478" i="1" s="1"/>
  <c r="AS4482" i="1" s="1"/>
  <c r="AS4483" i="1" s="1"/>
  <c r="AN4581" i="1"/>
  <c r="AN4615" i="1" s="1"/>
  <c r="AN4619" i="1" s="1"/>
  <c r="AN4620" i="1" s="1"/>
  <c r="AI3980" i="1"/>
  <c r="AI4013" i="1" s="1"/>
  <c r="AI4017" i="1" s="1"/>
  <c r="AI4018" i="1" s="1"/>
  <c r="AO3980" i="1"/>
  <c r="AO4013" i="1" s="1"/>
  <c r="AO4017" i="1" s="1"/>
  <c r="AO4018" i="1" s="1"/>
  <c r="AU3980" i="1"/>
  <c r="AU4013" i="1" s="1"/>
  <c r="AU4017" i="1" s="1"/>
  <c r="AU4018" i="1" s="1"/>
  <c r="AH4038" i="1"/>
  <c r="AN4038" i="1"/>
  <c r="AT4038" i="1"/>
  <c r="AL4038" i="1"/>
  <c r="AL4075" i="1" s="1"/>
  <c r="AL4079" i="1" s="1"/>
  <c r="AL4080" i="1" s="1"/>
  <c r="AR4038" i="1"/>
  <c r="AH4130" i="1"/>
  <c r="AH4163" i="1" s="1"/>
  <c r="AH4167" i="1" s="1"/>
  <c r="AH4168" i="1" s="1"/>
  <c r="AN4130" i="1"/>
  <c r="AN4163" i="1" s="1"/>
  <c r="AN4167" i="1" s="1"/>
  <c r="AN4168" i="1" s="1"/>
  <c r="AT4130" i="1"/>
  <c r="AT4163" i="1" s="1"/>
  <c r="AT4167" i="1" s="1"/>
  <c r="AT4168" i="1" s="1"/>
  <c r="AL4130" i="1"/>
  <c r="AL4163" i="1" s="1"/>
  <c r="AL4167" i="1" s="1"/>
  <c r="AL4168" i="1" s="1"/>
  <c r="AR4130" i="1"/>
  <c r="AR4163" i="1" s="1"/>
  <c r="AR4167" i="1" s="1"/>
  <c r="AR4168" i="1" s="1"/>
  <c r="AF4174" i="1"/>
  <c r="AF4209" i="1" s="1"/>
  <c r="AF4213" i="1" s="1"/>
  <c r="AF4214" i="1" s="1"/>
  <c r="AL4174" i="1"/>
  <c r="AL4209" i="1" s="1"/>
  <c r="AL4213" i="1" s="1"/>
  <c r="AL4214" i="1" s="1"/>
  <c r="AR4174" i="1"/>
  <c r="AR4209" i="1" s="1"/>
  <c r="AR4213" i="1" s="1"/>
  <c r="AR4214" i="1" s="1"/>
  <c r="AQ4263" i="1"/>
  <c r="AQ4296" i="1" s="1"/>
  <c r="AQ4300" i="1" s="1"/>
  <c r="AQ4301" i="1" s="1"/>
  <c r="AE4398" i="1"/>
  <c r="AK4398" i="1"/>
  <c r="AR4444" i="1"/>
  <c r="AR4478" i="1" s="1"/>
  <c r="AR4482" i="1" s="1"/>
  <c r="AR4483" i="1" s="1"/>
  <c r="AH4444" i="1"/>
  <c r="AH4478" i="1" s="1"/>
  <c r="AH4482" i="1" s="1"/>
  <c r="AH4483" i="1" s="1"/>
  <c r="AN4444" i="1"/>
  <c r="AN4478" i="1" s="1"/>
  <c r="AN4482" i="1" s="1"/>
  <c r="AN4483" i="1" s="1"/>
  <c r="AT4444" i="1"/>
  <c r="AT4478" i="1" s="1"/>
  <c r="AT4482" i="1" s="1"/>
  <c r="AT4483" i="1" s="1"/>
  <c r="AF4540" i="1"/>
  <c r="AF4570" i="1" s="1"/>
  <c r="AF4574" i="1" s="1"/>
  <c r="AF4575" i="1" s="1"/>
  <c r="AP4666" i="1"/>
  <c r="AP4696" i="1" s="1"/>
  <c r="AP4700" i="1" s="1"/>
  <c r="AP4701" i="1" s="1"/>
  <c r="AV4666" i="1"/>
  <c r="AV4696" i="1" s="1"/>
  <c r="AV4700" i="1" s="1"/>
  <c r="AV4701" i="1" s="1"/>
  <c r="AE4725" i="1"/>
  <c r="AI4307" i="1"/>
  <c r="AI4341" i="1" s="1"/>
  <c r="AI4345" i="1" s="1"/>
  <c r="AI4346" i="1" s="1"/>
  <c r="AU4307" i="1"/>
  <c r="AU4341" i="1" s="1"/>
  <c r="AU4345" i="1" s="1"/>
  <c r="AU4346" i="1" s="1"/>
  <c r="AK4352" i="1"/>
  <c r="AQ4352" i="1"/>
  <c r="AQ4387" i="1" s="1"/>
  <c r="AQ4391" i="1" s="1"/>
  <c r="AQ4392" i="1" s="1"/>
  <c r="AT4398" i="1"/>
  <c r="AT4434" i="1" s="1"/>
  <c r="AT4438" i="1" s="1"/>
  <c r="AT4439" i="1" s="1"/>
  <c r="AO4444" i="1"/>
  <c r="AO4478" i="1" s="1"/>
  <c r="AO4482" i="1" s="1"/>
  <c r="AO4483" i="1" s="1"/>
  <c r="AT4489" i="1"/>
  <c r="AT4529" i="1" s="1"/>
  <c r="AT4533" i="1" s="1"/>
  <c r="AT4534" i="1" s="1"/>
  <c r="AI4626" i="1"/>
  <c r="AI4655" i="1" s="1"/>
  <c r="AI4659" i="1" s="1"/>
  <c r="AI4660" i="1" s="1"/>
  <c r="AO4626" i="1"/>
  <c r="AO4655" i="1" s="1"/>
  <c r="AO4659" i="1" s="1"/>
  <c r="AO4660" i="1" s="1"/>
  <c r="AU4626" i="1"/>
  <c r="AU4655" i="1" s="1"/>
  <c r="AU4659" i="1" s="1"/>
  <c r="AU4660" i="1" s="1"/>
  <c r="AM4626" i="1"/>
  <c r="AM4655" i="1" s="1"/>
  <c r="AM4659" i="1" s="1"/>
  <c r="AM4660" i="1" s="1"/>
  <c r="AS4626" i="1"/>
  <c r="AS4655" i="1" s="1"/>
  <c r="AS4659" i="1" s="1"/>
  <c r="AS4660" i="1" s="1"/>
  <c r="AG4666" i="1"/>
  <c r="AG4696" i="1" s="1"/>
  <c r="AG4700" i="1" s="1"/>
  <c r="AG4701" i="1" s="1"/>
  <c r="AM4666" i="1"/>
  <c r="AM4696" i="1" s="1"/>
  <c r="AM4700" i="1" s="1"/>
  <c r="AM4701" i="1" s="1"/>
  <c r="AS4666" i="1"/>
  <c r="AS4696" i="1" s="1"/>
  <c r="AS4700" i="1" s="1"/>
  <c r="AS4701" i="1" s="1"/>
  <c r="AE4666" i="1"/>
  <c r="AQ4666" i="1"/>
  <c r="AQ4696" i="1" s="1"/>
  <c r="AQ4700" i="1" s="1"/>
  <c r="AQ4701" i="1" s="1"/>
  <c r="AI4398" i="1"/>
  <c r="AI4434" i="1" s="1"/>
  <c r="AI4438" i="1" s="1"/>
  <c r="AI4439" i="1" s="1"/>
  <c r="AO4398" i="1"/>
  <c r="AO4434" i="1" s="1"/>
  <c r="AO4438" i="1" s="1"/>
  <c r="AO4439" i="1" s="1"/>
  <c r="AU4398" i="1"/>
  <c r="AU4434" i="1" s="1"/>
  <c r="AU4438" i="1" s="1"/>
  <c r="AU4439" i="1" s="1"/>
  <c r="AG4398" i="1"/>
  <c r="AG4434" i="1" s="1"/>
  <c r="AG4438" i="1" s="1"/>
  <c r="AG4439" i="1" s="1"/>
  <c r="AS4398" i="1"/>
  <c r="AS4434" i="1" s="1"/>
  <c r="AS4438" i="1" s="1"/>
  <c r="AS4439" i="1" s="1"/>
  <c r="AP4444" i="1"/>
  <c r="AP4478" i="1" s="1"/>
  <c r="AP4482" i="1" s="1"/>
  <c r="AP4483" i="1" s="1"/>
  <c r="AG4540" i="1"/>
  <c r="AG4570" i="1" s="1"/>
  <c r="AG4574" i="1" s="1"/>
  <c r="AG4575" i="1" s="1"/>
  <c r="AM4540" i="1"/>
  <c r="AM4570" i="1" s="1"/>
  <c r="AM4574" i="1" s="1"/>
  <c r="AM4575" i="1" s="1"/>
  <c r="AS4540" i="1"/>
  <c r="AS4570" i="1" s="1"/>
  <c r="AS4574" i="1" s="1"/>
  <c r="AS4575" i="1" s="1"/>
  <c r="AK4540" i="1"/>
  <c r="AQ4540" i="1"/>
  <c r="AQ4570" i="1" s="1"/>
  <c r="AQ4574" i="1" s="1"/>
  <c r="AQ4575" i="1" s="1"/>
  <c r="AP4626" i="1"/>
  <c r="AP4655" i="1" s="1"/>
  <c r="AP4659" i="1" s="1"/>
  <c r="AP4660" i="1" s="1"/>
  <c r="AV4626" i="1"/>
  <c r="AV4655" i="1" s="1"/>
  <c r="AV4659" i="1" s="1"/>
  <c r="AV4660" i="1" s="1"/>
  <c r="AN4626" i="1"/>
  <c r="AN4655" i="1" s="1"/>
  <c r="AN4659" i="1" s="1"/>
  <c r="AN4660" i="1" s="1"/>
  <c r="AT4626" i="1"/>
  <c r="AT4655" i="1" s="1"/>
  <c r="AT4659" i="1" s="1"/>
  <c r="AT4660" i="1" s="1"/>
  <c r="AK4725" i="1"/>
  <c r="AR4352" i="1"/>
  <c r="AR4387" i="1" s="1"/>
  <c r="AR4391" i="1" s="1"/>
  <c r="AR4392" i="1" s="1"/>
  <c r="AN4489" i="1"/>
  <c r="AN4529" i="1" s="1"/>
  <c r="AN4533" i="1" s="1"/>
  <c r="AN4534" i="1" s="1"/>
  <c r="AH4540" i="1"/>
  <c r="AH4570" i="1" s="1"/>
  <c r="AH4574" i="1" s="1"/>
  <c r="AH4575" i="1" s="1"/>
  <c r="AN4540" i="1"/>
  <c r="AN4570" i="1" s="1"/>
  <c r="AN4574" i="1" s="1"/>
  <c r="AN4575" i="1" s="1"/>
  <c r="AT4540" i="1"/>
  <c r="AT4570" i="1" s="1"/>
  <c r="AT4574" i="1" s="1"/>
  <c r="AT4575" i="1" s="1"/>
  <c r="AL4540" i="1"/>
  <c r="AL4570" i="1" s="1"/>
  <c r="AL4574" i="1" s="1"/>
  <c r="AL4575" i="1" s="1"/>
  <c r="AO4581" i="1"/>
  <c r="AO4615" i="1" s="1"/>
  <c r="AO4619" i="1" s="1"/>
  <c r="AO4620" i="1" s="1"/>
  <c r="AQ4626" i="1"/>
  <c r="AQ4655" i="1" s="1"/>
  <c r="AQ4659" i="1" s="1"/>
  <c r="AQ4660" i="1" s="1"/>
  <c r="AH4666" i="1"/>
  <c r="AH4696" i="1" s="1"/>
  <c r="AH4700" i="1" s="1"/>
  <c r="AH4701" i="1" s="1"/>
  <c r="AN4666" i="1"/>
  <c r="AN4696" i="1" s="1"/>
  <c r="AN4700" i="1" s="1"/>
  <c r="AN4701" i="1" s="1"/>
  <c r="AT4666" i="1"/>
  <c r="AT4696" i="1" s="1"/>
  <c r="AT4700" i="1" s="1"/>
  <c r="AT4701" i="1" s="1"/>
  <c r="AL4666" i="1"/>
  <c r="AL4696" i="1" s="1"/>
  <c r="AL4700" i="1" s="1"/>
  <c r="AL4701" i="1" s="1"/>
  <c r="AR4666" i="1"/>
  <c r="AR4696" i="1" s="1"/>
  <c r="AR4700" i="1" s="1"/>
  <c r="AR4701" i="1" s="1"/>
  <c r="AM172" i="1"/>
  <c r="AM201" i="1" s="1"/>
  <c r="AM205" i="1" s="1"/>
  <c r="AM206" i="1" s="1"/>
  <c r="AF498" i="1"/>
  <c r="AF528" i="1" s="1"/>
  <c r="AF532" i="1" s="1"/>
  <c r="AF533" i="1" s="1"/>
  <c r="AL498" i="1"/>
  <c r="AL528" i="1" s="1"/>
  <c r="AL532" i="1" s="1"/>
  <c r="AL533" i="1" s="1"/>
  <c r="AR498" i="1"/>
  <c r="AR528" i="1" s="1"/>
  <c r="AR532" i="1" s="1"/>
  <c r="AR533" i="1" s="1"/>
  <c r="AH580" i="1"/>
  <c r="AH611" i="1" s="1"/>
  <c r="AH615" i="1" s="1"/>
  <c r="AH616" i="1" s="1"/>
  <c r="AN580" i="1"/>
  <c r="AN611" i="1" s="1"/>
  <c r="AN615" i="1" s="1"/>
  <c r="AN616" i="1" s="1"/>
  <c r="AT580" i="1"/>
  <c r="AT611" i="1" s="1"/>
  <c r="AT615" i="1" s="1"/>
  <c r="AT616" i="1" s="1"/>
  <c r="AQ853" i="1"/>
  <c r="AQ857" i="1" s="1"/>
  <c r="AQ858" i="1" s="1"/>
  <c r="AQ864" i="1"/>
  <c r="AQ894" i="1" s="1"/>
  <c r="AQ898" i="1" s="1"/>
  <c r="AQ899" i="1" s="1"/>
  <c r="AN905" i="1"/>
  <c r="AN932" i="1" s="1"/>
  <c r="AN936" i="1" s="1"/>
  <c r="AN937" i="1" s="1"/>
  <c r="AT905" i="1"/>
  <c r="AT932" i="1" s="1"/>
  <c r="AT936" i="1" s="1"/>
  <c r="AT937" i="1" s="1"/>
  <c r="AN773" i="1"/>
  <c r="AN777" i="1" s="1"/>
  <c r="AN778" i="1" s="1"/>
  <c r="AQ1108" i="1"/>
  <c r="AQ1138" i="1" s="1"/>
  <c r="AQ1142" i="1" s="1"/>
  <c r="AQ1143" i="1" s="1"/>
  <c r="AL82" i="1"/>
  <c r="AL83" i="1" s="1"/>
  <c r="AL365" i="1"/>
  <c r="AL369" i="1" s="1"/>
  <c r="AL370" i="1" s="1"/>
  <c r="AF376" i="1"/>
  <c r="AF404" i="1" s="1"/>
  <c r="AF408" i="1" s="1"/>
  <c r="AF409" i="1" s="1"/>
  <c r="AL376" i="1"/>
  <c r="AL404" i="1" s="1"/>
  <c r="AL408" i="1" s="1"/>
  <c r="AL409" i="1" s="1"/>
  <c r="AR376" i="1"/>
  <c r="AR404" i="1" s="1"/>
  <c r="AR408" i="1" s="1"/>
  <c r="AR409" i="1" s="1"/>
  <c r="AE853" i="1"/>
  <c r="AI251" i="1"/>
  <c r="AI281" i="1" s="1"/>
  <c r="AI285" i="1" s="1"/>
  <c r="AI286" i="1" s="1"/>
  <c r="AO251" i="1"/>
  <c r="AO281" i="1" s="1"/>
  <c r="AO285" i="1" s="1"/>
  <c r="AO286" i="1" s="1"/>
  <c r="AU251" i="1"/>
  <c r="AU281" i="1" s="1"/>
  <c r="AU285" i="1" s="1"/>
  <c r="AU286" i="1" s="1"/>
  <c r="AH415" i="1"/>
  <c r="AH442" i="1" s="1"/>
  <c r="AH446" i="1" s="1"/>
  <c r="AH447" i="1" s="1"/>
  <c r="AN415" i="1"/>
  <c r="AN442" i="1" s="1"/>
  <c r="AN446" i="1" s="1"/>
  <c r="AN447" i="1" s="1"/>
  <c r="AT415" i="1"/>
  <c r="AT442" i="1" s="1"/>
  <c r="AT446" i="1" s="1"/>
  <c r="AT447" i="1" s="1"/>
  <c r="AG943" i="1"/>
  <c r="AG973" i="1" s="1"/>
  <c r="AG977" i="1" s="1"/>
  <c r="AG978" i="1" s="1"/>
  <c r="AM943" i="1"/>
  <c r="AM973" i="1" s="1"/>
  <c r="AM977" i="1" s="1"/>
  <c r="AM978" i="1" s="1"/>
  <c r="AS943" i="1"/>
  <c r="AS973" i="1" s="1"/>
  <c r="AS977" i="1" s="1"/>
  <c r="AS978" i="1" s="1"/>
  <c r="AU1108" i="1"/>
  <c r="AU1138" i="1" s="1"/>
  <c r="AU1142" i="1" s="1"/>
  <c r="AU1143" i="1" s="1"/>
  <c r="AH8" i="1"/>
  <c r="AH6" i="1" s="1"/>
  <c r="AN8" i="1"/>
  <c r="AN6" i="1" s="1"/>
  <c r="AT8" i="1"/>
  <c r="AT6" i="1" s="1"/>
  <c r="AH14" i="1"/>
  <c r="AN14" i="1"/>
  <c r="AT14" i="1"/>
  <c r="AS1149" i="1"/>
  <c r="AS1180" i="1" s="1"/>
  <c r="AS1184" i="1" s="1"/>
  <c r="AS1185" i="1" s="1"/>
  <c r="AK1191" i="1"/>
  <c r="AR1304" i="1"/>
  <c r="AR1308" i="1" s="1"/>
  <c r="AR1309" i="1" s="1"/>
  <c r="AH1683" i="1"/>
  <c r="AH1716" i="1" s="1"/>
  <c r="AH1720" i="1" s="1"/>
  <c r="AH1721" i="1" s="1"/>
  <c r="AN1683" i="1"/>
  <c r="AN1716" i="1" s="1"/>
  <c r="AN1720" i="1" s="1"/>
  <c r="AN1721" i="1" s="1"/>
  <c r="AT1683" i="1"/>
  <c r="AT1716" i="1" s="1"/>
  <c r="AT1720" i="1" s="1"/>
  <c r="AT1721" i="1" s="1"/>
  <c r="AE2069" i="1"/>
  <c r="AQ2069" i="1"/>
  <c r="AQ2099" i="1" s="1"/>
  <c r="AQ2103" i="1" s="1"/>
  <c r="AQ2104" i="1" s="1"/>
  <c r="AM1149" i="1"/>
  <c r="AM1180" i="1" s="1"/>
  <c r="AM1184" i="1" s="1"/>
  <c r="AM1185" i="1" s="1"/>
  <c r="AT1273" i="1"/>
  <c r="AT1304" i="1" s="1"/>
  <c r="AT1308" i="1" s="1"/>
  <c r="AT1309" i="1" s="1"/>
  <c r="AH1757" i="1"/>
  <c r="AH1761" i="1" s="1"/>
  <c r="AH1762" i="1" s="1"/>
  <c r="AI1852" i="1"/>
  <c r="AI1882" i="1" s="1"/>
  <c r="AI1886" i="1" s="1"/>
  <c r="AI1887" i="1" s="1"/>
  <c r="AO1852" i="1"/>
  <c r="AO1882" i="1" s="1"/>
  <c r="AO1886" i="1" s="1"/>
  <c r="AO1887" i="1" s="1"/>
  <c r="AU1852" i="1"/>
  <c r="AU1882" i="1" s="1"/>
  <c r="AU1886" i="1" s="1"/>
  <c r="AU1887" i="1" s="1"/>
  <c r="AI1978" i="1"/>
  <c r="AO1978" i="1"/>
  <c r="AU1978" i="1"/>
  <c r="AL2491" i="1"/>
  <c r="AL2522" i="1" s="1"/>
  <c r="AL2531" i="1" s="1"/>
  <c r="AF31" i="1"/>
  <c r="AF30" i="1" s="1"/>
  <c r="AV2446" i="1"/>
  <c r="AV2476" i="1" s="1"/>
  <c r="AH2522" i="1"/>
  <c r="AH2531" i="1" s="1"/>
  <c r="AE8" i="1"/>
  <c r="AK8" i="1"/>
  <c r="AQ8" i="1"/>
  <c r="AQ6" i="1" s="1"/>
  <c r="AO27" i="1"/>
  <c r="AO26" i="1" s="1"/>
  <c r="AG31" i="1"/>
  <c r="AG30" i="1" s="1"/>
  <c r="AH1521" i="1"/>
  <c r="AT1566" i="1"/>
  <c r="AF8" i="1"/>
  <c r="AF6" i="1" s="1"/>
  <c r="AQ1191" i="1"/>
  <c r="AQ1221" i="1" s="1"/>
  <c r="AQ1225" i="1" s="1"/>
  <c r="AQ1226" i="1" s="1"/>
  <c r="AF1191" i="1"/>
  <c r="AF1221" i="1" s="1"/>
  <c r="AF1225" i="1" s="1"/>
  <c r="AF1226" i="1" s="1"/>
  <c r="AL1191" i="1"/>
  <c r="AL1221" i="1" s="1"/>
  <c r="AL1225" i="1" s="1"/>
  <c r="AL1226" i="1" s="1"/>
  <c r="AR1191" i="1"/>
  <c r="AR1221" i="1" s="1"/>
  <c r="AR1225" i="1" s="1"/>
  <c r="AR1226" i="1" s="1"/>
  <c r="AF1315" i="1"/>
  <c r="AF1346" i="1" s="1"/>
  <c r="AF1350" i="1" s="1"/>
  <c r="AF1351" i="1" s="1"/>
  <c r="AL1315" i="1"/>
  <c r="AL1346" i="1" s="1"/>
  <c r="AL1350" i="1" s="1"/>
  <c r="AL1351" i="1" s="1"/>
  <c r="AR1315" i="1"/>
  <c r="AR1346" i="1" s="1"/>
  <c r="AR1350" i="1" s="1"/>
  <c r="AR1351" i="1" s="1"/>
  <c r="AH1810" i="1"/>
  <c r="AH1841" i="1" s="1"/>
  <c r="AH1845" i="1" s="1"/>
  <c r="AH1846" i="1" s="1"/>
  <c r="AN1810" i="1"/>
  <c r="AN1841" i="1" s="1"/>
  <c r="AN1845" i="1" s="1"/>
  <c r="AN1846" i="1" s="1"/>
  <c r="AT1810" i="1"/>
  <c r="AT1841" i="1" s="1"/>
  <c r="AT1845" i="1" s="1"/>
  <c r="AT1846" i="1" s="1"/>
  <c r="AF1852" i="1"/>
  <c r="AF1882" i="1" s="1"/>
  <c r="AF1886" i="1" s="1"/>
  <c r="AF1887" i="1" s="1"/>
  <c r="AL1852" i="1"/>
  <c r="AL1882" i="1" s="1"/>
  <c r="AL1886" i="1" s="1"/>
  <c r="AL1887" i="1" s="1"/>
  <c r="AR1852" i="1"/>
  <c r="AR1882" i="1" s="1"/>
  <c r="AR1886" i="1" s="1"/>
  <c r="AR1887" i="1" s="1"/>
  <c r="AF1978" i="1"/>
  <c r="AL1978" i="1"/>
  <c r="AR1978" i="1"/>
  <c r="AH2194" i="1"/>
  <c r="AH2225" i="1" s="1"/>
  <c r="AN2194" i="1"/>
  <c r="AN2225" i="1" s="1"/>
  <c r="AT2194" i="1"/>
  <c r="AT2225" i="1" s="1"/>
  <c r="AG8" i="1"/>
  <c r="AG6" i="1" s="1"/>
  <c r="AM8" i="1"/>
  <c r="AM6" i="1" s="1"/>
  <c r="AS8" i="1"/>
  <c r="AS6" i="1" s="1"/>
  <c r="AG14" i="1"/>
  <c r="AM14" i="1"/>
  <c r="AS14" i="1"/>
  <c r="AI31" i="1"/>
  <c r="AI30" i="1" s="1"/>
  <c r="AO31" i="1"/>
  <c r="AO30" i="1" s="1"/>
  <c r="AU31" i="1"/>
  <c r="AU30" i="1" s="1"/>
  <c r="AP1768" i="1"/>
  <c r="AP1799" i="1" s="1"/>
  <c r="AP1803" i="1" s="1"/>
  <c r="AP1804" i="1" s="1"/>
  <c r="AV1768" i="1"/>
  <c r="AV1799" i="1" s="1"/>
  <c r="AV1803" i="1" s="1"/>
  <c r="AV1804" i="1" s="1"/>
  <c r="AI2028" i="1"/>
  <c r="AI2058" i="1" s="1"/>
  <c r="AO2028" i="1"/>
  <c r="AO2058" i="1" s="1"/>
  <c r="AO2062" i="1" s="1"/>
  <c r="AO2063" i="1" s="1"/>
  <c r="AU2028" i="1"/>
  <c r="AU2058" i="1" s="1"/>
  <c r="AU2062" i="1" s="1"/>
  <c r="AU2063" i="1" s="1"/>
  <c r="AP2069" i="1"/>
  <c r="AP2099" i="1" s="1"/>
  <c r="AP2103" i="1" s="1"/>
  <c r="AP2104" i="1" s="1"/>
  <c r="AV2069" i="1"/>
  <c r="AV2099" i="1" s="1"/>
  <c r="AV2103" i="1" s="1"/>
  <c r="AV2104" i="1" s="1"/>
  <c r="AO2432" i="1"/>
  <c r="AI1538" i="1"/>
  <c r="AI1528" i="1" s="1"/>
  <c r="AI1560" i="1" s="1"/>
  <c r="AO1538" i="1"/>
  <c r="AO1528" i="1" s="1"/>
  <c r="AO1560" i="1" s="1"/>
  <c r="AI2252" i="1"/>
  <c r="AI2241" i="1" s="1"/>
  <c r="AO2252" i="1"/>
  <c r="AO2241" i="1" s="1"/>
  <c r="AI2261" i="1"/>
  <c r="AI2260" i="1" s="1"/>
  <c r="AO2261" i="1"/>
  <c r="AO2260" i="1" s="1"/>
  <c r="AU2261" i="1"/>
  <c r="AU2260" i="1" s="1"/>
  <c r="AI2281" i="1"/>
  <c r="AI2280" i="1" s="1"/>
  <c r="AO2281" i="1"/>
  <c r="AO2280" i="1" s="1"/>
  <c r="AU2281" i="1"/>
  <c r="AU2280" i="1" s="1"/>
  <c r="AE2312" i="1"/>
  <c r="AK2312" i="1"/>
  <c r="AQ2312" i="1"/>
  <c r="AQ2310" i="1" s="1"/>
  <c r="AE2318" i="1"/>
  <c r="AK2318" i="1"/>
  <c r="AQ2318" i="1"/>
  <c r="AG2335" i="1"/>
  <c r="AG2334" i="1" s="1"/>
  <c r="AM2335" i="1"/>
  <c r="AM2334" i="1" s="1"/>
  <c r="AS2335" i="1"/>
  <c r="AS2334" i="1" s="1"/>
  <c r="AP1538" i="1"/>
  <c r="AP1528" i="1" s="1"/>
  <c r="AP1560" i="1" s="1"/>
  <c r="AQ2616" i="1"/>
  <c r="AE1496" i="1"/>
  <c r="AK1496" i="1"/>
  <c r="AE2252" i="1"/>
  <c r="AK2252" i="1"/>
  <c r="AQ2252" i="1"/>
  <c r="AQ2241" i="1" s="1"/>
  <c r="AE2261" i="1"/>
  <c r="AK2261" i="1"/>
  <c r="AQ2261" i="1"/>
  <c r="AQ2260" i="1" s="1"/>
  <c r="AE2281" i="1"/>
  <c r="AK2281" i="1"/>
  <c r="AQ2281" i="1"/>
  <c r="AQ2280" i="1" s="1"/>
  <c r="AI2288" i="1"/>
  <c r="AI2287" i="1" s="1"/>
  <c r="AO2288" i="1"/>
  <c r="AO2287" i="1" s="1"/>
  <c r="AU2288" i="1"/>
  <c r="AU2287" i="1" s="1"/>
  <c r="AG2312" i="1"/>
  <c r="AG2310" i="1" s="1"/>
  <c r="AM2312" i="1"/>
  <c r="AM2310" i="1" s="1"/>
  <c r="AS2312" i="1"/>
  <c r="AS2310" i="1" s="1"/>
  <c r="AG2318" i="1"/>
  <c r="AM2318" i="1"/>
  <c r="AS2318" i="1"/>
  <c r="AF1496" i="1"/>
  <c r="AF1485" i="1" s="1"/>
  <c r="AF1513" i="1" s="1"/>
  <c r="AL1496" i="1"/>
  <c r="AL1485" i="1" s="1"/>
  <c r="AL1513" i="1" s="1"/>
  <c r="AF1638" i="1"/>
  <c r="AF1636" i="1" s="1"/>
  <c r="AL1638" i="1"/>
  <c r="AL1636" i="1" s="1"/>
  <c r="AR1638" i="1"/>
  <c r="AR1636" i="1" s="1"/>
  <c r="AF1665" i="1"/>
  <c r="AF1664" i="1" s="1"/>
  <c r="AL1665" i="1"/>
  <c r="AL1664" i="1" s="1"/>
  <c r="AR1665" i="1"/>
  <c r="AR1664" i="1" s="1"/>
  <c r="AF2261" i="1"/>
  <c r="AF2260" i="1" s="1"/>
  <c r="AL2261" i="1"/>
  <c r="AL2260" i="1" s="1"/>
  <c r="AR2261" i="1"/>
  <c r="AR2260" i="1" s="1"/>
  <c r="AF2281" i="1"/>
  <c r="AF2280" i="1" s="1"/>
  <c r="AL2281" i="1"/>
  <c r="AL2280" i="1" s="1"/>
  <c r="AR2281" i="1"/>
  <c r="AR2280" i="1" s="1"/>
  <c r="AH2312" i="1"/>
  <c r="AH2310" i="1" s="1"/>
  <c r="AN2312" i="1"/>
  <c r="AN2310" i="1" s="1"/>
  <c r="AT2312" i="1"/>
  <c r="AT2310" i="1" s="1"/>
  <c r="AP2329" i="1"/>
  <c r="AV2329" i="1"/>
  <c r="AH2333" i="1"/>
  <c r="AN2333" i="1"/>
  <c r="AT2333" i="1"/>
  <c r="AP2335" i="1"/>
  <c r="AP2334" i="1" s="1"/>
  <c r="AV2335" i="1"/>
  <c r="AV2334" i="1" s="1"/>
  <c r="AG1586" i="1"/>
  <c r="AG1575" i="1" s="1"/>
  <c r="AE2335" i="1"/>
  <c r="AK2335" i="1"/>
  <c r="AQ2335" i="1"/>
  <c r="AQ2334" i="1" s="1"/>
  <c r="AH1586" i="1"/>
  <c r="AH1575" i="1" s="1"/>
  <c r="AH1638" i="1"/>
  <c r="AH1636" i="1" s="1"/>
  <c r="AN1638" i="1"/>
  <c r="AN1636" i="1" s="1"/>
  <c r="AT1638" i="1"/>
  <c r="AT1636" i="1" s="1"/>
  <c r="AH1644" i="1"/>
  <c r="AN1644" i="1"/>
  <c r="AT1644" i="1"/>
  <c r="AP1661" i="1"/>
  <c r="AP1660" i="1" s="1"/>
  <c r="AV1661" i="1"/>
  <c r="AV1660" i="1" s="1"/>
  <c r="AH1665" i="1"/>
  <c r="AH1664" i="1" s="1"/>
  <c r="AN1665" i="1"/>
  <c r="AN1664" i="1" s="1"/>
  <c r="AT1665" i="1"/>
  <c r="AT1664" i="1" s="1"/>
  <c r="AH2252" i="1"/>
  <c r="AH2241" i="1" s="1"/>
  <c r="AN2252" i="1"/>
  <c r="AN2241" i="1" s="1"/>
  <c r="AT2252" i="1"/>
  <c r="AT2241" i="1" s="1"/>
  <c r="AH2261" i="1"/>
  <c r="AH2260" i="1" s="1"/>
  <c r="AN2261" i="1"/>
  <c r="AN2260" i="1" s="1"/>
  <c r="AT2261" i="1"/>
  <c r="AT2260" i="1" s="1"/>
  <c r="AH2281" i="1"/>
  <c r="AH2280" i="1" s="1"/>
  <c r="AN2281" i="1"/>
  <c r="AN2280" i="1" s="1"/>
  <c r="AT2281" i="1"/>
  <c r="AT2280" i="1" s="1"/>
  <c r="AF2288" i="1"/>
  <c r="AF2287" i="1" s="1"/>
  <c r="AL2288" i="1"/>
  <c r="AL2287" i="1" s="1"/>
  <c r="AR2288" i="1"/>
  <c r="AR2287" i="1" s="1"/>
  <c r="AP2312" i="1"/>
  <c r="AP2310" i="1" s="1"/>
  <c r="AV2312" i="1"/>
  <c r="AV2310" i="1" s="1"/>
  <c r="AP2318" i="1"/>
  <c r="AV2318" i="1"/>
  <c r="AF2335" i="1"/>
  <c r="AF2334" i="1" s="1"/>
  <c r="AL2335" i="1"/>
  <c r="AL2334" i="1" s="1"/>
  <c r="AR2335" i="1"/>
  <c r="AR2334" i="1" s="1"/>
  <c r="AI2642" i="1"/>
  <c r="AI2631" i="1" s="1"/>
  <c r="AO2642" i="1"/>
  <c r="AO2631" i="1" s="1"/>
  <c r="AU2642" i="1"/>
  <c r="AU2631" i="1" s="1"/>
  <c r="AE2659" i="1"/>
  <c r="AK2659" i="1"/>
  <c r="AQ2659" i="1"/>
  <c r="AQ2658" i="1" s="1"/>
  <c r="AE2696" i="1"/>
  <c r="AK2696" i="1"/>
  <c r="AQ2696" i="1"/>
  <c r="AQ2685" i="1" s="1"/>
  <c r="AI2724" i="1"/>
  <c r="AI2723" i="1" s="1"/>
  <c r="AO2724" i="1"/>
  <c r="AO2723" i="1" s="1"/>
  <c r="AU2724" i="1"/>
  <c r="AU2723" i="1" s="1"/>
  <c r="AG2736" i="1"/>
  <c r="AG2735" i="1" s="1"/>
  <c r="AM2736" i="1"/>
  <c r="AM2735" i="1" s="1"/>
  <c r="AS2736" i="1"/>
  <c r="AS2735" i="1" s="1"/>
  <c r="AE2746" i="1"/>
  <c r="AK2746" i="1"/>
  <c r="AQ2746" i="1"/>
  <c r="AQ2745" i="1" s="1"/>
  <c r="AE2801" i="1"/>
  <c r="AK2801" i="1"/>
  <c r="AQ2801" i="1"/>
  <c r="AQ2790" i="1" s="1"/>
  <c r="AG2824" i="1"/>
  <c r="AG2823" i="1" s="1"/>
  <c r="AM2824" i="1"/>
  <c r="AM2823" i="1" s="1"/>
  <c r="AS2824" i="1"/>
  <c r="AS2823" i="1" s="1"/>
  <c r="AG2829" i="1"/>
  <c r="AG2828" i="1" s="1"/>
  <c r="AM2829" i="1"/>
  <c r="AM2828" i="1" s="1"/>
  <c r="AS2829" i="1"/>
  <c r="AS2828" i="1" s="1"/>
  <c r="AE2864" i="1"/>
  <c r="AK2864" i="1"/>
  <c r="AQ2864" i="1"/>
  <c r="AQ2853" i="1" s="1"/>
  <c r="AG2881" i="1"/>
  <c r="AG2880" i="1" s="1"/>
  <c r="AM2881" i="1"/>
  <c r="AM2880" i="1" s="1"/>
  <c r="AS2881" i="1"/>
  <c r="AS2880" i="1" s="1"/>
  <c r="AI2917" i="1"/>
  <c r="AI2906" i="1" s="1"/>
  <c r="AP2917" i="1"/>
  <c r="AP2906" i="1" s="1"/>
  <c r="AH2942" i="1"/>
  <c r="AH2941" i="1" s="1"/>
  <c r="AO2942" i="1"/>
  <c r="AO2941" i="1" s="1"/>
  <c r="AU2951" i="1"/>
  <c r="AU2950" i="1" s="1"/>
  <c r="AF2959" i="1"/>
  <c r="AF2958" i="1" s="1"/>
  <c r="AM2959" i="1"/>
  <c r="AM2958" i="1" s="1"/>
  <c r="AU2959" i="1"/>
  <c r="AU2958" i="1" s="1"/>
  <c r="AK3017" i="1"/>
  <c r="AP2642" i="1"/>
  <c r="AP2631" i="1" s="1"/>
  <c r="AV2642" i="1"/>
  <c r="AV2631" i="1" s="1"/>
  <c r="AF2659" i="1"/>
  <c r="AF2658" i="1" s="1"/>
  <c r="AL2659" i="1"/>
  <c r="AL2658" i="1" s="1"/>
  <c r="AR2659" i="1"/>
  <c r="AR2658" i="1" s="1"/>
  <c r="AF2696" i="1"/>
  <c r="AF2685" i="1" s="1"/>
  <c r="AL2696" i="1"/>
  <c r="AL2685" i="1" s="1"/>
  <c r="AR2696" i="1"/>
  <c r="AR2685" i="1" s="1"/>
  <c r="AP2724" i="1"/>
  <c r="AP2723" i="1" s="1"/>
  <c r="AV2724" i="1"/>
  <c r="AV2723" i="1" s="1"/>
  <c r="AH2736" i="1"/>
  <c r="AH2735" i="1" s="1"/>
  <c r="AN2736" i="1"/>
  <c r="AN2735" i="1" s="1"/>
  <c r="AT2736" i="1"/>
  <c r="AT2735" i="1" s="1"/>
  <c r="AF2746" i="1"/>
  <c r="AF2745" i="1" s="1"/>
  <c r="AL2746" i="1"/>
  <c r="AL2745" i="1" s="1"/>
  <c r="AR2746" i="1"/>
  <c r="AR2745" i="1" s="1"/>
  <c r="AF2801" i="1"/>
  <c r="AF2790" i="1" s="1"/>
  <c r="AL2801" i="1"/>
  <c r="AL2790" i="1" s="1"/>
  <c r="AR2801" i="1"/>
  <c r="AR2790" i="1" s="1"/>
  <c r="AH2824" i="1"/>
  <c r="AH2823" i="1" s="1"/>
  <c r="AN2824" i="1"/>
  <c r="AN2823" i="1" s="1"/>
  <c r="AT2824" i="1"/>
  <c r="AT2823" i="1" s="1"/>
  <c r="AH2829" i="1"/>
  <c r="AH2828" i="1" s="1"/>
  <c r="AN2829" i="1"/>
  <c r="AN2828" i="1" s="1"/>
  <c r="AT2829" i="1"/>
  <c r="AT2828" i="1" s="1"/>
  <c r="AF2864" i="1"/>
  <c r="AF2853" i="1" s="1"/>
  <c r="AL2864" i="1"/>
  <c r="AL2853" i="1" s="1"/>
  <c r="AR2864" i="1"/>
  <c r="AR2853" i="1" s="1"/>
  <c r="AH2881" i="1"/>
  <c r="AH2880" i="1" s="1"/>
  <c r="AN2881" i="1"/>
  <c r="AN2880" i="1" s="1"/>
  <c r="AT2881" i="1"/>
  <c r="AT2880" i="1" s="1"/>
  <c r="AQ2917" i="1"/>
  <c r="AQ2906" i="1" s="1"/>
  <c r="AI2942" i="1"/>
  <c r="AI2941" i="1" s="1"/>
  <c r="AQ2942" i="1"/>
  <c r="AQ2941" i="1" s="1"/>
  <c r="AP2942" i="1"/>
  <c r="AP2941" i="1" s="1"/>
  <c r="AV2942" i="1"/>
  <c r="AV2941" i="1" s="1"/>
  <c r="AO2951" i="1"/>
  <c r="AO2950" i="1" s="1"/>
  <c r="AV2951" i="1"/>
  <c r="AV2950" i="1" s="1"/>
  <c r="AH2951" i="1"/>
  <c r="AH2950" i="1" s="1"/>
  <c r="AN2951" i="1"/>
  <c r="AN2950" i="1" s="1"/>
  <c r="AT2951" i="1"/>
  <c r="AT2950" i="1" s="1"/>
  <c r="AG2959" i="1"/>
  <c r="AG2958" i="1" s="1"/>
  <c r="AO2959" i="1"/>
  <c r="AO2958" i="1" s="1"/>
  <c r="AH2959" i="1"/>
  <c r="AH2958" i="1" s="1"/>
  <c r="AN2959" i="1"/>
  <c r="AN2958" i="1" s="1"/>
  <c r="AT2959" i="1"/>
  <c r="AT2958" i="1" s="1"/>
  <c r="AI3000" i="1"/>
  <c r="AI2989" i="1" s="1"/>
  <c r="AI3017" i="1"/>
  <c r="AI3016" i="1" s="1"/>
  <c r="AO3017" i="1"/>
  <c r="AO3016" i="1" s="1"/>
  <c r="AU3017" i="1"/>
  <c r="AU3016" i="1" s="1"/>
  <c r="AI2824" i="1"/>
  <c r="AI2823" i="1" s="1"/>
  <c r="AG2864" i="1"/>
  <c r="AG2853" i="1" s="1"/>
  <c r="AM2864" i="1"/>
  <c r="AM2853" i="1" s="1"/>
  <c r="AF2917" i="1"/>
  <c r="AF2906" i="1" s="1"/>
  <c r="AL2917" i="1"/>
  <c r="AL2906" i="1" s="1"/>
  <c r="AR2917" i="1"/>
  <c r="AR2906" i="1" s="1"/>
  <c r="AG3000" i="1"/>
  <c r="AG2989" i="1" s="1"/>
  <c r="AM3000" i="1"/>
  <c r="AM2989" i="1" s="1"/>
  <c r="AS3000" i="1"/>
  <c r="AS2989" i="1" s="1"/>
  <c r="AF3327" i="1"/>
  <c r="AF3326" i="1" s="1"/>
  <c r="AL3327" i="1"/>
  <c r="AL3326" i="1" s="1"/>
  <c r="AR3327" i="1"/>
  <c r="AR3326" i="1" s="1"/>
  <c r="AT2917" i="1"/>
  <c r="AT2906" i="1" s="1"/>
  <c r="AE2942" i="1"/>
  <c r="AS2942" i="1"/>
  <c r="AS2941" i="1" s="1"/>
  <c r="AQ2951" i="1"/>
  <c r="AQ2950" i="1" s="1"/>
  <c r="AQ2959" i="1"/>
  <c r="AQ2958" i="1" s="1"/>
  <c r="AU3000" i="1"/>
  <c r="AU2989" i="1" s="1"/>
  <c r="AP2659" i="1"/>
  <c r="AP2658" i="1" s="1"/>
  <c r="AV2659" i="1"/>
  <c r="AV2658" i="1" s="1"/>
  <c r="AH2917" i="1"/>
  <c r="AH2906" i="1" s="1"/>
  <c r="AV2917" i="1"/>
  <c r="AV2906" i="1" s="1"/>
  <c r="AG2942" i="1"/>
  <c r="AG2941" i="1" s="1"/>
  <c r="AP3000" i="1"/>
  <c r="AP2989" i="1" s="1"/>
  <c r="AV3000" i="1"/>
  <c r="AV2989" i="1" s="1"/>
  <c r="AV3023" i="1" s="1"/>
  <c r="AF3017" i="1"/>
  <c r="AF3016" i="1" s="1"/>
  <c r="AL3017" i="1"/>
  <c r="AL3016" i="1" s="1"/>
  <c r="AR3017" i="1"/>
  <c r="AR3016" i="1" s="1"/>
  <c r="AH3052" i="1"/>
  <c r="AH3041" i="1" s="1"/>
  <c r="AH3071" i="1" s="1"/>
  <c r="AN3052" i="1"/>
  <c r="AN3041" i="1" s="1"/>
  <c r="AN3071" i="1" s="1"/>
  <c r="AT3052" i="1"/>
  <c r="AT3041" i="1" s="1"/>
  <c r="AT3071" i="1" s="1"/>
  <c r="AH3098" i="1"/>
  <c r="AH3087" i="1" s="1"/>
  <c r="AN3098" i="1"/>
  <c r="AN3087" i="1" s="1"/>
  <c r="AT3098" i="1"/>
  <c r="AT3087" i="1" s="1"/>
  <c r="AH3111" i="1"/>
  <c r="AH3110" i="1" s="1"/>
  <c r="AN3111" i="1"/>
  <c r="AN3110" i="1" s="1"/>
  <c r="AT3111" i="1"/>
  <c r="AT3110" i="1" s="1"/>
  <c r="AF3132" i="1"/>
  <c r="AF3131" i="1" s="1"/>
  <c r="AL3132" i="1"/>
  <c r="AL3131" i="1" s="1"/>
  <c r="AR3132" i="1"/>
  <c r="AR3131" i="1" s="1"/>
  <c r="AP3162" i="1"/>
  <c r="AP3161" i="1" s="1"/>
  <c r="AV3162" i="1"/>
  <c r="AV3161" i="1" s="1"/>
  <c r="AH3195" i="1"/>
  <c r="AH3184" i="1" s="1"/>
  <c r="AH3220" i="1" s="1"/>
  <c r="AN3195" i="1"/>
  <c r="AN3184" i="1" s="1"/>
  <c r="AN3220" i="1" s="1"/>
  <c r="AT3195" i="1"/>
  <c r="AT3184" i="1" s="1"/>
  <c r="AT3220" i="1" s="1"/>
  <c r="AP3249" i="1"/>
  <c r="AP3238" i="1" s="1"/>
  <c r="AV3249" i="1"/>
  <c r="AV3238" i="1" s="1"/>
  <c r="AP3265" i="1"/>
  <c r="AP3264" i="1" s="1"/>
  <c r="AV3265" i="1"/>
  <c r="AV3264" i="1" s="1"/>
  <c r="AF3275" i="1"/>
  <c r="AF3274" i="1" s="1"/>
  <c r="AL3275" i="1"/>
  <c r="AL3274" i="1" s="1"/>
  <c r="AR3275" i="1"/>
  <c r="AR3274" i="1" s="1"/>
  <c r="AF3279" i="1"/>
  <c r="AF3278" i="1" s="1"/>
  <c r="AL3279" i="1"/>
  <c r="AL3278" i="1" s="1"/>
  <c r="AR3279" i="1"/>
  <c r="AR3278" i="1" s="1"/>
  <c r="AF3308" i="1"/>
  <c r="AF3306" i="1" s="1"/>
  <c r="AL3308" i="1"/>
  <c r="AL3306" i="1" s="1"/>
  <c r="AR3308" i="1"/>
  <c r="AR3306" i="1" s="1"/>
  <c r="AF3314" i="1"/>
  <c r="AL3314" i="1"/>
  <c r="AR3314" i="1"/>
  <c r="AV3327" i="1"/>
  <c r="AV3326" i="1" s="1"/>
  <c r="AH3337" i="1"/>
  <c r="AH3336" i="1" s="1"/>
  <c r="AN3337" i="1"/>
  <c r="AN3336" i="1" s="1"/>
  <c r="AT3337" i="1"/>
  <c r="AT3336" i="1" s="1"/>
  <c r="AT3340" i="1"/>
  <c r="AT3339" i="1" s="1"/>
  <c r="AF3348" i="1"/>
  <c r="AF3347" i="1" s="1"/>
  <c r="AL3348" i="1"/>
  <c r="AL3347" i="1" s="1"/>
  <c r="AR3348" i="1"/>
  <c r="AR3347" i="1" s="1"/>
  <c r="AI3476" i="1"/>
  <c r="AI3504" i="1" s="1"/>
  <c r="AI3508" i="1" s="1"/>
  <c r="AI3509" i="1" s="1"/>
  <c r="AO3476" i="1"/>
  <c r="AO3504" i="1" s="1"/>
  <c r="AO3508" i="1" s="1"/>
  <c r="AO3509" i="1" s="1"/>
  <c r="AU3476" i="1"/>
  <c r="AU3504" i="1" s="1"/>
  <c r="AU3508" i="1" s="1"/>
  <c r="AU3509" i="1" s="1"/>
  <c r="AV3515" i="1"/>
  <c r="AV3549" i="1" s="1"/>
  <c r="AV3553" i="1" s="1"/>
  <c r="AV3554" i="1" s="1"/>
  <c r="AN3560" i="1"/>
  <c r="AN3598" i="1" s="1"/>
  <c r="AN3602" i="1" s="1"/>
  <c r="AN3603" i="1" s="1"/>
  <c r="AF3560" i="1"/>
  <c r="AF3598" i="1" s="1"/>
  <c r="AF3602" i="1" s="1"/>
  <c r="AF3603" i="1" s="1"/>
  <c r="AL3560" i="1"/>
  <c r="AL3598" i="1" s="1"/>
  <c r="AL3602" i="1" s="1"/>
  <c r="AL3603" i="1" s="1"/>
  <c r="AR3560" i="1"/>
  <c r="AR3598" i="1" s="1"/>
  <c r="AR3602" i="1" s="1"/>
  <c r="AR3603" i="1" s="1"/>
  <c r="AG3609" i="1"/>
  <c r="AG3643" i="1" s="1"/>
  <c r="AG3647" i="1" s="1"/>
  <c r="AG3648" i="1" s="1"/>
  <c r="AR3668" i="1"/>
  <c r="AR3702" i="1" s="1"/>
  <c r="AR3706" i="1" s="1"/>
  <c r="AR3707" i="1" s="1"/>
  <c r="AG3435" i="1"/>
  <c r="AG3465" i="1" s="1"/>
  <c r="AG3469" i="1" s="1"/>
  <c r="AG3470" i="1" s="1"/>
  <c r="AV3800" i="1"/>
  <c r="AV3835" i="1" s="1"/>
  <c r="AV3839" i="1" s="1"/>
  <c r="AV3840" i="1" s="1"/>
  <c r="AE3052" i="1"/>
  <c r="AK3052" i="1"/>
  <c r="AQ3052" i="1"/>
  <c r="AQ3041" i="1" s="1"/>
  <c r="AQ3071" i="1" s="1"/>
  <c r="AE3098" i="1"/>
  <c r="AK3098" i="1"/>
  <c r="AQ3098" i="1"/>
  <c r="AQ3087" i="1" s="1"/>
  <c r="AE3111" i="1"/>
  <c r="AK3111" i="1"/>
  <c r="AQ3111" i="1"/>
  <c r="AQ3110" i="1" s="1"/>
  <c r="AI3132" i="1"/>
  <c r="AI3131" i="1" s="1"/>
  <c r="AO3132" i="1"/>
  <c r="AO3131" i="1" s="1"/>
  <c r="AU3132" i="1"/>
  <c r="AU3131" i="1" s="1"/>
  <c r="AG3162" i="1"/>
  <c r="AG3161" i="1" s="1"/>
  <c r="AM3162" i="1"/>
  <c r="AM3161" i="1" s="1"/>
  <c r="AS3162" i="1"/>
  <c r="AS3161" i="1" s="1"/>
  <c r="AE3195" i="1"/>
  <c r="AK3195" i="1"/>
  <c r="AQ3195" i="1"/>
  <c r="AQ3184" i="1" s="1"/>
  <c r="AQ3220" i="1" s="1"/>
  <c r="AG3249" i="1"/>
  <c r="AG3238" i="1" s="1"/>
  <c r="AM3249" i="1"/>
  <c r="AM3238" i="1" s="1"/>
  <c r="AS3249" i="1"/>
  <c r="AS3238" i="1" s="1"/>
  <c r="AG3265" i="1"/>
  <c r="AG3264" i="1" s="1"/>
  <c r="AM3265" i="1"/>
  <c r="AM3264" i="1" s="1"/>
  <c r="AS3265" i="1"/>
  <c r="AS3264" i="1" s="1"/>
  <c r="AI3275" i="1"/>
  <c r="AI3274" i="1" s="1"/>
  <c r="AO3275" i="1"/>
  <c r="AO3274" i="1" s="1"/>
  <c r="AU3275" i="1"/>
  <c r="AU3274" i="1" s="1"/>
  <c r="AI3279" i="1"/>
  <c r="AI3278" i="1" s="1"/>
  <c r="AO3279" i="1"/>
  <c r="AO3278" i="1" s="1"/>
  <c r="AU3279" i="1"/>
  <c r="AU3278" i="1" s="1"/>
  <c r="AI3308" i="1"/>
  <c r="AI3306" i="1" s="1"/>
  <c r="AO3308" i="1"/>
  <c r="AO3306" i="1" s="1"/>
  <c r="AU3308" i="1"/>
  <c r="AU3306" i="1" s="1"/>
  <c r="AI3314" i="1"/>
  <c r="AO3314" i="1"/>
  <c r="AU3314" i="1"/>
  <c r="AG3327" i="1"/>
  <c r="AG3326" i="1" s="1"/>
  <c r="AE3337" i="1"/>
  <c r="AK3337" i="1"/>
  <c r="AQ3337" i="1"/>
  <c r="AQ3336" i="1" s="1"/>
  <c r="AI3348" i="1"/>
  <c r="AI3347" i="1" s="1"/>
  <c r="AO3348" i="1"/>
  <c r="AO3347" i="1" s="1"/>
  <c r="AU3348" i="1"/>
  <c r="AU3347" i="1" s="1"/>
  <c r="AS3435" i="1"/>
  <c r="AS3465" i="1" s="1"/>
  <c r="AS3469" i="1" s="1"/>
  <c r="AS3470" i="1" s="1"/>
  <c r="AP3515" i="1"/>
  <c r="AP3549" i="1" s="1"/>
  <c r="AP3553" i="1" s="1"/>
  <c r="AP3554" i="1" s="1"/>
  <c r="AL3713" i="1"/>
  <c r="AL3744" i="1" s="1"/>
  <c r="AL3748" i="1" s="1"/>
  <c r="AL3749" i="1" s="1"/>
  <c r="AH3265" i="1"/>
  <c r="AH3264" i="1" s="1"/>
  <c r="AN3265" i="1"/>
  <c r="AN3264" i="1" s="1"/>
  <c r="AT3265" i="1"/>
  <c r="AT3264" i="1" s="1"/>
  <c r="AP3279" i="1"/>
  <c r="AP3278" i="1" s="1"/>
  <c r="AV3279" i="1"/>
  <c r="AV3278" i="1" s="1"/>
  <c r="AP3308" i="1"/>
  <c r="AP3306" i="1" s="1"/>
  <c r="AH3327" i="1"/>
  <c r="AH3326" i="1" s="1"/>
  <c r="AN3327" i="1"/>
  <c r="AN3326" i="1" s="1"/>
  <c r="AF3476" i="1"/>
  <c r="AF3504" i="1" s="1"/>
  <c r="AF3508" i="1" s="1"/>
  <c r="AF3509" i="1" s="1"/>
  <c r="AR3476" i="1"/>
  <c r="AR3504" i="1" s="1"/>
  <c r="AR3508" i="1" s="1"/>
  <c r="AR3509" i="1" s="1"/>
  <c r="AO3609" i="1"/>
  <c r="AO3643" i="1" s="1"/>
  <c r="AO3647" i="1" s="1"/>
  <c r="AO3648" i="1" s="1"/>
  <c r="AH3713" i="1"/>
  <c r="AH3744" i="1" s="1"/>
  <c r="AH3748" i="1" s="1"/>
  <c r="AH3749" i="1" s="1"/>
  <c r="AI3249" i="1"/>
  <c r="AI3238" i="1" s="1"/>
  <c r="AO3249" i="1"/>
  <c r="AO3238" i="1" s="1"/>
  <c r="AU3249" i="1"/>
  <c r="AU3238" i="1" s="1"/>
  <c r="AI3265" i="1"/>
  <c r="AI3264" i="1" s="1"/>
  <c r="AO3265" i="1"/>
  <c r="AO3264" i="1" s="1"/>
  <c r="AU3265" i="1"/>
  <c r="AU3264" i="1" s="1"/>
  <c r="AE3275" i="1"/>
  <c r="AK3275" i="1"/>
  <c r="AQ3275" i="1"/>
  <c r="AQ3274" i="1" s="1"/>
  <c r="AE3279" i="1"/>
  <c r="AK3279" i="1"/>
  <c r="AQ3279" i="1"/>
  <c r="AQ3278" i="1" s="1"/>
  <c r="AE3308" i="1"/>
  <c r="AK3308" i="1"/>
  <c r="AE3314" i="1"/>
  <c r="AG3337" i="1"/>
  <c r="AG3336" i="1" s="1"/>
  <c r="AG3340" i="1"/>
  <c r="AG3339" i="1" s="1"/>
  <c r="AM3435" i="1"/>
  <c r="AM3465" i="1" s="1"/>
  <c r="AM3469" i="1" s="1"/>
  <c r="AM3470" i="1" s="1"/>
  <c r="AM4121" i="1"/>
  <c r="AM4125" i="1" s="1"/>
  <c r="AM4126" i="1" s="1"/>
  <c r="AE4084" i="1"/>
  <c r="AQ4084" i="1"/>
  <c r="AQ4121" i="1" s="1"/>
  <c r="AQ4125" i="1" s="1"/>
  <c r="AQ4126" i="1" s="1"/>
  <c r="AF4220" i="1"/>
  <c r="AF4252" i="1" s="1"/>
  <c r="AF4256" i="1" s="1"/>
  <c r="AF4257" i="1" s="1"/>
  <c r="AR4220" i="1"/>
  <c r="AR4252" i="1" s="1"/>
  <c r="AR4256" i="1" s="1"/>
  <c r="AR4257" i="1" s="1"/>
  <c r="AN4296" i="1"/>
  <c r="AN4300" i="1" s="1"/>
  <c r="AN4301" i="1" s="1"/>
  <c r="AP4341" i="1"/>
  <c r="AP4345" i="1" s="1"/>
  <c r="AP4346" i="1" s="1"/>
  <c r="AF4307" i="1"/>
  <c r="AF4341" i="1" s="1"/>
  <c r="AF4345" i="1" s="1"/>
  <c r="AF4346" i="1" s="1"/>
  <c r="AL4307" i="1"/>
  <c r="AL4341" i="1" s="1"/>
  <c r="AL4345" i="1" s="1"/>
  <c r="AL4346" i="1" s="1"/>
  <c r="AR4307" i="1"/>
  <c r="AR4341" i="1" s="1"/>
  <c r="AR4345" i="1" s="1"/>
  <c r="AR4346" i="1" s="1"/>
  <c r="AH4398" i="1"/>
  <c r="AH4434" i="1" s="1"/>
  <c r="AH4438" i="1" s="1"/>
  <c r="AH4439" i="1" s="1"/>
  <c r="AL3755" i="1"/>
  <c r="AL3789" i="1" s="1"/>
  <c r="AL3793" i="1" s="1"/>
  <c r="AL3794" i="1" s="1"/>
  <c r="AF3891" i="1"/>
  <c r="AF3925" i="1" s="1"/>
  <c r="AF3929" i="1" s="1"/>
  <c r="AF3930" i="1" s="1"/>
  <c r="AN4174" i="1"/>
  <c r="AN4209" i="1" s="1"/>
  <c r="AN4213" i="1" s="1"/>
  <c r="AN4214" i="1" s="1"/>
  <c r="AK4174" i="1"/>
  <c r="AQ4174" i="1"/>
  <c r="AQ4209" i="1" s="1"/>
  <c r="AQ4213" i="1" s="1"/>
  <c r="AQ4214" i="1" s="1"/>
  <c r="AG4307" i="1"/>
  <c r="AG4341" i="1" s="1"/>
  <c r="AG4345" i="1" s="1"/>
  <c r="AG4346" i="1" s="1"/>
  <c r="AM4307" i="1"/>
  <c r="AM4341" i="1" s="1"/>
  <c r="AM4345" i="1" s="1"/>
  <c r="AM4346" i="1" s="1"/>
  <c r="AS4307" i="1"/>
  <c r="AS4341" i="1" s="1"/>
  <c r="AS4345" i="1" s="1"/>
  <c r="AS4346" i="1" s="1"/>
  <c r="AR3891" i="1"/>
  <c r="AR3925" i="1" s="1"/>
  <c r="AR3929" i="1" s="1"/>
  <c r="AR3930" i="1" s="1"/>
  <c r="AG4174" i="1"/>
  <c r="AG4209" i="1" s="1"/>
  <c r="AG4213" i="1" s="1"/>
  <c r="AG4214" i="1" s="1"/>
  <c r="AM4174" i="1"/>
  <c r="AM4209" i="1" s="1"/>
  <c r="AM4213" i="1" s="1"/>
  <c r="AM4214" i="1" s="1"/>
  <c r="AS4174" i="1"/>
  <c r="AS4209" i="1" s="1"/>
  <c r="AS4213" i="1" s="1"/>
  <c r="AS4214" i="1" s="1"/>
  <c r="AL4220" i="1"/>
  <c r="AL4252" i="1" s="1"/>
  <c r="AL4256" i="1" s="1"/>
  <c r="AL4257" i="1" s="1"/>
  <c r="AP4220" i="1"/>
  <c r="AP4252" i="1" s="1"/>
  <c r="AP4256" i="1" s="1"/>
  <c r="AP4257" i="1" s="1"/>
  <c r="AV4220" i="1"/>
  <c r="AV4252" i="1" s="1"/>
  <c r="AV4256" i="1" s="1"/>
  <c r="AV4257" i="1" s="1"/>
  <c r="AP4398" i="1"/>
  <c r="AP4434" i="1" s="1"/>
  <c r="AP4438" i="1" s="1"/>
  <c r="AP4439" i="1" s="1"/>
  <c r="AV4398" i="1"/>
  <c r="AV4434" i="1" s="1"/>
  <c r="AV4438" i="1" s="1"/>
  <c r="AV4439" i="1" s="1"/>
  <c r="AN3846" i="1"/>
  <c r="AN3880" i="1" s="1"/>
  <c r="AN3884" i="1" s="1"/>
  <c r="AN3885" i="1" s="1"/>
  <c r="AH4174" i="1"/>
  <c r="AH4209" i="1" s="1"/>
  <c r="AH4213" i="1" s="1"/>
  <c r="AH4214" i="1" s="1"/>
  <c r="AT4174" i="1"/>
  <c r="AT4209" i="1" s="1"/>
  <c r="AT4213" i="1" s="1"/>
  <c r="AT4214" i="1" s="1"/>
  <c r="AF4352" i="1"/>
  <c r="AF4387" i="1" s="1"/>
  <c r="AF4391" i="1" s="1"/>
  <c r="AF4392" i="1" s="1"/>
  <c r="AL3891" i="1"/>
  <c r="AL3925" i="1" s="1"/>
  <c r="AL3929" i="1" s="1"/>
  <c r="AL3930" i="1" s="1"/>
  <c r="AP4038" i="1"/>
  <c r="AL4084" i="1"/>
  <c r="AL4121" i="1" s="1"/>
  <c r="AL4125" i="1" s="1"/>
  <c r="AL4126" i="1" s="1"/>
  <c r="AP4084" i="1"/>
  <c r="AP4121" i="1" s="1"/>
  <c r="AP4125" i="1" s="1"/>
  <c r="AP4126" i="1" s="1"/>
  <c r="AV4084" i="1"/>
  <c r="AV4121" i="1" s="1"/>
  <c r="AV4125" i="1" s="1"/>
  <c r="AV4126" i="1" s="1"/>
  <c r="AP4130" i="1"/>
  <c r="AP4163" i="1" s="1"/>
  <c r="AP4167" i="1" s="1"/>
  <c r="AP4168" i="1" s="1"/>
  <c r="AG4263" i="1"/>
  <c r="AG4296" i="1" s="1"/>
  <c r="AG4300" i="1" s="1"/>
  <c r="AG4301" i="1" s="1"/>
  <c r="AM4263" i="1"/>
  <c r="AM4296" i="1" s="1"/>
  <c r="AM4300" i="1" s="1"/>
  <c r="AM4301" i="1" s="1"/>
  <c r="AS4263" i="1"/>
  <c r="AS4296" i="1" s="1"/>
  <c r="AS4300" i="1" s="1"/>
  <c r="AS4301" i="1" s="1"/>
  <c r="AG4489" i="1"/>
  <c r="AG4529" i="1" s="1"/>
  <c r="AG4533" i="1" s="1"/>
  <c r="AG4534" i="1" s="1"/>
  <c r="AE4489" i="1"/>
  <c r="AQ4489" i="1"/>
  <c r="AQ4529" i="1" s="1"/>
  <c r="AQ4533" i="1" s="1"/>
  <c r="AQ4534" i="1" s="1"/>
  <c r="AI4615" i="1"/>
  <c r="AI4619" i="1" s="1"/>
  <c r="AI4620" i="1" s="1"/>
  <c r="AG4581" i="1"/>
  <c r="AG4615" i="1" s="1"/>
  <c r="AG4619" i="1" s="1"/>
  <c r="AG4620" i="1" s="1"/>
  <c r="AK4581" i="1"/>
  <c r="AQ4581" i="1"/>
  <c r="AQ4615" i="1" s="1"/>
  <c r="AQ4619" i="1" s="1"/>
  <c r="AQ4620" i="1" s="1"/>
  <c r="AG4725" i="1"/>
  <c r="AG4714" i="1" s="1"/>
  <c r="AG4741" i="1" s="1"/>
  <c r="AM4725" i="1"/>
  <c r="AM4714" i="1" s="1"/>
  <c r="AM4741" i="1" s="1"/>
  <c r="AS4725" i="1"/>
  <c r="AS4714" i="1" s="1"/>
  <c r="AS4741" i="1" s="1"/>
  <c r="AH4489" i="1"/>
  <c r="AH4529" i="1" s="1"/>
  <c r="AH4533" i="1" s="1"/>
  <c r="AH4534" i="1" s="1"/>
  <c r="AF4489" i="1"/>
  <c r="AF4529" i="1" s="1"/>
  <c r="AF4533" i="1" s="1"/>
  <c r="AF4534" i="1" s="1"/>
  <c r="AL4489" i="1"/>
  <c r="AL4529" i="1" s="1"/>
  <c r="AL4533" i="1" s="1"/>
  <c r="AL4534" i="1" s="1"/>
  <c r="AR4489" i="1"/>
  <c r="AR4529" i="1" s="1"/>
  <c r="AR4533" i="1" s="1"/>
  <c r="AR4534" i="1" s="1"/>
  <c r="AH4581" i="1"/>
  <c r="AH4615" i="1" s="1"/>
  <c r="AH4619" i="1" s="1"/>
  <c r="AH4620" i="1" s="1"/>
  <c r="AF4581" i="1"/>
  <c r="AF4615" i="1" s="1"/>
  <c r="AF4619" i="1" s="1"/>
  <c r="AF4620" i="1" s="1"/>
  <c r="AL4581" i="1"/>
  <c r="AL4615" i="1" s="1"/>
  <c r="AL4619" i="1" s="1"/>
  <c r="AL4620" i="1" s="1"/>
  <c r="AR4581" i="1"/>
  <c r="AR4615" i="1" s="1"/>
  <c r="AR4619" i="1" s="1"/>
  <c r="AR4620" i="1" s="1"/>
  <c r="AH4725" i="1"/>
  <c r="AH4714" i="1" s="1"/>
  <c r="AH4741" i="1" s="1"/>
  <c r="AN4725" i="1"/>
  <c r="AN4714" i="1" s="1"/>
  <c r="AN4741" i="1" s="1"/>
  <c r="AT4725" i="1"/>
  <c r="AT4714" i="1" s="1"/>
  <c r="AT4741" i="1" s="1"/>
  <c r="AS4489" i="1"/>
  <c r="AS4529" i="1" s="1"/>
  <c r="AS4533" i="1" s="1"/>
  <c r="AS4534" i="1" s="1"/>
  <c r="AS4581" i="1"/>
  <c r="AS4615" i="1" s="1"/>
  <c r="AS4619" i="1" s="1"/>
  <c r="AS4620" i="1" s="1"/>
  <c r="N48" i="1"/>
  <c r="N78" i="1" s="1"/>
  <c r="N82" i="1" s="1"/>
  <c r="N83" i="1" s="1"/>
  <c r="V292" i="1"/>
  <c r="V323" i="1" s="1"/>
  <c r="V327" i="1" s="1"/>
  <c r="V328" i="1" s="1"/>
  <c r="AA27" i="1"/>
  <c r="AA26" i="1" s="1"/>
  <c r="AA48" i="1"/>
  <c r="AA78" i="1" s="1"/>
  <c r="U48" i="1"/>
  <c r="U78" i="1" s="1"/>
  <c r="Z131" i="1"/>
  <c r="Z161" i="1" s="1"/>
  <c r="Z165" i="1" s="1"/>
  <c r="Z166" i="1" s="1"/>
  <c r="AA292" i="1"/>
  <c r="AA323" i="1" s="1"/>
  <c r="AA327" i="1" s="1"/>
  <c r="AA328" i="1" s="1"/>
  <c r="S89" i="1"/>
  <c r="S120" i="1" s="1"/>
  <c r="S124" i="1" s="1"/>
  <c r="S125" i="1" s="1"/>
  <c r="U131" i="1"/>
  <c r="U161" i="1" s="1"/>
  <c r="U165" i="1" s="1"/>
  <c r="U166" i="1" s="1"/>
  <c r="AA131" i="1"/>
  <c r="AA161" i="1" s="1"/>
  <c r="AA165" i="1" s="1"/>
  <c r="AA166" i="1" s="1"/>
  <c r="V131" i="1"/>
  <c r="V161" i="1" s="1"/>
  <c r="V165" i="1" s="1"/>
  <c r="V166" i="1" s="1"/>
  <c r="N172" i="1"/>
  <c r="N201" i="1" s="1"/>
  <c r="N205" i="1" s="1"/>
  <c r="N206" i="1" s="1"/>
  <c r="AA251" i="1"/>
  <c r="AA281" i="1" s="1"/>
  <c r="AA285" i="1" s="1"/>
  <c r="AA286" i="1" s="1"/>
  <c r="U251" i="1"/>
  <c r="U281" i="1" s="1"/>
  <c r="U285" i="1" s="1"/>
  <c r="U286" i="1" s="1"/>
  <c r="U292" i="1"/>
  <c r="U323" i="1" s="1"/>
  <c r="U327" i="1" s="1"/>
  <c r="U328" i="1" s="1"/>
  <c r="J415" i="1"/>
  <c r="M580" i="1"/>
  <c r="M611" i="1" s="1"/>
  <c r="M615" i="1" s="1"/>
  <c r="M616" i="1" s="1"/>
  <c r="M663" i="1"/>
  <c r="M692" i="1" s="1"/>
  <c r="M696" i="1" s="1"/>
  <c r="M697" i="1" s="1"/>
  <c r="S663" i="1"/>
  <c r="S692" i="1" s="1"/>
  <c r="S696" i="1" s="1"/>
  <c r="S697" i="1" s="1"/>
  <c r="L31" i="1"/>
  <c r="L30" i="1" s="1"/>
  <c r="U172" i="1"/>
  <c r="U201" i="1" s="1"/>
  <c r="U205" i="1" s="1"/>
  <c r="U206" i="1" s="1"/>
  <c r="T251" i="1"/>
  <c r="T281" i="1" s="1"/>
  <c r="T285" i="1" s="1"/>
  <c r="T286" i="1" s="1"/>
  <c r="Z251" i="1"/>
  <c r="Z281" i="1" s="1"/>
  <c r="Z285" i="1" s="1"/>
  <c r="Z286" i="1" s="1"/>
  <c r="N498" i="1"/>
  <c r="N528" i="1" s="1"/>
  <c r="N532" i="1" s="1"/>
  <c r="N533" i="1" s="1"/>
  <c r="J89" i="1"/>
  <c r="V89" i="1"/>
  <c r="V120" i="1" s="1"/>
  <c r="V124" i="1" s="1"/>
  <c r="V125" i="1" s="1"/>
  <c r="K131" i="1"/>
  <c r="K161" i="1" s="1"/>
  <c r="K165" i="1" s="1"/>
  <c r="K166" i="1" s="1"/>
  <c r="V31" i="1"/>
  <c r="V30" i="1" s="1"/>
  <c r="P292" i="1"/>
  <c r="T334" i="1"/>
  <c r="T365" i="1" s="1"/>
  <c r="T369" i="1" s="1"/>
  <c r="T370" i="1" s="1"/>
  <c r="W1357" i="1"/>
  <c r="W1387" i="1" s="1"/>
  <c r="W1391" i="1" s="1"/>
  <c r="W1392" i="1" s="1"/>
  <c r="V14" i="1"/>
  <c r="X31" i="1"/>
  <c r="X30" i="1" s="1"/>
  <c r="L89" i="1"/>
  <c r="L120" i="1" s="1"/>
  <c r="L124" i="1" s="1"/>
  <c r="L125" i="1" s="1"/>
  <c r="X89" i="1"/>
  <c r="X120" i="1" s="1"/>
  <c r="X124" i="1" s="1"/>
  <c r="X125" i="1" s="1"/>
  <c r="L172" i="1"/>
  <c r="L201" i="1" s="1"/>
  <c r="L205" i="1" s="1"/>
  <c r="L206" i="1" s="1"/>
  <c r="R172" i="1"/>
  <c r="R201" i="1" s="1"/>
  <c r="R205" i="1" s="1"/>
  <c r="R206" i="1" s="1"/>
  <c r="X172" i="1"/>
  <c r="X201" i="1" s="1"/>
  <c r="X205" i="1" s="1"/>
  <c r="X206" i="1" s="1"/>
  <c r="Z172" i="1"/>
  <c r="Z201" i="1" s="1"/>
  <c r="Z205" i="1" s="1"/>
  <c r="Z206" i="1" s="1"/>
  <c r="U334" i="1"/>
  <c r="U365" i="1" s="1"/>
  <c r="U369" i="1" s="1"/>
  <c r="U370" i="1" s="1"/>
  <c r="J453" i="1"/>
  <c r="P453" i="1"/>
  <c r="V453" i="1"/>
  <c r="V487" i="1" s="1"/>
  <c r="V491" i="1" s="1"/>
  <c r="V492" i="1" s="1"/>
  <c r="W1768" i="1"/>
  <c r="W1799" i="1" s="1"/>
  <c r="W1803" i="1" s="1"/>
  <c r="W1804" i="1" s="1"/>
  <c r="W1893" i="1"/>
  <c r="W1925" i="1" s="1"/>
  <c r="W1929" i="1" s="1"/>
  <c r="W1930" i="1" s="1"/>
  <c r="K453" i="1"/>
  <c r="K487" i="1" s="1"/>
  <c r="K491" i="1" s="1"/>
  <c r="K492" i="1" s="1"/>
  <c r="W453" i="1"/>
  <c r="W487" i="1" s="1"/>
  <c r="W491" i="1" s="1"/>
  <c r="W492" i="1" s="1"/>
  <c r="R453" i="1"/>
  <c r="R487" i="1" s="1"/>
  <c r="R491" i="1" s="1"/>
  <c r="R492" i="1" s="1"/>
  <c r="U498" i="1"/>
  <c r="U528" i="1" s="1"/>
  <c r="U532" i="1" s="1"/>
  <c r="U533" i="1" s="1"/>
  <c r="K703" i="1"/>
  <c r="K733" i="1" s="1"/>
  <c r="K737" i="1" s="1"/>
  <c r="K738" i="1" s="1"/>
  <c r="Q826" i="1"/>
  <c r="Q853" i="1" s="1"/>
  <c r="Q857" i="1" s="1"/>
  <c r="Q858" i="1" s="1"/>
  <c r="Q905" i="1"/>
  <c r="Q932" i="1" s="1"/>
  <c r="Q936" i="1" s="1"/>
  <c r="Q937" i="1" s="1"/>
  <c r="K905" i="1"/>
  <c r="K932" i="1" s="1"/>
  <c r="K936" i="1" s="1"/>
  <c r="K937" i="1" s="1"/>
  <c r="P984" i="1"/>
  <c r="L1026" i="1"/>
  <c r="L1056" i="1" s="1"/>
  <c r="L1060" i="1" s="1"/>
  <c r="L1061" i="1" s="1"/>
  <c r="R1026" i="1"/>
  <c r="R1056" i="1" s="1"/>
  <c r="R1060" i="1" s="1"/>
  <c r="R1061" i="1" s="1"/>
  <c r="X1026" i="1"/>
  <c r="X1056" i="1" s="1"/>
  <c r="X1060" i="1" s="1"/>
  <c r="X1061" i="1" s="1"/>
  <c r="U1315" i="1"/>
  <c r="U1346" i="1" s="1"/>
  <c r="U1350" i="1" s="1"/>
  <c r="U1351" i="1" s="1"/>
  <c r="K1357" i="1"/>
  <c r="K1387" i="1" s="1"/>
  <c r="K1391" i="1" s="1"/>
  <c r="K1392" i="1" s="1"/>
  <c r="U1439" i="1"/>
  <c r="U1470" i="1" s="1"/>
  <c r="U1474" i="1" s="1"/>
  <c r="U1475" i="1" s="1"/>
  <c r="AA1439" i="1"/>
  <c r="AA1470" i="1" s="1"/>
  <c r="AA1474" i="1" s="1"/>
  <c r="AA1475" i="1" s="1"/>
  <c r="S1439" i="1"/>
  <c r="S1470" i="1" s="1"/>
  <c r="S1474" i="1" s="1"/>
  <c r="S1475" i="1" s="1"/>
  <c r="J1586" i="1"/>
  <c r="V1586" i="1"/>
  <c r="V1575" i="1" s="1"/>
  <c r="K1655" i="1"/>
  <c r="AA1665" i="1"/>
  <c r="AA1664" i="1" s="1"/>
  <c r="T1768" i="1"/>
  <c r="T1799" i="1" s="1"/>
  <c r="T1803" i="1" s="1"/>
  <c r="T1804" i="1" s="1"/>
  <c r="L1810" i="1"/>
  <c r="L1841" i="1" s="1"/>
  <c r="L1845" i="1" s="1"/>
  <c r="L1846" i="1" s="1"/>
  <c r="M1978" i="1"/>
  <c r="S1978" i="1"/>
  <c r="K376" i="1"/>
  <c r="K404" i="1" s="1"/>
  <c r="K408" i="1" s="1"/>
  <c r="K409" i="1" s="1"/>
  <c r="T376" i="1"/>
  <c r="T404" i="1" s="1"/>
  <c r="T408" i="1" s="1"/>
  <c r="T409" i="1" s="1"/>
  <c r="Z376" i="1"/>
  <c r="Z404" i="1" s="1"/>
  <c r="Z408" i="1" s="1"/>
  <c r="Z409" i="1" s="1"/>
  <c r="AA415" i="1"/>
  <c r="AA442" i="1" s="1"/>
  <c r="AA446" i="1" s="1"/>
  <c r="AA447" i="1" s="1"/>
  <c r="AA539" i="1"/>
  <c r="AA569" i="1" s="1"/>
  <c r="AA573" i="1" s="1"/>
  <c r="AA574" i="1" s="1"/>
  <c r="N539" i="1"/>
  <c r="N569" i="1" s="1"/>
  <c r="N573" i="1" s="1"/>
  <c r="N574" i="1" s="1"/>
  <c r="T539" i="1"/>
  <c r="T569" i="1" s="1"/>
  <c r="T573" i="1" s="1"/>
  <c r="T574" i="1" s="1"/>
  <c r="Z539" i="1"/>
  <c r="Z569" i="1" s="1"/>
  <c r="Z573" i="1" s="1"/>
  <c r="Z574" i="1" s="1"/>
  <c r="W580" i="1"/>
  <c r="W611" i="1" s="1"/>
  <c r="W615" i="1" s="1"/>
  <c r="W616" i="1" s="1"/>
  <c r="V580" i="1"/>
  <c r="V611" i="1" s="1"/>
  <c r="V615" i="1" s="1"/>
  <c r="V616" i="1" s="1"/>
  <c r="V663" i="1"/>
  <c r="V692" i="1" s="1"/>
  <c r="V696" i="1" s="1"/>
  <c r="V697" i="1" s="1"/>
  <c r="Z703" i="1"/>
  <c r="Z733" i="1" s="1"/>
  <c r="Z737" i="1" s="1"/>
  <c r="Z738" i="1" s="1"/>
  <c r="N703" i="1"/>
  <c r="N733" i="1" s="1"/>
  <c r="N737" i="1" s="1"/>
  <c r="N738" i="1" s="1"/>
  <c r="T703" i="1"/>
  <c r="T733" i="1" s="1"/>
  <c r="T737" i="1" s="1"/>
  <c r="T738" i="1" s="1"/>
  <c r="U744" i="1"/>
  <c r="U773" i="1" s="1"/>
  <c r="U777" i="1" s="1"/>
  <c r="U778" i="1" s="1"/>
  <c r="Y784" i="1"/>
  <c r="Y815" i="1" s="1"/>
  <c r="Y819" i="1" s="1"/>
  <c r="Y820" i="1" s="1"/>
  <c r="K784" i="1"/>
  <c r="K815" i="1" s="1"/>
  <c r="K819" i="1" s="1"/>
  <c r="K820" i="1" s="1"/>
  <c r="Q784" i="1"/>
  <c r="Q815" i="1" s="1"/>
  <c r="Q819" i="1" s="1"/>
  <c r="Q820" i="1" s="1"/>
  <c r="K826" i="1"/>
  <c r="K853" i="1" s="1"/>
  <c r="K857" i="1" s="1"/>
  <c r="K858" i="1" s="1"/>
  <c r="J826" i="1"/>
  <c r="Q864" i="1"/>
  <c r="Q894" i="1" s="1"/>
  <c r="Q898" i="1" s="1"/>
  <c r="Q899" i="1" s="1"/>
  <c r="J905" i="1"/>
  <c r="S905" i="1"/>
  <c r="S932" i="1" s="1"/>
  <c r="S936" i="1" s="1"/>
  <c r="S937" i="1" s="1"/>
  <c r="W943" i="1"/>
  <c r="W973" i="1" s="1"/>
  <c r="W977" i="1" s="1"/>
  <c r="W978" i="1" s="1"/>
  <c r="Q984" i="1"/>
  <c r="Q1015" i="1" s="1"/>
  <c r="Q1019" i="1" s="1"/>
  <c r="Q1020" i="1" s="1"/>
  <c r="K984" i="1"/>
  <c r="K1015" i="1" s="1"/>
  <c r="K1019" i="1" s="1"/>
  <c r="K1020" i="1" s="1"/>
  <c r="M1026" i="1"/>
  <c r="M1056" i="1" s="1"/>
  <c r="M1060" i="1" s="1"/>
  <c r="M1061" i="1" s="1"/>
  <c r="Z1108" i="1"/>
  <c r="Z1138" i="1" s="1"/>
  <c r="Z1142" i="1" s="1"/>
  <c r="Z1143" i="1" s="1"/>
  <c r="AA1315" i="1"/>
  <c r="AA1346" i="1" s="1"/>
  <c r="AA1350" i="1" s="1"/>
  <c r="AA1351" i="1" s="1"/>
  <c r="U1594" i="1"/>
  <c r="U1593" i="1" s="1"/>
  <c r="U1626" i="1"/>
  <c r="AA1626" i="1"/>
  <c r="M1655" i="1"/>
  <c r="P1683" i="1"/>
  <c r="V1683" i="1"/>
  <c r="V1716" i="1" s="1"/>
  <c r="V1720" i="1" s="1"/>
  <c r="V1721" i="1" s="1"/>
  <c r="Y1683" i="1"/>
  <c r="Y1716" i="1" s="1"/>
  <c r="Y1720" i="1" s="1"/>
  <c r="Y1721" i="1" s="1"/>
  <c r="AA1727" i="1"/>
  <c r="AA1757" i="1" s="1"/>
  <c r="AA1761" i="1" s="1"/>
  <c r="AA1762" i="1" s="1"/>
  <c r="Y1852" i="1"/>
  <c r="Y1882" i="1" s="1"/>
  <c r="Y1886" i="1" s="1"/>
  <c r="Y1887" i="1" s="1"/>
  <c r="L1852" i="1"/>
  <c r="L1882" i="1" s="1"/>
  <c r="L1886" i="1" s="1"/>
  <c r="L1887" i="1" s="1"/>
  <c r="R1852" i="1"/>
  <c r="R1882" i="1" s="1"/>
  <c r="R1886" i="1" s="1"/>
  <c r="R1887" i="1" s="1"/>
  <c r="X1852" i="1"/>
  <c r="X1882" i="1" s="1"/>
  <c r="X1886" i="1" s="1"/>
  <c r="X1887" i="1" s="1"/>
  <c r="Q1893" i="1"/>
  <c r="Q1925" i="1" s="1"/>
  <c r="Q1929" i="1" s="1"/>
  <c r="Q1930" i="1" s="1"/>
  <c r="U1936" i="1"/>
  <c r="U1967" i="1" s="1"/>
  <c r="U1971" i="1" s="1"/>
  <c r="U1972" i="1" s="1"/>
  <c r="AA1936" i="1"/>
  <c r="AA1967" i="1" s="1"/>
  <c r="AA1971" i="1" s="1"/>
  <c r="AA1972" i="1" s="1"/>
  <c r="N1978" i="1"/>
  <c r="T1978" i="1"/>
  <c r="V2110" i="1"/>
  <c r="V2142" i="1" s="1"/>
  <c r="V2146" i="1" s="1"/>
  <c r="V2147" i="1" s="1"/>
  <c r="J376" i="1"/>
  <c r="L376" i="1"/>
  <c r="L404" i="1" s="1"/>
  <c r="L408" i="1" s="1"/>
  <c r="L409" i="1" s="1"/>
  <c r="P415" i="1"/>
  <c r="V415" i="1"/>
  <c r="V442" i="1" s="1"/>
  <c r="V446" i="1" s="1"/>
  <c r="V447" i="1" s="1"/>
  <c r="Z415" i="1"/>
  <c r="Z442" i="1" s="1"/>
  <c r="Z446" i="1" s="1"/>
  <c r="Z447" i="1" s="1"/>
  <c r="U539" i="1"/>
  <c r="U569" i="1" s="1"/>
  <c r="U573" i="1" s="1"/>
  <c r="U574" i="1" s="1"/>
  <c r="U580" i="1"/>
  <c r="U611" i="1" s="1"/>
  <c r="U615" i="1" s="1"/>
  <c r="U616" i="1" s="1"/>
  <c r="N622" i="1"/>
  <c r="N652" i="1" s="1"/>
  <c r="N656" i="1" s="1"/>
  <c r="N657" i="1" s="1"/>
  <c r="Z622" i="1"/>
  <c r="Z652" i="1" s="1"/>
  <c r="Z656" i="1" s="1"/>
  <c r="Z657" i="1" s="1"/>
  <c r="L663" i="1"/>
  <c r="L692" i="1" s="1"/>
  <c r="L696" i="1" s="1"/>
  <c r="L697" i="1" s="1"/>
  <c r="Q663" i="1"/>
  <c r="Q692" i="1" s="1"/>
  <c r="Q696" i="1" s="1"/>
  <c r="Q697" i="1" s="1"/>
  <c r="W663" i="1"/>
  <c r="W692" i="1" s="1"/>
  <c r="W696" i="1" s="1"/>
  <c r="W697" i="1" s="1"/>
  <c r="T826" i="1"/>
  <c r="T853" i="1" s="1"/>
  <c r="T857" i="1" s="1"/>
  <c r="T858" i="1" s="1"/>
  <c r="U826" i="1"/>
  <c r="U853" i="1" s="1"/>
  <c r="U857" i="1" s="1"/>
  <c r="U858" i="1" s="1"/>
  <c r="R864" i="1"/>
  <c r="R894" i="1" s="1"/>
  <c r="R898" i="1" s="1"/>
  <c r="R899" i="1" s="1"/>
  <c r="V943" i="1"/>
  <c r="V973" i="1" s="1"/>
  <c r="V977" i="1" s="1"/>
  <c r="V978" i="1" s="1"/>
  <c r="M1067" i="1"/>
  <c r="M1097" i="1" s="1"/>
  <c r="M1101" i="1" s="1"/>
  <c r="M1102" i="1" s="1"/>
  <c r="N1108" i="1"/>
  <c r="N1138" i="1" s="1"/>
  <c r="N1142" i="1" s="1"/>
  <c r="N1143" i="1" s="1"/>
  <c r="R1191" i="1"/>
  <c r="R1221" i="1" s="1"/>
  <c r="R1225" i="1" s="1"/>
  <c r="R1226" i="1" s="1"/>
  <c r="W1273" i="1"/>
  <c r="W1304" i="1" s="1"/>
  <c r="W1308" i="1" s="1"/>
  <c r="W1309" i="1" s="1"/>
  <c r="J1315" i="1"/>
  <c r="P1315" i="1"/>
  <c r="Z1357" i="1"/>
  <c r="Z1387" i="1" s="1"/>
  <c r="Z1391" i="1" s="1"/>
  <c r="Z1392" i="1" s="1"/>
  <c r="K1398" i="1"/>
  <c r="K1428" i="1" s="1"/>
  <c r="K1432" i="1" s="1"/>
  <c r="K1433" i="1" s="1"/>
  <c r="Q1398" i="1"/>
  <c r="Q1428" i="1" s="1"/>
  <c r="Q1432" i="1" s="1"/>
  <c r="Q1433" i="1" s="1"/>
  <c r="W1594" i="1"/>
  <c r="W1593" i="1" s="1"/>
  <c r="K1608" i="1"/>
  <c r="K1607" i="1" s="1"/>
  <c r="X1608" i="1"/>
  <c r="X1607" i="1" s="1"/>
  <c r="Z1626" i="1"/>
  <c r="W1655" i="1"/>
  <c r="U1683" i="1"/>
  <c r="U1716" i="1" s="1"/>
  <c r="U1720" i="1" s="1"/>
  <c r="U1721" i="1" s="1"/>
  <c r="U1978" i="1"/>
  <c r="AA1978" i="1"/>
  <c r="Z498" i="1"/>
  <c r="Z528" i="1" s="1"/>
  <c r="Z532" i="1" s="1"/>
  <c r="Z533" i="1" s="1"/>
  <c r="S580" i="1"/>
  <c r="S611" i="1" s="1"/>
  <c r="S615" i="1" s="1"/>
  <c r="S616" i="1" s="1"/>
  <c r="Q580" i="1"/>
  <c r="Q611" i="1" s="1"/>
  <c r="Q615" i="1" s="1"/>
  <c r="Q616" i="1" s="1"/>
  <c r="S622" i="1"/>
  <c r="S652" i="1" s="1"/>
  <c r="S656" i="1" s="1"/>
  <c r="S657" i="1" s="1"/>
  <c r="K744" i="1"/>
  <c r="K773" i="1" s="1"/>
  <c r="K777" i="1" s="1"/>
  <c r="K778" i="1" s="1"/>
  <c r="U815" i="1"/>
  <c r="U819" i="1" s="1"/>
  <c r="U820" i="1" s="1"/>
  <c r="P826" i="1"/>
  <c r="W1191" i="1"/>
  <c r="W1221" i="1" s="1"/>
  <c r="W1225" i="1" s="1"/>
  <c r="W1226" i="1" s="1"/>
  <c r="J1232" i="1"/>
  <c r="J1262" i="1" s="1"/>
  <c r="AA1357" i="1"/>
  <c r="AA1387" i="1" s="1"/>
  <c r="AA1391" i="1" s="1"/>
  <c r="AA1392" i="1" s="1"/>
  <c r="P1439" i="1"/>
  <c r="R1683" i="1"/>
  <c r="R1716" i="1" s="1"/>
  <c r="R1720" i="1" s="1"/>
  <c r="R1721" i="1" s="1"/>
  <c r="R663" i="1"/>
  <c r="R692" i="1" s="1"/>
  <c r="R696" i="1" s="1"/>
  <c r="R697" i="1" s="1"/>
  <c r="U703" i="1"/>
  <c r="U733" i="1" s="1"/>
  <c r="U737" i="1" s="1"/>
  <c r="U738" i="1" s="1"/>
  <c r="U905" i="1"/>
  <c r="U932" i="1" s="1"/>
  <c r="U936" i="1" s="1"/>
  <c r="U937" i="1" s="1"/>
  <c r="AA905" i="1"/>
  <c r="AA932" i="1" s="1"/>
  <c r="AA936" i="1" s="1"/>
  <c r="AA937" i="1" s="1"/>
  <c r="Q943" i="1"/>
  <c r="Q973" i="1" s="1"/>
  <c r="Q977" i="1" s="1"/>
  <c r="Q978" i="1" s="1"/>
  <c r="S1026" i="1"/>
  <c r="S1056" i="1" s="1"/>
  <c r="S1060" i="1" s="1"/>
  <c r="S1061" i="1" s="1"/>
  <c r="T1026" i="1"/>
  <c r="T1056" i="1" s="1"/>
  <c r="T1060" i="1" s="1"/>
  <c r="T1061" i="1" s="1"/>
  <c r="T1149" i="1"/>
  <c r="T1180" i="1" s="1"/>
  <c r="T1184" i="1" s="1"/>
  <c r="T1185" i="1" s="1"/>
  <c r="K1273" i="1"/>
  <c r="K1304" i="1" s="1"/>
  <c r="K1308" i="1" s="1"/>
  <c r="K1309" i="1" s="1"/>
  <c r="R1586" i="1"/>
  <c r="R1575" i="1" s="1"/>
  <c r="Q1852" i="1"/>
  <c r="Q1882" i="1" s="1"/>
  <c r="Q1886" i="1" s="1"/>
  <c r="Q1887" i="1" s="1"/>
  <c r="T1893" i="1"/>
  <c r="T1925" i="1" s="1"/>
  <c r="T1929" i="1" s="1"/>
  <c r="T1930" i="1" s="1"/>
  <c r="K2069" i="1"/>
  <c r="K2099" i="1" s="1"/>
  <c r="K2103" i="1" s="1"/>
  <c r="K2104" i="1" s="1"/>
  <c r="R376" i="1"/>
  <c r="R404" i="1" s="1"/>
  <c r="R408" i="1" s="1"/>
  <c r="R409" i="1" s="1"/>
  <c r="S376" i="1"/>
  <c r="S404" i="1" s="1"/>
  <c r="S408" i="1" s="1"/>
  <c r="S409" i="1" s="1"/>
  <c r="X539" i="1"/>
  <c r="X569" i="1" s="1"/>
  <c r="X573" i="1" s="1"/>
  <c r="X574" i="1" s="1"/>
  <c r="AA744" i="1"/>
  <c r="AA773" i="1" s="1"/>
  <c r="AA777" i="1" s="1"/>
  <c r="AA778" i="1" s="1"/>
  <c r="Z826" i="1"/>
  <c r="Z853" i="1" s="1"/>
  <c r="Z857" i="1" s="1"/>
  <c r="Z858" i="1" s="1"/>
  <c r="AA864" i="1"/>
  <c r="AA894" i="1" s="1"/>
  <c r="AA898" i="1" s="1"/>
  <c r="AA899" i="1" s="1"/>
  <c r="U864" i="1"/>
  <c r="U894" i="1" s="1"/>
  <c r="U898" i="1" s="1"/>
  <c r="U899" i="1" s="1"/>
  <c r="N1026" i="1"/>
  <c r="N1056" i="1" s="1"/>
  <c r="N1060" i="1" s="1"/>
  <c r="N1061" i="1" s="1"/>
  <c r="S1067" i="1"/>
  <c r="S1097" i="1" s="1"/>
  <c r="S1101" i="1" s="1"/>
  <c r="S1102" i="1" s="1"/>
  <c r="R1067" i="1"/>
  <c r="R1097" i="1" s="1"/>
  <c r="R1101" i="1" s="1"/>
  <c r="R1102" i="1" s="1"/>
  <c r="T1108" i="1"/>
  <c r="T1138" i="1" s="1"/>
  <c r="T1142" i="1" s="1"/>
  <c r="T1143" i="1" s="1"/>
  <c r="Y1149" i="1"/>
  <c r="Y1180" i="1" s="1"/>
  <c r="Y1184" i="1" s="1"/>
  <c r="Y1185" i="1" s="1"/>
  <c r="T1232" i="1"/>
  <c r="T1262" i="1" s="1"/>
  <c r="T1266" i="1" s="1"/>
  <c r="T1267" i="1" s="1"/>
  <c r="M1439" i="1"/>
  <c r="M1470" i="1" s="1"/>
  <c r="M1474" i="1" s="1"/>
  <c r="M1475" i="1" s="1"/>
  <c r="S1496" i="1"/>
  <c r="S1485" i="1" s="1"/>
  <c r="S1513" i="1" s="1"/>
  <c r="L1538" i="1"/>
  <c r="L1528" i="1" s="1"/>
  <c r="L1560" i="1" s="1"/>
  <c r="X1538" i="1"/>
  <c r="X1528" i="1" s="1"/>
  <c r="X1560" i="1" s="1"/>
  <c r="W1657" i="1"/>
  <c r="W1656" i="1" s="1"/>
  <c r="S1665" i="1"/>
  <c r="S1664" i="1" s="1"/>
  <c r="Z1727" i="1"/>
  <c r="Z1757" i="1" s="1"/>
  <c r="Z1761" i="1" s="1"/>
  <c r="Z1762" i="1" s="1"/>
  <c r="M1727" i="1"/>
  <c r="M1757" i="1" s="1"/>
  <c r="M1761" i="1" s="1"/>
  <c r="M1762" i="1" s="1"/>
  <c r="W1727" i="1"/>
  <c r="W1757" i="1" s="1"/>
  <c r="W1761" i="1" s="1"/>
  <c r="W1762" i="1" s="1"/>
  <c r="K1810" i="1"/>
  <c r="K1841" i="1" s="1"/>
  <c r="K1845" i="1" s="1"/>
  <c r="K1846" i="1" s="1"/>
  <c r="Q1810" i="1"/>
  <c r="Q1841" i="1" s="1"/>
  <c r="Q1845" i="1" s="1"/>
  <c r="Q1846" i="1" s="1"/>
  <c r="W1810" i="1"/>
  <c r="W1841" i="1" s="1"/>
  <c r="W1845" i="1" s="1"/>
  <c r="W1846" i="1" s="1"/>
  <c r="U1893" i="1"/>
  <c r="U1925" i="1" s="1"/>
  <c r="U1929" i="1" s="1"/>
  <c r="U1930" i="1" s="1"/>
  <c r="S1936" i="1"/>
  <c r="S1967" i="1" s="1"/>
  <c r="S1971" i="1" s="1"/>
  <c r="S1972" i="1" s="1"/>
  <c r="J1978" i="1"/>
  <c r="L2007" i="1"/>
  <c r="L2006" i="1" s="1"/>
  <c r="R2007" i="1"/>
  <c r="R2006" i="1" s="1"/>
  <c r="X2007" i="1"/>
  <c r="X2006" i="1" s="1"/>
  <c r="Q2069" i="1"/>
  <c r="Q2099" i="1" s="1"/>
  <c r="Q2103" i="1" s="1"/>
  <c r="Q2104" i="1" s="1"/>
  <c r="X2153" i="1"/>
  <c r="X2183" i="1" s="1"/>
  <c r="X2187" i="1" s="1"/>
  <c r="X2188" i="1" s="1"/>
  <c r="Q2153" i="1"/>
  <c r="Q2183" i="1" s="1"/>
  <c r="Q2187" i="1" s="1"/>
  <c r="Q2188" i="1" s="1"/>
  <c r="R2252" i="1"/>
  <c r="R2241" i="1" s="1"/>
  <c r="L2261" i="1"/>
  <c r="L2260" i="1" s="1"/>
  <c r="U2281" i="1"/>
  <c r="U2280" i="1" s="1"/>
  <c r="L2288" i="1"/>
  <c r="L2287" i="1" s="1"/>
  <c r="U2288" i="1"/>
  <c r="U2287" i="1" s="1"/>
  <c r="M2335" i="1"/>
  <c r="M2334" i="1" s="1"/>
  <c r="R2354" i="1"/>
  <c r="R2388" i="1" s="1"/>
  <c r="Z2446" i="1"/>
  <c r="Z2476" i="1" s="1"/>
  <c r="V2537" i="1"/>
  <c r="V2571" i="1" s="1"/>
  <c r="R2329" i="1"/>
  <c r="W2724" i="1"/>
  <c r="W2723" i="1" s="1"/>
  <c r="U2736" i="1"/>
  <c r="U2735" i="1" s="1"/>
  <c r="N2746" i="1"/>
  <c r="N2745" i="1" s="1"/>
  <c r="T2801" i="1"/>
  <c r="T2790" i="1" s="1"/>
  <c r="V2864" i="1"/>
  <c r="V2853" i="1" s="1"/>
  <c r="R2959" i="1"/>
  <c r="R2958" i="1" s="1"/>
  <c r="J3000" i="1"/>
  <c r="P3132" i="1"/>
  <c r="Z3162" i="1"/>
  <c r="Z3161" i="1" s="1"/>
  <c r="K3180" i="1"/>
  <c r="Q3180" i="1"/>
  <c r="W3180" i="1"/>
  <c r="L3195" i="1"/>
  <c r="L3184" i="1" s="1"/>
  <c r="L3220" i="1" s="1"/>
  <c r="T3249" i="1"/>
  <c r="T3238" i="1" s="1"/>
  <c r="U3337" i="1"/>
  <c r="U3336" i="1" s="1"/>
  <c r="M3348" i="1"/>
  <c r="M3347" i="1" s="1"/>
  <c r="T3364" i="1"/>
  <c r="U3515" i="1"/>
  <c r="U3549" i="1" s="1"/>
  <c r="U3553" i="1" s="1"/>
  <c r="U3554" i="1" s="1"/>
  <c r="P2261" i="1"/>
  <c r="S2318" i="1"/>
  <c r="J2329" i="1"/>
  <c r="J2320" i="1" s="1"/>
  <c r="V2400" i="1"/>
  <c r="V2432" i="1" s="1"/>
  <c r="T2537" i="1"/>
  <c r="T2571" i="1" s="1"/>
  <c r="Z2642" i="1"/>
  <c r="Z2631" i="1" s="1"/>
  <c r="N2659" i="1"/>
  <c r="N2658" i="1" s="1"/>
  <c r="AA2736" i="1"/>
  <c r="AA2735" i="1" s="1"/>
  <c r="Z2746" i="1"/>
  <c r="Z2745" i="1" s="1"/>
  <c r="Z2801" i="1"/>
  <c r="Z2790" i="1" s="1"/>
  <c r="N2942" i="1"/>
  <c r="N2941" i="1" s="1"/>
  <c r="W2959" i="1"/>
  <c r="W2958" i="1" s="1"/>
  <c r="M3000" i="1"/>
  <c r="M2989" i="1" s="1"/>
  <c r="X3111" i="1"/>
  <c r="X3110" i="1" s="1"/>
  <c r="X3275" i="1"/>
  <c r="X3274" i="1" s="1"/>
  <c r="V3308" i="1"/>
  <c r="V3306" i="1" s="1"/>
  <c r="L3314" i="1"/>
  <c r="L3337" i="1"/>
  <c r="L3336" i="1" s="1"/>
  <c r="K3342" i="1"/>
  <c r="L2028" i="1"/>
  <c r="L2058" i="1" s="1"/>
  <c r="L2062" i="1" s="1"/>
  <c r="L2063" i="1" s="1"/>
  <c r="R2028" i="1"/>
  <c r="R2058" i="1" s="1"/>
  <c r="R2062" i="1" s="1"/>
  <c r="R2063" i="1" s="1"/>
  <c r="X2028" i="1"/>
  <c r="X2058" i="1" s="1"/>
  <c r="X2062" i="1" s="1"/>
  <c r="X2063" i="1" s="1"/>
  <c r="J2028" i="1"/>
  <c r="W2069" i="1"/>
  <c r="W2099" i="1" s="1"/>
  <c r="W2103" i="1" s="1"/>
  <c r="W2104" i="1" s="1"/>
  <c r="V2194" i="1"/>
  <c r="V2225" i="1" s="1"/>
  <c r="V2229" i="1" s="1"/>
  <c r="V2230" i="1" s="1"/>
  <c r="R2261" i="1"/>
  <c r="R2260" i="1" s="1"/>
  <c r="AA2281" i="1"/>
  <c r="AA2280" i="1" s="1"/>
  <c r="P2288" i="1"/>
  <c r="Q2300" i="1"/>
  <c r="W2300" i="1"/>
  <c r="T2333" i="1"/>
  <c r="M2354" i="1"/>
  <c r="S2354" i="1"/>
  <c r="Y2354" i="1"/>
  <c r="L2354" i="1"/>
  <c r="M2400" i="1"/>
  <c r="M2432" i="1" s="1"/>
  <c r="S2400" i="1"/>
  <c r="S2432" i="1" s="1"/>
  <c r="Y2400" i="1"/>
  <c r="Y2432" i="1" s="1"/>
  <c r="Q2400" i="1"/>
  <c r="Q2432" i="1" s="1"/>
  <c r="R2446" i="1"/>
  <c r="R2476" i="1" s="1"/>
  <c r="T2446" i="1"/>
  <c r="T2476" i="1" s="1"/>
  <c r="AA2537" i="1"/>
  <c r="AA2571" i="1" s="1"/>
  <c r="N2583" i="1"/>
  <c r="N2616" i="1" s="1"/>
  <c r="T2583" i="1"/>
  <c r="T2616" i="1" s="1"/>
  <c r="Z2583" i="1"/>
  <c r="Z2616" i="1" s="1"/>
  <c r="Z2622" i="1" s="1"/>
  <c r="L2642" i="1"/>
  <c r="L2631" i="1" s="1"/>
  <c r="T2659" i="1"/>
  <c r="T2658" i="1" s="1"/>
  <c r="J2824" i="1"/>
  <c r="N2841" i="1"/>
  <c r="T2841" i="1"/>
  <c r="Z2841" i="1"/>
  <c r="R2841" i="1"/>
  <c r="X2841" i="1"/>
  <c r="T2942" i="1"/>
  <c r="T2941" i="1" s="1"/>
  <c r="U3017" i="1"/>
  <c r="U3016" i="1" s="1"/>
  <c r="M2028" i="1"/>
  <c r="M2058" i="1" s="1"/>
  <c r="M2062" i="1" s="1"/>
  <c r="M2063" i="1" s="1"/>
  <c r="S2028" i="1"/>
  <c r="S2058" i="1" s="1"/>
  <c r="S2062" i="1" s="1"/>
  <c r="S2063" i="1" s="1"/>
  <c r="V2183" i="1"/>
  <c r="V2187" i="1" s="1"/>
  <c r="V2188" i="1" s="1"/>
  <c r="X2252" i="1"/>
  <c r="X2241" i="1" s="1"/>
  <c r="V2261" i="1"/>
  <c r="V2260" i="1" s="1"/>
  <c r="L2281" i="1"/>
  <c r="L2280" i="1" s="1"/>
  <c r="L2318" i="1"/>
  <c r="T2329" i="1"/>
  <c r="L2379" i="1"/>
  <c r="L2378" i="1" s="1"/>
  <c r="N2642" i="1"/>
  <c r="N2631" i="1" s="1"/>
  <c r="Z2659" i="1"/>
  <c r="Z2658" i="1" s="1"/>
  <c r="Z2942" i="1"/>
  <c r="Z2941" i="1" s="1"/>
  <c r="R2977" i="1"/>
  <c r="X2977" i="1"/>
  <c r="S3000" i="1"/>
  <c r="S2989" i="1" s="1"/>
  <c r="X3017" i="1"/>
  <c r="X3016" i="1" s="1"/>
  <c r="N3249" i="1"/>
  <c r="N3238" i="1" s="1"/>
  <c r="T3297" i="1"/>
  <c r="Z3297" i="1"/>
  <c r="X3314" i="1"/>
  <c r="K4084" i="1"/>
  <c r="K4121" i="1" s="1"/>
  <c r="K4125" i="1" s="1"/>
  <c r="K4126" i="1" s="1"/>
  <c r="L2194" i="1"/>
  <c r="L2225" i="1" s="1"/>
  <c r="L2229" i="1" s="1"/>
  <c r="L2230" i="1" s="1"/>
  <c r="U3180" i="1"/>
  <c r="AA3180" i="1"/>
  <c r="N2069" i="1"/>
  <c r="N2099" i="1" s="1"/>
  <c r="N2103" i="1" s="1"/>
  <c r="N2104" i="1" s="1"/>
  <c r="T2069" i="1"/>
  <c r="T2099" i="1" s="1"/>
  <c r="T2103" i="1" s="1"/>
  <c r="T2104" i="1" s="1"/>
  <c r="AA2110" i="1"/>
  <c r="AA2142" i="1" s="1"/>
  <c r="AA2146" i="1" s="1"/>
  <c r="AA2147" i="1" s="1"/>
  <c r="Z2400" i="1"/>
  <c r="Z2432" i="1" s="1"/>
  <c r="Y2446" i="1"/>
  <c r="Y2476" i="1" s="1"/>
  <c r="N2491" i="1"/>
  <c r="N2522" i="1" s="1"/>
  <c r="N2531" i="1" s="1"/>
  <c r="T2491" i="1"/>
  <c r="T2522" i="1" s="1"/>
  <c r="T2531" i="1" s="1"/>
  <c r="U2491" i="1"/>
  <c r="U2522" i="1" s="1"/>
  <c r="U2531" i="1" s="1"/>
  <c r="S2528" i="1"/>
  <c r="X2642" i="1"/>
  <c r="X2631" i="1" s="1"/>
  <c r="R2724" i="1"/>
  <c r="R2723" i="1" s="1"/>
  <c r="N2801" i="1"/>
  <c r="N2790" i="1" s="1"/>
  <c r="K2841" i="1"/>
  <c r="Q2841" i="1"/>
  <c r="T2864" i="1"/>
  <c r="T2853" i="1" s="1"/>
  <c r="J2917" i="1"/>
  <c r="L2959" i="1"/>
  <c r="L2958" i="1" s="1"/>
  <c r="T2977" i="1"/>
  <c r="Z2977" i="1"/>
  <c r="Y3000" i="1"/>
  <c r="Y2989" i="1" s="1"/>
  <c r="Z3087" i="1"/>
  <c r="T3184" i="1"/>
  <c r="T3220" i="1" s="1"/>
  <c r="T3224" i="1" s="1"/>
  <c r="T3225" i="1" s="1"/>
  <c r="X3195" i="1"/>
  <c r="X3184" i="1" s="1"/>
  <c r="X3220" i="1" s="1"/>
  <c r="S3249" i="1"/>
  <c r="S3238" i="1" s="1"/>
  <c r="T3337" i="1"/>
  <c r="T3336" i="1" s="1"/>
  <c r="L3348" i="1"/>
  <c r="L3347" i="1" s="1"/>
  <c r="R4084" i="1"/>
  <c r="R4121" i="1" s="1"/>
  <c r="R4125" i="1" s="1"/>
  <c r="R4126" i="1" s="1"/>
  <c r="T3515" i="1"/>
  <c r="T3549" i="1" s="1"/>
  <c r="T3553" i="1" s="1"/>
  <c r="T3554" i="1" s="1"/>
  <c r="U3560" i="1"/>
  <c r="U3598" i="1" s="1"/>
  <c r="U3602" i="1" s="1"/>
  <c r="U3603" i="1" s="1"/>
  <c r="M3560" i="1"/>
  <c r="M3598" i="1" s="1"/>
  <c r="M3602" i="1" s="1"/>
  <c r="M3603" i="1" s="1"/>
  <c r="S3560" i="1"/>
  <c r="S3598" i="1" s="1"/>
  <c r="S3602" i="1" s="1"/>
  <c r="S3603" i="1" s="1"/>
  <c r="Y3560" i="1"/>
  <c r="Y3598" i="1" s="1"/>
  <c r="Y3602" i="1" s="1"/>
  <c r="Y3603" i="1" s="1"/>
  <c r="Q3609" i="1"/>
  <c r="Q3643" i="1" s="1"/>
  <c r="Q3647" i="1" s="1"/>
  <c r="Q3648" i="1" s="1"/>
  <c r="K3609" i="1"/>
  <c r="K3643" i="1" s="1"/>
  <c r="K3647" i="1" s="1"/>
  <c r="K3648" i="1" s="1"/>
  <c r="V3668" i="1"/>
  <c r="V3702" i="1" s="1"/>
  <c r="V3706" i="1" s="1"/>
  <c r="V3707" i="1" s="1"/>
  <c r="Q3755" i="1"/>
  <c r="Q3789" i="1" s="1"/>
  <c r="Q3793" i="1" s="1"/>
  <c r="Q3794" i="1" s="1"/>
  <c r="U4174" i="1"/>
  <c r="U4209" i="1" s="1"/>
  <c r="U4213" i="1" s="1"/>
  <c r="U4214" i="1" s="1"/>
  <c r="U4398" i="1"/>
  <c r="U4434" i="1" s="1"/>
  <c r="U4438" i="1" s="1"/>
  <c r="U4439" i="1" s="1"/>
  <c r="R3348" i="1"/>
  <c r="R3347" i="1" s="1"/>
  <c r="V3364" i="1"/>
  <c r="Z3410" i="1"/>
  <c r="Q3435" i="1"/>
  <c r="Q3465" i="1" s="1"/>
  <c r="Q3469" i="1" s="1"/>
  <c r="Q3470" i="1" s="1"/>
  <c r="X3560" i="1"/>
  <c r="X3598" i="1" s="1"/>
  <c r="X3602" i="1" s="1"/>
  <c r="X3603" i="1" s="1"/>
  <c r="T3668" i="1"/>
  <c r="T3702" i="1" s="1"/>
  <c r="T3706" i="1" s="1"/>
  <c r="T3707" i="1" s="1"/>
  <c r="Y3755" i="1"/>
  <c r="Y3789" i="1" s="1"/>
  <c r="Y3793" i="1" s="1"/>
  <c r="Y3794" i="1" s="1"/>
  <c r="P3891" i="1"/>
  <c r="K3936" i="1"/>
  <c r="K3969" i="1" s="1"/>
  <c r="K3973" i="1" s="1"/>
  <c r="K3974" i="1" s="1"/>
  <c r="W3936" i="1"/>
  <c r="W3969" i="1" s="1"/>
  <c r="W3973" i="1" s="1"/>
  <c r="W3974" i="1" s="1"/>
  <c r="N3980" i="1"/>
  <c r="N4013" i="1" s="1"/>
  <c r="N4017" i="1" s="1"/>
  <c r="N4018" i="1" s="1"/>
  <c r="T3980" i="1"/>
  <c r="T4013" i="1" s="1"/>
  <c r="T4017" i="1" s="1"/>
  <c r="T4018" i="1" s="1"/>
  <c r="Z3980" i="1"/>
  <c r="Z4013" i="1" s="1"/>
  <c r="Z4017" i="1" s="1"/>
  <c r="Z4018" i="1" s="1"/>
  <c r="M3980" i="1"/>
  <c r="M4013" i="1" s="1"/>
  <c r="M4017" i="1" s="1"/>
  <c r="M4018" i="1" s="1"/>
  <c r="S3980" i="1"/>
  <c r="S4013" i="1" s="1"/>
  <c r="S4017" i="1" s="1"/>
  <c r="S4018" i="1" s="1"/>
  <c r="L4038" i="1"/>
  <c r="R4038" i="1"/>
  <c r="X4038" i="1"/>
  <c r="V4038" i="1"/>
  <c r="V4075" i="1" s="1"/>
  <c r="V4079" i="1" s="1"/>
  <c r="V4080" i="1" s="1"/>
  <c r="M4084" i="1"/>
  <c r="M4121" i="1" s="1"/>
  <c r="M4125" i="1" s="1"/>
  <c r="M4126" i="1" s="1"/>
  <c r="J4084" i="1"/>
  <c r="V4084" i="1"/>
  <c r="V4121" i="1" s="1"/>
  <c r="V4125" i="1" s="1"/>
  <c r="V4126" i="1" s="1"/>
  <c r="J4174" i="1"/>
  <c r="J4209" i="1" s="1"/>
  <c r="P4174" i="1"/>
  <c r="AA4220" i="1"/>
  <c r="AA4252" i="1" s="1"/>
  <c r="AA4256" i="1" s="1"/>
  <c r="AA4257" i="1" s="1"/>
  <c r="M4263" i="1"/>
  <c r="M4296" i="1" s="1"/>
  <c r="M4300" i="1" s="1"/>
  <c r="M4301" i="1" s="1"/>
  <c r="U4581" i="1"/>
  <c r="U4615" i="1" s="1"/>
  <c r="U4619" i="1" s="1"/>
  <c r="U4620" i="1" s="1"/>
  <c r="Y3476" i="1"/>
  <c r="Y3504" i="1" s="1"/>
  <c r="Y3508" i="1" s="1"/>
  <c r="Y3509" i="1" s="1"/>
  <c r="W3609" i="1"/>
  <c r="W3643" i="1" s="1"/>
  <c r="W3647" i="1" s="1"/>
  <c r="W3648" i="1" s="1"/>
  <c r="R3668" i="1"/>
  <c r="R3702" i="1" s="1"/>
  <c r="R3706" i="1" s="1"/>
  <c r="R3707" i="1" s="1"/>
  <c r="Q4084" i="1"/>
  <c r="Q4121" i="1" s="1"/>
  <c r="Q4125" i="1" s="1"/>
  <c r="Q4126" i="1" s="1"/>
  <c r="V4398" i="1"/>
  <c r="V4434" i="1" s="1"/>
  <c r="V4438" i="1" s="1"/>
  <c r="V4439" i="1" s="1"/>
  <c r="W3410" i="1"/>
  <c r="W3515" i="1"/>
  <c r="W3549" i="1" s="1"/>
  <c r="W3553" i="1" s="1"/>
  <c r="W3554" i="1" s="1"/>
  <c r="J3560" i="1"/>
  <c r="V3560" i="1"/>
  <c r="V3598" i="1" s="1"/>
  <c r="V3602" i="1" s="1"/>
  <c r="V3603" i="1" s="1"/>
  <c r="Z3609" i="1"/>
  <c r="Z3643" i="1" s="1"/>
  <c r="Z3647" i="1" s="1"/>
  <c r="Z3648" i="1" s="1"/>
  <c r="N3609" i="1"/>
  <c r="N3643" i="1" s="1"/>
  <c r="N3647" i="1" s="1"/>
  <c r="N3648" i="1" s="1"/>
  <c r="T3609" i="1"/>
  <c r="T3643" i="1" s="1"/>
  <c r="T3647" i="1" s="1"/>
  <c r="T3648" i="1" s="1"/>
  <c r="T3891" i="1"/>
  <c r="T3925" i="1" s="1"/>
  <c r="T3929" i="1" s="1"/>
  <c r="T3930" i="1" s="1"/>
  <c r="X4084" i="1"/>
  <c r="X4121" i="1" s="1"/>
  <c r="X4125" i="1" s="1"/>
  <c r="X4126" i="1" s="1"/>
  <c r="M3364" i="1"/>
  <c r="S3364" i="1"/>
  <c r="L3668" i="1"/>
  <c r="L3702" i="1" s="1"/>
  <c r="L3706" i="1" s="1"/>
  <c r="L3707" i="1" s="1"/>
  <c r="X3668" i="1"/>
  <c r="X3702" i="1" s="1"/>
  <c r="X3706" i="1" s="1"/>
  <c r="X3707" i="1" s="1"/>
  <c r="W3668" i="1"/>
  <c r="W3702" i="1" s="1"/>
  <c r="W3706" i="1" s="1"/>
  <c r="W3707" i="1" s="1"/>
  <c r="S3713" i="1"/>
  <c r="S3744" i="1" s="1"/>
  <c r="S3748" i="1" s="1"/>
  <c r="S3749" i="1" s="1"/>
  <c r="Y3713" i="1"/>
  <c r="Y3744" i="1" s="1"/>
  <c r="Y3748" i="1" s="1"/>
  <c r="Y3749" i="1" s="1"/>
  <c r="N3800" i="1"/>
  <c r="N3835" i="1" s="1"/>
  <c r="N3839" i="1" s="1"/>
  <c r="N3840" i="1" s="1"/>
  <c r="T3800" i="1"/>
  <c r="T3835" i="1" s="1"/>
  <c r="T3839" i="1" s="1"/>
  <c r="T3840" i="1" s="1"/>
  <c r="N3846" i="1"/>
  <c r="N3880" i="1" s="1"/>
  <c r="N3884" i="1" s="1"/>
  <c r="N3885" i="1" s="1"/>
  <c r="T3846" i="1"/>
  <c r="T3880" i="1" s="1"/>
  <c r="T3884" i="1" s="1"/>
  <c r="T3885" i="1" s="1"/>
  <c r="Z3846" i="1"/>
  <c r="Z3880" i="1" s="1"/>
  <c r="Z3884" i="1" s="1"/>
  <c r="Z3885" i="1" s="1"/>
  <c r="R3846" i="1"/>
  <c r="R3880" i="1" s="1"/>
  <c r="R3884" i="1" s="1"/>
  <c r="R3885" i="1" s="1"/>
  <c r="U3891" i="1"/>
  <c r="U3925" i="1" s="1"/>
  <c r="U3929" i="1" s="1"/>
  <c r="U3930" i="1" s="1"/>
  <c r="AA3891" i="1"/>
  <c r="AA3925" i="1" s="1"/>
  <c r="AA3929" i="1" s="1"/>
  <c r="AA3930" i="1" s="1"/>
  <c r="T3936" i="1"/>
  <c r="T3969" i="1" s="1"/>
  <c r="T3973" i="1" s="1"/>
  <c r="T3974" i="1" s="1"/>
  <c r="Y4130" i="1"/>
  <c r="Y4163" i="1" s="1"/>
  <c r="Y4167" i="1" s="1"/>
  <c r="Y4168" i="1" s="1"/>
  <c r="K4174" i="1"/>
  <c r="K4209" i="1" s="1"/>
  <c r="K4213" i="1" s="1"/>
  <c r="K4214" i="1" s="1"/>
  <c r="K3755" i="1"/>
  <c r="K3789" i="1" s="1"/>
  <c r="K3793" i="1" s="1"/>
  <c r="K3794" i="1" s="1"/>
  <c r="S3755" i="1"/>
  <c r="S3789" i="1" s="1"/>
  <c r="S3793" i="1" s="1"/>
  <c r="S3794" i="1" s="1"/>
  <c r="S4038" i="1"/>
  <c r="S4075" i="1" s="1"/>
  <c r="S4079" i="1" s="1"/>
  <c r="S4080" i="1" s="1"/>
  <c r="W4084" i="1"/>
  <c r="W4121" i="1" s="1"/>
  <c r="W4125" i="1" s="1"/>
  <c r="W4126" i="1" s="1"/>
  <c r="K4130" i="1"/>
  <c r="K4163" i="1" s="1"/>
  <c r="K4167" i="1" s="1"/>
  <c r="K4168" i="1" s="1"/>
  <c r="N4174" i="1"/>
  <c r="N4209" i="1" s="1"/>
  <c r="N4213" i="1" s="1"/>
  <c r="N4214" i="1" s="1"/>
  <c r="U4220" i="1"/>
  <c r="U4252" i="1" s="1"/>
  <c r="U4256" i="1" s="1"/>
  <c r="U4257" i="1" s="1"/>
  <c r="S4263" i="1"/>
  <c r="S4296" i="1" s="1"/>
  <c r="S4300" i="1" s="1"/>
  <c r="S4301" i="1" s="1"/>
  <c r="Q4174" i="1"/>
  <c r="Q4209" i="1" s="1"/>
  <c r="Q4213" i="1" s="1"/>
  <c r="Q4214" i="1" s="1"/>
  <c r="W4174" i="1"/>
  <c r="W4209" i="1" s="1"/>
  <c r="W4213" i="1" s="1"/>
  <c r="W4214" i="1" s="1"/>
  <c r="X4352" i="1"/>
  <c r="X4387" i="1" s="1"/>
  <c r="X4391" i="1" s="1"/>
  <c r="X4392" i="1" s="1"/>
  <c r="N4725" i="1"/>
  <c r="N4714" i="1" s="1"/>
  <c r="N4741" i="1" s="1"/>
  <c r="W4263" i="1"/>
  <c r="W4296" i="1" s="1"/>
  <c r="W4300" i="1" s="1"/>
  <c r="W4301" i="1" s="1"/>
  <c r="U4352" i="1"/>
  <c r="U4387" i="1" s="1"/>
  <c r="U4391" i="1" s="1"/>
  <c r="U4392" i="1" s="1"/>
  <c r="AA4352" i="1"/>
  <c r="AA4387" i="1" s="1"/>
  <c r="AA4391" i="1" s="1"/>
  <c r="AA4392" i="1" s="1"/>
  <c r="M4444" i="1"/>
  <c r="M4478" i="1" s="1"/>
  <c r="M4482" i="1" s="1"/>
  <c r="M4483" i="1" s="1"/>
  <c r="Z4540" i="1"/>
  <c r="Z4570" i="1" s="1"/>
  <c r="Z4574" i="1" s="1"/>
  <c r="Z4575" i="1" s="1"/>
  <c r="R4581" i="1"/>
  <c r="R4615" i="1" s="1"/>
  <c r="R4619" i="1" s="1"/>
  <c r="R4620" i="1" s="1"/>
  <c r="X4581" i="1"/>
  <c r="X4615" i="1" s="1"/>
  <c r="X4619" i="1" s="1"/>
  <c r="X4620" i="1" s="1"/>
  <c r="K4666" i="1"/>
  <c r="K4696" i="1" s="1"/>
  <c r="K4700" i="1" s="1"/>
  <c r="K4701" i="1" s="1"/>
  <c r="Q4666" i="1"/>
  <c r="Q4696" i="1" s="1"/>
  <c r="Q4700" i="1" s="1"/>
  <c r="Q4701" i="1" s="1"/>
  <c r="W4666" i="1"/>
  <c r="W4696" i="1" s="1"/>
  <c r="W4700" i="1" s="1"/>
  <c r="W4701" i="1" s="1"/>
  <c r="AA4174" i="1"/>
  <c r="AA4209" i="1" s="1"/>
  <c r="AA4213" i="1" s="1"/>
  <c r="AA4214" i="1" s="1"/>
  <c r="P4352" i="1"/>
  <c r="R4489" i="1"/>
  <c r="R4529" i="1" s="1"/>
  <c r="R4533" i="1" s="1"/>
  <c r="R4534" i="1" s="1"/>
  <c r="K4540" i="1"/>
  <c r="K4570" i="1" s="1"/>
  <c r="K4574" i="1" s="1"/>
  <c r="K4575" i="1" s="1"/>
  <c r="L4725" i="1"/>
  <c r="L4714" i="1" s="1"/>
  <c r="L4741" i="1" s="1"/>
  <c r="V4352" i="1"/>
  <c r="V4387" i="1" s="1"/>
  <c r="V4391" i="1" s="1"/>
  <c r="V4392" i="1" s="1"/>
  <c r="V4444" i="1"/>
  <c r="V4478" i="1" s="1"/>
  <c r="V4482" i="1" s="1"/>
  <c r="V4483" i="1" s="1"/>
  <c r="N4444" i="1"/>
  <c r="N4478" i="1" s="1"/>
  <c r="N4482" i="1" s="1"/>
  <c r="N4483" i="1" s="1"/>
  <c r="Z4444" i="1"/>
  <c r="Z4478" i="1" s="1"/>
  <c r="Z4482" i="1" s="1"/>
  <c r="Z4483" i="1" s="1"/>
  <c r="W4489" i="1"/>
  <c r="W4529" i="1" s="1"/>
  <c r="W4533" i="1" s="1"/>
  <c r="W4534" i="1" s="1"/>
  <c r="AA4581" i="1"/>
  <c r="AA4615" i="1" s="1"/>
  <c r="AA4619" i="1" s="1"/>
  <c r="AA4620" i="1" s="1"/>
  <c r="M25" i="1"/>
  <c r="M345" i="1"/>
  <c r="M334" i="1" s="1"/>
  <c r="M365" i="1" s="1"/>
  <c r="M369" i="1" s="1"/>
  <c r="M370" i="1" s="1"/>
  <c r="S25" i="1"/>
  <c r="S345" i="1"/>
  <c r="S334" i="1" s="1"/>
  <c r="S365" i="1" s="1"/>
  <c r="S369" i="1" s="1"/>
  <c r="S370" i="1" s="1"/>
  <c r="N25" i="1"/>
  <c r="Z303" i="1"/>
  <c r="Z292" i="1" s="1"/>
  <c r="Z323" i="1" s="1"/>
  <c r="Z327" i="1" s="1"/>
  <c r="Z328" i="1" s="1"/>
  <c r="Z25" i="1"/>
  <c r="R142" i="1"/>
  <c r="R131" i="1" s="1"/>
  <c r="R161" i="1" s="1"/>
  <c r="R165" i="1" s="1"/>
  <c r="R166" i="1" s="1"/>
  <c r="R25" i="1"/>
  <c r="X142" i="1"/>
  <c r="X131" i="1" s="1"/>
  <c r="X161" i="1" s="1"/>
  <c r="X165" i="1" s="1"/>
  <c r="X166" i="1" s="1"/>
  <c r="X25" i="1"/>
  <c r="J8" i="1"/>
  <c r="J6" i="1" s="1"/>
  <c r="K8" i="1"/>
  <c r="K6" i="1" s="1"/>
  <c r="Q8" i="1"/>
  <c r="Q6" i="1" s="1"/>
  <c r="W8" i="1"/>
  <c r="W6" i="1" s="1"/>
  <c r="P14" i="1"/>
  <c r="M31" i="1"/>
  <c r="M30" i="1" s="1"/>
  <c r="S31" i="1"/>
  <c r="S30" i="1" s="1"/>
  <c r="Y31" i="1"/>
  <c r="Y30" i="1" s="1"/>
  <c r="J292" i="1"/>
  <c r="X498" i="1"/>
  <c r="X528" i="1" s="1"/>
  <c r="X532" i="1" s="1"/>
  <c r="X533" i="1" s="1"/>
  <c r="M622" i="1"/>
  <c r="M652" i="1" s="1"/>
  <c r="M656" i="1" s="1"/>
  <c r="M657" i="1" s="1"/>
  <c r="L622" i="1"/>
  <c r="L652" i="1" s="1"/>
  <c r="L656" i="1" s="1"/>
  <c r="L657" i="1" s="1"/>
  <c r="X622" i="1"/>
  <c r="X652" i="1" s="1"/>
  <c r="X656" i="1" s="1"/>
  <c r="X657" i="1" s="1"/>
  <c r="X663" i="1"/>
  <c r="X692" i="1" s="1"/>
  <c r="X696" i="1" s="1"/>
  <c r="X697" i="1" s="1"/>
  <c r="Y703" i="1"/>
  <c r="Y733" i="1" s="1"/>
  <c r="Y737" i="1" s="1"/>
  <c r="Y738" i="1" s="1"/>
  <c r="S826" i="1"/>
  <c r="S853" i="1" s="1"/>
  <c r="S857" i="1" s="1"/>
  <c r="S858" i="1" s="1"/>
  <c r="V826" i="1"/>
  <c r="V853" i="1" s="1"/>
  <c r="V857" i="1" s="1"/>
  <c r="V858" i="1" s="1"/>
  <c r="Y905" i="1"/>
  <c r="Y932" i="1" s="1"/>
  <c r="Y936" i="1" s="1"/>
  <c r="Y937" i="1" s="1"/>
  <c r="T905" i="1"/>
  <c r="T932" i="1" s="1"/>
  <c r="T936" i="1" s="1"/>
  <c r="T937" i="1" s="1"/>
  <c r="T984" i="1"/>
  <c r="T1015" i="1" s="1"/>
  <c r="T1019" i="1" s="1"/>
  <c r="T1020" i="1" s="1"/>
  <c r="M1149" i="1"/>
  <c r="M1180" i="1" s="1"/>
  <c r="M1184" i="1" s="1"/>
  <c r="M1185" i="1" s="1"/>
  <c r="T1439" i="1"/>
  <c r="T1470" i="1" s="1"/>
  <c r="T1474" i="1" s="1"/>
  <c r="T1475" i="1" s="1"/>
  <c r="T8" i="1"/>
  <c r="T6" i="1" s="1"/>
  <c r="L212" i="1"/>
  <c r="L240" i="1" s="1"/>
  <c r="L244" i="1" s="1"/>
  <c r="L245" i="1" s="1"/>
  <c r="R212" i="1"/>
  <c r="R240" i="1" s="1"/>
  <c r="R244" i="1" s="1"/>
  <c r="R245" i="1" s="1"/>
  <c r="X212" i="1"/>
  <c r="X240" i="1" s="1"/>
  <c r="X244" i="1" s="1"/>
  <c r="X245" i="1" s="1"/>
  <c r="AA703" i="1"/>
  <c r="AA733" i="1" s="1"/>
  <c r="AA737" i="1" s="1"/>
  <c r="AA738" i="1" s="1"/>
  <c r="N744" i="1"/>
  <c r="N773" i="1" s="1"/>
  <c r="N777" i="1" s="1"/>
  <c r="N778" i="1" s="1"/>
  <c r="W744" i="1"/>
  <c r="W773" i="1" s="1"/>
  <c r="W777" i="1" s="1"/>
  <c r="W778" i="1" s="1"/>
  <c r="J784" i="1"/>
  <c r="Y1026" i="1"/>
  <c r="Y1056" i="1" s="1"/>
  <c r="Y1060" i="1" s="1"/>
  <c r="Y1061" i="1" s="1"/>
  <c r="J1108" i="1"/>
  <c r="J1138" i="1" s="1"/>
  <c r="V1108" i="1"/>
  <c r="V1138" i="1" s="1"/>
  <c r="V1142" i="1" s="1"/>
  <c r="V1143" i="1" s="1"/>
  <c r="R1149" i="1"/>
  <c r="R1180" i="1" s="1"/>
  <c r="R1184" i="1" s="1"/>
  <c r="R1185" i="1" s="1"/>
  <c r="M1273" i="1"/>
  <c r="M1304" i="1" s="1"/>
  <c r="M1308" i="1" s="1"/>
  <c r="M1309" i="1" s="1"/>
  <c r="Q1485" i="1"/>
  <c r="Q1513" i="1" s="1"/>
  <c r="Q1521" i="1" s="1"/>
  <c r="V8" i="1"/>
  <c r="V6" i="1" s="1"/>
  <c r="N8" i="1"/>
  <c r="N6" i="1" s="1"/>
  <c r="Z8" i="1"/>
  <c r="Z6" i="1" s="1"/>
  <c r="J14" i="1"/>
  <c r="Z48" i="1"/>
  <c r="Z78" i="1" s="1"/>
  <c r="Z82" i="1" s="1"/>
  <c r="Z83" i="1" s="1"/>
  <c r="X292" i="1"/>
  <c r="X323" i="1" s="1"/>
  <c r="X327" i="1" s="1"/>
  <c r="X328" i="1" s="1"/>
  <c r="K663" i="1"/>
  <c r="K692" i="1" s="1"/>
  <c r="K696" i="1" s="1"/>
  <c r="K697" i="1" s="1"/>
  <c r="AA663" i="1"/>
  <c r="AA692" i="1" s="1"/>
  <c r="AA696" i="1" s="1"/>
  <c r="AA697" i="1" s="1"/>
  <c r="M744" i="1"/>
  <c r="M773" i="1" s="1"/>
  <c r="M777" i="1" s="1"/>
  <c r="M778" i="1" s="1"/>
  <c r="Y744" i="1"/>
  <c r="Y773" i="1" s="1"/>
  <c r="Y777" i="1" s="1"/>
  <c r="Y778" i="1" s="1"/>
  <c r="S784" i="1"/>
  <c r="S815" i="1" s="1"/>
  <c r="S819" i="1" s="1"/>
  <c r="S820" i="1" s="1"/>
  <c r="Y826" i="1"/>
  <c r="Y853" i="1" s="1"/>
  <c r="Y857" i="1" s="1"/>
  <c r="Y858" i="1" s="1"/>
  <c r="X864" i="1"/>
  <c r="X894" i="1" s="1"/>
  <c r="X898" i="1" s="1"/>
  <c r="X899" i="1" s="1"/>
  <c r="W905" i="1"/>
  <c r="W932" i="1" s="1"/>
  <c r="W936" i="1" s="1"/>
  <c r="W937" i="1" s="1"/>
  <c r="W984" i="1"/>
  <c r="W1015" i="1" s="1"/>
  <c r="W1019" i="1" s="1"/>
  <c r="W1020" i="1" s="1"/>
  <c r="Z1026" i="1"/>
  <c r="Z1056" i="1" s="1"/>
  <c r="Z1060" i="1" s="1"/>
  <c r="Z1061" i="1" s="1"/>
  <c r="Y1067" i="1"/>
  <c r="Y1097" i="1" s="1"/>
  <c r="Y1101" i="1" s="1"/>
  <c r="Y1102" i="1" s="1"/>
  <c r="S1149" i="1"/>
  <c r="S1180" i="1" s="1"/>
  <c r="S1184" i="1" s="1"/>
  <c r="S1185" i="1" s="1"/>
  <c r="V1191" i="1"/>
  <c r="V1221" i="1" s="1"/>
  <c r="V1225" i="1" s="1"/>
  <c r="V1226" i="1" s="1"/>
  <c r="T59" i="1"/>
  <c r="T48" i="1" s="1"/>
  <c r="T78" i="1" s="1"/>
  <c r="T82" i="1" s="1"/>
  <c r="T83" i="1" s="1"/>
  <c r="T25" i="1"/>
  <c r="N292" i="1"/>
  <c r="N323" i="1" s="1"/>
  <c r="N327" i="1" s="1"/>
  <c r="N328" i="1" s="1"/>
  <c r="T292" i="1"/>
  <c r="T323" i="1" s="1"/>
  <c r="T327" i="1" s="1"/>
  <c r="T328" i="1" s="1"/>
  <c r="Z334" i="1"/>
  <c r="Z365" i="1" s="1"/>
  <c r="Z369" i="1" s="1"/>
  <c r="Z370" i="1" s="1"/>
  <c r="L487" i="1"/>
  <c r="L491" i="1" s="1"/>
  <c r="L492" i="1" s="1"/>
  <c r="K580" i="1"/>
  <c r="K611" i="1" s="1"/>
  <c r="K615" i="1" s="1"/>
  <c r="K616" i="1" s="1"/>
  <c r="U663" i="1"/>
  <c r="U692" i="1" s="1"/>
  <c r="U696" i="1" s="1"/>
  <c r="U697" i="1" s="1"/>
  <c r="Q703" i="1"/>
  <c r="Q733" i="1" s="1"/>
  <c r="Q737" i="1" s="1"/>
  <c r="Q738" i="1" s="1"/>
  <c r="V784" i="1"/>
  <c r="V815" i="1" s="1"/>
  <c r="V819" i="1" s="1"/>
  <c r="V820" i="1" s="1"/>
  <c r="N943" i="1"/>
  <c r="N973" i="1" s="1"/>
  <c r="N977" i="1" s="1"/>
  <c r="N978" i="1" s="1"/>
  <c r="T943" i="1"/>
  <c r="T973" i="1" s="1"/>
  <c r="T977" i="1" s="1"/>
  <c r="T978" i="1" s="1"/>
  <c r="Z943" i="1"/>
  <c r="Z973" i="1" s="1"/>
  <c r="Z977" i="1" s="1"/>
  <c r="Z978" i="1" s="1"/>
  <c r="P25" i="1"/>
  <c r="M415" i="1"/>
  <c r="M442" i="1" s="1"/>
  <c r="M446" i="1" s="1"/>
  <c r="M447" i="1" s="1"/>
  <c r="S744" i="1"/>
  <c r="S773" i="1" s="1"/>
  <c r="S777" i="1" s="1"/>
  <c r="S778" i="1" s="1"/>
  <c r="M784" i="1"/>
  <c r="M815" i="1" s="1"/>
  <c r="M819" i="1" s="1"/>
  <c r="M820" i="1" s="1"/>
  <c r="AA826" i="1"/>
  <c r="AA853" i="1" s="1"/>
  <c r="AA857" i="1" s="1"/>
  <c r="AA858" i="1" s="1"/>
  <c r="J1067" i="1"/>
  <c r="V1067" i="1"/>
  <c r="V1097" i="1" s="1"/>
  <c r="V1101" i="1" s="1"/>
  <c r="V1102" i="1" s="1"/>
  <c r="L1149" i="1"/>
  <c r="L1180" i="1" s="1"/>
  <c r="L1184" i="1" s="1"/>
  <c r="L1185" i="1" s="1"/>
  <c r="X1191" i="1"/>
  <c r="X1221" i="1" s="1"/>
  <c r="X1225" i="1" s="1"/>
  <c r="X1226" i="1" s="1"/>
  <c r="J25" i="1"/>
  <c r="R48" i="1"/>
  <c r="R78" i="1" s="1"/>
  <c r="T131" i="1"/>
  <c r="T161" i="1" s="1"/>
  <c r="T165" i="1" s="1"/>
  <c r="T166" i="1" s="1"/>
  <c r="R251" i="1"/>
  <c r="R281" i="1" s="1"/>
  <c r="R285" i="1" s="1"/>
  <c r="R286" i="1" s="1"/>
  <c r="J539" i="1"/>
  <c r="P784" i="1"/>
  <c r="P815" i="1" s="1"/>
  <c r="Z905" i="1"/>
  <c r="Z932" i="1" s="1"/>
  <c r="Z936" i="1" s="1"/>
  <c r="Z937" i="1" s="1"/>
  <c r="Z984" i="1"/>
  <c r="Z1015" i="1" s="1"/>
  <c r="Z1019" i="1" s="1"/>
  <c r="Z1020" i="1" s="1"/>
  <c r="Y1108" i="1"/>
  <c r="Y1138" i="1" s="1"/>
  <c r="Y1142" i="1" s="1"/>
  <c r="Y1143" i="1" s="1"/>
  <c r="K1149" i="1"/>
  <c r="K1180" i="1" s="1"/>
  <c r="K1184" i="1" s="1"/>
  <c r="K1185" i="1" s="1"/>
  <c r="P1191" i="1"/>
  <c r="U1232" i="1"/>
  <c r="U1262" i="1" s="1"/>
  <c r="U1266" i="1" s="1"/>
  <c r="U1267" i="1" s="1"/>
  <c r="M1586" i="1"/>
  <c r="M1575" i="1" s="1"/>
  <c r="Y1586" i="1"/>
  <c r="Y1575" i="1" s="1"/>
  <c r="U1779" i="1"/>
  <c r="U1768" i="1" s="1"/>
  <c r="U1799" i="1" s="1"/>
  <c r="U1803" i="1" s="1"/>
  <c r="U1804" i="1" s="1"/>
  <c r="U1655" i="1"/>
  <c r="AA1779" i="1"/>
  <c r="AA1768" i="1" s="1"/>
  <c r="AA1799" i="1" s="1"/>
  <c r="AA1803" i="1" s="1"/>
  <c r="AA1804" i="1" s="1"/>
  <c r="AA1655" i="1"/>
  <c r="M3265" i="1"/>
  <c r="M3264" i="1" s="1"/>
  <c r="Y3265" i="1"/>
  <c r="Y3264" i="1" s="1"/>
  <c r="L25" i="1"/>
  <c r="K48" i="1"/>
  <c r="K78" i="1" s="1"/>
  <c r="Q48" i="1"/>
  <c r="Q78" i="1" s="1"/>
  <c r="W48" i="1"/>
  <c r="W78" i="1" s="1"/>
  <c r="P142" i="1"/>
  <c r="M172" i="1"/>
  <c r="M201" i="1" s="1"/>
  <c r="M205" i="1" s="1"/>
  <c r="M206" i="1" s="1"/>
  <c r="S172" i="1"/>
  <c r="S201" i="1" s="1"/>
  <c r="S205" i="1" s="1"/>
  <c r="S206" i="1" s="1"/>
  <c r="Y172" i="1"/>
  <c r="Y201" i="1" s="1"/>
  <c r="Y205" i="1" s="1"/>
  <c r="Y206" i="1" s="1"/>
  <c r="K251" i="1"/>
  <c r="K281" i="1" s="1"/>
  <c r="K285" i="1" s="1"/>
  <c r="K286" i="1" s="1"/>
  <c r="Q251" i="1"/>
  <c r="Q281" i="1" s="1"/>
  <c r="Q285" i="1" s="1"/>
  <c r="Q286" i="1" s="1"/>
  <c r="W251" i="1"/>
  <c r="W281" i="1" s="1"/>
  <c r="W285" i="1" s="1"/>
  <c r="W286" i="1" s="1"/>
  <c r="K415" i="1"/>
  <c r="K442" i="1" s="1"/>
  <c r="K446" i="1" s="1"/>
  <c r="K447" i="1" s="1"/>
  <c r="Q415" i="1"/>
  <c r="Q442" i="1" s="1"/>
  <c r="Q446" i="1" s="1"/>
  <c r="Q447" i="1" s="1"/>
  <c r="W415" i="1"/>
  <c r="W442" i="1" s="1"/>
  <c r="W446" i="1" s="1"/>
  <c r="W447" i="1" s="1"/>
  <c r="U415" i="1"/>
  <c r="U442" i="1" s="1"/>
  <c r="U446" i="1" s="1"/>
  <c r="U447" i="1" s="1"/>
  <c r="M498" i="1"/>
  <c r="M528" i="1" s="1"/>
  <c r="M532" i="1" s="1"/>
  <c r="M533" i="1" s="1"/>
  <c r="S498" i="1"/>
  <c r="S528" i="1" s="1"/>
  <c r="S532" i="1" s="1"/>
  <c r="S533" i="1" s="1"/>
  <c r="Y498" i="1"/>
  <c r="Y528" i="1" s="1"/>
  <c r="Y532" i="1" s="1"/>
  <c r="Y533" i="1" s="1"/>
  <c r="J622" i="1"/>
  <c r="P622" i="1"/>
  <c r="V622" i="1"/>
  <c r="V652" i="1" s="1"/>
  <c r="V656" i="1" s="1"/>
  <c r="V657" i="1" s="1"/>
  <c r="X744" i="1"/>
  <c r="X773" i="1" s="1"/>
  <c r="X777" i="1" s="1"/>
  <c r="X778" i="1" s="1"/>
  <c r="W784" i="1"/>
  <c r="W815" i="1" s="1"/>
  <c r="W819" i="1" s="1"/>
  <c r="W820" i="1" s="1"/>
  <c r="N826" i="1"/>
  <c r="N853" i="1" s="1"/>
  <c r="N857" i="1" s="1"/>
  <c r="N858" i="1" s="1"/>
  <c r="P943" i="1"/>
  <c r="J1149" i="1"/>
  <c r="P1149" i="1"/>
  <c r="V1149" i="1"/>
  <c r="V1180" i="1" s="1"/>
  <c r="V1184" i="1" s="1"/>
  <c r="V1185" i="1" s="1"/>
  <c r="Q1191" i="1"/>
  <c r="Q1221" i="1" s="1"/>
  <c r="Q1225" i="1" s="1"/>
  <c r="Q1226" i="1" s="1"/>
  <c r="AA1191" i="1"/>
  <c r="AA1221" i="1" s="1"/>
  <c r="AA1225" i="1" s="1"/>
  <c r="AA1226" i="1" s="1"/>
  <c r="N1191" i="1"/>
  <c r="N1221" i="1" s="1"/>
  <c r="N1225" i="1" s="1"/>
  <c r="N1226" i="1" s="1"/>
  <c r="T1191" i="1"/>
  <c r="T1221" i="1" s="1"/>
  <c r="T1225" i="1" s="1"/>
  <c r="T1226" i="1" s="1"/>
  <c r="Z1191" i="1"/>
  <c r="Z1221" i="1" s="1"/>
  <c r="Z1225" i="1" s="1"/>
  <c r="Z1226" i="1" s="1"/>
  <c r="S1232" i="1"/>
  <c r="S1262" i="1" s="1"/>
  <c r="S1266" i="1" s="1"/>
  <c r="S1267" i="1" s="1"/>
  <c r="Y1232" i="1"/>
  <c r="Y1262" i="1" s="1"/>
  <c r="Y1266" i="1" s="1"/>
  <c r="Y1267" i="1" s="1"/>
  <c r="Q1273" i="1"/>
  <c r="Q1304" i="1" s="1"/>
  <c r="Q1308" i="1" s="1"/>
  <c r="Q1309" i="1" s="1"/>
  <c r="Y1357" i="1"/>
  <c r="Y1387" i="1" s="1"/>
  <c r="Y1391" i="1" s="1"/>
  <c r="Y1392" i="1" s="1"/>
  <c r="R1398" i="1"/>
  <c r="R1428" i="1" s="1"/>
  <c r="R1432" i="1" s="1"/>
  <c r="R1433" i="1" s="1"/>
  <c r="J1496" i="1"/>
  <c r="P1496" i="1"/>
  <c r="V1496" i="1"/>
  <c r="V1485" i="1" s="1"/>
  <c r="V1513" i="1" s="1"/>
  <c r="K1538" i="1"/>
  <c r="K1528" i="1" s="1"/>
  <c r="K1560" i="1" s="1"/>
  <c r="K1564" i="1" s="1"/>
  <c r="K1565" i="1" s="1"/>
  <c r="W1538" i="1"/>
  <c r="W1528" i="1" s="1"/>
  <c r="W1560" i="1" s="1"/>
  <c r="M1626" i="1"/>
  <c r="S1626" i="1"/>
  <c r="Y1626" i="1"/>
  <c r="Q1638" i="1"/>
  <c r="Q1636" i="1" s="1"/>
  <c r="S14" i="1"/>
  <c r="V25" i="1"/>
  <c r="R31" i="1"/>
  <c r="R30" i="1" s="1"/>
  <c r="K334" i="1"/>
  <c r="K365" i="1" s="1"/>
  <c r="K369" i="1" s="1"/>
  <c r="K370" i="1" s="1"/>
  <c r="Q334" i="1"/>
  <c r="Q365" i="1" s="1"/>
  <c r="Q369" i="1" s="1"/>
  <c r="Q370" i="1" s="1"/>
  <c r="W334" i="1"/>
  <c r="W365" i="1" s="1"/>
  <c r="W369" i="1" s="1"/>
  <c r="W370" i="1" s="1"/>
  <c r="M539" i="1"/>
  <c r="M569" i="1" s="1"/>
  <c r="M573" i="1" s="1"/>
  <c r="M574" i="1" s="1"/>
  <c r="V539" i="1"/>
  <c r="V569" i="1" s="1"/>
  <c r="V573" i="1" s="1"/>
  <c r="V574" i="1" s="1"/>
  <c r="K539" i="1"/>
  <c r="K569" i="1" s="1"/>
  <c r="K573" i="1" s="1"/>
  <c r="K574" i="1" s="1"/>
  <c r="Q539" i="1"/>
  <c r="Q569" i="1" s="1"/>
  <c r="Q573" i="1" s="1"/>
  <c r="Q574" i="1" s="1"/>
  <c r="W539" i="1"/>
  <c r="W569" i="1" s="1"/>
  <c r="W573" i="1" s="1"/>
  <c r="W574" i="1" s="1"/>
  <c r="J663" i="1"/>
  <c r="J692" i="1" s="1"/>
  <c r="V703" i="1"/>
  <c r="V733" i="1" s="1"/>
  <c r="V737" i="1" s="1"/>
  <c r="V738" i="1" s="1"/>
  <c r="R744" i="1"/>
  <c r="R773" i="1" s="1"/>
  <c r="R777" i="1" s="1"/>
  <c r="R778" i="1" s="1"/>
  <c r="R784" i="1"/>
  <c r="R815" i="1" s="1"/>
  <c r="R819" i="1" s="1"/>
  <c r="R820" i="1" s="1"/>
  <c r="N905" i="1"/>
  <c r="N932" i="1" s="1"/>
  <c r="N936" i="1" s="1"/>
  <c r="N937" i="1" s="1"/>
  <c r="J943" i="1"/>
  <c r="N984" i="1"/>
  <c r="N1015" i="1" s="1"/>
  <c r="N1019" i="1" s="1"/>
  <c r="N1020" i="1" s="1"/>
  <c r="S1108" i="1"/>
  <c r="S1138" i="1" s="1"/>
  <c r="S1142" i="1" s="1"/>
  <c r="S1143" i="1" s="1"/>
  <c r="W1149" i="1"/>
  <c r="W1180" i="1" s="1"/>
  <c r="W1184" i="1" s="1"/>
  <c r="W1185" i="1" s="1"/>
  <c r="M1232" i="1"/>
  <c r="M1262" i="1" s="1"/>
  <c r="M1266" i="1" s="1"/>
  <c r="M1267" i="1" s="1"/>
  <c r="Z1232" i="1"/>
  <c r="Z1262" i="1" s="1"/>
  <c r="Z1266" i="1" s="1"/>
  <c r="Z1267" i="1" s="1"/>
  <c r="R1273" i="1"/>
  <c r="R1304" i="1" s="1"/>
  <c r="R1308" i="1" s="1"/>
  <c r="R1309" i="1" s="1"/>
  <c r="L1273" i="1"/>
  <c r="L1304" i="1" s="1"/>
  <c r="L1308" i="1" s="1"/>
  <c r="L1309" i="1" s="1"/>
  <c r="X1273" i="1"/>
  <c r="X1304" i="1" s="1"/>
  <c r="X1308" i="1" s="1"/>
  <c r="X1309" i="1" s="1"/>
  <c r="L1315" i="1"/>
  <c r="L1346" i="1" s="1"/>
  <c r="L1350" i="1" s="1"/>
  <c r="L1351" i="1" s="1"/>
  <c r="R1315" i="1"/>
  <c r="R1346" i="1" s="1"/>
  <c r="R1350" i="1" s="1"/>
  <c r="R1351" i="1" s="1"/>
  <c r="AA1528" i="1"/>
  <c r="AA1560" i="1" s="1"/>
  <c r="S1538" i="1"/>
  <c r="S1528" i="1" s="1"/>
  <c r="S1560" i="1" s="1"/>
  <c r="S1566" i="1" s="1"/>
  <c r="AA1594" i="1"/>
  <c r="AA1593" i="1" s="1"/>
  <c r="R1608" i="1"/>
  <c r="R1607" i="1" s="1"/>
  <c r="U1638" i="1"/>
  <c r="U1636" i="1" s="1"/>
  <c r="M1638" i="1"/>
  <c r="M1636" i="1" s="1"/>
  <c r="S1644" i="1"/>
  <c r="W1661" i="1"/>
  <c r="W1660" i="1" s="1"/>
  <c r="Q1661" i="1"/>
  <c r="Q1660" i="1" s="1"/>
  <c r="L48" i="1"/>
  <c r="L78" i="1" s="1"/>
  <c r="L82" i="1" s="1"/>
  <c r="L83" i="1" s="1"/>
  <c r="X48" i="1"/>
  <c r="X78" i="1" s="1"/>
  <c r="X82" i="1" s="1"/>
  <c r="X83" i="1" s="1"/>
  <c r="M48" i="1"/>
  <c r="M78" i="1" s="1"/>
  <c r="M82" i="1" s="1"/>
  <c r="M83" i="1" s="1"/>
  <c r="S48" i="1"/>
  <c r="S78" i="1" s="1"/>
  <c r="S82" i="1" s="1"/>
  <c r="S83" i="1" s="1"/>
  <c r="Y48" i="1"/>
  <c r="Y78" i="1" s="1"/>
  <c r="Y82" i="1" s="1"/>
  <c r="Y83" i="1" s="1"/>
  <c r="M89" i="1"/>
  <c r="M120" i="1" s="1"/>
  <c r="M124" i="1" s="1"/>
  <c r="M125" i="1" s="1"/>
  <c r="Y89" i="1"/>
  <c r="Y120" i="1" s="1"/>
  <c r="Y124" i="1" s="1"/>
  <c r="Y125" i="1" s="1"/>
  <c r="N89" i="1"/>
  <c r="N120" i="1" s="1"/>
  <c r="N124" i="1" s="1"/>
  <c r="N125" i="1" s="1"/>
  <c r="T89" i="1"/>
  <c r="T120" i="1" s="1"/>
  <c r="T124" i="1" s="1"/>
  <c r="T125" i="1" s="1"/>
  <c r="Z89" i="1"/>
  <c r="Z120" i="1" s="1"/>
  <c r="Z124" i="1" s="1"/>
  <c r="Z125" i="1" s="1"/>
  <c r="M131" i="1"/>
  <c r="M161" i="1" s="1"/>
  <c r="M165" i="1" s="1"/>
  <c r="M166" i="1" s="1"/>
  <c r="S131" i="1"/>
  <c r="S161" i="1" s="1"/>
  <c r="S165" i="1" s="1"/>
  <c r="S166" i="1" s="1"/>
  <c r="Y131" i="1"/>
  <c r="Y161" i="1" s="1"/>
  <c r="Y165" i="1" s="1"/>
  <c r="Y166" i="1" s="1"/>
  <c r="AA172" i="1"/>
  <c r="AA201" i="1" s="1"/>
  <c r="AA205" i="1" s="1"/>
  <c r="AA206" i="1" s="1"/>
  <c r="L251" i="1"/>
  <c r="L281" i="1" s="1"/>
  <c r="L285" i="1" s="1"/>
  <c r="L286" i="1" s="1"/>
  <c r="X251" i="1"/>
  <c r="X281" i="1" s="1"/>
  <c r="X285" i="1" s="1"/>
  <c r="X286" i="1" s="1"/>
  <c r="M251" i="1"/>
  <c r="M281" i="1" s="1"/>
  <c r="M285" i="1" s="1"/>
  <c r="M286" i="1" s="1"/>
  <c r="S251" i="1"/>
  <c r="S281" i="1" s="1"/>
  <c r="S285" i="1" s="1"/>
  <c r="S286" i="1" s="1"/>
  <c r="Y251" i="1"/>
  <c r="Y281" i="1" s="1"/>
  <c r="Y285" i="1" s="1"/>
  <c r="Y286" i="1" s="1"/>
  <c r="V365" i="1"/>
  <c r="V369" i="1" s="1"/>
  <c r="V370" i="1" s="1"/>
  <c r="R334" i="1"/>
  <c r="R365" i="1" s="1"/>
  <c r="R369" i="1" s="1"/>
  <c r="R370" i="1" s="1"/>
  <c r="X334" i="1"/>
  <c r="X365" i="1" s="1"/>
  <c r="X369" i="1" s="1"/>
  <c r="X370" i="1" s="1"/>
  <c r="M453" i="1"/>
  <c r="M487" i="1" s="1"/>
  <c r="M491" i="1" s="1"/>
  <c r="M492" i="1" s="1"/>
  <c r="S453" i="1"/>
  <c r="S487" i="1" s="1"/>
  <c r="S491" i="1" s="1"/>
  <c r="S492" i="1" s="1"/>
  <c r="Y453" i="1"/>
  <c r="Y487" i="1" s="1"/>
  <c r="Y491" i="1" s="1"/>
  <c r="Y492" i="1" s="1"/>
  <c r="AA498" i="1"/>
  <c r="AA528" i="1" s="1"/>
  <c r="AA532" i="1" s="1"/>
  <c r="AA533" i="1" s="1"/>
  <c r="R622" i="1"/>
  <c r="R652" i="1" s="1"/>
  <c r="R656" i="1" s="1"/>
  <c r="R657" i="1" s="1"/>
  <c r="L744" i="1"/>
  <c r="L773" i="1" s="1"/>
  <c r="L777" i="1" s="1"/>
  <c r="L778" i="1" s="1"/>
  <c r="P864" i="1"/>
  <c r="L943" i="1"/>
  <c r="L973" i="1" s="1"/>
  <c r="L977" i="1" s="1"/>
  <c r="L978" i="1" s="1"/>
  <c r="R943" i="1"/>
  <c r="R973" i="1" s="1"/>
  <c r="R977" i="1" s="1"/>
  <c r="R978" i="1" s="1"/>
  <c r="X943" i="1"/>
  <c r="X973" i="1" s="1"/>
  <c r="X977" i="1" s="1"/>
  <c r="X978" i="1" s="1"/>
  <c r="J1026" i="1"/>
  <c r="P1026" i="1"/>
  <c r="V1026" i="1"/>
  <c r="V1056" i="1" s="1"/>
  <c r="V1060" i="1" s="1"/>
  <c r="V1061" i="1" s="1"/>
  <c r="P1067" i="1"/>
  <c r="X1149" i="1"/>
  <c r="X1180" i="1" s="1"/>
  <c r="X1184" i="1" s="1"/>
  <c r="X1185" i="1" s="1"/>
  <c r="AA1232" i="1"/>
  <c r="AA1262" i="1" s="1"/>
  <c r="AA1266" i="1" s="1"/>
  <c r="AA1267" i="1" s="1"/>
  <c r="L1496" i="1"/>
  <c r="L1485" i="1" s="1"/>
  <c r="L1513" i="1" s="1"/>
  <c r="R1496" i="1"/>
  <c r="R1485" i="1" s="1"/>
  <c r="R1513" i="1" s="1"/>
  <c r="X1496" i="1"/>
  <c r="X1485" i="1" s="1"/>
  <c r="X1513" i="1" s="1"/>
  <c r="M1538" i="1"/>
  <c r="M1528" i="1" s="1"/>
  <c r="M1560" i="1" s="1"/>
  <c r="Y1538" i="1"/>
  <c r="Y1528" i="1" s="1"/>
  <c r="Y1560" i="1" s="1"/>
  <c r="Q1586" i="1"/>
  <c r="Q1575" i="1" s="1"/>
  <c r="K1594" i="1"/>
  <c r="K1593" i="1" s="1"/>
  <c r="AA1638" i="1"/>
  <c r="AA1636" i="1" s="1"/>
  <c r="M1644" i="1"/>
  <c r="Y1644" i="1"/>
  <c r="S1821" i="1"/>
  <c r="S1810" i="1" s="1"/>
  <c r="S1841" i="1" s="1"/>
  <c r="S1845" i="1" s="1"/>
  <c r="S1846" i="1" s="1"/>
  <c r="S1655" i="1"/>
  <c r="Y1655" i="1"/>
  <c r="Y1821" i="1"/>
  <c r="Y1810" i="1" s="1"/>
  <c r="Y1841" i="1" s="1"/>
  <c r="Y1845" i="1" s="1"/>
  <c r="Y1846" i="1" s="1"/>
  <c r="Y25" i="1"/>
  <c r="T27" i="1"/>
  <c r="T26" i="1" s="1"/>
  <c r="J31" i="1"/>
  <c r="U89" i="1"/>
  <c r="U120" i="1" s="1"/>
  <c r="U124" i="1" s="1"/>
  <c r="U125" i="1" s="1"/>
  <c r="AA89" i="1"/>
  <c r="AA120" i="1" s="1"/>
  <c r="AA124" i="1" s="1"/>
  <c r="AA125" i="1" s="1"/>
  <c r="J172" i="1"/>
  <c r="P172" i="1"/>
  <c r="V172" i="1"/>
  <c r="V201" i="1" s="1"/>
  <c r="V205" i="1" s="1"/>
  <c r="V206" i="1" s="1"/>
  <c r="K212" i="1"/>
  <c r="K240" i="1" s="1"/>
  <c r="K244" i="1" s="1"/>
  <c r="K245" i="1" s="1"/>
  <c r="Q212" i="1"/>
  <c r="Q240" i="1" s="1"/>
  <c r="Q244" i="1" s="1"/>
  <c r="Q245" i="1" s="1"/>
  <c r="W212" i="1"/>
  <c r="W240" i="1" s="1"/>
  <c r="W244" i="1" s="1"/>
  <c r="W245" i="1" s="1"/>
  <c r="M292" i="1"/>
  <c r="M323" i="1" s="1"/>
  <c r="M327" i="1" s="1"/>
  <c r="M328" i="1" s="1"/>
  <c r="S292" i="1"/>
  <c r="S323" i="1" s="1"/>
  <c r="S327" i="1" s="1"/>
  <c r="S328" i="1" s="1"/>
  <c r="Y292" i="1"/>
  <c r="Y323" i="1" s="1"/>
  <c r="Y327" i="1" s="1"/>
  <c r="Y328" i="1" s="1"/>
  <c r="K292" i="1"/>
  <c r="K323" i="1" s="1"/>
  <c r="K327" i="1" s="1"/>
  <c r="K328" i="1" s="1"/>
  <c r="Q292" i="1"/>
  <c r="Q323" i="1" s="1"/>
  <c r="Q327" i="1" s="1"/>
  <c r="Q328" i="1" s="1"/>
  <c r="W292" i="1"/>
  <c r="W323" i="1" s="1"/>
  <c r="W327" i="1" s="1"/>
  <c r="W328" i="1" s="1"/>
  <c r="L415" i="1"/>
  <c r="L442" i="1" s="1"/>
  <c r="L446" i="1" s="1"/>
  <c r="L447" i="1" s="1"/>
  <c r="R415" i="1"/>
  <c r="R442" i="1" s="1"/>
  <c r="R446" i="1" s="1"/>
  <c r="R447" i="1" s="1"/>
  <c r="X415" i="1"/>
  <c r="X442" i="1" s="1"/>
  <c r="X446" i="1" s="1"/>
  <c r="X447" i="1" s="1"/>
  <c r="J498" i="1"/>
  <c r="P498" i="1"/>
  <c r="V498" i="1"/>
  <c r="V528" i="1" s="1"/>
  <c r="V532" i="1" s="1"/>
  <c r="V533" i="1" s="1"/>
  <c r="P539" i="1"/>
  <c r="Y539" i="1"/>
  <c r="Y569" i="1" s="1"/>
  <c r="Y573" i="1" s="1"/>
  <c r="Y574" i="1" s="1"/>
  <c r="L580" i="1"/>
  <c r="L611" i="1" s="1"/>
  <c r="L615" i="1" s="1"/>
  <c r="L616" i="1" s="1"/>
  <c r="R580" i="1"/>
  <c r="R611" i="1" s="1"/>
  <c r="R615" i="1" s="1"/>
  <c r="R616" i="1" s="1"/>
  <c r="X580" i="1"/>
  <c r="X611" i="1" s="1"/>
  <c r="X615" i="1" s="1"/>
  <c r="X616" i="1" s="1"/>
  <c r="L703" i="1"/>
  <c r="L733" i="1" s="1"/>
  <c r="L737" i="1" s="1"/>
  <c r="L738" i="1" s="1"/>
  <c r="R703" i="1"/>
  <c r="R733" i="1" s="1"/>
  <c r="R737" i="1" s="1"/>
  <c r="R738" i="1" s="1"/>
  <c r="X703" i="1"/>
  <c r="X733" i="1" s="1"/>
  <c r="X737" i="1" s="1"/>
  <c r="X738" i="1" s="1"/>
  <c r="J703" i="1"/>
  <c r="N784" i="1"/>
  <c r="N815" i="1" s="1"/>
  <c r="N819" i="1" s="1"/>
  <c r="N820" i="1" s="1"/>
  <c r="T784" i="1"/>
  <c r="T815" i="1" s="1"/>
  <c r="T819" i="1" s="1"/>
  <c r="T820" i="1" s="1"/>
  <c r="Z784" i="1"/>
  <c r="Z815" i="1" s="1"/>
  <c r="Z819" i="1" s="1"/>
  <c r="Z820" i="1" s="1"/>
  <c r="M1108" i="1"/>
  <c r="M1138" i="1" s="1"/>
  <c r="M1142" i="1" s="1"/>
  <c r="M1143" i="1" s="1"/>
  <c r="Q1149" i="1"/>
  <c r="Q1180" i="1" s="1"/>
  <c r="Q1184" i="1" s="1"/>
  <c r="Q1185" i="1" s="1"/>
  <c r="T1357" i="1"/>
  <c r="T1387" i="1" s="1"/>
  <c r="T1391" i="1" s="1"/>
  <c r="T1392" i="1" s="1"/>
  <c r="W1398" i="1"/>
  <c r="W1428" i="1" s="1"/>
  <c r="W1432" i="1" s="1"/>
  <c r="W1433" i="1" s="1"/>
  <c r="L1398" i="1"/>
  <c r="L1428" i="1" s="1"/>
  <c r="L1432" i="1" s="1"/>
  <c r="L1433" i="1" s="1"/>
  <c r="X1398" i="1"/>
  <c r="X1428" i="1" s="1"/>
  <c r="X1432" i="1" s="1"/>
  <c r="X1433" i="1" s="1"/>
  <c r="K1586" i="1"/>
  <c r="K1575" i="1" s="1"/>
  <c r="W1586" i="1"/>
  <c r="W1575" i="1" s="1"/>
  <c r="Q1594" i="1"/>
  <c r="Q1593" i="1" s="1"/>
  <c r="U1191" i="1"/>
  <c r="U1221" i="1" s="1"/>
  <c r="U1225" i="1" s="1"/>
  <c r="U1226" i="1" s="1"/>
  <c r="M1315" i="1"/>
  <c r="M1346" i="1" s="1"/>
  <c r="M1350" i="1" s="1"/>
  <c r="M1351" i="1" s="1"/>
  <c r="S1315" i="1"/>
  <c r="S1346" i="1" s="1"/>
  <c r="S1350" i="1" s="1"/>
  <c r="S1351" i="1" s="1"/>
  <c r="Y1315" i="1"/>
  <c r="Y1346" i="1" s="1"/>
  <c r="Y1350" i="1" s="1"/>
  <c r="Y1351" i="1" s="1"/>
  <c r="N1439" i="1"/>
  <c r="N1470" i="1" s="1"/>
  <c r="N1474" i="1" s="1"/>
  <c r="N1475" i="1" s="1"/>
  <c r="M1594" i="1"/>
  <c r="M1593" i="1" s="1"/>
  <c r="V1594" i="1"/>
  <c r="V1593" i="1" s="1"/>
  <c r="M1608" i="1"/>
  <c r="M1607" i="1" s="1"/>
  <c r="W1608" i="1"/>
  <c r="W1607" i="1" s="1"/>
  <c r="J1638" i="1"/>
  <c r="S1638" i="1"/>
  <c r="S1636" i="1" s="1"/>
  <c r="J1644" i="1"/>
  <c r="L1655" i="1"/>
  <c r="M1659" i="1"/>
  <c r="S1659" i="1"/>
  <c r="Y1659" i="1"/>
  <c r="K1661" i="1"/>
  <c r="K1660" i="1" s="1"/>
  <c r="X1661" i="1"/>
  <c r="X1660" i="1" s="1"/>
  <c r="Q1665" i="1"/>
  <c r="Q1664" i="1" s="1"/>
  <c r="AA1683" i="1"/>
  <c r="AA1716" i="1" s="1"/>
  <c r="AA1720" i="1" s="1"/>
  <c r="AA1721" i="1" s="1"/>
  <c r="L1978" i="1"/>
  <c r="R1978" i="1"/>
  <c r="X1978" i="1"/>
  <c r="U2110" i="1"/>
  <c r="U2142" i="1" s="1"/>
  <c r="U2146" i="1" s="1"/>
  <c r="U2147" i="1" s="1"/>
  <c r="J2281" i="1"/>
  <c r="P2281" i="1"/>
  <c r="V2281" i="1"/>
  <c r="V2280" i="1" s="1"/>
  <c r="R2335" i="1"/>
  <c r="R2334" i="1" s="1"/>
  <c r="AA1496" i="1"/>
  <c r="AA1485" i="1" s="1"/>
  <c r="AA1513" i="1" s="1"/>
  <c r="U1538" i="1"/>
  <c r="U1528" i="1" s="1"/>
  <c r="U1560" i="1" s="1"/>
  <c r="U1586" i="1"/>
  <c r="U1575" i="1" s="1"/>
  <c r="P1594" i="1"/>
  <c r="Y1594" i="1"/>
  <c r="Y1593" i="1" s="1"/>
  <c r="Y1608" i="1"/>
  <c r="Y1607" i="1" s="1"/>
  <c r="J1626" i="1"/>
  <c r="P1626" i="1"/>
  <c r="V1626" i="1"/>
  <c r="V1638" i="1"/>
  <c r="V1636" i="1" s="1"/>
  <c r="U1644" i="1"/>
  <c r="X1655" i="1"/>
  <c r="U1665" i="1"/>
  <c r="U1664" i="1" s="1"/>
  <c r="K1683" i="1"/>
  <c r="K1716" i="1" s="1"/>
  <c r="K1720" i="1" s="1"/>
  <c r="K1721" i="1" s="1"/>
  <c r="Q1768" i="1"/>
  <c r="Q1799" i="1" s="1"/>
  <c r="Q1803" i="1" s="1"/>
  <c r="Q1804" i="1" s="1"/>
  <c r="V1810" i="1"/>
  <c r="V1841" i="1" s="1"/>
  <c r="V1845" i="1" s="1"/>
  <c r="V1846" i="1" s="1"/>
  <c r="M1852" i="1"/>
  <c r="M1882" i="1" s="1"/>
  <c r="M1886" i="1" s="1"/>
  <c r="M1887" i="1" s="1"/>
  <c r="S1852" i="1"/>
  <c r="S1882" i="1" s="1"/>
  <c r="S1886" i="1" s="1"/>
  <c r="S1887" i="1" s="1"/>
  <c r="L2528" i="1"/>
  <c r="L2344" i="1"/>
  <c r="R2528" i="1"/>
  <c r="R2344" i="1"/>
  <c r="X2528" i="1"/>
  <c r="X2344" i="1"/>
  <c r="L2824" i="1"/>
  <c r="L2823" i="1" s="1"/>
  <c r="R2824" i="1"/>
  <c r="R2823" i="1" s="1"/>
  <c r="X2824" i="1"/>
  <c r="X2823" i="1" s="1"/>
  <c r="U2917" i="1"/>
  <c r="U2906" i="1" s="1"/>
  <c r="AA2917" i="1"/>
  <c r="AA2906" i="1" s="1"/>
  <c r="K1315" i="1"/>
  <c r="K1346" i="1" s="1"/>
  <c r="K1350" i="1" s="1"/>
  <c r="K1351" i="1" s="1"/>
  <c r="R1357" i="1"/>
  <c r="R1387" i="1" s="1"/>
  <c r="R1391" i="1" s="1"/>
  <c r="R1392" i="1" s="1"/>
  <c r="K1626" i="1"/>
  <c r="Q1626" i="1"/>
  <c r="W1626" i="1"/>
  <c r="W1638" i="1"/>
  <c r="W1636" i="1" s="1"/>
  <c r="Q1655" i="1"/>
  <c r="R1661" i="1"/>
  <c r="R1660" i="1" s="1"/>
  <c r="M1665" i="1"/>
  <c r="M1664" i="1" s="1"/>
  <c r="Y1665" i="1"/>
  <c r="Y1664" i="1" s="1"/>
  <c r="W1665" i="1"/>
  <c r="W1664" i="1" s="1"/>
  <c r="L1683" i="1"/>
  <c r="L1716" i="1" s="1"/>
  <c r="L1720" i="1" s="1"/>
  <c r="L1721" i="1" s="1"/>
  <c r="Y1727" i="1"/>
  <c r="Y1757" i="1" s="1"/>
  <c r="Y1761" i="1" s="1"/>
  <c r="Y1762" i="1" s="1"/>
  <c r="L1727" i="1"/>
  <c r="L1757" i="1" s="1"/>
  <c r="L1761" i="1" s="1"/>
  <c r="L1762" i="1" s="1"/>
  <c r="R1727" i="1"/>
  <c r="R1757" i="1" s="1"/>
  <c r="R1761" i="1" s="1"/>
  <c r="R1762" i="1" s="1"/>
  <c r="X1727" i="1"/>
  <c r="X1757" i="1" s="1"/>
  <c r="X1761" i="1" s="1"/>
  <c r="X1762" i="1" s="1"/>
  <c r="X1810" i="1"/>
  <c r="X1841" i="1" s="1"/>
  <c r="X1845" i="1" s="1"/>
  <c r="X1846" i="1" s="1"/>
  <c r="P1852" i="1"/>
  <c r="N1852" i="1"/>
  <c r="N1882" i="1" s="1"/>
  <c r="N1886" i="1" s="1"/>
  <c r="N1887" i="1" s="1"/>
  <c r="T1852" i="1"/>
  <c r="T1882" i="1" s="1"/>
  <c r="T1886" i="1" s="1"/>
  <c r="T1887" i="1" s="1"/>
  <c r="N2007" i="1"/>
  <c r="N2006" i="1" s="1"/>
  <c r="L2153" i="1"/>
  <c r="L2183" i="1" s="1"/>
  <c r="L2187" i="1" s="1"/>
  <c r="L2188" i="1" s="1"/>
  <c r="U2153" i="1"/>
  <c r="U2183" i="1" s="1"/>
  <c r="U2187" i="1" s="1"/>
  <c r="U2188" i="1" s="1"/>
  <c r="J2312" i="1"/>
  <c r="P2312" i="1"/>
  <c r="V2312" i="1"/>
  <c r="V2310" i="1" s="1"/>
  <c r="N2312" i="1"/>
  <c r="N2310" i="1" s="1"/>
  <c r="T2312" i="1"/>
  <c r="T2310" i="1" s="1"/>
  <c r="X2312" i="1"/>
  <c r="X2310" i="1" s="1"/>
  <c r="M2446" i="1"/>
  <c r="M2476" i="1" s="1"/>
  <c r="K2642" i="1"/>
  <c r="K2631" i="1" s="1"/>
  <c r="Q2642" i="1"/>
  <c r="Q2631" i="1" s="1"/>
  <c r="W2642" i="1"/>
  <c r="W2631" i="1" s="1"/>
  <c r="Q1315" i="1"/>
  <c r="Q1346" i="1" s="1"/>
  <c r="Q1350" i="1" s="1"/>
  <c r="Q1351" i="1" s="1"/>
  <c r="W1315" i="1"/>
  <c r="W1346" i="1" s="1"/>
  <c r="W1350" i="1" s="1"/>
  <c r="W1351" i="1" s="1"/>
  <c r="Z1439" i="1"/>
  <c r="Z1470" i="1" s="1"/>
  <c r="Z1474" i="1" s="1"/>
  <c r="Z1475" i="1" s="1"/>
  <c r="L1439" i="1"/>
  <c r="L1470" i="1" s="1"/>
  <c r="L1474" i="1" s="1"/>
  <c r="L1475" i="1" s="1"/>
  <c r="R1439" i="1"/>
  <c r="R1470" i="1" s="1"/>
  <c r="R1474" i="1" s="1"/>
  <c r="R1475" i="1" s="1"/>
  <c r="X1439" i="1"/>
  <c r="X1470" i="1" s="1"/>
  <c r="X1474" i="1" s="1"/>
  <c r="X1475" i="1" s="1"/>
  <c r="S1594" i="1"/>
  <c r="S1593" i="1" s="1"/>
  <c r="Y1638" i="1"/>
  <c r="Y1636" i="1" s="1"/>
  <c r="W1644" i="1"/>
  <c r="R1655" i="1"/>
  <c r="L1661" i="1"/>
  <c r="L1660" i="1" s="1"/>
  <c r="V1665" i="1"/>
  <c r="V1664" i="1" s="1"/>
  <c r="M1683" i="1"/>
  <c r="M1716" i="1" s="1"/>
  <c r="M1720" i="1" s="1"/>
  <c r="M1721" i="1" s="1"/>
  <c r="S1683" i="1"/>
  <c r="S1716" i="1" s="1"/>
  <c r="S1720" i="1" s="1"/>
  <c r="S1721" i="1" s="1"/>
  <c r="L1936" i="1"/>
  <c r="L1967" i="1" s="1"/>
  <c r="L1971" i="1" s="1"/>
  <c r="L1972" i="1" s="1"/>
  <c r="Z1657" i="1"/>
  <c r="Z1656" i="1" s="1"/>
  <c r="N1727" i="1"/>
  <c r="N1757" i="1" s="1"/>
  <c r="N1761" i="1" s="1"/>
  <c r="N1762" i="1" s="1"/>
  <c r="M1810" i="1"/>
  <c r="M1841" i="1" s="1"/>
  <c r="M1845" i="1" s="1"/>
  <c r="M1846" i="1" s="1"/>
  <c r="AA1810" i="1"/>
  <c r="AA1841" i="1" s="1"/>
  <c r="AA1845" i="1" s="1"/>
  <c r="AA1846" i="1" s="1"/>
  <c r="V1852" i="1"/>
  <c r="V1882" i="1" s="1"/>
  <c r="V1886" i="1" s="1"/>
  <c r="V1887" i="1" s="1"/>
  <c r="R1893" i="1"/>
  <c r="R1925" i="1" s="1"/>
  <c r="R1929" i="1" s="1"/>
  <c r="R1930" i="1" s="1"/>
  <c r="X1936" i="1"/>
  <c r="X1967" i="1" s="1"/>
  <c r="X1971" i="1" s="1"/>
  <c r="X1972" i="1" s="1"/>
  <c r="T1663" i="1"/>
  <c r="T2007" i="1"/>
  <c r="T2006" i="1" s="1"/>
  <c r="Z1663" i="1"/>
  <c r="Z2007" i="1"/>
  <c r="Z2006" i="1" s="1"/>
  <c r="K2153" i="1"/>
  <c r="K2183" i="1" s="1"/>
  <c r="K2187" i="1" s="1"/>
  <c r="K2188" i="1" s="1"/>
  <c r="W2153" i="1"/>
  <c r="W2183" i="1" s="1"/>
  <c r="W2187" i="1" s="1"/>
  <c r="W2188" i="1" s="1"/>
  <c r="N2335" i="1"/>
  <c r="N2334" i="1" s="1"/>
  <c r="T2335" i="1"/>
  <c r="T2334" i="1" s="1"/>
  <c r="Z2335" i="1"/>
  <c r="Z2334" i="1" s="1"/>
  <c r="X2335" i="1"/>
  <c r="X2334" i="1" s="1"/>
  <c r="R2069" i="1"/>
  <c r="R2099" i="1" s="1"/>
  <c r="AA2069" i="1"/>
  <c r="AA2099" i="1" s="1"/>
  <c r="AA2103" i="1" s="1"/>
  <c r="AA2104" i="1" s="1"/>
  <c r="M2110" i="1"/>
  <c r="M2142" i="1" s="1"/>
  <c r="M2146" i="1" s="1"/>
  <c r="M2147" i="1" s="1"/>
  <c r="K2110" i="1"/>
  <c r="Q2110" i="1"/>
  <c r="Q2142" i="1" s="1"/>
  <c r="Q2146" i="1" s="1"/>
  <c r="Q2147" i="1" s="1"/>
  <c r="W2110" i="1"/>
  <c r="W2142" i="1" s="1"/>
  <c r="W2146" i="1" s="1"/>
  <c r="W2147" i="1" s="1"/>
  <c r="AA2153" i="1"/>
  <c r="AA2183" i="1" s="1"/>
  <c r="AA2187" i="1" s="1"/>
  <c r="AA2188" i="1" s="1"/>
  <c r="W2252" i="1"/>
  <c r="W2241" i="1" s="1"/>
  <c r="Z2318" i="1"/>
  <c r="Z2491" i="1"/>
  <c r="Z2522" i="1" s="1"/>
  <c r="Z2531" i="1" s="1"/>
  <c r="AA2583" i="1"/>
  <c r="AA2616" i="1" s="1"/>
  <c r="T1727" i="1"/>
  <c r="T1757" i="1" s="1"/>
  <c r="T1761" i="1" s="1"/>
  <c r="T1762" i="1" s="1"/>
  <c r="L1768" i="1"/>
  <c r="L1799" i="1" s="1"/>
  <c r="L1803" i="1" s="1"/>
  <c r="L1804" i="1" s="1"/>
  <c r="P1768" i="1"/>
  <c r="P1799" i="1" s="1"/>
  <c r="V1768" i="1"/>
  <c r="V1799" i="1" s="1"/>
  <c r="V1803" i="1" s="1"/>
  <c r="V1804" i="1" s="1"/>
  <c r="L1893" i="1"/>
  <c r="L1925" i="1" s="1"/>
  <c r="L1929" i="1" s="1"/>
  <c r="L1930" i="1" s="1"/>
  <c r="P1893" i="1"/>
  <c r="V1893" i="1"/>
  <c r="V1925" i="1" s="1"/>
  <c r="V1929" i="1" s="1"/>
  <c r="V1930" i="1" s="1"/>
  <c r="P1936" i="1"/>
  <c r="Y1936" i="1"/>
  <c r="Y1967" i="1" s="1"/>
  <c r="Y1971" i="1" s="1"/>
  <c r="Y1972" i="1" s="1"/>
  <c r="J2007" i="1"/>
  <c r="P2007" i="1"/>
  <c r="V2007" i="1"/>
  <c r="V2006" i="1" s="1"/>
  <c r="N2252" i="1"/>
  <c r="N2241" i="1" s="1"/>
  <c r="M2288" i="1"/>
  <c r="M2287" i="1" s="1"/>
  <c r="Y2288" i="1"/>
  <c r="Y2287" i="1" s="1"/>
  <c r="K2300" i="1"/>
  <c r="L2312" i="1"/>
  <c r="L2310" i="1" s="1"/>
  <c r="R2312" i="1"/>
  <c r="R2310" i="1" s="1"/>
  <c r="P2354" i="1"/>
  <c r="X2400" i="1"/>
  <c r="X2432" i="1" s="1"/>
  <c r="K2400" i="1"/>
  <c r="K2432" i="1" s="1"/>
  <c r="W2400" i="1"/>
  <c r="W2432" i="1" s="1"/>
  <c r="N2537" i="1"/>
  <c r="Z2537" i="1"/>
  <c r="N2562" i="1"/>
  <c r="N2561" i="1" s="1"/>
  <c r="N2333" i="1"/>
  <c r="Z2562" i="1"/>
  <c r="Z2561" i="1" s="1"/>
  <c r="Z2333" i="1"/>
  <c r="J2583" i="1"/>
  <c r="P2583" i="1"/>
  <c r="K2724" i="1"/>
  <c r="K2723" i="1" s="1"/>
  <c r="Q2724" i="1"/>
  <c r="Q2723" i="1" s="1"/>
  <c r="J2881" i="1"/>
  <c r="P2881" i="1"/>
  <c r="V2881" i="1"/>
  <c r="V2880" i="1" s="1"/>
  <c r="L2951" i="1"/>
  <c r="L2950" i="1" s="1"/>
  <c r="R2951" i="1"/>
  <c r="R2950" i="1" s="1"/>
  <c r="AA1661" i="1"/>
  <c r="AA1660" i="1" s="1"/>
  <c r="U1727" i="1"/>
  <c r="U1757" i="1" s="1"/>
  <c r="U1761" i="1" s="1"/>
  <c r="U1762" i="1" s="1"/>
  <c r="K1799" i="1"/>
  <c r="K1803" i="1" s="1"/>
  <c r="K1804" i="1" s="1"/>
  <c r="K1852" i="1"/>
  <c r="K1882" i="1" s="1"/>
  <c r="K1886" i="1" s="1"/>
  <c r="K1887" i="1" s="1"/>
  <c r="K1978" i="1"/>
  <c r="L2069" i="1"/>
  <c r="L2099" i="1" s="1"/>
  <c r="Y2110" i="1"/>
  <c r="Y2142" i="1" s="1"/>
  <c r="Y2146" i="1" s="1"/>
  <c r="Y2147" i="1" s="1"/>
  <c r="R2153" i="1"/>
  <c r="R2183" i="1" s="1"/>
  <c r="R2187" i="1" s="1"/>
  <c r="R2188" i="1" s="1"/>
  <c r="AA2194" i="1"/>
  <c r="AA2225" i="1" s="1"/>
  <c r="M2194" i="1"/>
  <c r="M2225" i="1" s="1"/>
  <c r="S2194" i="1"/>
  <c r="S2225" i="1" s="1"/>
  <c r="Y2194" i="1"/>
  <c r="Y2225" i="1" s="1"/>
  <c r="K2194" i="1"/>
  <c r="K2225" i="1" s="1"/>
  <c r="Q2252" i="1"/>
  <c r="Q2241" i="1" s="1"/>
  <c r="AA2261" i="1"/>
  <c r="AA2260" i="1" s="1"/>
  <c r="J2318" i="1"/>
  <c r="V2318" i="1"/>
  <c r="W2354" i="1"/>
  <c r="W2388" i="1" s="1"/>
  <c r="L2446" i="1"/>
  <c r="L2476" i="1" s="1"/>
  <c r="L2484" i="1" s="1"/>
  <c r="M2801" i="1"/>
  <c r="M2790" i="1" s="1"/>
  <c r="S2801" i="1"/>
  <c r="S2790" i="1" s="1"/>
  <c r="Y2801" i="1"/>
  <c r="Y2790" i="1" s="1"/>
  <c r="U2829" i="1"/>
  <c r="U2828" i="1" s="1"/>
  <c r="AA2829" i="1"/>
  <c r="AA2828" i="1" s="1"/>
  <c r="X1768" i="1"/>
  <c r="X1799" i="1" s="1"/>
  <c r="X1803" i="1" s="1"/>
  <c r="X1804" i="1" s="1"/>
  <c r="X1893" i="1"/>
  <c r="X1925" i="1" s="1"/>
  <c r="X1929" i="1" s="1"/>
  <c r="X1930" i="1" s="1"/>
  <c r="U2028" i="1"/>
  <c r="U2058" i="1" s="1"/>
  <c r="U2062" i="1" s="1"/>
  <c r="U2063" i="1" s="1"/>
  <c r="AA2028" i="1"/>
  <c r="AA2058" i="1" s="1"/>
  <c r="AA2062" i="1" s="1"/>
  <c r="AA2063" i="1" s="1"/>
  <c r="U2194" i="1"/>
  <c r="U2225" i="1" s="1"/>
  <c r="U2229" i="1" s="1"/>
  <c r="U2230" i="1" s="1"/>
  <c r="Z2252" i="1"/>
  <c r="Z2241" i="1" s="1"/>
  <c r="N2281" i="1"/>
  <c r="N2280" i="1" s="1"/>
  <c r="T2281" i="1"/>
  <c r="T2280" i="1" s="1"/>
  <c r="Z2281" i="1"/>
  <c r="Z2280" i="1" s="1"/>
  <c r="AA2288" i="1"/>
  <c r="AA2287" i="1" s="1"/>
  <c r="M2300" i="1"/>
  <c r="S2300" i="1"/>
  <c r="Y2300" i="1"/>
  <c r="T2318" i="1"/>
  <c r="P2329" i="1"/>
  <c r="V2365" i="1"/>
  <c r="V2354" i="1" s="1"/>
  <c r="V2388" i="1" s="1"/>
  <c r="V2329" i="1"/>
  <c r="N2446" i="1"/>
  <c r="N2476" i="1" s="1"/>
  <c r="M2864" i="1"/>
  <c r="M2853" i="1" s="1"/>
  <c r="S2864" i="1"/>
  <c r="S2853" i="1" s="1"/>
  <c r="Y2864" i="1"/>
  <c r="Y2853" i="1" s="1"/>
  <c r="AA2977" i="1"/>
  <c r="L3052" i="1"/>
  <c r="L3041" i="1" s="1"/>
  <c r="L3071" i="1" s="1"/>
  <c r="R3052" i="1"/>
  <c r="R3041" i="1" s="1"/>
  <c r="R3071" i="1" s="1"/>
  <c r="X3052" i="1"/>
  <c r="X3041" i="1" s="1"/>
  <c r="X3071" i="1" s="1"/>
  <c r="Q1657" i="1"/>
  <c r="Q1656" i="1" s="1"/>
  <c r="U1661" i="1"/>
  <c r="U1660" i="1" s="1"/>
  <c r="P1665" i="1"/>
  <c r="M1768" i="1"/>
  <c r="M1799" i="1" s="1"/>
  <c r="M1803" i="1" s="1"/>
  <c r="M1804" i="1" s="1"/>
  <c r="S1768" i="1"/>
  <c r="S1799" i="1" s="1"/>
  <c r="S1803" i="1" s="1"/>
  <c r="S1804" i="1" s="1"/>
  <c r="Y1768" i="1"/>
  <c r="Y1799" i="1" s="1"/>
  <c r="Y1803" i="1" s="1"/>
  <c r="Y1804" i="1" s="1"/>
  <c r="W1852" i="1"/>
  <c r="W1882" i="1" s="1"/>
  <c r="W1886" i="1" s="1"/>
  <c r="W1887" i="1" s="1"/>
  <c r="M1893" i="1"/>
  <c r="M1925" i="1" s="1"/>
  <c r="M1929" i="1" s="1"/>
  <c r="M1930" i="1" s="1"/>
  <c r="S1893" i="1"/>
  <c r="S1925" i="1" s="1"/>
  <c r="S1929" i="1" s="1"/>
  <c r="S1930" i="1" s="1"/>
  <c r="Y1893" i="1"/>
  <c r="Y1925" i="1" s="1"/>
  <c r="Y1929" i="1" s="1"/>
  <c r="Y1930" i="1" s="1"/>
  <c r="W1978" i="1"/>
  <c r="W2017" i="1" s="1"/>
  <c r="W2021" i="1" s="1"/>
  <c r="W2022" i="1" s="1"/>
  <c r="U2007" i="1"/>
  <c r="U2006" i="1" s="1"/>
  <c r="AA2007" i="1"/>
  <c r="AA2006" i="1" s="1"/>
  <c r="M2007" i="1"/>
  <c r="M2006" i="1" s="1"/>
  <c r="S2007" i="1"/>
  <c r="S2006" i="1" s="1"/>
  <c r="Y2007" i="1"/>
  <c r="Y2006" i="1" s="1"/>
  <c r="X2069" i="1"/>
  <c r="X2099" i="1" s="1"/>
  <c r="T2252" i="1"/>
  <c r="T2241" i="1" s="1"/>
  <c r="X2354" i="1"/>
  <c r="X2388" i="1" s="1"/>
  <c r="S2329" i="1"/>
  <c r="S2502" i="1"/>
  <c r="S2491" i="1" s="1"/>
  <c r="S2522" i="1" s="1"/>
  <c r="S2531" i="1" s="1"/>
  <c r="R2548" i="1"/>
  <c r="R2537" i="1" s="1"/>
  <c r="R2571" i="1" s="1"/>
  <c r="U2583" i="1"/>
  <c r="U2616" i="1" s="1"/>
  <c r="J2261" i="1"/>
  <c r="T2261" i="1"/>
  <c r="T2260" i="1" s="1"/>
  <c r="J2288" i="1"/>
  <c r="M2318" i="1"/>
  <c r="L2329" i="1"/>
  <c r="K2333" i="1"/>
  <c r="R2333" i="1"/>
  <c r="P2335" i="1"/>
  <c r="Y2335" i="1"/>
  <c r="Y2334" i="1" s="1"/>
  <c r="AA2491" i="1"/>
  <c r="AA2522" i="1" s="1"/>
  <c r="AA2531" i="1" s="1"/>
  <c r="T2642" i="1"/>
  <c r="T2631" i="1" s="1"/>
  <c r="Y2659" i="1"/>
  <c r="Y2658" i="1" s="1"/>
  <c r="V2736" i="1"/>
  <c r="V2735" i="1" s="1"/>
  <c r="U2824" i="1"/>
  <c r="U2823" i="1" s="1"/>
  <c r="M2942" i="1"/>
  <c r="M2941" i="1" s="1"/>
  <c r="M2951" i="1"/>
  <c r="M2950" i="1" s="1"/>
  <c r="X2959" i="1"/>
  <c r="X2958" i="1" s="1"/>
  <c r="V2977" i="1"/>
  <c r="T3000" i="1"/>
  <c r="T2989" i="1" s="1"/>
  <c r="V3017" i="1"/>
  <c r="V3016" i="1" s="1"/>
  <c r="T3052" i="1"/>
  <c r="T3041" i="1" s="1"/>
  <c r="T3071" i="1" s="1"/>
  <c r="L3098" i="1"/>
  <c r="L3087" i="1" s="1"/>
  <c r="R3098" i="1"/>
  <c r="R3087" i="1" s="1"/>
  <c r="X3098" i="1"/>
  <c r="X3087" i="1" s="1"/>
  <c r="K3111" i="1"/>
  <c r="K3110" i="1" s="1"/>
  <c r="L3111" i="1"/>
  <c r="L3110" i="1" s="1"/>
  <c r="J3132" i="1"/>
  <c r="N3265" i="1"/>
  <c r="N3264" i="1" s="1"/>
  <c r="T3265" i="1"/>
  <c r="T3264" i="1" s="1"/>
  <c r="AA3279" i="1"/>
  <c r="AA3278" i="1" s="1"/>
  <c r="N3342" i="1"/>
  <c r="N3410" i="1"/>
  <c r="T3410" i="1"/>
  <c r="T3342" i="1"/>
  <c r="T3504" i="1"/>
  <c r="T3508" i="1" s="1"/>
  <c r="T3509" i="1" s="1"/>
  <c r="N2261" i="1"/>
  <c r="N2260" i="1" s="1"/>
  <c r="X2261" i="1"/>
  <c r="X2260" i="1" s="1"/>
  <c r="L2300" i="1"/>
  <c r="R2300" i="1"/>
  <c r="X2300" i="1"/>
  <c r="Z2312" i="1"/>
  <c r="Z2310" i="1" s="1"/>
  <c r="X2318" i="1"/>
  <c r="Z2329" i="1"/>
  <c r="U2333" i="1"/>
  <c r="J2335" i="1"/>
  <c r="S2335" i="1"/>
  <c r="S2334" i="1" s="1"/>
  <c r="N2354" i="1"/>
  <c r="N2388" i="1" s="1"/>
  <c r="T2354" i="1"/>
  <c r="T2388" i="1" s="1"/>
  <c r="T2392" i="1" s="1"/>
  <c r="J2446" i="1"/>
  <c r="V2446" i="1"/>
  <c r="V2476" i="1" s="1"/>
  <c r="M2659" i="1"/>
  <c r="M2658" i="1" s="1"/>
  <c r="N2696" i="1"/>
  <c r="N2685" i="1" s="1"/>
  <c r="X2724" i="1"/>
  <c r="X2723" i="1" s="1"/>
  <c r="J2736" i="1"/>
  <c r="T2746" i="1"/>
  <c r="T2745" i="1" s="1"/>
  <c r="P2864" i="1"/>
  <c r="AA2864" i="1"/>
  <c r="AA2853" i="1" s="1"/>
  <c r="S2942" i="1"/>
  <c r="S2941" i="1" s="1"/>
  <c r="L3017" i="1"/>
  <c r="L3016" i="1" s="1"/>
  <c r="U3132" i="1"/>
  <c r="U3131" i="1" s="1"/>
  <c r="Y3162" i="1"/>
  <c r="Y3161" i="1" s="1"/>
  <c r="N3162" i="1"/>
  <c r="N3161" i="1" s="1"/>
  <c r="T3162" i="1"/>
  <c r="T3161" i="1" s="1"/>
  <c r="V3279" i="1"/>
  <c r="V3278" i="1" s="1"/>
  <c r="S3297" i="1"/>
  <c r="Y3297" i="1"/>
  <c r="N3476" i="1"/>
  <c r="N3504" i="1" s="1"/>
  <c r="N3508" i="1" s="1"/>
  <c r="N3509" i="1" s="1"/>
  <c r="L2335" i="1"/>
  <c r="L2334" i="1" s="1"/>
  <c r="W2446" i="1"/>
  <c r="W2476" i="1" s="1"/>
  <c r="N2528" i="1"/>
  <c r="T2528" i="1"/>
  <c r="Z2528" i="1"/>
  <c r="T2696" i="1"/>
  <c r="T2685" i="1" s="1"/>
  <c r="M2841" i="1"/>
  <c r="S2841" i="1"/>
  <c r="Y2841" i="1"/>
  <c r="Q2959" i="1"/>
  <c r="Q2958" i="1" s="1"/>
  <c r="M2977" i="1"/>
  <c r="S2977" i="1"/>
  <c r="Y2977" i="1"/>
  <c r="P3017" i="1"/>
  <c r="K3098" i="1"/>
  <c r="K3087" i="1" s="1"/>
  <c r="V3132" i="1"/>
  <c r="V3131" i="1" s="1"/>
  <c r="M3162" i="1"/>
  <c r="M3161" i="1" s="1"/>
  <c r="M3308" i="1"/>
  <c r="M3306" i="1" s="1"/>
  <c r="S3308" i="1"/>
  <c r="S3306" i="1" s="1"/>
  <c r="U3314" i="1"/>
  <c r="AA3314" i="1"/>
  <c r="N3364" i="1"/>
  <c r="Z3364" i="1"/>
  <c r="R3435" i="1"/>
  <c r="R3465" i="1" s="1"/>
  <c r="R3469" i="1" s="1"/>
  <c r="R3470" i="1" s="1"/>
  <c r="L3435" i="1"/>
  <c r="L3465" i="1" s="1"/>
  <c r="L3469" i="1" s="1"/>
  <c r="L3470" i="1" s="1"/>
  <c r="W2333" i="1"/>
  <c r="V2335" i="1"/>
  <c r="V2334" i="1" s="1"/>
  <c r="X2446" i="1"/>
  <c r="X2476" i="1" s="1"/>
  <c r="S2659" i="1"/>
  <c r="S2658" i="1" s="1"/>
  <c r="Z2696" i="1"/>
  <c r="Z2685" i="1" s="1"/>
  <c r="P2736" i="1"/>
  <c r="P2824" i="1"/>
  <c r="Y2942" i="1"/>
  <c r="Y2941" i="1" s="1"/>
  <c r="S2951" i="1"/>
  <c r="S2950" i="1" s="1"/>
  <c r="P3000" i="1"/>
  <c r="R3017" i="1"/>
  <c r="R3016" i="1" s="1"/>
  <c r="N3052" i="1"/>
  <c r="N3041" i="1" s="1"/>
  <c r="N3071" i="1" s="1"/>
  <c r="Z3052" i="1"/>
  <c r="Z3041" i="1" s="1"/>
  <c r="Z3071" i="1" s="1"/>
  <c r="J3249" i="1"/>
  <c r="V3249" i="1"/>
  <c r="V3238" i="1" s="1"/>
  <c r="J3308" i="1"/>
  <c r="M2491" i="1"/>
  <c r="M2522" i="1" s="1"/>
  <c r="M2531" i="1" s="1"/>
  <c r="J2528" i="1"/>
  <c r="P2528" i="1"/>
  <c r="V2528" i="1"/>
  <c r="Y2537" i="1"/>
  <c r="Y2571" i="1" s="1"/>
  <c r="U2977" i="1"/>
  <c r="Y3308" i="1"/>
  <c r="Y3306" i="1" s="1"/>
  <c r="J3348" i="1"/>
  <c r="P3348" i="1"/>
  <c r="V3348" i="1"/>
  <c r="V3347" i="1" s="1"/>
  <c r="X3364" i="1"/>
  <c r="J3364" i="1"/>
  <c r="Q3476" i="1"/>
  <c r="Q3504" i="1" s="1"/>
  <c r="Q3508" i="1" s="1"/>
  <c r="Q3509" i="1" s="1"/>
  <c r="N3560" i="1"/>
  <c r="N3598" i="1" s="1"/>
  <c r="N3602" i="1" s="1"/>
  <c r="N3603" i="1" s="1"/>
  <c r="T3560" i="1"/>
  <c r="T3598" i="1" s="1"/>
  <c r="T3602" i="1" s="1"/>
  <c r="T3603" i="1" s="1"/>
  <c r="Z3560" i="1"/>
  <c r="Z3598" i="1" s="1"/>
  <c r="Z3602" i="1" s="1"/>
  <c r="Z3603" i="1" s="1"/>
  <c r="L3609" i="1"/>
  <c r="L3643" i="1" s="1"/>
  <c r="L3647" i="1" s="1"/>
  <c r="L3648" i="1" s="1"/>
  <c r="N3668" i="1"/>
  <c r="N3702" i="1" s="1"/>
  <c r="N3706" i="1" s="1"/>
  <c r="N3707" i="1" s="1"/>
  <c r="Z3668" i="1"/>
  <c r="Z3702" i="1" s="1"/>
  <c r="Z3706" i="1" s="1"/>
  <c r="Z3707" i="1" s="1"/>
  <c r="N3755" i="1"/>
  <c r="N3789" i="1" s="1"/>
  <c r="N3793" i="1" s="1"/>
  <c r="N3794" i="1" s="1"/>
  <c r="T3755" i="1"/>
  <c r="T3789" i="1" s="1"/>
  <c r="T3793" i="1" s="1"/>
  <c r="T3794" i="1" s="1"/>
  <c r="Z3755" i="1"/>
  <c r="Z3789" i="1" s="1"/>
  <c r="Z3793" i="1" s="1"/>
  <c r="Z3794" i="1" s="1"/>
  <c r="L3180" i="1"/>
  <c r="R3180" i="1"/>
  <c r="X3180" i="1"/>
  <c r="J3180" i="1"/>
  <c r="P3180" i="1"/>
  <c r="V3180" i="1"/>
  <c r="L3297" i="1"/>
  <c r="R3297" i="1"/>
  <c r="X3297" i="1"/>
  <c r="V3314" i="1"/>
  <c r="K3515" i="1"/>
  <c r="K3549" i="1" s="1"/>
  <c r="K3553" i="1" s="1"/>
  <c r="K3554" i="1" s="1"/>
  <c r="AA3668" i="1"/>
  <c r="AA3702" i="1" s="1"/>
  <c r="AA3706" i="1" s="1"/>
  <c r="AA3707" i="1" s="1"/>
  <c r="M3800" i="1"/>
  <c r="M3835" i="1" s="1"/>
  <c r="M3839" i="1" s="1"/>
  <c r="M3840" i="1" s="1"/>
  <c r="S3800" i="1"/>
  <c r="S3835" i="1" s="1"/>
  <c r="S3839" i="1" s="1"/>
  <c r="S3840" i="1" s="1"/>
  <c r="Y3800" i="1"/>
  <c r="Y3835" i="1" s="1"/>
  <c r="Y3839" i="1" s="1"/>
  <c r="Y3840" i="1" s="1"/>
  <c r="R3111" i="1"/>
  <c r="R3110" i="1" s="1"/>
  <c r="M3180" i="1"/>
  <c r="S3180" i="1"/>
  <c r="Y3180" i="1"/>
  <c r="K3195" i="1"/>
  <c r="K3184" i="1" s="1"/>
  <c r="K3220" i="1" s="1"/>
  <c r="W3195" i="1"/>
  <c r="W3184" i="1" s="1"/>
  <c r="W3220" i="1" s="1"/>
  <c r="K3297" i="1"/>
  <c r="Q3297" i="1"/>
  <c r="W3297" i="1"/>
  <c r="M3314" i="1"/>
  <c r="N3180" i="1"/>
  <c r="T3180" i="1"/>
  <c r="Z3180" i="1"/>
  <c r="P3314" i="1"/>
  <c r="U3364" i="1"/>
  <c r="AA3364" i="1"/>
  <c r="Z3476" i="1"/>
  <c r="Z3504" i="1" s="1"/>
  <c r="Z3508" i="1" s="1"/>
  <c r="Z3509" i="1" s="1"/>
  <c r="L3549" i="1"/>
  <c r="L3553" i="1" s="1"/>
  <c r="L3554" i="1" s="1"/>
  <c r="M3713" i="1"/>
  <c r="M3744" i="1" s="1"/>
  <c r="M3748" i="1" s="1"/>
  <c r="M3749" i="1" s="1"/>
  <c r="J3275" i="1"/>
  <c r="V3275" i="1"/>
  <c r="V3274" i="1" s="1"/>
  <c r="J3279" i="1"/>
  <c r="U3297" i="1"/>
  <c r="AA3297" i="1"/>
  <c r="M3297" i="1"/>
  <c r="R3314" i="1"/>
  <c r="W3342" i="1"/>
  <c r="S3348" i="1"/>
  <c r="S3347" i="1" s="1"/>
  <c r="K3435" i="1"/>
  <c r="K3465" i="1" s="1"/>
  <c r="K3469" i="1" s="1"/>
  <c r="K3470" i="1" s="1"/>
  <c r="U3476" i="1"/>
  <c r="U3504" i="1" s="1"/>
  <c r="U3508" i="1" s="1"/>
  <c r="U3509" i="1" s="1"/>
  <c r="AA3476" i="1"/>
  <c r="AA3504" i="1" s="1"/>
  <c r="AA3508" i="1" s="1"/>
  <c r="AA3509" i="1" s="1"/>
  <c r="N3515" i="1"/>
  <c r="N3549" i="1" s="1"/>
  <c r="N3553" i="1" s="1"/>
  <c r="N3554" i="1" s="1"/>
  <c r="U3609" i="1"/>
  <c r="U3643" i="1" s="1"/>
  <c r="U3647" i="1" s="1"/>
  <c r="U3648" i="1" s="1"/>
  <c r="R3609" i="1"/>
  <c r="R3643" i="1" s="1"/>
  <c r="R3647" i="1" s="1"/>
  <c r="R3648" i="1" s="1"/>
  <c r="X3609" i="1"/>
  <c r="X3643" i="1" s="1"/>
  <c r="X3647" i="1" s="1"/>
  <c r="X3648" i="1" s="1"/>
  <c r="X3515" i="1"/>
  <c r="X3549" i="1" s="1"/>
  <c r="X3553" i="1" s="1"/>
  <c r="X3554" i="1" s="1"/>
  <c r="U3755" i="1"/>
  <c r="U3789" i="1" s="1"/>
  <c r="U3793" i="1" s="1"/>
  <c r="U3794" i="1" s="1"/>
  <c r="AA3755" i="1"/>
  <c r="AA3789" i="1" s="1"/>
  <c r="AA3793" i="1" s="1"/>
  <c r="AA3794" i="1" s="1"/>
  <c r="S3846" i="1"/>
  <c r="S3880" i="1" s="1"/>
  <c r="S3884" i="1" s="1"/>
  <c r="S3885" i="1" s="1"/>
  <c r="N3936" i="1"/>
  <c r="N3969" i="1" s="1"/>
  <c r="N3973" i="1" s="1"/>
  <c r="N3974" i="1" s="1"/>
  <c r="AA3980" i="1"/>
  <c r="AA4013" i="1" s="1"/>
  <c r="AA4017" i="1" s="1"/>
  <c r="AA4018" i="1" s="1"/>
  <c r="Q3980" i="1"/>
  <c r="Q4013" i="1" s="1"/>
  <c r="Q4017" i="1" s="1"/>
  <c r="Q4018" i="1" s="1"/>
  <c r="W4038" i="1"/>
  <c r="W4075" i="1" s="1"/>
  <c r="W4079" i="1" s="1"/>
  <c r="W4080" i="1" s="1"/>
  <c r="L4174" i="1"/>
  <c r="L4209" i="1" s="1"/>
  <c r="L4213" i="1" s="1"/>
  <c r="L4214" i="1" s="1"/>
  <c r="L4444" i="1"/>
  <c r="L4478" i="1" s="1"/>
  <c r="L4482" i="1" s="1"/>
  <c r="L4483" i="1" s="1"/>
  <c r="L3476" i="1"/>
  <c r="L3504" i="1" s="1"/>
  <c r="L3508" i="1" s="1"/>
  <c r="L3509" i="1" s="1"/>
  <c r="R3476" i="1"/>
  <c r="R3504" i="1" s="1"/>
  <c r="R3508" i="1" s="1"/>
  <c r="R3509" i="1" s="1"/>
  <c r="X3476" i="1"/>
  <c r="X3504" i="1" s="1"/>
  <c r="X3508" i="1" s="1"/>
  <c r="X3509" i="1" s="1"/>
  <c r="R3515" i="1"/>
  <c r="R3549" i="1" s="1"/>
  <c r="R3553" i="1" s="1"/>
  <c r="R3554" i="1" s="1"/>
  <c r="K3560" i="1"/>
  <c r="K3598" i="1" s="1"/>
  <c r="K3602" i="1" s="1"/>
  <c r="K3603" i="1" s="1"/>
  <c r="Q3560" i="1"/>
  <c r="Q3598" i="1" s="1"/>
  <c r="Q3602" i="1" s="1"/>
  <c r="Q3603" i="1" s="1"/>
  <c r="W3560" i="1"/>
  <c r="W3598" i="1" s="1"/>
  <c r="W3602" i="1" s="1"/>
  <c r="W3603" i="1" s="1"/>
  <c r="AA3609" i="1"/>
  <c r="AA3643" i="1" s="1"/>
  <c r="AA3647" i="1" s="1"/>
  <c r="AA3648" i="1" s="1"/>
  <c r="M3668" i="1"/>
  <c r="M3702" i="1" s="1"/>
  <c r="M3706" i="1" s="1"/>
  <c r="M3707" i="1" s="1"/>
  <c r="S3668" i="1"/>
  <c r="S3702" i="1" s="1"/>
  <c r="S3706" i="1" s="1"/>
  <c r="S3707" i="1" s="1"/>
  <c r="Y3668" i="1"/>
  <c r="Y3702" i="1" s="1"/>
  <c r="Y3706" i="1" s="1"/>
  <c r="Y3707" i="1" s="1"/>
  <c r="W3755" i="1"/>
  <c r="W3789" i="1" s="1"/>
  <c r="W3793" i="1" s="1"/>
  <c r="W3794" i="1" s="1"/>
  <c r="Q3891" i="1"/>
  <c r="Q3925" i="1" s="1"/>
  <c r="Q3929" i="1" s="1"/>
  <c r="Q3930" i="1" s="1"/>
  <c r="V3713" i="1"/>
  <c r="V3744" i="1" s="1"/>
  <c r="V3748" i="1" s="1"/>
  <c r="V3749" i="1" s="1"/>
  <c r="L3755" i="1"/>
  <c r="L3789" i="1" s="1"/>
  <c r="L3793" i="1" s="1"/>
  <c r="L3794" i="1" s="1"/>
  <c r="R3755" i="1"/>
  <c r="R3789" i="1" s="1"/>
  <c r="R3793" i="1" s="1"/>
  <c r="R3794" i="1" s="1"/>
  <c r="X3755" i="1"/>
  <c r="X3789" i="1" s="1"/>
  <c r="X3793" i="1" s="1"/>
  <c r="X3794" i="1" s="1"/>
  <c r="J3846" i="1"/>
  <c r="V3846" i="1"/>
  <c r="V3880" i="1" s="1"/>
  <c r="V3884" i="1" s="1"/>
  <c r="V3885" i="1" s="1"/>
  <c r="W3891" i="1"/>
  <c r="W3925" i="1" s="1"/>
  <c r="W3929" i="1" s="1"/>
  <c r="W3930" i="1" s="1"/>
  <c r="Q4038" i="1"/>
  <c r="Q4075" i="1" s="1"/>
  <c r="Q4079" i="1" s="1"/>
  <c r="Q4080" i="1" s="1"/>
  <c r="L3846" i="1"/>
  <c r="L3880" i="1" s="1"/>
  <c r="L3884" i="1" s="1"/>
  <c r="L3885" i="1" s="1"/>
  <c r="K3980" i="1"/>
  <c r="K4013" i="1" s="1"/>
  <c r="K4017" i="1" s="1"/>
  <c r="K4018" i="1" s="1"/>
  <c r="W4220" i="1"/>
  <c r="W4252" i="1" s="1"/>
  <c r="W4256" i="1" s="1"/>
  <c r="W4257" i="1" s="1"/>
  <c r="P3800" i="1"/>
  <c r="V3800" i="1"/>
  <c r="V3835" i="1" s="1"/>
  <c r="V3839" i="1" s="1"/>
  <c r="V3840" i="1" s="1"/>
  <c r="K3846" i="1"/>
  <c r="K3880" i="1" s="1"/>
  <c r="K3884" i="1" s="1"/>
  <c r="K3885" i="1" s="1"/>
  <c r="Q3846" i="1"/>
  <c r="Q3880" i="1" s="1"/>
  <c r="Q3884" i="1" s="1"/>
  <c r="Q3885" i="1" s="1"/>
  <c r="W3846" i="1"/>
  <c r="W3880" i="1" s="1"/>
  <c r="W3884" i="1" s="1"/>
  <c r="W3885" i="1" s="1"/>
  <c r="J3936" i="1"/>
  <c r="N4038" i="1"/>
  <c r="N4075" i="1" s="1"/>
  <c r="N4079" i="1" s="1"/>
  <c r="N4080" i="1" s="1"/>
  <c r="W4130" i="1"/>
  <c r="W4163" i="1" s="1"/>
  <c r="W4167" i="1" s="1"/>
  <c r="W4168" i="1" s="1"/>
  <c r="L4263" i="1"/>
  <c r="L4296" i="1" s="1"/>
  <c r="L4300" i="1" s="1"/>
  <c r="L4301" i="1" s="1"/>
  <c r="R4263" i="1"/>
  <c r="R4296" i="1" s="1"/>
  <c r="R4300" i="1" s="1"/>
  <c r="R4301" i="1" s="1"/>
  <c r="X4263" i="1"/>
  <c r="X4296" i="1" s="1"/>
  <c r="X4300" i="1" s="1"/>
  <c r="X4301" i="1" s="1"/>
  <c r="N4540" i="1"/>
  <c r="N4570" i="1" s="1"/>
  <c r="N4574" i="1" s="1"/>
  <c r="N4575" i="1" s="1"/>
  <c r="K3800" i="1"/>
  <c r="K3835" i="1" s="1"/>
  <c r="K3839" i="1" s="1"/>
  <c r="K3840" i="1" s="1"/>
  <c r="Q3800" i="1"/>
  <c r="Q3835" i="1" s="1"/>
  <c r="Q3839" i="1" s="1"/>
  <c r="Q3840" i="1" s="1"/>
  <c r="W3800" i="1"/>
  <c r="W3835" i="1" s="1"/>
  <c r="W3839" i="1" s="1"/>
  <c r="W3840" i="1" s="1"/>
  <c r="L3980" i="1"/>
  <c r="L4013" i="1" s="1"/>
  <c r="L4017" i="1" s="1"/>
  <c r="L4018" i="1" s="1"/>
  <c r="R3980" i="1"/>
  <c r="R4013" i="1" s="1"/>
  <c r="R4017" i="1" s="1"/>
  <c r="R4018" i="1" s="1"/>
  <c r="X3980" i="1"/>
  <c r="X4013" i="1" s="1"/>
  <c r="X4017" i="1" s="1"/>
  <c r="X4018" i="1" s="1"/>
  <c r="P3980" i="1"/>
  <c r="Z4038" i="1"/>
  <c r="T4038" i="1"/>
  <c r="T4075" i="1" s="1"/>
  <c r="T4079" i="1" s="1"/>
  <c r="T4080" i="1" s="1"/>
  <c r="Q4263" i="1"/>
  <c r="Q4296" i="1" s="1"/>
  <c r="Q4300" i="1" s="1"/>
  <c r="Q4301" i="1" s="1"/>
  <c r="N4307" i="1"/>
  <c r="N4341" i="1" s="1"/>
  <c r="N4345" i="1" s="1"/>
  <c r="N4346" i="1" s="1"/>
  <c r="Q4220" i="1"/>
  <c r="R4220" i="1"/>
  <c r="R4252" i="1" s="1"/>
  <c r="R4256" i="1" s="1"/>
  <c r="R4257" i="1" s="1"/>
  <c r="X4220" i="1"/>
  <c r="X4252" i="1" s="1"/>
  <c r="X4256" i="1" s="1"/>
  <c r="X4257" i="1" s="1"/>
  <c r="Q4307" i="1"/>
  <c r="Q4341" i="1" s="1"/>
  <c r="Q4345" i="1" s="1"/>
  <c r="Q4346" i="1" s="1"/>
  <c r="T4540" i="1"/>
  <c r="T4570" i="1" s="1"/>
  <c r="T4574" i="1" s="1"/>
  <c r="T4575" i="1" s="1"/>
  <c r="K4307" i="1"/>
  <c r="K4341" i="1" s="1"/>
  <c r="K4345" i="1" s="1"/>
  <c r="K4346" i="1" s="1"/>
  <c r="T4444" i="1"/>
  <c r="T4478" i="1" s="1"/>
  <c r="T4482" i="1" s="1"/>
  <c r="T4483" i="1" s="1"/>
  <c r="AA3880" i="1"/>
  <c r="AA3884" i="1" s="1"/>
  <c r="AA3885" i="1" s="1"/>
  <c r="K4038" i="1"/>
  <c r="U4038" i="1"/>
  <c r="U4075" i="1" s="1"/>
  <c r="U4079" i="1" s="1"/>
  <c r="U4080" i="1" s="1"/>
  <c r="V4130" i="1"/>
  <c r="V4163" i="1" s="1"/>
  <c r="V4167" i="1" s="1"/>
  <c r="V4168" i="1" s="1"/>
  <c r="S4252" i="1"/>
  <c r="S4256" i="1" s="1"/>
  <c r="S4257" i="1" s="1"/>
  <c r="R4666" i="1"/>
  <c r="R4696" i="1" s="1"/>
  <c r="R4700" i="1" s="1"/>
  <c r="R4701" i="1" s="1"/>
  <c r="W4444" i="1"/>
  <c r="W4478" i="1" s="1"/>
  <c r="W4482" i="1" s="1"/>
  <c r="W4483" i="1" s="1"/>
  <c r="N4489" i="1"/>
  <c r="N4529" i="1" s="1"/>
  <c r="N4533" i="1" s="1"/>
  <c r="N4534" i="1" s="1"/>
  <c r="T4489" i="1"/>
  <c r="T4529" i="1" s="1"/>
  <c r="T4533" i="1" s="1"/>
  <c r="T4534" i="1" s="1"/>
  <c r="Z4489" i="1"/>
  <c r="Z4529" i="1" s="1"/>
  <c r="Z4533" i="1" s="1"/>
  <c r="Z4534" i="1" s="1"/>
  <c r="L4581" i="1"/>
  <c r="L4615" i="1" s="1"/>
  <c r="L4619" i="1" s="1"/>
  <c r="L4620" i="1" s="1"/>
  <c r="V4220" i="1"/>
  <c r="V4252" i="1" s="1"/>
  <c r="V4256" i="1" s="1"/>
  <c r="V4257" i="1" s="1"/>
  <c r="Q4352" i="1"/>
  <c r="Q4387" i="1" s="1"/>
  <c r="Q4391" i="1" s="1"/>
  <c r="Q4392" i="1" s="1"/>
  <c r="Y4398" i="1"/>
  <c r="Y4434" i="1" s="1"/>
  <c r="Y4438" i="1" s="1"/>
  <c r="Y4439" i="1" s="1"/>
  <c r="AA4489" i="1"/>
  <c r="AA4529" i="1" s="1"/>
  <c r="AA4533" i="1" s="1"/>
  <c r="AA4534" i="1" s="1"/>
  <c r="X4540" i="1"/>
  <c r="X4570" i="1" s="1"/>
  <c r="X4574" i="1" s="1"/>
  <c r="X4575" i="1" s="1"/>
  <c r="K4626" i="1"/>
  <c r="K4655" i="1" s="1"/>
  <c r="K4659" i="1" s="1"/>
  <c r="K4660" i="1" s="1"/>
  <c r="Q4626" i="1"/>
  <c r="Q4655" i="1" s="1"/>
  <c r="Q4659" i="1" s="1"/>
  <c r="Q4660" i="1" s="1"/>
  <c r="W4626" i="1"/>
  <c r="W4655" i="1" s="1"/>
  <c r="W4659" i="1" s="1"/>
  <c r="W4660" i="1" s="1"/>
  <c r="N4084" i="1"/>
  <c r="N4121" i="1" s="1"/>
  <c r="N4125" i="1" s="1"/>
  <c r="N4126" i="1" s="1"/>
  <c r="T4084" i="1"/>
  <c r="T4121" i="1" s="1"/>
  <c r="T4125" i="1" s="1"/>
  <c r="T4126" i="1" s="1"/>
  <c r="Z4084" i="1"/>
  <c r="Z4121" i="1" s="1"/>
  <c r="Z4125" i="1" s="1"/>
  <c r="Z4126" i="1" s="1"/>
  <c r="Q4444" i="1"/>
  <c r="Q4478" i="1" s="1"/>
  <c r="Q4482" i="1" s="1"/>
  <c r="Q4483" i="1" s="1"/>
  <c r="U4489" i="1"/>
  <c r="U4529" i="1" s="1"/>
  <c r="U4533" i="1" s="1"/>
  <c r="U4534" i="1" s="1"/>
  <c r="M4540" i="1"/>
  <c r="M4570" i="1" s="1"/>
  <c r="M4574" i="1" s="1"/>
  <c r="M4575" i="1" s="1"/>
  <c r="S4540" i="1"/>
  <c r="S4570" i="1" s="1"/>
  <c r="S4574" i="1" s="1"/>
  <c r="S4575" i="1" s="1"/>
  <c r="Y4540" i="1"/>
  <c r="Y4570" i="1" s="1"/>
  <c r="Y4574" i="1" s="1"/>
  <c r="Y4575" i="1" s="1"/>
  <c r="T4725" i="1"/>
  <c r="T4714" i="1" s="1"/>
  <c r="T4741" i="1" s="1"/>
  <c r="L4130" i="1"/>
  <c r="L4163" i="1" s="1"/>
  <c r="L4167" i="1" s="1"/>
  <c r="L4168" i="1" s="1"/>
  <c r="J4220" i="1"/>
  <c r="M4352" i="1"/>
  <c r="M4387" i="1" s="1"/>
  <c r="M4391" i="1" s="1"/>
  <c r="M4392" i="1" s="1"/>
  <c r="S4352" i="1"/>
  <c r="S4387" i="1" s="1"/>
  <c r="S4391" i="1" s="1"/>
  <c r="S4392" i="1" s="1"/>
  <c r="Y4352" i="1"/>
  <c r="Y4387" i="1" s="1"/>
  <c r="Y4391" i="1" s="1"/>
  <c r="Y4392" i="1" s="1"/>
  <c r="S4398" i="1"/>
  <c r="S4434" i="1" s="1"/>
  <c r="S4438" i="1" s="1"/>
  <c r="S4439" i="1" s="1"/>
  <c r="V4489" i="1"/>
  <c r="V4529" i="1" s="1"/>
  <c r="V4533" i="1" s="1"/>
  <c r="V4534" i="1" s="1"/>
  <c r="K4581" i="1"/>
  <c r="K4615" i="1" s="1"/>
  <c r="K4619" i="1" s="1"/>
  <c r="K4620" i="1" s="1"/>
  <c r="Q4581" i="1"/>
  <c r="Q4615" i="1" s="1"/>
  <c r="Q4619" i="1" s="1"/>
  <c r="Q4620" i="1" s="1"/>
  <c r="W4581" i="1"/>
  <c r="W4615" i="1" s="1"/>
  <c r="W4619" i="1" s="1"/>
  <c r="W4620" i="1" s="1"/>
  <c r="W4307" i="1"/>
  <c r="W4341" i="1" s="1"/>
  <c r="W4345" i="1" s="1"/>
  <c r="W4346" i="1" s="1"/>
  <c r="N4352" i="1"/>
  <c r="N4387" i="1" s="1"/>
  <c r="N4391" i="1" s="1"/>
  <c r="N4392" i="1" s="1"/>
  <c r="T4352" i="1"/>
  <c r="T4387" i="1" s="1"/>
  <c r="T4391" i="1" s="1"/>
  <c r="T4392" i="1" s="1"/>
  <c r="Z4352" i="1"/>
  <c r="Z4387" i="1" s="1"/>
  <c r="Z4391" i="1" s="1"/>
  <c r="Z4392" i="1" s="1"/>
  <c r="T4398" i="1"/>
  <c r="T4434" i="1" s="1"/>
  <c r="T4438" i="1" s="1"/>
  <c r="T4439" i="1" s="1"/>
  <c r="K4444" i="1"/>
  <c r="K4478" i="1" s="1"/>
  <c r="K4482" i="1" s="1"/>
  <c r="K4483" i="1" s="1"/>
  <c r="V4626" i="1"/>
  <c r="V4655" i="1" s="1"/>
  <c r="V4659" i="1" s="1"/>
  <c r="V4660" i="1" s="1"/>
  <c r="U4666" i="1"/>
  <c r="U4696" i="1" s="1"/>
  <c r="U4700" i="1" s="1"/>
  <c r="U4701" i="1" s="1"/>
  <c r="AA4666" i="1"/>
  <c r="AA4696" i="1" s="1"/>
  <c r="AA4700" i="1" s="1"/>
  <c r="AA4701" i="1" s="1"/>
  <c r="M4489" i="1"/>
  <c r="M4529" i="1" s="1"/>
  <c r="M4533" i="1" s="1"/>
  <c r="M4534" i="1" s="1"/>
  <c r="S4489" i="1"/>
  <c r="S4529" i="1" s="1"/>
  <c r="S4533" i="1" s="1"/>
  <c r="S4534" i="1" s="1"/>
  <c r="Y4489" i="1"/>
  <c r="Y4529" i="1" s="1"/>
  <c r="Y4533" i="1" s="1"/>
  <c r="Y4534" i="1" s="1"/>
  <c r="W4540" i="1"/>
  <c r="W4570" i="1" s="1"/>
  <c r="W4574" i="1" s="1"/>
  <c r="W4575" i="1" s="1"/>
  <c r="P4666" i="1"/>
  <c r="V4666" i="1"/>
  <c r="V4696" i="1" s="1"/>
  <c r="V4700" i="1" s="1"/>
  <c r="V4701" i="1" s="1"/>
  <c r="Z4666" i="1"/>
  <c r="Z4696" i="1" s="1"/>
  <c r="Z4700" i="1" s="1"/>
  <c r="Z4701" i="1" s="1"/>
  <c r="K4725" i="1"/>
  <c r="K4714" i="1" s="1"/>
  <c r="K4741" i="1" s="1"/>
  <c r="W4725" i="1"/>
  <c r="W4714" i="1" s="1"/>
  <c r="W4741" i="1" s="1"/>
  <c r="J48" i="1"/>
  <c r="V48" i="1"/>
  <c r="V78" i="1" s="1"/>
  <c r="K89" i="1"/>
  <c r="K120" i="1" s="1"/>
  <c r="K124" i="1" s="1"/>
  <c r="K125" i="1" s="1"/>
  <c r="Q89" i="1"/>
  <c r="Q120" i="1" s="1"/>
  <c r="Q124" i="1" s="1"/>
  <c r="Q125" i="1" s="1"/>
  <c r="W89" i="1"/>
  <c r="W120" i="1" s="1"/>
  <c r="W124" i="1" s="1"/>
  <c r="W125" i="1" s="1"/>
  <c r="P251" i="1"/>
  <c r="V251" i="1"/>
  <c r="V281" i="1" s="1"/>
  <c r="V285" i="1" s="1"/>
  <c r="V286" i="1" s="1"/>
  <c r="N212" i="1"/>
  <c r="N240" i="1" s="1"/>
  <c r="N244" i="1" s="1"/>
  <c r="N245" i="1" s="1"/>
  <c r="T212" i="1"/>
  <c r="T240" i="1" s="1"/>
  <c r="T244" i="1" s="1"/>
  <c r="T245" i="1" s="1"/>
  <c r="Z212" i="1"/>
  <c r="Z240" i="1" s="1"/>
  <c r="Z244" i="1" s="1"/>
  <c r="Z245" i="1" s="1"/>
  <c r="L131" i="1"/>
  <c r="L161" i="1" s="1"/>
  <c r="L165" i="1" s="1"/>
  <c r="L166" i="1" s="1"/>
  <c r="U212" i="1"/>
  <c r="U240" i="1" s="1"/>
  <c r="U244" i="1" s="1"/>
  <c r="U245" i="1" s="1"/>
  <c r="AA212" i="1"/>
  <c r="AA240" i="1" s="1"/>
  <c r="AA244" i="1" s="1"/>
  <c r="AA245" i="1" s="1"/>
  <c r="S240" i="1"/>
  <c r="S244" i="1" s="1"/>
  <c r="S245" i="1" s="1"/>
  <c r="Q201" i="1"/>
  <c r="Q205" i="1" s="1"/>
  <c r="Q206" i="1" s="1"/>
  <c r="M8" i="1"/>
  <c r="M6" i="1" s="1"/>
  <c r="S8" i="1"/>
  <c r="S6" i="1" s="1"/>
  <c r="Y8" i="1"/>
  <c r="Y6" i="1" s="1"/>
  <c r="U25" i="1"/>
  <c r="AA25" i="1"/>
  <c r="K27" i="1"/>
  <c r="K26" i="1" s="1"/>
  <c r="Q27" i="1"/>
  <c r="Q26" i="1" s="1"/>
  <c r="M29" i="1"/>
  <c r="S29" i="1"/>
  <c r="Y29" i="1"/>
  <c r="U31" i="1"/>
  <c r="U30" i="1" s="1"/>
  <c r="AA31" i="1"/>
  <c r="AA30" i="1" s="1"/>
  <c r="Y334" i="1"/>
  <c r="Y365" i="1" s="1"/>
  <c r="Y369" i="1" s="1"/>
  <c r="Y370" i="1" s="1"/>
  <c r="L334" i="1"/>
  <c r="L365" i="1" s="1"/>
  <c r="L369" i="1" s="1"/>
  <c r="L370" i="1" s="1"/>
  <c r="U376" i="1"/>
  <c r="U404" i="1" s="1"/>
  <c r="U408" i="1" s="1"/>
  <c r="U409" i="1" s="1"/>
  <c r="AA376" i="1"/>
  <c r="AA404" i="1" s="1"/>
  <c r="AA408" i="1" s="1"/>
  <c r="AA409" i="1" s="1"/>
  <c r="Y415" i="1"/>
  <c r="Y442" i="1" s="1"/>
  <c r="Y446" i="1" s="1"/>
  <c r="Y447" i="1" s="1"/>
  <c r="P744" i="1"/>
  <c r="V744" i="1"/>
  <c r="V773" i="1" s="1"/>
  <c r="V777" i="1" s="1"/>
  <c r="V778" i="1" s="1"/>
  <c r="L905" i="1"/>
  <c r="L932" i="1" s="1"/>
  <c r="L936" i="1" s="1"/>
  <c r="L937" i="1" s="1"/>
  <c r="R905" i="1"/>
  <c r="R932" i="1" s="1"/>
  <c r="R936" i="1" s="1"/>
  <c r="R937" i="1" s="1"/>
  <c r="X905" i="1"/>
  <c r="X932" i="1" s="1"/>
  <c r="X936" i="1" s="1"/>
  <c r="X937" i="1" s="1"/>
  <c r="L984" i="1"/>
  <c r="L1015" i="1" s="1"/>
  <c r="L1019" i="1" s="1"/>
  <c r="L1020" i="1" s="1"/>
  <c r="R984" i="1"/>
  <c r="R1015" i="1" s="1"/>
  <c r="R1019" i="1" s="1"/>
  <c r="R1020" i="1" s="1"/>
  <c r="X984" i="1"/>
  <c r="X1015" i="1" s="1"/>
  <c r="X1019" i="1" s="1"/>
  <c r="X1020" i="1" s="1"/>
  <c r="L1108" i="1"/>
  <c r="L1138" i="1" s="1"/>
  <c r="L1142" i="1" s="1"/>
  <c r="L1143" i="1" s="1"/>
  <c r="R1108" i="1"/>
  <c r="R1138" i="1" s="1"/>
  <c r="R1142" i="1" s="1"/>
  <c r="R1143" i="1" s="1"/>
  <c r="X1108" i="1"/>
  <c r="X1138" i="1" s="1"/>
  <c r="X1142" i="1" s="1"/>
  <c r="X1143" i="1" s="1"/>
  <c r="U1149" i="1"/>
  <c r="U1180" i="1" s="1"/>
  <c r="U1184" i="1" s="1"/>
  <c r="U1185" i="1" s="1"/>
  <c r="AA1149" i="1"/>
  <c r="AA1180" i="1" s="1"/>
  <c r="AA1184" i="1" s="1"/>
  <c r="AA1185" i="1" s="1"/>
  <c r="N1315" i="1"/>
  <c r="N1346" i="1" s="1"/>
  <c r="N1350" i="1" s="1"/>
  <c r="N1351" i="1" s="1"/>
  <c r="T1315" i="1"/>
  <c r="T1346" i="1" s="1"/>
  <c r="T1350" i="1" s="1"/>
  <c r="T1351" i="1" s="1"/>
  <c r="Z1315" i="1"/>
  <c r="Z1346" i="1" s="1"/>
  <c r="Z1350" i="1" s="1"/>
  <c r="Z1351" i="1" s="1"/>
  <c r="N14" i="1"/>
  <c r="T14" i="1"/>
  <c r="L27" i="1"/>
  <c r="L26" i="1" s="1"/>
  <c r="W376" i="1"/>
  <c r="W404" i="1" s="1"/>
  <c r="W408" i="1" s="1"/>
  <c r="W409" i="1" s="1"/>
  <c r="N864" i="1"/>
  <c r="N894" i="1" s="1"/>
  <c r="N898" i="1" s="1"/>
  <c r="N899" i="1" s="1"/>
  <c r="T864" i="1"/>
  <c r="T894" i="1" s="1"/>
  <c r="T898" i="1" s="1"/>
  <c r="T899" i="1" s="1"/>
  <c r="Z864" i="1"/>
  <c r="Z894" i="1" s="1"/>
  <c r="Z898" i="1" s="1"/>
  <c r="Z899" i="1" s="1"/>
  <c r="N1067" i="1"/>
  <c r="N1097" i="1" s="1"/>
  <c r="N1101" i="1" s="1"/>
  <c r="N1102" i="1" s="1"/>
  <c r="T1067" i="1"/>
  <c r="T1097" i="1" s="1"/>
  <c r="T1101" i="1" s="1"/>
  <c r="T1102" i="1" s="1"/>
  <c r="Z1067" i="1"/>
  <c r="Z1097" i="1" s="1"/>
  <c r="Z1101" i="1" s="1"/>
  <c r="Z1102" i="1" s="1"/>
  <c r="U8" i="1"/>
  <c r="U6" i="1" s="1"/>
  <c r="AA8" i="1"/>
  <c r="AA6" i="1" s="1"/>
  <c r="U14" i="1"/>
  <c r="AA14" i="1"/>
  <c r="K25" i="1"/>
  <c r="Q25" i="1"/>
  <c r="W25" i="1"/>
  <c r="K31" i="1"/>
  <c r="K30" i="1" s="1"/>
  <c r="Q31" i="1"/>
  <c r="Q30" i="1" s="1"/>
  <c r="W31" i="1"/>
  <c r="W30" i="1" s="1"/>
  <c r="Q376" i="1"/>
  <c r="Q404" i="1" s="1"/>
  <c r="Q408" i="1" s="1"/>
  <c r="Q409" i="1" s="1"/>
  <c r="S415" i="1"/>
  <c r="S442" i="1" s="1"/>
  <c r="S446" i="1" s="1"/>
  <c r="S447" i="1" s="1"/>
  <c r="AA453" i="1"/>
  <c r="AA487" i="1" s="1"/>
  <c r="AA491" i="1" s="1"/>
  <c r="AA492" i="1" s="1"/>
  <c r="N453" i="1"/>
  <c r="N487" i="1" s="1"/>
  <c r="N491" i="1" s="1"/>
  <c r="N492" i="1" s="1"/>
  <c r="T453" i="1"/>
  <c r="T487" i="1" s="1"/>
  <c r="T491" i="1" s="1"/>
  <c r="T492" i="1" s="1"/>
  <c r="Z453" i="1"/>
  <c r="Z487" i="1" s="1"/>
  <c r="Z491" i="1" s="1"/>
  <c r="Z492" i="1" s="1"/>
  <c r="N1273" i="1"/>
  <c r="N1304" i="1" s="1"/>
  <c r="N1308" i="1" s="1"/>
  <c r="N1309" i="1" s="1"/>
  <c r="T1273" i="1"/>
  <c r="T1304" i="1" s="1"/>
  <c r="T1308" i="1" s="1"/>
  <c r="T1309" i="1" s="1"/>
  <c r="Z1273" i="1"/>
  <c r="Z1304" i="1" s="1"/>
  <c r="Z1308" i="1" s="1"/>
  <c r="Z1309" i="1" s="1"/>
  <c r="X1315" i="1"/>
  <c r="X1346" i="1" s="1"/>
  <c r="X1350" i="1" s="1"/>
  <c r="X1351" i="1" s="1"/>
  <c r="L8" i="1"/>
  <c r="L6" i="1" s="1"/>
  <c r="R8" i="1"/>
  <c r="R6" i="1" s="1"/>
  <c r="X8" i="1"/>
  <c r="X6" i="1" s="1"/>
  <c r="L14" i="1"/>
  <c r="R14" i="1"/>
  <c r="X14" i="1"/>
  <c r="N31" i="1"/>
  <c r="N30" i="1" s="1"/>
  <c r="T31" i="1"/>
  <c r="T30" i="1" s="1"/>
  <c r="Z31" i="1"/>
  <c r="Z30" i="1" s="1"/>
  <c r="U453" i="1"/>
  <c r="U487" i="1" s="1"/>
  <c r="U491" i="1" s="1"/>
  <c r="U492" i="1" s="1"/>
  <c r="K1108" i="1"/>
  <c r="K1138" i="1" s="1"/>
  <c r="K1142" i="1" s="1"/>
  <c r="K1143" i="1" s="1"/>
  <c r="Q1108" i="1"/>
  <c r="Q1138" i="1" s="1"/>
  <c r="Q1142" i="1" s="1"/>
  <c r="Q1143" i="1" s="1"/>
  <c r="W1108" i="1"/>
  <c r="W1138" i="1" s="1"/>
  <c r="W1142" i="1" s="1"/>
  <c r="W1143" i="1" s="1"/>
  <c r="L1232" i="1"/>
  <c r="L1262" i="1" s="1"/>
  <c r="L1266" i="1" s="1"/>
  <c r="L1267" i="1" s="1"/>
  <c r="R1232" i="1"/>
  <c r="R1262" i="1" s="1"/>
  <c r="R1266" i="1" s="1"/>
  <c r="R1267" i="1" s="1"/>
  <c r="X1232" i="1"/>
  <c r="X1262" i="1" s="1"/>
  <c r="X1266" i="1" s="1"/>
  <c r="X1267" i="1" s="1"/>
  <c r="M1967" i="1"/>
  <c r="M1971" i="1" s="1"/>
  <c r="M1972" i="1" s="1"/>
  <c r="N2110" i="1"/>
  <c r="N2142" i="1" s="1"/>
  <c r="N2146" i="1" s="1"/>
  <c r="N2147" i="1" s="1"/>
  <c r="T2110" i="1"/>
  <c r="T2142" i="1" s="1"/>
  <c r="T2146" i="1" s="1"/>
  <c r="T2147" i="1" s="1"/>
  <c r="Z2110" i="1"/>
  <c r="Z2142" i="1" s="1"/>
  <c r="Z2146" i="1" s="1"/>
  <c r="Z2147" i="1" s="1"/>
  <c r="J1357" i="1"/>
  <c r="P1357" i="1"/>
  <c r="V1357" i="1"/>
  <c r="V1387" i="1" s="1"/>
  <c r="V1391" i="1" s="1"/>
  <c r="V1392" i="1" s="1"/>
  <c r="N1683" i="1"/>
  <c r="N1716" i="1" s="1"/>
  <c r="N1720" i="1" s="1"/>
  <c r="N1721" i="1" s="1"/>
  <c r="T1683" i="1"/>
  <c r="T1716" i="1" s="1"/>
  <c r="T1720" i="1" s="1"/>
  <c r="T1721" i="1" s="1"/>
  <c r="Z1683" i="1"/>
  <c r="Z1716" i="1" s="1"/>
  <c r="Z1720" i="1" s="1"/>
  <c r="Z1721" i="1" s="1"/>
  <c r="X1357" i="1"/>
  <c r="X1387" i="1" s="1"/>
  <c r="X1391" i="1" s="1"/>
  <c r="X1392" i="1" s="1"/>
  <c r="K1936" i="1"/>
  <c r="K1967" i="1" s="1"/>
  <c r="K1971" i="1" s="1"/>
  <c r="K1972" i="1" s="1"/>
  <c r="Q1936" i="1"/>
  <c r="Q1967" i="1" s="1"/>
  <c r="Q1971" i="1" s="1"/>
  <c r="Q1972" i="1" s="1"/>
  <c r="W1936" i="1"/>
  <c r="W1967" i="1" s="1"/>
  <c r="W1971" i="1" s="1"/>
  <c r="W1972" i="1" s="1"/>
  <c r="M2153" i="1"/>
  <c r="M2183" i="1" s="1"/>
  <c r="M2187" i="1" s="1"/>
  <c r="M2188" i="1" s="1"/>
  <c r="S2153" i="1"/>
  <c r="S2183" i="1" s="1"/>
  <c r="S2187" i="1" s="1"/>
  <c r="S2188" i="1" s="1"/>
  <c r="Y2153" i="1"/>
  <c r="Y2183" i="1" s="1"/>
  <c r="Y2187" i="1" s="1"/>
  <c r="Y2188" i="1" s="1"/>
  <c r="N1810" i="1"/>
  <c r="N1841" i="1" s="1"/>
  <c r="T1810" i="1"/>
  <c r="T1841" i="1" s="1"/>
  <c r="T1845" i="1" s="1"/>
  <c r="T1846" i="1" s="1"/>
  <c r="Z1810" i="1"/>
  <c r="Z1841" i="1" s="1"/>
  <c r="Z1845" i="1" s="1"/>
  <c r="Z1846" i="1" s="1"/>
  <c r="N1936" i="1"/>
  <c r="N1967" i="1" s="1"/>
  <c r="N1971" i="1" s="1"/>
  <c r="N1972" i="1" s="1"/>
  <c r="T1936" i="1"/>
  <c r="T1967" i="1" s="1"/>
  <c r="Z1936" i="1"/>
  <c r="Z1967" i="1" s="1"/>
  <c r="J2069" i="1"/>
  <c r="P2069" i="1"/>
  <c r="V2069" i="1"/>
  <c r="V2099" i="1" s="1"/>
  <c r="U1496" i="1"/>
  <c r="U1485" i="1" s="1"/>
  <c r="U1513" i="1" s="1"/>
  <c r="M2252" i="1"/>
  <c r="M2241" i="1" s="1"/>
  <c r="S2252" i="1"/>
  <c r="S2241" i="1" s="1"/>
  <c r="Y2252" i="1"/>
  <c r="Y2241" i="1" s="1"/>
  <c r="U2312" i="1"/>
  <c r="U2310" i="1" s="1"/>
  <c r="AA2312" i="1"/>
  <c r="AA2310" i="1" s="1"/>
  <c r="M2312" i="1"/>
  <c r="M2310" i="1" s="1"/>
  <c r="S2312" i="1"/>
  <c r="S2310" i="1" s="1"/>
  <c r="Y2312" i="1"/>
  <c r="Y2310" i="1" s="1"/>
  <c r="M2329" i="1"/>
  <c r="K2335" i="1"/>
  <c r="K2334" i="1" s="1"/>
  <c r="Q2335" i="1"/>
  <c r="Q2334" i="1" s="1"/>
  <c r="W2335" i="1"/>
  <c r="W2334" i="1" s="1"/>
  <c r="U2335" i="1"/>
  <c r="U2334" i="1" s="1"/>
  <c r="AA2335" i="1"/>
  <c r="AA2334" i="1" s="1"/>
  <c r="S2583" i="1"/>
  <c r="S2616" i="1" s="1"/>
  <c r="M2696" i="1"/>
  <c r="M2685" i="1" s="1"/>
  <c r="M2746" i="1"/>
  <c r="M2745" i="1" s="1"/>
  <c r="K2864" i="1"/>
  <c r="K2853" i="1" s="1"/>
  <c r="Q2864" i="1"/>
  <c r="Q2853" i="1" s="1"/>
  <c r="W2864" i="1"/>
  <c r="W2853" i="1" s="1"/>
  <c r="M2917" i="1"/>
  <c r="M2906" i="1" s="1"/>
  <c r="S2917" i="1"/>
  <c r="S2906" i="1" s="1"/>
  <c r="Y2917" i="1"/>
  <c r="Y2906" i="1" s="1"/>
  <c r="Q2917" i="1"/>
  <c r="Q2906" i="1" s="1"/>
  <c r="W2917" i="1"/>
  <c r="W2906" i="1" s="1"/>
  <c r="K2977" i="1"/>
  <c r="Q2977" i="1"/>
  <c r="W2977" i="1"/>
  <c r="U3052" i="1"/>
  <c r="U3041" i="1" s="1"/>
  <c r="U3071" i="1" s="1"/>
  <c r="AA3052" i="1"/>
  <c r="AA3041" i="1" s="1"/>
  <c r="AA3071" i="1" s="1"/>
  <c r="T3327" i="1"/>
  <c r="T3326" i="1" s="1"/>
  <c r="U2456" i="1"/>
  <c r="U2446" i="1" s="1"/>
  <c r="U2476" i="1" s="1"/>
  <c r="U2329" i="1"/>
  <c r="AA2456" i="1"/>
  <c r="AA2446" i="1" s="1"/>
  <c r="AA2476" i="1" s="1"/>
  <c r="AA2329" i="1"/>
  <c r="K2528" i="1"/>
  <c r="K2344" i="1"/>
  <c r="Q2528" i="1"/>
  <c r="Q2344" i="1"/>
  <c r="W2528" i="1"/>
  <c r="W2344" i="1"/>
  <c r="L2622" i="1"/>
  <c r="K2696" i="1"/>
  <c r="K2685" i="1" s="1"/>
  <c r="Q2696" i="1"/>
  <c r="Q2685" i="1" s="1"/>
  <c r="W2696" i="1"/>
  <c r="W2685" i="1" s="1"/>
  <c r="AA2696" i="1"/>
  <c r="AA2685" i="1" s="1"/>
  <c r="U2724" i="1"/>
  <c r="U2723" i="1" s="1"/>
  <c r="AA2724" i="1"/>
  <c r="AA2723" i="1" s="1"/>
  <c r="M2724" i="1"/>
  <c r="M2723" i="1" s="1"/>
  <c r="S2724" i="1"/>
  <c r="S2723" i="1" s="1"/>
  <c r="Y2724" i="1"/>
  <c r="Y2723" i="1" s="1"/>
  <c r="K2746" i="1"/>
  <c r="K2745" i="1" s="1"/>
  <c r="Q2746" i="1"/>
  <c r="Q2745" i="1" s="1"/>
  <c r="W2746" i="1"/>
  <c r="W2745" i="1" s="1"/>
  <c r="U3098" i="1"/>
  <c r="U3087" i="1" s="1"/>
  <c r="AA3098" i="1"/>
  <c r="AA3087" i="1" s="1"/>
  <c r="U3111" i="1"/>
  <c r="U3110" i="1" s="1"/>
  <c r="AA3111" i="1"/>
  <c r="AA3110" i="1" s="1"/>
  <c r="K3162" i="1"/>
  <c r="K3161" i="1" s="1"/>
  <c r="Q3162" i="1"/>
  <c r="Q3161" i="1" s="1"/>
  <c r="W3162" i="1"/>
  <c r="W3161" i="1" s="1"/>
  <c r="U2261" i="1"/>
  <c r="U2260" i="1" s="1"/>
  <c r="W2312" i="1"/>
  <c r="W2310" i="1" s="1"/>
  <c r="U2318" i="1"/>
  <c r="AA2318" i="1"/>
  <c r="Y2329" i="1"/>
  <c r="M2379" i="1"/>
  <c r="M2378" i="1" s="1"/>
  <c r="M2333" i="1"/>
  <c r="S2379" i="1"/>
  <c r="S2378" i="1" s="1"/>
  <c r="S2333" i="1"/>
  <c r="Y2379" i="1"/>
  <c r="Y2378" i="1" s="1"/>
  <c r="Y2333" i="1"/>
  <c r="K2446" i="1"/>
  <c r="K2476" i="1" s="1"/>
  <c r="M2537" i="1"/>
  <c r="M2571" i="1" s="1"/>
  <c r="M2583" i="1"/>
  <c r="M2616" i="1" s="1"/>
  <c r="S2696" i="1"/>
  <c r="S2685" i="1" s="1"/>
  <c r="M2736" i="1"/>
  <c r="M2735" i="1" s="1"/>
  <c r="S2736" i="1"/>
  <c r="S2735" i="1" s="1"/>
  <c r="Y2736" i="1"/>
  <c r="Y2735" i="1" s="1"/>
  <c r="S2746" i="1"/>
  <c r="S2745" i="1" s="1"/>
  <c r="U2951" i="1"/>
  <c r="U2950" i="1" s="1"/>
  <c r="AA2951" i="1"/>
  <c r="AA2950" i="1" s="1"/>
  <c r="U2959" i="1"/>
  <c r="U2958" i="1" s="1"/>
  <c r="AA2959" i="1"/>
  <c r="AA2958" i="1" s="1"/>
  <c r="M2959" i="1"/>
  <c r="M2958" i="1" s="1"/>
  <c r="S2959" i="1"/>
  <c r="S2958" i="1" s="1"/>
  <c r="Y2959" i="1"/>
  <c r="Y2958" i="1" s="1"/>
  <c r="M3017" i="1"/>
  <c r="M3016" i="1" s="1"/>
  <c r="S3017" i="1"/>
  <c r="S3016" i="1" s="1"/>
  <c r="Y3017" i="1"/>
  <c r="Y3016" i="1" s="1"/>
  <c r="M3132" i="1"/>
  <c r="M3131" i="1" s="1"/>
  <c r="S3132" i="1"/>
  <c r="S3131" i="1" s="1"/>
  <c r="Y3132" i="1"/>
  <c r="Y3131" i="1" s="1"/>
  <c r="K3265" i="1"/>
  <c r="K3264" i="1" s="1"/>
  <c r="Q3265" i="1"/>
  <c r="Q3264" i="1" s="1"/>
  <c r="W3265" i="1"/>
  <c r="W3264" i="1" s="1"/>
  <c r="L1594" i="1"/>
  <c r="L1593" i="1" s="1"/>
  <c r="R1594" i="1"/>
  <c r="R1593" i="1" s="1"/>
  <c r="X1594" i="1"/>
  <c r="X1593" i="1" s="1"/>
  <c r="N1608" i="1"/>
  <c r="N1607" i="1" s="1"/>
  <c r="T1608" i="1"/>
  <c r="T1607" i="1" s="1"/>
  <c r="Z1608" i="1"/>
  <c r="Z1607" i="1" s="1"/>
  <c r="L1638" i="1"/>
  <c r="L1636" i="1" s="1"/>
  <c r="R1638" i="1"/>
  <c r="R1636" i="1" s="1"/>
  <c r="X1638" i="1"/>
  <c r="X1636" i="1" s="1"/>
  <c r="N1655" i="1"/>
  <c r="T1655" i="1"/>
  <c r="Z1655" i="1"/>
  <c r="J1657" i="1"/>
  <c r="P1657" i="1"/>
  <c r="N1661" i="1"/>
  <c r="N1660" i="1" s="1"/>
  <c r="L1665" i="1"/>
  <c r="L1664" i="1" s="1"/>
  <c r="R1665" i="1"/>
  <c r="R1664" i="1" s="1"/>
  <c r="X1665" i="1"/>
  <c r="X1664" i="1" s="1"/>
  <c r="Z2392" i="1"/>
  <c r="Z2394" i="1"/>
  <c r="K2502" i="1"/>
  <c r="K2491" i="1" s="1"/>
  <c r="K2522" i="1" s="1"/>
  <c r="K2531" i="1" s="1"/>
  <c r="K2329" i="1"/>
  <c r="Q2502" i="1"/>
  <c r="Q2491" i="1" s="1"/>
  <c r="Q2522" i="1" s="1"/>
  <c r="Q2531" i="1" s="1"/>
  <c r="Q2329" i="1"/>
  <c r="W2502" i="1"/>
  <c r="W2491" i="1" s="1"/>
  <c r="W2522" i="1" s="1"/>
  <c r="W2531" i="1" s="1"/>
  <c r="W2329" i="1"/>
  <c r="K2583" i="1"/>
  <c r="K2616" i="1" s="1"/>
  <c r="Q2583" i="1"/>
  <c r="Q2616" i="1" s="1"/>
  <c r="W2583" i="1"/>
  <c r="W2616" i="1" s="1"/>
  <c r="V2620" i="1"/>
  <c r="V2621" i="1" s="1"/>
  <c r="V2622" i="1"/>
  <c r="K2801" i="1"/>
  <c r="K2790" i="1" s="1"/>
  <c r="Q2801" i="1"/>
  <c r="Q2790" i="1" s="1"/>
  <c r="W2801" i="1"/>
  <c r="W2790" i="1" s="1"/>
  <c r="M2881" i="1"/>
  <c r="M2880" i="1" s="1"/>
  <c r="S2881" i="1"/>
  <c r="S2880" i="1" s="1"/>
  <c r="Y2881" i="1"/>
  <c r="Y2880" i="1" s="1"/>
  <c r="Q3111" i="1"/>
  <c r="Q3110" i="1" s="1"/>
  <c r="AA3132" i="1"/>
  <c r="AA3131" i="1" s="1"/>
  <c r="Q3184" i="1"/>
  <c r="Q3220" i="1" s="1"/>
  <c r="K3249" i="1"/>
  <c r="K3238" i="1" s="1"/>
  <c r="Q3249" i="1"/>
  <c r="Q3238" i="1" s="1"/>
  <c r="W3249" i="1"/>
  <c r="W3238" i="1" s="1"/>
  <c r="S3265" i="1"/>
  <c r="S3264" i="1" s="1"/>
  <c r="M3275" i="1"/>
  <c r="M3274" i="1" s="1"/>
  <c r="S3275" i="1"/>
  <c r="S3274" i="1" s="1"/>
  <c r="Y3275" i="1"/>
  <c r="Y3274" i="1" s="1"/>
  <c r="U3279" i="1"/>
  <c r="U3278" i="1" s="1"/>
  <c r="M2281" i="1"/>
  <c r="M2280" i="1" s="1"/>
  <c r="S2281" i="1"/>
  <c r="S2280" i="1" s="1"/>
  <c r="Y2281" i="1"/>
  <c r="Y2280" i="1" s="1"/>
  <c r="K2281" i="1"/>
  <c r="K2280" i="1" s="1"/>
  <c r="Q2281" i="1"/>
  <c r="Q2280" i="1" s="1"/>
  <c r="W2281" i="1"/>
  <c r="W2280" i="1" s="1"/>
  <c r="U2642" i="1"/>
  <c r="U2631" i="1" s="1"/>
  <c r="AA2642" i="1"/>
  <c r="AA2631" i="1" s="1"/>
  <c r="Y2696" i="1"/>
  <c r="Y2685" i="1" s="1"/>
  <c r="Y2746" i="1"/>
  <c r="Y2745" i="1" s="1"/>
  <c r="M2824" i="1"/>
  <c r="M2823" i="1" s="1"/>
  <c r="S2824" i="1"/>
  <c r="S2823" i="1" s="1"/>
  <c r="Y2824" i="1"/>
  <c r="Y2823" i="1" s="1"/>
  <c r="M3279" i="1"/>
  <c r="M3278" i="1" s="1"/>
  <c r="S3279" i="1"/>
  <c r="S3278" i="1" s="1"/>
  <c r="Y3279" i="1"/>
  <c r="Y3278" i="1" s="1"/>
  <c r="N3314" i="1"/>
  <c r="T3314" i="1"/>
  <c r="Z3314" i="1"/>
  <c r="L3382" i="1"/>
  <c r="L3364" i="1" s="1"/>
  <c r="L3325" i="1"/>
  <c r="R3382" i="1"/>
  <c r="R3364" i="1" s="1"/>
  <c r="R3325" i="1"/>
  <c r="N1496" i="1"/>
  <c r="N1485" i="1" s="1"/>
  <c r="N1513" i="1" s="1"/>
  <c r="T1496" i="1"/>
  <c r="T1485" i="1" s="1"/>
  <c r="T1513" i="1" s="1"/>
  <c r="Z1496" i="1"/>
  <c r="Z1485" i="1" s="1"/>
  <c r="Z1513" i="1" s="1"/>
  <c r="N1538" i="1"/>
  <c r="N1528" i="1" s="1"/>
  <c r="N1560" i="1" s="1"/>
  <c r="T1538" i="1"/>
  <c r="T1528" i="1" s="1"/>
  <c r="T1560" i="1" s="1"/>
  <c r="Z1538" i="1"/>
  <c r="Z1528" i="1" s="1"/>
  <c r="Z1560" i="1" s="1"/>
  <c r="N1586" i="1"/>
  <c r="N1575" i="1" s="1"/>
  <c r="T1586" i="1"/>
  <c r="T1575" i="1" s="1"/>
  <c r="Z1586" i="1"/>
  <c r="Z1575" i="1" s="1"/>
  <c r="N1594" i="1"/>
  <c r="N1593" i="1" s="1"/>
  <c r="T1594" i="1"/>
  <c r="T1593" i="1" s="1"/>
  <c r="Z1594" i="1"/>
  <c r="Z1593" i="1" s="1"/>
  <c r="J1608" i="1"/>
  <c r="P1608" i="1"/>
  <c r="V1608" i="1"/>
  <c r="V1607" i="1" s="1"/>
  <c r="N1638" i="1"/>
  <c r="N1636" i="1" s="1"/>
  <c r="T1638" i="1"/>
  <c r="T1636" i="1" s="1"/>
  <c r="Z1638" i="1"/>
  <c r="Z1636" i="1" s="1"/>
  <c r="N1644" i="1"/>
  <c r="T1644" i="1"/>
  <c r="Z1644" i="1"/>
  <c r="J1655" i="1"/>
  <c r="P1655" i="1"/>
  <c r="V1655" i="1"/>
  <c r="P1661" i="1"/>
  <c r="V1661" i="1"/>
  <c r="V1660" i="1" s="1"/>
  <c r="N1665" i="1"/>
  <c r="N1664" i="1" s="1"/>
  <c r="T1665" i="1"/>
  <c r="T1664" i="1" s="1"/>
  <c r="Z1665" i="1"/>
  <c r="Z1664" i="1" s="1"/>
  <c r="M2261" i="1"/>
  <c r="M2260" i="1" s="1"/>
  <c r="S2261" i="1"/>
  <c r="S2260" i="1" s="1"/>
  <c r="Y2261" i="1"/>
  <c r="Y2260" i="1" s="1"/>
  <c r="K2261" i="1"/>
  <c r="K2260" i="1" s="1"/>
  <c r="Q2261" i="1"/>
  <c r="Q2260" i="1" s="1"/>
  <c r="W2261" i="1"/>
  <c r="W2260" i="1" s="1"/>
  <c r="K2288" i="1"/>
  <c r="K2287" i="1" s="1"/>
  <c r="Q2288" i="1"/>
  <c r="Q2287" i="1" s="1"/>
  <c r="W2288" i="1"/>
  <c r="W2287" i="1" s="1"/>
  <c r="Y2491" i="1"/>
  <c r="Y2522" i="1" s="1"/>
  <c r="Y2531" i="1" s="1"/>
  <c r="L2491" i="1"/>
  <c r="L2522" i="1" s="1"/>
  <c r="L2531" i="1" s="1"/>
  <c r="R2491" i="1"/>
  <c r="R2522" i="1" s="1"/>
  <c r="R2531" i="1" s="1"/>
  <c r="X2491" i="1"/>
  <c r="X2522" i="1" s="1"/>
  <c r="X2531" i="1" s="1"/>
  <c r="U2528" i="1"/>
  <c r="AA2528" i="1"/>
  <c r="K2537" i="1"/>
  <c r="K2571" i="1" s="1"/>
  <c r="Q2537" i="1"/>
  <c r="Q2571" i="1" s="1"/>
  <c r="W2537" i="1"/>
  <c r="W2571" i="1" s="1"/>
  <c r="K2659" i="1"/>
  <c r="K2658" i="1" s="1"/>
  <c r="Q2659" i="1"/>
  <c r="Q2658" i="1" s="1"/>
  <c r="W2659" i="1"/>
  <c r="W2658" i="1" s="1"/>
  <c r="U2659" i="1"/>
  <c r="U2658" i="1" s="1"/>
  <c r="AA2659" i="1"/>
  <c r="AA2658" i="1" s="1"/>
  <c r="M2829" i="1"/>
  <c r="M2828" i="1" s="1"/>
  <c r="S2829" i="1"/>
  <c r="S2828" i="1" s="1"/>
  <c r="Y2829" i="1"/>
  <c r="Y2828" i="1" s="1"/>
  <c r="K2942" i="1"/>
  <c r="K2941" i="1" s="1"/>
  <c r="Q2942" i="1"/>
  <c r="Q2941" i="1" s="1"/>
  <c r="W2942" i="1"/>
  <c r="W2941" i="1" s="1"/>
  <c r="U2942" i="1"/>
  <c r="U2941" i="1" s="1"/>
  <c r="AA2942" i="1"/>
  <c r="AA2941" i="1" s="1"/>
  <c r="K3000" i="1"/>
  <c r="K2989" i="1" s="1"/>
  <c r="Q3000" i="1"/>
  <c r="Q2989" i="1" s="1"/>
  <c r="W3000" i="1"/>
  <c r="W2989" i="1" s="1"/>
  <c r="W3111" i="1"/>
  <c r="W3110" i="1" s="1"/>
  <c r="U3195" i="1"/>
  <c r="U3184" i="1" s="1"/>
  <c r="U3220" i="1" s="1"/>
  <c r="AA3195" i="1"/>
  <c r="AA3184" i="1" s="1"/>
  <c r="AA3220" i="1" s="1"/>
  <c r="S3327" i="1"/>
  <c r="S3326" i="1" s="1"/>
  <c r="N3327" i="1"/>
  <c r="N3326" i="1" s="1"/>
  <c r="U3342" i="1"/>
  <c r="AA3410" i="1"/>
  <c r="AA3342" i="1"/>
  <c r="M3410" i="1"/>
  <c r="M3345" i="1"/>
  <c r="S3410" i="1"/>
  <c r="S3345" i="1"/>
  <c r="Y3410" i="1"/>
  <c r="Y3345" i="1"/>
  <c r="J2642" i="1"/>
  <c r="P2642" i="1"/>
  <c r="V2642" i="1"/>
  <c r="V2631" i="1" s="1"/>
  <c r="L2659" i="1"/>
  <c r="L2658" i="1" s="1"/>
  <c r="R2659" i="1"/>
  <c r="R2658" i="1" s="1"/>
  <c r="X2659" i="1"/>
  <c r="X2658" i="1" s="1"/>
  <c r="L2696" i="1"/>
  <c r="L2685" i="1" s="1"/>
  <c r="R2696" i="1"/>
  <c r="R2685" i="1" s="1"/>
  <c r="X2696" i="1"/>
  <c r="X2685" i="1" s="1"/>
  <c r="J2724" i="1"/>
  <c r="P2724" i="1"/>
  <c r="V2724" i="1"/>
  <c r="V2723" i="1" s="1"/>
  <c r="N2736" i="1"/>
  <c r="N2735" i="1" s="1"/>
  <c r="T2736" i="1"/>
  <c r="T2735" i="1" s="1"/>
  <c r="Z2736" i="1"/>
  <c r="Z2735" i="1" s="1"/>
  <c r="L2746" i="1"/>
  <c r="L2745" i="1" s="1"/>
  <c r="R2746" i="1"/>
  <c r="R2745" i="1" s="1"/>
  <c r="X2746" i="1"/>
  <c r="X2745" i="1" s="1"/>
  <c r="L2801" i="1"/>
  <c r="L2790" i="1" s="1"/>
  <c r="R2801" i="1"/>
  <c r="R2790" i="1" s="1"/>
  <c r="X2801" i="1"/>
  <c r="X2790" i="1" s="1"/>
  <c r="N2824" i="1"/>
  <c r="N2823" i="1" s="1"/>
  <c r="T2824" i="1"/>
  <c r="T2823" i="1" s="1"/>
  <c r="Z2824" i="1"/>
  <c r="Z2823" i="1" s="1"/>
  <c r="N2829" i="1"/>
  <c r="N2828" i="1" s="1"/>
  <c r="T2829" i="1"/>
  <c r="T2828" i="1" s="1"/>
  <c r="Z2829" i="1"/>
  <c r="Z2828" i="1" s="1"/>
  <c r="L2864" i="1"/>
  <c r="L2853" i="1" s="1"/>
  <c r="R2864" i="1"/>
  <c r="R2853" i="1" s="1"/>
  <c r="X2864" i="1"/>
  <c r="X2853" i="1" s="1"/>
  <c r="N2881" i="1"/>
  <c r="N2880" i="1" s="1"/>
  <c r="T2881" i="1"/>
  <c r="T2880" i="1" s="1"/>
  <c r="Z2881" i="1"/>
  <c r="Z2880" i="1" s="1"/>
  <c r="N2917" i="1"/>
  <c r="N2906" i="1" s="1"/>
  <c r="T2917" i="1"/>
  <c r="T2906" i="1" s="1"/>
  <c r="Z2917" i="1"/>
  <c r="Z2906" i="1" s="1"/>
  <c r="L2942" i="1"/>
  <c r="L2941" i="1" s="1"/>
  <c r="R2942" i="1"/>
  <c r="R2941" i="1" s="1"/>
  <c r="X2942" i="1"/>
  <c r="X2941" i="1" s="1"/>
  <c r="J2951" i="1"/>
  <c r="P2951" i="1"/>
  <c r="V2951" i="1"/>
  <c r="V2950" i="1" s="1"/>
  <c r="J2959" i="1"/>
  <c r="P2959" i="1"/>
  <c r="V2959" i="1"/>
  <c r="V2958" i="1" s="1"/>
  <c r="L3000" i="1"/>
  <c r="L2989" i="1" s="1"/>
  <c r="R3000" i="1"/>
  <c r="R2989" i="1" s="1"/>
  <c r="X3000" i="1"/>
  <c r="X2989" i="1" s="1"/>
  <c r="N3017" i="1"/>
  <c r="N3016" i="1" s="1"/>
  <c r="T3017" i="1"/>
  <c r="T3016" i="1" s="1"/>
  <c r="Z3017" i="1"/>
  <c r="Z3016" i="1" s="1"/>
  <c r="J3052" i="1"/>
  <c r="P3052" i="1"/>
  <c r="V3052" i="1"/>
  <c r="V3041" i="1" s="1"/>
  <c r="V3071" i="1" s="1"/>
  <c r="J3098" i="1"/>
  <c r="P3098" i="1"/>
  <c r="V3098" i="1"/>
  <c r="V3087" i="1" s="1"/>
  <c r="J3111" i="1"/>
  <c r="P3111" i="1"/>
  <c r="V3111" i="1"/>
  <c r="V3110" i="1" s="1"/>
  <c r="N3132" i="1"/>
  <c r="N3131" i="1" s="1"/>
  <c r="T3132" i="1"/>
  <c r="T3131" i="1" s="1"/>
  <c r="Z3132" i="1"/>
  <c r="Z3131" i="1" s="1"/>
  <c r="L3162" i="1"/>
  <c r="L3161" i="1" s="1"/>
  <c r="R3162" i="1"/>
  <c r="R3161" i="1" s="1"/>
  <c r="X3162" i="1"/>
  <c r="X3161" i="1" s="1"/>
  <c r="J3195" i="1"/>
  <c r="P3195" i="1"/>
  <c r="V3195" i="1"/>
  <c r="V3184" i="1" s="1"/>
  <c r="V3220" i="1" s="1"/>
  <c r="L3249" i="1"/>
  <c r="L3238" i="1" s="1"/>
  <c r="R3249" i="1"/>
  <c r="R3238" i="1" s="1"/>
  <c r="X3249" i="1"/>
  <c r="X3238" i="1" s="1"/>
  <c r="L3265" i="1"/>
  <c r="L3264" i="1" s="1"/>
  <c r="R3265" i="1"/>
  <c r="R3264" i="1" s="1"/>
  <c r="X3265" i="1"/>
  <c r="X3264" i="1" s="1"/>
  <c r="N3275" i="1"/>
  <c r="N3274" i="1" s="1"/>
  <c r="T3275" i="1"/>
  <c r="T3274" i="1" s="1"/>
  <c r="Z3275" i="1"/>
  <c r="Z3274" i="1" s="1"/>
  <c r="N3279" i="1"/>
  <c r="N3278" i="1" s="1"/>
  <c r="T3279" i="1"/>
  <c r="T3278" i="1" s="1"/>
  <c r="Z3279" i="1"/>
  <c r="Z3278" i="1" s="1"/>
  <c r="P3308" i="1"/>
  <c r="K3308" i="1"/>
  <c r="K3306" i="1" s="1"/>
  <c r="Q3308" i="1"/>
  <c r="Q3306" i="1" s="1"/>
  <c r="W3308" i="1"/>
  <c r="W3306" i="1" s="1"/>
  <c r="U3308" i="1"/>
  <c r="U3306" i="1" s="1"/>
  <c r="AA3308" i="1"/>
  <c r="AA3306" i="1" s="1"/>
  <c r="U3325" i="1"/>
  <c r="L3401" i="1"/>
  <c r="X3401" i="1"/>
  <c r="AA3435" i="1"/>
  <c r="AA3465" i="1" s="1"/>
  <c r="AA3469" i="1" s="1"/>
  <c r="AA3470" i="1" s="1"/>
  <c r="Z3549" i="1"/>
  <c r="Z3553" i="1" s="1"/>
  <c r="Z3554" i="1" s="1"/>
  <c r="M3515" i="1"/>
  <c r="M3549" i="1" s="1"/>
  <c r="M3553" i="1" s="1"/>
  <c r="M3554" i="1" s="1"/>
  <c r="S3515" i="1"/>
  <c r="S3549" i="1" s="1"/>
  <c r="S3553" i="1" s="1"/>
  <c r="S3554" i="1" s="1"/>
  <c r="Y3515" i="1"/>
  <c r="Y3549" i="1" s="1"/>
  <c r="Y3553" i="1" s="1"/>
  <c r="Y3554" i="1" s="1"/>
  <c r="L3891" i="1"/>
  <c r="L3925" i="1" s="1"/>
  <c r="L3929" i="1" s="1"/>
  <c r="L3930" i="1" s="1"/>
  <c r="R3891" i="1"/>
  <c r="R3925" i="1" s="1"/>
  <c r="R3929" i="1" s="1"/>
  <c r="R3930" i="1" s="1"/>
  <c r="X3891" i="1"/>
  <c r="X3925" i="1" s="1"/>
  <c r="X3929" i="1" s="1"/>
  <c r="X3930" i="1" s="1"/>
  <c r="J2252" i="1"/>
  <c r="P2252" i="1"/>
  <c r="J3337" i="1"/>
  <c r="P3337" i="1"/>
  <c r="V3337" i="1"/>
  <c r="V3336" i="1" s="1"/>
  <c r="N3348" i="1"/>
  <c r="N3347" i="1" s="1"/>
  <c r="T3348" i="1"/>
  <c r="T3347" i="1" s="1"/>
  <c r="Z3348" i="1"/>
  <c r="Z3347" i="1" s="1"/>
  <c r="U3435" i="1"/>
  <c r="U3465" i="1" s="1"/>
  <c r="U3469" i="1" s="1"/>
  <c r="U3470" i="1" s="1"/>
  <c r="J3435" i="1"/>
  <c r="P3435" i="1"/>
  <c r="V3435" i="1"/>
  <c r="V3465" i="1" s="1"/>
  <c r="V3469" i="1" s="1"/>
  <c r="V3470" i="1" s="1"/>
  <c r="J3609" i="1"/>
  <c r="P3609" i="1"/>
  <c r="V3609" i="1"/>
  <c r="V3643" i="1" s="1"/>
  <c r="V3647" i="1" s="1"/>
  <c r="V3648" i="1" s="1"/>
  <c r="K3713" i="1"/>
  <c r="K3744" i="1" s="1"/>
  <c r="K3748" i="1" s="1"/>
  <c r="K3749" i="1" s="1"/>
  <c r="Q3713" i="1"/>
  <c r="Q3744" i="1" s="1"/>
  <c r="Q3748" i="1" s="1"/>
  <c r="Q3749" i="1" s="1"/>
  <c r="W3713" i="1"/>
  <c r="W3744" i="1" s="1"/>
  <c r="W3748" i="1" s="1"/>
  <c r="W3749" i="1" s="1"/>
  <c r="M3936" i="1"/>
  <c r="M3969" i="1" s="1"/>
  <c r="M3973" i="1" s="1"/>
  <c r="M3974" i="1" s="1"/>
  <c r="S3936" i="1"/>
  <c r="S3969" i="1" s="1"/>
  <c r="S3973" i="1" s="1"/>
  <c r="S3974" i="1" s="1"/>
  <c r="Y3936" i="1"/>
  <c r="Y3969" i="1" s="1"/>
  <c r="Y3973" i="1" s="1"/>
  <c r="Y3974" i="1" s="1"/>
  <c r="M2642" i="1"/>
  <c r="M2631" i="1" s="1"/>
  <c r="S2642" i="1"/>
  <c r="S2631" i="1" s="1"/>
  <c r="U2696" i="1"/>
  <c r="U2685" i="1" s="1"/>
  <c r="K2736" i="1"/>
  <c r="K2735" i="1" s="1"/>
  <c r="Q2736" i="1"/>
  <c r="Q2735" i="1" s="1"/>
  <c r="W2736" i="1"/>
  <c r="W2735" i="1" s="1"/>
  <c r="U2746" i="1"/>
  <c r="U2745" i="1" s="1"/>
  <c r="AA2746" i="1"/>
  <c r="AA2745" i="1" s="1"/>
  <c r="U2801" i="1"/>
  <c r="U2790" i="1" s="1"/>
  <c r="AA2801" i="1"/>
  <c r="AA2790" i="1" s="1"/>
  <c r="K2824" i="1"/>
  <c r="K2823" i="1" s="1"/>
  <c r="Q2824" i="1"/>
  <c r="Q2823" i="1" s="1"/>
  <c r="W2824" i="1"/>
  <c r="W2823" i="1" s="1"/>
  <c r="K2829" i="1"/>
  <c r="K2828" i="1" s="1"/>
  <c r="Q2829" i="1"/>
  <c r="Q2828" i="1" s="1"/>
  <c r="W2829" i="1"/>
  <c r="W2828" i="1" s="1"/>
  <c r="U2864" i="1"/>
  <c r="U2853" i="1" s="1"/>
  <c r="K2881" i="1"/>
  <c r="K2880" i="1" s="1"/>
  <c r="Q2881" i="1"/>
  <c r="Q2880" i="1" s="1"/>
  <c r="W2881" i="1"/>
  <c r="W2880" i="1" s="1"/>
  <c r="K2917" i="1"/>
  <c r="K2906" i="1" s="1"/>
  <c r="U3000" i="1"/>
  <c r="U2989" i="1" s="1"/>
  <c r="AA3000" i="1"/>
  <c r="AA2989" i="1" s="1"/>
  <c r="AA3023" i="1" s="1"/>
  <c r="K3017" i="1"/>
  <c r="K3016" i="1" s="1"/>
  <c r="Q3017" i="1"/>
  <c r="Q3016" i="1" s="1"/>
  <c r="W3017" i="1"/>
  <c r="W3016" i="1" s="1"/>
  <c r="M3052" i="1"/>
  <c r="M3041" i="1" s="1"/>
  <c r="M3071" i="1" s="1"/>
  <c r="S3052" i="1"/>
  <c r="S3041" i="1" s="1"/>
  <c r="S3071" i="1" s="1"/>
  <c r="M3098" i="1"/>
  <c r="M3087" i="1" s="1"/>
  <c r="S3098" i="1"/>
  <c r="S3087" i="1" s="1"/>
  <c r="Y3098" i="1"/>
  <c r="Y3087" i="1" s="1"/>
  <c r="M3111" i="1"/>
  <c r="M3110" i="1" s="1"/>
  <c r="S3111" i="1"/>
  <c r="S3110" i="1" s="1"/>
  <c r="Y3111" i="1"/>
  <c r="Y3110" i="1" s="1"/>
  <c r="K3132" i="1"/>
  <c r="K3131" i="1" s="1"/>
  <c r="Q3132" i="1"/>
  <c r="Q3131" i="1" s="1"/>
  <c r="W3132" i="1"/>
  <c r="W3131" i="1" s="1"/>
  <c r="U3162" i="1"/>
  <c r="U3161" i="1" s="1"/>
  <c r="AA3162" i="1"/>
  <c r="AA3161" i="1" s="1"/>
  <c r="M3195" i="1"/>
  <c r="M3184" i="1" s="1"/>
  <c r="M3220" i="1" s="1"/>
  <c r="S3195" i="1"/>
  <c r="S3184" i="1" s="1"/>
  <c r="S3220" i="1" s="1"/>
  <c r="Y3195" i="1"/>
  <c r="Y3184" i="1" s="1"/>
  <c r="Y3220" i="1" s="1"/>
  <c r="U3249" i="1"/>
  <c r="U3238" i="1" s="1"/>
  <c r="AA3249" i="1"/>
  <c r="AA3238" i="1" s="1"/>
  <c r="U3265" i="1"/>
  <c r="U3264" i="1" s="1"/>
  <c r="AA3265" i="1"/>
  <c r="AA3264" i="1" s="1"/>
  <c r="K3275" i="1"/>
  <c r="K3274" i="1" s="1"/>
  <c r="Q3275" i="1"/>
  <c r="Q3274" i="1" s="1"/>
  <c r="W3275" i="1"/>
  <c r="W3274" i="1" s="1"/>
  <c r="K3279" i="1"/>
  <c r="K3278" i="1" s="1"/>
  <c r="Q3279" i="1"/>
  <c r="Q3278" i="1" s="1"/>
  <c r="W3279" i="1"/>
  <c r="W3278" i="1" s="1"/>
  <c r="N3308" i="1"/>
  <c r="N3306" i="1" s="1"/>
  <c r="T3308" i="1"/>
  <c r="T3306" i="1" s="1"/>
  <c r="Z3308" i="1"/>
  <c r="Z3306" i="1" s="1"/>
  <c r="L3308" i="1"/>
  <c r="L3306" i="1" s="1"/>
  <c r="R3308" i="1"/>
  <c r="R3306" i="1" s="1"/>
  <c r="X3308" i="1"/>
  <c r="X3306" i="1" s="1"/>
  <c r="U3401" i="1"/>
  <c r="AA3401" i="1"/>
  <c r="N2318" i="1"/>
  <c r="J2659" i="1"/>
  <c r="P2659" i="1"/>
  <c r="V2659" i="1"/>
  <c r="V2658" i="1" s="1"/>
  <c r="J2696" i="1"/>
  <c r="P2696" i="1"/>
  <c r="V2696" i="1"/>
  <c r="V2685" i="1" s="1"/>
  <c r="N2724" i="1"/>
  <c r="N2723" i="1" s="1"/>
  <c r="T2724" i="1"/>
  <c r="T2723" i="1" s="1"/>
  <c r="Z2724" i="1"/>
  <c r="Z2723" i="1" s="1"/>
  <c r="L2736" i="1"/>
  <c r="L2735" i="1" s="1"/>
  <c r="R2736" i="1"/>
  <c r="R2735" i="1" s="1"/>
  <c r="X2736" i="1"/>
  <c r="X2735" i="1" s="1"/>
  <c r="J2746" i="1"/>
  <c r="P2746" i="1"/>
  <c r="V2746" i="1"/>
  <c r="V2745" i="1" s="1"/>
  <c r="J2801" i="1"/>
  <c r="P2801" i="1"/>
  <c r="V2801" i="1"/>
  <c r="V2790" i="1" s="1"/>
  <c r="L2829" i="1"/>
  <c r="L2828" i="1" s="1"/>
  <c r="R2829" i="1"/>
  <c r="R2828" i="1" s="1"/>
  <c r="X2829" i="1"/>
  <c r="X2828" i="1" s="1"/>
  <c r="L2881" i="1"/>
  <c r="L2880" i="1" s="1"/>
  <c r="R2881" i="1"/>
  <c r="R2880" i="1" s="1"/>
  <c r="X2881" i="1"/>
  <c r="X2880" i="1" s="1"/>
  <c r="L2917" i="1"/>
  <c r="L2906" i="1" s="1"/>
  <c r="R2917" i="1"/>
  <c r="R2906" i="1" s="1"/>
  <c r="X2917" i="1"/>
  <c r="X2906" i="1" s="1"/>
  <c r="J2942" i="1"/>
  <c r="P2942" i="1"/>
  <c r="V2942" i="1"/>
  <c r="V2941" i="1" s="1"/>
  <c r="N2959" i="1"/>
  <c r="N2958" i="1" s="1"/>
  <c r="T2959" i="1"/>
  <c r="T2958" i="1" s="1"/>
  <c r="Z2959" i="1"/>
  <c r="Z2958" i="1" s="1"/>
  <c r="N3111" i="1"/>
  <c r="N3110" i="1" s="1"/>
  <c r="T3111" i="1"/>
  <c r="T3110" i="1" s="1"/>
  <c r="Z3111" i="1"/>
  <c r="Z3110" i="1" s="1"/>
  <c r="L3132" i="1"/>
  <c r="L3131" i="1" s="1"/>
  <c r="R3132" i="1"/>
  <c r="R3131" i="1" s="1"/>
  <c r="X3132" i="1"/>
  <c r="X3131" i="1" s="1"/>
  <c r="J3162" i="1"/>
  <c r="P3162" i="1"/>
  <c r="V3162" i="1"/>
  <c r="V3161" i="1" s="1"/>
  <c r="J3265" i="1"/>
  <c r="P3265" i="1"/>
  <c r="V3265" i="1"/>
  <c r="V3264" i="1" s="1"/>
  <c r="L3279" i="1"/>
  <c r="L3278" i="1" s="1"/>
  <c r="R3279" i="1"/>
  <c r="R3278" i="1" s="1"/>
  <c r="X3279" i="1"/>
  <c r="X3278" i="1" s="1"/>
  <c r="K3314" i="1"/>
  <c r="Q3314" i="1"/>
  <c r="W3314" i="1"/>
  <c r="L3342" i="1"/>
  <c r="R3410" i="1"/>
  <c r="R3342" i="1"/>
  <c r="X3342" i="1"/>
  <c r="M3446" i="1"/>
  <c r="M3435" i="1" s="1"/>
  <c r="M3465" i="1" s="1"/>
  <c r="M3469" i="1" s="1"/>
  <c r="M3470" i="1" s="1"/>
  <c r="M3325" i="1"/>
  <c r="S3446" i="1"/>
  <c r="S3435" i="1" s="1"/>
  <c r="S3465" i="1" s="1"/>
  <c r="S3469" i="1" s="1"/>
  <c r="S3470" i="1" s="1"/>
  <c r="S3325" i="1"/>
  <c r="Y3446" i="1"/>
  <c r="Y3435" i="1" s="1"/>
  <c r="Y3465" i="1" s="1"/>
  <c r="Y3469" i="1" s="1"/>
  <c r="Y3470" i="1" s="1"/>
  <c r="Y3325" i="1"/>
  <c r="U3936" i="1"/>
  <c r="U3969" i="1" s="1"/>
  <c r="U3973" i="1" s="1"/>
  <c r="U3974" i="1" s="1"/>
  <c r="AA3936" i="1"/>
  <c r="AA3969" i="1" s="1"/>
  <c r="AA3973" i="1" s="1"/>
  <c r="AA3974" i="1" s="1"/>
  <c r="P3327" i="1"/>
  <c r="M3337" i="1"/>
  <c r="M3336" i="1" s="1"/>
  <c r="S3337" i="1"/>
  <c r="S3336" i="1" s="1"/>
  <c r="Y3337" i="1"/>
  <c r="Y3336" i="1" s="1"/>
  <c r="Z3340" i="1"/>
  <c r="Z3339" i="1" s="1"/>
  <c r="J3345" i="1"/>
  <c r="P3345" i="1"/>
  <c r="V3345" i="1"/>
  <c r="K3348" i="1"/>
  <c r="K3347" i="1" s="1"/>
  <c r="Q3348" i="1"/>
  <c r="Q3347" i="1" s="1"/>
  <c r="W3348" i="1"/>
  <c r="W3347" i="1" s="1"/>
  <c r="S3504" i="1"/>
  <c r="S3508" i="1" s="1"/>
  <c r="S3509" i="1" s="1"/>
  <c r="L3598" i="1"/>
  <c r="L3602" i="1" s="1"/>
  <c r="L3603" i="1" s="1"/>
  <c r="M3609" i="1"/>
  <c r="M3643" i="1" s="1"/>
  <c r="M3647" i="1" s="1"/>
  <c r="M3648" i="1" s="1"/>
  <c r="S3609" i="1"/>
  <c r="S3643" i="1" s="1"/>
  <c r="S3647" i="1" s="1"/>
  <c r="S3648" i="1" s="1"/>
  <c r="Y3609" i="1"/>
  <c r="Y3643" i="1" s="1"/>
  <c r="Y3647" i="1" s="1"/>
  <c r="Y3648" i="1" s="1"/>
  <c r="N3713" i="1"/>
  <c r="N3744" i="1" s="1"/>
  <c r="N3748" i="1" s="1"/>
  <c r="N3749" i="1" s="1"/>
  <c r="T3713" i="1"/>
  <c r="T3744" i="1" s="1"/>
  <c r="T3748" i="1" s="1"/>
  <c r="T3749" i="1" s="1"/>
  <c r="Z3713" i="1"/>
  <c r="Z3744" i="1" s="1"/>
  <c r="Z3748" i="1" s="1"/>
  <c r="Z3749" i="1" s="1"/>
  <c r="P3936" i="1"/>
  <c r="V3936" i="1"/>
  <c r="V3969" i="1" s="1"/>
  <c r="V3973" i="1" s="1"/>
  <c r="V3974" i="1" s="1"/>
  <c r="K3325" i="1"/>
  <c r="Q3325" i="1"/>
  <c r="W3325" i="1"/>
  <c r="K3337" i="1"/>
  <c r="K3336" i="1" s="1"/>
  <c r="Q3337" i="1"/>
  <c r="Q3336" i="1" s="1"/>
  <c r="W3337" i="1"/>
  <c r="W3336" i="1" s="1"/>
  <c r="R4130" i="1"/>
  <c r="R4163" i="1" s="1"/>
  <c r="R4167" i="1" s="1"/>
  <c r="R4168" i="1" s="1"/>
  <c r="X4130" i="1"/>
  <c r="X4163" i="1" s="1"/>
  <c r="X4167" i="1" s="1"/>
  <c r="X4168" i="1" s="1"/>
  <c r="U4307" i="1"/>
  <c r="U4341" i="1" s="1"/>
  <c r="U4345" i="1" s="1"/>
  <c r="U4346" i="1" s="1"/>
  <c r="AA4307" i="1"/>
  <c r="AA4341" i="1" s="1"/>
  <c r="AA4345" i="1" s="1"/>
  <c r="AA4346" i="1" s="1"/>
  <c r="N4398" i="1"/>
  <c r="N4434" i="1" s="1"/>
  <c r="N4438" i="1" s="1"/>
  <c r="N4439" i="1" s="1"/>
  <c r="K4398" i="1"/>
  <c r="K4434" i="1" s="1"/>
  <c r="K4438" i="1" s="1"/>
  <c r="K4439" i="1" s="1"/>
  <c r="Q4398" i="1"/>
  <c r="Q4434" i="1" s="1"/>
  <c r="Q4438" i="1" s="1"/>
  <c r="Q4439" i="1" s="1"/>
  <c r="W4398" i="1"/>
  <c r="W4434" i="1" s="1"/>
  <c r="W4438" i="1" s="1"/>
  <c r="W4439" i="1" s="1"/>
  <c r="U4444" i="1"/>
  <c r="U4478" i="1" s="1"/>
  <c r="U4482" i="1" s="1"/>
  <c r="U4483" i="1" s="1"/>
  <c r="AA4444" i="1"/>
  <c r="AA4478" i="1" s="1"/>
  <c r="AA4482" i="1" s="1"/>
  <c r="AA4483" i="1" s="1"/>
  <c r="R4540" i="1"/>
  <c r="R4570" i="1" s="1"/>
  <c r="R4574" i="1" s="1"/>
  <c r="R4575" i="1" s="1"/>
  <c r="P4581" i="1"/>
  <c r="V4013" i="1"/>
  <c r="V4017" i="1" s="1"/>
  <c r="V4018" i="1" s="1"/>
  <c r="T4130" i="1"/>
  <c r="T4163" i="1" s="1"/>
  <c r="T4167" i="1" s="1"/>
  <c r="T4168" i="1" s="1"/>
  <c r="N4220" i="1"/>
  <c r="N4252" i="1" s="1"/>
  <c r="N4256" i="1" s="1"/>
  <c r="N4257" i="1" s="1"/>
  <c r="T4220" i="1"/>
  <c r="T4252" i="1" s="1"/>
  <c r="T4256" i="1" s="1"/>
  <c r="T4257" i="1" s="1"/>
  <c r="Z4220" i="1"/>
  <c r="Z4252" i="1" s="1"/>
  <c r="Z4256" i="1" s="1"/>
  <c r="Z4257" i="1" s="1"/>
  <c r="T4263" i="1"/>
  <c r="T4296" i="1" s="1"/>
  <c r="T4300" i="1" s="1"/>
  <c r="T4301" i="1" s="1"/>
  <c r="X4174" i="1"/>
  <c r="X4209" i="1" s="1"/>
  <c r="X4213" i="1" s="1"/>
  <c r="X4214" i="1" s="1"/>
  <c r="N3325" i="1"/>
  <c r="T3325" i="1"/>
  <c r="Z3325" i="1"/>
  <c r="J3327" i="1"/>
  <c r="R4174" i="1"/>
  <c r="R4209" i="1" s="1"/>
  <c r="R4213" i="1" s="1"/>
  <c r="R4214" i="1" s="1"/>
  <c r="X4307" i="1"/>
  <c r="X4341" i="1" s="1"/>
  <c r="X4345" i="1" s="1"/>
  <c r="X4346" i="1" s="1"/>
  <c r="J3325" i="1"/>
  <c r="P3325" i="1"/>
  <c r="V3325" i="1"/>
  <c r="P4084" i="1"/>
  <c r="R4307" i="1"/>
  <c r="R4341" i="1" s="1"/>
  <c r="R4345" i="1" s="1"/>
  <c r="R4346" i="1" s="1"/>
  <c r="R4444" i="1"/>
  <c r="R4478" i="1" s="1"/>
  <c r="R4482" i="1" s="1"/>
  <c r="R4483" i="1" s="1"/>
  <c r="N4581" i="1"/>
  <c r="N4615" i="1" s="1"/>
  <c r="N4619" i="1" s="1"/>
  <c r="N4620" i="1" s="1"/>
  <c r="T4581" i="1"/>
  <c r="T4615" i="1" s="1"/>
  <c r="T4619" i="1" s="1"/>
  <c r="T4620" i="1" s="1"/>
  <c r="Z4581" i="1"/>
  <c r="Z4615" i="1" s="1"/>
  <c r="Z4619" i="1" s="1"/>
  <c r="Z4620" i="1" s="1"/>
  <c r="L4666" i="1"/>
  <c r="L4696" i="1" s="1"/>
  <c r="L4700" i="1" s="1"/>
  <c r="L4701" i="1" s="1"/>
  <c r="X4666" i="1"/>
  <c r="X4696" i="1" s="1"/>
  <c r="X4700" i="1" s="1"/>
  <c r="X4701" i="1" s="1"/>
  <c r="M4666" i="1"/>
  <c r="M4696" i="1" s="1"/>
  <c r="M4700" i="1" s="1"/>
  <c r="M4701" i="1" s="1"/>
  <c r="S4666" i="1"/>
  <c r="S4696" i="1" s="1"/>
  <c r="S4700" i="1" s="1"/>
  <c r="S4701" i="1" s="1"/>
  <c r="Y4666" i="1"/>
  <c r="Y4696" i="1" s="1"/>
  <c r="Y4700" i="1" s="1"/>
  <c r="Y4701" i="1" s="1"/>
  <c r="L4398" i="1"/>
  <c r="L4434" i="1" s="1"/>
  <c r="L4438" i="1" s="1"/>
  <c r="L4439" i="1" s="1"/>
  <c r="R4398" i="1"/>
  <c r="R4434" i="1" s="1"/>
  <c r="R4438" i="1" s="1"/>
  <c r="R4439" i="1" s="1"/>
  <c r="X4398" i="1"/>
  <c r="X4434" i="1" s="1"/>
  <c r="X4438" i="1" s="1"/>
  <c r="X4439" i="1" s="1"/>
  <c r="U4540" i="1"/>
  <c r="U4570" i="1" s="1"/>
  <c r="U4574" i="1" s="1"/>
  <c r="U4575" i="1" s="1"/>
  <c r="AA4540" i="1"/>
  <c r="AA4570" i="1" s="1"/>
  <c r="AA4574" i="1" s="1"/>
  <c r="AA4575" i="1" s="1"/>
  <c r="J4581" i="1"/>
  <c r="V4581" i="1"/>
  <c r="V4615" i="1" s="1"/>
  <c r="V4619" i="1" s="1"/>
  <c r="V4620" i="1" s="1"/>
  <c r="N4626" i="1"/>
  <c r="N4655" i="1" s="1"/>
  <c r="N4659" i="1" s="1"/>
  <c r="N4660" i="1" s="1"/>
  <c r="Z4626" i="1"/>
  <c r="Z4655" i="1" s="1"/>
  <c r="Z4659" i="1" s="1"/>
  <c r="Z4660" i="1" s="1"/>
  <c r="X4714" i="1"/>
  <c r="X4741" i="1" s="1"/>
  <c r="V4174" i="1"/>
  <c r="V4209" i="1" s="1"/>
  <c r="V4213" i="1" s="1"/>
  <c r="V4214" i="1" s="1"/>
  <c r="N4263" i="1"/>
  <c r="N4296" i="1" s="1"/>
  <c r="N4300" i="1" s="1"/>
  <c r="N4301" i="1" s="1"/>
  <c r="L4307" i="1"/>
  <c r="L4341" i="1" s="1"/>
  <c r="L4345" i="1" s="1"/>
  <c r="L4346" i="1" s="1"/>
  <c r="P4307" i="1"/>
  <c r="V4307" i="1"/>
  <c r="V4341" i="1" s="1"/>
  <c r="V4345" i="1" s="1"/>
  <c r="V4346" i="1" s="1"/>
  <c r="J4352" i="1"/>
  <c r="Z4398" i="1"/>
  <c r="Z4434" i="1" s="1"/>
  <c r="Z4438" i="1" s="1"/>
  <c r="Z4439" i="1" s="1"/>
  <c r="X4444" i="1"/>
  <c r="X4478" i="1" s="1"/>
  <c r="X4482" i="1" s="1"/>
  <c r="X4483" i="1" s="1"/>
  <c r="L4540" i="1"/>
  <c r="L4570" i="1" s="1"/>
  <c r="L4574" i="1" s="1"/>
  <c r="L4575" i="1" s="1"/>
  <c r="V4540" i="1"/>
  <c r="V4570" i="1" s="1"/>
  <c r="V4574" i="1" s="1"/>
  <c r="V4575" i="1" s="1"/>
  <c r="M4581" i="1"/>
  <c r="M4615" i="1" s="1"/>
  <c r="M4619" i="1" s="1"/>
  <c r="M4620" i="1" s="1"/>
  <c r="S4581" i="1"/>
  <c r="S4615" i="1" s="1"/>
  <c r="S4619" i="1" s="1"/>
  <c r="S4620" i="1" s="1"/>
  <c r="Y4581" i="1"/>
  <c r="Y4615" i="1" s="1"/>
  <c r="Y4619" i="1" s="1"/>
  <c r="Y4620" i="1" s="1"/>
  <c r="U4626" i="1"/>
  <c r="U4655" i="1" s="1"/>
  <c r="U4659" i="1" s="1"/>
  <c r="U4660" i="1" s="1"/>
  <c r="AA4626" i="1"/>
  <c r="AA4655" i="1" s="1"/>
  <c r="AA4659" i="1" s="1"/>
  <c r="AA4660" i="1" s="1"/>
  <c r="J4725" i="1"/>
  <c r="P4725" i="1"/>
  <c r="V4725" i="1"/>
  <c r="V4714" i="1" s="1"/>
  <c r="V4741" i="1" s="1"/>
  <c r="M4725" i="1"/>
  <c r="M4714" i="1" s="1"/>
  <c r="M4741" i="1" s="1"/>
  <c r="S4725" i="1"/>
  <c r="S4714" i="1" s="1"/>
  <c r="S4741" i="1" s="1"/>
  <c r="Y4725" i="1"/>
  <c r="Y4714" i="1" s="1"/>
  <c r="Y4741" i="1" s="1"/>
  <c r="U4725" i="1"/>
  <c r="U4714" i="1" s="1"/>
  <c r="U4741" i="1" s="1"/>
  <c r="AA4725" i="1"/>
  <c r="AA4714" i="1" s="1"/>
  <c r="AA4741" i="1" s="1"/>
  <c r="AY4739" i="1"/>
  <c r="AY4734" i="1"/>
  <c r="AY4723" i="1"/>
  <c r="AY4717" i="1"/>
  <c r="AY4692" i="1"/>
  <c r="AY4689" i="1"/>
  <c r="AY4684" i="1"/>
  <c r="AY4674" i="1"/>
  <c r="AY4669" i="1"/>
  <c r="AY4653" i="1"/>
  <c r="AY4650" i="1"/>
  <c r="AY4645" i="1"/>
  <c r="AY4634" i="1"/>
  <c r="AY4629" i="1"/>
  <c r="AY4611" i="1"/>
  <c r="AY4606" i="1"/>
  <c r="AY4601" i="1"/>
  <c r="AY4590" i="1"/>
  <c r="AY4584" i="1"/>
  <c r="AY4568" i="1"/>
  <c r="AY4565" i="1"/>
  <c r="AY4560" i="1"/>
  <c r="AY4549" i="1"/>
  <c r="AY4543" i="1"/>
  <c r="AY4527" i="1"/>
  <c r="AY4522" i="1"/>
  <c r="AY4519" i="1"/>
  <c r="AY4514" i="1"/>
  <c r="AY4509" i="1"/>
  <c r="AY4498" i="1"/>
  <c r="AY4492" i="1"/>
  <c r="AY4474" i="1"/>
  <c r="AY4469" i="1"/>
  <c r="AY4464" i="1"/>
  <c r="AY4453" i="1"/>
  <c r="AY4447" i="1"/>
  <c r="AY4429" i="1"/>
  <c r="AY4424" i="1"/>
  <c r="AY4418" i="1"/>
  <c r="AY4407" i="1"/>
  <c r="AY4401" i="1"/>
  <c r="AY4383" i="1"/>
  <c r="AY4378" i="1"/>
  <c r="AY4372" i="1"/>
  <c r="AY4361" i="1"/>
  <c r="AY4355" i="1"/>
  <c r="AY4337" i="1"/>
  <c r="AY4332" i="1"/>
  <c r="AY4327" i="1"/>
  <c r="AY4316" i="1"/>
  <c r="AY4310" i="1"/>
  <c r="AY4293" i="1"/>
  <c r="AY4288" i="1"/>
  <c r="AY4283" i="1"/>
  <c r="AY4272" i="1"/>
  <c r="AY4266" i="1"/>
  <c r="AY4250" i="1"/>
  <c r="AY4246" i="1"/>
  <c r="AY4240" i="1"/>
  <c r="AY4229" i="1"/>
  <c r="AY4223" i="1"/>
  <c r="AY4204" i="1"/>
  <c r="AY4199" i="1"/>
  <c r="AY4194" i="1"/>
  <c r="AY4183" i="1"/>
  <c r="AY4177" i="1"/>
  <c r="AY4160" i="1"/>
  <c r="AY4155" i="1"/>
  <c r="AY4150" i="1"/>
  <c r="AY4139" i="1"/>
  <c r="AY4133" i="1"/>
  <c r="AY4115" i="1"/>
  <c r="AY4110" i="1"/>
  <c r="AY4104" i="1"/>
  <c r="AY4093" i="1"/>
  <c r="AY4087" i="1"/>
  <c r="AY4072" i="1"/>
  <c r="AY3346" i="1" s="1"/>
  <c r="AY4064" i="1"/>
  <c r="AY4058" i="1"/>
  <c r="AY4047" i="1"/>
  <c r="AY4041" i="1"/>
  <c r="AY4025" i="1"/>
  <c r="AY4009" i="1"/>
  <c r="AY4005" i="1"/>
  <c r="AY4000" i="1"/>
  <c r="AY3989" i="1"/>
  <c r="AY3983" i="1"/>
  <c r="AY3966" i="1"/>
  <c r="AY3961" i="1"/>
  <c r="AY3956" i="1"/>
  <c r="AY3945" i="1"/>
  <c r="AY3939" i="1"/>
  <c r="AY3923" i="1"/>
  <c r="AY3915" i="1"/>
  <c r="AY3910" i="1"/>
  <c r="AY3900" i="1"/>
  <c r="AY3894" i="1"/>
  <c r="AY3877" i="1"/>
  <c r="AY3872" i="1"/>
  <c r="AY3866" i="1"/>
  <c r="AY3855" i="1"/>
  <c r="AY3849" i="1"/>
  <c r="AY3831" i="1"/>
  <c r="AY3826" i="1"/>
  <c r="AY3820" i="1"/>
  <c r="AY3809" i="1"/>
  <c r="AY3803" i="1"/>
  <c r="AY3785" i="1"/>
  <c r="AY3780" i="1"/>
  <c r="AY3775" i="1"/>
  <c r="AY3764" i="1"/>
  <c r="AY3758" i="1"/>
  <c r="AY3741" i="1"/>
  <c r="AY3738" i="1"/>
  <c r="AY3733" i="1"/>
  <c r="AY3722" i="1"/>
  <c r="AY3716" i="1"/>
  <c r="AY3692" i="1"/>
  <c r="AY3688" i="1"/>
  <c r="AY3677" i="1"/>
  <c r="AY3671" i="1"/>
  <c r="AY3655" i="1"/>
  <c r="AY3639" i="1"/>
  <c r="AY3634" i="1"/>
  <c r="AY3629" i="1"/>
  <c r="AY3618" i="1"/>
  <c r="AY3612" i="1"/>
  <c r="AY3596" i="1"/>
  <c r="AY3591" i="1"/>
  <c r="AY3588" i="1"/>
  <c r="AY3584" i="1"/>
  <c r="AY3579" i="1"/>
  <c r="AY3569" i="1"/>
  <c r="AY3563" i="1"/>
  <c r="AY3545" i="1"/>
  <c r="AY3540" i="1"/>
  <c r="AY3535" i="1"/>
  <c r="AY3524" i="1"/>
  <c r="AY3518" i="1"/>
  <c r="AY3502" i="1"/>
  <c r="AY3499" i="1"/>
  <c r="AY3495" i="1"/>
  <c r="AY3485" i="1"/>
  <c r="AY3479" i="1"/>
  <c r="AY3463" i="1"/>
  <c r="AY3455" i="1"/>
  <c r="AY3444" i="1"/>
  <c r="AY3438" i="1"/>
  <c r="AY3420" i="1"/>
  <c r="AY3411" i="1" s="1"/>
  <c r="AY3405" i="1"/>
  <c r="AY3391" i="1"/>
  <c r="AY3379" i="1"/>
  <c r="AY3368" i="1"/>
  <c r="AY3349" i="1"/>
  <c r="AY3343" i="1"/>
  <c r="AY3338" i="1"/>
  <c r="AY3334" i="1"/>
  <c r="AY3332" i="1"/>
  <c r="AY3329" i="1"/>
  <c r="AY3324" i="1"/>
  <c r="AY3323" i="1"/>
  <c r="AY3322" i="1"/>
  <c r="AY3321" i="1"/>
  <c r="AY3320" i="1"/>
  <c r="AY3319" i="1"/>
  <c r="AY3318" i="1"/>
  <c r="AY3317" i="1"/>
  <c r="AY3315" i="1"/>
  <c r="AY3313" i="1"/>
  <c r="AY3312" i="1"/>
  <c r="AY3311" i="1"/>
  <c r="AY3310" i="1"/>
  <c r="AY3309" i="1"/>
  <c r="AY3307" i="1"/>
  <c r="AY3296" i="1"/>
  <c r="AY3295" i="1"/>
  <c r="AY3294" i="1"/>
  <c r="AY3293" i="1"/>
  <c r="AY3287" i="1"/>
  <c r="AY3285" i="1"/>
  <c r="AY3283" i="1"/>
  <c r="AY3280" i="1"/>
  <c r="AY3276" i="1"/>
  <c r="AY3270" i="1"/>
  <c r="AY3268" i="1"/>
  <c r="AY3266" i="1"/>
  <c r="AY3256" i="1"/>
  <c r="AY3247" i="1"/>
  <c r="AY3241" i="1"/>
  <c r="AY3215" i="1"/>
  <c r="AY3212" i="1"/>
  <c r="AY3209" i="1"/>
  <c r="AY3204" i="1"/>
  <c r="AY3193" i="1"/>
  <c r="AY3187" i="1"/>
  <c r="AY3179" i="1"/>
  <c r="AY3178" i="1"/>
  <c r="AY3177" i="1"/>
  <c r="AY3176" i="1"/>
  <c r="AY3175" i="1"/>
  <c r="AY3174" i="1"/>
  <c r="AY3173" i="1"/>
  <c r="AY3165" i="1"/>
  <c r="AY3163" i="1"/>
  <c r="AY3159" i="1"/>
  <c r="AY3145" i="1"/>
  <c r="AY3139" i="1"/>
  <c r="AY3137" i="1"/>
  <c r="AY3133" i="1"/>
  <c r="AY3128" i="1"/>
  <c r="AY3123" i="1"/>
  <c r="AY3119" i="1"/>
  <c r="AY3115" i="1"/>
  <c r="AY3112" i="1"/>
  <c r="AY3104" i="1"/>
  <c r="AY3096" i="1"/>
  <c r="AY3090" i="1"/>
  <c r="AY3069" i="1"/>
  <c r="AY3066" i="1"/>
  <c r="AY3061" i="1"/>
  <c r="AY3050" i="1"/>
  <c r="AY3044" i="1"/>
  <c r="AY3019" i="1"/>
  <c r="AY3014" i="1"/>
  <c r="AY3009" i="1"/>
  <c r="AY2998" i="1"/>
  <c r="AY2992" i="1"/>
  <c r="AY2976" i="1"/>
  <c r="AY2975" i="1"/>
  <c r="AY2974" i="1"/>
  <c r="AY2966" i="1"/>
  <c r="AY2953" i="1"/>
  <c r="AY2947" i="1"/>
  <c r="AY2943" i="1"/>
  <c r="AY2935" i="1"/>
  <c r="AY2931" i="1"/>
  <c r="AY2928" i="1"/>
  <c r="AY2925" i="1"/>
  <c r="AY2921" i="1"/>
  <c r="AY2915" i="1"/>
  <c r="AY2909" i="1"/>
  <c r="AY2885" i="1"/>
  <c r="AY2882" i="1"/>
  <c r="AY2878" i="1"/>
  <c r="AY2872" i="1"/>
  <c r="AY2862" i="1"/>
  <c r="AY2856" i="1"/>
  <c r="AY2840" i="1"/>
  <c r="AY2839" i="1"/>
  <c r="AY2832" i="1"/>
  <c r="AY2830" i="1"/>
  <c r="AY2825" i="1"/>
  <c r="AY2814" i="1"/>
  <c r="AY2810" i="1"/>
  <c r="AY2802" i="1"/>
  <c r="AY2799" i="1"/>
  <c r="AY2793" i="1"/>
  <c r="AY2767" i="1"/>
  <c r="AY2761" i="1"/>
  <c r="AY2754" i="1"/>
  <c r="AY2751" i="1"/>
  <c r="AY2747" i="1"/>
  <c r="AY2741" i="1"/>
  <c r="AY2737" i="1"/>
  <c r="AY2725" i="1"/>
  <c r="AY2716" i="1"/>
  <c r="AY2710" i="1"/>
  <c r="AY2707" i="1"/>
  <c r="AY2701" i="1"/>
  <c r="AY2698" i="1"/>
  <c r="AY2694" i="1"/>
  <c r="AY2688" i="1"/>
  <c r="AY2664" i="1"/>
  <c r="AY2660" i="1"/>
  <c r="AY2656" i="1"/>
  <c r="AY2651" i="1"/>
  <c r="AY2640" i="1"/>
  <c r="AY2634" i="1"/>
  <c r="AY2613" i="1"/>
  <c r="AY2609" i="1"/>
  <c r="AY2603" i="1"/>
  <c r="AY2592" i="1"/>
  <c r="AY2586" i="1"/>
  <c r="AY2567" i="1"/>
  <c r="AY2563" i="1"/>
  <c r="AY2557" i="1"/>
  <c r="AY2546" i="1"/>
  <c r="AY2540" i="1"/>
  <c r="AY2527" i="1"/>
  <c r="AY2526" i="1"/>
  <c r="AY2519" i="1"/>
  <c r="AY2516" i="1"/>
  <c r="AY2511" i="1"/>
  <c r="AY2500" i="1"/>
  <c r="AY2494" i="1"/>
  <c r="AY2473" i="1"/>
  <c r="AY2470" i="1"/>
  <c r="AY2465" i="1"/>
  <c r="AY2454" i="1"/>
  <c r="AY2449" i="1"/>
  <c r="AY2428" i="1"/>
  <c r="AY2425" i="1"/>
  <c r="AY2420" i="1"/>
  <c r="AY2409" i="1"/>
  <c r="AY2403" i="1"/>
  <c r="AY2385" i="1"/>
  <c r="AY2381" i="1"/>
  <c r="AY2374" i="1"/>
  <c r="AY2363" i="1"/>
  <c r="AY2357" i="1"/>
  <c r="AY2338" i="1"/>
  <c r="AY2337" i="1"/>
  <c r="AY2336" i="1"/>
  <c r="AY2332" i="1"/>
  <c r="AY2328" i="1"/>
  <c r="AY2327" i="1"/>
  <c r="AY2326" i="1"/>
  <c r="AY2325" i="1"/>
  <c r="AY2324" i="1"/>
  <c r="AY2323" i="1"/>
  <c r="AY2322" i="1"/>
  <c r="AY2321" i="1"/>
  <c r="AY2319" i="1"/>
  <c r="AY2317" i="1"/>
  <c r="AY2316" i="1"/>
  <c r="AY2315" i="1"/>
  <c r="AY2314" i="1"/>
  <c r="AY2313" i="1"/>
  <c r="AY2311" i="1"/>
  <c r="AY2299" i="1"/>
  <c r="AY2298" i="1"/>
  <c r="AY2282" i="1"/>
  <c r="AY2277" i="1"/>
  <c r="AY2270" i="1"/>
  <c r="AY2264" i="1"/>
  <c r="AY2262" i="1"/>
  <c r="AY2255" i="1"/>
  <c r="AY2250" i="1"/>
  <c r="AY2244" i="1"/>
  <c r="AY2222" i="1"/>
  <c r="AY2219" i="1"/>
  <c r="AY2214" i="1"/>
  <c r="AY2203" i="1"/>
  <c r="AY2197" i="1"/>
  <c r="AY2180" i="1"/>
  <c r="AY2177" i="1"/>
  <c r="AY2172" i="1"/>
  <c r="AY2161" i="1"/>
  <c r="AY2156" i="1"/>
  <c r="AY2139" i="1"/>
  <c r="AY2136" i="1"/>
  <c r="AY2130" i="1"/>
  <c r="AY2119" i="1"/>
  <c r="AY2113" i="1"/>
  <c r="AY2096" i="1"/>
  <c r="AY2093" i="1"/>
  <c r="AY2088" i="1"/>
  <c r="AY2077" i="1"/>
  <c r="AY2072" i="1"/>
  <c r="AY2056" i="1"/>
  <c r="AY2053" i="1"/>
  <c r="AY2048" i="1"/>
  <c r="AY2037" i="1"/>
  <c r="AY2031" i="1"/>
  <c r="AY2014" i="1"/>
  <c r="AY2008" i="1"/>
  <c r="AY2004" i="1"/>
  <c r="AY1998" i="1"/>
  <c r="AY1987" i="1"/>
  <c r="AY1981" i="1"/>
  <c r="AY1965" i="1"/>
  <c r="AY1962" i="1"/>
  <c r="AY1945" i="1"/>
  <c r="AY1939" i="1"/>
  <c r="AY1922" i="1"/>
  <c r="AY1918" i="1"/>
  <c r="AY1913" i="1"/>
  <c r="AY1902" i="1"/>
  <c r="AY1896" i="1"/>
  <c r="AY1880" i="1"/>
  <c r="AY1877" i="1"/>
  <c r="AY1872" i="1"/>
  <c r="AY1861" i="1"/>
  <c r="AY1855" i="1"/>
  <c r="AY1838" i="1"/>
  <c r="AY1835" i="1"/>
  <c r="AY1830" i="1"/>
  <c r="AY1819" i="1"/>
  <c r="AY1813" i="1"/>
  <c r="AY1796" i="1"/>
  <c r="AY1793" i="1"/>
  <c r="AY1788" i="1"/>
  <c r="AY1777" i="1"/>
  <c r="AY1771" i="1"/>
  <c r="AY1755" i="1"/>
  <c r="AY1752" i="1"/>
  <c r="AY1747" i="1"/>
  <c r="AY1736" i="1"/>
  <c r="AY1730" i="1"/>
  <c r="AY1713" i="1"/>
  <c r="AY1710" i="1"/>
  <c r="AY1703" i="1"/>
  <c r="AY1692" i="1"/>
  <c r="AY1686" i="1"/>
  <c r="AY1668" i="1"/>
  <c r="AY1667" i="1"/>
  <c r="AY1666" i="1"/>
  <c r="AY1658" i="1"/>
  <c r="AY1654" i="1"/>
  <c r="AY1653" i="1"/>
  <c r="AY1652" i="1"/>
  <c r="AY1651" i="1"/>
  <c r="AY1650" i="1"/>
  <c r="AY1649" i="1"/>
  <c r="AY1648" i="1"/>
  <c r="AY1647" i="1"/>
  <c r="AY1645" i="1"/>
  <c r="AY1643" i="1"/>
  <c r="AY1642" i="1"/>
  <c r="AY1641" i="1"/>
  <c r="AY1640" i="1"/>
  <c r="AY1639" i="1"/>
  <c r="AY1637" i="1"/>
  <c r="AY1625" i="1"/>
  <c r="AY1624" i="1"/>
  <c r="AY1617" i="1"/>
  <c r="AY1613" i="1"/>
  <c r="AY1609" i="1"/>
  <c r="AY1600" i="1"/>
  <c r="AY1597" i="1"/>
  <c r="AY1595" i="1"/>
  <c r="AY1588" i="1"/>
  <c r="AY1584" i="1"/>
  <c r="AY1578" i="1"/>
  <c r="AY1556" i="1"/>
  <c r="AY1552" i="1"/>
  <c r="AY1547" i="1"/>
  <c r="AY1536" i="1"/>
  <c r="AY1531" i="1"/>
  <c r="AY1510" i="1"/>
  <c r="AY1505" i="1"/>
  <c r="AY1494" i="1"/>
  <c r="AY1488" i="1"/>
  <c r="AY1467" i="1"/>
  <c r="AY1464" i="1"/>
  <c r="AY1459" i="1"/>
  <c r="AY1448" i="1"/>
  <c r="AY1442" i="1"/>
  <c r="AY1425" i="1"/>
  <c r="AY1422" i="1"/>
  <c r="AY1417" i="1"/>
  <c r="AY1407" i="1"/>
  <c r="AY1401" i="1"/>
  <c r="AY1384" i="1"/>
  <c r="AY1381" i="1"/>
  <c r="AY1376" i="1"/>
  <c r="AY1366" i="1"/>
  <c r="AY1360" i="1"/>
  <c r="AY1343" i="1"/>
  <c r="AY1340" i="1"/>
  <c r="AY1335" i="1"/>
  <c r="AY1324" i="1"/>
  <c r="AY1318" i="1"/>
  <c r="AY1301" i="1"/>
  <c r="AY1298" i="1"/>
  <c r="AY1293" i="1"/>
  <c r="AY1282" i="1"/>
  <c r="AY1276" i="1"/>
  <c r="AY1259" i="1"/>
  <c r="AY1256" i="1"/>
  <c r="AY1251" i="1"/>
  <c r="AY1241" i="1"/>
  <c r="AY1235" i="1"/>
  <c r="AY1218" i="1"/>
  <c r="AY1215" i="1"/>
  <c r="AY1210" i="1"/>
  <c r="AY1200" i="1"/>
  <c r="AY1194" i="1"/>
  <c r="AY1177" i="1"/>
  <c r="AY1174" i="1"/>
  <c r="AY1169" i="1"/>
  <c r="AY1158" i="1"/>
  <c r="AY1152" i="1"/>
  <c r="AY1135" i="1"/>
  <c r="AY1132" i="1"/>
  <c r="AY1127" i="1"/>
  <c r="AY1117" i="1"/>
  <c r="AY1111" i="1"/>
  <c r="AY1094" i="1"/>
  <c r="AY1091" i="1"/>
  <c r="AY1086" i="1"/>
  <c r="AY1076" i="1"/>
  <c r="AY1070" i="1"/>
  <c r="AY1053" i="1"/>
  <c r="AY1050" i="1"/>
  <c r="AY1045" i="1"/>
  <c r="AY1035" i="1"/>
  <c r="AY1029" i="1"/>
  <c r="AY1012" i="1"/>
  <c r="AY1009" i="1"/>
  <c r="AY1004" i="1"/>
  <c r="AY993" i="1"/>
  <c r="AY987" i="1"/>
  <c r="AY970" i="1"/>
  <c r="AY967" i="1"/>
  <c r="AY962" i="1"/>
  <c r="AY952" i="1"/>
  <c r="AY946" i="1"/>
  <c r="AY929" i="1"/>
  <c r="AY924" i="1"/>
  <c r="AY914" i="1"/>
  <c r="AY908" i="1"/>
  <c r="AY891" i="1"/>
  <c r="AY888" i="1"/>
  <c r="AY883" i="1"/>
  <c r="AY873" i="1"/>
  <c r="AY867" i="1"/>
  <c r="AY850" i="1"/>
  <c r="AY845" i="1"/>
  <c r="AY835" i="1"/>
  <c r="AY829" i="1"/>
  <c r="AY812" i="1"/>
  <c r="AY808" i="1"/>
  <c r="AY803" i="1"/>
  <c r="AY793" i="1"/>
  <c r="AY787" i="1"/>
  <c r="AY770" i="1"/>
  <c r="AY767" i="1"/>
  <c r="AY762" i="1"/>
  <c r="AY753" i="1"/>
  <c r="AY747" i="1"/>
  <c r="AY730" i="1"/>
  <c r="AY727" i="1"/>
  <c r="AY722" i="1"/>
  <c r="AY712" i="1"/>
  <c r="AY706" i="1"/>
  <c r="AY689" i="1"/>
  <c r="AY686" i="1"/>
  <c r="AY681" i="1"/>
  <c r="AY672" i="1"/>
  <c r="AY666" i="1"/>
  <c r="AY649" i="1"/>
  <c r="AY646" i="1"/>
  <c r="AY641" i="1"/>
  <c r="AY631" i="1"/>
  <c r="AY625" i="1"/>
  <c r="AY608" i="1"/>
  <c r="AY605" i="1"/>
  <c r="AY600" i="1"/>
  <c r="AY589" i="1"/>
  <c r="AY583" i="1"/>
  <c r="AY566" i="1"/>
  <c r="AY563" i="1"/>
  <c r="AY558" i="1"/>
  <c r="AY548" i="1"/>
  <c r="AY542" i="1"/>
  <c r="AY525" i="1"/>
  <c r="AY522" i="1"/>
  <c r="AY517" i="1"/>
  <c r="AY507" i="1"/>
  <c r="AY501" i="1"/>
  <c r="AY484" i="1"/>
  <c r="AY480" i="1"/>
  <c r="AY473" i="1"/>
  <c r="AY462" i="1"/>
  <c r="AY456" i="1"/>
  <c r="AY439" i="1"/>
  <c r="AY434" i="1"/>
  <c r="AY424" i="1"/>
  <c r="AY418" i="1"/>
  <c r="AY401" i="1"/>
  <c r="AY396" i="1"/>
  <c r="AY385" i="1"/>
  <c r="AY379" i="1"/>
  <c r="AY362" i="1"/>
  <c r="AY359" i="1"/>
  <c r="AY354" i="1"/>
  <c r="AY343" i="1"/>
  <c r="AY337" i="1"/>
  <c r="AY320" i="1"/>
  <c r="AY316" i="1"/>
  <c r="AY311" i="1"/>
  <c r="AY301" i="1"/>
  <c r="AY295" i="1"/>
  <c r="AY278" i="1"/>
  <c r="AY275" i="1"/>
  <c r="AY270" i="1"/>
  <c r="AY260" i="1"/>
  <c r="AY254" i="1"/>
  <c r="AY237" i="1"/>
  <c r="AY232" i="1"/>
  <c r="AY221" i="1"/>
  <c r="AY215" i="1"/>
  <c r="AY198" i="1"/>
  <c r="AY195" i="1"/>
  <c r="AY190" i="1"/>
  <c r="AY181" i="1"/>
  <c r="AY175" i="1"/>
  <c r="AY158" i="1"/>
  <c r="AY155" i="1"/>
  <c r="AY150" i="1"/>
  <c r="AY140" i="1"/>
  <c r="AY134" i="1"/>
  <c r="AY117" i="1"/>
  <c r="AY114" i="1"/>
  <c r="AY109" i="1"/>
  <c r="AY98" i="1"/>
  <c r="AY92" i="1"/>
  <c r="AY75" i="1"/>
  <c r="AY72" i="1"/>
  <c r="AY67" i="1"/>
  <c r="AY57" i="1"/>
  <c r="AY51" i="1"/>
  <c r="AY33" i="1"/>
  <c r="AY32" i="1"/>
  <c r="AY28" i="1"/>
  <c r="AY24" i="1"/>
  <c r="AY23" i="1"/>
  <c r="AY22" i="1"/>
  <c r="AY21" i="1"/>
  <c r="AY20" i="1"/>
  <c r="AY19" i="1"/>
  <c r="AY18" i="1"/>
  <c r="AY17" i="1"/>
  <c r="AY15" i="1"/>
  <c r="AY13" i="1"/>
  <c r="AY12" i="1"/>
  <c r="AY11" i="1"/>
  <c r="AY10" i="1"/>
  <c r="AY9" i="1"/>
  <c r="AY7" i="1"/>
  <c r="AD4739" i="1"/>
  <c r="AD4734" i="1"/>
  <c r="AD4723" i="1"/>
  <c r="AD4717" i="1"/>
  <c r="AD4692" i="1"/>
  <c r="AD4689" i="1"/>
  <c r="AD4684" i="1"/>
  <c r="AD4674" i="1"/>
  <c r="AD4669" i="1"/>
  <c r="AD4653" i="1"/>
  <c r="AD4650" i="1"/>
  <c r="AD4645" i="1"/>
  <c r="AD4634" i="1"/>
  <c r="AD4629" i="1"/>
  <c r="AD4611" i="1"/>
  <c r="AD4606" i="1"/>
  <c r="AD4601" i="1"/>
  <c r="AD4590" i="1"/>
  <c r="AD4584" i="1"/>
  <c r="AD4568" i="1"/>
  <c r="AD4565" i="1"/>
  <c r="AD4560" i="1"/>
  <c r="AD4549" i="1"/>
  <c r="AD4543" i="1"/>
  <c r="AD4527" i="1"/>
  <c r="AD4522" i="1"/>
  <c r="AD4519" i="1"/>
  <c r="AD4514" i="1"/>
  <c r="AD4509" i="1"/>
  <c r="AD4498" i="1"/>
  <c r="AD4492" i="1"/>
  <c r="AD4474" i="1"/>
  <c r="AD4469" i="1"/>
  <c r="AD4464" i="1"/>
  <c r="AD4453" i="1"/>
  <c r="AD4447" i="1"/>
  <c r="AD4429" i="1"/>
  <c r="AD4424" i="1"/>
  <c r="AD4418" i="1"/>
  <c r="AD4407" i="1"/>
  <c r="AD4401" i="1"/>
  <c r="AD4383" i="1"/>
  <c r="AD4378" i="1"/>
  <c r="AD4372" i="1"/>
  <c r="AD4361" i="1"/>
  <c r="AD4355" i="1"/>
  <c r="AD4337" i="1"/>
  <c r="AD4332" i="1"/>
  <c r="AD4327" i="1"/>
  <c r="AD4316" i="1"/>
  <c r="AD4310" i="1"/>
  <c r="AD4293" i="1"/>
  <c r="AD4288" i="1"/>
  <c r="AD4283" i="1"/>
  <c r="AD4272" i="1"/>
  <c r="AD4266" i="1"/>
  <c r="AD4250" i="1"/>
  <c r="AD4246" i="1"/>
  <c r="AD4240" i="1"/>
  <c r="AD4229" i="1"/>
  <c r="AD4223" i="1"/>
  <c r="AD4204" i="1"/>
  <c r="AD4199" i="1"/>
  <c r="AD4194" i="1"/>
  <c r="AD4183" i="1"/>
  <c r="AD4177" i="1"/>
  <c r="AD4160" i="1"/>
  <c r="AD4155" i="1"/>
  <c r="AD4150" i="1"/>
  <c r="AD4139" i="1"/>
  <c r="AD4133" i="1"/>
  <c r="AD4115" i="1"/>
  <c r="AD4110" i="1"/>
  <c r="AD4104" i="1"/>
  <c r="AD4093" i="1"/>
  <c r="AD4087" i="1"/>
  <c r="AD4072" i="1"/>
  <c r="AD4064" i="1"/>
  <c r="AD4058" i="1"/>
  <c r="AD4047" i="1"/>
  <c r="AD4041" i="1"/>
  <c r="AD4025" i="1"/>
  <c r="AD4009" i="1"/>
  <c r="AD4005" i="1"/>
  <c r="AD4000" i="1"/>
  <c r="AD3989" i="1"/>
  <c r="AD3983" i="1"/>
  <c r="AD3966" i="1"/>
  <c r="AD3961" i="1"/>
  <c r="AD3956" i="1"/>
  <c r="AD3945" i="1"/>
  <c r="AD3939" i="1"/>
  <c r="AD3923" i="1"/>
  <c r="AD3915" i="1"/>
  <c r="AD3910" i="1"/>
  <c r="AD3900" i="1"/>
  <c r="AD3894" i="1"/>
  <c r="AD3877" i="1"/>
  <c r="AD3872" i="1"/>
  <c r="AD3866" i="1"/>
  <c r="AD3855" i="1"/>
  <c r="AD3849" i="1"/>
  <c r="AD3831" i="1"/>
  <c r="AD3826" i="1"/>
  <c r="AD3820" i="1"/>
  <c r="AD3809" i="1"/>
  <c r="AD3803" i="1"/>
  <c r="AD3785" i="1"/>
  <c r="AD3780" i="1"/>
  <c r="AD3775" i="1"/>
  <c r="AD3764" i="1"/>
  <c r="AD3758" i="1"/>
  <c r="AD3741" i="1"/>
  <c r="AD3738" i="1"/>
  <c r="AD3733" i="1"/>
  <c r="AD3722" i="1"/>
  <c r="AD3716" i="1"/>
  <c r="AD3692" i="1"/>
  <c r="AD3688" i="1"/>
  <c r="AD3677" i="1"/>
  <c r="AD3671" i="1"/>
  <c r="AD3655" i="1"/>
  <c r="AD3639" i="1"/>
  <c r="AD3634" i="1"/>
  <c r="AD3629" i="1"/>
  <c r="AD3618" i="1"/>
  <c r="AD3612" i="1"/>
  <c r="AD3596" i="1"/>
  <c r="AD3591" i="1"/>
  <c r="AD3588" i="1"/>
  <c r="AD3584" i="1"/>
  <c r="AD3579" i="1"/>
  <c r="AD3569" i="1"/>
  <c r="AD3563" i="1"/>
  <c r="AD3545" i="1"/>
  <c r="AD3540" i="1"/>
  <c r="AD3535" i="1"/>
  <c r="AD3524" i="1"/>
  <c r="AD3518" i="1"/>
  <c r="AD3502" i="1"/>
  <c r="AD3499" i="1"/>
  <c r="AD3495" i="1"/>
  <c r="AD3485" i="1"/>
  <c r="AD3479" i="1"/>
  <c r="AD3463" i="1"/>
  <c r="AD3455" i="1"/>
  <c r="AD3444" i="1"/>
  <c r="AD3438" i="1"/>
  <c r="AD3420" i="1"/>
  <c r="AD3411" i="1" s="1"/>
  <c r="AD3405" i="1"/>
  <c r="AD3391" i="1"/>
  <c r="AD3379" i="1"/>
  <c r="AD3368" i="1"/>
  <c r="AD3349" i="1"/>
  <c r="AD3343" i="1"/>
  <c r="AD3338" i="1"/>
  <c r="AD3334" i="1"/>
  <c r="AD3332" i="1"/>
  <c r="AD3329" i="1"/>
  <c r="AD3324" i="1"/>
  <c r="AD3323" i="1"/>
  <c r="AD3322" i="1"/>
  <c r="AD3321" i="1"/>
  <c r="AD3320" i="1"/>
  <c r="AD3319" i="1"/>
  <c r="AD3318" i="1"/>
  <c r="AD3317" i="1"/>
  <c r="AD3315" i="1"/>
  <c r="AD3313" i="1"/>
  <c r="AD3312" i="1"/>
  <c r="AD3311" i="1"/>
  <c r="AD3310" i="1"/>
  <c r="AD3309" i="1"/>
  <c r="AD3307" i="1"/>
  <c r="AD3296" i="1"/>
  <c r="AD3295" i="1"/>
  <c r="AD3294" i="1"/>
  <c r="AD3293" i="1"/>
  <c r="AD3287" i="1"/>
  <c r="AD3285" i="1"/>
  <c r="AD3283" i="1"/>
  <c r="AD3280" i="1"/>
  <c r="AD3276" i="1"/>
  <c r="AD3270" i="1"/>
  <c r="AD3268" i="1"/>
  <c r="AD3266" i="1"/>
  <c r="AD3256" i="1"/>
  <c r="AD3247" i="1"/>
  <c r="AD3241" i="1"/>
  <c r="AD3215" i="1"/>
  <c r="AD3212" i="1"/>
  <c r="AD3209" i="1"/>
  <c r="AD3204" i="1"/>
  <c r="AD3193" i="1"/>
  <c r="AD3187" i="1"/>
  <c r="AD3179" i="1"/>
  <c r="AD3178" i="1"/>
  <c r="AD3177" i="1"/>
  <c r="AD3176" i="1"/>
  <c r="AD3175" i="1"/>
  <c r="AD3174" i="1"/>
  <c r="AD3173" i="1"/>
  <c r="AD3165" i="1"/>
  <c r="AD3163" i="1"/>
  <c r="AD3159" i="1"/>
  <c r="AD3145" i="1"/>
  <c r="AD3139" i="1"/>
  <c r="AD3137" i="1"/>
  <c r="AD3133" i="1"/>
  <c r="AD3128" i="1"/>
  <c r="AD3123" i="1"/>
  <c r="AD3119" i="1"/>
  <c r="AD3115" i="1"/>
  <c r="AD3112" i="1"/>
  <c r="AD3104" i="1"/>
  <c r="AD3096" i="1"/>
  <c r="AD3090" i="1"/>
  <c r="AD3069" i="1"/>
  <c r="AD3066" i="1"/>
  <c r="AD3061" i="1"/>
  <c r="AD3050" i="1"/>
  <c r="AD3044" i="1"/>
  <c r="AD3019" i="1"/>
  <c r="AD3014" i="1"/>
  <c r="AD3009" i="1"/>
  <c r="AD2998" i="1"/>
  <c r="AD2992" i="1"/>
  <c r="AD2976" i="1"/>
  <c r="AD2975" i="1"/>
  <c r="AD2974" i="1"/>
  <c r="AD2966" i="1"/>
  <c r="AD2953" i="1"/>
  <c r="AD2947" i="1"/>
  <c r="AD2943" i="1"/>
  <c r="AD2935" i="1"/>
  <c r="AD2931" i="1"/>
  <c r="AD2928" i="1"/>
  <c r="AD2925" i="1"/>
  <c r="AD2921" i="1"/>
  <c r="AD2915" i="1"/>
  <c r="AD2909" i="1"/>
  <c r="AD2885" i="1"/>
  <c r="AD2882" i="1"/>
  <c r="AD2878" i="1"/>
  <c r="AD2872" i="1"/>
  <c r="AD2862" i="1"/>
  <c r="AD2856" i="1"/>
  <c r="AD2840" i="1"/>
  <c r="AD2839" i="1"/>
  <c r="AD2832" i="1"/>
  <c r="AD2830" i="1"/>
  <c r="AD2825" i="1"/>
  <c r="AD2814" i="1"/>
  <c r="AD2810" i="1"/>
  <c r="AD2802" i="1"/>
  <c r="AD2799" i="1"/>
  <c r="AD2793" i="1"/>
  <c r="AD2767" i="1"/>
  <c r="AD2761" i="1"/>
  <c r="AD2754" i="1"/>
  <c r="AD2751" i="1"/>
  <c r="AD2747" i="1"/>
  <c r="AD2741" i="1"/>
  <c r="AD2737" i="1"/>
  <c r="AD2729" i="1"/>
  <c r="AD2725" i="1"/>
  <c r="AD2716" i="1"/>
  <c r="AD2710" i="1"/>
  <c r="AD2707" i="1"/>
  <c r="AD2701" i="1"/>
  <c r="AD2698" i="1"/>
  <c r="AD2694" i="1"/>
  <c r="AD2688" i="1"/>
  <c r="AD2664" i="1"/>
  <c r="AD2660" i="1"/>
  <c r="AD2656" i="1"/>
  <c r="AD2651" i="1"/>
  <c r="AD2640" i="1"/>
  <c r="AD2634" i="1"/>
  <c r="AD2613" i="1"/>
  <c r="AD2609" i="1"/>
  <c r="AD2603" i="1"/>
  <c r="AD2592" i="1"/>
  <c r="AD2586" i="1"/>
  <c r="AD2567" i="1"/>
  <c r="AD2563" i="1"/>
  <c r="AD2557" i="1"/>
  <c r="AD2546" i="1"/>
  <c r="AD2540" i="1"/>
  <c r="AD2527" i="1"/>
  <c r="AD2526" i="1"/>
  <c r="AD2519" i="1"/>
  <c r="AD2516" i="1"/>
  <c r="AD2511" i="1"/>
  <c r="AD2500" i="1"/>
  <c r="AD2494" i="1"/>
  <c r="AD2473" i="1"/>
  <c r="AD2470" i="1"/>
  <c r="AD2465" i="1"/>
  <c r="AD2454" i="1"/>
  <c r="AD2449" i="1"/>
  <c r="AD2428" i="1"/>
  <c r="AD2425" i="1"/>
  <c r="AD2420" i="1"/>
  <c r="AD2409" i="1"/>
  <c r="AD2403" i="1"/>
  <c r="AD2385" i="1"/>
  <c r="AD2381" i="1"/>
  <c r="AD2374" i="1"/>
  <c r="AD2363" i="1"/>
  <c r="AD2357" i="1"/>
  <c r="AD2338" i="1"/>
  <c r="AD2337" i="1"/>
  <c r="AD2336" i="1"/>
  <c r="AD2332" i="1"/>
  <c r="AD2328" i="1"/>
  <c r="AD2327" i="1"/>
  <c r="AD2326" i="1"/>
  <c r="AD2325" i="1"/>
  <c r="AD2324" i="1"/>
  <c r="AD2323" i="1"/>
  <c r="AD2322" i="1"/>
  <c r="AD2321" i="1"/>
  <c r="AD2319" i="1"/>
  <c r="AD2317" i="1"/>
  <c r="AD2316" i="1"/>
  <c r="AD2315" i="1"/>
  <c r="AD2314" i="1"/>
  <c r="AD2313" i="1"/>
  <c r="AD2311" i="1"/>
  <c r="AD2299" i="1"/>
  <c r="AD2298" i="1"/>
  <c r="AD2282" i="1"/>
  <c r="AD2277" i="1"/>
  <c r="AD2270" i="1"/>
  <c r="AD2264" i="1"/>
  <c r="AD2262" i="1"/>
  <c r="AD2255" i="1"/>
  <c r="AD2250" i="1"/>
  <c r="AD2244" i="1"/>
  <c r="AD2222" i="1"/>
  <c r="AD2219" i="1"/>
  <c r="AD2214" i="1"/>
  <c r="AD2203" i="1"/>
  <c r="AD2197" i="1"/>
  <c r="AD2180" i="1"/>
  <c r="AD2177" i="1"/>
  <c r="AD2172" i="1"/>
  <c r="AD2161" i="1"/>
  <c r="AD2156" i="1"/>
  <c r="AD2139" i="1"/>
  <c r="AD2136" i="1"/>
  <c r="AD2130" i="1"/>
  <c r="AD2119" i="1"/>
  <c r="AD2113" i="1"/>
  <c r="AD2096" i="1"/>
  <c r="AD2093" i="1"/>
  <c r="AD2088" i="1"/>
  <c r="AD2077" i="1"/>
  <c r="AD2072" i="1"/>
  <c r="AD2056" i="1"/>
  <c r="AD2053" i="1"/>
  <c r="AD2048" i="1"/>
  <c r="AD2037" i="1"/>
  <c r="AD2031" i="1"/>
  <c r="AD2014" i="1"/>
  <c r="AD2008" i="1"/>
  <c r="AD2004" i="1"/>
  <c r="AD1998" i="1"/>
  <c r="AD1987" i="1"/>
  <c r="AD1981" i="1"/>
  <c r="AD1965" i="1"/>
  <c r="AD1962" i="1"/>
  <c r="AD1945" i="1"/>
  <c r="AD1939" i="1"/>
  <c r="AD1922" i="1"/>
  <c r="AD1918" i="1"/>
  <c r="AD1913" i="1"/>
  <c r="AD1902" i="1"/>
  <c r="AD1896" i="1"/>
  <c r="AD1880" i="1"/>
  <c r="AD1877" i="1"/>
  <c r="AD1872" i="1"/>
  <c r="AD1861" i="1"/>
  <c r="AD1855" i="1"/>
  <c r="AD1838" i="1"/>
  <c r="AD1835" i="1"/>
  <c r="AD1830" i="1"/>
  <c r="AD1819" i="1"/>
  <c r="AD1813" i="1"/>
  <c r="AD1796" i="1"/>
  <c r="AD1793" i="1"/>
  <c r="AD1788" i="1"/>
  <c r="AD1777" i="1"/>
  <c r="AD1771" i="1"/>
  <c r="AD1755" i="1"/>
  <c r="AD1752" i="1"/>
  <c r="AD1747" i="1"/>
  <c r="AD1736" i="1"/>
  <c r="AD1730" i="1"/>
  <c r="AD1713" i="1"/>
  <c r="AD1710" i="1"/>
  <c r="AD1703" i="1"/>
  <c r="AD1692" i="1"/>
  <c r="AD1686" i="1"/>
  <c r="AD1668" i="1"/>
  <c r="AD1667" i="1"/>
  <c r="AD1666" i="1"/>
  <c r="AD1658" i="1"/>
  <c r="AD1654" i="1"/>
  <c r="AD1653" i="1"/>
  <c r="AD1652" i="1"/>
  <c r="AD1651" i="1"/>
  <c r="AD1650" i="1"/>
  <c r="AD1649" i="1"/>
  <c r="AD1648" i="1"/>
  <c r="AD1647" i="1"/>
  <c r="AD1645" i="1"/>
  <c r="AD1643" i="1"/>
  <c r="AD1642" i="1"/>
  <c r="AD1641" i="1"/>
  <c r="AD1640" i="1"/>
  <c r="AD1639" i="1"/>
  <c r="AD1637" i="1"/>
  <c r="AD1625" i="1"/>
  <c r="AD1624" i="1"/>
  <c r="AD1617" i="1"/>
  <c r="AD1613" i="1"/>
  <c r="AD1609" i="1"/>
  <c r="AD1600" i="1"/>
  <c r="AD1597" i="1"/>
  <c r="AD1595" i="1"/>
  <c r="AD1588" i="1"/>
  <c r="AD1584" i="1"/>
  <c r="AD1578" i="1"/>
  <c r="AD1556" i="1"/>
  <c r="AD1552" i="1"/>
  <c r="AD1547" i="1"/>
  <c r="AD1536" i="1"/>
  <c r="AD1531" i="1"/>
  <c r="AD1510" i="1"/>
  <c r="AD1505" i="1"/>
  <c r="AD1494" i="1"/>
  <c r="AD1488" i="1"/>
  <c r="AD1467" i="1"/>
  <c r="AD1464" i="1"/>
  <c r="AD1459" i="1"/>
  <c r="AD1448" i="1"/>
  <c r="AD1442" i="1"/>
  <c r="AD1425" i="1"/>
  <c r="AD1422" i="1"/>
  <c r="AD1417" i="1"/>
  <c r="AD1407" i="1"/>
  <c r="AD1401" i="1"/>
  <c r="AD1384" i="1"/>
  <c r="AD1381" i="1"/>
  <c r="AD1376" i="1"/>
  <c r="AD1366" i="1"/>
  <c r="AD1360" i="1"/>
  <c r="AD1343" i="1"/>
  <c r="AD1340" i="1"/>
  <c r="AD1335" i="1"/>
  <c r="AD1324" i="1"/>
  <c r="AD1318" i="1"/>
  <c r="AD1301" i="1"/>
  <c r="AD1298" i="1"/>
  <c r="AD1293" i="1"/>
  <c r="AD1282" i="1"/>
  <c r="AD1276" i="1"/>
  <c r="AD1259" i="1"/>
  <c r="AD1256" i="1"/>
  <c r="AD1251" i="1"/>
  <c r="AD1241" i="1"/>
  <c r="AD1235" i="1"/>
  <c r="AD1218" i="1"/>
  <c r="AD1215" i="1"/>
  <c r="AD1210" i="1"/>
  <c r="AD1200" i="1"/>
  <c r="AD1194" i="1"/>
  <c r="AD1177" i="1"/>
  <c r="AD1174" i="1"/>
  <c r="AD1169" i="1"/>
  <c r="AD1158" i="1"/>
  <c r="AD1152" i="1"/>
  <c r="AD1135" i="1"/>
  <c r="AD1132" i="1"/>
  <c r="AD1127" i="1"/>
  <c r="AD1117" i="1"/>
  <c r="AD1111" i="1"/>
  <c r="AD1094" i="1"/>
  <c r="AD1091" i="1"/>
  <c r="AD1086" i="1"/>
  <c r="AD1076" i="1"/>
  <c r="AD1070" i="1"/>
  <c r="AD1053" i="1"/>
  <c r="AD1050" i="1"/>
  <c r="AD1045" i="1"/>
  <c r="AD1035" i="1"/>
  <c r="AD1029" i="1"/>
  <c r="AD1012" i="1"/>
  <c r="AD1009" i="1"/>
  <c r="AD1004" i="1"/>
  <c r="AD993" i="1"/>
  <c r="AD987" i="1"/>
  <c r="AD970" i="1"/>
  <c r="AD967" i="1"/>
  <c r="AD962" i="1"/>
  <c r="AD952" i="1"/>
  <c r="AD946" i="1"/>
  <c r="AD929" i="1"/>
  <c r="AD924" i="1"/>
  <c r="AD914" i="1"/>
  <c r="AD908" i="1"/>
  <c r="AD891" i="1"/>
  <c r="AD888" i="1"/>
  <c r="AD883" i="1"/>
  <c r="AD873" i="1"/>
  <c r="AD867" i="1"/>
  <c r="AD850" i="1"/>
  <c r="AD845" i="1"/>
  <c r="AD835" i="1"/>
  <c r="AD829" i="1"/>
  <c r="AD812" i="1"/>
  <c r="AD808" i="1"/>
  <c r="AD803" i="1"/>
  <c r="AD793" i="1"/>
  <c r="AD787" i="1"/>
  <c r="AD770" i="1"/>
  <c r="AD767" i="1"/>
  <c r="AD762" i="1"/>
  <c r="AD753" i="1"/>
  <c r="AD747" i="1"/>
  <c r="AD730" i="1"/>
  <c r="AD727" i="1"/>
  <c r="AD722" i="1"/>
  <c r="AD712" i="1"/>
  <c r="AD706" i="1"/>
  <c r="AD689" i="1"/>
  <c r="AD686" i="1"/>
  <c r="AD681" i="1"/>
  <c r="AD672" i="1"/>
  <c r="AD666" i="1"/>
  <c r="AD649" i="1"/>
  <c r="AD646" i="1"/>
  <c r="AD641" i="1"/>
  <c r="AD631" i="1"/>
  <c r="AD625" i="1"/>
  <c r="AD608" i="1"/>
  <c r="AD605" i="1"/>
  <c r="AD600" i="1"/>
  <c r="AD589" i="1"/>
  <c r="AD583" i="1"/>
  <c r="AD566" i="1"/>
  <c r="AD563" i="1"/>
  <c r="AD558" i="1"/>
  <c r="AD548" i="1"/>
  <c r="AD542" i="1"/>
  <c r="AD525" i="1"/>
  <c r="AD522" i="1"/>
  <c r="AD517" i="1"/>
  <c r="AD507" i="1"/>
  <c r="AD501" i="1"/>
  <c r="AD484" i="1"/>
  <c r="AD480" i="1"/>
  <c r="AD473" i="1"/>
  <c r="AD462" i="1"/>
  <c r="AD456" i="1"/>
  <c r="AD439" i="1"/>
  <c r="AD434" i="1"/>
  <c r="AD424" i="1"/>
  <c r="AD418" i="1"/>
  <c r="AD401" i="1"/>
  <c r="AD396" i="1"/>
  <c r="AD385" i="1"/>
  <c r="AD379" i="1"/>
  <c r="AD362" i="1"/>
  <c r="AD359" i="1"/>
  <c r="AD354" i="1"/>
  <c r="AD343" i="1"/>
  <c r="AD337" i="1"/>
  <c r="AD320" i="1"/>
  <c r="AD316" i="1"/>
  <c r="AD311" i="1"/>
  <c r="AD301" i="1"/>
  <c r="AD295" i="1"/>
  <c r="AD278" i="1"/>
  <c r="AD275" i="1"/>
  <c r="AD270" i="1"/>
  <c r="AD260" i="1"/>
  <c r="AD254" i="1"/>
  <c r="AD237" i="1"/>
  <c r="AD232" i="1"/>
  <c r="AD221" i="1"/>
  <c r="AD215" i="1"/>
  <c r="AD198" i="1"/>
  <c r="AD195" i="1"/>
  <c r="AD190" i="1"/>
  <c r="AD181" i="1"/>
  <c r="AD175" i="1"/>
  <c r="AD158" i="1"/>
  <c r="AD155" i="1"/>
  <c r="AD150" i="1"/>
  <c r="AD140" i="1"/>
  <c r="AD134" i="1"/>
  <c r="AD117" i="1"/>
  <c r="AD114" i="1"/>
  <c r="AD109" i="1"/>
  <c r="AD98" i="1"/>
  <c r="AD92" i="1"/>
  <c r="AD75" i="1"/>
  <c r="AD72" i="1"/>
  <c r="AD67" i="1"/>
  <c r="AD57" i="1"/>
  <c r="AD51" i="1"/>
  <c r="AD33" i="1"/>
  <c r="AD32" i="1"/>
  <c r="AD28" i="1"/>
  <c r="AD24" i="1"/>
  <c r="AD23" i="1"/>
  <c r="AD22" i="1"/>
  <c r="AD21" i="1"/>
  <c r="AD20" i="1"/>
  <c r="AD19" i="1"/>
  <c r="AD18" i="1"/>
  <c r="AD17" i="1"/>
  <c r="AD15" i="1"/>
  <c r="AD13" i="1"/>
  <c r="AD12" i="1"/>
  <c r="AD11" i="1"/>
  <c r="AD10" i="1"/>
  <c r="AD9" i="1"/>
  <c r="AD7" i="1"/>
  <c r="I4739" i="1"/>
  <c r="I4734" i="1"/>
  <c r="I4723" i="1"/>
  <c r="I4717" i="1"/>
  <c r="I4692" i="1"/>
  <c r="I4689" i="1"/>
  <c r="I4684" i="1"/>
  <c r="I4674" i="1"/>
  <c r="I4669" i="1"/>
  <c r="I4653" i="1"/>
  <c r="I4650" i="1"/>
  <c r="I4645" i="1"/>
  <c r="I4634" i="1"/>
  <c r="I4629" i="1"/>
  <c r="I4611" i="1"/>
  <c r="I4606" i="1"/>
  <c r="I4601" i="1"/>
  <c r="I4590" i="1"/>
  <c r="I4584" i="1"/>
  <c r="I4568" i="1"/>
  <c r="I4565" i="1"/>
  <c r="I4560" i="1"/>
  <c r="I4549" i="1"/>
  <c r="I4543" i="1"/>
  <c r="I4527" i="1"/>
  <c r="I4522" i="1"/>
  <c r="I4519" i="1"/>
  <c r="I4514" i="1"/>
  <c r="I4509" i="1"/>
  <c r="I4498" i="1"/>
  <c r="I4492" i="1"/>
  <c r="I4474" i="1"/>
  <c r="I4469" i="1"/>
  <c r="I4464" i="1"/>
  <c r="I4453" i="1"/>
  <c r="I4447" i="1"/>
  <c r="I4429" i="1"/>
  <c r="I4424" i="1"/>
  <c r="I4418" i="1"/>
  <c r="I4407" i="1"/>
  <c r="I4401" i="1"/>
  <c r="I4383" i="1"/>
  <c r="I4378" i="1"/>
  <c r="I4372" i="1"/>
  <c r="I4361" i="1"/>
  <c r="I4355" i="1"/>
  <c r="I4337" i="1"/>
  <c r="I4332" i="1"/>
  <c r="I4327" i="1"/>
  <c r="I4316" i="1"/>
  <c r="I4310" i="1"/>
  <c r="I4293" i="1"/>
  <c r="I4288" i="1"/>
  <c r="I4283" i="1"/>
  <c r="I4272" i="1"/>
  <c r="I4266" i="1"/>
  <c r="I4250" i="1"/>
  <c r="I4246" i="1"/>
  <c r="I4240" i="1"/>
  <c r="I4229" i="1"/>
  <c r="I4223" i="1"/>
  <c r="I4204" i="1"/>
  <c r="I4199" i="1"/>
  <c r="I4194" i="1"/>
  <c r="I4183" i="1"/>
  <c r="I4177" i="1"/>
  <c r="I4160" i="1"/>
  <c r="I4155" i="1"/>
  <c r="I4150" i="1"/>
  <c r="I4139" i="1"/>
  <c r="I4133" i="1"/>
  <c r="I4115" i="1"/>
  <c r="I4110" i="1"/>
  <c r="I4104" i="1"/>
  <c r="I4093" i="1"/>
  <c r="I4087" i="1"/>
  <c r="I4072" i="1"/>
  <c r="I3346" i="1" s="1"/>
  <c r="I4064" i="1"/>
  <c r="I4058" i="1"/>
  <c r="I4047" i="1"/>
  <c r="I4041" i="1"/>
  <c r="I4025" i="1"/>
  <c r="I4009" i="1"/>
  <c r="I4005" i="1"/>
  <c r="I4000" i="1"/>
  <c r="I3989" i="1"/>
  <c r="I3983" i="1"/>
  <c r="I3966" i="1"/>
  <c r="I3961" i="1"/>
  <c r="I3956" i="1"/>
  <c r="I3945" i="1"/>
  <c r="I3939" i="1"/>
  <c r="I3923" i="1"/>
  <c r="I3915" i="1"/>
  <c r="I3910" i="1"/>
  <c r="I3900" i="1"/>
  <c r="I3894" i="1"/>
  <c r="I3877" i="1"/>
  <c r="I3872" i="1"/>
  <c r="I3866" i="1"/>
  <c r="I3855" i="1"/>
  <c r="I3849" i="1"/>
  <c r="I3831" i="1"/>
  <c r="I3826" i="1"/>
  <c r="I3820" i="1"/>
  <c r="I3809" i="1"/>
  <c r="I3803" i="1"/>
  <c r="I3785" i="1"/>
  <c r="I3780" i="1"/>
  <c r="I3775" i="1"/>
  <c r="I3764" i="1"/>
  <c r="I3758" i="1"/>
  <c r="I3741" i="1"/>
  <c r="I3738" i="1"/>
  <c r="I3733" i="1"/>
  <c r="I3722" i="1"/>
  <c r="I3716" i="1"/>
  <c r="I3692" i="1"/>
  <c r="I3688" i="1"/>
  <c r="I3677" i="1"/>
  <c r="I3671" i="1"/>
  <c r="I3655" i="1"/>
  <c r="I3639" i="1"/>
  <c r="I3634" i="1"/>
  <c r="I3629" i="1"/>
  <c r="I3618" i="1"/>
  <c r="I3612" i="1"/>
  <c r="I3596" i="1"/>
  <c r="I3591" i="1"/>
  <c r="I3588" i="1"/>
  <c r="I3584" i="1"/>
  <c r="I3579" i="1"/>
  <c r="I3569" i="1"/>
  <c r="I3563" i="1"/>
  <c r="I3545" i="1"/>
  <c r="I3540" i="1"/>
  <c r="I3535" i="1"/>
  <c r="I3524" i="1"/>
  <c r="I3518" i="1"/>
  <c r="I3502" i="1"/>
  <c r="I3499" i="1"/>
  <c r="I3495" i="1"/>
  <c r="I3485" i="1"/>
  <c r="I3479" i="1"/>
  <c r="I3463" i="1"/>
  <c r="I3455" i="1"/>
  <c r="I3444" i="1"/>
  <c r="I3438" i="1"/>
  <c r="I3420" i="1"/>
  <c r="I3411" i="1" s="1"/>
  <c r="I3405" i="1"/>
  <c r="I3391" i="1"/>
  <c r="I3379" i="1"/>
  <c r="I3368" i="1"/>
  <c r="I3349" i="1"/>
  <c r="I3343" i="1"/>
  <c r="I3338" i="1"/>
  <c r="I3334" i="1"/>
  <c r="I3332" i="1"/>
  <c r="I3329" i="1"/>
  <c r="I3324" i="1"/>
  <c r="I3323" i="1"/>
  <c r="I3322" i="1"/>
  <c r="I3321" i="1"/>
  <c r="I3320" i="1"/>
  <c r="I3319" i="1"/>
  <c r="I3318" i="1"/>
  <c r="I3317" i="1"/>
  <c r="I3315" i="1"/>
  <c r="I3313" i="1"/>
  <c r="I3312" i="1"/>
  <c r="I3311" i="1"/>
  <c r="I3310" i="1"/>
  <c r="I3309" i="1"/>
  <c r="I3307" i="1"/>
  <c r="I3296" i="1"/>
  <c r="I3295" i="1"/>
  <c r="I3294" i="1"/>
  <c r="I3293" i="1"/>
  <c r="I3287" i="1"/>
  <c r="I3285" i="1"/>
  <c r="I3283" i="1"/>
  <c r="I3280" i="1"/>
  <c r="I3276" i="1"/>
  <c r="I3270" i="1"/>
  <c r="I3268" i="1"/>
  <c r="I3266" i="1"/>
  <c r="I3256" i="1"/>
  <c r="I3247" i="1"/>
  <c r="I3241" i="1"/>
  <c r="I3215" i="1"/>
  <c r="I3212" i="1"/>
  <c r="I3209" i="1"/>
  <c r="I3204" i="1"/>
  <c r="I3193" i="1"/>
  <c r="I3187" i="1"/>
  <c r="I3179" i="1"/>
  <c r="I3178" i="1"/>
  <c r="I3177" i="1"/>
  <c r="I3176" i="1"/>
  <c r="I3175" i="1"/>
  <c r="I3174" i="1"/>
  <c r="I3173" i="1"/>
  <c r="I3165" i="1"/>
  <c r="I3163" i="1"/>
  <c r="I3159" i="1"/>
  <c r="I3145" i="1"/>
  <c r="I3139" i="1"/>
  <c r="I3137" i="1"/>
  <c r="I3133" i="1"/>
  <c r="I3128" i="1"/>
  <c r="I3123" i="1"/>
  <c r="I3119" i="1"/>
  <c r="I3115" i="1"/>
  <c r="I3112" i="1"/>
  <c r="I3104" i="1"/>
  <c r="I3096" i="1"/>
  <c r="I3090" i="1"/>
  <c r="I3069" i="1"/>
  <c r="I3066" i="1"/>
  <c r="I3061" i="1"/>
  <c r="I3050" i="1"/>
  <c r="I3044" i="1"/>
  <c r="I3019" i="1"/>
  <c r="I3014" i="1"/>
  <c r="I3009" i="1"/>
  <c r="I2998" i="1"/>
  <c r="I2992" i="1"/>
  <c r="I2976" i="1"/>
  <c r="I2975" i="1"/>
  <c r="I2974" i="1"/>
  <c r="I2966" i="1"/>
  <c r="I2953" i="1"/>
  <c r="I2947" i="1"/>
  <c r="I2943" i="1"/>
  <c r="I2935" i="1"/>
  <c r="I2931" i="1"/>
  <c r="I2928" i="1"/>
  <c r="I2925" i="1"/>
  <c r="I2921" i="1"/>
  <c r="I2915" i="1"/>
  <c r="I2909" i="1"/>
  <c r="I2885" i="1"/>
  <c r="I2882" i="1"/>
  <c r="I2878" i="1"/>
  <c r="I2872" i="1"/>
  <c r="I2862" i="1"/>
  <c r="I2856" i="1"/>
  <c r="I2840" i="1"/>
  <c r="I2839" i="1"/>
  <c r="I2832" i="1"/>
  <c r="I2830" i="1"/>
  <c r="I2825" i="1"/>
  <c r="I2814" i="1"/>
  <c r="I2810" i="1"/>
  <c r="I2802" i="1"/>
  <c r="I2799" i="1"/>
  <c r="I2793" i="1"/>
  <c r="I2767" i="1"/>
  <c r="I2761" i="1"/>
  <c r="I2754" i="1"/>
  <c r="I2751" i="1"/>
  <c r="I2747" i="1"/>
  <c r="I2741" i="1"/>
  <c r="I2737" i="1"/>
  <c r="I2729" i="1"/>
  <c r="I2725" i="1"/>
  <c r="I2716" i="1"/>
  <c r="I2710" i="1"/>
  <c r="I2707" i="1"/>
  <c r="I2701" i="1"/>
  <c r="I2698" i="1"/>
  <c r="I2694" i="1"/>
  <c r="I2688" i="1"/>
  <c r="I2664" i="1"/>
  <c r="I2660" i="1"/>
  <c r="I2656" i="1"/>
  <c r="I2651" i="1"/>
  <c r="I2640" i="1"/>
  <c r="I2634" i="1"/>
  <c r="I2613" i="1"/>
  <c r="I2609" i="1"/>
  <c r="I2603" i="1"/>
  <c r="I2592" i="1"/>
  <c r="I2586" i="1"/>
  <c r="I2567" i="1"/>
  <c r="I2563" i="1"/>
  <c r="I2557" i="1"/>
  <c r="I2546" i="1"/>
  <c r="I2540" i="1"/>
  <c r="I2527" i="1"/>
  <c r="I2526" i="1"/>
  <c r="I2519" i="1"/>
  <c r="I2516" i="1"/>
  <c r="I2511" i="1"/>
  <c r="I2500" i="1"/>
  <c r="I2494" i="1"/>
  <c r="I2473" i="1"/>
  <c r="I2470" i="1"/>
  <c r="I2465" i="1"/>
  <c r="I2454" i="1"/>
  <c r="I2449" i="1"/>
  <c r="I2428" i="1"/>
  <c r="I2425" i="1"/>
  <c r="I2420" i="1"/>
  <c r="I2409" i="1"/>
  <c r="I2403" i="1"/>
  <c r="I2385" i="1"/>
  <c r="I2381" i="1"/>
  <c r="I2374" i="1"/>
  <c r="I2363" i="1"/>
  <c r="I2357" i="1"/>
  <c r="I2338" i="1"/>
  <c r="I2337" i="1"/>
  <c r="I2336" i="1"/>
  <c r="I2332" i="1"/>
  <c r="I2328" i="1"/>
  <c r="I2327" i="1"/>
  <c r="I2326" i="1"/>
  <c r="I2325" i="1"/>
  <c r="I2324" i="1"/>
  <c r="I2323" i="1"/>
  <c r="I2322" i="1"/>
  <c r="I2321" i="1"/>
  <c r="I2319" i="1"/>
  <c r="I2317" i="1"/>
  <c r="I2316" i="1"/>
  <c r="I2315" i="1"/>
  <c r="I2314" i="1"/>
  <c r="I2313" i="1"/>
  <c r="I2311" i="1"/>
  <c r="I2299" i="1"/>
  <c r="I2298" i="1"/>
  <c r="I2282" i="1"/>
  <c r="I2277" i="1"/>
  <c r="I2270" i="1"/>
  <c r="I2264" i="1"/>
  <c r="I2262" i="1"/>
  <c r="I2255" i="1"/>
  <c r="I2250" i="1"/>
  <c r="I2244" i="1"/>
  <c r="I2222" i="1"/>
  <c r="I2219" i="1"/>
  <c r="I2214" i="1"/>
  <c r="I2203" i="1"/>
  <c r="I2197" i="1"/>
  <c r="I2180" i="1"/>
  <c r="I2177" i="1"/>
  <c r="I2172" i="1"/>
  <c r="I2161" i="1"/>
  <c r="I2156" i="1"/>
  <c r="I2139" i="1"/>
  <c r="I2136" i="1"/>
  <c r="I2130" i="1"/>
  <c r="I2119" i="1"/>
  <c r="I2113" i="1"/>
  <c r="I2096" i="1"/>
  <c r="I2093" i="1"/>
  <c r="I2088" i="1"/>
  <c r="I2077" i="1"/>
  <c r="I2072" i="1"/>
  <c r="I2056" i="1"/>
  <c r="I2053" i="1"/>
  <c r="I2048" i="1"/>
  <c r="I2037" i="1"/>
  <c r="I2031" i="1"/>
  <c r="I2014" i="1"/>
  <c r="I2008" i="1"/>
  <c r="I2004" i="1"/>
  <c r="I1998" i="1"/>
  <c r="I1987" i="1"/>
  <c r="I1981" i="1"/>
  <c r="I1965" i="1"/>
  <c r="I1962" i="1"/>
  <c r="I1945" i="1"/>
  <c r="I1939" i="1"/>
  <c r="I1922" i="1"/>
  <c r="I1918" i="1"/>
  <c r="I1913" i="1"/>
  <c r="I1902" i="1"/>
  <c r="I1896" i="1"/>
  <c r="I1880" i="1"/>
  <c r="I1877" i="1"/>
  <c r="I1872" i="1"/>
  <c r="I1861" i="1"/>
  <c r="I1855" i="1"/>
  <c r="I1838" i="1"/>
  <c r="I1835" i="1"/>
  <c r="I1830" i="1"/>
  <c r="I1819" i="1"/>
  <c r="I1813" i="1"/>
  <c r="I1796" i="1"/>
  <c r="I1793" i="1"/>
  <c r="I1788" i="1"/>
  <c r="I1777" i="1"/>
  <c r="I1771" i="1"/>
  <c r="I1755" i="1"/>
  <c r="I1752" i="1"/>
  <c r="I1747" i="1"/>
  <c r="I1736" i="1"/>
  <c r="I1730" i="1"/>
  <c r="I1713" i="1"/>
  <c r="I1710" i="1"/>
  <c r="I1703" i="1"/>
  <c r="I1692" i="1"/>
  <c r="I1686" i="1"/>
  <c r="I1668" i="1"/>
  <c r="I1667" i="1"/>
  <c r="I1666" i="1"/>
  <c r="I1658" i="1"/>
  <c r="I1654" i="1"/>
  <c r="I1653" i="1"/>
  <c r="I1652" i="1"/>
  <c r="I1651" i="1"/>
  <c r="I1650" i="1"/>
  <c r="I1649" i="1"/>
  <c r="I1648" i="1"/>
  <c r="I1647" i="1"/>
  <c r="I1645" i="1"/>
  <c r="I1643" i="1"/>
  <c r="I1642" i="1"/>
  <c r="I1641" i="1"/>
  <c r="I1640" i="1"/>
  <c r="I1639" i="1"/>
  <c r="I1637" i="1"/>
  <c r="I1625" i="1"/>
  <c r="I1624" i="1"/>
  <c r="I1617" i="1"/>
  <c r="I1613" i="1"/>
  <c r="I1609" i="1"/>
  <c r="I1600" i="1"/>
  <c r="I1597" i="1"/>
  <c r="I1595" i="1"/>
  <c r="I1588" i="1"/>
  <c r="I1584" i="1"/>
  <c r="I1578" i="1"/>
  <c r="I1556" i="1"/>
  <c r="I1552" i="1"/>
  <c r="I1547" i="1"/>
  <c r="I1536" i="1"/>
  <c r="I1531" i="1"/>
  <c r="I1510" i="1"/>
  <c r="I1505" i="1"/>
  <c r="I1494" i="1"/>
  <c r="I1488" i="1"/>
  <c r="I1467" i="1"/>
  <c r="I1464" i="1"/>
  <c r="I1459" i="1"/>
  <c r="I1448" i="1"/>
  <c r="I1442" i="1"/>
  <c r="I1425" i="1"/>
  <c r="I1422" i="1"/>
  <c r="I1417" i="1"/>
  <c r="I1407" i="1"/>
  <c r="I1401" i="1"/>
  <c r="I1384" i="1"/>
  <c r="I1381" i="1"/>
  <c r="I1376" i="1"/>
  <c r="I1366" i="1"/>
  <c r="I1360" i="1"/>
  <c r="I1343" i="1"/>
  <c r="I1340" i="1"/>
  <c r="I1335" i="1"/>
  <c r="I1324" i="1"/>
  <c r="I1318" i="1"/>
  <c r="I1301" i="1"/>
  <c r="I1298" i="1"/>
  <c r="I1293" i="1"/>
  <c r="I1282" i="1"/>
  <c r="I1276" i="1"/>
  <c r="I1259" i="1"/>
  <c r="I1256" i="1"/>
  <c r="I1251" i="1"/>
  <c r="I1241" i="1"/>
  <c r="I1235" i="1"/>
  <c r="I1218" i="1"/>
  <c r="I1215" i="1"/>
  <c r="I1210" i="1"/>
  <c r="I1200" i="1"/>
  <c r="I1194" i="1"/>
  <c r="I1177" i="1"/>
  <c r="I1174" i="1"/>
  <c r="I1169" i="1"/>
  <c r="I1158" i="1"/>
  <c r="I1152" i="1"/>
  <c r="I1135" i="1"/>
  <c r="I1132" i="1"/>
  <c r="I1127" i="1"/>
  <c r="I1117" i="1"/>
  <c r="I1111" i="1"/>
  <c r="I1094" i="1"/>
  <c r="I1091" i="1"/>
  <c r="I1086" i="1"/>
  <c r="I1076" i="1"/>
  <c r="I1070" i="1"/>
  <c r="I1053" i="1"/>
  <c r="I1050" i="1"/>
  <c r="I1045" i="1"/>
  <c r="I1035" i="1"/>
  <c r="I1029" i="1"/>
  <c r="I1012" i="1"/>
  <c r="I1009" i="1"/>
  <c r="I1004" i="1"/>
  <c r="I993" i="1"/>
  <c r="I987" i="1"/>
  <c r="I970" i="1"/>
  <c r="I967" i="1"/>
  <c r="I962" i="1"/>
  <c r="I952" i="1"/>
  <c r="I946" i="1"/>
  <c r="I929" i="1"/>
  <c r="I924" i="1"/>
  <c r="I914" i="1"/>
  <c r="I908" i="1"/>
  <c r="I891" i="1"/>
  <c r="I888" i="1"/>
  <c r="I883" i="1"/>
  <c r="I873" i="1"/>
  <c r="I867" i="1"/>
  <c r="I850" i="1"/>
  <c r="I845" i="1"/>
  <c r="I835" i="1"/>
  <c r="I829" i="1"/>
  <c r="I812" i="1"/>
  <c r="I808" i="1"/>
  <c r="I803" i="1"/>
  <c r="I793" i="1"/>
  <c r="I787" i="1"/>
  <c r="I770" i="1"/>
  <c r="I767" i="1"/>
  <c r="I762" i="1"/>
  <c r="I753" i="1"/>
  <c r="I747" i="1"/>
  <c r="I730" i="1"/>
  <c r="I727" i="1"/>
  <c r="I722" i="1"/>
  <c r="I712" i="1"/>
  <c r="I706" i="1"/>
  <c r="I689" i="1"/>
  <c r="I686" i="1"/>
  <c r="I681" i="1"/>
  <c r="I672" i="1"/>
  <c r="I666" i="1"/>
  <c r="I649" i="1"/>
  <c r="I646" i="1"/>
  <c r="I641" i="1"/>
  <c r="I631" i="1"/>
  <c r="I625" i="1"/>
  <c r="I608" i="1"/>
  <c r="I605" i="1"/>
  <c r="I600" i="1"/>
  <c r="I589" i="1"/>
  <c r="I583" i="1"/>
  <c r="I566" i="1"/>
  <c r="I563" i="1"/>
  <c r="I558" i="1"/>
  <c r="I548" i="1"/>
  <c r="I542" i="1"/>
  <c r="I525" i="1"/>
  <c r="I522" i="1"/>
  <c r="I517" i="1"/>
  <c r="I507" i="1"/>
  <c r="I501" i="1"/>
  <c r="I484" i="1"/>
  <c r="I480" i="1"/>
  <c r="I473" i="1"/>
  <c r="I462" i="1"/>
  <c r="I456" i="1"/>
  <c r="I439" i="1"/>
  <c r="I434" i="1"/>
  <c r="I424" i="1"/>
  <c r="I418" i="1"/>
  <c r="I401" i="1"/>
  <c r="I396" i="1"/>
  <c r="I385" i="1"/>
  <c r="I379" i="1"/>
  <c r="I362" i="1"/>
  <c r="I359" i="1"/>
  <c r="I354" i="1"/>
  <c r="I343" i="1"/>
  <c r="I337" i="1"/>
  <c r="I320" i="1"/>
  <c r="I316" i="1"/>
  <c r="I311" i="1"/>
  <c r="I301" i="1"/>
  <c r="I295" i="1"/>
  <c r="I278" i="1"/>
  <c r="I275" i="1"/>
  <c r="I270" i="1"/>
  <c r="I260" i="1"/>
  <c r="I254" i="1"/>
  <c r="I237" i="1"/>
  <c r="I232" i="1"/>
  <c r="I221" i="1"/>
  <c r="I215" i="1"/>
  <c r="I198" i="1"/>
  <c r="I195" i="1"/>
  <c r="I190" i="1"/>
  <c r="I181" i="1"/>
  <c r="I175" i="1"/>
  <c r="I158" i="1"/>
  <c r="I155" i="1"/>
  <c r="I150" i="1"/>
  <c r="I140" i="1"/>
  <c r="I134" i="1"/>
  <c r="I117" i="1"/>
  <c r="I114" i="1"/>
  <c r="I109" i="1"/>
  <c r="I98" i="1"/>
  <c r="I92" i="1"/>
  <c r="I75" i="1"/>
  <c r="I72" i="1"/>
  <c r="I67" i="1"/>
  <c r="I57" i="1"/>
  <c r="I51" i="1"/>
  <c r="I33" i="1"/>
  <c r="I32" i="1"/>
  <c r="I28" i="1"/>
  <c r="I24" i="1"/>
  <c r="I23" i="1"/>
  <c r="I22" i="1"/>
  <c r="I21" i="1"/>
  <c r="I20" i="1"/>
  <c r="I19" i="1"/>
  <c r="I18" i="1"/>
  <c r="I17" i="1"/>
  <c r="I15" i="1"/>
  <c r="I13" i="1"/>
  <c r="I12" i="1"/>
  <c r="I11" i="1"/>
  <c r="I10" i="1"/>
  <c r="I9" i="1"/>
  <c r="I7" i="1"/>
  <c r="AZ376" i="1" l="1"/>
  <c r="AE1067" i="1"/>
  <c r="AZ1439" i="1"/>
  <c r="J1852" i="1"/>
  <c r="AZ251" i="1"/>
  <c r="AZ131" i="1"/>
  <c r="AZ161" i="1" s="1"/>
  <c r="AZ4307" i="1"/>
  <c r="J1893" i="1"/>
  <c r="AE2583" i="1"/>
  <c r="AE131" i="1"/>
  <c r="BT1721" i="1"/>
  <c r="BE2339" i="1"/>
  <c r="O1478" i="1"/>
  <c r="J1191" i="1"/>
  <c r="O2843" i="1"/>
  <c r="O2846" i="1" s="1"/>
  <c r="AE1978" i="1"/>
  <c r="AZ1315" i="1"/>
  <c r="AZ826" i="1"/>
  <c r="BF3340" i="1"/>
  <c r="AE1810" i="1"/>
  <c r="AE1841" i="1" s="1"/>
  <c r="AE3936" i="1"/>
  <c r="AE1273" i="1"/>
  <c r="AE4581" i="1"/>
  <c r="BF3476" i="1"/>
  <c r="AZ1978" i="1"/>
  <c r="AZ943" i="1"/>
  <c r="AZ3549" i="1"/>
  <c r="AZ2110" i="1"/>
  <c r="AZ2194" i="1"/>
  <c r="AZ212" i="1"/>
  <c r="AE1936" i="1"/>
  <c r="AG27" i="1"/>
  <c r="AG26" i="1" s="1"/>
  <c r="BC27" i="1"/>
  <c r="BC26" i="1" s="1"/>
  <c r="BL2331" i="1"/>
  <c r="BL2330" i="1" s="1"/>
  <c r="V27" i="1"/>
  <c r="V26" i="1" s="1"/>
  <c r="BM27" i="1"/>
  <c r="BM26" i="1" s="1"/>
  <c r="J3891" i="1"/>
  <c r="AK4666" i="1"/>
  <c r="AK3435" i="1"/>
  <c r="AK1852" i="1"/>
  <c r="AK4626" i="1"/>
  <c r="AK4655" i="1" s="1"/>
  <c r="AK4263" i="1"/>
  <c r="AE864" i="1"/>
  <c r="AK744" i="1"/>
  <c r="AK864" i="1"/>
  <c r="AK1232" i="1"/>
  <c r="AK622" i="1"/>
  <c r="AK652" i="1" s="1"/>
  <c r="AK3668" i="1"/>
  <c r="AK1936" i="1"/>
  <c r="AK1967" i="1" s="1"/>
  <c r="AK172" i="1"/>
  <c r="BF3364" i="1"/>
  <c r="BF1893" i="1"/>
  <c r="BF1925" i="1" s="1"/>
  <c r="BF2583" i="1"/>
  <c r="BF2110" i="1"/>
  <c r="BF2537" i="1"/>
  <c r="BF943" i="1"/>
  <c r="BF703" i="1"/>
  <c r="BF4489" i="1"/>
  <c r="BF4352" i="1"/>
  <c r="BF3609" i="1"/>
  <c r="BF744" i="1"/>
  <c r="AK442" i="1"/>
  <c r="AG4075" i="1"/>
  <c r="AG4079" i="1" s="1"/>
  <c r="AG4080" i="1" s="1"/>
  <c r="O3027" i="1"/>
  <c r="O3028" i="1" s="1"/>
  <c r="BE3350" i="1"/>
  <c r="BE3358" i="1" s="1"/>
  <c r="AQ2571" i="1"/>
  <c r="AE2058" i="1"/>
  <c r="O3031" i="1"/>
  <c r="O3034" i="1" s="1"/>
  <c r="BT3031" i="1"/>
  <c r="AF2017" i="1"/>
  <c r="AF2021" i="1" s="1"/>
  <c r="AF2022" i="1" s="1"/>
  <c r="AE2400" i="1"/>
  <c r="AZ3476" i="1"/>
  <c r="Y2017" i="1"/>
  <c r="Y2021" i="1" s="1"/>
  <c r="Y2022" i="1" s="1"/>
  <c r="L4075" i="1"/>
  <c r="L4079" i="1" s="1"/>
  <c r="L4080" i="1" s="1"/>
  <c r="AE3755" i="1"/>
  <c r="AE3789" i="1" s="1"/>
  <c r="AE3793" i="1" s="1"/>
  <c r="AZ4626" i="1"/>
  <c r="AZ4666" i="1"/>
  <c r="O3228" i="1"/>
  <c r="O3231" i="1" s="1"/>
  <c r="Z4075" i="1"/>
  <c r="Z4079" i="1" s="1"/>
  <c r="Z4080" i="1" s="1"/>
  <c r="Q3340" i="1"/>
  <c r="Q3339" i="1" s="1"/>
  <c r="AM3340" i="1"/>
  <c r="AM3339" i="1" s="1"/>
  <c r="AH3340" i="1"/>
  <c r="AH3339" i="1" s="1"/>
  <c r="AP3327" i="1"/>
  <c r="AP3326" i="1" s="1"/>
  <c r="BB4075" i="1"/>
  <c r="BB4079" i="1" s="1"/>
  <c r="BB4080" i="1" s="1"/>
  <c r="J3980" i="1"/>
  <c r="J4013" i="1" s="1"/>
  <c r="J4038" i="1"/>
  <c r="J2400" i="1"/>
  <c r="J1936" i="1"/>
  <c r="J2537" i="1"/>
  <c r="J2354" i="1"/>
  <c r="J1661" i="1"/>
  <c r="J131" i="1"/>
  <c r="J3800" i="1"/>
  <c r="P1810" i="1"/>
  <c r="J4307" i="1"/>
  <c r="J1768" i="1"/>
  <c r="J1799" i="1" s="1"/>
  <c r="J1803" i="1" s="1"/>
  <c r="J864" i="1"/>
  <c r="J894" i="1" s="1"/>
  <c r="J898" i="1" s="1"/>
  <c r="BT2896" i="1"/>
  <c r="AZ365" i="1"/>
  <c r="AK1882" i="1"/>
  <c r="AK2631" i="1"/>
  <c r="AE4540" i="1"/>
  <c r="AE3476" i="1"/>
  <c r="AE3504" i="1" s="1"/>
  <c r="AE1232" i="1"/>
  <c r="AE3800" i="1"/>
  <c r="AE943" i="1"/>
  <c r="AE784" i="1"/>
  <c r="AE4220" i="1"/>
  <c r="AE4252" i="1" s="1"/>
  <c r="AE4256" i="1" s="1"/>
  <c r="AE1026" i="1"/>
  <c r="AZ1727" i="1"/>
  <c r="BF498" i="1"/>
  <c r="AZ3800" i="1"/>
  <c r="AZ1893" i="1"/>
  <c r="AZ1925" i="1" s="1"/>
  <c r="AZ3713" i="1"/>
  <c r="AZ4263" i="1"/>
  <c r="AZ622" i="1"/>
  <c r="AZ2446" i="1"/>
  <c r="AZ2476" i="1" s="1"/>
  <c r="X3316" i="1"/>
  <c r="Z27" i="1"/>
  <c r="Z26" i="1" s="1"/>
  <c r="AK1357" i="1"/>
  <c r="AK89" i="1"/>
  <c r="AK120" i="1" s="1"/>
  <c r="AK4084" i="1"/>
  <c r="AK2537" i="1"/>
  <c r="AK1893" i="1"/>
  <c r="AK1925" i="1" s="1"/>
  <c r="AK1315" i="1"/>
  <c r="AK1067" i="1"/>
  <c r="AK2354" i="1"/>
  <c r="AK1273" i="1"/>
  <c r="AK1304" i="1" s="1"/>
  <c r="AK784" i="1"/>
  <c r="X1657" i="1"/>
  <c r="X1656" i="1" s="1"/>
  <c r="P1398" i="1"/>
  <c r="P4130" i="1"/>
  <c r="P3713" i="1"/>
  <c r="P4540" i="1"/>
  <c r="P3846" i="1"/>
  <c r="P3668" i="1"/>
  <c r="P376" i="1"/>
  <c r="P404" i="1" s="1"/>
  <c r="P4489" i="1"/>
  <c r="J4540" i="1"/>
  <c r="AA2439" i="1"/>
  <c r="AA2436" i="1"/>
  <c r="AR1657" i="1"/>
  <c r="AR1656" i="1" s="1"/>
  <c r="BF131" i="1"/>
  <c r="BF1026" i="1"/>
  <c r="BF4307" i="1"/>
  <c r="BF4341" i="1" s="1"/>
  <c r="BF3800" i="1"/>
  <c r="AE1757" i="1"/>
  <c r="BF2028" i="1"/>
  <c r="BF1191" i="1"/>
  <c r="BF1232" i="1"/>
  <c r="BF1262" i="1" s="1"/>
  <c r="BF864" i="1"/>
  <c r="AZ3980" i="1"/>
  <c r="AZ4013" i="1" s="1"/>
  <c r="AZ4017" i="1" s="1"/>
  <c r="AJ3031" i="1"/>
  <c r="AJ3034" i="1" s="1"/>
  <c r="AR4075" i="1"/>
  <c r="AR4079" i="1" s="1"/>
  <c r="AR4080" i="1" s="1"/>
  <c r="BF251" i="1"/>
  <c r="BF784" i="1"/>
  <c r="BF3846" i="1"/>
  <c r="P3238" i="1"/>
  <c r="BF580" i="1"/>
  <c r="BF611" i="1" s="1"/>
  <c r="AJ3027" i="1"/>
  <c r="AJ3028" i="1" s="1"/>
  <c r="K4075" i="1"/>
  <c r="BF4174" i="1"/>
  <c r="BF984" i="1"/>
  <c r="AU487" i="1"/>
  <c r="AU491" i="1" s="1"/>
  <c r="AU492" i="1" s="1"/>
  <c r="BF3515" i="1"/>
  <c r="BF453" i="1"/>
  <c r="BF4130" i="1"/>
  <c r="AJ2843" i="1"/>
  <c r="AJ2846" i="1" s="1"/>
  <c r="J4489" i="1"/>
  <c r="AE4626" i="1"/>
  <c r="P2446" i="1"/>
  <c r="BT1433" i="1"/>
  <c r="BT1432" i="1"/>
  <c r="AD3346" i="1"/>
  <c r="AE453" i="1"/>
  <c r="J1810" i="1"/>
  <c r="J1841" i="1" s="1"/>
  <c r="BT696" i="1"/>
  <c r="BT697" i="1"/>
  <c r="J251" i="1"/>
  <c r="AV2331" i="1"/>
  <c r="AV2330" i="1" s="1"/>
  <c r="AZ1108" i="1"/>
  <c r="BT2620" i="1"/>
  <c r="AS2331" i="1"/>
  <c r="AS2330" i="1" s="1"/>
  <c r="AJ4704" i="1"/>
  <c r="AY3402" i="1"/>
  <c r="AY3330" i="1"/>
  <c r="I3402" i="1"/>
  <c r="I3330" i="1"/>
  <c r="AD3402" i="1"/>
  <c r="AD3330" i="1"/>
  <c r="AE3515" i="1"/>
  <c r="AE4174" i="1"/>
  <c r="P48" i="1"/>
  <c r="J1398" i="1"/>
  <c r="BF1661" i="1"/>
  <c r="AZ1810" i="1"/>
  <c r="Q3424" i="1"/>
  <c r="Q3428" i="1" s="1"/>
  <c r="Q3429" i="1" s="1"/>
  <c r="AE4263" i="1"/>
  <c r="AE905" i="1"/>
  <c r="AE932" i="1" s="1"/>
  <c r="AE4352" i="1"/>
  <c r="J4626" i="1"/>
  <c r="P3364" i="1"/>
  <c r="J744" i="1"/>
  <c r="J4666" i="1"/>
  <c r="J2110" i="1"/>
  <c r="AK3609" i="1"/>
  <c r="AK1661" i="1"/>
  <c r="AE1357" i="1"/>
  <c r="AP3340" i="1"/>
  <c r="AP3339" i="1" s="1"/>
  <c r="P663" i="1"/>
  <c r="P2110" i="1"/>
  <c r="AE973" i="1"/>
  <c r="AE977" i="1" s="1"/>
  <c r="P4263" i="1"/>
  <c r="P905" i="1"/>
  <c r="AK453" i="1"/>
  <c r="AK2225" i="1"/>
  <c r="K3327" i="1"/>
  <c r="K3326" i="1" s="1"/>
  <c r="R27" i="1"/>
  <c r="R26" i="1" s="1"/>
  <c r="J1346" i="1"/>
  <c r="J1350" i="1" s="1"/>
  <c r="AK2058" i="1"/>
  <c r="AF4075" i="1"/>
  <c r="AF4079" i="1" s="1"/>
  <c r="AF4080" i="1" s="1"/>
  <c r="BH27" i="1"/>
  <c r="BH26" i="1" s="1"/>
  <c r="P212" i="1"/>
  <c r="P240" i="1" s="1"/>
  <c r="V1657" i="1"/>
  <c r="V1656" i="1" s="1"/>
  <c r="P4220" i="1"/>
  <c r="P4252" i="1" s="1"/>
  <c r="AK1727" i="1"/>
  <c r="AK3800" i="1"/>
  <c r="BF4220" i="1"/>
  <c r="BF4252" i="1" s="1"/>
  <c r="BF2354" i="1"/>
  <c r="AZ1273" i="1"/>
  <c r="P4038" i="1"/>
  <c r="AK4489" i="1"/>
  <c r="AK4529" i="1" s="1"/>
  <c r="AK2110" i="1"/>
  <c r="AK905" i="1"/>
  <c r="AK932" i="1" s="1"/>
  <c r="AU3340" i="1"/>
  <c r="AU3339" i="1" s="1"/>
  <c r="AK3515" i="1"/>
  <c r="AK3549" i="1" s="1"/>
  <c r="P2153" i="1"/>
  <c r="J2058" i="1"/>
  <c r="P580" i="1"/>
  <c r="AK2446" i="1"/>
  <c r="AK3891" i="1"/>
  <c r="P334" i="1"/>
  <c r="AE3980" i="1"/>
  <c r="AE4013" i="1" s="1"/>
  <c r="AE4017" i="1" s="1"/>
  <c r="AE292" i="1"/>
  <c r="AE323" i="1" s="1"/>
  <c r="O2345" i="1"/>
  <c r="O2896" i="1"/>
  <c r="O2899" i="1" s="1"/>
  <c r="BE2843" i="1"/>
  <c r="BE2846" i="1" s="1"/>
  <c r="AE1893" i="1"/>
  <c r="AE1925" i="1" s="1"/>
  <c r="AE1929" i="1" s="1"/>
  <c r="BT4701" i="1"/>
  <c r="BT4700" i="1"/>
  <c r="BE2343" i="1"/>
  <c r="BT2843" i="1"/>
  <c r="J4130" i="1"/>
  <c r="J4163" i="1" s="1"/>
  <c r="P2537" i="1"/>
  <c r="J984" i="1"/>
  <c r="J1015" i="1" s="1"/>
  <c r="AE744" i="1"/>
  <c r="AE2354" i="1"/>
  <c r="AE3846" i="1"/>
  <c r="AE3340" i="1"/>
  <c r="AE539" i="1"/>
  <c r="AZ1936" i="1"/>
  <c r="AZ784" i="1"/>
  <c r="AZ815" i="1" s="1"/>
  <c r="AZ3364" i="1"/>
  <c r="BF1852" i="1"/>
  <c r="BF1882" i="1" s="1"/>
  <c r="AZ1357" i="1"/>
  <c r="BT4575" i="1"/>
  <c r="BT4574" i="1"/>
  <c r="P4626" i="1"/>
  <c r="BF4038" i="1"/>
  <c r="BK2331" i="1"/>
  <c r="BK2330" i="1" s="1"/>
  <c r="AN3340" i="1"/>
  <c r="AN3339" i="1" s="1"/>
  <c r="AH1657" i="1"/>
  <c r="AH1656" i="1" s="1"/>
  <c r="BF4540" i="1"/>
  <c r="AE1346" i="1"/>
  <c r="P1925" i="1"/>
  <c r="BO3327" i="1"/>
  <c r="BO3326" i="1" s="1"/>
  <c r="AL1657" i="1"/>
  <c r="AL1656" i="1" s="1"/>
  <c r="AR2017" i="1"/>
  <c r="AR2021" i="1" s="1"/>
  <c r="AR2022" i="1" s="1"/>
  <c r="P1428" i="1"/>
  <c r="P703" i="1"/>
  <c r="BF1398" i="1"/>
  <c r="AK3476" i="1"/>
  <c r="BF1768" i="1"/>
  <c r="BF3980" i="1"/>
  <c r="AZ4696" i="1"/>
  <c r="W27" i="1"/>
  <c r="W26" i="1" s="1"/>
  <c r="AF27" i="1"/>
  <c r="AF26" i="1" s="1"/>
  <c r="AK539" i="1"/>
  <c r="AK569" i="1" s="1"/>
  <c r="AK1799" i="1"/>
  <c r="AK1810" i="1"/>
  <c r="BF4666" i="1"/>
  <c r="BF376" i="1"/>
  <c r="BF1810" i="1"/>
  <c r="AE1304" i="1"/>
  <c r="AE1308" i="1" s="1"/>
  <c r="J1683" i="1"/>
  <c r="J1716" i="1" s="1"/>
  <c r="J1720" i="1" s="1"/>
  <c r="Q4252" i="1"/>
  <c r="Q4256" i="1" s="1"/>
  <c r="Q4257" i="1" s="1"/>
  <c r="BT1674" i="1"/>
  <c r="J3668" i="1"/>
  <c r="BT3794" i="1"/>
  <c r="BT3793" i="1"/>
  <c r="BT778" i="1"/>
  <c r="BT777" i="1"/>
  <c r="P3560" i="1"/>
  <c r="BT1309" i="1"/>
  <c r="BT1308" i="1"/>
  <c r="BE2345" i="1"/>
  <c r="BT1677" i="1"/>
  <c r="BT409" i="1"/>
  <c r="BT408" i="1"/>
  <c r="BT1226" i="1"/>
  <c r="BT1225" i="1"/>
  <c r="BT3974" i="1"/>
  <c r="BT3973" i="1"/>
  <c r="BT39" i="1"/>
  <c r="BT38" i="1"/>
  <c r="BT1804" i="1"/>
  <c r="BT1803" i="1"/>
  <c r="BT4483" i="1"/>
  <c r="BT4482" i="1"/>
  <c r="BT978" i="1"/>
  <c r="BT977" i="1"/>
  <c r="BT1143" i="1"/>
  <c r="BT1142" i="1"/>
  <c r="BT2982" i="1"/>
  <c r="BT2979" i="1"/>
  <c r="BT4018" i="1"/>
  <c r="BT4017" i="1"/>
  <c r="BT3358" i="1"/>
  <c r="BT3350" i="1"/>
  <c r="BT1102" i="1"/>
  <c r="BT1101" i="1"/>
  <c r="BT1846" i="1"/>
  <c r="BT1845" i="1"/>
  <c r="BT4080" i="1"/>
  <c r="BT4079" i="1"/>
  <c r="BT2393" i="1"/>
  <c r="BT2392" i="1"/>
  <c r="BT2234" i="1"/>
  <c r="BT2231" i="1"/>
  <c r="BT3225" i="1"/>
  <c r="BT3224" i="1"/>
  <c r="BT1351" i="1"/>
  <c r="BT1350" i="1"/>
  <c r="BT4126" i="1"/>
  <c r="BT4125" i="1"/>
  <c r="BT4707" i="1"/>
  <c r="BT4704" i="1"/>
  <c r="BT2678" i="1"/>
  <c r="BT2675" i="1"/>
  <c r="BT3231" i="1"/>
  <c r="BT3228" i="1"/>
  <c r="BT1565" i="1"/>
  <c r="BT1564" i="1"/>
  <c r="BT4749" i="1"/>
  <c r="BT2104" i="1"/>
  <c r="BT2103" i="1"/>
  <c r="BT2672" i="1"/>
  <c r="BT2671" i="1"/>
  <c r="BT2339" i="1"/>
  <c r="BT1392" i="1"/>
  <c r="BT1391" i="1"/>
  <c r="BT1185" i="1"/>
  <c r="BT1184" i="1"/>
  <c r="BT1568" i="1"/>
  <c r="BT1566" i="1"/>
  <c r="BT4746" i="1"/>
  <c r="BT4745" i="1"/>
  <c r="BT3648" i="1"/>
  <c r="BT3647" i="1"/>
  <c r="BT3509" i="1"/>
  <c r="BT3508" i="1"/>
  <c r="AT16" i="1"/>
  <c r="BM3316" i="1"/>
  <c r="BM3305" i="1" s="1"/>
  <c r="BH1646" i="1"/>
  <c r="BB2320" i="1"/>
  <c r="K2017" i="1"/>
  <c r="AT3327" i="1"/>
  <c r="AT3326" i="1" s="1"/>
  <c r="AM3327" i="1"/>
  <c r="AM3326" i="1" s="1"/>
  <c r="AF2888" i="1"/>
  <c r="N3023" i="1"/>
  <c r="AG1657" i="1"/>
  <c r="AG1656" i="1" s="1"/>
  <c r="AE2331" i="1"/>
  <c r="AE2330" i="1" s="1"/>
  <c r="O4704" i="1"/>
  <c r="AZ3340" i="1"/>
  <c r="AZ3339" i="1" s="1"/>
  <c r="AJ1478" i="1"/>
  <c r="AJ1568" i="1" s="1"/>
  <c r="BP2575" i="1"/>
  <c r="BP2576" i="1" s="1"/>
  <c r="BM2331" i="1"/>
  <c r="BM2330" i="1" s="1"/>
  <c r="AE1852" i="1"/>
  <c r="AE4444" i="1"/>
  <c r="AE4478" i="1" s="1"/>
  <c r="BE2892" i="1"/>
  <c r="BE2893" i="1" s="1"/>
  <c r="AE415" i="1"/>
  <c r="AE4307" i="1"/>
  <c r="AE4341" i="1" s="1"/>
  <c r="AE4345" i="1" s="1"/>
  <c r="J3755" i="1"/>
  <c r="J3789" i="1" s="1"/>
  <c r="J334" i="1"/>
  <c r="J365" i="1" s="1"/>
  <c r="J2194" i="1"/>
  <c r="J2225" i="1" s="1"/>
  <c r="J1273" i="1"/>
  <c r="J1304" i="1" s="1"/>
  <c r="J212" i="1"/>
  <c r="AE3364" i="1"/>
  <c r="AE1661" i="1"/>
  <c r="BK2575" i="1"/>
  <c r="BK2576" i="1" s="1"/>
  <c r="BK2577" i="1"/>
  <c r="AV27" i="1"/>
  <c r="AV26" i="1" s="1"/>
  <c r="BD27" i="1"/>
  <c r="BD26" i="1" s="1"/>
  <c r="BL1657" i="1"/>
  <c r="BL1656" i="1" s="1"/>
  <c r="AS3340" i="1"/>
  <c r="AS3339" i="1" s="1"/>
  <c r="AQ27" i="1"/>
  <c r="AQ26" i="1" s="1"/>
  <c r="AH27" i="1"/>
  <c r="AH26" i="1" s="1"/>
  <c r="AI3340" i="1"/>
  <c r="AI3339" i="1" s="1"/>
  <c r="BO27" i="1"/>
  <c r="BO26" i="1" s="1"/>
  <c r="P2194" i="1"/>
  <c r="P1727" i="1"/>
  <c r="P1757" i="1" s="1"/>
  <c r="AK251" i="1"/>
  <c r="AK281" i="1" s="1"/>
  <c r="J1470" i="1"/>
  <c r="J1474" i="1" s="1"/>
  <c r="BJ4075" i="1"/>
  <c r="BJ4079" i="1" s="1"/>
  <c r="BJ4080" i="1" s="1"/>
  <c r="BO2017" i="1"/>
  <c r="O2776" i="1"/>
  <c r="O2777" i="1" s="1"/>
  <c r="P3515" i="1"/>
  <c r="P3549" i="1" s="1"/>
  <c r="P3755" i="1"/>
  <c r="P1978" i="1"/>
  <c r="AK3980" i="1"/>
  <c r="AK1470" i="1"/>
  <c r="AK1474" i="1" s="1"/>
  <c r="AZ1683" i="1"/>
  <c r="O2780" i="1"/>
  <c r="O2783" i="1" s="1"/>
  <c r="AJ2979" i="1"/>
  <c r="AJ2982" i="1" s="1"/>
  <c r="AK4444" i="1"/>
  <c r="AE2476" i="1"/>
  <c r="O1677" i="1"/>
  <c r="AK2069" i="1"/>
  <c r="AK1978" i="1"/>
  <c r="AK703" i="1"/>
  <c r="AK212" i="1"/>
  <c r="AK1108" i="1"/>
  <c r="BH4075" i="1"/>
  <c r="BH4079" i="1" s="1"/>
  <c r="BH4080" i="1" s="1"/>
  <c r="P1108" i="1"/>
  <c r="P1138" i="1" s="1"/>
  <c r="BI4075" i="1"/>
  <c r="AK1398" i="1"/>
  <c r="AK1428" i="1" s="1"/>
  <c r="AK3560" i="1"/>
  <c r="O1673" i="1"/>
  <c r="O1674" i="1" s="1"/>
  <c r="K2142" i="1"/>
  <c r="K2146" i="1" s="1"/>
  <c r="K2147" i="1" s="1"/>
  <c r="P4444" i="1"/>
  <c r="P4478" i="1" s="1"/>
  <c r="X4075" i="1"/>
  <c r="X4079" i="1" s="1"/>
  <c r="X4080" i="1" s="1"/>
  <c r="P1716" i="1"/>
  <c r="P1304" i="1"/>
  <c r="P1560" i="1"/>
  <c r="BA3023" i="1"/>
  <c r="P2400" i="1"/>
  <c r="P2432" i="1" s="1"/>
  <c r="AK2153" i="1"/>
  <c r="AK2183" i="1" s="1"/>
  <c r="BN2017" i="1"/>
  <c r="BN2021" i="1" s="1"/>
  <c r="BN2022" i="1" s="1"/>
  <c r="BM2017" i="1"/>
  <c r="BM2021" i="1" s="1"/>
  <c r="BM2022" i="1" s="1"/>
  <c r="AJ2776" i="1"/>
  <c r="AJ2777" i="1" s="1"/>
  <c r="AJ3350" i="1"/>
  <c r="AJ3354" i="1" s="1"/>
  <c r="AJ3355" i="1" s="1"/>
  <c r="BE34" i="1"/>
  <c r="BE42" i="1" s="1"/>
  <c r="BA2320" i="1"/>
  <c r="BA2309" i="1" s="1"/>
  <c r="BE4704" i="1"/>
  <c r="BE3228" i="1"/>
  <c r="BE3231" i="1" s="1"/>
  <c r="S2388" i="1"/>
  <c r="AG2331" i="1"/>
  <c r="AG2330" i="1" s="1"/>
  <c r="AI2888" i="1"/>
  <c r="BO3023" i="1"/>
  <c r="BK2388" i="1"/>
  <c r="BK2392" i="1" s="1"/>
  <c r="AO2320" i="1"/>
  <c r="BJ2667" i="1"/>
  <c r="BM2320" i="1"/>
  <c r="BN27" i="1"/>
  <c r="BN26" i="1" s="1"/>
  <c r="AM1657" i="1"/>
  <c r="AM1656" i="1" s="1"/>
  <c r="AL27" i="1"/>
  <c r="AL26" i="1" s="1"/>
  <c r="AH1620" i="1"/>
  <c r="BE1629" i="1"/>
  <c r="BE2234" i="1" s="1"/>
  <c r="Q1564" i="1"/>
  <c r="Q1565" i="1" s="1"/>
  <c r="BG3023" i="1"/>
  <c r="BE2303" i="1"/>
  <c r="AV1646" i="1"/>
  <c r="AA1657" i="1"/>
  <c r="AA1656" i="1" s="1"/>
  <c r="AQ3424" i="1"/>
  <c r="AQ3428" i="1" s="1"/>
  <c r="AQ3429" i="1" s="1"/>
  <c r="BN2142" i="1"/>
  <c r="AU2331" i="1"/>
  <c r="AU2330" i="1" s="1"/>
  <c r="BN1646" i="1"/>
  <c r="Q1566" i="1"/>
  <c r="X2320" i="1"/>
  <c r="AP2620" i="1"/>
  <c r="AP2621" i="1" s="1"/>
  <c r="BI2388" i="1"/>
  <c r="BC2888" i="1"/>
  <c r="BC3424" i="1"/>
  <c r="BC3428" i="1" s="1"/>
  <c r="BC3429" i="1" s="1"/>
  <c r="BE1568" i="1"/>
  <c r="AL2331" i="1"/>
  <c r="AL2330" i="1" s="1"/>
  <c r="AV1566" i="1"/>
  <c r="AS3023" i="1"/>
  <c r="BE2675" i="1"/>
  <c r="BE2678" i="1" s="1"/>
  <c r="BE2780" i="1"/>
  <c r="BE2783" i="1" s="1"/>
  <c r="O42" i="1"/>
  <c r="AI2439" i="1"/>
  <c r="BE1677" i="1"/>
  <c r="BE1673" i="1"/>
  <c r="BE1674" i="1" s="1"/>
  <c r="AJ2339" i="1"/>
  <c r="AJ1673" i="1"/>
  <c r="AJ1674" i="1" s="1"/>
  <c r="AN3424" i="1"/>
  <c r="O1629" i="1"/>
  <c r="O2234" i="1" s="1"/>
  <c r="BE2393" i="1"/>
  <c r="BE3299" i="1"/>
  <c r="BE2348" i="1"/>
  <c r="Y3424" i="1"/>
  <c r="AM2331" i="1"/>
  <c r="AM2330" i="1" s="1"/>
  <c r="AL2017" i="1"/>
  <c r="AL2021" i="1" s="1"/>
  <c r="AL2022" i="1" s="1"/>
  <c r="O3358" i="1"/>
  <c r="U2888" i="1"/>
  <c r="AL2388" i="1"/>
  <c r="R1657" i="1"/>
  <c r="R1656" i="1" s="1"/>
  <c r="AF2331" i="1"/>
  <c r="AF2330" i="1" s="1"/>
  <c r="AA2331" i="1"/>
  <c r="AA2330" i="1" s="1"/>
  <c r="BE3354" i="1"/>
  <c r="BE3355" i="1" s="1"/>
  <c r="AJ3299" i="1"/>
  <c r="AJ4707" i="1" s="1"/>
  <c r="AY90" i="1"/>
  <c r="AY236" i="1"/>
  <c r="AY293" i="1"/>
  <c r="AY387" i="1"/>
  <c r="AY454" i="1"/>
  <c r="AY550" i="1"/>
  <c r="AY604" i="1"/>
  <c r="AY648" i="1"/>
  <c r="AY704" i="1"/>
  <c r="AY795" i="1"/>
  <c r="AY849" i="1"/>
  <c r="AY906" i="1"/>
  <c r="AY954" i="1"/>
  <c r="AY1008" i="1"/>
  <c r="AY1052" i="1"/>
  <c r="AY1109" i="1"/>
  <c r="AY1202" i="1"/>
  <c r="AY1255" i="1"/>
  <c r="AY1300" i="1"/>
  <c r="AY1358" i="1"/>
  <c r="AY1450" i="1"/>
  <c r="AY1509" i="1"/>
  <c r="AY1576" i="1"/>
  <c r="AY1684" i="1"/>
  <c r="AY1779" i="1"/>
  <c r="AY1834" i="1"/>
  <c r="AY1879" i="1"/>
  <c r="AY1937" i="1"/>
  <c r="AY2029" i="1"/>
  <c r="AY2121" i="1"/>
  <c r="AY2176" i="1"/>
  <c r="AY2221" i="1"/>
  <c r="AY2384" i="1"/>
  <c r="AY2447" i="1"/>
  <c r="AY2538" i="1"/>
  <c r="AY2854" i="1"/>
  <c r="AY2907" i="1"/>
  <c r="AY3013" i="1"/>
  <c r="AY3068" i="1"/>
  <c r="AY3365" i="1"/>
  <c r="AY3436" i="1"/>
  <c r="AY3487" i="1"/>
  <c r="AY3539" i="1"/>
  <c r="AY3587" i="1"/>
  <c r="AY3633" i="1"/>
  <c r="AY3691" i="1"/>
  <c r="AY3740" i="1"/>
  <c r="AY3801" i="1"/>
  <c r="AY3902" i="1"/>
  <c r="AY3947" i="1"/>
  <c r="AY4004" i="1"/>
  <c r="AY4063" i="1"/>
  <c r="AY4114" i="1"/>
  <c r="AY4175" i="1"/>
  <c r="AY4274" i="1"/>
  <c r="AY4331" i="1"/>
  <c r="AY4382" i="1"/>
  <c r="AY4445" i="1"/>
  <c r="AY4541" i="1"/>
  <c r="AY4636" i="1"/>
  <c r="AY4688" i="1"/>
  <c r="BK2320" i="1"/>
  <c r="AY49" i="1"/>
  <c r="AY142" i="1"/>
  <c r="AY194" i="1"/>
  <c r="AY252" i="1"/>
  <c r="AY345" i="1"/>
  <c r="AY400" i="1"/>
  <c r="AY509" i="1"/>
  <c r="AY562" i="1"/>
  <c r="AY607" i="1"/>
  <c r="AY664" i="1"/>
  <c r="AY755" i="1"/>
  <c r="AY807" i="1"/>
  <c r="AY865" i="1"/>
  <c r="AY966" i="1"/>
  <c r="AY1011" i="1"/>
  <c r="AY1068" i="1"/>
  <c r="AY1160" i="1"/>
  <c r="AY1214" i="1"/>
  <c r="AY1258" i="1"/>
  <c r="AY1316" i="1"/>
  <c r="AY1409" i="1"/>
  <c r="AY1463" i="1"/>
  <c r="AY1529" i="1"/>
  <c r="AY1738" i="1"/>
  <c r="AY1792" i="1"/>
  <c r="AY1837" i="1"/>
  <c r="AY1894" i="1"/>
  <c r="AY1989" i="1"/>
  <c r="AY2079" i="1"/>
  <c r="AY2135" i="1"/>
  <c r="AY2179" i="1"/>
  <c r="AY2242" i="1"/>
  <c r="AY2401" i="1"/>
  <c r="AY2502" i="1"/>
  <c r="AY2594" i="1"/>
  <c r="AY2655" i="1"/>
  <c r="AY3088" i="1"/>
  <c r="AY3333" i="1"/>
  <c r="AY3498" i="1"/>
  <c r="AY3544" i="1"/>
  <c r="AY3590" i="1"/>
  <c r="AY3638" i="1"/>
  <c r="AY3696" i="1"/>
  <c r="AY3756" i="1"/>
  <c r="AY3857" i="1"/>
  <c r="AY3914" i="1"/>
  <c r="AY3960" i="1"/>
  <c r="AY4008" i="1"/>
  <c r="AY4069" i="1"/>
  <c r="AY4131" i="1"/>
  <c r="AY4231" i="1"/>
  <c r="AY4287" i="1"/>
  <c r="AY4336" i="1"/>
  <c r="AY4399" i="1"/>
  <c r="AY4500" i="1"/>
  <c r="AY4592" i="1"/>
  <c r="AY4649" i="1"/>
  <c r="AY4691" i="1"/>
  <c r="AY100" i="1"/>
  <c r="AY154" i="1"/>
  <c r="AY197" i="1"/>
  <c r="AY303" i="1"/>
  <c r="AY358" i="1"/>
  <c r="AY416" i="1"/>
  <c r="AY464" i="1"/>
  <c r="AY521" i="1"/>
  <c r="AY565" i="1"/>
  <c r="AY623" i="1"/>
  <c r="AY714" i="1"/>
  <c r="AY766" i="1"/>
  <c r="AY811" i="1"/>
  <c r="AY916" i="1"/>
  <c r="AY969" i="1"/>
  <c r="AY1027" i="1"/>
  <c r="AY1119" i="1"/>
  <c r="AY1173" i="1"/>
  <c r="AY1217" i="1"/>
  <c r="AY1274" i="1"/>
  <c r="AY1368" i="1"/>
  <c r="AY1421" i="1"/>
  <c r="AY1466" i="1"/>
  <c r="AY1616" i="1"/>
  <c r="AY1694" i="1"/>
  <c r="AY1751" i="1"/>
  <c r="AY1795" i="1"/>
  <c r="AY1853" i="1"/>
  <c r="AY1947" i="1"/>
  <c r="AY2039" i="1"/>
  <c r="AY2092" i="1"/>
  <c r="AY2138" i="1"/>
  <c r="AY2195" i="1"/>
  <c r="AY2355" i="1"/>
  <c r="AY2456" i="1"/>
  <c r="AY2515" i="1"/>
  <c r="AY2548" i="1"/>
  <c r="AY2608" i="1"/>
  <c r="AY2791" i="1"/>
  <c r="AY3042" i="1"/>
  <c r="AY3208" i="1"/>
  <c r="AY3382" i="1"/>
  <c r="AY3446" i="1"/>
  <c r="AY3501" i="1"/>
  <c r="AY3561" i="1"/>
  <c r="AY3595" i="1"/>
  <c r="AY3654" i="1"/>
  <c r="AY3714" i="1"/>
  <c r="AY3811" i="1"/>
  <c r="AY3871" i="1"/>
  <c r="AY3918" i="1"/>
  <c r="AY3965" i="1"/>
  <c r="AY4024" i="1"/>
  <c r="AY4085" i="1"/>
  <c r="AY4185" i="1"/>
  <c r="AY4245" i="1"/>
  <c r="AY4292" i="1"/>
  <c r="AY4353" i="1"/>
  <c r="AY4455" i="1"/>
  <c r="AY4513" i="1"/>
  <c r="AY4551" i="1"/>
  <c r="AY4605" i="1"/>
  <c r="AY4652" i="1"/>
  <c r="AY4715" i="1"/>
  <c r="AG2017" i="1"/>
  <c r="AG2021" i="1" s="1"/>
  <c r="AG2022" i="1" s="1"/>
  <c r="AY59" i="1"/>
  <c r="AY113" i="1"/>
  <c r="AY157" i="1"/>
  <c r="AY213" i="1"/>
  <c r="AY262" i="1"/>
  <c r="AY315" i="1"/>
  <c r="AY361" i="1"/>
  <c r="AY524" i="1"/>
  <c r="AY581" i="1"/>
  <c r="AY674" i="1"/>
  <c r="AY726" i="1"/>
  <c r="AY769" i="1"/>
  <c r="AY827" i="1"/>
  <c r="AY875" i="1"/>
  <c r="AY928" i="1"/>
  <c r="AY985" i="1"/>
  <c r="AY1078" i="1"/>
  <c r="AY1131" i="1"/>
  <c r="AY1176" i="1"/>
  <c r="AY1233" i="1"/>
  <c r="AY1326" i="1"/>
  <c r="AY1380" i="1"/>
  <c r="AY1424" i="1"/>
  <c r="AY1486" i="1"/>
  <c r="AY1709" i="1"/>
  <c r="AY1754" i="1"/>
  <c r="AY1811" i="1"/>
  <c r="AY1904" i="1"/>
  <c r="AY1961" i="1"/>
  <c r="AY1662" i="1"/>
  <c r="AY2052" i="1"/>
  <c r="AY2095" i="1"/>
  <c r="AY2154" i="1"/>
  <c r="AY2411" i="1"/>
  <c r="AY2469" i="1"/>
  <c r="AY2518" i="1"/>
  <c r="AY2562" i="1"/>
  <c r="AY2612" i="1"/>
  <c r="AY2877" i="1"/>
  <c r="AY2990" i="1"/>
  <c r="AY3211" i="1"/>
  <c r="AY3462" i="1"/>
  <c r="AY3516" i="1"/>
  <c r="AY3610" i="1"/>
  <c r="AY3669" i="1"/>
  <c r="AY3766" i="1"/>
  <c r="AY3825" i="1"/>
  <c r="AY3876" i="1"/>
  <c r="AY3922" i="1"/>
  <c r="AY3981" i="1"/>
  <c r="AY4039" i="1"/>
  <c r="AY4141" i="1"/>
  <c r="AY4130" i="1" s="1"/>
  <c r="AY4198" i="1"/>
  <c r="AY4249" i="1"/>
  <c r="AY4308" i="1"/>
  <c r="AY4409" i="1"/>
  <c r="AY4468" i="1"/>
  <c r="AY4518" i="1"/>
  <c r="AY4564" i="1"/>
  <c r="AY4610" i="1"/>
  <c r="AY4667" i="1"/>
  <c r="AY71" i="1"/>
  <c r="AY116" i="1"/>
  <c r="AY173" i="1"/>
  <c r="AY274" i="1"/>
  <c r="AY319" i="1"/>
  <c r="AY377" i="1"/>
  <c r="AY426" i="1"/>
  <c r="AY483" i="1"/>
  <c r="AY540" i="1"/>
  <c r="AY633" i="1"/>
  <c r="AY685" i="1"/>
  <c r="AY729" i="1"/>
  <c r="AY785" i="1"/>
  <c r="AY887" i="1"/>
  <c r="AY944" i="1"/>
  <c r="AY1037" i="1"/>
  <c r="AY1090" i="1"/>
  <c r="AY1134" i="1"/>
  <c r="AY1192" i="1"/>
  <c r="AY1284" i="1"/>
  <c r="AY1339" i="1"/>
  <c r="AY1383" i="1"/>
  <c r="AY1440" i="1"/>
  <c r="AY1551" i="1"/>
  <c r="AY1712" i="1"/>
  <c r="AY1769" i="1"/>
  <c r="AY1863" i="1"/>
  <c r="AY1917" i="1"/>
  <c r="AY1964" i="1"/>
  <c r="AY2055" i="1"/>
  <c r="AY2111" i="1"/>
  <c r="AY2205" i="1"/>
  <c r="AY2424" i="1"/>
  <c r="AY2472" i="1"/>
  <c r="AY2566" i="1"/>
  <c r="AY2632" i="1"/>
  <c r="AY2686" i="1"/>
  <c r="AY3214" i="1"/>
  <c r="AY3342" i="1"/>
  <c r="AY3477" i="1"/>
  <c r="AY3571" i="1"/>
  <c r="AY3779" i="1"/>
  <c r="AY3830" i="1"/>
  <c r="AY3892" i="1"/>
  <c r="AY3937" i="1"/>
  <c r="AY4095" i="1"/>
  <c r="AY4154" i="1"/>
  <c r="AY4203" i="1"/>
  <c r="AY4264" i="1"/>
  <c r="AY4263" i="1" s="1"/>
  <c r="AY4363" i="1"/>
  <c r="AY4423" i="1"/>
  <c r="AY4473" i="1"/>
  <c r="AY4521" i="1"/>
  <c r="AY4567" i="1"/>
  <c r="AY4627" i="1"/>
  <c r="AY4626" i="1" s="1"/>
  <c r="AU2620" i="1"/>
  <c r="AU2621" i="1" s="1"/>
  <c r="AY74" i="1"/>
  <c r="AY132" i="1"/>
  <c r="AY223" i="1"/>
  <c r="AY277" i="1"/>
  <c r="AY335" i="1"/>
  <c r="AY438" i="1"/>
  <c r="AY499" i="1"/>
  <c r="AY591" i="1"/>
  <c r="AY645" i="1"/>
  <c r="AY688" i="1"/>
  <c r="AY745" i="1"/>
  <c r="AY837" i="1"/>
  <c r="AY890" i="1"/>
  <c r="AY995" i="1"/>
  <c r="AY1049" i="1"/>
  <c r="AY1093" i="1"/>
  <c r="AY1150" i="1"/>
  <c r="AY1243" i="1"/>
  <c r="AY1297" i="1"/>
  <c r="AY1342" i="1"/>
  <c r="AY1399" i="1"/>
  <c r="AY1555" i="1"/>
  <c r="AY1728" i="1"/>
  <c r="AY1821" i="1"/>
  <c r="AY1876" i="1"/>
  <c r="AY1921" i="1"/>
  <c r="AY1979" i="1"/>
  <c r="AY2013" i="1"/>
  <c r="AY2070" i="1"/>
  <c r="AY2163" i="1"/>
  <c r="AY2218" i="1"/>
  <c r="AY2379" i="1"/>
  <c r="AY2427" i="1"/>
  <c r="AY2492" i="1"/>
  <c r="AY2584" i="1"/>
  <c r="AY3065" i="1"/>
  <c r="AY3185" i="1"/>
  <c r="AY3239" i="1"/>
  <c r="AY3526" i="1"/>
  <c r="AY3583" i="1"/>
  <c r="AY3620" i="1"/>
  <c r="AY3679" i="1"/>
  <c r="AY3737" i="1"/>
  <c r="AY3784" i="1"/>
  <c r="AY3847" i="1"/>
  <c r="AY3991" i="1"/>
  <c r="AY4049" i="1"/>
  <c r="AY4109" i="1"/>
  <c r="AY4159" i="1"/>
  <c r="AY4221" i="1"/>
  <c r="AY4318" i="1"/>
  <c r="AY4377" i="1"/>
  <c r="AY4428" i="1"/>
  <c r="AY4490" i="1"/>
  <c r="AY4526" i="1"/>
  <c r="AY4582" i="1"/>
  <c r="AY4676" i="1"/>
  <c r="AY4738" i="1"/>
  <c r="AJ2345" i="1"/>
  <c r="AJ2437" i="1"/>
  <c r="AJ2343" i="1"/>
  <c r="AJ38" i="1"/>
  <c r="AJ39" i="1" s="1"/>
  <c r="AJ42" i="1"/>
  <c r="O4707" i="1"/>
  <c r="AJ2234" i="1"/>
  <c r="AJ2675" i="1"/>
  <c r="AJ2678" i="1" s="1"/>
  <c r="AJ2671" i="1"/>
  <c r="AJ2672" i="1" s="1"/>
  <c r="AD142" i="1"/>
  <c r="AD90" i="1"/>
  <c r="AD183" i="1"/>
  <c r="AD236" i="1"/>
  <c r="AD293" i="1"/>
  <c r="AD387" i="1"/>
  <c r="AD454" i="1"/>
  <c r="AD550" i="1"/>
  <c r="AD604" i="1"/>
  <c r="AD648" i="1"/>
  <c r="AD704" i="1"/>
  <c r="AD795" i="1"/>
  <c r="AD849" i="1"/>
  <c r="AD906" i="1"/>
  <c r="AD954" i="1"/>
  <c r="AD1008" i="1"/>
  <c r="AD1052" i="1"/>
  <c r="AD1109" i="1"/>
  <c r="AD1202" i="1"/>
  <c r="AD1255" i="1"/>
  <c r="AD1300" i="1"/>
  <c r="AD1358" i="1"/>
  <c r="AD1450" i="1"/>
  <c r="AD1509" i="1"/>
  <c r="AD1576" i="1"/>
  <c r="AD1684" i="1"/>
  <c r="AD1779" i="1"/>
  <c r="AD1834" i="1"/>
  <c r="AD1879" i="1"/>
  <c r="AD1937" i="1"/>
  <c r="AD2029" i="1"/>
  <c r="AD2121" i="1"/>
  <c r="AD2176" i="1"/>
  <c r="AD2221" i="1"/>
  <c r="AD2384" i="1"/>
  <c r="AD2447" i="1"/>
  <c r="AD2538" i="1"/>
  <c r="AD2854" i="1"/>
  <c r="AD2907" i="1"/>
  <c r="AD3013" i="1"/>
  <c r="AD3068" i="1"/>
  <c r="AD3365" i="1"/>
  <c r="AD3436" i="1"/>
  <c r="AD3487" i="1"/>
  <c r="AD3539" i="1"/>
  <c r="AD3587" i="1"/>
  <c r="AD3633" i="1"/>
  <c r="AD3691" i="1"/>
  <c r="AD3740" i="1"/>
  <c r="AD3801" i="1"/>
  <c r="AD3902" i="1"/>
  <c r="AD3947" i="1"/>
  <c r="AD4004" i="1"/>
  <c r="AD4063" i="1"/>
  <c r="AD4114" i="1"/>
  <c r="AD4175" i="1"/>
  <c r="AD4274" i="1"/>
  <c r="AD4331" i="1"/>
  <c r="AD4382" i="1"/>
  <c r="AD4445" i="1"/>
  <c r="AD4541" i="1"/>
  <c r="AD4636" i="1"/>
  <c r="AD4688" i="1"/>
  <c r="AR2320" i="1"/>
  <c r="AR2309" i="1" s="1"/>
  <c r="AI3316" i="1"/>
  <c r="AD49" i="1"/>
  <c r="AD252" i="1"/>
  <c r="AD400" i="1"/>
  <c r="AD607" i="1"/>
  <c r="AD807" i="1"/>
  <c r="AD1068" i="1"/>
  <c r="AD1792" i="1"/>
  <c r="AD2242" i="1"/>
  <c r="AD2502" i="1"/>
  <c r="AD3088" i="1"/>
  <c r="AD3333" i="1"/>
  <c r="AD3590" i="1"/>
  <c r="AD3756" i="1"/>
  <c r="AD4008" i="1"/>
  <c r="AD4231" i="1"/>
  <c r="AD4500" i="1"/>
  <c r="AD100" i="1"/>
  <c r="AD154" i="1"/>
  <c r="AD197" i="1"/>
  <c r="AD303" i="1"/>
  <c r="AD358" i="1"/>
  <c r="AD416" i="1"/>
  <c r="AD464" i="1"/>
  <c r="AD521" i="1"/>
  <c r="AD565" i="1"/>
  <c r="AD623" i="1"/>
  <c r="AD714" i="1"/>
  <c r="AD766" i="1"/>
  <c r="AD811" i="1"/>
  <c r="AD916" i="1"/>
  <c r="AD969" i="1"/>
  <c r="AD1027" i="1"/>
  <c r="AD1119" i="1"/>
  <c r="AD1173" i="1"/>
  <c r="AD1217" i="1"/>
  <c r="AD1274" i="1"/>
  <c r="AD1368" i="1"/>
  <c r="AD1421" i="1"/>
  <c r="AD1466" i="1"/>
  <c r="AD1616" i="1"/>
  <c r="AD1694" i="1"/>
  <c r="AD1751" i="1"/>
  <c r="AD1795" i="1"/>
  <c r="AD1853" i="1"/>
  <c r="AD1947" i="1"/>
  <c r="AD2003" i="1"/>
  <c r="AD2039" i="1"/>
  <c r="AD2092" i="1"/>
  <c r="AD2138" i="1"/>
  <c r="AD2195" i="1"/>
  <c r="AD2355" i="1"/>
  <c r="AD2456" i="1"/>
  <c r="AD2515" i="1"/>
  <c r="AD2548" i="1"/>
  <c r="AD2608" i="1"/>
  <c r="AD2791" i="1"/>
  <c r="AD3042" i="1"/>
  <c r="AD3208" i="1"/>
  <c r="AD3382" i="1"/>
  <c r="AD3501" i="1"/>
  <c r="AD3561" i="1"/>
  <c r="AD3595" i="1"/>
  <c r="AD3654" i="1"/>
  <c r="AD3714" i="1"/>
  <c r="AD3811" i="1"/>
  <c r="AD3871" i="1"/>
  <c r="AD3918" i="1"/>
  <c r="AD3965" i="1"/>
  <c r="AD4024" i="1"/>
  <c r="AD4085" i="1"/>
  <c r="AD4185" i="1"/>
  <c r="AD4245" i="1"/>
  <c r="AD4292" i="1"/>
  <c r="AD4353" i="1"/>
  <c r="AD4455" i="1"/>
  <c r="AD4513" i="1"/>
  <c r="AD4551" i="1"/>
  <c r="AD4605" i="1"/>
  <c r="AD4652" i="1"/>
  <c r="AD4715" i="1"/>
  <c r="O1568" i="1"/>
  <c r="AD194" i="1"/>
  <c r="AD664" i="1"/>
  <c r="AD865" i="1"/>
  <c r="AD1011" i="1"/>
  <c r="AD1214" i="1"/>
  <c r="AD1409" i="1"/>
  <c r="AD1837" i="1"/>
  <c r="AD1989" i="1"/>
  <c r="AD2179" i="1"/>
  <c r="AD2401" i="1"/>
  <c r="AD2594" i="1"/>
  <c r="AD3544" i="1"/>
  <c r="AD4336" i="1"/>
  <c r="AD4691" i="1"/>
  <c r="AD59" i="1"/>
  <c r="AD48" i="1" s="1"/>
  <c r="AD113" i="1"/>
  <c r="AD157" i="1"/>
  <c r="AD213" i="1"/>
  <c r="AD262" i="1"/>
  <c r="AD315" i="1"/>
  <c r="AD361" i="1"/>
  <c r="AD29" i="1"/>
  <c r="AD524" i="1"/>
  <c r="AD581" i="1"/>
  <c r="AD674" i="1"/>
  <c r="AD726" i="1"/>
  <c r="AD769" i="1"/>
  <c r="AD827" i="1"/>
  <c r="AD875" i="1"/>
  <c r="AD928" i="1"/>
  <c r="AD985" i="1"/>
  <c r="AD1078" i="1"/>
  <c r="AD1131" i="1"/>
  <c r="AD1176" i="1"/>
  <c r="AD1233" i="1"/>
  <c r="AD1326" i="1"/>
  <c r="AD1380" i="1"/>
  <c r="AD1424" i="1"/>
  <c r="AD1486" i="1"/>
  <c r="AD1709" i="1"/>
  <c r="AD1754" i="1"/>
  <c r="AD1811" i="1"/>
  <c r="AD1904" i="1"/>
  <c r="AD1961" i="1"/>
  <c r="AD1662" i="1"/>
  <c r="AD2052" i="1"/>
  <c r="AD2095" i="1"/>
  <c r="AD2154" i="1"/>
  <c r="AD2411" i="1"/>
  <c r="AD2469" i="1"/>
  <c r="AD2518" i="1"/>
  <c r="AD2562" i="1"/>
  <c r="AD2612" i="1"/>
  <c r="AD2877" i="1"/>
  <c r="AD2990" i="1"/>
  <c r="AD3211" i="1"/>
  <c r="AD3462" i="1"/>
  <c r="AD3516" i="1"/>
  <c r="AD3610" i="1"/>
  <c r="AD3669" i="1"/>
  <c r="AD3766" i="1"/>
  <c r="AD3825" i="1"/>
  <c r="AD3876" i="1"/>
  <c r="AD3922" i="1"/>
  <c r="AD3981" i="1"/>
  <c r="AD4039" i="1"/>
  <c r="AD4141" i="1"/>
  <c r="AD4198" i="1"/>
  <c r="AD4249" i="1"/>
  <c r="AD4308" i="1"/>
  <c r="AD4409" i="1"/>
  <c r="AD4468" i="1"/>
  <c r="AD4518" i="1"/>
  <c r="AD4564" i="1"/>
  <c r="AD4610" i="1"/>
  <c r="AD4667" i="1"/>
  <c r="AD345" i="1"/>
  <c r="AD1258" i="1"/>
  <c r="AD1463" i="1"/>
  <c r="AD1738" i="1"/>
  <c r="AD1894" i="1"/>
  <c r="AD2079" i="1"/>
  <c r="AD3638" i="1"/>
  <c r="AD3857" i="1"/>
  <c r="AD3960" i="1"/>
  <c r="AD4131" i="1"/>
  <c r="AD4287" i="1"/>
  <c r="AD4399" i="1"/>
  <c r="AD4592" i="1"/>
  <c r="AD71" i="1"/>
  <c r="AD116" i="1"/>
  <c r="AD173" i="1"/>
  <c r="AD172" i="1" s="1"/>
  <c r="AD274" i="1"/>
  <c r="AD319" i="1"/>
  <c r="AD377" i="1"/>
  <c r="AD426" i="1"/>
  <c r="AD483" i="1"/>
  <c r="AD540" i="1"/>
  <c r="AD539" i="1" s="1"/>
  <c r="AD633" i="1"/>
  <c r="AD685" i="1"/>
  <c r="AD729" i="1"/>
  <c r="AD785" i="1"/>
  <c r="AD887" i="1"/>
  <c r="AD944" i="1"/>
  <c r="AD1037" i="1"/>
  <c r="AD1090" i="1"/>
  <c r="AD1134" i="1"/>
  <c r="AD1192" i="1"/>
  <c r="AD1284" i="1"/>
  <c r="AD1339" i="1"/>
  <c r="AD1383" i="1"/>
  <c r="AD1440" i="1"/>
  <c r="AD1551" i="1"/>
  <c r="AD1712" i="1"/>
  <c r="AD1769" i="1"/>
  <c r="AD1863" i="1"/>
  <c r="AD1917" i="1"/>
  <c r="AD1964" i="1"/>
  <c r="AD1663" i="1"/>
  <c r="AD2055" i="1"/>
  <c r="AD2111" i="1"/>
  <c r="AD2205" i="1"/>
  <c r="AD2365" i="1"/>
  <c r="AD2424" i="1"/>
  <c r="AD2472" i="1"/>
  <c r="AD2566" i="1"/>
  <c r="AD2632" i="1"/>
  <c r="AD2686" i="1"/>
  <c r="AD3214" i="1"/>
  <c r="AD3342" i="1"/>
  <c r="AD3477" i="1"/>
  <c r="AD3571" i="1"/>
  <c r="AD3724" i="1"/>
  <c r="AD3779" i="1"/>
  <c r="AD3830" i="1"/>
  <c r="AD3892" i="1"/>
  <c r="AD3937" i="1"/>
  <c r="AD4095" i="1"/>
  <c r="AD4154" i="1"/>
  <c r="AD4203" i="1"/>
  <c r="AD4264" i="1"/>
  <c r="AD4363" i="1"/>
  <c r="AD4423" i="1"/>
  <c r="AD4473" i="1"/>
  <c r="AD4521" i="1"/>
  <c r="AD4567" i="1"/>
  <c r="AD4627" i="1"/>
  <c r="AD509" i="1"/>
  <c r="AD562" i="1"/>
  <c r="AD755" i="1"/>
  <c r="AD966" i="1"/>
  <c r="AD1160" i="1"/>
  <c r="AD1316" i="1"/>
  <c r="AD1529" i="1"/>
  <c r="AD2135" i="1"/>
  <c r="AD2655" i="1"/>
  <c r="AD3498" i="1"/>
  <c r="AD3696" i="1"/>
  <c r="AD3914" i="1"/>
  <c r="AD4649" i="1"/>
  <c r="AD74" i="1"/>
  <c r="AD132" i="1"/>
  <c r="AD223" i="1"/>
  <c r="AD277" i="1"/>
  <c r="AD335" i="1"/>
  <c r="AD438" i="1"/>
  <c r="AD499" i="1"/>
  <c r="AD591" i="1"/>
  <c r="AD645" i="1"/>
  <c r="AD688" i="1"/>
  <c r="AD745" i="1"/>
  <c r="AD837" i="1"/>
  <c r="AD890" i="1"/>
  <c r="AD995" i="1"/>
  <c r="AD1049" i="1"/>
  <c r="AD1093" i="1"/>
  <c r="AD1150" i="1"/>
  <c r="AD1243" i="1"/>
  <c r="AD1297" i="1"/>
  <c r="AD1342" i="1"/>
  <c r="AD1399" i="1"/>
  <c r="AD1555" i="1"/>
  <c r="AD1728" i="1"/>
  <c r="AD1821" i="1"/>
  <c r="AD1876" i="1"/>
  <c r="AD1921" i="1"/>
  <c r="AD1979" i="1"/>
  <c r="AD2013" i="1"/>
  <c r="AD2070" i="1"/>
  <c r="AD2163" i="1"/>
  <c r="AD2218" i="1"/>
  <c r="AD2379" i="1"/>
  <c r="AD2427" i="1"/>
  <c r="AD2492" i="1"/>
  <c r="AD2584" i="1"/>
  <c r="AD3065" i="1"/>
  <c r="AD3185" i="1"/>
  <c r="AD3239" i="1"/>
  <c r="AD3345" i="1"/>
  <c r="AD3526" i="1"/>
  <c r="AD3583" i="1"/>
  <c r="AD3620" i="1"/>
  <c r="AD3679" i="1"/>
  <c r="AD3737" i="1"/>
  <c r="AD3784" i="1"/>
  <c r="AD3847" i="1"/>
  <c r="AD3991" i="1"/>
  <c r="AD4049" i="1"/>
  <c r="AD4109" i="1"/>
  <c r="AD4159" i="1"/>
  <c r="AD4221" i="1"/>
  <c r="AD4318" i="1"/>
  <c r="AD4377" i="1"/>
  <c r="AD4428" i="1"/>
  <c r="AD4490" i="1"/>
  <c r="AD4489" i="1" s="1"/>
  <c r="AD4526" i="1"/>
  <c r="AD4582" i="1"/>
  <c r="AD4676" i="1"/>
  <c r="AD4738" i="1"/>
  <c r="BH2331" i="1"/>
  <c r="BH2330" i="1" s="1"/>
  <c r="O2348" i="1"/>
  <c r="O2624" i="1" s="1"/>
  <c r="L2388" i="1"/>
  <c r="L2392" i="1" s="1"/>
  <c r="O2343" i="1"/>
  <c r="O2437" i="1"/>
  <c r="I74" i="1"/>
  <c r="I688" i="1"/>
  <c r="I995" i="1"/>
  <c r="I1297" i="1"/>
  <c r="I1555" i="1"/>
  <c r="I2070" i="1"/>
  <c r="I2492" i="1"/>
  <c r="I3185" i="1"/>
  <c r="I3345" i="1"/>
  <c r="I3737" i="1"/>
  <c r="I4049" i="1"/>
  <c r="I4377" i="1"/>
  <c r="I4676" i="1"/>
  <c r="I71" i="1"/>
  <c r="I116" i="1"/>
  <c r="I173" i="1"/>
  <c r="I274" i="1"/>
  <c r="I319" i="1"/>
  <c r="I377" i="1"/>
  <c r="I426" i="1"/>
  <c r="I483" i="1"/>
  <c r="I540" i="1"/>
  <c r="I633" i="1"/>
  <c r="I685" i="1"/>
  <c r="I729" i="1"/>
  <c r="I785" i="1"/>
  <c r="I887" i="1"/>
  <c r="I944" i="1"/>
  <c r="I1037" i="1"/>
  <c r="I1090" i="1"/>
  <c r="I1134" i="1"/>
  <c r="I1192" i="1"/>
  <c r="I1284" i="1"/>
  <c r="I1339" i="1"/>
  <c r="I1383" i="1"/>
  <c r="I1440" i="1"/>
  <c r="I1551" i="1"/>
  <c r="I1712" i="1"/>
  <c r="I1769" i="1"/>
  <c r="I1863" i="1"/>
  <c r="I1917" i="1"/>
  <c r="I1964" i="1"/>
  <c r="I1663" i="1"/>
  <c r="I2055" i="1"/>
  <c r="I2111" i="1"/>
  <c r="I2205" i="1"/>
  <c r="I2365" i="1"/>
  <c r="I2424" i="1"/>
  <c r="I2472" i="1"/>
  <c r="I2566" i="1"/>
  <c r="I2632" i="1"/>
  <c r="I2686" i="1"/>
  <c r="I3214" i="1"/>
  <c r="I3342" i="1"/>
  <c r="I3477" i="1"/>
  <c r="I3571" i="1"/>
  <c r="I3724" i="1"/>
  <c r="I3779" i="1"/>
  <c r="I3830" i="1"/>
  <c r="I3892" i="1"/>
  <c r="I3937" i="1"/>
  <c r="I4095" i="1"/>
  <c r="I4154" i="1"/>
  <c r="I4203" i="1"/>
  <c r="I4264" i="1"/>
  <c r="I4363" i="1"/>
  <c r="I4423" i="1"/>
  <c r="I4473" i="1"/>
  <c r="I4521" i="1"/>
  <c r="I4567" i="1"/>
  <c r="I4627" i="1"/>
  <c r="AH4075" i="1"/>
  <c r="AH4079" i="1" s="1"/>
  <c r="AH4080" i="1" s="1"/>
  <c r="AU2888" i="1"/>
  <c r="I499" i="1"/>
  <c r="I1150" i="1"/>
  <c r="I1728" i="1"/>
  <c r="I2013" i="1"/>
  <c r="I2427" i="1"/>
  <c r="I3526" i="1"/>
  <c r="I3847" i="1"/>
  <c r="I4159" i="1"/>
  <c r="I4490" i="1"/>
  <c r="I277" i="1"/>
  <c r="I591" i="1"/>
  <c r="I1243" i="1"/>
  <c r="I1821" i="1"/>
  <c r="I3239" i="1"/>
  <c r="I3679" i="1"/>
  <c r="I3991" i="1"/>
  <c r="I4318" i="1"/>
  <c r="I90" i="1"/>
  <c r="I183" i="1"/>
  <c r="I236" i="1"/>
  <c r="I293" i="1"/>
  <c r="I387" i="1"/>
  <c r="I454" i="1"/>
  <c r="I550" i="1"/>
  <c r="I604" i="1"/>
  <c r="I648" i="1"/>
  <c r="I704" i="1"/>
  <c r="I795" i="1"/>
  <c r="I849" i="1"/>
  <c r="I906" i="1"/>
  <c r="I954" i="1"/>
  <c r="I1008" i="1"/>
  <c r="I1052" i="1"/>
  <c r="I1109" i="1"/>
  <c r="I1202" i="1"/>
  <c r="I1255" i="1"/>
  <c r="I1300" i="1"/>
  <c r="I1358" i="1"/>
  <c r="I1450" i="1"/>
  <c r="I1509" i="1"/>
  <c r="I1576" i="1"/>
  <c r="I1684" i="1"/>
  <c r="I1779" i="1"/>
  <c r="I1834" i="1"/>
  <c r="I1879" i="1"/>
  <c r="I1937" i="1"/>
  <c r="I2029" i="1"/>
  <c r="I2121" i="1"/>
  <c r="I2176" i="1"/>
  <c r="I2221" i="1"/>
  <c r="I2384" i="1"/>
  <c r="I2447" i="1"/>
  <c r="I2538" i="1"/>
  <c r="I2854" i="1"/>
  <c r="I2907" i="1"/>
  <c r="I3013" i="1"/>
  <c r="I3068" i="1"/>
  <c r="I3365" i="1"/>
  <c r="I3436" i="1"/>
  <c r="I3487" i="1"/>
  <c r="I3539" i="1"/>
  <c r="I3587" i="1"/>
  <c r="I3633" i="1"/>
  <c r="I3691" i="1"/>
  <c r="I3740" i="1"/>
  <c r="I3801" i="1"/>
  <c r="I3902" i="1"/>
  <c r="I3947" i="1"/>
  <c r="I4004" i="1"/>
  <c r="I4063" i="1"/>
  <c r="I4114" i="1"/>
  <c r="I4175" i="1"/>
  <c r="I4274" i="1"/>
  <c r="I4331" i="1"/>
  <c r="I4382" i="1"/>
  <c r="I4445" i="1"/>
  <c r="I4541" i="1"/>
  <c r="I4636" i="1"/>
  <c r="I4688" i="1"/>
  <c r="AV1657" i="1"/>
  <c r="AV1656" i="1" s="1"/>
  <c r="Q2017" i="1"/>
  <c r="Q2021" i="1" s="1"/>
  <c r="Q2022" i="1" s="1"/>
  <c r="AI487" i="1"/>
  <c r="AI491" i="1" s="1"/>
  <c r="AI492" i="1" s="1"/>
  <c r="I132" i="1"/>
  <c r="I438" i="1"/>
  <c r="I745" i="1"/>
  <c r="I1049" i="1"/>
  <c r="I1342" i="1"/>
  <c r="I1876" i="1"/>
  <c r="I3583" i="1"/>
  <c r="I4582" i="1"/>
  <c r="I49" i="1"/>
  <c r="I142" i="1"/>
  <c r="I194" i="1"/>
  <c r="I252" i="1"/>
  <c r="I345" i="1"/>
  <c r="I400" i="1"/>
  <c r="I509" i="1"/>
  <c r="I562" i="1"/>
  <c r="I607" i="1"/>
  <c r="I664" i="1"/>
  <c r="I755" i="1"/>
  <c r="I807" i="1"/>
  <c r="I865" i="1"/>
  <c r="I966" i="1"/>
  <c r="I1011" i="1"/>
  <c r="I1068" i="1"/>
  <c r="I1160" i="1"/>
  <c r="I1214" i="1"/>
  <c r="I1258" i="1"/>
  <c r="I1316" i="1"/>
  <c r="I1409" i="1"/>
  <c r="I1463" i="1"/>
  <c r="I1529" i="1"/>
  <c r="I1738" i="1"/>
  <c r="I1792" i="1"/>
  <c r="I1837" i="1"/>
  <c r="I1894" i="1"/>
  <c r="I1989" i="1"/>
  <c r="I2079" i="1"/>
  <c r="I2135" i="1"/>
  <c r="I2179" i="1"/>
  <c r="I2242" i="1"/>
  <c r="I2401" i="1"/>
  <c r="I2502" i="1"/>
  <c r="I2594" i="1"/>
  <c r="I2655" i="1"/>
  <c r="I3088" i="1"/>
  <c r="I3333" i="1"/>
  <c r="I3498" i="1"/>
  <c r="I3544" i="1"/>
  <c r="I3590" i="1"/>
  <c r="I3638" i="1"/>
  <c r="I3696" i="1"/>
  <c r="I3756" i="1"/>
  <c r="I3857" i="1"/>
  <c r="I3914" i="1"/>
  <c r="I3960" i="1"/>
  <c r="I4008" i="1"/>
  <c r="I4069" i="1"/>
  <c r="I4131" i="1"/>
  <c r="I4231" i="1"/>
  <c r="I4287" i="1"/>
  <c r="I4336" i="1"/>
  <c r="I4399" i="1"/>
  <c r="I4500" i="1"/>
  <c r="I4592" i="1"/>
  <c r="I4649" i="1"/>
  <c r="I4691" i="1"/>
  <c r="N2320" i="1"/>
  <c r="BA2616" i="1"/>
  <c r="I335" i="1"/>
  <c r="I645" i="1"/>
  <c r="I890" i="1"/>
  <c r="I1979" i="1"/>
  <c r="I1978" i="1" s="1"/>
  <c r="I2218" i="1"/>
  <c r="I3065" i="1"/>
  <c r="I3620" i="1"/>
  <c r="I4221" i="1"/>
  <c r="I4526" i="1"/>
  <c r="I100" i="1"/>
  <c r="I154" i="1"/>
  <c r="I197" i="1"/>
  <c r="I303" i="1"/>
  <c r="I358" i="1"/>
  <c r="I416" i="1"/>
  <c r="I464" i="1"/>
  <c r="I521" i="1"/>
  <c r="I565" i="1"/>
  <c r="I623" i="1"/>
  <c r="I622" i="1" s="1"/>
  <c r="I714" i="1"/>
  <c r="I766" i="1"/>
  <c r="I811" i="1"/>
  <c r="I916" i="1"/>
  <c r="I969" i="1"/>
  <c r="I1027" i="1"/>
  <c r="I1119" i="1"/>
  <c r="I1173" i="1"/>
  <c r="I1217" i="1"/>
  <c r="I1274" i="1"/>
  <c r="I1368" i="1"/>
  <c r="I1421" i="1"/>
  <c r="I1466" i="1"/>
  <c r="I1616" i="1"/>
  <c r="I1751" i="1"/>
  <c r="I1795" i="1"/>
  <c r="I1853" i="1"/>
  <c r="I1947" i="1"/>
  <c r="I1936" i="1" s="1"/>
  <c r="I2039" i="1"/>
  <c r="I2092" i="1"/>
  <c r="I2138" i="1"/>
  <c r="I2195" i="1"/>
  <c r="I2355" i="1"/>
  <c r="I2456" i="1"/>
  <c r="I2515" i="1"/>
  <c r="I2548" i="1"/>
  <c r="I2608" i="1"/>
  <c r="I2791" i="1"/>
  <c r="I3042" i="1"/>
  <c r="I3208" i="1"/>
  <c r="I3382" i="1"/>
  <c r="I3446" i="1"/>
  <c r="I3501" i="1"/>
  <c r="I3561" i="1"/>
  <c r="I3595" i="1"/>
  <c r="I3654" i="1"/>
  <c r="I3714" i="1"/>
  <c r="I3811" i="1"/>
  <c r="I3871" i="1"/>
  <c r="I3918" i="1"/>
  <c r="I3965" i="1"/>
  <c r="I4024" i="1"/>
  <c r="I4085" i="1"/>
  <c r="I4185" i="1"/>
  <c r="I4245" i="1"/>
  <c r="I4292" i="1"/>
  <c r="I4353" i="1"/>
  <c r="I4455" i="1"/>
  <c r="I4513" i="1"/>
  <c r="I4551" i="1"/>
  <c r="I4605" i="1"/>
  <c r="I4652" i="1"/>
  <c r="I4715" i="1"/>
  <c r="BC3023" i="1"/>
  <c r="BL1646" i="1"/>
  <c r="I223" i="1"/>
  <c r="I837" i="1"/>
  <c r="I1093" i="1"/>
  <c r="I1399" i="1"/>
  <c r="I1921" i="1"/>
  <c r="I2163" i="1"/>
  <c r="I2584" i="1"/>
  <c r="I3784" i="1"/>
  <c r="I4109" i="1"/>
  <c r="I4428" i="1"/>
  <c r="I4738" i="1"/>
  <c r="I59" i="1"/>
  <c r="I113" i="1"/>
  <c r="I157" i="1"/>
  <c r="I213" i="1"/>
  <c r="I262" i="1"/>
  <c r="I315" i="1"/>
  <c r="I361" i="1"/>
  <c r="I478" i="1"/>
  <c r="I524" i="1"/>
  <c r="I581" i="1"/>
  <c r="I674" i="1"/>
  <c r="I726" i="1"/>
  <c r="I769" i="1"/>
  <c r="I827" i="1"/>
  <c r="I875" i="1"/>
  <c r="I928" i="1"/>
  <c r="I985" i="1"/>
  <c r="I1078" i="1"/>
  <c r="I1131" i="1"/>
  <c r="I1176" i="1"/>
  <c r="I1233" i="1"/>
  <c r="I1326" i="1"/>
  <c r="I1380" i="1"/>
  <c r="I1424" i="1"/>
  <c r="I1486" i="1"/>
  <c r="I1709" i="1"/>
  <c r="I1754" i="1"/>
  <c r="I1811" i="1"/>
  <c r="I1904" i="1"/>
  <c r="I1961" i="1"/>
  <c r="I2052" i="1"/>
  <c r="I2095" i="1"/>
  <c r="I2154" i="1"/>
  <c r="I2411" i="1"/>
  <c r="I2469" i="1"/>
  <c r="I2518" i="1"/>
  <c r="I2562" i="1"/>
  <c r="I2612" i="1"/>
  <c r="I2877" i="1"/>
  <c r="I2990" i="1"/>
  <c r="I3211" i="1"/>
  <c r="I3462" i="1"/>
  <c r="I3516" i="1"/>
  <c r="I3610" i="1"/>
  <c r="I3669" i="1"/>
  <c r="I3766" i="1"/>
  <c r="I3825" i="1"/>
  <c r="I3876" i="1"/>
  <c r="I3922" i="1"/>
  <c r="I3981" i="1"/>
  <c r="I3980" i="1" s="1"/>
  <c r="I4039" i="1"/>
  <c r="I4141" i="1"/>
  <c r="I4198" i="1"/>
  <c r="I4249" i="1"/>
  <c r="I4308" i="1"/>
  <c r="I4409" i="1"/>
  <c r="I4468" i="1"/>
  <c r="I4518" i="1"/>
  <c r="I4564" i="1"/>
  <c r="I4610" i="1"/>
  <c r="I4667" i="1"/>
  <c r="AR16" i="1"/>
  <c r="AR5" i="1" s="1"/>
  <c r="L2331" i="1"/>
  <c r="L2330" i="1" s="1"/>
  <c r="T2017" i="1"/>
  <c r="T2021" i="1" s="1"/>
  <c r="T2022" i="1" s="1"/>
  <c r="AT1657" i="1"/>
  <c r="AT1656" i="1" s="1"/>
  <c r="BC2616" i="1"/>
  <c r="BK1646" i="1"/>
  <c r="U2017" i="1"/>
  <c r="U2021" i="1" s="1"/>
  <c r="U2022" i="1" s="1"/>
  <c r="AG3023" i="1"/>
  <c r="AN4075" i="1"/>
  <c r="AN4079" i="1" s="1"/>
  <c r="AN4080" i="1" s="1"/>
  <c r="BD2888" i="1"/>
  <c r="BO1657" i="1"/>
  <c r="BO1656" i="1" s="1"/>
  <c r="AU2320" i="1"/>
  <c r="AU2309" i="1" s="1"/>
  <c r="AU2339" i="1" s="1"/>
  <c r="AR27" i="1"/>
  <c r="AR26" i="1" s="1"/>
  <c r="BG2616" i="1"/>
  <c r="BG2620" i="1" s="1"/>
  <c r="BG2621" i="1" s="1"/>
  <c r="K3424" i="1"/>
  <c r="K3428" i="1" s="1"/>
  <c r="K3429" i="1" s="1"/>
  <c r="BF3668" i="1"/>
  <c r="X2331" i="1"/>
  <c r="X2330" i="1" s="1"/>
  <c r="BI3340" i="1"/>
  <c r="BI3339" i="1" s="1"/>
  <c r="AI2320" i="1"/>
  <c r="AI2309" i="1" s="1"/>
  <c r="AF1646" i="1"/>
  <c r="AF1635" i="1" s="1"/>
  <c r="Q3327" i="1"/>
  <c r="Q3326" i="1" s="1"/>
  <c r="X2577" i="1"/>
  <c r="X2575" i="1"/>
  <c r="X2576" i="1" s="1"/>
  <c r="AV2888" i="1"/>
  <c r="AV2892" i="1" s="1"/>
  <c r="AV2893" i="1" s="1"/>
  <c r="AP2294" i="1"/>
  <c r="BD4075" i="1"/>
  <c r="BD4079" i="1" s="1"/>
  <c r="BD4080" i="1" s="1"/>
  <c r="AZ2028" i="1"/>
  <c r="AZ2058" i="1" s="1"/>
  <c r="AZ1191" i="1"/>
  <c r="P1232" i="1"/>
  <c r="P1262" i="1" s="1"/>
  <c r="P1266" i="1" s="1"/>
  <c r="AZ580" i="1"/>
  <c r="AZ611" i="1" s="1"/>
  <c r="AP2888" i="1"/>
  <c r="BF826" i="1"/>
  <c r="BF853" i="1" s="1"/>
  <c r="AZ498" i="1"/>
  <c r="AZ528" i="1" s="1"/>
  <c r="BF334" i="1"/>
  <c r="BF365" i="1" s="1"/>
  <c r="AZ89" i="1"/>
  <c r="AZ120" i="1" s="1"/>
  <c r="AZ124" i="1" s="1"/>
  <c r="BF1936" i="1"/>
  <c r="BF1967" i="1" s="1"/>
  <c r="BF1971" i="1" s="1"/>
  <c r="AZ1661" i="1"/>
  <c r="AZ1660" i="1" s="1"/>
  <c r="AI27" i="1"/>
  <c r="AI26" i="1" s="1"/>
  <c r="AQ3023" i="1"/>
  <c r="BO3424" i="1"/>
  <c r="BF1273" i="1"/>
  <c r="BF1304" i="1" s="1"/>
  <c r="AE3891" i="1"/>
  <c r="AE3925" i="1" s="1"/>
  <c r="AE3929" i="1" s="1"/>
  <c r="AE2537" i="1"/>
  <c r="AK2400" i="1"/>
  <c r="AK2432" i="1" s="1"/>
  <c r="AE1439" i="1"/>
  <c r="AE1470" i="1" s="1"/>
  <c r="AE1474" i="1" s="1"/>
  <c r="AK1149" i="1"/>
  <c r="AK1180" i="1" s="1"/>
  <c r="AK1184" i="1" s="1"/>
  <c r="AE4130" i="1"/>
  <c r="AE4163" i="1" s="1"/>
  <c r="AE4167" i="1" s="1"/>
  <c r="AK826" i="1"/>
  <c r="BF2446" i="1"/>
  <c r="BF2476" i="1" s="1"/>
  <c r="BF2484" i="1" s="1"/>
  <c r="AZ3891" i="1"/>
  <c r="AZ3925" i="1" s="1"/>
  <c r="AZ1716" i="1"/>
  <c r="AZ1720" i="1" s="1"/>
  <c r="X27" i="1"/>
  <c r="X26" i="1" s="1"/>
  <c r="AR2970" i="1"/>
  <c r="BF2491" i="1"/>
  <c r="BF2522" i="1" s="1"/>
  <c r="U1657" i="1"/>
  <c r="U1656" i="1" s="1"/>
  <c r="AK3846" i="1"/>
  <c r="AK3880" i="1" s="1"/>
  <c r="AE1768" i="1"/>
  <c r="AE1799" i="1" s="1"/>
  <c r="AE1803" i="1" s="1"/>
  <c r="AK131" i="1"/>
  <c r="AK161" i="1" s="1"/>
  <c r="AK2583" i="1"/>
  <c r="AE1149" i="1"/>
  <c r="AE1180" i="1" s="1"/>
  <c r="BA27" i="1"/>
  <c r="BA26" i="1" s="1"/>
  <c r="AZ4655" i="1"/>
  <c r="AZ4659" i="1" s="1"/>
  <c r="BF692" i="1"/>
  <c r="BA3316" i="1"/>
  <c r="BL2439" i="1"/>
  <c r="BJ2620" i="1"/>
  <c r="BJ2621" i="1" s="1"/>
  <c r="BP487" i="1"/>
  <c r="BP491" i="1" s="1"/>
  <c r="BP492" i="1" s="1"/>
  <c r="BH2577" i="1"/>
  <c r="AN16" i="1"/>
  <c r="AN5" i="1" s="1"/>
  <c r="AG3424" i="1"/>
  <c r="AG3428" i="1" s="1"/>
  <c r="AG3429" i="1" s="1"/>
  <c r="AS2436" i="1"/>
  <c r="BO3316" i="1"/>
  <c r="BO3305" i="1" s="1"/>
  <c r="BL2835" i="1"/>
  <c r="AF3316" i="1"/>
  <c r="AF3305" i="1" s="1"/>
  <c r="W2331" i="1"/>
  <c r="W2330" i="1" s="1"/>
  <c r="U1620" i="1"/>
  <c r="X2017" i="1"/>
  <c r="X2021" i="1" s="1"/>
  <c r="X2022" i="1" s="1"/>
  <c r="T2394" i="1"/>
  <c r="AI2331" i="1"/>
  <c r="AI2330" i="1" s="1"/>
  <c r="L3023" i="1"/>
  <c r="AG2667" i="1"/>
  <c r="N2439" i="1"/>
  <c r="Q1517" i="1"/>
  <c r="Q1518" i="1" s="1"/>
  <c r="M1521" i="1"/>
  <c r="BM2142" i="1"/>
  <c r="BM2146" i="1" s="1"/>
  <c r="BM2147" i="1" s="1"/>
  <c r="M1517" i="1"/>
  <c r="M1518" i="1" s="1"/>
  <c r="M1646" i="1"/>
  <c r="AH3316" i="1"/>
  <c r="BI487" i="1"/>
  <c r="BI491" i="1" s="1"/>
  <c r="BI492" i="1" s="1"/>
  <c r="R2667" i="1"/>
  <c r="AS1564" i="1"/>
  <c r="AS1565" i="1" s="1"/>
  <c r="BM2394" i="1"/>
  <c r="T2667" i="1"/>
  <c r="R2017" i="1"/>
  <c r="R2021" i="1" s="1"/>
  <c r="R2022" i="1" s="1"/>
  <c r="AI3077" i="1"/>
  <c r="AI3080" i="1" s="1"/>
  <c r="AS1566" i="1"/>
  <c r="AU2480" i="1"/>
  <c r="AU2481" i="1" s="1"/>
  <c r="BQ3327" i="1"/>
  <c r="BQ3326" i="1" s="1"/>
  <c r="N16" i="1"/>
  <c r="AT2484" i="1"/>
  <c r="BI2888" i="1"/>
  <c r="BJ1657" i="1"/>
  <c r="BJ1656" i="1" s="1"/>
  <c r="BD3316" i="1"/>
  <c r="BD3305" i="1" s="1"/>
  <c r="BC2835" i="1"/>
  <c r="BO2331" i="1"/>
  <c r="BO2330" i="1" s="1"/>
  <c r="BC4075" i="1"/>
  <c r="BC4079" i="1" s="1"/>
  <c r="BC4080" i="1" s="1"/>
  <c r="AA2835" i="1"/>
  <c r="K1566" i="1"/>
  <c r="P3476" i="1"/>
  <c r="L2480" i="1"/>
  <c r="L2481" i="1" s="1"/>
  <c r="BN3424" i="1"/>
  <c r="BO2622" i="1"/>
  <c r="BP2017" i="1"/>
  <c r="BP2021" i="1" s="1"/>
  <c r="BP2022" i="1" s="1"/>
  <c r="BC2017" i="1"/>
  <c r="BC2021" i="1" s="1"/>
  <c r="BC2022" i="1" s="1"/>
  <c r="BC3316" i="1"/>
  <c r="AV3224" i="1"/>
  <c r="AV3225" i="1" s="1"/>
  <c r="BH1521" i="1"/>
  <c r="R3023" i="1"/>
  <c r="AS3169" i="1"/>
  <c r="AE2522" i="1"/>
  <c r="AE2531" i="1" s="1"/>
  <c r="BJ3289" i="1"/>
  <c r="Z3424" i="1"/>
  <c r="Z3428" i="1" s="1"/>
  <c r="Z3429" i="1" s="1"/>
  <c r="AL2320" i="1"/>
  <c r="AL2309" i="1" s="1"/>
  <c r="U3023" i="1"/>
  <c r="AO2480" i="1"/>
  <c r="AO2481" i="1" s="1"/>
  <c r="BL2394" i="1"/>
  <c r="AV2017" i="1"/>
  <c r="AV2021" i="1" s="1"/>
  <c r="AV2022" i="1" s="1"/>
  <c r="BH2017" i="1"/>
  <c r="AM1646" i="1"/>
  <c r="BI2835" i="1"/>
  <c r="BC2331" i="1"/>
  <c r="BC2330" i="1" s="1"/>
  <c r="AM3424" i="1"/>
  <c r="AM3428" i="1" s="1"/>
  <c r="AM3429" i="1" s="1"/>
  <c r="BH3424" i="1"/>
  <c r="AO2331" i="1"/>
  <c r="AO2330" i="1" s="1"/>
  <c r="BD2772" i="1"/>
  <c r="M2017" i="1"/>
  <c r="M2021" i="1" s="1"/>
  <c r="M2022" i="1" s="1"/>
  <c r="AI3075" i="1"/>
  <c r="AI3076" i="1" s="1"/>
  <c r="AR3340" i="1"/>
  <c r="AR3339" i="1" s="1"/>
  <c r="AU16" i="1"/>
  <c r="AU5" i="1" s="1"/>
  <c r="AT1620" i="1"/>
  <c r="AP1620" i="1"/>
  <c r="BP2667" i="1"/>
  <c r="T2320" i="1"/>
  <c r="T2309" i="1" s="1"/>
  <c r="AI2017" i="1"/>
  <c r="AI2021" i="1" s="1"/>
  <c r="AI2022" i="1" s="1"/>
  <c r="BI27" i="1"/>
  <c r="BI26" i="1" s="1"/>
  <c r="BF3925" i="1"/>
  <c r="BF4615" i="1"/>
  <c r="AZ2941" i="1"/>
  <c r="AZ2790" i="1"/>
  <c r="AZ652" i="1"/>
  <c r="AZ6" i="1"/>
  <c r="AZ1180" i="1"/>
  <c r="BF201" i="1"/>
  <c r="BF4296" i="1"/>
  <c r="BF3969" i="1"/>
  <c r="BF3465" i="1"/>
  <c r="AZ3793" i="1"/>
  <c r="AZ2225" i="1"/>
  <c r="BC1646" i="1"/>
  <c r="AZ1636" i="1"/>
  <c r="AZ1635" i="1" s="1"/>
  <c r="BF3560" i="1"/>
  <c r="AZ3647" i="1"/>
  <c r="BF3347" i="1"/>
  <c r="BF3339" i="1"/>
  <c r="BF3278" i="1"/>
  <c r="BF3504" i="1"/>
  <c r="AZ3306" i="1"/>
  <c r="BF3087" i="1"/>
  <c r="BF2950" i="1"/>
  <c r="AZ3274" i="1"/>
  <c r="BF3264" i="1"/>
  <c r="BF3161" i="1"/>
  <c r="AZ2745" i="1"/>
  <c r="BF404" i="1"/>
  <c r="AZ201" i="1"/>
  <c r="BF4570" i="1"/>
  <c r="AZ4714" i="1"/>
  <c r="BF3643" i="1"/>
  <c r="AZ4296" i="1"/>
  <c r="AZ3973" i="1"/>
  <c r="AZ1528" i="1"/>
  <c r="BF2310" i="1"/>
  <c r="AZ3465" i="1"/>
  <c r="AZ3504" i="1"/>
  <c r="BF120" i="1"/>
  <c r="AZ2607" i="1"/>
  <c r="AZ2616" i="1" s="1"/>
  <c r="AZ2622" i="1" s="1"/>
  <c r="BI1657" i="1"/>
  <c r="BI1656" i="1" s="1"/>
  <c r="AZ27" i="1"/>
  <c r="AZ4529" i="1"/>
  <c r="AZ4615" i="1"/>
  <c r="BF4478" i="1"/>
  <c r="BF4209" i="1"/>
  <c r="AZ3087" i="1"/>
  <c r="AZ2950" i="1"/>
  <c r="AZ3264" i="1"/>
  <c r="AZ3161" i="1"/>
  <c r="BF2658" i="1"/>
  <c r="AZ404" i="1"/>
  <c r="AZ4570" i="1"/>
  <c r="BF4434" i="1"/>
  <c r="AZ4163" i="1"/>
  <c r="AZ3131" i="1"/>
  <c r="BF4529" i="1"/>
  <c r="BF1716" i="1"/>
  <c r="AZ853" i="1"/>
  <c r="AH2017" i="1"/>
  <c r="AZ3560" i="1"/>
  <c r="AZ4478" i="1"/>
  <c r="BF3744" i="1"/>
  <c r="AZ4209" i="1"/>
  <c r="AZ4121" i="1"/>
  <c r="AZ3347" i="1"/>
  <c r="AZ3278" i="1"/>
  <c r="BF3184" i="1"/>
  <c r="BF2989" i="1"/>
  <c r="BF2735" i="1"/>
  <c r="AZ2658" i="1"/>
  <c r="AZ2241" i="1"/>
  <c r="BF1607" i="1"/>
  <c r="AZ4434" i="1"/>
  <c r="BF4345" i="1"/>
  <c r="AZ3835" i="1"/>
  <c r="BF2880" i="1"/>
  <c r="BF1841" i="1"/>
  <c r="AZ3326" i="1"/>
  <c r="BQ2320" i="1"/>
  <c r="BQ2309" i="1" s="1"/>
  <c r="AZ442" i="1"/>
  <c r="AZ2310" i="1"/>
  <c r="S2667" i="1"/>
  <c r="AZ3336" i="1"/>
  <c r="BF4696" i="1"/>
  <c r="BF4121" i="1"/>
  <c r="AZ3744" i="1"/>
  <c r="AZ4252" i="1"/>
  <c r="AZ3184" i="1"/>
  <c r="BF3110" i="1"/>
  <c r="BF3041" i="1"/>
  <c r="BF2958" i="1"/>
  <c r="BF3238" i="1"/>
  <c r="AZ2989" i="1"/>
  <c r="BF2853" i="1"/>
  <c r="BF2790" i="1"/>
  <c r="BF2685" i="1"/>
  <c r="BF2334" i="1"/>
  <c r="AZ2735" i="1"/>
  <c r="AZ1607" i="1"/>
  <c r="AZ369" i="1"/>
  <c r="AZ165" i="1"/>
  <c r="BF4741" i="1"/>
  <c r="AZ3702" i="1"/>
  <c r="AZ3553" i="1"/>
  <c r="AZ1841" i="1"/>
  <c r="AZ2287" i="1"/>
  <c r="AZ1575" i="1"/>
  <c r="BF1470" i="1"/>
  <c r="N2888" i="1"/>
  <c r="AI2480" i="1"/>
  <c r="AI2481" i="1" s="1"/>
  <c r="BF3306" i="1"/>
  <c r="AZ3110" i="1"/>
  <c r="AZ3041" i="1"/>
  <c r="AZ2958" i="1"/>
  <c r="BF3274" i="1"/>
  <c r="AZ3238" i="1"/>
  <c r="BF2941" i="1"/>
  <c r="AZ2853" i="1"/>
  <c r="AZ2828" i="1"/>
  <c r="AZ2685" i="1"/>
  <c r="AZ2334" i="1"/>
  <c r="BF2745" i="1"/>
  <c r="AZ2522" i="1"/>
  <c r="AZ1803" i="1"/>
  <c r="AZ240" i="1"/>
  <c r="BF1180" i="1"/>
  <c r="AZ819" i="1"/>
  <c r="BF615" i="1"/>
  <c r="BF4387" i="1"/>
  <c r="AZ4387" i="1"/>
  <c r="BF3131" i="1"/>
  <c r="BF2828" i="1"/>
  <c r="BF2225" i="1"/>
  <c r="BF1886" i="1"/>
  <c r="AZ973" i="1"/>
  <c r="BF1636" i="1"/>
  <c r="BF894" i="1"/>
  <c r="BF2400" i="1"/>
  <c r="AZ2280" i="1"/>
  <c r="BF1660" i="1"/>
  <c r="BF1221" i="1"/>
  <c r="BF652" i="1"/>
  <c r="AZ1485" i="1"/>
  <c r="AZ2260" i="1"/>
  <c r="AZ894" i="1"/>
  <c r="AZ569" i="1"/>
  <c r="AZ4341" i="1"/>
  <c r="BF1266" i="1"/>
  <c r="BF733" i="1"/>
  <c r="BF2631" i="1"/>
  <c r="AZ1262" i="1"/>
  <c r="AZ1387" i="1"/>
  <c r="BF4655" i="1"/>
  <c r="AZ2432" i="1"/>
  <c r="BF3657" i="1"/>
  <c r="BF4027" i="1"/>
  <c r="AZ4068" i="1"/>
  <c r="BF4068" i="1"/>
  <c r="BF2134" i="1"/>
  <c r="BF2561" i="1"/>
  <c r="BF2058" i="1"/>
  <c r="AZ1304" i="1"/>
  <c r="AZ281" i="1"/>
  <c r="BF1664" i="1"/>
  <c r="AZ1470" i="1"/>
  <c r="BF2183" i="1"/>
  <c r="AZ1882" i="1"/>
  <c r="AZ1101" i="1"/>
  <c r="AZ1015" i="1"/>
  <c r="BF1056" i="1"/>
  <c r="BF26" i="1"/>
  <c r="AZ3880" i="1"/>
  <c r="BF1428" i="1"/>
  <c r="BF30" i="1"/>
  <c r="AZ692" i="1"/>
  <c r="BF2099" i="1"/>
  <c r="BF1727" i="1"/>
  <c r="AZ1138" i="1"/>
  <c r="AZ477" i="1"/>
  <c r="BF3401" i="1"/>
  <c r="BF2002" i="1"/>
  <c r="BF2287" i="1"/>
  <c r="AZ1967" i="1"/>
  <c r="BF2280" i="1"/>
  <c r="BF1593" i="1"/>
  <c r="BF240" i="1"/>
  <c r="AZ1664" i="1"/>
  <c r="AZ1056" i="1"/>
  <c r="AZ932" i="1"/>
  <c r="BF932" i="1"/>
  <c r="BF973" i="1"/>
  <c r="BF442" i="1"/>
  <c r="BF4163" i="1"/>
  <c r="BF2723" i="1"/>
  <c r="BF569" i="1"/>
  <c r="BF773" i="1"/>
  <c r="AZ1757" i="1"/>
  <c r="BF3410" i="1"/>
  <c r="AZ2183" i="1"/>
  <c r="J580" i="1"/>
  <c r="J611" i="1" s="1"/>
  <c r="J615" i="1" s="1"/>
  <c r="AK4130" i="1"/>
  <c r="AZ4027" i="1"/>
  <c r="AZ2378" i="1"/>
  <c r="BF2378" i="1"/>
  <c r="BF477" i="1"/>
  <c r="AZ2906" i="1"/>
  <c r="AZ2099" i="1"/>
  <c r="BF1656" i="1"/>
  <c r="AZ1593" i="1"/>
  <c r="AZ1929" i="1"/>
  <c r="BF1485" i="1"/>
  <c r="BF2260" i="1"/>
  <c r="AZ1346" i="1"/>
  <c r="AZ773" i="1"/>
  <c r="AZ78" i="1"/>
  <c r="AZ30" i="1"/>
  <c r="BF815" i="1"/>
  <c r="BF48" i="1"/>
  <c r="BF3336" i="1"/>
  <c r="BF3789" i="1"/>
  <c r="BF1387" i="1"/>
  <c r="BF323" i="1"/>
  <c r="BF696" i="1"/>
  <c r="BF2006" i="1"/>
  <c r="BF1528" i="1"/>
  <c r="BL2017" i="1"/>
  <c r="AZ2880" i="1"/>
  <c r="AZ3410" i="1"/>
  <c r="BF3326" i="1"/>
  <c r="BF1138" i="1"/>
  <c r="BF528" i="1"/>
  <c r="AZ2134" i="1"/>
  <c r="AZ3657" i="1"/>
  <c r="AZ1221" i="1"/>
  <c r="AZ1428" i="1"/>
  <c r="BF1097" i="1"/>
  <c r="AZ323" i="1"/>
  <c r="BF1575" i="1"/>
  <c r="AZ733" i="1"/>
  <c r="AZ4700" i="1"/>
  <c r="BF3835" i="1"/>
  <c r="BF3016" i="1"/>
  <c r="AZ2723" i="1"/>
  <c r="BF1346" i="1"/>
  <c r="BF6" i="1"/>
  <c r="BA2142" i="1"/>
  <c r="BF4013" i="1"/>
  <c r="AZ2823" i="1"/>
  <c r="AZ2006" i="1"/>
  <c r="BF2823" i="1"/>
  <c r="BF2607" i="1"/>
  <c r="AZ3016" i="1"/>
  <c r="AZ3401" i="1"/>
  <c r="AZ2561" i="1"/>
  <c r="AZ2002" i="1"/>
  <c r="AE4615" i="1"/>
  <c r="AE3087" i="1"/>
  <c r="AE2941" i="1"/>
  <c r="AE2790" i="1"/>
  <c r="AK2658" i="1"/>
  <c r="AK2280" i="1"/>
  <c r="AK2260" i="1"/>
  <c r="AE1485" i="1"/>
  <c r="AK2310" i="1"/>
  <c r="AE6" i="1"/>
  <c r="AK1221" i="1"/>
  <c r="AK936" i="1"/>
  <c r="AK894" i="1"/>
  <c r="AK4696" i="1"/>
  <c r="AK2906" i="1"/>
  <c r="AK2823" i="1"/>
  <c r="AE2432" i="1"/>
  <c r="AE2436" i="1" s="1"/>
  <c r="AE2343" i="1" s="1"/>
  <c r="AK1593" i="1"/>
  <c r="AK692" i="1"/>
  <c r="AE30" i="1"/>
  <c r="AK446" i="1"/>
  <c r="AE48" i="1"/>
  <c r="AK3969" i="1"/>
  <c r="AE3702" i="1"/>
  <c r="AK2958" i="1"/>
  <c r="AE2287" i="1"/>
  <c r="AK1841" i="1"/>
  <c r="AK1262" i="1"/>
  <c r="AE201" i="1"/>
  <c r="AE240" i="1"/>
  <c r="AE3744" i="1"/>
  <c r="AE652" i="1"/>
  <c r="AE3016" i="1"/>
  <c r="AE3023" i="1" s="1"/>
  <c r="AK4068" i="1"/>
  <c r="AE477" i="1"/>
  <c r="AE4068" i="1"/>
  <c r="AE4075" i="1" s="1"/>
  <c r="AK477" i="1"/>
  <c r="AK3657" i="1"/>
  <c r="AK3278" i="1"/>
  <c r="AE3339" i="1"/>
  <c r="AK3184" i="1"/>
  <c r="AK2853" i="1"/>
  <c r="AK2685" i="1"/>
  <c r="AE2658" i="1"/>
  <c r="AE2280" i="1"/>
  <c r="AE2260" i="1"/>
  <c r="AE2310" i="1"/>
  <c r="AE894" i="1"/>
  <c r="AE4696" i="1"/>
  <c r="AK4434" i="1"/>
  <c r="AK4478" i="1"/>
  <c r="AK4341" i="1"/>
  <c r="AK3264" i="1"/>
  <c r="AE3238" i="1"/>
  <c r="AK3326" i="1"/>
  <c r="AE3131" i="1"/>
  <c r="AE2723" i="1"/>
  <c r="AE2880" i="1"/>
  <c r="AE2183" i="1"/>
  <c r="AE3264" i="1"/>
  <c r="AK1656" i="1"/>
  <c r="AE1607" i="1"/>
  <c r="AE1184" i="1"/>
  <c r="AE1262" i="1"/>
  <c r="AE692" i="1"/>
  <c r="AE442" i="1"/>
  <c r="AE1387" i="1"/>
  <c r="AK240" i="1"/>
  <c r="AK404" i="1"/>
  <c r="AE365" i="1"/>
  <c r="AE3969" i="1"/>
  <c r="AK3835" i="1"/>
  <c r="AE1221" i="1"/>
  <c r="AK611" i="1"/>
  <c r="AK1660" i="1"/>
  <c r="AK528" i="1"/>
  <c r="AE3549" i="1"/>
  <c r="AE161" i="1"/>
  <c r="AE2378" i="1"/>
  <c r="AE4027" i="1"/>
  <c r="AK3306" i="1"/>
  <c r="AE3278" i="1"/>
  <c r="AE3184" i="1"/>
  <c r="AK3110" i="1"/>
  <c r="AK3041" i="1"/>
  <c r="AE2853" i="1"/>
  <c r="AE2685" i="1"/>
  <c r="AK1432" i="1"/>
  <c r="AK2099" i="1"/>
  <c r="AK4387" i="1"/>
  <c r="AE4434" i="1"/>
  <c r="AK3643" i="1"/>
  <c r="AE2828" i="1"/>
  <c r="AK3238" i="1"/>
  <c r="AE2823" i="1"/>
  <c r="AE3598" i="1"/>
  <c r="AE2958" i="1"/>
  <c r="AK2880" i="1"/>
  <c r="AK1803" i="1"/>
  <c r="AK1929" i="1"/>
  <c r="AE1664" i="1"/>
  <c r="AK1664" i="1"/>
  <c r="AK1636" i="1"/>
  <c r="AE1593" i="1"/>
  <c r="AK1056" i="1"/>
  <c r="AE569" i="1"/>
  <c r="AE404" i="1"/>
  <c r="AE3835" i="1"/>
  <c r="AE1660" i="1"/>
  <c r="AE1056" i="1"/>
  <c r="AE611" i="1"/>
  <c r="AE281" i="1"/>
  <c r="AK323" i="1"/>
  <c r="AK2287" i="1"/>
  <c r="AE1428" i="1"/>
  <c r="AK2735" i="1"/>
  <c r="AK3347" i="1"/>
  <c r="AK3401" i="1"/>
  <c r="AK4209" i="1"/>
  <c r="AE3306" i="1"/>
  <c r="AK3336" i="1"/>
  <c r="AE3110" i="1"/>
  <c r="AE3041" i="1"/>
  <c r="AK2745" i="1"/>
  <c r="AK2241" i="1"/>
  <c r="AE2099" i="1"/>
  <c r="AE857" i="1"/>
  <c r="AK4714" i="1"/>
  <c r="AE4387" i="1"/>
  <c r="AE4714" i="1"/>
  <c r="AE3643" i="1"/>
  <c r="AK3465" i="1"/>
  <c r="AE3465" i="1"/>
  <c r="AK2950" i="1"/>
  <c r="AE2735" i="1"/>
  <c r="AE1656" i="1"/>
  <c r="AE1761" i="1"/>
  <c r="AK815" i="1"/>
  <c r="AE1015" i="1"/>
  <c r="AE773" i="1"/>
  <c r="AK4659" i="1"/>
  <c r="AK4013" i="1"/>
  <c r="AK2006" i="1"/>
  <c r="AE1967" i="1"/>
  <c r="AK1346" i="1"/>
  <c r="AK1308" i="1"/>
  <c r="AK3161" i="1"/>
  <c r="AK30" i="1"/>
  <c r="AE3347" i="1"/>
  <c r="AK2378" i="1"/>
  <c r="AK2002" i="1"/>
  <c r="AK2607" i="1"/>
  <c r="AE2134" i="1"/>
  <c r="AK4027" i="1"/>
  <c r="AK3748" i="1"/>
  <c r="AE4209" i="1"/>
  <c r="AK4121" i="1"/>
  <c r="AK3274" i="1"/>
  <c r="AE3336" i="1"/>
  <c r="AK3504" i="1"/>
  <c r="AK3016" i="1"/>
  <c r="AE2745" i="1"/>
  <c r="AK2334" i="1"/>
  <c r="AE2241" i="1"/>
  <c r="AE26" i="1"/>
  <c r="AK2062" i="1"/>
  <c r="AK4570" i="1"/>
  <c r="AK4252" i="1"/>
  <c r="AE3161" i="1"/>
  <c r="AE3410" i="1"/>
  <c r="AK2187" i="1"/>
  <c r="AK2531" i="1"/>
  <c r="AE1636" i="1"/>
  <c r="AK1757" i="1"/>
  <c r="AE815" i="1"/>
  <c r="AK1097" i="1"/>
  <c r="AK573" i="1"/>
  <c r="AK733" i="1"/>
  <c r="AK48" i="1"/>
  <c r="AE2906" i="1"/>
  <c r="AK1138" i="1"/>
  <c r="AE1528" i="1"/>
  <c r="AE120" i="1"/>
  <c r="AK1607" i="1"/>
  <c r="AK773" i="1"/>
  <c r="AE3880" i="1"/>
  <c r="AK3410" i="1"/>
  <c r="AE2002" i="1"/>
  <c r="AE2607" i="1"/>
  <c r="AE2561" i="1"/>
  <c r="AK4615" i="1"/>
  <c r="AE4529" i="1"/>
  <c r="AE4121" i="1"/>
  <c r="AE3274" i="1"/>
  <c r="AK3087" i="1"/>
  <c r="AK2790" i="1"/>
  <c r="AE2334" i="1"/>
  <c r="AK1485" i="1"/>
  <c r="AE2062" i="1"/>
  <c r="AK6" i="1"/>
  <c r="AE4296" i="1"/>
  <c r="AK4296" i="1"/>
  <c r="AK3131" i="1"/>
  <c r="AE2950" i="1"/>
  <c r="AK2723" i="1"/>
  <c r="AK2941" i="1"/>
  <c r="AK2476" i="1"/>
  <c r="AK2561" i="1"/>
  <c r="AE1882" i="1"/>
  <c r="AE1683" i="1"/>
  <c r="AK1683" i="1"/>
  <c r="AE1350" i="1"/>
  <c r="AK1387" i="1"/>
  <c r="AE1097" i="1"/>
  <c r="AK1015" i="1"/>
  <c r="AK1575" i="1"/>
  <c r="AE733" i="1"/>
  <c r="AE4655" i="1"/>
  <c r="AK3702" i="1"/>
  <c r="AK2828" i="1"/>
  <c r="AE1845" i="1"/>
  <c r="AK1528" i="1"/>
  <c r="AE1138" i="1"/>
  <c r="AK973" i="1"/>
  <c r="AK201" i="1"/>
  <c r="AK365" i="1"/>
  <c r="AE528" i="1"/>
  <c r="AE4570" i="1"/>
  <c r="AE2006" i="1"/>
  <c r="AK3789" i="1"/>
  <c r="AE3401" i="1"/>
  <c r="AE3657" i="1"/>
  <c r="AK2134" i="1"/>
  <c r="Z2571" i="1"/>
  <c r="W3327" i="1"/>
  <c r="W3326" i="1" s="1"/>
  <c r="V2331" i="1"/>
  <c r="V2330" i="1" s="1"/>
  <c r="AH1661" i="1"/>
  <c r="AH1660" i="1" s="1"/>
  <c r="AP16" i="1"/>
  <c r="AK3340" i="1"/>
  <c r="AO2622" i="1"/>
  <c r="AN1657" i="1"/>
  <c r="AN1656" i="1" s="1"/>
  <c r="AA3316" i="1"/>
  <c r="AA3305" i="1" s="1"/>
  <c r="AS16" i="1"/>
  <c r="AO3424" i="1"/>
  <c r="AO3428" i="1" s="1"/>
  <c r="AO3429" i="1" s="1"/>
  <c r="AA2017" i="1"/>
  <c r="AA2021" i="1" s="1"/>
  <c r="AA2022" i="1" s="1"/>
  <c r="Z2294" i="1"/>
  <c r="AP3023" i="1"/>
  <c r="AP3031" i="1" s="1"/>
  <c r="AP3034" i="1" s="1"/>
  <c r="AL2888" i="1"/>
  <c r="AU2667" i="1"/>
  <c r="AM2320" i="1"/>
  <c r="AE3316" i="1"/>
  <c r="AE3305" i="1" s="1"/>
  <c r="J4714" i="1"/>
  <c r="J4341" i="1"/>
  <c r="P4121" i="1"/>
  <c r="P3969" i="1"/>
  <c r="P3264" i="1"/>
  <c r="J3643" i="1"/>
  <c r="J3336" i="1"/>
  <c r="P3184" i="1"/>
  <c r="P2631" i="1"/>
  <c r="P1660" i="1"/>
  <c r="J2099" i="1"/>
  <c r="J2103" i="1" s="1"/>
  <c r="P26" i="1"/>
  <c r="J773" i="1"/>
  <c r="J4529" i="1"/>
  <c r="P4296" i="1"/>
  <c r="P3835" i="1"/>
  <c r="J3274" i="1"/>
  <c r="P3744" i="1"/>
  <c r="J3504" i="1"/>
  <c r="P2853" i="1"/>
  <c r="J2735" i="1"/>
  <c r="J2880" i="1"/>
  <c r="J1221" i="1"/>
  <c r="J1428" i="1"/>
  <c r="P973" i="1"/>
  <c r="P652" i="1"/>
  <c r="P1221" i="1"/>
  <c r="J569" i="1"/>
  <c r="J3598" i="1"/>
  <c r="J4121" i="1"/>
  <c r="P1308" i="1"/>
  <c r="P1470" i="1"/>
  <c r="P1346" i="1"/>
  <c r="P611" i="1"/>
  <c r="J1575" i="1"/>
  <c r="P733" i="1"/>
  <c r="J240" i="1"/>
  <c r="P4068" i="1"/>
  <c r="J3401" i="1"/>
  <c r="P3657" i="1"/>
  <c r="J2002" i="1"/>
  <c r="J477" i="1"/>
  <c r="J4167" i="1"/>
  <c r="J3264" i="1"/>
  <c r="P2941" i="1"/>
  <c r="P2685" i="1"/>
  <c r="J3184" i="1"/>
  <c r="P3110" i="1"/>
  <c r="P3041" i="1"/>
  <c r="P2958" i="1"/>
  <c r="P2723" i="1"/>
  <c r="J2631" i="1"/>
  <c r="J1660" i="1"/>
  <c r="P1607" i="1"/>
  <c r="J26" i="1"/>
  <c r="J1266" i="1"/>
  <c r="P281" i="1"/>
  <c r="J4296" i="1"/>
  <c r="J3969" i="1"/>
  <c r="J3835" i="1"/>
  <c r="P3347" i="1"/>
  <c r="J3306" i="1"/>
  <c r="P2823" i="1"/>
  <c r="J2476" i="1"/>
  <c r="J2484" i="1" s="1"/>
  <c r="P2310" i="1"/>
  <c r="J2280" i="1"/>
  <c r="P528" i="1"/>
  <c r="P1485" i="1"/>
  <c r="J652" i="1"/>
  <c r="J369" i="1"/>
  <c r="P3925" i="1"/>
  <c r="P2225" i="1"/>
  <c r="P932" i="1"/>
  <c r="J853" i="1"/>
  <c r="P2906" i="1"/>
  <c r="P365" i="1"/>
  <c r="J2828" i="1"/>
  <c r="P1575" i="1"/>
  <c r="P2828" i="1"/>
  <c r="J1528" i="1"/>
  <c r="J2378" i="1"/>
  <c r="J2134" i="1"/>
  <c r="P4570" i="1"/>
  <c r="J4387" i="1"/>
  <c r="P3326" i="1"/>
  <c r="J2941" i="1"/>
  <c r="J2685" i="1"/>
  <c r="J3110" i="1"/>
  <c r="J3041" i="1"/>
  <c r="J2958" i="1"/>
  <c r="J2723" i="1"/>
  <c r="J1607" i="1"/>
  <c r="P1656" i="1"/>
  <c r="J1142" i="1"/>
  <c r="J281" i="1"/>
  <c r="P78" i="1"/>
  <c r="P4655" i="1"/>
  <c r="J4213" i="1"/>
  <c r="P4013" i="1"/>
  <c r="J2062" i="1"/>
  <c r="P2006" i="1"/>
  <c r="J1925" i="1"/>
  <c r="J528" i="1"/>
  <c r="J30" i="1"/>
  <c r="P1097" i="1"/>
  <c r="J1308" i="1"/>
  <c r="J3793" i="1"/>
  <c r="P2287" i="1"/>
  <c r="P442" i="1"/>
  <c r="J1882" i="1"/>
  <c r="P323" i="1"/>
  <c r="J120" i="1"/>
  <c r="J3925" i="1"/>
  <c r="J3744" i="1"/>
  <c r="P3410" i="1"/>
  <c r="P3278" i="1"/>
  <c r="J1593" i="1"/>
  <c r="J4068" i="1"/>
  <c r="J4027" i="1"/>
  <c r="P2002" i="1"/>
  <c r="J4570" i="1"/>
  <c r="J3326" i="1"/>
  <c r="P3161" i="1"/>
  <c r="P3465" i="1"/>
  <c r="P2241" i="1"/>
  <c r="P3306" i="1"/>
  <c r="J1656" i="1"/>
  <c r="P1432" i="1"/>
  <c r="P819" i="1"/>
  <c r="J78" i="1"/>
  <c r="J82" i="1" s="1"/>
  <c r="J4655" i="1"/>
  <c r="J4252" i="1"/>
  <c r="J3880" i="1"/>
  <c r="J3347" i="1"/>
  <c r="P2735" i="1"/>
  <c r="P3016" i="1"/>
  <c r="J1967" i="1"/>
  <c r="P1761" i="1"/>
  <c r="J2006" i="1"/>
  <c r="J2310" i="1"/>
  <c r="J2309" i="1" s="1"/>
  <c r="P1593" i="1"/>
  <c r="J733" i="1"/>
  <c r="P894" i="1"/>
  <c r="J1485" i="1"/>
  <c r="J1097" i="1"/>
  <c r="J815" i="1"/>
  <c r="J323" i="1"/>
  <c r="P4209" i="1"/>
  <c r="P3702" i="1"/>
  <c r="J2906" i="1"/>
  <c r="P2260" i="1"/>
  <c r="P1015" i="1"/>
  <c r="P3274" i="1"/>
  <c r="J3410" i="1"/>
  <c r="J2607" i="1"/>
  <c r="P2134" i="1"/>
  <c r="P4714" i="1"/>
  <c r="J4615" i="1"/>
  <c r="P4615" i="1"/>
  <c r="J3161" i="1"/>
  <c r="P2790" i="1"/>
  <c r="P2745" i="1"/>
  <c r="P2658" i="1"/>
  <c r="J3465" i="1"/>
  <c r="P3336" i="1"/>
  <c r="J2241" i="1"/>
  <c r="P3087" i="1"/>
  <c r="P2950" i="1"/>
  <c r="P1803" i="1"/>
  <c r="P1387" i="1"/>
  <c r="P4696" i="1"/>
  <c r="J4434" i="1"/>
  <c r="J3278" i="1"/>
  <c r="P3553" i="1"/>
  <c r="P2989" i="1"/>
  <c r="J3131" i="1"/>
  <c r="J2287" i="1"/>
  <c r="J2260" i="1"/>
  <c r="P1664" i="1"/>
  <c r="J1761" i="1"/>
  <c r="P2880" i="1"/>
  <c r="J2531" i="1"/>
  <c r="P201" i="1"/>
  <c r="P1056" i="1"/>
  <c r="P1180" i="1"/>
  <c r="P692" i="1"/>
  <c r="P131" i="1"/>
  <c r="J161" i="1"/>
  <c r="J3702" i="1"/>
  <c r="P3131" i="1"/>
  <c r="P1142" i="1"/>
  <c r="J404" i="1"/>
  <c r="J442" i="1"/>
  <c r="J3549" i="1"/>
  <c r="P3598" i="1"/>
  <c r="J2853" i="1"/>
  <c r="P120" i="1"/>
  <c r="P408" i="1"/>
  <c r="J1664" i="1"/>
  <c r="J3016" i="1"/>
  <c r="P3401" i="1"/>
  <c r="J3657" i="1"/>
  <c r="P2607" i="1"/>
  <c r="P477" i="1"/>
  <c r="P4341" i="1"/>
  <c r="J2790" i="1"/>
  <c r="J2745" i="1"/>
  <c r="J2658" i="1"/>
  <c r="P3643" i="1"/>
  <c r="J3087" i="1"/>
  <c r="J2950" i="1"/>
  <c r="P2099" i="1"/>
  <c r="J1387" i="1"/>
  <c r="J696" i="1"/>
  <c r="P773" i="1"/>
  <c r="J4696" i="1"/>
  <c r="J3238" i="1"/>
  <c r="J2334" i="1"/>
  <c r="P2334" i="1"/>
  <c r="P1967" i="1"/>
  <c r="P1882" i="1"/>
  <c r="P2280" i="1"/>
  <c r="J1636" i="1"/>
  <c r="P569" i="1"/>
  <c r="J201" i="1"/>
  <c r="J1056" i="1"/>
  <c r="J973" i="1"/>
  <c r="J1180" i="1"/>
  <c r="J4478" i="1"/>
  <c r="P4387" i="1"/>
  <c r="P4163" i="1"/>
  <c r="J2187" i="1"/>
  <c r="J2823" i="1"/>
  <c r="J2432" i="1"/>
  <c r="J2436" i="1" s="1"/>
  <c r="J2989" i="1"/>
  <c r="P853" i="1"/>
  <c r="J932" i="1"/>
  <c r="P4434" i="1"/>
  <c r="P30" i="1"/>
  <c r="P2522" i="1"/>
  <c r="P2058" i="1"/>
  <c r="J2561" i="1"/>
  <c r="P2378" i="1"/>
  <c r="P4027" i="1"/>
  <c r="P2561" i="1"/>
  <c r="AU3424" i="1"/>
  <c r="AU4704" i="1" s="1"/>
  <c r="Y1521" i="1"/>
  <c r="BC3327" i="1"/>
  <c r="BC3326" i="1" s="1"/>
  <c r="W3424" i="1"/>
  <c r="W3428" i="1" s="1"/>
  <c r="W3429" i="1" s="1"/>
  <c r="AR2392" i="1"/>
  <c r="AR2393" i="1" s="1"/>
  <c r="AR2394" i="1"/>
  <c r="AP1657" i="1"/>
  <c r="AP1656" i="1" s="1"/>
  <c r="AN1661" i="1"/>
  <c r="AN1660" i="1" s="1"/>
  <c r="AS2320" i="1"/>
  <c r="AS2309" i="1" s="1"/>
  <c r="AS2339" i="1" s="1"/>
  <c r="AV2575" i="1"/>
  <c r="AV2576" i="1" s="1"/>
  <c r="AV2577" i="1"/>
  <c r="Z3327" i="1"/>
  <c r="Z3326" i="1" s="1"/>
  <c r="L1657" i="1"/>
  <c r="L1656" i="1" s="1"/>
  <c r="BJ2577" i="1"/>
  <c r="BJ2575" i="1"/>
  <c r="BJ2576" i="1" s="1"/>
  <c r="BB1646" i="1"/>
  <c r="BF1646" i="1"/>
  <c r="AQ3340" i="1"/>
  <c r="AQ3339" i="1" s="1"/>
  <c r="M3327" i="1"/>
  <c r="M3326" i="1" s="1"/>
  <c r="Y3327" i="1"/>
  <c r="Y3326" i="1" s="1"/>
  <c r="R1564" i="1"/>
  <c r="R1565" i="1" s="1"/>
  <c r="R1566" i="1"/>
  <c r="BL3340" i="1"/>
  <c r="BL3339" i="1" s="1"/>
  <c r="P2331" i="1"/>
  <c r="Y1517" i="1"/>
  <c r="Y1518" i="1" s="1"/>
  <c r="AM3075" i="1"/>
  <c r="AM3076" i="1" s="1"/>
  <c r="AK3316" i="1"/>
  <c r="AR2331" i="1"/>
  <c r="AR2330" i="1" s="1"/>
  <c r="AM16" i="1"/>
  <c r="N2017" i="1"/>
  <c r="N2021" i="1" s="1"/>
  <c r="N2022" i="1" s="1"/>
  <c r="BD2667" i="1"/>
  <c r="BD2671" i="1" s="1"/>
  <c r="BD2672" i="1" s="1"/>
  <c r="BD2835" i="1"/>
  <c r="V3424" i="1"/>
  <c r="AS2017" i="1"/>
  <c r="BB27" i="1"/>
  <c r="BB26" i="1" s="1"/>
  <c r="BL3327" i="1"/>
  <c r="BL3326" i="1" s="1"/>
  <c r="AL2970" i="1"/>
  <c r="AL2979" i="1" s="1"/>
  <c r="AL2982" i="1" s="1"/>
  <c r="AN1620" i="1"/>
  <c r="AN1629" i="1" s="1"/>
  <c r="BH2142" i="1"/>
  <c r="BH2146" i="1" s="1"/>
  <c r="BH2147" i="1" s="1"/>
  <c r="BO2667" i="1"/>
  <c r="BQ2017" i="1"/>
  <c r="BL2616" i="1"/>
  <c r="BG2017" i="1"/>
  <c r="BG2021" i="1" s="1"/>
  <c r="BG2022" i="1" s="1"/>
  <c r="BO2484" i="1"/>
  <c r="BO2480" i="1"/>
  <c r="BO2481" i="1" s="1"/>
  <c r="BB3327" i="1"/>
  <c r="BB3326" i="1" s="1"/>
  <c r="BM2439" i="1"/>
  <c r="BM2436" i="1"/>
  <c r="BN1564" i="1"/>
  <c r="BN1565" i="1" s="1"/>
  <c r="BO2577" i="1"/>
  <c r="BO2575" i="1"/>
  <c r="BO2576" i="1" s="1"/>
  <c r="BH4745" i="1"/>
  <c r="BH4746" i="1" s="1"/>
  <c r="BQ2575" i="1"/>
  <c r="BQ2576" i="1" s="1"/>
  <c r="BQ2577" i="1"/>
  <c r="BC3340" i="1"/>
  <c r="BC3339" i="1" s="1"/>
  <c r="BJ2320" i="1"/>
  <c r="BJ2309" i="1" s="1"/>
  <c r="BK3340" i="1"/>
  <c r="BK3339" i="1" s="1"/>
  <c r="BD1657" i="1"/>
  <c r="BD1656" i="1" s="1"/>
  <c r="BL1661" i="1"/>
  <c r="BL1660" i="1" s="1"/>
  <c r="AU1657" i="1"/>
  <c r="AU1656" i="1" s="1"/>
  <c r="BB1517" i="1"/>
  <c r="BB1518" i="1" s="1"/>
  <c r="BB1521" i="1"/>
  <c r="BO2888" i="1"/>
  <c r="BH1620" i="1"/>
  <c r="AM2667" i="1"/>
  <c r="AM2675" i="1" s="1"/>
  <c r="AM2678" i="1" s="1"/>
  <c r="BP2835" i="1"/>
  <c r="BB1620" i="1"/>
  <c r="BK1635" i="1"/>
  <c r="BO3340" i="1"/>
  <c r="BO3339" i="1" s="1"/>
  <c r="BM3289" i="1"/>
  <c r="BM2888" i="1"/>
  <c r="BM2896" i="1" s="1"/>
  <c r="BM2899" i="1" s="1"/>
  <c r="BB2571" i="1"/>
  <c r="BB2575" i="1" s="1"/>
  <c r="BB2576" i="1" s="1"/>
  <c r="N3340" i="1"/>
  <c r="N3339" i="1" s="1"/>
  <c r="Z16" i="1"/>
  <c r="Z5" i="1" s="1"/>
  <c r="Z34" i="1" s="1"/>
  <c r="BD2436" i="1"/>
  <c r="BD2437" i="1" s="1"/>
  <c r="BD2439" i="1"/>
  <c r="T2439" i="1"/>
  <c r="BB2017" i="1"/>
  <c r="BB2021" i="1" s="1"/>
  <c r="BB2022" i="1" s="1"/>
  <c r="BD2017" i="1"/>
  <c r="BD2021" i="1" s="1"/>
  <c r="BD2022" i="1" s="1"/>
  <c r="BP3289" i="1"/>
  <c r="BP3299" i="1" s="1"/>
  <c r="BL3023" i="1"/>
  <c r="BL3027" i="1" s="1"/>
  <c r="BL3028" i="1" s="1"/>
  <c r="AT2888" i="1"/>
  <c r="AT2896" i="1" s="1"/>
  <c r="AT2899" i="1" s="1"/>
  <c r="AM2436" i="1"/>
  <c r="AM2437" i="1" s="1"/>
  <c r="BG1620" i="1"/>
  <c r="AR2835" i="1"/>
  <c r="AO2667" i="1"/>
  <c r="AO2675" i="1" s="1"/>
  <c r="AO2678" i="1" s="1"/>
  <c r="BH4749" i="1"/>
  <c r="BH4752" i="1" s="1"/>
  <c r="BH2320" i="1"/>
  <c r="BH2309" i="1" s="1"/>
  <c r="BH2339" i="1" s="1"/>
  <c r="BK1564" i="1"/>
  <c r="BK1565" i="1" s="1"/>
  <c r="BK1566" i="1"/>
  <c r="BM1657" i="1"/>
  <c r="BM1656" i="1" s="1"/>
  <c r="BK1620" i="1"/>
  <c r="AI1657" i="1"/>
  <c r="AI1656" i="1" s="1"/>
  <c r="BK27" i="1"/>
  <c r="BK26" i="1" s="1"/>
  <c r="Y2480" i="1"/>
  <c r="Y2481" i="1" s="1"/>
  <c r="Y2484" i="1"/>
  <c r="N2620" i="1"/>
  <c r="N2621" i="1" s="1"/>
  <c r="N2622" i="1"/>
  <c r="M2667" i="1"/>
  <c r="Y1564" i="1"/>
  <c r="Y1565" i="1" s="1"/>
  <c r="Y1566" i="1"/>
  <c r="R1521" i="1"/>
  <c r="R1517" i="1"/>
  <c r="R1518" i="1" s="1"/>
  <c r="Q2394" i="1"/>
  <c r="Q2392" i="1"/>
  <c r="Q2393" i="1" s="1"/>
  <c r="S2320" i="1"/>
  <c r="S2309" i="1" s="1"/>
  <c r="M3424" i="1"/>
  <c r="X1620" i="1"/>
  <c r="M2388" i="1"/>
  <c r="S2017" i="1"/>
  <c r="AU1620" i="1"/>
  <c r="AN2017" i="1"/>
  <c r="AN2021" i="1" s="1"/>
  <c r="AN2022" i="1" s="1"/>
  <c r="BI2017" i="1"/>
  <c r="BI2021" i="1" s="1"/>
  <c r="BI2022" i="1" s="1"/>
  <c r="BM2294" i="1"/>
  <c r="BM2303" i="1" s="1"/>
  <c r="AL3077" i="1"/>
  <c r="AL3080" i="1" s="1"/>
  <c r="AL3075" i="1"/>
  <c r="AL3076" i="1" s="1"/>
  <c r="BA2392" i="1"/>
  <c r="BA2393" i="1" s="1"/>
  <c r="BA2394" i="1"/>
  <c r="BP2622" i="1"/>
  <c r="BP2620" i="1"/>
  <c r="BP2621" i="1" s="1"/>
  <c r="BH2480" i="1"/>
  <c r="BH2481" i="1" s="1"/>
  <c r="BH2484" i="1"/>
  <c r="BQ2620" i="1"/>
  <c r="BQ2621" i="1" s="1"/>
  <c r="BQ2622" i="1"/>
  <c r="AS2888" i="1"/>
  <c r="BH3327" i="1"/>
  <c r="BH3326" i="1" s="1"/>
  <c r="BB3424" i="1"/>
  <c r="BB4704" i="1" s="1"/>
  <c r="BD2577" i="1"/>
  <c r="BK2620" i="1"/>
  <c r="BK2621" i="1" s="1"/>
  <c r="AT3023" i="1"/>
  <c r="BP27" i="1"/>
  <c r="BP26" i="1" s="1"/>
  <c r="Z2620" i="1"/>
  <c r="Z2621" i="1" s="1"/>
  <c r="AN2484" i="1"/>
  <c r="AT2667" i="1"/>
  <c r="BP3023" i="1"/>
  <c r="BP3031" i="1" s="1"/>
  <c r="BP3034" i="1" s="1"/>
  <c r="BG1657" i="1"/>
  <c r="BG1656" i="1" s="1"/>
  <c r="U2835" i="1"/>
  <c r="R2439" i="1"/>
  <c r="S1564" i="1"/>
  <c r="S1565" i="1" s="1"/>
  <c r="T16" i="1"/>
  <c r="AN2320" i="1"/>
  <c r="AN2309" i="1" s="1"/>
  <c r="BI3424" i="1"/>
  <c r="BJ2439" i="1"/>
  <c r="AU3327" i="1"/>
  <c r="AU3326" i="1" s="1"/>
  <c r="BO4075" i="1"/>
  <c r="AO3316" i="1"/>
  <c r="AO3305" i="1" s="1"/>
  <c r="AO1620" i="1"/>
  <c r="BL2667" i="1"/>
  <c r="BM2835" i="1"/>
  <c r="BP2294" i="1"/>
  <c r="BP2303" i="1" s="1"/>
  <c r="BN16" i="1"/>
  <c r="BK487" i="1"/>
  <c r="BK491" i="1" s="1"/>
  <c r="BK492" i="1" s="1"/>
  <c r="N2667" i="1"/>
  <c r="BB2480" i="1"/>
  <c r="BB2481" i="1" s="1"/>
  <c r="BB2484" i="1"/>
  <c r="BN2480" i="1"/>
  <c r="BN2481" i="1" s="1"/>
  <c r="BN2484" i="1"/>
  <c r="M16" i="1"/>
  <c r="M5" i="1" s="1"/>
  <c r="AE16" i="1"/>
  <c r="AM2294" i="1"/>
  <c r="BJ3316" i="1"/>
  <c r="BJ3305" i="1" s="1"/>
  <c r="U3424" i="1"/>
  <c r="BG3289" i="1"/>
  <c r="AQ2017" i="1"/>
  <c r="AQ2021" i="1" s="1"/>
  <c r="AQ2022" i="1" s="1"/>
  <c r="BJ2017" i="1"/>
  <c r="BJ2021" i="1" s="1"/>
  <c r="BJ2022" i="1" s="1"/>
  <c r="K2667" i="1"/>
  <c r="K2675" i="1" s="1"/>
  <c r="K2678" i="1" s="1"/>
  <c r="BA2017" i="1"/>
  <c r="BA2021" i="1" s="1"/>
  <c r="BA2022" i="1" s="1"/>
  <c r="Z2017" i="1"/>
  <c r="Z2021" i="1" s="1"/>
  <c r="Z2022" i="1" s="1"/>
  <c r="BJ487" i="1"/>
  <c r="BK2017" i="1"/>
  <c r="BK2021" i="1" s="1"/>
  <c r="BK2022" i="1" s="1"/>
  <c r="J16" i="1"/>
  <c r="J5" i="1" s="1"/>
  <c r="AV2142" i="1"/>
  <c r="AV2146" i="1" s="1"/>
  <c r="AV2147" i="1" s="1"/>
  <c r="BL2294" i="1"/>
  <c r="T3340" i="1"/>
  <c r="T3339" i="1" s="1"/>
  <c r="R2620" i="1"/>
  <c r="R2621" i="1" s="1"/>
  <c r="AH3023" i="1"/>
  <c r="BQ2388" i="1"/>
  <c r="BM2616" i="1"/>
  <c r="BM2620" i="1" s="1"/>
  <c r="BM2621" i="1" s="1"/>
  <c r="BD2388" i="1"/>
  <c r="AH3424" i="1"/>
  <c r="AH3428" i="1" s="1"/>
  <c r="AH3429" i="1" s="1"/>
  <c r="AS4075" i="1"/>
  <c r="AS4079" i="1" s="1"/>
  <c r="AS4080" i="1" s="1"/>
  <c r="AV1620" i="1"/>
  <c r="BC487" i="1"/>
  <c r="W3340" i="1"/>
  <c r="W3339" i="1" s="1"/>
  <c r="K2331" i="1"/>
  <c r="K2330" i="1" s="1"/>
  <c r="AT1661" i="1"/>
  <c r="AT1660" i="1" s="1"/>
  <c r="AU1566" i="1"/>
  <c r="AU1564" i="1"/>
  <c r="AU1565" i="1" s="1"/>
  <c r="BG2392" i="1"/>
  <c r="BG2393" i="1" s="1"/>
  <c r="AI3327" i="1"/>
  <c r="AI3326" i="1" s="1"/>
  <c r="AK27" i="1"/>
  <c r="L2436" i="1"/>
  <c r="L2439" i="1"/>
  <c r="K1646" i="1"/>
  <c r="K1635" i="1" s="1"/>
  <c r="AT3316" i="1"/>
  <c r="AT3305" i="1" s="1"/>
  <c r="AT3350" i="1" s="1"/>
  <c r="AV2622" i="1"/>
  <c r="AV2620" i="1"/>
  <c r="AV2621" i="1" s="1"/>
  <c r="AL16" i="1"/>
  <c r="AL5" i="1" s="1"/>
  <c r="AL34" i="1" s="1"/>
  <c r="BD2622" i="1"/>
  <c r="BD2620" i="1"/>
  <c r="BD2621" i="1" s="1"/>
  <c r="BA1657" i="1"/>
  <c r="BA1656" i="1" s="1"/>
  <c r="BF2331" i="1"/>
  <c r="BL27" i="1"/>
  <c r="BL26" i="1" s="1"/>
  <c r="N1657" i="1"/>
  <c r="N1656" i="1" s="1"/>
  <c r="V3327" i="1"/>
  <c r="V3326" i="1" s="1"/>
  <c r="K1657" i="1"/>
  <c r="K1656" i="1" s="1"/>
  <c r="AO2577" i="1"/>
  <c r="AO2575" i="1"/>
  <c r="AO2576" i="1" s="1"/>
  <c r="AO1646" i="1"/>
  <c r="AO1635" i="1" s="1"/>
  <c r="AO1669" i="1" s="1"/>
  <c r="BI3316" i="1"/>
  <c r="BI3305" i="1" s="1"/>
  <c r="BI3350" i="1" s="1"/>
  <c r="BG3316" i="1"/>
  <c r="BG3305" i="1" s="1"/>
  <c r="BO1646" i="1"/>
  <c r="BO1635" i="1" s="1"/>
  <c r="BO1669" i="1" s="1"/>
  <c r="BA2436" i="1"/>
  <c r="BA2437" i="1" s="1"/>
  <c r="BA2439" i="1"/>
  <c r="BB2331" i="1"/>
  <c r="BB2330" i="1" s="1"/>
  <c r="X2620" i="1"/>
  <c r="X2621" i="1" s="1"/>
  <c r="X2622" i="1"/>
  <c r="U2436" i="1"/>
  <c r="U2437" i="1" s="1"/>
  <c r="U2439" i="1"/>
  <c r="V2436" i="1"/>
  <c r="V2439" i="1"/>
  <c r="AG16" i="1"/>
  <c r="AG5" i="1" s="1"/>
  <c r="AG34" i="1" s="1"/>
  <c r="BG4749" i="1"/>
  <c r="BG4752" i="1" s="1"/>
  <c r="BG4745" i="1"/>
  <c r="BG4746" i="1" s="1"/>
  <c r="BP3316" i="1"/>
  <c r="BP3305" i="1" s="1"/>
  <c r="BM2480" i="1"/>
  <c r="BM2481" i="1" s="1"/>
  <c r="BM2484" i="1"/>
  <c r="BJ16" i="1"/>
  <c r="BJ5" i="1" s="1"/>
  <c r="AZ2436" i="1"/>
  <c r="AZ2343" i="1" s="1"/>
  <c r="AZ2439" i="1"/>
  <c r="AF1661" i="1"/>
  <c r="AF1660" i="1" s="1"/>
  <c r="AN27" i="1"/>
  <c r="AN26" i="1" s="1"/>
  <c r="AF1657" i="1"/>
  <c r="AF1656" i="1" s="1"/>
  <c r="T1661" i="1"/>
  <c r="T1660" i="1" s="1"/>
  <c r="AQ1517" i="1"/>
  <c r="AQ1518" i="1" s="1"/>
  <c r="AQ1521" i="1"/>
  <c r="AI16" i="1"/>
  <c r="AI5" i="1" s="1"/>
  <c r="AI34" i="1" s="1"/>
  <c r="J2331" i="1"/>
  <c r="AG2320" i="1"/>
  <c r="AG2309" i="1" s="1"/>
  <c r="AG2339" i="1" s="1"/>
  <c r="BM1521" i="1"/>
  <c r="BM1517" i="1"/>
  <c r="BM1518" i="1" s="1"/>
  <c r="BQ3340" i="1"/>
  <c r="BQ3339" i="1" s="1"/>
  <c r="AU27" i="1"/>
  <c r="AU26" i="1" s="1"/>
  <c r="AS27" i="1"/>
  <c r="AS26" i="1" s="1"/>
  <c r="L2575" i="1"/>
  <c r="L2576" i="1" s="1"/>
  <c r="L2577" i="1"/>
  <c r="T2331" i="1"/>
  <c r="T2330" i="1" s="1"/>
  <c r="K3340" i="1"/>
  <c r="K3339" i="1" s="1"/>
  <c r="AL3340" i="1"/>
  <c r="AL3339" i="1" s="1"/>
  <c r="AI2620" i="1"/>
  <c r="AI2621" i="1" s="1"/>
  <c r="AI2622" i="1"/>
  <c r="BN2667" i="1"/>
  <c r="AH1646" i="1"/>
  <c r="AH1635" i="1" s="1"/>
  <c r="AH1669" i="1" s="1"/>
  <c r="AZ1657" i="1"/>
  <c r="Q2331" i="1"/>
  <c r="Q2330" i="1" s="1"/>
  <c r="AS3327" i="1"/>
  <c r="AS3326" i="1" s="1"/>
  <c r="V2835" i="1"/>
  <c r="N2309" i="1"/>
  <c r="X3023" i="1"/>
  <c r="Z2888" i="1"/>
  <c r="Z2892" i="1" s="1"/>
  <c r="Z2893" i="1" s="1"/>
  <c r="T3424" i="1"/>
  <c r="T3428" i="1" s="1"/>
  <c r="T3429" i="1" s="1"/>
  <c r="J2888" i="1"/>
  <c r="S1620" i="1"/>
  <c r="R4075" i="1"/>
  <c r="R4079" i="1" s="1"/>
  <c r="R4080" i="1" s="1"/>
  <c r="AU3169" i="1"/>
  <c r="AL3023" i="1"/>
  <c r="AL3031" i="1" s="1"/>
  <c r="AL3034" i="1" s="1"/>
  <c r="AU2772" i="1"/>
  <c r="AT4075" i="1"/>
  <c r="AT4079" i="1" s="1"/>
  <c r="AT4080" i="1" s="1"/>
  <c r="AI3424" i="1"/>
  <c r="AI3428" i="1" s="1"/>
  <c r="AI3429" i="1" s="1"/>
  <c r="BQ3424" i="1"/>
  <c r="BG2294" i="1"/>
  <c r="R1620" i="1"/>
  <c r="V2017" i="1"/>
  <c r="V2021" i="1" s="1"/>
  <c r="V2022" i="1" s="1"/>
  <c r="AR2888" i="1"/>
  <c r="AR2892" i="1" s="1"/>
  <c r="AR2893" i="1" s="1"/>
  <c r="AG1620" i="1"/>
  <c r="AS3424" i="1"/>
  <c r="AS3428" i="1" s="1"/>
  <c r="AS3429" i="1" s="1"/>
  <c r="BL3424" i="1"/>
  <c r="BH2667" i="1"/>
  <c r="S3424" i="1"/>
  <c r="S4704" i="1" s="1"/>
  <c r="Q2970" i="1"/>
  <c r="W2667" i="1"/>
  <c r="L1620" i="1"/>
  <c r="L1629" i="1" s="1"/>
  <c r="AA1620" i="1"/>
  <c r="AF2835" i="1"/>
  <c r="AF2843" i="1" s="1"/>
  <c r="AF2846" i="1" s="1"/>
  <c r="AR2667" i="1"/>
  <c r="BL2888" i="1"/>
  <c r="BL2892" i="1" s="1"/>
  <c r="BL2893" i="1" s="1"/>
  <c r="AZ2667" i="1"/>
  <c r="BO2835" i="1"/>
  <c r="BJ2835" i="1"/>
  <c r="AA2888" i="1"/>
  <c r="AA2896" i="1" s="1"/>
  <c r="AA2899" i="1" s="1"/>
  <c r="AN3289" i="1"/>
  <c r="AP2835" i="1"/>
  <c r="AP2843" i="1" s="1"/>
  <c r="AP2846" i="1" s="1"/>
  <c r="AI1620" i="1"/>
  <c r="AT3424" i="1"/>
  <c r="AT3428" i="1" s="1"/>
  <c r="AT3429" i="1" s="1"/>
  <c r="AQ487" i="1"/>
  <c r="BH16" i="1"/>
  <c r="BH5" i="1" s="1"/>
  <c r="BD487" i="1"/>
  <c r="BD491" i="1" s="1"/>
  <c r="BD492" i="1" s="1"/>
  <c r="AP4075" i="1"/>
  <c r="AP4079" i="1" s="1"/>
  <c r="AP4080" i="1" s="1"/>
  <c r="V1620" i="1"/>
  <c r="BP1646" i="1"/>
  <c r="BP1635" i="1" s="1"/>
  <c r="BJ1646" i="1"/>
  <c r="BJ1635" i="1" s="1"/>
  <c r="BG1646" i="1"/>
  <c r="BG1635" i="1" s="1"/>
  <c r="BN2320" i="1"/>
  <c r="BN2309" i="1" s="1"/>
  <c r="BN2339" i="1" s="1"/>
  <c r="V2480" i="1"/>
  <c r="V2481" i="1" s="1"/>
  <c r="V2484" i="1"/>
  <c r="AP2970" i="1"/>
  <c r="AP2979" i="1" s="1"/>
  <c r="AP2982" i="1" s="1"/>
  <c r="AR1620" i="1"/>
  <c r="AN2667" i="1"/>
  <c r="AN2675" i="1" s="1"/>
  <c r="AN2678" i="1" s="1"/>
  <c r="R16" i="1"/>
  <c r="R5" i="1" s="1"/>
  <c r="Z2331" i="1"/>
  <c r="Z2330" i="1" s="1"/>
  <c r="N2571" i="1"/>
  <c r="N2577" i="1" s="1"/>
  <c r="V2294" i="1"/>
  <c r="BK2970" i="1"/>
  <c r="R2294" i="1"/>
  <c r="R2303" i="1" s="1"/>
  <c r="L2017" i="1"/>
  <c r="L2021" i="1" s="1"/>
  <c r="L2022" i="1" s="1"/>
  <c r="AQ2667" i="1"/>
  <c r="M2331" i="1"/>
  <c r="M2330" i="1" s="1"/>
  <c r="K1521" i="1"/>
  <c r="AA1566" i="1"/>
  <c r="AA1564" i="1"/>
  <c r="AA1565" i="1" s="1"/>
  <c r="Z1661" i="1"/>
  <c r="Z1660" i="1" s="1"/>
  <c r="Q2888" i="1"/>
  <c r="Q2484" i="1"/>
  <c r="W1646" i="1"/>
  <c r="W1635" i="1" s="1"/>
  <c r="W1669" i="1" s="1"/>
  <c r="S3023" i="1"/>
  <c r="Y2388" i="1"/>
  <c r="Y2392" i="1" s="1"/>
  <c r="AT1646" i="1"/>
  <c r="AT1635" i="1" s="1"/>
  <c r="AO2309" i="1"/>
  <c r="AO2339" i="1" s="1"/>
  <c r="AU2017" i="1"/>
  <c r="AN3023" i="1"/>
  <c r="AN3031" i="1" s="1"/>
  <c r="AN3034" i="1" s="1"/>
  <c r="AS2294" i="1"/>
  <c r="AV2294" i="1"/>
  <c r="AP2142" i="1"/>
  <c r="AP2146" i="1" s="1"/>
  <c r="AP2147" i="1" s="1"/>
  <c r="AQ2835" i="1"/>
  <c r="AR3316" i="1"/>
  <c r="AR3305" i="1" s="1"/>
  <c r="AF3340" i="1"/>
  <c r="AF3339" i="1" s="1"/>
  <c r="AV1635" i="1"/>
  <c r="AV1669" i="1" s="1"/>
  <c r="AV1673" i="1" s="1"/>
  <c r="AV1674" i="1" s="1"/>
  <c r="AS2667" i="1"/>
  <c r="AS2675" i="1" s="1"/>
  <c r="AS2678" i="1" s="1"/>
  <c r="AE2017" i="1"/>
  <c r="AF3023" i="1"/>
  <c r="AF3031" i="1" s="1"/>
  <c r="AF3034" i="1" s="1"/>
  <c r="AF2320" i="1"/>
  <c r="AF2309" i="1" s="1"/>
  <c r="AO16" i="1"/>
  <c r="AO5" i="1" s="1"/>
  <c r="AO34" i="1" s="1"/>
  <c r="Y2667" i="1"/>
  <c r="AU3075" i="1"/>
  <c r="AU3076" i="1" s="1"/>
  <c r="AU3077" i="1"/>
  <c r="AU3080" i="1" s="1"/>
  <c r="AG2671" i="1"/>
  <c r="AG2672" i="1" s="1"/>
  <c r="AG2675" i="1"/>
  <c r="AG2678" i="1" s="1"/>
  <c r="AV16" i="1"/>
  <c r="AL3224" i="1"/>
  <c r="AL3225" i="1" s="1"/>
  <c r="BN3327" i="1"/>
  <c r="BN3326" i="1" s="1"/>
  <c r="BK2436" i="1"/>
  <c r="BK2343" i="1" s="1"/>
  <c r="BK2439" i="1"/>
  <c r="Y3340" i="1"/>
  <c r="Y3339" i="1" s="1"/>
  <c r="M27" i="1"/>
  <c r="M26" i="1" s="1"/>
  <c r="AI2575" i="1"/>
  <c r="AI2576" i="1" s="1"/>
  <c r="AI2577" i="1"/>
  <c r="AN1646" i="1"/>
  <c r="AN1635" i="1" s="1"/>
  <c r="AG1517" i="1"/>
  <c r="AG1518" i="1" s="1"/>
  <c r="AG1521" i="1"/>
  <c r="AT2017" i="1"/>
  <c r="AT2021" i="1" s="1"/>
  <c r="AT2022" i="1" s="1"/>
  <c r="AR1646" i="1"/>
  <c r="AR1635" i="1" s="1"/>
  <c r="AR1669" i="1" s="1"/>
  <c r="AP1646" i="1"/>
  <c r="AP1635" i="1" s="1"/>
  <c r="AF16" i="1"/>
  <c r="AF5" i="1" s="1"/>
  <c r="AF34" i="1" s="1"/>
  <c r="AH16" i="1"/>
  <c r="AH5" i="1" s="1"/>
  <c r="BQ1566" i="1"/>
  <c r="AG2439" i="1"/>
  <c r="AG2436" i="1"/>
  <c r="AL1646" i="1"/>
  <c r="AL1635" i="1" s="1"/>
  <c r="AL1669" i="1" s="1"/>
  <c r="AN1566" i="1"/>
  <c r="AN1564" i="1"/>
  <c r="AN1565" i="1" s="1"/>
  <c r="S16" i="1"/>
  <c r="S5" i="1" s="1"/>
  <c r="AS2392" i="1"/>
  <c r="AS2393" i="1" s="1"/>
  <c r="AS2394" i="1"/>
  <c r="AN3316" i="1"/>
  <c r="AN3305" i="1" s="1"/>
  <c r="AN3350" i="1" s="1"/>
  <c r="AN3354" i="1" s="1"/>
  <c r="AN3355" i="1" s="1"/>
  <c r="AQ3316" i="1"/>
  <c r="AQ3305" i="1" s="1"/>
  <c r="AU2575" i="1"/>
  <c r="AU2576" i="1" s="1"/>
  <c r="AU2577" i="1"/>
  <c r="AP2575" i="1"/>
  <c r="AP2576" i="1" s="1"/>
  <c r="AP2577" i="1"/>
  <c r="AR1521" i="1"/>
  <c r="AR1517" i="1"/>
  <c r="AR1518" i="1" s="1"/>
  <c r="AS1521" i="1"/>
  <c r="AL2392" i="1"/>
  <c r="AL2393" i="1" s="1"/>
  <c r="AL2394" i="1"/>
  <c r="AU3316" i="1"/>
  <c r="AU3305" i="1" s="1"/>
  <c r="V3023" i="1"/>
  <c r="L2294" i="1"/>
  <c r="AH3289" i="1"/>
  <c r="AQ2888" i="1"/>
  <c r="AM2017" i="1"/>
  <c r="AM2021" i="1" s="1"/>
  <c r="AM2022" i="1" s="1"/>
  <c r="BP4075" i="1"/>
  <c r="BP4079" i="1" s="1"/>
  <c r="BP4080" i="1" s="1"/>
  <c r="BD3424" i="1"/>
  <c r="BP3169" i="1"/>
  <c r="AM3023" i="1"/>
  <c r="AM3031" i="1" s="1"/>
  <c r="AM3034" i="1" s="1"/>
  <c r="AH2888" i="1"/>
  <c r="AH2892" i="1" s="1"/>
  <c r="AH2893" i="1" s="1"/>
  <c r="AM2772" i="1"/>
  <c r="AI2667" i="1"/>
  <c r="AO2017" i="1"/>
  <c r="BP3424" i="1"/>
  <c r="BP3428" i="1" s="1"/>
  <c r="BP3429" i="1" s="1"/>
  <c r="BM3327" i="1"/>
  <c r="BM3326" i="1" s="1"/>
  <c r="BA2331" i="1"/>
  <c r="BA2330" i="1" s="1"/>
  <c r="BK1657" i="1"/>
  <c r="BK1656" i="1" s="1"/>
  <c r="BN2970" i="1"/>
  <c r="AZ2331" i="1"/>
  <c r="AT3289" i="1"/>
  <c r="AS2970" i="1"/>
  <c r="AS2979" i="1" s="1"/>
  <c r="AS2982" i="1" s="1"/>
  <c r="AL2835" i="1"/>
  <c r="AM2970" i="1"/>
  <c r="AM2979" i="1" s="1"/>
  <c r="AM2982" i="1" s="1"/>
  <c r="AO2835" i="1"/>
  <c r="BC2772" i="1"/>
  <c r="BH1635" i="1"/>
  <c r="BI2331" i="1"/>
  <c r="BI2330" i="1" s="1"/>
  <c r="AH3305" i="1"/>
  <c r="AH3350" i="1" s="1"/>
  <c r="AV2772" i="1"/>
  <c r="AV2780" i="1" s="1"/>
  <c r="AV2783" i="1" s="1"/>
  <c r="AS1620" i="1"/>
  <c r="AS1629" i="1" s="1"/>
  <c r="AF2388" i="1"/>
  <c r="AF2394" i="1" s="1"/>
  <c r="BB2970" i="1"/>
  <c r="BD2294" i="1"/>
  <c r="BO2294" i="1"/>
  <c r="BO2303" i="1" s="1"/>
  <c r="BJ2294" i="1"/>
  <c r="BA2294" i="1"/>
  <c r="BK2309" i="1"/>
  <c r="BK2339" i="1" s="1"/>
  <c r="BQ1620" i="1"/>
  <c r="BQ1629" i="1" s="1"/>
  <c r="AZ487" i="1"/>
  <c r="BL1635" i="1"/>
  <c r="BI2577" i="1"/>
  <c r="BI2575" i="1"/>
  <c r="BI2576" i="1" s="1"/>
  <c r="S1646" i="1"/>
  <c r="S1635" i="1" s="1"/>
  <c r="BM3169" i="1"/>
  <c r="BN3169" i="1"/>
  <c r="W2970" i="1"/>
  <c r="Z2835" i="1"/>
  <c r="BO16" i="1"/>
  <c r="BO5" i="1" s="1"/>
  <c r="BO34" i="1" s="1"/>
  <c r="BA3305" i="1"/>
  <c r="BA3327" i="1"/>
  <c r="BA3326" i="1" s="1"/>
  <c r="AM1517" i="1"/>
  <c r="AM1518" i="1" s="1"/>
  <c r="AM1521" i="1"/>
  <c r="AR3077" i="1"/>
  <c r="AR3080" i="1" s="1"/>
  <c r="AR3075" i="1"/>
  <c r="AR3076" i="1" s="1"/>
  <c r="J2480" i="1"/>
  <c r="BB3340" i="1"/>
  <c r="BB3339" i="1" s="1"/>
  <c r="BQ3169" i="1"/>
  <c r="X1646" i="1"/>
  <c r="X1635" i="1" s="1"/>
  <c r="X1669" i="1" s="1"/>
  <c r="BG16" i="1"/>
  <c r="BG5" i="1" s="1"/>
  <c r="BG34" i="1" s="1"/>
  <c r="N2331" i="1"/>
  <c r="N2330" i="1" s="1"/>
  <c r="BB2142" i="1"/>
  <c r="AN1517" i="1"/>
  <c r="AN1518" i="1" s="1"/>
  <c r="AN1521" i="1"/>
  <c r="W2888" i="1"/>
  <c r="AI3169" i="1"/>
  <c r="AV2835" i="1"/>
  <c r="BH3169" i="1"/>
  <c r="BJ3169" i="1"/>
  <c r="BI1620" i="1"/>
  <c r="BK2888" i="1"/>
  <c r="AH2320" i="1"/>
  <c r="AH2309" i="1" s="1"/>
  <c r="BK2772" i="1"/>
  <c r="AA1517" i="1"/>
  <c r="AA1518" i="1" s="1"/>
  <c r="AA1521" i="1"/>
  <c r="BJ27" i="1"/>
  <c r="BJ26" i="1" s="1"/>
  <c r="BH2294" i="1"/>
  <c r="W1620" i="1"/>
  <c r="AL1564" i="1"/>
  <c r="AL1565" i="1" s="1"/>
  <c r="AL1566" i="1"/>
  <c r="BN1521" i="1"/>
  <c r="BN1517" i="1"/>
  <c r="BN1518" i="1" s="1"/>
  <c r="BM1620" i="1"/>
  <c r="BC16" i="1"/>
  <c r="BC5" i="1" s="1"/>
  <c r="BC34" i="1" s="1"/>
  <c r="BC3289" i="1"/>
  <c r="BC3299" i="1" s="1"/>
  <c r="AO2888" i="1"/>
  <c r="AO2892" i="1" s="1"/>
  <c r="AO2893" i="1" s="1"/>
  <c r="BA1620" i="1"/>
  <c r="BI2772" i="1"/>
  <c r="BI2780" i="1" s="1"/>
  <c r="BI2783" i="1" s="1"/>
  <c r="U27" i="1"/>
  <c r="U26" i="1" s="1"/>
  <c r="Y1620" i="1"/>
  <c r="Y1629" i="1" s="1"/>
  <c r="AM3289" i="1"/>
  <c r="AM3299" i="1" s="1"/>
  <c r="BJ2772" i="1"/>
  <c r="BJ2776" i="1" s="1"/>
  <c r="BJ2777" i="1" s="1"/>
  <c r="BK2294" i="1"/>
  <c r="BK3289" i="1"/>
  <c r="BK3299" i="1" s="1"/>
  <c r="AG2392" i="1"/>
  <c r="AG2393" i="1" s="1"/>
  <c r="AG2394" i="1"/>
  <c r="BM1566" i="1"/>
  <c r="BM1564" i="1"/>
  <c r="BM1565" i="1" s="1"/>
  <c r="Z3224" i="1"/>
  <c r="Z3225" i="1" s="1"/>
  <c r="BO4745" i="1"/>
  <c r="BO4746" i="1" s="1"/>
  <c r="BO4749" i="1"/>
  <c r="BO4752" i="1" s="1"/>
  <c r="W1517" i="1"/>
  <c r="W1518" i="1" s="1"/>
  <c r="W1521" i="1"/>
  <c r="BM4749" i="1"/>
  <c r="BM4752" i="1" s="1"/>
  <c r="BM4745" i="1"/>
  <c r="BM4746" i="1" s="1"/>
  <c r="AP1517" i="1"/>
  <c r="AP1518" i="1" s="1"/>
  <c r="AP1521" i="1"/>
  <c r="AH2331" i="1"/>
  <c r="AH2330" i="1" s="1"/>
  <c r="BP2772" i="1"/>
  <c r="BO2772" i="1"/>
  <c r="BN2772" i="1"/>
  <c r="BN2780" i="1" s="1"/>
  <c r="BN2783" i="1" s="1"/>
  <c r="U3169" i="1"/>
  <c r="AR3169" i="1"/>
  <c r="AR3228" i="1" s="1"/>
  <c r="AR3231" i="1" s="1"/>
  <c r="AP2017" i="1"/>
  <c r="AP2021" i="1" s="1"/>
  <c r="AP2022" i="1" s="1"/>
  <c r="BM3424" i="1"/>
  <c r="BM3428" i="1" s="1"/>
  <c r="BM3429" i="1" s="1"/>
  <c r="BH2970" i="1"/>
  <c r="AL3169" i="1"/>
  <c r="BH2772" i="1"/>
  <c r="BH2780" i="1" s="1"/>
  <c r="BH2783" i="1" s="1"/>
  <c r="BN2294" i="1"/>
  <c r="AF3169" i="1"/>
  <c r="AF3228" i="1" s="1"/>
  <c r="AF3231" i="1" s="1"/>
  <c r="AS2772" i="1"/>
  <c r="BA3289" i="1"/>
  <c r="BC3305" i="1"/>
  <c r="BG3327" i="1"/>
  <c r="BG3326" i="1" s="1"/>
  <c r="BG2835" i="1"/>
  <c r="BG2843" i="1" s="1"/>
  <c r="BG2846" i="1" s="1"/>
  <c r="BA2888" i="1"/>
  <c r="BG2772" i="1"/>
  <c r="BC1635" i="1"/>
  <c r="BI1646" i="1"/>
  <c r="BI1635" i="1" s="1"/>
  <c r="BL16" i="1"/>
  <c r="BL5" i="1" s="1"/>
  <c r="BN3340" i="1"/>
  <c r="BN3339" i="1" s="1"/>
  <c r="BD3289" i="1"/>
  <c r="BD3299" i="1" s="1"/>
  <c r="BL3289" i="1"/>
  <c r="BL3299" i="1" s="1"/>
  <c r="AP3424" i="1"/>
  <c r="AP3428" i="1" s="1"/>
  <c r="AP3429" i="1" s="1"/>
  <c r="AL1620" i="1"/>
  <c r="BQ2772" i="1"/>
  <c r="BQ2776" i="1" s="1"/>
  <c r="BQ2777" i="1" s="1"/>
  <c r="BN1620" i="1"/>
  <c r="BN1629" i="1" s="1"/>
  <c r="BK3424" i="1"/>
  <c r="BK3428" i="1" s="1"/>
  <c r="BK3429" i="1" s="1"/>
  <c r="BC2320" i="1"/>
  <c r="BC2309" i="1" s="1"/>
  <c r="BN1635" i="1"/>
  <c r="V2575" i="1"/>
  <c r="V2576" i="1" s="1"/>
  <c r="V2577" i="1"/>
  <c r="BG1521" i="1"/>
  <c r="BG1517" i="1"/>
  <c r="BG1518" i="1" s="1"/>
  <c r="AT1517" i="1"/>
  <c r="AT1518" i="1" s="1"/>
  <c r="AT1521" i="1"/>
  <c r="AR3224" i="1"/>
  <c r="AR3225" i="1" s="1"/>
  <c r="BK4745" i="1"/>
  <c r="BK4746" i="1" s="1"/>
  <c r="BK4749" i="1"/>
  <c r="BK4752" i="1" s="1"/>
  <c r="BO2187" i="1"/>
  <c r="BO2188" i="1" s="1"/>
  <c r="BA1521" i="1"/>
  <c r="BA1517" i="1"/>
  <c r="BA1518" i="1" s="1"/>
  <c r="BA4749" i="1"/>
  <c r="BA4752" i="1" s="1"/>
  <c r="BA4745" i="1"/>
  <c r="BA4746" i="1" s="1"/>
  <c r="BQ4745" i="1"/>
  <c r="BQ4746" i="1" s="1"/>
  <c r="BQ4749" i="1"/>
  <c r="BQ4752" i="1" s="1"/>
  <c r="BJ2392" i="1"/>
  <c r="BJ2393" i="1" s="1"/>
  <c r="BJ2394" i="1"/>
  <c r="BC2484" i="1"/>
  <c r="BC2480" i="1"/>
  <c r="BC2481" i="1" s="1"/>
  <c r="AQ2480" i="1"/>
  <c r="AQ2481" i="1" s="1"/>
  <c r="AQ2484" i="1"/>
  <c r="BG2439" i="1"/>
  <c r="BG2436" i="1"/>
  <c r="BG2343" i="1" s="1"/>
  <c r="AM1566" i="1"/>
  <c r="AM1564" i="1"/>
  <c r="AM1565" i="1" s="1"/>
  <c r="BI3289" i="1"/>
  <c r="BI3299" i="1" s="1"/>
  <c r="BL2970" i="1"/>
  <c r="BL2979" i="1" s="1"/>
  <c r="BL2982" i="1" s="1"/>
  <c r="BB2772" i="1"/>
  <c r="AZ2320" i="1"/>
  <c r="BP2320" i="1"/>
  <c r="BP2309" i="1" s="1"/>
  <c r="BB1661" i="1"/>
  <c r="BB1660" i="1" s="1"/>
  <c r="BD1661" i="1"/>
  <c r="BD1660" i="1" s="1"/>
  <c r="BA1646" i="1"/>
  <c r="BA1635" i="1" s="1"/>
  <c r="BB1657" i="1"/>
  <c r="BB1656" i="1" s="1"/>
  <c r="Y2331" i="1"/>
  <c r="Y2330" i="1" s="1"/>
  <c r="S27" i="1"/>
  <c r="S26" i="1" s="1"/>
  <c r="AR3289" i="1"/>
  <c r="AR3299" i="1" s="1"/>
  <c r="AV3169" i="1"/>
  <c r="AM2309" i="1"/>
  <c r="AM2339" i="1" s="1"/>
  <c r="BM2667" i="1"/>
  <c r="BO1620" i="1"/>
  <c r="BD2331" i="1"/>
  <c r="BD2330" i="1" s="1"/>
  <c r="BD1646" i="1"/>
  <c r="BD1635" i="1" s="1"/>
  <c r="BB1635" i="1"/>
  <c r="Q1620" i="1"/>
  <c r="AI3305" i="1"/>
  <c r="AO3169" i="1"/>
  <c r="AF2667" i="1"/>
  <c r="AF2671" i="1" s="1"/>
  <c r="AF2672" i="1" s="1"/>
  <c r="AT5" i="1"/>
  <c r="AT34" i="1" s="1"/>
  <c r="AT38" i="1" s="1"/>
  <c r="AT39" i="1" s="1"/>
  <c r="AE2320" i="1"/>
  <c r="AG2294" i="1"/>
  <c r="BH3340" i="1"/>
  <c r="BH3339" i="1" s="1"/>
  <c r="BO2970" i="1"/>
  <c r="BG3424" i="1"/>
  <c r="BG3428" i="1" s="1"/>
  <c r="BG3429" i="1" s="1"/>
  <c r="BG2667" i="1"/>
  <c r="BJ2231" i="1"/>
  <c r="BI2667" i="1"/>
  <c r="BL2320" i="1"/>
  <c r="BL2309" i="1" s="1"/>
  <c r="BL2339" i="1" s="1"/>
  <c r="BD2320" i="1"/>
  <c r="BD2309" i="1" s="1"/>
  <c r="BI2294" i="1"/>
  <c r="BP1661" i="1"/>
  <c r="BP1660" i="1" s="1"/>
  <c r="BC1657" i="1"/>
  <c r="BC1656" i="1" s="1"/>
  <c r="BN1657" i="1"/>
  <c r="BN1656" i="1" s="1"/>
  <c r="BB16" i="1"/>
  <c r="BB5" i="1" s="1"/>
  <c r="BD16" i="1"/>
  <c r="BD5" i="1" s="1"/>
  <c r="BD34" i="1" s="1"/>
  <c r="BF16" i="1"/>
  <c r="BK3169" i="1"/>
  <c r="BI2970" i="1"/>
  <c r="BN3289" i="1"/>
  <c r="BN3299" i="1" s="1"/>
  <c r="BJ3023" i="1"/>
  <c r="BJ3031" i="1" s="1"/>
  <c r="BJ3034" i="1" s="1"/>
  <c r="BA2667" i="1"/>
  <c r="BA2671" i="1" s="1"/>
  <c r="BA2672" i="1" s="1"/>
  <c r="BL1620" i="1"/>
  <c r="BB2309" i="1"/>
  <c r="BQ2331" i="1"/>
  <c r="BQ2330" i="1" s="1"/>
  <c r="BP2331" i="1"/>
  <c r="BP2330" i="1" s="1"/>
  <c r="BN5" i="1"/>
  <c r="BI16" i="1"/>
  <c r="BI5" i="1" s="1"/>
  <c r="BI34" i="1" s="1"/>
  <c r="AL2294" i="1"/>
  <c r="AL2303" i="1" s="1"/>
  <c r="AH2667" i="1"/>
  <c r="BG3169" i="1"/>
  <c r="BM3023" i="1"/>
  <c r="BM3027" i="1" s="1"/>
  <c r="BM3028" i="1" s="1"/>
  <c r="BC2970" i="1"/>
  <c r="BA3424" i="1"/>
  <c r="BA3428" i="1" s="1"/>
  <c r="BA3429" i="1" s="1"/>
  <c r="BH3289" i="1"/>
  <c r="BH3299" i="1" s="1"/>
  <c r="BD3023" i="1"/>
  <c r="BJ2888" i="1"/>
  <c r="BD3169" i="1"/>
  <c r="BC2667" i="1"/>
  <c r="BG2320" i="1"/>
  <c r="BG2309" i="1" s="1"/>
  <c r="BG2339" i="1" s="1"/>
  <c r="BF2320" i="1"/>
  <c r="BM2309" i="1"/>
  <c r="BC2294" i="1"/>
  <c r="BQ1646" i="1"/>
  <c r="BQ1635" i="1" s="1"/>
  <c r="BQ1669" i="1" s="1"/>
  <c r="BI2320" i="1"/>
  <c r="BI2309" i="1" s="1"/>
  <c r="BH1661" i="1"/>
  <c r="BH1660" i="1" s="1"/>
  <c r="BJ1661" i="1"/>
  <c r="BJ1660" i="1" s="1"/>
  <c r="BM1646" i="1"/>
  <c r="BM1635" i="1" s="1"/>
  <c r="BH1657" i="1"/>
  <c r="BH1656" i="1" s="1"/>
  <c r="BP16" i="1"/>
  <c r="BP5" i="1" s="1"/>
  <c r="AZ16" i="1"/>
  <c r="S3340" i="1"/>
  <c r="S3339" i="1" s="1"/>
  <c r="AT2331" i="1"/>
  <c r="AT2330" i="1" s="1"/>
  <c r="BQ3289" i="1"/>
  <c r="BA3169" i="1"/>
  <c r="BO3289" i="1"/>
  <c r="BB3289" i="1"/>
  <c r="BB2667" i="1"/>
  <c r="BB2294" i="1"/>
  <c r="BO2320" i="1"/>
  <c r="BO2309" i="1" s="1"/>
  <c r="BJ2331" i="1"/>
  <c r="BJ2330" i="1" s="1"/>
  <c r="BI3224" i="1"/>
  <c r="BI3225" i="1" s="1"/>
  <c r="BM3224" i="1"/>
  <c r="BM3225" i="1" s="1"/>
  <c r="BM3228" i="1"/>
  <c r="BM3231" i="1" s="1"/>
  <c r="BA3075" i="1"/>
  <c r="BA3076" i="1" s="1"/>
  <c r="BA3077" i="1"/>
  <c r="BA3080" i="1" s="1"/>
  <c r="BK3469" i="1"/>
  <c r="BK3470" i="1" s="1"/>
  <c r="BP2671" i="1"/>
  <c r="BP2672" i="1" s="1"/>
  <c r="BP2675" i="1"/>
  <c r="BP2678" i="1" s="1"/>
  <c r="BC1517" i="1"/>
  <c r="BC1518" i="1" s="1"/>
  <c r="BC1521" i="1"/>
  <c r="BQ2229" i="1"/>
  <c r="BQ2230" i="1" s="1"/>
  <c r="BB1566" i="1"/>
  <c r="BB1564" i="1"/>
  <c r="BB1565" i="1" s="1"/>
  <c r="BP1564" i="1"/>
  <c r="BP1565" i="1" s="1"/>
  <c r="BP1566" i="1"/>
  <c r="BL4745" i="1"/>
  <c r="BL4746" i="1" s="1"/>
  <c r="BL4749" i="1"/>
  <c r="BL4752" i="1" s="1"/>
  <c r="BC3224" i="1"/>
  <c r="BC3225" i="1" s="1"/>
  <c r="BO3077" i="1"/>
  <c r="BO3080" i="1" s="1"/>
  <c r="BO3075" i="1"/>
  <c r="BO3076" i="1" s="1"/>
  <c r="BG3224" i="1"/>
  <c r="BG3225" i="1" s="1"/>
  <c r="BD3075" i="1"/>
  <c r="BD3076" i="1" s="1"/>
  <c r="BD3077" i="1"/>
  <c r="BD3080" i="1" s="1"/>
  <c r="BJ2671" i="1"/>
  <c r="BJ2672" i="1" s="1"/>
  <c r="BJ2675" i="1"/>
  <c r="BJ2678" i="1" s="1"/>
  <c r="BJ3224" i="1"/>
  <c r="BJ3225" i="1" s="1"/>
  <c r="BO1566" i="1"/>
  <c r="BO1564" i="1"/>
  <c r="BO1565" i="1" s="1"/>
  <c r="BG1564" i="1"/>
  <c r="BG1565" i="1" s="1"/>
  <c r="BG1566" i="1"/>
  <c r="BJ1564" i="1"/>
  <c r="BJ1565" i="1" s="1"/>
  <c r="BJ1566" i="1"/>
  <c r="BG3299" i="1"/>
  <c r="BI3077" i="1"/>
  <c r="BI3080" i="1" s="1"/>
  <c r="BI3075" i="1"/>
  <c r="BI3076" i="1" s="1"/>
  <c r="BQ2970" i="1"/>
  <c r="BA3224" i="1"/>
  <c r="BA3225" i="1" s="1"/>
  <c r="BL3075" i="1"/>
  <c r="BL3076" i="1" s="1"/>
  <c r="BL3077" i="1"/>
  <c r="BL3080" i="1" s="1"/>
  <c r="BI1566" i="1"/>
  <c r="BI1564" i="1"/>
  <c r="BI1565" i="1" s="1"/>
  <c r="BA1564" i="1"/>
  <c r="BA1565" i="1" s="1"/>
  <c r="BA1566" i="1"/>
  <c r="BD1564" i="1"/>
  <c r="BD1565" i="1" s="1"/>
  <c r="BD1566" i="1"/>
  <c r="BC3077" i="1"/>
  <c r="BC3080" i="1" s="1"/>
  <c r="BC3075" i="1"/>
  <c r="BC3076" i="1" s="1"/>
  <c r="BJ3299" i="1"/>
  <c r="BP3224" i="1"/>
  <c r="BP3225" i="1" s="1"/>
  <c r="BJ3075" i="1"/>
  <c r="BJ3076" i="1" s="1"/>
  <c r="BJ3077" i="1"/>
  <c r="BJ3080" i="1" s="1"/>
  <c r="BP2843" i="1"/>
  <c r="BP2846" i="1" s="1"/>
  <c r="BC1620" i="1"/>
  <c r="BC1566" i="1"/>
  <c r="BC1564" i="1"/>
  <c r="BC1565" i="1" s="1"/>
  <c r="BH1629" i="1"/>
  <c r="BP1517" i="1"/>
  <c r="BP1518" i="1" s="1"/>
  <c r="BP1521" i="1"/>
  <c r="BM3075" i="1"/>
  <c r="BM3076" i="1" s="1"/>
  <c r="BM3077" i="1"/>
  <c r="BM3080" i="1" s="1"/>
  <c r="BL3224" i="1"/>
  <c r="BL3225" i="1" s="1"/>
  <c r="BL2843" i="1"/>
  <c r="BL2846" i="1" s="1"/>
  <c r="BB1629" i="1"/>
  <c r="BJ1517" i="1"/>
  <c r="BJ1518" i="1" s="1"/>
  <c r="BJ1521" i="1"/>
  <c r="BO3224" i="1"/>
  <c r="BO3225" i="1" s="1"/>
  <c r="BG3075" i="1"/>
  <c r="BG3076" i="1" s="1"/>
  <c r="BG3077" i="1"/>
  <c r="BG3080" i="1" s="1"/>
  <c r="BI3031" i="1"/>
  <c r="BI3034" i="1" s="1"/>
  <c r="BI3027" i="1"/>
  <c r="BI3028" i="1" s="1"/>
  <c r="BI2892" i="1"/>
  <c r="BI2893" i="1" s="1"/>
  <c r="BI2896" i="1"/>
  <c r="BI2899" i="1" s="1"/>
  <c r="BD3224" i="1"/>
  <c r="BD3225" i="1" s="1"/>
  <c r="BP3075" i="1"/>
  <c r="BP3076" i="1" s="1"/>
  <c r="BP3077" i="1"/>
  <c r="BP3080" i="1" s="1"/>
  <c r="BQ2294" i="1"/>
  <c r="BI1517" i="1"/>
  <c r="BI1518" i="1" s="1"/>
  <c r="BI1521" i="1"/>
  <c r="BH1566" i="1"/>
  <c r="BH1564" i="1"/>
  <c r="BH1565" i="1" s="1"/>
  <c r="BG1629" i="1"/>
  <c r="BD1517" i="1"/>
  <c r="BD1518" i="1" s="1"/>
  <c r="BD1521" i="1"/>
  <c r="BP4745" i="1"/>
  <c r="BP4746" i="1" s="1"/>
  <c r="BP4749" i="1"/>
  <c r="BP4752" i="1" s="1"/>
  <c r="BA3027" i="1"/>
  <c r="BA3028" i="1" s="1"/>
  <c r="BA3031" i="1"/>
  <c r="BA3034" i="1" s="1"/>
  <c r="BF3316" i="1"/>
  <c r="BH3316" i="1"/>
  <c r="BH3305" i="1" s="1"/>
  <c r="BM2970" i="1"/>
  <c r="BB3169" i="1"/>
  <c r="BP3340" i="1"/>
  <c r="BP3339" i="1" s="1"/>
  <c r="BD3327" i="1"/>
  <c r="BD3326" i="1" s="1"/>
  <c r="BK3316" i="1"/>
  <c r="BK3305" i="1" s="1"/>
  <c r="BK3350" i="1" s="1"/>
  <c r="BH3023" i="1"/>
  <c r="BH2888" i="1"/>
  <c r="BQ2667" i="1"/>
  <c r="BB2835" i="1"/>
  <c r="BN3224" i="1"/>
  <c r="BN3225" i="1" s="1"/>
  <c r="BH3224" i="1"/>
  <c r="BH3225" i="1" s="1"/>
  <c r="BN3077" i="1"/>
  <c r="BN3080" i="1" s="1"/>
  <c r="BN3075" i="1"/>
  <c r="BN3076" i="1" s="1"/>
  <c r="BL2772" i="1"/>
  <c r="BM2772" i="1"/>
  <c r="BN2620" i="1"/>
  <c r="BN2621" i="1" s="1"/>
  <c r="BN2622" i="1"/>
  <c r="BL2620" i="1"/>
  <c r="BL2621" i="1" s="1"/>
  <c r="BL2622" i="1"/>
  <c r="BP2436" i="1"/>
  <c r="BP2439" i="1"/>
  <c r="BD1620" i="1"/>
  <c r="BL2480" i="1"/>
  <c r="BL2481" i="1" s="1"/>
  <c r="BL2484" i="1"/>
  <c r="BQ2480" i="1"/>
  <c r="BQ2481" i="1" s="1"/>
  <c r="BQ2484" i="1"/>
  <c r="BC2392" i="1"/>
  <c r="BC2394" i="1"/>
  <c r="BM2575" i="1"/>
  <c r="BM2576" i="1" s="1"/>
  <c r="BM2577" i="1"/>
  <c r="BL1521" i="1"/>
  <c r="BL1517" i="1"/>
  <c r="BL1518" i="1" s="1"/>
  <c r="BM16" i="1"/>
  <c r="BM5" i="1" s="1"/>
  <c r="BM34" i="1" s="1"/>
  <c r="BK1478" i="1"/>
  <c r="BK82" i="1"/>
  <c r="BK83" i="1" s="1"/>
  <c r="BI4745" i="1"/>
  <c r="BI4746" i="1" s="1"/>
  <c r="BI4749" i="1"/>
  <c r="BI4752" i="1" s="1"/>
  <c r="BJ4745" i="1"/>
  <c r="BJ4746" i="1" s="1"/>
  <c r="BJ4749" i="1"/>
  <c r="BJ4752" i="1" s="1"/>
  <c r="BA3340" i="1"/>
  <c r="BA3339" i="1" s="1"/>
  <c r="BG2970" i="1"/>
  <c r="BD2896" i="1"/>
  <c r="BD2899" i="1" s="1"/>
  <c r="BB3023" i="1"/>
  <c r="BB2888" i="1"/>
  <c r="BL2675" i="1"/>
  <c r="BL2678" i="1" s="1"/>
  <c r="BL2671" i="1"/>
  <c r="BL2672" i="1" s="1"/>
  <c r="BK2667" i="1"/>
  <c r="BQ3224" i="1"/>
  <c r="BQ3225" i="1" s="1"/>
  <c r="BQ3075" i="1"/>
  <c r="BQ3076" i="1" s="1"/>
  <c r="BQ3077" i="1"/>
  <c r="BQ3080" i="1" s="1"/>
  <c r="BA2772" i="1"/>
  <c r="BK3224" i="1"/>
  <c r="BK3225" i="1" s="1"/>
  <c r="BH3077" i="1"/>
  <c r="BH3080" i="1" s="1"/>
  <c r="BH3075" i="1"/>
  <c r="BH3076" i="1" s="1"/>
  <c r="BK2835" i="1"/>
  <c r="BA2835" i="1"/>
  <c r="BH2620" i="1"/>
  <c r="BH2621" i="1" s="1"/>
  <c r="BH2622" i="1"/>
  <c r="BA2343" i="1"/>
  <c r="BK2229" i="1"/>
  <c r="BK2230" i="1" s="1"/>
  <c r="BF2480" i="1"/>
  <c r="BP2231" i="1"/>
  <c r="BI2484" i="1"/>
  <c r="BI2480" i="1"/>
  <c r="BI2481" i="1" s="1"/>
  <c r="BH2439" i="1"/>
  <c r="BH2436" i="1"/>
  <c r="BG2575" i="1"/>
  <c r="BG2576" i="1" s="1"/>
  <c r="BG2577" i="1"/>
  <c r="BO2436" i="1"/>
  <c r="BO2439" i="1"/>
  <c r="BM2229" i="1"/>
  <c r="BM2230" i="1" s="1"/>
  <c r="BL1564" i="1"/>
  <c r="BL1565" i="1" s="1"/>
  <c r="BL1566" i="1"/>
  <c r="BK1517" i="1"/>
  <c r="BK1518" i="1" s="1"/>
  <c r="BK1521" i="1"/>
  <c r="BQ16" i="1"/>
  <c r="BQ5" i="1" s="1"/>
  <c r="BQ34" i="1" s="1"/>
  <c r="BN1478" i="1"/>
  <c r="BN82" i="1"/>
  <c r="BN83" i="1" s="1"/>
  <c r="BA1478" i="1"/>
  <c r="BB4749" i="1"/>
  <c r="BB4752" i="1" s="1"/>
  <c r="BB4745" i="1"/>
  <c r="BB4746" i="1" s="1"/>
  <c r="BN4749" i="1"/>
  <c r="BN4752" i="1" s="1"/>
  <c r="BN4745" i="1"/>
  <c r="BN4746" i="1" s="1"/>
  <c r="BD4745" i="1"/>
  <c r="BD4746" i="1" s="1"/>
  <c r="BD4749" i="1"/>
  <c r="BD4752" i="1" s="1"/>
  <c r="BI3428" i="1"/>
  <c r="BI3429" i="1" s="1"/>
  <c r="AZ3316" i="1"/>
  <c r="BB3316" i="1"/>
  <c r="BB3305" i="1" s="1"/>
  <c r="BO3169" i="1"/>
  <c r="BQ3023" i="1"/>
  <c r="BA2970" i="1"/>
  <c r="BQ2888" i="1"/>
  <c r="BJ3340" i="1"/>
  <c r="BJ3339" i="1" s="1"/>
  <c r="BP3327" i="1"/>
  <c r="BP3326" i="1" s="1"/>
  <c r="BK3075" i="1"/>
  <c r="BK3076" i="1" s="1"/>
  <c r="BK3077" i="1"/>
  <c r="BK3080" i="1" s="1"/>
  <c r="BN2835" i="1"/>
  <c r="BH4704" i="1"/>
  <c r="BH3428" i="1"/>
  <c r="BH3429" i="1" s="1"/>
  <c r="BB3077" i="1"/>
  <c r="BB3080" i="1" s="1"/>
  <c r="BB3075" i="1"/>
  <c r="BB3076" i="1" s="1"/>
  <c r="BB2620" i="1"/>
  <c r="BB2621" i="1" s="1"/>
  <c r="BB2622" i="1"/>
  <c r="BJ2437" i="1"/>
  <c r="BJ2343" i="1"/>
  <c r="BG2480" i="1"/>
  <c r="BG2481" i="1" s="1"/>
  <c r="BG2484" i="1"/>
  <c r="BA2229" i="1"/>
  <c r="BA2230" i="1" s="1"/>
  <c r="AZ2480" i="1"/>
  <c r="AZ2484" i="1"/>
  <c r="BB2439" i="1"/>
  <c r="BB2436" i="1"/>
  <c r="AZ2229" i="1"/>
  <c r="BI2436" i="1"/>
  <c r="BI2439" i="1"/>
  <c r="BG2229" i="1"/>
  <c r="BG2230" i="1" s="1"/>
  <c r="BP2392" i="1"/>
  <c r="BP2394" i="1"/>
  <c r="BH2392" i="1"/>
  <c r="BH2394" i="1"/>
  <c r="BI2622" i="1"/>
  <c r="BI2620" i="1"/>
  <c r="BI2621" i="1" s="1"/>
  <c r="BG2622" i="1"/>
  <c r="BC2577" i="1"/>
  <c r="BC2575" i="1"/>
  <c r="BC2576" i="1" s="1"/>
  <c r="BA2575" i="1"/>
  <c r="BA2576" i="1" s="1"/>
  <c r="BA2577" i="1"/>
  <c r="BQ2436" i="1"/>
  <c r="BQ2439" i="1"/>
  <c r="BO1517" i="1"/>
  <c r="BO1518" i="1" s="1"/>
  <c r="BO1521" i="1"/>
  <c r="BA16" i="1"/>
  <c r="BA5" i="1" s="1"/>
  <c r="BK16" i="1"/>
  <c r="BK5" i="1" s="1"/>
  <c r="BO1478" i="1"/>
  <c r="BB1478" i="1"/>
  <c r="BB82" i="1"/>
  <c r="BB83" i="1" s="1"/>
  <c r="BM3340" i="1"/>
  <c r="BM3339" i="1" s="1"/>
  <c r="BI3169" i="1"/>
  <c r="BK3023" i="1"/>
  <c r="BP2970" i="1"/>
  <c r="BB3224" i="1"/>
  <c r="BB3225" i="1" s="1"/>
  <c r="BG2888" i="1"/>
  <c r="BN2575" i="1"/>
  <c r="BN2576" i="1" s="1"/>
  <c r="BN2577" i="1"/>
  <c r="BL2229" i="1"/>
  <c r="BL2230" i="1" s="1"/>
  <c r="BA2480" i="1"/>
  <c r="BA2481" i="1" s="1"/>
  <c r="BA2484" i="1"/>
  <c r="BC2436" i="1"/>
  <c r="BC2439" i="1"/>
  <c r="BJ2484" i="1"/>
  <c r="BJ2480" i="1"/>
  <c r="BJ2481" i="1" s="1"/>
  <c r="BL2343" i="1"/>
  <c r="BL2437" i="1"/>
  <c r="BL2393" i="1"/>
  <c r="BN2229" i="1"/>
  <c r="BN2230" i="1" s="1"/>
  <c r="BC2622" i="1"/>
  <c r="BC2620" i="1"/>
  <c r="BC2621" i="1" s="1"/>
  <c r="BA2620" i="1"/>
  <c r="BA2621" i="1" s="1"/>
  <c r="BA2622" i="1"/>
  <c r="BM1478" i="1"/>
  <c r="BH1478" i="1"/>
  <c r="BH82" i="1"/>
  <c r="BH83" i="1" s="1"/>
  <c r="BL3316" i="1"/>
  <c r="BL3305" i="1" s="1"/>
  <c r="BN3316" i="1"/>
  <c r="BN3305" i="1" s="1"/>
  <c r="BJ3424" i="1"/>
  <c r="BC3169" i="1"/>
  <c r="BD3340" i="1"/>
  <c r="BD3339" i="1" s="1"/>
  <c r="BJ3327" i="1"/>
  <c r="BJ3326" i="1" s="1"/>
  <c r="BQ3316" i="1"/>
  <c r="BQ3305" i="1" s="1"/>
  <c r="BJ2970" i="1"/>
  <c r="BH2835" i="1"/>
  <c r="BL2575" i="1"/>
  <c r="BL2576" i="1" s="1"/>
  <c r="BL2577" i="1"/>
  <c r="BD2484" i="1"/>
  <c r="BD2480" i="1"/>
  <c r="BD2481" i="1" s="1"/>
  <c r="BK2480" i="1"/>
  <c r="BK2481" i="1" s="1"/>
  <c r="BK2484" i="1"/>
  <c r="BP1620" i="1"/>
  <c r="BH2229" i="1"/>
  <c r="BH2230" i="1" s="1"/>
  <c r="BK2394" i="1"/>
  <c r="BO2392" i="1"/>
  <c r="BO2394" i="1"/>
  <c r="BP2484" i="1"/>
  <c r="BP2480" i="1"/>
  <c r="BP2481" i="1" s="1"/>
  <c r="BL1478" i="1"/>
  <c r="BC4745" i="1"/>
  <c r="BC4746" i="1" s="1"/>
  <c r="BC4749" i="1"/>
  <c r="BC4752" i="1" s="1"/>
  <c r="BG3340" i="1"/>
  <c r="BG3339" i="1" s="1"/>
  <c r="BG3031" i="1"/>
  <c r="BG3034" i="1" s="1"/>
  <c r="BO3428" i="1"/>
  <c r="BO3429" i="1" s="1"/>
  <c r="BP2888" i="1"/>
  <c r="BL3169" i="1"/>
  <c r="BN3023" i="1"/>
  <c r="BD2970" i="1"/>
  <c r="BN2888" i="1"/>
  <c r="BQ2835" i="1"/>
  <c r="BN2439" i="1"/>
  <c r="BN2436" i="1"/>
  <c r="BN2392" i="1"/>
  <c r="BN2394" i="1"/>
  <c r="BM2393" i="1"/>
  <c r="BJ1620" i="1"/>
  <c r="BB2229" i="1"/>
  <c r="BB2230" i="1" s="1"/>
  <c r="BI2392" i="1"/>
  <c r="BI2394" i="1"/>
  <c r="BB2392" i="1"/>
  <c r="BB2394" i="1"/>
  <c r="BQ1517" i="1"/>
  <c r="BQ1518" i="1" s="1"/>
  <c r="BQ1521" i="1"/>
  <c r="BG1478" i="1"/>
  <c r="BQ1478" i="1"/>
  <c r="AV1521" i="1"/>
  <c r="AV1517" i="1"/>
  <c r="AV1518" i="1" s="1"/>
  <c r="AP2436" i="1"/>
  <c r="AP2343" i="1" s="1"/>
  <c r="AP2439" i="1"/>
  <c r="P16" i="1"/>
  <c r="AU3289" i="1"/>
  <c r="AP5" i="1"/>
  <c r="AP34" i="1" s="1"/>
  <c r="AF1620" i="1"/>
  <c r="AF1629" i="1" s="1"/>
  <c r="AQ1620" i="1"/>
  <c r="AQ16" i="1"/>
  <c r="AQ5" i="1" s="1"/>
  <c r="AQ34" i="1" s="1"/>
  <c r="X3305" i="1"/>
  <c r="AM1620" i="1"/>
  <c r="AI3289" i="1"/>
  <c r="AI3299" i="1" s="1"/>
  <c r="AN2772" i="1"/>
  <c r="AN2776" i="1" s="1"/>
  <c r="AN2777" i="1" s="1"/>
  <c r="AT2294" i="1"/>
  <c r="AK2331" i="1"/>
  <c r="AP2331" i="1"/>
  <c r="AP2330" i="1" s="1"/>
  <c r="AR3023" i="1"/>
  <c r="AR3027" i="1" s="1"/>
  <c r="AR3028" i="1" s="1"/>
  <c r="AG2772" i="1"/>
  <c r="AV3316" i="1"/>
  <c r="AV3305" i="1" s="1"/>
  <c r="AV3350" i="1" s="1"/>
  <c r="AA2294" i="1"/>
  <c r="AG3169" i="1"/>
  <c r="AP3169" i="1"/>
  <c r="AU2835" i="1"/>
  <c r="Z3023" i="1"/>
  <c r="AL4749" i="1"/>
  <c r="AL4752" i="1" s="1"/>
  <c r="AL4745" i="1"/>
  <c r="AL4746" i="1" s="1"/>
  <c r="AF3224" i="1"/>
  <c r="AF3225" i="1" s="1"/>
  <c r="AO3075" i="1"/>
  <c r="AO3076" i="1" s="1"/>
  <c r="AO3077" i="1"/>
  <c r="AO3080" i="1" s="1"/>
  <c r="AQ2436" i="1"/>
  <c r="AQ2437" i="1" s="1"/>
  <c r="AQ2439" i="1"/>
  <c r="AM2622" i="1"/>
  <c r="AM2620" i="1"/>
  <c r="AM2621" i="1" s="1"/>
  <c r="AS2622" i="1"/>
  <c r="AS2620" i="1"/>
  <c r="AS2621" i="1" s="1"/>
  <c r="AF2436" i="1"/>
  <c r="AF2439" i="1"/>
  <c r="AG1566" i="1"/>
  <c r="AG1564" i="1"/>
  <c r="AG1565" i="1" s="1"/>
  <c r="AI1517" i="1"/>
  <c r="AI1518" i="1" s="1"/>
  <c r="AI1521" i="1"/>
  <c r="AN2577" i="1"/>
  <c r="AN2575" i="1"/>
  <c r="AN2576" i="1" s="1"/>
  <c r="AT2575" i="1"/>
  <c r="AT2576" i="1" s="1"/>
  <c r="AT2577" i="1"/>
  <c r="AF3077" i="1"/>
  <c r="AF3080" i="1" s="1"/>
  <c r="AF3075" i="1"/>
  <c r="AF3076" i="1" s="1"/>
  <c r="AO4749" i="1"/>
  <c r="AO4752" i="1" s="1"/>
  <c r="AO4745" i="1"/>
  <c r="AO4746" i="1" s="1"/>
  <c r="AM2575" i="1"/>
  <c r="AM2576" i="1" s="1"/>
  <c r="AM2577" i="1"/>
  <c r="AS2480" i="1"/>
  <c r="AS2481" i="1" s="1"/>
  <c r="AS2484" i="1"/>
  <c r="AS2577" i="1"/>
  <c r="AS2575" i="1"/>
  <c r="AS2576" i="1" s="1"/>
  <c r="AI124" i="1"/>
  <c r="AI125" i="1" s="1"/>
  <c r="AI1478" i="1"/>
  <c r="AM2394" i="1"/>
  <c r="AM2392" i="1"/>
  <c r="AM2393" i="1" s="1"/>
  <c r="AH1566" i="1"/>
  <c r="AH1564" i="1"/>
  <c r="AH1565" i="1" s="1"/>
  <c r="N3224" i="1"/>
  <c r="N3225" i="1" s="1"/>
  <c r="AQ2394" i="1"/>
  <c r="AQ2392" i="1"/>
  <c r="AQ2393" i="1" s="1"/>
  <c r="AL2436" i="1"/>
  <c r="AL2343" i="1" s="1"/>
  <c r="AL2439" i="1"/>
  <c r="AR2436" i="1"/>
  <c r="AR2343" i="1" s="1"/>
  <c r="AR2439" i="1"/>
  <c r="AU1517" i="1"/>
  <c r="AU1518" i="1" s="1"/>
  <c r="AU1521" i="1"/>
  <c r="AP2892" i="1"/>
  <c r="AP2893" i="1" s="1"/>
  <c r="AN2622" i="1"/>
  <c r="AN2620" i="1"/>
  <c r="AN2621" i="1" s="1"/>
  <c r="AO1517" i="1"/>
  <c r="AO1518" i="1" s="1"/>
  <c r="AO1521" i="1"/>
  <c r="K2294" i="1"/>
  <c r="U2294" i="1"/>
  <c r="X2294" i="1"/>
  <c r="AO3289" i="1"/>
  <c r="AG3289" i="1"/>
  <c r="AL2667" i="1"/>
  <c r="AL2675" i="1" s="1"/>
  <c r="AL2678" i="1" s="1"/>
  <c r="AF2970" i="1"/>
  <c r="AF2979" i="1" s="1"/>
  <c r="AF2982" i="1" s="1"/>
  <c r="AN2331" i="1"/>
  <c r="AN2330" i="1" s="1"/>
  <c r="AR2294" i="1"/>
  <c r="AV3424" i="1"/>
  <c r="AV3428" i="1" s="1"/>
  <c r="AV3429" i="1" s="1"/>
  <c r="AR3424" i="1"/>
  <c r="AR3428" i="1" s="1"/>
  <c r="AR3429" i="1" s="1"/>
  <c r="AT2320" i="1"/>
  <c r="AT2309" i="1" s="1"/>
  <c r="AI1646" i="1"/>
  <c r="AI1635" i="1" s="1"/>
  <c r="AS1646" i="1"/>
  <c r="AS1635" i="1" s="1"/>
  <c r="AS1669" i="1" s="1"/>
  <c r="AQ1646" i="1"/>
  <c r="AQ1635" i="1" s="1"/>
  <c r="AQ1669" i="1" s="1"/>
  <c r="M2835" i="1"/>
  <c r="M2843" i="1" s="1"/>
  <c r="M2846" i="1" s="1"/>
  <c r="AV5" i="1"/>
  <c r="AL3424" i="1"/>
  <c r="AL3428" i="1" s="1"/>
  <c r="AL3429" i="1" s="1"/>
  <c r="AL3316" i="1"/>
  <c r="AL3305" i="1" s="1"/>
  <c r="AS3316" i="1"/>
  <c r="AS3305" i="1" s="1"/>
  <c r="AG1646" i="1"/>
  <c r="AG1635" i="1" s="1"/>
  <c r="AG1669" i="1" s="1"/>
  <c r="AA3327" i="1"/>
  <c r="AA3326" i="1" s="1"/>
  <c r="Q2667" i="1"/>
  <c r="AQ3289" i="1"/>
  <c r="AQ3299" i="1" s="1"/>
  <c r="AL3289" i="1"/>
  <c r="AL3299" i="1" s="1"/>
  <c r="AS2835" i="1"/>
  <c r="AS2843" i="1" s="1"/>
  <c r="AS2846" i="1" s="1"/>
  <c r="AF2294" i="1"/>
  <c r="AF2303" i="1" s="1"/>
  <c r="AN2294" i="1"/>
  <c r="AN2303" i="1" s="1"/>
  <c r="AF3424" i="1"/>
  <c r="AF3428" i="1" s="1"/>
  <c r="AF3429" i="1" s="1"/>
  <c r="AF3289" i="1"/>
  <c r="AT3169" i="1"/>
  <c r="AO3023" i="1"/>
  <c r="AT2772" i="1"/>
  <c r="AT2780" i="1" s="1"/>
  <c r="AT2783" i="1" s="1"/>
  <c r="AO2772" i="1"/>
  <c r="AO2780" i="1" s="1"/>
  <c r="AO2783" i="1" s="1"/>
  <c r="AE3327" i="1"/>
  <c r="AQ3327" i="1"/>
  <c r="AQ3326" i="1" s="1"/>
  <c r="AQ2331" i="1"/>
  <c r="AQ2330" i="1" s="1"/>
  <c r="AM3316" i="1"/>
  <c r="AM3305" i="1" s="1"/>
  <c r="AM3350" i="1" s="1"/>
  <c r="AQ2320" i="1"/>
  <c r="AQ2309" i="1" s="1"/>
  <c r="I2528" i="1"/>
  <c r="V2772" i="1"/>
  <c r="V2776" i="1" s="1"/>
  <c r="V2777" i="1" s="1"/>
  <c r="N3289" i="1"/>
  <c r="N3299" i="1" s="1"/>
  <c r="AS3289" i="1"/>
  <c r="AM3169" i="1"/>
  <c r="AI2835" i="1"/>
  <c r="AN2970" i="1"/>
  <c r="AP2772" i="1"/>
  <c r="AU2970" i="1"/>
  <c r="AI2970" i="1"/>
  <c r="AI2979" i="1" s="1"/>
  <c r="AI2982" i="1" s="1"/>
  <c r="AG2835" i="1"/>
  <c r="AI2772" i="1"/>
  <c r="AI2780" i="1" s="1"/>
  <c r="AI2783" i="1" s="1"/>
  <c r="AO3340" i="1"/>
  <c r="AO3339" i="1" s="1"/>
  <c r="AP3316" i="1"/>
  <c r="AP3305" i="1" s="1"/>
  <c r="AE1646" i="1"/>
  <c r="AK16" i="1"/>
  <c r="AP3289" i="1"/>
  <c r="AP3299" i="1" s="1"/>
  <c r="AP2667" i="1"/>
  <c r="AN2888" i="1"/>
  <c r="AN2896" i="1" s="1"/>
  <c r="AN2899" i="1" s="1"/>
  <c r="AH2772" i="1"/>
  <c r="AG3316" i="1"/>
  <c r="AG3305" i="1" s="1"/>
  <c r="AG3350" i="1" s="1"/>
  <c r="AK2320" i="1"/>
  <c r="AU1646" i="1"/>
  <c r="AU1635" i="1" s="1"/>
  <c r="AU1669" i="1" s="1"/>
  <c r="AM1635" i="1"/>
  <c r="AS4745" i="1"/>
  <c r="AS4746" i="1" s="1"/>
  <c r="AS4749" i="1"/>
  <c r="AS4752" i="1" s="1"/>
  <c r="AH3169" i="1"/>
  <c r="AP3027" i="1"/>
  <c r="AP3028" i="1" s="1"/>
  <c r="AI2062" i="1"/>
  <c r="AI2063" i="1" s="1"/>
  <c r="AI2231" i="1"/>
  <c r="AN2231" i="1"/>
  <c r="AN2229" i="1"/>
  <c r="AN2230" i="1" s="1"/>
  <c r="AT4745" i="1"/>
  <c r="AT4746" i="1" s="1"/>
  <c r="AT4749" i="1"/>
  <c r="AT4752" i="1" s="1"/>
  <c r="AQ3075" i="1"/>
  <c r="AQ3076" i="1" s="1"/>
  <c r="AQ3077" i="1"/>
  <c r="AQ3080" i="1" s="1"/>
  <c r="AS3027" i="1"/>
  <c r="AS3028" i="1" s="1"/>
  <c r="AP1564" i="1"/>
  <c r="AP1565" i="1" s="1"/>
  <c r="AP1566" i="1"/>
  <c r="AO1564" i="1"/>
  <c r="AO1565" i="1" s="1"/>
  <c r="AO1566" i="1"/>
  <c r="AH2229" i="1"/>
  <c r="AH2230" i="1" s="1"/>
  <c r="AM4745" i="1"/>
  <c r="AM4746" i="1" s="1"/>
  <c r="AM4749" i="1"/>
  <c r="AM4752" i="1" s="1"/>
  <c r="AT3224" i="1"/>
  <c r="AT3225" i="1" s="1"/>
  <c r="AH3224" i="1"/>
  <c r="AH3225" i="1" s="1"/>
  <c r="AR2843" i="1"/>
  <c r="AR2846" i="1" s="1"/>
  <c r="AU2675" i="1"/>
  <c r="AU2678" i="1" s="1"/>
  <c r="AU2671" i="1"/>
  <c r="AU2672" i="1" s="1"/>
  <c r="AI1564" i="1"/>
  <c r="AI1565" i="1" s="1"/>
  <c r="AI1566" i="1"/>
  <c r="AQ3224" i="1"/>
  <c r="AQ3225" i="1" s="1"/>
  <c r="AN3224" i="1"/>
  <c r="AN3225" i="1" s="1"/>
  <c r="AH3075" i="1"/>
  <c r="AH3076" i="1" s="1"/>
  <c r="AH3077" i="1"/>
  <c r="AH3080" i="1" s="1"/>
  <c r="AU2780" i="1"/>
  <c r="AU2783" i="1" s="1"/>
  <c r="AU2776" i="1"/>
  <c r="AU2777" i="1" s="1"/>
  <c r="AF2896" i="1"/>
  <c r="AF2899" i="1" s="1"/>
  <c r="AF2892" i="1"/>
  <c r="AF2893" i="1" s="1"/>
  <c r="AL1521" i="1"/>
  <c r="AL1517" i="1"/>
  <c r="AL1518" i="1" s="1"/>
  <c r="AG4745" i="1"/>
  <c r="AG4746" i="1" s="1"/>
  <c r="AG4749" i="1"/>
  <c r="AG4752" i="1" s="1"/>
  <c r="AT3075" i="1"/>
  <c r="AT3076" i="1" s="1"/>
  <c r="AT3077" i="1"/>
  <c r="AT3080" i="1" s="1"/>
  <c r="AH2294" i="1"/>
  <c r="AF1521" i="1"/>
  <c r="AF1517" i="1"/>
  <c r="AF1518" i="1" s="1"/>
  <c r="AQ2294" i="1"/>
  <c r="AH4745" i="1"/>
  <c r="AH4746" i="1" s="1"/>
  <c r="AH4749" i="1"/>
  <c r="AH4752" i="1" s="1"/>
  <c r="AQ3169" i="1"/>
  <c r="AN3169" i="1"/>
  <c r="AN3075" i="1"/>
  <c r="AN3076" i="1" s="1"/>
  <c r="AN3077" i="1"/>
  <c r="AN3080" i="1" s="1"/>
  <c r="AV3027" i="1"/>
  <c r="AV3028" i="1" s="1"/>
  <c r="AV3031" i="1"/>
  <c r="AV3034" i="1" s="1"/>
  <c r="AQ4749" i="1"/>
  <c r="AQ4752" i="1" s="1"/>
  <c r="AQ4745" i="1"/>
  <c r="AQ4746" i="1" s="1"/>
  <c r="AV2667" i="1"/>
  <c r="AI3224" i="1"/>
  <c r="AI3225" i="1" s="1"/>
  <c r="AU3023" i="1"/>
  <c r="AH2835" i="1"/>
  <c r="AG3224" i="1"/>
  <c r="AG3225" i="1" s="1"/>
  <c r="AM2888" i="1"/>
  <c r="AL2620" i="1"/>
  <c r="AL2621" i="1" s="1"/>
  <c r="AL2622" i="1"/>
  <c r="AH2577" i="1"/>
  <c r="AH2575" i="1"/>
  <c r="AH2576" i="1" s="1"/>
  <c r="AF2575" i="1"/>
  <c r="AF2576" i="1" s="1"/>
  <c r="AF2577" i="1"/>
  <c r="AO2294" i="1"/>
  <c r="AN2439" i="1"/>
  <c r="AN2436" i="1"/>
  <c r="AU2436" i="1"/>
  <c r="AU2439" i="1"/>
  <c r="AU2392" i="1"/>
  <c r="AU2394" i="1"/>
  <c r="AG2480" i="1"/>
  <c r="AG2481" i="1" s="1"/>
  <c r="AG2484" i="1"/>
  <c r="AP2392" i="1"/>
  <c r="AP2394" i="1"/>
  <c r="AL1478" i="1"/>
  <c r="AG1478" i="1"/>
  <c r="AF4749" i="1"/>
  <c r="AF4752" i="1" s="1"/>
  <c r="AF4745" i="1"/>
  <c r="AF4746" i="1" s="1"/>
  <c r="AI4745" i="1"/>
  <c r="AI4746" i="1" s="1"/>
  <c r="AI4749" i="1"/>
  <c r="AI4752" i="1" s="1"/>
  <c r="AH2970" i="1"/>
  <c r="AG2888" i="1"/>
  <c r="AH2622" i="1"/>
  <c r="AH2620" i="1"/>
  <c r="AH2621" i="1" s="1"/>
  <c r="AF2620" i="1"/>
  <c r="AF2621" i="1" s="1"/>
  <c r="AF2622" i="1"/>
  <c r="AI2294" i="1"/>
  <c r="AQ2575" i="1"/>
  <c r="AQ2576" i="1" s="1"/>
  <c r="AQ2577" i="1"/>
  <c r="AO2392" i="1"/>
  <c r="AO2394" i="1"/>
  <c r="AR2231" i="1"/>
  <c r="AQ2231" i="1"/>
  <c r="AI2437" i="1"/>
  <c r="AI2343" i="1"/>
  <c r="AE2229" i="1"/>
  <c r="AQ1564" i="1"/>
  <c r="AQ1565" i="1" s="1"/>
  <c r="AQ1566" i="1"/>
  <c r="AH1478" i="1"/>
  <c r="AP1478" i="1"/>
  <c r="AP82" i="1"/>
  <c r="AP83" i="1" s="1"/>
  <c r="AT1478" i="1"/>
  <c r="AP3075" i="1"/>
  <c r="AP3076" i="1" s="1"/>
  <c r="AP3077" i="1"/>
  <c r="AP3080" i="1" s="1"/>
  <c r="AO3224" i="1"/>
  <c r="AO3225" i="1" s="1"/>
  <c r="AV3289" i="1"/>
  <c r="AV2320" i="1"/>
  <c r="AV2309" i="1" s="1"/>
  <c r="AV2339" i="1" s="1"/>
  <c r="AQ2620" i="1"/>
  <c r="AQ2621" i="1" s="1"/>
  <c r="AQ2622" i="1"/>
  <c r="AF1564" i="1"/>
  <c r="AF1565" i="1" s="1"/>
  <c r="AF1566" i="1"/>
  <c r="AI2392" i="1"/>
  <c r="AI2394" i="1"/>
  <c r="AU1629" i="1"/>
  <c r="AS2229" i="1"/>
  <c r="AS2230" i="1" s="1"/>
  <c r="AN1478" i="1"/>
  <c r="AS1478" i="1"/>
  <c r="AU1478" i="1"/>
  <c r="AV4749" i="1"/>
  <c r="AV4752" i="1" s="1"/>
  <c r="AV4745" i="1"/>
  <c r="AV4746" i="1" s="1"/>
  <c r="AN4745" i="1"/>
  <c r="AN4746" i="1" s="1"/>
  <c r="AN4749" i="1"/>
  <c r="AN4752" i="1" s="1"/>
  <c r="AU4745" i="1"/>
  <c r="AU4746" i="1" s="1"/>
  <c r="AU4749" i="1"/>
  <c r="AU4752" i="1" s="1"/>
  <c r="AQ4704" i="1"/>
  <c r="AQ2970" i="1"/>
  <c r="AG4704" i="1"/>
  <c r="AT2970" i="1"/>
  <c r="AO2970" i="1"/>
  <c r="AR2772" i="1"/>
  <c r="AQ2772" i="1"/>
  <c r="AP2320" i="1"/>
  <c r="AP2309" i="1" s="1"/>
  <c r="AG2577" i="1"/>
  <c r="AG2575" i="1"/>
  <c r="AG2576" i="1" s="1"/>
  <c r="AP2484" i="1"/>
  <c r="AP2480" i="1"/>
  <c r="AP2481" i="1" s="1"/>
  <c r="AS5" i="1"/>
  <c r="AT2229" i="1"/>
  <c r="AT2230" i="1" s="1"/>
  <c r="AV2484" i="1"/>
  <c r="AV2480" i="1"/>
  <c r="AV2481" i="1" s="1"/>
  <c r="AL2231" i="1"/>
  <c r="AT2392" i="1"/>
  <c r="AT2394" i="1"/>
  <c r="AR2480" i="1"/>
  <c r="AR2481" i="1" s="1"/>
  <c r="AR2484" i="1"/>
  <c r="AF1478" i="1"/>
  <c r="AP4749" i="1"/>
  <c r="AP4752" i="1" s="1"/>
  <c r="AP4745" i="1"/>
  <c r="AP4746" i="1" s="1"/>
  <c r="AG3077" i="1"/>
  <c r="AG3080" i="1" s="1"/>
  <c r="AG3075" i="1"/>
  <c r="AG3076" i="1" s="1"/>
  <c r="AS3077" i="1"/>
  <c r="AS3080" i="1" s="1"/>
  <c r="AS3075" i="1"/>
  <c r="AS3076" i="1" s="1"/>
  <c r="AI3023" i="1"/>
  <c r="AG2970" i="1"/>
  <c r="AT2835" i="1"/>
  <c r="AL2772" i="1"/>
  <c r="AS3224" i="1"/>
  <c r="AS3225" i="1" s="1"/>
  <c r="AS3228" i="1"/>
  <c r="AS3231" i="1" s="1"/>
  <c r="AU2892" i="1"/>
  <c r="AU2893" i="1" s="1"/>
  <c r="AU2896" i="1"/>
  <c r="AU2899" i="1" s="1"/>
  <c r="AT2622" i="1"/>
  <c r="AT2620" i="1"/>
  <c r="AT2621" i="1" s="1"/>
  <c r="AR2575" i="1"/>
  <c r="AR2576" i="1" s="1"/>
  <c r="AR2577" i="1"/>
  <c r="AG2622" i="1"/>
  <c r="AG2620" i="1"/>
  <c r="AG2621" i="1" s="1"/>
  <c r="AH2480" i="1"/>
  <c r="AH2481" i="1" s="1"/>
  <c r="AH2484" i="1"/>
  <c r="AM5" i="1"/>
  <c r="AM34" i="1" s="1"/>
  <c r="AK2229" i="1"/>
  <c r="AP2229" i="1"/>
  <c r="AP2230" i="1" s="1"/>
  <c r="AT2439" i="1"/>
  <c r="AT2436" i="1"/>
  <c r="AN2392" i="1"/>
  <c r="AN2394" i="1"/>
  <c r="AR1564" i="1"/>
  <c r="AR1565" i="1" s="1"/>
  <c r="AR1566" i="1"/>
  <c r="AL2480" i="1"/>
  <c r="AL2481" i="1" s="1"/>
  <c r="AL2484" i="1"/>
  <c r="AH2439" i="1"/>
  <c r="AH2436" i="1"/>
  <c r="AV1478" i="1"/>
  <c r="AM1478" i="1"/>
  <c r="AR1478" i="1"/>
  <c r="AR4749" i="1"/>
  <c r="AR4752" i="1" s="1"/>
  <c r="AR4745" i="1"/>
  <c r="AR4746" i="1" s="1"/>
  <c r="AP3224" i="1"/>
  <c r="AP3225" i="1" s="1"/>
  <c r="AO4704" i="1"/>
  <c r="AQ3031" i="1"/>
  <c r="AQ3034" i="1" s="1"/>
  <c r="AQ3027" i="1"/>
  <c r="AQ3028" i="1" s="1"/>
  <c r="AV3075" i="1"/>
  <c r="AV3076" i="1" s="1"/>
  <c r="AV3077" i="1"/>
  <c r="AV3080" i="1" s="1"/>
  <c r="AU3228" i="1"/>
  <c r="AU3231" i="1" s="1"/>
  <c r="AU3224" i="1"/>
  <c r="AU3225" i="1" s="1"/>
  <c r="AV2970" i="1"/>
  <c r="AN2835" i="1"/>
  <c r="AF2772" i="1"/>
  <c r="AM3224" i="1"/>
  <c r="AM3225" i="1" s="1"/>
  <c r="AM2835" i="1"/>
  <c r="AR2620" i="1"/>
  <c r="AR2621" i="1" s="1"/>
  <c r="AR2622" i="1"/>
  <c r="AL2575" i="1"/>
  <c r="AL2576" i="1" s="1"/>
  <c r="AL2577" i="1"/>
  <c r="AU2294" i="1"/>
  <c r="AO2436" i="1"/>
  <c r="AO2439" i="1"/>
  <c r="AE2480" i="1"/>
  <c r="AE2484" i="1"/>
  <c r="AV2436" i="1"/>
  <c r="AV2439" i="1"/>
  <c r="AF2231" i="1"/>
  <c r="AM2480" i="1"/>
  <c r="AM2481" i="1" s="1"/>
  <c r="AM2484" i="1"/>
  <c r="AH2392" i="1"/>
  <c r="AH2394" i="1"/>
  <c r="AF2480" i="1"/>
  <c r="AF2481" i="1" s="1"/>
  <c r="AF2484" i="1"/>
  <c r="AV2392" i="1"/>
  <c r="AV2394" i="1"/>
  <c r="AG2231" i="1"/>
  <c r="AG2229" i="1"/>
  <c r="AG2230" i="1" s="1"/>
  <c r="AO1478" i="1"/>
  <c r="R2394" i="1"/>
  <c r="R2392" i="1"/>
  <c r="R2393" i="1" s="1"/>
  <c r="Z2436" i="1"/>
  <c r="Z2343" i="1" s="1"/>
  <c r="Z2439" i="1"/>
  <c r="X1564" i="1"/>
  <c r="X1565" i="1" s="1"/>
  <c r="X1566" i="1"/>
  <c r="L1564" i="1"/>
  <c r="L1565" i="1" s="1"/>
  <c r="L1566" i="1"/>
  <c r="S1629" i="1"/>
  <c r="S1517" i="1"/>
  <c r="S1518" i="1" s="1"/>
  <c r="S1521" i="1"/>
  <c r="N3424" i="1"/>
  <c r="N3428" i="1" s="1"/>
  <c r="N3429" i="1" s="1"/>
  <c r="M1620" i="1"/>
  <c r="M1629" i="1" s="1"/>
  <c r="K1620" i="1"/>
  <c r="X2667" i="1"/>
  <c r="X2675" i="1" s="1"/>
  <c r="X2678" i="1" s="1"/>
  <c r="K2888" i="1"/>
  <c r="V2888" i="1"/>
  <c r="V16" i="1"/>
  <c r="V5" i="1" s="1"/>
  <c r="V34" i="1" s="1"/>
  <c r="Z2667" i="1"/>
  <c r="X3424" i="1"/>
  <c r="X3428" i="1" s="1"/>
  <c r="X3429" i="1" s="1"/>
  <c r="T3289" i="1"/>
  <c r="R2970" i="1"/>
  <c r="R2979" i="1" s="1"/>
  <c r="R2982" i="1" s="1"/>
  <c r="T2888" i="1"/>
  <c r="T2896" i="1" s="1"/>
  <c r="T2899" i="1" s="1"/>
  <c r="L2667" i="1"/>
  <c r="L2671" i="1" s="1"/>
  <c r="L2672" i="1" s="1"/>
  <c r="Y2294" i="1"/>
  <c r="Y2303" i="1" s="1"/>
  <c r="U2320" i="1"/>
  <c r="U2309" i="1" s="1"/>
  <c r="Z2772" i="1"/>
  <c r="Z2776" i="1" s="1"/>
  <c r="Z2777" i="1" s="1"/>
  <c r="N2294" i="1"/>
  <c r="S2331" i="1"/>
  <c r="S2330" i="1" s="1"/>
  <c r="Y2970" i="1"/>
  <c r="Y2979" i="1" s="1"/>
  <c r="Y2982" i="1" s="1"/>
  <c r="P2320" i="1"/>
  <c r="R2320" i="1"/>
  <c r="R2309" i="1" s="1"/>
  <c r="T3077" i="1"/>
  <c r="T3080" i="1" s="1"/>
  <c r="T3075" i="1"/>
  <c r="T3076" i="1" s="1"/>
  <c r="X2484" i="1"/>
  <c r="X2480" i="1"/>
  <c r="X2481" i="1" s="1"/>
  <c r="R2575" i="1"/>
  <c r="R2576" i="1" s="1"/>
  <c r="R2577" i="1"/>
  <c r="X2439" i="1"/>
  <c r="X2436" i="1"/>
  <c r="X2343" i="1" s="1"/>
  <c r="Z3077" i="1"/>
  <c r="Z3080" i="1" s="1"/>
  <c r="Z3075" i="1"/>
  <c r="Z3076" i="1" s="1"/>
  <c r="L2103" i="1"/>
  <c r="L2104" i="1" s="1"/>
  <c r="M1566" i="1"/>
  <c r="M1564" i="1"/>
  <c r="M1565" i="1" s="1"/>
  <c r="L1521" i="1"/>
  <c r="L1517" i="1"/>
  <c r="L1518" i="1" s="1"/>
  <c r="N3077" i="1"/>
  <c r="N3080" i="1" s="1"/>
  <c r="N3075" i="1"/>
  <c r="N3076" i="1" s="1"/>
  <c r="U1564" i="1"/>
  <c r="U1565" i="1" s="1"/>
  <c r="U1566" i="1"/>
  <c r="V2394" i="1"/>
  <c r="V2392" i="1"/>
  <c r="V2393" i="1" s="1"/>
  <c r="T2294" i="1"/>
  <c r="L2303" i="1"/>
  <c r="M2229" i="1"/>
  <c r="M2230" i="1" s="1"/>
  <c r="X1517" i="1"/>
  <c r="X1518" i="1" s="1"/>
  <c r="X1521" i="1"/>
  <c r="W2480" i="1"/>
  <c r="W2481" i="1" s="1"/>
  <c r="W2484" i="1"/>
  <c r="X2392" i="1"/>
  <c r="X2394" i="1"/>
  <c r="X2103" i="1"/>
  <c r="X2104" i="1" s="1"/>
  <c r="AA2229" i="1"/>
  <c r="AA2230" i="1" s="1"/>
  <c r="R2103" i="1"/>
  <c r="R2104" i="1" s="1"/>
  <c r="W1564" i="1"/>
  <c r="W1565" i="1" s="1"/>
  <c r="W1566" i="1"/>
  <c r="U3327" i="1"/>
  <c r="U3326" i="1" s="1"/>
  <c r="V3289" i="1"/>
  <c r="AA3169" i="1"/>
  <c r="Z3289" i="1"/>
  <c r="L3289" i="1"/>
  <c r="L3299" i="1" s="1"/>
  <c r="X2970" i="1"/>
  <c r="Y2835" i="1"/>
  <c r="P1646" i="1"/>
  <c r="L3424" i="1"/>
  <c r="L3428" i="1" s="1"/>
  <c r="L3429" i="1" s="1"/>
  <c r="S2294" i="1"/>
  <c r="Q3289" i="1"/>
  <c r="M2970" i="1"/>
  <c r="M2979" i="1" s="1"/>
  <c r="M2982" i="1" s="1"/>
  <c r="U2331" i="1"/>
  <c r="U2330" i="1" s="1"/>
  <c r="M1657" i="1"/>
  <c r="M1656" i="1" s="1"/>
  <c r="X2309" i="1"/>
  <c r="X2339" i="1" s="1"/>
  <c r="Y1646" i="1"/>
  <c r="Y1635" i="1" s="1"/>
  <c r="U1646" i="1"/>
  <c r="U1635" i="1" s="1"/>
  <c r="X16" i="1"/>
  <c r="X5" i="1" s="1"/>
  <c r="X34" i="1" s="1"/>
  <c r="K2835" i="1"/>
  <c r="L2970" i="1"/>
  <c r="S2835" i="1"/>
  <c r="S2843" i="1" s="1"/>
  <c r="S2846" i="1" s="1"/>
  <c r="M2294" i="1"/>
  <c r="K3289" i="1"/>
  <c r="K3299" i="1" s="1"/>
  <c r="Y2320" i="1"/>
  <c r="Y2309" i="1" s="1"/>
  <c r="M1635" i="1"/>
  <c r="AA3424" i="1"/>
  <c r="AA3428" i="1" s="1"/>
  <c r="AA3429" i="1" s="1"/>
  <c r="AA3289" i="1"/>
  <c r="Z3169" i="1"/>
  <c r="T2772" i="1"/>
  <c r="T2776" i="1" s="1"/>
  <c r="T2777" i="1" s="1"/>
  <c r="W2294" i="1"/>
  <c r="Y2888" i="1"/>
  <c r="Y2896" i="1" s="1"/>
  <c r="Y2899" i="1" s="1"/>
  <c r="R1646" i="1"/>
  <c r="R1635" i="1" s="1"/>
  <c r="R1669" i="1" s="1"/>
  <c r="Y16" i="1"/>
  <c r="Y5" i="1" s="1"/>
  <c r="U3289" i="1"/>
  <c r="Q3316" i="1"/>
  <c r="Q3305" i="1" s="1"/>
  <c r="X3289" i="1"/>
  <c r="X3299" i="1" s="1"/>
  <c r="R3169" i="1"/>
  <c r="T3169" i="1"/>
  <c r="T3023" i="1"/>
  <c r="T2835" i="1"/>
  <c r="T2843" i="1" s="1"/>
  <c r="T2846" i="1" s="1"/>
  <c r="N2772" i="1"/>
  <c r="N2776" i="1" s="1"/>
  <c r="N2777" i="1" s="1"/>
  <c r="R3424" i="1"/>
  <c r="W3289" i="1"/>
  <c r="W3299" i="1" s="1"/>
  <c r="S2970" i="1"/>
  <c r="W16" i="1"/>
  <c r="W5" i="1" s="1"/>
  <c r="W34" i="1" s="1"/>
  <c r="L2320" i="1"/>
  <c r="L2309" i="1" s="1"/>
  <c r="R2331" i="1"/>
  <c r="R2330" i="1" s="1"/>
  <c r="Q1646" i="1"/>
  <c r="Q1635" i="1" s="1"/>
  <c r="Q1669" i="1" s="1"/>
  <c r="Z2320" i="1"/>
  <c r="Z2309" i="1" s="1"/>
  <c r="Y1657" i="1"/>
  <c r="Y1656" i="1" s="1"/>
  <c r="J3340" i="1"/>
  <c r="R3289" i="1"/>
  <c r="N3169" i="1"/>
  <c r="N2835" i="1"/>
  <c r="N2843" i="1" s="1"/>
  <c r="N2846" i="1" s="1"/>
  <c r="Q2294" i="1"/>
  <c r="Q2303" i="1" s="1"/>
  <c r="S2888" i="1"/>
  <c r="V2320" i="1"/>
  <c r="V2309" i="1" s="1"/>
  <c r="S1657" i="1"/>
  <c r="S1656" i="1" s="1"/>
  <c r="L1646" i="1"/>
  <c r="L1635" i="1" s="1"/>
  <c r="L16" i="1"/>
  <c r="L5" i="1" s="1"/>
  <c r="L34" i="1" s="1"/>
  <c r="AA1646" i="1"/>
  <c r="AA1635" i="1" s="1"/>
  <c r="AA1669" i="1" s="1"/>
  <c r="AA4745" i="1"/>
  <c r="AA4746" i="1" s="1"/>
  <c r="AA4749" i="1"/>
  <c r="AA4752" i="1" s="1"/>
  <c r="M4749" i="1"/>
  <c r="M4752" i="1" s="1"/>
  <c r="M4745" i="1"/>
  <c r="M4746" i="1" s="1"/>
  <c r="Q2575" i="1"/>
  <c r="Q2576" i="1" s="1"/>
  <c r="Q2577" i="1"/>
  <c r="N1566" i="1"/>
  <c r="N1564" i="1"/>
  <c r="N1565" i="1" s="1"/>
  <c r="K2480" i="1"/>
  <c r="K2481" i="1" s="1"/>
  <c r="K2484" i="1"/>
  <c r="U4745" i="1"/>
  <c r="U4746" i="1" s="1"/>
  <c r="U4749" i="1"/>
  <c r="U4752" i="1" s="1"/>
  <c r="Z1517" i="1"/>
  <c r="Z1518" i="1" s="1"/>
  <c r="Z1521" i="1"/>
  <c r="Q2620" i="1"/>
  <c r="Q2621" i="1" s="1"/>
  <c r="Q2622" i="1"/>
  <c r="N1620" i="1"/>
  <c r="V4745" i="1"/>
  <c r="V4746" i="1" s="1"/>
  <c r="V4749" i="1"/>
  <c r="V4752" i="1" s="1"/>
  <c r="V2843" i="1"/>
  <c r="V2846" i="1" s="1"/>
  <c r="Y3224" i="1"/>
  <c r="Y3225" i="1" s="1"/>
  <c r="V3075" i="1"/>
  <c r="V3076" i="1" s="1"/>
  <c r="V3077" i="1"/>
  <c r="V3080" i="1" s="1"/>
  <c r="X3027" i="1"/>
  <c r="X3028" i="1" s="1"/>
  <c r="X3031" i="1"/>
  <c r="X3034" i="1" s="1"/>
  <c r="AA3224" i="1"/>
  <c r="AA3225" i="1" s="1"/>
  <c r="T1517" i="1"/>
  <c r="T1518" i="1" s="1"/>
  <c r="T1521" i="1"/>
  <c r="Q3075" i="1"/>
  <c r="Q3076" i="1" s="1"/>
  <c r="Q3077" i="1"/>
  <c r="Q3080" i="1" s="1"/>
  <c r="M2620" i="1"/>
  <c r="M2621" i="1" s="1"/>
  <c r="M2622" i="1"/>
  <c r="S3224" i="1"/>
  <c r="S3225" i="1" s="1"/>
  <c r="N1517" i="1"/>
  <c r="N1518" i="1" s="1"/>
  <c r="N1521" i="1"/>
  <c r="R3027" i="1"/>
  <c r="R3028" i="1" s="1"/>
  <c r="R3031" i="1"/>
  <c r="R3034" i="1" s="1"/>
  <c r="Y3169" i="1"/>
  <c r="V2103" i="1"/>
  <c r="V2104" i="1" s="1"/>
  <c r="M3224" i="1"/>
  <c r="M3225" i="1" s="1"/>
  <c r="S3075" i="1"/>
  <c r="S3076" i="1" s="1"/>
  <c r="S3077" i="1"/>
  <c r="S3080" i="1" s="1"/>
  <c r="AA3031" i="1"/>
  <c r="AA3034" i="1" s="1"/>
  <c r="AA3027" i="1"/>
  <c r="AA3028" i="1" s="1"/>
  <c r="V3224" i="1"/>
  <c r="V3225" i="1" s="1"/>
  <c r="U3224" i="1"/>
  <c r="U3225" i="1" s="1"/>
  <c r="Z1566" i="1"/>
  <c r="Z1564" i="1"/>
  <c r="Z1565" i="1" s="1"/>
  <c r="W3075" i="1"/>
  <c r="W3076" i="1" s="1"/>
  <c r="W3077" i="1"/>
  <c r="W3080" i="1" s="1"/>
  <c r="Z1971" i="1"/>
  <c r="Z1972" i="1" s="1"/>
  <c r="N1845" i="1"/>
  <c r="N1846" i="1" s="1"/>
  <c r="S4749" i="1"/>
  <c r="S4752" i="1" s="1"/>
  <c r="S4745" i="1"/>
  <c r="S4746" i="1" s="1"/>
  <c r="Y4749" i="1"/>
  <c r="Y4752" i="1" s="1"/>
  <c r="Y4745" i="1"/>
  <c r="Y4746" i="1" s="1"/>
  <c r="M3075" i="1"/>
  <c r="M3076" i="1" s="1"/>
  <c r="M3077" i="1"/>
  <c r="M3080" i="1" s="1"/>
  <c r="W2575" i="1"/>
  <c r="W2576" i="1" s="1"/>
  <c r="W2577" i="1"/>
  <c r="T1566" i="1"/>
  <c r="T1564" i="1"/>
  <c r="T1565" i="1" s="1"/>
  <c r="K3075" i="1"/>
  <c r="K3076" i="1" s="1"/>
  <c r="K3077" i="1"/>
  <c r="K3080" i="1" s="1"/>
  <c r="T1971" i="1"/>
  <c r="T1972" i="1" s="1"/>
  <c r="X4745" i="1"/>
  <c r="X4746" i="1" s="1"/>
  <c r="X4749" i="1"/>
  <c r="X4752" i="1" s="1"/>
  <c r="Q4745" i="1"/>
  <c r="Q4746" i="1" s="1"/>
  <c r="Q4749" i="1"/>
  <c r="Q4752" i="1" s="1"/>
  <c r="T3316" i="1"/>
  <c r="T3305" i="1" s="1"/>
  <c r="V3316" i="1"/>
  <c r="V3305" i="1" s="1"/>
  <c r="R3340" i="1"/>
  <c r="R3339" i="1" s="1"/>
  <c r="N2970" i="1"/>
  <c r="R2835" i="1"/>
  <c r="AA2772" i="1"/>
  <c r="V2970" i="1"/>
  <c r="X3327" i="1"/>
  <c r="X3326" i="1" s="1"/>
  <c r="K2970" i="1"/>
  <c r="AA2667" i="1"/>
  <c r="S2575" i="1"/>
  <c r="S2576" i="1" s="1"/>
  <c r="S2577" i="1"/>
  <c r="K2575" i="1"/>
  <c r="K2576" i="1" s="1"/>
  <c r="K2577" i="1"/>
  <c r="M2439" i="1"/>
  <c r="M2436" i="1"/>
  <c r="R3316" i="1"/>
  <c r="R3305" i="1" s="1"/>
  <c r="T2484" i="1"/>
  <c r="T2480" i="1"/>
  <c r="T2481" i="1" s="1"/>
  <c r="T2437" i="1"/>
  <c r="T2343" i="1"/>
  <c r="T2393" i="1"/>
  <c r="L3075" i="1"/>
  <c r="L3076" i="1" s="1"/>
  <c r="L3077" i="1"/>
  <c r="L3080" i="1" s="1"/>
  <c r="W2620" i="1"/>
  <c r="W2621" i="1" s="1"/>
  <c r="W2622" i="1"/>
  <c r="S2229" i="1"/>
  <c r="S2230" i="1" s="1"/>
  <c r="T1646" i="1"/>
  <c r="T1635" i="1" s="1"/>
  <c r="Z1620" i="1"/>
  <c r="M3340" i="1"/>
  <c r="M3339" i="1" s="1"/>
  <c r="S3027" i="1"/>
  <c r="S3028" i="1" s="1"/>
  <c r="S3031" i="1"/>
  <c r="S3034" i="1" s="1"/>
  <c r="U2970" i="1"/>
  <c r="K3169" i="1"/>
  <c r="K2320" i="1"/>
  <c r="K2309" i="1" s="1"/>
  <c r="K2339" i="1" s="1"/>
  <c r="S3289" i="1"/>
  <c r="K16" i="1"/>
  <c r="K5" i="1" s="1"/>
  <c r="K34" i="1" s="1"/>
  <c r="T5" i="1"/>
  <c r="T34" i="1" s="1"/>
  <c r="U16" i="1"/>
  <c r="U5" i="1" s="1"/>
  <c r="M1478" i="1"/>
  <c r="U1478" i="1"/>
  <c r="U82" i="1"/>
  <c r="U83" i="1" s="1"/>
  <c r="T1478" i="1"/>
  <c r="N1478" i="1"/>
  <c r="R4745" i="1"/>
  <c r="R4746" i="1" s="1"/>
  <c r="R4749" i="1"/>
  <c r="R4752" i="1" s="1"/>
  <c r="K4745" i="1"/>
  <c r="K4746" i="1" s="1"/>
  <c r="K4749" i="1"/>
  <c r="K4752" i="1" s="1"/>
  <c r="Z4749" i="1"/>
  <c r="Z4752" i="1" s="1"/>
  <c r="Z4745" i="1"/>
  <c r="Z4746" i="1" s="1"/>
  <c r="L2835" i="1"/>
  <c r="W3023" i="1"/>
  <c r="U2772" i="1"/>
  <c r="W3316" i="1"/>
  <c r="W3305" i="1" s="1"/>
  <c r="Y3316" i="1"/>
  <c r="Y3305" i="1" s="1"/>
  <c r="X2772" i="1"/>
  <c r="U3340" i="1"/>
  <c r="U3339" i="1" s="1"/>
  <c r="M2575" i="1"/>
  <c r="M2576" i="1" s="1"/>
  <c r="M2577" i="1"/>
  <c r="AA2392" i="1"/>
  <c r="AA2394" i="1"/>
  <c r="N2392" i="1"/>
  <c r="N2394" i="1"/>
  <c r="J1646" i="1"/>
  <c r="Y3075" i="1"/>
  <c r="Y3076" i="1" s="1"/>
  <c r="Y3077" i="1"/>
  <c r="Y3080" i="1" s="1"/>
  <c r="Y3289" i="1"/>
  <c r="M2888" i="1"/>
  <c r="Z2393" i="1"/>
  <c r="N1646" i="1"/>
  <c r="N1635" i="1" s="1"/>
  <c r="T1620" i="1"/>
  <c r="W3224" i="1"/>
  <c r="W3225" i="1" s="1"/>
  <c r="M3169" i="1"/>
  <c r="K2772" i="1"/>
  <c r="R2343" i="1"/>
  <c r="R2437" i="1"/>
  <c r="AA2622" i="1"/>
  <c r="AA2620" i="1"/>
  <c r="AA2621" i="1" s="1"/>
  <c r="W2436" i="1"/>
  <c r="W2439" i="1"/>
  <c r="N2437" i="1"/>
  <c r="N2343" i="1"/>
  <c r="N5" i="1"/>
  <c r="N34" i="1" s="1"/>
  <c r="V1478" i="1"/>
  <c r="V82" i="1"/>
  <c r="V83" i="1" s="1"/>
  <c r="L4745" i="1"/>
  <c r="L4746" i="1" s="1"/>
  <c r="L4749" i="1"/>
  <c r="L4752" i="1" s="1"/>
  <c r="T4749" i="1"/>
  <c r="T4752" i="1" s="1"/>
  <c r="T4745" i="1"/>
  <c r="T4746" i="1" s="1"/>
  <c r="N4749" i="1"/>
  <c r="N4752" i="1" s="1"/>
  <c r="N4745" i="1"/>
  <c r="N4746" i="1" s="1"/>
  <c r="N3316" i="1"/>
  <c r="N3305" i="1" s="1"/>
  <c r="P3316" i="1"/>
  <c r="L3340" i="1"/>
  <c r="L3339" i="1" s="1"/>
  <c r="X2888" i="1"/>
  <c r="Q3023" i="1"/>
  <c r="W2835" i="1"/>
  <c r="X3169" i="1"/>
  <c r="R2772" i="1"/>
  <c r="R3327" i="1"/>
  <c r="R3326" i="1" s="1"/>
  <c r="U2667" i="1"/>
  <c r="AA2577" i="1"/>
  <c r="AA2575" i="1"/>
  <c r="AA2576" i="1" s="1"/>
  <c r="U2392" i="1"/>
  <c r="U2394" i="1"/>
  <c r="L3316" i="1"/>
  <c r="L3305" i="1" s="1"/>
  <c r="Y2772" i="1"/>
  <c r="M3289" i="1"/>
  <c r="K2620" i="1"/>
  <c r="K2621" i="1" s="1"/>
  <c r="K2622" i="1"/>
  <c r="AA2484" i="1"/>
  <c r="AA2480" i="1"/>
  <c r="AA2481" i="1" s="1"/>
  <c r="K3224" i="1"/>
  <c r="K3225" i="1" s="1"/>
  <c r="M3023" i="1"/>
  <c r="S2772" i="1"/>
  <c r="Y2231" i="1"/>
  <c r="Y2229" i="1"/>
  <c r="Y2230" i="1" s="1"/>
  <c r="W3169" i="1"/>
  <c r="AA2320" i="1"/>
  <c r="AA2309" i="1" s="1"/>
  <c r="W2320" i="1"/>
  <c r="W2309" i="1" s="1"/>
  <c r="W2231" i="1"/>
  <c r="M2772" i="1"/>
  <c r="Q2436" i="1"/>
  <c r="Q2439" i="1"/>
  <c r="Y1478" i="1"/>
  <c r="X1478" i="1"/>
  <c r="Z1478" i="1"/>
  <c r="W1478" i="1"/>
  <c r="W82" i="1"/>
  <c r="W83" i="1" s="1"/>
  <c r="P82" i="1"/>
  <c r="R2888" i="1"/>
  <c r="V2667" i="1"/>
  <c r="K3023" i="1"/>
  <c r="Q2835" i="1"/>
  <c r="S3316" i="1"/>
  <c r="S3305" i="1" s="1"/>
  <c r="L2772" i="1"/>
  <c r="S2480" i="1"/>
  <c r="S2481" i="1" s="1"/>
  <c r="S2484" i="1"/>
  <c r="U3077" i="1"/>
  <c r="U3080" i="1" s="1"/>
  <c r="U3075" i="1"/>
  <c r="U3076" i="1" s="1"/>
  <c r="U2622" i="1"/>
  <c r="U2620" i="1"/>
  <c r="U2621" i="1" s="1"/>
  <c r="W2772" i="1"/>
  <c r="K2436" i="1"/>
  <c r="K2439" i="1"/>
  <c r="W2394" i="1"/>
  <c r="W2392" i="1"/>
  <c r="Q1478" i="1"/>
  <c r="Q82" i="1"/>
  <c r="Q83" i="1" s="1"/>
  <c r="Z3316" i="1"/>
  <c r="Z3305" i="1" s="1"/>
  <c r="Z3350" i="1" s="1"/>
  <c r="J3316" i="1"/>
  <c r="X3340" i="1"/>
  <c r="X3339" i="1" s="1"/>
  <c r="V3169" i="1"/>
  <c r="Z2970" i="1"/>
  <c r="L2888" i="1"/>
  <c r="P3340" i="1"/>
  <c r="L3169" i="1"/>
  <c r="N3031" i="1"/>
  <c r="N3034" i="1" s="1"/>
  <c r="N3027" i="1"/>
  <c r="N3028" i="1" s="1"/>
  <c r="L3327" i="1"/>
  <c r="L3326" i="1" s="1"/>
  <c r="AA3077" i="1"/>
  <c r="AA3080" i="1" s="1"/>
  <c r="AA3075" i="1"/>
  <c r="AA3076" i="1" s="1"/>
  <c r="U2484" i="1"/>
  <c r="U2480" i="1"/>
  <c r="U2481" i="1" s="1"/>
  <c r="X3224" i="1"/>
  <c r="X3225" i="1" s="1"/>
  <c r="X3075" i="1"/>
  <c r="X3076" i="1" s="1"/>
  <c r="X3077" i="1"/>
  <c r="X3080" i="1" s="1"/>
  <c r="S2439" i="1"/>
  <c r="S2436" i="1"/>
  <c r="V3340" i="1"/>
  <c r="V3339" i="1" s="1"/>
  <c r="Y3023" i="1"/>
  <c r="AA2970" i="1"/>
  <c r="Z2484" i="1"/>
  <c r="Z2480" i="1"/>
  <c r="Z2481" i="1" s="1"/>
  <c r="Q3169" i="1"/>
  <c r="T2622" i="1"/>
  <c r="T2620" i="1"/>
  <c r="T2621" i="1" s="1"/>
  <c r="Q2320" i="1"/>
  <c r="Q2309" i="1" s="1"/>
  <c r="Q2229" i="1"/>
  <c r="Q2230" i="1" s="1"/>
  <c r="Q2231" i="1"/>
  <c r="Y2620" i="1"/>
  <c r="Y2621" i="1" s="1"/>
  <c r="Y2622" i="1"/>
  <c r="T2577" i="1"/>
  <c r="T2575" i="1"/>
  <c r="T2576" i="1" s="1"/>
  <c r="V1517" i="1"/>
  <c r="V1518" i="1" s="1"/>
  <c r="V1521" i="1"/>
  <c r="U1517" i="1"/>
  <c r="U1518" i="1" s="1"/>
  <c r="U1521" i="1"/>
  <c r="AA1478" i="1"/>
  <c r="AA82" i="1"/>
  <c r="AA83" i="1" s="1"/>
  <c r="S1478" i="1"/>
  <c r="L1478" i="1"/>
  <c r="K1478" i="1"/>
  <c r="K82" i="1"/>
  <c r="K83" i="1" s="1"/>
  <c r="R1478" i="1"/>
  <c r="R82" i="1"/>
  <c r="R83" i="1" s="1"/>
  <c r="W4745" i="1"/>
  <c r="W4746" i="1" s="1"/>
  <c r="W4749" i="1"/>
  <c r="W4752" i="1" s="1"/>
  <c r="U4704" i="1"/>
  <c r="U3428" i="1"/>
  <c r="U3429" i="1" s="1"/>
  <c r="T2970" i="1"/>
  <c r="X2835" i="1"/>
  <c r="K3316" i="1"/>
  <c r="K3305" i="1" s="1"/>
  <c r="M3316" i="1"/>
  <c r="M3305" i="1" s="1"/>
  <c r="U3316" i="1"/>
  <c r="U3305" i="1" s="1"/>
  <c r="R2675" i="1"/>
  <c r="R2678" i="1" s="1"/>
  <c r="AA3340" i="1"/>
  <c r="AA3339" i="1" s="1"/>
  <c r="Q3224" i="1"/>
  <c r="Q3225" i="1" s="1"/>
  <c r="Y2575" i="1"/>
  <c r="Y2576" i="1" s="1"/>
  <c r="Y2577" i="1"/>
  <c r="M2480" i="1"/>
  <c r="M2481" i="1" s="1"/>
  <c r="M2484" i="1"/>
  <c r="V1646" i="1"/>
  <c r="V1635" i="1" s="1"/>
  <c r="V1669" i="1" s="1"/>
  <c r="L3224" i="1"/>
  <c r="L3225" i="1" s="1"/>
  <c r="R3075" i="1"/>
  <c r="R3076" i="1" s="1"/>
  <c r="R3077" i="1"/>
  <c r="R3080" i="1" s="1"/>
  <c r="Z1646" i="1"/>
  <c r="Z1635" i="1" s="1"/>
  <c r="S3169" i="1"/>
  <c r="K2394" i="1"/>
  <c r="K2392" i="1"/>
  <c r="M2392" i="1"/>
  <c r="M2394" i="1"/>
  <c r="Q2772" i="1"/>
  <c r="U2577" i="1"/>
  <c r="U2575" i="1"/>
  <c r="U2576" i="1" s="1"/>
  <c r="R2480" i="1"/>
  <c r="R2481" i="1" s="1"/>
  <c r="R2484" i="1"/>
  <c r="Y2439" i="1"/>
  <c r="Y2436" i="1"/>
  <c r="K2229" i="1"/>
  <c r="K2230" i="1" s="1"/>
  <c r="R3224" i="1"/>
  <c r="R3225" i="1" s="1"/>
  <c r="S2620" i="1"/>
  <c r="S2621" i="1" s="1"/>
  <c r="S2622" i="1"/>
  <c r="N2484" i="1"/>
  <c r="N2480" i="1"/>
  <c r="N2481" i="1" s="1"/>
  <c r="V2343" i="1"/>
  <c r="V2437" i="1"/>
  <c r="M2320" i="1"/>
  <c r="M2309" i="1" s="1"/>
  <c r="V1564" i="1"/>
  <c r="V1565" i="1" s="1"/>
  <c r="V1566" i="1"/>
  <c r="Y27" i="1"/>
  <c r="Y26" i="1" s="1"/>
  <c r="Q16" i="1"/>
  <c r="Q5" i="1" s="1"/>
  <c r="Q34" i="1" s="1"/>
  <c r="AA16" i="1"/>
  <c r="AA5" i="1" s="1"/>
  <c r="AA34" i="1" s="1"/>
  <c r="AY3327" i="1"/>
  <c r="AY3017" i="1"/>
  <c r="AY3476" i="1"/>
  <c r="AY3504" i="1" s="1"/>
  <c r="I1273" i="1"/>
  <c r="I3435" i="1"/>
  <c r="AD1496" i="1"/>
  <c r="AD1485" i="1" s="1"/>
  <c r="AD3162" i="1"/>
  <c r="AY1659" i="1"/>
  <c r="AY3249" i="1"/>
  <c r="I1608" i="1"/>
  <c r="AD2300" i="1"/>
  <c r="AD2333" i="1"/>
  <c r="AD1626" i="1"/>
  <c r="AD4444" i="1"/>
  <c r="AY292" i="1"/>
  <c r="I2864" i="1"/>
  <c r="AD1149" i="1"/>
  <c r="I2252" i="1"/>
  <c r="I2841" i="1"/>
  <c r="I3195" i="1"/>
  <c r="AD2446" i="1"/>
  <c r="AD2476" i="1" s="1"/>
  <c r="AD2977" i="1"/>
  <c r="AY1496" i="1"/>
  <c r="AY2003" i="1"/>
  <c r="AY3275" i="1"/>
  <c r="I2288" i="1"/>
  <c r="I3000" i="1"/>
  <c r="I2989" i="1" s="1"/>
  <c r="I3052" i="1"/>
  <c r="AD3279" i="1"/>
  <c r="AY376" i="1"/>
  <c r="AY404" i="1" s="1"/>
  <c r="AY3052" i="1"/>
  <c r="AY3980" i="1"/>
  <c r="AY4013" i="1" s="1"/>
  <c r="I1852" i="1"/>
  <c r="I2829" i="1"/>
  <c r="I89" i="1"/>
  <c r="I703" i="1"/>
  <c r="I2942" i="1"/>
  <c r="I3162" i="1"/>
  <c r="I453" i="1"/>
  <c r="I3327" i="1"/>
  <c r="I2300" i="1"/>
  <c r="I2329" i="1"/>
  <c r="I2320" i="1" s="1"/>
  <c r="I4130" i="1"/>
  <c r="AD14" i="1"/>
  <c r="AD1608" i="1"/>
  <c r="AD1644" i="1"/>
  <c r="AD2881" i="1"/>
  <c r="AD2400" i="1"/>
  <c r="AY48" i="1"/>
  <c r="AY784" i="1"/>
  <c r="AY2300" i="1"/>
  <c r="AY4220" i="1"/>
  <c r="AY1626" i="1"/>
  <c r="AY2281" i="1"/>
  <c r="AY2841" i="1"/>
  <c r="AY2959" i="1"/>
  <c r="AD864" i="1"/>
  <c r="AD1655" i="1"/>
  <c r="AD1978" i="1"/>
  <c r="AD2583" i="1"/>
  <c r="AD3180" i="1"/>
  <c r="AD2841" i="1"/>
  <c r="AD3314" i="1"/>
  <c r="AD3560" i="1"/>
  <c r="I29" i="1"/>
  <c r="I984" i="1"/>
  <c r="I1768" i="1"/>
  <c r="I2344" i="1"/>
  <c r="I14" i="1"/>
  <c r="I1626" i="1"/>
  <c r="I2400" i="1"/>
  <c r="I1108" i="1"/>
  <c r="I3265" i="1"/>
  <c r="I905" i="1"/>
  <c r="I1727" i="1"/>
  <c r="AD251" i="1"/>
  <c r="AD1273" i="1"/>
  <c r="AD1538" i="1"/>
  <c r="AD2069" i="1"/>
  <c r="AD2099" i="1" s="1"/>
  <c r="AD2824" i="1"/>
  <c r="AD3017" i="1"/>
  <c r="I3515" i="1"/>
  <c r="I4084" i="1"/>
  <c r="I4725" i="1"/>
  <c r="AD580" i="1"/>
  <c r="AD1594" i="1"/>
  <c r="AD1810" i="1"/>
  <c r="I3846" i="1"/>
  <c r="AD8" i="1"/>
  <c r="AD212" i="1"/>
  <c r="AD453" i="1"/>
  <c r="AD2537" i="1"/>
  <c r="AD2959" i="1"/>
  <c r="AD3275" i="1"/>
  <c r="AD3297" i="1"/>
  <c r="AD4069" i="1"/>
  <c r="AD826" i="1"/>
  <c r="I3249" i="1"/>
  <c r="I3297" i="1"/>
  <c r="AD498" i="1"/>
  <c r="AD3348" i="1"/>
  <c r="I4626" i="1"/>
  <c r="AD376" i="1"/>
  <c r="AD984" i="1"/>
  <c r="AD2917" i="1"/>
  <c r="AY2007" i="1"/>
  <c r="AY1663" i="1"/>
  <c r="AD3325" i="1"/>
  <c r="AD4263" i="1"/>
  <c r="AY89" i="1"/>
  <c r="AY1727" i="1"/>
  <c r="AY2864" i="1"/>
  <c r="AY3345" i="1"/>
  <c r="AD4398" i="1"/>
  <c r="AY3314" i="1"/>
  <c r="AD622" i="1"/>
  <c r="AD744" i="1"/>
  <c r="AD1936" i="1"/>
  <c r="AD1659" i="1"/>
  <c r="AD2110" i="1"/>
  <c r="AD2829" i="1"/>
  <c r="AD3052" i="1"/>
  <c r="AD3195" i="1"/>
  <c r="AD3364" i="1"/>
  <c r="AY29" i="1"/>
  <c r="AY478" i="1"/>
  <c r="AY3195" i="1"/>
  <c r="AD2153" i="1"/>
  <c r="AD3936" i="1"/>
  <c r="AD4130" i="1"/>
  <c r="AD4307" i="1"/>
  <c r="AY31" i="1"/>
  <c r="AD784" i="1"/>
  <c r="AD1683" i="1"/>
  <c r="AD1768" i="1"/>
  <c r="AD3980" i="1"/>
  <c r="AY2736" i="1"/>
  <c r="AY3325" i="1"/>
  <c r="AY3724" i="1"/>
  <c r="AY2446" i="1"/>
  <c r="AY2528" i="1"/>
  <c r="AY2977" i="1"/>
  <c r="AY3364" i="1"/>
  <c r="AY4174" i="1"/>
  <c r="AY1683" i="1"/>
  <c r="AY1768" i="1"/>
  <c r="AY1852" i="1"/>
  <c r="AY2333" i="1"/>
  <c r="AY2537" i="1"/>
  <c r="AY2746" i="1"/>
  <c r="AY3297" i="1"/>
  <c r="AY3560" i="1"/>
  <c r="AY453" i="1"/>
  <c r="AY498" i="1"/>
  <c r="AY826" i="1"/>
  <c r="AY1538" i="1"/>
  <c r="AY1893" i="1"/>
  <c r="AY2069" i="1"/>
  <c r="AY2329" i="1"/>
  <c r="AY2824" i="1"/>
  <c r="AY2917" i="1"/>
  <c r="AY3180" i="1"/>
  <c r="AY4725" i="1"/>
  <c r="AY539" i="1"/>
  <c r="AY1026" i="1"/>
  <c r="AY1439" i="1"/>
  <c r="AY1936" i="1"/>
  <c r="AY2028" i="1"/>
  <c r="AY2583" i="1"/>
  <c r="AY2942" i="1"/>
  <c r="AY3348" i="1"/>
  <c r="AY131" i="1"/>
  <c r="AY1149" i="1"/>
  <c r="AY1191" i="1"/>
  <c r="AY2288" i="1"/>
  <c r="AY25" i="1"/>
  <c r="AY183" i="1"/>
  <c r="AY703" i="1"/>
  <c r="AY334" i="1"/>
  <c r="AY1357" i="1"/>
  <c r="AY1638" i="1"/>
  <c r="AY8" i="1"/>
  <c r="AY14" i="1"/>
  <c r="AY1594" i="1"/>
  <c r="AY1644" i="1"/>
  <c r="AY1608" i="1"/>
  <c r="AY1655" i="1"/>
  <c r="AY2312" i="1"/>
  <c r="AY2318" i="1"/>
  <c r="AY2642" i="1"/>
  <c r="AY2724" i="1"/>
  <c r="AY2951" i="1"/>
  <c r="AY3098" i="1"/>
  <c r="AY3337" i="1"/>
  <c r="AY2252" i="1"/>
  <c r="AY2365" i="1"/>
  <c r="AY2829" i="1"/>
  <c r="AY2881" i="1"/>
  <c r="AY3279" i="1"/>
  <c r="AY3111" i="1"/>
  <c r="AY1586" i="1"/>
  <c r="AY1665" i="1"/>
  <c r="AY2261" i="1"/>
  <c r="AY3132" i="1"/>
  <c r="AY3308" i="1"/>
  <c r="AY2335" i="1"/>
  <c r="AY2344" i="1"/>
  <c r="AY2659" i="1"/>
  <c r="AY2696" i="1"/>
  <c r="AY2801" i="1"/>
  <c r="AY3000" i="1"/>
  <c r="AY3162" i="1"/>
  <c r="AY3265" i="1"/>
  <c r="AY4084" i="1"/>
  <c r="AD27" i="1"/>
  <c r="AD1357" i="1"/>
  <c r="AD1586" i="1"/>
  <c r="AD1665" i="1"/>
  <c r="AD2288" i="1"/>
  <c r="AD3476" i="1"/>
  <c r="AD25" i="1"/>
  <c r="AD31" i="1"/>
  <c r="AD478" i="1"/>
  <c r="AD2252" i="1"/>
  <c r="AD2318" i="1"/>
  <c r="AD2329" i="1"/>
  <c r="AD2528" i="1"/>
  <c r="AD2344" i="1"/>
  <c r="AD3111" i="1"/>
  <c r="AD2312" i="1"/>
  <c r="AD1638" i="1"/>
  <c r="AD2642" i="1"/>
  <c r="AD3098" i="1"/>
  <c r="AD2746" i="1"/>
  <c r="AD1852" i="1"/>
  <c r="AD2007" i="1"/>
  <c r="AD2491" i="1"/>
  <c r="AD2951" i="1"/>
  <c r="AD2724" i="1"/>
  <c r="AD3337" i="1"/>
  <c r="AD3446" i="1"/>
  <c r="AD4352" i="1"/>
  <c r="AD4666" i="1"/>
  <c r="AD2864" i="1"/>
  <c r="AD2942" i="1"/>
  <c r="AD3249" i="1"/>
  <c r="AD2261" i="1"/>
  <c r="AD2281" i="1"/>
  <c r="AD2736" i="1"/>
  <c r="AD3132" i="1"/>
  <c r="AD3308" i="1"/>
  <c r="AD4174" i="1"/>
  <c r="AD2335" i="1"/>
  <c r="AD2659" i="1"/>
  <c r="AD2696" i="1"/>
  <c r="AD2801" i="1"/>
  <c r="AD3000" i="1"/>
  <c r="AD3265" i="1"/>
  <c r="AD3846" i="1"/>
  <c r="AD4725" i="1"/>
  <c r="I334" i="1"/>
  <c r="I744" i="1"/>
  <c r="I48" i="1"/>
  <c r="I376" i="1"/>
  <c r="I3275" i="1"/>
  <c r="I1659" i="1"/>
  <c r="I2003" i="1"/>
  <c r="I1665" i="1"/>
  <c r="I1398" i="1"/>
  <c r="I2110" i="1"/>
  <c r="I1439" i="1"/>
  <c r="I2318" i="1"/>
  <c r="I2824" i="1"/>
  <c r="I2312" i="1"/>
  <c r="I3308" i="1"/>
  <c r="I25" i="1"/>
  <c r="I31" i="1"/>
  <c r="I1586" i="1"/>
  <c r="I1655" i="1"/>
  <c r="I1694" i="1"/>
  <c r="I1662" i="1"/>
  <c r="I2007" i="1"/>
  <c r="I2069" i="1"/>
  <c r="I2724" i="1"/>
  <c r="I8" i="1"/>
  <c r="I2696" i="1"/>
  <c r="I2801" i="1"/>
  <c r="I2261" i="1"/>
  <c r="I2977" i="1"/>
  <c r="I3348" i="1"/>
  <c r="I3936" i="1"/>
  <c r="I2583" i="1"/>
  <c r="I2659" i="1"/>
  <c r="I2736" i="1"/>
  <c r="I3132" i="1"/>
  <c r="I3314" i="1"/>
  <c r="I3364" i="1"/>
  <c r="I2281" i="1"/>
  <c r="I3017" i="1"/>
  <c r="I3111" i="1"/>
  <c r="I3279" i="1"/>
  <c r="I4666" i="1"/>
  <c r="I1496" i="1"/>
  <c r="I1538" i="1"/>
  <c r="I1594" i="1"/>
  <c r="I1638" i="1"/>
  <c r="I1644" i="1"/>
  <c r="I2335" i="1"/>
  <c r="I2379" i="1"/>
  <c r="I2333" i="1"/>
  <c r="I2642" i="1"/>
  <c r="I2746" i="1"/>
  <c r="I2881" i="1"/>
  <c r="I2917" i="1"/>
  <c r="I2959" i="1"/>
  <c r="I3180" i="1"/>
  <c r="I3713" i="1"/>
  <c r="I3325" i="1"/>
  <c r="I2951" i="1"/>
  <c r="I3098" i="1"/>
  <c r="I3337" i="1"/>
  <c r="I4174" i="1"/>
  <c r="I4444" i="1"/>
  <c r="I4581" i="1"/>
  <c r="AY4398" i="1" l="1"/>
  <c r="BE2346" i="1"/>
  <c r="AD3713" i="1"/>
  <c r="AK2835" i="1"/>
  <c r="AK2843" i="1" s="1"/>
  <c r="AY1108" i="1"/>
  <c r="AY4540" i="1"/>
  <c r="AY4666" i="1"/>
  <c r="J2017" i="1"/>
  <c r="AS4704" i="1"/>
  <c r="AL2843" i="1"/>
  <c r="AL2846" i="1" s="1"/>
  <c r="AU34" i="1"/>
  <c r="I3609" i="1"/>
  <c r="I1232" i="1"/>
  <c r="I3476" i="1"/>
  <c r="AD703" i="1"/>
  <c r="I2537" i="1"/>
  <c r="AY1273" i="1"/>
  <c r="AD1191" i="1"/>
  <c r="AY905" i="1"/>
  <c r="AD1727" i="1"/>
  <c r="AY4307" i="1"/>
  <c r="I292" i="1"/>
  <c r="AD3609" i="1"/>
  <c r="AD292" i="1"/>
  <c r="AD1315" i="1"/>
  <c r="AY3609" i="1"/>
  <c r="I4540" i="1"/>
  <c r="AS2303" i="1"/>
  <c r="I943" i="1"/>
  <c r="AD2194" i="1"/>
  <c r="AD2028" i="1"/>
  <c r="I3800" i="1"/>
  <c r="I1810" i="1"/>
  <c r="I2354" i="1"/>
  <c r="I4038" i="1"/>
  <c r="AD4581" i="1"/>
  <c r="AD334" i="1"/>
  <c r="AD1067" i="1"/>
  <c r="AD131" i="1"/>
  <c r="AY212" i="1"/>
  <c r="AY4489" i="1"/>
  <c r="AY4529" i="1" s="1"/>
  <c r="AY4533" i="1" s="1"/>
  <c r="AY3755" i="1"/>
  <c r="BO4079" i="1"/>
  <c r="BO4080" i="1" s="1"/>
  <c r="BO4704" i="1"/>
  <c r="BQ2021" i="1"/>
  <c r="BQ2022" i="1" s="1"/>
  <c r="BQ2231" i="1"/>
  <c r="AS2021" i="1"/>
  <c r="AS2022" i="1" s="1"/>
  <c r="AS2231" i="1"/>
  <c r="AK3598" i="1"/>
  <c r="P2183" i="1"/>
  <c r="BF3549" i="1"/>
  <c r="BF3880" i="1"/>
  <c r="BF161" i="1"/>
  <c r="AG1629" i="1"/>
  <c r="BM2343" i="1"/>
  <c r="BM2437" i="1"/>
  <c r="BG3027" i="1"/>
  <c r="BG3028" i="1" s="1"/>
  <c r="S2392" i="1"/>
  <c r="S2394" i="1"/>
  <c r="AK1886" i="1"/>
  <c r="P1841" i="1"/>
  <c r="AS2892" i="1"/>
  <c r="AS2893" i="1" s="1"/>
  <c r="AY3800" i="1"/>
  <c r="U2892" i="1"/>
  <c r="U2893" i="1" s="1"/>
  <c r="U2896" i="1"/>
  <c r="U2899" i="1" s="1"/>
  <c r="Y4704" i="1"/>
  <c r="Y3428" i="1"/>
  <c r="Y3429" i="1" s="1"/>
  <c r="BC2892" i="1"/>
  <c r="BC2893" i="1" s="1"/>
  <c r="BC2896" i="1"/>
  <c r="BC2899" i="1" s="1"/>
  <c r="BF2616" i="1"/>
  <c r="P2476" i="1"/>
  <c r="AA2437" i="1"/>
  <c r="AA2343" i="1"/>
  <c r="AS3350" i="1"/>
  <c r="BC2780" i="1"/>
  <c r="BC2783" i="1" s="1"/>
  <c r="BC2776" i="1"/>
  <c r="BC2777" i="1" s="1"/>
  <c r="I498" i="1"/>
  <c r="AD4540" i="1"/>
  <c r="AD3800" i="1"/>
  <c r="BO2021" i="1"/>
  <c r="BO2022" i="1" s="1"/>
  <c r="BO2231" i="1"/>
  <c r="AP3350" i="1"/>
  <c r="S2021" i="1"/>
  <c r="S2022" i="1" s="1"/>
  <c r="S2231" i="1"/>
  <c r="AK853" i="1"/>
  <c r="AK857" i="1" s="1"/>
  <c r="P1929" i="1"/>
  <c r="AA2339" i="1"/>
  <c r="I2241" i="1"/>
  <c r="R34" i="1"/>
  <c r="AY580" i="1"/>
  <c r="AD1661" i="1"/>
  <c r="I733" i="1"/>
  <c r="I737" i="1" s="1"/>
  <c r="N3350" i="1"/>
  <c r="AR3350" i="1"/>
  <c r="AY1810" i="1"/>
  <c r="AY1841" i="1" s="1"/>
  <c r="AY1232" i="1"/>
  <c r="AM1669" i="1"/>
  <c r="AL2339" i="1"/>
  <c r="I4263" i="1"/>
  <c r="AR2979" i="1"/>
  <c r="AR2982" i="1" s="1"/>
  <c r="AZ2437" i="1"/>
  <c r="AN1669" i="1"/>
  <c r="AE5" i="1"/>
  <c r="AE34" i="1" s="1"/>
  <c r="AE38" i="1" s="1"/>
  <c r="AY4352" i="1"/>
  <c r="AY4387" i="1" s="1"/>
  <c r="AY864" i="1"/>
  <c r="AY4444" i="1"/>
  <c r="AY3435" i="1"/>
  <c r="AY943" i="1"/>
  <c r="Z2339" i="1"/>
  <c r="Z2348" i="1" s="1"/>
  <c r="P3424" i="1"/>
  <c r="I2028" i="1"/>
  <c r="I580" i="1"/>
  <c r="I611" i="1" s="1"/>
  <c r="I539" i="1"/>
  <c r="I569" i="1" s="1"/>
  <c r="I172" i="1"/>
  <c r="I201" i="1" s="1"/>
  <c r="AD3668" i="1"/>
  <c r="AD1893" i="1"/>
  <c r="AD1108" i="1"/>
  <c r="Q3350" i="1"/>
  <c r="AP2303" i="1"/>
  <c r="BP34" i="1"/>
  <c r="AH2021" i="1"/>
  <c r="AH2022" i="1" s="1"/>
  <c r="AH2231" i="1"/>
  <c r="P4529" i="1"/>
  <c r="AP1629" i="1"/>
  <c r="AA2843" i="1"/>
  <c r="AA2846" i="1" s="1"/>
  <c r="BF1799" i="1"/>
  <c r="BF1015" i="1"/>
  <c r="P3880" i="1"/>
  <c r="N2671" i="1"/>
  <c r="N2672" i="1" s="1"/>
  <c r="N2675" i="1"/>
  <c r="N2678" i="1" s="1"/>
  <c r="AK3925" i="1"/>
  <c r="AK3929" i="1" s="1"/>
  <c r="BH34" i="1"/>
  <c r="AN4704" i="1"/>
  <c r="AN3428" i="1"/>
  <c r="AN3429" i="1" s="1"/>
  <c r="AS3031" i="1"/>
  <c r="AS3034" i="1" s="1"/>
  <c r="BN2146" i="1"/>
  <c r="BN2147" i="1" s="1"/>
  <c r="BN2231" i="1"/>
  <c r="P1566" i="1"/>
  <c r="BI4079" i="1"/>
  <c r="BI4080" i="1" s="1"/>
  <c r="BI4704" i="1"/>
  <c r="P3789" i="1"/>
  <c r="K2021" i="1"/>
  <c r="K2022" i="1" s="1"/>
  <c r="K2231" i="1"/>
  <c r="K4079" i="1"/>
  <c r="K4080" i="1" s="1"/>
  <c r="K4704" i="1"/>
  <c r="BF281" i="1"/>
  <c r="BF3702" i="1"/>
  <c r="BD2892" i="1"/>
  <c r="BD2893" i="1" s="1"/>
  <c r="BC3031" i="1"/>
  <c r="BC3034" i="1" s="1"/>
  <c r="BC3027" i="1"/>
  <c r="BC3028" i="1" s="1"/>
  <c r="I1067" i="1"/>
  <c r="I1097" i="1" s="1"/>
  <c r="L2343" i="1"/>
  <c r="L2437" i="1"/>
  <c r="AF2339" i="1"/>
  <c r="BN34" i="1"/>
  <c r="I663" i="1"/>
  <c r="I692" i="1" s="1"/>
  <c r="I696" i="1" s="1"/>
  <c r="I251" i="1"/>
  <c r="I3560" i="1"/>
  <c r="I3598" i="1" s="1"/>
  <c r="AD4220" i="1"/>
  <c r="AY3238" i="1"/>
  <c r="I3465" i="1"/>
  <c r="I1304" i="1"/>
  <c r="I1308" i="1" s="1"/>
  <c r="R4704" i="1"/>
  <c r="AD1439" i="1"/>
  <c r="AD1470" i="1" s="1"/>
  <c r="I3668" i="1"/>
  <c r="I4489" i="1"/>
  <c r="AD663" i="1"/>
  <c r="I4220" i="1"/>
  <c r="AY622" i="1"/>
  <c r="AY251" i="1"/>
  <c r="AY281" i="1" s="1"/>
  <c r="AY285" i="1" s="1"/>
  <c r="I4398" i="1"/>
  <c r="I826" i="1"/>
  <c r="I853" i="1" s="1"/>
  <c r="I3755" i="1"/>
  <c r="I4296" i="1"/>
  <c r="I3891" i="1"/>
  <c r="I1191" i="1"/>
  <c r="I415" i="1"/>
  <c r="I2491" i="1"/>
  <c r="I2522" i="1" s="1"/>
  <c r="AD943" i="1"/>
  <c r="AD3515" i="1"/>
  <c r="AD3549" i="1" s="1"/>
  <c r="AD2354" i="1"/>
  <c r="AD415" i="1"/>
  <c r="AD442" i="1" s="1"/>
  <c r="AD3755" i="1"/>
  <c r="AD4626" i="1"/>
  <c r="AY3668" i="1"/>
  <c r="AY2194" i="1"/>
  <c r="AY415" i="1"/>
  <c r="AY2491" i="1"/>
  <c r="AY2522" i="1" s="1"/>
  <c r="AY1978" i="1"/>
  <c r="AY1398" i="1"/>
  <c r="AY1428" i="1" s="1"/>
  <c r="AY744" i="1"/>
  <c r="AY3936" i="1"/>
  <c r="AY3969" i="1" s="1"/>
  <c r="AY3891" i="1"/>
  <c r="AY3925" i="1" s="1"/>
  <c r="I864" i="1"/>
  <c r="I212" i="1"/>
  <c r="I240" i="1" s="1"/>
  <c r="I244" i="1" s="1"/>
  <c r="P1564" i="1"/>
  <c r="Q2896" i="1"/>
  <c r="Q2899" i="1" s="1"/>
  <c r="AI2896" i="1"/>
  <c r="AI2899" i="1" s="1"/>
  <c r="W2671" i="1"/>
  <c r="W2672" i="1" s="1"/>
  <c r="Q2892" i="1"/>
  <c r="Q2893" i="1" s="1"/>
  <c r="AI2892" i="1"/>
  <c r="AI2893" i="1" s="1"/>
  <c r="BC4704" i="1"/>
  <c r="W2675" i="1"/>
  <c r="W2678" i="1" s="1"/>
  <c r="X2231" i="1"/>
  <c r="I1026" i="1"/>
  <c r="I1967" i="1"/>
  <c r="I1971" i="1" s="1"/>
  <c r="AD1232" i="1"/>
  <c r="AD3891" i="1"/>
  <c r="AD3925" i="1" s="1"/>
  <c r="Q4704" i="1"/>
  <c r="AH1629" i="1"/>
  <c r="AY1067" i="1"/>
  <c r="T2675" i="1"/>
  <c r="T2678" i="1" s="1"/>
  <c r="T2671" i="1"/>
  <c r="T2672" i="1" s="1"/>
  <c r="AT3031" i="1"/>
  <c r="AT3034" i="1" s="1"/>
  <c r="AT3027" i="1"/>
  <c r="AT3028" i="1" s="1"/>
  <c r="V2231" i="1"/>
  <c r="AH34" i="1"/>
  <c r="AU3428" i="1"/>
  <c r="AU3429" i="1" s="1"/>
  <c r="AY4038" i="1"/>
  <c r="I1893" i="1"/>
  <c r="I1315" i="1"/>
  <c r="I131" i="1"/>
  <c r="I161" i="1" s="1"/>
  <c r="I2446" i="1"/>
  <c r="I2476" i="1" s="1"/>
  <c r="I2484" i="1" s="1"/>
  <c r="I4307" i="1"/>
  <c r="I1149" i="1"/>
  <c r="I4352" i="1"/>
  <c r="I4387" i="1" s="1"/>
  <c r="I3340" i="1"/>
  <c r="I2194" i="1"/>
  <c r="I2225" i="1" s="1"/>
  <c r="I784" i="1"/>
  <c r="I815" i="1" s="1"/>
  <c r="AY2153" i="1"/>
  <c r="AY984" i="1"/>
  <c r="AY1015" i="1" s="1"/>
  <c r="AY4581" i="1"/>
  <c r="AY4615" i="1" s="1"/>
  <c r="AY3846" i="1"/>
  <c r="AY3880" i="1" s="1"/>
  <c r="AY2400" i="1"/>
  <c r="AY2432" i="1" s="1"/>
  <c r="AY1315" i="1"/>
  <c r="AY663" i="1"/>
  <c r="AY2110" i="1"/>
  <c r="AD1398" i="1"/>
  <c r="AD1428" i="1" s="1"/>
  <c r="AD1432" i="1" s="1"/>
  <c r="AD4084" i="1"/>
  <c r="AD4121" i="1" s="1"/>
  <c r="AD1026" i="1"/>
  <c r="AD905" i="1"/>
  <c r="AD932" i="1" s="1"/>
  <c r="AD89" i="1"/>
  <c r="AY3515" i="1"/>
  <c r="AD4038" i="1"/>
  <c r="R2671" i="1"/>
  <c r="R2672" i="1" s="1"/>
  <c r="AV2896" i="1"/>
  <c r="AV2899" i="1" s="1"/>
  <c r="I1357" i="1"/>
  <c r="I1387" i="1" s="1"/>
  <c r="AG3027" i="1"/>
  <c r="AG3028" i="1" s="1"/>
  <c r="BM2231" i="1"/>
  <c r="BG1669" i="1"/>
  <c r="AG3031" i="1"/>
  <c r="AG3034" i="1" s="1"/>
  <c r="BO2339" i="1"/>
  <c r="T2231" i="1"/>
  <c r="AK1620" i="1"/>
  <c r="AK3023" i="1"/>
  <c r="W2892" i="1"/>
  <c r="W2893" i="1" s="1"/>
  <c r="BF2970" i="1"/>
  <c r="BO3027" i="1"/>
  <c r="BO3028" i="1" s="1"/>
  <c r="BO3031" i="1"/>
  <c r="BO3034" i="1" s="1"/>
  <c r="P1720" i="1"/>
  <c r="O2346" i="1"/>
  <c r="BB3350" i="1"/>
  <c r="BM2339" i="1"/>
  <c r="AV34" i="1"/>
  <c r="BP1478" i="1"/>
  <c r="BE4707" i="1"/>
  <c r="AO2843" i="1"/>
  <c r="AO2846" i="1" s="1"/>
  <c r="BE2624" i="1"/>
  <c r="J3169" i="1"/>
  <c r="I2153" i="1"/>
  <c r="T2339" i="1"/>
  <c r="AZ2835" i="1"/>
  <c r="BD2343" i="1"/>
  <c r="R2231" i="1"/>
  <c r="BI1478" i="1"/>
  <c r="BM2843" i="1"/>
  <c r="BM2846" i="1" s="1"/>
  <c r="AJ3358" i="1"/>
  <c r="BC2843" i="1"/>
  <c r="BC2846" i="1" s="1"/>
  <c r="U2231" i="1"/>
  <c r="BL3350" i="1"/>
  <c r="BL3354" i="1" s="1"/>
  <c r="BL3355" i="1" s="1"/>
  <c r="AZ3305" i="1"/>
  <c r="BC2231" i="1"/>
  <c r="BC3350" i="1"/>
  <c r="BC3354" i="1" s="1"/>
  <c r="BC3355" i="1" s="1"/>
  <c r="BT1673" i="1"/>
  <c r="J2772" i="1"/>
  <c r="J2776" i="1" s="1"/>
  <c r="J2777" i="1" s="1"/>
  <c r="M2231" i="1"/>
  <c r="AS2896" i="1"/>
  <c r="AS2899" i="1" s="1"/>
  <c r="S3428" i="1"/>
  <c r="S3429" i="1" s="1"/>
  <c r="AT2231" i="1"/>
  <c r="BG2231" i="1"/>
  <c r="BF3169" i="1"/>
  <c r="BD2780" i="1"/>
  <c r="BD2783" i="1" s="1"/>
  <c r="U1629" i="1"/>
  <c r="AE2439" i="1"/>
  <c r="BD2776" i="1"/>
  <c r="BD2777" i="1" s="1"/>
  <c r="Z2896" i="1"/>
  <c r="Z2899" i="1" s="1"/>
  <c r="W4704" i="1"/>
  <c r="Z4704" i="1"/>
  <c r="U1669" i="1"/>
  <c r="U1677" i="1" s="1"/>
  <c r="P1620" i="1"/>
  <c r="BK2231" i="1"/>
  <c r="AR34" i="1"/>
  <c r="AR38" i="1" s="1"/>
  <c r="AR39" i="1" s="1"/>
  <c r="BT3355" i="1"/>
  <c r="BT3354" i="1"/>
  <c r="BT2624" i="1"/>
  <c r="BT2348" i="1"/>
  <c r="BT4752" i="1"/>
  <c r="BT2345" i="1"/>
  <c r="BT2346" i="1"/>
  <c r="K3350" i="1"/>
  <c r="BL2303" i="1"/>
  <c r="BM2622" i="1"/>
  <c r="BA1669" i="1"/>
  <c r="AP1669" i="1"/>
  <c r="AE3027" i="1"/>
  <c r="AE3031" i="1"/>
  <c r="AE3034" i="1" s="1"/>
  <c r="AK2436" i="1"/>
  <c r="AK2439" i="1"/>
  <c r="N2231" i="1"/>
  <c r="AA2231" i="1"/>
  <c r="AZ2017" i="1"/>
  <c r="L1669" i="1"/>
  <c r="AK2309" i="1"/>
  <c r="BB2577" i="1"/>
  <c r="AM2343" i="1"/>
  <c r="AK1635" i="1"/>
  <c r="AK1669" i="1" s="1"/>
  <c r="AO1629" i="1"/>
  <c r="AK2484" i="1"/>
  <c r="AH3299" i="1"/>
  <c r="BI2231" i="1"/>
  <c r="BB3428" i="1"/>
  <c r="BB3429" i="1" s="1"/>
  <c r="BD2675" i="1"/>
  <c r="BD2678" i="1" s="1"/>
  <c r="P2294" i="1"/>
  <c r="AV2303" i="1"/>
  <c r="AM2231" i="1"/>
  <c r="AK2772" i="1"/>
  <c r="AS34" i="1"/>
  <c r="AK2480" i="1"/>
  <c r="AK2481" i="1" s="1"/>
  <c r="AH3031" i="1"/>
  <c r="AH3034" i="1" s="1"/>
  <c r="AK3289" i="1"/>
  <c r="AK3299" i="1" s="1"/>
  <c r="S3350" i="1"/>
  <c r="AQ2675" i="1"/>
  <c r="AQ2678" i="1" s="1"/>
  <c r="AQ2671" i="1"/>
  <c r="AQ2672" i="1" s="1"/>
  <c r="BK2979" i="1"/>
  <c r="BK2982" i="1" s="1"/>
  <c r="BD2303" i="1"/>
  <c r="AM3027" i="1"/>
  <c r="AM3028" i="1" s="1"/>
  <c r="AT42" i="1"/>
  <c r="BB2979" i="1"/>
  <c r="BB2982" i="1" s="1"/>
  <c r="BO2843" i="1"/>
  <c r="BO2846" i="1" s="1"/>
  <c r="AR2339" i="1"/>
  <c r="BH1568" i="1"/>
  <c r="AK3305" i="1"/>
  <c r="AS2343" i="1"/>
  <c r="AS2437" i="1"/>
  <c r="BK2892" i="1"/>
  <c r="BK2893" i="1" s="1"/>
  <c r="BN3228" i="1"/>
  <c r="BN3231" i="1" s="1"/>
  <c r="AU2021" i="1"/>
  <c r="AU2022" i="1" s="1"/>
  <c r="AU2231" i="1"/>
  <c r="J2343" i="1"/>
  <c r="J2437" i="1"/>
  <c r="BC491" i="1"/>
  <c r="BC492" i="1" s="1"/>
  <c r="BC1478" i="1"/>
  <c r="BF2294" i="1"/>
  <c r="S2671" i="1"/>
  <c r="S2672" i="1" s="1"/>
  <c r="S2675" i="1"/>
  <c r="S2678" i="1" s="1"/>
  <c r="AR1629" i="1"/>
  <c r="V3428" i="1"/>
  <c r="V3429" i="1" s="1"/>
  <c r="V4704" i="1"/>
  <c r="P3023" i="1"/>
  <c r="P2772" i="1"/>
  <c r="J2970" i="1"/>
  <c r="P2970" i="1"/>
  <c r="AT2892" i="1"/>
  <c r="AT2893" i="1" s="1"/>
  <c r="BM3299" i="1"/>
  <c r="BF2017" i="1"/>
  <c r="BF2021" i="1" s="1"/>
  <c r="AK4163" i="1"/>
  <c r="AM2776" i="1"/>
  <c r="AM2777" i="1" s="1"/>
  <c r="AM2780" i="1"/>
  <c r="AM2783" i="1" s="1"/>
  <c r="AR2896" i="1"/>
  <c r="AR2899" i="1" s="1"/>
  <c r="AL2892" i="1"/>
  <c r="AL2893" i="1" s="1"/>
  <c r="AL2896" i="1"/>
  <c r="AL2899" i="1" s="1"/>
  <c r="W2339" i="1"/>
  <c r="AU3350" i="1"/>
  <c r="AP2896" i="1"/>
  <c r="AP2899" i="1" s="1"/>
  <c r="BB2339" i="1"/>
  <c r="BA2339" i="1"/>
  <c r="BC2339" i="1"/>
  <c r="BK34" i="1"/>
  <c r="BB34" i="1"/>
  <c r="Y3350" i="1"/>
  <c r="Y3358" i="1" s="1"/>
  <c r="BA34" i="1"/>
  <c r="BE38" i="1"/>
  <c r="BE39" i="1" s="1"/>
  <c r="M2339" i="1"/>
  <c r="T1669" i="1"/>
  <c r="T3350" i="1"/>
  <c r="V2339" i="1"/>
  <c r="AV2776" i="1"/>
  <c r="AV2777" i="1" s="1"/>
  <c r="BN2979" i="1"/>
  <c r="BN2982" i="1" s="1"/>
  <c r="U34" i="1"/>
  <c r="AV2843" i="1"/>
  <c r="AV2846" i="1" s="1"/>
  <c r="BI2339" i="1"/>
  <c r="BJ2303" i="1"/>
  <c r="AY1657" i="1"/>
  <c r="AY1656" i="1" s="1"/>
  <c r="BD1478" i="1"/>
  <c r="AZ2671" i="1"/>
  <c r="AZ2672" i="1" s="1"/>
  <c r="BF3023" i="1"/>
  <c r="BF3027" i="1" s="1"/>
  <c r="AZ2675" i="1"/>
  <c r="AZ2678" i="1" s="1"/>
  <c r="AF1669" i="1"/>
  <c r="AF1673" i="1" s="1"/>
  <c r="AF1674" i="1" s="1"/>
  <c r="W1629" i="1"/>
  <c r="W2234" i="1" s="1"/>
  <c r="Q2671" i="1"/>
  <c r="Q2672" i="1" s="1"/>
  <c r="Q2675" i="1"/>
  <c r="Q2678" i="1" s="1"/>
  <c r="AN3027" i="1"/>
  <c r="AN3028" i="1" s="1"/>
  <c r="BF369" i="1"/>
  <c r="BF370" i="1" s="1"/>
  <c r="Z2843" i="1"/>
  <c r="Z2846" i="1" s="1"/>
  <c r="AK487" i="1"/>
  <c r="AK491" i="1" s="1"/>
  <c r="AE2772" i="1"/>
  <c r="AZ1620" i="1"/>
  <c r="AQ2892" i="1"/>
  <c r="AQ2893" i="1" s="1"/>
  <c r="AE2970" i="1"/>
  <c r="AE2979" i="1" s="1"/>
  <c r="AE2982" i="1" s="1"/>
  <c r="AF3027" i="1"/>
  <c r="AF3028" i="1" s="1"/>
  <c r="AE2835" i="1"/>
  <c r="J2667" i="1"/>
  <c r="J2671" i="1" s="1"/>
  <c r="AZ2772" i="1"/>
  <c r="AE2294" i="1"/>
  <c r="AE2303" i="1" s="1"/>
  <c r="AZ2294" i="1"/>
  <c r="AI2339" i="1"/>
  <c r="BO3350" i="1"/>
  <c r="BO3358" i="1" s="1"/>
  <c r="J3289" i="1"/>
  <c r="AA1629" i="1"/>
  <c r="W2979" i="1"/>
  <c r="W2982" i="1" s="1"/>
  <c r="AQ491" i="1"/>
  <c r="AQ492" i="1" s="1"/>
  <c r="AQ1478" i="1"/>
  <c r="AN3299" i="1"/>
  <c r="Z2303" i="1"/>
  <c r="Z2577" i="1"/>
  <c r="Z2575" i="1"/>
  <c r="Z2576" i="1" s="1"/>
  <c r="L2345" i="1"/>
  <c r="L2346" i="1" s="1"/>
  <c r="L2393" i="1"/>
  <c r="BG2303" i="1"/>
  <c r="P2103" i="1"/>
  <c r="P2888" i="1"/>
  <c r="P3169" i="1"/>
  <c r="P2667" i="1"/>
  <c r="V1629" i="1"/>
  <c r="AL38" i="1"/>
  <c r="AL39" i="1" s="1"/>
  <c r="AL42" i="1"/>
  <c r="BD2392" i="1"/>
  <c r="BD2394" i="1"/>
  <c r="M4704" i="1"/>
  <c r="M3428" i="1"/>
  <c r="M3429" i="1" s="1"/>
  <c r="M2671" i="1"/>
  <c r="M2672" i="1" s="1"/>
  <c r="M2675" i="1"/>
  <c r="M2678" i="1" s="1"/>
  <c r="AM2671" i="1"/>
  <c r="AM2672" i="1" s="1"/>
  <c r="BO2892" i="1"/>
  <c r="BO2893" i="1" s="1"/>
  <c r="BO2896" i="1"/>
  <c r="BO2899" i="1" s="1"/>
  <c r="BO2671" i="1"/>
  <c r="BO2672" i="1" s="1"/>
  <c r="BO2675" i="1"/>
  <c r="BO2678" i="1" s="1"/>
  <c r="BD2843" i="1"/>
  <c r="BD2846" i="1" s="1"/>
  <c r="BL2021" i="1"/>
  <c r="BL2022" i="1" s="1"/>
  <c r="BL2231" i="1"/>
  <c r="U3031" i="1"/>
  <c r="U3034" i="1" s="1"/>
  <c r="BN4704" i="1"/>
  <c r="BN4707" i="1" s="1"/>
  <c r="BN3428" i="1"/>
  <c r="BN3429" i="1" s="1"/>
  <c r="P3504" i="1"/>
  <c r="L3027" i="1"/>
  <c r="L3028" i="1" s="1"/>
  <c r="L3031" i="1"/>
  <c r="L3034" i="1" s="1"/>
  <c r="AZ3289" i="1"/>
  <c r="N2892" i="1"/>
  <c r="N2893" i="1" s="1"/>
  <c r="N2896" i="1"/>
  <c r="N2899" i="1" s="1"/>
  <c r="BF2835" i="1"/>
  <c r="AI2675" i="1"/>
  <c r="AI2678" i="1" s="1"/>
  <c r="AI2671" i="1"/>
  <c r="AI2672" i="1" s="1"/>
  <c r="BL3428" i="1"/>
  <c r="BL3429" i="1" s="1"/>
  <c r="BL4704" i="1"/>
  <c r="BL4707" i="1" s="1"/>
  <c r="BA2146" i="1"/>
  <c r="BA2147" i="1" s="1"/>
  <c r="BA2231" i="1"/>
  <c r="J2294" i="1"/>
  <c r="J2303" i="1" s="1"/>
  <c r="Z1669" i="1"/>
  <c r="N2339" i="1"/>
  <c r="AI1669" i="1"/>
  <c r="BI1669" i="1"/>
  <c r="BI1677" i="1" s="1"/>
  <c r="BQ3350" i="1"/>
  <c r="L2394" i="1"/>
  <c r="L2339" i="1"/>
  <c r="AH4704" i="1"/>
  <c r="BK1669" i="1"/>
  <c r="X2303" i="1"/>
  <c r="P1629" i="1"/>
  <c r="X2345" i="1"/>
  <c r="Q1629" i="1"/>
  <c r="AK4075" i="1"/>
  <c r="BP4704" i="1"/>
  <c r="W2896" i="1"/>
  <c r="W2899" i="1" s="1"/>
  <c r="Q2339" i="1"/>
  <c r="W3350" i="1"/>
  <c r="AA2892" i="1"/>
  <c r="AA2893" i="1" s="1"/>
  <c r="BL2896" i="1"/>
  <c r="BL2899" i="1" s="1"/>
  <c r="AH3027" i="1"/>
  <c r="AH3028" i="1" s="1"/>
  <c r="AQ2896" i="1"/>
  <c r="AQ2899" i="1" s="1"/>
  <c r="AL3350" i="1"/>
  <c r="AF2392" i="1"/>
  <c r="AF2393" i="1" s="1"/>
  <c r="N2575" i="1"/>
  <c r="N2576" i="1" s="1"/>
  <c r="U2343" i="1"/>
  <c r="Y2394" i="1"/>
  <c r="T4704" i="1"/>
  <c r="BM3350" i="1"/>
  <c r="Q2979" i="1"/>
  <c r="Q2982" i="1" s="1"/>
  <c r="R1629" i="1"/>
  <c r="AT1669" i="1"/>
  <c r="AT4704" i="1"/>
  <c r="BK2437" i="1"/>
  <c r="Z2231" i="1"/>
  <c r="AQ3350" i="1"/>
  <c r="AN34" i="1"/>
  <c r="AR3031" i="1"/>
  <c r="AR3034" i="1" s="1"/>
  <c r="AJ2348" i="1"/>
  <c r="AJ2624" i="1" s="1"/>
  <c r="AP2231" i="1"/>
  <c r="AP2234" i="1" s="1"/>
  <c r="M1568" i="1"/>
  <c r="BP3228" i="1"/>
  <c r="BP3231" i="1" s="1"/>
  <c r="AY2280" i="1"/>
  <c r="AY815" i="1"/>
  <c r="AY3274" i="1"/>
  <c r="AY3016" i="1"/>
  <c r="AY2561" i="1"/>
  <c r="AY2571" i="1" s="1"/>
  <c r="AY4027" i="1"/>
  <c r="AY3657" i="1"/>
  <c r="AY2607" i="1"/>
  <c r="AY2616" i="1" s="1"/>
  <c r="AY1346" i="1"/>
  <c r="AY1967" i="1"/>
  <c r="AY1528" i="1"/>
  <c r="AY3264" i="1"/>
  <c r="AY2790" i="1"/>
  <c r="AY2260" i="1"/>
  <c r="AY3110" i="1"/>
  <c r="AY2950" i="1"/>
  <c r="AY3508" i="1"/>
  <c r="AY365" i="1"/>
  <c r="AY172" i="1"/>
  <c r="AY2287" i="1"/>
  <c r="AY1138" i="1"/>
  <c r="AY2823" i="1"/>
  <c r="AY4209" i="1"/>
  <c r="AY240" i="1"/>
  <c r="AY894" i="1"/>
  <c r="AY3789" i="1"/>
  <c r="AY78" i="1"/>
  <c r="AY2002" i="1"/>
  <c r="AY2989" i="1"/>
  <c r="AY4017" i="1"/>
  <c r="AY1180" i="1"/>
  <c r="AY2853" i="1"/>
  <c r="AY4121" i="1"/>
  <c r="AY3161" i="1"/>
  <c r="AY2685" i="1"/>
  <c r="AY1664" i="1"/>
  <c r="AY2354" i="1"/>
  <c r="AY3336" i="1"/>
  <c r="AY2310" i="1"/>
  <c r="AY652" i="1"/>
  <c r="AY161" i="1"/>
  <c r="AY1470" i="1"/>
  <c r="AY853" i="1"/>
  <c r="AY3643" i="1"/>
  <c r="AY2476" i="1"/>
  <c r="AY1757" i="1"/>
  <c r="AY3410" i="1"/>
  <c r="AY973" i="1"/>
  <c r="AY4341" i="1"/>
  <c r="AY611" i="1"/>
  <c r="AY1485" i="1"/>
  <c r="AY3401" i="1"/>
  <c r="AY4655" i="1"/>
  <c r="AY1387" i="1"/>
  <c r="AY442" i="1"/>
  <c r="AY2906" i="1"/>
  <c r="AY2006" i="1"/>
  <c r="AY2658" i="1"/>
  <c r="AY1575" i="1"/>
  <c r="AY2723" i="1"/>
  <c r="AY1593" i="1"/>
  <c r="AY1636" i="1"/>
  <c r="AY4570" i="1"/>
  <c r="AY3702" i="1"/>
  <c r="AY2225" i="1"/>
  <c r="AY2229" i="1" s="1"/>
  <c r="AY1056" i="1"/>
  <c r="AY4714" i="1"/>
  <c r="AY528" i="1"/>
  <c r="AY3598" i="1"/>
  <c r="AY1882" i="1"/>
  <c r="AY3549" i="1"/>
  <c r="AY30" i="1"/>
  <c r="AY3184" i="1"/>
  <c r="AY1097" i="1"/>
  <c r="AY2958" i="1"/>
  <c r="AY4296" i="1"/>
  <c r="AY4478" i="1"/>
  <c r="BA2675" i="1"/>
  <c r="BA2678" i="1" s="1"/>
  <c r="AY2378" i="1"/>
  <c r="AY2828" i="1"/>
  <c r="AY3087" i="1"/>
  <c r="AY2941" i="1"/>
  <c r="AY2735" i="1"/>
  <c r="AY3306" i="1"/>
  <c r="AY3278" i="1"/>
  <c r="AY2241" i="1"/>
  <c r="AY1607" i="1"/>
  <c r="AY773" i="1"/>
  <c r="AY3347" i="1"/>
  <c r="AY2183" i="1"/>
  <c r="AY569" i="1"/>
  <c r="AY4434" i="1"/>
  <c r="AY2099" i="1"/>
  <c r="AY1799" i="1"/>
  <c r="AY3713" i="1"/>
  <c r="AY408" i="1"/>
  <c r="AY120" i="1"/>
  <c r="AY4252" i="1"/>
  <c r="AY3465" i="1"/>
  <c r="AY3835" i="1"/>
  <c r="AY3041" i="1"/>
  <c r="AY1304" i="1"/>
  <c r="AY4068" i="1"/>
  <c r="AY2134" i="1"/>
  <c r="AY3326" i="1"/>
  <c r="AY2334" i="1"/>
  <c r="AY3131" i="1"/>
  <c r="AY2880" i="1"/>
  <c r="AY2631" i="1"/>
  <c r="AY6" i="1"/>
  <c r="AY733" i="1"/>
  <c r="AY692" i="1"/>
  <c r="AY1221" i="1"/>
  <c r="AY2058" i="1"/>
  <c r="AY1925" i="1"/>
  <c r="AY2745" i="1"/>
  <c r="AY1716" i="1"/>
  <c r="AY477" i="1"/>
  <c r="AY487" i="1" s="1"/>
  <c r="AY4163" i="1"/>
  <c r="AY4696" i="1"/>
  <c r="AY932" i="1"/>
  <c r="AY1262" i="1"/>
  <c r="AY323" i="1"/>
  <c r="AI3228" i="1"/>
  <c r="AI3231" i="1" s="1"/>
  <c r="AI4704" i="1"/>
  <c r="AI3350" i="1"/>
  <c r="AI1629" i="1"/>
  <c r="AJ2346" i="1"/>
  <c r="AT2339" i="1"/>
  <c r="AO3350" i="1"/>
  <c r="AD4714" i="1"/>
  <c r="AD2790" i="1"/>
  <c r="AD3131" i="1"/>
  <c r="AD4387" i="1"/>
  <c r="AD2522" i="1"/>
  <c r="AD1636" i="1"/>
  <c r="AD1664" i="1"/>
  <c r="AD2225" i="1"/>
  <c r="AD4341" i="1"/>
  <c r="AD2828" i="1"/>
  <c r="AD78" i="1"/>
  <c r="AD853" i="1"/>
  <c r="AD2958" i="1"/>
  <c r="AD733" i="1"/>
  <c r="AD3016" i="1"/>
  <c r="AD281" i="1"/>
  <c r="AD1262" i="1"/>
  <c r="AD569" i="1"/>
  <c r="AD4252" i="1"/>
  <c r="AD201" i="1"/>
  <c r="AD2685" i="1"/>
  <c r="AD2941" i="1"/>
  <c r="AD3336" i="1"/>
  <c r="AD2735" i="1"/>
  <c r="AD3238" i="1"/>
  <c r="AD3435" i="1"/>
  <c r="AD2006" i="1"/>
  <c r="AD2310" i="1"/>
  <c r="AD477" i="1"/>
  <c r="AD1575" i="1"/>
  <c r="AD1387" i="1"/>
  <c r="AD1799" i="1"/>
  <c r="AD4163" i="1"/>
  <c r="AD3744" i="1"/>
  <c r="AD773" i="1"/>
  <c r="AD3347" i="1"/>
  <c r="AD4068" i="1"/>
  <c r="AD4075" i="1" s="1"/>
  <c r="AD611" i="1"/>
  <c r="AD3598" i="1"/>
  <c r="AD1757" i="1"/>
  <c r="AD3789" i="1"/>
  <c r="AD1346" i="1"/>
  <c r="AD2561" i="1"/>
  <c r="AD3087" i="1"/>
  <c r="AD30" i="1"/>
  <c r="AD26" i="1"/>
  <c r="AD1716" i="1"/>
  <c r="AD3969" i="1"/>
  <c r="AD692" i="1"/>
  <c r="AD4296" i="1"/>
  <c r="AD2906" i="1"/>
  <c r="AD1097" i="1"/>
  <c r="AD240" i="1"/>
  <c r="AD365" i="1"/>
  <c r="AD2823" i="1"/>
  <c r="AD894" i="1"/>
  <c r="AD2880" i="1"/>
  <c r="AD1180" i="1"/>
  <c r="AD4478" i="1"/>
  <c r="AD4027" i="1"/>
  <c r="AD3657" i="1"/>
  <c r="AD3880" i="1"/>
  <c r="AD2280" i="1"/>
  <c r="AD1882" i="1"/>
  <c r="AD2658" i="1"/>
  <c r="AD4209" i="1"/>
  <c r="AD2260" i="1"/>
  <c r="AD2745" i="1"/>
  <c r="AD2103" i="1"/>
  <c r="AD4013" i="1"/>
  <c r="AD3643" i="1"/>
  <c r="AD1657" i="1"/>
  <c r="AD652" i="1"/>
  <c r="AD4434" i="1"/>
  <c r="AD1015" i="1"/>
  <c r="AD1056" i="1"/>
  <c r="AD161" i="1"/>
  <c r="AD3835" i="1"/>
  <c r="AD323" i="1"/>
  <c r="AD4570" i="1"/>
  <c r="AD1660" i="1"/>
  <c r="AD3278" i="1"/>
  <c r="AD3161" i="1"/>
  <c r="AD2134" i="1"/>
  <c r="AD3401" i="1"/>
  <c r="AD3264" i="1"/>
  <c r="AD2334" i="1"/>
  <c r="AD4696" i="1"/>
  <c r="AD2950" i="1"/>
  <c r="AD2631" i="1"/>
  <c r="AD3110" i="1"/>
  <c r="AD3504" i="1"/>
  <c r="AD973" i="1"/>
  <c r="AD2183" i="1"/>
  <c r="AD3184" i="1"/>
  <c r="AD1967" i="1"/>
  <c r="AD404" i="1"/>
  <c r="AD528" i="1"/>
  <c r="AD3274" i="1"/>
  <c r="AD6" i="1"/>
  <c r="AD1841" i="1"/>
  <c r="AD1528" i="1"/>
  <c r="AD3702" i="1"/>
  <c r="AD1925" i="1"/>
  <c r="AD1513" i="1"/>
  <c r="AD1517" i="1" s="1"/>
  <c r="AD2607" i="1"/>
  <c r="AD2616" i="1" s="1"/>
  <c r="AD2002" i="1"/>
  <c r="AD2989" i="1"/>
  <c r="AD3306" i="1"/>
  <c r="AD3410" i="1"/>
  <c r="AD2853" i="1"/>
  <c r="AD4655" i="1"/>
  <c r="AD2723" i="1"/>
  <c r="AD2241" i="1"/>
  <c r="AD2287" i="1"/>
  <c r="AD815" i="1"/>
  <c r="AD2058" i="1"/>
  <c r="AD3041" i="1"/>
  <c r="AD120" i="1"/>
  <c r="AD1221" i="1"/>
  <c r="AD1593" i="1"/>
  <c r="AD4529" i="1"/>
  <c r="AD1304" i="1"/>
  <c r="AD2432" i="1"/>
  <c r="AD2436" i="1" s="1"/>
  <c r="AD4615" i="1"/>
  <c r="AD1607" i="1"/>
  <c r="AD2378" i="1"/>
  <c r="I2906" i="1"/>
  <c r="I3339" i="1"/>
  <c r="I1575" i="1"/>
  <c r="I2310" i="1"/>
  <c r="I2309" i="1" s="1"/>
  <c r="I1428" i="1"/>
  <c r="I2002" i="1"/>
  <c r="I78" i="1"/>
  <c r="I365" i="1"/>
  <c r="I4013" i="1"/>
  <c r="I4121" i="1"/>
  <c r="I1221" i="1"/>
  <c r="I2058" i="1"/>
  <c r="I120" i="1"/>
  <c r="I3835" i="1"/>
  <c r="I477" i="1"/>
  <c r="I487" i="1" s="1"/>
  <c r="I4027" i="1"/>
  <c r="I3657" i="1"/>
  <c r="I2134" i="1"/>
  <c r="I2142" i="1" s="1"/>
  <c r="I4209" i="1"/>
  <c r="I4529" i="1"/>
  <c r="I1470" i="1"/>
  <c r="I1593" i="1"/>
  <c r="I3278" i="1"/>
  <c r="I3131" i="1"/>
  <c r="I2790" i="1"/>
  <c r="I2099" i="1"/>
  <c r="I3274" i="1"/>
  <c r="I4655" i="1"/>
  <c r="I3880" i="1"/>
  <c r="I3643" i="1"/>
  <c r="I973" i="1"/>
  <c r="I1138" i="1"/>
  <c r="I2432" i="1"/>
  <c r="I2439" i="1" s="1"/>
  <c r="I1262" i="1"/>
  <c r="I4163" i="1"/>
  <c r="I2287" i="1"/>
  <c r="I3184" i="1"/>
  <c r="I1607" i="1"/>
  <c r="I2745" i="1"/>
  <c r="I3969" i="1"/>
  <c r="I1683" i="1"/>
  <c r="I4615" i="1"/>
  <c r="I3087" i="1"/>
  <c r="I3744" i="1"/>
  <c r="I2880" i="1"/>
  <c r="I2378" i="1"/>
  <c r="I2388" i="1" s="1"/>
  <c r="I2394" i="1" s="1"/>
  <c r="I1528" i="1"/>
  <c r="I2280" i="1"/>
  <c r="I6" i="1"/>
  <c r="I2006" i="1"/>
  <c r="I30" i="1"/>
  <c r="I1664" i="1"/>
  <c r="I3702" i="1"/>
  <c r="I3326" i="1"/>
  <c r="I3549" i="1"/>
  <c r="I932" i="1"/>
  <c r="I1015" i="1"/>
  <c r="I3504" i="1"/>
  <c r="I2828" i="1"/>
  <c r="I1346" i="1"/>
  <c r="N4704" i="1"/>
  <c r="N4707" i="1" s="1"/>
  <c r="I3401" i="1"/>
  <c r="I3424" i="1" s="1"/>
  <c r="I3428" i="1" s="1"/>
  <c r="I2561" i="1"/>
  <c r="I2607" i="1"/>
  <c r="I4696" i="1"/>
  <c r="I4478" i="1"/>
  <c r="I2950" i="1"/>
  <c r="I4570" i="1"/>
  <c r="I2334" i="1"/>
  <c r="I1485" i="1"/>
  <c r="I3110" i="1"/>
  <c r="I2735" i="1"/>
  <c r="I4341" i="1"/>
  <c r="I2260" i="1"/>
  <c r="I2685" i="1"/>
  <c r="I2723" i="1"/>
  <c r="I1925" i="1"/>
  <c r="I894" i="1"/>
  <c r="I3410" i="1"/>
  <c r="I4300" i="1"/>
  <c r="I3469" i="1"/>
  <c r="I1841" i="1"/>
  <c r="I442" i="1"/>
  <c r="I528" i="1"/>
  <c r="I1882" i="1"/>
  <c r="I3789" i="1"/>
  <c r="I323" i="1"/>
  <c r="I3238" i="1"/>
  <c r="I2183" i="1"/>
  <c r="I3264" i="1"/>
  <c r="I3161" i="1"/>
  <c r="I281" i="1"/>
  <c r="I1056" i="1"/>
  <c r="I652" i="1"/>
  <c r="I3925" i="1"/>
  <c r="I4068" i="1"/>
  <c r="I2958" i="1"/>
  <c r="I3336" i="1"/>
  <c r="I4252" i="1"/>
  <c r="I2631" i="1"/>
  <c r="I1636" i="1"/>
  <c r="I3016" i="1"/>
  <c r="I2658" i="1"/>
  <c r="I3347" i="1"/>
  <c r="I2531" i="1"/>
  <c r="I3306" i="1"/>
  <c r="I2823" i="1"/>
  <c r="I404" i="1"/>
  <c r="I773" i="1"/>
  <c r="I4434" i="1"/>
  <c r="I4714" i="1"/>
  <c r="I1757" i="1"/>
  <c r="I1799" i="1"/>
  <c r="I2941" i="1"/>
  <c r="I3041" i="1"/>
  <c r="I2853" i="1"/>
  <c r="I1180" i="1"/>
  <c r="BB3228" i="1"/>
  <c r="BB3231" i="1" s="1"/>
  <c r="V2345" i="1"/>
  <c r="BA3350" i="1"/>
  <c r="Z3031" i="1"/>
  <c r="Z3034" i="1" s="1"/>
  <c r="BN2776" i="1"/>
  <c r="BN2777" i="1" s="1"/>
  <c r="AP38" i="1"/>
  <c r="AP39" i="1" s="1"/>
  <c r="AL4704" i="1"/>
  <c r="AT2303" i="1"/>
  <c r="BH2303" i="1"/>
  <c r="Y2892" i="1"/>
  <c r="Y2893" i="1" s="1"/>
  <c r="BM3031" i="1"/>
  <c r="BM3034" i="1" s="1"/>
  <c r="AZ1478" i="1"/>
  <c r="U3027" i="1"/>
  <c r="U3028" i="1" s="1"/>
  <c r="AS2234" i="1"/>
  <c r="AM4704" i="1"/>
  <c r="AM4707" i="1" s="1"/>
  <c r="BM2892" i="1"/>
  <c r="BM2893" i="1" s="1"/>
  <c r="BD3428" i="1"/>
  <c r="BD3429" i="1" s="1"/>
  <c r="BD4704" i="1"/>
  <c r="BD4707" i="1" s="1"/>
  <c r="AK2970" i="1"/>
  <c r="AK3169" i="1"/>
  <c r="AE1620" i="1"/>
  <c r="AE487" i="1"/>
  <c r="AE491" i="1" s="1"/>
  <c r="AE3169" i="1"/>
  <c r="BF3289" i="1"/>
  <c r="BF3299" i="1" s="1"/>
  <c r="BF4745" i="1"/>
  <c r="BF4746" i="1" s="1"/>
  <c r="BF4749" i="1"/>
  <c r="BF4752" i="1" s="1"/>
  <c r="BF1620" i="1"/>
  <c r="AZ3169" i="1"/>
  <c r="AZ2970" i="1"/>
  <c r="BI2843" i="1"/>
  <c r="BI2846" i="1" s="1"/>
  <c r="BH2021" i="1"/>
  <c r="BH2022" i="1" s="1"/>
  <c r="BH2231" i="1"/>
  <c r="AG2303" i="1"/>
  <c r="AE3289" i="1"/>
  <c r="AE3299" i="1" s="1"/>
  <c r="BF2772" i="1"/>
  <c r="BK2303" i="1"/>
  <c r="BJ2843" i="1"/>
  <c r="BJ2846" i="1" s="1"/>
  <c r="AR2437" i="1"/>
  <c r="AV2231" i="1"/>
  <c r="AV1629" i="1"/>
  <c r="BK1629" i="1"/>
  <c r="J2835" i="1"/>
  <c r="K2671" i="1"/>
  <c r="K2672" i="1" s="1"/>
  <c r="AH2896" i="1"/>
  <c r="AH2899" i="1" s="1"/>
  <c r="AK2294" i="1"/>
  <c r="AT1629" i="1"/>
  <c r="BQ4704" i="1"/>
  <c r="BQ3428" i="1"/>
  <c r="BQ3429" i="1" s="1"/>
  <c r="N1669" i="1"/>
  <c r="BJ3027" i="1"/>
  <c r="BJ3028" i="1" s="1"/>
  <c r="BA2303" i="1"/>
  <c r="J3424" i="1"/>
  <c r="J3428" i="1" s="1"/>
  <c r="J1620" i="1"/>
  <c r="BM1669" i="1"/>
  <c r="BL34" i="1"/>
  <c r="BL1669" i="1"/>
  <c r="BJ34" i="1"/>
  <c r="BO1629" i="1"/>
  <c r="AH3354" i="1"/>
  <c r="AH3355" i="1" s="1"/>
  <c r="Z3027" i="1"/>
  <c r="Z3028" i="1" s="1"/>
  <c r="AN2892" i="1"/>
  <c r="AN2893" i="1" s="1"/>
  <c r="AS2780" i="1"/>
  <c r="AS2783" i="1" s="1"/>
  <c r="Y2843" i="1"/>
  <c r="Y2846" i="1" s="1"/>
  <c r="AS2776" i="1"/>
  <c r="AS2777" i="1" s="1"/>
  <c r="AD2331" i="1"/>
  <c r="U3228" i="1"/>
  <c r="U3231" i="1" s="1"/>
  <c r="AN2234" i="1"/>
  <c r="S2234" i="1"/>
  <c r="L2231" i="1"/>
  <c r="AF3350" i="1"/>
  <c r="AP2437" i="1"/>
  <c r="X2437" i="1"/>
  <c r="AM3228" i="1"/>
  <c r="AM3231" i="1" s="1"/>
  <c r="K2892" i="1"/>
  <c r="K2893" i="1" s="1"/>
  <c r="BN2234" i="1"/>
  <c r="BI2776" i="1"/>
  <c r="BI2777" i="1" s="1"/>
  <c r="BI1629" i="1"/>
  <c r="X2393" i="1"/>
  <c r="Z2437" i="1"/>
  <c r="Y2339" i="1"/>
  <c r="Y2348" i="1" s="1"/>
  <c r="Y2624" i="1" s="1"/>
  <c r="AP4704" i="1"/>
  <c r="AG2780" i="1"/>
  <c r="AG2783" i="1" s="1"/>
  <c r="AK2017" i="1"/>
  <c r="AE2388" i="1"/>
  <c r="V1568" i="1"/>
  <c r="AG2776" i="1"/>
  <c r="AG2777" i="1" s="1"/>
  <c r="AD3327" i="1"/>
  <c r="X2671" i="1"/>
  <c r="X2672" i="1" s="1"/>
  <c r="BO2979" i="1"/>
  <c r="BO2982" i="1" s="1"/>
  <c r="BM2671" i="1"/>
  <c r="BM2672" i="1" s="1"/>
  <c r="BJ2780" i="1"/>
  <c r="BJ2783" i="1" s="1"/>
  <c r="AT3228" i="1"/>
  <c r="AT3231" i="1" s="1"/>
  <c r="BG2675" i="1"/>
  <c r="BG2678" i="1" s="1"/>
  <c r="U2303" i="1"/>
  <c r="AV4704" i="1"/>
  <c r="BG2671" i="1"/>
  <c r="BG2672" i="1" s="1"/>
  <c r="BK2780" i="1"/>
  <c r="BK2783" i="1" s="1"/>
  <c r="BP2780" i="1"/>
  <c r="BP2783" i="1" s="1"/>
  <c r="AF1677" i="1"/>
  <c r="BK2896" i="1"/>
  <c r="BK2899" i="1" s="1"/>
  <c r="BK2776" i="1"/>
  <c r="BK2777" i="1" s="1"/>
  <c r="BP2776" i="1"/>
  <c r="BP2777" i="1" s="1"/>
  <c r="AG3228" i="1"/>
  <c r="AG3231" i="1" s="1"/>
  <c r="BF487" i="1"/>
  <c r="BF491" i="1" s="1"/>
  <c r="BF5" i="1"/>
  <c r="AZ491" i="1"/>
  <c r="AZ2620" i="1"/>
  <c r="AZ2571" i="1"/>
  <c r="BF4017" i="1"/>
  <c r="BF1101" i="1"/>
  <c r="AZ1225" i="1"/>
  <c r="AZ3661" i="1"/>
  <c r="BF1019" i="1"/>
  <c r="BF327" i="1"/>
  <c r="AZ1350" i="1"/>
  <c r="AZ1930" i="1"/>
  <c r="BF777" i="1"/>
  <c r="BF4167" i="1"/>
  <c r="BF936" i="1"/>
  <c r="AZ1142" i="1"/>
  <c r="AZ1102" i="1"/>
  <c r="AZ1474" i="1"/>
  <c r="BF285" i="1"/>
  <c r="BF4391" i="1"/>
  <c r="BF1474" i="1"/>
  <c r="AZ3554" i="1"/>
  <c r="AZ125" i="1"/>
  <c r="BF3424" i="1"/>
  <c r="BF2667" i="1"/>
  <c r="BF4213" i="1"/>
  <c r="AZ3974" i="1"/>
  <c r="BF3508" i="1"/>
  <c r="BF3929" i="1"/>
  <c r="AZ2481" i="1"/>
  <c r="BF3305" i="1"/>
  <c r="AZ5" i="1"/>
  <c r="AZ2330" i="1"/>
  <c r="BF2330" i="1"/>
  <c r="AZ2021" i="1"/>
  <c r="AZ4701" i="1"/>
  <c r="BF78" i="1"/>
  <c r="AZ4031" i="1"/>
  <c r="BF446" i="1"/>
  <c r="BF244" i="1"/>
  <c r="BF1432" i="1"/>
  <c r="BF3661" i="1"/>
  <c r="BF4659" i="1"/>
  <c r="AZ898" i="1"/>
  <c r="BF656" i="1"/>
  <c r="BF1184" i="1"/>
  <c r="AZ2531" i="1"/>
  <c r="BF2531" i="1"/>
  <c r="AZ3023" i="1"/>
  <c r="BF3071" i="1"/>
  <c r="BF4125" i="1"/>
  <c r="AZ446" i="1"/>
  <c r="AZ2062" i="1"/>
  <c r="BF1845" i="1"/>
  <c r="BF4346" i="1"/>
  <c r="AZ4213" i="1"/>
  <c r="AZ3598" i="1"/>
  <c r="BF1720" i="1"/>
  <c r="BF4533" i="1"/>
  <c r="AZ4167" i="1"/>
  <c r="AZ4574" i="1"/>
  <c r="AZ1560" i="1"/>
  <c r="BF3647" i="1"/>
  <c r="BF408" i="1"/>
  <c r="AZ3929" i="1"/>
  <c r="BF3553" i="1"/>
  <c r="BF4300" i="1"/>
  <c r="AZ3350" i="1"/>
  <c r="BF3028" i="1"/>
  <c r="BF2309" i="1"/>
  <c r="AZ737" i="1"/>
  <c r="AZ1432" i="1"/>
  <c r="BF1391" i="1"/>
  <c r="BF3793" i="1"/>
  <c r="BF819" i="1"/>
  <c r="AZ82" i="1"/>
  <c r="AZ2103" i="1"/>
  <c r="BF573" i="1"/>
  <c r="AZ2388" i="1"/>
  <c r="AZ1060" i="1"/>
  <c r="AZ1971" i="1"/>
  <c r="BF2103" i="1"/>
  <c r="AZ1019" i="1"/>
  <c r="AZ1886" i="1"/>
  <c r="AZ1308" i="1"/>
  <c r="BF2571" i="1"/>
  <c r="BF2142" i="1"/>
  <c r="AZ1391" i="1"/>
  <c r="AZ1266" i="1"/>
  <c r="BF737" i="1"/>
  <c r="AZ4660" i="1"/>
  <c r="BF165" i="1"/>
  <c r="AZ3424" i="1"/>
  <c r="BF4482" i="1"/>
  <c r="AZ4533" i="1"/>
  <c r="AZ3508" i="1"/>
  <c r="BF1308" i="1"/>
  <c r="AZ3648" i="1"/>
  <c r="AZ3794" i="1"/>
  <c r="BF205" i="1"/>
  <c r="AZ656" i="1"/>
  <c r="AZ2230" i="1"/>
  <c r="AZ2309" i="1"/>
  <c r="AZ532" i="1"/>
  <c r="BF1350" i="1"/>
  <c r="BF1972" i="1"/>
  <c r="BF1142" i="1"/>
  <c r="BF697" i="1"/>
  <c r="AZ2187" i="1"/>
  <c r="AZ696" i="1"/>
  <c r="BF4031" i="1"/>
  <c r="AZ4345" i="1"/>
  <c r="BF1225" i="1"/>
  <c r="BF1887" i="1"/>
  <c r="BF616" i="1"/>
  <c r="AZ244" i="1"/>
  <c r="AZ3071" i="1"/>
  <c r="AZ1845" i="1"/>
  <c r="BF4256" i="1"/>
  <c r="AZ370" i="1"/>
  <c r="AZ4256" i="1"/>
  <c r="BF4700" i="1"/>
  <c r="AZ4438" i="1"/>
  <c r="BF3748" i="1"/>
  <c r="AZ4075" i="1"/>
  <c r="AZ408" i="1"/>
  <c r="BF124" i="1"/>
  <c r="AZ4741" i="1"/>
  <c r="AZ205" i="1"/>
  <c r="AG3299" i="1"/>
  <c r="AG4707" i="1" s="1"/>
  <c r="AZ1656" i="1"/>
  <c r="BF1635" i="1"/>
  <c r="BF3839" i="1"/>
  <c r="AZ327" i="1"/>
  <c r="BF1560" i="1"/>
  <c r="AZ777" i="1"/>
  <c r="BF1513" i="1"/>
  <c r="AZ936" i="1"/>
  <c r="AZ3884" i="1"/>
  <c r="BF1060" i="1"/>
  <c r="BF2187" i="1"/>
  <c r="AZ285" i="1"/>
  <c r="BF2062" i="1"/>
  <c r="BF2388" i="1"/>
  <c r="BF1267" i="1"/>
  <c r="BF2432" i="1"/>
  <c r="BF898" i="1"/>
  <c r="AZ977" i="1"/>
  <c r="AZ4391" i="1"/>
  <c r="BF857" i="1"/>
  <c r="AZ1721" i="1"/>
  <c r="BF3220" i="1"/>
  <c r="BF3228" i="1" s="1"/>
  <c r="AZ4619" i="1"/>
  <c r="AZ26" i="1"/>
  <c r="AZ3469" i="1"/>
  <c r="BF3598" i="1"/>
  <c r="BF3469" i="1"/>
  <c r="AZ1184" i="1"/>
  <c r="BF4619" i="1"/>
  <c r="BF2481" i="1"/>
  <c r="BF532" i="1"/>
  <c r="BF1929" i="1"/>
  <c r="AZ1761" i="1"/>
  <c r="BF977" i="1"/>
  <c r="BF1757" i="1"/>
  <c r="AZ615" i="1"/>
  <c r="AZ573" i="1"/>
  <c r="AZ1513" i="1"/>
  <c r="BF2229" i="1"/>
  <c r="AZ820" i="1"/>
  <c r="AZ1804" i="1"/>
  <c r="AZ2888" i="1"/>
  <c r="AZ4018" i="1"/>
  <c r="AZ3706" i="1"/>
  <c r="AZ166" i="1"/>
  <c r="BF2888" i="1"/>
  <c r="AZ3220" i="1"/>
  <c r="AZ3748" i="1"/>
  <c r="AZ3839" i="1"/>
  <c r="AZ4125" i="1"/>
  <c r="AZ4482" i="1"/>
  <c r="AZ857" i="1"/>
  <c r="BF4075" i="1"/>
  <c r="BF4438" i="1"/>
  <c r="AZ2142" i="1"/>
  <c r="AZ4300" i="1"/>
  <c r="BF4574" i="1"/>
  <c r="BF3973" i="1"/>
  <c r="AK2388" i="1"/>
  <c r="AE42" i="1"/>
  <c r="BM2345" i="1"/>
  <c r="BM2346" i="1" s="1"/>
  <c r="S2896" i="1"/>
  <c r="S2899" i="1" s="1"/>
  <c r="Y2234" i="1"/>
  <c r="AL1629" i="1"/>
  <c r="AL2234" i="1" s="1"/>
  <c r="W2303" i="1"/>
  <c r="K2303" i="1"/>
  <c r="K3228" i="1"/>
  <c r="K3231" i="1" s="1"/>
  <c r="AI1568" i="1"/>
  <c r="AH3358" i="1"/>
  <c r="U3350" i="1"/>
  <c r="AL2671" i="1"/>
  <c r="AL2672" i="1" s="1"/>
  <c r="BH2234" i="1"/>
  <c r="BG2234" i="1"/>
  <c r="S1669" i="1"/>
  <c r="S1677" i="1" s="1"/>
  <c r="AE2481" i="1"/>
  <c r="AE2230" i="1"/>
  <c r="AE737" i="1"/>
  <c r="AE1101" i="1"/>
  <c r="AK1716" i="1"/>
  <c r="AE4300" i="1"/>
  <c r="AE2063" i="1"/>
  <c r="AE4125" i="1"/>
  <c r="AK4619" i="1"/>
  <c r="AE124" i="1"/>
  <c r="AK1142" i="1"/>
  <c r="AE819" i="1"/>
  <c r="AK2188" i="1"/>
  <c r="AK1309" i="1"/>
  <c r="AK1350" i="1"/>
  <c r="AE1971" i="1"/>
  <c r="AE777" i="1"/>
  <c r="AE1762" i="1"/>
  <c r="AK1475" i="1"/>
  <c r="AE1060" i="1"/>
  <c r="AE3602" i="1"/>
  <c r="AE4438" i="1"/>
  <c r="AK2103" i="1"/>
  <c r="AE3553" i="1"/>
  <c r="AK615" i="1"/>
  <c r="AK3839" i="1"/>
  <c r="AE3973" i="1"/>
  <c r="AE369" i="1"/>
  <c r="AK408" i="1"/>
  <c r="AE446" i="1"/>
  <c r="AE1266" i="1"/>
  <c r="AE2187" i="1"/>
  <c r="AK3661" i="1"/>
  <c r="AK3930" i="1"/>
  <c r="AK447" i="1"/>
  <c r="AK898" i="1"/>
  <c r="AE1513" i="1"/>
  <c r="AK2667" i="1"/>
  <c r="AK2230" i="1"/>
  <c r="AE39" i="1"/>
  <c r="AE2309" i="1"/>
  <c r="AE3661" i="1"/>
  <c r="AE532" i="1"/>
  <c r="AK205" i="1"/>
  <c r="AK1560" i="1"/>
  <c r="AK3706" i="1"/>
  <c r="AK2571" i="1"/>
  <c r="AE2616" i="1"/>
  <c r="AE3794" i="1"/>
  <c r="AK4574" i="1"/>
  <c r="AK2063" i="1"/>
  <c r="AK3508" i="1"/>
  <c r="AK4125" i="1"/>
  <c r="AK4533" i="1"/>
  <c r="AK2616" i="1"/>
  <c r="AK4660" i="1"/>
  <c r="AE4741" i="1"/>
  <c r="AE3071" i="1"/>
  <c r="AE1432" i="1"/>
  <c r="AE285" i="1"/>
  <c r="AE3839" i="1"/>
  <c r="AK656" i="1"/>
  <c r="AK3647" i="1"/>
  <c r="AE2888" i="1"/>
  <c r="AE3220" i="1"/>
  <c r="AE4168" i="1"/>
  <c r="AE4031" i="1"/>
  <c r="AK4482" i="1"/>
  <c r="AE898" i="1"/>
  <c r="AE978" i="1"/>
  <c r="AK1266" i="1"/>
  <c r="AK1185" i="1"/>
  <c r="AK4700" i="1"/>
  <c r="AK1887" i="1"/>
  <c r="AE2437" i="1"/>
  <c r="AK2021" i="1"/>
  <c r="AK1391" i="1"/>
  <c r="AK1513" i="1"/>
  <c r="AE4257" i="1"/>
  <c r="AK124" i="1"/>
  <c r="AK737" i="1"/>
  <c r="AK574" i="1"/>
  <c r="AK1761" i="1"/>
  <c r="AE936" i="1"/>
  <c r="AE1019" i="1"/>
  <c r="AK3602" i="1"/>
  <c r="AK4391" i="1"/>
  <c r="AK1433" i="1"/>
  <c r="AE1475" i="1"/>
  <c r="AK532" i="1"/>
  <c r="AK3424" i="1"/>
  <c r="AK244" i="1"/>
  <c r="AK285" i="1"/>
  <c r="AE1185" i="1"/>
  <c r="AK2888" i="1"/>
  <c r="AK165" i="1"/>
  <c r="AE205" i="1"/>
  <c r="AK937" i="1"/>
  <c r="AK1225" i="1"/>
  <c r="AE4018" i="1"/>
  <c r="AK5" i="1"/>
  <c r="AK26" i="1"/>
  <c r="AK977" i="1"/>
  <c r="AE1846" i="1"/>
  <c r="AE4659" i="1"/>
  <c r="AE1716" i="1"/>
  <c r="AK4300" i="1"/>
  <c r="AK3553" i="1"/>
  <c r="AE4213" i="1"/>
  <c r="AK4031" i="1"/>
  <c r="AK3469" i="1"/>
  <c r="AE4391" i="1"/>
  <c r="AE858" i="1"/>
  <c r="AK4213" i="1"/>
  <c r="AE615" i="1"/>
  <c r="AK1060" i="1"/>
  <c r="AK1930" i="1"/>
  <c r="AK3071" i="1"/>
  <c r="AE4346" i="1"/>
  <c r="AE1225" i="1"/>
  <c r="AK2142" i="1"/>
  <c r="AE3508" i="1"/>
  <c r="AK4438" i="1"/>
  <c r="AE656" i="1"/>
  <c r="AK1845" i="1"/>
  <c r="AK3973" i="1"/>
  <c r="AE3028" i="1"/>
  <c r="AK2846" i="1"/>
  <c r="AK2330" i="1"/>
  <c r="AE2021" i="1"/>
  <c r="AK3884" i="1"/>
  <c r="AE4574" i="1"/>
  <c r="AE1309" i="1"/>
  <c r="AK1019" i="1"/>
  <c r="AE1351" i="1"/>
  <c r="AE4533" i="1"/>
  <c r="AE2571" i="1"/>
  <c r="AE3884" i="1"/>
  <c r="AK777" i="1"/>
  <c r="AE1560" i="1"/>
  <c r="AK78" i="1"/>
  <c r="AK1101" i="1"/>
  <c r="AK819" i="1"/>
  <c r="AE1930" i="1"/>
  <c r="AK327" i="1"/>
  <c r="AE408" i="1"/>
  <c r="AE4482" i="1"/>
  <c r="AK858" i="1"/>
  <c r="AE165" i="1"/>
  <c r="AE3930" i="1"/>
  <c r="AE1391" i="1"/>
  <c r="AE696" i="1"/>
  <c r="AE2667" i="1"/>
  <c r="AK3220" i="1"/>
  <c r="AE244" i="1"/>
  <c r="AE3706" i="1"/>
  <c r="AE78" i="1"/>
  <c r="AK696" i="1"/>
  <c r="AE4619" i="1"/>
  <c r="AE1635" i="1"/>
  <c r="AE3326" i="1"/>
  <c r="AK3339" i="1"/>
  <c r="AK3793" i="1"/>
  <c r="AK369" i="1"/>
  <c r="AE1142" i="1"/>
  <c r="AE1886" i="1"/>
  <c r="AE3424" i="1"/>
  <c r="AK4256" i="1"/>
  <c r="AK3749" i="1"/>
  <c r="AE2142" i="1"/>
  <c r="AK4017" i="1"/>
  <c r="AE3469" i="1"/>
  <c r="AE3647" i="1"/>
  <c r="AK4741" i="1"/>
  <c r="AE2103" i="1"/>
  <c r="AE327" i="1"/>
  <c r="AK1971" i="1"/>
  <c r="AE573" i="1"/>
  <c r="AK1804" i="1"/>
  <c r="AE4079" i="1"/>
  <c r="AK4345" i="1"/>
  <c r="AE4700" i="1"/>
  <c r="AE3748" i="1"/>
  <c r="AE1804" i="1"/>
  <c r="Q2345" i="1"/>
  <c r="BF1629" i="1"/>
  <c r="AG2843" i="1"/>
  <c r="AG2846" i="1" s="1"/>
  <c r="T3299" i="1"/>
  <c r="BK4704" i="1"/>
  <c r="BK4707" i="1" s="1"/>
  <c r="M34" i="1"/>
  <c r="BC2979" i="1"/>
  <c r="BC2982" i="1" s="1"/>
  <c r="BK3228" i="1"/>
  <c r="BK3231" i="1" s="1"/>
  <c r="AL3228" i="1"/>
  <c r="AL3231" i="1" s="1"/>
  <c r="BO2776" i="1"/>
  <c r="BO2777" i="1" s="1"/>
  <c r="BO2780" i="1"/>
  <c r="BO2783" i="1" s="1"/>
  <c r="AO2896" i="1"/>
  <c r="AO2899" i="1" s="1"/>
  <c r="AG2343" i="1"/>
  <c r="AG2437" i="1"/>
  <c r="AN2671" i="1"/>
  <c r="AN2672" i="1" s="1"/>
  <c r="BJ491" i="1"/>
  <c r="BJ492" i="1" s="1"/>
  <c r="BJ1478" i="1"/>
  <c r="BA1629" i="1"/>
  <c r="AO2021" i="1"/>
  <c r="AO2022" i="1" s="1"/>
  <c r="AO2231" i="1"/>
  <c r="AL3027" i="1"/>
  <c r="AL3028" i="1" s="1"/>
  <c r="BQ2394" i="1"/>
  <c r="BQ2392" i="1"/>
  <c r="BQ2345" i="1" s="1"/>
  <c r="AM2303" i="1"/>
  <c r="AM1673" i="1"/>
  <c r="AM1674" i="1" s="1"/>
  <c r="AP2675" i="1"/>
  <c r="AP2678" i="1" s="1"/>
  <c r="BB2146" i="1"/>
  <c r="BB2147" i="1" s="1"/>
  <c r="BB2231" i="1"/>
  <c r="BB2234" i="1" s="1"/>
  <c r="BQ3228" i="1"/>
  <c r="BQ3231" i="1" s="1"/>
  <c r="AT3299" i="1"/>
  <c r="AT4707" i="1" s="1"/>
  <c r="BG1568" i="1"/>
  <c r="V2303" i="1"/>
  <c r="BP3027" i="1"/>
  <c r="BP3028" i="1" s="1"/>
  <c r="AR2303" i="1"/>
  <c r="AF2437" i="1"/>
  <c r="AF2343" i="1"/>
  <c r="AP3228" i="1"/>
  <c r="AP3231" i="1" s="1"/>
  <c r="AQ2843" i="1"/>
  <c r="AQ2846" i="1" s="1"/>
  <c r="AR2671" i="1"/>
  <c r="AR2672" i="1" s="1"/>
  <c r="AR2675" i="1"/>
  <c r="AR2678" i="1" s="1"/>
  <c r="X1629" i="1"/>
  <c r="X2234" i="1" s="1"/>
  <c r="BL2348" i="1"/>
  <c r="BL2624" i="1" s="1"/>
  <c r="AO3228" i="1"/>
  <c r="AO3231" i="1" s="1"/>
  <c r="AV3228" i="1"/>
  <c r="AV3231" i="1" s="1"/>
  <c r="BJ3228" i="1"/>
  <c r="BJ3231" i="1" s="1"/>
  <c r="U2843" i="1"/>
  <c r="U2846" i="1" s="1"/>
  <c r="AO2671" i="1"/>
  <c r="AO2672" i="1" s="1"/>
  <c r="BD2231" i="1"/>
  <c r="BL3031" i="1"/>
  <c r="BL3034" i="1" s="1"/>
  <c r="P3289" i="1"/>
  <c r="K1669" i="1"/>
  <c r="BN3350" i="1"/>
  <c r="BN3358" i="1" s="1"/>
  <c r="BQ2339" i="1"/>
  <c r="AN2339" i="1"/>
  <c r="AN2348" i="1" s="1"/>
  <c r="AN2624" i="1" s="1"/>
  <c r="J2439" i="1"/>
  <c r="P2835" i="1"/>
  <c r="AD3340" i="1"/>
  <c r="Z2780" i="1"/>
  <c r="Z2783" i="1" s="1"/>
  <c r="V2780" i="1"/>
  <c r="V2783" i="1" s="1"/>
  <c r="BA2892" i="1"/>
  <c r="BA2893" i="1" s="1"/>
  <c r="R3228" i="1"/>
  <c r="R3231" i="1" s="1"/>
  <c r="K2896" i="1"/>
  <c r="K2899" i="1" s="1"/>
  <c r="Q3299" i="1"/>
  <c r="AM1677" i="1"/>
  <c r="AP2671" i="1"/>
  <c r="AP2672" i="1" s="1"/>
  <c r="BA2896" i="1"/>
  <c r="BA2899" i="1" s="1"/>
  <c r="BM2675" i="1"/>
  <c r="BM2678" i="1" s="1"/>
  <c r="BM4704" i="1"/>
  <c r="BM4707" i="1" s="1"/>
  <c r="AA3350" i="1"/>
  <c r="BG2437" i="1"/>
  <c r="J2142" i="1"/>
  <c r="J2231" i="1" s="1"/>
  <c r="X2346" i="1"/>
  <c r="AN2979" i="1"/>
  <c r="AN2982" i="1" s="1"/>
  <c r="AL2437" i="1"/>
  <c r="AF2675" i="1"/>
  <c r="AF2678" i="1" s="1"/>
  <c r="BI2979" i="1"/>
  <c r="BI2982" i="1" s="1"/>
  <c r="BQ2780" i="1"/>
  <c r="BQ2783" i="1" s="1"/>
  <c r="I27" i="1"/>
  <c r="AG2234" i="1"/>
  <c r="AR4704" i="1"/>
  <c r="AR4707" i="1" s="1"/>
  <c r="BH3228" i="1"/>
  <c r="BH3231" i="1" s="1"/>
  <c r="BH3350" i="1"/>
  <c r="BH3358" i="1" s="1"/>
  <c r="BH2776" i="1"/>
  <c r="BH2777" i="1" s="1"/>
  <c r="P4075" i="1"/>
  <c r="P4704" i="1" s="1"/>
  <c r="T2892" i="1"/>
  <c r="T2893" i="1" s="1"/>
  <c r="J2104" i="1"/>
  <c r="J2021" i="1"/>
  <c r="P3884" i="1"/>
  <c r="J4482" i="1"/>
  <c r="P4345" i="1"/>
  <c r="P3602" i="1"/>
  <c r="P1060" i="1"/>
  <c r="P2388" i="1"/>
  <c r="J1762" i="1"/>
  <c r="J4438" i="1"/>
  <c r="J4017" i="1"/>
  <c r="P1433" i="1"/>
  <c r="J1309" i="1"/>
  <c r="J532" i="1"/>
  <c r="J2063" i="1"/>
  <c r="P936" i="1"/>
  <c r="J370" i="1"/>
  <c r="J656" i="1"/>
  <c r="P2616" i="1"/>
  <c r="J3973" i="1"/>
  <c r="J4168" i="1"/>
  <c r="P83" i="1"/>
  <c r="J1635" i="1"/>
  <c r="J3339" i="1"/>
  <c r="J2481" i="1"/>
  <c r="P4031" i="1"/>
  <c r="P2531" i="1"/>
  <c r="P4438" i="1"/>
  <c r="P857" i="1"/>
  <c r="J1060" i="1"/>
  <c r="J697" i="1"/>
  <c r="J3661" i="1"/>
  <c r="P409" i="1"/>
  <c r="P696" i="1"/>
  <c r="J1804" i="1"/>
  <c r="J3469" i="1"/>
  <c r="J4619" i="1"/>
  <c r="P3706" i="1"/>
  <c r="J819" i="1"/>
  <c r="J1101" i="1"/>
  <c r="J737" i="1"/>
  <c r="J1971" i="1"/>
  <c r="P327" i="1"/>
  <c r="P2017" i="1"/>
  <c r="J4214" i="1"/>
  <c r="J1560" i="1"/>
  <c r="J857" i="1"/>
  <c r="J244" i="1"/>
  <c r="J1019" i="1"/>
  <c r="P1309" i="1"/>
  <c r="J573" i="1"/>
  <c r="P977" i="1"/>
  <c r="J3508" i="1"/>
  <c r="J4533" i="1"/>
  <c r="J777" i="1"/>
  <c r="J3647" i="1"/>
  <c r="P3973" i="1"/>
  <c r="J4345" i="1"/>
  <c r="P3339" i="1"/>
  <c r="J83" i="1"/>
  <c r="P2104" i="1"/>
  <c r="P1635" i="1"/>
  <c r="P5" i="1"/>
  <c r="P4167" i="1"/>
  <c r="J4700" i="1"/>
  <c r="J3553" i="1"/>
  <c r="J408" i="1"/>
  <c r="J3706" i="1"/>
  <c r="P205" i="1"/>
  <c r="P2571" i="1"/>
  <c r="P3554" i="1"/>
  <c r="P4700" i="1"/>
  <c r="P1019" i="1"/>
  <c r="J4256" i="1"/>
  <c r="P820" i="1"/>
  <c r="J4031" i="1"/>
  <c r="P1267" i="1"/>
  <c r="P1101" i="1"/>
  <c r="J2388" i="1"/>
  <c r="P369" i="1"/>
  <c r="P2229" i="1"/>
  <c r="P1513" i="1"/>
  <c r="J4075" i="1"/>
  <c r="J4300" i="1"/>
  <c r="P3793" i="1"/>
  <c r="J3602" i="1"/>
  <c r="J3305" i="1"/>
  <c r="P1565" i="1"/>
  <c r="P2309" i="1"/>
  <c r="J3023" i="1"/>
  <c r="J1184" i="1"/>
  <c r="J205" i="1"/>
  <c r="P1971" i="1"/>
  <c r="P1721" i="1"/>
  <c r="P1184" i="1"/>
  <c r="P1391" i="1"/>
  <c r="P4741" i="1"/>
  <c r="J2229" i="1"/>
  <c r="P4213" i="1"/>
  <c r="J616" i="1"/>
  <c r="J1513" i="1"/>
  <c r="J3748" i="1"/>
  <c r="P244" i="1"/>
  <c r="J1886" i="1"/>
  <c r="P4256" i="1"/>
  <c r="J1143" i="1"/>
  <c r="J4391" i="1"/>
  <c r="J3220" i="1"/>
  <c r="J3228" i="1" s="1"/>
  <c r="P3661" i="1"/>
  <c r="P737" i="1"/>
  <c r="P615" i="1"/>
  <c r="P1350" i="1"/>
  <c r="P1225" i="1"/>
  <c r="J1432" i="1"/>
  <c r="P3748" i="1"/>
  <c r="P3839" i="1"/>
  <c r="P3220" i="1"/>
  <c r="P3228" i="1" s="1"/>
  <c r="J4741" i="1"/>
  <c r="J34" i="1"/>
  <c r="P3428" i="1"/>
  <c r="P2330" i="1"/>
  <c r="J936" i="1"/>
  <c r="J2188" i="1"/>
  <c r="P4391" i="1"/>
  <c r="P2439" i="1"/>
  <c r="P2436" i="1"/>
  <c r="P1143" i="1"/>
  <c r="J3884" i="1"/>
  <c r="J4659" i="1"/>
  <c r="J1351" i="1"/>
  <c r="P3469" i="1"/>
  <c r="J4574" i="1"/>
  <c r="J2616" i="1"/>
  <c r="P2187" i="1"/>
  <c r="P3929" i="1"/>
  <c r="P532" i="1"/>
  <c r="J3839" i="1"/>
  <c r="P285" i="1"/>
  <c r="P1930" i="1"/>
  <c r="P4533" i="1"/>
  <c r="P3305" i="1"/>
  <c r="J2330" i="1"/>
  <c r="P2062" i="1"/>
  <c r="J977" i="1"/>
  <c r="P573" i="1"/>
  <c r="P1886" i="1"/>
  <c r="P777" i="1"/>
  <c r="J1391" i="1"/>
  <c r="P3647" i="1"/>
  <c r="P124" i="1"/>
  <c r="J446" i="1"/>
  <c r="P4482" i="1"/>
  <c r="J165" i="1"/>
  <c r="P161" i="1"/>
  <c r="P1804" i="1"/>
  <c r="P4619" i="1"/>
  <c r="J2571" i="1"/>
  <c r="J327" i="1"/>
  <c r="P898" i="1"/>
  <c r="P1762" i="1"/>
  <c r="J3929" i="1"/>
  <c r="J124" i="1"/>
  <c r="P446" i="1"/>
  <c r="J3794" i="1"/>
  <c r="J1929" i="1"/>
  <c r="P4017" i="1"/>
  <c r="P4659" i="1"/>
  <c r="J285" i="1"/>
  <c r="J1475" i="1"/>
  <c r="J3071" i="1"/>
  <c r="P4574" i="1"/>
  <c r="J899" i="1"/>
  <c r="J1267" i="1"/>
  <c r="P3071" i="1"/>
  <c r="J487" i="1"/>
  <c r="P487" i="1"/>
  <c r="P2142" i="1"/>
  <c r="P1474" i="1"/>
  <c r="J4125" i="1"/>
  <c r="P656" i="1"/>
  <c r="J1225" i="1"/>
  <c r="J1845" i="1"/>
  <c r="P4300" i="1"/>
  <c r="J1721" i="1"/>
  <c r="P4125" i="1"/>
  <c r="S2339" i="1"/>
  <c r="X4704" i="1"/>
  <c r="X4707" i="1" s="1"/>
  <c r="BH2348" i="1"/>
  <c r="L2234" i="1"/>
  <c r="K2843" i="1"/>
  <c r="K2846" i="1" s="1"/>
  <c r="M3350" i="1"/>
  <c r="U2234" i="1"/>
  <c r="L4704" i="1"/>
  <c r="L4707" i="1" s="1"/>
  <c r="AD1646" i="1"/>
  <c r="AD1635" i="1" s="1"/>
  <c r="Q2234" i="1"/>
  <c r="S2892" i="1"/>
  <c r="S2893" i="1" s="1"/>
  <c r="AT2671" i="1"/>
  <c r="AT2672" i="1" s="1"/>
  <c r="AT2675" i="1"/>
  <c r="AT2678" i="1" s="1"/>
  <c r="T3027" i="1"/>
  <c r="T3028" i="1" s="1"/>
  <c r="T3031" i="1"/>
  <c r="T3034" i="1" s="1"/>
  <c r="U2339" i="1"/>
  <c r="L2675" i="1"/>
  <c r="L2678" i="1" s="1"/>
  <c r="Q4707" i="1"/>
  <c r="AT2776" i="1"/>
  <c r="AT2777" i="1" s="1"/>
  <c r="BC1669" i="1"/>
  <c r="BN1669" i="1"/>
  <c r="BH4707" i="1"/>
  <c r="AP2776" i="1"/>
  <c r="AP2777" i="1" s="1"/>
  <c r="AP2780" i="1"/>
  <c r="AP2783" i="1" s="1"/>
  <c r="X1568" i="1"/>
  <c r="S2303" i="1"/>
  <c r="BN1568" i="1"/>
  <c r="BN2675" i="1"/>
  <c r="BN2678" i="1" s="1"/>
  <c r="BN2671" i="1"/>
  <c r="BN2672" i="1" s="1"/>
  <c r="BH2675" i="1"/>
  <c r="BH2678" i="1" s="1"/>
  <c r="BH2671" i="1"/>
  <c r="BH2672" i="1" s="1"/>
  <c r="J2892" i="1"/>
  <c r="J2896" i="1"/>
  <c r="AK1629" i="1"/>
  <c r="AS2671" i="1"/>
  <c r="AS2672" i="1" s="1"/>
  <c r="AU2234" i="1"/>
  <c r="AO2776" i="1"/>
  <c r="AO2777" i="1" s="1"/>
  <c r="AO2348" i="1"/>
  <c r="AI2776" i="1"/>
  <c r="AI2777" i="1" s="1"/>
  <c r="AF3299" i="1"/>
  <c r="BP3350" i="1"/>
  <c r="BB2780" i="1"/>
  <c r="BB2783" i="1" s="1"/>
  <c r="BJ2896" i="1"/>
  <c r="BJ2899" i="1" s="1"/>
  <c r="BJ2892" i="1"/>
  <c r="BJ2893" i="1" s="1"/>
  <c r="AS2345" i="1"/>
  <c r="AS2346" i="1" s="1"/>
  <c r="BG2776" i="1"/>
  <c r="BG2777" i="1" s="1"/>
  <c r="BG2780" i="1"/>
  <c r="BG2783" i="1" s="1"/>
  <c r="BA3299" i="1"/>
  <c r="BH2979" i="1"/>
  <c r="BH2982" i="1" s="1"/>
  <c r="BA1568" i="1"/>
  <c r="R3428" i="1"/>
  <c r="R3429" i="1" s="1"/>
  <c r="AO3031" i="1"/>
  <c r="AO3034" i="1" s="1"/>
  <c r="AO3027" i="1"/>
  <c r="AO3028" i="1" s="1"/>
  <c r="AS1673" i="1"/>
  <c r="AS1674" i="1" s="1"/>
  <c r="AS1677" i="1"/>
  <c r="AH1568" i="1"/>
  <c r="BG4704" i="1"/>
  <c r="BG4707" i="1" s="1"/>
  <c r="N3228" i="1"/>
  <c r="N3231" i="1" s="1"/>
  <c r="BB2776" i="1"/>
  <c r="BB2777" i="1" s="1"/>
  <c r="Z3299" i="1"/>
  <c r="Z4707" i="1" s="1"/>
  <c r="AQ2343" i="1"/>
  <c r="AP42" i="1"/>
  <c r="BD3350" i="1"/>
  <c r="BD3358" i="1" s="1"/>
  <c r="BI4707" i="1"/>
  <c r="BD3228" i="1"/>
  <c r="BD3231" i="1" s="1"/>
  <c r="BM1629" i="1"/>
  <c r="BM2234" i="1" s="1"/>
  <c r="BJ2339" i="1"/>
  <c r="BG3350" i="1"/>
  <c r="BD3031" i="1"/>
  <c r="BD3034" i="1" s="1"/>
  <c r="AP2339" i="1"/>
  <c r="BB1669" i="1"/>
  <c r="BO2234" i="1"/>
  <c r="M1669" i="1"/>
  <c r="BA4704" i="1"/>
  <c r="AA4704" i="1"/>
  <c r="AF4704" i="1"/>
  <c r="AU3299" i="1"/>
  <c r="AU4707" i="1" s="1"/>
  <c r="AN4707" i="1"/>
  <c r="AN2780" i="1"/>
  <c r="AN2783" i="1" s="1"/>
  <c r="AQ4707" i="1"/>
  <c r="AI4707" i="1"/>
  <c r="S34" i="1"/>
  <c r="S42" i="1" s="1"/>
  <c r="BH1669" i="1"/>
  <c r="BH1677" i="1" s="1"/>
  <c r="V3027" i="1"/>
  <c r="V3028" i="1" s="1"/>
  <c r="V3031" i="1"/>
  <c r="V3034" i="1" s="1"/>
  <c r="Y2675" i="1"/>
  <c r="Y2678" i="1" s="1"/>
  <c r="Y2671" i="1"/>
  <c r="Y2672" i="1" s="1"/>
  <c r="BD3027" i="1"/>
  <c r="BD3028" i="1" s="1"/>
  <c r="N2348" i="1"/>
  <c r="AH3228" i="1"/>
  <c r="AH3231" i="1" s="1"/>
  <c r="AL4707" i="1"/>
  <c r="AN3358" i="1"/>
  <c r="BC4707" i="1"/>
  <c r="N2780" i="1"/>
  <c r="N2783" i="1" s="1"/>
  <c r="K1629" i="1"/>
  <c r="K2234" i="1" s="1"/>
  <c r="AY27" i="1"/>
  <c r="AI2843" i="1"/>
  <c r="AI2846" i="1" s="1"/>
  <c r="AL1568" i="1"/>
  <c r="N2303" i="1"/>
  <c r="BB2348" i="1"/>
  <c r="AZ1629" i="1"/>
  <c r="BQ3299" i="1"/>
  <c r="BQ4707" i="1" s="1"/>
  <c r="L2979" i="1"/>
  <c r="L2982" i="1" s="1"/>
  <c r="T2780" i="1"/>
  <c r="T2783" i="1" s="1"/>
  <c r="BA3228" i="1"/>
  <c r="BA3231" i="1" s="1"/>
  <c r="AH2339" i="1"/>
  <c r="BO42" i="1"/>
  <c r="BO38" i="1"/>
  <c r="BO39" i="1" s="1"/>
  <c r="Y34" i="1"/>
  <c r="BP1568" i="1"/>
  <c r="AD3316" i="1"/>
  <c r="Z3228" i="1"/>
  <c r="Z3231" i="1" s="1"/>
  <c r="BB3299" i="1"/>
  <c r="BB4707" i="1" s="1"/>
  <c r="BG3228" i="1"/>
  <c r="BG3231" i="1" s="1"/>
  <c r="BN2303" i="1"/>
  <c r="S2979" i="1"/>
  <c r="S2982" i="1" s="1"/>
  <c r="T3228" i="1"/>
  <c r="T3231" i="1" s="1"/>
  <c r="AV1677" i="1"/>
  <c r="AH2780" i="1"/>
  <c r="AH2783" i="1" s="1"/>
  <c r="BP1669" i="1"/>
  <c r="AS3358" i="1"/>
  <c r="AS3354" i="1"/>
  <c r="AS3355" i="1" s="1"/>
  <c r="BC42" i="1"/>
  <c r="BC38" i="1"/>
  <c r="BC39" i="1" s="1"/>
  <c r="AG1673" i="1"/>
  <c r="AG1674" i="1" s="1"/>
  <c r="AG1677" i="1"/>
  <c r="AH2776" i="1"/>
  <c r="AH2777" i="1" s="1"/>
  <c r="BJ3350" i="1"/>
  <c r="AF2234" i="1"/>
  <c r="AT3358" i="1"/>
  <c r="AT3354" i="1"/>
  <c r="AT3355" i="1" s="1"/>
  <c r="AU2843" i="1"/>
  <c r="AU2846" i="1" s="1"/>
  <c r="R3299" i="1"/>
  <c r="R4707" i="1" s="1"/>
  <c r="AO1568" i="1"/>
  <c r="AO3299" i="1"/>
  <c r="AO4707" i="1" s="1"/>
  <c r="BJ2345" i="1"/>
  <c r="BJ2346" i="1" s="1"/>
  <c r="BJ1669" i="1"/>
  <c r="BJ1673" i="1" s="1"/>
  <c r="BJ1674" i="1" s="1"/>
  <c r="X3228" i="1"/>
  <c r="X3231" i="1" s="1"/>
  <c r="AQ1629" i="1"/>
  <c r="AQ2234" i="1" s="1"/>
  <c r="K4707" i="1"/>
  <c r="AT1568" i="1"/>
  <c r="BM1673" i="1"/>
  <c r="BM1674" i="1" s="1"/>
  <c r="BM1677" i="1"/>
  <c r="BI42" i="1"/>
  <c r="BI38" i="1"/>
  <c r="BI39" i="1" s="1"/>
  <c r="BA1673" i="1"/>
  <c r="BA1674" i="1" s="1"/>
  <c r="BA1677" i="1"/>
  <c r="J38" i="1"/>
  <c r="J42" i="1"/>
  <c r="AQ3354" i="1"/>
  <c r="AQ3355" i="1" s="1"/>
  <c r="AQ3358" i="1"/>
  <c r="BQ1673" i="1"/>
  <c r="BQ1674" i="1" s="1"/>
  <c r="BQ1677" i="1"/>
  <c r="BM2348" i="1"/>
  <c r="BM2624" i="1" s="1"/>
  <c r="BO2348" i="1"/>
  <c r="BO2624" i="1" s="1"/>
  <c r="BG2348" i="1"/>
  <c r="BG2624" i="1" s="1"/>
  <c r="BD42" i="1"/>
  <c r="BD38" i="1"/>
  <c r="BD39" i="1" s="1"/>
  <c r="BP42" i="1"/>
  <c r="BP38" i="1"/>
  <c r="BP39" i="1" s="1"/>
  <c r="AQ2345" i="1"/>
  <c r="BB2671" i="1"/>
  <c r="BB2672" i="1" s="1"/>
  <c r="BB2675" i="1"/>
  <c r="BB2678" i="1" s="1"/>
  <c r="BI2303" i="1"/>
  <c r="BN2348" i="1"/>
  <c r="L3228" i="1"/>
  <c r="L3231" i="1" s="1"/>
  <c r="AM1629" i="1"/>
  <c r="BK2348" i="1"/>
  <c r="BO1673" i="1"/>
  <c r="BO1674" i="1" s="1"/>
  <c r="BO1677" i="1"/>
  <c r="AH4707" i="1"/>
  <c r="BO3299" i="1"/>
  <c r="BO4707" i="1" s="1"/>
  <c r="BL1629" i="1"/>
  <c r="AH2675" i="1"/>
  <c r="AH2678" i="1" s="1"/>
  <c r="AH2671" i="1"/>
  <c r="AH2672" i="1" s="1"/>
  <c r="BG1677" i="1"/>
  <c r="BG1673" i="1"/>
  <c r="BG1674" i="1" s="1"/>
  <c r="BP2339" i="1"/>
  <c r="BI2671" i="1"/>
  <c r="BI2672" i="1" s="1"/>
  <c r="BI2675" i="1"/>
  <c r="BI2678" i="1" s="1"/>
  <c r="BL1677" i="1"/>
  <c r="BL1673" i="1"/>
  <c r="BL1674" i="1" s="1"/>
  <c r="BB2303" i="1"/>
  <c r="BC2303" i="1"/>
  <c r="BC2671" i="1"/>
  <c r="BC2672" i="1" s="1"/>
  <c r="BC2675" i="1"/>
  <c r="BC2678" i="1" s="1"/>
  <c r="BN38" i="1"/>
  <c r="BN39" i="1" s="1"/>
  <c r="BN42" i="1"/>
  <c r="BD2339" i="1"/>
  <c r="BD1669" i="1"/>
  <c r="BB3358" i="1"/>
  <c r="BB3354" i="1"/>
  <c r="BB3355" i="1" s="1"/>
  <c r="BA38" i="1"/>
  <c r="BA39" i="1" s="1"/>
  <c r="BA42" i="1"/>
  <c r="BM38" i="1"/>
  <c r="BM39" i="1" s="1"/>
  <c r="BM42" i="1"/>
  <c r="BG38" i="1"/>
  <c r="BG39" i="1" s="1"/>
  <c r="BG42" i="1"/>
  <c r="BQ38" i="1"/>
  <c r="BQ39" i="1" s="1"/>
  <c r="BQ42" i="1"/>
  <c r="BA3354" i="1"/>
  <c r="BA3355" i="1" s="1"/>
  <c r="BA3358" i="1"/>
  <c r="BL1568" i="1"/>
  <c r="BN3031" i="1"/>
  <c r="BN3034" i="1" s="1"/>
  <c r="BN3027" i="1"/>
  <c r="BN3028" i="1" s="1"/>
  <c r="BP2892" i="1"/>
  <c r="BP2893" i="1" s="1"/>
  <c r="BP2896" i="1"/>
  <c r="BP2899" i="1" s="1"/>
  <c r="BK3358" i="1"/>
  <c r="BK3354" i="1"/>
  <c r="BK3355" i="1" s="1"/>
  <c r="BF2979" i="1"/>
  <c r="BF2780" i="1"/>
  <c r="BM1568" i="1"/>
  <c r="BO2437" i="1"/>
  <c r="BO2343" i="1"/>
  <c r="BD1629" i="1"/>
  <c r="BM2780" i="1"/>
  <c r="BM2783" i="1" s="1"/>
  <c r="BM2776" i="1"/>
  <c r="BM2777" i="1" s="1"/>
  <c r="BQ2675" i="1"/>
  <c r="BQ2678" i="1" s="1"/>
  <c r="BQ2671" i="1"/>
  <c r="BQ2672" i="1" s="1"/>
  <c r="BH2892" i="1"/>
  <c r="BH2893" i="1" s="1"/>
  <c r="BH2896" i="1"/>
  <c r="BH2899" i="1" s="1"/>
  <c r="BQ2303" i="1"/>
  <c r="BC1629" i="1"/>
  <c r="BI1568" i="1"/>
  <c r="BP4707" i="1"/>
  <c r="BC3228" i="1"/>
  <c r="BC3231" i="1" s="1"/>
  <c r="BI3228" i="1"/>
  <c r="BI3231" i="1" s="1"/>
  <c r="BD2345" i="1"/>
  <c r="BD2346" i="1" s="1"/>
  <c r="BD2393" i="1"/>
  <c r="BQ2843" i="1"/>
  <c r="BQ2846" i="1" s="1"/>
  <c r="BI3354" i="1"/>
  <c r="BI3355" i="1" s="1"/>
  <c r="BI3358" i="1"/>
  <c r="BK38" i="1"/>
  <c r="BK39" i="1" s="1"/>
  <c r="BK42" i="1"/>
  <c r="AZ2780" i="1"/>
  <c r="AZ2776" i="1"/>
  <c r="BJ2979" i="1"/>
  <c r="BJ2982" i="1" s="1"/>
  <c r="BL2345" i="1"/>
  <c r="BL2346" i="1" s="1"/>
  <c r="BP2979" i="1"/>
  <c r="BP2982" i="1" s="1"/>
  <c r="BN2843" i="1"/>
  <c r="BN2846" i="1" s="1"/>
  <c r="BB2892" i="1"/>
  <c r="BB2893" i="1" s="1"/>
  <c r="BB2896" i="1"/>
  <c r="BB2899" i="1" s="1"/>
  <c r="BG2979" i="1"/>
  <c r="BG2982" i="1" s="1"/>
  <c r="BC2345" i="1"/>
  <c r="BC2393" i="1"/>
  <c r="BL2780" i="1"/>
  <c r="BL2783" i="1" s="1"/>
  <c r="BL2776" i="1"/>
  <c r="BL2777" i="1" s="1"/>
  <c r="BH3031" i="1"/>
  <c r="BH3034" i="1" s="1"/>
  <c r="BH3027" i="1"/>
  <c r="BH3028" i="1" s="1"/>
  <c r="BD1568" i="1"/>
  <c r="BO1568" i="1"/>
  <c r="BN2393" i="1"/>
  <c r="BN2345" i="1"/>
  <c r="BO2345" i="1"/>
  <c r="BO2393" i="1"/>
  <c r="BQ2343" i="1"/>
  <c r="BQ2437" i="1"/>
  <c r="BH2393" i="1"/>
  <c r="BH2345" i="1"/>
  <c r="BA2776" i="1"/>
  <c r="BA2777" i="1" s="1"/>
  <c r="BA2780" i="1"/>
  <c r="BA2783" i="1" s="1"/>
  <c r="BB3031" i="1"/>
  <c r="BB3034" i="1" s="1"/>
  <c r="BB3027" i="1"/>
  <c r="BB3028" i="1" s="1"/>
  <c r="BP2437" i="1"/>
  <c r="BP2343" i="1"/>
  <c r="BM2979" i="1"/>
  <c r="BM2982" i="1" s="1"/>
  <c r="BN2343" i="1"/>
  <c r="BN2437" i="1"/>
  <c r="BK2393" i="1"/>
  <c r="BK2345" i="1"/>
  <c r="BK2346" i="1" s="1"/>
  <c r="BP1629" i="1"/>
  <c r="BP2234" i="1" s="1"/>
  <c r="BH2843" i="1"/>
  <c r="BH2846" i="1" s="1"/>
  <c r="BB2343" i="1"/>
  <c r="BB2437" i="1"/>
  <c r="BQ2892" i="1"/>
  <c r="BQ2893" i="1" s="1"/>
  <c r="BQ2896" i="1"/>
  <c r="BQ2899" i="1" s="1"/>
  <c r="BA2843" i="1"/>
  <c r="BA2846" i="1" s="1"/>
  <c r="BK2675" i="1"/>
  <c r="BK2678" i="1" s="1"/>
  <c r="BK2671" i="1"/>
  <c r="BK2672" i="1" s="1"/>
  <c r="BL3228" i="1"/>
  <c r="BL3231" i="1" s="1"/>
  <c r="BQ2234" i="1"/>
  <c r="BI2345" i="1"/>
  <c r="BI2393" i="1"/>
  <c r="BJ1629" i="1"/>
  <c r="BJ2234" i="1" s="1"/>
  <c r="BN2892" i="1"/>
  <c r="BN2893" i="1" s="1"/>
  <c r="BN2896" i="1"/>
  <c r="BN2899" i="1" s="1"/>
  <c r="BJ4704" i="1"/>
  <c r="BJ4707" i="1" s="1"/>
  <c r="BJ3428" i="1"/>
  <c r="BJ3429" i="1" s="1"/>
  <c r="BA2345" i="1"/>
  <c r="BA2346" i="1" s="1"/>
  <c r="BC2437" i="1"/>
  <c r="BC2343" i="1"/>
  <c r="BK1568" i="1"/>
  <c r="BP2345" i="1"/>
  <c r="BP2393" i="1"/>
  <c r="BI2437" i="1"/>
  <c r="BI2343" i="1"/>
  <c r="BA2979" i="1"/>
  <c r="BA2982" i="1" s="1"/>
  <c r="BK2843" i="1"/>
  <c r="BK2846" i="1" s="1"/>
  <c r="BO3228" i="1"/>
  <c r="BO3231" i="1" s="1"/>
  <c r="BQ2979" i="1"/>
  <c r="BQ2982" i="1" s="1"/>
  <c r="BB2393" i="1"/>
  <c r="BB2345" i="1"/>
  <c r="BD2979" i="1"/>
  <c r="BD2982" i="1" s="1"/>
  <c r="BB1568" i="1"/>
  <c r="AZ2979" i="1"/>
  <c r="BG2896" i="1"/>
  <c r="BG2899" i="1" s="1"/>
  <c r="BG2892" i="1"/>
  <c r="BG2893" i="1" s="1"/>
  <c r="BK3027" i="1"/>
  <c r="BK3028" i="1" s="1"/>
  <c r="BK3031" i="1"/>
  <c r="BK3034" i="1" s="1"/>
  <c r="BG2345" i="1"/>
  <c r="BG2346" i="1" s="1"/>
  <c r="BQ3027" i="1"/>
  <c r="BQ3028" i="1" s="1"/>
  <c r="BQ3031" i="1"/>
  <c r="BQ3034" i="1" s="1"/>
  <c r="BQ1568" i="1"/>
  <c r="BH2343" i="1"/>
  <c r="BH2437" i="1"/>
  <c r="BB2843" i="1"/>
  <c r="BB2846" i="1" s="1"/>
  <c r="AQ38" i="1"/>
  <c r="AQ39" i="1" s="1"/>
  <c r="AQ42" i="1"/>
  <c r="R1568" i="1"/>
  <c r="AN1568" i="1"/>
  <c r="AS3299" i="1"/>
  <c r="AS4707" i="1" s="1"/>
  <c r="AU2979" i="1"/>
  <c r="AU2982" i="1" s="1"/>
  <c r="AQ2339" i="1"/>
  <c r="AA2303" i="1"/>
  <c r="AI1677" i="1"/>
  <c r="AQ1677" i="1"/>
  <c r="AQ1673" i="1"/>
  <c r="AQ1674" i="1" s="1"/>
  <c r="AU1677" i="1"/>
  <c r="AU1673" i="1"/>
  <c r="AU1674" i="1" s="1"/>
  <c r="AP3354" i="1"/>
  <c r="AP3355" i="1" s="1"/>
  <c r="AP3358" i="1"/>
  <c r="AY3316" i="1"/>
  <c r="AY1661" i="1"/>
  <c r="AA3228" i="1"/>
  <c r="AA3231" i="1" s="1"/>
  <c r="Y3228" i="1"/>
  <c r="Y3231" i="1" s="1"/>
  <c r="AE3350" i="1"/>
  <c r="Q3228" i="1"/>
  <c r="Q3231" i="1" s="1"/>
  <c r="AP4707" i="1"/>
  <c r="AO1677" i="1"/>
  <c r="AO1673" i="1"/>
  <c r="AO1674" i="1" s="1"/>
  <c r="I1657" i="1"/>
  <c r="M2234" i="1"/>
  <c r="AG38" i="1"/>
  <c r="AG39" i="1" s="1"/>
  <c r="AG42" i="1"/>
  <c r="AH1673" i="1"/>
  <c r="AH1674" i="1" s="1"/>
  <c r="AH1677" i="1"/>
  <c r="AT1673" i="1"/>
  <c r="AT1674" i="1" s="1"/>
  <c r="AT1677" i="1"/>
  <c r="AV2348" i="1"/>
  <c r="AV2624" i="1" s="1"/>
  <c r="AH2393" i="1"/>
  <c r="AH2345" i="1"/>
  <c r="AV2437" i="1"/>
  <c r="AV2343" i="1"/>
  <c r="AM2843" i="1"/>
  <c r="AM2846" i="1" s="1"/>
  <c r="AH2343" i="1"/>
  <c r="AH2437" i="1"/>
  <c r="AK2776" i="1"/>
  <c r="AK2780" i="1"/>
  <c r="AL2776" i="1"/>
  <c r="AL2777" i="1" s="1"/>
  <c r="AL2780" i="1"/>
  <c r="AL2783" i="1" s="1"/>
  <c r="AL3354" i="1"/>
  <c r="AL3355" i="1" s="1"/>
  <c r="AH42" i="1"/>
  <c r="AH38" i="1"/>
  <c r="AH39" i="1" s="1"/>
  <c r="AG2345" i="1"/>
  <c r="AO2345" i="1"/>
  <c r="AO2393" i="1"/>
  <c r="AL2348" i="1"/>
  <c r="AL2624" i="1" s="1"/>
  <c r="AU2437" i="1"/>
  <c r="AU2343" i="1"/>
  <c r="AI42" i="1"/>
  <c r="AI38" i="1"/>
  <c r="AI39" i="1" s="1"/>
  <c r="AO2303" i="1"/>
  <c r="AI2234" i="1"/>
  <c r="AM1568" i="1"/>
  <c r="AO42" i="1"/>
  <c r="AO38" i="1"/>
  <c r="AO39" i="1" s="1"/>
  <c r="AS1568" i="1"/>
  <c r="AT2843" i="1"/>
  <c r="AT2846" i="1" s="1"/>
  <c r="AG3358" i="1"/>
  <c r="AG3354" i="1"/>
  <c r="AG3355" i="1" s="1"/>
  <c r="AT2393" i="1"/>
  <c r="AT2345" i="1"/>
  <c r="AQ2776" i="1"/>
  <c r="AQ2777" i="1" s="1"/>
  <c r="AQ2780" i="1"/>
  <c r="AQ2783" i="1" s="1"/>
  <c r="AG1568" i="1"/>
  <c r="AQ1568" i="1"/>
  <c r="AR1677" i="1"/>
  <c r="AR1673" i="1"/>
  <c r="AR1674" i="1" s="1"/>
  <c r="AV2345" i="1"/>
  <c r="AV2393" i="1"/>
  <c r="AN2393" i="1"/>
  <c r="AN2345" i="1"/>
  <c r="AG2979" i="1"/>
  <c r="AG2982" i="1" s="1"/>
  <c r="AP1568" i="1"/>
  <c r="AF38" i="1"/>
  <c r="AF39" i="1" s="1"/>
  <c r="AF42" i="1"/>
  <c r="AQ2979" i="1"/>
  <c r="AQ2982" i="1" s="1"/>
  <c r="AI2345" i="1"/>
  <c r="AI2346" i="1" s="1"/>
  <c r="AI2393" i="1"/>
  <c r="AS2348" i="1"/>
  <c r="AS2624" i="1" s="1"/>
  <c r="AR2234" i="1"/>
  <c r="AM2345" i="1"/>
  <c r="AM2346" i="1" s="1"/>
  <c r="AP2345" i="1"/>
  <c r="AP2346" i="1" s="1"/>
  <c r="AP2393" i="1"/>
  <c r="AM2892" i="1"/>
  <c r="AM2893" i="1" s="1"/>
  <c r="AM2896" i="1"/>
  <c r="AM2899" i="1" s="1"/>
  <c r="AI2348" i="1"/>
  <c r="AN3228" i="1"/>
  <c r="AN3231" i="1" s="1"/>
  <c r="AP1673" i="1"/>
  <c r="AP1674" i="1" s="1"/>
  <c r="AP1677" i="1"/>
  <c r="AN1673" i="1"/>
  <c r="AN1674" i="1" s="1"/>
  <c r="AN1677" i="1"/>
  <c r="AV2979" i="1"/>
  <c r="AV2982" i="1" s="1"/>
  <c r="AR2345" i="1"/>
  <c r="AR2346" i="1" s="1"/>
  <c r="AM38" i="1"/>
  <c r="AM39" i="1" s="1"/>
  <c r="AM42" i="1"/>
  <c r="AI3027" i="1"/>
  <c r="AI3028" i="1" s="1"/>
  <c r="AI3031" i="1"/>
  <c r="AI3034" i="1" s="1"/>
  <c r="AM2348" i="1"/>
  <c r="AR2776" i="1"/>
  <c r="AR2777" i="1" s="1"/>
  <c r="AR2780" i="1"/>
  <c r="AR2783" i="1" s="1"/>
  <c r="AV3354" i="1"/>
  <c r="AV3355" i="1" s="1"/>
  <c r="AV3358" i="1"/>
  <c r="AV1568" i="1"/>
  <c r="AV3299" i="1"/>
  <c r="AV4707" i="1" s="1"/>
  <c r="AL2345" i="1"/>
  <c r="AL2346" i="1" s="1"/>
  <c r="AI2303" i="1"/>
  <c r="AL1677" i="1"/>
  <c r="AL1673" i="1"/>
  <c r="AL1674" i="1" s="1"/>
  <c r="AU2345" i="1"/>
  <c r="AU2393" i="1"/>
  <c r="AU3027" i="1"/>
  <c r="AU3028" i="1" s="1"/>
  <c r="AU3031" i="1"/>
  <c r="AU3034" i="1" s="1"/>
  <c r="AQ2303" i="1"/>
  <c r="AQ3228" i="1"/>
  <c r="AQ3231" i="1" s="1"/>
  <c r="AU1568" i="1"/>
  <c r="AR1568" i="1"/>
  <c r="AO2437" i="1"/>
  <c r="AO2343" i="1"/>
  <c r="AF2776" i="1"/>
  <c r="AF2777" i="1" s="1"/>
  <c r="AF2780" i="1"/>
  <c r="AF2783" i="1" s="1"/>
  <c r="AF2345" i="1"/>
  <c r="AF2346" i="1" s="1"/>
  <c r="AU42" i="1"/>
  <c r="AU38" i="1"/>
  <c r="AU39" i="1" s="1"/>
  <c r="AG2348" i="1"/>
  <c r="AO2979" i="1"/>
  <c r="AO2982" i="1" s="1"/>
  <c r="AR3358" i="1"/>
  <c r="AR3354" i="1"/>
  <c r="AR3355" i="1" s="1"/>
  <c r="AF1568" i="1"/>
  <c r="AF2348" i="1"/>
  <c r="AF2624" i="1" s="1"/>
  <c r="AO3354" i="1"/>
  <c r="AO3355" i="1" s="1"/>
  <c r="AO3358" i="1"/>
  <c r="AG2892" i="1"/>
  <c r="AG2893" i="1" s="1"/>
  <c r="AG2896" i="1"/>
  <c r="AG2899" i="1" s="1"/>
  <c r="AN2343" i="1"/>
  <c r="AN2437" i="1"/>
  <c r="AH2303" i="1"/>
  <c r="AU2348" i="1"/>
  <c r="AH2234" i="1"/>
  <c r="AU2303" i="1"/>
  <c r="AE2776" i="1"/>
  <c r="AE2780" i="1"/>
  <c r="AN2843" i="1"/>
  <c r="AN2846" i="1" s="1"/>
  <c r="AF3358" i="1"/>
  <c r="AF3354" i="1"/>
  <c r="AF3355" i="1" s="1"/>
  <c r="AT2343" i="1"/>
  <c r="AT2437" i="1"/>
  <c r="AS38" i="1"/>
  <c r="AS39" i="1" s="1"/>
  <c r="AS42" i="1"/>
  <c r="AT2979" i="1"/>
  <c r="AT2982" i="1" s="1"/>
  <c r="AM3358" i="1"/>
  <c r="AM3354" i="1"/>
  <c r="AM3355" i="1" s="1"/>
  <c r="AH2979" i="1"/>
  <c r="AH2982" i="1" s="1"/>
  <c r="AH2843" i="1"/>
  <c r="AH2846" i="1" s="1"/>
  <c r="AV2675" i="1"/>
  <c r="AV2678" i="1" s="1"/>
  <c r="AV2671" i="1"/>
  <c r="AV2672" i="1" s="1"/>
  <c r="M2303" i="1"/>
  <c r="Q1568" i="1"/>
  <c r="V2892" i="1"/>
  <c r="V2893" i="1" s="1"/>
  <c r="V2896" i="1"/>
  <c r="V2899" i="1" s="1"/>
  <c r="AA1568" i="1"/>
  <c r="R2339" i="1"/>
  <c r="R2348" i="1" s="1"/>
  <c r="R2624" i="1" s="1"/>
  <c r="W4707" i="1"/>
  <c r="Z2671" i="1"/>
  <c r="Z2672" i="1" s="1"/>
  <c r="Z2675" i="1"/>
  <c r="Z2678" i="1" s="1"/>
  <c r="V2346" i="1"/>
  <c r="Y1669" i="1"/>
  <c r="AA1673" i="1"/>
  <c r="AA1674" i="1" s="1"/>
  <c r="AA1677" i="1"/>
  <c r="L38" i="1"/>
  <c r="L39" i="1" s="1"/>
  <c r="L42" i="1"/>
  <c r="Q1677" i="1"/>
  <c r="Q1673" i="1"/>
  <c r="Q1674" i="1" s="1"/>
  <c r="V2348" i="1"/>
  <c r="L1677" i="1"/>
  <c r="L1673" i="1"/>
  <c r="L1674" i="1" s="1"/>
  <c r="L2348" i="1"/>
  <c r="L2624" i="1" s="1"/>
  <c r="X38" i="1"/>
  <c r="X39" i="1" s="1"/>
  <c r="X42" i="1"/>
  <c r="X3350" i="1"/>
  <c r="AA3299" i="1"/>
  <c r="V42" i="1"/>
  <c r="J3299" i="1"/>
  <c r="X2979" i="1"/>
  <c r="X2982" i="1" s="1"/>
  <c r="V3299" i="1"/>
  <c r="U3299" i="1"/>
  <c r="U4707" i="1" s="1"/>
  <c r="W1568" i="1"/>
  <c r="V38" i="1"/>
  <c r="V39" i="1" s="1"/>
  <c r="U1568" i="1"/>
  <c r="W1673" i="1"/>
  <c r="W1674" i="1" s="1"/>
  <c r="W1677" i="1"/>
  <c r="X2348" i="1"/>
  <c r="X2624" i="1" s="1"/>
  <c r="T2303" i="1"/>
  <c r="P2896" i="1"/>
  <c r="P2892" i="1"/>
  <c r="S1568" i="1"/>
  <c r="Y1568" i="1"/>
  <c r="Z1673" i="1"/>
  <c r="Z1674" i="1" s="1"/>
  <c r="Z1677" i="1"/>
  <c r="M2348" i="1"/>
  <c r="U2348" i="1"/>
  <c r="U2624" i="1" s="1"/>
  <c r="AA38" i="1"/>
  <c r="AA39" i="1" s="1"/>
  <c r="AA42" i="1"/>
  <c r="V1673" i="1"/>
  <c r="V1674" i="1" s="1"/>
  <c r="V1677" i="1"/>
  <c r="N1677" i="1"/>
  <c r="Q38" i="1"/>
  <c r="Q39" i="1" s="1"/>
  <c r="Q42" i="1"/>
  <c r="AA2348" i="1"/>
  <c r="K38" i="1"/>
  <c r="K39" i="1" s="1"/>
  <c r="K42" i="1"/>
  <c r="U38" i="1"/>
  <c r="U39" i="1" s="1"/>
  <c r="U42" i="1"/>
  <c r="N42" i="1"/>
  <c r="N38" i="1"/>
  <c r="N39" i="1" s="1"/>
  <c r="T42" i="1"/>
  <c r="T38" i="1"/>
  <c r="T39" i="1" s="1"/>
  <c r="K2343" i="1"/>
  <c r="K2437" i="1"/>
  <c r="W2780" i="1"/>
  <c r="W2783" i="1" s="1"/>
  <c r="W2776" i="1"/>
  <c r="W2777" i="1" s="1"/>
  <c r="N3354" i="1"/>
  <c r="N3355" i="1" s="1"/>
  <c r="N3358" i="1"/>
  <c r="R2896" i="1"/>
  <c r="R2899" i="1" s="1"/>
  <c r="R2892" i="1"/>
  <c r="R2893" i="1" s="1"/>
  <c r="Q2343" i="1"/>
  <c r="Q2346" i="1" s="1"/>
  <c r="Q2437" i="1"/>
  <c r="M3299" i="1"/>
  <c r="M4707" i="1" s="1"/>
  <c r="X1677" i="1"/>
  <c r="X1673" i="1"/>
  <c r="X1674" i="1" s="1"/>
  <c r="N2393" i="1"/>
  <c r="U2776" i="1"/>
  <c r="U2777" i="1" s="1"/>
  <c r="U2780" i="1"/>
  <c r="U2783" i="1" s="1"/>
  <c r="S3299" i="1"/>
  <c r="S4707" i="1" s="1"/>
  <c r="Z1629" i="1"/>
  <c r="M3228" i="1"/>
  <c r="M3231" i="1" s="1"/>
  <c r="S3228" i="1"/>
  <c r="S3231" i="1" s="1"/>
  <c r="Q2780" i="1"/>
  <c r="Q2783" i="1" s="1"/>
  <c r="Q2776" i="1"/>
  <c r="Q2777" i="1" s="1"/>
  <c r="M3358" i="1"/>
  <c r="Z3354" i="1"/>
  <c r="Z3355" i="1" s="1"/>
  <c r="Z3358" i="1"/>
  <c r="Q2348" i="1"/>
  <c r="Q2624" i="1" s="1"/>
  <c r="R2345" i="1"/>
  <c r="R2346" i="1" s="1"/>
  <c r="T1568" i="1"/>
  <c r="L2776" i="1"/>
  <c r="L2777" i="1" s="1"/>
  <c r="L2780" i="1"/>
  <c r="L2783" i="1" s="1"/>
  <c r="L3350" i="1"/>
  <c r="Z42" i="1"/>
  <c r="Z38" i="1"/>
  <c r="Z39" i="1" s="1"/>
  <c r="M2776" i="1"/>
  <c r="M2777" i="1" s="1"/>
  <c r="M2780" i="1"/>
  <c r="M2783" i="1" s="1"/>
  <c r="M3027" i="1"/>
  <c r="M3028" i="1" s="1"/>
  <c r="M3031" i="1"/>
  <c r="M3034" i="1" s="1"/>
  <c r="R2776" i="1"/>
  <c r="R2777" i="1" s="1"/>
  <c r="R2780" i="1"/>
  <c r="R2783" i="1" s="1"/>
  <c r="P2780" i="1"/>
  <c r="P2776" i="1"/>
  <c r="Y3299" i="1"/>
  <c r="Y4707" i="1" s="1"/>
  <c r="R3350" i="1"/>
  <c r="K2348" i="1"/>
  <c r="M2343" i="1"/>
  <c r="M2437" i="1"/>
  <c r="K2979" i="1"/>
  <c r="K2982" i="1" s="1"/>
  <c r="Y3027" i="1"/>
  <c r="Y3028" i="1" s="1"/>
  <c r="Y3031" i="1"/>
  <c r="Y3034" i="1" s="1"/>
  <c r="L2896" i="1"/>
  <c r="L2899" i="1" s="1"/>
  <c r="L2892" i="1"/>
  <c r="L2893" i="1" s="1"/>
  <c r="S2393" i="1"/>
  <c r="S2345" i="1"/>
  <c r="W3358" i="1"/>
  <c r="V2675" i="1"/>
  <c r="V2678" i="1" s="1"/>
  <c r="V2671" i="1"/>
  <c r="V2672" i="1" s="1"/>
  <c r="U2345" i="1"/>
  <c r="U2346" i="1" s="1"/>
  <c r="U2393" i="1"/>
  <c r="U2671" i="1"/>
  <c r="U2672" i="1" s="1"/>
  <c r="U2675" i="1"/>
  <c r="U2678" i="1" s="1"/>
  <c r="X2896" i="1"/>
  <c r="X2899" i="1" s="1"/>
  <c r="X2892" i="1"/>
  <c r="X2893" i="1" s="1"/>
  <c r="W3228" i="1"/>
  <c r="W3231" i="1" s="1"/>
  <c r="Z2345" i="1"/>
  <c r="Z2346" i="1" s="1"/>
  <c r="AA2345" i="1"/>
  <c r="AA2346" i="1" s="1"/>
  <c r="AA2393" i="1"/>
  <c r="AA2776" i="1"/>
  <c r="AA2777" i="1" s="1"/>
  <c r="AA2780" i="1"/>
  <c r="AA2783" i="1" s="1"/>
  <c r="R2843" i="1"/>
  <c r="R2846" i="1" s="1"/>
  <c r="M2393" i="1"/>
  <c r="M2345" i="1"/>
  <c r="T1673" i="1"/>
  <c r="T1674" i="1" s="1"/>
  <c r="T1677" i="1"/>
  <c r="X2843" i="1"/>
  <c r="X2846" i="1" s="1"/>
  <c r="Z2979" i="1"/>
  <c r="Z2982" i="1" s="1"/>
  <c r="W2393" i="1"/>
  <c r="W2345" i="1"/>
  <c r="S2776" i="1"/>
  <c r="S2777" i="1" s="1"/>
  <c r="S2780" i="1"/>
  <c r="S2783" i="1" s="1"/>
  <c r="Y2776" i="1"/>
  <c r="Y2777" i="1" s="1"/>
  <c r="Y2780" i="1"/>
  <c r="Y2783" i="1" s="1"/>
  <c r="Y2393" i="1"/>
  <c r="Y2345" i="1"/>
  <c r="M2896" i="1"/>
  <c r="M2899" i="1" s="1"/>
  <c r="M2892" i="1"/>
  <c r="M2893" i="1" s="1"/>
  <c r="X2776" i="1"/>
  <c r="X2777" i="1" s="1"/>
  <c r="X2780" i="1"/>
  <c r="X2783" i="1" s="1"/>
  <c r="N2979" i="1"/>
  <c r="N2982" i="1" s="1"/>
  <c r="V3350" i="1"/>
  <c r="K2393" i="1"/>
  <c r="K2345" i="1"/>
  <c r="Q3354" i="1"/>
  <c r="Q3355" i="1" s="1"/>
  <c r="Q3358" i="1"/>
  <c r="T2979" i="1"/>
  <c r="T2982" i="1" s="1"/>
  <c r="Q2843" i="1"/>
  <c r="Q2846" i="1" s="1"/>
  <c r="Z1568" i="1"/>
  <c r="W2843" i="1"/>
  <c r="W2846" i="1" s="1"/>
  <c r="W2343" i="1"/>
  <c r="W2437" i="1"/>
  <c r="T1629" i="1"/>
  <c r="K1568" i="1"/>
  <c r="AA2671" i="1"/>
  <c r="AA2672" i="1" s="1"/>
  <c r="AA2675" i="1"/>
  <c r="AA2678" i="1" s="1"/>
  <c r="V2979" i="1"/>
  <c r="V2982" i="1" s="1"/>
  <c r="L1568" i="1"/>
  <c r="N1629" i="1"/>
  <c r="N2234" i="1" s="1"/>
  <c r="Y2343" i="1"/>
  <c r="Y2437" i="1"/>
  <c r="N1568" i="1"/>
  <c r="W38" i="1"/>
  <c r="W39" i="1" s="1"/>
  <c r="W42" i="1"/>
  <c r="AA2979" i="1"/>
  <c r="AA2982" i="1" s="1"/>
  <c r="S2343" i="1"/>
  <c r="S2437" i="1"/>
  <c r="K3027" i="1"/>
  <c r="K3028" i="1" s="1"/>
  <c r="K3031" i="1"/>
  <c r="K3034" i="1" s="1"/>
  <c r="R1677" i="1"/>
  <c r="R1673" i="1"/>
  <c r="R1674" i="1" s="1"/>
  <c r="Q3027" i="1"/>
  <c r="Q3028" i="1" s="1"/>
  <c r="Q3031" i="1"/>
  <c r="Q3034" i="1" s="1"/>
  <c r="K2780" i="1"/>
  <c r="K2783" i="1" s="1"/>
  <c r="K2776" i="1"/>
  <c r="K2777" i="1" s="1"/>
  <c r="W3027" i="1"/>
  <c r="W3028" i="1" s="1"/>
  <c r="W3031" i="1"/>
  <c r="W3034" i="1" s="1"/>
  <c r="L2843" i="1"/>
  <c r="L2846" i="1" s="1"/>
  <c r="U2979" i="1"/>
  <c r="U2982" i="1" s="1"/>
  <c r="T2345" i="1"/>
  <c r="T2346" i="1" s="1"/>
  <c r="V3228" i="1"/>
  <c r="V3231" i="1" s="1"/>
  <c r="AY3340" i="1"/>
  <c r="AY3289" i="1"/>
  <c r="AY2331" i="1"/>
  <c r="I2772" i="1"/>
  <c r="AY2320" i="1"/>
  <c r="I3316" i="1"/>
  <c r="I3023" i="1"/>
  <c r="AY2484" i="1"/>
  <c r="AY2480" i="1"/>
  <c r="AD16" i="1"/>
  <c r="AY2772" i="1"/>
  <c r="AY82" i="1"/>
  <c r="AY16" i="1"/>
  <c r="AY1646" i="1"/>
  <c r="AD2484" i="1"/>
  <c r="AD2480" i="1"/>
  <c r="AD2320" i="1"/>
  <c r="I1620" i="1"/>
  <c r="I2331" i="1"/>
  <c r="I2229" i="1"/>
  <c r="I16" i="1"/>
  <c r="I1646" i="1"/>
  <c r="I2667" i="1"/>
  <c r="I1661" i="1"/>
  <c r="I82" i="1"/>
  <c r="AZ3228" i="1" l="1"/>
  <c r="AZ3231" i="1" s="1"/>
  <c r="I2017" i="1"/>
  <c r="O4757" i="1"/>
  <c r="R42" i="1"/>
  <c r="BH42" i="1"/>
  <c r="BH38" i="1"/>
  <c r="BH39" i="1" s="1"/>
  <c r="R38" i="1"/>
  <c r="R39" i="1" s="1"/>
  <c r="AT2234" i="1"/>
  <c r="I2835" i="1"/>
  <c r="AD2017" i="1"/>
  <c r="BH2624" i="1"/>
  <c r="BK2624" i="1"/>
  <c r="BK1677" i="1"/>
  <c r="AA2234" i="1"/>
  <c r="P1845" i="1"/>
  <c r="I2436" i="1"/>
  <c r="I2437" i="1" s="1"/>
  <c r="K1673" i="1"/>
  <c r="K1674" i="1" s="1"/>
  <c r="BK1673" i="1"/>
  <c r="BK1674" i="1" s="1"/>
  <c r="AD2970" i="1"/>
  <c r="AY1620" i="1"/>
  <c r="AY3023" i="1"/>
  <c r="AY3027" i="1" s="1"/>
  <c r="AY3028" i="1" s="1"/>
  <c r="AD1521" i="1"/>
  <c r="BJ38" i="1"/>
  <c r="BJ39" i="1" s="1"/>
  <c r="AR42" i="1"/>
  <c r="P2480" i="1"/>
  <c r="P2484" i="1"/>
  <c r="I2392" i="1"/>
  <c r="AO2234" i="1"/>
  <c r="BF2620" i="1"/>
  <c r="BF2622" i="1"/>
  <c r="AD2772" i="1"/>
  <c r="AD3023" i="1"/>
  <c r="AD3031" i="1" s="1"/>
  <c r="AY2667" i="1"/>
  <c r="AY2675" i="1" s="1"/>
  <c r="AD1138" i="1"/>
  <c r="AD1142" i="1" s="1"/>
  <c r="BF3884" i="1"/>
  <c r="BA2234" i="1"/>
  <c r="V2234" i="1"/>
  <c r="J2675" i="1"/>
  <c r="J2678" i="1" s="1"/>
  <c r="U3358" i="1"/>
  <c r="BJ42" i="1"/>
  <c r="AY2835" i="1"/>
  <c r="AY2309" i="1"/>
  <c r="U3354" i="1"/>
  <c r="U3355" i="1" s="1"/>
  <c r="AE1629" i="1"/>
  <c r="Z2234" i="1"/>
  <c r="AT2348" i="1"/>
  <c r="AT2624" i="1" s="1"/>
  <c r="BO3354" i="1"/>
  <c r="BO3355" i="1" s="1"/>
  <c r="BL42" i="1"/>
  <c r="P3031" i="1"/>
  <c r="P3034" i="1" s="1"/>
  <c r="BL38" i="1"/>
  <c r="BL39" i="1" s="1"/>
  <c r="AK4079" i="1"/>
  <c r="BF1803" i="1"/>
  <c r="AD2439" i="1"/>
  <c r="N1673" i="1"/>
  <c r="N1674" i="1" s="1"/>
  <c r="P3027" i="1"/>
  <c r="U1673" i="1"/>
  <c r="U1674" i="1" s="1"/>
  <c r="AL3358" i="1"/>
  <c r="BB42" i="1"/>
  <c r="BA2348" i="1"/>
  <c r="BA2624" i="1" s="1"/>
  <c r="BI1673" i="1"/>
  <c r="BI1674" i="1" s="1"/>
  <c r="BB38" i="1"/>
  <c r="BB39" i="1" s="1"/>
  <c r="BF3706" i="1"/>
  <c r="BJ1568" i="1"/>
  <c r="J2979" i="1"/>
  <c r="P2979" i="1"/>
  <c r="T2348" i="1"/>
  <c r="AM2624" i="1"/>
  <c r="AG2346" i="1"/>
  <c r="BC2348" i="1"/>
  <c r="BC2624" i="1" s="1"/>
  <c r="N2345" i="1"/>
  <c r="N2346" i="1" s="1"/>
  <c r="BF2776" i="1"/>
  <c r="BF2777" i="1" s="1"/>
  <c r="AI3358" i="1"/>
  <c r="AY2436" i="1"/>
  <c r="AY2439" i="1"/>
  <c r="AE2843" i="1"/>
  <c r="AE2846" i="1" s="1"/>
  <c r="Y3354" i="1"/>
  <c r="Y3355" i="1" s="1"/>
  <c r="R2234" i="1"/>
  <c r="AY3424" i="1"/>
  <c r="AY3428" i="1" s="1"/>
  <c r="AI3354" i="1"/>
  <c r="AI3355" i="1" s="1"/>
  <c r="BK2234" i="1"/>
  <c r="I2888" i="1"/>
  <c r="I2892" i="1" s="1"/>
  <c r="I2893" i="1" s="1"/>
  <c r="T4707" i="1"/>
  <c r="AA3358" i="1"/>
  <c r="AA3354" i="1"/>
  <c r="AA3355" i="1" s="1"/>
  <c r="AD2667" i="1"/>
  <c r="AZ3358" i="1"/>
  <c r="S3354" i="1"/>
  <c r="S3355" i="1" s="1"/>
  <c r="S3358" i="1"/>
  <c r="AD3169" i="1"/>
  <c r="BC1568" i="1"/>
  <c r="AJ4757" i="1"/>
  <c r="AY3169" i="1"/>
  <c r="AD2294" i="1"/>
  <c r="AD2303" i="1" s="1"/>
  <c r="BE4757" i="1"/>
  <c r="T2234" i="1"/>
  <c r="W3354" i="1"/>
  <c r="W3355" i="1" s="1"/>
  <c r="K3358" i="1"/>
  <c r="K1677" i="1"/>
  <c r="AU3358" i="1"/>
  <c r="AK2437" i="1"/>
  <c r="K3354" i="1"/>
  <c r="K3355" i="1" s="1"/>
  <c r="AU3354" i="1"/>
  <c r="AU3355" i="1" s="1"/>
  <c r="AK2343" i="1"/>
  <c r="BD2234" i="1"/>
  <c r="S1673" i="1"/>
  <c r="S1674" i="1" s="1"/>
  <c r="BC2234" i="1"/>
  <c r="V4707" i="1"/>
  <c r="AV38" i="1"/>
  <c r="AV39" i="1" s="1"/>
  <c r="BO4757" i="1"/>
  <c r="AZ2843" i="1"/>
  <c r="AZ2846" i="1" s="1"/>
  <c r="AD3424" i="1"/>
  <c r="AD3428" i="1" s="1"/>
  <c r="AD3429" i="1" s="1"/>
  <c r="AK3027" i="1"/>
  <c r="AK3028" i="1" s="1"/>
  <c r="AK3031" i="1"/>
  <c r="AK3034" i="1" s="1"/>
  <c r="AK2979" i="1"/>
  <c r="AV42" i="1"/>
  <c r="AY2970" i="1"/>
  <c r="BH3354" i="1"/>
  <c r="BH3355" i="1" s="1"/>
  <c r="AG2624" i="1"/>
  <c r="P2303" i="1"/>
  <c r="I2294" i="1"/>
  <c r="I2303" i="1" s="1"/>
  <c r="AM2234" i="1"/>
  <c r="AY2888" i="1"/>
  <c r="AY2892" i="1" s="1"/>
  <c r="AY2017" i="1"/>
  <c r="AY2021" i="1" s="1"/>
  <c r="BF3031" i="1"/>
  <c r="BF3034" i="1" s="1"/>
  <c r="AO2624" i="1"/>
  <c r="AD3289" i="1"/>
  <c r="AD2835" i="1"/>
  <c r="I2970" i="1"/>
  <c r="I2480" i="1"/>
  <c r="AR2348" i="1"/>
  <c r="AR2624" i="1" s="1"/>
  <c r="AK1673" i="1"/>
  <c r="AI1673" i="1"/>
  <c r="AI1674" i="1" s="1"/>
  <c r="P2671" i="1"/>
  <c r="P2672" i="1" s="1"/>
  <c r="W2348" i="1"/>
  <c r="W2624" i="1" s="1"/>
  <c r="AK1677" i="1"/>
  <c r="BQ3354" i="1"/>
  <c r="BQ3355" i="1" s="1"/>
  <c r="J2780" i="1"/>
  <c r="J2783" i="1" s="1"/>
  <c r="AY2294" i="1"/>
  <c r="AY2303" i="1" s="1"/>
  <c r="P2675" i="1"/>
  <c r="P2678" i="1" s="1"/>
  <c r="BQ3358" i="1"/>
  <c r="BI2234" i="1"/>
  <c r="I3289" i="1"/>
  <c r="BM3358" i="1"/>
  <c r="BI2348" i="1"/>
  <c r="AN38" i="1"/>
  <c r="AN39" i="1" s="1"/>
  <c r="T3358" i="1"/>
  <c r="BM3354" i="1"/>
  <c r="BM3355" i="1" s="1"/>
  <c r="T3354" i="1"/>
  <c r="T3355" i="1" s="1"/>
  <c r="BL2234" i="1"/>
  <c r="AZ3299" i="1"/>
  <c r="I3169" i="1"/>
  <c r="Z2624" i="1"/>
  <c r="AN42" i="1"/>
  <c r="BC3358" i="1"/>
  <c r="BL3358" i="1"/>
  <c r="AK2303" i="1"/>
  <c r="BT4757" i="1"/>
  <c r="AZ2303" i="1"/>
  <c r="BF2303" i="1"/>
  <c r="AD1620" i="1"/>
  <c r="AD1629" i="1" s="1"/>
  <c r="K2624" i="1"/>
  <c r="AZ3354" i="1"/>
  <c r="AZ3355" i="1" s="1"/>
  <c r="BN1677" i="1"/>
  <c r="P3350" i="1"/>
  <c r="P3354" i="1" s="1"/>
  <c r="BN1673" i="1"/>
  <c r="BN1674" i="1" s="1"/>
  <c r="AP2348" i="1"/>
  <c r="AP2624" i="1" s="1"/>
  <c r="AP4757" i="1" s="1"/>
  <c r="AD2888" i="1"/>
  <c r="AD2892" i="1" s="1"/>
  <c r="AD2893" i="1" s="1"/>
  <c r="M3354" i="1"/>
  <c r="M3355" i="1" s="1"/>
  <c r="BQ2393" i="1"/>
  <c r="AK4167" i="1"/>
  <c r="AA4707" i="1"/>
  <c r="P4079" i="1"/>
  <c r="P4080" i="1" s="1"/>
  <c r="M1673" i="1"/>
  <c r="M1674" i="1" s="1"/>
  <c r="AF4707" i="1"/>
  <c r="P3508" i="1"/>
  <c r="BF2843" i="1"/>
  <c r="BF2846" i="1" s="1"/>
  <c r="V2624" i="1"/>
  <c r="S2348" i="1"/>
  <c r="S2624" i="1" s="1"/>
  <c r="S4757" i="1" s="1"/>
  <c r="BN3354" i="1"/>
  <c r="BN3355" i="1" s="1"/>
  <c r="AY2620" i="1"/>
  <c r="AY2621" i="1" s="1"/>
  <c r="AY2622" i="1"/>
  <c r="AY2577" i="1"/>
  <c r="AY2575" i="1"/>
  <c r="AY2576" i="1" s="1"/>
  <c r="BP3358" i="1"/>
  <c r="AD2622" i="1"/>
  <c r="AD2620" i="1"/>
  <c r="AD2621" i="1" s="1"/>
  <c r="AY3429" i="1"/>
  <c r="AY83" i="1"/>
  <c r="AY2893" i="1"/>
  <c r="AY26" i="1"/>
  <c r="AY1266" i="1"/>
  <c r="AY4700" i="1"/>
  <c r="AY286" i="1"/>
  <c r="AY737" i="1"/>
  <c r="AY1308" i="1"/>
  <c r="AY3469" i="1"/>
  <c r="AY409" i="1"/>
  <c r="AY3793" i="1"/>
  <c r="AY369" i="1"/>
  <c r="AY4619" i="1"/>
  <c r="AY3661" i="1"/>
  <c r="AY2330" i="1"/>
  <c r="AY4300" i="1"/>
  <c r="AY3220" i="1"/>
  <c r="AY3553" i="1"/>
  <c r="AY3602" i="1"/>
  <c r="AY1060" i="1"/>
  <c r="AY3884" i="1"/>
  <c r="AY4659" i="1"/>
  <c r="AY4345" i="1"/>
  <c r="AY1761" i="1"/>
  <c r="AY857" i="1"/>
  <c r="AY1474" i="1"/>
  <c r="AY165" i="1"/>
  <c r="AY2481" i="1"/>
  <c r="I1478" i="1"/>
  <c r="AY936" i="1"/>
  <c r="AY4167" i="1"/>
  <c r="AY1929" i="1"/>
  <c r="AY2062" i="1"/>
  <c r="AY1225" i="1"/>
  <c r="AY696" i="1"/>
  <c r="AY3071" i="1"/>
  <c r="AY4256" i="1"/>
  <c r="AY3744" i="1"/>
  <c r="AY1803" i="1"/>
  <c r="AY2103" i="1"/>
  <c r="AY573" i="1"/>
  <c r="AY2531" i="1"/>
  <c r="AY615" i="1"/>
  <c r="AY3973" i="1"/>
  <c r="AY4391" i="1"/>
  <c r="AY3509" i="1"/>
  <c r="AY1560" i="1"/>
  <c r="AY1350" i="1"/>
  <c r="AY4031" i="1"/>
  <c r="AY2230" i="1"/>
  <c r="AY5" i="1"/>
  <c r="AY1101" i="1"/>
  <c r="AY4741" i="1"/>
  <c r="AY4574" i="1"/>
  <c r="AY446" i="1"/>
  <c r="AY3647" i="1"/>
  <c r="AY2142" i="1"/>
  <c r="AY1184" i="1"/>
  <c r="AY4075" i="1"/>
  <c r="AY1635" i="1"/>
  <c r="AY491" i="1"/>
  <c r="AY3339" i="1"/>
  <c r="AY1660" i="1"/>
  <c r="AY327" i="1"/>
  <c r="AY1019" i="1"/>
  <c r="AY1720" i="1"/>
  <c r="AY4534" i="1"/>
  <c r="AY3839" i="1"/>
  <c r="AY124" i="1"/>
  <c r="AY4438" i="1"/>
  <c r="AY2187" i="1"/>
  <c r="AY1432" i="1"/>
  <c r="AY777" i="1"/>
  <c r="AY1513" i="1"/>
  <c r="AY898" i="1"/>
  <c r="AY244" i="1"/>
  <c r="AY4213" i="1"/>
  <c r="AY1845" i="1"/>
  <c r="AY1142" i="1"/>
  <c r="AY201" i="1"/>
  <c r="AY1478" i="1" s="1"/>
  <c r="AY1971" i="1"/>
  <c r="AY2343" i="1"/>
  <c r="AY2896" i="1"/>
  <c r="AY3305" i="1"/>
  <c r="AY4482" i="1"/>
  <c r="AY1886" i="1"/>
  <c r="AY532" i="1"/>
  <c r="AY3706" i="1"/>
  <c r="AY1391" i="1"/>
  <c r="AY977" i="1"/>
  <c r="AY3929" i="1"/>
  <c r="AY656" i="1"/>
  <c r="AY2388" i="1"/>
  <c r="AY4125" i="1"/>
  <c r="AY4018" i="1"/>
  <c r="AY819" i="1"/>
  <c r="BC1677" i="1"/>
  <c r="BC1673" i="1"/>
  <c r="BC1674" i="1" s="1"/>
  <c r="AD3299" i="1"/>
  <c r="AD4079" i="1"/>
  <c r="AD2330" i="1"/>
  <c r="AD1184" i="1"/>
  <c r="AD2571" i="1"/>
  <c r="AD1101" i="1"/>
  <c r="AD4300" i="1"/>
  <c r="AD3973" i="1"/>
  <c r="AD1350" i="1"/>
  <c r="AD1761" i="1"/>
  <c r="AD3602" i="1"/>
  <c r="AD4167" i="1"/>
  <c r="AD3305" i="1"/>
  <c r="AD4619" i="1"/>
  <c r="AD1308" i="1"/>
  <c r="AD3071" i="1"/>
  <c r="AD819" i="1"/>
  <c r="AD3706" i="1"/>
  <c r="AD1560" i="1"/>
  <c r="AD1845" i="1"/>
  <c r="AD1433" i="1"/>
  <c r="AD532" i="1"/>
  <c r="AD1971" i="1"/>
  <c r="AD977" i="1"/>
  <c r="AD4125" i="1"/>
  <c r="AD1474" i="1"/>
  <c r="AD4438" i="1"/>
  <c r="AD4017" i="1"/>
  <c r="AD2104" i="1"/>
  <c r="AD4213" i="1"/>
  <c r="AD3661" i="1"/>
  <c r="AD4256" i="1"/>
  <c r="AD82" i="1"/>
  <c r="AD2531" i="1"/>
  <c r="AD1518" i="1"/>
  <c r="AD2309" i="1"/>
  <c r="AD5" i="1"/>
  <c r="AD2979" i="1"/>
  <c r="AD369" i="1"/>
  <c r="AD696" i="1"/>
  <c r="AD1720" i="1"/>
  <c r="AD777" i="1"/>
  <c r="AD1803" i="1"/>
  <c r="AD487" i="1"/>
  <c r="AD2021" i="1"/>
  <c r="AD3326" i="1"/>
  <c r="AD4533" i="1"/>
  <c r="AD1225" i="1"/>
  <c r="AD2062" i="1"/>
  <c r="AD2388" i="1"/>
  <c r="AD1929" i="1"/>
  <c r="AD3220" i="1"/>
  <c r="AD3508" i="1"/>
  <c r="AD4700" i="1"/>
  <c r="AD3553" i="1"/>
  <c r="AD4574" i="1"/>
  <c r="AD327" i="1"/>
  <c r="AD1019" i="1"/>
  <c r="AD656" i="1"/>
  <c r="AD3884" i="1"/>
  <c r="AD4031" i="1"/>
  <c r="AD573" i="1"/>
  <c r="AD857" i="1"/>
  <c r="AD4345" i="1"/>
  <c r="AD4391" i="1"/>
  <c r="AD2481" i="1"/>
  <c r="AD3339" i="1"/>
  <c r="AD4482" i="1"/>
  <c r="AD898" i="1"/>
  <c r="AD244" i="1"/>
  <c r="AD2142" i="1"/>
  <c r="AD1143" i="1"/>
  <c r="AD3793" i="1"/>
  <c r="AD615" i="1"/>
  <c r="AD446" i="1"/>
  <c r="AD3748" i="1"/>
  <c r="AD1391" i="1"/>
  <c r="AD3465" i="1"/>
  <c r="AD3034" i="1"/>
  <c r="AD124" i="1"/>
  <c r="AD4659" i="1"/>
  <c r="AD408" i="1"/>
  <c r="AD2187" i="1"/>
  <c r="AD3929" i="1"/>
  <c r="AD3839" i="1"/>
  <c r="AD165" i="1"/>
  <c r="AD1060" i="1"/>
  <c r="AD1656" i="1"/>
  <c r="AD3647" i="1"/>
  <c r="AD1886" i="1"/>
  <c r="AD205" i="1"/>
  <c r="AD1266" i="1"/>
  <c r="AD285" i="1"/>
  <c r="AD737" i="1"/>
  <c r="AD936" i="1"/>
  <c r="AD2229" i="1"/>
  <c r="AD4741" i="1"/>
  <c r="L4757" i="1"/>
  <c r="BH1673" i="1"/>
  <c r="BH1674" i="1" s="1"/>
  <c r="Y42" i="1"/>
  <c r="I2330" i="1"/>
  <c r="I2339" i="1" s="1"/>
  <c r="I3305" i="1"/>
  <c r="I1060" i="1"/>
  <c r="I285" i="1"/>
  <c r="I1845" i="1"/>
  <c r="I3470" i="1"/>
  <c r="I4482" i="1"/>
  <c r="I1266" i="1"/>
  <c r="I977" i="1"/>
  <c r="I3884" i="1"/>
  <c r="I4031" i="1"/>
  <c r="I1635" i="1"/>
  <c r="I1656" i="1"/>
  <c r="I26" i="1"/>
  <c r="I1761" i="1"/>
  <c r="I4438" i="1"/>
  <c r="I777" i="1"/>
  <c r="I1101" i="1"/>
  <c r="I3793" i="1"/>
  <c r="I3602" i="1"/>
  <c r="I936" i="1"/>
  <c r="I3553" i="1"/>
  <c r="I3706" i="1"/>
  <c r="I4619" i="1"/>
  <c r="I1716" i="1"/>
  <c r="I2571" i="1"/>
  <c r="I1225" i="1"/>
  <c r="I4125" i="1"/>
  <c r="I2616" i="1"/>
  <c r="I697" i="1"/>
  <c r="I2021" i="1"/>
  <c r="I3929" i="1"/>
  <c r="I573" i="1"/>
  <c r="I819" i="1"/>
  <c r="I446" i="1"/>
  <c r="I4345" i="1"/>
  <c r="I4700" i="1"/>
  <c r="I3647" i="1"/>
  <c r="I4075" i="1"/>
  <c r="I2103" i="1"/>
  <c r="I1474" i="1"/>
  <c r="I4533" i="1"/>
  <c r="I2230" i="1"/>
  <c r="I2776" i="1"/>
  <c r="I1184" i="1"/>
  <c r="I3071" i="1"/>
  <c r="I205" i="1"/>
  <c r="I615" i="1"/>
  <c r="I408" i="1"/>
  <c r="I2146" i="1"/>
  <c r="I327" i="1"/>
  <c r="I1886" i="1"/>
  <c r="I3508" i="1"/>
  <c r="I4391" i="1"/>
  <c r="I1560" i="1"/>
  <c r="I3748" i="1"/>
  <c r="I3973" i="1"/>
  <c r="I491" i="1"/>
  <c r="I1391" i="1"/>
  <c r="I4017" i="1"/>
  <c r="I369" i="1"/>
  <c r="I83" i="1"/>
  <c r="I1660" i="1"/>
  <c r="I2481" i="1"/>
  <c r="I656" i="1"/>
  <c r="I2187" i="1"/>
  <c r="I245" i="1"/>
  <c r="I4301" i="1"/>
  <c r="I898" i="1"/>
  <c r="I1929" i="1"/>
  <c r="I1513" i="1"/>
  <c r="I4574" i="1"/>
  <c r="I1142" i="1"/>
  <c r="I4659" i="1"/>
  <c r="I1309" i="1"/>
  <c r="I4213" i="1"/>
  <c r="I3661" i="1"/>
  <c r="I3429" i="1"/>
  <c r="I5" i="1"/>
  <c r="I1803" i="1"/>
  <c r="I4741" i="1"/>
  <c r="I4256" i="1"/>
  <c r="I532" i="1"/>
  <c r="I1350" i="1"/>
  <c r="I1019" i="1"/>
  <c r="I857" i="1"/>
  <c r="I1972" i="1"/>
  <c r="I738" i="1"/>
  <c r="I3220" i="1"/>
  <c r="I3228" i="1" s="1"/>
  <c r="I4167" i="1"/>
  <c r="I3839" i="1"/>
  <c r="I124" i="1"/>
  <c r="I2062" i="1"/>
  <c r="I165" i="1"/>
  <c r="I1432" i="1"/>
  <c r="BP1677" i="1"/>
  <c r="AA2624" i="1"/>
  <c r="BB1673" i="1"/>
  <c r="BB1674" i="1" s="1"/>
  <c r="M1677" i="1"/>
  <c r="BB2624" i="1"/>
  <c r="AQ2346" i="1"/>
  <c r="I2843" i="1"/>
  <c r="BD3354" i="1"/>
  <c r="BD3355" i="1" s="1"/>
  <c r="AK34" i="1"/>
  <c r="J2146" i="1"/>
  <c r="BP3354" i="1"/>
  <c r="BP3355" i="1" s="1"/>
  <c r="BG3358" i="1"/>
  <c r="BG3354" i="1"/>
  <c r="BG3355" i="1" s="1"/>
  <c r="AV2234" i="1"/>
  <c r="N2624" i="1"/>
  <c r="J1629" i="1"/>
  <c r="J2234" i="1" s="1"/>
  <c r="J2843" i="1"/>
  <c r="J2846" i="1" s="1"/>
  <c r="AE2394" i="1"/>
  <c r="AE2392" i="1"/>
  <c r="AZ2982" i="1"/>
  <c r="BF2896" i="1"/>
  <c r="BF2892" i="1"/>
  <c r="AZ2896" i="1"/>
  <c r="AZ2892" i="1"/>
  <c r="AZ1517" i="1"/>
  <c r="AZ1521" i="1"/>
  <c r="BF1930" i="1"/>
  <c r="BF3470" i="1"/>
  <c r="BF899" i="1"/>
  <c r="BF2394" i="1"/>
  <c r="BF2392" i="1"/>
  <c r="BF2063" i="1"/>
  <c r="BF1521" i="1"/>
  <c r="BF1517" i="1"/>
  <c r="AZ206" i="1"/>
  <c r="AZ4439" i="1"/>
  <c r="BF4701" i="1"/>
  <c r="BF4032" i="1"/>
  <c r="AZ697" i="1"/>
  <c r="AZ2339" i="1"/>
  <c r="AZ657" i="1"/>
  <c r="BF4483" i="1"/>
  <c r="BF738" i="1"/>
  <c r="AZ1267" i="1"/>
  <c r="BF1392" i="1"/>
  <c r="BF2339" i="1"/>
  <c r="AZ3027" i="1"/>
  <c r="AZ3031" i="1"/>
  <c r="BF3662" i="1"/>
  <c r="BF1433" i="1"/>
  <c r="BF245" i="1"/>
  <c r="BF4214" i="1"/>
  <c r="AZ1143" i="1"/>
  <c r="AZ1351" i="1"/>
  <c r="BF3974" i="1"/>
  <c r="AZ858" i="1"/>
  <c r="AZ3749" i="1"/>
  <c r="BF2230" i="1"/>
  <c r="AZ1185" i="1"/>
  <c r="BF1669" i="1"/>
  <c r="AZ4745" i="1"/>
  <c r="AZ4746" i="1" s="1"/>
  <c r="AZ4749" i="1"/>
  <c r="AZ4752" i="1" s="1"/>
  <c r="AZ409" i="1"/>
  <c r="BF3749" i="1"/>
  <c r="BF1143" i="1"/>
  <c r="AZ1020" i="1"/>
  <c r="AZ2104" i="1"/>
  <c r="AZ1566" i="1"/>
  <c r="AZ1564" i="1"/>
  <c r="AZ4575" i="1"/>
  <c r="BF1721" i="1"/>
  <c r="AZ2063" i="1"/>
  <c r="AZ34" i="1"/>
  <c r="BF3350" i="1"/>
  <c r="BF4704" i="1"/>
  <c r="BF3428" i="1"/>
  <c r="BF286" i="1"/>
  <c r="BF778" i="1"/>
  <c r="AZ3662" i="1"/>
  <c r="AZ2621" i="1"/>
  <c r="AZ492" i="1"/>
  <c r="BF3231" i="1"/>
  <c r="BF4439" i="1"/>
  <c r="AZ3707" i="1"/>
  <c r="AZ574" i="1"/>
  <c r="AZ3470" i="1"/>
  <c r="AZ4392" i="1"/>
  <c r="BF2439" i="1"/>
  <c r="BF2436" i="1"/>
  <c r="AZ286" i="1"/>
  <c r="BF1061" i="1"/>
  <c r="AZ778" i="1"/>
  <c r="AZ328" i="1"/>
  <c r="AZ4257" i="1"/>
  <c r="BF4257" i="1"/>
  <c r="AZ2188" i="1"/>
  <c r="BF206" i="1"/>
  <c r="BF1309" i="1"/>
  <c r="AZ1392" i="1"/>
  <c r="BF2575" i="1"/>
  <c r="BF2577" i="1"/>
  <c r="AZ1972" i="1"/>
  <c r="AZ3930" i="1"/>
  <c r="BF409" i="1"/>
  <c r="BF4126" i="1"/>
  <c r="BF1185" i="1"/>
  <c r="BF657" i="1"/>
  <c r="BF4660" i="1"/>
  <c r="BF447" i="1"/>
  <c r="AZ2022" i="1"/>
  <c r="BF3930" i="1"/>
  <c r="BF2675" i="1"/>
  <c r="BF2671" i="1"/>
  <c r="BF1475" i="1"/>
  <c r="BF1020" i="1"/>
  <c r="BF34" i="1"/>
  <c r="BF2982" i="1"/>
  <c r="BF4575" i="1"/>
  <c r="BF4079" i="1"/>
  <c r="AZ4483" i="1"/>
  <c r="AZ3840" i="1"/>
  <c r="AZ3224" i="1"/>
  <c r="BF978" i="1"/>
  <c r="AZ4620" i="1"/>
  <c r="AZ937" i="1"/>
  <c r="BF3840" i="1"/>
  <c r="BF125" i="1"/>
  <c r="AZ4079" i="1"/>
  <c r="AZ3075" i="1"/>
  <c r="AZ3077" i="1"/>
  <c r="AZ1309" i="1"/>
  <c r="BF2104" i="1"/>
  <c r="AZ2392" i="1"/>
  <c r="AZ2394" i="1"/>
  <c r="AZ83" i="1"/>
  <c r="AZ1433" i="1"/>
  <c r="BF2022" i="1"/>
  <c r="BF4301" i="1"/>
  <c r="AZ4168" i="1"/>
  <c r="AZ3602" i="1"/>
  <c r="BF82" i="1"/>
  <c r="BF1478" i="1"/>
  <c r="BF3509" i="1"/>
  <c r="BF937" i="1"/>
  <c r="AZ1226" i="1"/>
  <c r="AZ2575" i="1"/>
  <c r="AZ2577" i="1"/>
  <c r="AZ2777" i="1"/>
  <c r="BF533" i="1"/>
  <c r="BF3224" i="1"/>
  <c r="BF858" i="1"/>
  <c r="AZ978" i="1"/>
  <c r="BF2188" i="1"/>
  <c r="BF492" i="1"/>
  <c r="BF1564" i="1"/>
  <c r="BF1566" i="1"/>
  <c r="AZ1669" i="1"/>
  <c r="AZ1846" i="1"/>
  <c r="AZ533" i="1"/>
  <c r="AZ4534" i="1"/>
  <c r="AZ4704" i="1"/>
  <c r="AZ3428" i="1"/>
  <c r="BF166" i="1"/>
  <c r="AZ1061" i="1"/>
  <c r="BF3794" i="1"/>
  <c r="AZ447" i="1"/>
  <c r="BF3075" i="1"/>
  <c r="BF3077" i="1"/>
  <c r="AZ899" i="1"/>
  <c r="AZ4032" i="1"/>
  <c r="BF328" i="1"/>
  <c r="BF4018" i="1"/>
  <c r="AZ2783" i="1"/>
  <c r="BF2783" i="1"/>
  <c r="AZ4301" i="1"/>
  <c r="AZ2146" i="1"/>
  <c r="AZ2231" i="1"/>
  <c r="AZ4126" i="1"/>
  <c r="AZ616" i="1"/>
  <c r="BF1761" i="1"/>
  <c r="AZ1762" i="1"/>
  <c r="BF4620" i="1"/>
  <c r="BF3602" i="1"/>
  <c r="AZ3885" i="1"/>
  <c r="AZ245" i="1"/>
  <c r="BF1226" i="1"/>
  <c r="AZ4346" i="1"/>
  <c r="BF1351" i="1"/>
  <c r="AZ3509" i="1"/>
  <c r="BF2146" i="1"/>
  <c r="BF2231" i="1"/>
  <c r="AZ1887" i="1"/>
  <c r="BF574" i="1"/>
  <c r="BF820" i="1"/>
  <c r="AZ738" i="1"/>
  <c r="BF3554" i="1"/>
  <c r="BF3648" i="1"/>
  <c r="BF4534" i="1"/>
  <c r="AZ4214" i="1"/>
  <c r="BF1846" i="1"/>
  <c r="BF4392" i="1"/>
  <c r="AZ1475" i="1"/>
  <c r="BF4168" i="1"/>
  <c r="BF1102" i="1"/>
  <c r="AK2394" i="1"/>
  <c r="AK2392" i="1"/>
  <c r="AK3350" i="1"/>
  <c r="AE2777" i="1"/>
  <c r="AK2982" i="1"/>
  <c r="AE1887" i="1"/>
  <c r="AE1669" i="1"/>
  <c r="AK697" i="1"/>
  <c r="AE2671" i="1"/>
  <c r="AE2675" i="1"/>
  <c r="AK1020" i="1"/>
  <c r="AE4575" i="1"/>
  <c r="AK2146" i="1"/>
  <c r="AK2231" i="1"/>
  <c r="AK3075" i="1"/>
  <c r="AK3077" i="1"/>
  <c r="AK1061" i="1"/>
  <c r="AE4214" i="1"/>
  <c r="AK2339" i="1"/>
  <c r="AE937" i="1"/>
  <c r="AK4080" i="1"/>
  <c r="AE3224" i="1"/>
  <c r="AE3228" i="1"/>
  <c r="AK2671" i="1"/>
  <c r="AK2675" i="1"/>
  <c r="AK899" i="1"/>
  <c r="AK1351" i="1"/>
  <c r="AK1674" i="1"/>
  <c r="AK4346" i="1"/>
  <c r="AE3470" i="1"/>
  <c r="AK4018" i="1"/>
  <c r="AE2146" i="1"/>
  <c r="AE2231" i="1"/>
  <c r="AK370" i="1"/>
  <c r="AE1392" i="1"/>
  <c r="AE4483" i="1"/>
  <c r="AK820" i="1"/>
  <c r="AE1564" i="1"/>
  <c r="AE1566" i="1"/>
  <c r="AK778" i="1"/>
  <c r="AE2575" i="1"/>
  <c r="AE2577" i="1"/>
  <c r="AE1226" i="1"/>
  <c r="AK3554" i="1"/>
  <c r="AK4301" i="1"/>
  <c r="AE206" i="1"/>
  <c r="AK4392" i="1"/>
  <c r="AK1762" i="1"/>
  <c r="AK1267" i="1"/>
  <c r="AK3648" i="1"/>
  <c r="AE3075" i="1"/>
  <c r="AE3077" i="1"/>
  <c r="AK3509" i="1"/>
  <c r="AK1564" i="1"/>
  <c r="AK1566" i="1"/>
  <c r="AE3662" i="1"/>
  <c r="AE447" i="1"/>
  <c r="AK3840" i="1"/>
  <c r="AK492" i="1"/>
  <c r="AK1143" i="1"/>
  <c r="AK1720" i="1"/>
  <c r="AE328" i="1"/>
  <c r="AE2104" i="1"/>
  <c r="AK4257" i="1"/>
  <c r="AE82" i="1"/>
  <c r="AE1478" i="1"/>
  <c r="AK3885" i="1"/>
  <c r="AK4439" i="1"/>
  <c r="AE616" i="1"/>
  <c r="AK286" i="1"/>
  <c r="AK3428" i="1"/>
  <c r="AK4704" i="1"/>
  <c r="AK125" i="1"/>
  <c r="AK1392" i="1"/>
  <c r="AE4032" i="1"/>
  <c r="AE2896" i="1"/>
  <c r="AE2892" i="1"/>
  <c r="AE286" i="1"/>
  <c r="AK2575" i="1"/>
  <c r="AK2577" i="1"/>
  <c r="AE1517" i="1"/>
  <c r="AE1521" i="1"/>
  <c r="AE2188" i="1"/>
  <c r="AK2104" i="1"/>
  <c r="AK4620" i="1"/>
  <c r="AK2783" i="1"/>
  <c r="AK4749" i="1"/>
  <c r="AK4752" i="1" s="1"/>
  <c r="AK4745" i="1"/>
  <c r="AK4746" i="1" s="1"/>
  <c r="AK3794" i="1"/>
  <c r="AE3707" i="1"/>
  <c r="AK82" i="1"/>
  <c r="AK1478" i="1"/>
  <c r="AK3974" i="1"/>
  <c r="AK4214" i="1"/>
  <c r="AE4392" i="1"/>
  <c r="AE1720" i="1"/>
  <c r="AK978" i="1"/>
  <c r="AK4701" i="1"/>
  <c r="AK657" i="1"/>
  <c r="AK4534" i="1"/>
  <c r="AK4575" i="1"/>
  <c r="AE2620" i="1"/>
  <c r="AE2622" i="1"/>
  <c r="AK206" i="1"/>
  <c r="AE2339" i="1"/>
  <c r="AK409" i="1"/>
  <c r="AK616" i="1"/>
  <c r="AE4439" i="1"/>
  <c r="AE1061" i="1"/>
  <c r="AE820" i="1"/>
  <c r="AE125" i="1"/>
  <c r="AE1102" i="1"/>
  <c r="AK2777" i="1"/>
  <c r="AE3749" i="1"/>
  <c r="AE4080" i="1"/>
  <c r="AE574" i="1"/>
  <c r="AE3428" i="1"/>
  <c r="AE4704" i="1"/>
  <c r="AE4620" i="1"/>
  <c r="AK3228" i="1"/>
  <c r="AK3224" i="1"/>
  <c r="AE409" i="1"/>
  <c r="AE3885" i="1"/>
  <c r="AE2022" i="1"/>
  <c r="AE3509" i="1"/>
  <c r="AK4032" i="1"/>
  <c r="AK1226" i="1"/>
  <c r="AK2892" i="1"/>
  <c r="AK2896" i="1"/>
  <c r="AK245" i="1"/>
  <c r="AK533" i="1"/>
  <c r="AK3603" i="1"/>
  <c r="AE492" i="1"/>
  <c r="AE899" i="1"/>
  <c r="AK4483" i="1"/>
  <c r="AK3662" i="1"/>
  <c r="AE1972" i="1"/>
  <c r="AE4126" i="1"/>
  <c r="AE4301" i="1"/>
  <c r="AE2783" i="1"/>
  <c r="AE4701" i="1"/>
  <c r="AK1972" i="1"/>
  <c r="AE3648" i="1"/>
  <c r="AE1143" i="1"/>
  <c r="AE245" i="1"/>
  <c r="AE697" i="1"/>
  <c r="AE166" i="1"/>
  <c r="AK328" i="1"/>
  <c r="AK1102" i="1"/>
  <c r="AE4534" i="1"/>
  <c r="AK1846" i="1"/>
  <c r="AE657" i="1"/>
  <c r="AK3470" i="1"/>
  <c r="AE4660" i="1"/>
  <c r="AK166" i="1"/>
  <c r="AE1020" i="1"/>
  <c r="AK738" i="1"/>
  <c r="AK1517" i="1"/>
  <c r="AK1521" i="1"/>
  <c r="AK2022" i="1"/>
  <c r="AE3840" i="1"/>
  <c r="AE1433" i="1"/>
  <c r="AE4749" i="1"/>
  <c r="AE4752" i="1" s="1"/>
  <c r="AE4745" i="1"/>
  <c r="AE4746" i="1" s="1"/>
  <c r="AK2620" i="1"/>
  <c r="AK2622" i="1"/>
  <c r="AK4126" i="1"/>
  <c r="AK3707" i="1"/>
  <c r="AE533" i="1"/>
  <c r="AE1267" i="1"/>
  <c r="AE370" i="1"/>
  <c r="AE3974" i="1"/>
  <c r="AE3554" i="1"/>
  <c r="AE3603" i="1"/>
  <c r="AE778" i="1"/>
  <c r="AE738" i="1"/>
  <c r="AY2231" i="1"/>
  <c r="M42" i="1"/>
  <c r="M38" i="1"/>
  <c r="M39" i="1" s="1"/>
  <c r="BQ2348" i="1"/>
  <c r="BQ2624" i="1" s="1"/>
  <c r="BQ4757" i="1" s="1"/>
  <c r="P2843" i="1"/>
  <c r="P2846" i="1" s="1"/>
  <c r="P3299" i="1"/>
  <c r="P4707" i="1" s="1"/>
  <c r="J2672" i="1"/>
  <c r="P3028" i="1"/>
  <c r="P2893" i="1"/>
  <c r="P4301" i="1"/>
  <c r="P491" i="1"/>
  <c r="P3075" i="1"/>
  <c r="P3077" i="1"/>
  <c r="P4620" i="1"/>
  <c r="P165" i="1"/>
  <c r="P1478" i="1"/>
  <c r="J978" i="1"/>
  <c r="J3429" i="1"/>
  <c r="J3840" i="1"/>
  <c r="P2188" i="1"/>
  <c r="P2343" i="1"/>
  <c r="P2437" i="1"/>
  <c r="P4392" i="1"/>
  <c r="P616" i="1"/>
  <c r="P1392" i="1"/>
  <c r="P1185" i="1"/>
  <c r="J409" i="1"/>
  <c r="J4346" i="1"/>
  <c r="J778" i="1"/>
  <c r="P978" i="1"/>
  <c r="J1020" i="1"/>
  <c r="J1102" i="1"/>
  <c r="P4032" i="1"/>
  <c r="P657" i="1"/>
  <c r="J3075" i="1"/>
  <c r="J3077" i="1"/>
  <c r="J286" i="1"/>
  <c r="P4018" i="1"/>
  <c r="P3648" i="1"/>
  <c r="P2063" i="1"/>
  <c r="P3429" i="1"/>
  <c r="P3662" i="1"/>
  <c r="J3224" i="1"/>
  <c r="P245" i="1"/>
  <c r="P4214" i="1"/>
  <c r="J206" i="1"/>
  <c r="J3603" i="1"/>
  <c r="P1517" i="1"/>
  <c r="P1521" i="1"/>
  <c r="P1020" i="1"/>
  <c r="P34" i="1"/>
  <c r="P2021" i="1"/>
  <c r="J3470" i="1"/>
  <c r="J1061" i="1"/>
  <c r="P2620" i="1"/>
  <c r="P2622" i="1"/>
  <c r="J533" i="1"/>
  <c r="J4439" i="1"/>
  <c r="P1061" i="1"/>
  <c r="J4483" i="1"/>
  <c r="P2982" i="1"/>
  <c r="P2899" i="1"/>
  <c r="J39" i="1"/>
  <c r="J4126" i="1"/>
  <c r="J328" i="1"/>
  <c r="J166" i="1"/>
  <c r="P4483" i="1"/>
  <c r="P125" i="1"/>
  <c r="P1887" i="1"/>
  <c r="J4660" i="1"/>
  <c r="J4745" i="1"/>
  <c r="J4746" i="1" s="1"/>
  <c r="J4749" i="1"/>
  <c r="J4752" i="1" s="1"/>
  <c r="P3840" i="1"/>
  <c r="J1433" i="1"/>
  <c r="P738" i="1"/>
  <c r="P3794" i="1"/>
  <c r="J4301" i="1"/>
  <c r="J2394" i="1"/>
  <c r="J2392" i="1"/>
  <c r="J4032" i="1"/>
  <c r="P2577" i="1"/>
  <c r="P2575" i="1"/>
  <c r="J3554" i="1"/>
  <c r="P3974" i="1"/>
  <c r="J574" i="1"/>
  <c r="P328" i="1"/>
  <c r="J1972" i="1"/>
  <c r="J820" i="1"/>
  <c r="P858" i="1"/>
  <c r="P4346" i="1"/>
  <c r="J2982" i="1"/>
  <c r="J3231" i="1"/>
  <c r="P4126" i="1"/>
  <c r="J1846" i="1"/>
  <c r="P447" i="1"/>
  <c r="J1392" i="1"/>
  <c r="J4575" i="1"/>
  <c r="J3749" i="1"/>
  <c r="J1517" i="1"/>
  <c r="J1521" i="1"/>
  <c r="J2230" i="1"/>
  <c r="J1185" i="1"/>
  <c r="J4079" i="1"/>
  <c r="J4704" i="1"/>
  <c r="J4701" i="1"/>
  <c r="P1669" i="1"/>
  <c r="J3509" i="1"/>
  <c r="J245" i="1"/>
  <c r="J1564" i="1"/>
  <c r="J1566" i="1"/>
  <c r="P937" i="1"/>
  <c r="P3603" i="1"/>
  <c r="P3885" i="1"/>
  <c r="P2777" i="1"/>
  <c r="J2899" i="1"/>
  <c r="P1475" i="1"/>
  <c r="J1930" i="1"/>
  <c r="P899" i="1"/>
  <c r="P574" i="1"/>
  <c r="J2339" i="1"/>
  <c r="P3930" i="1"/>
  <c r="J2620" i="1"/>
  <c r="J2622" i="1"/>
  <c r="J3885" i="1"/>
  <c r="J937" i="1"/>
  <c r="P3749" i="1"/>
  <c r="P1226" i="1"/>
  <c r="P1351" i="1"/>
  <c r="J4392" i="1"/>
  <c r="P4745" i="1"/>
  <c r="P4746" i="1" s="1"/>
  <c r="P4749" i="1"/>
  <c r="P4752" i="1" s="1"/>
  <c r="P2339" i="1"/>
  <c r="J3350" i="1"/>
  <c r="P1102" i="1"/>
  <c r="J4257" i="1"/>
  <c r="J3707" i="1"/>
  <c r="P4168" i="1"/>
  <c r="J3648" i="1"/>
  <c r="J858" i="1"/>
  <c r="J738" i="1"/>
  <c r="P3707" i="1"/>
  <c r="P4439" i="1"/>
  <c r="J1669" i="1"/>
  <c r="J3974" i="1"/>
  <c r="J657" i="1"/>
  <c r="J2022" i="1"/>
  <c r="P3231" i="1"/>
  <c r="P2783" i="1"/>
  <c r="J2893" i="1"/>
  <c r="J1226" i="1"/>
  <c r="P2146" i="1"/>
  <c r="P2231" i="1"/>
  <c r="J491" i="1"/>
  <c r="J1478" i="1"/>
  <c r="P4575" i="1"/>
  <c r="P4660" i="1"/>
  <c r="J125" i="1"/>
  <c r="J3930" i="1"/>
  <c r="J2575" i="1"/>
  <c r="J2577" i="1"/>
  <c r="J447" i="1"/>
  <c r="P778" i="1"/>
  <c r="P4534" i="1"/>
  <c r="P286" i="1"/>
  <c r="P533" i="1"/>
  <c r="P3470" i="1"/>
  <c r="P3224" i="1"/>
  <c r="P4257" i="1"/>
  <c r="J1887" i="1"/>
  <c r="P1972" i="1"/>
  <c r="J3027" i="1"/>
  <c r="J3031" i="1"/>
  <c r="P2230" i="1"/>
  <c r="P370" i="1"/>
  <c r="P4701" i="1"/>
  <c r="P206" i="1"/>
  <c r="J4534" i="1"/>
  <c r="J4620" i="1"/>
  <c r="P697" i="1"/>
  <c r="J3662" i="1"/>
  <c r="J4018" i="1"/>
  <c r="P2394" i="1"/>
  <c r="P2392" i="1"/>
  <c r="Y38" i="1"/>
  <c r="Y39" i="1" s="1"/>
  <c r="BI2346" i="1"/>
  <c r="BN2624" i="1"/>
  <c r="AQ2348" i="1"/>
  <c r="AQ2624" i="1" s="1"/>
  <c r="AQ4757" i="1" s="1"/>
  <c r="BA4707" i="1"/>
  <c r="BI2624" i="1"/>
  <c r="BB1677" i="1"/>
  <c r="AD2843" i="1"/>
  <c r="AY3299" i="1"/>
  <c r="I2780" i="1"/>
  <c r="BJ2348" i="1"/>
  <c r="BJ2624" i="1" s="1"/>
  <c r="S38" i="1"/>
  <c r="S39" i="1" s="1"/>
  <c r="BJ1677" i="1"/>
  <c r="BC2346" i="1"/>
  <c r="N4757" i="1"/>
  <c r="BP1673" i="1"/>
  <c r="BP1674" i="1" s="1"/>
  <c r="AH2348" i="1"/>
  <c r="AH2624" i="1" s="1"/>
  <c r="BJ3358" i="1"/>
  <c r="BJ3354" i="1"/>
  <c r="BJ3355" i="1" s="1"/>
  <c r="X3354" i="1"/>
  <c r="X3355" i="1" s="1"/>
  <c r="M2624" i="1"/>
  <c r="BH2346" i="1"/>
  <c r="X3358" i="1"/>
  <c r="AT2346" i="1"/>
  <c r="BQ2346" i="1"/>
  <c r="BN2346" i="1"/>
  <c r="Y1673" i="1"/>
  <c r="Y1674" i="1" s="1"/>
  <c r="AD3228" i="1"/>
  <c r="BD1673" i="1"/>
  <c r="BD1674" i="1" s="1"/>
  <c r="BD1677" i="1"/>
  <c r="BD2348" i="1"/>
  <c r="BD2624" i="1" s="1"/>
  <c r="BP2348" i="1"/>
  <c r="BP2624" i="1" s="1"/>
  <c r="BO2346" i="1"/>
  <c r="BB2346" i="1"/>
  <c r="BK4757" i="1"/>
  <c r="BP2346" i="1"/>
  <c r="R4757" i="1"/>
  <c r="AU2624" i="1"/>
  <c r="AY2843" i="1"/>
  <c r="AI2624" i="1"/>
  <c r="Y1677" i="1"/>
  <c r="AE3354" i="1"/>
  <c r="AE3358" i="1"/>
  <c r="Q4757" i="1"/>
  <c r="Z4757" i="1"/>
  <c r="AN4757" i="1"/>
  <c r="AO2346" i="1"/>
  <c r="AU2346" i="1"/>
  <c r="AH2346" i="1"/>
  <c r="AN2346" i="1"/>
  <c r="AV2346" i="1"/>
  <c r="Y2346" i="1"/>
  <c r="S2346" i="1"/>
  <c r="T2624" i="1"/>
  <c r="W2346" i="1"/>
  <c r="L3354" i="1"/>
  <c r="L3355" i="1" s="1"/>
  <c r="L3358" i="1"/>
  <c r="M2346" i="1"/>
  <c r="R3354" i="1"/>
  <c r="R3355" i="1" s="1"/>
  <c r="R3358" i="1"/>
  <c r="K2346" i="1"/>
  <c r="V3358" i="1"/>
  <c r="V3354" i="1"/>
  <c r="V3355" i="1" s="1"/>
  <c r="X4757" i="1"/>
  <c r="AY2437" i="1"/>
  <c r="I3027" i="1"/>
  <c r="I3031" i="1"/>
  <c r="AY1629" i="1"/>
  <c r="AY2780" i="1"/>
  <c r="AY2776" i="1"/>
  <c r="AD2343" i="1"/>
  <c r="AD2437" i="1"/>
  <c r="AD2675" i="1"/>
  <c r="AD2671" i="1"/>
  <c r="AD2780" i="1"/>
  <c r="AD2776" i="1"/>
  <c r="I3299" i="1"/>
  <c r="I2393" i="1"/>
  <c r="I2343" i="1"/>
  <c r="I2671" i="1"/>
  <c r="I2675" i="1"/>
  <c r="I1629" i="1"/>
  <c r="AY2671" i="1" l="1"/>
  <c r="AY2339" i="1"/>
  <c r="AD3027" i="1"/>
  <c r="AD3028" i="1" s="1"/>
  <c r="BP4757" i="1"/>
  <c r="AY3228" i="1"/>
  <c r="I2231" i="1"/>
  <c r="AY3031" i="1"/>
  <c r="AY3034" i="1" s="1"/>
  <c r="P2481" i="1"/>
  <c r="Y4757" i="1"/>
  <c r="AY2979" i="1"/>
  <c r="AT4757" i="1"/>
  <c r="BC4757" i="1"/>
  <c r="BF2621" i="1"/>
  <c r="BJ4757" i="1"/>
  <c r="BF3885" i="1"/>
  <c r="P1846" i="1"/>
  <c r="M4757" i="1"/>
  <c r="BF3707" i="1"/>
  <c r="BF1804" i="1"/>
  <c r="AL4757" i="1"/>
  <c r="I2896" i="1"/>
  <c r="I2899" i="1" s="1"/>
  <c r="AV4757" i="1"/>
  <c r="BH4757" i="1"/>
  <c r="I2979" i="1"/>
  <c r="AD4704" i="1"/>
  <c r="AD4707" i="1" s="1"/>
  <c r="BD4757" i="1"/>
  <c r="AO4757" i="1"/>
  <c r="AY3350" i="1"/>
  <c r="BL4757" i="1"/>
  <c r="AA4757" i="1"/>
  <c r="I1669" i="1"/>
  <c r="I1677" i="1" s="1"/>
  <c r="W4757" i="1"/>
  <c r="AU4757" i="1"/>
  <c r="AY1669" i="1"/>
  <c r="AY1677" i="1" s="1"/>
  <c r="P3358" i="1"/>
  <c r="AR4757" i="1"/>
  <c r="AF4757" i="1"/>
  <c r="K4757" i="1"/>
  <c r="BI4757" i="1"/>
  <c r="AD2896" i="1"/>
  <c r="AD2899" i="1" s="1"/>
  <c r="AK4168" i="1"/>
  <c r="P3509" i="1"/>
  <c r="AY34" i="1"/>
  <c r="AY42" i="1" s="1"/>
  <c r="AY2394" i="1"/>
  <c r="AY2392" i="1"/>
  <c r="AY3930" i="1"/>
  <c r="AY1392" i="1"/>
  <c r="AY3707" i="1"/>
  <c r="AY1887" i="1"/>
  <c r="AY2899" i="1"/>
  <c r="AY2678" i="1"/>
  <c r="AY205" i="1"/>
  <c r="AY899" i="1"/>
  <c r="AY1521" i="1"/>
  <c r="AY1517" i="1"/>
  <c r="AY2188" i="1"/>
  <c r="AY3840" i="1"/>
  <c r="AY1020" i="1"/>
  <c r="AY1351" i="1"/>
  <c r="AY697" i="1"/>
  <c r="AY2063" i="1"/>
  <c r="AY858" i="1"/>
  <c r="AY1762" i="1"/>
  <c r="AY4660" i="1"/>
  <c r="AY3603" i="1"/>
  <c r="AY3662" i="1"/>
  <c r="AY4701" i="1"/>
  <c r="AY2783" i="1"/>
  <c r="AY2672" i="1"/>
  <c r="AY2234" i="1"/>
  <c r="AY2146" i="1"/>
  <c r="AY4745" i="1"/>
  <c r="AY4749" i="1"/>
  <c r="AY1102" i="1"/>
  <c r="AY1804" i="1"/>
  <c r="AY3075" i="1"/>
  <c r="AY3077" i="1"/>
  <c r="AY3794" i="1"/>
  <c r="AY2846" i="1"/>
  <c r="AY657" i="1"/>
  <c r="AY978" i="1"/>
  <c r="AY1972" i="1"/>
  <c r="AY1143" i="1"/>
  <c r="AY4214" i="1"/>
  <c r="AY778" i="1"/>
  <c r="AY4439" i="1"/>
  <c r="AY125" i="1"/>
  <c r="AY492" i="1"/>
  <c r="AY1185" i="1"/>
  <c r="AY4032" i="1"/>
  <c r="AY1566" i="1"/>
  <c r="AY1564" i="1"/>
  <c r="AY4392" i="1"/>
  <c r="AY616" i="1"/>
  <c r="AY1930" i="1"/>
  <c r="AY4168" i="1"/>
  <c r="AY166" i="1"/>
  <c r="AY3885" i="1"/>
  <c r="AY1061" i="1"/>
  <c r="AY3554" i="1"/>
  <c r="AY4301" i="1"/>
  <c r="AY1309" i="1"/>
  <c r="AY2982" i="1"/>
  <c r="AY3648" i="1"/>
  <c r="AY574" i="1"/>
  <c r="AY3748" i="1"/>
  <c r="AY4704" i="1"/>
  <c r="AY4620" i="1"/>
  <c r="AY2022" i="1"/>
  <c r="AY4126" i="1"/>
  <c r="AY533" i="1"/>
  <c r="AY4483" i="1"/>
  <c r="AY1846" i="1"/>
  <c r="AY245" i="1"/>
  <c r="AY1433" i="1"/>
  <c r="AY1721" i="1"/>
  <c r="AY328" i="1"/>
  <c r="AY4079" i="1"/>
  <c r="AY3974" i="1"/>
  <c r="AY1226" i="1"/>
  <c r="AY937" i="1"/>
  <c r="AY1475" i="1"/>
  <c r="AY4346" i="1"/>
  <c r="AY3224" i="1"/>
  <c r="AY3470" i="1"/>
  <c r="AY738" i="1"/>
  <c r="AY1267" i="1"/>
  <c r="AY2777" i="1"/>
  <c r="AY3231" i="1"/>
  <c r="AY820" i="1"/>
  <c r="AY447" i="1"/>
  <c r="AY4575" i="1"/>
  <c r="AY2104" i="1"/>
  <c r="AY4257" i="1"/>
  <c r="AY370" i="1"/>
  <c r="AD2783" i="1"/>
  <c r="AD2672" i="1"/>
  <c r="AD2846" i="1"/>
  <c r="AD286" i="1"/>
  <c r="AD4660" i="1"/>
  <c r="AD1392" i="1"/>
  <c r="AD616" i="1"/>
  <c r="AD3794" i="1"/>
  <c r="AD858" i="1"/>
  <c r="AD574" i="1"/>
  <c r="AD3885" i="1"/>
  <c r="AD657" i="1"/>
  <c r="AD328" i="1"/>
  <c r="AD778" i="1"/>
  <c r="AD1721" i="1"/>
  <c r="AD4439" i="1"/>
  <c r="AD533" i="1"/>
  <c r="AD1566" i="1"/>
  <c r="AD1564" i="1"/>
  <c r="AD3075" i="1"/>
  <c r="AD3077" i="1"/>
  <c r="AD1102" i="1"/>
  <c r="AD3231" i="1"/>
  <c r="AD2678" i="1"/>
  <c r="AD3648" i="1"/>
  <c r="AD1061" i="1"/>
  <c r="AD2188" i="1"/>
  <c r="AD1226" i="1"/>
  <c r="AD83" i="1"/>
  <c r="AD4214" i="1"/>
  <c r="AD2577" i="1"/>
  <c r="AD2575" i="1"/>
  <c r="AD1185" i="1"/>
  <c r="AD2230" i="1"/>
  <c r="AD1267" i="1"/>
  <c r="AD1020" i="1"/>
  <c r="AD4575" i="1"/>
  <c r="AD4701" i="1"/>
  <c r="AD1930" i="1"/>
  <c r="AD491" i="1"/>
  <c r="AD1478" i="1"/>
  <c r="AD697" i="1"/>
  <c r="AD370" i="1"/>
  <c r="AD4018" i="1"/>
  <c r="AD4126" i="1"/>
  <c r="AD978" i="1"/>
  <c r="AD1309" i="1"/>
  <c r="AD3350" i="1"/>
  <c r="AD4168" i="1"/>
  <c r="AD3603" i="1"/>
  <c r="AD1351" i="1"/>
  <c r="AD3974" i="1"/>
  <c r="AD4080" i="1"/>
  <c r="AD166" i="1"/>
  <c r="AD409" i="1"/>
  <c r="AD245" i="1"/>
  <c r="AD2394" i="1"/>
  <c r="AD2392" i="1"/>
  <c r="AD2063" i="1"/>
  <c r="AD4534" i="1"/>
  <c r="AD2022" i="1"/>
  <c r="AD2982" i="1"/>
  <c r="AD4257" i="1"/>
  <c r="AD4745" i="1"/>
  <c r="AD4749" i="1"/>
  <c r="AD937" i="1"/>
  <c r="AD738" i="1"/>
  <c r="AD206" i="1"/>
  <c r="AD125" i="1"/>
  <c r="AD3469" i="1"/>
  <c r="AD3749" i="1"/>
  <c r="AD447" i="1"/>
  <c r="AD4392" i="1"/>
  <c r="AD4346" i="1"/>
  <c r="AD4032" i="1"/>
  <c r="AD3554" i="1"/>
  <c r="AD3509" i="1"/>
  <c r="AD3224" i="1"/>
  <c r="AD1804" i="1"/>
  <c r="AD1475" i="1"/>
  <c r="AD1972" i="1"/>
  <c r="AD1846" i="1"/>
  <c r="AD3707" i="1"/>
  <c r="AD820" i="1"/>
  <c r="AD4620" i="1"/>
  <c r="AD1762" i="1"/>
  <c r="AD4301" i="1"/>
  <c r="AD2777" i="1"/>
  <c r="AD1887" i="1"/>
  <c r="AD3840" i="1"/>
  <c r="AD3930" i="1"/>
  <c r="AD1669" i="1"/>
  <c r="AD2146" i="1"/>
  <c r="AD2231" i="1"/>
  <c r="AD899" i="1"/>
  <c r="AD4483" i="1"/>
  <c r="AD34" i="1"/>
  <c r="AD2339" i="1"/>
  <c r="AD3662" i="1"/>
  <c r="I3034" i="1"/>
  <c r="I2846" i="1"/>
  <c r="I166" i="1"/>
  <c r="I125" i="1"/>
  <c r="I4168" i="1"/>
  <c r="I858" i="1"/>
  <c r="I1351" i="1"/>
  <c r="I4257" i="1"/>
  <c r="I3662" i="1"/>
  <c r="I1517" i="1"/>
  <c r="I1521" i="1"/>
  <c r="I2147" i="1"/>
  <c r="I206" i="1"/>
  <c r="I2104" i="1"/>
  <c r="I2622" i="1"/>
  <c r="I2620" i="1"/>
  <c r="I4126" i="1"/>
  <c r="I2234" i="1"/>
  <c r="I2783" i="1"/>
  <c r="I34" i="1"/>
  <c r="I4392" i="1"/>
  <c r="I3509" i="1"/>
  <c r="I1887" i="1"/>
  <c r="I3648" i="1"/>
  <c r="I447" i="1"/>
  <c r="I3554" i="1"/>
  <c r="I3603" i="1"/>
  <c r="I4439" i="1"/>
  <c r="I4483" i="1"/>
  <c r="I1846" i="1"/>
  <c r="I2672" i="1"/>
  <c r="I3840" i="1"/>
  <c r="I3224" i="1"/>
  <c r="I4745" i="1"/>
  <c r="I4749" i="1"/>
  <c r="I4214" i="1"/>
  <c r="I4660" i="1"/>
  <c r="I1930" i="1"/>
  <c r="I2188" i="1"/>
  <c r="I409" i="1"/>
  <c r="I3077" i="1"/>
  <c r="I3075" i="1"/>
  <c r="I4534" i="1"/>
  <c r="I1226" i="1"/>
  <c r="I2678" i="1"/>
  <c r="I2982" i="1"/>
  <c r="I3028" i="1"/>
  <c r="I3231" i="1"/>
  <c r="I4018" i="1"/>
  <c r="I1392" i="1"/>
  <c r="I3974" i="1"/>
  <c r="I3749" i="1"/>
  <c r="I328" i="1"/>
  <c r="I4346" i="1"/>
  <c r="I820" i="1"/>
  <c r="I574" i="1"/>
  <c r="I2022" i="1"/>
  <c r="I2577" i="1"/>
  <c r="I2575" i="1"/>
  <c r="I1720" i="1"/>
  <c r="I937" i="1"/>
  <c r="I3794" i="1"/>
  <c r="I778" i="1"/>
  <c r="I1762" i="1"/>
  <c r="I3885" i="1"/>
  <c r="I286" i="1"/>
  <c r="I3350" i="1"/>
  <c r="I1433" i="1"/>
  <c r="I2063" i="1"/>
  <c r="I1020" i="1"/>
  <c r="I533" i="1"/>
  <c r="I1804" i="1"/>
  <c r="I1143" i="1"/>
  <c r="I4575" i="1"/>
  <c r="I899" i="1"/>
  <c r="I657" i="1"/>
  <c r="I616" i="1"/>
  <c r="I1185" i="1"/>
  <c r="I2777" i="1"/>
  <c r="I1475" i="1"/>
  <c r="I370" i="1"/>
  <c r="I492" i="1"/>
  <c r="I1566" i="1"/>
  <c r="I1564" i="1"/>
  <c r="I4079" i="1"/>
  <c r="I4704" i="1"/>
  <c r="I4701" i="1"/>
  <c r="I3930" i="1"/>
  <c r="I4620" i="1"/>
  <c r="I3707" i="1"/>
  <c r="I1102" i="1"/>
  <c r="I4032" i="1"/>
  <c r="I978" i="1"/>
  <c r="I1267" i="1"/>
  <c r="I1061" i="1"/>
  <c r="J2147" i="1"/>
  <c r="AY2348" i="1"/>
  <c r="AK2234" i="1"/>
  <c r="AK38" i="1"/>
  <c r="AK42" i="1"/>
  <c r="AM4757" i="1"/>
  <c r="AE2393" i="1"/>
  <c r="BF1568" i="1"/>
  <c r="AZ1568" i="1"/>
  <c r="BF83" i="1"/>
  <c r="AZ4080" i="1"/>
  <c r="AZ3225" i="1"/>
  <c r="BF2234" i="1"/>
  <c r="BF3080" i="1"/>
  <c r="BF1565" i="1"/>
  <c r="AZ3603" i="1"/>
  <c r="AZ3080" i="1"/>
  <c r="BF4080" i="1"/>
  <c r="BF38" i="1"/>
  <c r="BF42" i="1"/>
  <c r="BF2576" i="1"/>
  <c r="BF3429" i="1"/>
  <c r="BF3354" i="1"/>
  <c r="BF3358" i="1"/>
  <c r="AZ4707" i="1"/>
  <c r="AZ3034" i="1"/>
  <c r="AZ2893" i="1"/>
  <c r="BF2893" i="1"/>
  <c r="BF3603" i="1"/>
  <c r="BF3076" i="1"/>
  <c r="AZ1677" i="1"/>
  <c r="AZ1673" i="1"/>
  <c r="AZ3076" i="1"/>
  <c r="BF4707" i="1"/>
  <c r="AZ1565" i="1"/>
  <c r="BF1677" i="1"/>
  <c r="BF1673" i="1"/>
  <c r="AZ3028" i="1"/>
  <c r="BF2348" i="1"/>
  <c r="BF1518" i="1"/>
  <c r="AZ2899" i="1"/>
  <c r="BF2899" i="1"/>
  <c r="BF2147" i="1"/>
  <c r="BF1762" i="1"/>
  <c r="AZ2147" i="1"/>
  <c r="AZ38" i="1"/>
  <c r="AZ42" i="1"/>
  <c r="AZ2348" i="1"/>
  <c r="AZ3429" i="1"/>
  <c r="BF3225" i="1"/>
  <c r="AZ2393" i="1"/>
  <c r="AZ2345" i="1"/>
  <c r="BF2672" i="1"/>
  <c r="AZ2234" i="1"/>
  <c r="AZ2576" i="1"/>
  <c r="BF2678" i="1"/>
  <c r="BF2343" i="1"/>
  <c r="BF2437" i="1"/>
  <c r="BF2393" i="1"/>
  <c r="BF2345" i="1"/>
  <c r="AZ1518" i="1"/>
  <c r="U4757" i="1"/>
  <c r="AK2393" i="1"/>
  <c r="AK3354" i="1"/>
  <c r="AK3358" i="1"/>
  <c r="AE3355" i="1"/>
  <c r="AK2899" i="1"/>
  <c r="AK3231" i="1"/>
  <c r="AE2348" i="1"/>
  <c r="AK2672" i="1"/>
  <c r="AE3225" i="1"/>
  <c r="AK2147" i="1"/>
  <c r="AE2893" i="1"/>
  <c r="AK3429" i="1"/>
  <c r="AE2147" i="1"/>
  <c r="AK3080" i="1"/>
  <c r="AK2893" i="1"/>
  <c r="AE1721" i="1"/>
  <c r="AK83" i="1"/>
  <c r="AE2899" i="1"/>
  <c r="AE83" i="1"/>
  <c r="AK1721" i="1"/>
  <c r="AK3076" i="1"/>
  <c r="AE2678" i="1"/>
  <c r="AK2621" i="1"/>
  <c r="AE4707" i="1"/>
  <c r="AK2576" i="1"/>
  <c r="AK2345" i="1"/>
  <c r="AK1565" i="1"/>
  <c r="AE3080" i="1"/>
  <c r="AE1568" i="1"/>
  <c r="AE2672" i="1"/>
  <c r="AE1677" i="1"/>
  <c r="AE1673" i="1"/>
  <c r="AK3225" i="1"/>
  <c r="AE1518" i="1"/>
  <c r="AE3076" i="1"/>
  <c r="AE1565" i="1"/>
  <c r="AK2348" i="1"/>
  <c r="AK4707" i="1"/>
  <c r="AK1568" i="1"/>
  <c r="AK1518" i="1"/>
  <c r="AE3429" i="1"/>
  <c r="AE2621" i="1"/>
  <c r="AE2576" i="1"/>
  <c r="AE2345" i="1"/>
  <c r="AE2234" i="1"/>
  <c r="AK2678" i="1"/>
  <c r="AE3231" i="1"/>
  <c r="P2393" i="1"/>
  <c r="P2345" i="1"/>
  <c r="J3034" i="1"/>
  <c r="P2147" i="1"/>
  <c r="J1673" i="1"/>
  <c r="J1677" i="1"/>
  <c r="P2348" i="1"/>
  <c r="P1673" i="1"/>
  <c r="P1677" i="1"/>
  <c r="J4707" i="1"/>
  <c r="P3355" i="1"/>
  <c r="J3028" i="1"/>
  <c r="J2576" i="1"/>
  <c r="J4080" i="1"/>
  <c r="P1568" i="1"/>
  <c r="P492" i="1"/>
  <c r="J2348" i="1"/>
  <c r="P1518" i="1"/>
  <c r="J3225" i="1"/>
  <c r="J3080" i="1"/>
  <c r="P3225" i="1"/>
  <c r="J492" i="1"/>
  <c r="J2621" i="1"/>
  <c r="J1518" i="1"/>
  <c r="P38" i="1"/>
  <c r="P42" i="1"/>
  <c r="J3076" i="1"/>
  <c r="P166" i="1"/>
  <c r="P2234" i="1"/>
  <c r="J3358" i="1"/>
  <c r="J3354" i="1"/>
  <c r="J1568" i="1"/>
  <c r="J2393" i="1"/>
  <c r="J2345" i="1"/>
  <c r="P2022" i="1"/>
  <c r="P3080" i="1"/>
  <c r="J1565" i="1"/>
  <c r="P2576" i="1"/>
  <c r="P2621" i="1"/>
  <c r="P3076" i="1"/>
  <c r="T4757" i="1"/>
  <c r="BN4757" i="1"/>
  <c r="AY2624" i="1"/>
  <c r="AS4757" i="1"/>
  <c r="BA4757" i="1"/>
  <c r="AH4757" i="1"/>
  <c r="AI4757" i="1"/>
  <c r="V4757" i="1"/>
  <c r="BG4757" i="1"/>
  <c r="BB4757" i="1"/>
  <c r="BM4757" i="1"/>
  <c r="AG4757" i="1"/>
  <c r="I2348" i="1"/>
  <c r="AY3354" i="1" l="1"/>
  <c r="AY3355" i="1" s="1"/>
  <c r="I1673" i="1"/>
  <c r="I1674" i="1" s="1"/>
  <c r="AY3358" i="1"/>
  <c r="AY1568" i="1"/>
  <c r="AY1673" i="1"/>
  <c r="AY1674" i="1" s="1"/>
  <c r="AY38" i="1"/>
  <c r="AY39" i="1" s="1"/>
  <c r="AY4080" i="1"/>
  <c r="AY2147" i="1"/>
  <c r="AY206" i="1"/>
  <c r="AY3225" i="1"/>
  <c r="AY3749" i="1"/>
  <c r="AY3080" i="1"/>
  <c r="AY2393" i="1"/>
  <c r="AY2345" i="1"/>
  <c r="AY3076" i="1"/>
  <c r="AY4752" i="1"/>
  <c r="AY1518" i="1"/>
  <c r="AY1565" i="1"/>
  <c r="AY4746" i="1"/>
  <c r="AY4707" i="1"/>
  <c r="I1568" i="1"/>
  <c r="AD1673" i="1"/>
  <c r="AD1677" i="1"/>
  <c r="AD3470" i="1"/>
  <c r="AD3358" i="1"/>
  <c r="AD3354" i="1"/>
  <c r="AD3076" i="1"/>
  <c r="AD2576" i="1"/>
  <c r="AD1568" i="1"/>
  <c r="AD2348" i="1"/>
  <c r="AD2234" i="1"/>
  <c r="AD3225" i="1"/>
  <c r="AD4752" i="1"/>
  <c r="AD492" i="1"/>
  <c r="AD38" i="1"/>
  <c r="AD42" i="1"/>
  <c r="AD4746" i="1"/>
  <c r="AD2147" i="1"/>
  <c r="AD2393" i="1"/>
  <c r="AD2345" i="1"/>
  <c r="AD3080" i="1"/>
  <c r="AD1565" i="1"/>
  <c r="I4746" i="1"/>
  <c r="I1518" i="1"/>
  <c r="I1721" i="1"/>
  <c r="I4080" i="1"/>
  <c r="I1565" i="1"/>
  <c r="I2576" i="1"/>
  <c r="I2345" i="1"/>
  <c r="I4707" i="1"/>
  <c r="I38" i="1"/>
  <c r="I42" i="1"/>
  <c r="I2621" i="1"/>
  <c r="I3076" i="1"/>
  <c r="I2624" i="1"/>
  <c r="I3358" i="1"/>
  <c r="I3354" i="1"/>
  <c r="I3080" i="1"/>
  <c r="I4752" i="1"/>
  <c r="I3225" i="1"/>
  <c r="AK39" i="1"/>
  <c r="AZ2624" i="1"/>
  <c r="BF3355" i="1"/>
  <c r="BF39" i="1"/>
  <c r="BF2346" i="1"/>
  <c r="AZ2346" i="1"/>
  <c r="AZ1674" i="1"/>
  <c r="AZ39" i="1"/>
  <c r="BF2624" i="1"/>
  <c r="BF1674" i="1"/>
  <c r="AK3355" i="1"/>
  <c r="AE2346" i="1"/>
  <c r="AE1674" i="1"/>
  <c r="AK2346" i="1"/>
  <c r="AK2624" i="1"/>
  <c r="AE2624" i="1"/>
  <c r="P39" i="1"/>
  <c r="J2624" i="1"/>
  <c r="P2624" i="1"/>
  <c r="J3355" i="1"/>
  <c r="P1674" i="1"/>
  <c r="P2346" i="1"/>
  <c r="J2346" i="1"/>
  <c r="J1674" i="1"/>
  <c r="AY4757" i="1" l="1"/>
  <c r="I4757" i="1"/>
  <c r="AY2346" i="1"/>
  <c r="AD39" i="1"/>
  <c r="AD1674" i="1"/>
  <c r="AD2624" i="1"/>
  <c r="AD3355" i="1"/>
  <c r="AD2346" i="1"/>
  <c r="I2346" i="1"/>
  <c r="I39" i="1"/>
  <c r="I3355" i="1"/>
  <c r="AZ4757" i="1"/>
  <c r="BF4757" i="1"/>
  <c r="AE4757" i="1"/>
  <c r="AK4757" i="1"/>
  <c r="J4757" i="1"/>
  <c r="P4757" i="1"/>
  <c r="AD4757" i="1" l="1"/>
</calcChain>
</file>

<file path=xl/sharedStrings.xml><?xml version="1.0" encoding="utf-8"?>
<sst xmlns="http://schemas.openxmlformats.org/spreadsheetml/2006/main" count="45691" uniqueCount="1695">
  <si>
    <t/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</si>
  <si>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</si>
  <si>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</si>
  <si>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</si>
  <si>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</si>
  <si>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</si>
  <si>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</si>
  <si>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</si>
  <si>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</si>
  <si>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Izvor 20 (vlastiti)</t>
  </si>
  <si>
    <r>
      <rPr>
        <b/>
        <sz val="8"/>
        <color rgb="FF000000"/>
        <rFont val="Arial"/>
        <family val="2"/>
      </rPr>
      <t xml:space="preserve">Izvor 40
</t>
    </r>
    <r>
      <rPr>
        <b/>
        <sz val="8"/>
        <color rgb="FF000000"/>
        <rFont val="Arial"/>
        <family val="2"/>
      </rPr>
      <t>(donacije)</t>
    </r>
  </si>
  <si>
    <t>Izvor 50 (transferi)</t>
  </si>
  <si>
    <t>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</si>
  <si>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</si>
  <si>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</si>
  <si>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</si>
  <si>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</si>
  <si>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t xml:space="preserve">  611100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</si>
  <si>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</si>
  <si>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</si>
  <si>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 xml:space="preserve">  611200</t>
  </si>
  <si>
    <t>Otpremnine zbog odlazka u penziju</t>
  </si>
  <si>
    <t>Naknade za topli obrok</t>
  </si>
  <si>
    <t>Naknade za regres za godišnji odmor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</si>
  <si>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</si>
  <si>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</si>
  <si>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</si>
  <si>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</si>
  <si>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</si>
  <si>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</si>
  <si>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</si>
  <si>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</si>
  <si>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>Putni troškovi</t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</si>
  <si>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</si>
  <si>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</si>
  <si>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</si>
  <si>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 xml:space="preserve">  613900</t>
  </si>
  <si>
    <t>Posebna naknada na dohodak za zaštitu od prirodnih i drugih nepogoda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</si>
  <si>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</si>
  <si>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</si>
  <si>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</si>
  <si>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</si>
  <si>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</si>
  <si>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</si>
  <si>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</si>
  <si>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</si>
  <si>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  614800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</si>
  <si>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</si>
  <si>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</si>
  <si>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</si>
  <si>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</si>
  <si>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</si>
  <si>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 xml:space="preserve">  821300</t>
  </si>
  <si>
    <t xml:space="preserve">Broj zaposlenih </t>
  </si>
  <si>
    <t>REKAPITULACIJA PO FUNKCIJAMA</t>
  </si>
  <si>
    <t>UKUPNO</t>
  </si>
  <si>
    <t>02</t>
  </si>
  <si>
    <t>Naknade troškova prevoza na posao i s posla</t>
  </si>
  <si>
    <t>03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</si>
  <si>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</si>
  <si>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</si>
  <si>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>Broj zaposlenih za razdjel:</t>
  </si>
  <si>
    <t>Tekući transferi u inostranstvo</t>
  </si>
  <si>
    <t>04</t>
  </si>
  <si>
    <t xml:space="preserve">082F - Usluge kulture </t>
  </si>
  <si>
    <t>05</t>
  </si>
  <si>
    <t>08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</si>
  <si>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</si>
  <si>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</si>
  <si>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 xml:space="preserve">  821500</t>
  </si>
  <si>
    <t>013F - Opće usluge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</si>
  <si>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</si>
  <si>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</si>
  <si>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</si>
  <si>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</si>
  <si>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</si>
  <si>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t xml:space="preserve">  613300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</si>
  <si>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</si>
  <si>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</si>
  <si>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 xml:space="preserve">  613400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</si>
  <si>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</si>
  <si>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>Izdaci za usluge prevoza i goriva</t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</si>
  <si>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</si>
  <si>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</si>
  <si>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>Unajmljivanje imovine, opreme i nematerijalne imovine</t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</si>
  <si>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</si>
  <si>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</si>
  <si>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</si>
  <si>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</si>
  <si>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</si>
  <si>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Izdaci osiguranja, bankarskih usluga i usluga platnog prometa </t>
  </si>
  <si>
    <t xml:space="preserve">  613800</t>
  </si>
  <si>
    <t>Ostale ugovorene usluge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</si>
  <si>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</si>
  <si>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</si>
  <si>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</si>
  <si>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</si>
  <si>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</si>
  <si>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</si>
  <si>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</si>
  <si>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</si>
  <si>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</si>
  <si>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</si>
  <si>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</si>
  <si>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</si>
  <si>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</si>
  <si>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</si>
  <si>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</si>
  <si>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</si>
  <si>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 xml:space="preserve">  821600</t>
  </si>
  <si>
    <t>033F - Sudovi</t>
  </si>
  <si>
    <t>0004</t>
  </si>
  <si>
    <t>Tekući transferi Gradu i općinama</t>
  </si>
  <si>
    <t>Drugi tekući rashodi - sudske presude po tužbama uposlenika KS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</si>
  <si>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</si>
  <si>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</si>
  <si>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>107F - Socijalno isključenje n. k.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</si>
  <si>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</si>
  <si>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</si>
  <si>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</si>
  <si>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</si>
  <si>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>Nabavka stalnih sredstava u obliku prava</t>
  </si>
  <si>
    <t xml:space="preserve">Nabavka opreme </t>
  </si>
  <si>
    <t>042F - Poljoprivreda, šumarstvo, lov i ribolov</t>
  </si>
  <si>
    <t>049F - Ekonomski poslovi n. k.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</si>
  <si>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</si>
  <si>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</si>
  <si>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</si>
  <si>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>Kamate na domaće pozajmljivanje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</si>
  <si>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</si>
  <si>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</si>
  <si>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</si>
  <si>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domaćeg pozajmljivanja</t>
  </si>
  <si>
    <t>21</t>
  </si>
  <si>
    <t>Komisije za izradu nastavnih planova i programa, zakona i podzakonskih akata</t>
  </si>
  <si>
    <t>Tekući transferi pojedincima</t>
  </si>
  <si>
    <t>091F - Predškolsko i osnovno obrazovanje</t>
  </si>
  <si>
    <t>092F - Srednje obrazovanje</t>
  </si>
  <si>
    <t>096F - Pomoćne usluge obrazovanju</t>
  </si>
  <si>
    <t>098F - Obrazovanje n. k.</t>
  </si>
  <si>
    <t>0002</t>
  </si>
  <si>
    <t>0003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</si>
  <si>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</si>
  <si>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</si>
  <si>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</si>
  <si>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</si>
  <si>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</si>
  <si>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</si>
  <si>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</si>
  <si>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</si>
  <si>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</si>
  <si>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</si>
  <si>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</si>
  <si>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</si>
  <si>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</si>
  <si>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</si>
  <si>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</si>
  <si>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</si>
  <si>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</si>
  <si>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</si>
  <si>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</si>
  <si>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</si>
  <si>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</si>
  <si>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</si>
  <si>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</si>
  <si>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</si>
  <si>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</si>
  <si>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</si>
  <si>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</si>
  <si>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</si>
  <si>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</si>
  <si>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</si>
  <si>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</si>
  <si>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</si>
  <si>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</si>
  <si>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</si>
  <si>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</si>
  <si>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</si>
  <si>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</si>
  <si>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</si>
  <si>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</si>
  <si>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</si>
  <si>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</si>
  <si>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</si>
  <si>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</si>
  <si>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</si>
  <si>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</si>
  <si>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</si>
  <si>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</si>
  <si>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</si>
  <si>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</si>
  <si>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</si>
  <si>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</si>
  <si>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</si>
  <si>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</si>
  <si>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</si>
  <si>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</si>
  <si>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</si>
  <si>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</si>
  <si>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</si>
  <si>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</si>
  <si>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</si>
  <si>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</si>
  <si>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</si>
  <si>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</si>
  <si>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</si>
  <si>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</si>
  <si>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</si>
  <si>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</si>
  <si>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</si>
  <si>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</si>
  <si>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</si>
  <si>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</si>
  <si>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</si>
  <si>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</si>
  <si>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</si>
  <si>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</si>
  <si>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</si>
  <si>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</si>
  <si>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</si>
  <si>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</si>
  <si>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</si>
  <si>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</si>
  <si>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</si>
  <si>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</si>
  <si>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</si>
  <si>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</si>
  <si>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</si>
  <si>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</si>
  <si>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</si>
  <si>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</si>
  <si>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</si>
  <si>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</si>
  <si>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</si>
  <si>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</si>
  <si>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</si>
  <si>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</si>
  <si>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</si>
  <si>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</si>
  <si>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</si>
  <si>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</si>
  <si>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</si>
  <si>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</si>
  <si>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</si>
  <si>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</si>
  <si>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</si>
  <si>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</si>
  <si>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</si>
  <si>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</si>
  <si>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</si>
  <si>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</si>
  <si>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</si>
  <si>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</si>
  <si>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</si>
  <si>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</si>
  <si>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</si>
  <si>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</si>
  <si>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</si>
  <si>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</si>
  <si>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</si>
  <si>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</si>
  <si>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</si>
  <si>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</si>
  <si>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</si>
  <si>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</si>
  <si>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</si>
  <si>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</si>
  <si>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</si>
  <si>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</si>
  <si>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</si>
  <si>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</si>
  <si>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</si>
  <si>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</si>
  <si>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</si>
  <si>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</si>
  <si>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</si>
  <si>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</si>
  <si>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</si>
  <si>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</si>
  <si>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</si>
  <si>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</si>
  <si>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</si>
  <si>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</si>
  <si>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</si>
  <si>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</si>
  <si>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</si>
  <si>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</si>
  <si>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</si>
  <si>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</si>
  <si>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</si>
  <si>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</si>
  <si>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</si>
  <si>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</si>
  <si>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</si>
  <si>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</si>
  <si>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</si>
  <si>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</si>
  <si>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</si>
  <si>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</si>
  <si>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</si>
  <si>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</si>
  <si>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</si>
  <si>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</si>
  <si>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</si>
  <si>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</si>
  <si>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</si>
  <si>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</si>
  <si>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</si>
  <si>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</si>
  <si>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</si>
  <si>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</si>
  <si>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</si>
  <si>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</si>
  <si>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</si>
  <si>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</si>
  <si>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</si>
  <si>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</si>
  <si>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</si>
  <si>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</si>
  <si>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</si>
  <si>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</si>
  <si>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</si>
  <si>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</si>
  <si>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</si>
  <si>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</si>
  <si>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</si>
  <si>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</si>
  <si>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</si>
  <si>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</si>
  <si>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</si>
  <si>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</si>
  <si>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</si>
  <si>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</si>
  <si>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</si>
  <si>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</si>
  <si>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</si>
  <si>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</si>
  <si>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</si>
  <si>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</si>
  <si>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</si>
  <si>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</si>
  <si>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</si>
  <si>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</si>
  <si>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</si>
  <si>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</si>
  <si>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</si>
  <si>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</si>
  <si>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</si>
  <si>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</si>
  <si>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</si>
  <si>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</si>
  <si>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</si>
  <si>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</si>
  <si>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</si>
  <si>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</si>
  <si>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</si>
  <si>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</si>
  <si>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</si>
  <si>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</si>
  <si>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</si>
  <si>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</si>
  <si>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</si>
  <si>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</si>
  <si>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</si>
  <si>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</si>
  <si>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</si>
  <si>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</si>
  <si>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</si>
  <si>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</si>
  <si>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</si>
  <si>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</si>
  <si>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</si>
  <si>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</si>
  <si>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</si>
  <si>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</si>
  <si>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</si>
  <si>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</si>
  <si>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</si>
  <si>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</si>
  <si>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</si>
  <si>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</si>
  <si>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</si>
  <si>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</si>
  <si>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</si>
  <si>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</si>
  <si>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</si>
  <si>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</si>
  <si>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</si>
  <si>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</si>
  <si>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</si>
  <si>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</si>
  <si>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</si>
  <si>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</si>
  <si>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</si>
  <si>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</si>
  <si>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</si>
  <si>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</si>
  <si>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</si>
  <si>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</si>
  <si>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</si>
  <si>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</si>
  <si>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</si>
  <si>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</si>
  <si>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</si>
  <si>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</si>
  <si>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</si>
  <si>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</si>
  <si>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</si>
  <si>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</si>
  <si>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</si>
  <si>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</si>
  <si>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</si>
  <si>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</si>
  <si>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</si>
  <si>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</si>
  <si>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</si>
  <si>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</si>
  <si>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</si>
  <si>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</si>
  <si>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</si>
  <si>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</si>
  <si>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</si>
  <si>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</si>
  <si>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</si>
  <si>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</si>
  <si>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</si>
  <si>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</si>
  <si>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</si>
  <si>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</si>
  <si>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</si>
  <si>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</si>
  <si>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</si>
  <si>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</si>
  <si>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</si>
  <si>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</si>
  <si>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</si>
  <si>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</si>
  <si>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</si>
  <si>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</si>
  <si>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</si>
  <si>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</si>
  <si>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</si>
  <si>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</si>
  <si>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</si>
  <si>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</si>
  <si>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</si>
  <si>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</si>
  <si>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</si>
  <si>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</si>
  <si>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</si>
  <si>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</si>
  <si>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</si>
  <si>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</si>
  <si>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</si>
  <si>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</si>
  <si>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</si>
  <si>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</si>
  <si>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</si>
  <si>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</si>
  <si>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</si>
  <si>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</si>
  <si>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</si>
  <si>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</si>
  <si>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</si>
  <si>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</si>
  <si>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</si>
  <si>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</si>
  <si>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</si>
  <si>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</si>
  <si>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</si>
  <si>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</si>
  <si>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</si>
  <si>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</si>
  <si>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</si>
  <si>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</si>
  <si>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</si>
  <si>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</si>
  <si>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</si>
  <si>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</si>
  <si>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</si>
  <si>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</si>
  <si>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</si>
  <si>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</si>
  <si>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</si>
  <si>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</si>
  <si>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</si>
  <si>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</si>
  <si>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</si>
  <si>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</si>
  <si>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</si>
  <si>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</si>
  <si>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</si>
  <si>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</si>
  <si>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</si>
  <si>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</si>
  <si>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</si>
  <si>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</si>
  <si>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</si>
  <si>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</si>
  <si>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</si>
  <si>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</si>
  <si>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</si>
  <si>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</si>
  <si>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</si>
  <si>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</si>
  <si>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</si>
  <si>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</si>
  <si>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</si>
  <si>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</si>
  <si>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</si>
  <si>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</si>
  <si>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</si>
  <si>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</si>
  <si>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</si>
  <si>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</si>
  <si>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</si>
  <si>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</si>
  <si>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</si>
  <si>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</si>
  <si>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</si>
  <si>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</si>
  <si>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</si>
  <si>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</si>
  <si>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</si>
  <si>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</si>
  <si>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</si>
  <si>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</si>
  <si>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</si>
  <si>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</si>
  <si>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</si>
  <si>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</si>
  <si>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</si>
  <si>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</si>
  <si>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</si>
  <si>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</si>
  <si>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</si>
  <si>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</si>
  <si>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</si>
  <si>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</si>
  <si>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</si>
  <si>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</si>
  <si>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</si>
  <si>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</si>
  <si>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</si>
  <si>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</si>
  <si>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</si>
  <si>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</si>
  <si>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</si>
  <si>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</si>
  <si>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</si>
  <si>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</si>
  <si>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</si>
  <si>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</si>
  <si>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</si>
  <si>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MAA004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</si>
  <si>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</si>
  <si>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</si>
  <si>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</si>
  <si>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</si>
  <si>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</si>
  <si>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</si>
  <si>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</si>
  <si>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</si>
  <si>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</si>
  <si>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</si>
  <si>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</si>
  <si>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 i inkluzija</t>
  </si>
  <si>
    <t>MAN0M6</t>
  </si>
  <si>
    <t>Tekući transferi neprofitnim organizacijama iz oblasti kulture i inkluzija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</si>
  <si>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</si>
  <si>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</si>
  <si>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</si>
  <si>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</si>
  <si>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</si>
  <si>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</si>
  <si>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</si>
  <si>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</si>
  <si>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</si>
  <si>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</si>
  <si>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</si>
  <si>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</si>
  <si>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</si>
  <si>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</si>
  <si>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</si>
  <si>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</si>
  <si>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</si>
  <si>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</si>
  <si>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</si>
  <si>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</si>
  <si>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MBK003</t>
  </si>
  <si>
    <t>Izrada projektne dokumentacije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</si>
  <si>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</si>
  <si>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</si>
  <si>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</si>
  <si>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</si>
  <si>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</si>
  <si>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</si>
  <si>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</si>
  <si>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</si>
  <si>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</si>
  <si>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</si>
  <si>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</si>
  <si>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</si>
  <si>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</si>
  <si>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</si>
  <si>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</si>
  <si>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</si>
  <si>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</si>
  <si>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</si>
  <si>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</si>
  <si>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</si>
  <si>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</si>
  <si>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</si>
  <si>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</si>
  <si>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</si>
  <si>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</si>
  <si>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</si>
  <si>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</si>
  <si>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</si>
  <si>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</si>
  <si>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</si>
  <si>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</si>
  <si>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</si>
  <si>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</si>
  <si>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</si>
  <si>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</si>
  <si>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</si>
  <si>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</si>
  <si>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</si>
  <si>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</si>
  <si>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</si>
  <si>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</si>
  <si>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</si>
  <si>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</si>
  <si>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</si>
  <si>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</si>
  <si>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</si>
  <si>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MGA004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</si>
  <si>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</si>
  <si>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</si>
  <si>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</si>
  <si>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</si>
  <si>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</si>
  <si>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</si>
  <si>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</si>
  <si>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</si>
  <si>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</si>
  <si>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</si>
  <si>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</si>
  <si>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</si>
  <si>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</si>
  <si>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</si>
  <si>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</si>
  <si>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</si>
  <si>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</si>
  <si>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</si>
  <si>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</si>
  <si>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</si>
  <si>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</si>
  <si>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</si>
  <si>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</si>
  <si>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</si>
  <si>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</si>
  <si>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</si>
  <si>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</si>
  <si>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</si>
  <si>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</si>
  <si>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</si>
  <si>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</si>
  <si>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</si>
  <si>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</si>
  <si>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</si>
  <si>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</si>
  <si>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</si>
  <si>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</si>
  <si>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</si>
  <si>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</si>
  <si>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</si>
  <si>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</si>
  <si>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</si>
  <si>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</si>
  <si>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</si>
  <si>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</si>
  <si>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</si>
  <si>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</si>
  <si>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</si>
  <si>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</si>
  <si>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</si>
  <si>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</si>
  <si>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</si>
  <si>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</si>
  <si>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</si>
  <si>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</si>
  <si>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</si>
  <si>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</si>
  <si>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</si>
  <si>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</si>
  <si>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</si>
  <si>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</si>
  <si>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</si>
  <si>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</si>
  <si>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</si>
  <si>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</si>
  <si>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</si>
  <si>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</si>
  <si>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</si>
  <si>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</si>
  <si>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</si>
  <si>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</si>
  <si>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</si>
  <si>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</si>
  <si>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</si>
  <si>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</si>
  <si>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</si>
  <si>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</si>
  <si>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</si>
  <si>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</si>
  <si>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</si>
  <si>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</si>
  <si>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</si>
  <si>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</si>
  <si>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</si>
  <si>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</si>
  <si>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</si>
  <si>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</si>
  <si>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</si>
  <si>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</si>
  <si>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</si>
  <si>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</si>
  <si>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</si>
  <si>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</si>
  <si>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</si>
  <si>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</si>
  <si>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</si>
  <si>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</si>
  <si>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</si>
  <si>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</si>
  <si>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</si>
  <si>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</si>
  <si>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</si>
  <si>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 xml:space="preserve">Implementacija Zakona o Srebrenici 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</si>
  <si>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</si>
  <si>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</si>
  <si>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</si>
  <si>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</si>
  <si>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</si>
  <si>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</si>
  <si>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</si>
  <si>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NAN046</t>
  </si>
  <si>
    <t>Izrada strategije demografskog razvoja</t>
  </si>
  <si>
    <t>NAN047</t>
  </si>
  <si>
    <t xml:space="preserve">Sistemska saradnja sa dijasporom </t>
  </si>
  <si>
    <t>NAS001</t>
  </si>
  <si>
    <t>NAI001</t>
  </si>
  <si>
    <t>NAU016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</si>
  <si>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</si>
  <si>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</si>
  <si>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</si>
  <si>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</si>
  <si>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</si>
  <si>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</si>
  <si>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</si>
  <si>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</si>
  <si>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</si>
  <si>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</si>
  <si>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</si>
  <si>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</si>
  <si>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</si>
  <si>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</si>
  <si>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</si>
  <si>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</si>
  <si>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</si>
  <si>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</si>
  <si>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</si>
  <si>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</si>
  <si>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</si>
  <si>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</si>
  <si>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</si>
  <si>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</si>
  <si>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</si>
  <si>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</si>
  <si>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</si>
  <si>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</si>
  <si>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</si>
  <si>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</si>
  <si>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</si>
  <si>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</si>
  <si>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</si>
  <si>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</si>
  <si>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</si>
  <si>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</si>
  <si>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</si>
  <si>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</si>
  <si>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</si>
  <si>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</si>
  <si>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</si>
  <si>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</si>
  <si>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</si>
  <si>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</si>
  <si>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</si>
  <si>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</si>
  <si>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</si>
  <si>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</si>
  <si>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</si>
  <si>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</si>
  <si>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</si>
  <si>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</si>
  <si>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</si>
  <si>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</si>
  <si>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</si>
  <si>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</si>
  <si>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</si>
  <si>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</si>
  <si>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</si>
  <si>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</si>
  <si>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</si>
  <si>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</si>
  <si>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</si>
  <si>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</si>
  <si>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</si>
  <si>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</si>
  <si>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</si>
  <si>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</si>
  <si>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</si>
  <si>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</si>
  <si>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</si>
  <si>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</si>
  <si>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</si>
  <si>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</si>
  <si>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</si>
  <si>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</si>
  <si>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</si>
  <si>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</si>
  <si>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</si>
  <si>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</si>
  <si>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</si>
  <si>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</si>
  <si>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</si>
  <si>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</si>
  <si>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</si>
  <si>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</si>
  <si>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</si>
  <si>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</si>
  <si>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</si>
  <si>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</si>
  <si>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</si>
  <si>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</si>
  <si>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</si>
  <si>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</si>
  <si>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</si>
  <si>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</si>
  <si>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</si>
  <si>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</si>
  <si>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</si>
  <si>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</si>
  <si>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</si>
  <si>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</si>
  <si>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</si>
  <si>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</si>
  <si>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</si>
  <si>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</si>
  <si>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</si>
  <si>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</si>
  <si>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</si>
  <si>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</si>
  <si>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</si>
  <si>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</si>
  <si>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</si>
  <si>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</si>
  <si>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</si>
  <si>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</si>
  <si>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</si>
  <si>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</si>
  <si>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</si>
  <si>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</si>
  <si>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</si>
  <si>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</si>
  <si>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</si>
  <si>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</si>
  <si>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</si>
  <si>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</si>
  <si>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</si>
  <si>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</si>
  <si>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</si>
  <si>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</si>
  <si>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</si>
  <si>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</si>
  <si>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</si>
  <si>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</si>
  <si>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</si>
  <si>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</si>
  <si>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</si>
  <si>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</si>
  <si>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</si>
  <si>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</si>
  <si>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</si>
  <si>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</si>
  <si>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</si>
  <si>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</si>
  <si>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</si>
  <si>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</si>
  <si>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</si>
  <si>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</si>
  <si>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</si>
  <si>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</si>
  <si>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</si>
  <si>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</si>
  <si>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</si>
  <si>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</si>
  <si>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</si>
  <si>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</si>
  <si>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</si>
  <si>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</si>
  <si>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</si>
  <si>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</si>
  <si>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</si>
  <si>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</si>
  <si>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</si>
  <si>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</si>
  <si>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</si>
  <si>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RAX017</t>
  </si>
  <si>
    <t>Rekonstrukcija i investiciono održavanje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</si>
  <si>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</si>
  <si>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</si>
  <si>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</si>
  <si>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</si>
  <si>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</si>
  <si>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</si>
  <si>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</si>
  <si>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</si>
  <si>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</si>
  <si>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</si>
  <si>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</si>
  <si>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</si>
  <si>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</si>
  <si>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</si>
  <si>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</si>
  <si>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</si>
  <si>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</si>
  <si>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</si>
  <si>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</si>
  <si>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</si>
  <si>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</si>
  <si>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</si>
  <si>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</si>
  <si>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</si>
  <si>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</si>
  <si>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</si>
  <si>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SAK010</t>
  </si>
  <si>
    <t>Prostorni planovi Kantona Sarajevo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</si>
  <si>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</si>
  <si>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</si>
  <si>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</si>
  <si>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</si>
  <si>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</si>
  <si>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</si>
  <si>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</si>
  <si>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</si>
  <si>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</si>
  <si>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</si>
  <si>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</si>
  <si>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</si>
  <si>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</si>
  <si>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</si>
  <si>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</si>
  <si>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</si>
  <si>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</si>
  <si>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</si>
  <si>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</si>
  <si>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</si>
  <si>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</si>
  <si>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</si>
  <si>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</si>
  <si>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</si>
  <si>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</si>
  <si>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</si>
  <si>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</si>
  <si>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</si>
  <si>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</si>
  <si>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</si>
  <si>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</si>
  <si>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</si>
  <si>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</si>
  <si>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</si>
  <si>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</si>
  <si>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</si>
  <si>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</si>
  <si>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</si>
  <si>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</si>
  <si>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</si>
  <si>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</si>
  <si>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</si>
  <si>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</si>
  <si>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</si>
  <si>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</si>
  <si>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</si>
  <si>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</si>
  <si>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</si>
  <si>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</si>
  <si>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</si>
  <si>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</si>
  <si>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</si>
  <si>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</si>
  <si>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</si>
  <si>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</si>
  <si>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</si>
  <si>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</si>
  <si>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</si>
  <si>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</si>
  <si>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</si>
  <si>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</si>
  <si>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</si>
  <si>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</si>
  <si>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</si>
  <si>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</si>
  <si>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</si>
  <si>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</si>
  <si>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</si>
  <si>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</si>
  <si>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</si>
  <si>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</si>
  <si>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</si>
  <si>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</si>
  <si>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</si>
  <si>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</si>
  <si>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</si>
  <si>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</si>
  <si>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</si>
  <si>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</si>
  <si>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</si>
  <si>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</si>
  <si>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</si>
  <si>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</si>
  <si>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</si>
  <si>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</si>
  <si>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</si>
  <si>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</si>
  <si>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</si>
  <si>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</si>
  <si>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</si>
  <si>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</si>
  <si>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</si>
  <si>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</si>
  <si>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Nabavka robne rezerve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</si>
  <si>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</si>
  <si>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</si>
  <si>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</si>
  <si>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</si>
  <si>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</si>
  <si>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</si>
  <si>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</si>
  <si>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</si>
  <si>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</si>
  <si>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</si>
  <si>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</si>
  <si>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</si>
  <si>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</si>
  <si>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</si>
  <si>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</si>
  <si>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</si>
  <si>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</si>
  <si>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</si>
  <si>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</si>
  <si>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</si>
  <si>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</si>
  <si>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</si>
  <si>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</si>
  <si>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</si>
  <si>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</si>
  <si>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</si>
  <si>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</si>
  <si>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</si>
  <si>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</si>
  <si>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</si>
  <si>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</si>
  <si>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</si>
  <si>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YAL002</t>
  </si>
  <si>
    <t>Tekući transfer općinama - Higijenski servis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</si>
  <si>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</si>
  <si>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</si>
  <si>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</si>
  <si>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</si>
  <si>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</si>
  <si>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</si>
  <si>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</t>
  </si>
  <si>
    <t>YAO001</t>
  </si>
  <si>
    <t>Plaćanje preuzetih obaveza za preduzeća iz oblasti energetike</t>
  </si>
  <si>
    <t>YAO002</t>
  </si>
  <si>
    <t>Finansiranje troškova iz segmenta zajedničke i individualne komunalne potrošnje</t>
  </si>
  <si>
    <t>YAO003</t>
  </si>
  <si>
    <t>Obaveze plaćanja usluga iz segmenta zajedničke komunalne potrošnje</t>
  </si>
  <si>
    <t>YAO004</t>
  </si>
  <si>
    <t>Naknada za korištenje grobnih mjesta šehida i boraca</t>
  </si>
  <si>
    <t>YAS001</t>
  </si>
  <si>
    <t>YAI004</t>
  </si>
  <si>
    <t>YAI005</t>
  </si>
  <si>
    <t>Rekonstrukcija vodovodne i kanalizacione mreže na području KS - vodne naknade</t>
  </si>
  <si>
    <t>YAI006</t>
  </si>
  <si>
    <t>Kolektor Brezovača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</si>
  <si>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</si>
  <si>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</si>
  <si>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</si>
  <si>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</si>
  <si>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</si>
  <si>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</si>
  <si>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</si>
  <si>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</si>
  <si>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</si>
  <si>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</si>
  <si>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</si>
  <si>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Smanjenje i uspostava prečišćavanja procjednih voda RCUO Smiljevići i drugi projekti na RCUO Smiljevići</t>
  </si>
  <si>
    <t>YAU036</t>
  </si>
  <si>
    <t>Sufinansiranje nabavke energenata</t>
  </si>
  <si>
    <t>YAU037</t>
  </si>
  <si>
    <t>Smanjenje gubitaka na vodovodnoj mreži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</si>
  <si>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</si>
  <si>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</si>
  <si>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</si>
  <si>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</si>
  <si>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</si>
  <si>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</si>
  <si>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YAU043</t>
  </si>
  <si>
    <t>Unapređenje i izgradnja infrastrukture za zaštitu okoliša</t>
  </si>
  <si>
    <t>YAU044</t>
  </si>
  <si>
    <t>Podrška projektima izgradnje, rekonstrukcije i sanacije vodovodne i kanalizacione mreže u KJKP Vodovod  i kanalizacija</t>
  </si>
  <si>
    <r>
      <rPr>
        <b/>
        <sz val="8"/>
        <color rgb="FF000000"/>
        <rFont val="Arial"/>
        <family val="2"/>
      </rPr>
      <t>6155</t>
    </r>
    <r>
      <rPr>
        <b/>
        <sz val="8"/>
        <color rgb="FF000000"/>
        <rFont val="Arial"/>
        <family val="2"/>
      </rPr>
      <t>00</t>
    </r>
  </si>
  <si>
    <t>Kapitalni transferi privatnim preduzećima i poduzetnicima</t>
  </si>
  <si>
    <t>YAU042</t>
  </si>
  <si>
    <t>Javno privatno partnerstvo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</si>
  <si>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</si>
  <si>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</si>
  <si>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</si>
  <si>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</si>
  <si>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</si>
  <si>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</si>
  <si>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</si>
  <si>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</si>
  <si>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</si>
  <si>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</si>
  <si>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</si>
  <si>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</si>
  <si>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</si>
  <si>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</si>
  <si>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</si>
  <si>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</si>
  <si>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</si>
  <si>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</si>
  <si>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</si>
  <si>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</si>
  <si>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</si>
  <si>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</si>
  <si>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</si>
  <si>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</si>
  <si>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</si>
  <si>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</si>
  <si>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</si>
  <si>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</si>
  <si>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</si>
  <si>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</si>
  <si>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</si>
  <si>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</si>
  <si>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</si>
  <si>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</si>
  <si>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</si>
  <si>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</si>
  <si>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</si>
  <si>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</si>
  <si>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</si>
  <si>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</si>
  <si>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</si>
  <si>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</si>
  <si>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</si>
  <si>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</si>
  <si>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</si>
  <si>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</si>
  <si>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Tekući transferi neprofitnim organizacijama i inkluzija - visoko obrazovanje</t>
  </si>
  <si>
    <t>QAN002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</si>
  <si>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</si>
  <si>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</si>
  <si>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</si>
  <si>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</si>
  <si>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</si>
  <si>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</si>
  <si>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</si>
  <si>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</si>
  <si>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</si>
  <si>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</si>
  <si>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</si>
  <si>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</si>
  <si>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</si>
  <si>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</si>
  <si>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</si>
  <si>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</si>
  <si>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</si>
  <si>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</si>
  <si>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</si>
  <si>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</si>
  <si>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</si>
  <si>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</si>
  <si>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</si>
  <si>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</si>
  <si>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</si>
  <si>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</si>
  <si>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</si>
  <si>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</si>
  <si>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</si>
  <si>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</si>
  <si>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</si>
  <si>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</si>
  <si>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</si>
  <si>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</si>
  <si>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Fond za inovacije</t>
  </si>
  <si>
    <t>Fond za razvoj Univeziteta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</si>
  <si>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</si>
  <si>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</si>
  <si>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</si>
  <si>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</si>
  <si>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</si>
  <si>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</si>
  <si>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</si>
  <si>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</si>
  <si>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</si>
  <si>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</si>
  <si>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</si>
  <si>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</si>
  <si>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</si>
  <si>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</si>
  <si>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</si>
  <si>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</si>
  <si>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</si>
  <si>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</si>
  <si>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</si>
  <si>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</si>
  <si>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</si>
  <si>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</si>
  <si>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</si>
  <si>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</si>
  <si>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</si>
  <si>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</si>
  <si>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</si>
  <si>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</si>
  <si>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</si>
  <si>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</si>
  <si>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</si>
  <si>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</si>
  <si>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</si>
  <si>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</si>
  <si>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</si>
  <si>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</si>
  <si>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</si>
  <si>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</si>
  <si>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</si>
  <si>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</si>
  <si>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</si>
  <si>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</si>
  <si>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</si>
  <si>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</si>
  <si>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</si>
  <si>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</si>
  <si>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</si>
  <si>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</si>
  <si>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</si>
  <si>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</si>
  <si>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</si>
  <si>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</si>
  <si>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</si>
  <si>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</si>
  <si>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</si>
  <si>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</si>
  <si>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</si>
  <si>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</si>
  <si>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</si>
  <si>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</si>
  <si>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</si>
  <si>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</si>
  <si>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</si>
  <si>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</si>
  <si>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</si>
  <si>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</si>
  <si>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</si>
  <si>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</si>
  <si>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</si>
  <si>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</si>
  <si>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</si>
  <si>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</si>
  <si>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</si>
  <si>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</si>
  <si>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</si>
  <si>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</si>
  <si>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</si>
  <si>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</si>
  <si>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</si>
  <si>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</si>
  <si>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</si>
  <si>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</si>
  <si>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</si>
  <si>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</si>
  <si>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</si>
  <si>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</si>
  <si>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</si>
  <si>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</si>
  <si>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</si>
  <si>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</si>
  <si>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</si>
  <si>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</si>
  <si>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</si>
  <si>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</si>
  <si>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</si>
  <si>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</si>
  <si>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</si>
  <si>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</si>
  <si>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</si>
  <si>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</si>
  <si>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</si>
  <si>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</si>
  <si>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</si>
  <si>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</si>
  <si>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</si>
  <si>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</si>
  <si>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</si>
  <si>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</si>
  <si>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</si>
  <si>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</si>
  <si>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</si>
  <si>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</si>
  <si>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</si>
  <si>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</si>
  <si>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</si>
  <si>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</si>
  <si>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</si>
  <si>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</si>
  <si>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</si>
  <si>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</si>
  <si>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</si>
  <si>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</si>
  <si>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</si>
  <si>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</si>
  <si>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</si>
  <si>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</si>
  <si>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</si>
  <si>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</si>
  <si>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</si>
  <si>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</si>
  <si>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</si>
  <si>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</si>
  <si>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</si>
  <si>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</si>
  <si>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</si>
  <si>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</si>
  <si>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</si>
  <si>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</si>
  <si>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</si>
  <si>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</si>
  <si>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</si>
  <si>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</si>
  <si>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</si>
  <si>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</si>
  <si>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</si>
  <si>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</si>
  <si>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</si>
  <si>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</si>
  <si>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</si>
  <si>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</si>
  <si>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</si>
  <si>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</si>
  <si>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</si>
  <si>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</si>
  <si>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</si>
  <si>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</si>
  <si>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</si>
  <si>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</si>
  <si>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</si>
  <si>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</si>
  <si>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</si>
  <si>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</si>
  <si>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zgrade Mašinskog fakulteta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</si>
  <si>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</si>
  <si>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</si>
  <si>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</si>
  <si>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</si>
  <si>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</si>
  <si>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</si>
  <si>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</si>
  <si>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</si>
  <si>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</si>
  <si>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</si>
  <si>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</si>
  <si>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</si>
  <si>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</si>
  <si>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</si>
  <si>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</si>
  <si>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</si>
  <si>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</si>
  <si>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</si>
  <si>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</si>
  <si>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</si>
  <si>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</si>
  <si>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</si>
  <si>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</si>
  <si>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</si>
  <si>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</si>
  <si>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</si>
  <si>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</si>
  <si>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</si>
  <si>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</si>
  <si>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</si>
  <si>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</si>
  <si>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</si>
  <si>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</si>
  <si>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</si>
  <si>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</si>
  <si>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</si>
  <si>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</si>
  <si>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</si>
  <si>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</si>
  <si>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</si>
  <si>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</si>
  <si>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</si>
  <si>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</si>
  <si>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</si>
  <si>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</si>
  <si>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</si>
  <si>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</si>
  <si>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</si>
  <si>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</si>
  <si>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</si>
  <si>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</si>
  <si>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</si>
  <si>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</si>
  <si>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</si>
  <si>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</si>
  <si>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</si>
  <si>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</si>
  <si>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</si>
  <si>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</si>
  <si>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</si>
  <si>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</si>
  <si>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</si>
  <si>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</si>
  <si>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</si>
  <si>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stomatološkim kliničkim centrom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</si>
  <si>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</si>
  <si>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</si>
  <si>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</si>
  <si>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</si>
  <si>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</si>
  <si>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</si>
  <si>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</si>
  <si>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</si>
  <si>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Ukupno za: Univerzitet u Sarajevu-Stomatološki fakultet sa stomatološkim kliničkim centrom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</si>
  <si>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</si>
  <si>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</si>
  <si>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</si>
  <si>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</si>
  <si>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</si>
  <si>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</si>
  <si>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</si>
  <si>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</si>
  <si>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</si>
  <si>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</si>
  <si>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</si>
  <si>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</si>
  <si>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</si>
  <si>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</si>
  <si>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</si>
  <si>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</si>
  <si>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</si>
  <si>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</si>
  <si>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</si>
  <si>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</si>
  <si>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</si>
  <si>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</si>
  <si>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</si>
  <si>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</si>
  <si>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</si>
  <si>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</si>
  <si>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</si>
  <si>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</si>
  <si>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</si>
  <si>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</si>
  <si>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</si>
  <si>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</si>
  <si>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</si>
  <si>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</si>
  <si>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</si>
  <si>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</si>
  <si>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</si>
  <si>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</si>
  <si>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</si>
  <si>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</si>
  <si>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</si>
  <si>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</si>
  <si>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</si>
  <si>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</si>
  <si>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</si>
  <si>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</si>
  <si>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</si>
  <si>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</si>
  <si>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</si>
  <si>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</si>
  <si>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</si>
  <si>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</si>
  <si>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</si>
  <si>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</si>
  <si>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</si>
  <si>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</si>
  <si>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</si>
  <si>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</si>
  <si>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</si>
  <si>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</si>
  <si>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</si>
  <si>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</si>
  <si>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</si>
  <si>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</si>
  <si>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</si>
  <si>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</si>
  <si>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</si>
  <si>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</si>
  <si>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</si>
  <si>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</si>
  <si>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37</t>
  </si>
  <si>
    <t>Kantonalna uprava za komunalne poslove u Kantonu Sarajevo</t>
  </si>
  <si>
    <t>37010001</t>
  </si>
  <si>
    <t>YBA006</t>
  </si>
  <si>
    <t>YBA007</t>
  </si>
  <si>
    <t>YBA008</t>
  </si>
  <si>
    <t>YBA009</t>
  </si>
  <si>
    <t>YBA010</t>
  </si>
  <si>
    <t>YBK003</t>
  </si>
  <si>
    <t>YBK004</t>
  </si>
  <si>
    <t>Ukupno za: Kantonalna uprava za komunalne poslove u Kantonu Sarajevo</t>
  </si>
  <si>
    <t>Ukupno za glavu: 3701</t>
  </si>
  <si>
    <t>Ukupno za razdjel: 37</t>
  </si>
  <si>
    <t>Akumulirani deficit iz prethodnih godina</t>
  </si>
  <si>
    <t>Tekuća rezerva</t>
  </si>
  <si>
    <t>UKUPNO IZDACI:</t>
  </si>
  <si>
    <t>Broj zaposlenih</t>
  </si>
  <si>
    <t>0000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</si>
  <si>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</si>
  <si>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</si>
  <si>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</si>
  <si>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</si>
  <si>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</si>
  <si>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</si>
  <si>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</si>
  <si>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2103000</t>
  </si>
  <si>
    <t>SREDNJE  OBRAZOVANJE  - ZBIRNI</t>
  </si>
  <si>
    <t>KULTURA  - ZBIRNO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</si>
  <si>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</si>
  <si>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00</t>
  </si>
  <si>
    <t>2300000</t>
  </si>
  <si>
    <t>USTANOVE SOCIJALE  - ZBIRNO</t>
  </si>
  <si>
    <t>Ukupno za glavu: 2300</t>
  </si>
  <si>
    <t>UNIVERZITET  - ZBIRNO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</si>
  <si>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</si>
  <si>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</si>
  <si>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</si>
  <si>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</si>
  <si>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</si>
  <si>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</si>
  <si>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</si>
  <si>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</si>
  <si>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</si>
  <si>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PDV za izgradnju Univerzitetske biblioteke</t>
  </si>
  <si>
    <t>Projekti Kantona i općina</t>
  </si>
  <si>
    <t>Uređenje grad. građ. Zemljišta</t>
  </si>
  <si>
    <t>Posebna naknada za legalizaciju građevina izgrađenih bez odobrenja za građenje i građevina privremenog karaktera</t>
  </si>
  <si>
    <t xml:space="preserve">Tekući tr.Udruženju slijepihKS,Udruženju distrofičaraKS,Udruženju oboljelih od multiplesklerozeKS,Udruženju paraplegičara, kvadriplegičara i dječije paralizeKS,Udruženju gluhih i nagluhihKS,Udruženju oboljelih od poliomelitisa, povrede mozga i kičmene moždineKS, Udruženje građana oboljelih od dječije paralizeKS, Udruženje građana roditelja i prijatelja za pomoć osobama sa mentalnom retardacijom na područjuKS "Oaza" i UG invalida radaKS </t>
  </si>
  <si>
    <t>Izgradnja projektne dokumentacije za Palatu pravde</t>
  </si>
  <si>
    <t>MFA004</t>
  </si>
  <si>
    <t>Digitalizacija usluga Kantona Sarajevo</t>
  </si>
  <si>
    <t>Nabavka geodetske opreme</t>
  </si>
  <si>
    <t>Nabavka opreme - namještaj i računari</t>
  </si>
  <si>
    <t>Nabavka opreme - vozila</t>
  </si>
  <si>
    <t>Temeljna udruženja naroda BiH od posebng interesa za KS</t>
  </si>
  <si>
    <t>Projekti podrške kinematografije</t>
  </si>
  <si>
    <t>JU ustanove kulture - Historijske muzej BiH, Umjetnička galerija BiH, Muzej književnosti i pozorišne umjetnosti BiH, Biblioteka za slabovidna lica BiH, Kinoteka BiH</t>
  </si>
  <si>
    <t>Nabavka audio vizuelne opreme za pozorišta</t>
  </si>
  <si>
    <t>Projekat kultura na ulice</t>
  </si>
  <si>
    <t>Kapitalni transferi Gradu i općinama iz oblasti kulture</t>
  </si>
  <si>
    <t>Kapitalni transferi Gradu i općinama iz oblasti sporta</t>
  </si>
  <si>
    <t>Izrada izmjena i dopuna provedbenih projekata iz nadležnosti ministarstva - studije izvodljivosti</t>
  </si>
  <si>
    <t>Povećanje priključne snage za mjerna mjesta</t>
  </si>
  <si>
    <t>Rješavanje stambenih pitanja mladih putem najma</t>
  </si>
  <si>
    <t>Projekat reciklaže i kampanja recikliraj otpad</t>
  </si>
  <si>
    <t>Uređenje i sadnja drveća na javnim površinama</t>
  </si>
  <si>
    <t>Nabavka opreme za KJKP</t>
  </si>
  <si>
    <t>Otkup zemljišta u svrhu proširenja gradskog groblja Vlakova</t>
  </si>
  <si>
    <t>Centar za upravljanje kvalitetom komunalnih usluga</t>
  </si>
  <si>
    <t>Čišćenje fasada od grafita i tagova</t>
  </si>
  <si>
    <t>Izgradnja inkluzivnih igrališta</t>
  </si>
  <si>
    <t>Idejni projekat, urbanistička dozvola, obnova Arboretuma - Šumarski fakultet</t>
  </si>
  <si>
    <t>Unos</t>
  </si>
  <si>
    <t>Preraspodjela interna</t>
  </si>
  <si>
    <t>Preraspodjela vladina</t>
  </si>
  <si>
    <t>Februar</t>
  </si>
  <si>
    <t>Mart</t>
  </si>
  <si>
    <t>April</t>
  </si>
  <si>
    <t>Maj</t>
  </si>
  <si>
    <t>Juni</t>
  </si>
  <si>
    <t>Juli</t>
  </si>
  <si>
    <t>Oktobar</t>
  </si>
  <si>
    <t>Novembar</t>
  </si>
  <si>
    <t>Decembar</t>
  </si>
  <si>
    <t>Ukupno ubačeno</t>
  </si>
  <si>
    <t>Ostatak</t>
  </si>
  <si>
    <t>Razgraničenje</t>
  </si>
  <si>
    <t>Januar</t>
  </si>
  <si>
    <t>Avgust</t>
  </si>
  <si>
    <t>Septembar</t>
  </si>
  <si>
    <t>Izvor 20             (vlastiti) RAZGRANIČENJE + TEKUĆA REZERVA+UNOS + PRERASPODJELA</t>
  </si>
  <si>
    <t>Izvor 40
(donacije) RAZGRANIČENJE + TEKUĆA REZERVA+UNOS + PRERASPODJELA</t>
  </si>
  <si>
    <t>Izvor 50     (transferi) RAZGRANIČENJE + TEKUĆA REZERVA+UNOS + PRERASPODJELA</t>
  </si>
  <si>
    <t>MBN001</t>
  </si>
  <si>
    <t>MBN002</t>
  </si>
  <si>
    <t>MBN003</t>
  </si>
  <si>
    <t>MAK004</t>
  </si>
  <si>
    <t>RAK005</t>
  </si>
  <si>
    <t>RAM001</t>
  </si>
  <si>
    <t>RAM002</t>
  </si>
  <si>
    <t>RAM003</t>
  </si>
  <si>
    <t>RAU002</t>
  </si>
  <si>
    <t>RAU003</t>
  </si>
  <si>
    <t>RAU004</t>
  </si>
  <si>
    <t>TAK004</t>
  </si>
  <si>
    <t>YAK006</t>
  </si>
  <si>
    <t>YAK007</t>
  </si>
  <si>
    <t>YAM002</t>
  </si>
  <si>
    <t>YAM003</t>
  </si>
  <si>
    <t>YAU045</t>
  </si>
  <si>
    <t>YAU049</t>
  </si>
  <si>
    <t>YAU050</t>
  </si>
  <si>
    <t>QBK074</t>
  </si>
  <si>
    <t>QBK075</t>
  </si>
  <si>
    <t>MAX004</t>
  </si>
  <si>
    <t>RAX018</t>
  </si>
  <si>
    <t>RAX019</t>
  </si>
  <si>
    <t>RAX020</t>
  </si>
  <si>
    <t>YAU046</t>
  </si>
  <si>
    <t>YAU047</t>
  </si>
  <si>
    <t>YAU048</t>
  </si>
  <si>
    <t>QBK072</t>
  </si>
  <si>
    <t>QBK073</t>
  </si>
  <si>
    <t>QBX003</t>
  </si>
  <si>
    <t>013</t>
  </si>
  <si>
    <t>014</t>
  </si>
  <si>
    <t>032</t>
  </si>
  <si>
    <t>033</t>
  </si>
  <si>
    <t>042</t>
  </si>
  <si>
    <t>043</t>
  </si>
  <si>
    <t>044</t>
  </si>
  <si>
    <t>049</t>
  </si>
  <si>
    <t>051</t>
  </si>
  <si>
    <t>052</t>
  </si>
  <si>
    <t>054</t>
  </si>
  <si>
    <t>055</t>
  </si>
  <si>
    <t>056</t>
  </si>
  <si>
    <t>061</t>
  </si>
  <si>
    <t>064</t>
  </si>
  <si>
    <t>081</t>
  </si>
  <si>
    <t>082</t>
  </si>
  <si>
    <t>091</t>
  </si>
  <si>
    <t>092</t>
  </si>
  <si>
    <t>094</t>
  </si>
  <si>
    <t>096</t>
  </si>
  <si>
    <t>097</t>
  </si>
  <si>
    <t>098</t>
  </si>
  <si>
    <t>101</t>
  </si>
  <si>
    <t>104</t>
  </si>
  <si>
    <t>107</t>
  </si>
  <si>
    <t>109</t>
  </si>
  <si>
    <t>Index 8/2</t>
  </si>
  <si>
    <t>RAS002</t>
  </si>
  <si>
    <t>MHK003</t>
  </si>
  <si>
    <t>MIU010</t>
  </si>
  <si>
    <t>Uređenje fasada</t>
  </si>
  <si>
    <t>106</t>
  </si>
  <si>
    <t>NAX014</t>
  </si>
  <si>
    <t>Izgradnja prihvatilištva za prosjake i skitnice</t>
  </si>
  <si>
    <t>NAU013</t>
  </si>
  <si>
    <t xml:space="preserve">Utopljavanje objakata koje koriste osobe u stanju socijalne potrebe u KS </t>
  </si>
  <si>
    <t>UAX015</t>
  </si>
  <si>
    <t>6141</t>
  </si>
  <si>
    <t>6147</t>
  </si>
  <si>
    <t>614000</t>
  </si>
  <si>
    <t>6143</t>
  </si>
  <si>
    <t>8211</t>
  </si>
  <si>
    <t xml:space="preserve">Nabavka zemljišta </t>
  </si>
  <si>
    <t>821100</t>
  </si>
  <si>
    <t>Nabavka zemljišza</t>
  </si>
  <si>
    <t>Nabavka zemljišta</t>
  </si>
  <si>
    <t>821400</t>
  </si>
  <si>
    <t>8214</t>
  </si>
  <si>
    <t>Nabavka ostalih stalnih sredstava</t>
  </si>
  <si>
    <t>8216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</si>
</sst>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10409]#,##0;\-#,##0"/>
  </numFmts>
  <fonts count="1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rgb="FF00B050"/>
        <bgColor rgb="FFD3D3D3"/>
      </patternFill>
    </fill>
    <fill>
      <patternFill patternType="solid">
        <fgColor theme="9" tint="-0.249977111117893"/>
        <bgColor rgb="FFD3D3D3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162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3" fillId="0" borderId="10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0" fontId="2" fillId="0" borderId="1" xfId="0" applyFont="1" applyBorder="1" applyAlignment="1">
      <alignment horizontal="right" vertical="top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0" fontId="0" fillId="0" borderId="0" xfId="0"/>
    <xf numFmtId="0" fontId="6" fillId="0" borderId="3" xfId="0" applyFont="1" applyBorder="1" applyAlignment="1">
      <alignment vertical="top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6" fillId="2" borderId="1" xfId="0" applyNumberFormat="1" applyFont="1" applyFill="1" applyBorder="1" applyAlignment="1">
      <alignment horizontal="right" vertical="top" wrapText="1" readingOrder="1"/>
    </xf>
    <xf numFmtId="164" fontId="5" fillId="0" borderId="1" xfId="0" applyNumberFormat="1" applyFont="1" applyBorder="1" applyAlignment="1">
      <alignment horizontal="right" vertical="top" wrapText="1" readingOrder="1"/>
    </xf>
    <xf numFmtId="0" fontId="6" fillId="0" borderId="1" xfId="0" applyFont="1" applyBorder="1" applyAlignment="1">
      <alignment vertical="top" wrapText="1" readingOrder="1"/>
    </xf>
    <xf numFmtId="0" fontId="5" fillId="0" borderId="9" xfId="0" applyFont="1" applyBorder="1" applyAlignment="1">
      <alignment horizontal="left"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164" fontId="6" fillId="0" borderId="10" xfId="0" applyNumberFormat="1" applyFont="1" applyBorder="1" applyAlignment="1">
      <alignment horizontal="right" vertical="top" wrapText="1" readingOrder="1"/>
    </xf>
    <xf numFmtId="0" fontId="6" fillId="0" borderId="10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165" fontId="6" fillId="2" borderId="1" xfId="0" applyNumberFormat="1" applyFont="1" applyFill="1" applyBorder="1" applyAlignment="1">
      <alignment horizontal="right" vertical="top" wrapText="1" readingOrder="1"/>
    </xf>
    <xf numFmtId="165" fontId="5" fillId="0" borderId="1" xfId="0" applyNumberFormat="1" applyFont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horizontal="center" vertical="top" wrapText="1" readingOrder="1"/>
    </xf>
    <xf numFmtId="0" fontId="6" fillId="3" borderId="1" xfId="0" applyFont="1" applyFill="1" applyBorder="1" applyAlignment="1">
      <alignment vertical="top" wrapText="1" readingOrder="1"/>
    </xf>
    <xf numFmtId="165" fontId="6" fillId="0" borderId="1" xfId="0" applyNumberFormat="1" applyFont="1" applyBorder="1" applyAlignment="1">
      <alignment horizontal="right" vertical="top" wrapText="1" readingOrder="1"/>
    </xf>
    <xf numFmtId="165" fontId="6" fillId="0" borderId="10" xfId="0" applyNumberFormat="1" applyFont="1" applyBorder="1" applyAlignment="1">
      <alignment horizontal="right" vertical="top" wrapText="1" readingOrder="1"/>
    </xf>
    <xf numFmtId="0" fontId="8" fillId="2" borderId="2" xfId="0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vertical="top" wrapText="1" readingOrder="1"/>
    </xf>
    <xf numFmtId="0" fontId="9" fillId="0" borderId="0" xfId="0" applyFont="1"/>
    <xf numFmtId="0" fontId="10" fillId="0" borderId="3" xfId="0" applyFont="1" applyBorder="1" applyAlignment="1">
      <alignment vertical="top" wrapText="1" readingOrder="1"/>
    </xf>
    <xf numFmtId="49" fontId="10" fillId="0" borderId="3" xfId="0" applyNumberFormat="1" applyFont="1" applyBorder="1" applyAlignment="1">
      <alignment vertical="top" wrapText="1" readingOrder="1"/>
    </xf>
    <xf numFmtId="49" fontId="10" fillId="0" borderId="4" xfId="0" applyNumberFormat="1" applyFont="1" applyBorder="1" applyAlignment="1">
      <alignment vertical="top" wrapText="1" readingOrder="1"/>
    </xf>
    <xf numFmtId="0" fontId="10" fillId="0" borderId="6" xfId="0" applyFont="1" applyBorder="1" applyAlignment="1">
      <alignment horizontal="center" vertical="center" wrapText="1" readingOrder="1"/>
    </xf>
    <xf numFmtId="0" fontId="10" fillId="0" borderId="7" xfId="0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49" fontId="5" fillId="0" borderId="1" xfId="0" applyNumberFormat="1" applyFont="1" applyBorder="1" applyAlignment="1">
      <alignment horizontal="center" vertical="top" wrapText="1" readingOrder="1"/>
    </xf>
    <xf numFmtId="49" fontId="10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vertical="top" wrapText="1" readingOrder="1"/>
    </xf>
    <xf numFmtId="49" fontId="8" fillId="0" borderId="1" xfId="0" applyNumberFormat="1" applyFont="1" applyBorder="1" applyAlignment="1">
      <alignment horizontal="center" vertical="top" wrapText="1" readingOrder="1"/>
    </xf>
    <xf numFmtId="49" fontId="8" fillId="0" borderId="1" xfId="0" applyNumberFormat="1" applyFont="1" applyBorder="1" applyAlignment="1">
      <alignment vertical="top" wrapText="1" readingOrder="1"/>
    </xf>
    <xf numFmtId="0" fontId="8" fillId="2" borderId="1" xfId="0" applyFont="1" applyFill="1" applyBorder="1" applyAlignment="1">
      <alignment vertical="top" wrapText="1" readingOrder="1"/>
    </xf>
    <xf numFmtId="165" fontId="10" fillId="2" borderId="1" xfId="0" applyNumberFormat="1" applyFont="1" applyFill="1" applyBorder="1" applyAlignment="1">
      <alignment horizontal="right"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horizontal="center" vertical="top" wrapText="1" readingOrder="1"/>
    </xf>
    <xf numFmtId="49" fontId="6" fillId="3" borderId="1" xfId="0" applyNumberFormat="1" applyFont="1" applyFill="1" applyBorder="1" applyAlignment="1">
      <alignment horizontal="center" vertical="top" wrapText="1" readingOrder="1"/>
    </xf>
    <xf numFmtId="49" fontId="10" fillId="3" borderId="1" xfId="0" applyNumberFormat="1" applyFont="1" applyFill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vertical="top" wrapText="1" readingOrder="1"/>
    </xf>
    <xf numFmtId="165" fontId="10" fillId="3" borderId="1" xfId="0" applyNumberFormat="1" applyFont="1" applyFill="1" applyBorder="1" applyAlignment="1">
      <alignment horizontal="right" vertical="top" wrapText="1" readingOrder="1"/>
    </xf>
    <xf numFmtId="0" fontId="9" fillId="3" borderId="0" xfId="0" applyFont="1" applyFill="1"/>
    <xf numFmtId="0" fontId="10" fillId="0" borderId="1" xfId="0" applyFont="1" applyBorder="1" applyAlignment="1">
      <alignment vertical="top" wrapText="1" readingOrder="1"/>
    </xf>
    <xf numFmtId="165" fontId="8" fillId="0" borderId="1" xfId="0" applyNumberFormat="1" applyFont="1" applyBorder="1" applyAlignment="1">
      <alignment horizontal="right" vertical="top" wrapText="1" readingOrder="1"/>
    </xf>
    <xf numFmtId="165" fontId="10" fillId="0" borderId="1" xfId="0" applyNumberFormat="1" applyFont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vertical="top" wrapText="1" readingOrder="1"/>
    </xf>
    <xf numFmtId="0" fontId="8" fillId="0" borderId="9" xfId="0" applyFont="1" applyBorder="1" applyAlignment="1">
      <alignment horizontal="left" vertical="top" wrapText="1" readingOrder="1"/>
    </xf>
    <xf numFmtId="0" fontId="10" fillId="0" borderId="10" xfId="0" applyFont="1" applyBorder="1" applyAlignment="1">
      <alignment horizontal="left" vertical="top" wrapText="1" readingOrder="1"/>
    </xf>
    <xf numFmtId="165" fontId="10" fillId="0" borderId="10" xfId="0" applyNumberFormat="1" applyFont="1" applyBorder="1" applyAlignment="1">
      <alignment horizontal="right" vertical="top" wrapText="1" readingOrder="1"/>
    </xf>
    <xf numFmtId="0" fontId="10" fillId="0" borderId="10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2" fillId="0" borderId="0" xfId="0" applyFont="1"/>
    <xf numFmtId="49" fontId="10" fillId="0" borderId="5" xfId="0" applyNumberFormat="1" applyFont="1" applyBorder="1" applyAlignment="1">
      <alignment vertical="top" wrapText="1" readingOrder="1"/>
    </xf>
    <xf numFmtId="0" fontId="13" fillId="0" borderId="1" xfId="0" applyFont="1" applyBorder="1" applyAlignment="1">
      <alignment vertical="top" wrapText="1" readingOrder="1"/>
    </xf>
    <xf numFmtId="0" fontId="1" fillId="4" borderId="0" xfId="0" applyFont="1" applyFill="1"/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0" fontId="13" fillId="3" borderId="1" xfId="0" applyFont="1" applyFill="1" applyBorder="1" applyAlignment="1">
      <alignment vertical="top" wrapText="1" readingOrder="1"/>
    </xf>
    <xf numFmtId="0" fontId="2" fillId="6" borderId="2" xfId="0" applyFont="1" applyFill="1" applyBorder="1" applyAlignment="1">
      <alignment horizontal="center" vertical="center" wrapText="1" readingOrder="1"/>
    </xf>
    <xf numFmtId="0" fontId="2" fillId="7" borderId="2" xfId="0" applyFont="1" applyFill="1" applyBorder="1" applyAlignment="1">
      <alignment horizontal="center" vertical="center" wrapText="1" readingOrder="1"/>
    </xf>
    <xf numFmtId="0" fontId="2" fillId="8" borderId="2" xfId="0" applyFont="1" applyFill="1" applyBorder="1" applyAlignment="1">
      <alignment horizontal="center" vertical="center" wrapText="1" readingOrder="1"/>
    </xf>
    <xf numFmtId="0" fontId="10" fillId="5" borderId="1" xfId="0" applyFont="1" applyFill="1" applyBorder="1" applyAlignment="1">
      <alignment horizontal="center" vertical="top" wrapText="1" readingOrder="1"/>
    </xf>
    <xf numFmtId="49" fontId="6" fillId="5" borderId="1" xfId="0" applyNumberFormat="1" applyFont="1" applyFill="1" applyBorder="1" applyAlignment="1">
      <alignment horizontal="center" vertical="top" wrapText="1" readingOrder="1"/>
    </xf>
    <xf numFmtId="49" fontId="10" fillId="5" borderId="1" xfId="0" applyNumberFormat="1" applyFont="1" applyFill="1" applyBorder="1" applyAlignment="1">
      <alignment horizontal="center" vertical="top" wrapText="1" readingOrder="1"/>
    </xf>
    <xf numFmtId="0" fontId="10" fillId="5" borderId="1" xfId="0" applyFont="1" applyFill="1" applyBorder="1" applyAlignment="1">
      <alignment vertical="top" wrapText="1" readingOrder="1"/>
    </xf>
    <xf numFmtId="165" fontId="10" fillId="5" borderId="1" xfId="0" applyNumberFormat="1" applyFont="1" applyFill="1" applyBorder="1" applyAlignment="1">
      <alignment horizontal="right" vertical="top" wrapText="1" readingOrder="1"/>
    </xf>
    <xf numFmtId="0" fontId="9" fillId="5" borderId="0" xfId="0" applyFont="1" applyFill="1"/>
    <xf numFmtId="49" fontId="3" fillId="0" borderId="1" xfId="0" applyNumberFormat="1" applyFont="1" applyBorder="1" applyAlignment="1">
      <alignment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49" fontId="1" fillId="0" borderId="0" xfId="0" applyNumberFormat="1" applyFont="1"/>
    <xf numFmtId="49" fontId="2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2" fillId="2" borderId="2" xfId="0" applyNumberFormat="1" applyFont="1" applyFill="1" applyBorder="1" applyAlignment="1">
      <alignment vertical="top" wrapText="1" readingOrder="1"/>
    </xf>
    <xf numFmtId="49" fontId="3" fillId="0" borderId="4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center" vertical="top" wrapText="1" readingOrder="1"/>
    </xf>
    <xf numFmtId="49" fontId="5" fillId="2" borderId="2" xfId="0" applyNumberFormat="1" applyFont="1" applyFill="1" applyBorder="1" applyAlignment="1">
      <alignment vertical="top" wrapText="1" readingOrder="1"/>
    </xf>
    <xf numFmtId="49" fontId="6" fillId="0" borderId="4" xfId="0" applyNumberFormat="1" applyFont="1" applyBorder="1" applyAlignment="1">
      <alignment vertical="top" wrapText="1" readingOrder="1"/>
    </xf>
    <xf numFmtId="49" fontId="5" fillId="0" borderId="1" xfId="0" applyNumberFormat="1" applyFont="1" applyBorder="1" applyAlignment="1">
      <alignment vertical="top" wrapText="1" readingOrder="1"/>
    </xf>
    <xf numFmtId="49" fontId="6" fillId="0" borderId="1" xfId="0" applyNumberFormat="1" applyFont="1" applyBorder="1" applyAlignment="1">
      <alignment vertical="top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2" fillId="2" borderId="2" xfId="0" applyNumberFormat="1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right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5" fillId="2" borderId="2" xfId="0" applyNumberFormat="1" applyFont="1" applyFill="1" applyBorder="1" applyAlignment="1">
      <alignment horizontal="center" vertical="center" wrapText="1" readingOrder="1"/>
    </xf>
    <xf numFmtId="49" fontId="6" fillId="0" borderId="1" xfId="0" applyNumberFormat="1" applyFont="1" applyBorder="1" applyAlignment="1">
      <alignment horizontal="right" vertical="top" wrapText="1" readingOrder="1"/>
    </xf>
    <xf numFmtId="49" fontId="6" fillId="3" borderId="1" xfId="0" applyNumberFormat="1" applyFont="1" applyFill="1" applyBorder="1" applyAlignment="1">
      <alignment horizontal="right" vertical="top" wrapText="1" readingOrder="1"/>
    </xf>
    <xf numFmtId="49" fontId="10" fillId="3" borderId="1" xfId="0" applyNumberFormat="1" applyFont="1" applyFill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horizontal="right" vertical="top" wrapText="1" readingOrder="1"/>
    </xf>
    <xf numFmtId="49" fontId="10" fillId="5" borderId="1" xfId="0" applyNumberFormat="1" applyFont="1" applyFill="1" applyBorder="1" applyAlignment="1">
      <alignment horizontal="right"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165" fontId="3" fillId="2" borderId="1" xfId="0" applyNumberFormat="1" applyFont="1" applyFill="1" applyBorder="1" applyAlignment="1">
      <alignment horizontal="right" vertical="top" wrapText="1" readingOrder="1"/>
    </xf>
    <xf numFmtId="165" fontId="2" fillId="0" borderId="1" xfId="0" applyNumberFormat="1" applyFont="1" applyBorder="1" applyAlignment="1">
      <alignment horizontal="right"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5" fontId="3" fillId="0" borderId="10" xfId="0" applyNumberFormat="1" applyFont="1" applyBorder="1" applyAlignment="1">
      <alignment horizontal="right" vertical="top" wrapText="1" readingOrder="1"/>
    </xf>
    <xf numFmtId="165" fontId="3" fillId="3" borderId="1" xfId="0" applyNumberFormat="1" applyFont="1" applyFill="1" applyBorder="1" applyAlignment="1">
      <alignment horizontal="right" vertical="top" wrapText="1" readingOrder="1"/>
    </xf>
    <xf numFmtId="0" fontId="3" fillId="0" borderId="1" xfId="0" applyFont="1" applyBorder="1" applyAlignment="1">
      <alignment horizontal="left" vertical="top" wrapText="1" readingOrder="1"/>
    </xf>
    <xf numFmtId="49" fontId="2" fillId="0" borderId="1" xfId="0" applyNumberFormat="1" applyFont="1" applyBorder="1" applyAlignment="1">
      <alignment horizontal="right" vertical="top" wrapText="1" readingOrder="1"/>
    </xf>
    <xf numFmtId="0" fontId="1" fillId="0" borderId="0" xfId="0" applyFont="1" applyAlignment="1">
      <alignment horizontal="right"/>
    </xf>
    <xf numFmtId="49" fontId="3" fillId="0" borderId="1" xfId="0" applyNumberFormat="1" applyFont="1" applyBorder="1" applyAlignment="1">
      <alignment horizontal="left" vertical="top" wrapText="1" readingOrder="1"/>
    </xf>
    <xf numFmtId="0" fontId="3" fillId="0" borderId="12" xfId="0" applyFont="1" applyBorder="1" applyAlignment="1">
      <alignment vertical="top" wrapText="1" readingOrder="1"/>
    </xf>
    <xf numFmtId="0" fontId="3" fillId="0" borderId="8" xfId="0" applyFont="1" applyBorder="1" applyAlignment="1">
      <alignment vertical="top" wrapText="1" readingOrder="1"/>
    </xf>
    <xf numFmtId="0" fontId="3" fillId="0" borderId="11" xfId="0" applyFont="1" applyBorder="1" applyAlignment="1">
      <alignment vertical="top" wrapText="1" readingOrder="1"/>
    </xf>
    <xf numFmtId="49" fontId="3" fillId="0" borderId="12" xfId="0" applyNumberFormat="1" applyFont="1" applyBorder="1" applyAlignment="1">
      <alignment vertical="top" wrapText="1" readingOrder="1"/>
    </xf>
    <xf numFmtId="49" fontId="3" fillId="0" borderId="8" xfId="0" applyNumberFormat="1" applyFont="1" applyBorder="1" applyAlignment="1">
      <alignment vertical="top" wrapText="1" readingOrder="1"/>
    </xf>
    <xf numFmtId="49" fontId="3" fillId="0" borderId="11" xfId="0" applyNumberFormat="1" applyFont="1" applyBorder="1" applyAlignment="1">
      <alignment vertical="top" wrapText="1" readingOrder="1"/>
    </xf>
    <xf numFmtId="0" fontId="3" fillId="0" borderId="13" xfId="0" applyFont="1" applyBorder="1" applyAlignment="1">
      <alignment vertical="top" wrapText="1" readingOrder="1"/>
    </xf>
    <xf numFmtId="0" fontId="3" fillId="0" borderId="14" xfId="0" applyFont="1" applyBorder="1" applyAlignment="1">
      <alignment vertical="top" wrapText="1" readingOrder="1"/>
    </xf>
    <xf numFmtId="0" fontId="3" fillId="0" borderId="15" xfId="0" applyFont="1" applyBorder="1" applyAlignment="1">
      <alignment vertical="top" wrapText="1" readingOrder="1"/>
    </xf>
    <xf numFmtId="49" fontId="6" fillId="0" borderId="12" xfId="0" applyNumberFormat="1" applyFont="1" applyBorder="1" applyAlignment="1">
      <alignment vertical="top" wrapText="1" readingOrder="1"/>
    </xf>
    <xf numFmtId="49" fontId="6" fillId="0" borderId="8" xfId="0" applyNumberFormat="1" applyFont="1" applyBorder="1" applyAlignment="1">
      <alignment vertical="top" wrapText="1" readingOrder="1"/>
    </xf>
    <xf numFmtId="49" fontId="6" fillId="0" borderId="11" xfId="0" applyNumberFormat="1" applyFont="1" applyBorder="1" applyAlignment="1">
      <alignment vertical="top" wrapText="1" readingOrder="1"/>
    </xf>
    <xf numFmtId="0" fontId="6" fillId="0" borderId="13" xfId="0" applyFont="1" applyBorder="1" applyAlignment="1">
      <alignment vertical="top" wrapText="1" readingOrder="1"/>
    </xf>
    <xf numFmtId="0" fontId="6" fillId="0" borderId="14" xfId="0" applyFont="1" applyBorder="1" applyAlignment="1">
      <alignment vertical="top" wrapText="1" readingOrder="1"/>
    </xf>
    <xf numFmtId="0" fontId="6" fillId="0" borderId="15" xfId="0" applyFont="1" applyBorder="1" applyAlignment="1">
      <alignment vertical="top" wrapText="1" readingOrder="1"/>
    </xf>
    <xf numFmtId="0" fontId="10" fillId="0" borderId="12" xfId="0" applyFont="1" applyBorder="1" applyAlignment="1">
      <alignment vertical="top" wrapText="1" readingOrder="1"/>
    </xf>
    <xf numFmtId="0" fontId="10" fillId="0" borderId="8" xfId="0" applyFont="1" applyBorder="1" applyAlignment="1">
      <alignment vertical="top" wrapText="1" readingOrder="1"/>
    </xf>
    <xf numFmtId="0" fontId="10" fillId="0" borderId="11" xfId="0" applyFont="1" applyBorder="1" applyAlignment="1">
      <alignment vertical="top" wrapText="1" readingOrder="1"/>
    </xf>
    <xf numFmtId="49" fontId="10" fillId="0" borderId="12" xfId="0" applyNumberFormat="1" applyFont="1" applyBorder="1" applyAlignment="1">
      <alignment vertical="top" wrapText="1" readingOrder="1"/>
    </xf>
    <xf numFmtId="49" fontId="10" fillId="0" borderId="8" xfId="0" applyNumberFormat="1" applyFont="1" applyBorder="1" applyAlignment="1">
      <alignment vertical="top" wrapText="1" readingOrder="1"/>
    </xf>
    <xf numFmtId="49" fontId="10" fillId="0" borderId="11" xfId="0" applyNumberFormat="1" applyFont="1" applyBorder="1" applyAlignment="1">
      <alignment vertical="top" wrapText="1" readingOrder="1"/>
    </xf>
    <xf numFmtId="0" fontId="10" fillId="0" borderId="13" xfId="0" applyFont="1" applyBorder="1" applyAlignment="1">
      <alignment vertical="top" wrapText="1" readingOrder="1"/>
    </xf>
    <xf numFmtId="0" fontId="10" fillId="0" borderId="14" xfId="0" applyFont="1" applyBorder="1" applyAlignment="1">
      <alignment vertical="top" wrapText="1" readingOrder="1"/>
    </xf>
    <xf numFmtId="0" fontId="10" fillId="0" borderId="15" xfId="0" applyFont="1" applyBorder="1" applyAlignment="1">
      <alignment vertical="top" wrapText="1" readingOrder="1"/>
    </xf>
    <xf numFmtId="0" fontId="3" fillId="0" borderId="16" xfId="0" applyFont="1" applyBorder="1" applyAlignment="1">
      <alignment vertical="top" wrapText="1" readingOrder="1"/>
    </xf>
    <xf numFmtId="49" fontId="3" fillId="0" borderId="16" xfId="0" applyNumberFormat="1" applyFont="1" applyBorder="1" applyAlignment="1">
      <alignment vertical="top" wrapText="1" readingOrder="1"/>
    </xf>
    <xf numFmtId="0" fontId="3" fillId="0" borderId="17" xfId="0" applyFont="1" applyBorder="1" applyAlignment="1">
      <alignment vertical="top" wrapText="1" readingOrder="1"/>
    </xf>
    <xf numFmtId="0" fontId="6" fillId="0" borderId="12" xfId="0" applyFont="1" applyBorder="1" applyAlignment="1">
      <alignment vertical="top" wrapText="1" readingOrder="1"/>
    </xf>
    <xf numFmtId="0" fontId="6" fillId="0" borderId="8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User" id="{32F12A18-34D2-4E25-A441-318CF146ABCB}" userId="User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T6947" dT="2024-02-27T08:01:27.08" personId="{32F12A18-34D2-4E25-A441-318CF146ABCB}" id="{120EAEC8-AA49-407C-9F0F-E5B90E8C636A}">
    <text xml:space="preserve">Odobreni iznos po operativnom jan-mart 150.000 KM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T4758"/>
  <sheetViews>
    <sheetView showGridLines="0" tabSelected="1" view="pageBreakPreview" zoomScaleNormal="100" zoomScaleSheetLayoutView="100" workbookViewId="0">
      <pane xSplit="8" topLeftCell="I1" activePane="topRight" state="frozen"/>
      <selection activeCell="A9840" sqref="A9840"/>
      <selection pane="topRight" activeCell="AM1" sqref="AM1"/>
    </sheetView>
  </sheetViews>
  <sheetFormatPr defaultRowHeight="15" x14ac:dyDescent="0.25"/>
  <cols>
    <col min="1" max="1" width="3.7109375" customWidth="1"/>
    <col min="2" max="2" width="5.42578125" customWidth="1"/>
    <col min="3" max="3" width="4.5703125" customWidth="1"/>
    <col min="4" max="4" width="9.28515625" style="100" customWidth="1"/>
    <col min="5" max="5" width="7.5703125" style="100" customWidth="1"/>
    <col min="6" max="6" width="8.7109375" style="100" customWidth="1"/>
    <col min="7" max="7" width="7.140625" customWidth="1"/>
    <col min="8" max="8" width="30.7109375" customWidth="1"/>
    <col min="9" max="9" width="9.5703125" customWidth="1"/>
    <col min="10" max="10" width="10.7109375" customWidth="1"/>
    <col min="11" max="12" width="9.5703125" customWidth="1"/>
    <col min="13" max="13" width="10.42578125" customWidth="1"/>
    <col min="14" max="14" width="9.5703125" customWidth="1"/>
    <col min="15" max="15" width="12.28515625" customWidth="1"/>
    <col min="16" max="17" width="9.5703125" hidden="1" customWidth="1"/>
    <col min="18" max="18" width="9.5703125" customWidth="1"/>
    <col min="19" max="27" width="9.5703125" hidden="1" customWidth="1"/>
    <col min="28" max="30" width="9.5703125" customWidth="1"/>
    <col min="31" max="31" width="11.85546875" customWidth="1"/>
    <col min="32" max="33" width="9.5703125" customWidth="1"/>
    <col min="34" max="34" width="10.5703125" customWidth="1"/>
    <col min="35" max="35" width="9.5703125" customWidth="1"/>
    <col min="36" max="36" width="9.7109375" customWidth="1"/>
    <col min="37" max="38" width="9.5703125" hidden="1" customWidth="1"/>
    <col min="39" max="39" width="9.5703125" customWidth="1"/>
    <col min="40" max="48" width="9.5703125" hidden="1" customWidth="1"/>
    <col min="49" max="51" width="9.5703125" customWidth="1"/>
    <col min="52" max="52" width="11.5703125" customWidth="1"/>
    <col min="53" max="54" width="9.5703125" customWidth="1"/>
    <col min="55" max="55" width="10.42578125" customWidth="1"/>
    <col min="56" max="57" width="9.5703125" customWidth="1"/>
    <col min="58" max="59" width="9.5703125" hidden="1" customWidth="1"/>
    <col min="60" max="60" width="9.5703125" customWidth="1"/>
    <col min="61" max="69" width="9.5703125" hidden="1" customWidth="1"/>
    <col min="70" max="70" width="9.5703125" customWidth="1"/>
    <col min="71" max="71" width="9.140625" customWidth="1"/>
    <col min="72" max="72" width="6.5703125" hidden="1" customWidth="1"/>
    <col min="73" max="73" width="9.140625" customWidth="1"/>
  </cols>
  <sheetData>
    <row r="1" spans="1:72" ht="15.75" thickBot="1" x14ac:dyDescent="0.3">
      <c r="A1" s="13" t="s">
        <v>0</v>
      </c>
      <c r="B1" s="13" t="s">
        <v>0</v>
      </c>
      <c r="C1" s="13" t="s">
        <v>0</v>
      </c>
      <c r="D1" s="98" t="s">
        <v>0</v>
      </c>
      <c r="E1" s="98" t="s">
        <v>0</v>
      </c>
      <c r="F1" s="98" t="s">
        <v>0</v>
      </c>
      <c r="G1" s="13" t="s">
        <v>0</v>
      </c>
      <c r="H1" s="20" t="s">
        <v>0</v>
      </c>
      <c r="I1" s="21" t="s">
        <v>0</v>
      </c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>
        <v>0</v>
      </c>
      <c r="AC1" s="21">
        <v>0</v>
      </c>
      <c r="AD1" s="21" t="s">
        <v>0</v>
      </c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>
        <v>0</v>
      </c>
      <c r="AX1" s="21">
        <v>0</v>
      </c>
      <c r="AY1" s="21" t="s">
        <v>0</v>
      </c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>
        <v>0</v>
      </c>
      <c r="BS1" s="21">
        <v>0</v>
      </c>
      <c r="BT1" s="21"/>
    </row>
    <row r="2" spans="1:72" s="25" customFormat="1" ht="69.75" customHeight="1" thickBot="1" x14ac:dyDescent="0.3">
      <c r="A2" s="24" t="s">
        <v>2</v>
      </c>
      <c r="B2" s="24" t="s">
        <v>3</v>
      </c>
      <c r="C2" s="24" t="s">
        <v>4</v>
      </c>
      <c r="D2" s="107" t="s">
        <v>0</v>
      </c>
      <c r="E2" s="115" t="s">
        <v>5</v>
      </c>
      <c r="F2" s="115" t="s">
        <v>6</v>
      </c>
      <c r="G2" s="24" t="s">
        <v>7</v>
      </c>
      <c r="H2" s="24" t="s">
        <v>8</v>
      </c>
      <c r="I2" s="89" t="s">
        <v>9</v>
      </c>
      <c r="J2" s="89" t="s">
        <v>1606</v>
      </c>
      <c r="K2" s="89" t="s">
        <v>1534</v>
      </c>
      <c r="L2" s="89" t="s">
        <v>1592</v>
      </c>
      <c r="M2" s="89" t="s">
        <v>1593</v>
      </c>
      <c r="N2" s="89" t="s">
        <v>1594</v>
      </c>
      <c r="O2" s="89" t="s">
        <v>1610</v>
      </c>
      <c r="P2" s="89" t="s">
        <v>1607</v>
      </c>
      <c r="Q2" s="89" t="s">
        <v>1595</v>
      </c>
      <c r="R2" s="89" t="s">
        <v>1596</v>
      </c>
      <c r="S2" s="89" t="s">
        <v>1597</v>
      </c>
      <c r="T2" s="89" t="s">
        <v>1598</v>
      </c>
      <c r="U2" s="89" t="s">
        <v>1599</v>
      </c>
      <c r="V2" s="89" t="s">
        <v>1600</v>
      </c>
      <c r="W2" s="89" t="s">
        <v>1608</v>
      </c>
      <c r="X2" s="89" t="s">
        <v>1609</v>
      </c>
      <c r="Y2" s="89" t="s">
        <v>1601</v>
      </c>
      <c r="Z2" s="89" t="s">
        <v>1602</v>
      </c>
      <c r="AA2" s="89" t="s">
        <v>1603</v>
      </c>
      <c r="AB2" s="89" t="s">
        <v>1604</v>
      </c>
      <c r="AC2" s="89" t="s">
        <v>1605</v>
      </c>
      <c r="AD2" s="90" t="s">
        <v>10</v>
      </c>
      <c r="AE2" s="90" t="s">
        <v>1606</v>
      </c>
      <c r="AF2" s="90" t="s">
        <v>1534</v>
      </c>
      <c r="AG2" s="90" t="s">
        <v>1592</v>
      </c>
      <c r="AH2" s="90" t="s">
        <v>1593</v>
      </c>
      <c r="AI2" s="90" t="s">
        <v>1594</v>
      </c>
      <c r="AJ2" s="90" t="s">
        <v>1611</v>
      </c>
      <c r="AK2" s="90" t="s">
        <v>1607</v>
      </c>
      <c r="AL2" s="90" t="s">
        <v>1595</v>
      </c>
      <c r="AM2" s="90" t="s">
        <v>1596</v>
      </c>
      <c r="AN2" s="90" t="s">
        <v>1597</v>
      </c>
      <c r="AO2" s="90" t="s">
        <v>1598</v>
      </c>
      <c r="AP2" s="90" t="s">
        <v>1599</v>
      </c>
      <c r="AQ2" s="90" t="s">
        <v>1600</v>
      </c>
      <c r="AR2" s="90" t="s">
        <v>1608</v>
      </c>
      <c r="AS2" s="90" t="s">
        <v>1609</v>
      </c>
      <c r="AT2" s="90" t="s">
        <v>1601</v>
      </c>
      <c r="AU2" s="90" t="s">
        <v>1602</v>
      </c>
      <c r="AV2" s="90" t="s">
        <v>1603</v>
      </c>
      <c r="AW2" s="90" t="s">
        <v>1604</v>
      </c>
      <c r="AX2" s="90" t="s">
        <v>1605</v>
      </c>
      <c r="AY2" s="91" t="s">
        <v>11</v>
      </c>
      <c r="AZ2" s="91" t="s">
        <v>1606</v>
      </c>
      <c r="BA2" s="91" t="s">
        <v>1534</v>
      </c>
      <c r="BB2" s="91" t="s">
        <v>1592</v>
      </c>
      <c r="BC2" s="91" t="s">
        <v>1593</v>
      </c>
      <c r="BD2" s="91" t="s">
        <v>1594</v>
      </c>
      <c r="BE2" s="91" t="s">
        <v>1612</v>
      </c>
      <c r="BF2" s="91" t="s">
        <v>1607</v>
      </c>
      <c r="BG2" s="91" t="s">
        <v>1595</v>
      </c>
      <c r="BH2" s="91" t="s">
        <v>1596</v>
      </c>
      <c r="BI2" s="91" t="s">
        <v>1597</v>
      </c>
      <c r="BJ2" s="91" t="s">
        <v>1598</v>
      </c>
      <c r="BK2" s="91" t="s">
        <v>1599</v>
      </c>
      <c r="BL2" s="91" t="s">
        <v>1600</v>
      </c>
      <c r="BM2" s="91" t="s">
        <v>1608</v>
      </c>
      <c r="BN2" s="91" t="s">
        <v>1609</v>
      </c>
      <c r="BO2" s="91" t="s">
        <v>1601</v>
      </c>
      <c r="BP2" s="91" t="s">
        <v>1602</v>
      </c>
      <c r="BQ2" s="91" t="s">
        <v>1603</v>
      </c>
      <c r="BR2" s="91" t="s">
        <v>1604</v>
      </c>
      <c r="BS2" s="91" t="s">
        <v>1605</v>
      </c>
      <c r="BT2" s="5" t="s">
        <v>1671</v>
      </c>
    </row>
    <row r="3" spans="1:72" s="25" customFormat="1" x14ac:dyDescent="0.25">
      <c r="A3" s="26" t="s">
        <v>0</v>
      </c>
      <c r="B3" s="26" t="s">
        <v>0</v>
      </c>
      <c r="C3" s="26" t="s">
        <v>0</v>
      </c>
      <c r="D3" s="108" t="s">
        <v>0</v>
      </c>
      <c r="E3" s="108" t="s">
        <v>0</v>
      </c>
      <c r="F3" s="122" t="s">
        <v>0</v>
      </c>
      <c r="G3" s="27" t="s">
        <v>0</v>
      </c>
      <c r="H3" s="28" t="s">
        <v>0</v>
      </c>
      <c r="I3" s="9">
        <v>1</v>
      </c>
      <c r="J3" s="9">
        <v>2</v>
      </c>
      <c r="K3" s="9">
        <v>3</v>
      </c>
      <c r="L3" s="9">
        <v>4</v>
      </c>
      <c r="M3" s="9">
        <v>5</v>
      </c>
      <c r="N3" s="9">
        <v>6</v>
      </c>
      <c r="O3" s="9">
        <v>7</v>
      </c>
      <c r="P3" s="9">
        <v>8</v>
      </c>
      <c r="Q3" s="9">
        <v>9</v>
      </c>
      <c r="R3" s="9">
        <v>10</v>
      </c>
      <c r="S3" s="9">
        <v>11</v>
      </c>
      <c r="T3" s="9">
        <v>12</v>
      </c>
      <c r="U3" s="9">
        <v>13</v>
      </c>
      <c r="V3" s="9">
        <v>14</v>
      </c>
      <c r="W3" s="9">
        <v>15</v>
      </c>
      <c r="X3" s="9">
        <v>16</v>
      </c>
      <c r="Y3" s="9">
        <v>17</v>
      </c>
      <c r="Z3" s="9">
        <v>18</v>
      </c>
      <c r="AA3" s="9">
        <v>19</v>
      </c>
      <c r="AB3" s="9">
        <v>20</v>
      </c>
      <c r="AC3" s="9">
        <v>21</v>
      </c>
      <c r="AD3" s="9">
        <v>1</v>
      </c>
      <c r="AE3" s="9">
        <v>2</v>
      </c>
      <c r="AF3" s="9">
        <v>3</v>
      </c>
      <c r="AG3" s="9">
        <v>4</v>
      </c>
      <c r="AH3" s="9">
        <v>5</v>
      </c>
      <c r="AI3" s="9">
        <v>6</v>
      </c>
      <c r="AJ3" s="9">
        <v>7</v>
      </c>
      <c r="AK3" s="9">
        <v>8</v>
      </c>
      <c r="AL3" s="9">
        <v>9</v>
      </c>
      <c r="AM3" s="9">
        <v>10</v>
      </c>
      <c r="AN3" s="9">
        <v>11</v>
      </c>
      <c r="AO3" s="9">
        <v>12</v>
      </c>
      <c r="AP3" s="9">
        <v>13</v>
      </c>
      <c r="AQ3" s="9">
        <v>14</v>
      </c>
      <c r="AR3" s="9">
        <v>15</v>
      </c>
      <c r="AS3" s="9">
        <v>16</v>
      </c>
      <c r="AT3" s="9">
        <v>17</v>
      </c>
      <c r="AU3" s="9">
        <v>18</v>
      </c>
      <c r="AV3" s="9">
        <v>19</v>
      </c>
      <c r="AW3" s="9">
        <v>20</v>
      </c>
      <c r="AX3" s="9">
        <v>21</v>
      </c>
      <c r="AY3" s="9">
        <v>1</v>
      </c>
      <c r="AZ3" s="9">
        <v>2</v>
      </c>
      <c r="BA3" s="9">
        <v>3</v>
      </c>
      <c r="BB3" s="9">
        <v>4</v>
      </c>
      <c r="BC3" s="9">
        <v>5</v>
      </c>
      <c r="BD3" s="9">
        <v>6</v>
      </c>
      <c r="BE3" s="9">
        <v>7</v>
      </c>
      <c r="BF3" s="9">
        <v>8</v>
      </c>
      <c r="BG3" s="9">
        <v>9</v>
      </c>
      <c r="BH3" s="9">
        <v>10</v>
      </c>
      <c r="BI3" s="9">
        <v>11</v>
      </c>
      <c r="BJ3" s="9">
        <v>12</v>
      </c>
      <c r="BK3" s="9">
        <v>13</v>
      </c>
      <c r="BL3" s="9">
        <v>14</v>
      </c>
      <c r="BM3" s="9">
        <v>15</v>
      </c>
      <c r="BN3" s="9">
        <v>16</v>
      </c>
      <c r="BO3" s="9">
        <v>17</v>
      </c>
      <c r="BP3" s="9">
        <v>18</v>
      </c>
      <c r="BQ3" s="9">
        <v>19</v>
      </c>
      <c r="BR3" s="9">
        <v>20</v>
      </c>
      <c r="BS3" s="9">
        <v>21</v>
      </c>
      <c r="BT3" s="9">
        <v>9</v>
      </c>
    </row>
    <row r="4" spans="1:72" s="25" customFormat="1" x14ac:dyDescent="0.25">
      <c r="A4" s="29" t="s">
        <v>133</v>
      </c>
      <c r="B4" s="29" t="s">
        <v>58</v>
      </c>
      <c r="C4" s="30" t="s">
        <v>1537</v>
      </c>
      <c r="D4" s="65" t="s">
        <v>1545</v>
      </c>
      <c r="E4" s="109" t="s">
        <v>0</v>
      </c>
      <c r="F4" s="109" t="s">
        <v>0</v>
      </c>
      <c r="G4" s="31" t="s">
        <v>0</v>
      </c>
      <c r="H4" s="31" t="s">
        <v>1546</v>
      </c>
      <c r="I4" s="25" t="s">
        <v>0</v>
      </c>
      <c r="AB4" s="25">
        <v>0</v>
      </c>
      <c r="AC4" s="25" t="e">
        <v>#VALUE!</v>
      </c>
      <c r="AD4" s="25" t="s">
        <v>0</v>
      </c>
      <c r="AW4" s="25">
        <v>0</v>
      </c>
      <c r="AX4" s="25" t="e">
        <v>#VALUE!</v>
      </c>
      <c r="AY4" s="25" t="s">
        <v>0</v>
      </c>
      <c r="BE4" s="25" t="e">
        <f t="shared" ref="BE4" si="0">AY4+AZ4+BA4+BB4+BC4+BD4</f>
        <v>#VALUE!</v>
      </c>
      <c r="BR4" s="25">
        <v>0</v>
      </c>
      <c r="BS4" s="25" t="e">
        <v>#VALUE!</v>
      </c>
      <c r="BT4" s="3" t="e">
        <f>IF(#REF!=0,"-",#REF!/#REF!*100)</f>
        <v>#REF!</v>
      </c>
    </row>
    <row r="5" spans="1:72" s="25" customFormat="1" ht="33.75" x14ac:dyDescent="0.25">
      <c r="A5" s="29" t="s">
        <v>0</v>
      </c>
      <c r="B5" s="29" t="s">
        <v>0</v>
      </c>
      <c r="C5" s="29" t="s">
        <v>0</v>
      </c>
      <c r="D5" s="109" t="s">
        <v>0</v>
      </c>
      <c r="E5" s="109" t="s">
        <v>0</v>
      </c>
      <c r="F5" s="109" t="s">
        <v>0</v>
      </c>
      <c r="G5" s="31" t="s">
        <v>0</v>
      </c>
      <c r="H5" s="32" t="s">
        <v>13</v>
      </c>
      <c r="I5" s="41">
        <f t="shared" ref="I5:AA5" si="1">SUM(I6,I14,I16)</f>
        <v>2331334</v>
      </c>
      <c r="J5" s="41">
        <f t="shared" si="1"/>
        <v>0</v>
      </c>
      <c r="K5" s="41">
        <f t="shared" si="1"/>
        <v>0</v>
      </c>
      <c r="L5" s="41">
        <f t="shared" si="1"/>
        <v>0</v>
      </c>
      <c r="M5" s="41">
        <f t="shared" si="1"/>
        <v>2000</v>
      </c>
      <c r="N5" s="41">
        <f t="shared" si="1"/>
        <v>0</v>
      </c>
      <c r="O5" s="41">
        <f t="shared" ref="O5" si="2">SUM(O6,O14,O16)</f>
        <v>2333334</v>
      </c>
      <c r="P5" s="41">
        <f t="shared" si="1"/>
        <v>134654</v>
      </c>
      <c r="Q5" s="41">
        <f t="shared" si="1"/>
        <v>264776</v>
      </c>
      <c r="R5" s="41">
        <f t="shared" si="1"/>
        <v>336755</v>
      </c>
      <c r="S5" s="41">
        <f t="shared" si="1"/>
        <v>0</v>
      </c>
      <c r="T5" s="41">
        <f t="shared" si="1"/>
        <v>0</v>
      </c>
      <c r="U5" s="41">
        <f t="shared" si="1"/>
        <v>0</v>
      </c>
      <c r="V5" s="41">
        <f t="shared" si="1"/>
        <v>0</v>
      </c>
      <c r="W5" s="41">
        <f t="shared" si="1"/>
        <v>0</v>
      </c>
      <c r="X5" s="41">
        <f t="shared" si="1"/>
        <v>0</v>
      </c>
      <c r="Y5" s="41">
        <f t="shared" si="1"/>
        <v>0</v>
      </c>
      <c r="Z5" s="41">
        <f t="shared" si="1"/>
        <v>0</v>
      </c>
      <c r="AA5" s="41">
        <f t="shared" si="1"/>
        <v>0</v>
      </c>
      <c r="AB5" s="41">
        <v>736185</v>
      </c>
      <c r="AC5" s="41">
        <v>1597149</v>
      </c>
      <c r="AD5" s="41">
        <f t="shared" ref="AD5:AV5" si="3">SUM(AD6,AD14,AD16)</f>
        <v>38000</v>
      </c>
      <c r="AE5" s="41">
        <f t="shared" si="3"/>
        <v>26866</v>
      </c>
      <c r="AF5" s="41">
        <f t="shared" si="3"/>
        <v>0</v>
      </c>
      <c r="AG5" s="41">
        <f t="shared" si="3"/>
        <v>25110</v>
      </c>
      <c r="AH5" s="41">
        <f t="shared" si="3"/>
        <v>0</v>
      </c>
      <c r="AI5" s="41">
        <f t="shared" si="3"/>
        <v>0</v>
      </c>
      <c r="AJ5" s="41">
        <f t="shared" ref="AJ5" si="4">SUM(AJ6,AJ14,AJ16)</f>
        <v>89976</v>
      </c>
      <c r="AK5" s="41">
        <f t="shared" si="3"/>
        <v>0</v>
      </c>
      <c r="AL5" s="41">
        <f t="shared" si="3"/>
        <v>19110</v>
      </c>
      <c r="AM5" s="41">
        <f t="shared" si="3"/>
        <v>32866</v>
      </c>
      <c r="AN5" s="41">
        <f t="shared" si="3"/>
        <v>0</v>
      </c>
      <c r="AO5" s="41">
        <f t="shared" si="3"/>
        <v>0</v>
      </c>
      <c r="AP5" s="41">
        <f t="shared" si="3"/>
        <v>0</v>
      </c>
      <c r="AQ5" s="41">
        <f t="shared" si="3"/>
        <v>0</v>
      </c>
      <c r="AR5" s="41">
        <f t="shared" si="3"/>
        <v>0</v>
      </c>
      <c r="AS5" s="41">
        <f t="shared" si="3"/>
        <v>0</v>
      </c>
      <c r="AT5" s="41">
        <f t="shared" si="3"/>
        <v>0</v>
      </c>
      <c r="AU5" s="41">
        <f t="shared" si="3"/>
        <v>0</v>
      </c>
      <c r="AV5" s="41">
        <f t="shared" si="3"/>
        <v>0</v>
      </c>
      <c r="AW5" s="41">
        <v>51976</v>
      </c>
      <c r="AX5" s="41">
        <v>38000</v>
      </c>
      <c r="AY5" s="41">
        <f t="shared" ref="AY5:BQ5" si="5">SUM(AY6,AY14,AY16)</f>
        <v>24000</v>
      </c>
      <c r="AZ5" s="41">
        <f t="shared" si="5"/>
        <v>82663</v>
      </c>
      <c r="BA5" s="41">
        <f t="shared" si="5"/>
        <v>0</v>
      </c>
      <c r="BB5" s="41">
        <f t="shared" si="5"/>
        <v>11652</v>
      </c>
      <c r="BC5" s="41">
        <f t="shared" si="5"/>
        <v>0</v>
      </c>
      <c r="BD5" s="41">
        <f t="shared" si="5"/>
        <v>0</v>
      </c>
      <c r="BE5" s="41">
        <f t="shared" ref="BE5" si="6">SUM(BE6,BE14,BE16)</f>
        <v>118315</v>
      </c>
      <c r="BF5" s="41">
        <f t="shared" si="5"/>
        <v>0</v>
      </c>
      <c r="BG5" s="41">
        <f t="shared" si="5"/>
        <v>9000</v>
      </c>
      <c r="BH5" s="41">
        <f t="shared" si="5"/>
        <v>85315</v>
      </c>
      <c r="BI5" s="41">
        <f t="shared" si="5"/>
        <v>0</v>
      </c>
      <c r="BJ5" s="41">
        <f t="shared" si="5"/>
        <v>0</v>
      </c>
      <c r="BK5" s="41">
        <f t="shared" si="5"/>
        <v>0</v>
      </c>
      <c r="BL5" s="41">
        <f t="shared" si="5"/>
        <v>0</v>
      </c>
      <c r="BM5" s="41">
        <f t="shared" si="5"/>
        <v>0</v>
      </c>
      <c r="BN5" s="41">
        <f t="shared" si="5"/>
        <v>0</v>
      </c>
      <c r="BO5" s="41">
        <f t="shared" si="5"/>
        <v>0</v>
      </c>
      <c r="BP5" s="41">
        <f t="shared" si="5"/>
        <v>0</v>
      </c>
      <c r="BQ5" s="41">
        <f t="shared" si="5"/>
        <v>0</v>
      </c>
      <c r="BR5" s="41">
        <v>94315</v>
      </c>
      <c r="BS5" s="41">
        <v>24000</v>
      </c>
      <c r="BT5" s="123" t="e">
        <f>IF(#REF!=0,"-",#REF!/#REF!*100)</f>
        <v>#REF!</v>
      </c>
    </row>
    <row r="6" spans="1:72" s="25" customFormat="1" x14ac:dyDescent="0.25">
      <c r="A6" s="30" t="s">
        <v>133</v>
      </c>
      <c r="B6" s="30" t="s">
        <v>58</v>
      </c>
      <c r="C6" s="30" t="s">
        <v>1537</v>
      </c>
      <c r="D6" s="65" t="s">
        <v>1545</v>
      </c>
      <c r="E6" s="109" t="s">
        <v>1538</v>
      </c>
      <c r="F6" s="109" t="s">
        <v>0</v>
      </c>
      <c r="G6" s="31" t="s">
        <v>0</v>
      </c>
      <c r="H6" s="31" t="s">
        <v>15</v>
      </c>
      <c r="I6" s="42">
        <f t="shared" ref="I6:AA6" si="7">SUM(I7:I8)</f>
        <v>197900</v>
      </c>
      <c r="J6" s="42">
        <f t="shared" si="7"/>
        <v>0</v>
      </c>
      <c r="K6" s="42">
        <f t="shared" si="7"/>
        <v>0</v>
      </c>
      <c r="L6" s="42">
        <f t="shared" si="7"/>
        <v>0</v>
      </c>
      <c r="M6" s="42">
        <f t="shared" si="7"/>
        <v>0</v>
      </c>
      <c r="N6" s="42">
        <f t="shared" si="7"/>
        <v>0</v>
      </c>
      <c r="O6" s="42">
        <f t="shared" ref="O6" si="8">SUM(O7:O8)</f>
        <v>197900</v>
      </c>
      <c r="P6" s="42">
        <f t="shared" si="7"/>
        <v>0</v>
      </c>
      <c r="Q6" s="42">
        <f t="shared" si="7"/>
        <v>0</v>
      </c>
      <c r="R6" s="42">
        <f t="shared" si="7"/>
        <v>24800</v>
      </c>
      <c r="S6" s="42">
        <f t="shared" si="7"/>
        <v>0</v>
      </c>
      <c r="T6" s="42">
        <f t="shared" si="7"/>
        <v>0</v>
      </c>
      <c r="U6" s="42">
        <f t="shared" si="7"/>
        <v>0</v>
      </c>
      <c r="V6" s="42">
        <f t="shared" si="7"/>
        <v>0</v>
      </c>
      <c r="W6" s="42">
        <f t="shared" si="7"/>
        <v>0</v>
      </c>
      <c r="X6" s="42">
        <f t="shared" si="7"/>
        <v>0</v>
      </c>
      <c r="Y6" s="42">
        <f t="shared" si="7"/>
        <v>0</v>
      </c>
      <c r="Z6" s="42">
        <f t="shared" si="7"/>
        <v>0</v>
      </c>
      <c r="AA6" s="42">
        <f t="shared" si="7"/>
        <v>0</v>
      </c>
      <c r="AB6" s="42">
        <v>24800</v>
      </c>
      <c r="AC6" s="42">
        <v>173100</v>
      </c>
      <c r="AD6" s="42">
        <f t="shared" ref="AD6:AV6" si="9">SUM(AD7:AD8)</f>
        <v>0</v>
      </c>
      <c r="AE6" s="42">
        <f t="shared" si="9"/>
        <v>0</v>
      </c>
      <c r="AF6" s="42">
        <f t="shared" si="9"/>
        <v>0</v>
      </c>
      <c r="AG6" s="42">
        <f t="shared" si="9"/>
        <v>0</v>
      </c>
      <c r="AH6" s="42">
        <f t="shared" si="9"/>
        <v>0</v>
      </c>
      <c r="AI6" s="42">
        <f t="shared" si="9"/>
        <v>0</v>
      </c>
      <c r="AJ6" s="42">
        <f t="shared" ref="AJ6" si="10">SUM(AJ7:AJ8)</f>
        <v>0</v>
      </c>
      <c r="AK6" s="42">
        <f t="shared" si="9"/>
        <v>0</v>
      </c>
      <c r="AL6" s="42">
        <f t="shared" si="9"/>
        <v>0</v>
      </c>
      <c r="AM6" s="42">
        <f t="shared" si="9"/>
        <v>0</v>
      </c>
      <c r="AN6" s="42">
        <f t="shared" si="9"/>
        <v>0</v>
      </c>
      <c r="AO6" s="42">
        <f t="shared" si="9"/>
        <v>0</v>
      </c>
      <c r="AP6" s="42">
        <f t="shared" si="9"/>
        <v>0</v>
      </c>
      <c r="AQ6" s="42">
        <f t="shared" si="9"/>
        <v>0</v>
      </c>
      <c r="AR6" s="42">
        <f t="shared" si="9"/>
        <v>0</v>
      </c>
      <c r="AS6" s="42">
        <f t="shared" si="9"/>
        <v>0</v>
      </c>
      <c r="AT6" s="42">
        <f t="shared" si="9"/>
        <v>0</v>
      </c>
      <c r="AU6" s="42">
        <f t="shared" si="9"/>
        <v>0</v>
      </c>
      <c r="AV6" s="42">
        <f t="shared" si="9"/>
        <v>0</v>
      </c>
      <c r="AW6" s="42">
        <v>0</v>
      </c>
      <c r="AX6" s="42">
        <v>0</v>
      </c>
      <c r="AY6" s="42">
        <f t="shared" ref="AY6:BQ6" si="11">SUM(AY7:AY8)</f>
        <v>0</v>
      </c>
      <c r="AZ6" s="42">
        <f t="shared" si="11"/>
        <v>9845</v>
      </c>
      <c r="BA6" s="42">
        <f t="shared" si="11"/>
        <v>0</v>
      </c>
      <c r="BB6" s="42">
        <f t="shared" si="11"/>
        <v>0</v>
      </c>
      <c r="BC6" s="42">
        <f t="shared" si="11"/>
        <v>0</v>
      </c>
      <c r="BD6" s="42">
        <f t="shared" si="11"/>
        <v>0</v>
      </c>
      <c r="BE6" s="42">
        <f t="shared" ref="BE6" si="12">SUM(BE7:BE8)</f>
        <v>9845</v>
      </c>
      <c r="BF6" s="42">
        <f t="shared" si="11"/>
        <v>0</v>
      </c>
      <c r="BG6" s="42">
        <f t="shared" si="11"/>
        <v>0</v>
      </c>
      <c r="BH6" s="42">
        <f t="shared" si="11"/>
        <v>9845</v>
      </c>
      <c r="BI6" s="42">
        <f t="shared" si="11"/>
        <v>0</v>
      </c>
      <c r="BJ6" s="42">
        <f t="shared" si="11"/>
        <v>0</v>
      </c>
      <c r="BK6" s="42">
        <f t="shared" si="11"/>
        <v>0</v>
      </c>
      <c r="BL6" s="42">
        <f t="shared" si="11"/>
        <v>0</v>
      </c>
      <c r="BM6" s="42">
        <f t="shared" si="11"/>
        <v>0</v>
      </c>
      <c r="BN6" s="42">
        <f t="shared" si="11"/>
        <v>0</v>
      </c>
      <c r="BO6" s="42">
        <f t="shared" si="11"/>
        <v>0</v>
      </c>
      <c r="BP6" s="42">
        <f t="shared" si="11"/>
        <v>0</v>
      </c>
      <c r="BQ6" s="42">
        <f t="shared" si="11"/>
        <v>0</v>
      </c>
      <c r="BR6" s="42">
        <v>9845</v>
      </c>
      <c r="BS6" s="42">
        <v>0</v>
      </c>
      <c r="BT6" s="124" t="e">
        <f>IF(#REF!=0,"-",#REF!/#REF!*100)</f>
        <v>#REF!</v>
      </c>
    </row>
    <row r="7" spans="1:72" s="25" customFormat="1" x14ac:dyDescent="0.25">
      <c r="A7" s="43" t="s">
        <v>133</v>
      </c>
      <c r="B7" s="43" t="s">
        <v>58</v>
      </c>
      <c r="C7" s="43" t="s">
        <v>1537</v>
      </c>
      <c r="D7" s="67" t="s">
        <v>1545</v>
      </c>
      <c r="E7" s="117">
        <v>6111</v>
      </c>
      <c r="F7" s="67" t="s">
        <v>0</v>
      </c>
      <c r="G7" s="98" t="s">
        <v>1662</v>
      </c>
      <c r="H7" s="44" t="s">
        <v>16</v>
      </c>
      <c r="I7" s="45">
        <f t="shared" ref="I7:AA7" si="13">SUM(I50,I91,I133,I174,I214,I253,I294,I336,I378,I417,I455,I500,I541,I582,I624,I665,I705,I746,I786,I828,I866,I907,I945,I986,I1028,I1069,I1110,I1151,I1193,I1234,I1275,I1317,I1359,I1400,I1441,)</f>
        <v>168000</v>
      </c>
      <c r="J7" s="45">
        <f t="shared" si="13"/>
        <v>0</v>
      </c>
      <c r="K7" s="45">
        <f t="shared" si="13"/>
        <v>0</v>
      </c>
      <c r="L7" s="45">
        <f t="shared" si="13"/>
        <v>0</v>
      </c>
      <c r="M7" s="45">
        <f t="shared" si="13"/>
        <v>0</v>
      </c>
      <c r="N7" s="45">
        <f t="shared" si="13"/>
        <v>0</v>
      </c>
      <c r="O7" s="45">
        <f t="shared" ref="O7" si="14">SUM(O50,O91,O133,O174,O214,O253,O294,O336,O378,O417,O455,O500,O541,O582,O624,O665,O705,O746,O786,O828,O866,O907,O945,O986,O1028,O1069,O1110,O1151,O1193,O1234,O1275,O1317,O1359,O1400,O1441,)</f>
        <v>168000</v>
      </c>
      <c r="P7" s="45">
        <f t="shared" si="13"/>
        <v>0</v>
      </c>
      <c r="Q7" s="45">
        <f t="shared" si="13"/>
        <v>0</v>
      </c>
      <c r="R7" s="45">
        <f t="shared" si="13"/>
        <v>20000</v>
      </c>
      <c r="S7" s="45">
        <f t="shared" si="13"/>
        <v>0</v>
      </c>
      <c r="T7" s="45">
        <f t="shared" si="13"/>
        <v>0</v>
      </c>
      <c r="U7" s="45">
        <f t="shared" si="13"/>
        <v>0</v>
      </c>
      <c r="V7" s="45">
        <f t="shared" si="13"/>
        <v>0</v>
      </c>
      <c r="W7" s="45">
        <f t="shared" si="13"/>
        <v>0</v>
      </c>
      <c r="X7" s="45">
        <f t="shared" si="13"/>
        <v>0</v>
      </c>
      <c r="Y7" s="45">
        <f t="shared" si="13"/>
        <v>0</v>
      </c>
      <c r="Z7" s="45">
        <f t="shared" si="13"/>
        <v>0</v>
      </c>
      <c r="AA7" s="45">
        <f t="shared" si="13"/>
        <v>0</v>
      </c>
      <c r="AB7" s="45">
        <v>20000</v>
      </c>
      <c r="AC7" s="45">
        <v>148000</v>
      </c>
      <c r="AD7" s="45">
        <f t="shared" ref="AD7:AV7" si="15">SUM(AD50,AD91,AD133,AD174,AD214,AD253,AD294,AD336,AD378,AD417,AD455,AD500,AD541,AD582,AD624,AD665,AD705,AD746,AD786,AD828,AD866,AD907,AD945,AD986,AD1028,AD1069,AD1110,AD1151,AD1193,AD1234,AD1275,AD1317,AD1359,AD1400,AD1441,)</f>
        <v>0</v>
      </c>
      <c r="AE7" s="45">
        <f t="shared" si="15"/>
        <v>0</v>
      </c>
      <c r="AF7" s="45">
        <f t="shared" si="15"/>
        <v>0</v>
      </c>
      <c r="AG7" s="45">
        <f t="shared" si="15"/>
        <v>0</v>
      </c>
      <c r="AH7" s="45">
        <f t="shared" si="15"/>
        <v>0</v>
      </c>
      <c r="AI7" s="45">
        <f t="shared" si="15"/>
        <v>0</v>
      </c>
      <c r="AJ7" s="45">
        <f t="shared" ref="AJ7" si="16">SUM(AJ50,AJ91,AJ133,AJ174,AJ214,AJ253,AJ294,AJ336,AJ378,AJ417,AJ455,AJ500,AJ541,AJ582,AJ624,AJ665,AJ705,AJ746,AJ786,AJ828,AJ866,AJ907,AJ945,AJ986,AJ1028,AJ1069,AJ1110,AJ1151,AJ1193,AJ1234,AJ1275,AJ1317,AJ1359,AJ1400,AJ1441,)</f>
        <v>0</v>
      </c>
      <c r="AK7" s="45">
        <f t="shared" si="15"/>
        <v>0</v>
      </c>
      <c r="AL7" s="45">
        <f t="shared" si="15"/>
        <v>0</v>
      </c>
      <c r="AM7" s="45">
        <f t="shared" si="15"/>
        <v>0</v>
      </c>
      <c r="AN7" s="45">
        <f t="shared" si="15"/>
        <v>0</v>
      </c>
      <c r="AO7" s="45">
        <f t="shared" si="15"/>
        <v>0</v>
      </c>
      <c r="AP7" s="45">
        <f t="shared" si="15"/>
        <v>0</v>
      </c>
      <c r="AQ7" s="45">
        <f t="shared" si="15"/>
        <v>0</v>
      </c>
      <c r="AR7" s="45">
        <f t="shared" si="15"/>
        <v>0</v>
      </c>
      <c r="AS7" s="45">
        <f t="shared" si="15"/>
        <v>0</v>
      </c>
      <c r="AT7" s="45">
        <f t="shared" si="15"/>
        <v>0</v>
      </c>
      <c r="AU7" s="45">
        <f t="shared" si="15"/>
        <v>0</v>
      </c>
      <c r="AV7" s="45">
        <f t="shared" si="15"/>
        <v>0</v>
      </c>
      <c r="AW7" s="45">
        <v>0</v>
      </c>
      <c r="AX7" s="45">
        <v>0</v>
      </c>
      <c r="AY7" s="45">
        <f t="shared" ref="AY7:BQ7" si="17">SUM(AY50,AY91,AY133,AY174,AY214,AY253,AY294,AY336,AY378,AY417,AY455,AY500,AY541,AY582,AY624,AY665,AY705,AY746,AY786,AY828,AY866,AY907,AY945,AY986,AY1028,AY1069,AY1110,AY1151,AY1193,AY1234,AY1275,AY1317,AY1359,AY1400,AY1441,)</f>
        <v>0</v>
      </c>
      <c r="AZ7" s="45">
        <f t="shared" si="17"/>
        <v>9845</v>
      </c>
      <c r="BA7" s="45">
        <f t="shared" si="17"/>
        <v>0</v>
      </c>
      <c r="BB7" s="45">
        <f t="shared" si="17"/>
        <v>0</v>
      </c>
      <c r="BC7" s="45">
        <f t="shared" si="17"/>
        <v>0</v>
      </c>
      <c r="BD7" s="45">
        <f t="shared" si="17"/>
        <v>0</v>
      </c>
      <c r="BE7" s="45">
        <f t="shared" ref="BE7" si="18">SUM(BE50,BE91,BE133,BE174,BE214,BE253,BE294,BE336,BE378,BE417,BE455,BE500,BE541,BE582,BE624,BE665,BE705,BE746,BE786,BE828,BE866,BE907,BE945,BE986,BE1028,BE1069,BE1110,BE1151,BE1193,BE1234,BE1275,BE1317,BE1359,BE1400,BE1441,)</f>
        <v>9845</v>
      </c>
      <c r="BF7" s="45">
        <f t="shared" si="17"/>
        <v>0</v>
      </c>
      <c r="BG7" s="45">
        <f t="shared" si="17"/>
        <v>0</v>
      </c>
      <c r="BH7" s="45">
        <f t="shared" si="17"/>
        <v>9845</v>
      </c>
      <c r="BI7" s="45">
        <f t="shared" si="17"/>
        <v>0</v>
      </c>
      <c r="BJ7" s="45">
        <f t="shared" si="17"/>
        <v>0</v>
      </c>
      <c r="BK7" s="45">
        <f t="shared" si="17"/>
        <v>0</v>
      </c>
      <c r="BL7" s="45">
        <f t="shared" si="17"/>
        <v>0</v>
      </c>
      <c r="BM7" s="45">
        <f t="shared" si="17"/>
        <v>0</v>
      </c>
      <c r="BN7" s="45">
        <f t="shared" si="17"/>
        <v>0</v>
      </c>
      <c r="BO7" s="45">
        <f t="shared" si="17"/>
        <v>0</v>
      </c>
      <c r="BP7" s="45">
        <f t="shared" si="17"/>
        <v>0</v>
      </c>
      <c r="BQ7" s="45">
        <f t="shared" si="17"/>
        <v>0</v>
      </c>
      <c r="BR7" s="45">
        <v>9845</v>
      </c>
      <c r="BS7" s="45">
        <v>0</v>
      </c>
      <c r="BT7" s="125" t="e">
        <f>IF(#REF!=0,"-",#REF!/#REF!*100)</f>
        <v>#REF!</v>
      </c>
    </row>
    <row r="8" spans="1:72" s="25" customFormat="1" x14ac:dyDescent="0.25">
      <c r="A8" s="29" t="s">
        <v>133</v>
      </c>
      <c r="B8" s="29" t="s">
        <v>58</v>
      </c>
      <c r="C8" s="29" t="s">
        <v>1537</v>
      </c>
      <c r="D8" s="57" t="s">
        <v>1545</v>
      </c>
      <c r="E8" s="57" t="s">
        <v>1539</v>
      </c>
      <c r="F8" s="65" t="s">
        <v>0</v>
      </c>
      <c r="G8" s="35" t="s">
        <v>0</v>
      </c>
      <c r="H8" s="31" t="s">
        <v>19</v>
      </c>
      <c r="I8" s="42">
        <f t="shared" ref="I8:AA8" si="19">SUM(I9:I13)</f>
        <v>29900</v>
      </c>
      <c r="J8" s="42">
        <f t="shared" si="19"/>
        <v>0</v>
      </c>
      <c r="K8" s="42">
        <f t="shared" si="19"/>
        <v>0</v>
      </c>
      <c r="L8" s="42">
        <f t="shared" si="19"/>
        <v>0</v>
      </c>
      <c r="M8" s="42">
        <f t="shared" si="19"/>
        <v>0</v>
      </c>
      <c r="N8" s="42">
        <f t="shared" si="19"/>
        <v>0</v>
      </c>
      <c r="O8" s="42">
        <f t="shared" ref="O8" si="20">SUM(O9:O13)</f>
        <v>29900</v>
      </c>
      <c r="P8" s="42">
        <f t="shared" si="19"/>
        <v>0</v>
      </c>
      <c r="Q8" s="42">
        <f t="shared" si="19"/>
        <v>0</v>
      </c>
      <c r="R8" s="42">
        <f t="shared" si="19"/>
        <v>4800</v>
      </c>
      <c r="S8" s="42">
        <f t="shared" si="19"/>
        <v>0</v>
      </c>
      <c r="T8" s="42">
        <f t="shared" si="19"/>
        <v>0</v>
      </c>
      <c r="U8" s="42">
        <f t="shared" si="19"/>
        <v>0</v>
      </c>
      <c r="V8" s="42">
        <f t="shared" si="19"/>
        <v>0</v>
      </c>
      <c r="W8" s="42">
        <f t="shared" si="19"/>
        <v>0</v>
      </c>
      <c r="X8" s="42">
        <f t="shared" si="19"/>
        <v>0</v>
      </c>
      <c r="Y8" s="42">
        <f t="shared" si="19"/>
        <v>0</v>
      </c>
      <c r="Z8" s="42">
        <f t="shared" si="19"/>
        <v>0</v>
      </c>
      <c r="AA8" s="42">
        <f t="shared" si="19"/>
        <v>0</v>
      </c>
      <c r="AB8" s="42">
        <v>4800</v>
      </c>
      <c r="AC8" s="42">
        <v>25100</v>
      </c>
      <c r="AD8" s="42">
        <f t="shared" ref="AD8:AV8" si="21">SUM(AD9:AD13)</f>
        <v>0</v>
      </c>
      <c r="AE8" s="42">
        <f t="shared" si="21"/>
        <v>0</v>
      </c>
      <c r="AF8" s="42">
        <f t="shared" si="21"/>
        <v>0</v>
      </c>
      <c r="AG8" s="42">
        <f t="shared" si="21"/>
        <v>0</v>
      </c>
      <c r="AH8" s="42">
        <f t="shared" si="21"/>
        <v>0</v>
      </c>
      <c r="AI8" s="42">
        <f t="shared" si="21"/>
        <v>0</v>
      </c>
      <c r="AJ8" s="42">
        <f t="shared" ref="AJ8" si="22">SUM(AJ9:AJ13)</f>
        <v>0</v>
      </c>
      <c r="AK8" s="42">
        <f t="shared" si="21"/>
        <v>0</v>
      </c>
      <c r="AL8" s="42">
        <f t="shared" si="21"/>
        <v>0</v>
      </c>
      <c r="AM8" s="42">
        <f t="shared" si="21"/>
        <v>0</v>
      </c>
      <c r="AN8" s="42">
        <f t="shared" si="21"/>
        <v>0</v>
      </c>
      <c r="AO8" s="42">
        <f t="shared" si="21"/>
        <v>0</v>
      </c>
      <c r="AP8" s="42">
        <f t="shared" si="21"/>
        <v>0</v>
      </c>
      <c r="AQ8" s="42">
        <f t="shared" si="21"/>
        <v>0</v>
      </c>
      <c r="AR8" s="42">
        <f t="shared" si="21"/>
        <v>0</v>
      </c>
      <c r="AS8" s="42">
        <f t="shared" si="21"/>
        <v>0</v>
      </c>
      <c r="AT8" s="42">
        <f t="shared" si="21"/>
        <v>0</v>
      </c>
      <c r="AU8" s="42">
        <f t="shared" si="21"/>
        <v>0</v>
      </c>
      <c r="AV8" s="42">
        <f t="shared" si="21"/>
        <v>0</v>
      </c>
      <c r="AW8" s="42">
        <v>0</v>
      </c>
      <c r="AX8" s="42">
        <v>0</v>
      </c>
      <c r="AY8" s="42">
        <f t="shared" ref="AY8:BQ8" si="23">SUM(AY9:AY13)</f>
        <v>0</v>
      </c>
      <c r="AZ8" s="42">
        <f t="shared" si="23"/>
        <v>0</v>
      </c>
      <c r="BA8" s="42">
        <f t="shared" si="23"/>
        <v>0</v>
      </c>
      <c r="BB8" s="42">
        <f t="shared" si="23"/>
        <v>0</v>
      </c>
      <c r="BC8" s="42">
        <f t="shared" si="23"/>
        <v>0</v>
      </c>
      <c r="BD8" s="42">
        <f t="shared" si="23"/>
        <v>0</v>
      </c>
      <c r="BE8" s="42">
        <f t="shared" ref="BE8" si="24">SUM(BE9:BE13)</f>
        <v>0</v>
      </c>
      <c r="BF8" s="42">
        <f t="shared" si="23"/>
        <v>0</v>
      </c>
      <c r="BG8" s="42">
        <f t="shared" si="23"/>
        <v>0</v>
      </c>
      <c r="BH8" s="42">
        <f t="shared" si="23"/>
        <v>0</v>
      </c>
      <c r="BI8" s="42">
        <f t="shared" si="23"/>
        <v>0</v>
      </c>
      <c r="BJ8" s="42">
        <f t="shared" si="23"/>
        <v>0</v>
      </c>
      <c r="BK8" s="42">
        <f t="shared" si="23"/>
        <v>0</v>
      </c>
      <c r="BL8" s="42">
        <f t="shared" si="23"/>
        <v>0</v>
      </c>
      <c r="BM8" s="42">
        <f t="shared" si="23"/>
        <v>0</v>
      </c>
      <c r="BN8" s="42">
        <f t="shared" si="23"/>
        <v>0</v>
      </c>
      <c r="BO8" s="42">
        <f t="shared" si="23"/>
        <v>0</v>
      </c>
      <c r="BP8" s="42">
        <f t="shared" si="23"/>
        <v>0</v>
      </c>
      <c r="BQ8" s="42">
        <f t="shared" si="23"/>
        <v>0</v>
      </c>
      <c r="BR8" s="42">
        <v>0</v>
      </c>
      <c r="BS8" s="42">
        <v>0</v>
      </c>
      <c r="BT8" s="124" t="e">
        <f>IF(#REF!=0,"-",#REF!/#REF!*100)</f>
        <v>#REF!</v>
      </c>
    </row>
    <row r="9" spans="1:72" s="25" customFormat="1" ht="22.5" x14ac:dyDescent="0.25">
      <c r="A9" s="43" t="s">
        <v>133</v>
      </c>
      <c r="B9" s="43" t="s">
        <v>58</v>
      </c>
      <c r="C9" s="43" t="s">
        <v>1537</v>
      </c>
      <c r="D9" s="67" t="s">
        <v>1545</v>
      </c>
      <c r="E9" s="117">
        <v>6112</v>
      </c>
      <c r="F9" s="67" t="s">
        <v>0</v>
      </c>
      <c r="G9" s="98" t="s">
        <v>1662</v>
      </c>
      <c r="H9" s="44" t="s">
        <v>57</v>
      </c>
      <c r="I9" s="45">
        <f t="shared" ref="I9:AA9" si="25">SUM(I52,I93,I135,I176,I216,I255,I296,I338,I380,I419,I457,I502,I543,I584,I626,I667,I707,I748,I788,I830,I868,I909,I947,I988,I1030,I1071,I1112,I1153,I1195,I1236,I1277,I1319,I1361,I1402,I1443)</f>
        <v>6400</v>
      </c>
      <c r="J9" s="45">
        <f t="shared" si="25"/>
        <v>0</v>
      </c>
      <c r="K9" s="45">
        <f t="shared" si="25"/>
        <v>0</v>
      </c>
      <c r="L9" s="45">
        <f t="shared" si="25"/>
        <v>0</v>
      </c>
      <c r="M9" s="45">
        <f t="shared" si="25"/>
        <v>0</v>
      </c>
      <c r="N9" s="45">
        <f t="shared" si="25"/>
        <v>0</v>
      </c>
      <c r="O9" s="45">
        <f t="shared" ref="O9" si="26">SUM(O52,O93,O135,O176,O216,O255,O296,O338,O380,O419,O457,O502,O543,O584,O626,O667,O707,O748,O788,O830,O868,O909,O947,O988,O1030,O1071,O1112,O1153,O1195,O1236,O1277,O1319,O1361,O1402,O1443)</f>
        <v>6400</v>
      </c>
      <c r="P9" s="45">
        <f t="shared" si="25"/>
        <v>0</v>
      </c>
      <c r="Q9" s="45">
        <f t="shared" si="25"/>
        <v>0</v>
      </c>
      <c r="R9" s="45">
        <f t="shared" si="25"/>
        <v>800</v>
      </c>
      <c r="S9" s="45">
        <f t="shared" si="25"/>
        <v>0</v>
      </c>
      <c r="T9" s="45">
        <f t="shared" si="25"/>
        <v>0</v>
      </c>
      <c r="U9" s="45">
        <f t="shared" si="25"/>
        <v>0</v>
      </c>
      <c r="V9" s="45">
        <f t="shared" si="25"/>
        <v>0</v>
      </c>
      <c r="W9" s="45">
        <f t="shared" si="25"/>
        <v>0</v>
      </c>
      <c r="X9" s="45">
        <f t="shared" si="25"/>
        <v>0</v>
      </c>
      <c r="Y9" s="45">
        <f t="shared" si="25"/>
        <v>0</v>
      </c>
      <c r="Z9" s="45">
        <f t="shared" si="25"/>
        <v>0</v>
      </c>
      <c r="AA9" s="45">
        <f t="shared" si="25"/>
        <v>0</v>
      </c>
      <c r="AB9" s="45">
        <v>800</v>
      </c>
      <c r="AC9" s="45">
        <v>5600</v>
      </c>
      <c r="AD9" s="45">
        <f t="shared" ref="AD9:AV9" si="27">SUM(AD52,AD93,AD135,AD176,AD216,AD255,AD296,AD338,AD380,AD419,AD457,AD502,AD543,AD584,AD626,AD667,AD707,AD748,AD788,AD830,AD868,AD909,AD947,AD988,AD1030,AD1071,AD1112,AD1153,AD1195,AD1236,AD1277,AD1319,AD1361,AD1402,AD1443)</f>
        <v>0</v>
      </c>
      <c r="AE9" s="45">
        <f t="shared" si="27"/>
        <v>0</v>
      </c>
      <c r="AF9" s="45">
        <f t="shared" si="27"/>
        <v>0</v>
      </c>
      <c r="AG9" s="45">
        <f t="shared" si="27"/>
        <v>0</v>
      </c>
      <c r="AH9" s="45">
        <f t="shared" si="27"/>
        <v>0</v>
      </c>
      <c r="AI9" s="45">
        <f t="shared" si="27"/>
        <v>0</v>
      </c>
      <c r="AJ9" s="45">
        <f t="shared" ref="AJ9" si="28">SUM(AJ52,AJ93,AJ135,AJ176,AJ216,AJ255,AJ296,AJ338,AJ380,AJ419,AJ457,AJ502,AJ543,AJ584,AJ626,AJ667,AJ707,AJ748,AJ788,AJ830,AJ868,AJ909,AJ947,AJ988,AJ1030,AJ1071,AJ1112,AJ1153,AJ1195,AJ1236,AJ1277,AJ1319,AJ1361,AJ1402,AJ1443)</f>
        <v>0</v>
      </c>
      <c r="AK9" s="45">
        <f t="shared" si="27"/>
        <v>0</v>
      </c>
      <c r="AL9" s="45">
        <f t="shared" si="27"/>
        <v>0</v>
      </c>
      <c r="AM9" s="45">
        <f t="shared" si="27"/>
        <v>0</v>
      </c>
      <c r="AN9" s="45">
        <f t="shared" si="27"/>
        <v>0</v>
      </c>
      <c r="AO9" s="45">
        <f t="shared" si="27"/>
        <v>0</v>
      </c>
      <c r="AP9" s="45">
        <f t="shared" si="27"/>
        <v>0</v>
      </c>
      <c r="AQ9" s="45">
        <f t="shared" si="27"/>
        <v>0</v>
      </c>
      <c r="AR9" s="45">
        <f t="shared" si="27"/>
        <v>0</v>
      </c>
      <c r="AS9" s="45">
        <f t="shared" si="27"/>
        <v>0</v>
      </c>
      <c r="AT9" s="45">
        <f t="shared" si="27"/>
        <v>0</v>
      </c>
      <c r="AU9" s="45">
        <f t="shared" si="27"/>
        <v>0</v>
      </c>
      <c r="AV9" s="45">
        <f t="shared" si="27"/>
        <v>0</v>
      </c>
      <c r="AW9" s="45">
        <v>0</v>
      </c>
      <c r="AX9" s="45">
        <v>0</v>
      </c>
      <c r="AY9" s="45">
        <f t="shared" ref="AY9:BQ9" si="29">SUM(AY52,AY93,AY135,AY176,AY216,AY255,AY296,AY338,AY380,AY419,AY457,AY502,AY543,AY584,AY626,AY667,AY707,AY748,AY788,AY830,AY868,AY909,AY947,AY988,AY1030,AY1071,AY1112,AY1153,AY1195,AY1236,AY1277,AY1319,AY1361,AY1402,AY1443)</f>
        <v>0</v>
      </c>
      <c r="AZ9" s="45">
        <f t="shared" si="29"/>
        <v>0</v>
      </c>
      <c r="BA9" s="45">
        <f t="shared" si="29"/>
        <v>0</v>
      </c>
      <c r="BB9" s="45">
        <f t="shared" si="29"/>
        <v>0</v>
      </c>
      <c r="BC9" s="45">
        <f t="shared" si="29"/>
        <v>0</v>
      </c>
      <c r="BD9" s="45">
        <f t="shared" si="29"/>
        <v>0</v>
      </c>
      <c r="BE9" s="45">
        <f t="shared" ref="BE9" si="30">SUM(BE52,BE93,BE135,BE176,BE216,BE255,BE296,BE338,BE380,BE419,BE457,BE502,BE543,BE584,BE626,BE667,BE707,BE748,BE788,BE830,BE868,BE909,BE947,BE988,BE1030,BE1071,BE1112,BE1153,BE1195,BE1236,BE1277,BE1319,BE1361,BE1402,BE1443)</f>
        <v>0</v>
      </c>
      <c r="BF9" s="45">
        <f t="shared" si="29"/>
        <v>0</v>
      </c>
      <c r="BG9" s="45">
        <f t="shared" si="29"/>
        <v>0</v>
      </c>
      <c r="BH9" s="45">
        <f t="shared" si="29"/>
        <v>0</v>
      </c>
      <c r="BI9" s="45">
        <f t="shared" si="29"/>
        <v>0</v>
      </c>
      <c r="BJ9" s="45">
        <f t="shared" si="29"/>
        <v>0</v>
      </c>
      <c r="BK9" s="45">
        <f t="shared" si="29"/>
        <v>0</v>
      </c>
      <c r="BL9" s="45">
        <f t="shared" si="29"/>
        <v>0</v>
      </c>
      <c r="BM9" s="45">
        <f t="shared" si="29"/>
        <v>0</v>
      </c>
      <c r="BN9" s="45">
        <f t="shared" si="29"/>
        <v>0</v>
      </c>
      <c r="BO9" s="45">
        <f t="shared" si="29"/>
        <v>0</v>
      </c>
      <c r="BP9" s="45">
        <f t="shared" si="29"/>
        <v>0</v>
      </c>
      <c r="BQ9" s="45">
        <f t="shared" si="29"/>
        <v>0</v>
      </c>
      <c r="BR9" s="45">
        <v>0</v>
      </c>
      <c r="BS9" s="45">
        <v>0</v>
      </c>
      <c r="BT9" s="125" t="e">
        <f>IF(#REF!=0,"-",#REF!/#REF!*100)</f>
        <v>#REF!</v>
      </c>
    </row>
    <row r="10" spans="1:72" s="25" customFormat="1" x14ac:dyDescent="0.25">
      <c r="A10" s="30" t="s">
        <v>133</v>
      </c>
      <c r="B10" s="30" t="s">
        <v>58</v>
      </c>
      <c r="C10" s="30" t="s">
        <v>1537</v>
      </c>
      <c r="D10" s="65" t="s">
        <v>1545</v>
      </c>
      <c r="E10" s="116">
        <v>6112</v>
      </c>
      <c r="F10" s="65" t="s">
        <v>0</v>
      </c>
      <c r="G10" s="98" t="s">
        <v>1662</v>
      </c>
      <c r="H10" s="35" t="s">
        <v>24</v>
      </c>
      <c r="I10" s="45">
        <f t="shared" ref="I10:AA10" si="31">SUM(I56,I97,I139,I180,I220,I259,I300,I342,I384,I423,I461,I506,I547,I588,I630,I671,I711,I752,I792,I834,I872,I913,I951,I992,I1034,I1075,I1116,I1157,I1199,I1240,I1281,I1323,I1365,I1406,I1447)</f>
        <v>0</v>
      </c>
      <c r="J10" s="45">
        <f t="shared" si="31"/>
        <v>0</v>
      </c>
      <c r="K10" s="45">
        <f t="shared" si="31"/>
        <v>0</v>
      </c>
      <c r="L10" s="45">
        <f t="shared" si="31"/>
        <v>0</v>
      </c>
      <c r="M10" s="45">
        <f t="shared" si="31"/>
        <v>0</v>
      </c>
      <c r="N10" s="45">
        <f t="shared" si="31"/>
        <v>0</v>
      </c>
      <c r="O10" s="45">
        <f t="shared" ref="O10" si="32">SUM(O56,O97,O139,O180,O220,O259,O300,O342,O384,O423,O461,O506,O547,O588,O630,O671,O711,O752,O792,O834,O872,O913,O951,O992,O1034,O1075,O1116,O1157,O1199,O1240,O1281,O1323,O1365,O1406,O1447)</f>
        <v>0</v>
      </c>
      <c r="P10" s="45">
        <f t="shared" si="31"/>
        <v>0</v>
      </c>
      <c r="Q10" s="45">
        <f t="shared" si="31"/>
        <v>0</v>
      </c>
      <c r="R10" s="45">
        <f t="shared" si="31"/>
        <v>0</v>
      </c>
      <c r="S10" s="45">
        <f t="shared" si="31"/>
        <v>0</v>
      </c>
      <c r="T10" s="45">
        <f t="shared" si="31"/>
        <v>0</v>
      </c>
      <c r="U10" s="45">
        <f t="shared" si="31"/>
        <v>0</v>
      </c>
      <c r="V10" s="45">
        <f t="shared" si="31"/>
        <v>0</v>
      </c>
      <c r="W10" s="45">
        <f t="shared" si="31"/>
        <v>0</v>
      </c>
      <c r="X10" s="45">
        <f t="shared" si="31"/>
        <v>0</v>
      </c>
      <c r="Y10" s="45">
        <f t="shared" si="31"/>
        <v>0</v>
      </c>
      <c r="Z10" s="45">
        <f t="shared" si="31"/>
        <v>0</v>
      </c>
      <c r="AA10" s="45">
        <f t="shared" si="31"/>
        <v>0</v>
      </c>
      <c r="AB10" s="45">
        <v>0</v>
      </c>
      <c r="AC10" s="45">
        <v>0</v>
      </c>
      <c r="AD10" s="45">
        <f t="shared" ref="AD10:AV10" si="33">SUM(AD56,AD97,AD139,AD180,AD220,AD259,AD300,AD342,AD384,AD423,AD461,AD506,AD547,AD588,AD630,AD671,AD711,AD752,AD792,AD834,AD872,AD913,AD951,AD992,AD1034,AD1075,AD1116,AD1157,AD1199,AD1240,AD1281,AD1323,AD1365,AD1406,AD1447)</f>
        <v>0</v>
      </c>
      <c r="AE10" s="45">
        <f t="shared" si="33"/>
        <v>0</v>
      </c>
      <c r="AF10" s="45">
        <f t="shared" si="33"/>
        <v>0</v>
      </c>
      <c r="AG10" s="45">
        <f t="shared" si="33"/>
        <v>0</v>
      </c>
      <c r="AH10" s="45">
        <f t="shared" si="33"/>
        <v>0</v>
      </c>
      <c r="AI10" s="45">
        <f t="shared" si="33"/>
        <v>0</v>
      </c>
      <c r="AJ10" s="45">
        <f t="shared" ref="AJ10" si="34">SUM(AJ56,AJ97,AJ139,AJ180,AJ220,AJ259,AJ300,AJ342,AJ384,AJ423,AJ461,AJ506,AJ547,AJ588,AJ630,AJ671,AJ711,AJ752,AJ792,AJ834,AJ872,AJ913,AJ951,AJ992,AJ1034,AJ1075,AJ1116,AJ1157,AJ1199,AJ1240,AJ1281,AJ1323,AJ1365,AJ1406,AJ1447)</f>
        <v>0</v>
      </c>
      <c r="AK10" s="45">
        <f t="shared" si="33"/>
        <v>0</v>
      </c>
      <c r="AL10" s="45">
        <f t="shared" si="33"/>
        <v>0</v>
      </c>
      <c r="AM10" s="45">
        <f t="shared" si="33"/>
        <v>0</v>
      </c>
      <c r="AN10" s="45">
        <f t="shared" si="33"/>
        <v>0</v>
      </c>
      <c r="AO10" s="45">
        <f t="shared" si="33"/>
        <v>0</v>
      </c>
      <c r="AP10" s="45">
        <f t="shared" si="33"/>
        <v>0</v>
      </c>
      <c r="AQ10" s="45">
        <f t="shared" si="33"/>
        <v>0</v>
      </c>
      <c r="AR10" s="45">
        <f t="shared" si="33"/>
        <v>0</v>
      </c>
      <c r="AS10" s="45">
        <f t="shared" si="33"/>
        <v>0</v>
      </c>
      <c r="AT10" s="45">
        <f t="shared" si="33"/>
        <v>0</v>
      </c>
      <c r="AU10" s="45">
        <f t="shared" si="33"/>
        <v>0</v>
      </c>
      <c r="AV10" s="45">
        <f t="shared" si="33"/>
        <v>0</v>
      </c>
      <c r="AW10" s="45">
        <v>0</v>
      </c>
      <c r="AX10" s="45">
        <v>0</v>
      </c>
      <c r="AY10" s="45">
        <f t="shared" ref="AY10:BQ10" si="35">SUM(AY56,AY97,AY139,AY180,AY220,AY259,AY300,AY342,AY384,AY423,AY461,AY506,AY547,AY588,AY630,AY671,AY711,AY752,AY792,AY834,AY872,AY913,AY951,AY992,AY1034,AY1075,AY1116,AY1157,AY1199,AY1240,AY1281,AY1323,AY1365,AY1406,AY1447)</f>
        <v>0</v>
      </c>
      <c r="AZ10" s="45">
        <f t="shared" si="35"/>
        <v>0</v>
      </c>
      <c r="BA10" s="45">
        <f t="shared" si="35"/>
        <v>0</v>
      </c>
      <c r="BB10" s="45">
        <f t="shared" si="35"/>
        <v>0</v>
      </c>
      <c r="BC10" s="45">
        <f t="shared" si="35"/>
        <v>0</v>
      </c>
      <c r="BD10" s="45">
        <f t="shared" si="35"/>
        <v>0</v>
      </c>
      <c r="BE10" s="45">
        <f t="shared" ref="BE10" si="36">SUM(BE56,BE97,BE139,BE180,BE220,BE259,BE300,BE342,BE384,BE423,BE461,BE506,BE547,BE588,BE630,BE671,BE711,BE752,BE792,BE834,BE872,BE913,BE951,BE992,BE1034,BE1075,BE1116,BE1157,BE1199,BE1240,BE1281,BE1323,BE1365,BE1406,BE1447)</f>
        <v>0</v>
      </c>
      <c r="BF10" s="45">
        <f t="shared" si="35"/>
        <v>0</v>
      </c>
      <c r="BG10" s="45">
        <f t="shared" si="35"/>
        <v>0</v>
      </c>
      <c r="BH10" s="45">
        <f t="shared" si="35"/>
        <v>0</v>
      </c>
      <c r="BI10" s="45">
        <f t="shared" si="35"/>
        <v>0</v>
      </c>
      <c r="BJ10" s="45">
        <f t="shared" si="35"/>
        <v>0</v>
      </c>
      <c r="BK10" s="45">
        <f t="shared" si="35"/>
        <v>0</v>
      </c>
      <c r="BL10" s="45">
        <f t="shared" si="35"/>
        <v>0</v>
      </c>
      <c r="BM10" s="45">
        <f t="shared" si="35"/>
        <v>0</v>
      </c>
      <c r="BN10" s="45">
        <f t="shared" si="35"/>
        <v>0</v>
      </c>
      <c r="BO10" s="45">
        <f t="shared" si="35"/>
        <v>0</v>
      </c>
      <c r="BP10" s="45">
        <f t="shared" si="35"/>
        <v>0</v>
      </c>
      <c r="BQ10" s="45">
        <f t="shared" si="35"/>
        <v>0</v>
      </c>
      <c r="BR10" s="45">
        <v>0</v>
      </c>
      <c r="BS10" s="45">
        <v>0</v>
      </c>
      <c r="BT10" s="125" t="e">
        <f>IF(#REF!=0,"-",#REF!/#REF!*100)</f>
        <v>#REF!</v>
      </c>
    </row>
    <row r="11" spans="1:72" s="25" customFormat="1" x14ac:dyDescent="0.25">
      <c r="A11" s="30" t="s">
        <v>133</v>
      </c>
      <c r="B11" s="30" t="s">
        <v>58</v>
      </c>
      <c r="C11" s="30" t="s">
        <v>1537</v>
      </c>
      <c r="D11" s="65" t="s">
        <v>1545</v>
      </c>
      <c r="E11" s="116">
        <v>6112</v>
      </c>
      <c r="F11" s="65" t="s">
        <v>0</v>
      </c>
      <c r="G11" s="98" t="s">
        <v>1662</v>
      </c>
      <c r="H11" s="35" t="s">
        <v>23</v>
      </c>
      <c r="I11" s="45">
        <f t="shared" ref="I11:AA11" si="37">SUM(I54,I95,I137,I178,I218,I257,I298,I340,I382,I421,I459,I504,I545,I586,I628,I669,I709,I750,I790,I832,I870,I911,I949,I990,I1032,I1073,I1114,I1155,I1197,I1238,I1279,I1321,I1363,I1404,I1445)</f>
        <v>5500</v>
      </c>
      <c r="J11" s="45">
        <f t="shared" si="37"/>
        <v>0</v>
      </c>
      <c r="K11" s="45">
        <f t="shared" si="37"/>
        <v>0</v>
      </c>
      <c r="L11" s="45">
        <f t="shared" si="37"/>
        <v>0</v>
      </c>
      <c r="M11" s="45">
        <f t="shared" si="37"/>
        <v>0</v>
      </c>
      <c r="N11" s="45">
        <f t="shared" si="37"/>
        <v>0</v>
      </c>
      <c r="O11" s="45">
        <f t="shared" ref="O11" si="38">SUM(O54,O95,O137,O178,O218,O257,O298,O340,O382,O421,O459,O504,O545,O586,O628,O669,O709,O750,O790,O832,O870,O911,O949,O990,O1032,O1073,O1114,O1155,O1197,O1238,O1279,O1321,O1363,O1404,O1445)</f>
        <v>5500</v>
      </c>
      <c r="P11" s="45">
        <f t="shared" si="37"/>
        <v>0</v>
      </c>
      <c r="Q11" s="45">
        <f t="shared" si="37"/>
        <v>0</v>
      </c>
      <c r="R11" s="45">
        <f t="shared" si="37"/>
        <v>0</v>
      </c>
      <c r="S11" s="45">
        <f t="shared" si="37"/>
        <v>0</v>
      </c>
      <c r="T11" s="45">
        <f t="shared" si="37"/>
        <v>0</v>
      </c>
      <c r="U11" s="45">
        <f t="shared" si="37"/>
        <v>0</v>
      </c>
      <c r="V11" s="45">
        <f t="shared" si="37"/>
        <v>0</v>
      </c>
      <c r="W11" s="45">
        <f t="shared" si="37"/>
        <v>0</v>
      </c>
      <c r="X11" s="45">
        <f t="shared" si="37"/>
        <v>0</v>
      </c>
      <c r="Y11" s="45">
        <f t="shared" si="37"/>
        <v>0</v>
      </c>
      <c r="Z11" s="45">
        <f t="shared" si="37"/>
        <v>0</v>
      </c>
      <c r="AA11" s="45">
        <f t="shared" si="37"/>
        <v>0</v>
      </c>
      <c r="AB11" s="45">
        <v>0</v>
      </c>
      <c r="AC11" s="45">
        <v>5500</v>
      </c>
      <c r="AD11" s="45">
        <f t="shared" ref="AD11:AV11" si="39">SUM(AD54,AD95,AD137,AD178,AD218,AD257,AD298,AD340,AD382,AD421,AD459,AD504,AD545,AD586,AD628,AD669,AD709,AD750,AD790,AD832,AD870,AD911,AD949,AD990,AD1032,AD1073,AD1114,AD1155,AD1197,AD1238,AD1279,AD1321,AD1363,AD1404,AD1445)</f>
        <v>0</v>
      </c>
      <c r="AE11" s="45">
        <f t="shared" si="39"/>
        <v>0</v>
      </c>
      <c r="AF11" s="45">
        <f t="shared" si="39"/>
        <v>0</v>
      </c>
      <c r="AG11" s="45">
        <f t="shared" si="39"/>
        <v>0</v>
      </c>
      <c r="AH11" s="45">
        <f t="shared" si="39"/>
        <v>0</v>
      </c>
      <c r="AI11" s="45">
        <f t="shared" si="39"/>
        <v>0</v>
      </c>
      <c r="AJ11" s="45">
        <f t="shared" ref="AJ11" si="40">SUM(AJ54,AJ95,AJ137,AJ178,AJ218,AJ257,AJ298,AJ340,AJ382,AJ421,AJ459,AJ504,AJ545,AJ586,AJ628,AJ669,AJ709,AJ750,AJ790,AJ832,AJ870,AJ911,AJ949,AJ990,AJ1032,AJ1073,AJ1114,AJ1155,AJ1197,AJ1238,AJ1279,AJ1321,AJ1363,AJ1404,AJ1445)</f>
        <v>0</v>
      </c>
      <c r="AK11" s="45">
        <f t="shared" si="39"/>
        <v>0</v>
      </c>
      <c r="AL11" s="45">
        <f t="shared" si="39"/>
        <v>0</v>
      </c>
      <c r="AM11" s="45">
        <f t="shared" si="39"/>
        <v>0</v>
      </c>
      <c r="AN11" s="45">
        <f t="shared" si="39"/>
        <v>0</v>
      </c>
      <c r="AO11" s="45">
        <f t="shared" si="39"/>
        <v>0</v>
      </c>
      <c r="AP11" s="45">
        <f t="shared" si="39"/>
        <v>0</v>
      </c>
      <c r="AQ11" s="45">
        <f t="shared" si="39"/>
        <v>0</v>
      </c>
      <c r="AR11" s="45">
        <f t="shared" si="39"/>
        <v>0</v>
      </c>
      <c r="AS11" s="45">
        <f t="shared" si="39"/>
        <v>0</v>
      </c>
      <c r="AT11" s="45">
        <f t="shared" si="39"/>
        <v>0</v>
      </c>
      <c r="AU11" s="45">
        <f t="shared" si="39"/>
        <v>0</v>
      </c>
      <c r="AV11" s="45">
        <f t="shared" si="39"/>
        <v>0</v>
      </c>
      <c r="AW11" s="45">
        <v>0</v>
      </c>
      <c r="AX11" s="45">
        <v>0</v>
      </c>
      <c r="AY11" s="45">
        <f t="shared" ref="AY11:BQ11" si="41">SUM(AY54,AY95,AY137,AY178,AY218,AY257,AY298,AY340,AY382,AY421,AY459,AY504,AY545,AY586,AY628,AY669,AY709,AY750,AY790,AY832,AY870,AY911,AY949,AY990,AY1032,AY1073,AY1114,AY1155,AY1197,AY1238,AY1279,AY1321,AY1363,AY1404,AY1445)</f>
        <v>0</v>
      </c>
      <c r="AZ11" s="45">
        <f t="shared" si="41"/>
        <v>0</v>
      </c>
      <c r="BA11" s="45">
        <f t="shared" si="41"/>
        <v>0</v>
      </c>
      <c r="BB11" s="45">
        <f t="shared" si="41"/>
        <v>0</v>
      </c>
      <c r="BC11" s="45">
        <f t="shared" si="41"/>
        <v>0</v>
      </c>
      <c r="BD11" s="45">
        <f t="shared" si="41"/>
        <v>0</v>
      </c>
      <c r="BE11" s="45">
        <f t="shared" ref="BE11" si="42">SUM(BE54,BE95,BE137,BE178,BE218,BE257,BE298,BE340,BE382,BE421,BE459,BE504,BE545,BE586,BE628,BE669,BE709,BE750,BE790,BE832,BE870,BE911,BE949,BE990,BE1032,BE1073,BE1114,BE1155,BE1197,BE1238,BE1279,BE1321,BE1363,BE1404,BE1445)</f>
        <v>0</v>
      </c>
      <c r="BF11" s="45">
        <f t="shared" si="41"/>
        <v>0</v>
      </c>
      <c r="BG11" s="45">
        <f t="shared" si="41"/>
        <v>0</v>
      </c>
      <c r="BH11" s="45">
        <f t="shared" si="41"/>
        <v>0</v>
      </c>
      <c r="BI11" s="45">
        <f t="shared" si="41"/>
        <v>0</v>
      </c>
      <c r="BJ11" s="45">
        <f t="shared" si="41"/>
        <v>0</v>
      </c>
      <c r="BK11" s="45">
        <f t="shared" si="41"/>
        <v>0</v>
      </c>
      <c r="BL11" s="45">
        <f t="shared" si="41"/>
        <v>0</v>
      </c>
      <c r="BM11" s="45">
        <f t="shared" si="41"/>
        <v>0</v>
      </c>
      <c r="BN11" s="45">
        <f t="shared" si="41"/>
        <v>0</v>
      </c>
      <c r="BO11" s="45">
        <f t="shared" si="41"/>
        <v>0</v>
      </c>
      <c r="BP11" s="45">
        <f t="shared" si="41"/>
        <v>0</v>
      </c>
      <c r="BQ11" s="45">
        <f t="shared" si="41"/>
        <v>0</v>
      </c>
      <c r="BR11" s="45">
        <v>0</v>
      </c>
      <c r="BS11" s="45">
        <v>0</v>
      </c>
      <c r="BT11" s="125" t="e">
        <f>IF(#REF!=0,"-",#REF!/#REF!*100)</f>
        <v>#REF!</v>
      </c>
    </row>
    <row r="12" spans="1:72" s="25" customFormat="1" x14ac:dyDescent="0.25">
      <c r="A12" s="43" t="s">
        <v>133</v>
      </c>
      <c r="B12" s="43" t="s">
        <v>58</v>
      </c>
      <c r="C12" s="43" t="s">
        <v>1537</v>
      </c>
      <c r="D12" s="67" t="s">
        <v>1545</v>
      </c>
      <c r="E12" s="117">
        <v>6112</v>
      </c>
      <c r="F12" s="67" t="s">
        <v>0</v>
      </c>
      <c r="G12" s="98" t="s">
        <v>1662</v>
      </c>
      <c r="H12" s="44" t="s">
        <v>22</v>
      </c>
      <c r="I12" s="45">
        <f t="shared" ref="I12:AA12" si="43">SUM(I53,I94,I136,I177,I217,I256,I297,I339,I381,I420,I458,I503,I544,I585,I627,I668,I708,I749,I789,I831,I869,I910,I948,I989,I1031,I1072,I1113,I1154,I1196,I1237,I1278,I1320,I1362,I1403,I1444)</f>
        <v>18000</v>
      </c>
      <c r="J12" s="45">
        <f t="shared" si="43"/>
        <v>0</v>
      </c>
      <c r="K12" s="45">
        <f t="shared" si="43"/>
        <v>0</v>
      </c>
      <c r="L12" s="45">
        <f t="shared" si="43"/>
        <v>0</v>
      </c>
      <c r="M12" s="45">
        <f t="shared" si="43"/>
        <v>0</v>
      </c>
      <c r="N12" s="45">
        <f t="shared" si="43"/>
        <v>0</v>
      </c>
      <c r="O12" s="45">
        <f t="shared" ref="O12" si="44">SUM(O53,O94,O136,O177,O217,O256,O297,O339,O381,O420,O458,O503,O544,O585,O627,O668,O708,O749,O789,O831,O869,O910,O948,O989,O1031,O1072,O1113,O1154,O1196,O1237,O1278,O1320,O1362,O1403,O1444)</f>
        <v>18000</v>
      </c>
      <c r="P12" s="45">
        <f t="shared" si="43"/>
        <v>0</v>
      </c>
      <c r="Q12" s="45">
        <f t="shared" si="43"/>
        <v>0</v>
      </c>
      <c r="R12" s="45">
        <f t="shared" si="43"/>
        <v>4000</v>
      </c>
      <c r="S12" s="45">
        <f t="shared" si="43"/>
        <v>0</v>
      </c>
      <c r="T12" s="45">
        <f t="shared" si="43"/>
        <v>0</v>
      </c>
      <c r="U12" s="45">
        <f t="shared" si="43"/>
        <v>0</v>
      </c>
      <c r="V12" s="45">
        <f t="shared" si="43"/>
        <v>0</v>
      </c>
      <c r="W12" s="45">
        <f t="shared" si="43"/>
        <v>0</v>
      </c>
      <c r="X12" s="45">
        <f t="shared" si="43"/>
        <v>0</v>
      </c>
      <c r="Y12" s="45">
        <f t="shared" si="43"/>
        <v>0</v>
      </c>
      <c r="Z12" s="45">
        <f t="shared" si="43"/>
        <v>0</v>
      </c>
      <c r="AA12" s="45">
        <f t="shared" si="43"/>
        <v>0</v>
      </c>
      <c r="AB12" s="45">
        <v>4000</v>
      </c>
      <c r="AC12" s="45">
        <v>14000</v>
      </c>
      <c r="AD12" s="45">
        <f t="shared" ref="AD12:AV12" si="45">SUM(AD53,AD94,AD136,AD177,AD217,AD256,AD297,AD339,AD381,AD420,AD458,AD503,AD544,AD585,AD627,AD668,AD708,AD749,AD789,AD831,AD869,AD910,AD948,AD989,AD1031,AD1072,AD1113,AD1154,AD1196,AD1237,AD1278,AD1320,AD1362,AD1403,AD1444)</f>
        <v>0</v>
      </c>
      <c r="AE12" s="45">
        <f t="shared" si="45"/>
        <v>0</v>
      </c>
      <c r="AF12" s="45">
        <f t="shared" si="45"/>
        <v>0</v>
      </c>
      <c r="AG12" s="45">
        <f t="shared" si="45"/>
        <v>0</v>
      </c>
      <c r="AH12" s="45">
        <f t="shared" si="45"/>
        <v>0</v>
      </c>
      <c r="AI12" s="45">
        <f t="shared" si="45"/>
        <v>0</v>
      </c>
      <c r="AJ12" s="45">
        <f t="shared" ref="AJ12" si="46">SUM(AJ53,AJ94,AJ136,AJ177,AJ217,AJ256,AJ297,AJ339,AJ381,AJ420,AJ458,AJ503,AJ544,AJ585,AJ627,AJ668,AJ708,AJ749,AJ789,AJ831,AJ869,AJ910,AJ948,AJ989,AJ1031,AJ1072,AJ1113,AJ1154,AJ1196,AJ1237,AJ1278,AJ1320,AJ1362,AJ1403,AJ1444)</f>
        <v>0</v>
      </c>
      <c r="AK12" s="45">
        <f t="shared" si="45"/>
        <v>0</v>
      </c>
      <c r="AL12" s="45">
        <f t="shared" si="45"/>
        <v>0</v>
      </c>
      <c r="AM12" s="45">
        <f t="shared" si="45"/>
        <v>0</v>
      </c>
      <c r="AN12" s="45">
        <f t="shared" si="45"/>
        <v>0</v>
      </c>
      <c r="AO12" s="45">
        <f t="shared" si="45"/>
        <v>0</v>
      </c>
      <c r="AP12" s="45">
        <f t="shared" si="45"/>
        <v>0</v>
      </c>
      <c r="AQ12" s="45">
        <f t="shared" si="45"/>
        <v>0</v>
      </c>
      <c r="AR12" s="45">
        <f t="shared" si="45"/>
        <v>0</v>
      </c>
      <c r="AS12" s="45">
        <f t="shared" si="45"/>
        <v>0</v>
      </c>
      <c r="AT12" s="45">
        <f t="shared" si="45"/>
        <v>0</v>
      </c>
      <c r="AU12" s="45">
        <f t="shared" si="45"/>
        <v>0</v>
      </c>
      <c r="AV12" s="45">
        <f t="shared" si="45"/>
        <v>0</v>
      </c>
      <c r="AW12" s="45">
        <v>0</v>
      </c>
      <c r="AX12" s="45">
        <v>0</v>
      </c>
      <c r="AY12" s="45">
        <f t="shared" ref="AY12:BQ12" si="47">SUM(AY53,AY94,AY136,AY177,AY217,AY256,AY297,AY339,AY381,AY420,AY458,AY503,AY544,AY585,AY627,AY668,AY708,AY749,AY789,AY831,AY869,AY910,AY948,AY989,AY1031,AY1072,AY1113,AY1154,AY1196,AY1237,AY1278,AY1320,AY1362,AY1403,AY1444)</f>
        <v>0</v>
      </c>
      <c r="AZ12" s="45">
        <f t="shared" si="47"/>
        <v>0</v>
      </c>
      <c r="BA12" s="45">
        <f t="shared" si="47"/>
        <v>0</v>
      </c>
      <c r="BB12" s="45">
        <f t="shared" si="47"/>
        <v>0</v>
      </c>
      <c r="BC12" s="45">
        <f t="shared" si="47"/>
        <v>0</v>
      </c>
      <c r="BD12" s="45">
        <f t="shared" si="47"/>
        <v>0</v>
      </c>
      <c r="BE12" s="45">
        <f t="shared" ref="BE12" si="48">SUM(BE53,BE94,BE136,BE177,BE217,BE256,BE297,BE339,BE381,BE420,BE458,BE503,BE544,BE585,BE627,BE668,BE708,BE749,BE789,BE831,BE869,BE910,BE948,BE989,BE1031,BE1072,BE1113,BE1154,BE1196,BE1237,BE1278,BE1320,BE1362,BE1403,BE1444)</f>
        <v>0</v>
      </c>
      <c r="BF12" s="45">
        <f t="shared" si="47"/>
        <v>0</v>
      </c>
      <c r="BG12" s="45">
        <f t="shared" si="47"/>
        <v>0</v>
      </c>
      <c r="BH12" s="45">
        <f t="shared" si="47"/>
        <v>0</v>
      </c>
      <c r="BI12" s="45">
        <f t="shared" si="47"/>
        <v>0</v>
      </c>
      <c r="BJ12" s="45">
        <f t="shared" si="47"/>
        <v>0</v>
      </c>
      <c r="BK12" s="45">
        <f t="shared" si="47"/>
        <v>0</v>
      </c>
      <c r="BL12" s="45">
        <f t="shared" si="47"/>
        <v>0</v>
      </c>
      <c r="BM12" s="45">
        <f t="shared" si="47"/>
        <v>0</v>
      </c>
      <c r="BN12" s="45">
        <f t="shared" si="47"/>
        <v>0</v>
      </c>
      <c r="BO12" s="45">
        <f t="shared" si="47"/>
        <v>0</v>
      </c>
      <c r="BP12" s="45">
        <f t="shared" si="47"/>
        <v>0</v>
      </c>
      <c r="BQ12" s="45">
        <f t="shared" si="47"/>
        <v>0</v>
      </c>
      <c r="BR12" s="45">
        <v>0</v>
      </c>
      <c r="BS12" s="45">
        <v>0</v>
      </c>
      <c r="BT12" s="125" t="e">
        <f>IF(#REF!=0,"-",#REF!/#REF!*100)</f>
        <v>#REF!</v>
      </c>
    </row>
    <row r="13" spans="1:72" s="25" customFormat="1" x14ac:dyDescent="0.25">
      <c r="A13" s="30" t="s">
        <v>133</v>
      </c>
      <c r="B13" s="30" t="s">
        <v>58</v>
      </c>
      <c r="C13" s="30" t="s">
        <v>1537</v>
      </c>
      <c r="D13" s="65" t="s">
        <v>1545</v>
      </c>
      <c r="E13" s="116">
        <v>6112</v>
      </c>
      <c r="F13" s="65" t="s">
        <v>0</v>
      </c>
      <c r="G13" s="98" t="s">
        <v>1662</v>
      </c>
      <c r="H13" s="35" t="s">
        <v>21</v>
      </c>
      <c r="I13" s="45">
        <f t="shared" ref="I13:AA13" si="49">SUM(I55,I96,I138,I179,I219,I258,I299,I341,I383,I422,I460,I505,I546,I587,I629,I670,I710,I751,I791,I833,I871,I912,I950,I991,I1033,I1074,I1115,I1156,I1198,I1239,I1280,I1322,I1364,I1405,I1446)</f>
        <v>0</v>
      </c>
      <c r="J13" s="45">
        <f t="shared" si="49"/>
        <v>0</v>
      </c>
      <c r="K13" s="45">
        <f t="shared" si="49"/>
        <v>0</v>
      </c>
      <c r="L13" s="45">
        <f t="shared" si="49"/>
        <v>0</v>
      </c>
      <c r="M13" s="45">
        <f t="shared" si="49"/>
        <v>0</v>
      </c>
      <c r="N13" s="45">
        <f t="shared" si="49"/>
        <v>0</v>
      </c>
      <c r="O13" s="45">
        <f t="shared" ref="O13" si="50">SUM(O55,O96,O138,O179,O219,O258,O299,O341,O383,O422,O460,O505,O546,O587,O629,O670,O710,O751,O791,O833,O871,O912,O950,O991,O1033,O1074,O1115,O1156,O1198,O1239,O1280,O1322,O1364,O1405,O1446)</f>
        <v>0</v>
      </c>
      <c r="P13" s="45">
        <f t="shared" si="49"/>
        <v>0</v>
      </c>
      <c r="Q13" s="45">
        <f t="shared" si="49"/>
        <v>0</v>
      </c>
      <c r="R13" s="45">
        <f t="shared" si="49"/>
        <v>0</v>
      </c>
      <c r="S13" s="45">
        <f t="shared" si="49"/>
        <v>0</v>
      </c>
      <c r="T13" s="45">
        <f t="shared" si="49"/>
        <v>0</v>
      </c>
      <c r="U13" s="45">
        <f t="shared" si="49"/>
        <v>0</v>
      </c>
      <c r="V13" s="45">
        <f t="shared" si="49"/>
        <v>0</v>
      </c>
      <c r="W13" s="45">
        <f t="shared" si="49"/>
        <v>0</v>
      </c>
      <c r="X13" s="45">
        <f t="shared" si="49"/>
        <v>0</v>
      </c>
      <c r="Y13" s="45">
        <f t="shared" si="49"/>
        <v>0</v>
      </c>
      <c r="Z13" s="45">
        <f t="shared" si="49"/>
        <v>0</v>
      </c>
      <c r="AA13" s="45">
        <f t="shared" si="49"/>
        <v>0</v>
      </c>
      <c r="AB13" s="45">
        <v>0</v>
      </c>
      <c r="AC13" s="45">
        <v>0</v>
      </c>
      <c r="AD13" s="45">
        <f t="shared" ref="AD13:AV13" si="51">SUM(AD55,AD96,AD138,AD179,AD219,AD258,AD299,AD341,AD383,AD422,AD460,AD505,AD546,AD587,AD629,AD670,AD710,AD751,AD791,AD833,AD871,AD912,AD950,AD991,AD1033,AD1074,AD1115,AD1156,AD1198,AD1239,AD1280,AD1322,AD1364,AD1405,AD1446)</f>
        <v>0</v>
      </c>
      <c r="AE13" s="45">
        <f t="shared" si="51"/>
        <v>0</v>
      </c>
      <c r="AF13" s="45">
        <f t="shared" si="51"/>
        <v>0</v>
      </c>
      <c r="AG13" s="45">
        <f t="shared" si="51"/>
        <v>0</v>
      </c>
      <c r="AH13" s="45">
        <f t="shared" si="51"/>
        <v>0</v>
      </c>
      <c r="AI13" s="45">
        <f t="shared" si="51"/>
        <v>0</v>
      </c>
      <c r="AJ13" s="45">
        <f t="shared" ref="AJ13" si="52">SUM(AJ55,AJ96,AJ138,AJ179,AJ219,AJ258,AJ299,AJ341,AJ383,AJ422,AJ460,AJ505,AJ546,AJ587,AJ629,AJ670,AJ710,AJ751,AJ791,AJ833,AJ871,AJ912,AJ950,AJ991,AJ1033,AJ1074,AJ1115,AJ1156,AJ1198,AJ1239,AJ1280,AJ1322,AJ1364,AJ1405,AJ1446)</f>
        <v>0</v>
      </c>
      <c r="AK13" s="45">
        <f t="shared" si="51"/>
        <v>0</v>
      </c>
      <c r="AL13" s="45">
        <f t="shared" si="51"/>
        <v>0</v>
      </c>
      <c r="AM13" s="45">
        <f t="shared" si="51"/>
        <v>0</v>
      </c>
      <c r="AN13" s="45">
        <f t="shared" si="51"/>
        <v>0</v>
      </c>
      <c r="AO13" s="45">
        <f t="shared" si="51"/>
        <v>0</v>
      </c>
      <c r="AP13" s="45">
        <f t="shared" si="51"/>
        <v>0</v>
      </c>
      <c r="AQ13" s="45">
        <f t="shared" si="51"/>
        <v>0</v>
      </c>
      <c r="AR13" s="45">
        <f t="shared" si="51"/>
        <v>0</v>
      </c>
      <c r="AS13" s="45">
        <f t="shared" si="51"/>
        <v>0</v>
      </c>
      <c r="AT13" s="45">
        <f t="shared" si="51"/>
        <v>0</v>
      </c>
      <c r="AU13" s="45">
        <f t="shared" si="51"/>
        <v>0</v>
      </c>
      <c r="AV13" s="45">
        <f t="shared" si="51"/>
        <v>0</v>
      </c>
      <c r="AW13" s="45">
        <v>0</v>
      </c>
      <c r="AX13" s="45">
        <v>0</v>
      </c>
      <c r="AY13" s="45">
        <f t="shared" ref="AY13:BQ13" si="53">SUM(AY55,AY96,AY138,AY179,AY219,AY258,AY299,AY341,AY383,AY422,AY460,AY505,AY546,AY587,AY629,AY670,AY710,AY751,AY791,AY833,AY871,AY912,AY950,AY991,AY1033,AY1074,AY1115,AY1156,AY1198,AY1239,AY1280,AY1322,AY1364,AY1405,AY1446)</f>
        <v>0</v>
      </c>
      <c r="AZ13" s="45">
        <f t="shared" si="53"/>
        <v>0</v>
      </c>
      <c r="BA13" s="45">
        <f t="shared" si="53"/>
        <v>0</v>
      </c>
      <c r="BB13" s="45">
        <f t="shared" si="53"/>
        <v>0</v>
      </c>
      <c r="BC13" s="45">
        <f t="shared" si="53"/>
        <v>0</v>
      </c>
      <c r="BD13" s="45">
        <f t="shared" si="53"/>
        <v>0</v>
      </c>
      <c r="BE13" s="45">
        <f t="shared" ref="BE13" si="54">SUM(BE55,BE96,BE138,BE179,BE219,BE258,BE299,BE341,BE383,BE422,BE460,BE505,BE546,BE587,BE629,BE670,BE710,BE751,BE791,BE833,BE871,BE912,BE950,BE991,BE1033,BE1074,BE1115,BE1156,BE1198,BE1239,BE1280,BE1322,BE1364,BE1405,BE1446)</f>
        <v>0</v>
      </c>
      <c r="BF13" s="45">
        <f t="shared" si="53"/>
        <v>0</v>
      </c>
      <c r="BG13" s="45">
        <f t="shared" si="53"/>
        <v>0</v>
      </c>
      <c r="BH13" s="45">
        <f t="shared" si="53"/>
        <v>0</v>
      </c>
      <c r="BI13" s="45">
        <f t="shared" si="53"/>
        <v>0</v>
      </c>
      <c r="BJ13" s="45">
        <f t="shared" si="53"/>
        <v>0</v>
      </c>
      <c r="BK13" s="45">
        <f t="shared" si="53"/>
        <v>0</v>
      </c>
      <c r="BL13" s="45">
        <f t="shared" si="53"/>
        <v>0</v>
      </c>
      <c r="BM13" s="45">
        <f t="shared" si="53"/>
        <v>0</v>
      </c>
      <c r="BN13" s="45">
        <f t="shared" si="53"/>
        <v>0</v>
      </c>
      <c r="BO13" s="45">
        <f t="shared" si="53"/>
        <v>0</v>
      </c>
      <c r="BP13" s="45">
        <f t="shared" si="53"/>
        <v>0</v>
      </c>
      <c r="BQ13" s="45">
        <f t="shared" si="53"/>
        <v>0</v>
      </c>
      <c r="BR13" s="45">
        <v>0</v>
      </c>
      <c r="BS13" s="45">
        <v>0</v>
      </c>
      <c r="BT13" s="125" t="e">
        <f>IF(#REF!=0,"-",#REF!/#REF!*100)</f>
        <v>#REF!</v>
      </c>
    </row>
    <row r="14" spans="1:72" s="25" customFormat="1" ht="22.5" x14ac:dyDescent="0.25">
      <c r="A14" s="30" t="s">
        <v>133</v>
      </c>
      <c r="B14" s="30" t="s">
        <v>58</v>
      </c>
      <c r="C14" s="30" t="s">
        <v>1537</v>
      </c>
      <c r="D14" s="65" t="s">
        <v>1545</v>
      </c>
      <c r="E14" s="109" t="s">
        <v>1540</v>
      </c>
      <c r="F14" s="109" t="s">
        <v>0</v>
      </c>
      <c r="G14" s="31" t="s">
        <v>0</v>
      </c>
      <c r="H14" s="31" t="s">
        <v>26</v>
      </c>
      <c r="I14" s="42">
        <f t="shared" ref="I14:AA14" si="55">SUM(I15)</f>
        <v>21000</v>
      </c>
      <c r="J14" s="42">
        <f t="shared" si="55"/>
        <v>0</v>
      </c>
      <c r="K14" s="42">
        <f t="shared" si="55"/>
        <v>0</v>
      </c>
      <c r="L14" s="42">
        <f t="shared" si="55"/>
        <v>0</v>
      </c>
      <c r="M14" s="42">
        <f t="shared" si="55"/>
        <v>0</v>
      </c>
      <c r="N14" s="42">
        <f t="shared" si="55"/>
        <v>0</v>
      </c>
      <c r="O14" s="42">
        <f t="shared" si="55"/>
        <v>21000</v>
      </c>
      <c r="P14" s="42">
        <f t="shared" si="55"/>
        <v>0</v>
      </c>
      <c r="Q14" s="42">
        <f t="shared" si="55"/>
        <v>0</v>
      </c>
      <c r="R14" s="42">
        <f t="shared" si="55"/>
        <v>2100</v>
      </c>
      <c r="S14" s="42">
        <f t="shared" si="55"/>
        <v>0</v>
      </c>
      <c r="T14" s="42">
        <f t="shared" si="55"/>
        <v>0</v>
      </c>
      <c r="U14" s="42">
        <f t="shared" si="55"/>
        <v>0</v>
      </c>
      <c r="V14" s="42">
        <f t="shared" si="55"/>
        <v>0</v>
      </c>
      <c r="W14" s="42">
        <f t="shared" si="55"/>
        <v>0</v>
      </c>
      <c r="X14" s="42">
        <f t="shared" si="55"/>
        <v>0</v>
      </c>
      <c r="Y14" s="42">
        <f t="shared" si="55"/>
        <v>0</v>
      </c>
      <c r="Z14" s="42">
        <f t="shared" si="55"/>
        <v>0</v>
      </c>
      <c r="AA14" s="42">
        <f t="shared" si="55"/>
        <v>0</v>
      </c>
      <c r="AB14" s="42">
        <v>2100</v>
      </c>
      <c r="AC14" s="42">
        <v>18900</v>
      </c>
      <c r="AD14" s="42">
        <f t="shared" ref="AD14:AV14" si="56">SUM(AD15)</f>
        <v>0</v>
      </c>
      <c r="AE14" s="42">
        <f t="shared" si="56"/>
        <v>0</v>
      </c>
      <c r="AF14" s="42">
        <f t="shared" si="56"/>
        <v>0</v>
      </c>
      <c r="AG14" s="42">
        <f t="shared" si="56"/>
        <v>0</v>
      </c>
      <c r="AH14" s="42">
        <f t="shared" si="56"/>
        <v>0</v>
      </c>
      <c r="AI14" s="42">
        <f t="shared" si="56"/>
        <v>0</v>
      </c>
      <c r="AJ14" s="42">
        <f t="shared" si="56"/>
        <v>0</v>
      </c>
      <c r="AK14" s="42">
        <f t="shared" si="56"/>
        <v>0</v>
      </c>
      <c r="AL14" s="42">
        <f t="shared" si="56"/>
        <v>0</v>
      </c>
      <c r="AM14" s="42">
        <f t="shared" si="56"/>
        <v>0</v>
      </c>
      <c r="AN14" s="42">
        <f t="shared" si="56"/>
        <v>0</v>
      </c>
      <c r="AO14" s="42">
        <f t="shared" si="56"/>
        <v>0</v>
      </c>
      <c r="AP14" s="42">
        <f t="shared" si="56"/>
        <v>0</v>
      </c>
      <c r="AQ14" s="42">
        <f t="shared" si="56"/>
        <v>0</v>
      </c>
      <c r="AR14" s="42">
        <f t="shared" si="56"/>
        <v>0</v>
      </c>
      <c r="AS14" s="42">
        <f t="shared" si="56"/>
        <v>0</v>
      </c>
      <c r="AT14" s="42">
        <f t="shared" si="56"/>
        <v>0</v>
      </c>
      <c r="AU14" s="42">
        <f t="shared" si="56"/>
        <v>0</v>
      </c>
      <c r="AV14" s="42">
        <f t="shared" si="56"/>
        <v>0</v>
      </c>
      <c r="AW14" s="42">
        <v>0</v>
      </c>
      <c r="AX14" s="42">
        <v>0</v>
      </c>
      <c r="AY14" s="42">
        <f t="shared" ref="AY14:BQ14" si="57">SUM(AY15)</f>
        <v>0</v>
      </c>
      <c r="AZ14" s="42">
        <f t="shared" si="57"/>
        <v>1155</v>
      </c>
      <c r="BA14" s="42">
        <f t="shared" si="57"/>
        <v>0</v>
      </c>
      <c r="BB14" s="42">
        <f t="shared" si="57"/>
        <v>0</v>
      </c>
      <c r="BC14" s="42">
        <f t="shared" si="57"/>
        <v>0</v>
      </c>
      <c r="BD14" s="42">
        <f t="shared" si="57"/>
        <v>0</v>
      </c>
      <c r="BE14" s="42">
        <f t="shared" si="57"/>
        <v>1155</v>
      </c>
      <c r="BF14" s="42">
        <f t="shared" si="57"/>
        <v>0</v>
      </c>
      <c r="BG14" s="42">
        <f t="shared" si="57"/>
        <v>0</v>
      </c>
      <c r="BH14" s="42">
        <f t="shared" si="57"/>
        <v>1155</v>
      </c>
      <c r="BI14" s="42">
        <f t="shared" si="57"/>
        <v>0</v>
      </c>
      <c r="BJ14" s="42">
        <f t="shared" si="57"/>
        <v>0</v>
      </c>
      <c r="BK14" s="42">
        <f t="shared" si="57"/>
        <v>0</v>
      </c>
      <c r="BL14" s="42">
        <f t="shared" si="57"/>
        <v>0</v>
      </c>
      <c r="BM14" s="42">
        <f t="shared" si="57"/>
        <v>0</v>
      </c>
      <c r="BN14" s="42">
        <f t="shared" si="57"/>
        <v>0</v>
      </c>
      <c r="BO14" s="42">
        <f t="shared" si="57"/>
        <v>0</v>
      </c>
      <c r="BP14" s="42">
        <f t="shared" si="57"/>
        <v>0</v>
      </c>
      <c r="BQ14" s="42">
        <f t="shared" si="57"/>
        <v>0</v>
      </c>
      <c r="BR14" s="42">
        <v>1155</v>
      </c>
      <c r="BS14" s="42">
        <v>0</v>
      </c>
      <c r="BT14" s="124" t="e">
        <f>IF(#REF!=0,"-",#REF!/#REF!*100)</f>
        <v>#REF!</v>
      </c>
    </row>
    <row r="15" spans="1:72" s="25" customFormat="1" x14ac:dyDescent="0.25">
      <c r="A15" s="43" t="s">
        <v>133</v>
      </c>
      <c r="B15" s="43" t="s">
        <v>58</v>
      </c>
      <c r="C15" s="43" t="s">
        <v>1537</v>
      </c>
      <c r="D15" s="67" t="s">
        <v>1545</v>
      </c>
      <c r="E15" s="117">
        <v>6121</v>
      </c>
      <c r="F15" s="67" t="s">
        <v>0</v>
      </c>
      <c r="G15" s="98" t="s">
        <v>1662</v>
      </c>
      <c r="H15" s="44" t="s">
        <v>27</v>
      </c>
      <c r="I15" s="45">
        <f t="shared" ref="I15:AA15" si="58">SUM(I58,I99,I141,I182,I222,I261,I302,I344,I386,I425,I463,I508,I549,I590,I632,I673,I713,I754,I794,I836,I874,I915,I953,I994,I1036,I1077,I1118,I1159,I1201,I1242,I1283,I1325,I1367,I1408,I1449)</f>
        <v>21000</v>
      </c>
      <c r="J15" s="45">
        <f t="shared" si="58"/>
        <v>0</v>
      </c>
      <c r="K15" s="45">
        <f t="shared" si="58"/>
        <v>0</v>
      </c>
      <c r="L15" s="45">
        <f t="shared" si="58"/>
        <v>0</v>
      </c>
      <c r="M15" s="45">
        <f t="shared" si="58"/>
        <v>0</v>
      </c>
      <c r="N15" s="45">
        <f t="shared" si="58"/>
        <v>0</v>
      </c>
      <c r="O15" s="45">
        <f t="shared" ref="O15" si="59">SUM(O58,O99,O141,O182,O222,O261,O302,O344,O386,O425,O463,O508,O549,O590,O632,O673,O713,O754,O794,O836,O874,O915,O953,O994,O1036,O1077,O1118,O1159,O1201,O1242,O1283,O1325,O1367,O1408,O1449)</f>
        <v>21000</v>
      </c>
      <c r="P15" s="45">
        <f t="shared" si="58"/>
        <v>0</v>
      </c>
      <c r="Q15" s="45">
        <f t="shared" si="58"/>
        <v>0</v>
      </c>
      <c r="R15" s="45">
        <f t="shared" si="58"/>
        <v>2100</v>
      </c>
      <c r="S15" s="45">
        <f t="shared" si="58"/>
        <v>0</v>
      </c>
      <c r="T15" s="45">
        <f t="shared" si="58"/>
        <v>0</v>
      </c>
      <c r="U15" s="45">
        <f t="shared" si="58"/>
        <v>0</v>
      </c>
      <c r="V15" s="45">
        <f t="shared" si="58"/>
        <v>0</v>
      </c>
      <c r="W15" s="45">
        <f t="shared" si="58"/>
        <v>0</v>
      </c>
      <c r="X15" s="45">
        <f t="shared" si="58"/>
        <v>0</v>
      </c>
      <c r="Y15" s="45">
        <f t="shared" si="58"/>
        <v>0</v>
      </c>
      <c r="Z15" s="45">
        <f t="shared" si="58"/>
        <v>0</v>
      </c>
      <c r="AA15" s="45">
        <f t="shared" si="58"/>
        <v>0</v>
      </c>
      <c r="AB15" s="45">
        <v>2100</v>
      </c>
      <c r="AC15" s="45">
        <v>18900</v>
      </c>
      <c r="AD15" s="45">
        <f t="shared" ref="AD15:AV15" si="60">SUM(AD58,AD99,AD141,AD182,AD222,AD261,AD302,AD344,AD386,AD425,AD463,AD508,AD549,AD590,AD632,AD673,AD713,AD754,AD794,AD836,AD874,AD915,AD953,AD994,AD1036,AD1077,AD1118,AD1159,AD1201,AD1242,AD1283,AD1325,AD1367,AD1408,AD1449)</f>
        <v>0</v>
      </c>
      <c r="AE15" s="45">
        <f t="shared" si="60"/>
        <v>0</v>
      </c>
      <c r="AF15" s="45">
        <f t="shared" si="60"/>
        <v>0</v>
      </c>
      <c r="AG15" s="45">
        <f t="shared" si="60"/>
        <v>0</v>
      </c>
      <c r="AH15" s="45">
        <f t="shared" si="60"/>
        <v>0</v>
      </c>
      <c r="AI15" s="45">
        <f t="shared" si="60"/>
        <v>0</v>
      </c>
      <c r="AJ15" s="45">
        <f t="shared" ref="AJ15" si="61">SUM(AJ58,AJ99,AJ141,AJ182,AJ222,AJ261,AJ302,AJ344,AJ386,AJ425,AJ463,AJ508,AJ549,AJ590,AJ632,AJ673,AJ713,AJ754,AJ794,AJ836,AJ874,AJ915,AJ953,AJ994,AJ1036,AJ1077,AJ1118,AJ1159,AJ1201,AJ1242,AJ1283,AJ1325,AJ1367,AJ1408,AJ1449)</f>
        <v>0</v>
      </c>
      <c r="AK15" s="45">
        <f t="shared" si="60"/>
        <v>0</v>
      </c>
      <c r="AL15" s="45">
        <f t="shared" si="60"/>
        <v>0</v>
      </c>
      <c r="AM15" s="45">
        <f t="shared" si="60"/>
        <v>0</v>
      </c>
      <c r="AN15" s="45">
        <f t="shared" si="60"/>
        <v>0</v>
      </c>
      <c r="AO15" s="45">
        <f t="shared" si="60"/>
        <v>0</v>
      </c>
      <c r="AP15" s="45">
        <f t="shared" si="60"/>
        <v>0</v>
      </c>
      <c r="AQ15" s="45">
        <f t="shared" si="60"/>
        <v>0</v>
      </c>
      <c r="AR15" s="45">
        <f t="shared" si="60"/>
        <v>0</v>
      </c>
      <c r="AS15" s="45">
        <f t="shared" si="60"/>
        <v>0</v>
      </c>
      <c r="AT15" s="45">
        <f t="shared" si="60"/>
        <v>0</v>
      </c>
      <c r="AU15" s="45">
        <f t="shared" si="60"/>
        <v>0</v>
      </c>
      <c r="AV15" s="45">
        <f t="shared" si="60"/>
        <v>0</v>
      </c>
      <c r="AW15" s="45">
        <v>0</v>
      </c>
      <c r="AX15" s="45">
        <v>0</v>
      </c>
      <c r="AY15" s="45">
        <f t="shared" ref="AY15:BQ15" si="62">SUM(AY58,AY99,AY141,AY182,AY222,AY261,AY302,AY344,AY386,AY425,AY463,AY508,AY549,AY590,AY632,AY673,AY713,AY754,AY794,AY836,AY874,AY915,AY953,AY994,AY1036,AY1077,AY1118,AY1159,AY1201,AY1242,AY1283,AY1325,AY1367,AY1408,AY1449)</f>
        <v>0</v>
      </c>
      <c r="AZ15" s="45">
        <f t="shared" si="62"/>
        <v>1155</v>
      </c>
      <c r="BA15" s="45">
        <f t="shared" si="62"/>
        <v>0</v>
      </c>
      <c r="BB15" s="45">
        <f t="shared" si="62"/>
        <v>0</v>
      </c>
      <c r="BC15" s="45">
        <f t="shared" si="62"/>
        <v>0</v>
      </c>
      <c r="BD15" s="45">
        <f t="shared" si="62"/>
        <v>0</v>
      </c>
      <c r="BE15" s="45">
        <f t="shared" ref="BE15" si="63">SUM(BE58,BE99,BE141,BE182,BE222,BE261,BE302,BE344,BE386,BE425,BE463,BE508,BE549,BE590,BE632,BE673,BE713,BE754,BE794,BE836,BE874,BE915,BE953,BE994,BE1036,BE1077,BE1118,BE1159,BE1201,BE1242,BE1283,BE1325,BE1367,BE1408,BE1449)</f>
        <v>1155</v>
      </c>
      <c r="BF15" s="45">
        <f t="shared" si="62"/>
        <v>0</v>
      </c>
      <c r="BG15" s="45">
        <f t="shared" si="62"/>
        <v>0</v>
      </c>
      <c r="BH15" s="45">
        <f t="shared" si="62"/>
        <v>1155</v>
      </c>
      <c r="BI15" s="45">
        <f t="shared" si="62"/>
        <v>0</v>
      </c>
      <c r="BJ15" s="45">
        <f t="shared" si="62"/>
        <v>0</v>
      </c>
      <c r="BK15" s="45">
        <f t="shared" si="62"/>
        <v>0</v>
      </c>
      <c r="BL15" s="45">
        <f t="shared" si="62"/>
        <v>0</v>
      </c>
      <c r="BM15" s="45">
        <f t="shared" si="62"/>
        <v>0</v>
      </c>
      <c r="BN15" s="45">
        <f t="shared" si="62"/>
        <v>0</v>
      </c>
      <c r="BO15" s="45">
        <f t="shared" si="62"/>
        <v>0</v>
      </c>
      <c r="BP15" s="45">
        <f t="shared" si="62"/>
        <v>0</v>
      </c>
      <c r="BQ15" s="45">
        <f t="shared" si="62"/>
        <v>0</v>
      </c>
      <c r="BR15" s="45">
        <v>1155</v>
      </c>
      <c r="BS15" s="45">
        <v>0</v>
      </c>
      <c r="BT15" s="125" t="e">
        <f>IF(#REF!=0,"-",#REF!/#REF!*100)</f>
        <v>#REF!</v>
      </c>
    </row>
    <row r="16" spans="1:72" s="25" customFormat="1" ht="22.5" x14ac:dyDescent="0.25">
      <c r="A16" s="30" t="s">
        <v>133</v>
      </c>
      <c r="B16" s="30" t="s">
        <v>58</v>
      </c>
      <c r="C16" s="30" t="s">
        <v>1537</v>
      </c>
      <c r="D16" s="65" t="s">
        <v>1545</v>
      </c>
      <c r="E16" s="109" t="s">
        <v>1541</v>
      </c>
      <c r="F16" s="109" t="s">
        <v>0</v>
      </c>
      <c r="G16" s="31" t="s">
        <v>0</v>
      </c>
      <c r="H16" s="31" t="s">
        <v>30</v>
      </c>
      <c r="I16" s="42">
        <f t="shared" ref="I16:AA16" si="64">SUM(I17:I25)</f>
        <v>2112434</v>
      </c>
      <c r="J16" s="42">
        <f t="shared" si="64"/>
        <v>0</v>
      </c>
      <c r="K16" s="42">
        <f t="shared" si="64"/>
        <v>0</v>
      </c>
      <c r="L16" s="42">
        <f t="shared" si="64"/>
        <v>0</v>
      </c>
      <c r="M16" s="42">
        <f t="shared" si="64"/>
        <v>2000</v>
      </c>
      <c r="N16" s="42">
        <f t="shared" si="64"/>
        <v>0</v>
      </c>
      <c r="O16" s="42">
        <f t="shared" ref="O16" si="65">SUM(O17:O25)</f>
        <v>2114434</v>
      </c>
      <c r="P16" s="42">
        <f t="shared" si="64"/>
        <v>134654</v>
      </c>
      <c r="Q16" s="42">
        <f t="shared" si="64"/>
        <v>264776</v>
      </c>
      <c r="R16" s="42">
        <f t="shared" si="64"/>
        <v>309855</v>
      </c>
      <c r="S16" s="42">
        <f t="shared" si="64"/>
        <v>0</v>
      </c>
      <c r="T16" s="42">
        <f t="shared" si="64"/>
        <v>0</v>
      </c>
      <c r="U16" s="42">
        <f t="shared" si="64"/>
        <v>0</v>
      </c>
      <c r="V16" s="42">
        <f t="shared" si="64"/>
        <v>0</v>
      </c>
      <c r="W16" s="42">
        <f t="shared" si="64"/>
        <v>0</v>
      </c>
      <c r="X16" s="42">
        <f t="shared" si="64"/>
        <v>0</v>
      </c>
      <c r="Y16" s="42">
        <f t="shared" si="64"/>
        <v>0</v>
      </c>
      <c r="Z16" s="42">
        <f t="shared" si="64"/>
        <v>0</v>
      </c>
      <c r="AA16" s="42">
        <f t="shared" si="64"/>
        <v>0</v>
      </c>
      <c r="AB16" s="42">
        <v>709285</v>
      </c>
      <c r="AC16" s="42">
        <v>1405149</v>
      </c>
      <c r="AD16" s="42">
        <f t="shared" ref="AD16:AV16" si="66">SUM(AD17:AD25)</f>
        <v>38000</v>
      </c>
      <c r="AE16" s="42">
        <f t="shared" si="66"/>
        <v>26866</v>
      </c>
      <c r="AF16" s="42">
        <f t="shared" si="66"/>
        <v>0</v>
      </c>
      <c r="AG16" s="42">
        <f t="shared" si="66"/>
        <v>25110</v>
      </c>
      <c r="AH16" s="42">
        <f t="shared" si="66"/>
        <v>0</v>
      </c>
      <c r="AI16" s="42">
        <f t="shared" si="66"/>
        <v>0</v>
      </c>
      <c r="AJ16" s="42">
        <f t="shared" ref="AJ16" si="67">SUM(AJ17:AJ25)</f>
        <v>89976</v>
      </c>
      <c r="AK16" s="42">
        <f t="shared" si="66"/>
        <v>0</v>
      </c>
      <c r="AL16" s="42">
        <f t="shared" si="66"/>
        <v>19110</v>
      </c>
      <c r="AM16" s="42">
        <f t="shared" si="66"/>
        <v>32866</v>
      </c>
      <c r="AN16" s="42">
        <f t="shared" si="66"/>
        <v>0</v>
      </c>
      <c r="AO16" s="42">
        <f t="shared" si="66"/>
        <v>0</v>
      </c>
      <c r="AP16" s="42">
        <f t="shared" si="66"/>
        <v>0</v>
      </c>
      <c r="AQ16" s="42">
        <f t="shared" si="66"/>
        <v>0</v>
      </c>
      <c r="AR16" s="42">
        <f t="shared" si="66"/>
        <v>0</v>
      </c>
      <c r="AS16" s="42">
        <f t="shared" si="66"/>
        <v>0</v>
      </c>
      <c r="AT16" s="42">
        <f t="shared" si="66"/>
        <v>0</v>
      </c>
      <c r="AU16" s="42">
        <f t="shared" si="66"/>
        <v>0</v>
      </c>
      <c r="AV16" s="42">
        <f t="shared" si="66"/>
        <v>0</v>
      </c>
      <c r="AW16" s="42">
        <v>51976</v>
      </c>
      <c r="AX16" s="42">
        <v>38000</v>
      </c>
      <c r="AY16" s="42">
        <f t="shared" ref="AY16:BQ16" si="68">SUM(AY17:AY25)</f>
        <v>24000</v>
      </c>
      <c r="AZ16" s="42">
        <f t="shared" si="68"/>
        <v>71663</v>
      </c>
      <c r="BA16" s="42">
        <f t="shared" si="68"/>
        <v>0</v>
      </c>
      <c r="BB16" s="42">
        <f t="shared" si="68"/>
        <v>11652</v>
      </c>
      <c r="BC16" s="42">
        <f t="shared" si="68"/>
        <v>0</v>
      </c>
      <c r="BD16" s="42">
        <f t="shared" si="68"/>
        <v>0</v>
      </c>
      <c r="BE16" s="42">
        <f t="shared" ref="BE16" si="69">SUM(BE17:BE25)</f>
        <v>107315</v>
      </c>
      <c r="BF16" s="42">
        <f t="shared" si="68"/>
        <v>0</v>
      </c>
      <c r="BG16" s="42">
        <f t="shared" si="68"/>
        <v>9000</v>
      </c>
      <c r="BH16" s="42">
        <f t="shared" si="68"/>
        <v>74315</v>
      </c>
      <c r="BI16" s="42">
        <f t="shared" si="68"/>
        <v>0</v>
      </c>
      <c r="BJ16" s="42">
        <f t="shared" si="68"/>
        <v>0</v>
      </c>
      <c r="BK16" s="42">
        <f t="shared" si="68"/>
        <v>0</v>
      </c>
      <c r="BL16" s="42">
        <f t="shared" si="68"/>
        <v>0</v>
      </c>
      <c r="BM16" s="42">
        <f t="shared" si="68"/>
        <v>0</v>
      </c>
      <c r="BN16" s="42">
        <f t="shared" si="68"/>
        <v>0</v>
      </c>
      <c r="BO16" s="42">
        <f t="shared" si="68"/>
        <v>0</v>
      </c>
      <c r="BP16" s="42">
        <f t="shared" si="68"/>
        <v>0</v>
      </c>
      <c r="BQ16" s="42">
        <f t="shared" si="68"/>
        <v>0</v>
      </c>
      <c r="BR16" s="42">
        <v>83315</v>
      </c>
      <c r="BS16" s="42">
        <v>24000</v>
      </c>
      <c r="BT16" s="124" t="e">
        <f>IF(#REF!=0,"-",#REF!/#REF!*100)</f>
        <v>#REF!</v>
      </c>
    </row>
    <row r="17" spans="1:72" s="25" customFormat="1" x14ac:dyDescent="0.25">
      <c r="A17" s="30" t="s">
        <v>133</v>
      </c>
      <c r="B17" s="30" t="s">
        <v>58</v>
      </c>
      <c r="C17" s="30" t="s">
        <v>1537</v>
      </c>
      <c r="D17" s="65" t="s">
        <v>1545</v>
      </c>
      <c r="E17" s="116">
        <v>6131</v>
      </c>
      <c r="F17" s="65" t="s">
        <v>0</v>
      </c>
      <c r="G17" s="98" t="s">
        <v>1662</v>
      </c>
      <c r="H17" s="35" t="s">
        <v>32</v>
      </c>
      <c r="I17" s="45">
        <f t="shared" ref="I17:AA17" si="70">SUM(I60,I101,I143,I184,I224,I263,I304,I346,I388,I427,I465,I510,I551,I592,I634,I675,I715,I756,I796,I838,I876,I917,I955,I996,I1038,I1079,I1120,I1161,I1203,I1244,I1285,I1327,I1369,I1410,I1451)</f>
        <v>171650</v>
      </c>
      <c r="J17" s="45">
        <f t="shared" si="70"/>
        <v>0</v>
      </c>
      <c r="K17" s="45">
        <f t="shared" si="70"/>
        <v>0</v>
      </c>
      <c r="L17" s="45">
        <f t="shared" si="70"/>
        <v>0</v>
      </c>
      <c r="M17" s="45">
        <f t="shared" si="70"/>
        <v>0</v>
      </c>
      <c r="N17" s="45">
        <f t="shared" si="70"/>
        <v>0</v>
      </c>
      <c r="O17" s="45">
        <f t="shared" ref="O17" si="71">SUM(O60,O101,O143,O184,O224,O263,O304,O346,O388,O427,O465,O510,O551,O592,O634,O675,O715,O756,O796,O838,O876,O917,O955,O996,O1038,O1079,O1120,O1161,O1203,O1244,O1285,O1327,O1369,O1410,O1451)</f>
        <v>171650</v>
      </c>
      <c r="P17" s="45">
        <f t="shared" si="70"/>
        <v>6050</v>
      </c>
      <c r="Q17" s="45">
        <f t="shared" si="70"/>
        <v>11952</v>
      </c>
      <c r="R17" s="45">
        <f t="shared" si="70"/>
        <v>52504</v>
      </c>
      <c r="S17" s="45">
        <f t="shared" si="70"/>
        <v>0</v>
      </c>
      <c r="T17" s="45">
        <f t="shared" si="70"/>
        <v>0</v>
      </c>
      <c r="U17" s="45">
        <f t="shared" si="70"/>
        <v>0</v>
      </c>
      <c r="V17" s="45">
        <f t="shared" si="70"/>
        <v>0</v>
      </c>
      <c r="W17" s="45">
        <f t="shared" si="70"/>
        <v>0</v>
      </c>
      <c r="X17" s="45">
        <f t="shared" si="70"/>
        <v>0</v>
      </c>
      <c r="Y17" s="45">
        <f t="shared" si="70"/>
        <v>0</v>
      </c>
      <c r="Z17" s="45">
        <f t="shared" si="70"/>
        <v>0</v>
      </c>
      <c r="AA17" s="45">
        <f t="shared" si="70"/>
        <v>0</v>
      </c>
      <c r="AB17" s="45">
        <v>70506</v>
      </c>
      <c r="AC17" s="45">
        <v>101144</v>
      </c>
      <c r="AD17" s="45">
        <f t="shared" ref="AD17:AV17" si="72">SUM(AD60,AD101,AD143,AD184,AD224,AD263,AD304,AD346,AD388,AD427,AD465,AD510,AD551,AD592,AD634,AD675,AD715,AD756,AD796,AD838,AD876,AD917,AD955,AD996,AD1038,AD1079,AD1120,AD1161,AD1203,AD1244,AD1285,AD1327,AD1369,AD1410,AD1451)</f>
        <v>2000</v>
      </c>
      <c r="AE17" s="45">
        <f t="shared" si="72"/>
        <v>1027</v>
      </c>
      <c r="AF17" s="45">
        <f t="shared" si="72"/>
        <v>0</v>
      </c>
      <c r="AG17" s="45">
        <f t="shared" si="72"/>
        <v>2000</v>
      </c>
      <c r="AH17" s="45">
        <f t="shared" si="72"/>
        <v>0</v>
      </c>
      <c r="AI17" s="45">
        <f t="shared" si="72"/>
        <v>0</v>
      </c>
      <c r="AJ17" s="45">
        <f t="shared" ref="AJ17" si="73">SUM(AJ60,AJ101,AJ143,AJ184,AJ224,AJ263,AJ304,AJ346,AJ388,AJ427,AJ465,AJ510,AJ551,AJ592,AJ634,AJ675,AJ715,AJ756,AJ796,AJ838,AJ876,AJ917,AJ955,AJ996,AJ1038,AJ1079,AJ1120,AJ1161,AJ1203,AJ1244,AJ1285,AJ1327,AJ1369,AJ1410,AJ1451)</f>
        <v>5027</v>
      </c>
      <c r="AK17" s="45">
        <f t="shared" si="72"/>
        <v>0</v>
      </c>
      <c r="AL17" s="45">
        <f t="shared" si="72"/>
        <v>0</v>
      </c>
      <c r="AM17" s="45">
        <f t="shared" si="72"/>
        <v>3027</v>
      </c>
      <c r="AN17" s="45">
        <f t="shared" si="72"/>
        <v>0</v>
      </c>
      <c r="AO17" s="45">
        <f t="shared" si="72"/>
        <v>0</v>
      </c>
      <c r="AP17" s="45">
        <f t="shared" si="72"/>
        <v>0</v>
      </c>
      <c r="AQ17" s="45">
        <f t="shared" si="72"/>
        <v>0</v>
      </c>
      <c r="AR17" s="45">
        <f t="shared" si="72"/>
        <v>0</v>
      </c>
      <c r="AS17" s="45">
        <f t="shared" si="72"/>
        <v>0</v>
      </c>
      <c r="AT17" s="45">
        <f t="shared" si="72"/>
        <v>0</v>
      </c>
      <c r="AU17" s="45">
        <f t="shared" si="72"/>
        <v>0</v>
      </c>
      <c r="AV17" s="45">
        <f t="shared" si="72"/>
        <v>0</v>
      </c>
      <c r="AW17" s="45">
        <v>3027</v>
      </c>
      <c r="AX17" s="45">
        <v>2000</v>
      </c>
      <c r="AY17" s="45">
        <f t="shared" ref="AY17:BQ17" si="74">SUM(AY60,AY101,AY143,AY184,AY224,AY263,AY304,AY346,AY388,AY427,AY465,AY510,AY551,AY592,AY634,AY675,AY715,AY756,AY796,AY838,AY876,AY917,AY955,AY996,AY1038,AY1079,AY1120,AY1161,AY1203,AY1244,AY1285,AY1327,AY1369,AY1410,AY1451)</f>
        <v>3000</v>
      </c>
      <c r="AZ17" s="45">
        <f t="shared" si="74"/>
        <v>29995</v>
      </c>
      <c r="BA17" s="45">
        <f t="shared" si="74"/>
        <v>0</v>
      </c>
      <c r="BB17" s="45">
        <f t="shared" si="74"/>
        <v>0</v>
      </c>
      <c r="BC17" s="45">
        <f t="shared" si="74"/>
        <v>0</v>
      </c>
      <c r="BD17" s="45">
        <f t="shared" si="74"/>
        <v>0</v>
      </c>
      <c r="BE17" s="45">
        <f t="shared" ref="BE17" si="75">SUM(BE60,BE101,BE143,BE184,BE224,BE263,BE304,BE346,BE388,BE427,BE465,BE510,BE551,BE592,BE634,BE675,BE715,BE756,BE796,BE838,BE876,BE917,BE955,BE996,BE1038,BE1079,BE1120,BE1161,BE1203,BE1244,BE1285,BE1327,BE1369,BE1410,BE1451)</f>
        <v>32995</v>
      </c>
      <c r="BF17" s="45">
        <f t="shared" si="74"/>
        <v>0</v>
      </c>
      <c r="BG17" s="45">
        <f t="shared" si="74"/>
        <v>0</v>
      </c>
      <c r="BH17" s="45">
        <f t="shared" si="74"/>
        <v>29995</v>
      </c>
      <c r="BI17" s="45">
        <f t="shared" si="74"/>
        <v>0</v>
      </c>
      <c r="BJ17" s="45">
        <f t="shared" si="74"/>
        <v>0</v>
      </c>
      <c r="BK17" s="45">
        <f t="shared" si="74"/>
        <v>0</v>
      </c>
      <c r="BL17" s="45">
        <f t="shared" si="74"/>
        <v>0</v>
      </c>
      <c r="BM17" s="45">
        <f t="shared" si="74"/>
        <v>0</v>
      </c>
      <c r="BN17" s="45">
        <f t="shared" si="74"/>
        <v>0</v>
      </c>
      <c r="BO17" s="45">
        <f t="shared" si="74"/>
        <v>0</v>
      </c>
      <c r="BP17" s="45">
        <f t="shared" si="74"/>
        <v>0</v>
      </c>
      <c r="BQ17" s="45">
        <f t="shared" si="74"/>
        <v>0</v>
      </c>
      <c r="BR17" s="45">
        <v>29995</v>
      </c>
      <c r="BS17" s="45">
        <v>3000</v>
      </c>
      <c r="BT17" s="125" t="e">
        <f>IF(#REF!=0,"-",#REF!/#REF!*100)</f>
        <v>#REF!</v>
      </c>
    </row>
    <row r="18" spans="1:72" s="25" customFormat="1" x14ac:dyDescent="0.25">
      <c r="A18" s="30" t="s">
        <v>133</v>
      </c>
      <c r="B18" s="30" t="s">
        <v>58</v>
      </c>
      <c r="C18" s="30" t="s">
        <v>1537</v>
      </c>
      <c r="D18" s="65" t="s">
        <v>1545</v>
      </c>
      <c r="E18" s="116">
        <v>6132</v>
      </c>
      <c r="F18" s="65" t="s">
        <v>0</v>
      </c>
      <c r="G18" s="98" t="s">
        <v>1662</v>
      </c>
      <c r="H18" s="35" t="s">
        <v>72</v>
      </c>
      <c r="I18" s="45">
        <f t="shared" ref="I18:AA18" si="76">SUM(I61,I102,I144,I185,I225,I264,I305,I347,I389,I428,I466,I511,I552,I593,I635,I676,I716,I757,I797,I839,I877,I918,I956,I997,I1039,I1080,I1121,I1162,I1204,I1245,I1286,I1328,I1370,I1411,I1452)</f>
        <v>34000</v>
      </c>
      <c r="J18" s="45">
        <f t="shared" si="76"/>
        <v>0</v>
      </c>
      <c r="K18" s="45">
        <f t="shared" si="76"/>
        <v>0</v>
      </c>
      <c r="L18" s="45">
        <f t="shared" si="76"/>
        <v>0</v>
      </c>
      <c r="M18" s="45">
        <f t="shared" si="76"/>
        <v>0</v>
      </c>
      <c r="N18" s="45">
        <f t="shared" si="76"/>
        <v>0</v>
      </c>
      <c r="O18" s="45">
        <f t="shared" ref="O18" si="77">SUM(O61,O102,O144,O185,O225,O264,O305,O347,O389,O428,O466,O511,O552,O593,O635,O676,O716,O757,O797,O839,O877,O918,O956,O997,O1039,O1080,O1121,O1162,O1204,O1245,O1286,O1328,O1370,O1411,O1452)</f>
        <v>34000</v>
      </c>
      <c r="P18" s="45">
        <f t="shared" si="76"/>
        <v>0</v>
      </c>
      <c r="Q18" s="45">
        <f t="shared" si="76"/>
        <v>2000</v>
      </c>
      <c r="R18" s="45">
        <f t="shared" si="76"/>
        <v>2200</v>
      </c>
      <c r="S18" s="45">
        <f t="shared" si="76"/>
        <v>0</v>
      </c>
      <c r="T18" s="45">
        <f t="shared" si="76"/>
        <v>0</v>
      </c>
      <c r="U18" s="45">
        <f t="shared" si="76"/>
        <v>0</v>
      </c>
      <c r="V18" s="45">
        <f t="shared" si="76"/>
        <v>0</v>
      </c>
      <c r="W18" s="45">
        <f t="shared" si="76"/>
        <v>0</v>
      </c>
      <c r="X18" s="45">
        <f t="shared" si="76"/>
        <v>0</v>
      </c>
      <c r="Y18" s="45">
        <f t="shared" si="76"/>
        <v>0</v>
      </c>
      <c r="Z18" s="45">
        <f t="shared" si="76"/>
        <v>0</v>
      </c>
      <c r="AA18" s="45">
        <f t="shared" si="76"/>
        <v>0</v>
      </c>
      <c r="AB18" s="45">
        <v>4200</v>
      </c>
      <c r="AC18" s="45">
        <v>29800</v>
      </c>
      <c r="AD18" s="45">
        <f t="shared" ref="AD18:AV18" si="78">SUM(AD61,AD102,AD144,AD185,AD225,AD264,AD305,AD347,AD389,AD428,AD466,AD511,AD552,AD593,AD635,AD676,AD716,AD757,AD797,AD839,AD877,AD918,AD956,AD997,AD1039,AD1080,AD1121,AD1162,AD1204,AD1245,AD1286,AD1328,AD1370,AD1411,AD1452)</f>
        <v>0</v>
      </c>
      <c r="AE18" s="45">
        <f t="shared" si="78"/>
        <v>0</v>
      </c>
      <c r="AF18" s="45">
        <f t="shared" si="78"/>
        <v>0</v>
      </c>
      <c r="AG18" s="45">
        <f t="shared" si="78"/>
        <v>0</v>
      </c>
      <c r="AH18" s="45">
        <f t="shared" si="78"/>
        <v>0</v>
      </c>
      <c r="AI18" s="45">
        <f t="shared" si="78"/>
        <v>0</v>
      </c>
      <c r="AJ18" s="45">
        <f t="shared" ref="AJ18" si="79">SUM(AJ61,AJ102,AJ144,AJ185,AJ225,AJ264,AJ305,AJ347,AJ389,AJ428,AJ466,AJ511,AJ552,AJ593,AJ635,AJ676,AJ716,AJ757,AJ797,AJ839,AJ877,AJ918,AJ956,AJ997,AJ1039,AJ1080,AJ1121,AJ1162,AJ1204,AJ1245,AJ1286,AJ1328,AJ1370,AJ1411,AJ1452)</f>
        <v>0</v>
      </c>
      <c r="AK18" s="45">
        <f t="shared" si="78"/>
        <v>0</v>
      </c>
      <c r="AL18" s="45">
        <f t="shared" si="78"/>
        <v>0</v>
      </c>
      <c r="AM18" s="45">
        <f t="shared" si="78"/>
        <v>0</v>
      </c>
      <c r="AN18" s="45">
        <f t="shared" si="78"/>
        <v>0</v>
      </c>
      <c r="AO18" s="45">
        <f t="shared" si="78"/>
        <v>0</v>
      </c>
      <c r="AP18" s="45">
        <f t="shared" si="78"/>
        <v>0</v>
      </c>
      <c r="AQ18" s="45">
        <f t="shared" si="78"/>
        <v>0</v>
      </c>
      <c r="AR18" s="45">
        <f t="shared" si="78"/>
        <v>0</v>
      </c>
      <c r="AS18" s="45">
        <f t="shared" si="78"/>
        <v>0</v>
      </c>
      <c r="AT18" s="45">
        <f t="shared" si="78"/>
        <v>0</v>
      </c>
      <c r="AU18" s="45">
        <f t="shared" si="78"/>
        <v>0</v>
      </c>
      <c r="AV18" s="45">
        <f t="shared" si="78"/>
        <v>0</v>
      </c>
      <c r="AW18" s="45">
        <v>0</v>
      </c>
      <c r="AX18" s="45">
        <v>0</v>
      </c>
      <c r="AY18" s="45">
        <f t="shared" ref="AY18:BQ18" si="80">SUM(AY61,AY102,AY144,AY185,AY225,AY264,AY305,AY347,AY389,AY428,AY466,AY511,AY552,AY593,AY635,AY676,AY716,AY757,AY797,AY839,AY877,AY918,AY956,AY997,AY1039,AY1080,AY1121,AY1162,AY1204,AY1245,AY1286,AY1328,AY1370,AY1411,AY1452)</f>
        <v>0</v>
      </c>
      <c r="AZ18" s="45">
        <f t="shared" si="80"/>
        <v>500</v>
      </c>
      <c r="BA18" s="45">
        <f t="shared" si="80"/>
        <v>0</v>
      </c>
      <c r="BB18" s="45">
        <f t="shared" si="80"/>
        <v>0</v>
      </c>
      <c r="BC18" s="45">
        <f t="shared" si="80"/>
        <v>0</v>
      </c>
      <c r="BD18" s="45">
        <f t="shared" si="80"/>
        <v>0</v>
      </c>
      <c r="BE18" s="45">
        <f t="shared" ref="BE18" si="81">SUM(BE61,BE102,BE144,BE185,BE225,BE264,BE305,BE347,BE389,BE428,BE466,BE511,BE552,BE593,BE635,BE676,BE716,BE757,BE797,BE839,BE877,BE918,BE956,BE997,BE1039,BE1080,BE1121,BE1162,BE1204,BE1245,BE1286,BE1328,BE1370,BE1411,BE1452)</f>
        <v>500</v>
      </c>
      <c r="BF18" s="45">
        <f t="shared" si="80"/>
        <v>0</v>
      </c>
      <c r="BG18" s="45">
        <f t="shared" si="80"/>
        <v>0</v>
      </c>
      <c r="BH18" s="45">
        <f t="shared" si="80"/>
        <v>500</v>
      </c>
      <c r="BI18" s="45">
        <f t="shared" si="80"/>
        <v>0</v>
      </c>
      <c r="BJ18" s="45">
        <f t="shared" si="80"/>
        <v>0</v>
      </c>
      <c r="BK18" s="45">
        <f t="shared" si="80"/>
        <v>0</v>
      </c>
      <c r="BL18" s="45">
        <f t="shared" si="80"/>
        <v>0</v>
      </c>
      <c r="BM18" s="45">
        <f t="shared" si="80"/>
        <v>0</v>
      </c>
      <c r="BN18" s="45">
        <f t="shared" si="80"/>
        <v>0</v>
      </c>
      <c r="BO18" s="45">
        <f t="shared" si="80"/>
        <v>0</v>
      </c>
      <c r="BP18" s="45">
        <f t="shared" si="80"/>
        <v>0</v>
      </c>
      <c r="BQ18" s="45">
        <f t="shared" si="80"/>
        <v>0</v>
      </c>
      <c r="BR18" s="45">
        <v>500</v>
      </c>
      <c r="BS18" s="45">
        <v>0</v>
      </c>
      <c r="BT18" s="125" t="e">
        <f>IF(#REF!=0,"-",#REF!/#REF!*100)</f>
        <v>#REF!</v>
      </c>
    </row>
    <row r="19" spans="1:72" s="25" customFormat="1" x14ac:dyDescent="0.25">
      <c r="A19" s="30" t="s">
        <v>133</v>
      </c>
      <c r="B19" s="30" t="s">
        <v>58</v>
      </c>
      <c r="C19" s="30" t="s">
        <v>1537</v>
      </c>
      <c r="D19" s="65" t="s">
        <v>1545</v>
      </c>
      <c r="E19" s="116">
        <v>6133</v>
      </c>
      <c r="F19" s="65" t="s">
        <v>0</v>
      </c>
      <c r="G19" s="98" t="s">
        <v>1662</v>
      </c>
      <c r="H19" s="35" t="s">
        <v>75</v>
      </c>
      <c r="I19" s="45">
        <f t="shared" ref="I19:AA19" si="82">SUM(I62,I103,I145,I186,I226,I265,I306,I348,I390,I429,I467,I512,I553,I594,I636,I677,I717,I758,I798,I840,I878,I919,I957,I998,I1040,I1081,I1122,I1163,I1205,I1246,I1287,I1329,I1371,I1412,I1453)</f>
        <v>40500</v>
      </c>
      <c r="J19" s="45">
        <f t="shared" si="82"/>
        <v>0</v>
      </c>
      <c r="K19" s="45">
        <f t="shared" si="82"/>
        <v>0</v>
      </c>
      <c r="L19" s="45">
        <f t="shared" si="82"/>
        <v>0</v>
      </c>
      <c r="M19" s="45">
        <f t="shared" si="82"/>
        <v>0</v>
      </c>
      <c r="N19" s="45">
        <f t="shared" si="82"/>
        <v>0</v>
      </c>
      <c r="O19" s="45">
        <f t="shared" ref="O19" si="83">SUM(O62,O103,O145,O186,O226,O265,O306,O348,O390,O429,O467,O512,O553,O594,O636,O677,O717,O758,O798,O840,O878,O919,O957,O998,O1040,O1081,O1122,O1163,O1205,O1246,O1287,O1329,O1371,O1412,O1453)</f>
        <v>40500</v>
      </c>
      <c r="P19" s="45">
        <f t="shared" si="82"/>
        <v>5200</v>
      </c>
      <c r="Q19" s="45">
        <f t="shared" si="82"/>
        <v>6500</v>
      </c>
      <c r="R19" s="45">
        <f t="shared" si="82"/>
        <v>4500</v>
      </c>
      <c r="S19" s="45">
        <f t="shared" si="82"/>
        <v>0</v>
      </c>
      <c r="T19" s="45">
        <f t="shared" si="82"/>
        <v>0</v>
      </c>
      <c r="U19" s="45">
        <f t="shared" si="82"/>
        <v>0</v>
      </c>
      <c r="V19" s="45">
        <f t="shared" si="82"/>
        <v>0</v>
      </c>
      <c r="W19" s="45">
        <f t="shared" si="82"/>
        <v>0</v>
      </c>
      <c r="X19" s="45">
        <f t="shared" si="82"/>
        <v>0</v>
      </c>
      <c r="Y19" s="45">
        <f t="shared" si="82"/>
        <v>0</v>
      </c>
      <c r="Z19" s="45">
        <f t="shared" si="82"/>
        <v>0</v>
      </c>
      <c r="AA19" s="45">
        <f t="shared" si="82"/>
        <v>0</v>
      </c>
      <c r="AB19" s="45">
        <v>16200</v>
      </c>
      <c r="AC19" s="45">
        <v>24300</v>
      </c>
      <c r="AD19" s="45">
        <f t="shared" ref="AD19:AV19" si="84">SUM(AD62,AD103,AD145,AD186,AD226,AD265,AD306,AD348,AD390,AD429,AD467,AD512,AD553,AD594,AD636,AD677,AD717,AD758,AD798,AD840,AD878,AD919,AD957,AD998,AD1040,AD1081,AD1122,AD1163,AD1205,AD1246,AD1287,AD1329,AD1371,AD1412,AD1453)</f>
        <v>0</v>
      </c>
      <c r="AE19" s="45">
        <f t="shared" si="84"/>
        <v>0</v>
      </c>
      <c r="AF19" s="45">
        <f t="shared" si="84"/>
        <v>0</v>
      </c>
      <c r="AG19" s="45">
        <f t="shared" si="84"/>
        <v>0</v>
      </c>
      <c r="AH19" s="45">
        <f t="shared" si="84"/>
        <v>0</v>
      </c>
      <c r="AI19" s="45">
        <f t="shared" si="84"/>
        <v>0</v>
      </c>
      <c r="AJ19" s="45">
        <f t="shared" ref="AJ19" si="85">SUM(AJ62,AJ103,AJ145,AJ186,AJ226,AJ265,AJ306,AJ348,AJ390,AJ429,AJ467,AJ512,AJ553,AJ594,AJ636,AJ677,AJ717,AJ758,AJ798,AJ840,AJ878,AJ919,AJ957,AJ998,AJ1040,AJ1081,AJ1122,AJ1163,AJ1205,AJ1246,AJ1287,AJ1329,AJ1371,AJ1412,AJ1453)</f>
        <v>0</v>
      </c>
      <c r="AK19" s="45">
        <f t="shared" si="84"/>
        <v>0</v>
      </c>
      <c r="AL19" s="45">
        <f t="shared" si="84"/>
        <v>0</v>
      </c>
      <c r="AM19" s="45">
        <f t="shared" si="84"/>
        <v>0</v>
      </c>
      <c r="AN19" s="45">
        <f t="shared" si="84"/>
        <v>0</v>
      </c>
      <c r="AO19" s="45">
        <f t="shared" si="84"/>
        <v>0</v>
      </c>
      <c r="AP19" s="45">
        <f t="shared" si="84"/>
        <v>0</v>
      </c>
      <c r="AQ19" s="45">
        <f t="shared" si="84"/>
        <v>0</v>
      </c>
      <c r="AR19" s="45">
        <f t="shared" si="84"/>
        <v>0</v>
      </c>
      <c r="AS19" s="45">
        <f t="shared" si="84"/>
        <v>0</v>
      </c>
      <c r="AT19" s="45">
        <f t="shared" si="84"/>
        <v>0</v>
      </c>
      <c r="AU19" s="45">
        <f t="shared" si="84"/>
        <v>0</v>
      </c>
      <c r="AV19" s="45">
        <f t="shared" si="84"/>
        <v>0</v>
      </c>
      <c r="AW19" s="45">
        <v>0</v>
      </c>
      <c r="AX19" s="45">
        <v>0</v>
      </c>
      <c r="AY19" s="45">
        <f t="shared" ref="AY19:BQ19" si="86">SUM(AY62,AY103,AY145,AY186,AY226,AY265,AY306,AY348,AY390,AY429,AY467,AY512,AY553,AY594,AY636,AY677,AY717,AY758,AY798,AY840,AY878,AY919,AY957,AY998,AY1040,AY1081,AY1122,AY1163,AY1205,AY1246,AY1287,AY1329,AY1371,AY1412,AY1453)</f>
        <v>0</v>
      </c>
      <c r="AZ19" s="45">
        <f t="shared" si="86"/>
        <v>108</v>
      </c>
      <c r="BA19" s="45">
        <f t="shared" si="86"/>
        <v>0</v>
      </c>
      <c r="BB19" s="45">
        <f t="shared" si="86"/>
        <v>0</v>
      </c>
      <c r="BC19" s="45">
        <f t="shared" si="86"/>
        <v>0</v>
      </c>
      <c r="BD19" s="45">
        <f t="shared" si="86"/>
        <v>0</v>
      </c>
      <c r="BE19" s="45">
        <f t="shared" ref="BE19" si="87">SUM(BE62,BE103,BE145,BE186,BE226,BE265,BE306,BE348,BE390,BE429,BE467,BE512,BE553,BE594,BE636,BE677,BE717,BE758,BE798,BE840,BE878,BE919,BE957,BE998,BE1040,BE1081,BE1122,BE1163,BE1205,BE1246,BE1287,BE1329,BE1371,BE1412,BE1453)</f>
        <v>108</v>
      </c>
      <c r="BF19" s="45">
        <f t="shared" si="86"/>
        <v>0</v>
      </c>
      <c r="BG19" s="45">
        <f t="shared" si="86"/>
        <v>0</v>
      </c>
      <c r="BH19" s="45">
        <f t="shared" si="86"/>
        <v>108</v>
      </c>
      <c r="BI19" s="45">
        <f t="shared" si="86"/>
        <v>0</v>
      </c>
      <c r="BJ19" s="45">
        <f t="shared" si="86"/>
        <v>0</v>
      </c>
      <c r="BK19" s="45">
        <f t="shared" si="86"/>
        <v>0</v>
      </c>
      <c r="BL19" s="45">
        <f t="shared" si="86"/>
        <v>0</v>
      </c>
      <c r="BM19" s="45">
        <f t="shared" si="86"/>
        <v>0</v>
      </c>
      <c r="BN19" s="45">
        <f t="shared" si="86"/>
        <v>0</v>
      </c>
      <c r="BO19" s="45">
        <f t="shared" si="86"/>
        <v>0</v>
      </c>
      <c r="BP19" s="45">
        <f t="shared" si="86"/>
        <v>0</v>
      </c>
      <c r="BQ19" s="45">
        <f t="shared" si="86"/>
        <v>0</v>
      </c>
      <c r="BR19" s="45">
        <v>108</v>
      </c>
      <c r="BS19" s="45">
        <v>0</v>
      </c>
      <c r="BT19" s="125" t="e">
        <f>IF(#REF!=0,"-",#REF!/#REF!*100)</f>
        <v>#REF!</v>
      </c>
    </row>
    <row r="20" spans="1:72" s="25" customFormat="1" x14ac:dyDescent="0.25">
      <c r="A20" s="30" t="s">
        <v>133</v>
      </c>
      <c r="B20" s="30" t="s">
        <v>58</v>
      </c>
      <c r="C20" s="30" t="s">
        <v>1537</v>
      </c>
      <c r="D20" s="65" t="s">
        <v>1545</v>
      </c>
      <c r="E20" s="116">
        <v>6134</v>
      </c>
      <c r="F20" s="65" t="s">
        <v>0</v>
      </c>
      <c r="G20" s="98" t="s">
        <v>1662</v>
      </c>
      <c r="H20" s="35" t="s">
        <v>78</v>
      </c>
      <c r="I20" s="45">
        <f t="shared" ref="I20:AA20" si="88">SUM(I63,I104,I146,I187,I227,I266,I307,I349,I391,I430,I468,I513,I554,I595,I637,I678,I718,I759,I799,I841,I879,I920,I958,I999,I1041,I1082,I1123,I1164,I1206,I1247,I1288,I1330,I1372,I1413,I1454)</f>
        <v>339990</v>
      </c>
      <c r="J20" s="45">
        <f t="shared" si="88"/>
        <v>0</v>
      </c>
      <c r="K20" s="45">
        <f t="shared" si="88"/>
        <v>0</v>
      </c>
      <c r="L20" s="45">
        <f t="shared" si="88"/>
        <v>0</v>
      </c>
      <c r="M20" s="45">
        <f t="shared" si="88"/>
        <v>-3000</v>
      </c>
      <c r="N20" s="45">
        <f t="shared" si="88"/>
        <v>0</v>
      </c>
      <c r="O20" s="45">
        <f t="shared" ref="O20" si="89">SUM(O63,O104,O146,O187,O227,O266,O307,O349,O391,O430,O468,O513,O554,O595,O637,O678,O718,O759,O799,O841,O879,O920,O958,O999,O1041,O1082,O1123,O1164,O1206,O1247,O1288,O1330,O1372,O1413,O1454)</f>
        <v>336990</v>
      </c>
      <c r="P20" s="45">
        <f t="shared" si="88"/>
        <v>13892</v>
      </c>
      <c r="Q20" s="45">
        <f t="shared" si="88"/>
        <v>37987</v>
      </c>
      <c r="R20" s="45">
        <f t="shared" si="88"/>
        <v>32817</v>
      </c>
      <c r="S20" s="45">
        <f t="shared" si="88"/>
        <v>0</v>
      </c>
      <c r="T20" s="45">
        <f t="shared" si="88"/>
        <v>0</v>
      </c>
      <c r="U20" s="45">
        <f t="shared" si="88"/>
        <v>0</v>
      </c>
      <c r="V20" s="45">
        <f t="shared" si="88"/>
        <v>0</v>
      </c>
      <c r="W20" s="45">
        <f t="shared" si="88"/>
        <v>0</v>
      </c>
      <c r="X20" s="45">
        <f t="shared" si="88"/>
        <v>0</v>
      </c>
      <c r="Y20" s="45">
        <f t="shared" si="88"/>
        <v>0</v>
      </c>
      <c r="Z20" s="45">
        <f t="shared" si="88"/>
        <v>0</v>
      </c>
      <c r="AA20" s="45">
        <f t="shared" si="88"/>
        <v>0</v>
      </c>
      <c r="AB20" s="45">
        <v>84696</v>
      </c>
      <c r="AC20" s="45">
        <v>252294</v>
      </c>
      <c r="AD20" s="45">
        <f t="shared" ref="AD20:AV20" si="90">SUM(AD63,AD104,AD146,AD187,AD227,AD266,AD307,AD349,AD391,AD430,AD468,AD513,AD554,AD595,AD637,AD678,AD718,AD759,AD799,AD841,AD879,AD920,AD958,AD999,AD1041,AD1082,AD1123,AD1164,AD1206,AD1247,AD1288,AD1330,AD1372,AD1413,AD1454)</f>
        <v>0</v>
      </c>
      <c r="AE20" s="45">
        <f t="shared" si="90"/>
        <v>1391</v>
      </c>
      <c r="AF20" s="45">
        <f t="shared" si="90"/>
        <v>0</v>
      </c>
      <c r="AG20" s="45">
        <f t="shared" si="90"/>
        <v>0</v>
      </c>
      <c r="AH20" s="45">
        <f t="shared" si="90"/>
        <v>0</v>
      </c>
      <c r="AI20" s="45">
        <f t="shared" si="90"/>
        <v>0</v>
      </c>
      <c r="AJ20" s="45">
        <f t="shared" ref="AJ20" si="91">SUM(AJ63,AJ104,AJ146,AJ187,AJ227,AJ266,AJ307,AJ349,AJ391,AJ430,AJ468,AJ513,AJ554,AJ595,AJ637,AJ678,AJ718,AJ759,AJ799,AJ841,AJ879,AJ920,AJ958,AJ999,AJ1041,AJ1082,AJ1123,AJ1164,AJ1206,AJ1247,AJ1288,AJ1330,AJ1372,AJ1413,AJ1454)</f>
        <v>1391</v>
      </c>
      <c r="AK20" s="45">
        <f t="shared" si="90"/>
        <v>0</v>
      </c>
      <c r="AL20" s="45">
        <f t="shared" si="90"/>
        <v>0</v>
      </c>
      <c r="AM20" s="45">
        <f t="shared" si="90"/>
        <v>1391</v>
      </c>
      <c r="AN20" s="45">
        <f t="shared" si="90"/>
        <v>0</v>
      </c>
      <c r="AO20" s="45">
        <f t="shared" si="90"/>
        <v>0</v>
      </c>
      <c r="AP20" s="45">
        <f t="shared" si="90"/>
        <v>0</v>
      </c>
      <c r="AQ20" s="45">
        <f t="shared" si="90"/>
        <v>0</v>
      </c>
      <c r="AR20" s="45">
        <f t="shared" si="90"/>
        <v>0</v>
      </c>
      <c r="AS20" s="45">
        <f t="shared" si="90"/>
        <v>0</v>
      </c>
      <c r="AT20" s="45">
        <f t="shared" si="90"/>
        <v>0</v>
      </c>
      <c r="AU20" s="45">
        <f t="shared" si="90"/>
        <v>0</v>
      </c>
      <c r="AV20" s="45">
        <f t="shared" si="90"/>
        <v>0</v>
      </c>
      <c r="AW20" s="45">
        <v>1391</v>
      </c>
      <c r="AX20" s="45">
        <v>0</v>
      </c>
      <c r="AY20" s="45">
        <f t="shared" ref="AY20:BQ20" si="92">SUM(AY63,AY104,AY146,AY187,AY227,AY266,AY307,AY349,AY391,AY430,AY468,AY513,AY554,AY595,AY637,AY678,AY718,AY759,AY799,AY841,AY879,AY920,AY958,AY999,AY1041,AY1082,AY1123,AY1164,AY1206,AY1247,AY1288,AY1330,AY1372,AY1413,AY1454)</f>
        <v>1000</v>
      </c>
      <c r="AZ20" s="45">
        <f t="shared" si="92"/>
        <v>9939</v>
      </c>
      <c r="BA20" s="45">
        <f t="shared" si="92"/>
        <v>0</v>
      </c>
      <c r="BB20" s="45">
        <f t="shared" si="92"/>
        <v>11652</v>
      </c>
      <c r="BC20" s="45">
        <f t="shared" si="92"/>
        <v>0</v>
      </c>
      <c r="BD20" s="45">
        <f t="shared" si="92"/>
        <v>0</v>
      </c>
      <c r="BE20" s="45">
        <f t="shared" ref="BE20" si="93">SUM(BE63,BE104,BE146,BE187,BE227,BE266,BE307,BE349,BE391,BE430,BE468,BE513,BE554,BE595,BE637,BE678,BE718,BE759,BE799,BE841,BE879,BE920,BE958,BE999,BE1041,BE1082,BE1123,BE1164,BE1206,BE1247,BE1288,BE1330,BE1372,BE1413,BE1454)</f>
        <v>22591</v>
      </c>
      <c r="BF20" s="45">
        <f t="shared" si="92"/>
        <v>0</v>
      </c>
      <c r="BG20" s="45">
        <f t="shared" si="92"/>
        <v>9000</v>
      </c>
      <c r="BH20" s="45">
        <f t="shared" si="92"/>
        <v>12591</v>
      </c>
      <c r="BI20" s="45">
        <f t="shared" si="92"/>
        <v>0</v>
      </c>
      <c r="BJ20" s="45">
        <f t="shared" si="92"/>
        <v>0</v>
      </c>
      <c r="BK20" s="45">
        <f t="shared" si="92"/>
        <v>0</v>
      </c>
      <c r="BL20" s="45">
        <f t="shared" si="92"/>
        <v>0</v>
      </c>
      <c r="BM20" s="45">
        <f t="shared" si="92"/>
        <v>0</v>
      </c>
      <c r="BN20" s="45">
        <f t="shared" si="92"/>
        <v>0</v>
      </c>
      <c r="BO20" s="45">
        <f t="shared" si="92"/>
        <v>0</v>
      </c>
      <c r="BP20" s="45">
        <f t="shared" si="92"/>
        <v>0</v>
      </c>
      <c r="BQ20" s="45">
        <f t="shared" si="92"/>
        <v>0</v>
      </c>
      <c r="BR20" s="45">
        <v>21591</v>
      </c>
      <c r="BS20" s="45">
        <v>1000</v>
      </c>
      <c r="BT20" s="125" t="e">
        <f>IF(#REF!=0,"-",#REF!/#REF!*100)</f>
        <v>#REF!</v>
      </c>
    </row>
    <row r="21" spans="1:72" s="25" customFormat="1" x14ac:dyDescent="0.25">
      <c r="A21" s="30" t="s">
        <v>133</v>
      </c>
      <c r="B21" s="30" t="s">
        <v>58</v>
      </c>
      <c r="C21" s="30" t="s">
        <v>1537</v>
      </c>
      <c r="D21" s="65" t="s">
        <v>1545</v>
      </c>
      <c r="E21" s="116">
        <v>6135</v>
      </c>
      <c r="F21" s="65" t="s">
        <v>0</v>
      </c>
      <c r="G21" s="98" t="s">
        <v>1662</v>
      </c>
      <c r="H21" s="35" t="s">
        <v>81</v>
      </c>
      <c r="I21" s="45">
        <f t="shared" ref="I21:AA21" si="94">SUM(I64,I105,I147,I228,I267,I350,I392,I469,I514,I555,I596,I638,I679,I719,I800,I842,I880,I921,I959,I1000,I1042,I1083,I1124,I1165,I1207,I1248,I1289,I1331,I1373,I1414,I1455)</f>
        <v>34100</v>
      </c>
      <c r="J21" s="45">
        <f t="shared" si="94"/>
        <v>0</v>
      </c>
      <c r="K21" s="45">
        <f t="shared" si="94"/>
        <v>0</v>
      </c>
      <c r="L21" s="45">
        <f t="shared" si="94"/>
        <v>0</v>
      </c>
      <c r="M21" s="45">
        <f t="shared" si="94"/>
        <v>0</v>
      </c>
      <c r="N21" s="45">
        <f t="shared" si="94"/>
        <v>0</v>
      </c>
      <c r="O21" s="45">
        <f t="shared" ref="O21" si="95">SUM(O64,O105,O147,O228,O267,O350,O392,O469,O514,O555,O596,O638,O679,O719,O800,O842,O880,O921,O959,O1000,O1042,O1083,O1124,O1165,O1207,O1248,O1289,O1331,O1373,O1414,O1455)</f>
        <v>34100</v>
      </c>
      <c r="P21" s="45">
        <f t="shared" si="94"/>
        <v>400</v>
      </c>
      <c r="Q21" s="45">
        <f t="shared" si="94"/>
        <v>2124</v>
      </c>
      <c r="R21" s="45">
        <f t="shared" si="94"/>
        <v>1450</v>
      </c>
      <c r="S21" s="45">
        <f t="shared" si="94"/>
        <v>0</v>
      </c>
      <c r="T21" s="45">
        <f t="shared" si="94"/>
        <v>0</v>
      </c>
      <c r="U21" s="45">
        <f t="shared" si="94"/>
        <v>0</v>
      </c>
      <c r="V21" s="45">
        <f t="shared" si="94"/>
        <v>0</v>
      </c>
      <c r="W21" s="45">
        <f t="shared" si="94"/>
        <v>0</v>
      </c>
      <c r="X21" s="45">
        <f t="shared" si="94"/>
        <v>0</v>
      </c>
      <c r="Y21" s="45">
        <f t="shared" si="94"/>
        <v>0</v>
      </c>
      <c r="Z21" s="45">
        <f t="shared" si="94"/>
        <v>0</v>
      </c>
      <c r="AA21" s="45">
        <f t="shared" si="94"/>
        <v>0</v>
      </c>
      <c r="AB21" s="45">
        <v>3974</v>
      </c>
      <c r="AC21" s="45">
        <v>30126</v>
      </c>
      <c r="AD21" s="45">
        <f t="shared" ref="AD21:AV21" si="96">SUM(AD64,AD105,AD147,AD228,AD267,AD350,AD392,AD469,AD514,AD555,AD596,AD638,AD679,AD719,AD800,AD842,AD880,AD921,AD959,AD1000,AD1042,AD1083,AD1124,AD1165,AD1207,AD1248,AD1289,AD1331,AD1373,AD1414,AD1455)</f>
        <v>0</v>
      </c>
      <c r="AE21" s="45">
        <f t="shared" si="96"/>
        <v>0</v>
      </c>
      <c r="AF21" s="45">
        <f t="shared" si="96"/>
        <v>0</v>
      </c>
      <c r="AG21" s="45">
        <f t="shared" si="96"/>
        <v>0</v>
      </c>
      <c r="AH21" s="45">
        <f t="shared" si="96"/>
        <v>0</v>
      </c>
      <c r="AI21" s="45">
        <f t="shared" si="96"/>
        <v>0</v>
      </c>
      <c r="AJ21" s="45">
        <f t="shared" ref="AJ21" si="97">SUM(AJ64,AJ105,AJ147,AJ228,AJ267,AJ350,AJ392,AJ469,AJ514,AJ555,AJ596,AJ638,AJ679,AJ719,AJ800,AJ842,AJ880,AJ921,AJ959,AJ1000,AJ1042,AJ1083,AJ1124,AJ1165,AJ1207,AJ1248,AJ1289,AJ1331,AJ1373,AJ1414,AJ1455)</f>
        <v>0</v>
      </c>
      <c r="AK21" s="45">
        <f t="shared" si="96"/>
        <v>0</v>
      </c>
      <c r="AL21" s="45">
        <f t="shared" si="96"/>
        <v>0</v>
      </c>
      <c r="AM21" s="45">
        <f t="shared" si="96"/>
        <v>0</v>
      </c>
      <c r="AN21" s="45">
        <f t="shared" si="96"/>
        <v>0</v>
      </c>
      <c r="AO21" s="45">
        <f t="shared" si="96"/>
        <v>0</v>
      </c>
      <c r="AP21" s="45">
        <f t="shared" si="96"/>
        <v>0</v>
      </c>
      <c r="AQ21" s="45">
        <f t="shared" si="96"/>
        <v>0</v>
      </c>
      <c r="AR21" s="45">
        <f t="shared" si="96"/>
        <v>0</v>
      </c>
      <c r="AS21" s="45">
        <f t="shared" si="96"/>
        <v>0</v>
      </c>
      <c r="AT21" s="45">
        <f t="shared" si="96"/>
        <v>0</v>
      </c>
      <c r="AU21" s="45">
        <f t="shared" si="96"/>
        <v>0</v>
      </c>
      <c r="AV21" s="45">
        <f t="shared" si="96"/>
        <v>0</v>
      </c>
      <c r="AW21" s="45">
        <v>0</v>
      </c>
      <c r="AX21" s="45">
        <v>0</v>
      </c>
      <c r="AY21" s="45">
        <f t="shared" ref="AY21:BQ21" si="98">SUM(AY64,AY105,AY147,AY228,AY267,AY350,AY392,AY469,AY514,AY555,AY596,AY638,AY679,AY719,AY800,AY842,AY880,AY921,AY959,AY1000,AY1042,AY1083,AY1124,AY1165,AY1207,AY1248,AY1289,AY1331,AY1373,AY1414,AY1455)</f>
        <v>0</v>
      </c>
      <c r="AZ21" s="45">
        <f t="shared" si="98"/>
        <v>200</v>
      </c>
      <c r="BA21" s="45">
        <f t="shared" si="98"/>
        <v>0</v>
      </c>
      <c r="BB21" s="45">
        <f t="shared" si="98"/>
        <v>0</v>
      </c>
      <c r="BC21" s="45">
        <f t="shared" si="98"/>
        <v>0</v>
      </c>
      <c r="BD21" s="45">
        <f t="shared" si="98"/>
        <v>0</v>
      </c>
      <c r="BE21" s="45">
        <f t="shared" ref="BE21" si="99">SUM(BE64,BE105,BE147,BE228,BE267,BE350,BE392,BE469,BE514,BE555,BE596,BE638,BE679,BE719,BE800,BE842,BE880,BE921,BE959,BE1000,BE1042,BE1083,BE1124,BE1165,BE1207,BE1248,BE1289,BE1331,BE1373,BE1414,BE1455)</f>
        <v>200</v>
      </c>
      <c r="BF21" s="45">
        <f t="shared" si="98"/>
        <v>0</v>
      </c>
      <c r="BG21" s="45">
        <f t="shared" si="98"/>
        <v>0</v>
      </c>
      <c r="BH21" s="45">
        <f t="shared" si="98"/>
        <v>200</v>
      </c>
      <c r="BI21" s="45">
        <f t="shared" si="98"/>
        <v>0</v>
      </c>
      <c r="BJ21" s="45">
        <f t="shared" si="98"/>
        <v>0</v>
      </c>
      <c r="BK21" s="45">
        <f t="shared" si="98"/>
        <v>0</v>
      </c>
      <c r="BL21" s="45">
        <f t="shared" si="98"/>
        <v>0</v>
      </c>
      <c r="BM21" s="45">
        <f t="shared" si="98"/>
        <v>0</v>
      </c>
      <c r="BN21" s="45">
        <f t="shared" si="98"/>
        <v>0</v>
      </c>
      <c r="BO21" s="45">
        <f t="shared" si="98"/>
        <v>0</v>
      </c>
      <c r="BP21" s="45">
        <f t="shared" si="98"/>
        <v>0</v>
      </c>
      <c r="BQ21" s="45">
        <f t="shared" si="98"/>
        <v>0</v>
      </c>
      <c r="BR21" s="45">
        <v>200</v>
      </c>
      <c r="BS21" s="45">
        <v>0</v>
      </c>
      <c r="BT21" s="125" t="e">
        <f>IF(#REF!=0,"-",#REF!/#REF!*100)</f>
        <v>#REF!</v>
      </c>
    </row>
    <row r="22" spans="1:72" s="25" customFormat="1" ht="22.5" x14ac:dyDescent="0.25">
      <c r="A22" s="30" t="s">
        <v>133</v>
      </c>
      <c r="B22" s="30" t="s">
        <v>58</v>
      </c>
      <c r="C22" s="30" t="s">
        <v>1537</v>
      </c>
      <c r="D22" s="65" t="s">
        <v>1545</v>
      </c>
      <c r="E22" s="116">
        <v>6136</v>
      </c>
      <c r="F22" s="65" t="s">
        <v>0</v>
      </c>
      <c r="G22" s="98" t="s">
        <v>1662</v>
      </c>
      <c r="H22" s="35" t="s">
        <v>84</v>
      </c>
      <c r="I22" s="45">
        <f t="shared" ref="I22:AA22" si="100">SUM(I106,I188,I229,I308,I351,I393,I431,I470,I597,I1001,I1166,I1290,I1332,I1456)</f>
        <v>15100</v>
      </c>
      <c r="J22" s="45">
        <f t="shared" si="100"/>
        <v>0</v>
      </c>
      <c r="K22" s="45">
        <f t="shared" si="100"/>
        <v>0</v>
      </c>
      <c r="L22" s="45">
        <f t="shared" si="100"/>
        <v>0</v>
      </c>
      <c r="M22" s="45">
        <f t="shared" si="100"/>
        <v>0</v>
      </c>
      <c r="N22" s="45">
        <f t="shared" si="100"/>
        <v>0</v>
      </c>
      <c r="O22" s="45">
        <f t="shared" ref="O22" si="101">SUM(O106,O188,O229,O308,O351,O393,O431,O470,O597,O1001,O1166,O1290,O1332,O1456)</f>
        <v>15100</v>
      </c>
      <c r="P22" s="45">
        <f t="shared" si="100"/>
        <v>2024</v>
      </c>
      <c r="Q22" s="45">
        <f t="shared" si="100"/>
        <v>0</v>
      </c>
      <c r="R22" s="45">
        <f t="shared" si="100"/>
        <v>1000</v>
      </c>
      <c r="S22" s="45">
        <f t="shared" si="100"/>
        <v>0</v>
      </c>
      <c r="T22" s="45">
        <f t="shared" si="100"/>
        <v>0</v>
      </c>
      <c r="U22" s="45">
        <f t="shared" si="100"/>
        <v>0</v>
      </c>
      <c r="V22" s="45">
        <f t="shared" si="100"/>
        <v>0</v>
      </c>
      <c r="W22" s="45">
        <f t="shared" si="100"/>
        <v>0</v>
      </c>
      <c r="X22" s="45">
        <f t="shared" si="100"/>
        <v>0</v>
      </c>
      <c r="Y22" s="45">
        <f t="shared" si="100"/>
        <v>0</v>
      </c>
      <c r="Z22" s="45">
        <f t="shared" si="100"/>
        <v>0</v>
      </c>
      <c r="AA22" s="45">
        <f t="shared" si="100"/>
        <v>0</v>
      </c>
      <c r="AB22" s="45">
        <v>3024</v>
      </c>
      <c r="AC22" s="45">
        <v>12076</v>
      </c>
      <c r="AD22" s="45">
        <f t="shared" ref="AD22:AV22" si="102">SUM(AD106,AD188,AD229,AD308,AD351,AD393,AD431,AD470,AD597,AD1001,AD1166,AD1290,AD1332,AD1456)</f>
        <v>0</v>
      </c>
      <c r="AE22" s="45">
        <f t="shared" si="102"/>
        <v>0</v>
      </c>
      <c r="AF22" s="45">
        <f t="shared" si="102"/>
        <v>0</v>
      </c>
      <c r="AG22" s="45">
        <f t="shared" si="102"/>
        <v>0</v>
      </c>
      <c r="AH22" s="45">
        <f t="shared" si="102"/>
        <v>0</v>
      </c>
      <c r="AI22" s="45">
        <f t="shared" si="102"/>
        <v>0</v>
      </c>
      <c r="AJ22" s="45">
        <f t="shared" ref="AJ22" si="103">SUM(AJ106,AJ188,AJ229,AJ308,AJ351,AJ393,AJ431,AJ470,AJ597,AJ1001,AJ1166,AJ1290,AJ1332,AJ1456)</f>
        <v>0</v>
      </c>
      <c r="AK22" s="45">
        <f t="shared" si="102"/>
        <v>0</v>
      </c>
      <c r="AL22" s="45">
        <f t="shared" si="102"/>
        <v>0</v>
      </c>
      <c r="AM22" s="45">
        <f t="shared" si="102"/>
        <v>0</v>
      </c>
      <c r="AN22" s="45">
        <f t="shared" si="102"/>
        <v>0</v>
      </c>
      <c r="AO22" s="45">
        <f t="shared" si="102"/>
        <v>0</v>
      </c>
      <c r="AP22" s="45">
        <f t="shared" si="102"/>
        <v>0</v>
      </c>
      <c r="AQ22" s="45">
        <f t="shared" si="102"/>
        <v>0</v>
      </c>
      <c r="AR22" s="45">
        <f t="shared" si="102"/>
        <v>0</v>
      </c>
      <c r="AS22" s="45">
        <f t="shared" si="102"/>
        <v>0</v>
      </c>
      <c r="AT22" s="45">
        <f t="shared" si="102"/>
        <v>0</v>
      </c>
      <c r="AU22" s="45">
        <f t="shared" si="102"/>
        <v>0</v>
      </c>
      <c r="AV22" s="45">
        <f t="shared" si="102"/>
        <v>0</v>
      </c>
      <c r="AW22" s="45">
        <v>0</v>
      </c>
      <c r="AX22" s="45">
        <v>0</v>
      </c>
      <c r="AY22" s="45">
        <f t="shared" ref="AY22:BQ22" si="104">SUM(AY106,AY188,AY229,AY308,AY351,AY393,AY431,AY470,AY597,AY1001,AY1166,AY1290,AY1332,AY1456)</f>
        <v>0</v>
      </c>
      <c r="AZ22" s="45">
        <f t="shared" si="104"/>
        <v>0</v>
      </c>
      <c r="BA22" s="45">
        <f t="shared" si="104"/>
        <v>0</v>
      </c>
      <c r="BB22" s="45">
        <f t="shared" si="104"/>
        <v>0</v>
      </c>
      <c r="BC22" s="45">
        <f t="shared" si="104"/>
        <v>0</v>
      </c>
      <c r="BD22" s="45">
        <f t="shared" si="104"/>
        <v>0</v>
      </c>
      <c r="BE22" s="45">
        <f t="shared" ref="BE22" si="105">SUM(BE106,BE188,BE229,BE308,BE351,BE393,BE431,BE470,BE597,BE1001,BE1166,BE1290,BE1332,BE1456)</f>
        <v>0</v>
      </c>
      <c r="BF22" s="45">
        <f t="shared" si="104"/>
        <v>0</v>
      </c>
      <c r="BG22" s="45">
        <f t="shared" si="104"/>
        <v>0</v>
      </c>
      <c r="BH22" s="45">
        <f t="shared" si="104"/>
        <v>0</v>
      </c>
      <c r="BI22" s="45">
        <f t="shared" si="104"/>
        <v>0</v>
      </c>
      <c r="BJ22" s="45">
        <f t="shared" si="104"/>
        <v>0</v>
      </c>
      <c r="BK22" s="45">
        <f t="shared" si="104"/>
        <v>0</v>
      </c>
      <c r="BL22" s="45">
        <f t="shared" si="104"/>
        <v>0</v>
      </c>
      <c r="BM22" s="45">
        <f t="shared" si="104"/>
        <v>0</v>
      </c>
      <c r="BN22" s="45">
        <f t="shared" si="104"/>
        <v>0</v>
      </c>
      <c r="BO22" s="45">
        <f t="shared" si="104"/>
        <v>0</v>
      </c>
      <c r="BP22" s="45">
        <f t="shared" si="104"/>
        <v>0</v>
      </c>
      <c r="BQ22" s="45">
        <f t="shared" si="104"/>
        <v>0</v>
      </c>
      <c r="BR22" s="45">
        <v>0</v>
      </c>
      <c r="BS22" s="45">
        <v>0</v>
      </c>
      <c r="BT22" s="125" t="e">
        <f>IF(#REF!=0,"-",#REF!/#REF!*100)</f>
        <v>#REF!</v>
      </c>
    </row>
    <row r="23" spans="1:72" s="25" customFormat="1" x14ac:dyDescent="0.25">
      <c r="A23" s="30" t="s">
        <v>133</v>
      </c>
      <c r="B23" s="30" t="s">
        <v>58</v>
      </c>
      <c r="C23" s="30" t="s">
        <v>1537</v>
      </c>
      <c r="D23" s="65" t="s">
        <v>1545</v>
      </c>
      <c r="E23" s="116">
        <v>6137</v>
      </c>
      <c r="F23" s="65" t="s">
        <v>0</v>
      </c>
      <c r="G23" s="98" t="s">
        <v>1662</v>
      </c>
      <c r="H23" s="35" t="s">
        <v>87</v>
      </c>
      <c r="I23" s="45">
        <f t="shared" ref="I23:AA23" si="106">SUM(I65,I107,I148,I189,I230,I268,I309,I352,I394,I432,I471,I515,I556,I598,I639,I680,I720,I760,I801,I843,I881,I922,I960,I1002,I1043,I1084,I1125,I1167,I1208,I1249,I1291,I1333,I1374,I1415,I1457)</f>
        <v>207195</v>
      </c>
      <c r="J23" s="45">
        <f t="shared" si="106"/>
        <v>0</v>
      </c>
      <c r="K23" s="45">
        <f t="shared" si="106"/>
        <v>0</v>
      </c>
      <c r="L23" s="45">
        <f t="shared" si="106"/>
        <v>0</v>
      </c>
      <c r="M23" s="45">
        <f t="shared" si="106"/>
        <v>2000</v>
      </c>
      <c r="N23" s="45">
        <f t="shared" si="106"/>
        <v>0</v>
      </c>
      <c r="O23" s="45">
        <f t="shared" ref="O23" si="107">SUM(O65,O107,O148,O189,O230,O268,O309,O352,O394,O432,O471,O515,O556,O598,O639,O680,O720,O760,O801,O843,O881,O922,O960,O1002,O1043,O1084,O1125,O1167,O1208,O1249,O1291,O1333,O1374,O1415,O1457)</f>
        <v>209195</v>
      </c>
      <c r="P23" s="45">
        <f t="shared" si="106"/>
        <v>25700</v>
      </c>
      <c r="Q23" s="45">
        <f t="shared" si="106"/>
        <v>22465</v>
      </c>
      <c r="R23" s="45">
        <f t="shared" si="106"/>
        <v>26032</v>
      </c>
      <c r="S23" s="45">
        <f t="shared" si="106"/>
        <v>0</v>
      </c>
      <c r="T23" s="45">
        <f t="shared" si="106"/>
        <v>0</v>
      </c>
      <c r="U23" s="45">
        <f t="shared" si="106"/>
        <v>0</v>
      </c>
      <c r="V23" s="45">
        <f t="shared" si="106"/>
        <v>0</v>
      </c>
      <c r="W23" s="45">
        <f t="shared" si="106"/>
        <v>0</v>
      </c>
      <c r="X23" s="45">
        <f t="shared" si="106"/>
        <v>0</v>
      </c>
      <c r="Y23" s="45">
        <f t="shared" si="106"/>
        <v>0</v>
      </c>
      <c r="Z23" s="45">
        <f t="shared" si="106"/>
        <v>0</v>
      </c>
      <c r="AA23" s="45">
        <f t="shared" si="106"/>
        <v>0</v>
      </c>
      <c r="AB23" s="45">
        <v>74197</v>
      </c>
      <c r="AC23" s="45">
        <v>134998</v>
      </c>
      <c r="AD23" s="45">
        <f t="shared" ref="AD23:AV23" si="108">SUM(AD65,AD107,AD148,AD189,AD230,AD268,AD309,AD352,AD394,AD432,AD471,AD515,AD556,AD598,AD639,AD680,AD720,AD760,AD801,AD843,AD881,AD922,AD960,AD1002,AD1043,AD1084,AD1125,AD1167,AD1208,AD1249,AD1291,AD1333,AD1374,AD1415,AD1457)</f>
        <v>0</v>
      </c>
      <c r="AE23" s="45">
        <f t="shared" si="108"/>
        <v>550</v>
      </c>
      <c r="AF23" s="45">
        <f t="shared" si="108"/>
        <v>0</v>
      </c>
      <c r="AG23" s="45">
        <f t="shared" si="108"/>
        <v>0</v>
      </c>
      <c r="AH23" s="45">
        <f t="shared" si="108"/>
        <v>0</v>
      </c>
      <c r="AI23" s="45">
        <f t="shared" si="108"/>
        <v>0</v>
      </c>
      <c r="AJ23" s="45">
        <f t="shared" ref="AJ23" si="109">SUM(AJ65,AJ107,AJ148,AJ189,AJ230,AJ268,AJ309,AJ352,AJ394,AJ432,AJ471,AJ515,AJ556,AJ598,AJ639,AJ680,AJ720,AJ760,AJ801,AJ843,AJ881,AJ922,AJ960,AJ1002,AJ1043,AJ1084,AJ1125,AJ1167,AJ1208,AJ1249,AJ1291,AJ1333,AJ1374,AJ1415,AJ1457)</f>
        <v>550</v>
      </c>
      <c r="AK23" s="45">
        <f t="shared" si="108"/>
        <v>0</v>
      </c>
      <c r="AL23" s="45">
        <f t="shared" si="108"/>
        <v>0</v>
      </c>
      <c r="AM23" s="45">
        <f t="shared" si="108"/>
        <v>550</v>
      </c>
      <c r="AN23" s="45">
        <f t="shared" si="108"/>
        <v>0</v>
      </c>
      <c r="AO23" s="45">
        <f t="shared" si="108"/>
        <v>0</v>
      </c>
      <c r="AP23" s="45">
        <f t="shared" si="108"/>
        <v>0</v>
      </c>
      <c r="AQ23" s="45">
        <f t="shared" si="108"/>
        <v>0</v>
      </c>
      <c r="AR23" s="45">
        <f t="shared" si="108"/>
        <v>0</v>
      </c>
      <c r="AS23" s="45">
        <f t="shared" si="108"/>
        <v>0</v>
      </c>
      <c r="AT23" s="45">
        <f t="shared" si="108"/>
        <v>0</v>
      </c>
      <c r="AU23" s="45">
        <f t="shared" si="108"/>
        <v>0</v>
      </c>
      <c r="AV23" s="45">
        <f t="shared" si="108"/>
        <v>0</v>
      </c>
      <c r="AW23" s="45">
        <v>550</v>
      </c>
      <c r="AX23" s="45">
        <v>0</v>
      </c>
      <c r="AY23" s="45">
        <f t="shared" ref="AY23:BQ23" si="110">SUM(AY65,AY107,AY148,AY189,AY230,AY268,AY309,AY352,AY394,AY432,AY471,AY515,AY556,AY598,AY639,AY680,AY720,AY760,AY801,AY843,AY881,AY922,AY960,AY1002,AY1043,AY1084,AY1125,AY1167,AY1208,AY1249,AY1291,AY1333,AY1374,AY1415,AY1457)</f>
        <v>0</v>
      </c>
      <c r="AZ23" s="45">
        <f t="shared" si="110"/>
        <v>2035</v>
      </c>
      <c r="BA23" s="45">
        <f t="shared" si="110"/>
        <v>0</v>
      </c>
      <c r="BB23" s="45">
        <f t="shared" si="110"/>
        <v>0</v>
      </c>
      <c r="BC23" s="45">
        <f t="shared" si="110"/>
        <v>0</v>
      </c>
      <c r="BD23" s="45">
        <f t="shared" si="110"/>
        <v>0</v>
      </c>
      <c r="BE23" s="45">
        <f t="shared" ref="BE23" si="111">SUM(BE65,BE107,BE148,BE189,BE230,BE268,BE309,BE352,BE394,BE432,BE471,BE515,BE556,BE598,BE639,BE680,BE720,BE760,BE801,BE843,BE881,BE922,BE960,BE1002,BE1043,BE1084,BE1125,BE1167,BE1208,BE1249,BE1291,BE1333,BE1374,BE1415,BE1457)</f>
        <v>2035</v>
      </c>
      <c r="BF23" s="45">
        <f t="shared" si="110"/>
        <v>0</v>
      </c>
      <c r="BG23" s="45">
        <f t="shared" si="110"/>
        <v>0</v>
      </c>
      <c r="BH23" s="45">
        <f t="shared" si="110"/>
        <v>2035</v>
      </c>
      <c r="BI23" s="45">
        <f t="shared" si="110"/>
        <v>0</v>
      </c>
      <c r="BJ23" s="45">
        <f t="shared" si="110"/>
        <v>0</v>
      </c>
      <c r="BK23" s="45">
        <f t="shared" si="110"/>
        <v>0</v>
      </c>
      <c r="BL23" s="45">
        <f t="shared" si="110"/>
        <v>0</v>
      </c>
      <c r="BM23" s="45">
        <f t="shared" si="110"/>
        <v>0</v>
      </c>
      <c r="BN23" s="45">
        <f t="shared" si="110"/>
        <v>0</v>
      </c>
      <c r="BO23" s="45">
        <f t="shared" si="110"/>
        <v>0</v>
      </c>
      <c r="BP23" s="45">
        <f t="shared" si="110"/>
        <v>0</v>
      </c>
      <c r="BQ23" s="45">
        <f t="shared" si="110"/>
        <v>0</v>
      </c>
      <c r="BR23" s="45">
        <v>2035</v>
      </c>
      <c r="BS23" s="45">
        <v>0</v>
      </c>
      <c r="BT23" s="125" t="e">
        <f>IF(#REF!=0,"-",#REF!/#REF!*100)</f>
        <v>#REF!</v>
      </c>
    </row>
    <row r="24" spans="1:72" s="25" customFormat="1" ht="22.5" x14ac:dyDescent="0.25">
      <c r="A24" s="30" t="s">
        <v>133</v>
      </c>
      <c r="B24" s="30" t="s">
        <v>58</v>
      </c>
      <c r="C24" s="30" t="s">
        <v>1537</v>
      </c>
      <c r="D24" s="65" t="s">
        <v>1545</v>
      </c>
      <c r="E24" s="116">
        <v>6138</v>
      </c>
      <c r="F24" s="65" t="s">
        <v>0</v>
      </c>
      <c r="G24" s="98" t="s">
        <v>1662</v>
      </c>
      <c r="H24" s="35" t="s">
        <v>90</v>
      </c>
      <c r="I24" s="45">
        <f t="shared" ref="I24:AA24" si="112">SUM(I66,I108,I149,I231,I269,I310,I353,I395,I433,I472,I516,I557,I599,I640,I721,I761,I802,I844,I882,I923,I961,I1003,I1044,I1085,I1126,I1168,I1209,I1250,I1292,I1334,I1375,I1416,I1458)</f>
        <v>41612</v>
      </c>
      <c r="J24" s="45">
        <f t="shared" si="112"/>
        <v>0</v>
      </c>
      <c r="K24" s="45">
        <f t="shared" si="112"/>
        <v>0</v>
      </c>
      <c r="L24" s="45">
        <f t="shared" si="112"/>
        <v>0</v>
      </c>
      <c r="M24" s="45">
        <f t="shared" si="112"/>
        <v>0</v>
      </c>
      <c r="N24" s="45">
        <f t="shared" si="112"/>
        <v>0</v>
      </c>
      <c r="O24" s="45">
        <f t="shared" ref="O24" si="113">SUM(O66,O108,O149,O231,O269,O310,O353,O395,O433,O472,O516,O557,O599,O640,O721,O761,O802,O844,O882,O923,O961,O1003,O1044,O1085,O1126,O1168,O1209,O1250,O1292,O1334,O1375,O1416,O1458)</f>
        <v>41612</v>
      </c>
      <c r="P24" s="45">
        <f t="shared" si="112"/>
        <v>200</v>
      </c>
      <c r="Q24" s="45">
        <f t="shared" si="112"/>
        <v>400</v>
      </c>
      <c r="R24" s="45">
        <f t="shared" si="112"/>
        <v>200</v>
      </c>
      <c r="S24" s="45">
        <f t="shared" si="112"/>
        <v>0</v>
      </c>
      <c r="T24" s="45">
        <f t="shared" si="112"/>
        <v>0</v>
      </c>
      <c r="U24" s="45">
        <f t="shared" si="112"/>
        <v>0</v>
      </c>
      <c r="V24" s="45">
        <f t="shared" si="112"/>
        <v>0</v>
      </c>
      <c r="W24" s="45">
        <f t="shared" si="112"/>
        <v>0</v>
      </c>
      <c r="X24" s="45">
        <f t="shared" si="112"/>
        <v>0</v>
      </c>
      <c r="Y24" s="45">
        <f t="shared" si="112"/>
        <v>0</v>
      </c>
      <c r="Z24" s="45">
        <f t="shared" si="112"/>
        <v>0</v>
      </c>
      <c r="AA24" s="45">
        <f t="shared" si="112"/>
        <v>0</v>
      </c>
      <c r="AB24" s="45">
        <v>800</v>
      </c>
      <c r="AC24" s="45">
        <v>40812</v>
      </c>
      <c r="AD24" s="45">
        <f t="shared" ref="AD24:AV24" si="114">SUM(AD66,AD108,AD149,AD231,AD269,AD310,AD353,AD395,AD433,AD472,AD516,AD557,AD599,AD640,AD721,AD761,AD802,AD844,AD882,AD923,AD961,AD1003,AD1044,AD1085,AD1126,AD1168,AD1209,AD1250,AD1292,AD1334,AD1375,AD1416,AD1458)</f>
        <v>0</v>
      </c>
      <c r="AE24" s="45">
        <f t="shared" si="114"/>
        <v>0</v>
      </c>
      <c r="AF24" s="45">
        <f t="shared" si="114"/>
        <v>0</v>
      </c>
      <c r="AG24" s="45">
        <f t="shared" si="114"/>
        <v>0</v>
      </c>
      <c r="AH24" s="45">
        <f t="shared" si="114"/>
        <v>0</v>
      </c>
      <c r="AI24" s="45">
        <f t="shared" si="114"/>
        <v>0</v>
      </c>
      <c r="AJ24" s="45">
        <f t="shared" ref="AJ24" si="115">SUM(AJ66,AJ108,AJ149,AJ231,AJ269,AJ310,AJ353,AJ395,AJ433,AJ472,AJ516,AJ557,AJ599,AJ640,AJ721,AJ761,AJ802,AJ844,AJ882,AJ923,AJ961,AJ1003,AJ1044,AJ1085,AJ1126,AJ1168,AJ1209,AJ1250,AJ1292,AJ1334,AJ1375,AJ1416,AJ1458)</f>
        <v>0</v>
      </c>
      <c r="AK24" s="45">
        <f t="shared" si="114"/>
        <v>0</v>
      </c>
      <c r="AL24" s="45">
        <f t="shared" si="114"/>
        <v>0</v>
      </c>
      <c r="AM24" s="45">
        <f t="shared" si="114"/>
        <v>0</v>
      </c>
      <c r="AN24" s="45">
        <f t="shared" si="114"/>
        <v>0</v>
      </c>
      <c r="AO24" s="45">
        <f t="shared" si="114"/>
        <v>0</v>
      </c>
      <c r="AP24" s="45">
        <f t="shared" si="114"/>
        <v>0</v>
      </c>
      <c r="AQ24" s="45">
        <f t="shared" si="114"/>
        <v>0</v>
      </c>
      <c r="AR24" s="45">
        <f t="shared" si="114"/>
        <v>0</v>
      </c>
      <c r="AS24" s="45">
        <f t="shared" si="114"/>
        <v>0</v>
      </c>
      <c r="AT24" s="45">
        <f t="shared" si="114"/>
        <v>0</v>
      </c>
      <c r="AU24" s="45">
        <f t="shared" si="114"/>
        <v>0</v>
      </c>
      <c r="AV24" s="45">
        <f t="shared" si="114"/>
        <v>0</v>
      </c>
      <c r="AW24" s="45">
        <v>0</v>
      </c>
      <c r="AX24" s="45">
        <v>0</v>
      </c>
      <c r="AY24" s="45">
        <f t="shared" ref="AY24:BQ24" si="116">SUM(AY66,AY108,AY149,AY231,AY269,AY310,AY353,AY395,AY433,AY472,AY516,AY557,AY599,AY640,AY721,AY761,AY802,AY844,AY882,AY923,AY961,AY1003,AY1044,AY1085,AY1126,AY1168,AY1209,AY1250,AY1292,AY1334,AY1375,AY1416,AY1458)</f>
        <v>0</v>
      </c>
      <c r="AZ24" s="45">
        <f t="shared" si="116"/>
        <v>0</v>
      </c>
      <c r="BA24" s="45">
        <f t="shared" si="116"/>
        <v>0</v>
      </c>
      <c r="BB24" s="45">
        <f t="shared" si="116"/>
        <v>0</v>
      </c>
      <c r="BC24" s="45">
        <f t="shared" si="116"/>
        <v>0</v>
      </c>
      <c r="BD24" s="45">
        <f t="shared" si="116"/>
        <v>0</v>
      </c>
      <c r="BE24" s="45">
        <f t="shared" ref="BE24" si="117">SUM(BE66,BE108,BE149,BE231,BE269,BE310,BE353,BE395,BE433,BE472,BE516,BE557,BE599,BE640,BE721,BE761,BE802,BE844,BE882,BE923,BE961,BE1003,BE1044,BE1085,BE1126,BE1168,BE1209,BE1250,BE1292,BE1334,BE1375,BE1416,BE1458)</f>
        <v>0</v>
      </c>
      <c r="BF24" s="45">
        <f t="shared" si="116"/>
        <v>0</v>
      </c>
      <c r="BG24" s="45">
        <f t="shared" si="116"/>
        <v>0</v>
      </c>
      <c r="BH24" s="45">
        <f t="shared" si="116"/>
        <v>0</v>
      </c>
      <c r="BI24" s="45">
        <f t="shared" si="116"/>
        <v>0</v>
      </c>
      <c r="BJ24" s="45">
        <f t="shared" si="116"/>
        <v>0</v>
      </c>
      <c r="BK24" s="45">
        <f t="shared" si="116"/>
        <v>0</v>
      </c>
      <c r="BL24" s="45">
        <f t="shared" si="116"/>
        <v>0</v>
      </c>
      <c r="BM24" s="45">
        <f t="shared" si="116"/>
        <v>0</v>
      </c>
      <c r="BN24" s="45">
        <f t="shared" si="116"/>
        <v>0</v>
      </c>
      <c r="BO24" s="45">
        <f t="shared" si="116"/>
        <v>0</v>
      </c>
      <c r="BP24" s="45">
        <f t="shared" si="116"/>
        <v>0</v>
      </c>
      <c r="BQ24" s="45">
        <f t="shared" si="116"/>
        <v>0</v>
      </c>
      <c r="BR24" s="45">
        <v>0</v>
      </c>
      <c r="BS24" s="45">
        <v>0</v>
      </c>
      <c r="BT24" s="125" t="e">
        <f>IF(#REF!=0,"-",#REF!/#REF!*100)</f>
        <v>#REF!</v>
      </c>
    </row>
    <row r="25" spans="1:72" s="25" customFormat="1" x14ac:dyDescent="0.25">
      <c r="A25" s="30" t="s">
        <v>133</v>
      </c>
      <c r="B25" s="30" t="s">
        <v>58</v>
      </c>
      <c r="C25" s="30" t="s">
        <v>1537</v>
      </c>
      <c r="D25" s="65" t="s">
        <v>1545</v>
      </c>
      <c r="E25" s="116">
        <v>6139</v>
      </c>
      <c r="F25" s="65" t="s">
        <v>0</v>
      </c>
      <c r="G25" s="98" t="s">
        <v>1662</v>
      </c>
      <c r="H25" s="35" t="s">
        <v>35</v>
      </c>
      <c r="I25" s="45">
        <f t="shared" ref="I25:AA25" si="118">SUM(I67,I109,I150,I190,I232,I270,I311,I354,I396,I434,I473,I517,I558,I600,I641,I681,I722,I762,I803,I845,I883,I924,I962,I1004,I1045,I1086,I1127,I1169,I1210,I1251,I1293,I1335,I1376,I1417,I1459)</f>
        <v>1228287</v>
      </c>
      <c r="J25" s="45">
        <f t="shared" si="118"/>
        <v>0</v>
      </c>
      <c r="K25" s="45">
        <f t="shared" si="118"/>
        <v>0</v>
      </c>
      <c r="L25" s="45">
        <f t="shared" si="118"/>
        <v>0</v>
      </c>
      <c r="M25" s="45">
        <f t="shared" si="118"/>
        <v>3000</v>
      </c>
      <c r="N25" s="45">
        <f t="shared" si="118"/>
        <v>0</v>
      </c>
      <c r="O25" s="45">
        <f t="shared" ref="O25" si="119">SUM(O67,O109,O150,O190,O232,O270,O311,O354,O396,O434,O473,O517,O558,O600,O641,O681,O722,O762,O803,O845,O883,O924,O962,O1004,O1045,O1086,O1127,O1169,O1210,O1251,O1293,O1335,O1376,O1417,O1459)</f>
        <v>1231287</v>
      </c>
      <c r="P25" s="45">
        <f t="shared" si="118"/>
        <v>81188</v>
      </c>
      <c r="Q25" s="45">
        <f t="shared" si="118"/>
        <v>181348</v>
      </c>
      <c r="R25" s="45">
        <f t="shared" si="118"/>
        <v>189152</v>
      </c>
      <c r="S25" s="45">
        <f t="shared" si="118"/>
        <v>0</v>
      </c>
      <c r="T25" s="45">
        <f t="shared" si="118"/>
        <v>0</v>
      </c>
      <c r="U25" s="45">
        <f t="shared" si="118"/>
        <v>0</v>
      </c>
      <c r="V25" s="45">
        <f t="shared" si="118"/>
        <v>0</v>
      </c>
      <c r="W25" s="45">
        <f t="shared" si="118"/>
        <v>0</v>
      </c>
      <c r="X25" s="45">
        <f t="shared" si="118"/>
        <v>0</v>
      </c>
      <c r="Y25" s="45">
        <f t="shared" si="118"/>
        <v>0</v>
      </c>
      <c r="Z25" s="45">
        <f t="shared" si="118"/>
        <v>0</v>
      </c>
      <c r="AA25" s="45">
        <f t="shared" si="118"/>
        <v>0</v>
      </c>
      <c r="AB25" s="45">
        <v>451688</v>
      </c>
      <c r="AC25" s="45">
        <v>779599</v>
      </c>
      <c r="AD25" s="45">
        <f t="shared" ref="AD25:AV25" si="120">SUM(AD67,AD109,AD150,AD190,AD232,AD270,AD311,AD354,AD396,AD434,AD473,AD517,AD558,AD600,AD641,AD681,AD722,AD762,AD803,AD845,AD883,AD924,AD962,AD1004,AD1045,AD1086,AD1127,AD1169,AD1210,AD1251,AD1293,AD1335,AD1376,AD1417,AD1459)</f>
        <v>36000</v>
      </c>
      <c r="AE25" s="45">
        <f t="shared" si="120"/>
        <v>23898</v>
      </c>
      <c r="AF25" s="45">
        <f t="shared" si="120"/>
        <v>0</v>
      </c>
      <c r="AG25" s="45">
        <f t="shared" si="120"/>
        <v>23110</v>
      </c>
      <c r="AH25" s="45">
        <f t="shared" si="120"/>
        <v>0</v>
      </c>
      <c r="AI25" s="45">
        <f t="shared" si="120"/>
        <v>0</v>
      </c>
      <c r="AJ25" s="45">
        <f t="shared" ref="AJ25" si="121">SUM(AJ67,AJ109,AJ150,AJ190,AJ232,AJ270,AJ311,AJ354,AJ396,AJ434,AJ473,AJ517,AJ558,AJ600,AJ641,AJ681,AJ722,AJ762,AJ803,AJ845,AJ883,AJ924,AJ962,AJ1004,AJ1045,AJ1086,AJ1127,AJ1169,AJ1210,AJ1251,AJ1293,AJ1335,AJ1376,AJ1417,AJ1459)</f>
        <v>83008</v>
      </c>
      <c r="AK25" s="45">
        <f t="shared" si="120"/>
        <v>0</v>
      </c>
      <c r="AL25" s="45">
        <f t="shared" si="120"/>
        <v>19110</v>
      </c>
      <c r="AM25" s="45">
        <f t="shared" si="120"/>
        <v>27898</v>
      </c>
      <c r="AN25" s="45">
        <f t="shared" si="120"/>
        <v>0</v>
      </c>
      <c r="AO25" s="45">
        <f t="shared" si="120"/>
        <v>0</v>
      </c>
      <c r="AP25" s="45">
        <f t="shared" si="120"/>
        <v>0</v>
      </c>
      <c r="AQ25" s="45">
        <f t="shared" si="120"/>
        <v>0</v>
      </c>
      <c r="AR25" s="45">
        <f t="shared" si="120"/>
        <v>0</v>
      </c>
      <c r="AS25" s="45">
        <f t="shared" si="120"/>
        <v>0</v>
      </c>
      <c r="AT25" s="45">
        <f t="shared" si="120"/>
        <v>0</v>
      </c>
      <c r="AU25" s="45">
        <f t="shared" si="120"/>
        <v>0</v>
      </c>
      <c r="AV25" s="45">
        <f t="shared" si="120"/>
        <v>0</v>
      </c>
      <c r="AW25" s="45">
        <v>47008</v>
      </c>
      <c r="AX25" s="45">
        <v>36000</v>
      </c>
      <c r="AY25" s="45">
        <f t="shared" ref="AY25:BQ25" si="122">SUM(AY67,AY109,AY150,AY190,AY232,AY270,AY311,AY354,AY396,AY434,AY473,AY517,AY558,AY600,AY641,AY681,AY722,AY762,AY803,AY845,AY883,AY924,AY962,AY1004,AY1045,AY1086,AY1127,AY1169,AY1210,AY1251,AY1293,AY1335,AY1376,AY1417,AY1459)</f>
        <v>20000</v>
      </c>
      <c r="AZ25" s="45">
        <f t="shared" si="122"/>
        <v>28886</v>
      </c>
      <c r="BA25" s="45">
        <f t="shared" si="122"/>
        <v>0</v>
      </c>
      <c r="BB25" s="45">
        <f t="shared" si="122"/>
        <v>0</v>
      </c>
      <c r="BC25" s="45">
        <f t="shared" si="122"/>
        <v>0</v>
      </c>
      <c r="BD25" s="45">
        <f t="shared" si="122"/>
        <v>0</v>
      </c>
      <c r="BE25" s="45">
        <f t="shared" ref="BE25" si="123">SUM(BE67,BE109,BE150,BE190,BE232,BE270,BE311,BE354,BE396,BE434,BE473,BE517,BE558,BE600,BE641,BE681,BE722,BE762,BE803,BE845,BE883,BE924,BE962,BE1004,BE1045,BE1086,BE1127,BE1169,BE1210,BE1251,BE1293,BE1335,BE1376,BE1417,BE1459)</f>
        <v>48886</v>
      </c>
      <c r="BF25" s="45">
        <f t="shared" si="122"/>
        <v>0</v>
      </c>
      <c r="BG25" s="45">
        <f t="shared" si="122"/>
        <v>0</v>
      </c>
      <c r="BH25" s="45">
        <f t="shared" si="122"/>
        <v>28886</v>
      </c>
      <c r="BI25" s="45">
        <f t="shared" si="122"/>
        <v>0</v>
      </c>
      <c r="BJ25" s="45">
        <f t="shared" si="122"/>
        <v>0</v>
      </c>
      <c r="BK25" s="45">
        <f t="shared" si="122"/>
        <v>0</v>
      </c>
      <c r="BL25" s="45">
        <f t="shared" si="122"/>
        <v>0</v>
      </c>
      <c r="BM25" s="45">
        <f t="shared" si="122"/>
        <v>0</v>
      </c>
      <c r="BN25" s="45">
        <f t="shared" si="122"/>
        <v>0</v>
      </c>
      <c r="BO25" s="45">
        <f t="shared" si="122"/>
        <v>0</v>
      </c>
      <c r="BP25" s="45">
        <f t="shared" si="122"/>
        <v>0</v>
      </c>
      <c r="BQ25" s="45">
        <f t="shared" si="122"/>
        <v>0</v>
      </c>
      <c r="BR25" s="45">
        <v>28886</v>
      </c>
      <c r="BS25" s="45">
        <v>20000</v>
      </c>
      <c r="BT25" s="125" t="e">
        <f>IF(#REF!=0,"-",#REF!/#REF!*100)</f>
        <v>#REF!</v>
      </c>
    </row>
    <row r="26" spans="1:72" s="25" customFormat="1" ht="33.75" x14ac:dyDescent="0.25">
      <c r="A26" s="29" t="s">
        <v>0</v>
      </c>
      <c r="B26" s="29" t="s">
        <v>0</v>
      </c>
      <c r="C26" s="29" t="s">
        <v>0</v>
      </c>
      <c r="D26" s="109" t="s">
        <v>0</v>
      </c>
      <c r="E26" s="109" t="s">
        <v>0</v>
      </c>
      <c r="F26" s="109" t="s">
        <v>0</v>
      </c>
      <c r="G26" s="31" t="s">
        <v>0</v>
      </c>
      <c r="H26" s="32" t="s">
        <v>39</v>
      </c>
      <c r="I26" s="41">
        <f t="shared" ref="I26:AA26" si="124">SUM(I27)</f>
        <v>7000</v>
      </c>
      <c r="J26" s="41">
        <f t="shared" si="124"/>
        <v>0</v>
      </c>
      <c r="K26" s="41">
        <f t="shared" si="124"/>
        <v>0</v>
      </c>
      <c r="L26" s="41">
        <f t="shared" si="124"/>
        <v>0</v>
      </c>
      <c r="M26" s="41">
        <f t="shared" si="124"/>
        <v>0</v>
      </c>
      <c r="N26" s="41">
        <f t="shared" si="124"/>
        <v>0</v>
      </c>
      <c r="O26" s="41">
        <f t="shared" si="124"/>
        <v>7000</v>
      </c>
      <c r="P26" s="41">
        <f t="shared" si="124"/>
        <v>0</v>
      </c>
      <c r="Q26" s="41">
        <f t="shared" si="124"/>
        <v>0</v>
      </c>
      <c r="R26" s="41">
        <f t="shared" si="124"/>
        <v>3600</v>
      </c>
      <c r="S26" s="41">
        <f t="shared" si="124"/>
        <v>0</v>
      </c>
      <c r="T26" s="41">
        <f t="shared" si="124"/>
        <v>0</v>
      </c>
      <c r="U26" s="41">
        <f t="shared" si="124"/>
        <v>0</v>
      </c>
      <c r="V26" s="41">
        <f t="shared" si="124"/>
        <v>0</v>
      </c>
      <c r="W26" s="41">
        <f t="shared" si="124"/>
        <v>0</v>
      </c>
      <c r="X26" s="41">
        <f t="shared" si="124"/>
        <v>0</v>
      </c>
      <c r="Y26" s="41">
        <f t="shared" si="124"/>
        <v>0</v>
      </c>
      <c r="Z26" s="41">
        <f t="shared" si="124"/>
        <v>0</v>
      </c>
      <c r="AA26" s="41">
        <f t="shared" si="124"/>
        <v>0</v>
      </c>
      <c r="AB26" s="41">
        <v>3600</v>
      </c>
      <c r="AC26" s="41">
        <v>3400</v>
      </c>
      <c r="AD26" s="41">
        <f t="shared" ref="AD26:AV26" si="125">SUM(AD27)</f>
        <v>0</v>
      </c>
      <c r="AE26" s="41">
        <f t="shared" si="125"/>
        <v>0</v>
      </c>
      <c r="AF26" s="41">
        <f t="shared" si="125"/>
        <v>0</v>
      </c>
      <c r="AG26" s="41">
        <f t="shared" si="125"/>
        <v>0</v>
      </c>
      <c r="AH26" s="41">
        <f t="shared" si="125"/>
        <v>0</v>
      </c>
      <c r="AI26" s="41">
        <f t="shared" si="125"/>
        <v>0</v>
      </c>
      <c r="AJ26" s="41">
        <f t="shared" si="125"/>
        <v>0</v>
      </c>
      <c r="AK26" s="41">
        <f t="shared" si="125"/>
        <v>0</v>
      </c>
      <c r="AL26" s="41">
        <f t="shared" si="125"/>
        <v>0</v>
      </c>
      <c r="AM26" s="41">
        <f t="shared" si="125"/>
        <v>0</v>
      </c>
      <c r="AN26" s="41">
        <f t="shared" si="125"/>
        <v>0</v>
      </c>
      <c r="AO26" s="41">
        <f t="shared" si="125"/>
        <v>0</v>
      </c>
      <c r="AP26" s="41">
        <f t="shared" si="125"/>
        <v>0</v>
      </c>
      <c r="AQ26" s="41">
        <f t="shared" si="125"/>
        <v>0</v>
      </c>
      <c r="AR26" s="41">
        <f t="shared" si="125"/>
        <v>0</v>
      </c>
      <c r="AS26" s="41">
        <f t="shared" si="125"/>
        <v>0</v>
      </c>
      <c r="AT26" s="41">
        <f t="shared" si="125"/>
        <v>0</v>
      </c>
      <c r="AU26" s="41">
        <f t="shared" si="125"/>
        <v>0</v>
      </c>
      <c r="AV26" s="41">
        <f t="shared" si="125"/>
        <v>0</v>
      </c>
      <c r="AW26" s="41">
        <v>0</v>
      </c>
      <c r="AX26" s="41">
        <v>0</v>
      </c>
      <c r="AY26" s="41">
        <f t="shared" ref="AY26:BQ26" si="126">SUM(AY27)</f>
        <v>600</v>
      </c>
      <c r="AZ26" s="41">
        <f t="shared" si="126"/>
        <v>0</v>
      </c>
      <c r="BA26" s="41">
        <f t="shared" si="126"/>
        <v>0</v>
      </c>
      <c r="BB26" s="41">
        <f t="shared" si="126"/>
        <v>0</v>
      </c>
      <c r="BC26" s="41">
        <f t="shared" si="126"/>
        <v>0</v>
      </c>
      <c r="BD26" s="41">
        <f t="shared" si="126"/>
        <v>0</v>
      </c>
      <c r="BE26" s="41">
        <f t="shared" si="126"/>
        <v>600</v>
      </c>
      <c r="BF26" s="41">
        <f t="shared" si="126"/>
        <v>0</v>
      </c>
      <c r="BG26" s="41">
        <f t="shared" si="126"/>
        <v>0</v>
      </c>
      <c r="BH26" s="41">
        <f t="shared" si="126"/>
        <v>0</v>
      </c>
      <c r="BI26" s="41">
        <f t="shared" si="126"/>
        <v>0</v>
      </c>
      <c r="BJ26" s="41">
        <f t="shared" si="126"/>
        <v>0</v>
      </c>
      <c r="BK26" s="41">
        <f t="shared" si="126"/>
        <v>0</v>
      </c>
      <c r="BL26" s="41">
        <f t="shared" si="126"/>
        <v>0</v>
      </c>
      <c r="BM26" s="41">
        <f t="shared" si="126"/>
        <v>0</v>
      </c>
      <c r="BN26" s="41">
        <f t="shared" si="126"/>
        <v>0</v>
      </c>
      <c r="BO26" s="41">
        <f t="shared" si="126"/>
        <v>0</v>
      </c>
      <c r="BP26" s="41">
        <f t="shared" si="126"/>
        <v>0</v>
      </c>
      <c r="BQ26" s="41">
        <f t="shared" si="126"/>
        <v>0</v>
      </c>
      <c r="BR26" s="41">
        <v>0</v>
      </c>
      <c r="BS26" s="41">
        <v>600</v>
      </c>
      <c r="BT26" s="123" t="e">
        <f>IF(#REF!=0,"-",#REF!/#REF!*100)</f>
        <v>#REF!</v>
      </c>
    </row>
    <row r="27" spans="1:72" s="25" customFormat="1" ht="22.5" x14ac:dyDescent="0.25">
      <c r="A27" s="29" t="s">
        <v>133</v>
      </c>
      <c r="B27" s="29" t="s">
        <v>58</v>
      </c>
      <c r="C27" s="29" t="s">
        <v>1537</v>
      </c>
      <c r="D27" s="57" t="s">
        <v>1545</v>
      </c>
      <c r="E27" s="57">
        <v>614000</v>
      </c>
      <c r="F27" s="65" t="s">
        <v>0</v>
      </c>
      <c r="G27" s="35" t="s">
        <v>0</v>
      </c>
      <c r="H27" s="31" t="s">
        <v>41</v>
      </c>
      <c r="I27" s="42">
        <f t="shared" ref="I27:AA27" si="127">SUM(I28:I29)</f>
        <v>7000</v>
      </c>
      <c r="J27" s="42">
        <f t="shared" si="127"/>
        <v>0</v>
      </c>
      <c r="K27" s="42">
        <f t="shared" si="127"/>
        <v>0</v>
      </c>
      <c r="L27" s="42">
        <f t="shared" si="127"/>
        <v>0</v>
      </c>
      <c r="M27" s="42">
        <f t="shared" si="127"/>
        <v>0</v>
      </c>
      <c r="N27" s="42">
        <f t="shared" si="127"/>
        <v>0</v>
      </c>
      <c r="O27" s="42">
        <f t="shared" ref="O27" si="128">SUM(O28:O29)</f>
        <v>7000</v>
      </c>
      <c r="P27" s="42">
        <f t="shared" si="127"/>
        <v>0</v>
      </c>
      <c r="Q27" s="42">
        <f t="shared" si="127"/>
        <v>0</v>
      </c>
      <c r="R27" s="42">
        <f t="shared" si="127"/>
        <v>3600</v>
      </c>
      <c r="S27" s="42">
        <f t="shared" si="127"/>
        <v>0</v>
      </c>
      <c r="T27" s="42">
        <f t="shared" si="127"/>
        <v>0</v>
      </c>
      <c r="U27" s="42">
        <f t="shared" si="127"/>
        <v>0</v>
      </c>
      <c r="V27" s="42">
        <f t="shared" si="127"/>
        <v>0</v>
      </c>
      <c r="W27" s="42">
        <f t="shared" si="127"/>
        <v>0</v>
      </c>
      <c r="X27" s="42">
        <f t="shared" si="127"/>
        <v>0</v>
      </c>
      <c r="Y27" s="42">
        <f t="shared" si="127"/>
        <v>0</v>
      </c>
      <c r="Z27" s="42">
        <f t="shared" si="127"/>
        <v>0</v>
      </c>
      <c r="AA27" s="42">
        <f t="shared" si="127"/>
        <v>0</v>
      </c>
      <c r="AB27" s="42">
        <v>3600</v>
      </c>
      <c r="AC27" s="42">
        <v>3400</v>
      </c>
      <c r="AD27" s="42">
        <f t="shared" ref="AD27:AV27" si="129">SUM(AD28:AD29)</f>
        <v>0</v>
      </c>
      <c r="AE27" s="42">
        <f t="shared" si="129"/>
        <v>0</v>
      </c>
      <c r="AF27" s="42">
        <f t="shared" si="129"/>
        <v>0</v>
      </c>
      <c r="AG27" s="42">
        <f t="shared" si="129"/>
        <v>0</v>
      </c>
      <c r="AH27" s="42">
        <f t="shared" si="129"/>
        <v>0</v>
      </c>
      <c r="AI27" s="42">
        <f t="shared" si="129"/>
        <v>0</v>
      </c>
      <c r="AJ27" s="42">
        <f t="shared" ref="AJ27" si="130">SUM(AJ28:AJ29)</f>
        <v>0</v>
      </c>
      <c r="AK27" s="42">
        <f t="shared" si="129"/>
        <v>0</v>
      </c>
      <c r="AL27" s="42">
        <f t="shared" si="129"/>
        <v>0</v>
      </c>
      <c r="AM27" s="42">
        <f t="shared" si="129"/>
        <v>0</v>
      </c>
      <c r="AN27" s="42">
        <f t="shared" si="129"/>
        <v>0</v>
      </c>
      <c r="AO27" s="42">
        <f t="shared" si="129"/>
        <v>0</v>
      </c>
      <c r="AP27" s="42">
        <f t="shared" si="129"/>
        <v>0</v>
      </c>
      <c r="AQ27" s="42">
        <f t="shared" si="129"/>
        <v>0</v>
      </c>
      <c r="AR27" s="42">
        <f t="shared" si="129"/>
        <v>0</v>
      </c>
      <c r="AS27" s="42">
        <f t="shared" si="129"/>
        <v>0</v>
      </c>
      <c r="AT27" s="42">
        <f t="shared" si="129"/>
        <v>0</v>
      </c>
      <c r="AU27" s="42">
        <f t="shared" si="129"/>
        <v>0</v>
      </c>
      <c r="AV27" s="42">
        <f t="shared" si="129"/>
        <v>0</v>
      </c>
      <c r="AW27" s="42">
        <v>0</v>
      </c>
      <c r="AX27" s="42">
        <v>0</v>
      </c>
      <c r="AY27" s="42">
        <f t="shared" ref="AY27:BQ27" si="131">SUM(AY28:AY29)</f>
        <v>600</v>
      </c>
      <c r="AZ27" s="42">
        <f t="shared" si="131"/>
        <v>0</v>
      </c>
      <c r="BA27" s="42">
        <f t="shared" si="131"/>
        <v>0</v>
      </c>
      <c r="BB27" s="42">
        <f t="shared" si="131"/>
        <v>0</v>
      </c>
      <c r="BC27" s="42">
        <f t="shared" si="131"/>
        <v>0</v>
      </c>
      <c r="BD27" s="42">
        <f t="shared" si="131"/>
        <v>0</v>
      </c>
      <c r="BE27" s="42">
        <f t="shared" ref="BE27" si="132">SUM(BE28:BE29)</f>
        <v>600</v>
      </c>
      <c r="BF27" s="42">
        <f t="shared" si="131"/>
        <v>0</v>
      </c>
      <c r="BG27" s="42">
        <f t="shared" si="131"/>
        <v>0</v>
      </c>
      <c r="BH27" s="42">
        <f t="shared" si="131"/>
        <v>0</v>
      </c>
      <c r="BI27" s="42">
        <f t="shared" si="131"/>
        <v>0</v>
      </c>
      <c r="BJ27" s="42">
        <f t="shared" si="131"/>
        <v>0</v>
      </c>
      <c r="BK27" s="42">
        <f t="shared" si="131"/>
        <v>0</v>
      </c>
      <c r="BL27" s="42">
        <f t="shared" si="131"/>
        <v>0</v>
      </c>
      <c r="BM27" s="42">
        <f t="shared" si="131"/>
        <v>0</v>
      </c>
      <c r="BN27" s="42">
        <f t="shared" si="131"/>
        <v>0</v>
      </c>
      <c r="BO27" s="42">
        <f t="shared" si="131"/>
        <v>0</v>
      </c>
      <c r="BP27" s="42">
        <f t="shared" si="131"/>
        <v>0</v>
      </c>
      <c r="BQ27" s="42">
        <f t="shared" si="131"/>
        <v>0</v>
      </c>
      <c r="BR27" s="42">
        <v>0</v>
      </c>
      <c r="BS27" s="42">
        <v>600</v>
      </c>
      <c r="BT27" s="124" t="e">
        <f>IF(#REF!=0,"-",#REF!/#REF!*100)</f>
        <v>#REF!</v>
      </c>
    </row>
    <row r="28" spans="1:72" s="25" customFormat="1" x14ac:dyDescent="0.25">
      <c r="A28" s="30" t="s">
        <v>133</v>
      </c>
      <c r="B28" s="30" t="s">
        <v>58</v>
      </c>
      <c r="C28" s="30" t="s">
        <v>1537</v>
      </c>
      <c r="D28" s="65" t="s">
        <v>1545</v>
      </c>
      <c r="E28" s="116">
        <v>6142</v>
      </c>
      <c r="F28" s="65" t="s">
        <v>0</v>
      </c>
      <c r="G28" s="98" t="s">
        <v>1662</v>
      </c>
      <c r="H28" s="35" t="s">
        <v>60</v>
      </c>
      <c r="I28" s="45">
        <f t="shared" ref="I28:AA28" si="133">SUM(I317,I479,I809)</f>
        <v>7000</v>
      </c>
      <c r="J28" s="45">
        <f t="shared" si="133"/>
        <v>0</v>
      </c>
      <c r="K28" s="45">
        <f t="shared" si="133"/>
        <v>0</v>
      </c>
      <c r="L28" s="45">
        <f t="shared" si="133"/>
        <v>0</v>
      </c>
      <c r="M28" s="45">
        <f t="shared" si="133"/>
        <v>0</v>
      </c>
      <c r="N28" s="45">
        <f t="shared" si="133"/>
        <v>0</v>
      </c>
      <c r="O28" s="45">
        <f t="shared" ref="O28" si="134">SUM(O317,O479,O809)</f>
        <v>7000</v>
      </c>
      <c r="P28" s="45">
        <f t="shared" si="133"/>
        <v>0</v>
      </c>
      <c r="Q28" s="45">
        <f t="shared" si="133"/>
        <v>0</v>
      </c>
      <c r="R28" s="45">
        <f t="shared" si="133"/>
        <v>3600</v>
      </c>
      <c r="S28" s="45">
        <f t="shared" si="133"/>
        <v>0</v>
      </c>
      <c r="T28" s="45">
        <f t="shared" si="133"/>
        <v>0</v>
      </c>
      <c r="U28" s="45">
        <f t="shared" si="133"/>
        <v>0</v>
      </c>
      <c r="V28" s="45">
        <f t="shared" si="133"/>
        <v>0</v>
      </c>
      <c r="W28" s="45">
        <f t="shared" si="133"/>
        <v>0</v>
      </c>
      <c r="X28" s="45">
        <f t="shared" si="133"/>
        <v>0</v>
      </c>
      <c r="Y28" s="45">
        <f t="shared" si="133"/>
        <v>0</v>
      </c>
      <c r="Z28" s="45">
        <f t="shared" si="133"/>
        <v>0</v>
      </c>
      <c r="AA28" s="45">
        <f t="shared" si="133"/>
        <v>0</v>
      </c>
      <c r="AB28" s="45">
        <v>3600</v>
      </c>
      <c r="AC28" s="45">
        <v>3400</v>
      </c>
      <c r="AD28" s="45">
        <f t="shared" ref="AD28:AV28" si="135">SUM(AD317,AD479,AD809)</f>
        <v>0</v>
      </c>
      <c r="AE28" s="45">
        <f t="shared" si="135"/>
        <v>0</v>
      </c>
      <c r="AF28" s="45">
        <f t="shared" si="135"/>
        <v>0</v>
      </c>
      <c r="AG28" s="45">
        <f t="shared" si="135"/>
        <v>0</v>
      </c>
      <c r="AH28" s="45">
        <f t="shared" si="135"/>
        <v>0</v>
      </c>
      <c r="AI28" s="45">
        <f t="shared" si="135"/>
        <v>0</v>
      </c>
      <c r="AJ28" s="45">
        <f t="shared" ref="AJ28" si="136">SUM(AJ317,AJ479,AJ809)</f>
        <v>0</v>
      </c>
      <c r="AK28" s="45">
        <f t="shared" si="135"/>
        <v>0</v>
      </c>
      <c r="AL28" s="45">
        <f t="shared" si="135"/>
        <v>0</v>
      </c>
      <c r="AM28" s="45">
        <f t="shared" si="135"/>
        <v>0</v>
      </c>
      <c r="AN28" s="45">
        <f t="shared" si="135"/>
        <v>0</v>
      </c>
      <c r="AO28" s="45">
        <f t="shared" si="135"/>
        <v>0</v>
      </c>
      <c r="AP28" s="45">
        <f t="shared" si="135"/>
        <v>0</v>
      </c>
      <c r="AQ28" s="45">
        <f t="shared" si="135"/>
        <v>0</v>
      </c>
      <c r="AR28" s="45">
        <f t="shared" si="135"/>
        <v>0</v>
      </c>
      <c r="AS28" s="45">
        <f t="shared" si="135"/>
        <v>0</v>
      </c>
      <c r="AT28" s="45">
        <f t="shared" si="135"/>
        <v>0</v>
      </c>
      <c r="AU28" s="45">
        <f t="shared" si="135"/>
        <v>0</v>
      </c>
      <c r="AV28" s="45">
        <f t="shared" si="135"/>
        <v>0</v>
      </c>
      <c r="AW28" s="45">
        <v>0</v>
      </c>
      <c r="AX28" s="45">
        <v>0</v>
      </c>
      <c r="AY28" s="45">
        <f t="shared" ref="AY28:BQ28" si="137">SUM(AY317,AY479,AY809)</f>
        <v>600</v>
      </c>
      <c r="AZ28" s="45">
        <f t="shared" si="137"/>
        <v>0</v>
      </c>
      <c r="BA28" s="45">
        <f t="shared" si="137"/>
        <v>0</v>
      </c>
      <c r="BB28" s="45">
        <f t="shared" si="137"/>
        <v>0</v>
      </c>
      <c r="BC28" s="45">
        <f t="shared" si="137"/>
        <v>0</v>
      </c>
      <c r="BD28" s="45">
        <f t="shared" si="137"/>
        <v>0</v>
      </c>
      <c r="BE28" s="45">
        <f t="shared" ref="BE28" si="138">SUM(BE317,BE479,BE809)</f>
        <v>600</v>
      </c>
      <c r="BF28" s="45">
        <f t="shared" si="137"/>
        <v>0</v>
      </c>
      <c r="BG28" s="45">
        <f t="shared" si="137"/>
        <v>0</v>
      </c>
      <c r="BH28" s="45">
        <f t="shared" si="137"/>
        <v>0</v>
      </c>
      <c r="BI28" s="45">
        <f t="shared" si="137"/>
        <v>0</v>
      </c>
      <c r="BJ28" s="45">
        <f t="shared" si="137"/>
        <v>0</v>
      </c>
      <c r="BK28" s="45">
        <f t="shared" si="137"/>
        <v>0</v>
      </c>
      <c r="BL28" s="45">
        <f t="shared" si="137"/>
        <v>0</v>
      </c>
      <c r="BM28" s="45">
        <f t="shared" si="137"/>
        <v>0</v>
      </c>
      <c r="BN28" s="45">
        <f t="shared" si="137"/>
        <v>0</v>
      </c>
      <c r="BO28" s="45">
        <f t="shared" si="137"/>
        <v>0</v>
      </c>
      <c r="BP28" s="45">
        <f t="shared" si="137"/>
        <v>0</v>
      </c>
      <c r="BQ28" s="45">
        <f t="shared" si="137"/>
        <v>0</v>
      </c>
      <c r="BR28" s="45">
        <v>0</v>
      </c>
      <c r="BS28" s="45">
        <v>600</v>
      </c>
      <c r="BT28" s="125" t="e">
        <f>IF(#REF!=0,"-",#REF!/#REF!*100)</f>
        <v>#REF!</v>
      </c>
    </row>
    <row r="29" spans="1:72" s="25" customFormat="1" x14ac:dyDescent="0.25">
      <c r="A29" s="30" t="s">
        <v>133</v>
      </c>
      <c r="B29" s="30" t="s">
        <v>58</v>
      </c>
      <c r="C29" s="30" t="s">
        <v>1537</v>
      </c>
      <c r="D29" s="65" t="s">
        <v>1545</v>
      </c>
      <c r="E29" s="116">
        <v>6148</v>
      </c>
      <c r="F29" s="65" t="s">
        <v>0</v>
      </c>
      <c r="G29" s="98" t="s">
        <v>1662</v>
      </c>
      <c r="H29" s="35" t="s">
        <v>45</v>
      </c>
      <c r="I29" s="45">
        <f t="shared" ref="I29:AA29" si="139">SUM(I73,I115,I156,I196,I276,I318,I360,I480,I523,I564,I606,I647,I687,I728,I768,I810,I889,I968,I1010,I1051,I1092,I1133,I1175,I1216,I1257,I1299,I1341,I1382,I1423,I1465)</f>
        <v>0</v>
      </c>
      <c r="J29" s="45">
        <f t="shared" si="139"/>
        <v>0</v>
      </c>
      <c r="K29" s="45">
        <f t="shared" si="139"/>
        <v>0</v>
      </c>
      <c r="L29" s="45">
        <f t="shared" si="139"/>
        <v>0</v>
      </c>
      <c r="M29" s="45">
        <f t="shared" si="139"/>
        <v>0</v>
      </c>
      <c r="N29" s="45">
        <f t="shared" si="139"/>
        <v>0</v>
      </c>
      <c r="O29" s="45">
        <f t="shared" ref="O29" si="140">SUM(O73,O115,O156,O196,O276,O318,O360,O480,O523,O564,O606,O647,O687,O728,O768,O810,O889,O968,O1010,O1051,O1092,O1133,O1175,O1216,O1257,O1299,O1341,O1382,O1423,O1465)</f>
        <v>0</v>
      </c>
      <c r="P29" s="45">
        <f t="shared" si="139"/>
        <v>0</v>
      </c>
      <c r="Q29" s="45">
        <f t="shared" si="139"/>
        <v>0</v>
      </c>
      <c r="R29" s="45">
        <f t="shared" si="139"/>
        <v>0</v>
      </c>
      <c r="S29" s="45">
        <f t="shared" si="139"/>
        <v>0</v>
      </c>
      <c r="T29" s="45">
        <f t="shared" si="139"/>
        <v>0</v>
      </c>
      <c r="U29" s="45">
        <f t="shared" si="139"/>
        <v>0</v>
      </c>
      <c r="V29" s="45">
        <f t="shared" si="139"/>
        <v>0</v>
      </c>
      <c r="W29" s="45">
        <f t="shared" si="139"/>
        <v>0</v>
      </c>
      <c r="X29" s="45">
        <f t="shared" si="139"/>
        <v>0</v>
      </c>
      <c r="Y29" s="45">
        <f t="shared" si="139"/>
        <v>0</v>
      </c>
      <c r="Z29" s="45">
        <f t="shared" si="139"/>
        <v>0</v>
      </c>
      <c r="AA29" s="45">
        <f t="shared" si="139"/>
        <v>0</v>
      </c>
      <c r="AB29" s="45">
        <v>0</v>
      </c>
      <c r="AC29" s="45">
        <v>0</v>
      </c>
      <c r="AD29" s="45">
        <f t="shared" ref="AD29:AV29" si="141">SUM(AD73,AD115,AD156,AD196,AD276,AD318,AD360,AD480,AD523,AD564,AD606,AD647,AD687,AD728,AD768,AD810,AD889,AD968,AD1010,AD1051,AD1092,AD1133,AD1175,AD1216,AD1257,AD1299,AD1341,AD1382,AD1423,AD1465)</f>
        <v>0</v>
      </c>
      <c r="AE29" s="45">
        <f t="shared" si="141"/>
        <v>0</v>
      </c>
      <c r="AF29" s="45">
        <f t="shared" si="141"/>
        <v>0</v>
      </c>
      <c r="AG29" s="45">
        <f t="shared" si="141"/>
        <v>0</v>
      </c>
      <c r="AH29" s="45">
        <f t="shared" si="141"/>
        <v>0</v>
      </c>
      <c r="AI29" s="45">
        <f t="shared" si="141"/>
        <v>0</v>
      </c>
      <c r="AJ29" s="45">
        <f t="shared" ref="AJ29" si="142">SUM(AJ73,AJ115,AJ156,AJ196,AJ276,AJ318,AJ360,AJ480,AJ523,AJ564,AJ606,AJ647,AJ687,AJ728,AJ768,AJ810,AJ889,AJ968,AJ1010,AJ1051,AJ1092,AJ1133,AJ1175,AJ1216,AJ1257,AJ1299,AJ1341,AJ1382,AJ1423,AJ1465)</f>
        <v>0</v>
      </c>
      <c r="AK29" s="45">
        <f t="shared" si="141"/>
        <v>0</v>
      </c>
      <c r="AL29" s="45">
        <f t="shared" si="141"/>
        <v>0</v>
      </c>
      <c r="AM29" s="45">
        <f t="shared" si="141"/>
        <v>0</v>
      </c>
      <c r="AN29" s="45">
        <f t="shared" si="141"/>
        <v>0</v>
      </c>
      <c r="AO29" s="45">
        <f t="shared" si="141"/>
        <v>0</v>
      </c>
      <c r="AP29" s="45">
        <f t="shared" si="141"/>
        <v>0</v>
      </c>
      <c r="AQ29" s="45">
        <f t="shared" si="141"/>
        <v>0</v>
      </c>
      <c r="AR29" s="45">
        <f t="shared" si="141"/>
        <v>0</v>
      </c>
      <c r="AS29" s="45">
        <f t="shared" si="141"/>
        <v>0</v>
      </c>
      <c r="AT29" s="45">
        <f t="shared" si="141"/>
        <v>0</v>
      </c>
      <c r="AU29" s="45">
        <f t="shared" si="141"/>
        <v>0</v>
      </c>
      <c r="AV29" s="45">
        <f t="shared" si="141"/>
        <v>0</v>
      </c>
      <c r="AW29" s="45">
        <v>0</v>
      </c>
      <c r="AX29" s="45">
        <v>0</v>
      </c>
      <c r="AY29" s="45">
        <f t="shared" ref="AY29:BQ29" si="143">SUM(AY73,AY115,AY156,AY196,AY276,AY318,AY360,AY480,AY523,AY564,AY606,AY647,AY687,AY728,AY768,AY810,AY889,AY968,AY1010,AY1051,AY1092,AY1133,AY1175,AY1216,AY1257,AY1299,AY1341,AY1382,AY1423,AY1465)</f>
        <v>0</v>
      </c>
      <c r="AZ29" s="45">
        <f t="shared" si="143"/>
        <v>0</v>
      </c>
      <c r="BA29" s="45">
        <f t="shared" si="143"/>
        <v>0</v>
      </c>
      <c r="BB29" s="45">
        <f t="shared" si="143"/>
        <v>0</v>
      </c>
      <c r="BC29" s="45">
        <f t="shared" si="143"/>
        <v>0</v>
      </c>
      <c r="BD29" s="45">
        <f t="shared" si="143"/>
        <v>0</v>
      </c>
      <c r="BE29" s="45">
        <f t="shared" ref="BE29" si="144">SUM(BE73,BE115,BE156,BE196,BE276,BE318,BE360,BE480,BE523,BE564,BE606,BE647,BE687,BE728,BE768,BE810,BE889,BE968,BE1010,BE1051,BE1092,BE1133,BE1175,BE1216,BE1257,BE1299,BE1341,BE1382,BE1423,BE1465)</f>
        <v>0</v>
      </c>
      <c r="BF29" s="45">
        <f t="shared" si="143"/>
        <v>0</v>
      </c>
      <c r="BG29" s="45">
        <f t="shared" si="143"/>
        <v>0</v>
      </c>
      <c r="BH29" s="45">
        <f t="shared" si="143"/>
        <v>0</v>
      </c>
      <c r="BI29" s="45">
        <f t="shared" si="143"/>
        <v>0</v>
      </c>
      <c r="BJ29" s="45">
        <f t="shared" si="143"/>
        <v>0</v>
      </c>
      <c r="BK29" s="45">
        <f t="shared" si="143"/>
        <v>0</v>
      </c>
      <c r="BL29" s="45">
        <f t="shared" si="143"/>
        <v>0</v>
      </c>
      <c r="BM29" s="45">
        <f t="shared" si="143"/>
        <v>0</v>
      </c>
      <c r="BN29" s="45">
        <f t="shared" si="143"/>
        <v>0</v>
      </c>
      <c r="BO29" s="45">
        <f t="shared" si="143"/>
        <v>0</v>
      </c>
      <c r="BP29" s="45">
        <f t="shared" si="143"/>
        <v>0</v>
      </c>
      <c r="BQ29" s="45">
        <f t="shared" si="143"/>
        <v>0</v>
      </c>
      <c r="BR29" s="45">
        <v>0</v>
      </c>
      <c r="BS29" s="45">
        <v>0</v>
      </c>
      <c r="BT29" s="125" t="e">
        <f>IF(#REF!=0,"-",#REF!/#REF!*100)</f>
        <v>#REF!</v>
      </c>
    </row>
    <row r="30" spans="1:72" s="25" customFormat="1" ht="33.75" x14ac:dyDescent="0.25">
      <c r="A30" s="29" t="s">
        <v>0</v>
      </c>
      <c r="B30" s="29" t="s">
        <v>0</v>
      </c>
      <c r="C30" s="29" t="s">
        <v>0</v>
      </c>
      <c r="D30" s="109" t="s">
        <v>0</v>
      </c>
      <c r="E30" s="109" t="s">
        <v>0</v>
      </c>
      <c r="F30" s="109" t="s">
        <v>0</v>
      </c>
      <c r="G30" s="31" t="s">
        <v>0</v>
      </c>
      <c r="H30" s="32" t="s">
        <v>47</v>
      </c>
      <c r="I30" s="41">
        <f t="shared" ref="I30:AA30" si="145">SUM(I31)</f>
        <v>687751</v>
      </c>
      <c r="J30" s="41">
        <f t="shared" si="145"/>
        <v>0</v>
      </c>
      <c r="K30" s="41">
        <f t="shared" si="145"/>
        <v>0</v>
      </c>
      <c r="L30" s="41">
        <f t="shared" si="145"/>
        <v>0</v>
      </c>
      <c r="M30" s="41">
        <f t="shared" si="145"/>
        <v>-2000</v>
      </c>
      <c r="N30" s="41">
        <f t="shared" si="145"/>
        <v>0</v>
      </c>
      <c r="O30" s="41">
        <f t="shared" si="145"/>
        <v>685751</v>
      </c>
      <c r="P30" s="41">
        <f t="shared" si="145"/>
        <v>9700</v>
      </c>
      <c r="Q30" s="41">
        <f t="shared" si="145"/>
        <v>20350</v>
      </c>
      <c r="R30" s="41">
        <f t="shared" si="145"/>
        <v>13295</v>
      </c>
      <c r="S30" s="41">
        <f t="shared" si="145"/>
        <v>0</v>
      </c>
      <c r="T30" s="41">
        <f t="shared" si="145"/>
        <v>0</v>
      </c>
      <c r="U30" s="41">
        <f t="shared" si="145"/>
        <v>0</v>
      </c>
      <c r="V30" s="41">
        <f t="shared" si="145"/>
        <v>0</v>
      </c>
      <c r="W30" s="41">
        <f t="shared" si="145"/>
        <v>0</v>
      </c>
      <c r="X30" s="41">
        <f t="shared" si="145"/>
        <v>0</v>
      </c>
      <c r="Y30" s="41">
        <f t="shared" si="145"/>
        <v>0</v>
      </c>
      <c r="Z30" s="41">
        <f t="shared" si="145"/>
        <v>0</v>
      </c>
      <c r="AA30" s="41">
        <f t="shared" si="145"/>
        <v>0</v>
      </c>
      <c r="AB30" s="41">
        <v>43345</v>
      </c>
      <c r="AC30" s="41">
        <v>642406</v>
      </c>
      <c r="AD30" s="41">
        <f t="shared" ref="AD30:AV30" si="146">SUM(AD31)</f>
        <v>55200</v>
      </c>
      <c r="AE30" s="41">
        <f t="shared" si="146"/>
        <v>9326</v>
      </c>
      <c r="AF30" s="41">
        <f t="shared" si="146"/>
        <v>0</v>
      </c>
      <c r="AG30" s="41">
        <f t="shared" si="146"/>
        <v>4000</v>
      </c>
      <c r="AH30" s="41">
        <f t="shared" si="146"/>
        <v>0</v>
      </c>
      <c r="AI30" s="41">
        <f t="shared" si="146"/>
        <v>0</v>
      </c>
      <c r="AJ30" s="41">
        <f t="shared" si="146"/>
        <v>68526</v>
      </c>
      <c r="AK30" s="41">
        <f t="shared" si="146"/>
        <v>0</v>
      </c>
      <c r="AL30" s="41">
        <f t="shared" si="146"/>
        <v>2000</v>
      </c>
      <c r="AM30" s="41">
        <f t="shared" si="146"/>
        <v>11326</v>
      </c>
      <c r="AN30" s="41">
        <f t="shared" si="146"/>
        <v>0</v>
      </c>
      <c r="AO30" s="41">
        <f t="shared" si="146"/>
        <v>0</v>
      </c>
      <c r="AP30" s="41">
        <f t="shared" si="146"/>
        <v>0</v>
      </c>
      <c r="AQ30" s="41">
        <f t="shared" si="146"/>
        <v>0</v>
      </c>
      <c r="AR30" s="41">
        <f t="shared" si="146"/>
        <v>0</v>
      </c>
      <c r="AS30" s="41">
        <f t="shared" si="146"/>
        <v>0</v>
      </c>
      <c r="AT30" s="41">
        <f t="shared" si="146"/>
        <v>0</v>
      </c>
      <c r="AU30" s="41">
        <f t="shared" si="146"/>
        <v>0</v>
      </c>
      <c r="AV30" s="41">
        <f t="shared" si="146"/>
        <v>0</v>
      </c>
      <c r="AW30" s="41">
        <v>13326</v>
      </c>
      <c r="AX30" s="41">
        <v>55200</v>
      </c>
      <c r="AY30" s="41">
        <f t="shared" ref="AY30:BQ30" si="147">SUM(AY31)</f>
        <v>12000</v>
      </c>
      <c r="AZ30" s="41">
        <f t="shared" si="147"/>
        <v>28724</v>
      </c>
      <c r="BA30" s="41">
        <f t="shared" si="147"/>
        <v>0</v>
      </c>
      <c r="BB30" s="41">
        <f t="shared" si="147"/>
        <v>6920</v>
      </c>
      <c r="BC30" s="41">
        <f t="shared" si="147"/>
        <v>0</v>
      </c>
      <c r="BD30" s="41">
        <f t="shared" si="147"/>
        <v>0</v>
      </c>
      <c r="BE30" s="41">
        <f t="shared" si="147"/>
        <v>47644</v>
      </c>
      <c r="BF30" s="41">
        <f t="shared" si="147"/>
        <v>0</v>
      </c>
      <c r="BG30" s="41">
        <f t="shared" si="147"/>
        <v>6350</v>
      </c>
      <c r="BH30" s="41">
        <f t="shared" si="147"/>
        <v>29294</v>
      </c>
      <c r="BI30" s="41">
        <f t="shared" si="147"/>
        <v>0</v>
      </c>
      <c r="BJ30" s="41">
        <f t="shared" si="147"/>
        <v>0</v>
      </c>
      <c r="BK30" s="41">
        <f t="shared" si="147"/>
        <v>0</v>
      </c>
      <c r="BL30" s="41">
        <f t="shared" si="147"/>
        <v>0</v>
      </c>
      <c r="BM30" s="41">
        <f t="shared" si="147"/>
        <v>0</v>
      </c>
      <c r="BN30" s="41">
        <f t="shared" si="147"/>
        <v>0</v>
      </c>
      <c r="BO30" s="41">
        <f t="shared" si="147"/>
        <v>0</v>
      </c>
      <c r="BP30" s="41">
        <f t="shared" si="147"/>
        <v>0</v>
      </c>
      <c r="BQ30" s="41">
        <f t="shared" si="147"/>
        <v>0</v>
      </c>
      <c r="BR30" s="41">
        <v>35644</v>
      </c>
      <c r="BS30" s="41">
        <v>12000</v>
      </c>
      <c r="BT30" s="123" t="e">
        <f>IF(#REF!=0,"-",#REF!/#REF!*100)</f>
        <v>#REF!</v>
      </c>
    </row>
    <row r="31" spans="1:72" s="25" customFormat="1" x14ac:dyDescent="0.25">
      <c r="A31" s="30" t="s">
        <v>133</v>
      </c>
      <c r="B31" s="30" t="s">
        <v>58</v>
      </c>
      <c r="C31" s="30" t="s">
        <v>1537</v>
      </c>
      <c r="D31" s="65" t="s">
        <v>1545</v>
      </c>
      <c r="E31" s="109" t="s">
        <v>1543</v>
      </c>
      <c r="F31" s="109" t="s">
        <v>0</v>
      </c>
      <c r="G31" s="31" t="s">
        <v>0</v>
      </c>
      <c r="H31" s="31" t="s">
        <v>49</v>
      </c>
      <c r="I31" s="42">
        <f t="shared" ref="I31:AA31" si="148">SUM(I32:I33)</f>
        <v>687751</v>
      </c>
      <c r="J31" s="42">
        <f t="shared" si="148"/>
        <v>0</v>
      </c>
      <c r="K31" s="42">
        <f t="shared" si="148"/>
        <v>0</v>
      </c>
      <c r="L31" s="42">
        <f t="shared" si="148"/>
        <v>0</v>
      </c>
      <c r="M31" s="42">
        <f t="shared" si="148"/>
        <v>-2000</v>
      </c>
      <c r="N31" s="42">
        <f t="shared" si="148"/>
        <v>0</v>
      </c>
      <c r="O31" s="42">
        <f t="shared" ref="O31" si="149">SUM(O32:O33)</f>
        <v>685751</v>
      </c>
      <c r="P31" s="42">
        <f t="shared" si="148"/>
        <v>9700</v>
      </c>
      <c r="Q31" s="42">
        <f t="shared" si="148"/>
        <v>20350</v>
      </c>
      <c r="R31" s="42">
        <f t="shared" si="148"/>
        <v>13295</v>
      </c>
      <c r="S31" s="42">
        <f t="shared" si="148"/>
        <v>0</v>
      </c>
      <c r="T31" s="42">
        <f t="shared" si="148"/>
        <v>0</v>
      </c>
      <c r="U31" s="42">
        <f t="shared" si="148"/>
        <v>0</v>
      </c>
      <c r="V31" s="42">
        <f t="shared" si="148"/>
        <v>0</v>
      </c>
      <c r="W31" s="42">
        <f t="shared" si="148"/>
        <v>0</v>
      </c>
      <c r="X31" s="42">
        <f t="shared" si="148"/>
        <v>0</v>
      </c>
      <c r="Y31" s="42">
        <f t="shared" si="148"/>
        <v>0</v>
      </c>
      <c r="Z31" s="42">
        <f t="shared" si="148"/>
        <v>0</v>
      </c>
      <c r="AA31" s="42">
        <f t="shared" si="148"/>
        <v>0</v>
      </c>
      <c r="AB31" s="42">
        <v>43345</v>
      </c>
      <c r="AC31" s="42">
        <v>642406</v>
      </c>
      <c r="AD31" s="42">
        <f t="shared" ref="AD31:AV31" si="150">SUM(AD32:AD33)</f>
        <v>55200</v>
      </c>
      <c r="AE31" s="42">
        <f t="shared" si="150"/>
        <v>9326</v>
      </c>
      <c r="AF31" s="42">
        <f t="shared" si="150"/>
        <v>0</v>
      </c>
      <c r="AG31" s="42">
        <f t="shared" si="150"/>
        <v>4000</v>
      </c>
      <c r="AH31" s="42">
        <f t="shared" si="150"/>
        <v>0</v>
      </c>
      <c r="AI31" s="42">
        <f t="shared" si="150"/>
        <v>0</v>
      </c>
      <c r="AJ31" s="42">
        <f t="shared" ref="AJ31" si="151">SUM(AJ32:AJ33)</f>
        <v>68526</v>
      </c>
      <c r="AK31" s="42">
        <f t="shared" si="150"/>
        <v>0</v>
      </c>
      <c r="AL31" s="42">
        <f t="shared" si="150"/>
        <v>2000</v>
      </c>
      <c r="AM31" s="42">
        <f t="shared" si="150"/>
        <v>11326</v>
      </c>
      <c r="AN31" s="42">
        <f t="shared" si="150"/>
        <v>0</v>
      </c>
      <c r="AO31" s="42">
        <f t="shared" si="150"/>
        <v>0</v>
      </c>
      <c r="AP31" s="42">
        <f t="shared" si="150"/>
        <v>0</v>
      </c>
      <c r="AQ31" s="42">
        <f t="shared" si="150"/>
        <v>0</v>
      </c>
      <c r="AR31" s="42">
        <f t="shared" si="150"/>
        <v>0</v>
      </c>
      <c r="AS31" s="42">
        <f t="shared" si="150"/>
        <v>0</v>
      </c>
      <c r="AT31" s="42">
        <f t="shared" si="150"/>
        <v>0</v>
      </c>
      <c r="AU31" s="42">
        <f t="shared" si="150"/>
        <v>0</v>
      </c>
      <c r="AV31" s="42">
        <f t="shared" si="150"/>
        <v>0</v>
      </c>
      <c r="AW31" s="42">
        <v>13326</v>
      </c>
      <c r="AX31" s="42">
        <v>55200</v>
      </c>
      <c r="AY31" s="42">
        <f t="shared" ref="AY31:BQ31" si="152">SUM(AY32:AY33)</f>
        <v>12000</v>
      </c>
      <c r="AZ31" s="42">
        <f t="shared" si="152"/>
        <v>28724</v>
      </c>
      <c r="BA31" s="42">
        <f t="shared" si="152"/>
        <v>0</v>
      </c>
      <c r="BB31" s="42">
        <f t="shared" si="152"/>
        <v>6920</v>
      </c>
      <c r="BC31" s="42">
        <f t="shared" si="152"/>
        <v>0</v>
      </c>
      <c r="BD31" s="42">
        <f t="shared" si="152"/>
        <v>0</v>
      </c>
      <c r="BE31" s="42">
        <f t="shared" ref="BE31" si="153">SUM(BE32:BE33)</f>
        <v>47644</v>
      </c>
      <c r="BF31" s="42">
        <f t="shared" si="152"/>
        <v>0</v>
      </c>
      <c r="BG31" s="42">
        <f t="shared" si="152"/>
        <v>6350</v>
      </c>
      <c r="BH31" s="42">
        <f t="shared" si="152"/>
        <v>29294</v>
      </c>
      <c r="BI31" s="42">
        <f t="shared" si="152"/>
        <v>0</v>
      </c>
      <c r="BJ31" s="42">
        <f t="shared" si="152"/>
        <v>0</v>
      </c>
      <c r="BK31" s="42">
        <f t="shared" si="152"/>
        <v>0</v>
      </c>
      <c r="BL31" s="42">
        <f t="shared" si="152"/>
        <v>0</v>
      </c>
      <c r="BM31" s="42">
        <f t="shared" si="152"/>
        <v>0</v>
      </c>
      <c r="BN31" s="42">
        <f t="shared" si="152"/>
        <v>0</v>
      </c>
      <c r="BO31" s="42">
        <f t="shared" si="152"/>
        <v>0</v>
      </c>
      <c r="BP31" s="42">
        <f t="shared" si="152"/>
        <v>0</v>
      </c>
      <c r="BQ31" s="42">
        <f t="shared" si="152"/>
        <v>0</v>
      </c>
      <c r="BR31" s="42">
        <v>35644</v>
      </c>
      <c r="BS31" s="42">
        <v>12000</v>
      </c>
      <c r="BT31" s="124" t="e">
        <f>IF(#REF!=0,"-",#REF!/#REF!*100)</f>
        <v>#REF!</v>
      </c>
    </row>
    <row r="32" spans="1:72" s="25" customFormat="1" x14ac:dyDescent="0.25">
      <c r="A32" s="30" t="s">
        <v>133</v>
      </c>
      <c r="B32" s="30" t="s">
        <v>58</v>
      </c>
      <c r="C32" s="30" t="s">
        <v>1537</v>
      </c>
      <c r="D32" s="65" t="s">
        <v>1545</v>
      </c>
      <c r="E32" s="116">
        <v>8213</v>
      </c>
      <c r="F32" s="65" t="s">
        <v>0</v>
      </c>
      <c r="G32" s="98" t="s">
        <v>1662</v>
      </c>
      <c r="H32" s="35" t="s">
        <v>51</v>
      </c>
      <c r="I32" s="45">
        <f t="shared" ref="I32:AA32" si="154">SUM(I76,I118,I159,I199,I238,I279,I321,I363,I402,I440,I485,I526,I567,I609,I650,I690,I731,I771,I813,I851,I892,I930,I971,I1013,I1054,I1095,I1136,I1178,I1219,I1260,I1302,I1344,I1385,I1426,I1468)</f>
        <v>510000</v>
      </c>
      <c r="J32" s="45">
        <f t="shared" si="154"/>
        <v>0</v>
      </c>
      <c r="K32" s="45">
        <f t="shared" si="154"/>
        <v>0</v>
      </c>
      <c r="L32" s="45">
        <f t="shared" si="154"/>
        <v>0</v>
      </c>
      <c r="M32" s="45">
        <f t="shared" si="154"/>
        <v>-2000</v>
      </c>
      <c r="N32" s="45">
        <f t="shared" si="154"/>
        <v>0</v>
      </c>
      <c r="O32" s="45">
        <f t="shared" ref="O32" si="155">SUM(O76,O118,O159,O199,O238,O279,O321,O363,O402,O440,O485,O526,O567,O609,O650,O690,O731,O771,O813,O851,O892,O930,O971,O1013,O1054,O1095,O1136,O1178,O1219,O1260,O1302,O1344,O1385,O1426,O1468)</f>
        <v>508000</v>
      </c>
      <c r="P32" s="45">
        <f t="shared" si="154"/>
        <v>8700</v>
      </c>
      <c r="Q32" s="45">
        <f t="shared" si="154"/>
        <v>19850</v>
      </c>
      <c r="R32" s="45">
        <f t="shared" si="154"/>
        <v>7600</v>
      </c>
      <c r="S32" s="45">
        <f t="shared" si="154"/>
        <v>0</v>
      </c>
      <c r="T32" s="45">
        <f t="shared" si="154"/>
        <v>0</v>
      </c>
      <c r="U32" s="45">
        <f t="shared" si="154"/>
        <v>0</v>
      </c>
      <c r="V32" s="45">
        <f t="shared" si="154"/>
        <v>0</v>
      </c>
      <c r="W32" s="45">
        <f t="shared" si="154"/>
        <v>0</v>
      </c>
      <c r="X32" s="45">
        <f t="shared" si="154"/>
        <v>0</v>
      </c>
      <c r="Y32" s="45">
        <f t="shared" si="154"/>
        <v>0</v>
      </c>
      <c r="Z32" s="45">
        <f t="shared" si="154"/>
        <v>0</v>
      </c>
      <c r="AA32" s="45">
        <f t="shared" si="154"/>
        <v>0</v>
      </c>
      <c r="AB32" s="45">
        <v>36150</v>
      </c>
      <c r="AC32" s="45">
        <v>471850</v>
      </c>
      <c r="AD32" s="45">
        <f t="shared" ref="AD32:AV32" si="156">SUM(AD76,AD118,AD159,AD199,AD238,AD279,AD321,AD363,AD402,AD440,AD485,AD526,AD567,AD609,AD650,AD690,AD731,AD771,AD813,AD851,AD892,AD930,AD971,AD1013,AD1054,AD1095,AD1136,AD1178,AD1219,AD1260,AD1302,AD1344,AD1385,AD1426,AD1468)</f>
        <v>30200</v>
      </c>
      <c r="AE32" s="45">
        <f t="shared" si="156"/>
        <v>9326</v>
      </c>
      <c r="AF32" s="45">
        <f t="shared" si="156"/>
        <v>0</v>
      </c>
      <c r="AG32" s="45">
        <f t="shared" si="156"/>
        <v>0</v>
      </c>
      <c r="AH32" s="45">
        <f t="shared" si="156"/>
        <v>0</v>
      </c>
      <c r="AI32" s="45">
        <f t="shared" si="156"/>
        <v>0</v>
      </c>
      <c r="AJ32" s="45">
        <f t="shared" ref="AJ32" si="157">SUM(AJ76,AJ118,AJ159,AJ199,AJ238,AJ279,AJ321,AJ363,AJ402,AJ440,AJ485,AJ526,AJ567,AJ609,AJ650,AJ690,AJ731,AJ771,AJ813,AJ851,AJ892,AJ930,AJ971,AJ1013,AJ1054,AJ1095,AJ1136,AJ1178,AJ1219,AJ1260,AJ1302,AJ1344,AJ1385,AJ1426,AJ1468)</f>
        <v>39526</v>
      </c>
      <c r="AK32" s="45">
        <f t="shared" si="156"/>
        <v>0</v>
      </c>
      <c r="AL32" s="45">
        <f t="shared" si="156"/>
        <v>0</v>
      </c>
      <c r="AM32" s="45">
        <f t="shared" si="156"/>
        <v>9326</v>
      </c>
      <c r="AN32" s="45">
        <f t="shared" si="156"/>
        <v>0</v>
      </c>
      <c r="AO32" s="45">
        <f t="shared" si="156"/>
        <v>0</v>
      </c>
      <c r="AP32" s="45">
        <f t="shared" si="156"/>
        <v>0</v>
      </c>
      <c r="AQ32" s="45">
        <f t="shared" si="156"/>
        <v>0</v>
      </c>
      <c r="AR32" s="45">
        <f t="shared" si="156"/>
        <v>0</v>
      </c>
      <c r="AS32" s="45">
        <f t="shared" si="156"/>
        <v>0</v>
      </c>
      <c r="AT32" s="45">
        <f t="shared" si="156"/>
        <v>0</v>
      </c>
      <c r="AU32" s="45">
        <f t="shared" si="156"/>
        <v>0</v>
      </c>
      <c r="AV32" s="45">
        <f t="shared" si="156"/>
        <v>0</v>
      </c>
      <c r="AW32" s="45">
        <v>9326</v>
      </c>
      <c r="AX32" s="45">
        <v>30200</v>
      </c>
      <c r="AY32" s="45">
        <f t="shared" ref="AY32:BQ32" si="158">SUM(AY76,AY118,AY159,AY199,AY238,AY279,AY321,AY363,AY402,AY440,AY485,AY526,AY567,AY609,AY650,AY690,AY731,AY771,AY813,AY851,AY892,AY930,AY971,AY1013,AY1054,AY1095,AY1136,AY1178,AY1219,AY1260,AY1302,AY1344,AY1385,AY1426,AY1468)</f>
        <v>12000</v>
      </c>
      <c r="AZ32" s="45">
        <f t="shared" si="158"/>
        <v>16062</v>
      </c>
      <c r="BA32" s="45">
        <f t="shared" si="158"/>
        <v>0</v>
      </c>
      <c r="BB32" s="45">
        <f t="shared" si="158"/>
        <v>6920</v>
      </c>
      <c r="BC32" s="45">
        <f t="shared" si="158"/>
        <v>0</v>
      </c>
      <c r="BD32" s="45">
        <f t="shared" si="158"/>
        <v>0</v>
      </c>
      <c r="BE32" s="45">
        <f t="shared" ref="BE32" si="159">SUM(BE76,BE118,BE159,BE199,BE238,BE279,BE321,BE363,BE402,BE440,BE485,BE526,BE567,BE609,BE650,BE690,BE731,BE771,BE813,BE851,BE892,BE930,BE971,BE1013,BE1054,BE1095,BE1136,BE1178,BE1219,BE1260,BE1302,BE1344,BE1385,BE1426,BE1468)</f>
        <v>34982</v>
      </c>
      <c r="BF32" s="45">
        <f t="shared" si="158"/>
        <v>0</v>
      </c>
      <c r="BG32" s="45">
        <f t="shared" si="158"/>
        <v>6350</v>
      </c>
      <c r="BH32" s="45">
        <f t="shared" si="158"/>
        <v>16632</v>
      </c>
      <c r="BI32" s="45">
        <f t="shared" si="158"/>
        <v>0</v>
      </c>
      <c r="BJ32" s="45">
        <f t="shared" si="158"/>
        <v>0</v>
      </c>
      <c r="BK32" s="45">
        <f t="shared" si="158"/>
        <v>0</v>
      </c>
      <c r="BL32" s="45">
        <f t="shared" si="158"/>
        <v>0</v>
      </c>
      <c r="BM32" s="45">
        <f t="shared" si="158"/>
        <v>0</v>
      </c>
      <c r="BN32" s="45">
        <f t="shared" si="158"/>
        <v>0</v>
      </c>
      <c r="BO32" s="45">
        <f t="shared" si="158"/>
        <v>0</v>
      </c>
      <c r="BP32" s="45">
        <f t="shared" si="158"/>
        <v>0</v>
      </c>
      <c r="BQ32" s="45">
        <f t="shared" si="158"/>
        <v>0</v>
      </c>
      <c r="BR32" s="45">
        <v>22982</v>
      </c>
      <c r="BS32" s="45">
        <v>12000</v>
      </c>
      <c r="BT32" s="125" t="e">
        <f>IF(#REF!=0,"-",#REF!/#REF!*100)</f>
        <v>#REF!</v>
      </c>
    </row>
    <row r="33" spans="1:72" s="25" customFormat="1" x14ac:dyDescent="0.25">
      <c r="A33" s="30" t="s">
        <v>133</v>
      </c>
      <c r="B33" s="30" t="s">
        <v>58</v>
      </c>
      <c r="C33" s="30" t="s">
        <v>1537</v>
      </c>
      <c r="D33" s="65" t="s">
        <v>1545</v>
      </c>
      <c r="E33" s="116">
        <v>8216</v>
      </c>
      <c r="F33" s="65" t="s">
        <v>0</v>
      </c>
      <c r="G33" s="98" t="s">
        <v>1662</v>
      </c>
      <c r="H33" s="35" t="s">
        <v>108</v>
      </c>
      <c r="I33" s="45">
        <f t="shared" ref="I33:AA33" si="160">SUM(I77,I119,I160,I200,I239,I280,I322,I364,I403,I441,I486,I527,I568,I610,I651,I691,I732,I772,I814,I852,I893,I931,I972,I1014,I1055,I1096,I1137,I1179,I1220,I1261,I1303,I1345,I1386,I1427,I1469)</f>
        <v>177751</v>
      </c>
      <c r="J33" s="45">
        <f t="shared" si="160"/>
        <v>0</v>
      </c>
      <c r="K33" s="45">
        <f t="shared" si="160"/>
        <v>0</v>
      </c>
      <c r="L33" s="45">
        <f t="shared" si="160"/>
        <v>0</v>
      </c>
      <c r="M33" s="45">
        <f t="shared" si="160"/>
        <v>0</v>
      </c>
      <c r="N33" s="45">
        <f t="shared" si="160"/>
        <v>0</v>
      </c>
      <c r="O33" s="45">
        <f t="shared" ref="O33" si="161">SUM(O77,O119,O160,O200,O239,O280,O322,O364,O403,O441,O486,O527,O568,O610,O651,O691,O732,O772,O814,O852,O893,O931,O972,O1014,O1055,O1096,O1137,O1179,O1220,O1261,O1303,O1345,O1386,O1427,O1469)</f>
        <v>177751</v>
      </c>
      <c r="P33" s="45">
        <f t="shared" si="160"/>
        <v>1000</v>
      </c>
      <c r="Q33" s="45">
        <f t="shared" si="160"/>
        <v>500</v>
      </c>
      <c r="R33" s="45">
        <f t="shared" si="160"/>
        <v>5695</v>
      </c>
      <c r="S33" s="45">
        <f t="shared" si="160"/>
        <v>0</v>
      </c>
      <c r="T33" s="45">
        <f t="shared" si="160"/>
        <v>0</v>
      </c>
      <c r="U33" s="45">
        <f t="shared" si="160"/>
        <v>0</v>
      </c>
      <c r="V33" s="45">
        <f t="shared" si="160"/>
        <v>0</v>
      </c>
      <c r="W33" s="45">
        <f t="shared" si="160"/>
        <v>0</v>
      </c>
      <c r="X33" s="45">
        <f t="shared" si="160"/>
        <v>0</v>
      </c>
      <c r="Y33" s="45">
        <f t="shared" si="160"/>
        <v>0</v>
      </c>
      <c r="Z33" s="45">
        <f t="shared" si="160"/>
        <v>0</v>
      </c>
      <c r="AA33" s="45">
        <f t="shared" si="160"/>
        <v>0</v>
      </c>
      <c r="AB33" s="45">
        <v>7195</v>
      </c>
      <c r="AC33" s="45">
        <v>170556</v>
      </c>
      <c r="AD33" s="45">
        <f t="shared" ref="AD33:AV33" si="162">SUM(AD77,AD119,AD160,AD200,AD239,AD280,AD322,AD364,AD403,AD441,AD486,AD527,AD568,AD610,AD651,AD691,AD732,AD772,AD814,AD852,AD893,AD931,AD972,AD1014,AD1055,AD1096,AD1137,AD1179,AD1220,AD1261,AD1303,AD1345,AD1386,AD1427,AD1469)</f>
        <v>25000</v>
      </c>
      <c r="AE33" s="45">
        <f t="shared" si="162"/>
        <v>0</v>
      </c>
      <c r="AF33" s="45">
        <f t="shared" si="162"/>
        <v>0</v>
      </c>
      <c r="AG33" s="45">
        <f t="shared" si="162"/>
        <v>4000</v>
      </c>
      <c r="AH33" s="45">
        <f t="shared" si="162"/>
        <v>0</v>
      </c>
      <c r="AI33" s="45">
        <f t="shared" si="162"/>
        <v>0</v>
      </c>
      <c r="AJ33" s="45">
        <f t="shared" ref="AJ33" si="163">SUM(AJ77,AJ119,AJ160,AJ200,AJ239,AJ280,AJ322,AJ364,AJ403,AJ441,AJ486,AJ527,AJ568,AJ610,AJ651,AJ691,AJ732,AJ772,AJ814,AJ852,AJ893,AJ931,AJ972,AJ1014,AJ1055,AJ1096,AJ1137,AJ1179,AJ1220,AJ1261,AJ1303,AJ1345,AJ1386,AJ1427,AJ1469)</f>
        <v>29000</v>
      </c>
      <c r="AK33" s="45">
        <f t="shared" si="162"/>
        <v>0</v>
      </c>
      <c r="AL33" s="45">
        <f t="shared" si="162"/>
        <v>2000</v>
      </c>
      <c r="AM33" s="45">
        <f t="shared" si="162"/>
        <v>2000</v>
      </c>
      <c r="AN33" s="45">
        <f t="shared" si="162"/>
        <v>0</v>
      </c>
      <c r="AO33" s="45">
        <f t="shared" si="162"/>
        <v>0</v>
      </c>
      <c r="AP33" s="45">
        <f t="shared" si="162"/>
        <v>0</v>
      </c>
      <c r="AQ33" s="45">
        <f t="shared" si="162"/>
        <v>0</v>
      </c>
      <c r="AR33" s="45">
        <f t="shared" si="162"/>
        <v>0</v>
      </c>
      <c r="AS33" s="45">
        <f t="shared" si="162"/>
        <v>0</v>
      </c>
      <c r="AT33" s="45">
        <f t="shared" si="162"/>
        <v>0</v>
      </c>
      <c r="AU33" s="45">
        <f t="shared" si="162"/>
        <v>0</v>
      </c>
      <c r="AV33" s="45">
        <f t="shared" si="162"/>
        <v>0</v>
      </c>
      <c r="AW33" s="45">
        <v>4000</v>
      </c>
      <c r="AX33" s="45">
        <v>25000</v>
      </c>
      <c r="AY33" s="45">
        <f t="shared" ref="AY33:BQ33" si="164">SUM(AY77,AY119,AY160,AY200,AY239,AY280,AY322,AY364,AY403,AY441,AY486,AY527,AY568,AY610,AY651,AY691,AY732,AY772,AY814,AY852,AY893,AY931,AY972,AY1014,AY1055,AY1096,AY1137,AY1179,AY1220,AY1261,AY1303,AY1345,AY1386,AY1427,AY1469)</f>
        <v>0</v>
      </c>
      <c r="AZ33" s="45">
        <f t="shared" si="164"/>
        <v>12662</v>
      </c>
      <c r="BA33" s="45">
        <f t="shared" si="164"/>
        <v>0</v>
      </c>
      <c r="BB33" s="45">
        <f t="shared" si="164"/>
        <v>0</v>
      </c>
      <c r="BC33" s="45">
        <f t="shared" si="164"/>
        <v>0</v>
      </c>
      <c r="BD33" s="45">
        <f t="shared" si="164"/>
        <v>0</v>
      </c>
      <c r="BE33" s="45">
        <f t="shared" ref="BE33" si="165">SUM(BE77,BE119,BE160,BE200,BE239,BE280,BE322,BE364,BE403,BE441,BE486,BE527,BE568,BE610,BE651,BE691,BE732,BE772,BE814,BE852,BE893,BE931,BE972,BE1014,BE1055,BE1096,BE1137,BE1179,BE1220,BE1261,BE1303,BE1345,BE1386,BE1427,BE1469)</f>
        <v>12662</v>
      </c>
      <c r="BF33" s="45">
        <f t="shared" si="164"/>
        <v>0</v>
      </c>
      <c r="BG33" s="45">
        <f t="shared" si="164"/>
        <v>0</v>
      </c>
      <c r="BH33" s="45">
        <f t="shared" si="164"/>
        <v>12662</v>
      </c>
      <c r="BI33" s="45">
        <f t="shared" si="164"/>
        <v>0</v>
      </c>
      <c r="BJ33" s="45">
        <f t="shared" si="164"/>
        <v>0</v>
      </c>
      <c r="BK33" s="45">
        <f t="shared" si="164"/>
        <v>0</v>
      </c>
      <c r="BL33" s="45">
        <f t="shared" si="164"/>
        <v>0</v>
      </c>
      <c r="BM33" s="45">
        <f t="shared" si="164"/>
        <v>0</v>
      </c>
      <c r="BN33" s="45">
        <f t="shared" si="164"/>
        <v>0</v>
      </c>
      <c r="BO33" s="45">
        <f t="shared" si="164"/>
        <v>0</v>
      </c>
      <c r="BP33" s="45">
        <f t="shared" si="164"/>
        <v>0</v>
      </c>
      <c r="BQ33" s="45">
        <f t="shared" si="164"/>
        <v>0</v>
      </c>
      <c r="BR33" s="45">
        <v>12662</v>
      </c>
      <c r="BS33" s="45">
        <v>0</v>
      </c>
      <c r="BT33" s="125" t="e">
        <f>IF(#REF!=0,"-",#REF!/#REF!*100)</f>
        <v>#REF!</v>
      </c>
    </row>
    <row r="34" spans="1:72" s="25" customFormat="1" x14ac:dyDescent="0.25">
      <c r="A34" s="35" t="s">
        <v>0</v>
      </c>
      <c r="B34" s="35" t="s">
        <v>0</v>
      </c>
      <c r="C34" s="35" t="s">
        <v>0</v>
      </c>
      <c r="D34" s="110" t="s">
        <v>0</v>
      </c>
      <c r="E34" s="110" t="s">
        <v>0</v>
      </c>
      <c r="F34" s="110" t="s">
        <v>0</v>
      </c>
      <c r="G34" s="35" t="s">
        <v>0</v>
      </c>
      <c r="H34" s="32" t="s">
        <v>1544</v>
      </c>
      <c r="I34" s="41">
        <f t="shared" ref="I34:AA34" si="166">SUM(I30,I26,I5)</f>
        <v>3026085</v>
      </c>
      <c r="J34" s="41">
        <f t="shared" si="166"/>
        <v>0</v>
      </c>
      <c r="K34" s="41">
        <f t="shared" si="166"/>
        <v>0</v>
      </c>
      <c r="L34" s="41">
        <f t="shared" si="166"/>
        <v>0</v>
      </c>
      <c r="M34" s="41">
        <f t="shared" si="166"/>
        <v>0</v>
      </c>
      <c r="N34" s="41">
        <f t="shared" si="166"/>
        <v>0</v>
      </c>
      <c r="O34" s="41">
        <f t="shared" ref="O34" si="167">SUM(O30,O26,O5)</f>
        <v>3026085</v>
      </c>
      <c r="P34" s="41">
        <f t="shared" si="166"/>
        <v>144354</v>
      </c>
      <c r="Q34" s="41">
        <f t="shared" si="166"/>
        <v>285126</v>
      </c>
      <c r="R34" s="41">
        <f t="shared" si="166"/>
        <v>353650</v>
      </c>
      <c r="S34" s="41">
        <f t="shared" si="166"/>
        <v>0</v>
      </c>
      <c r="T34" s="41">
        <f t="shared" si="166"/>
        <v>0</v>
      </c>
      <c r="U34" s="41">
        <f t="shared" si="166"/>
        <v>0</v>
      </c>
      <c r="V34" s="41">
        <f t="shared" si="166"/>
        <v>0</v>
      </c>
      <c r="W34" s="41">
        <f t="shared" si="166"/>
        <v>0</v>
      </c>
      <c r="X34" s="41">
        <f t="shared" si="166"/>
        <v>0</v>
      </c>
      <c r="Y34" s="41">
        <f t="shared" si="166"/>
        <v>0</v>
      </c>
      <c r="Z34" s="41">
        <f t="shared" si="166"/>
        <v>0</v>
      </c>
      <c r="AA34" s="41">
        <f t="shared" si="166"/>
        <v>0</v>
      </c>
      <c r="AB34" s="41">
        <v>783130</v>
      </c>
      <c r="AC34" s="41">
        <v>2242955</v>
      </c>
      <c r="AD34" s="41">
        <f t="shared" ref="AD34:AV34" si="168">SUM(AD30,AD26,AD5)</f>
        <v>93200</v>
      </c>
      <c r="AE34" s="41">
        <f t="shared" si="168"/>
        <v>36192</v>
      </c>
      <c r="AF34" s="41">
        <f t="shared" si="168"/>
        <v>0</v>
      </c>
      <c r="AG34" s="41">
        <f t="shared" si="168"/>
        <v>29110</v>
      </c>
      <c r="AH34" s="41">
        <f t="shared" si="168"/>
        <v>0</v>
      </c>
      <c r="AI34" s="41">
        <f t="shared" si="168"/>
        <v>0</v>
      </c>
      <c r="AJ34" s="41">
        <f t="shared" ref="AJ34" si="169">SUM(AJ30,AJ26,AJ5)</f>
        <v>158502</v>
      </c>
      <c r="AK34" s="41">
        <f t="shared" si="168"/>
        <v>0</v>
      </c>
      <c r="AL34" s="41">
        <f t="shared" si="168"/>
        <v>21110</v>
      </c>
      <c r="AM34" s="41">
        <f t="shared" si="168"/>
        <v>44192</v>
      </c>
      <c r="AN34" s="41">
        <f t="shared" si="168"/>
        <v>0</v>
      </c>
      <c r="AO34" s="41">
        <f t="shared" si="168"/>
        <v>0</v>
      </c>
      <c r="AP34" s="41">
        <f t="shared" si="168"/>
        <v>0</v>
      </c>
      <c r="AQ34" s="41">
        <f t="shared" si="168"/>
        <v>0</v>
      </c>
      <c r="AR34" s="41">
        <f t="shared" si="168"/>
        <v>0</v>
      </c>
      <c r="AS34" s="41">
        <f t="shared" si="168"/>
        <v>0</v>
      </c>
      <c r="AT34" s="41">
        <f t="shared" si="168"/>
        <v>0</v>
      </c>
      <c r="AU34" s="41">
        <f t="shared" si="168"/>
        <v>0</v>
      </c>
      <c r="AV34" s="41">
        <f t="shared" si="168"/>
        <v>0</v>
      </c>
      <c r="AW34" s="41">
        <v>65302</v>
      </c>
      <c r="AX34" s="41">
        <v>93200</v>
      </c>
      <c r="AY34" s="41">
        <f t="shared" ref="AY34:BQ34" si="170">SUM(AY30,AY26,AY5)</f>
        <v>36600</v>
      </c>
      <c r="AZ34" s="41">
        <f t="shared" si="170"/>
        <v>111387</v>
      </c>
      <c r="BA34" s="41">
        <f t="shared" si="170"/>
        <v>0</v>
      </c>
      <c r="BB34" s="41">
        <f t="shared" si="170"/>
        <v>18572</v>
      </c>
      <c r="BC34" s="41">
        <f t="shared" si="170"/>
        <v>0</v>
      </c>
      <c r="BD34" s="41">
        <f t="shared" si="170"/>
        <v>0</v>
      </c>
      <c r="BE34" s="41">
        <f t="shared" ref="BE34" si="171">SUM(BE30,BE26,BE5)</f>
        <v>166559</v>
      </c>
      <c r="BF34" s="41">
        <f t="shared" si="170"/>
        <v>0</v>
      </c>
      <c r="BG34" s="41">
        <f t="shared" si="170"/>
        <v>15350</v>
      </c>
      <c r="BH34" s="41">
        <f t="shared" si="170"/>
        <v>114609</v>
      </c>
      <c r="BI34" s="41">
        <f t="shared" si="170"/>
        <v>0</v>
      </c>
      <c r="BJ34" s="41">
        <f t="shared" si="170"/>
        <v>0</v>
      </c>
      <c r="BK34" s="41">
        <f t="shared" si="170"/>
        <v>0</v>
      </c>
      <c r="BL34" s="41">
        <f t="shared" si="170"/>
        <v>0</v>
      </c>
      <c r="BM34" s="41">
        <f t="shared" si="170"/>
        <v>0</v>
      </c>
      <c r="BN34" s="41">
        <f t="shared" si="170"/>
        <v>0</v>
      </c>
      <c r="BO34" s="41">
        <f t="shared" si="170"/>
        <v>0</v>
      </c>
      <c r="BP34" s="41">
        <f t="shared" si="170"/>
        <v>0</v>
      </c>
      <c r="BQ34" s="41">
        <f t="shared" si="170"/>
        <v>0</v>
      </c>
      <c r="BR34" s="41">
        <v>129959</v>
      </c>
      <c r="BS34" s="41">
        <v>36600</v>
      </c>
      <c r="BT34" s="123" t="e">
        <f>IF(#REF!=0,"-",#REF!/#REF!*100)</f>
        <v>#REF!</v>
      </c>
    </row>
    <row r="35" spans="1:72" s="25" customFormat="1" ht="15.75" thickBot="1" x14ac:dyDescent="0.3">
      <c r="A35" s="35" t="s">
        <v>0</v>
      </c>
      <c r="B35" s="35" t="s">
        <v>0</v>
      </c>
      <c r="C35" s="35" t="s">
        <v>0</v>
      </c>
      <c r="D35" s="110" t="s">
        <v>0</v>
      </c>
      <c r="E35" s="110" t="s">
        <v>0</v>
      </c>
      <c r="F35" s="110" t="s">
        <v>0</v>
      </c>
      <c r="G35" s="35" t="s">
        <v>0</v>
      </c>
      <c r="H35" s="31" t="s">
        <v>53</v>
      </c>
      <c r="I35" s="25" t="s">
        <v>0</v>
      </c>
      <c r="O35" s="25" t="e">
        <f t="shared" ref="O35:O84" si="172">I35+J35+K35+L35+M35+N35</f>
        <v>#VALUE!</v>
      </c>
      <c r="AB35" s="25">
        <v>0</v>
      </c>
      <c r="AC35" s="25" t="e">
        <v>#VALUE!</v>
      </c>
      <c r="AD35" s="25" t="s">
        <v>0</v>
      </c>
      <c r="AJ35" s="25" t="e">
        <f t="shared" ref="AJ35:AJ84" si="173">AD35+AE35+AF35+AG35+AH35+AI35</f>
        <v>#VALUE!</v>
      </c>
      <c r="AW35" s="25">
        <v>0</v>
      </c>
      <c r="AX35" s="25" t="e">
        <v>#VALUE!</v>
      </c>
      <c r="AY35" s="25" t="s">
        <v>0</v>
      </c>
      <c r="BE35" s="25" t="e">
        <f t="shared" ref="BE35:BE84" si="174">AY35+AZ35+BA35+BB35+BC35+BD35</f>
        <v>#VALUE!</v>
      </c>
      <c r="BR35" s="25">
        <v>0</v>
      </c>
      <c r="BS35" s="25" t="e">
        <v>#VALUE!</v>
      </c>
      <c r="BT35" s="124" t="e">
        <f>IF(#REF!=0,"-",#REF!/#REF!*100)</f>
        <v>#REF!</v>
      </c>
    </row>
    <row r="36" spans="1:72" s="25" customFormat="1" ht="69.75" customHeight="1" thickBot="1" x14ac:dyDescent="0.3">
      <c r="A36" s="159" t="s">
        <v>0</v>
      </c>
      <c r="B36" s="159" t="s">
        <v>0</v>
      </c>
      <c r="C36" s="159" t="s">
        <v>0</v>
      </c>
      <c r="D36" s="141" t="s">
        <v>0</v>
      </c>
      <c r="E36" s="141" t="s">
        <v>0</v>
      </c>
      <c r="F36" s="141" t="s">
        <v>0</v>
      </c>
      <c r="G36" s="144" t="s">
        <v>0</v>
      </c>
      <c r="H36" s="5" t="s">
        <v>54</v>
      </c>
      <c r="I36" s="89" t="s">
        <v>9</v>
      </c>
      <c r="J36" s="89" t="s">
        <v>1606</v>
      </c>
      <c r="K36" s="89" t="s">
        <v>1534</v>
      </c>
      <c r="L36" s="89" t="s">
        <v>1592</v>
      </c>
      <c r="M36" s="89" t="s">
        <v>1593</v>
      </c>
      <c r="N36" s="89" t="s">
        <v>1594</v>
      </c>
      <c r="O36" s="89" t="s">
        <v>1610</v>
      </c>
      <c r="P36" s="89" t="s">
        <v>1607</v>
      </c>
      <c r="Q36" s="89" t="s">
        <v>1595</v>
      </c>
      <c r="R36" s="89" t="s">
        <v>1596</v>
      </c>
      <c r="S36" s="89" t="s">
        <v>1597</v>
      </c>
      <c r="T36" s="89" t="s">
        <v>1598</v>
      </c>
      <c r="U36" s="89" t="s">
        <v>1599</v>
      </c>
      <c r="V36" s="89" t="s">
        <v>1600</v>
      </c>
      <c r="W36" s="89" t="s">
        <v>1608</v>
      </c>
      <c r="X36" s="89" t="s">
        <v>1609</v>
      </c>
      <c r="Y36" s="89" t="s">
        <v>1601</v>
      </c>
      <c r="Z36" s="89" t="s">
        <v>1602</v>
      </c>
      <c r="AA36" s="89" t="s">
        <v>1603</v>
      </c>
      <c r="AB36" s="89" t="s">
        <v>1604</v>
      </c>
      <c r="AC36" s="89" t="s">
        <v>1605</v>
      </c>
      <c r="AD36" s="90" t="s">
        <v>10</v>
      </c>
      <c r="AE36" s="90" t="s">
        <v>1606</v>
      </c>
      <c r="AF36" s="90" t="s">
        <v>1534</v>
      </c>
      <c r="AG36" s="90" t="s">
        <v>1592</v>
      </c>
      <c r="AH36" s="90" t="s">
        <v>1593</v>
      </c>
      <c r="AI36" s="90" t="s">
        <v>1594</v>
      </c>
      <c r="AJ36" s="90" t="s">
        <v>1611</v>
      </c>
      <c r="AK36" s="90" t="s">
        <v>1607</v>
      </c>
      <c r="AL36" s="90" t="s">
        <v>1595</v>
      </c>
      <c r="AM36" s="90" t="s">
        <v>1596</v>
      </c>
      <c r="AN36" s="90" t="s">
        <v>1597</v>
      </c>
      <c r="AO36" s="90" t="s">
        <v>1598</v>
      </c>
      <c r="AP36" s="90" t="s">
        <v>1599</v>
      </c>
      <c r="AQ36" s="90" t="s">
        <v>1600</v>
      </c>
      <c r="AR36" s="90" t="s">
        <v>1608</v>
      </c>
      <c r="AS36" s="90" t="s">
        <v>1609</v>
      </c>
      <c r="AT36" s="90" t="s">
        <v>1601</v>
      </c>
      <c r="AU36" s="90" t="s">
        <v>1602</v>
      </c>
      <c r="AV36" s="90" t="s">
        <v>1603</v>
      </c>
      <c r="AW36" s="90" t="s">
        <v>1604</v>
      </c>
      <c r="AX36" s="90" t="s">
        <v>1605</v>
      </c>
      <c r="AY36" s="91" t="s">
        <v>11</v>
      </c>
      <c r="AZ36" s="91" t="s">
        <v>1606</v>
      </c>
      <c r="BA36" s="91" t="s">
        <v>1534</v>
      </c>
      <c r="BB36" s="91" t="s">
        <v>1592</v>
      </c>
      <c r="BC36" s="91" t="s">
        <v>1593</v>
      </c>
      <c r="BD36" s="91" t="s">
        <v>1594</v>
      </c>
      <c r="BE36" s="91" t="s">
        <v>1612</v>
      </c>
      <c r="BF36" s="91" t="s">
        <v>1607</v>
      </c>
      <c r="BG36" s="91" t="s">
        <v>1595</v>
      </c>
      <c r="BH36" s="91" t="s">
        <v>1596</v>
      </c>
      <c r="BI36" s="91" t="s">
        <v>1597</v>
      </c>
      <c r="BJ36" s="91" t="s">
        <v>1598</v>
      </c>
      <c r="BK36" s="91" t="s">
        <v>1599</v>
      </c>
      <c r="BL36" s="91" t="s">
        <v>1600</v>
      </c>
      <c r="BM36" s="91" t="s">
        <v>1608</v>
      </c>
      <c r="BN36" s="91" t="s">
        <v>1609</v>
      </c>
      <c r="BO36" s="91" t="s">
        <v>1601</v>
      </c>
      <c r="BP36" s="91" t="s">
        <v>1602</v>
      </c>
      <c r="BQ36" s="91" t="s">
        <v>1603</v>
      </c>
      <c r="BR36" s="91" t="s">
        <v>1604</v>
      </c>
      <c r="BS36" s="91" t="s">
        <v>1605</v>
      </c>
      <c r="BT36" s="5" t="s">
        <v>1671</v>
      </c>
    </row>
    <row r="37" spans="1:72" s="25" customFormat="1" x14ac:dyDescent="0.25">
      <c r="A37" s="160"/>
      <c r="B37" s="160"/>
      <c r="C37" s="160"/>
      <c r="D37" s="142"/>
      <c r="E37" s="142"/>
      <c r="F37" s="142"/>
      <c r="G37" s="145"/>
      <c r="H37" s="36" t="s">
        <v>0</v>
      </c>
      <c r="I37" s="9">
        <v>1</v>
      </c>
      <c r="J37" s="9">
        <v>2</v>
      </c>
      <c r="K37" s="9">
        <v>3</v>
      </c>
      <c r="L37" s="9">
        <v>4</v>
      </c>
      <c r="M37" s="9">
        <v>5</v>
      </c>
      <c r="N37" s="9">
        <v>6</v>
      </c>
      <c r="O37" s="9">
        <v>7</v>
      </c>
      <c r="P37" s="9">
        <v>8</v>
      </c>
      <c r="Q37" s="9">
        <v>9</v>
      </c>
      <c r="R37" s="9">
        <v>10</v>
      </c>
      <c r="S37" s="9">
        <v>11</v>
      </c>
      <c r="T37" s="9">
        <v>12</v>
      </c>
      <c r="U37" s="9">
        <v>13</v>
      </c>
      <c r="V37" s="9">
        <v>14</v>
      </c>
      <c r="W37" s="9">
        <v>15</v>
      </c>
      <c r="X37" s="9">
        <v>16</v>
      </c>
      <c r="Y37" s="9">
        <v>17</v>
      </c>
      <c r="Z37" s="9">
        <v>18</v>
      </c>
      <c r="AA37" s="9">
        <v>19</v>
      </c>
      <c r="AB37" s="9">
        <v>20</v>
      </c>
      <c r="AC37" s="9">
        <v>21</v>
      </c>
      <c r="AD37" s="9">
        <v>1</v>
      </c>
      <c r="AE37" s="9">
        <v>2</v>
      </c>
      <c r="AF37" s="9">
        <v>3</v>
      </c>
      <c r="AG37" s="9">
        <v>4</v>
      </c>
      <c r="AH37" s="9">
        <v>5</v>
      </c>
      <c r="AI37" s="9">
        <v>6</v>
      </c>
      <c r="AJ37" s="9">
        <v>7</v>
      </c>
      <c r="AK37" s="9">
        <v>8</v>
      </c>
      <c r="AL37" s="9">
        <v>9</v>
      </c>
      <c r="AM37" s="9">
        <v>10</v>
      </c>
      <c r="AN37" s="9">
        <v>11</v>
      </c>
      <c r="AO37" s="9">
        <v>12</v>
      </c>
      <c r="AP37" s="9">
        <v>13</v>
      </c>
      <c r="AQ37" s="9">
        <v>14</v>
      </c>
      <c r="AR37" s="9">
        <v>15</v>
      </c>
      <c r="AS37" s="9">
        <v>16</v>
      </c>
      <c r="AT37" s="9">
        <v>17</v>
      </c>
      <c r="AU37" s="9">
        <v>18</v>
      </c>
      <c r="AV37" s="9">
        <v>19</v>
      </c>
      <c r="AW37" s="9">
        <v>20</v>
      </c>
      <c r="AX37" s="9">
        <v>21</v>
      </c>
      <c r="AY37" s="9">
        <v>1</v>
      </c>
      <c r="AZ37" s="9">
        <v>2</v>
      </c>
      <c r="BA37" s="9">
        <v>3</v>
      </c>
      <c r="BB37" s="9">
        <v>4</v>
      </c>
      <c r="BC37" s="9">
        <v>5</v>
      </c>
      <c r="BD37" s="9">
        <v>6</v>
      </c>
      <c r="BE37" s="9">
        <v>7</v>
      </c>
      <c r="BF37" s="9">
        <v>8</v>
      </c>
      <c r="BG37" s="9">
        <v>9</v>
      </c>
      <c r="BH37" s="9">
        <v>10</v>
      </c>
      <c r="BI37" s="9">
        <v>11</v>
      </c>
      <c r="BJ37" s="9">
        <v>12</v>
      </c>
      <c r="BK37" s="9">
        <v>13</v>
      </c>
      <c r="BL37" s="9">
        <v>14</v>
      </c>
      <c r="BM37" s="9">
        <v>15</v>
      </c>
      <c r="BN37" s="9">
        <v>16</v>
      </c>
      <c r="BO37" s="9">
        <v>17</v>
      </c>
      <c r="BP37" s="9">
        <v>18</v>
      </c>
      <c r="BQ37" s="9">
        <v>19</v>
      </c>
      <c r="BR37" s="9">
        <v>20</v>
      </c>
      <c r="BS37" s="9">
        <v>21</v>
      </c>
      <c r="BT37" s="9">
        <v>9</v>
      </c>
    </row>
    <row r="38" spans="1:72" s="25" customFormat="1" x14ac:dyDescent="0.25">
      <c r="A38" s="160"/>
      <c r="B38" s="160"/>
      <c r="C38" s="160"/>
      <c r="D38" s="142"/>
      <c r="E38" s="142"/>
      <c r="F38" s="142"/>
      <c r="G38" s="145"/>
      <c r="H38" s="37" t="s">
        <v>137</v>
      </c>
      <c r="I38" s="46">
        <f t="shared" ref="I38:AA38" si="175">SUM(I34)</f>
        <v>3026085</v>
      </c>
      <c r="J38" s="46">
        <f t="shared" si="175"/>
        <v>0</v>
      </c>
      <c r="K38" s="46">
        <f t="shared" si="175"/>
        <v>0</v>
      </c>
      <c r="L38" s="46">
        <f t="shared" si="175"/>
        <v>0</v>
      </c>
      <c r="M38" s="46">
        <f t="shared" si="175"/>
        <v>0</v>
      </c>
      <c r="N38" s="46">
        <f t="shared" si="175"/>
        <v>0</v>
      </c>
      <c r="O38" s="46">
        <f t="shared" ref="O38" si="176">SUM(O34)</f>
        <v>3026085</v>
      </c>
      <c r="P38" s="46">
        <f t="shared" si="175"/>
        <v>144354</v>
      </c>
      <c r="Q38" s="46">
        <f t="shared" si="175"/>
        <v>285126</v>
      </c>
      <c r="R38" s="46">
        <f t="shared" si="175"/>
        <v>353650</v>
      </c>
      <c r="S38" s="46">
        <f t="shared" si="175"/>
        <v>0</v>
      </c>
      <c r="T38" s="46">
        <f t="shared" si="175"/>
        <v>0</v>
      </c>
      <c r="U38" s="46">
        <f t="shared" si="175"/>
        <v>0</v>
      </c>
      <c r="V38" s="46">
        <f t="shared" si="175"/>
        <v>0</v>
      </c>
      <c r="W38" s="46">
        <f t="shared" si="175"/>
        <v>0</v>
      </c>
      <c r="X38" s="46">
        <f t="shared" si="175"/>
        <v>0</v>
      </c>
      <c r="Y38" s="46">
        <f t="shared" si="175"/>
        <v>0</v>
      </c>
      <c r="Z38" s="46">
        <f t="shared" si="175"/>
        <v>0</v>
      </c>
      <c r="AA38" s="46">
        <f t="shared" si="175"/>
        <v>0</v>
      </c>
      <c r="AB38" s="46">
        <v>783130</v>
      </c>
      <c r="AC38" s="46">
        <v>2242955</v>
      </c>
      <c r="AD38" s="46">
        <f t="shared" ref="AD38:AV38" si="177">SUM(AD34)</f>
        <v>93200</v>
      </c>
      <c r="AE38" s="46">
        <f t="shared" si="177"/>
        <v>36192</v>
      </c>
      <c r="AF38" s="46">
        <f t="shared" si="177"/>
        <v>0</v>
      </c>
      <c r="AG38" s="46">
        <f t="shared" si="177"/>
        <v>29110</v>
      </c>
      <c r="AH38" s="46">
        <f t="shared" si="177"/>
        <v>0</v>
      </c>
      <c r="AI38" s="46">
        <f t="shared" si="177"/>
        <v>0</v>
      </c>
      <c r="AJ38" s="46">
        <f t="shared" ref="AJ38" si="178">SUM(AJ34)</f>
        <v>158502</v>
      </c>
      <c r="AK38" s="46">
        <f t="shared" si="177"/>
        <v>0</v>
      </c>
      <c r="AL38" s="46">
        <f t="shared" si="177"/>
        <v>21110</v>
      </c>
      <c r="AM38" s="46">
        <f t="shared" si="177"/>
        <v>44192</v>
      </c>
      <c r="AN38" s="46">
        <f t="shared" si="177"/>
        <v>0</v>
      </c>
      <c r="AO38" s="46">
        <f t="shared" si="177"/>
        <v>0</v>
      </c>
      <c r="AP38" s="46">
        <f t="shared" si="177"/>
        <v>0</v>
      </c>
      <c r="AQ38" s="46">
        <f t="shared" si="177"/>
        <v>0</v>
      </c>
      <c r="AR38" s="46">
        <f t="shared" si="177"/>
        <v>0</v>
      </c>
      <c r="AS38" s="46">
        <f t="shared" si="177"/>
        <v>0</v>
      </c>
      <c r="AT38" s="46">
        <f t="shared" si="177"/>
        <v>0</v>
      </c>
      <c r="AU38" s="46">
        <f t="shared" si="177"/>
        <v>0</v>
      </c>
      <c r="AV38" s="46">
        <f t="shared" si="177"/>
        <v>0</v>
      </c>
      <c r="AW38" s="46">
        <v>65302</v>
      </c>
      <c r="AX38" s="46">
        <v>93200</v>
      </c>
      <c r="AY38" s="46">
        <f t="shared" ref="AY38:BQ38" si="179">SUM(AY34)</f>
        <v>36600</v>
      </c>
      <c r="AZ38" s="46">
        <f t="shared" si="179"/>
        <v>111387</v>
      </c>
      <c r="BA38" s="46">
        <f t="shared" si="179"/>
        <v>0</v>
      </c>
      <c r="BB38" s="46">
        <f t="shared" si="179"/>
        <v>18572</v>
      </c>
      <c r="BC38" s="46">
        <f t="shared" si="179"/>
        <v>0</v>
      </c>
      <c r="BD38" s="46">
        <f t="shared" si="179"/>
        <v>0</v>
      </c>
      <c r="BE38" s="46">
        <f t="shared" ref="BE38" si="180">SUM(BE34)</f>
        <v>166559</v>
      </c>
      <c r="BF38" s="46">
        <f t="shared" si="179"/>
        <v>0</v>
      </c>
      <c r="BG38" s="46">
        <f t="shared" si="179"/>
        <v>15350</v>
      </c>
      <c r="BH38" s="46">
        <f t="shared" si="179"/>
        <v>114609</v>
      </c>
      <c r="BI38" s="46">
        <f t="shared" si="179"/>
        <v>0</v>
      </c>
      <c r="BJ38" s="46">
        <f t="shared" si="179"/>
        <v>0</v>
      </c>
      <c r="BK38" s="46">
        <f t="shared" si="179"/>
        <v>0</v>
      </c>
      <c r="BL38" s="46">
        <f t="shared" si="179"/>
        <v>0</v>
      </c>
      <c r="BM38" s="46">
        <f t="shared" si="179"/>
        <v>0</v>
      </c>
      <c r="BN38" s="46">
        <f t="shared" si="179"/>
        <v>0</v>
      </c>
      <c r="BO38" s="46">
        <f t="shared" si="179"/>
        <v>0</v>
      </c>
      <c r="BP38" s="46">
        <f t="shared" si="179"/>
        <v>0</v>
      </c>
      <c r="BQ38" s="46">
        <f t="shared" si="179"/>
        <v>0</v>
      </c>
      <c r="BR38" s="46">
        <v>129959</v>
      </c>
      <c r="BS38" s="46">
        <v>36600</v>
      </c>
      <c r="BT38" s="126" t="e">
        <f>IF(#REF!=0,"-",#REF!/#REF!*100)</f>
        <v>#REF!</v>
      </c>
    </row>
    <row r="39" spans="1:72" s="25" customFormat="1" x14ac:dyDescent="0.25">
      <c r="A39" s="160"/>
      <c r="B39" s="160"/>
      <c r="C39" s="160"/>
      <c r="D39" s="142"/>
      <c r="E39" s="142"/>
      <c r="F39" s="142"/>
      <c r="G39" s="145"/>
      <c r="H39" s="39" t="s">
        <v>55</v>
      </c>
      <c r="I39" s="46">
        <f t="shared" ref="I39:AA39" si="181">SUM(I38)</f>
        <v>3026085</v>
      </c>
      <c r="J39" s="46">
        <f t="shared" si="181"/>
        <v>0</v>
      </c>
      <c r="K39" s="46">
        <f t="shared" si="181"/>
        <v>0</v>
      </c>
      <c r="L39" s="46">
        <f t="shared" si="181"/>
        <v>0</v>
      </c>
      <c r="M39" s="46">
        <f t="shared" si="181"/>
        <v>0</v>
      </c>
      <c r="N39" s="46">
        <f t="shared" si="181"/>
        <v>0</v>
      </c>
      <c r="O39" s="46">
        <f t="shared" ref="O39" si="182">SUM(O38)</f>
        <v>3026085</v>
      </c>
      <c r="P39" s="46">
        <f t="shared" si="181"/>
        <v>144354</v>
      </c>
      <c r="Q39" s="46">
        <f t="shared" si="181"/>
        <v>285126</v>
      </c>
      <c r="R39" s="46">
        <f t="shared" si="181"/>
        <v>353650</v>
      </c>
      <c r="S39" s="46">
        <f t="shared" si="181"/>
        <v>0</v>
      </c>
      <c r="T39" s="46">
        <f t="shared" si="181"/>
        <v>0</v>
      </c>
      <c r="U39" s="46">
        <f t="shared" si="181"/>
        <v>0</v>
      </c>
      <c r="V39" s="46">
        <f t="shared" si="181"/>
        <v>0</v>
      </c>
      <c r="W39" s="46">
        <f t="shared" si="181"/>
        <v>0</v>
      </c>
      <c r="X39" s="46">
        <f t="shared" si="181"/>
        <v>0</v>
      </c>
      <c r="Y39" s="46">
        <f t="shared" si="181"/>
        <v>0</v>
      </c>
      <c r="Z39" s="46">
        <f t="shared" si="181"/>
        <v>0</v>
      </c>
      <c r="AA39" s="46">
        <f t="shared" si="181"/>
        <v>0</v>
      </c>
      <c r="AB39" s="46">
        <v>783130</v>
      </c>
      <c r="AC39" s="46">
        <v>2242955</v>
      </c>
      <c r="AD39" s="46">
        <f t="shared" ref="AD39:AV39" si="183">SUM(AD38)</f>
        <v>93200</v>
      </c>
      <c r="AE39" s="46">
        <f t="shared" si="183"/>
        <v>36192</v>
      </c>
      <c r="AF39" s="46">
        <f t="shared" si="183"/>
        <v>0</v>
      </c>
      <c r="AG39" s="46">
        <f t="shared" si="183"/>
        <v>29110</v>
      </c>
      <c r="AH39" s="46">
        <f t="shared" si="183"/>
        <v>0</v>
      </c>
      <c r="AI39" s="46">
        <f t="shared" si="183"/>
        <v>0</v>
      </c>
      <c r="AJ39" s="46">
        <f t="shared" ref="AJ39" si="184">SUM(AJ38)</f>
        <v>158502</v>
      </c>
      <c r="AK39" s="46">
        <f t="shared" si="183"/>
        <v>0</v>
      </c>
      <c r="AL39" s="46">
        <f t="shared" si="183"/>
        <v>21110</v>
      </c>
      <c r="AM39" s="46">
        <f t="shared" si="183"/>
        <v>44192</v>
      </c>
      <c r="AN39" s="46">
        <f t="shared" si="183"/>
        <v>0</v>
      </c>
      <c r="AO39" s="46">
        <f t="shared" si="183"/>
        <v>0</v>
      </c>
      <c r="AP39" s="46">
        <f t="shared" si="183"/>
        <v>0</v>
      </c>
      <c r="AQ39" s="46">
        <f t="shared" si="183"/>
        <v>0</v>
      </c>
      <c r="AR39" s="46">
        <f t="shared" si="183"/>
        <v>0</v>
      </c>
      <c r="AS39" s="46">
        <f t="shared" si="183"/>
        <v>0</v>
      </c>
      <c r="AT39" s="46">
        <f t="shared" si="183"/>
        <v>0</v>
      </c>
      <c r="AU39" s="46">
        <f t="shared" si="183"/>
        <v>0</v>
      </c>
      <c r="AV39" s="46">
        <f t="shared" si="183"/>
        <v>0</v>
      </c>
      <c r="AW39" s="46">
        <v>65302</v>
      </c>
      <c r="AX39" s="46">
        <v>93200</v>
      </c>
      <c r="AY39" s="46">
        <f t="shared" ref="AY39:BQ39" si="185">SUM(AY38)</f>
        <v>36600</v>
      </c>
      <c r="AZ39" s="46">
        <f t="shared" si="185"/>
        <v>111387</v>
      </c>
      <c r="BA39" s="46">
        <f t="shared" si="185"/>
        <v>0</v>
      </c>
      <c r="BB39" s="46">
        <f t="shared" si="185"/>
        <v>18572</v>
      </c>
      <c r="BC39" s="46">
        <f t="shared" si="185"/>
        <v>0</v>
      </c>
      <c r="BD39" s="46">
        <f t="shared" si="185"/>
        <v>0</v>
      </c>
      <c r="BE39" s="46">
        <f t="shared" ref="BE39" si="186">SUM(BE38)</f>
        <v>166559</v>
      </c>
      <c r="BF39" s="46">
        <f t="shared" si="185"/>
        <v>0</v>
      </c>
      <c r="BG39" s="46">
        <f t="shared" si="185"/>
        <v>15350</v>
      </c>
      <c r="BH39" s="46">
        <f t="shared" si="185"/>
        <v>114609</v>
      </c>
      <c r="BI39" s="46">
        <f t="shared" si="185"/>
        <v>0</v>
      </c>
      <c r="BJ39" s="46">
        <f t="shared" si="185"/>
        <v>0</v>
      </c>
      <c r="BK39" s="46">
        <f t="shared" si="185"/>
        <v>0</v>
      </c>
      <c r="BL39" s="46">
        <f t="shared" si="185"/>
        <v>0</v>
      </c>
      <c r="BM39" s="46">
        <f t="shared" si="185"/>
        <v>0</v>
      </c>
      <c r="BN39" s="46">
        <f t="shared" si="185"/>
        <v>0</v>
      </c>
      <c r="BO39" s="46">
        <f t="shared" si="185"/>
        <v>0</v>
      </c>
      <c r="BP39" s="46">
        <f t="shared" si="185"/>
        <v>0</v>
      </c>
      <c r="BQ39" s="46">
        <f t="shared" si="185"/>
        <v>0</v>
      </c>
      <c r="BR39" s="46">
        <v>129959</v>
      </c>
      <c r="BS39" s="46">
        <v>36600</v>
      </c>
      <c r="BT39" s="126" t="e">
        <f>IF(#REF!=0,"-",#REF!/#REF!*100)</f>
        <v>#REF!</v>
      </c>
    </row>
    <row r="40" spans="1:72" s="25" customFormat="1" x14ac:dyDescent="0.25">
      <c r="A40" s="161"/>
      <c r="B40" s="161"/>
      <c r="C40" s="161"/>
      <c r="D40" s="143"/>
      <c r="E40" s="143"/>
      <c r="F40" s="143"/>
      <c r="G40" s="146"/>
      <c r="O40" s="25">
        <f t="shared" si="172"/>
        <v>0</v>
      </c>
      <c r="AB40" s="25">
        <v>0</v>
      </c>
      <c r="AC40" s="25">
        <v>0</v>
      </c>
      <c r="AJ40" s="25">
        <f t="shared" si="173"/>
        <v>0</v>
      </c>
      <c r="AW40" s="25">
        <v>0</v>
      </c>
      <c r="AX40" s="25">
        <v>0</v>
      </c>
      <c r="BE40" s="25">
        <f t="shared" si="174"/>
        <v>0</v>
      </c>
      <c r="BR40" s="25">
        <v>0</v>
      </c>
      <c r="BS40" s="25">
        <v>0</v>
      </c>
      <c r="BT40" s="25" t="e">
        <f>IF(#REF!=0,"-",#REF!/#REF!*100)</f>
        <v>#REF!</v>
      </c>
    </row>
    <row r="41" spans="1:72" s="25" customFormat="1" x14ac:dyDescent="0.25">
      <c r="A41" s="35" t="s">
        <v>0</v>
      </c>
      <c r="B41" s="35" t="s">
        <v>0</v>
      </c>
      <c r="C41" s="35" t="s">
        <v>0</v>
      </c>
      <c r="D41" s="110" t="s">
        <v>0</v>
      </c>
      <c r="E41" s="110" t="s">
        <v>0</v>
      </c>
      <c r="F41" s="110" t="s">
        <v>0</v>
      </c>
      <c r="G41" s="35" t="s">
        <v>0</v>
      </c>
      <c r="H41" s="40" t="s">
        <v>0</v>
      </c>
      <c r="I41" s="40" t="s">
        <v>0</v>
      </c>
      <c r="J41" s="40"/>
      <c r="K41" s="40"/>
      <c r="L41" s="40"/>
      <c r="M41" s="40"/>
      <c r="N41" s="40"/>
      <c r="O41" s="40" t="e">
        <f t="shared" si="172"/>
        <v>#VALUE!</v>
      </c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>
        <v>0</v>
      </c>
      <c r="AC41" s="40" t="e">
        <v>#VALUE!</v>
      </c>
      <c r="AD41" s="40" t="s">
        <v>0</v>
      </c>
      <c r="AE41" s="40"/>
      <c r="AF41" s="40"/>
      <c r="AG41" s="40"/>
      <c r="AH41" s="40"/>
      <c r="AI41" s="40"/>
      <c r="AJ41" s="40" t="e">
        <f t="shared" si="173"/>
        <v>#VALUE!</v>
      </c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>
        <v>0</v>
      </c>
      <c r="AX41" s="40" t="e">
        <v>#VALUE!</v>
      </c>
      <c r="AY41" s="40" t="s">
        <v>0</v>
      </c>
      <c r="AZ41" s="40"/>
      <c r="BA41" s="40"/>
      <c r="BB41" s="40"/>
      <c r="BC41" s="40"/>
      <c r="BD41" s="40"/>
      <c r="BE41" s="40" t="e">
        <f t="shared" si="174"/>
        <v>#VALUE!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>
        <v>0</v>
      </c>
      <c r="BS41" s="40" t="e">
        <v>#VALUE!</v>
      </c>
      <c r="BT41" s="19" t="e">
        <f>IF(#REF!=0,"-",#REF!/#REF!*100)</f>
        <v>#REF!</v>
      </c>
    </row>
    <row r="42" spans="1:72" s="25" customFormat="1" x14ac:dyDescent="0.25">
      <c r="A42" s="35" t="s">
        <v>0</v>
      </c>
      <c r="B42" s="35" t="s">
        <v>0</v>
      </c>
      <c r="C42" s="35" t="s">
        <v>0</v>
      </c>
      <c r="D42" s="110" t="s">
        <v>0</v>
      </c>
      <c r="E42" s="110" t="s">
        <v>0</v>
      </c>
      <c r="F42" s="110" t="s">
        <v>0</v>
      </c>
      <c r="G42" s="35" t="s">
        <v>0</v>
      </c>
      <c r="H42" s="32" t="s">
        <v>524</v>
      </c>
      <c r="I42" s="41">
        <f t="shared" ref="I42:AA42" si="187">SUM(I34)</f>
        <v>3026085</v>
      </c>
      <c r="J42" s="41">
        <f t="shared" si="187"/>
        <v>0</v>
      </c>
      <c r="K42" s="41">
        <f t="shared" si="187"/>
        <v>0</v>
      </c>
      <c r="L42" s="41">
        <f t="shared" si="187"/>
        <v>0</v>
      </c>
      <c r="M42" s="41">
        <f t="shared" si="187"/>
        <v>0</v>
      </c>
      <c r="N42" s="41">
        <f t="shared" si="187"/>
        <v>0</v>
      </c>
      <c r="O42" s="41">
        <f t="shared" si="187"/>
        <v>3026085</v>
      </c>
      <c r="P42" s="41">
        <f t="shared" si="187"/>
        <v>144354</v>
      </c>
      <c r="Q42" s="41">
        <f t="shared" si="187"/>
        <v>285126</v>
      </c>
      <c r="R42" s="41">
        <f t="shared" si="187"/>
        <v>353650</v>
      </c>
      <c r="S42" s="41">
        <f t="shared" si="187"/>
        <v>0</v>
      </c>
      <c r="T42" s="41">
        <f t="shared" si="187"/>
        <v>0</v>
      </c>
      <c r="U42" s="41">
        <f t="shared" si="187"/>
        <v>0</v>
      </c>
      <c r="V42" s="41">
        <f t="shared" si="187"/>
        <v>0</v>
      </c>
      <c r="W42" s="41">
        <f t="shared" si="187"/>
        <v>0</v>
      </c>
      <c r="X42" s="41">
        <f t="shared" si="187"/>
        <v>0</v>
      </c>
      <c r="Y42" s="41">
        <f t="shared" si="187"/>
        <v>0</v>
      </c>
      <c r="Z42" s="41">
        <f t="shared" si="187"/>
        <v>0</v>
      </c>
      <c r="AA42" s="41">
        <f t="shared" si="187"/>
        <v>0</v>
      </c>
      <c r="AB42" s="41">
        <v>783130</v>
      </c>
      <c r="AC42" s="41">
        <v>2242955</v>
      </c>
      <c r="AD42" s="41">
        <f t="shared" ref="AD42:AV42" si="188">SUM(AD34)</f>
        <v>93200</v>
      </c>
      <c r="AE42" s="41">
        <f t="shared" si="188"/>
        <v>36192</v>
      </c>
      <c r="AF42" s="41">
        <f t="shared" si="188"/>
        <v>0</v>
      </c>
      <c r="AG42" s="41">
        <f t="shared" si="188"/>
        <v>29110</v>
      </c>
      <c r="AH42" s="41">
        <f t="shared" si="188"/>
        <v>0</v>
      </c>
      <c r="AI42" s="41">
        <f t="shared" si="188"/>
        <v>0</v>
      </c>
      <c r="AJ42" s="41">
        <f t="shared" si="188"/>
        <v>158502</v>
      </c>
      <c r="AK42" s="41">
        <f t="shared" si="188"/>
        <v>0</v>
      </c>
      <c r="AL42" s="41">
        <f t="shared" si="188"/>
        <v>21110</v>
      </c>
      <c r="AM42" s="41">
        <f t="shared" si="188"/>
        <v>44192</v>
      </c>
      <c r="AN42" s="41">
        <f t="shared" si="188"/>
        <v>0</v>
      </c>
      <c r="AO42" s="41">
        <f t="shared" si="188"/>
        <v>0</v>
      </c>
      <c r="AP42" s="41">
        <f t="shared" si="188"/>
        <v>0</v>
      </c>
      <c r="AQ42" s="41">
        <f t="shared" si="188"/>
        <v>0</v>
      </c>
      <c r="AR42" s="41">
        <f t="shared" si="188"/>
        <v>0</v>
      </c>
      <c r="AS42" s="41">
        <f t="shared" si="188"/>
        <v>0</v>
      </c>
      <c r="AT42" s="41">
        <f t="shared" si="188"/>
        <v>0</v>
      </c>
      <c r="AU42" s="41">
        <f t="shared" si="188"/>
        <v>0</v>
      </c>
      <c r="AV42" s="41">
        <f t="shared" si="188"/>
        <v>0</v>
      </c>
      <c r="AW42" s="41">
        <v>65302</v>
      </c>
      <c r="AX42" s="41">
        <v>93200</v>
      </c>
      <c r="AY42" s="41">
        <f t="shared" ref="AY42:BQ42" si="189">SUM(AY34)</f>
        <v>36600</v>
      </c>
      <c r="AZ42" s="41">
        <f t="shared" si="189"/>
        <v>111387</v>
      </c>
      <c r="BA42" s="41">
        <f t="shared" si="189"/>
        <v>0</v>
      </c>
      <c r="BB42" s="41">
        <f t="shared" si="189"/>
        <v>18572</v>
      </c>
      <c r="BC42" s="41">
        <f t="shared" si="189"/>
        <v>0</v>
      </c>
      <c r="BD42" s="41">
        <f t="shared" si="189"/>
        <v>0</v>
      </c>
      <c r="BE42" s="41">
        <f t="shared" si="189"/>
        <v>166559</v>
      </c>
      <c r="BF42" s="41">
        <f t="shared" si="189"/>
        <v>0</v>
      </c>
      <c r="BG42" s="41">
        <f t="shared" si="189"/>
        <v>15350</v>
      </c>
      <c r="BH42" s="41">
        <f t="shared" si="189"/>
        <v>114609</v>
      </c>
      <c r="BI42" s="41">
        <f t="shared" si="189"/>
        <v>0</v>
      </c>
      <c r="BJ42" s="41">
        <f t="shared" si="189"/>
        <v>0</v>
      </c>
      <c r="BK42" s="41">
        <f t="shared" si="189"/>
        <v>0</v>
      </c>
      <c r="BL42" s="41">
        <f t="shared" si="189"/>
        <v>0</v>
      </c>
      <c r="BM42" s="41">
        <f t="shared" si="189"/>
        <v>0</v>
      </c>
      <c r="BN42" s="41">
        <f t="shared" si="189"/>
        <v>0</v>
      </c>
      <c r="BO42" s="41">
        <f t="shared" si="189"/>
        <v>0</v>
      </c>
      <c r="BP42" s="41">
        <f t="shared" si="189"/>
        <v>0</v>
      </c>
      <c r="BQ42" s="41">
        <f t="shared" si="189"/>
        <v>0</v>
      </c>
      <c r="BR42" s="41">
        <v>129959</v>
      </c>
      <c r="BS42" s="41">
        <v>36600</v>
      </c>
      <c r="BT42" s="123" t="e">
        <f>IF(#REF!=0,"-",#REF!/#REF!*100)</f>
        <v>#REF!</v>
      </c>
    </row>
    <row r="43" spans="1:72" s="25" customFormat="1" x14ac:dyDescent="0.25">
      <c r="A43" s="35" t="s">
        <v>0</v>
      </c>
      <c r="B43" s="35" t="s">
        <v>0</v>
      </c>
      <c r="C43" s="35" t="s">
        <v>0</v>
      </c>
      <c r="D43" s="110" t="s">
        <v>0</v>
      </c>
      <c r="E43" s="110" t="s">
        <v>0</v>
      </c>
      <c r="F43" s="110" t="s">
        <v>0</v>
      </c>
      <c r="G43" s="35" t="s">
        <v>0</v>
      </c>
      <c r="H43" s="31" t="s">
        <v>53</v>
      </c>
      <c r="I43" s="35" t="s">
        <v>0</v>
      </c>
      <c r="J43" s="35"/>
      <c r="K43" s="35"/>
      <c r="L43" s="35"/>
      <c r="M43" s="35"/>
      <c r="N43" s="35"/>
      <c r="O43" s="35" t="e">
        <f t="shared" si="172"/>
        <v>#VALUE!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>
        <v>0</v>
      </c>
      <c r="AC43" s="35" t="e">
        <v>#VALUE!</v>
      </c>
      <c r="AD43" s="35" t="s">
        <v>0</v>
      </c>
      <c r="AE43" s="35"/>
      <c r="AF43" s="35"/>
      <c r="AG43" s="35"/>
      <c r="AH43" s="35"/>
      <c r="AI43" s="35"/>
      <c r="AJ43" s="35" t="e">
        <f t="shared" si="173"/>
        <v>#VALUE!</v>
      </c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>
        <v>0</v>
      </c>
      <c r="AX43" s="35" t="e">
        <v>#VALUE!</v>
      </c>
      <c r="AY43" s="35" t="s">
        <v>0</v>
      </c>
      <c r="AZ43" s="35"/>
      <c r="BA43" s="35"/>
      <c r="BB43" s="35"/>
      <c r="BC43" s="35"/>
      <c r="BD43" s="35"/>
      <c r="BE43" s="35" t="e">
        <f t="shared" si="174"/>
        <v>#VALUE!</v>
      </c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>
        <v>0</v>
      </c>
      <c r="BS43" s="35" t="e">
        <v>#VALUE!</v>
      </c>
      <c r="BT43" s="124" t="e">
        <f>IF(#REF!=0,"-",#REF!/#REF!*100)</f>
        <v>#REF!</v>
      </c>
    </row>
    <row r="44" spans="1:72" ht="15.75" thickBot="1" x14ac:dyDescent="0.3">
      <c r="A44" s="1" t="s">
        <v>133</v>
      </c>
      <c r="B44" s="1" t="s">
        <v>58</v>
      </c>
      <c r="C44" s="4" t="s">
        <v>0</v>
      </c>
      <c r="D44" s="102" t="s">
        <v>0</v>
      </c>
      <c r="E44" s="101" t="s">
        <v>0</v>
      </c>
      <c r="F44" s="101" t="s">
        <v>0</v>
      </c>
      <c r="G44" s="2" t="s">
        <v>0</v>
      </c>
      <c r="H44" s="2" t="s">
        <v>0</v>
      </c>
      <c r="I44" s="3" t="s">
        <v>0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>
        <v>0</v>
      </c>
      <c r="AC44" s="3">
        <v>0</v>
      </c>
      <c r="AD44" s="3" t="s">
        <v>0</v>
      </c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>
        <v>0</v>
      </c>
      <c r="AX44" s="3">
        <v>0</v>
      </c>
      <c r="AY44" s="3" t="s">
        <v>0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>
        <v>0</v>
      </c>
      <c r="BS44" s="3">
        <v>0</v>
      </c>
      <c r="BT44" s="3"/>
    </row>
    <row r="45" spans="1:72" ht="69.75" customHeight="1" thickBot="1" x14ac:dyDescent="0.3">
      <c r="A45" s="5" t="s">
        <v>2</v>
      </c>
      <c r="B45" s="5" t="s">
        <v>3</v>
      </c>
      <c r="C45" s="5" t="s">
        <v>4</v>
      </c>
      <c r="D45" s="103" t="s">
        <v>0</v>
      </c>
      <c r="E45" s="112" t="s">
        <v>5</v>
      </c>
      <c r="F45" s="112" t="s">
        <v>6</v>
      </c>
      <c r="G45" s="5" t="s">
        <v>7</v>
      </c>
      <c r="H45" s="5" t="s">
        <v>8</v>
      </c>
      <c r="I45" s="89" t="s">
        <v>9</v>
      </c>
      <c r="J45" s="89" t="s">
        <v>1606</v>
      </c>
      <c r="K45" s="89" t="s">
        <v>1534</v>
      </c>
      <c r="L45" s="89" t="s">
        <v>1592</v>
      </c>
      <c r="M45" s="89" t="s">
        <v>1593</v>
      </c>
      <c r="N45" s="89" t="s">
        <v>1594</v>
      </c>
      <c r="O45" s="89" t="s">
        <v>1610</v>
      </c>
      <c r="P45" s="89" t="s">
        <v>1607</v>
      </c>
      <c r="Q45" s="89" t="s">
        <v>1595</v>
      </c>
      <c r="R45" s="89" t="s">
        <v>1596</v>
      </c>
      <c r="S45" s="89" t="s">
        <v>1597</v>
      </c>
      <c r="T45" s="89" t="s">
        <v>1598</v>
      </c>
      <c r="U45" s="89" t="s">
        <v>1599</v>
      </c>
      <c r="V45" s="89" t="s">
        <v>1600</v>
      </c>
      <c r="W45" s="89" t="s">
        <v>1608</v>
      </c>
      <c r="X45" s="89" t="s">
        <v>1609</v>
      </c>
      <c r="Y45" s="89" t="s">
        <v>1601</v>
      </c>
      <c r="Z45" s="89" t="s">
        <v>1602</v>
      </c>
      <c r="AA45" s="89" t="s">
        <v>1603</v>
      </c>
      <c r="AB45" s="89" t="s">
        <v>1604</v>
      </c>
      <c r="AC45" s="89" t="s">
        <v>1605</v>
      </c>
      <c r="AD45" s="90" t="s">
        <v>10</v>
      </c>
      <c r="AE45" s="90" t="s">
        <v>1606</v>
      </c>
      <c r="AF45" s="90" t="s">
        <v>1534</v>
      </c>
      <c r="AG45" s="90" t="s">
        <v>1592</v>
      </c>
      <c r="AH45" s="90" t="s">
        <v>1593</v>
      </c>
      <c r="AI45" s="90" t="s">
        <v>1594</v>
      </c>
      <c r="AJ45" s="90" t="s">
        <v>1611</v>
      </c>
      <c r="AK45" s="90" t="s">
        <v>1607</v>
      </c>
      <c r="AL45" s="90" t="s">
        <v>1595</v>
      </c>
      <c r="AM45" s="90" t="s">
        <v>1596</v>
      </c>
      <c r="AN45" s="90" t="s">
        <v>1597</v>
      </c>
      <c r="AO45" s="90" t="s">
        <v>1598</v>
      </c>
      <c r="AP45" s="90" t="s">
        <v>1599</v>
      </c>
      <c r="AQ45" s="90" t="s">
        <v>1600</v>
      </c>
      <c r="AR45" s="90" t="s">
        <v>1608</v>
      </c>
      <c r="AS45" s="90" t="s">
        <v>1609</v>
      </c>
      <c r="AT45" s="90" t="s">
        <v>1601</v>
      </c>
      <c r="AU45" s="90" t="s">
        <v>1602</v>
      </c>
      <c r="AV45" s="90" t="s">
        <v>1603</v>
      </c>
      <c r="AW45" s="90" t="s">
        <v>1604</v>
      </c>
      <c r="AX45" s="90" t="s">
        <v>1605</v>
      </c>
      <c r="AY45" s="91" t="s">
        <v>11</v>
      </c>
      <c r="AZ45" s="91" t="s">
        <v>1606</v>
      </c>
      <c r="BA45" s="91" t="s">
        <v>1534</v>
      </c>
      <c r="BB45" s="91" t="s">
        <v>1592</v>
      </c>
      <c r="BC45" s="91" t="s">
        <v>1593</v>
      </c>
      <c r="BD45" s="91" t="s">
        <v>1594</v>
      </c>
      <c r="BE45" s="91" t="s">
        <v>1612</v>
      </c>
      <c r="BF45" s="91" t="s">
        <v>1607</v>
      </c>
      <c r="BG45" s="91" t="s">
        <v>1595</v>
      </c>
      <c r="BH45" s="91" t="s">
        <v>1596</v>
      </c>
      <c r="BI45" s="91" t="s">
        <v>1597</v>
      </c>
      <c r="BJ45" s="91" t="s">
        <v>1598</v>
      </c>
      <c r="BK45" s="91" t="s">
        <v>1599</v>
      </c>
      <c r="BL45" s="91" t="s">
        <v>1600</v>
      </c>
      <c r="BM45" s="91" t="s">
        <v>1608</v>
      </c>
      <c r="BN45" s="91" t="s">
        <v>1609</v>
      </c>
      <c r="BO45" s="91" t="s">
        <v>1601</v>
      </c>
      <c r="BP45" s="91" t="s">
        <v>1602</v>
      </c>
      <c r="BQ45" s="91" t="s">
        <v>1603</v>
      </c>
      <c r="BR45" s="91" t="s">
        <v>1604</v>
      </c>
      <c r="BS45" s="91" t="s">
        <v>1605</v>
      </c>
      <c r="BT45" s="5" t="s">
        <v>1671</v>
      </c>
    </row>
    <row r="46" spans="1:72" x14ac:dyDescent="0.25">
      <c r="A46" s="6" t="s">
        <v>0</v>
      </c>
      <c r="B46" s="6" t="s">
        <v>0</v>
      </c>
      <c r="C46" s="6" t="s">
        <v>0</v>
      </c>
      <c r="D46" s="104" t="s">
        <v>0</v>
      </c>
      <c r="E46" s="104" t="s">
        <v>0</v>
      </c>
      <c r="F46" s="121" t="s">
        <v>0</v>
      </c>
      <c r="G46" s="7" t="s">
        <v>0</v>
      </c>
      <c r="H46" s="8" t="s">
        <v>0</v>
      </c>
      <c r="I46" s="9">
        <v>1</v>
      </c>
      <c r="J46" s="9">
        <v>2</v>
      </c>
      <c r="K46" s="9">
        <v>3</v>
      </c>
      <c r="L46" s="9">
        <v>4</v>
      </c>
      <c r="M46" s="9">
        <v>5</v>
      </c>
      <c r="N46" s="9">
        <v>6</v>
      </c>
      <c r="O46" s="9">
        <v>7</v>
      </c>
      <c r="P46" s="9">
        <v>8</v>
      </c>
      <c r="Q46" s="9">
        <v>9</v>
      </c>
      <c r="R46" s="9">
        <v>10</v>
      </c>
      <c r="S46" s="9">
        <v>11</v>
      </c>
      <c r="T46" s="9">
        <v>12</v>
      </c>
      <c r="U46" s="9">
        <v>13</v>
      </c>
      <c r="V46" s="9">
        <v>14</v>
      </c>
      <c r="W46" s="9">
        <v>15</v>
      </c>
      <c r="X46" s="9">
        <v>16</v>
      </c>
      <c r="Y46" s="9">
        <v>17</v>
      </c>
      <c r="Z46" s="9">
        <v>18</v>
      </c>
      <c r="AA46" s="9">
        <v>19</v>
      </c>
      <c r="AB46" s="9">
        <v>20</v>
      </c>
      <c r="AC46" s="9">
        <v>21</v>
      </c>
      <c r="AD46" s="9">
        <v>1</v>
      </c>
      <c r="AE46" s="9">
        <v>2</v>
      </c>
      <c r="AF46" s="9">
        <v>3</v>
      </c>
      <c r="AG46" s="9">
        <v>4</v>
      </c>
      <c r="AH46" s="9">
        <v>5</v>
      </c>
      <c r="AI46" s="9">
        <v>6</v>
      </c>
      <c r="AJ46" s="9">
        <v>7</v>
      </c>
      <c r="AK46" s="9">
        <v>8</v>
      </c>
      <c r="AL46" s="9">
        <v>9</v>
      </c>
      <c r="AM46" s="9">
        <v>10</v>
      </c>
      <c r="AN46" s="9">
        <v>11</v>
      </c>
      <c r="AO46" s="9">
        <v>12</v>
      </c>
      <c r="AP46" s="9">
        <v>13</v>
      </c>
      <c r="AQ46" s="9">
        <v>14</v>
      </c>
      <c r="AR46" s="9">
        <v>15</v>
      </c>
      <c r="AS46" s="9">
        <v>16</v>
      </c>
      <c r="AT46" s="9">
        <v>17</v>
      </c>
      <c r="AU46" s="9">
        <v>18</v>
      </c>
      <c r="AV46" s="9">
        <v>19</v>
      </c>
      <c r="AW46" s="9">
        <v>20</v>
      </c>
      <c r="AX46" s="9">
        <v>21</v>
      </c>
      <c r="AY46" s="9">
        <v>1</v>
      </c>
      <c r="AZ46" s="9">
        <v>2</v>
      </c>
      <c r="BA46" s="9">
        <v>3</v>
      </c>
      <c r="BB46" s="9">
        <v>4</v>
      </c>
      <c r="BC46" s="9">
        <v>5</v>
      </c>
      <c r="BD46" s="9">
        <v>6</v>
      </c>
      <c r="BE46" s="9">
        <v>7</v>
      </c>
      <c r="BF46" s="9">
        <v>8</v>
      </c>
      <c r="BG46" s="9">
        <v>9</v>
      </c>
      <c r="BH46" s="9">
        <v>10</v>
      </c>
      <c r="BI46" s="9">
        <v>11</v>
      </c>
      <c r="BJ46" s="9">
        <v>12</v>
      </c>
      <c r="BK46" s="9">
        <v>13</v>
      </c>
      <c r="BL46" s="9">
        <v>14</v>
      </c>
      <c r="BM46" s="9">
        <v>15</v>
      </c>
      <c r="BN46" s="9">
        <v>16</v>
      </c>
      <c r="BO46" s="9">
        <v>17</v>
      </c>
      <c r="BP46" s="9">
        <v>18</v>
      </c>
      <c r="BQ46" s="9">
        <v>19</v>
      </c>
      <c r="BR46" s="9">
        <v>20</v>
      </c>
      <c r="BS46" s="9">
        <v>21</v>
      </c>
      <c r="BT46" s="9">
        <v>9</v>
      </c>
    </row>
    <row r="47" spans="1:72" x14ac:dyDescent="0.25">
      <c r="A47" s="1" t="s">
        <v>133</v>
      </c>
      <c r="B47" s="1" t="s">
        <v>58</v>
      </c>
      <c r="C47" s="4" t="s">
        <v>12</v>
      </c>
      <c r="D47" s="102" t="s">
        <v>173</v>
      </c>
      <c r="E47" s="101" t="s">
        <v>0</v>
      </c>
      <c r="F47" s="101" t="s">
        <v>0</v>
      </c>
      <c r="G47" s="2" t="s">
        <v>0</v>
      </c>
      <c r="H47" s="2" t="s">
        <v>174</v>
      </c>
      <c r="I47" s="3" t="s">
        <v>0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v>0</v>
      </c>
      <c r="AC47" s="3">
        <v>0</v>
      </c>
      <c r="AD47" s="3" t="s">
        <v>0</v>
      </c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>
        <v>0</v>
      </c>
      <c r="AX47" s="3">
        <v>0</v>
      </c>
      <c r="AY47" s="3" t="s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>
        <v>0</v>
      </c>
      <c r="BS47" s="3">
        <v>0</v>
      </c>
      <c r="BT47" s="3"/>
    </row>
    <row r="48" spans="1:72" ht="33.75" x14ac:dyDescent="0.25">
      <c r="A48" s="1" t="s">
        <v>0</v>
      </c>
      <c r="B48" s="1" t="s">
        <v>0</v>
      </c>
      <c r="C48" s="1" t="s">
        <v>0</v>
      </c>
      <c r="D48" s="101" t="s">
        <v>0</v>
      </c>
      <c r="E48" s="101" t="s">
        <v>0</v>
      </c>
      <c r="F48" s="101" t="s">
        <v>0</v>
      </c>
      <c r="G48" s="2" t="s">
        <v>0</v>
      </c>
      <c r="H48" s="10" t="s">
        <v>13</v>
      </c>
      <c r="I48" s="11">
        <f t="shared" ref="I48:AA48" si="190">SUM(I49,I57,I59)</f>
        <v>18000</v>
      </c>
      <c r="J48" s="11">
        <f t="shared" si="190"/>
        <v>0</v>
      </c>
      <c r="K48" s="11">
        <f t="shared" si="190"/>
        <v>0</v>
      </c>
      <c r="L48" s="11">
        <f t="shared" si="190"/>
        <v>0</v>
      </c>
      <c r="M48" s="11">
        <f t="shared" si="190"/>
        <v>0</v>
      </c>
      <c r="N48" s="11">
        <f t="shared" si="190"/>
        <v>0</v>
      </c>
      <c r="O48" s="11">
        <f t="shared" ref="O48" si="191">SUM(O49,O57,O59)</f>
        <v>18000</v>
      </c>
      <c r="P48" s="11">
        <f t="shared" si="190"/>
        <v>0</v>
      </c>
      <c r="Q48" s="11">
        <f t="shared" si="190"/>
        <v>0</v>
      </c>
      <c r="R48" s="11">
        <f t="shared" si="190"/>
        <v>450</v>
      </c>
      <c r="S48" s="11">
        <f t="shared" si="190"/>
        <v>0</v>
      </c>
      <c r="T48" s="11">
        <f t="shared" si="190"/>
        <v>0</v>
      </c>
      <c r="U48" s="11">
        <f t="shared" si="190"/>
        <v>0</v>
      </c>
      <c r="V48" s="11">
        <f t="shared" si="190"/>
        <v>0</v>
      </c>
      <c r="W48" s="11">
        <f t="shared" si="190"/>
        <v>0</v>
      </c>
      <c r="X48" s="11">
        <f t="shared" si="190"/>
        <v>0</v>
      </c>
      <c r="Y48" s="11">
        <f t="shared" si="190"/>
        <v>0</v>
      </c>
      <c r="Z48" s="11">
        <f t="shared" si="190"/>
        <v>0</v>
      </c>
      <c r="AA48" s="11">
        <f t="shared" si="190"/>
        <v>0</v>
      </c>
      <c r="AB48" s="11">
        <v>450</v>
      </c>
      <c r="AC48" s="11">
        <v>17550</v>
      </c>
      <c r="AD48" s="11">
        <f t="shared" ref="AD48:AV48" si="192">SUM(AD49,AD57,AD59)</f>
        <v>0</v>
      </c>
      <c r="AE48" s="11">
        <f t="shared" si="192"/>
        <v>5172</v>
      </c>
      <c r="AF48" s="11">
        <f t="shared" si="192"/>
        <v>0</v>
      </c>
      <c r="AG48" s="11">
        <f t="shared" si="192"/>
        <v>0</v>
      </c>
      <c r="AH48" s="11">
        <f t="shared" si="192"/>
        <v>0</v>
      </c>
      <c r="AI48" s="11">
        <f t="shared" si="192"/>
        <v>0</v>
      </c>
      <c r="AJ48" s="11">
        <f t="shared" ref="AJ48" si="193">SUM(AJ49,AJ57,AJ59)</f>
        <v>5172</v>
      </c>
      <c r="AK48" s="11">
        <f t="shared" si="192"/>
        <v>0</v>
      </c>
      <c r="AL48" s="11">
        <f t="shared" si="192"/>
        <v>0</v>
      </c>
      <c r="AM48" s="11">
        <f t="shared" si="192"/>
        <v>5172</v>
      </c>
      <c r="AN48" s="11">
        <f t="shared" si="192"/>
        <v>0</v>
      </c>
      <c r="AO48" s="11">
        <f t="shared" si="192"/>
        <v>0</v>
      </c>
      <c r="AP48" s="11">
        <f t="shared" si="192"/>
        <v>0</v>
      </c>
      <c r="AQ48" s="11">
        <f t="shared" si="192"/>
        <v>0</v>
      </c>
      <c r="AR48" s="11">
        <f t="shared" si="192"/>
        <v>0</v>
      </c>
      <c r="AS48" s="11">
        <f t="shared" si="192"/>
        <v>0</v>
      </c>
      <c r="AT48" s="11">
        <f t="shared" si="192"/>
        <v>0</v>
      </c>
      <c r="AU48" s="11">
        <f t="shared" si="192"/>
        <v>0</v>
      </c>
      <c r="AV48" s="11">
        <f t="shared" si="192"/>
        <v>0</v>
      </c>
      <c r="AW48" s="11">
        <v>5172</v>
      </c>
      <c r="AX48" s="11">
        <v>0</v>
      </c>
      <c r="AY48" s="11">
        <f t="shared" ref="AY48:BQ48" si="194">SUM(AY49,AY57,AY59)</f>
        <v>0</v>
      </c>
      <c r="AZ48" s="11">
        <f t="shared" si="194"/>
        <v>4336</v>
      </c>
      <c r="BA48" s="11">
        <f t="shared" si="194"/>
        <v>0</v>
      </c>
      <c r="BB48" s="11">
        <f t="shared" si="194"/>
        <v>0</v>
      </c>
      <c r="BC48" s="11">
        <f t="shared" si="194"/>
        <v>0</v>
      </c>
      <c r="BD48" s="11">
        <f t="shared" si="194"/>
        <v>0</v>
      </c>
      <c r="BE48" s="11">
        <f t="shared" ref="BE48" si="195">SUM(BE49,BE57,BE59)</f>
        <v>4336</v>
      </c>
      <c r="BF48" s="11">
        <f t="shared" si="194"/>
        <v>0</v>
      </c>
      <c r="BG48" s="11">
        <f t="shared" si="194"/>
        <v>0</v>
      </c>
      <c r="BH48" s="11">
        <f t="shared" si="194"/>
        <v>4336</v>
      </c>
      <c r="BI48" s="11">
        <f t="shared" si="194"/>
        <v>0</v>
      </c>
      <c r="BJ48" s="11">
        <f t="shared" si="194"/>
        <v>0</v>
      </c>
      <c r="BK48" s="11">
        <f t="shared" si="194"/>
        <v>0</v>
      </c>
      <c r="BL48" s="11">
        <f t="shared" si="194"/>
        <v>0</v>
      </c>
      <c r="BM48" s="11">
        <f t="shared" si="194"/>
        <v>0</v>
      </c>
      <c r="BN48" s="11">
        <f t="shared" si="194"/>
        <v>0</v>
      </c>
      <c r="BO48" s="11">
        <f t="shared" si="194"/>
        <v>0</v>
      </c>
      <c r="BP48" s="11">
        <f t="shared" si="194"/>
        <v>0</v>
      </c>
      <c r="BQ48" s="11">
        <f t="shared" si="194"/>
        <v>0</v>
      </c>
      <c r="BR48" s="11">
        <v>4336</v>
      </c>
      <c r="BS48" s="11">
        <v>0</v>
      </c>
      <c r="BT48" s="11" t="e">
        <f>IF(#REF!=0,"-",#REF!/#REF!*100)</f>
        <v>#REF!</v>
      </c>
    </row>
    <row r="49" spans="1:72" x14ac:dyDescent="0.25">
      <c r="A49" s="4" t="s">
        <v>133</v>
      </c>
      <c r="B49" s="4" t="s">
        <v>58</v>
      </c>
      <c r="C49" s="4" t="s">
        <v>12</v>
      </c>
      <c r="D49" s="102" t="s">
        <v>173</v>
      </c>
      <c r="E49" s="101" t="s">
        <v>14</v>
      </c>
      <c r="F49" s="101" t="s">
        <v>0</v>
      </c>
      <c r="G49" s="2" t="s">
        <v>0</v>
      </c>
      <c r="H49" s="2" t="s">
        <v>15</v>
      </c>
      <c r="I49" s="12">
        <f t="shared" ref="I49:AA49" si="196">SUM(I50,I51)</f>
        <v>0</v>
      </c>
      <c r="J49" s="12">
        <f t="shared" si="196"/>
        <v>0</v>
      </c>
      <c r="K49" s="12">
        <f t="shared" si="196"/>
        <v>0</v>
      </c>
      <c r="L49" s="12">
        <f t="shared" si="196"/>
        <v>0</v>
      </c>
      <c r="M49" s="12">
        <f t="shared" si="196"/>
        <v>0</v>
      </c>
      <c r="N49" s="12">
        <f t="shared" si="196"/>
        <v>0</v>
      </c>
      <c r="O49" s="12">
        <f t="shared" ref="O49" si="197">SUM(O50,O51)</f>
        <v>0</v>
      </c>
      <c r="P49" s="12">
        <f t="shared" si="196"/>
        <v>0</v>
      </c>
      <c r="Q49" s="12">
        <f t="shared" si="196"/>
        <v>0</v>
      </c>
      <c r="R49" s="12">
        <f t="shared" si="196"/>
        <v>0</v>
      </c>
      <c r="S49" s="12">
        <f t="shared" si="196"/>
        <v>0</v>
      </c>
      <c r="T49" s="12">
        <f t="shared" si="196"/>
        <v>0</v>
      </c>
      <c r="U49" s="12">
        <f t="shared" si="196"/>
        <v>0</v>
      </c>
      <c r="V49" s="12">
        <f t="shared" si="196"/>
        <v>0</v>
      </c>
      <c r="W49" s="12">
        <f t="shared" si="196"/>
        <v>0</v>
      </c>
      <c r="X49" s="12">
        <f t="shared" si="196"/>
        <v>0</v>
      </c>
      <c r="Y49" s="12">
        <f t="shared" si="196"/>
        <v>0</v>
      </c>
      <c r="Z49" s="12">
        <f t="shared" si="196"/>
        <v>0</v>
      </c>
      <c r="AA49" s="12">
        <f t="shared" si="196"/>
        <v>0</v>
      </c>
      <c r="AB49" s="12">
        <v>0</v>
      </c>
      <c r="AC49" s="12">
        <v>0</v>
      </c>
      <c r="AD49" s="12">
        <f t="shared" ref="AD49:AV49" si="198">SUM(AD50,AD51)</f>
        <v>0</v>
      </c>
      <c r="AE49" s="12">
        <f t="shared" si="198"/>
        <v>0</v>
      </c>
      <c r="AF49" s="12">
        <f t="shared" si="198"/>
        <v>0</v>
      </c>
      <c r="AG49" s="12">
        <f t="shared" si="198"/>
        <v>0</v>
      </c>
      <c r="AH49" s="12">
        <f t="shared" si="198"/>
        <v>0</v>
      </c>
      <c r="AI49" s="12">
        <f t="shared" si="198"/>
        <v>0</v>
      </c>
      <c r="AJ49" s="12">
        <f t="shared" ref="AJ49" si="199">SUM(AJ50,AJ51)</f>
        <v>0</v>
      </c>
      <c r="AK49" s="12">
        <f t="shared" si="198"/>
        <v>0</v>
      </c>
      <c r="AL49" s="12">
        <f t="shared" si="198"/>
        <v>0</v>
      </c>
      <c r="AM49" s="12">
        <f t="shared" si="198"/>
        <v>0</v>
      </c>
      <c r="AN49" s="12">
        <f t="shared" si="198"/>
        <v>0</v>
      </c>
      <c r="AO49" s="12">
        <f t="shared" si="198"/>
        <v>0</v>
      </c>
      <c r="AP49" s="12">
        <f t="shared" si="198"/>
        <v>0</v>
      </c>
      <c r="AQ49" s="12">
        <f t="shared" si="198"/>
        <v>0</v>
      </c>
      <c r="AR49" s="12">
        <f t="shared" si="198"/>
        <v>0</v>
      </c>
      <c r="AS49" s="12">
        <f t="shared" si="198"/>
        <v>0</v>
      </c>
      <c r="AT49" s="12">
        <f t="shared" si="198"/>
        <v>0</v>
      </c>
      <c r="AU49" s="12">
        <f t="shared" si="198"/>
        <v>0</v>
      </c>
      <c r="AV49" s="12">
        <f t="shared" si="198"/>
        <v>0</v>
      </c>
      <c r="AW49" s="12">
        <v>0</v>
      </c>
      <c r="AX49" s="12">
        <v>0</v>
      </c>
      <c r="AY49" s="12">
        <f t="shared" ref="AY49:BQ49" si="200">SUM(AY50,AY51)</f>
        <v>0</v>
      </c>
      <c r="AZ49" s="12">
        <f t="shared" si="200"/>
        <v>0</v>
      </c>
      <c r="BA49" s="12">
        <f t="shared" si="200"/>
        <v>0</v>
      </c>
      <c r="BB49" s="12">
        <f t="shared" si="200"/>
        <v>0</v>
      </c>
      <c r="BC49" s="12">
        <f t="shared" si="200"/>
        <v>0</v>
      </c>
      <c r="BD49" s="12">
        <f t="shared" si="200"/>
        <v>0</v>
      </c>
      <c r="BE49" s="12">
        <f t="shared" ref="BE49" si="201">SUM(BE50,BE51)</f>
        <v>0</v>
      </c>
      <c r="BF49" s="12">
        <f t="shared" si="200"/>
        <v>0</v>
      </c>
      <c r="BG49" s="12">
        <f t="shared" si="200"/>
        <v>0</v>
      </c>
      <c r="BH49" s="12">
        <f t="shared" si="200"/>
        <v>0</v>
      </c>
      <c r="BI49" s="12">
        <f t="shared" si="200"/>
        <v>0</v>
      </c>
      <c r="BJ49" s="12">
        <f t="shared" si="200"/>
        <v>0</v>
      </c>
      <c r="BK49" s="12">
        <f t="shared" si="200"/>
        <v>0</v>
      </c>
      <c r="BL49" s="12">
        <f t="shared" si="200"/>
        <v>0</v>
      </c>
      <c r="BM49" s="12">
        <f t="shared" si="200"/>
        <v>0</v>
      </c>
      <c r="BN49" s="12">
        <f t="shared" si="200"/>
        <v>0</v>
      </c>
      <c r="BO49" s="12">
        <f t="shared" si="200"/>
        <v>0</v>
      </c>
      <c r="BP49" s="12">
        <f t="shared" si="200"/>
        <v>0</v>
      </c>
      <c r="BQ49" s="12">
        <f t="shared" si="200"/>
        <v>0</v>
      </c>
      <c r="BR49" s="12">
        <v>0</v>
      </c>
      <c r="BS49" s="12">
        <v>0</v>
      </c>
      <c r="BT49" s="12" t="e">
        <f>IF(#REF!=0,"-",#REF!/#REF!*100)</f>
        <v>#REF!</v>
      </c>
    </row>
    <row r="50" spans="1:72" x14ac:dyDescent="0.25">
      <c r="A50" s="4" t="s">
        <v>133</v>
      </c>
      <c r="B50" s="4" t="s">
        <v>58</v>
      </c>
      <c r="C50" s="4" t="s">
        <v>12</v>
      </c>
      <c r="D50" s="102" t="s">
        <v>173</v>
      </c>
      <c r="E50" s="113">
        <v>6111</v>
      </c>
      <c r="F50" s="102"/>
      <c r="G50" s="98" t="s">
        <v>1662</v>
      </c>
      <c r="H50" s="13" t="s">
        <v>16</v>
      </c>
      <c r="I50" s="14">
        <v>0</v>
      </c>
      <c r="J50" s="14"/>
      <c r="K50" s="14"/>
      <c r="L50" s="14"/>
      <c r="M50" s="14"/>
      <c r="N50" s="14"/>
      <c r="O50" s="14">
        <f t="shared" si="172"/>
        <v>0</v>
      </c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>
        <v>0</v>
      </c>
      <c r="AC50" s="14">
        <v>0</v>
      </c>
      <c r="AD50" s="14">
        <v>0</v>
      </c>
      <c r="AE50" s="14"/>
      <c r="AF50" s="14"/>
      <c r="AG50" s="14"/>
      <c r="AH50" s="14"/>
      <c r="AI50" s="14"/>
      <c r="AJ50" s="14">
        <f t="shared" si="173"/>
        <v>0</v>
      </c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>
        <v>0</v>
      </c>
      <c r="AX50" s="14">
        <v>0</v>
      </c>
      <c r="AY50" s="14">
        <v>0</v>
      </c>
      <c r="AZ50" s="14"/>
      <c r="BA50" s="14"/>
      <c r="BB50" s="14"/>
      <c r="BC50" s="14"/>
      <c r="BD50" s="14"/>
      <c r="BE50" s="14">
        <f t="shared" si="174"/>
        <v>0</v>
      </c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>
        <v>0</v>
      </c>
      <c r="BS50" s="14">
        <v>0</v>
      </c>
      <c r="BT50" s="14" t="e">
        <f>IF(#REF!=0,"-",#REF!/#REF!*100)</f>
        <v>#REF!</v>
      </c>
    </row>
    <row r="51" spans="1:72" x14ac:dyDescent="0.25">
      <c r="A51" s="1" t="s">
        <v>133</v>
      </c>
      <c r="B51" s="1" t="s">
        <v>58</v>
      </c>
      <c r="C51" s="1" t="s">
        <v>12</v>
      </c>
      <c r="D51" s="105" t="s">
        <v>173</v>
      </c>
      <c r="E51" s="105" t="s">
        <v>18</v>
      </c>
      <c r="F51" s="102" t="s">
        <v>0</v>
      </c>
      <c r="G51" s="13" t="s">
        <v>0</v>
      </c>
      <c r="H51" s="2" t="s">
        <v>19</v>
      </c>
      <c r="I51" s="12">
        <f t="shared" ref="I51:AA51" si="202">SUM(I52:I56)</f>
        <v>0</v>
      </c>
      <c r="J51" s="12">
        <f t="shared" si="202"/>
        <v>0</v>
      </c>
      <c r="K51" s="12">
        <f t="shared" si="202"/>
        <v>0</v>
      </c>
      <c r="L51" s="12">
        <f t="shared" si="202"/>
        <v>0</v>
      </c>
      <c r="M51" s="12">
        <f t="shared" si="202"/>
        <v>0</v>
      </c>
      <c r="N51" s="12">
        <f t="shared" si="202"/>
        <v>0</v>
      </c>
      <c r="O51" s="12">
        <f t="shared" si="202"/>
        <v>0</v>
      </c>
      <c r="P51" s="12">
        <f t="shared" si="202"/>
        <v>0</v>
      </c>
      <c r="Q51" s="12">
        <f t="shared" si="202"/>
        <v>0</v>
      </c>
      <c r="R51" s="12">
        <f t="shared" si="202"/>
        <v>0</v>
      </c>
      <c r="S51" s="12">
        <f t="shared" si="202"/>
        <v>0</v>
      </c>
      <c r="T51" s="12">
        <f t="shared" si="202"/>
        <v>0</v>
      </c>
      <c r="U51" s="12">
        <f t="shared" si="202"/>
        <v>0</v>
      </c>
      <c r="V51" s="12">
        <f t="shared" si="202"/>
        <v>0</v>
      </c>
      <c r="W51" s="12">
        <f t="shared" si="202"/>
        <v>0</v>
      </c>
      <c r="X51" s="12">
        <f t="shared" si="202"/>
        <v>0</v>
      </c>
      <c r="Y51" s="12">
        <f t="shared" si="202"/>
        <v>0</v>
      </c>
      <c r="Z51" s="12">
        <f t="shared" si="202"/>
        <v>0</v>
      </c>
      <c r="AA51" s="12">
        <f t="shared" si="202"/>
        <v>0</v>
      </c>
      <c r="AB51" s="12">
        <v>0</v>
      </c>
      <c r="AC51" s="12">
        <v>0</v>
      </c>
      <c r="AD51" s="12">
        <f t="shared" ref="AD51:AV51" si="203">SUM(AD52:AD56)</f>
        <v>0</v>
      </c>
      <c r="AE51" s="12">
        <f t="shared" si="203"/>
        <v>0</v>
      </c>
      <c r="AF51" s="12">
        <f t="shared" si="203"/>
        <v>0</v>
      </c>
      <c r="AG51" s="12">
        <f t="shared" si="203"/>
        <v>0</v>
      </c>
      <c r="AH51" s="12">
        <f t="shared" si="203"/>
        <v>0</v>
      </c>
      <c r="AI51" s="12">
        <f t="shared" si="203"/>
        <v>0</v>
      </c>
      <c r="AJ51" s="12">
        <f t="shared" si="203"/>
        <v>0</v>
      </c>
      <c r="AK51" s="12">
        <f t="shared" si="203"/>
        <v>0</v>
      </c>
      <c r="AL51" s="12">
        <f t="shared" si="203"/>
        <v>0</v>
      </c>
      <c r="AM51" s="12">
        <f t="shared" si="203"/>
        <v>0</v>
      </c>
      <c r="AN51" s="12">
        <f t="shared" si="203"/>
        <v>0</v>
      </c>
      <c r="AO51" s="12">
        <f t="shared" si="203"/>
        <v>0</v>
      </c>
      <c r="AP51" s="12">
        <f t="shared" si="203"/>
        <v>0</v>
      </c>
      <c r="AQ51" s="12">
        <f t="shared" si="203"/>
        <v>0</v>
      </c>
      <c r="AR51" s="12">
        <f t="shared" si="203"/>
        <v>0</v>
      </c>
      <c r="AS51" s="12">
        <f t="shared" si="203"/>
        <v>0</v>
      </c>
      <c r="AT51" s="12">
        <f t="shared" si="203"/>
        <v>0</v>
      </c>
      <c r="AU51" s="12">
        <f t="shared" si="203"/>
        <v>0</v>
      </c>
      <c r="AV51" s="12">
        <f t="shared" si="203"/>
        <v>0</v>
      </c>
      <c r="AW51" s="12">
        <v>0</v>
      </c>
      <c r="AX51" s="12">
        <v>0</v>
      </c>
      <c r="AY51" s="12">
        <f t="shared" ref="AY51:BQ51" si="204">SUM(AY52:AY56)</f>
        <v>0</v>
      </c>
      <c r="AZ51" s="12">
        <f t="shared" si="204"/>
        <v>0</v>
      </c>
      <c r="BA51" s="12">
        <f t="shared" si="204"/>
        <v>0</v>
      </c>
      <c r="BB51" s="12">
        <f t="shared" si="204"/>
        <v>0</v>
      </c>
      <c r="BC51" s="12">
        <f t="shared" si="204"/>
        <v>0</v>
      </c>
      <c r="BD51" s="12">
        <f t="shared" si="204"/>
        <v>0</v>
      </c>
      <c r="BE51" s="12">
        <f t="shared" si="204"/>
        <v>0</v>
      </c>
      <c r="BF51" s="12">
        <f t="shared" si="204"/>
        <v>0</v>
      </c>
      <c r="BG51" s="12">
        <f t="shared" si="204"/>
        <v>0</v>
      </c>
      <c r="BH51" s="12">
        <f t="shared" si="204"/>
        <v>0</v>
      </c>
      <c r="BI51" s="12">
        <f t="shared" si="204"/>
        <v>0</v>
      </c>
      <c r="BJ51" s="12">
        <f t="shared" si="204"/>
        <v>0</v>
      </c>
      <c r="BK51" s="12">
        <f t="shared" si="204"/>
        <v>0</v>
      </c>
      <c r="BL51" s="12">
        <f t="shared" si="204"/>
        <v>0</v>
      </c>
      <c r="BM51" s="12">
        <f t="shared" si="204"/>
        <v>0</v>
      </c>
      <c r="BN51" s="12">
        <f t="shared" si="204"/>
        <v>0</v>
      </c>
      <c r="BO51" s="12">
        <f t="shared" si="204"/>
        <v>0</v>
      </c>
      <c r="BP51" s="12">
        <f t="shared" si="204"/>
        <v>0</v>
      </c>
      <c r="BQ51" s="12">
        <f t="shared" si="204"/>
        <v>0</v>
      </c>
      <c r="BR51" s="12">
        <v>0</v>
      </c>
      <c r="BS51" s="12">
        <v>0</v>
      </c>
      <c r="BT51" s="12" t="e">
        <f>IF(#REF!=0,"-",#REF!/#REF!*100)</f>
        <v>#REF!</v>
      </c>
    </row>
    <row r="52" spans="1:72" ht="22.5" x14ac:dyDescent="0.25">
      <c r="A52" s="4" t="s">
        <v>133</v>
      </c>
      <c r="B52" s="4" t="s">
        <v>58</v>
      </c>
      <c r="C52" s="4" t="s">
        <v>12</v>
      </c>
      <c r="D52" s="102" t="s">
        <v>173</v>
      </c>
      <c r="E52" s="113">
        <v>6112</v>
      </c>
      <c r="F52" s="102" t="s">
        <v>175</v>
      </c>
      <c r="G52" s="98" t="s">
        <v>1662</v>
      </c>
      <c r="H52" s="13" t="s">
        <v>57</v>
      </c>
      <c r="I52" s="14">
        <v>0</v>
      </c>
      <c r="J52" s="14"/>
      <c r="K52" s="14"/>
      <c r="L52" s="14"/>
      <c r="M52" s="14"/>
      <c r="N52" s="14"/>
      <c r="O52" s="14">
        <f t="shared" si="172"/>
        <v>0</v>
      </c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>
        <v>0</v>
      </c>
      <c r="AC52" s="14">
        <v>0</v>
      </c>
      <c r="AD52" s="14">
        <v>0</v>
      </c>
      <c r="AE52" s="14"/>
      <c r="AF52" s="14"/>
      <c r="AG52" s="14"/>
      <c r="AH52" s="14"/>
      <c r="AI52" s="14"/>
      <c r="AJ52" s="14">
        <f t="shared" si="173"/>
        <v>0</v>
      </c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>
        <v>0</v>
      </c>
      <c r="AX52" s="14">
        <v>0</v>
      </c>
      <c r="AY52" s="14">
        <v>0</v>
      </c>
      <c r="AZ52" s="14"/>
      <c r="BA52" s="14"/>
      <c r="BB52" s="14"/>
      <c r="BC52" s="14"/>
      <c r="BD52" s="14"/>
      <c r="BE52" s="14">
        <f t="shared" si="174"/>
        <v>0</v>
      </c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>
        <v>0</v>
      </c>
      <c r="BS52" s="14">
        <v>0</v>
      </c>
      <c r="BT52" s="14" t="e">
        <f>IF(#REF!=0,"-",#REF!/#REF!*100)</f>
        <v>#REF!</v>
      </c>
    </row>
    <row r="53" spans="1:72" x14ac:dyDescent="0.25">
      <c r="A53" s="4" t="s">
        <v>133</v>
      </c>
      <c r="B53" s="4" t="s">
        <v>58</v>
      </c>
      <c r="C53" s="4" t="s">
        <v>12</v>
      </c>
      <c r="D53" s="102" t="s">
        <v>173</v>
      </c>
      <c r="E53" s="113">
        <v>6112</v>
      </c>
      <c r="F53" s="102" t="s">
        <v>176</v>
      </c>
      <c r="G53" s="98" t="s">
        <v>1662</v>
      </c>
      <c r="H53" s="13" t="s">
        <v>22</v>
      </c>
      <c r="I53" s="14">
        <v>0</v>
      </c>
      <c r="J53" s="14"/>
      <c r="K53" s="14"/>
      <c r="L53" s="14"/>
      <c r="M53" s="14"/>
      <c r="N53" s="14"/>
      <c r="O53" s="14">
        <f t="shared" si="172"/>
        <v>0</v>
      </c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>
        <v>0</v>
      </c>
      <c r="AC53" s="14">
        <v>0</v>
      </c>
      <c r="AD53" s="14">
        <v>0</v>
      </c>
      <c r="AE53" s="14"/>
      <c r="AF53" s="14"/>
      <c r="AG53" s="14"/>
      <c r="AH53" s="14"/>
      <c r="AI53" s="14"/>
      <c r="AJ53" s="14">
        <f t="shared" si="173"/>
        <v>0</v>
      </c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>
        <v>0</v>
      </c>
      <c r="AX53" s="14">
        <v>0</v>
      </c>
      <c r="AY53" s="14">
        <v>0</v>
      </c>
      <c r="AZ53" s="14"/>
      <c r="BA53" s="14"/>
      <c r="BB53" s="14"/>
      <c r="BC53" s="14"/>
      <c r="BD53" s="14"/>
      <c r="BE53" s="14">
        <f t="shared" si="174"/>
        <v>0</v>
      </c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>
        <v>0</v>
      </c>
      <c r="BS53" s="14">
        <v>0</v>
      </c>
      <c r="BT53" s="14" t="e">
        <f>IF(#REF!=0,"-",#REF!/#REF!*100)</f>
        <v>#REF!</v>
      </c>
    </row>
    <row r="54" spans="1:72" x14ac:dyDescent="0.25">
      <c r="A54" s="4" t="s">
        <v>133</v>
      </c>
      <c r="B54" s="4" t="s">
        <v>58</v>
      </c>
      <c r="C54" s="4" t="s">
        <v>12</v>
      </c>
      <c r="D54" s="102" t="s">
        <v>173</v>
      </c>
      <c r="E54" s="113">
        <v>6112</v>
      </c>
      <c r="F54" s="102" t="s">
        <v>177</v>
      </c>
      <c r="G54" s="98" t="s">
        <v>1662</v>
      </c>
      <c r="H54" s="13" t="s">
        <v>23</v>
      </c>
      <c r="I54" s="14">
        <v>0</v>
      </c>
      <c r="J54" s="14"/>
      <c r="K54" s="14"/>
      <c r="L54" s="14"/>
      <c r="M54" s="14"/>
      <c r="N54" s="14"/>
      <c r="O54" s="14">
        <f t="shared" si="172"/>
        <v>0</v>
      </c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>
        <v>0</v>
      </c>
      <c r="AC54" s="14">
        <v>0</v>
      </c>
      <c r="AD54" s="14">
        <v>0</v>
      </c>
      <c r="AE54" s="14"/>
      <c r="AF54" s="14"/>
      <c r="AG54" s="14"/>
      <c r="AH54" s="14"/>
      <c r="AI54" s="14"/>
      <c r="AJ54" s="14">
        <f t="shared" si="173"/>
        <v>0</v>
      </c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>
        <v>0</v>
      </c>
      <c r="AX54" s="14">
        <v>0</v>
      </c>
      <c r="AY54" s="14">
        <v>0</v>
      </c>
      <c r="AZ54" s="14"/>
      <c r="BA54" s="14"/>
      <c r="BB54" s="14"/>
      <c r="BC54" s="14"/>
      <c r="BD54" s="14"/>
      <c r="BE54" s="14">
        <f t="shared" si="174"/>
        <v>0</v>
      </c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>
        <v>0</v>
      </c>
      <c r="BS54" s="14">
        <v>0</v>
      </c>
      <c r="BT54" s="14" t="e">
        <f>IF(#REF!=0,"-",#REF!/#REF!*100)</f>
        <v>#REF!</v>
      </c>
    </row>
    <row r="55" spans="1:72" x14ac:dyDescent="0.25">
      <c r="A55" s="4" t="s">
        <v>133</v>
      </c>
      <c r="B55" s="4" t="s">
        <v>58</v>
      </c>
      <c r="C55" s="4" t="s">
        <v>12</v>
      </c>
      <c r="D55" s="102" t="s">
        <v>173</v>
      </c>
      <c r="E55" s="113">
        <v>6112</v>
      </c>
      <c r="F55" s="102" t="s">
        <v>178</v>
      </c>
      <c r="G55" s="98" t="s">
        <v>1662</v>
      </c>
      <c r="H55" s="13" t="s">
        <v>21</v>
      </c>
      <c r="I55" s="14">
        <v>0</v>
      </c>
      <c r="J55" s="14"/>
      <c r="K55" s="14"/>
      <c r="L55" s="14"/>
      <c r="M55" s="14"/>
      <c r="N55" s="14"/>
      <c r="O55" s="14">
        <f t="shared" si="172"/>
        <v>0</v>
      </c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>
        <v>0</v>
      </c>
      <c r="AC55" s="14">
        <v>0</v>
      </c>
      <c r="AD55" s="14">
        <v>0</v>
      </c>
      <c r="AE55" s="14"/>
      <c r="AF55" s="14"/>
      <c r="AG55" s="14"/>
      <c r="AH55" s="14"/>
      <c r="AI55" s="14"/>
      <c r="AJ55" s="14">
        <f t="shared" si="173"/>
        <v>0</v>
      </c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>
        <v>0</v>
      </c>
      <c r="AX55" s="14">
        <v>0</v>
      </c>
      <c r="AY55" s="14">
        <v>0</v>
      </c>
      <c r="AZ55" s="14"/>
      <c r="BA55" s="14"/>
      <c r="BB55" s="14"/>
      <c r="BC55" s="14"/>
      <c r="BD55" s="14"/>
      <c r="BE55" s="14">
        <f t="shared" si="174"/>
        <v>0</v>
      </c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>
        <v>0</v>
      </c>
      <c r="BS55" s="14">
        <v>0</v>
      </c>
      <c r="BT55" s="14" t="e">
        <f>IF(#REF!=0,"-",#REF!/#REF!*100)</f>
        <v>#REF!</v>
      </c>
    </row>
    <row r="56" spans="1:72" x14ac:dyDescent="0.25">
      <c r="A56" s="4" t="s">
        <v>133</v>
      </c>
      <c r="B56" s="4" t="s">
        <v>58</v>
      </c>
      <c r="C56" s="4" t="s">
        <v>12</v>
      </c>
      <c r="D56" s="102" t="s">
        <v>173</v>
      </c>
      <c r="E56" s="113">
        <v>6112</v>
      </c>
      <c r="F56" s="102" t="s">
        <v>179</v>
      </c>
      <c r="G56" s="98" t="s">
        <v>1662</v>
      </c>
      <c r="H56" s="13" t="s">
        <v>24</v>
      </c>
      <c r="I56" s="14">
        <v>0</v>
      </c>
      <c r="J56" s="14"/>
      <c r="K56" s="14"/>
      <c r="L56" s="14"/>
      <c r="M56" s="14"/>
      <c r="N56" s="14"/>
      <c r="O56" s="14">
        <f t="shared" si="172"/>
        <v>0</v>
      </c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>
        <v>0</v>
      </c>
      <c r="AC56" s="14">
        <v>0</v>
      </c>
      <c r="AD56" s="14">
        <v>0</v>
      </c>
      <c r="AE56" s="14"/>
      <c r="AF56" s="14"/>
      <c r="AG56" s="14"/>
      <c r="AH56" s="14"/>
      <c r="AI56" s="14"/>
      <c r="AJ56" s="14">
        <f t="shared" si="173"/>
        <v>0</v>
      </c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>
        <v>0</v>
      </c>
      <c r="AX56" s="14">
        <v>0</v>
      </c>
      <c r="AY56" s="14">
        <v>0</v>
      </c>
      <c r="AZ56" s="14"/>
      <c r="BA56" s="14"/>
      <c r="BB56" s="14"/>
      <c r="BC56" s="14"/>
      <c r="BD56" s="14"/>
      <c r="BE56" s="14">
        <f t="shared" si="174"/>
        <v>0</v>
      </c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>
        <v>0</v>
      </c>
      <c r="BS56" s="14">
        <v>0</v>
      </c>
      <c r="BT56" s="14" t="e">
        <f>IF(#REF!=0,"-",#REF!/#REF!*100)</f>
        <v>#REF!</v>
      </c>
    </row>
    <row r="57" spans="1:72" ht="22.5" x14ac:dyDescent="0.25">
      <c r="A57" s="4" t="s">
        <v>133</v>
      </c>
      <c r="B57" s="4" t="s">
        <v>58</v>
      </c>
      <c r="C57" s="4" t="s">
        <v>12</v>
      </c>
      <c r="D57" s="102" t="s">
        <v>173</v>
      </c>
      <c r="E57" s="101" t="s">
        <v>25</v>
      </c>
      <c r="F57" s="101" t="s">
        <v>0</v>
      </c>
      <c r="G57" s="2" t="s">
        <v>0</v>
      </c>
      <c r="H57" s="2" t="s">
        <v>26</v>
      </c>
      <c r="I57" s="12">
        <f t="shared" ref="I57:AA57" si="205">SUM(I58)</f>
        <v>0</v>
      </c>
      <c r="J57" s="12">
        <f t="shared" si="205"/>
        <v>0</v>
      </c>
      <c r="K57" s="12">
        <f t="shared" si="205"/>
        <v>0</v>
      </c>
      <c r="L57" s="12">
        <f t="shared" si="205"/>
        <v>0</v>
      </c>
      <c r="M57" s="12">
        <f t="shared" si="205"/>
        <v>0</v>
      </c>
      <c r="N57" s="12">
        <f t="shared" si="205"/>
        <v>0</v>
      </c>
      <c r="O57" s="12">
        <f t="shared" si="205"/>
        <v>0</v>
      </c>
      <c r="P57" s="12">
        <f t="shared" si="205"/>
        <v>0</v>
      </c>
      <c r="Q57" s="12">
        <f t="shared" si="205"/>
        <v>0</v>
      </c>
      <c r="R57" s="12">
        <f t="shared" si="205"/>
        <v>0</v>
      </c>
      <c r="S57" s="12">
        <f t="shared" si="205"/>
        <v>0</v>
      </c>
      <c r="T57" s="12">
        <f t="shared" si="205"/>
        <v>0</v>
      </c>
      <c r="U57" s="12">
        <f t="shared" si="205"/>
        <v>0</v>
      </c>
      <c r="V57" s="12">
        <f t="shared" si="205"/>
        <v>0</v>
      </c>
      <c r="W57" s="12">
        <f t="shared" si="205"/>
        <v>0</v>
      </c>
      <c r="X57" s="12">
        <f t="shared" si="205"/>
        <v>0</v>
      </c>
      <c r="Y57" s="12">
        <f t="shared" si="205"/>
        <v>0</v>
      </c>
      <c r="Z57" s="12">
        <f t="shared" si="205"/>
        <v>0</v>
      </c>
      <c r="AA57" s="12">
        <f t="shared" si="205"/>
        <v>0</v>
      </c>
      <c r="AB57" s="12">
        <v>0</v>
      </c>
      <c r="AC57" s="12">
        <v>0</v>
      </c>
      <c r="AD57" s="12">
        <f t="shared" ref="AD57:AV57" si="206">SUM(AD58)</f>
        <v>0</v>
      </c>
      <c r="AE57" s="12">
        <f t="shared" si="206"/>
        <v>0</v>
      </c>
      <c r="AF57" s="12">
        <f t="shared" si="206"/>
        <v>0</v>
      </c>
      <c r="AG57" s="12">
        <f t="shared" si="206"/>
        <v>0</v>
      </c>
      <c r="AH57" s="12">
        <f t="shared" si="206"/>
        <v>0</v>
      </c>
      <c r="AI57" s="12">
        <f t="shared" si="206"/>
        <v>0</v>
      </c>
      <c r="AJ57" s="12">
        <f t="shared" si="206"/>
        <v>0</v>
      </c>
      <c r="AK57" s="12">
        <f t="shared" si="206"/>
        <v>0</v>
      </c>
      <c r="AL57" s="12">
        <f t="shared" si="206"/>
        <v>0</v>
      </c>
      <c r="AM57" s="12">
        <f t="shared" si="206"/>
        <v>0</v>
      </c>
      <c r="AN57" s="12">
        <f t="shared" si="206"/>
        <v>0</v>
      </c>
      <c r="AO57" s="12">
        <f t="shared" si="206"/>
        <v>0</v>
      </c>
      <c r="AP57" s="12">
        <f t="shared" si="206"/>
        <v>0</v>
      </c>
      <c r="AQ57" s="12">
        <f t="shared" si="206"/>
        <v>0</v>
      </c>
      <c r="AR57" s="12">
        <f t="shared" si="206"/>
        <v>0</v>
      </c>
      <c r="AS57" s="12">
        <f t="shared" si="206"/>
        <v>0</v>
      </c>
      <c r="AT57" s="12">
        <f t="shared" si="206"/>
        <v>0</v>
      </c>
      <c r="AU57" s="12">
        <f t="shared" si="206"/>
        <v>0</v>
      </c>
      <c r="AV57" s="12">
        <f t="shared" si="206"/>
        <v>0</v>
      </c>
      <c r="AW57" s="12">
        <v>0</v>
      </c>
      <c r="AX57" s="12">
        <v>0</v>
      </c>
      <c r="AY57" s="12">
        <f t="shared" ref="AY57:BQ57" si="207">SUM(AY58)</f>
        <v>0</v>
      </c>
      <c r="AZ57" s="12">
        <f t="shared" si="207"/>
        <v>0</v>
      </c>
      <c r="BA57" s="12">
        <f t="shared" si="207"/>
        <v>0</v>
      </c>
      <c r="BB57" s="12">
        <f t="shared" si="207"/>
        <v>0</v>
      </c>
      <c r="BC57" s="12">
        <f t="shared" si="207"/>
        <v>0</v>
      </c>
      <c r="BD57" s="12">
        <f t="shared" si="207"/>
        <v>0</v>
      </c>
      <c r="BE57" s="12">
        <f t="shared" si="207"/>
        <v>0</v>
      </c>
      <c r="BF57" s="12">
        <f t="shared" si="207"/>
        <v>0</v>
      </c>
      <c r="BG57" s="12">
        <f t="shared" si="207"/>
        <v>0</v>
      </c>
      <c r="BH57" s="12">
        <f t="shared" si="207"/>
        <v>0</v>
      </c>
      <c r="BI57" s="12">
        <f t="shared" si="207"/>
        <v>0</v>
      </c>
      <c r="BJ57" s="12">
        <f t="shared" si="207"/>
        <v>0</v>
      </c>
      <c r="BK57" s="12">
        <f t="shared" si="207"/>
        <v>0</v>
      </c>
      <c r="BL57" s="12">
        <f t="shared" si="207"/>
        <v>0</v>
      </c>
      <c r="BM57" s="12">
        <f t="shared" si="207"/>
        <v>0</v>
      </c>
      <c r="BN57" s="12">
        <f t="shared" si="207"/>
        <v>0</v>
      </c>
      <c r="BO57" s="12">
        <f t="shared" si="207"/>
        <v>0</v>
      </c>
      <c r="BP57" s="12">
        <f t="shared" si="207"/>
        <v>0</v>
      </c>
      <c r="BQ57" s="12">
        <f t="shared" si="207"/>
        <v>0</v>
      </c>
      <c r="BR57" s="12">
        <v>0</v>
      </c>
      <c r="BS57" s="12">
        <v>0</v>
      </c>
      <c r="BT57" s="12" t="e">
        <f>IF(#REF!=0,"-",#REF!/#REF!*100)</f>
        <v>#REF!</v>
      </c>
    </row>
    <row r="58" spans="1:72" x14ac:dyDescent="0.25">
      <c r="A58" s="4" t="s">
        <v>133</v>
      </c>
      <c r="B58" s="4" t="s">
        <v>58</v>
      </c>
      <c r="C58" s="4" t="s">
        <v>12</v>
      </c>
      <c r="D58" s="102" t="s">
        <v>173</v>
      </c>
      <c r="E58" s="113">
        <v>6121</v>
      </c>
      <c r="F58" s="102"/>
      <c r="G58" s="98" t="s">
        <v>1662</v>
      </c>
      <c r="H58" s="13" t="s">
        <v>27</v>
      </c>
      <c r="I58" s="14">
        <v>0</v>
      </c>
      <c r="J58" s="14"/>
      <c r="K58" s="14"/>
      <c r="L58" s="14"/>
      <c r="M58" s="14"/>
      <c r="N58" s="14"/>
      <c r="O58" s="14">
        <f t="shared" si="172"/>
        <v>0</v>
      </c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>
        <v>0</v>
      </c>
      <c r="AC58" s="14">
        <v>0</v>
      </c>
      <c r="AD58" s="14">
        <v>0</v>
      </c>
      <c r="AE58" s="14"/>
      <c r="AF58" s="14"/>
      <c r="AG58" s="14"/>
      <c r="AH58" s="14"/>
      <c r="AI58" s="14"/>
      <c r="AJ58" s="14">
        <f t="shared" si="173"/>
        <v>0</v>
      </c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>
        <v>0</v>
      </c>
      <c r="AX58" s="14">
        <v>0</v>
      </c>
      <c r="AY58" s="14">
        <v>0</v>
      </c>
      <c r="AZ58" s="14"/>
      <c r="BA58" s="14"/>
      <c r="BB58" s="14"/>
      <c r="BC58" s="14"/>
      <c r="BD58" s="14"/>
      <c r="BE58" s="14">
        <f t="shared" si="174"/>
        <v>0</v>
      </c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>
        <v>0</v>
      </c>
      <c r="BS58" s="14">
        <v>0</v>
      </c>
      <c r="BT58" s="14" t="e">
        <f>IF(#REF!=0,"-",#REF!/#REF!*100)</f>
        <v>#REF!</v>
      </c>
    </row>
    <row r="59" spans="1:72" ht="22.5" x14ac:dyDescent="0.25">
      <c r="A59" s="4" t="s">
        <v>133</v>
      </c>
      <c r="B59" s="4" t="s">
        <v>58</v>
      </c>
      <c r="C59" s="4" t="s">
        <v>12</v>
      </c>
      <c r="D59" s="102" t="s">
        <v>173</v>
      </c>
      <c r="E59" s="101" t="s">
        <v>29</v>
      </c>
      <c r="F59" s="101" t="s">
        <v>0</v>
      </c>
      <c r="G59" s="2" t="s">
        <v>0</v>
      </c>
      <c r="H59" s="2" t="s">
        <v>30</v>
      </c>
      <c r="I59" s="12">
        <f t="shared" ref="I59:AA59" si="208">SUM(I60:I67)</f>
        <v>18000</v>
      </c>
      <c r="J59" s="12">
        <f t="shared" si="208"/>
        <v>0</v>
      </c>
      <c r="K59" s="12">
        <f t="shared" si="208"/>
        <v>0</v>
      </c>
      <c r="L59" s="12">
        <f t="shared" si="208"/>
        <v>0</v>
      </c>
      <c r="M59" s="12">
        <f t="shared" si="208"/>
        <v>0</v>
      </c>
      <c r="N59" s="12">
        <f t="shared" si="208"/>
        <v>0</v>
      </c>
      <c r="O59" s="12">
        <f t="shared" si="208"/>
        <v>18000</v>
      </c>
      <c r="P59" s="12">
        <f t="shared" si="208"/>
        <v>0</v>
      </c>
      <c r="Q59" s="12">
        <f t="shared" si="208"/>
        <v>0</v>
      </c>
      <c r="R59" s="12">
        <f t="shared" si="208"/>
        <v>450</v>
      </c>
      <c r="S59" s="12">
        <f t="shared" si="208"/>
        <v>0</v>
      </c>
      <c r="T59" s="12">
        <f t="shared" si="208"/>
        <v>0</v>
      </c>
      <c r="U59" s="12">
        <f t="shared" si="208"/>
        <v>0</v>
      </c>
      <c r="V59" s="12">
        <f t="shared" si="208"/>
        <v>0</v>
      </c>
      <c r="W59" s="12">
        <f t="shared" si="208"/>
        <v>0</v>
      </c>
      <c r="X59" s="12">
        <f t="shared" si="208"/>
        <v>0</v>
      </c>
      <c r="Y59" s="12">
        <f t="shared" si="208"/>
        <v>0</v>
      </c>
      <c r="Z59" s="12">
        <f t="shared" si="208"/>
        <v>0</v>
      </c>
      <c r="AA59" s="12">
        <f t="shared" si="208"/>
        <v>0</v>
      </c>
      <c r="AB59" s="12">
        <v>450</v>
      </c>
      <c r="AC59" s="12">
        <v>17550</v>
      </c>
      <c r="AD59" s="12">
        <f t="shared" ref="AD59:AV59" si="209">SUM(AD60:AD67)</f>
        <v>0</v>
      </c>
      <c r="AE59" s="12">
        <f t="shared" si="209"/>
        <v>5172</v>
      </c>
      <c r="AF59" s="12">
        <f t="shared" si="209"/>
        <v>0</v>
      </c>
      <c r="AG59" s="12">
        <f t="shared" si="209"/>
        <v>0</v>
      </c>
      <c r="AH59" s="12">
        <f t="shared" si="209"/>
        <v>0</v>
      </c>
      <c r="AI59" s="12">
        <f t="shared" si="209"/>
        <v>0</v>
      </c>
      <c r="AJ59" s="12">
        <f t="shared" si="209"/>
        <v>5172</v>
      </c>
      <c r="AK59" s="12">
        <f t="shared" si="209"/>
        <v>0</v>
      </c>
      <c r="AL59" s="12">
        <f t="shared" si="209"/>
        <v>0</v>
      </c>
      <c r="AM59" s="12">
        <f t="shared" si="209"/>
        <v>5172</v>
      </c>
      <c r="AN59" s="12">
        <f t="shared" si="209"/>
        <v>0</v>
      </c>
      <c r="AO59" s="12">
        <f t="shared" si="209"/>
        <v>0</v>
      </c>
      <c r="AP59" s="12">
        <f t="shared" si="209"/>
        <v>0</v>
      </c>
      <c r="AQ59" s="12">
        <f t="shared" si="209"/>
        <v>0</v>
      </c>
      <c r="AR59" s="12">
        <f t="shared" si="209"/>
        <v>0</v>
      </c>
      <c r="AS59" s="12">
        <f t="shared" si="209"/>
        <v>0</v>
      </c>
      <c r="AT59" s="12">
        <f t="shared" si="209"/>
        <v>0</v>
      </c>
      <c r="AU59" s="12">
        <f t="shared" si="209"/>
        <v>0</v>
      </c>
      <c r="AV59" s="12">
        <f t="shared" si="209"/>
        <v>0</v>
      </c>
      <c r="AW59" s="12">
        <v>5172</v>
      </c>
      <c r="AX59" s="12">
        <v>0</v>
      </c>
      <c r="AY59" s="12">
        <f t="shared" ref="AY59:BQ59" si="210">SUM(AY60:AY67)</f>
        <v>0</v>
      </c>
      <c r="AZ59" s="12">
        <f t="shared" si="210"/>
        <v>4336</v>
      </c>
      <c r="BA59" s="12">
        <f t="shared" si="210"/>
        <v>0</v>
      </c>
      <c r="BB59" s="12">
        <f t="shared" si="210"/>
        <v>0</v>
      </c>
      <c r="BC59" s="12">
        <f t="shared" si="210"/>
        <v>0</v>
      </c>
      <c r="BD59" s="12">
        <f t="shared" si="210"/>
        <v>0</v>
      </c>
      <c r="BE59" s="12">
        <f t="shared" si="210"/>
        <v>4336</v>
      </c>
      <c r="BF59" s="12">
        <f t="shared" si="210"/>
        <v>0</v>
      </c>
      <c r="BG59" s="12">
        <f t="shared" si="210"/>
        <v>0</v>
      </c>
      <c r="BH59" s="12">
        <f t="shared" si="210"/>
        <v>4336</v>
      </c>
      <c r="BI59" s="12">
        <f t="shared" si="210"/>
        <v>0</v>
      </c>
      <c r="BJ59" s="12">
        <f t="shared" si="210"/>
        <v>0</v>
      </c>
      <c r="BK59" s="12">
        <f t="shared" si="210"/>
        <v>0</v>
      </c>
      <c r="BL59" s="12">
        <f t="shared" si="210"/>
        <v>0</v>
      </c>
      <c r="BM59" s="12">
        <f t="shared" si="210"/>
        <v>0</v>
      </c>
      <c r="BN59" s="12">
        <f t="shared" si="210"/>
        <v>0</v>
      </c>
      <c r="BO59" s="12">
        <f t="shared" si="210"/>
        <v>0</v>
      </c>
      <c r="BP59" s="12">
        <f t="shared" si="210"/>
        <v>0</v>
      </c>
      <c r="BQ59" s="12">
        <f t="shared" si="210"/>
        <v>0</v>
      </c>
      <c r="BR59" s="12">
        <v>4336</v>
      </c>
      <c r="BS59" s="12">
        <v>0</v>
      </c>
      <c r="BT59" s="12" t="e">
        <f>IF(#REF!=0,"-",#REF!/#REF!*100)</f>
        <v>#REF!</v>
      </c>
    </row>
    <row r="60" spans="1:72" x14ac:dyDescent="0.25">
      <c r="A60" s="4" t="s">
        <v>133</v>
      </c>
      <c r="B60" s="4" t="s">
        <v>58</v>
      </c>
      <c r="C60" s="4" t="s">
        <v>12</v>
      </c>
      <c r="D60" s="102" t="s">
        <v>173</v>
      </c>
      <c r="E60" s="113">
        <v>6131</v>
      </c>
      <c r="F60" s="102"/>
      <c r="G60" s="98" t="s">
        <v>1662</v>
      </c>
      <c r="H60" s="13" t="s">
        <v>32</v>
      </c>
      <c r="I60" s="14">
        <v>7000</v>
      </c>
      <c r="J60" s="14"/>
      <c r="K60" s="14"/>
      <c r="L60" s="14"/>
      <c r="M60" s="14"/>
      <c r="N60" s="14"/>
      <c r="O60" s="14">
        <f t="shared" si="172"/>
        <v>7000</v>
      </c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>
        <v>0</v>
      </c>
      <c r="AC60" s="14">
        <v>7000</v>
      </c>
      <c r="AD60" s="14">
        <v>0</v>
      </c>
      <c r="AE60" s="14"/>
      <c r="AF60" s="14"/>
      <c r="AG60" s="14"/>
      <c r="AH60" s="14"/>
      <c r="AI60" s="14"/>
      <c r="AJ60" s="14">
        <f t="shared" si="173"/>
        <v>0</v>
      </c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>
        <v>0</v>
      </c>
      <c r="AX60" s="14">
        <v>0</v>
      </c>
      <c r="AY60" s="14">
        <v>0</v>
      </c>
      <c r="AZ60" s="14"/>
      <c r="BA60" s="14"/>
      <c r="BB60" s="14"/>
      <c r="BC60" s="14"/>
      <c r="BD60" s="14"/>
      <c r="BE60" s="14">
        <f t="shared" si="174"/>
        <v>0</v>
      </c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>
        <v>0</v>
      </c>
      <c r="BS60" s="14">
        <v>0</v>
      </c>
      <c r="BT60" s="14" t="e">
        <f>IF(#REF!=0,"-",#REF!/#REF!*100)</f>
        <v>#REF!</v>
      </c>
    </row>
    <row r="61" spans="1:72" x14ac:dyDescent="0.25">
      <c r="A61" s="4" t="s">
        <v>133</v>
      </c>
      <c r="B61" s="4" t="s">
        <v>58</v>
      </c>
      <c r="C61" s="4" t="s">
        <v>12</v>
      </c>
      <c r="D61" s="102" t="s">
        <v>173</v>
      </c>
      <c r="E61" s="113">
        <v>6132</v>
      </c>
      <c r="F61" s="102"/>
      <c r="G61" s="98" t="s">
        <v>1662</v>
      </c>
      <c r="H61" s="13" t="s">
        <v>72</v>
      </c>
      <c r="I61" s="14">
        <v>0</v>
      </c>
      <c r="J61" s="14"/>
      <c r="K61" s="14"/>
      <c r="L61" s="14"/>
      <c r="M61" s="14"/>
      <c r="N61" s="14"/>
      <c r="O61" s="14">
        <f t="shared" si="172"/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>
        <v>0</v>
      </c>
      <c r="AC61" s="14">
        <v>0</v>
      </c>
      <c r="AD61" s="14">
        <v>0</v>
      </c>
      <c r="AE61" s="14"/>
      <c r="AF61" s="14"/>
      <c r="AG61" s="14"/>
      <c r="AH61" s="14"/>
      <c r="AI61" s="14"/>
      <c r="AJ61" s="14">
        <f t="shared" si="173"/>
        <v>0</v>
      </c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>
        <v>0</v>
      </c>
      <c r="AX61" s="14">
        <v>0</v>
      </c>
      <c r="AY61" s="14">
        <v>0</v>
      </c>
      <c r="AZ61" s="14"/>
      <c r="BA61" s="14"/>
      <c r="BB61" s="14"/>
      <c r="BC61" s="14"/>
      <c r="BD61" s="14"/>
      <c r="BE61" s="14">
        <f t="shared" si="174"/>
        <v>0</v>
      </c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>
        <v>0</v>
      </c>
      <c r="BS61" s="14">
        <v>0</v>
      </c>
      <c r="BT61" s="14" t="e">
        <f>IF(#REF!=0,"-",#REF!/#REF!*100)</f>
        <v>#REF!</v>
      </c>
    </row>
    <row r="62" spans="1:72" x14ac:dyDescent="0.25">
      <c r="A62" s="4" t="s">
        <v>133</v>
      </c>
      <c r="B62" s="4" t="s">
        <v>58</v>
      </c>
      <c r="C62" s="4" t="s">
        <v>12</v>
      </c>
      <c r="D62" s="102" t="s">
        <v>173</v>
      </c>
      <c r="E62" s="113">
        <v>6133</v>
      </c>
      <c r="F62" s="102"/>
      <c r="G62" s="98" t="s">
        <v>1662</v>
      </c>
      <c r="H62" s="13" t="s">
        <v>75</v>
      </c>
      <c r="I62" s="14">
        <v>0</v>
      </c>
      <c r="J62" s="14"/>
      <c r="K62" s="14"/>
      <c r="L62" s="14"/>
      <c r="M62" s="14"/>
      <c r="N62" s="14"/>
      <c r="O62" s="14">
        <f t="shared" si="172"/>
        <v>0</v>
      </c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>
        <v>0</v>
      </c>
      <c r="AC62" s="14">
        <v>0</v>
      </c>
      <c r="AD62" s="14">
        <v>0</v>
      </c>
      <c r="AE62" s="14"/>
      <c r="AF62" s="14"/>
      <c r="AG62" s="14"/>
      <c r="AH62" s="14"/>
      <c r="AI62" s="14"/>
      <c r="AJ62" s="14">
        <f t="shared" si="173"/>
        <v>0</v>
      </c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>
        <v>0</v>
      </c>
      <c r="AX62" s="14">
        <v>0</v>
      </c>
      <c r="AY62" s="14">
        <v>0</v>
      </c>
      <c r="AZ62" s="14"/>
      <c r="BA62" s="14"/>
      <c r="BB62" s="14"/>
      <c r="BC62" s="14"/>
      <c r="BD62" s="14"/>
      <c r="BE62" s="14">
        <f t="shared" si="174"/>
        <v>0</v>
      </c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>
        <v>0</v>
      </c>
      <c r="BS62" s="14">
        <v>0</v>
      </c>
      <c r="BT62" s="14" t="e">
        <f>IF(#REF!=0,"-",#REF!/#REF!*100)</f>
        <v>#REF!</v>
      </c>
    </row>
    <row r="63" spans="1:72" x14ac:dyDescent="0.25">
      <c r="A63" s="4" t="s">
        <v>133</v>
      </c>
      <c r="B63" s="4" t="s">
        <v>58</v>
      </c>
      <c r="C63" s="4" t="s">
        <v>12</v>
      </c>
      <c r="D63" s="102" t="s">
        <v>173</v>
      </c>
      <c r="E63" s="113">
        <v>6134</v>
      </c>
      <c r="F63" s="102"/>
      <c r="G63" s="98" t="s">
        <v>1662</v>
      </c>
      <c r="H63" s="13" t="s">
        <v>78</v>
      </c>
      <c r="I63" s="14">
        <v>2000</v>
      </c>
      <c r="J63" s="14"/>
      <c r="K63" s="14"/>
      <c r="L63" s="14"/>
      <c r="M63" s="14"/>
      <c r="N63" s="14"/>
      <c r="O63" s="14">
        <f t="shared" si="172"/>
        <v>2000</v>
      </c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>
        <v>0</v>
      </c>
      <c r="AC63" s="14">
        <v>2000</v>
      </c>
      <c r="AD63" s="14">
        <v>0</v>
      </c>
      <c r="AE63" s="14"/>
      <c r="AF63" s="14"/>
      <c r="AG63" s="14"/>
      <c r="AH63" s="14"/>
      <c r="AI63" s="14"/>
      <c r="AJ63" s="14">
        <f t="shared" si="173"/>
        <v>0</v>
      </c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>
        <v>0</v>
      </c>
      <c r="AX63" s="14">
        <v>0</v>
      </c>
      <c r="AY63" s="14">
        <v>0</v>
      </c>
      <c r="AZ63" s="14">
        <v>642</v>
      </c>
      <c r="BA63" s="14"/>
      <c r="BB63" s="14"/>
      <c r="BC63" s="14"/>
      <c r="BD63" s="14"/>
      <c r="BE63" s="14">
        <f t="shared" si="174"/>
        <v>642</v>
      </c>
      <c r="BF63" s="14"/>
      <c r="BG63" s="14"/>
      <c r="BH63" s="14">
        <v>642</v>
      </c>
      <c r="BI63" s="14"/>
      <c r="BJ63" s="14"/>
      <c r="BK63" s="14"/>
      <c r="BL63" s="14"/>
      <c r="BM63" s="14"/>
      <c r="BN63" s="14"/>
      <c r="BO63" s="14"/>
      <c r="BP63" s="14"/>
      <c r="BQ63" s="14"/>
      <c r="BR63" s="14">
        <v>642</v>
      </c>
      <c r="BS63" s="14">
        <v>0</v>
      </c>
      <c r="BT63" s="14" t="e">
        <f>IF(#REF!=0,"-",#REF!/#REF!*100)</f>
        <v>#REF!</v>
      </c>
    </row>
    <row r="64" spans="1:72" x14ac:dyDescent="0.25">
      <c r="A64" s="4" t="s">
        <v>133</v>
      </c>
      <c r="B64" s="4" t="s">
        <v>58</v>
      </c>
      <c r="C64" s="4" t="s">
        <v>12</v>
      </c>
      <c r="D64" s="102" t="s">
        <v>173</v>
      </c>
      <c r="E64" s="113">
        <v>6135</v>
      </c>
      <c r="F64" s="102"/>
      <c r="G64" s="98" t="s">
        <v>1662</v>
      </c>
      <c r="H64" s="13" t="s">
        <v>81</v>
      </c>
      <c r="I64" s="14">
        <v>1000</v>
      </c>
      <c r="J64" s="14"/>
      <c r="K64" s="14"/>
      <c r="L64" s="14"/>
      <c r="M64" s="14"/>
      <c r="N64" s="14"/>
      <c r="O64" s="14">
        <f t="shared" si="172"/>
        <v>1000</v>
      </c>
      <c r="P64" s="14"/>
      <c r="Q64" s="14"/>
      <c r="R64" s="14">
        <v>450</v>
      </c>
      <c r="S64" s="14"/>
      <c r="T64" s="14"/>
      <c r="U64" s="14"/>
      <c r="V64" s="14"/>
      <c r="W64" s="14"/>
      <c r="X64" s="14"/>
      <c r="Y64" s="14"/>
      <c r="Z64" s="14"/>
      <c r="AA64" s="14"/>
      <c r="AB64" s="14">
        <v>450</v>
      </c>
      <c r="AC64" s="14">
        <v>550</v>
      </c>
      <c r="AD64" s="14">
        <v>0</v>
      </c>
      <c r="AE64" s="14"/>
      <c r="AF64" s="14"/>
      <c r="AG64" s="14"/>
      <c r="AH64" s="14"/>
      <c r="AI64" s="14"/>
      <c r="AJ64" s="14">
        <f t="shared" si="173"/>
        <v>0</v>
      </c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>
        <v>0</v>
      </c>
      <c r="AX64" s="14">
        <v>0</v>
      </c>
      <c r="AY64" s="14">
        <v>0</v>
      </c>
      <c r="AZ64" s="14"/>
      <c r="BA64" s="14"/>
      <c r="BB64" s="14"/>
      <c r="BC64" s="14"/>
      <c r="BD64" s="14"/>
      <c r="BE64" s="14">
        <f t="shared" si="174"/>
        <v>0</v>
      </c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>
        <v>0</v>
      </c>
      <c r="BS64" s="14">
        <v>0</v>
      </c>
      <c r="BT64" s="14" t="e">
        <f>IF(#REF!=0,"-",#REF!/#REF!*100)</f>
        <v>#REF!</v>
      </c>
    </row>
    <row r="65" spans="1:72" x14ac:dyDescent="0.25">
      <c r="A65" s="4" t="s">
        <v>133</v>
      </c>
      <c r="B65" s="4" t="s">
        <v>58</v>
      </c>
      <c r="C65" s="4" t="s">
        <v>12</v>
      </c>
      <c r="D65" s="102" t="s">
        <v>173</v>
      </c>
      <c r="E65" s="113">
        <v>6137</v>
      </c>
      <c r="F65" s="102"/>
      <c r="G65" s="98" t="s">
        <v>1662</v>
      </c>
      <c r="H65" s="13" t="s">
        <v>87</v>
      </c>
      <c r="I65" s="14">
        <v>2500</v>
      </c>
      <c r="J65" s="14"/>
      <c r="K65" s="14"/>
      <c r="L65" s="14"/>
      <c r="M65" s="14"/>
      <c r="N65" s="14"/>
      <c r="O65" s="14">
        <f t="shared" si="172"/>
        <v>2500</v>
      </c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>
        <v>0</v>
      </c>
      <c r="AC65" s="14">
        <v>2500</v>
      </c>
      <c r="AD65" s="14">
        <v>0</v>
      </c>
      <c r="AE65" s="14"/>
      <c r="AF65" s="14"/>
      <c r="AG65" s="14"/>
      <c r="AH65" s="14"/>
      <c r="AI65" s="14"/>
      <c r="AJ65" s="14">
        <f t="shared" si="173"/>
        <v>0</v>
      </c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>
        <v>0</v>
      </c>
      <c r="AX65" s="14">
        <v>0</v>
      </c>
      <c r="AY65" s="14">
        <v>0</v>
      </c>
      <c r="AZ65" s="14"/>
      <c r="BA65" s="14"/>
      <c r="BB65" s="14"/>
      <c r="BC65" s="14"/>
      <c r="BD65" s="14"/>
      <c r="BE65" s="14">
        <f t="shared" si="174"/>
        <v>0</v>
      </c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>
        <v>0</v>
      </c>
      <c r="BS65" s="14">
        <v>0</v>
      </c>
      <c r="BT65" s="14" t="e">
        <f>IF(#REF!=0,"-",#REF!/#REF!*100)</f>
        <v>#REF!</v>
      </c>
    </row>
    <row r="66" spans="1:72" ht="22.5" x14ac:dyDescent="0.25">
      <c r="A66" s="4" t="s">
        <v>133</v>
      </c>
      <c r="B66" s="4" t="s">
        <v>58</v>
      </c>
      <c r="C66" s="4" t="s">
        <v>12</v>
      </c>
      <c r="D66" s="102" t="s">
        <v>173</v>
      </c>
      <c r="E66" s="113">
        <v>6138</v>
      </c>
      <c r="F66" s="102"/>
      <c r="G66" s="98" t="s">
        <v>1662</v>
      </c>
      <c r="H66" s="13" t="s">
        <v>90</v>
      </c>
      <c r="I66" s="14">
        <v>3500</v>
      </c>
      <c r="J66" s="14"/>
      <c r="K66" s="14"/>
      <c r="L66" s="14"/>
      <c r="M66" s="14"/>
      <c r="N66" s="14"/>
      <c r="O66" s="14">
        <f t="shared" si="172"/>
        <v>3500</v>
      </c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>
        <v>0</v>
      </c>
      <c r="AC66" s="14">
        <v>3500</v>
      </c>
      <c r="AD66" s="14">
        <v>0</v>
      </c>
      <c r="AE66" s="14"/>
      <c r="AF66" s="14"/>
      <c r="AG66" s="14"/>
      <c r="AH66" s="14"/>
      <c r="AI66" s="14"/>
      <c r="AJ66" s="14">
        <f t="shared" si="173"/>
        <v>0</v>
      </c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>
        <v>0</v>
      </c>
      <c r="AX66" s="14">
        <v>0</v>
      </c>
      <c r="AY66" s="14">
        <v>0</v>
      </c>
      <c r="AZ66" s="14"/>
      <c r="BA66" s="14"/>
      <c r="BB66" s="14"/>
      <c r="BC66" s="14"/>
      <c r="BD66" s="14"/>
      <c r="BE66" s="14">
        <f t="shared" si="174"/>
        <v>0</v>
      </c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>
        <v>0</v>
      </c>
      <c r="BS66" s="14">
        <v>0</v>
      </c>
      <c r="BT66" s="14" t="e">
        <f>IF(#REF!=0,"-",#REF!/#REF!*100)</f>
        <v>#REF!</v>
      </c>
    </row>
    <row r="67" spans="1:72" x14ac:dyDescent="0.25">
      <c r="A67" s="1" t="s">
        <v>133</v>
      </c>
      <c r="B67" s="1" t="s">
        <v>58</v>
      </c>
      <c r="C67" s="1" t="s">
        <v>12</v>
      </c>
      <c r="D67" s="105" t="s">
        <v>173</v>
      </c>
      <c r="E67" s="105" t="s">
        <v>34</v>
      </c>
      <c r="F67" s="102" t="s">
        <v>0</v>
      </c>
      <c r="G67" s="13" t="s">
        <v>0</v>
      </c>
      <c r="H67" s="2" t="s">
        <v>35</v>
      </c>
      <c r="I67" s="12">
        <f t="shared" ref="I67:AA67" si="211">SUM(I68:I70)</f>
        <v>2000</v>
      </c>
      <c r="J67" s="12">
        <f t="shared" si="211"/>
        <v>0</v>
      </c>
      <c r="K67" s="12">
        <f t="shared" si="211"/>
        <v>0</v>
      </c>
      <c r="L67" s="12">
        <f t="shared" si="211"/>
        <v>0</v>
      </c>
      <c r="M67" s="12">
        <f t="shared" si="211"/>
        <v>0</v>
      </c>
      <c r="N67" s="12">
        <f t="shared" si="211"/>
        <v>0</v>
      </c>
      <c r="O67" s="12">
        <f t="shared" si="211"/>
        <v>2000</v>
      </c>
      <c r="P67" s="12">
        <f t="shared" si="211"/>
        <v>0</v>
      </c>
      <c r="Q67" s="12">
        <f t="shared" si="211"/>
        <v>0</v>
      </c>
      <c r="R67" s="12">
        <f t="shared" si="211"/>
        <v>0</v>
      </c>
      <c r="S67" s="12">
        <f t="shared" si="211"/>
        <v>0</v>
      </c>
      <c r="T67" s="12">
        <f t="shared" si="211"/>
        <v>0</v>
      </c>
      <c r="U67" s="12">
        <f t="shared" si="211"/>
        <v>0</v>
      </c>
      <c r="V67" s="12">
        <f t="shared" si="211"/>
        <v>0</v>
      </c>
      <c r="W67" s="12">
        <f t="shared" si="211"/>
        <v>0</v>
      </c>
      <c r="X67" s="12">
        <f t="shared" si="211"/>
        <v>0</v>
      </c>
      <c r="Y67" s="12">
        <f t="shared" si="211"/>
        <v>0</v>
      </c>
      <c r="Z67" s="12">
        <f t="shared" si="211"/>
        <v>0</v>
      </c>
      <c r="AA67" s="12">
        <f t="shared" si="211"/>
        <v>0</v>
      </c>
      <c r="AB67" s="12">
        <v>0</v>
      </c>
      <c r="AC67" s="12">
        <v>2000</v>
      </c>
      <c r="AD67" s="12">
        <f t="shared" ref="AD67:AV67" si="212">SUM(AD68:AD70)</f>
        <v>0</v>
      </c>
      <c r="AE67" s="12">
        <f t="shared" si="212"/>
        <v>5172</v>
      </c>
      <c r="AF67" s="12">
        <f t="shared" si="212"/>
        <v>0</v>
      </c>
      <c r="AG67" s="12">
        <f t="shared" si="212"/>
        <v>0</v>
      </c>
      <c r="AH67" s="12">
        <f t="shared" si="212"/>
        <v>0</v>
      </c>
      <c r="AI67" s="12">
        <f t="shared" si="212"/>
        <v>0</v>
      </c>
      <c r="AJ67" s="12">
        <f t="shared" si="212"/>
        <v>5172</v>
      </c>
      <c r="AK67" s="12">
        <f t="shared" si="212"/>
        <v>0</v>
      </c>
      <c r="AL67" s="12">
        <f t="shared" si="212"/>
        <v>0</v>
      </c>
      <c r="AM67" s="12">
        <f t="shared" si="212"/>
        <v>5172</v>
      </c>
      <c r="AN67" s="12">
        <f t="shared" si="212"/>
        <v>0</v>
      </c>
      <c r="AO67" s="12">
        <f t="shared" si="212"/>
        <v>0</v>
      </c>
      <c r="AP67" s="12">
        <f t="shared" si="212"/>
        <v>0</v>
      </c>
      <c r="AQ67" s="12">
        <f t="shared" si="212"/>
        <v>0</v>
      </c>
      <c r="AR67" s="12">
        <f t="shared" si="212"/>
        <v>0</v>
      </c>
      <c r="AS67" s="12">
        <f t="shared" si="212"/>
        <v>0</v>
      </c>
      <c r="AT67" s="12">
        <f t="shared" si="212"/>
        <v>0</v>
      </c>
      <c r="AU67" s="12">
        <f t="shared" si="212"/>
        <v>0</v>
      </c>
      <c r="AV67" s="12">
        <f t="shared" si="212"/>
        <v>0</v>
      </c>
      <c r="AW67" s="12">
        <v>5172</v>
      </c>
      <c r="AX67" s="12">
        <v>0</v>
      </c>
      <c r="AY67" s="12">
        <f t="shared" ref="AY67:BQ67" si="213">SUM(AY68:AY70)</f>
        <v>0</v>
      </c>
      <c r="AZ67" s="12">
        <f t="shared" si="213"/>
        <v>3694</v>
      </c>
      <c r="BA67" s="12">
        <f t="shared" si="213"/>
        <v>0</v>
      </c>
      <c r="BB67" s="12">
        <f t="shared" si="213"/>
        <v>0</v>
      </c>
      <c r="BC67" s="12">
        <f t="shared" si="213"/>
        <v>0</v>
      </c>
      <c r="BD67" s="12">
        <f t="shared" si="213"/>
        <v>0</v>
      </c>
      <c r="BE67" s="12">
        <f t="shared" si="213"/>
        <v>3694</v>
      </c>
      <c r="BF67" s="12">
        <f t="shared" si="213"/>
        <v>0</v>
      </c>
      <c r="BG67" s="12">
        <f t="shared" si="213"/>
        <v>0</v>
      </c>
      <c r="BH67" s="12">
        <f t="shared" si="213"/>
        <v>3694</v>
      </c>
      <c r="BI67" s="12">
        <f t="shared" si="213"/>
        <v>0</v>
      </c>
      <c r="BJ67" s="12">
        <f t="shared" si="213"/>
        <v>0</v>
      </c>
      <c r="BK67" s="12">
        <f t="shared" si="213"/>
        <v>0</v>
      </c>
      <c r="BL67" s="12">
        <f t="shared" si="213"/>
        <v>0</v>
      </c>
      <c r="BM67" s="12">
        <f t="shared" si="213"/>
        <v>0</v>
      </c>
      <c r="BN67" s="12">
        <f t="shared" si="213"/>
        <v>0</v>
      </c>
      <c r="BO67" s="12">
        <f t="shared" si="213"/>
        <v>0</v>
      </c>
      <c r="BP67" s="12">
        <f t="shared" si="213"/>
        <v>0</v>
      </c>
      <c r="BQ67" s="12">
        <f t="shared" si="213"/>
        <v>0</v>
      </c>
      <c r="BR67" s="12">
        <v>3694</v>
      </c>
      <c r="BS67" s="12">
        <v>0</v>
      </c>
      <c r="BT67" s="12" t="e">
        <f>IF(#REF!=0,"-",#REF!/#REF!*100)</f>
        <v>#REF!</v>
      </c>
    </row>
    <row r="68" spans="1:72" x14ac:dyDescent="0.25">
      <c r="A68" s="4" t="s">
        <v>133</v>
      </c>
      <c r="B68" s="4" t="s">
        <v>58</v>
      </c>
      <c r="C68" s="4" t="s">
        <v>12</v>
      </c>
      <c r="D68" s="102" t="s">
        <v>173</v>
      </c>
      <c r="E68" s="113">
        <v>6139</v>
      </c>
      <c r="F68" s="102"/>
      <c r="G68" s="98" t="s">
        <v>1662</v>
      </c>
      <c r="H68" s="13" t="s">
        <v>35</v>
      </c>
      <c r="I68" s="14">
        <v>2000</v>
      </c>
      <c r="J68" s="14"/>
      <c r="K68" s="14"/>
      <c r="L68" s="14"/>
      <c r="M68" s="14"/>
      <c r="N68" s="14"/>
      <c r="O68" s="14">
        <f t="shared" si="172"/>
        <v>2000</v>
      </c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>
        <v>0</v>
      </c>
      <c r="AC68" s="14">
        <v>2000</v>
      </c>
      <c r="AD68" s="14">
        <v>0</v>
      </c>
      <c r="AE68" s="14">
        <v>5172</v>
      </c>
      <c r="AF68" s="14"/>
      <c r="AG68" s="14"/>
      <c r="AH68" s="14"/>
      <c r="AI68" s="14"/>
      <c r="AJ68" s="14">
        <f t="shared" si="173"/>
        <v>5172</v>
      </c>
      <c r="AK68" s="14"/>
      <c r="AL68" s="14"/>
      <c r="AM68" s="14">
        <v>5172</v>
      </c>
      <c r="AN68" s="14"/>
      <c r="AO68" s="14"/>
      <c r="AP68" s="14"/>
      <c r="AQ68" s="14"/>
      <c r="AR68" s="14"/>
      <c r="AS68" s="14"/>
      <c r="AT68" s="14"/>
      <c r="AU68" s="14"/>
      <c r="AV68" s="14"/>
      <c r="AW68" s="14">
        <v>5172</v>
      </c>
      <c r="AX68" s="14">
        <v>0</v>
      </c>
      <c r="AY68" s="14">
        <v>0</v>
      </c>
      <c r="AZ68" s="14">
        <v>3694</v>
      </c>
      <c r="BA68" s="14"/>
      <c r="BB68" s="14"/>
      <c r="BC68" s="14"/>
      <c r="BD68" s="14"/>
      <c r="BE68" s="14">
        <f t="shared" si="174"/>
        <v>3694</v>
      </c>
      <c r="BF68" s="14"/>
      <c r="BG68" s="14"/>
      <c r="BH68" s="14">
        <v>3694</v>
      </c>
      <c r="BI68" s="14"/>
      <c r="BJ68" s="14"/>
      <c r="BK68" s="14"/>
      <c r="BL68" s="14"/>
      <c r="BM68" s="14"/>
      <c r="BN68" s="14"/>
      <c r="BO68" s="14"/>
      <c r="BP68" s="14"/>
      <c r="BQ68" s="14"/>
      <c r="BR68" s="14">
        <v>3694</v>
      </c>
      <c r="BS68" s="14">
        <v>0</v>
      </c>
      <c r="BT68" s="14" t="e">
        <f>IF(#REF!=0,"-",#REF!/#REF!*100)</f>
        <v>#REF!</v>
      </c>
    </row>
    <row r="69" spans="1:72" ht="22.5" x14ac:dyDescent="0.25">
      <c r="A69" s="4" t="s">
        <v>133</v>
      </c>
      <c r="B69" s="4" t="s">
        <v>58</v>
      </c>
      <c r="C69" s="4" t="s">
        <v>12</v>
      </c>
      <c r="D69" s="102" t="s">
        <v>173</v>
      </c>
      <c r="E69" s="113">
        <v>6139</v>
      </c>
      <c r="F69" s="102" t="s">
        <v>180</v>
      </c>
      <c r="G69" s="98" t="s">
        <v>1662</v>
      </c>
      <c r="H69" s="13" t="s">
        <v>37</v>
      </c>
      <c r="I69" s="14">
        <v>0</v>
      </c>
      <c r="J69" s="14"/>
      <c r="K69" s="14"/>
      <c r="L69" s="14"/>
      <c r="M69" s="14"/>
      <c r="N69" s="14"/>
      <c r="O69" s="14">
        <f t="shared" si="172"/>
        <v>0</v>
      </c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>
        <v>0</v>
      </c>
      <c r="AC69" s="14">
        <v>0</v>
      </c>
      <c r="AD69" s="14">
        <v>0</v>
      </c>
      <c r="AE69" s="14"/>
      <c r="AF69" s="14"/>
      <c r="AG69" s="14"/>
      <c r="AH69" s="14"/>
      <c r="AI69" s="14"/>
      <c r="AJ69" s="14">
        <f t="shared" si="173"/>
        <v>0</v>
      </c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>
        <v>0</v>
      </c>
      <c r="AX69" s="14">
        <v>0</v>
      </c>
      <c r="AY69" s="14">
        <v>0</v>
      </c>
      <c r="AZ69" s="14"/>
      <c r="BA69" s="14"/>
      <c r="BB69" s="14"/>
      <c r="BC69" s="14"/>
      <c r="BD69" s="14"/>
      <c r="BE69" s="14">
        <f t="shared" si="174"/>
        <v>0</v>
      </c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>
        <v>0</v>
      </c>
      <c r="BS69" s="14">
        <v>0</v>
      </c>
      <c r="BT69" s="14" t="e">
        <f>IF(#REF!=0,"-",#REF!/#REF!*100)</f>
        <v>#REF!</v>
      </c>
    </row>
    <row r="70" spans="1:72" ht="33.75" x14ac:dyDescent="0.25">
      <c r="A70" s="4" t="s">
        <v>133</v>
      </c>
      <c r="B70" s="4" t="s">
        <v>58</v>
      </c>
      <c r="C70" s="4" t="s">
        <v>12</v>
      </c>
      <c r="D70" s="102" t="s">
        <v>173</v>
      </c>
      <c r="E70" s="113">
        <v>6139</v>
      </c>
      <c r="F70" s="102" t="s">
        <v>181</v>
      </c>
      <c r="G70" s="98" t="s">
        <v>1662</v>
      </c>
      <c r="H70" s="13" t="s">
        <v>38</v>
      </c>
      <c r="I70" s="14">
        <v>0</v>
      </c>
      <c r="J70" s="14"/>
      <c r="K70" s="14"/>
      <c r="L70" s="14"/>
      <c r="M70" s="14"/>
      <c r="N70" s="14"/>
      <c r="O70" s="14">
        <f t="shared" si="172"/>
        <v>0</v>
      </c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>
        <v>0</v>
      </c>
      <c r="AC70" s="14">
        <v>0</v>
      </c>
      <c r="AD70" s="14">
        <v>0</v>
      </c>
      <c r="AE70" s="14"/>
      <c r="AF70" s="14"/>
      <c r="AG70" s="14"/>
      <c r="AH70" s="14"/>
      <c r="AI70" s="14"/>
      <c r="AJ70" s="14">
        <f t="shared" si="173"/>
        <v>0</v>
      </c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>
        <v>0</v>
      </c>
      <c r="AX70" s="14">
        <v>0</v>
      </c>
      <c r="AY70" s="14">
        <v>0</v>
      </c>
      <c r="AZ70" s="14"/>
      <c r="BA70" s="14"/>
      <c r="BB70" s="14"/>
      <c r="BC70" s="14"/>
      <c r="BD70" s="14"/>
      <c r="BE70" s="14">
        <f t="shared" si="174"/>
        <v>0</v>
      </c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>
        <v>0</v>
      </c>
      <c r="BS70" s="14">
        <v>0</v>
      </c>
      <c r="BT70" s="14" t="e">
        <f>IF(#REF!=0,"-",#REF!/#REF!*100)</f>
        <v>#REF!</v>
      </c>
    </row>
    <row r="71" spans="1:72" ht="33.75" x14ac:dyDescent="0.25">
      <c r="A71" s="1" t="s">
        <v>0</v>
      </c>
      <c r="B71" s="1" t="s">
        <v>0</v>
      </c>
      <c r="C71" s="1" t="s">
        <v>0</v>
      </c>
      <c r="D71" s="101" t="s">
        <v>0</v>
      </c>
      <c r="E71" s="101" t="s">
        <v>0</v>
      </c>
      <c r="F71" s="101" t="s">
        <v>0</v>
      </c>
      <c r="G71" s="2" t="s">
        <v>0</v>
      </c>
      <c r="H71" s="10" t="s">
        <v>39</v>
      </c>
      <c r="I71" s="11">
        <f t="shared" ref="I71:X72" si="214">SUM(I72)</f>
        <v>0</v>
      </c>
      <c r="J71" s="11">
        <f t="shared" si="214"/>
        <v>0</v>
      </c>
      <c r="K71" s="11">
        <f t="shared" si="214"/>
        <v>0</v>
      </c>
      <c r="L71" s="11">
        <f t="shared" si="214"/>
        <v>0</v>
      </c>
      <c r="M71" s="11">
        <f t="shared" si="214"/>
        <v>0</v>
      </c>
      <c r="N71" s="11">
        <f t="shared" si="214"/>
        <v>0</v>
      </c>
      <c r="O71" s="11">
        <f t="shared" si="214"/>
        <v>0</v>
      </c>
      <c r="P71" s="11">
        <f t="shared" si="214"/>
        <v>0</v>
      </c>
      <c r="Q71" s="11">
        <f t="shared" si="214"/>
        <v>0</v>
      </c>
      <c r="R71" s="11">
        <f t="shared" si="214"/>
        <v>0</v>
      </c>
      <c r="S71" s="11">
        <f t="shared" si="214"/>
        <v>0</v>
      </c>
      <c r="T71" s="11">
        <f t="shared" si="214"/>
        <v>0</v>
      </c>
      <c r="U71" s="11">
        <f t="shared" si="214"/>
        <v>0</v>
      </c>
      <c r="V71" s="11">
        <f t="shared" si="214"/>
        <v>0</v>
      </c>
      <c r="W71" s="11">
        <f t="shared" si="214"/>
        <v>0</v>
      </c>
      <c r="X71" s="11">
        <f t="shared" si="214"/>
        <v>0</v>
      </c>
      <c r="Y71" s="11">
        <f t="shared" ref="J71:AA72" si="215">SUM(Y72)</f>
        <v>0</v>
      </c>
      <c r="Z71" s="11">
        <f t="shared" si="215"/>
        <v>0</v>
      </c>
      <c r="AA71" s="11">
        <f t="shared" si="215"/>
        <v>0</v>
      </c>
      <c r="AB71" s="11">
        <v>0</v>
      </c>
      <c r="AC71" s="11">
        <v>0</v>
      </c>
      <c r="AD71" s="11">
        <f t="shared" ref="AD71:AS72" si="216">SUM(AD72)</f>
        <v>0</v>
      </c>
      <c r="AE71" s="11">
        <f t="shared" si="216"/>
        <v>0</v>
      </c>
      <c r="AF71" s="11">
        <f t="shared" si="216"/>
        <v>0</v>
      </c>
      <c r="AG71" s="11">
        <f t="shared" si="216"/>
        <v>0</v>
      </c>
      <c r="AH71" s="11">
        <f t="shared" si="216"/>
        <v>0</v>
      </c>
      <c r="AI71" s="11">
        <f t="shared" si="216"/>
        <v>0</v>
      </c>
      <c r="AJ71" s="11">
        <f t="shared" si="216"/>
        <v>0</v>
      </c>
      <c r="AK71" s="11">
        <f t="shared" si="216"/>
        <v>0</v>
      </c>
      <c r="AL71" s="11">
        <f t="shared" si="216"/>
        <v>0</v>
      </c>
      <c r="AM71" s="11">
        <f t="shared" si="216"/>
        <v>0</v>
      </c>
      <c r="AN71" s="11">
        <f t="shared" si="216"/>
        <v>0</v>
      </c>
      <c r="AO71" s="11">
        <f t="shared" si="216"/>
        <v>0</v>
      </c>
      <c r="AP71" s="11">
        <f t="shared" si="216"/>
        <v>0</v>
      </c>
      <c r="AQ71" s="11">
        <f t="shared" si="216"/>
        <v>0</v>
      </c>
      <c r="AR71" s="11">
        <f t="shared" si="216"/>
        <v>0</v>
      </c>
      <c r="AS71" s="11">
        <f t="shared" si="216"/>
        <v>0</v>
      </c>
      <c r="AT71" s="11">
        <f t="shared" ref="AE71:AV72" si="217">SUM(AT72)</f>
        <v>0</v>
      </c>
      <c r="AU71" s="11">
        <f t="shared" si="217"/>
        <v>0</v>
      </c>
      <c r="AV71" s="11">
        <f t="shared" si="217"/>
        <v>0</v>
      </c>
      <c r="AW71" s="11">
        <v>0</v>
      </c>
      <c r="AX71" s="11">
        <v>0</v>
      </c>
      <c r="AY71" s="11">
        <f t="shared" ref="AY71:BN72" si="218">SUM(AY72)</f>
        <v>0</v>
      </c>
      <c r="AZ71" s="11">
        <f t="shared" si="218"/>
        <v>0</v>
      </c>
      <c r="BA71" s="11">
        <f t="shared" si="218"/>
        <v>0</v>
      </c>
      <c r="BB71" s="11">
        <f t="shared" si="218"/>
        <v>0</v>
      </c>
      <c r="BC71" s="11">
        <f t="shared" si="218"/>
        <v>0</v>
      </c>
      <c r="BD71" s="11">
        <f t="shared" si="218"/>
        <v>0</v>
      </c>
      <c r="BE71" s="11">
        <f t="shared" si="218"/>
        <v>0</v>
      </c>
      <c r="BF71" s="11">
        <f t="shared" si="218"/>
        <v>0</v>
      </c>
      <c r="BG71" s="11">
        <f t="shared" si="218"/>
        <v>0</v>
      </c>
      <c r="BH71" s="11">
        <f t="shared" si="218"/>
        <v>0</v>
      </c>
      <c r="BI71" s="11">
        <f t="shared" si="218"/>
        <v>0</v>
      </c>
      <c r="BJ71" s="11">
        <f t="shared" si="218"/>
        <v>0</v>
      </c>
      <c r="BK71" s="11">
        <f t="shared" si="218"/>
        <v>0</v>
      </c>
      <c r="BL71" s="11">
        <f t="shared" si="218"/>
        <v>0</v>
      </c>
      <c r="BM71" s="11">
        <f t="shared" si="218"/>
        <v>0</v>
      </c>
      <c r="BN71" s="11">
        <f t="shared" si="218"/>
        <v>0</v>
      </c>
      <c r="BO71" s="11">
        <f t="shared" ref="AZ71:BQ72" si="219">SUM(BO72)</f>
        <v>0</v>
      </c>
      <c r="BP71" s="11">
        <f t="shared" si="219"/>
        <v>0</v>
      </c>
      <c r="BQ71" s="11">
        <f t="shared" si="219"/>
        <v>0</v>
      </c>
      <c r="BR71" s="11">
        <v>0</v>
      </c>
      <c r="BS71" s="11">
        <v>0</v>
      </c>
      <c r="BT71" s="11" t="e">
        <f>IF(#REF!=0,"-",#REF!/#REF!*100)</f>
        <v>#REF!</v>
      </c>
    </row>
    <row r="72" spans="1:72" ht="22.5" x14ac:dyDescent="0.25">
      <c r="A72" s="4" t="s">
        <v>133</v>
      </c>
      <c r="B72" s="4" t="s">
        <v>58</v>
      </c>
      <c r="C72" s="4" t="s">
        <v>12</v>
      </c>
      <c r="D72" s="102" t="s">
        <v>173</v>
      </c>
      <c r="E72" s="101" t="s">
        <v>40</v>
      </c>
      <c r="F72" s="101" t="s">
        <v>0</v>
      </c>
      <c r="G72" s="2" t="s">
        <v>0</v>
      </c>
      <c r="H72" s="2" t="s">
        <v>41</v>
      </c>
      <c r="I72" s="12">
        <f t="shared" si="214"/>
        <v>0</v>
      </c>
      <c r="J72" s="12">
        <f t="shared" si="215"/>
        <v>0</v>
      </c>
      <c r="K72" s="12">
        <f t="shared" si="215"/>
        <v>0</v>
      </c>
      <c r="L72" s="12">
        <f t="shared" si="215"/>
        <v>0</v>
      </c>
      <c r="M72" s="12">
        <f t="shared" si="215"/>
        <v>0</v>
      </c>
      <c r="N72" s="12">
        <f t="shared" si="215"/>
        <v>0</v>
      </c>
      <c r="O72" s="12">
        <f t="shared" si="215"/>
        <v>0</v>
      </c>
      <c r="P72" s="12">
        <f t="shared" si="215"/>
        <v>0</v>
      </c>
      <c r="Q72" s="12">
        <f t="shared" si="215"/>
        <v>0</v>
      </c>
      <c r="R72" s="12">
        <f t="shared" si="215"/>
        <v>0</v>
      </c>
      <c r="S72" s="12">
        <f t="shared" si="215"/>
        <v>0</v>
      </c>
      <c r="T72" s="12">
        <f t="shared" si="215"/>
        <v>0</v>
      </c>
      <c r="U72" s="12">
        <f t="shared" si="215"/>
        <v>0</v>
      </c>
      <c r="V72" s="12">
        <f t="shared" si="215"/>
        <v>0</v>
      </c>
      <c r="W72" s="12">
        <f t="shared" si="215"/>
        <v>0</v>
      </c>
      <c r="X72" s="12">
        <f t="shared" si="215"/>
        <v>0</v>
      </c>
      <c r="Y72" s="12">
        <f t="shared" si="215"/>
        <v>0</v>
      </c>
      <c r="Z72" s="12">
        <f t="shared" si="215"/>
        <v>0</v>
      </c>
      <c r="AA72" s="12">
        <f t="shared" si="215"/>
        <v>0</v>
      </c>
      <c r="AB72" s="12">
        <v>0</v>
      </c>
      <c r="AC72" s="12">
        <v>0</v>
      </c>
      <c r="AD72" s="12">
        <f t="shared" si="216"/>
        <v>0</v>
      </c>
      <c r="AE72" s="12">
        <f t="shared" si="217"/>
        <v>0</v>
      </c>
      <c r="AF72" s="12">
        <f t="shared" si="217"/>
        <v>0</v>
      </c>
      <c r="AG72" s="12">
        <f t="shared" si="217"/>
        <v>0</v>
      </c>
      <c r="AH72" s="12">
        <f t="shared" si="217"/>
        <v>0</v>
      </c>
      <c r="AI72" s="12">
        <f t="shared" si="217"/>
        <v>0</v>
      </c>
      <c r="AJ72" s="12">
        <f t="shared" si="217"/>
        <v>0</v>
      </c>
      <c r="AK72" s="12">
        <f t="shared" si="217"/>
        <v>0</v>
      </c>
      <c r="AL72" s="12">
        <f t="shared" si="217"/>
        <v>0</v>
      </c>
      <c r="AM72" s="12">
        <f t="shared" si="217"/>
        <v>0</v>
      </c>
      <c r="AN72" s="12">
        <f t="shared" si="217"/>
        <v>0</v>
      </c>
      <c r="AO72" s="12">
        <f t="shared" si="217"/>
        <v>0</v>
      </c>
      <c r="AP72" s="12">
        <f t="shared" si="217"/>
        <v>0</v>
      </c>
      <c r="AQ72" s="12">
        <f t="shared" si="217"/>
        <v>0</v>
      </c>
      <c r="AR72" s="12">
        <f t="shared" si="217"/>
        <v>0</v>
      </c>
      <c r="AS72" s="12">
        <f t="shared" si="217"/>
        <v>0</v>
      </c>
      <c r="AT72" s="12">
        <f t="shared" si="217"/>
        <v>0</v>
      </c>
      <c r="AU72" s="12">
        <f t="shared" si="217"/>
        <v>0</v>
      </c>
      <c r="AV72" s="12">
        <f t="shared" si="217"/>
        <v>0</v>
      </c>
      <c r="AW72" s="12">
        <v>0</v>
      </c>
      <c r="AX72" s="12">
        <v>0</v>
      </c>
      <c r="AY72" s="12">
        <f t="shared" si="218"/>
        <v>0</v>
      </c>
      <c r="AZ72" s="12">
        <f t="shared" si="219"/>
        <v>0</v>
      </c>
      <c r="BA72" s="12">
        <f t="shared" si="219"/>
        <v>0</v>
      </c>
      <c r="BB72" s="12">
        <f t="shared" si="219"/>
        <v>0</v>
      </c>
      <c r="BC72" s="12">
        <f t="shared" si="219"/>
        <v>0</v>
      </c>
      <c r="BD72" s="12">
        <f t="shared" si="219"/>
        <v>0</v>
      </c>
      <c r="BE72" s="12">
        <f t="shared" si="219"/>
        <v>0</v>
      </c>
      <c r="BF72" s="12">
        <f t="shared" si="219"/>
        <v>0</v>
      </c>
      <c r="BG72" s="12">
        <f t="shared" si="219"/>
        <v>0</v>
      </c>
      <c r="BH72" s="12">
        <f t="shared" si="219"/>
        <v>0</v>
      </c>
      <c r="BI72" s="12">
        <f t="shared" si="219"/>
        <v>0</v>
      </c>
      <c r="BJ72" s="12">
        <f t="shared" si="219"/>
        <v>0</v>
      </c>
      <c r="BK72" s="12">
        <f t="shared" si="219"/>
        <v>0</v>
      </c>
      <c r="BL72" s="12">
        <f t="shared" si="219"/>
        <v>0</v>
      </c>
      <c r="BM72" s="12">
        <f t="shared" si="219"/>
        <v>0</v>
      </c>
      <c r="BN72" s="12">
        <f t="shared" si="219"/>
        <v>0</v>
      </c>
      <c r="BO72" s="12">
        <f t="shared" si="219"/>
        <v>0</v>
      </c>
      <c r="BP72" s="12">
        <f t="shared" si="219"/>
        <v>0</v>
      </c>
      <c r="BQ72" s="12">
        <f t="shared" si="219"/>
        <v>0</v>
      </c>
      <c r="BR72" s="12">
        <v>0</v>
      </c>
      <c r="BS72" s="12">
        <v>0</v>
      </c>
      <c r="BT72" s="12" t="e">
        <f>IF(#REF!=0,"-",#REF!/#REF!*100)</f>
        <v>#REF!</v>
      </c>
    </row>
    <row r="73" spans="1:72" x14ac:dyDescent="0.25">
      <c r="A73" s="4" t="s">
        <v>133</v>
      </c>
      <c r="B73" s="4" t="s">
        <v>58</v>
      </c>
      <c r="C73" s="4" t="s">
        <v>12</v>
      </c>
      <c r="D73" s="102" t="s">
        <v>173</v>
      </c>
      <c r="E73" s="113">
        <v>6148</v>
      </c>
      <c r="F73" s="102"/>
      <c r="G73" s="98" t="s">
        <v>1662</v>
      </c>
      <c r="H73" s="13" t="s">
        <v>45</v>
      </c>
      <c r="I73" s="14">
        <v>0</v>
      </c>
      <c r="J73" s="14"/>
      <c r="K73" s="14"/>
      <c r="L73" s="14"/>
      <c r="M73" s="14"/>
      <c r="N73" s="14"/>
      <c r="O73" s="14">
        <f t="shared" si="172"/>
        <v>0</v>
      </c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>
        <v>0</v>
      </c>
      <c r="AC73" s="14">
        <v>0</v>
      </c>
      <c r="AD73" s="14">
        <v>0</v>
      </c>
      <c r="AE73" s="14"/>
      <c r="AF73" s="14"/>
      <c r="AG73" s="14"/>
      <c r="AH73" s="14"/>
      <c r="AI73" s="14"/>
      <c r="AJ73" s="14">
        <f t="shared" si="173"/>
        <v>0</v>
      </c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>
        <v>0</v>
      </c>
      <c r="AX73" s="14">
        <v>0</v>
      </c>
      <c r="AY73" s="14">
        <v>0</v>
      </c>
      <c r="AZ73" s="14"/>
      <c r="BA73" s="14"/>
      <c r="BB73" s="14"/>
      <c r="BC73" s="14"/>
      <c r="BD73" s="14"/>
      <c r="BE73" s="14">
        <f t="shared" si="174"/>
        <v>0</v>
      </c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>
        <v>0</v>
      </c>
      <c r="BS73" s="14">
        <v>0</v>
      </c>
      <c r="BT73" s="14" t="e">
        <f>IF(#REF!=0,"-",#REF!/#REF!*100)</f>
        <v>#REF!</v>
      </c>
    </row>
    <row r="74" spans="1:72" ht="33.75" x14ac:dyDescent="0.25">
      <c r="A74" s="1" t="s">
        <v>0</v>
      </c>
      <c r="B74" s="1" t="s">
        <v>0</v>
      </c>
      <c r="C74" s="1" t="s">
        <v>0</v>
      </c>
      <c r="D74" s="101" t="s">
        <v>0</v>
      </c>
      <c r="E74" s="101" t="s">
        <v>0</v>
      </c>
      <c r="F74" s="101" t="s">
        <v>0</v>
      </c>
      <c r="G74" s="2" t="s">
        <v>0</v>
      </c>
      <c r="H74" s="10" t="s">
        <v>47</v>
      </c>
      <c r="I74" s="11">
        <f t="shared" ref="I74:AA74" si="220">SUM(I75)</f>
        <v>5000</v>
      </c>
      <c r="J74" s="11">
        <f t="shared" si="220"/>
        <v>0</v>
      </c>
      <c r="K74" s="11">
        <f t="shared" si="220"/>
        <v>0</v>
      </c>
      <c r="L74" s="11">
        <f t="shared" si="220"/>
        <v>0</v>
      </c>
      <c r="M74" s="11">
        <f t="shared" si="220"/>
        <v>0</v>
      </c>
      <c r="N74" s="11">
        <f t="shared" si="220"/>
        <v>0</v>
      </c>
      <c r="O74" s="11">
        <f t="shared" si="220"/>
        <v>5000</v>
      </c>
      <c r="P74" s="11">
        <f t="shared" si="220"/>
        <v>0</v>
      </c>
      <c r="Q74" s="11">
        <f t="shared" si="220"/>
        <v>0</v>
      </c>
      <c r="R74" s="11">
        <f t="shared" si="220"/>
        <v>0</v>
      </c>
      <c r="S74" s="11">
        <f t="shared" si="220"/>
        <v>0</v>
      </c>
      <c r="T74" s="11">
        <f t="shared" si="220"/>
        <v>0</v>
      </c>
      <c r="U74" s="11">
        <f t="shared" si="220"/>
        <v>0</v>
      </c>
      <c r="V74" s="11">
        <f t="shared" si="220"/>
        <v>0</v>
      </c>
      <c r="W74" s="11">
        <f t="shared" si="220"/>
        <v>0</v>
      </c>
      <c r="X74" s="11">
        <f t="shared" si="220"/>
        <v>0</v>
      </c>
      <c r="Y74" s="11">
        <f t="shared" si="220"/>
        <v>0</v>
      </c>
      <c r="Z74" s="11">
        <f t="shared" si="220"/>
        <v>0</v>
      </c>
      <c r="AA74" s="11">
        <f t="shared" si="220"/>
        <v>0</v>
      </c>
      <c r="AB74" s="11">
        <v>0</v>
      </c>
      <c r="AC74" s="11">
        <v>5000</v>
      </c>
      <c r="AD74" s="11">
        <f t="shared" ref="AD74:AV74" si="221">SUM(AD75)</f>
        <v>0</v>
      </c>
      <c r="AE74" s="11">
        <f t="shared" si="221"/>
        <v>0</v>
      </c>
      <c r="AF74" s="11">
        <f t="shared" si="221"/>
        <v>0</v>
      </c>
      <c r="AG74" s="11">
        <f t="shared" si="221"/>
        <v>0</v>
      </c>
      <c r="AH74" s="11">
        <f t="shared" si="221"/>
        <v>0</v>
      </c>
      <c r="AI74" s="11">
        <f t="shared" si="221"/>
        <v>0</v>
      </c>
      <c r="AJ74" s="11">
        <f t="shared" si="221"/>
        <v>0</v>
      </c>
      <c r="AK74" s="11">
        <f t="shared" si="221"/>
        <v>0</v>
      </c>
      <c r="AL74" s="11">
        <f t="shared" si="221"/>
        <v>0</v>
      </c>
      <c r="AM74" s="11">
        <f t="shared" si="221"/>
        <v>0</v>
      </c>
      <c r="AN74" s="11">
        <f t="shared" si="221"/>
        <v>0</v>
      </c>
      <c r="AO74" s="11">
        <f t="shared" si="221"/>
        <v>0</v>
      </c>
      <c r="AP74" s="11">
        <f t="shared" si="221"/>
        <v>0</v>
      </c>
      <c r="AQ74" s="11">
        <f t="shared" si="221"/>
        <v>0</v>
      </c>
      <c r="AR74" s="11">
        <f t="shared" si="221"/>
        <v>0</v>
      </c>
      <c r="AS74" s="11">
        <f t="shared" si="221"/>
        <v>0</v>
      </c>
      <c r="AT74" s="11">
        <f t="shared" si="221"/>
        <v>0</v>
      </c>
      <c r="AU74" s="11">
        <f t="shared" si="221"/>
        <v>0</v>
      </c>
      <c r="AV74" s="11">
        <f t="shared" si="221"/>
        <v>0</v>
      </c>
      <c r="AW74" s="11">
        <v>0</v>
      </c>
      <c r="AX74" s="11">
        <v>0</v>
      </c>
      <c r="AY74" s="11">
        <f t="shared" ref="AY74:BQ74" si="222">SUM(AY75)</f>
        <v>0</v>
      </c>
      <c r="AZ74" s="11">
        <f t="shared" si="222"/>
        <v>0</v>
      </c>
      <c r="BA74" s="11">
        <f t="shared" si="222"/>
        <v>0</v>
      </c>
      <c r="BB74" s="11">
        <f t="shared" si="222"/>
        <v>0</v>
      </c>
      <c r="BC74" s="11">
        <f t="shared" si="222"/>
        <v>0</v>
      </c>
      <c r="BD74" s="11">
        <f t="shared" si="222"/>
        <v>0</v>
      </c>
      <c r="BE74" s="11">
        <f t="shared" si="222"/>
        <v>0</v>
      </c>
      <c r="BF74" s="11">
        <f t="shared" si="222"/>
        <v>0</v>
      </c>
      <c r="BG74" s="11">
        <f t="shared" si="222"/>
        <v>0</v>
      </c>
      <c r="BH74" s="11">
        <f t="shared" si="222"/>
        <v>0</v>
      </c>
      <c r="BI74" s="11">
        <f t="shared" si="222"/>
        <v>0</v>
      </c>
      <c r="BJ74" s="11">
        <f t="shared" si="222"/>
        <v>0</v>
      </c>
      <c r="BK74" s="11">
        <f t="shared" si="222"/>
        <v>0</v>
      </c>
      <c r="BL74" s="11">
        <f t="shared" si="222"/>
        <v>0</v>
      </c>
      <c r="BM74" s="11">
        <f t="shared" si="222"/>
        <v>0</v>
      </c>
      <c r="BN74" s="11">
        <f t="shared" si="222"/>
        <v>0</v>
      </c>
      <c r="BO74" s="11">
        <f t="shared" si="222"/>
        <v>0</v>
      </c>
      <c r="BP74" s="11">
        <f t="shared" si="222"/>
        <v>0</v>
      </c>
      <c r="BQ74" s="11">
        <f t="shared" si="222"/>
        <v>0</v>
      </c>
      <c r="BR74" s="11">
        <v>0</v>
      </c>
      <c r="BS74" s="11">
        <v>0</v>
      </c>
      <c r="BT74" s="11" t="e">
        <f>IF(#REF!=0,"-",#REF!/#REF!*100)</f>
        <v>#REF!</v>
      </c>
    </row>
    <row r="75" spans="1:72" x14ac:dyDescent="0.25">
      <c r="A75" s="4" t="s">
        <v>133</v>
      </c>
      <c r="B75" s="4" t="s">
        <v>58</v>
      </c>
      <c r="C75" s="4" t="s">
        <v>12</v>
      </c>
      <c r="D75" s="102" t="s">
        <v>173</v>
      </c>
      <c r="E75" s="101" t="s">
        <v>48</v>
      </c>
      <c r="F75" s="101" t="s">
        <v>0</v>
      </c>
      <c r="G75" s="2" t="s">
        <v>0</v>
      </c>
      <c r="H75" s="2" t="s">
        <v>49</v>
      </c>
      <c r="I75" s="12">
        <f t="shared" ref="I75:AA75" si="223">SUM(I76:I77)</f>
        <v>5000</v>
      </c>
      <c r="J75" s="12">
        <f t="shared" si="223"/>
        <v>0</v>
      </c>
      <c r="K75" s="12">
        <f t="shared" si="223"/>
        <v>0</v>
      </c>
      <c r="L75" s="12">
        <f t="shared" si="223"/>
        <v>0</v>
      </c>
      <c r="M75" s="12">
        <f t="shared" si="223"/>
        <v>0</v>
      </c>
      <c r="N75" s="12">
        <f t="shared" si="223"/>
        <v>0</v>
      </c>
      <c r="O75" s="12">
        <f t="shared" ref="O75" si="224">SUM(O76:O77)</f>
        <v>5000</v>
      </c>
      <c r="P75" s="12">
        <f t="shared" si="223"/>
        <v>0</v>
      </c>
      <c r="Q75" s="12">
        <f t="shared" si="223"/>
        <v>0</v>
      </c>
      <c r="R75" s="12">
        <f t="shared" si="223"/>
        <v>0</v>
      </c>
      <c r="S75" s="12">
        <f t="shared" si="223"/>
        <v>0</v>
      </c>
      <c r="T75" s="12">
        <f t="shared" si="223"/>
        <v>0</v>
      </c>
      <c r="U75" s="12">
        <f t="shared" si="223"/>
        <v>0</v>
      </c>
      <c r="V75" s="12">
        <f t="shared" si="223"/>
        <v>0</v>
      </c>
      <c r="W75" s="12">
        <f t="shared" si="223"/>
        <v>0</v>
      </c>
      <c r="X75" s="12">
        <f t="shared" si="223"/>
        <v>0</v>
      </c>
      <c r="Y75" s="12">
        <f t="shared" si="223"/>
        <v>0</v>
      </c>
      <c r="Z75" s="12">
        <f t="shared" si="223"/>
        <v>0</v>
      </c>
      <c r="AA75" s="12">
        <f t="shared" si="223"/>
        <v>0</v>
      </c>
      <c r="AB75" s="12">
        <v>0</v>
      </c>
      <c r="AC75" s="12">
        <v>5000</v>
      </c>
      <c r="AD75" s="12">
        <f t="shared" ref="AD75:AV75" si="225">SUM(AD76:AD77)</f>
        <v>0</v>
      </c>
      <c r="AE75" s="12">
        <f t="shared" si="225"/>
        <v>0</v>
      </c>
      <c r="AF75" s="12">
        <f t="shared" si="225"/>
        <v>0</v>
      </c>
      <c r="AG75" s="12">
        <f t="shared" si="225"/>
        <v>0</v>
      </c>
      <c r="AH75" s="12">
        <f t="shared" si="225"/>
        <v>0</v>
      </c>
      <c r="AI75" s="12">
        <f t="shared" si="225"/>
        <v>0</v>
      </c>
      <c r="AJ75" s="12">
        <f t="shared" ref="AJ75" si="226">SUM(AJ76:AJ77)</f>
        <v>0</v>
      </c>
      <c r="AK75" s="12">
        <f t="shared" si="225"/>
        <v>0</v>
      </c>
      <c r="AL75" s="12">
        <f t="shared" si="225"/>
        <v>0</v>
      </c>
      <c r="AM75" s="12">
        <f t="shared" si="225"/>
        <v>0</v>
      </c>
      <c r="AN75" s="12">
        <f t="shared" si="225"/>
        <v>0</v>
      </c>
      <c r="AO75" s="12">
        <f t="shared" si="225"/>
        <v>0</v>
      </c>
      <c r="AP75" s="12">
        <f t="shared" si="225"/>
        <v>0</v>
      </c>
      <c r="AQ75" s="12">
        <f t="shared" si="225"/>
        <v>0</v>
      </c>
      <c r="AR75" s="12">
        <f t="shared" si="225"/>
        <v>0</v>
      </c>
      <c r="AS75" s="12">
        <f t="shared" si="225"/>
        <v>0</v>
      </c>
      <c r="AT75" s="12">
        <f t="shared" si="225"/>
        <v>0</v>
      </c>
      <c r="AU75" s="12">
        <f t="shared" si="225"/>
        <v>0</v>
      </c>
      <c r="AV75" s="12">
        <f t="shared" si="225"/>
        <v>0</v>
      </c>
      <c r="AW75" s="12">
        <v>0</v>
      </c>
      <c r="AX75" s="12">
        <v>0</v>
      </c>
      <c r="AY75" s="12">
        <f t="shared" ref="AY75:BQ75" si="227">SUM(AY76:AY77)</f>
        <v>0</v>
      </c>
      <c r="AZ75" s="12">
        <f t="shared" si="227"/>
        <v>0</v>
      </c>
      <c r="BA75" s="12">
        <f t="shared" si="227"/>
        <v>0</v>
      </c>
      <c r="BB75" s="12">
        <f t="shared" si="227"/>
        <v>0</v>
      </c>
      <c r="BC75" s="12">
        <f t="shared" si="227"/>
        <v>0</v>
      </c>
      <c r="BD75" s="12">
        <f t="shared" si="227"/>
        <v>0</v>
      </c>
      <c r="BE75" s="12">
        <f t="shared" ref="BE75" si="228">SUM(BE76:BE77)</f>
        <v>0</v>
      </c>
      <c r="BF75" s="12">
        <f t="shared" si="227"/>
        <v>0</v>
      </c>
      <c r="BG75" s="12">
        <f t="shared" si="227"/>
        <v>0</v>
      </c>
      <c r="BH75" s="12">
        <f t="shared" si="227"/>
        <v>0</v>
      </c>
      <c r="BI75" s="12">
        <f t="shared" si="227"/>
        <v>0</v>
      </c>
      <c r="BJ75" s="12">
        <f t="shared" si="227"/>
        <v>0</v>
      </c>
      <c r="BK75" s="12">
        <f t="shared" si="227"/>
        <v>0</v>
      </c>
      <c r="BL75" s="12">
        <f t="shared" si="227"/>
        <v>0</v>
      </c>
      <c r="BM75" s="12">
        <f t="shared" si="227"/>
        <v>0</v>
      </c>
      <c r="BN75" s="12">
        <f t="shared" si="227"/>
        <v>0</v>
      </c>
      <c r="BO75" s="12">
        <f t="shared" si="227"/>
        <v>0</v>
      </c>
      <c r="BP75" s="12">
        <f t="shared" si="227"/>
        <v>0</v>
      </c>
      <c r="BQ75" s="12">
        <f t="shared" si="227"/>
        <v>0</v>
      </c>
      <c r="BR75" s="12">
        <v>0</v>
      </c>
      <c r="BS75" s="12">
        <v>0</v>
      </c>
      <c r="BT75" s="12" t="e">
        <f>IF(#REF!=0,"-",#REF!/#REF!*100)</f>
        <v>#REF!</v>
      </c>
    </row>
    <row r="76" spans="1:72" x14ac:dyDescent="0.25">
      <c r="A76" s="4" t="s">
        <v>133</v>
      </c>
      <c r="B76" s="4" t="s">
        <v>58</v>
      </c>
      <c r="C76" s="4" t="s">
        <v>12</v>
      </c>
      <c r="D76" s="102" t="s">
        <v>173</v>
      </c>
      <c r="E76" s="113">
        <v>8213</v>
      </c>
      <c r="F76" s="102"/>
      <c r="G76" s="98" t="s">
        <v>1662</v>
      </c>
      <c r="H76" s="13" t="s">
        <v>51</v>
      </c>
      <c r="I76" s="14">
        <v>5000</v>
      </c>
      <c r="J76" s="14"/>
      <c r="K76" s="14"/>
      <c r="L76" s="14"/>
      <c r="M76" s="14"/>
      <c r="N76" s="14"/>
      <c r="O76" s="14">
        <f t="shared" si="172"/>
        <v>5000</v>
      </c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>
        <v>0</v>
      </c>
      <c r="AC76" s="14">
        <v>5000</v>
      </c>
      <c r="AD76" s="14">
        <v>0</v>
      </c>
      <c r="AE76" s="14"/>
      <c r="AF76" s="14"/>
      <c r="AG76" s="14"/>
      <c r="AH76" s="14"/>
      <c r="AI76" s="14"/>
      <c r="AJ76" s="14">
        <f t="shared" si="173"/>
        <v>0</v>
      </c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>
        <v>0</v>
      </c>
      <c r="AX76" s="14">
        <v>0</v>
      </c>
      <c r="AY76" s="14">
        <v>0</v>
      </c>
      <c r="AZ76" s="14"/>
      <c r="BA76" s="14"/>
      <c r="BB76" s="14"/>
      <c r="BC76" s="14"/>
      <c r="BD76" s="14"/>
      <c r="BE76" s="14">
        <f t="shared" si="174"/>
        <v>0</v>
      </c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>
        <v>0</v>
      </c>
      <c r="BS76" s="14">
        <v>0</v>
      </c>
      <c r="BT76" s="14" t="e">
        <f>IF(#REF!=0,"-",#REF!/#REF!*100)</f>
        <v>#REF!</v>
      </c>
    </row>
    <row r="77" spans="1:72" x14ac:dyDescent="0.25">
      <c r="A77" s="4" t="s">
        <v>133</v>
      </c>
      <c r="B77" s="4" t="s">
        <v>58</v>
      </c>
      <c r="C77" s="4" t="s">
        <v>12</v>
      </c>
      <c r="D77" s="102" t="s">
        <v>173</v>
      </c>
      <c r="E77" s="113">
        <v>8216</v>
      </c>
      <c r="F77" s="102"/>
      <c r="G77" s="98" t="s">
        <v>1662</v>
      </c>
      <c r="H77" s="13" t="s">
        <v>108</v>
      </c>
      <c r="I77" s="14">
        <v>0</v>
      </c>
      <c r="J77" s="14"/>
      <c r="K77" s="14"/>
      <c r="L77" s="14"/>
      <c r="M77" s="14"/>
      <c r="N77" s="14"/>
      <c r="O77" s="14">
        <f t="shared" si="172"/>
        <v>0</v>
      </c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>
        <v>0</v>
      </c>
      <c r="AC77" s="14">
        <v>0</v>
      </c>
      <c r="AD77" s="14">
        <v>0</v>
      </c>
      <c r="AE77" s="14"/>
      <c r="AF77" s="14"/>
      <c r="AG77" s="14"/>
      <c r="AH77" s="14"/>
      <c r="AI77" s="14"/>
      <c r="AJ77" s="14">
        <f t="shared" si="173"/>
        <v>0</v>
      </c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>
        <v>0</v>
      </c>
      <c r="AX77" s="14">
        <v>0</v>
      </c>
      <c r="AY77" s="14">
        <v>0</v>
      </c>
      <c r="AZ77" s="14"/>
      <c r="BA77" s="14"/>
      <c r="BB77" s="14"/>
      <c r="BC77" s="14"/>
      <c r="BD77" s="14"/>
      <c r="BE77" s="14">
        <f t="shared" si="174"/>
        <v>0</v>
      </c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>
        <v>0</v>
      </c>
      <c r="BS77" s="14">
        <v>0</v>
      </c>
      <c r="BT77" s="14" t="e">
        <f>IF(#REF!=0,"-",#REF!/#REF!*100)</f>
        <v>#REF!</v>
      </c>
    </row>
    <row r="78" spans="1:72" x14ac:dyDescent="0.25">
      <c r="A78" s="13" t="s">
        <v>0</v>
      </c>
      <c r="B78" s="13" t="s">
        <v>0</v>
      </c>
      <c r="C78" s="13" t="s">
        <v>0</v>
      </c>
      <c r="D78" s="98" t="s">
        <v>0</v>
      </c>
      <c r="E78" s="98" t="s">
        <v>0</v>
      </c>
      <c r="F78" s="98" t="s">
        <v>0</v>
      </c>
      <c r="G78" s="13" t="s">
        <v>0</v>
      </c>
      <c r="H78" s="10" t="s">
        <v>182</v>
      </c>
      <c r="I78" s="11">
        <f t="shared" ref="I78:AA78" si="229">SUM(I48,I71,I74)</f>
        <v>23000</v>
      </c>
      <c r="J78" s="11">
        <f t="shared" si="229"/>
        <v>0</v>
      </c>
      <c r="K78" s="11">
        <f t="shared" si="229"/>
        <v>0</v>
      </c>
      <c r="L78" s="11">
        <f t="shared" si="229"/>
        <v>0</v>
      </c>
      <c r="M78" s="11">
        <f t="shared" si="229"/>
        <v>0</v>
      </c>
      <c r="N78" s="11">
        <f t="shared" si="229"/>
        <v>0</v>
      </c>
      <c r="O78" s="11">
        <f t="shared" si="229"/>
        <v>23000</v>
      </c>
      <c r="P78" s="11">
        <f t="shared" si="229"/>
        <v>0</v>
      </c>
      <c r="Q78" s="11">
        <f t="shared" si="229"/>
        <v>0</v>
      </c>
      <c r="R78" s="11">
        <f t="shared" si="229"/>
        <v>450</v>
      </c>
      <c r="S78" s="11">
        <f t="shared" si="229"/>
        <v>0</v>
      </c>
      <c r="T78" s="11">
        <f t="shared" si="229"/>
        <v>0</v>
      </c>
      <c r="U78" s="11">
        <f t="shared" si="229"/>
        <v>0</v>
      </c>
      <c r="V78" s="11">
        <f t="shared" si="229"/>
        <v>0</v>
      </c>
      <c r="W78" s="11">
        <f t="shared" si="229"/>
        <v>0</v>
      </c>
      <c r="X78" s="11">
        <f t="shared" si="229"/>
        <v>0</v>
      </c>
      <c r="Y78" s="11">
        <f t="shared" si="229"/>
        <v>0</v>
      </c>
      <c r="Z78" s="11">
        <f t="shared" si="229"/>
        <v>0</v>
      </c>
      <c r="AA78" s="11">
        <f t="shared" si="229"/>
        <v>0</v>
      </c>
      <c r="AB78" s="11">
        <v>450</v>
      </c>
      <c r="AC78" s="11">
        <v>22550</v>
      </c>
      <c r="AD78" s="11">
        <f t="shared" ref="AD78:AV78" si="230">SUM(AD48,AD71,AD74)</f>
        <v>0</v>
      </c>
      <c r="AE78" s="11">
        <f t="shared" si="230"/>
        <v>5172</v>
      </c>
      <c r="AF78" s="11">
        <f t="shared" si="230"/>
        <v>0</v>
      </c>
      <c r="AG78" s="11">
        <f t="shared" si="230"/>
        <v>0</v>
      </c>
      <c r="AH78" s="11">
        <f t="shared" si="230"/>
        <v>0</v>
      </c>
      <c r="AI78" s="11">
        <f t="shared" si="230"/>
        <v>0</v>
      </c>
      <c r="AJ78" s="11">
        <f t="shared" si="230"/>
        <v>5172</v>
      </c>
      <c r="AK78" s="11">
        <f t="shared" si="230"/>
        <v>0</v>
      </c>
      <c r="AL78" s="11">
        <f t="shared" si="230"/>
        <v>0</v>
      </c>
      <c r="AM78" s="11">
        <f t="shared" si="230"/>
        <v>5172</v>
      </c>
      <c r="AN78" s="11">
        <f t="shared" si="230"/>
        <v>0</v>
      </c>
      <c r="AO78" s="11">
        <f t="shared" si="230"/>
        <v>0</v>
      </c>
      <c r="AP78" s="11">
        <f t="shared" si="230"/>
        <v>0</v>
      </c>
      <c r="AQ78" s="11">
        <f t="shared" si="230"/>
        <v>0</v>
      </c>
      <c r="AR78" s="11">
        <f t="shared" si="230"/>
        <v>0</v>
      </c>
      <c r="AS78" s="11">
        <f t="shared" si="230"/>
        <v>0</v>
      </c>
      <c r="AT78" s="11">
        <f t="shared" si="230"/>
        <v>0</v>
      </c>
      <c r="AU78" s="11">
        <f t="shared" si="230"/>
        <v>0</v>
      </c>
      <c r="AV78" s="11">
        <f t="shared" si="230"/>
        <v>0</v>
      </c>
      <c r="AW78" s="11">
        <v>5172</v>
      </c>
      <c r="AX78" s="11">
        <v>0</v>
      </c>
      <c r="AY78" s="11">
        <f t="shared" ref="AY78:BQ78" si="231">SUM(AY48,AY71,AY74)</f>
        <v>0</v>
      </c>
      <c r="AZ78" s="11">
        <f t="shared" si="231"/>
        <v>4336</v>
      </c>
      <c r="BA78" s="11">
        <f t="shared" si="231"/>
        <v>0</v>
      </c>
      <c r="BB78" s="11">
        <f t="shared" si="231"/>
        <v>0</v>
      </c>
      <c r="BC78" s="11">
        <f t="shared" si="231"/>
        <v>0</v>
      </c>
      <c r="BD78" s="11">
        <f t="shared" si="231"/>
        <v>0</v>
      </c>
      <c r="BE78" s="11">
        <f t="shared" si="231"/>
        <v>4336</v>
      </c>
      <c r="BF78" s="11">
        <f t="shared" si="231"/>
        <v>0</v>
      </c>
      <c r="BG78" s="11">
        <f t="shared" si="231"/>
        <v>0</v>
      </c>
      <c r="BH78" s="11">
        <f t="shared" si="231"/>
        <v>4336</v>
      </c>
      <c r="BI78" s="11">
        <f t="shared" si="231"/>
        <v>0</v>
      </c>
      <c r="BJ78" s="11">
        <f t="shared" si="231"/>
        <v>0</v>
      </c>
      <c r="BK78" s="11">
        <f t="shared" si="231"/>
        <v>0</v>
      </c>
      <c r="BL78" s="11">
        <f t="shared" si="231"/>
        <v>0</v>
      </c>
      <c r="BM78" s="11">
        <f t="shared" si="231"/>
        <v>0</v>
      </c>
      <c r="BN78" s="11">
        <f t="shared" si="231"/>
        <v>0</v>
      </c>
      <c r="BO78" s="11">
        <f t="shared" si="231"/>
        <v>0</v>
      </c>
      <c r="BP78" s="11">
        <f t="shared" si="231"/>
        <v>0</v>
      </c>
      <c r="BQ78" s="11">
        <f t="shared" si="231"/>
        <v>0</v>
      </c>
      <c r="BR78" s="11">
        <v>4336</v>
      </c>
      <c r="BS78" s="11">
        <v>0</v>
      </c>
      <c r="BT78" s="11" t="e">
        <f>IF(#REF!=0,"-",#REF!/#REF!*100)</f>
        <v>#REF!</v>
      </c>
    </row>
    <row r="79" spans="1:72" ht="15.75" thickBot="1" x14ac:dyDescent="0.3">
      <c r="A79" s="13" t="s">
        <v>0</v>
      </c>
      <c r="B79" s="13" t="s">
        <v>0</v>
      </c>
      <c r="C79" s="13" t="s">
        <v>0</v>
      </c>
      <c r="D79" s="98" t="s">
        <v>0</v>
      </c>
      <c r="E79" s="98" t="s">
        <v>0</v>
      </c>
      <c r="F79" s="98" t="s">
        <v>0</v>
      </c>
      <c r="G79" s="13" t="s">
        <v>0</v>
      </c>
      <c r="H79" s="2" t="s">
        <v>53</v>
      </c>
      <c r="I79" s="13" t="s">
        <v>0</v>
      </c>
      <c r="J79" s="13"/>
      <c r="K79" s="13"/>
      <c r="L79" s="13"/>
      <c r="M79" s="13"/>
      <c r="N79" s="13"/>
      <c r="O79" s="13" t="e">
        <f t="shared" si="172"/>
        <v>#VALUE!</v>
      </c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>
        <v>0</v>
      </c>
      <c r="AC79" s="13" t="e">
        <v>#VALUE!</v>
      </c>
      <c r="AD79" s="13" t="s">
        <v>0</v>
      </c>
      <c r="AE79" s="13"/>
      <c r="AF79" s="13"/>
      <c r="AG79" s="13"/>
      <c r="AH79" s="13"/>
      <c r="AI79" s="13"/>
      <c r="AJ79" s="13" t="e">
        <f t="shared" si="173"/>
        <v>#VALUE!</v>
      </c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>
        <v>0</v>
      </c>
      <c r="AX79" s="13" t="e">
        <v>#VALUE!</v>
      </c>
      <c r="AY79" s="13" t="s">
        <v>0</v>
      </c>
      <c r="AZ79" s="13"/>
      <c r="BA79" s="13"/>
      <c r="BB79" s="13"/>
      <c r="BC79" s="13"/>
      <c r="BD79" s="13"/>
      <c r="BE79" s="13" t="e">
        <f t="shared" si="174"/>
        <v>#VALUE!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>
        <v>0</v>
      </c>
      <c r="BS79" s="13" t="e">
        <v>#VALUE!</v>
      </c>
      <c r="BT79" s="12"/>
    </row>
    <row r="80" spans="1:72" ht="69.75" customHeight="1" thickBot="1" x14ac:dyDescent="0.3">
      <c r="A80" s="132" t="s">
        <v>0</v>
      </c>
      <c r="B80" s="132" t="s">
        <v>0</v>
      </c>
      <c r="C80" s="132" t="s">
        <v>0</v>
      </c>
      <c r="D80" s="135" t="s">
        <v>0</v>
      </c>
      <c r="E80" s="135" t="s">
        <v>0</v>
      </c>
      <c r="F80" s="135" t="s">
        <v>0</v>
      </c>
      <c r="G80" s="138" t="s">
        <v>0</v>
      </c>
      <c r="H80" s="5" t="s">
        <v>54</v>
      </c>
      <c r="I80" s="89" t="s">
        <v>9</v>
      </c>
      <c r="J80" s="89" t="s">
        <v>1606</v>
      </c>
      <c r="K80" s="89" t="s">
        <v>1534</v>
      </c>
      <c r="L80" s="89" t="s">
        <v>1592</v>
      </c>
      <c r="M80" s="89" t="s">
        <v>1593</v>
      </c>
      <c r="N80" s="89" t="s">
        <v>1594</v>
      </c>
      <c r="O80" s="89" t="s">
        <v>1610</v>
      </c>
      <c r="P80" s="89" t="s">
        <v>1607</v>
      </c>
      <c r="Q80" s="89" t="s">
        <v>1595</v>
      </c>
      <c r="R80" s="89" t="s">
        <v>1596</v>
      </c>
      <c r="S80" s="89" t="s">
        <v>1597</v>
      </c>
      <c r="T80" s="89" t="s">
        <v>1598</v>
      </c>
      <c r="U80" s="89" t="s">
        <v>1599</v>
      </c>
      <c r="V80" s="89" t="s">
        <v>1600</v>
      </c>
      <c r="W80" s="89" t="s">
        <v>1608</v>
      </c>
      <c r="X80" s="89" t="s">
        <v>1609</v>
      </c>
      <c r="Y80" s="89" t="s">
        <v>1601</v>
      </c>
      <c r="Z80" s="89" t="s">
        <v>1602</v>
      </c>
      <c r="AA80" s="89" t="s">
        <v>1603</v>
      </c>
      <c r="AB80" s="89" t="s">
        <v>1604</v>
      </c>
      <c r="AC80" s="89" t="s">
        <v>1605</v>
      </c>
      <c r="AD80" s="90" t="s">
        <v>10</v>
      </c>
      <c r="AE80" s="90" t="s">
        <v>1606</v>
      </c>
      <c r="AF80" s="90" t="s">
        <v>1534</v>
      </c>
      <c r="AG80" s="90" t="s">
        <v>1592</v>
      </c>
      <c r="AH80" s="90" t="s">
        <v>1593</v>
      </c>
      <c r="AI80" s="90" t="s">
        <v>1594</v>
      </c>
      <c r="AJ80" s="90" t="s">
        <v>1611</v>
      </c>
      <c r="AK80" s="90" t="s">
        <v>1607</v>
      </c>
      <c r="AL80" s="90" t="s">
        <v>1595</v>
      </c>
      <c r="AM80" s="90" t="s">
        <v>1596</v>
      </c>
      <c r="AN80" s="90" t="s">
        <v>1597</v>
      </c>
      <c r="AO80" s="90" t="s">
        <v>1598</v>
      </c>
      <c r="AP80" s="90" t="s">
        <v>1599</v>
      </c>
      <c r="AQ80" s="90" t="s">
        <v>1600</v>
      </c>
      <c r="AR80" s="90" t="s">
        <v>1608</v>
      </c>
      <c r="AS80" s="90" t="s">
        <v>1609</v>
      </c>
      <c r="AT80" s="90" t="s">
        <v>1601</v>
      </c>
      <c r="AU80" s="90" t="s">
        <v>1602</v>
      </c>
      <c r="AV80" s="90" t="s">
        <v>1603</v>
      </c>
      <c r="AW80" s="90" t="s">
        <v>1604</v>
      </c>
      <c r="AX80" s="90" t="s">
        <v>1605</v>
      </c>
      <c r="AY80" s="91" t="s">
        <v>11</v>
      </c>
      <c r="AZ80" s="91" t="s">
        <v>1606</v>
      </c>
      <c r="BA80" s="91" t="s">
        <v>1534</v>
      </c>
      <c r="BB80" s="91" t="s">
        <v>1592</v>
      </c>
      <c r="BC80" s="91" t="s">
        <v>1593</v>
      </c>
      <c r="BD80" s="91" t="s">
        <v>1594</v>
      </c>
      <c r="BE80" s="91" t="s">
        <v>1612</v>
      </c>
      <c r="BF80" s="91" t="s">
        <v>1607</v>
      </c>
      <c r="BG80" s="91" t="s">
        <v>1595</v>
      </c>
      <c r="BH80" s="91" t="s">
        <v>1596</v>
      </c>
      <c r="BI80" s="91" t="s">
        <v>1597</v>
      </c>
      <c r="BJ80" s="91" t="s">
        <v>1598</v>
      </c>
      <c r="BK80" s="91" t="s">
        <v>1599</v>
      </c>
      <c r="BL80" s="91" t="s">
        <v>1600</v>
      </c>
      <c r="BM80" s="91" t="s">
        <v>1608</v>
      </c>
      <c r="BN80" s="91" t="s">
        <v>1609</v>
      </c>
      <c r="BO80" s="91" t="s">
        <v>1601</v>
      </c>
      <c r="BP80" s="91" t="s">
        <v>1602</v>
      </c>
      <c r="BQ80" s="91" t="s">
        <v>1603</v>
      </c>
      <c r="BR80" s="91" t="s">
        <v>1604</v>
      </c>
      <c r="BS80" s="91" t="s">
        <v>1605</v>
      </c>
      <c r="BT80" s="5" t="s">
        <v>1671</v>
      </c>
    </row>
    <row r="81" spans="1:72" x14ac:dyDescent="0.25">
      <c r="A81" s="133"/>
      <c r="B81" s="133"/>
      <c r="C81" s="133"/>
      <c r="D81" s="136"/>
      <c r="E81" s="136"/>
      <c r="F81" s="136"/>
      <c r="G81" s="139"/>
      <c r="H81" s="15" t="s">
        <v>0</v>
      </c>
      <c r="I81" s="9">
        <v>1</v>
      </c>
      <c r="J81" s="9">
        <v>2</v>
      </c>
      <c r="K81" s="9">
        <v>3</v>
      </c>
      <c r="L81" s="9">
        <v>4</v>
      </c>
      <c r="M81" s="9">
        <v>5</v>
      </c>
      <c r="N81" s="9">
        <v>6</v>
      </c>
      <c r="O81" s="9">
        <v>7</v>
      </c>
      <c r="P81" s="9">
        <v>8</v>
      </c>
      <c r="Q81" s="9">
        <v>9</v>
      </c>
      <c r="R81" s="9">
        <v>10</v>
      </c>
      <c r="S81" s="9">
        <v>11</v>
      </c>
      <c r="T81" s="9">
        <v>12</v>
      </c>
      <c r="U81" s="9">
        <v>13</v>
      </c>
      <c r="V81" s="9">
        <v>14</v>
      </c>
      <c r="W81" s="9">
        <v>15</v>
      </c>
      <c r="X81" s="9">
        <v>16</v>
      </c>
      <c r="Y81" s="9">
        <v>17</v>
      </c>
      <c r="Z81" s="9">
        <v>18</v>
      </c>
      <c r="AA81" s="9">
        <v>19</v>
      </c>
      <c r="AB81" s="9">
        <v>20</v>
      </c>
      <c r="AC81" s="9">
        <v>21</v>
      </c>
      <c r="AD81" s="9">
        <v>1</v>
      </c>
      <c r="AE81" s="9">
        <v>2</v>
      </c>
      <c r="AF81" s="9">
        <v>3</v>
      </c>
      <c r="AG81" s="9">
        <v>4</v>
      </c>
      <c r="AH81" s="9">
        <v>5</v>
      </c>
      <c r="AI81" s="9">
        <v>6</v>
      </c>
      <c r="AJ81" s="9">
        <v>7</v>
      </c>
      <c r="AK81" s="9">
        <v>8</v>
      </c>
      <c r="AL81" s="9">
        <v>9</v>
      </c>
      <c r="AM81" s="9">
        <v>10</v>
      </c>
      <c r="AN81" s="9">
        <v>11</v>
      </c>
      <c r="AO81" s="9">
        <v>12</v>
      </c>
      <c r="AP81" s="9">
        <v>13</v>
      </c>
      <c r="AQ81" s="9">
        <v>14</v>
      </c>
      <c r="AR81" s="9">
        <v>15</v>
      </c>
      <c r="AS81" s="9">
        <v>16</v>
      </c>
      <c r="AT81" s="9">
        <v>17</v>
      </c>
      <c r="AU81" s="9">
        <v>18</v>
      </c>
      <c r="AV81" s="9">
        <v>19</v>
      </c>
      <c r="AW81" s="9">
        <v>20</v>
      </c>
      <c r="AX81" s="9">
        <v>21</v>
      </c>
      <c r="AY81" s="9">
        <v>1</v>
      </c>
      <c r="AZ81" s="9">
        <v>2</v>
      </c>
      <c r="BA81" s="9">
        <v>3</v>
      </c>
      <c r="BB81" s="9">
        <v>4</v>
      </c>
      <c r="BC81" s="9">
        <v>5</v>
      </c>
      <c r="BD81" s="9">
        <v>6</v>
      </c>
      <c r="BE81" s="9">
        <v>7</v>
      </c>
      <c r="BF81" s="9">
        <v>8</v>
      </c>
      <c r="BG81" s="9">
        <v>9</v>
      </c>
      <c r="BH81" s="9">
        <v>10</v>
      </c>
      <c r="BI81" s="9">
        <v>11</v>
      </c>
      <c r="BJ81" s="9">
        <v>12</v>
      </c>
      <c r="BK81" s="9">
        <v>13</v>
      </c>
      <c r="BL81" s="9">
        <v>14</v>
      </c>
      <c r="BM81" s="9">
        <v>15</v>
      </c>
      <c r="BN81" s="9">
        <v>16</v>
      </c>
      <c r="BO81" s="9">
        <v>17</v>
      </c>
      <c r="BP81" s="9">
        <v>18</v>
      </c>
      <c r="BQ81" s="9">
        <v>19</v>
      </c>
      <c r="BR81" s="9">
        <v>20</v>
      </c>
      <c r="BS81" s="9">
        <v>21</v>
      </c>
      <c r="BT81" s="9">
        <v>9</v>
      </c>
    </row>
    <row r="82" spans="1:72" x14ac:dyDescent="0.25">
      <c r="A82" s="133"/>
      <c r="B82" s="133"/>
      <c r="C82" s="133"/>
      <c r="D82" s="136"/>
      <c r="E82" s="136"/>
      <c r="F82" s="136"/>
      <c r="G82" s="139"/>
      <c r="H82" s="16" t="s">
        <v>137</v>
      </c>
      <c r="I82" s="17">
        <f t="shared" ref="I82:AA82" si="232">SUM(I78)</f>
        <v>23000</v>
      </c>
      <c r="J82" s="17">
        <f t="shared" si="232"/>
        <v>0</v>
      </c>
      <c r="K82" s="17">
        <f t="shared" si="232"/>
        <v>0</v>
      </c>
      <c r="L82" s="17">
        <f t="shared" si="232"/>
        <v>0</v>
      </c>
      <c r="M82" s="17">
        <f t="shared" si="232"/>
        <v>0</v>
      </c>
      <c r="N82" s="17">
        <f t="shared" si="232"/>
        <v>0</v>
      </c>
      <c r="O82" s="17">
        <f t="shared" ref="O82" si="233">SUM(O78)</f>
        <v>23000</v>
      </c>
      <c r="P82" s="17">
        <f t="shared" si="232"/>
        <v>0</v>
      </c>
      <c r="Q82" s="17">
        <f t="shared" si="232"/>
        <v>0</v>
      </c>
      <c r="R82" s="17">
        <f t="shared" si="232"/>
        <v>450</v>
      </c>
      <c r="S82" s="17">
        <f t="shared" si="232"/>
        <v>0</v>
      </c>
      <c r="T82" s="17">
        <f t="shared" si="232"/>
        <v>0</v>
      </c>
      <c r="U82" s="17">
        <f t="shared" si="232"/>
        <v>0</v>
      </c>
      <c r="V82" s="17">
        <f t="shared" si="232"/>
        <v>0</v>
      </c>
      <c r="W82" s="17">
        <f t="shared" si="232"/>
        <v>0</v>
      </c>
      <c r="X82" s="17">
        <f t="shared" si="232"/>
        <v>0</v>
      </c>
      <c r="Y82" s="17">
        <f t="shared" si="232"/>
        <v>0</v>
      </c>
      <c r="Z82" s="17">
        <f t="shared" si="232"/>
        <v>0</v>
      </c>
      <c r="AA82" s="17">
        <f t="shared" si="232"/>
        <v>0</v>
      </c>
      <c r="AB82" s="17">
        <v>450</v>
      </c>
      <c r="AC82" s="17">
        <v>22550</v>
      </c>
      <c r="AD82" s="17">
        <f t="shared" ref="AD82:AV82" si="234">SUM(AD78)</f>
        <v>0</v>
      </c>
      <c r="AE82" s="17">
        <f t="shared" si="234"/>
        <v>5172</v>
      </c>
      <c r="AF82" s="17">
        <f t="shared" si="234"/>
        <v>0</v>
      </c>
      <c r="AG82" s="17">
        <f t="shared" si="234"/>
        <v>0</v>
      </c>
      <c r="AH82" s="17">
        <f t="shared" si="234"/>
        <v>0</v>
      </c>
      <c r="AI82" s="17">
        <f t="shared" si="234"/>
        <v>0</v>
      </c>
      <c r="AJ82" s="17">
        <f t="shared" ref="AJ82" si="235">SUM(AJ78)</f>
        <v>5172</v>
      </c>
      <c r="AK82" s="17">
        <f t="shared" si="234"/>
        <v>0</v>
      </c>
      <c r="AL82" s="17">
        <f t="shared" si="234"/>
        <v>0</v>
      </c>
      <c r="AM82" s="17">
        <f t="shared" si="234"/>
        <v>5172</v>
      </c>
      <c r="AN82" s="17">
        <f t="shared" si="234"/>
        <v>0</v>
      </c>
      <c r="AO82" s="17">
        <f t="shared" si="234"/>
        <v>0</v>
      </c>
      <c r="AP82" s="17">
        <f t="shared" si="234"/>
        <v>0</v>
      </c>
      <c r="AQ82" s="17">
        <f t="shared" si="234"/>
        <v>0</v>
      </c>
      <c r="AR82" s="17">
        <f t="shared" si="234"/>
        <v>0</v>
      </c>
      <c r="AS82" s="17">
        <f t="shared" si="234"/>
        <v>0</v>
      </c>
      <c r="AT82" s="17">
        <f t="shared" si="234"/>
        <v>0</v>
      </c>
      <c r="AU82" s="17">
        <f t="shared" si="234"/>
        <v>0</v>
      </c>
      <c r="AV82" s="17">
        <f t="shared" si="234"/>
        <v>0</v>
      </c>
      <c r="AW82" s="17">
        <v>5172</v>
      </c>
      <c r="AX82" s="17">
        <v>0</v>
      </c>
      <c r="AY82" s="17">
        <f t="shared" ref="AY82:BQ82" si="236">SUM(AY78)</f>
        <v>0</v>
      </c>
      <c r="AZ82" s="17">
        <f t="shared" si="236"/>
        <v>4336</v>
      </c>
      <c r="BA82" s="17">
        <f t="shared" si="236"/>
        <v>0</v>
      </c>
      <c r="BB82" s="17">
        <f t="shared" si="236"/>
        <v>0</v>
      </c>
      <c r="BC82" s="17">
        <f t="shared" si="236"/>
        <v>0</v>
      </c>
      <c r="BD82" s="17">
        <f t="shared" si="236"/>
        <v>0</v>
      </c>
      <c r="BE82" s="17">
        <f t="shared" ref="BE82" si="237">SUM(BE78)</f>
        <v>4336</v>
      </c>
      <c r="BF82" s="17">
        <f t="shared" si="236"/>
        <v>0</v>
      </c>
      <c r="BG82" s="17">
        <f t="shared" si="236"/>
        <v>0</v>
      </c>
      <c r="BH82" s="17">
        <f t="shared" si="236"/>
        <v>4336</v>
      </c>
      <c r="BI82" s="17">
        <f t="shared" si="236"/>
        <v>0</v>
      </c>
      <c r="BJ82" s="17">
        <f t="shared" si="236"/>
        <v>0</v>
      </c>
      <c r="BK82" s="17">
        <f t="shared" si="236"/>
        <v>0</v>
      </c>
      <c r="BL82" s="17">
        <f t="shared" si="236"/>
        <v>0</v>
      </c>
      <c r="BM82" s="17">
        <f t="shared" si="236"/>
        <v>0</v>
      </c>
      <c r="BN82" s="17">
        <f t="shared" si="236"/>
        <v>0</v>
      </c>
      <c r="BO82" s="17">
        <f t="shared" si="236"/>
        <v>0</v>
      </c>
      <c r="BP82" s="17">
        <f t="shared" si="236"/>
        <v>0</v>
      </c>
      <c r="BQ82" s="17">
        <f t="shared" si="236"/>
        <v>0</v>
      </c>
      <c r="BR82" s="17">
        <v>4336</v>
      </c>
      <c r="BS82" s="17">
        <v>0</v>
      </c>
      <c r="BT82" s="17" t="e">
        <f>IF(#REF!=0,"-",#REF!/#REF!*100)</f>
        <v>#REF!</v>
      </c>
    </row>
    <row r="83" spans="1:72" x14ac:dyDescent="0.25">
      <c r="A83" s="133"/>
      <c r="B83" s="133"/>
      <c r="C83" s="133"/>
      <c r="D83" s="136"/>
      <c r="E83" s="136"/>
      <c r="F83" s="136"/>
      <c r="G83" s="139"/>
      <c r="H83" s="18" t="s">
        <v>55</v>
      </c>
      <c r="I83" s="17">
        <f t="shared" ref="I83:AA83" si="238">SUM(I82)</f>
        <v>23000</v>
      </c>
      <c r="J83" s="17">
        <f t="shared" si="238"/>
        <v>0</v>
      </c>
      <c r="K83" s="17">
        <f t="shared" si="238"/>
        <v>0</v>
      </c>
      <c r="L83" s="17">
        <f t="shared" si="238"/>
        <v>0</v>
      </c>
      <c r="M83" s="17">
        <f t="shared" si="238"/>
        <v>0</v>
      </c>
      <c r="N83" s="17">
        <f t="shared" si="238"/>
        <v>0</v>
      </c>
      <c r="O83" s="17">
        <f t="shared" ref="O83" si="239">SUM(O82)</f>
        <v>23000</v>
      </c>
      <c r="P83" s="17">
        <f t="shared" si="238"/>
        <v>0</v>
      </c>
      <c r="Q83" s="17">
        <f t="shared" si="238"/>
        <v>0</v>
      </c>
      <c r="R83" s="17">
        <f t="shared" si="238"/>
        <v>450</v>
      </c>
      <c r="S83" s="17">
        <f t="shared" si="238"/>
        <v>0</v>
      </c>
      <c r="T83" s="17">
        <f t="shared" si="238"/>
        <v>0</v>
      </c>
      <c r="U83" s="17">
        <f t="shared" si="238"/>
        <v>0</v>
      </c>
      <c r="V83" s="17">
        <f t="shared" si="238"/>
        <v>0</v>
      </c>
      <c r="W83" s="17">
        <f t="shared" si="238"/>
        <v>0</v>
      </c>
      <c r="X83" s="17">
        <f t="shared" si="238"/>
        <v>0</v>
      </c>
      <c r="Y83" s="17">
        <f t="shared" si="238"/>
        <v>0</v>
      </c>
      <c r="Z83" s="17">
        <f t="shared" si="238"/>
        <v>0</v>
      </c>
      <c r="AA83" s="17">
        <f t="shared" si="238"/>
        <v>0</v>
      </c>
      <c r="AB83" s="17">
        <v>450</v>
      </c>
      <c r="AC83" s="17">
        <v>22550</v>
      </c>
      <c r="AD83" s="17">
        <f t="shared" ref="AD83:AV83" si="240">SUM(AD82)</f>
        <v>0</v>
      </c>
      <c r="AE83" s="17">
        <f t="shared" si="240"/>
        <v>5172</v>
      </c>
      <c r="AF83" s="17">
        <f t="shared" si="240"/>
        <v>0</v>
      </c>
      <c r="AG83" s="17">
        <f t="shared" si="240"/>
        <v>0</v>
      </c>
      <c r="AH83" s="17">
        <f t="shared" si="240"/>
        <v>0</v>
      </c>
      <c r="AI83" s="17">
        <f t="shared" si="240"/>
        <v>0</v>
      </c>
      <c r="AJ83" s="17">
        <f t="shared" ref="AJ83" si="241">SUM(AJ82)</f>
        <v>5172</v>
      </c>
      <c r="AK83" s="17">
        <f t="shared" si="240"/>
        <v>0</v>
      </c>
      <c r="AL83" s="17">
        <f t="shared" si="240"/>
        <v>0</v>
      </c>
      <c r="AM83" s="17">
        <f t="shared" si="240"/>
        <v>5172</v>
      </c>
      <c r="AN83" s="17">
        <f t="shared" si="240"/>
        <v>0</v>
      </c>
      <c r="AO83" s="17">
        <f t="shared" si="240"/>
        <v>0</v>
      </c>
      <c r="AP83" s="17">
        <f t="shared" si="240"/>
        <v>0</v>
      </c>
      <c r="AQ83" s="17">
        <f t="shared" si="240"/>
        <v>0</v>
      </c>
      <c r="AR83" s="17">
        <f t="shared" si="240"/>
        <v>0</v>
      </c>
      <c r="AS83" s="17">
        <f t="shared" si="240"/>
        <v>0</v>
      </c>
      <c r="AT83" s="17">
        <f t="shared" si="240"/>
        <v>0</v>
      </c>
      <c r="AU83" s="17">
        <f t="shared" si="240"/>
        <v>0</v>
      </c>
      <c r="AV83" s="17">
        <f t="shared" si="240"/>
        <v>0</v>
      </c>
      <c r="AW83" s="17">
        <v>5172</v>
      </c>
      <c r="AX83" s="17">
        <v>0</v>
      </c>
      <c r="AY83" s="17">
        <f t="shared" ref="AY83:BQ83" si="242">SUM(AY82)</f>
        <v>0</v>
      </c>
      <c r="AZ83" s="17">
        <f t="shared" si="242"/>
        <v>4336</v>
      </c>
      <c r="BA83" s="17">
        <f t="shared" si="242"/>
        <v>0</v>
      </c>
      <c r="BB83" s="17">
        <f t="shared" si="242"/>
        <v>0</v>
      </c>
      <c r="BC83" s="17">
        <f t="shared" si="242"/>
        <v>0</v>
      </c>
      <c r="BD83" s="17">
        <f t="shared" si="242"/>
        <v>0</v>
      </c>
      <c r="BE83" s="17">
        <f t="shared" ref="BE83" si="243">SUM(BE82)</f>
        <v>4336</v>
      </c>
      <c r="BF83" s="17">
        <f t="shared" si="242"/>
        <v>0</v>
      </c>
      <c r="BG83" s="17">
        <f t="shared" si="242"/>
        <v>0</v>
      </c>
      <c r="BH83" s="17">
        <f t="shared" si="242"/>
        <v>4336</v>
      </c>
      <c r="BI83" s="17">
        <f t="shared" si="242"/>
        <v>0</v>
      </c>
      <c r="BJ83" s="17">
        <f t="shared" si="242"/>
        <v>0</v>
      </c>
      <c r="BK83" s="17">
        <f t="shared" si="242"/>
        <v>0</v>
      </c>
      <c r="BL83" s="17">
        <f t="shared" si="242"/>
        <v>0</v>
      </c>
      <c r="BM83" s="17">
        <f t="shared" si="242"/>
        <v>0</v>
      </c>
      <c r="BN83" s="17">
        <f t="shared" si="242"/>
        <v>0</v>
      </c>
      <c r="BO83" s="17">
        <f t="shared" si="242"/>
        <v>0</v>
      </c>
      <c r="BP83" s="17">
        <f t="shared" si="242"/>
        <v>0</v>
      </c>
      <c r="BQ83" s="17">
        <f t="shared" si="242"/>
        <v>0</v>
      </c>
      <c r="BR83" s="17">
        <v>4336</v>
      </c>
      <c r="BS83" s="17">
        <v>0</v>
      </c>
      <c r="BT83" s="17" t="e">
        <f>IF(#REF!=0,"-",#REF!/#REF!*100)</f>
        <v>#REF!</v>
      </c>
    </row>
    <row r="84" spans="1:72" x14ac:dyDescent="0.25">
      <c r="A84" s="134"/>
      <c r="B84" s="134"/>
      <c r="C84" s="134"/>
      <c r="D84" s="137"/>
      <c r="E84" s="137"/>
      <c r="F84" s="137"/>
      <c r="G84" s="140"/>
      <c r="O84">
        <f t="shared" si="172"/>
        <v>0</v>
      </c>
      <c r="AB84">
        <v>0</v>
      </c>
      <c r="AC84">
        <v>0</v>
      </c>
      <c r="AJ84">
        <f t="shared" si="173"/>
        <v>0</v>
      </c>
      <c r="AW84">
        <v>0</v>
      </c>
      <c r="AX84">
        <v>0</v>
      </c>
      <c r="BE84">
        <f t="shared" si="174"/>
        <v>0</v>
      </c>
      <c r="BR84">
        <v>0</v>
      </c>
      <c r="BS84">
        <v>0</v>
      </c>
      <c r="BT84" t="e">
        <f>IF(#REF!=0,"-",#REF!/#REF!*100)</f>
        <v>#REF!</v>
      </c>
    </row>
    <row r="85" spans="1:72" ht="15.75" thickBot="1" x14ac:dyDescent="0.3">
      <c r="A85" s="13" t="s">
        <v>0</v>
      </c>
      <c r="B85" s="13" t="s">
        <v>0</v>
      </c>
      <c r="C85" s="13" t="s">
        <v>0</v>
      </c>
      <c r="D85" s="98" t="s">
        <v>0</v>
      </c>
      <c r="E85" s="98" t="s">
        <v>0</v>
      </c>
      <c r="F85" s="98" t="s">
        <v>0</v>
      </c>
      <c r="G85" s="13" t="s">
        <v>0</v>
      </c>
      <c r="H85" s="19" t="s">
        <v>0</v>
      </c>
      <c r="I85" s="19" t="s">
        <v>0</v>
      </c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>
        <v>0</v>
      </c>
      <c r="AC85" s="19">
        <v>0</v>
      </c>
      <c r="AD85" s="19" t="s">
        <v>0</v>
      </c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>
        <v>0</v>
      </c>
      <c r="AX85" s="19">
        <v>0</v>
      </c>
      <c r="AY85" s="19" t="s">
        <v>0</v>
      </c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>
        <v>0</v>
      </c>
      <c r="BS85" s="19">
        <v>0</v>
      </c>
      <c r="BT85" s="19"/>
    </row>
    <row r="86" spans="1:72" ht="69.75" customHeight="1" thickBot="1" x14ac:dyDescent="0.3">
      <c r="A86" s="5" t="s">
        <v>2</v>
      </c>
      <c r="B86" s="5" t="s">
        <v>3</v>
      </c>
      <c r="C86" s="5" t="s">
        <v>4</v>
      </c>
      <c r="D86" s="103" t="s">
        <v>0</v>
      </c>
      <c r="E86" s="112" t="s">
        <v>5</v>
      </c>
      <c r="F86" s="112" t="s">
        <v>6</v>
      </c>
      <c r="G86" s="5" t="s">
        <v>7</v>
      </c>
      <c r="H86" s="5" t="s">
        <v>8</v>
      </c>
      <c r="I86" s="89" t="s">
        <v>9</v>
      </c>
      <c r="J86" s="89" t="s">
        <v>1606</v>
      </c>
      <c r="K86" s="89" t="s">
        <v>1534</v>
      </c>
      <c r="L86" s="89" t="s">
        <v>1592</v>
      </c>
      <c r="M86" s="89" t="s">
        <v>1593</v>
      </c>
      <c r="N86" s="89" t="s">
        <v>1594</v>
      </c>
      <c r="O86" s="89" t="s">
        <v>1610</v>
      </c>
      <c r="P86" s="89" t="s">
        <v>1607</v>
      </c>
      <c r="Q86" s="89" t="s">
        <v>1595</v>
      </c>
      <c r="R86" s="89" t="s">
        <v>1596</v>
      </c>
      <c r="S86" s="89" t="s">
        <v>1597</v>
      </c>
      <c r="T86" s="89" t="s">
        <v>1598</v>
      </c>
      <c r="U86" s="89" t="s">
        <v>1599</v>
      </c>
      <c r="V86" s="89" t="s">
        <v>1600</v>
      </c>
      <c r="W86" s="89" t="s">
        <v>1608</v>
      </c>
      <c r="X86" s="89" t="s">
        <v>1609</v>
      </c>
      <c r="Y86" s="89" t="s">
        <v>1601</v>
      </c>
      <c r="Z86" s="89" t="s">
        <v>1602</v>
      </c>
      <c r="AA86" s="89" t="s">
        <v>1603</v>
      </c>
      <c r="AB86" s="89" t="s">
        <v>1604</v>
      </c>
      <c r="AC86" s="89" t="s">
        <v>1605</v>
      </c>
      <c r="AD86" s="90" t="s">
        <v>10</v>
      </c>
      <c r="AE86" s="90" t="s">
        <v>1606</v>
      </c>
      <c r="AF86" s="90" t="s">
        <v>1534</v>
      </c>
      <c r="AG86" s="90" t="s">
        <v>1592</v>
      </c>
      <c r="AH86" s="90" t="s">
        <v>1593</v>
      </c>
      <c r="AI86" s="90" t="s">
        <v>1594</v>
      </c>
      <c r="AJ86" s="90" t="s">
        <v>1611</v>
      </c>
      <c r="AK86" s="90" t="s">
        <v>1607</v>
      </c>
      <c r="AL86" s="90" t="s">
        <v>1595</v>
      </c>
      <c r="AM86" s="90" t="s">
        <v>1596</v>
      </c>
      <c r="AN86" s="90" t="s">
        <v>1597</v>
      </c>
      <c r="AO86" s="90" t="s">
        <v>1598</v>
      </c>
      <c r="AP86" s="90" t="s">
        <v>1599</v>
      </c>
      <c r="AQ86" s="90" t="s">
        <v>1600</v>
      </c>
      <c r="AR86" s="90" t="s">
        <v>1608</v>
      </c>
      <c r="AS86" s="90" t="s">
        <v>1609</v>
      </c>
      <c r="AT86" s="90" t="s">
        <v>1601</v>
      </c>
      <c r="AU86" s="90" t="s">
        <v>1602</v>
      </c>
      <c r="AV86" s="90" t="s">
        <v>1603</v>
      </c>
      <c r="AW86" s="90" t="s">
        <v>1604</v>
      </c>
      <c r="AX86" s="90" t="s">
        <v>1605</v>
      </c>
      <c r="AY86" s="91" t="s">
        <v>11</v>
      </c>
      <c r="AZ86" s="91" t="s">
        <v>1606</v>
      </c>
      <c r="BA86" s="91" t="s">
        <v>1534</v>
      </c>
      <c r="BB86" s="91" t="s">
        <v>1592</v>
      </c>
      <c r="BC86" s="91" t="s">
        <v>1593</v>
      </c>
      <c r="BD86" s="91" t="s">
        <v>1594</v>
      </c>
      <c r="BE86" s="91" t="s">
        <v>1612</v>
      </c>
      <c r="BF86" s="91" t="s">
        <v>1607</v>
      </c>
      <c r="BG86" s="91" t="s">
        <v>1595</v>
      </c>
      <c r="BH86" s="91" t="s">
        <v>1596</v>
      </c>
      <c r="BI86" s="91" t="s">
        <v>1597</v>
      </c>
      <c r="BJ86" s="91" t="s">
        <v>1598</v>
      </c>
      <c r="BK86" s="91" t="s">
        <v>1599</v>
      </c>
      <c r="BL86" s="91" t="s">
        <v>1600</v>
      </c>
      <c r="BM86" s="91" t="s">
        <v>1608</v>
      </c>
      <c r="BN86" s="91" t="s">
        <v>1609</v>
      </c>
      <c r="BO86" s="91" t="s">
        <v>1601</v>
      </c>
      <c r="BP86" s="91" t="s">
        <v>1602</v>
      </c>
      <c r="BQ86" s="91" t="s">
        <v>1603</v>
      </c>
      <c r="BR86" s="91" t="s">
        <v>1604</v>
      </c>
      <c r="BS86" s="91" t="s">
        <v>1605</v>
      </c>
      <c r="BT86" s="5" t="s">
        <v>1671</v>
      </c>
    </row>
    <row r="87" spans="1:72" x14ac:dyDescent="0.25">
      <c r="A87" s="6" t="s">
        <v>0</v>
      </c>
      <c r="B87" s="6" t="s">
        <v>0</v>
      </c>
      <c r="C87" s="6" t="s">
        <v>0</v>
      </c>
      <c r="D87" s="104" t="s">
        <v>0</v>
      </c>
      <c r="E87" s="104" t="s">
        <v>0</v>
      </c>
      <c r="F87" s="121" t="s">
        <v>0</v>
      </c>
      <c r="G87" s="7" t="s">
        <v>0</v>
      </c>
      <c r="H87" s="8" t="s">
        <v>0</v>
      </c>
      <c r="I87" s="9">
        <v>1</v>
      </c>
      <c r="J87" s="9">
        <v>2</v>
      </c>
      <c r="K87" s="9">
        <v>3</v>
      </c>
      <c r="L87" s="9">
        <v>4</v>
      </c>
      <c r="M87" s="9">
        <v>5</v>
      </c>
      <c r="N87" s="9">
        <v>6</v>
      </c>
      <c r="O87" s="9">
        <v>7</v>
      </c>
      <c r="P87" s="9">
        <v>8</v>
      </c>
      <c r="Q87" s="9">
        <v>9</v>
      </c>
      <c r="R87" s="9">
        <v>10</v>
      </c>
      <c r="S87" s="9">
        <v>11</v>
      </c>
      <c r="T87" s="9">
        <v>12</v>
      </c>
      <c r="U87" s="9">
        <v>13</v>
      </c>
      <c r="V87" s="9">
        <v>14</v>
      </c>
      <c r="W87" s="9">
        <v>15</v>
      </c>
      <c r="X87" s="9">
        <v>16</v>
      </c>
      <c r="Y87" s="9">
        <v>17</v>
      </c>
      <c r="Z87" s="9">
        <v>18</v>
      </c>
      <c r="AA87" s="9">
        <v>19</v>
      </c>
      <c r="AB87" s="9">
        <v>20</v>
      </c>
      <c r="AC87" s="9">
        <v>21</v>
      </c>
      <c r="AD87" s="9">
        <v>1</v>
      </c>
      <c r="AE87" s="9">
        <v>2</v>
      </c>
      <c r="AF87" s="9">
        <v>3</v>
      </c>
      <c r="AG87" s="9">
        <v>4</v>
      </c>
      <c r="AH87" s="9">
        <v>5</v>
      </c>
      <c r="AI87" s="9">
        <v>6</v>
      </c>
      <c r="AJ87" s="9">
        <v>7</v>
      </c>
      <c r="AK87" s="9">
        <v>8</v>
      </c>
      <c r="AL87" s="9">
        <v>9</v>
      </c>
      <c r="AM87" s="9">
        <v>10</v>
      </c>
      <c r="AN87" s="9">
        <v>11</v>
      </c>
      <c r="AO87" s="9">
        <v>12</v>
      </c>
      <c r="AP87" s="9">
        <v>13</v>
      </c>
      <c r="AQ87" s="9">
        <v>14</v>
      </c>
      <c r="AR87" s="9">
        <v>15</v>
      </c>
      <c r="AS87" s="9">
        <v>16</v>
      </c>
      <c r="AT87" s="9">
        <v>17</v>
      </c>
      <c r="AU87" s="9">
        <v>18</v>
      </c>
      <c r="AV87" s="9">
        <v>19</v>
      </c>
      <c r="AW87" s="9">
        <v>20</v>
      </c>
      <c r="AX87" s="9">
        <v>21</v>
      </c>
      <c r="AY87" s="9">
        <v>1</v>
      </c>
      <c r="AZ87" s="9">
        <v>2</v>
      </c>
      <c r="BA87" s="9">
        <v>3</v>
      </c>
      <c r="BB87" s="9">
        <v>4</v>
      </c>
      <c r="BC87" s="9">
        <v>5</v>
      </c>
      <c r="BD87" s="9">
        <v>6</v>
      </c>
      <c r="BE87" s="9">
        <v>7</v>
      </c>
      <c r="BF87" s="9">
        <v>8</v>
      </c>
      <c r="BG87" s="9">
        <v>9</v>
      </c>
      <c r="BH87" s="9">
        <v>10</v>
      </c>
      <c r="BI87" s="9">
        <v>11</v>
      </c>
      <c r="BJ87" s="9">
        <v>12</v>
      </c>
      <c r="BK87" s="9">
        <v>13</v>
      </c>
      <c r="BL87" s="9">
        <v>14</v>
      </c>
      <c r="BM87" s="9">
        <v>15</v>
      </c>
      <c r="BN87" s="9">
        <v>16</v>
      </c>
      <c r="BO87" s="9">
        <v>17</v>
      </c>
      <c r="BP87" s="9">
        <v>18</v>
      </c>
      <c r="BQ87" s="9">
        <v>19</v>
      </c>
      <c r="BR87" s="9">
        <v>20</v>
      </c>
      <c r="BS87" s="9">
        <v>21</v>
      </c>
      <c r="BT87" s="9">
        <v>9</v>
      </c>
    </row>
    <row r="88" spans="1:72" x14ac:dyDescent="0.25">
      <c r="A88" s="1" t="s">
        <v>133</v>
      </c>
      <c r="B88" s="1" t="s">
        <v>58</v>
      </c>
      <c r="C88" s="4" t="s">
        <v>140</v>
      </c>
      <c r="D88" s="102" t="s">
        <v>183</v>
      </c>
      <c r="E88" s="101" t="s">
        <v>0</v>
      </c>
      <c r="F88" s="101" t="s">
        <v>0</v>
      </c>
      <c r="G88" s="2" t="s">
        <v>0</v>
      </c>
      <c r="H88" s="2" t="s">
        <v>184</v>
      </c>
      <c r="I88" s="3" t="s">
        <v>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>
        <v>0</v>
      </c>
      <c r="AC88" s="3">
        <v>0</v>
      </c>
      <c r="AD88" s="3" t="s">
        <v>0</v>
      </c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>
        <v>0</v>
      </c>
      <c r="AX88" s="3">
        <v>0</v>
      </c>
      <c r="AY88" s="3" t="s">
        <v>0</v>
      </c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>
        <v>0</v>
      </c>
      <c r="BS88" s="3">
        <v>0</v>
      </c>
      <c r="BT88" s="3"/>
    </row>
    <row r="89" spans="1:72" ht="33.75" x14ac:dyDescent="0.25">
      <c r="A89" s="1" t="s">
        <v>0</v>
      </c>
      <c r="B89" s="1" t="s">
        <v>0</v>
      </c>
      <c r="C89" s="1" t="s">
        <v>0</v>
      </c>
      <c r="D89" s="101" t="s">
        <v>0</v>
      </c>
      <c r="E89" s="101" t="s">
        <v>0</v>
      </c>
      <c r="F89" s="101" t="s">
        <v>0</v>
      </c>
      <c r="G89" s="2" t="s">
        <v>0</v>
      </c>
      <c r="H89" s="10" t="s">
        <v>13</v>
      </c>
      <c r="I89" s="11">
        <f t="shared" ref="I89:AA89" si="244">SUM(I90,I98,I100)</f>
        <v>451745</v>
      </c>
      <c r="J89" s="11">
        <f t="shared" si="244"/>
        <v>0</v>
      </c>
      <c r="K89" s="11">
        <f t="shared" si="244"/>
        <v>0</v>
      </c>
      <c r="L89" s="11">
        <f t="shared" si="244"/>
        <v>0</v>
      </c>
      <c r="M89" s="11">
        <f t="shared" si="244"/>
        <v>0</v>
      </c>
      <c r="N89" s="11">
        <f t="shared" si="244"/>
        <v>0</v>
      </c>
      <c r="O89" s="11">
        <f t="shared" ref="O89" si="245">SUM(O90,O98,O100)</f>
        <v>451745</v>
      </c>
      <c r="P89" s="11">
        <f t="shared" si="244"/>
        <v>36300</v>
      </c>
      <c r="Q89" s="11">
        <f t="shared" si="244"/>
        <v>52000</v>
      </c>
      <c r="R89" s="11">
        <f t="shared" si="244"/>
        <v>105900</v>
      </c>
      <c r="S89" s="11">
        <f t="shared" si="244"/>
        <v>0</v>
      </c>
      <c r="T89" s="11">
        <f t="shared" si="244"/>
        <v>0</v>
      </c>
      <c r="U89" s="11">
        <f t="shared" si="244"/>
        <v>0</v>
      </c>
      <c r="V89" s="11">
        <f t="shared" si="244"/>
        <v>0</v>
      </c>
      <c r="W89" s="11">
        <f t="shared" si="244"/>
        <v>0</v>
      </c>
      <c r="X89" s="11">
        <f t="shared" si="244"/>
        <v>0</v>
      </c>
      <c r="Y89" s="11">
        <f t="shared" si="244"/>
        <v>0</v>
      </c>
      <c r="Z89" s="11">
        <f t="shared" si="244"/>
        <v>0</v>
      </c>
      <c r="AA89" s="11">
        <f t="shared" si="244"/>
        <v>0</v>
      </c>
      <c r="AB89" s="11">
        <v>194200</v>
      </c>
      <c r="AC89" s="11">
        <v>257545</v>
      </c>
      <c r="AD89" s="11">
        <f t="shared" ref="AD89:AV89" si="246">SUM(AD90,AD98,AD100)</f>
        <v>0</v>
      </c>
      <c r="AE89" s="11">
        <f t="shared" si="246"/>
        <v>0</v>
      </c>
      <c r="AF89" s="11">
        <f t="shared" si="246"/>
        <v>0</v>
      </c>
      <c r="AG89" s="11">
        <f t="shared" si="246"/>
        <v>19110</v>
      </c>
      <c r="AH89" s="11">
        <f t="shared" si="246"/>
        <v>0</v>
      </c>
      <c r="AI89" s="11">
        <f t="shared" si="246"/>
        <v>0</v>
      </c>
      <c r="AJ89" s="11">
        <f t="shared" ref="AJ89" si="247">SUM(AJ90,AJ98,AJ100)</f>
        <v>19110</v>
      </c>
      <c r="AK89" s="11">
        <f t="shared" si="246"/>
        <v>0</v>
      </c>
      <c r="AL89" s="11">
        <f t="shared" si="246"/>
        <v>19110</v>
      </c>
      <c r="AM89" s="11">
        <f t="shared" si="246"/>
        <v>0</v>
      </c>
      <c r="AN89" s="11">
        <f t="shared" si="246"/>
        <v>0</v>
      </c>
      <c r="AO89" s="11">
        <f t="shared" si="246"/>
        <v>0</v>
      </c>
      <c r="AP89" s="11">
        <f t="shared" si="246"/>
        <v>0</v>
      </c>
      <c r="AQ89" s="11">
        <f t="shared" si="246"/>
        <v>0</v>
      </c>
      <c r="AR89" s="11">
        <f t="shared" si="246"/>
        <v>0</v>
      </c>
      <c r="AS89" s="11">
        <f t="shared" si="246"/>
        <v>0</v>
      </c>
      <c r="AT89" s="11">
        <f t="shared" si="246"/>
        <v>0</v>
      </c>
      <c r="AU89" s="11">
        <f t="shared" si="246"/>
        <v>0</v>
      </c>
      <c r="AV89" s="11">
        <f t="shared" si="246"/>
        <v>0</v>
      </c>
      <c r="AW89" s="11">
        <v>19110</v>
      </c>
      <c r="AX89" s="11">
        <v>0</v>
      </c>
      <c r="AY89" s="11">
        <f t="shared" ref="AY89:BQ89" si="248">SUM(AY90,AY98,AY100)</f>
        <v>0</v>
      </c>
      <c r="AZ89" s="11">
        <f t="shared" si="248"/>
        <v>4649</v>
      </c>
      <c r="BA89" s="11">
        <f t="shared" si="248"/>
        <v>0</v>
      </c>
      <c r="BB89" s="11">
        <f t="shared" si="248"/>
        <v>0</v>
      </c>
      <c r="BC89" s="11">
        <f t="shared" si="248"/>
        <v>0</v>
      </c>
      <c r="BD89" s="11">
        <f t="shared" si="248"/>
        <v>0</v>
      </c>
      <c r="BE89" s="11">
        <f t="shared" ref="BE89" si="249">SUM(BE90,BE98,BE100)</f>
        <v>4649</v>
      </c>
      <c r="BF89" s="11">
        <f t="shared" si="248"/>
        <v>0</v>
      </c>
      <c r="BG89" s="11">
        <f t="shared" si="248"/>
        <v>0</v>
      </c>
      <c r="BH89" s="11">
        <f t="shared" si="248"/>
        <v>4649</v>
      </c>
      <c r="BI89" s="11">
        <f t="shared" si="248"/>
        <v>0</v>
      </c>
      <c r="BJ89" s="11">
        <f t="shared" si="248"/>
        <v>0</v>
      </c>
      <c r="BK89" s="11">
        <f t="shared" si="248"/>
        <v>0</v>
      </c>
      <c r="BL89" s="11">
        <f t="shared" si="248"/>
        <v>0</v>
      </c>
      <c r="BM89" s="11">
        <f t="shared" si="248"/>
        <v>0</v>
      </c>
      <c r="BN89" s="11">
        <f t="shared" si="248"/>
        <v>0</v>
      </c>
      <c r="BO89" s="11">
        <f t="shared" si="248"/>
        <v>0</v>
      </c>
      <c r="BP89" s="11">
        <f t="shared" si="248"/>
        <v>0</v>
      </c>
      <c r="BQ89" s="11">
        <f t="shared" si="248"/>
        <v>0</v>
      </c>
      <c r="BR89" s="11">
        <v>4649</v>
      </c>
      <c r="BS89" s="11">
        <v>0</v>
      </c>
      <c r="BT89" s="11" t="e">
        <f>IF(#REF!=0,"-",#REF!/#REF!*100)</f>
        <v>#REF!</v>
      </c>
    </row>
    <row r="90" spans="1:72" x14ac:dyDescent="0.25">
      <c r="A90" s="4" t="s">
        <v>133</v>
      </c>
      <c r="B90" s="4" t="s">
        <v>58</v>
      </c>
      <c r="C90" s="4" t="s">
        <v>140</v>
      </c>
      <c r="D90" s="102" t="s">
        <v>183</v>
      </c>
      <c r="E90" s="101" t="s">
        <v>14</v>
      </c>
      <c r="F90" s="101" t="s">
        <v>0</v>
      </c>
      <c r="G90" s="2" t="s">
        <v>0</v>
      </c>
      <c r="H90" s="2" t="s">
        <v>15</v>
      </c>
      <c r="I90" s="12">
        <f t="shared" ref="I90:AA90" si="250">SUM(I91,I92)</f>
        <v>0</v>
      </c>
      <c r="J90" s="12">
        <f t="shared" si="250"/>
        <v>0</v>
      </c>
      <c r="K90" s="12">
        <f t="shared" si="250"/>
        <v>0</v>
      </c>
      <c r="L90" s="12">
        <f t="shared" si="250"/>
        <v>0</v>
      </c>
      <c r="M90" s="12">
        <f t="shared" si="250"/>
        <v>0</v>
      </c>
      <c r="N90" s="12">
        <f t="shared" si="250"/>
        <v>0</v>
      </c>
      <c r="O90" s="12">
        <f t="shared" ref="O90" si="251">SUM(O91,O92)</f>
        <v>0</v>
      </c>
      <c r="P90" s="12">
        <f t="shared" si="250"/>
        <v>0</v>
      </c>
      <c r="Q90" s="12">
        <f t="shared" si="250"/>
        <v>0</v>
      </c>
      <c r="R90" s="12">
        <f t="shared" si="250"/>
        <v>0</v>
      </c>
      <c r="S90" s="12">
        <f t="shared" si="250"/>
        <v>0</v>
      </c>
      <c r="T90" s="12">
        <f t="shared" si="250"/>
        <v>0</v>
      </c>
      <c r="U90" s="12">
        <f t="shared" si="250"/>
        <v>0</v>
      </c>
      <c r="V90" s="12">
        <f t="shared" si="250"/>
        <v>0</v>
      </c>
      <c r="W90" s="12">
        <f t="shared" si="250"/>
        <v>0</v>
      </c>
      <c r="X90" s="12">
        <f t="shared" si="250"/>
        <v>0</v>
      </c>
      <c r="Y90" s="12">
        <f t="shared" si="250"/>
        <v>0</v>
      </c>
      <c r="Z90" s="12">
        <f t="shared" si="250"/>
        <v>0</v>
      </c>
      <c r="AA90" s="12">
        <f t="shared" si="250"/>
        <v>0</v>
      </c>
      <c r="AB90" s="12">
        <v>0</v>
      </c>
      <c r="AC90" s="12">
        <v>0</v>
      </c>
      <c r="AD90" s="12">
        <f t="shared" ref="AD90:AV90" si="252">SUM(AD91,AD92)</f>
        <v>0</v>
      </c>
      <c r="AE90" s="12">
        <f t="shared" si="252"/>
        <v>0</v>
      </c>
      <c r="AF90" s="12">
        <f t="shared" si="252"/>
        <v>0</v>
      </c>
      <c r="AG90" s="12">
        <f t="shared" si="252"/>
        <v>0</v>
      </c>
      <c r="AH90" s="12">
        <f t="shared" si="252"/>
        <v>0</v>
      </c>
      <c r="AI90" s="12">
        <f t="shared" si="252"/>
        <v>0</v>
      </c>
      <c r="AJ90" s="12">
        <f t="shared" ref="AJ90" si="253">SUM(AJ91,AJ92)</f>
        <v>0</v>
      </c>
      <c r="AK90" s="12">
        <f t="shared" si="252"/>
        <v>0</v>
      </c>
      <c r="AL90" s="12">
        <f t="shared" si="252"/>
        <v>0</v>
      </c>
      <c r="AM90" s="12">
        <f t="shared" si="252"/>
        <v>0</v>
      </c>
      <c r="AN90" s="12">
        <f t="shared" si="252"/>
        <v>0</v>
      </c>
      <c r="AO90" s="12">
        <f t="shared" si="252"/>
        <v>0</v>
      </c>
      <c r="AP90" s="12">
        <f t="shared" si="252"/>
        <v>0</v>
      </c>
      <c r="AQ90" s="12">
        <f t="shared" si="252"/>
        <v>0</v>
      </c>
      <c r="AR90" s="12">
        <f t="shared" si="252"/>
        <v>0</v>
      </c>
      <c r="AS90" s="12">
        <f t="shared" si="252"/>
        <v>0</v>
      </c>
      <c r="AT90" s="12">
        <f t="shared" si="252"/>
        <v>0</v>
      </c>
      <c r="AU90" s="12">
        <f t="shared" si="252"/>
        <v>0</v>
      </c>
      <c r="AV90" s="12">
        <f t="shared" si="252"/>
        <v>0</v>
      </c>
      <c r="AW90" s="12">
        <v>0</v>
      </c>
      <c r="AX90" s="12">
        <v>0</v>
      </c>
      <c r="AY90" s="12">
        <f t="shared" ref="AY90:BQ90" si="254">SUM(AY91,AY92)</f>
        <v>0</v>
      </c>
      <c r="AZ90" s="12">
        <f t="shared" si="254"/>
        <v>0</v>
      </c>
      <c r="BA90" s="12">
        <f t="shared" si="254"/>
        <v>0</v>
      </c>
      <c r="BB90" s="12">
        <f t="shared" si="254"/>
        <v>0</v>
      </c>
      <c r="BC90" s="12">
        <f t="shared" si="254"/>
        <v>0</v>
      </c>
      <c r="BD90" s="12">
        <f t="shared" si="254"/>
        <v>0</v>
      </c>
      <c r="BE90" s="12">
        <f t="shared" ref="BE90" si="255">SUM(BE91,BE92)</f>
        <v>0</v>
      </c>
      <c r="BF90" s="12">
        <f t="shared" si="254"/>
        <v>0</v>
      </c>
      <c r="BG90" s="12">
        <f t="shared" si="254"/>
        <v>0</v>
      </c>
      <c r="BH90" s="12">
        <f t="shared" si="254"/>
        <v>0</v>
      </c>
      <c r="BI90" s="12">
        <f t="shared" si="254"/>
        <v>0</v>
      </c>
      <c r="BJ90" s="12">
        <f t="shared" si="254"/>
        <v>0</v>
      </c>
      <c r="BK90" s="12">
        <f t="shared" si="254"/>
        <v>0</v>
      </c>
      <c r="BL90" s="12">
        <f t="shared" si="254"/>
        <v>0</v>
      </c>
      <c r="BM90" s="12">
        <f t="shared" si="254"/>
        <v>0</v>
      </c>
      <c r="BN90" s="12">
        <f t="shared" si="254"/>
        <v>0</v>
      </c>
      <c r="BO90" s="12">
        <f t="shared" si="254"/>
        <v>0</v>
      </c>
      <c r="BP90" s="12">
        <f t="shared" si="254"/>
        <v>0</v>
      </c>
      <c r="BQ90" s="12">
        <f t="shared" si="254"/>
        <v>0</v>
      </c>
      <c r="BR90" s="12">
        <v>0</v>
      </c>
      <c r="BS90" s="12">
        <v>0</v>
      </c>
      <c r="BT90" s="12" t="e">
        <f>IF(#REF!=0,"-",#REF!/#REF!*100)</f>
        <v>#REF!</v>
      </c>
    </row>
    <row r="91" spans="1:72" x14ac:dyDescent="0.25">
      <c r="A91" s="4" t="s">
        <v>133</v>
      </c>
      <c r="B91" s="4" t="s">
        <v>58</v>
      </c>
      <c r="C91" s="4" t="s">
        <v>140</v>
      </c>
      <c r="D91" s="102" t="s">
        <v>183</v>
      </c>
      <c r="E91" s="113">
        <v>6111</v>
      </c>
      <c r="F91" s="102"/>
      <c r="G91" s="98" t="s">
        <v>1662</v>
      </c>
      <c r="H91" s="13" t="s">
        <v>16</v>
      </c>
      <c r="I91" s="14">
        <v>0</v>
      </c>
      <c r="J91" s="14"/>
      <c r="K91" s="14"/>
      <c r="L91" s="14"/>
      <c r="M91" s="14"/>
      <c r="N91" s="14"/>
      <c r="O91" s="14">
        <f t="shared" ref="O91:O153" si="256">I91+J91+K91+L91+M91+N91</f>
        <v>0</v>
      </c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>
        <v>0</v>
      </c>
      <c r="AC91" s="14">
        <v>0</v>
      </c>
      <c r="AD91" s="14">
        <v>0</v>
      </c>
      <c r="AE91" s="14"/>
      <c r="AF91" s="14"/>
      <c r="AG91" s="14"/>
      <c r="AH91" s="14"/>
      <c r="AI91" s="14"/>
      <c r="AJ91" s="14">
        <f t="shared" ref="AJ91:AJ153" si="257">AD91+AE91+AF91+AG91+AH91+AI91</f>
        <v>0</v>
      </c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>
        <v>0</v>
      </c>
      <c r="AX91" s="14">
        <v>0</v>
      </c>
      <c r="AY91" s="14">
        <v>0</v>
      </c>
      <c r="AZ91" s="14"/>
      <c r="BA91" s="14"/>
      <c r="BB91" s="14"/>
      <c r="BC91" s="14"/>
      <c r="BD91" s="14"/>
      <c r="BE91" s="14">
        <f t="shared" ref="BE91:BE153" si="258">AY91+AZ91+BA91+BB91+BC91+BD91</f>
        <v>0</v>
      </c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>
        <v>0</v>
      </c>
      <c r="BS91" s="14">
        <v>0</v>
      </c>
      <c r="BT91" s="14" t="e">
        <f>IF(#REF!=0,"-",#REF!/#REF!*100)</f>
        <v>#REF!</v>
      </c>
    </row>
    <row r="92" spans="1:72" x14ac:dyDescent="0.25">
      <c r="A92" s="1" t="s">
        <v>133</v>
      </c>
      <c r="B92" s="1" t="s">
        <v>58</v>
      </c>
      <c r="C92" s="1" t="s">
        <v>140</v>
      </c>
      <c r="D92" s="105" t="s">
        <v>183</v>
      </c>
      <c r="E92" s="105" t="s">
        <v>18</v>
      </c>
      <c r="F92" s="102" t="s">
        <v>0</v>
      </c>
      <c r="G92" s="13" t="s">
        <v>0</v>
      </c>
      <c r="H92" s="2" t="s">
        <v>19</v>
      </c>
      <c r="I92" s="12">
        <f t="shared" ref="I92:AA92" si="259">SUM(I93:I97)</f>
        <v>0</v>
      </c>
      <c r="J92" s="12">
        <f t="shared" si="259"/>
        <v>0</v>
      </c>
      <c r="K92" s="12">
        <f t="shared" si="259"/>
        <v>0</v>
      </c>
      <c r="L92" s="12">
        <f t="shared" si="259"/>
        <v>0</v>
      </c>
      <c r="M92" s="12">
        <f t="shared" si="259"/>
        <v>0</v>
      </c>
      <c r="N92" s="12">
        <f t="shared" si="259"/>
        <v>0</v>
      </c>
      <c r="O92" s="12">
        <f t="shared" si="259"/>
        <v>0</v>
      </c>
      <c r="P92" s="12">
        <f t="shared" si="259"/>
        <v>0</v>
      </c>
      <c r="Q92" s="12">
        <f t="shared" si="259"/>
        <v>0</v>
      </c>
      <c r="R92" s="12">
        <f t="shared" si="259"/>
        <v>0</v>
      </c>
      <c r="S92" s="12">
        <f t="shared" si="259"/>
        <v>0</v>
      </c>
      <c r="T92" s="12">
        <f t="shared" si="259"/>
        <v>0</v>
      </c>
      <c r="U92" s="12">
        <f t="shared" si="259"/>
        <v>0</v>
      </c>
      <c r="V92" s="12">
        <f t="shared" si="259"/>
        <v>0</v>
      </c>
      <c r="W92" s="12">
        <f t="shared" si="259"/>
        <v>0</v>
      </c>
      <c r="X92" s="12">
        <f t="shared" si="259"/>
        <v>0</v>
      </c>
      <c r="Y92" s="12">
        <f t="shared" si="259"/>
        <v>0</v>
      </c>
      <c r="Z92" s="12">
        <f t="shared" si="259"/>
        <v>0</v>
      </c>
      <c r="AA92" s="12">
        <f t="shared" si="259"/>
        <v>0</v>
      </c>
      <c r="AB92" s="12">
        <v>0</v>
      </c>
      <c r="AC92" s="12">
        <v>0</v>
      </c>
      <c r="AD92" s="12">
        <f t="shared" ref="AD92:AV92" si="260">SUM(AD93:AD97)</f>
        <v>0</v>
      </c>
      <c r="AE92" s="12">
        <f t="shared" si="260"/>
        <v>0</v>
      </c>
      <c r="AF92" s="12">
        <f t="shared" si="260"/>
        <v>0</v>
      </c>
      <c r="AG92" s="12">
        <f t="shared" si="260"/>
        <v>0</v>
      </c>
      <c r="AH92" s="12">
        <f t="shared" si="260"/>
        <v>0</v>
      </c>
      <c r="AI92" s="12">
        <f t="shared" si="260"/>
        <v>0</v>
      </c>
      <c r="AJ92" s="12">
        <f t="shared" si="260"/>
        <v>0</v>
      </c>
      <c r="AK92" s="12">
        <f t="shared" si="260"/>
        <v>0</v>
      </c>
      <c r="AL92" s="12">
        <f t="shared" si="260"/>
        <v>0</v>
      </c>
      <c r="AM92" s="12">
        <f t="shared" si="260"/>
        <v>0</v>
      </c>
      <c r="AN92" s="12">
        <f t="shared" si="260"/>
        <v>0</v>
      </c>
      <c r="AO92" s="12">
        <f t="shared" si="260"/>
        <v>0</v>
      </c>
      <c r="AP92" s="12">
        <f t="shared" si="260"/>
        <v>0</v>
      </c>
      <c r="AQ92" s="12">
        <f t="shared" si="260"/>
        <v>0</v>
      </c>
      <c r="AR92" s="12">
        <f t="shared" si="260"/>
        <v>0</v>
      </c>
      <c r="AS92" s="12">
        <f t="shared" si="260"/>
        <v>0</v>
      </c>
      <c r="AT92" s="12">
        <f t="shared" si="260"/>
        <v>0</v>
      </c>
      <c r="AU92" s="12">
        <f t="shared" si="260"/>
        <v>0</v>
      </c>
      <c r="AV92" s="12">
        <f t="shared" si="260"/>
        <v>0</v>
      </c>
      <c r="AW92" s="12">
        <v>0</v>
      </c>
      <c r="AX92" s="12">
        <v>0</v>
      </c>
      <c r="AY92" s="12">
        <f t="shared" ref="AY92:BQ92" si="261">SUM(AY93:AY97)</f>
        <v>0</v>
      </c>
      <c r="AZ92" s="12">
        <f t="shared" si="261"/>
        <v>0</v>
      </c>
      <c r="BA92" s="12">
        <f t="shared" si="261"/>
        <v>0</v>
      </c>
      <c r="BB92" s="12">
        <f t="shared" si="261"/>
        <v>0</v>
      </c>
      <c r="BC92" s="12">
        <f t="shared" si="261"/>
        <v>0</v>
      </c>
      <c r="BD92" s="12">
        <f t="shared" si="261"/>
        <v>0</v>
      </c>
      <c r="BE92" s="12">
        <f t="shared" si="261"/>
        <v>0</v>
      </c>
      <c r="BF92" s="12">
        <f t="shared" si="261"/>
        <v>0</v>
      </c>
      <c r="BG92" s="12">
        <f t="shared" si="261"/>
        <v>0</v>
      </c>
      <c r="BH92" s="12">
        <f t="shared" si="261"/>
        <v>0</v>
      </c>
      <c r="BI92" s="12">
        <f t="shared" si="261"/>
        <v>0</v>
      </c>
      <c r="BJ92" s="12">
        <f t="shared" si="261"/>
        <v>0</v>
      </c>
      <c r="BK92" s="12">
        <f t="shared" si="261"/>
        <v>0</v>
      </c>
      <c r="BL92" s="12">
        <f t="shared" si="261"/>
        <v>0</v>
      </c>
      <c r="BM92" s="12">
        <f t="shared" si="261"/>
        <v>0</v>
      </c>
      <c r="BN92" s="12">
        <f t="shared" si="261"/>
        <v>0</v>
      </c>
      <c r="BO92" s="12">
        <f t="shared" si="261"/>
        <v>0</v>
      </c>
      <c r="BP92" s="12">
        <f t="shared" si="261"/>
        <v>0</v>
      </c>
      <c r="BQ92" s="12">
        <f t="shared" si="261"/>
        <v>0</v>
      </c>
      <c r="BR92" s="12">
        <v>0</v>
      </c>
      <c r="BS92" s="12">
        <v>0</v>
      </c>
      <c r="BT92" s="12" t="e">
        <f>IF(#REF!=0,"-",#REF!/#REF!*100)</f>
        <v>#REF!</v>
      </c>
    </row>
    <row r="93" spans="1:72" ht="22.5" x14ac:dyDescent="0.25">
      <c r="A93" s="4" t="s">
        <v>133</v>
      </c>
      <c r="B93" s="4" t="s">
        <v>58</v>
      </c>
      <c r="C93" s="4" t="s">
        <v>140</v>
      </c>
      <c r="D93" s="102" t="s">
        <v>183</v>
      </c>
      <c r="E93" s="113">
        <v>6112</v>
      </c>
      <c r="F93" s="102" t="s">
        <v>185</v>
      </c>
      <c r="G93" s="98" t="s">
        <v>1662</v>
      </c>
      <c r="H93" s="13" t="s">
        <v>57</v>
      </c>
      <c r="I93" s="14">
        <v>0</v>
      </c>
      <c r="J93" s="14"/>
      <c r="K93" s="14"/>
      <c r="L93" s="14"/>
      <c r="M93" s="14"/>
      <c r="N93" s="14"/>
      <c r="O93" s="14">
        <f t="shared" si="256"/>
        <v>0</v>
      </c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>
        <v>0</v>
      </c>
      <c r="AC93" s="14">
        <v>0</v>
      </c>
      <c r="AD93" s="14">
        <v>0</v>
      </c>
      <c r="AE93" s="14"/>
      <c r="AF93" s="14"/>
      <c r="AG93" s="14"/>
      <c r="AH93" s="14"/>
      <c r="AI93" s="14"/>
      <c r="AJ93" s="14">
        <f t="shared" si="257"/>
        <v>0</v>
      </c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>
        <v>0</v>
      </c>
      <c r="AX93" s="14">
        <v>0</v>
      </c>
      <c r="AY93" s="14">
        <v>0</v>
      </c>
      <c r="AZ93" s="14"/>
      <c r="BA93" s="14"/>
      <c r="BB93" s="14"/>
      <c r="BC93" s="14"/>
      <c r="BD93" s="14"/>
      <c r="BE93" s="14">
        <f t="shared" si="258"/>
        <v>0</v>
      </c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>
        <v>0</v>
      </c>
      <c r="BS93" s="14">
        <v>0</v>
      </c>
      <c r="BT93" s="14" t="e">
        <f>IF(#REF!=0,"-",#REF!/#REF!*100)</f>
        <v>#REF!</v>
      </c>
    </row>
    <row r="94" spans="1:72" x14ac:dyDescent="0.25">
      <c r="A94" s="4" t="s">
        <v>133</v>
      </c>
      <c r="B94" s="4" t="s">
        <v>58</v>
      </c>
      <c r="C94" s="4" t="s">
        <v>140</v>
      </c>
      <c r="D94" s="102" t="s">
        <v>183</v>
      </c>
      <c r="E94" s="113">
        <v>6112</v>
      </c>
      <c r="F94" s="102" t="s">
        <v>186</v>
      </c>
      <c r="G94" s="98" t="s">
        <v>1662</v>
      </c>
      <c r="H94" s="13" t="s">
        <v>22</v>
      </c>
      <c r="I94" s="14">
        <v>0</v>
      </c>
      <c r="J94" s="14"/>
      <c r="K94" s="14"/>
      <c r="L94" s="14"/>
      <c r="M94" s="14"/>
      <c r="N94" s="14"/>
      <c r="O94" s="14">
        <f t="shared" si="256"/>
        <v>0</v>
      </c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>
        <v>0</v>
      </c>
      <c r="AC94" s="14">
        <v>0</v>
      </c>
      <c r="AD94" s="14">
        <v>0</v>
      </c>
      <c r="AE94" s="14"/>
      <c r="AF94" s="14"/>
      <c r="AG94" s="14"/>
      <c r="AH94" s="14"/>
      <c r="AI94" s="14"/>
      <c r="AJ94" s="14">
        <f t="shared" si="257"/>
        <v>0</v>
      </c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>
        <v>0</v>
      </c>
      <c r="AX94" s="14">
        <v>0</v>
      </c>
      <c r="AY94" s="14">
        <v>0</v>
      </c>
      <c r="AZ94" s="14"/>
      <c r="BA94" s="14"/>
      <c r="BB94" s="14"/>
      <c r="BC94" s="14"/>
      <c r="BD94" s="14"/>
      <c r="BE94" s="14">
        <f t="shared" si="258"/>
        <v>0</v>
      </c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>
        <v>0</v>
      </c>
      <c r="BS94" s="14">
        <v>0</v>
      </c>
      <c r="BT94" s="14" t="e">
        <f>IF(#REF!=0,"-",#REF!/#REF!*100)</f>
        <v>#REF!</v>
      </c>
    </row>
    <row r="95" spans="1:72" x14ac:dyDescent="0.25">
      <c r="A95" s="4" t="s">
        <v>133</v>
      </c>
      <c r="B95" s="4" t="s">
        <v>58</v>
      </c>
      <c r="C95" s="4" t="s">
        <v>140</v>
      </c>
      <c r="D95" s="102" t="s">
        <v>183</v>
      </c>
      <c r="E95" s="113">
        <v>6112</v>
      </c>
      <c r="F95" s="102" t="s">
        <v>187</v>
      </c>
      <c r="G95" s="98" t="s">
        <v>1662</v>
      </c>
      <c r="H95" s="13" t="s">
        <v>23</v>
      </c>
      <c r="I95" s="14">
        <v>0</v>
      </c>
      <c r="J95" s="14"/>
      <c r="K95" s="14"/>
      <c r="L95" s="14"/>
      <c r="M95" s="14"/>
      <c r="N95" s="14"/>
      <c r="O95" s="14">
        <f t="shared" si="256"/>
        <v>0</v>
      </c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>
        <v>0</v>
      </c>
      <c r="AC95" s="14">
        <v>0</v>
      </c>
      <c r="AD95" s="14">
        <v>0</v>
      </c>
      <c r="AE95" s="14"/>
      <c r="AF95" s="14"/>
      <c r="AG95" s="14"/>
      <c r="AH95" s="14"/>
      <c r="AI95" s="14"/>
      <c r="AJ95" s="14">
        <f t="shared" si="257"/>
        <v>0</v>
      </c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>
        <v>0</v>
      </c>
      <c r="AX95" s="14">
        <v>0</v>
      </c>
      <c r="AY95" s="14">
        <v>0</v>
      </c>
      <c r="AZ95" s="14"/>
      <c r="BA95" s="14"/>
      <c r="BB95" s="14"/>
      <c r="BC95" s="14"/>
      <c r="BD95" s="14"/>
      <c r="BE95" s="14">
        <f t="shared" si="258"/>
        <v>0</v>
      </c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>
        <v>0</v>
      </c>
      <c r="BS95" s="14">
        <v>0</v>
      </c>
      <c r="BT95" s="14" t="e">
        <f>IF(#REF!=0,"-",#REF!/#REF!*100)</f>
        <v>#REF!</v>
      </c>
    </row>
    <row r="96" spans="1:72" x14ac:dyDescent="0.25">
      <c r="A96" s="4" t="s">
        <v>133</v>
      </c>
      <c r="B96" s="4" t="s">
        <v>58</v>
      </c>
      <c r="C96" s="4" t="s">
        <v>140</v>
      </c>
      <c r="D96" s="102" t="s">
        <v>183</v>
      </c>
      <c r="E96" s="113">
        <v>6112</v>
      </c>
      <c r="F96" s="102" t="s">
        <v>188</v>
      </c>
      <c r="G96" s="98" t="s">
        <v>1662</v>
      </c>
      <c r="H96" s="13" t="s">
        <v>21</v>
      </c>
      <c r="I96" s="14">
        <v>0</v>
      </c>
      <c r="J96" s="14"/>
      <c r="K96" s="14"/>
      <c r="L96" s="14"/>
      <c r="M96" s="14"/>
      <c r="N96" s="14"/>
      <c r="O96" s="14">
        <f t="shared" si="256"/>
        <v>0</v>
      </c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>
        <v>0</v>
      </c>
      <c r="AC96" s="14">
        <v>0</v>
      </c>
      <c r="AD96" s="14">
        <v>0</v>
      </c>
      <c r="AE96" s="14"/>
      <c r="AF96" s="14"/>
      <c r="AG96" s="14"/>
      <c r="AH96" s="14"/>
      <c r="AI96" s="14"/>
      <c r="AJ96" s="14">
        <f t="shared" si="257"/>
        <v>0</v>
      </c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>
        <v>0</v>
      </c>
      <c r="AX96" s="14">
        <v>0</v>
      </c>
      <c r="AY96" s="14">
        <v>0</v>
      </c>
      <c r="AZ96" s="14"/>
      <c r="BA96" s="14"/>
      <c r="BB96" s="14"/>
      <c r="BC96" s="14"/>
      <c r="BD96" s="14"/>
      <c r="BE96" s="14">
        <f t="shared" si="258"/>
        <v>0</v>
      </c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>
        <v>0</v>
      </c>
      <c r="BS96" s="14">
        <v>0</v>
      </c>
      <c r="BT96" s="14" t="e">
        <f>IF(#REF!=0,"-",#REF!/#REF!*100)</f>
        <v>#REF!</v>
      </c>
    </row>
    <row r="97" spans="1:72" x14ac:dyDescent="0.25">
      <c r="A97" s="4" t="s">
        <v>133</v>
      </c>
      <c r="B97" s="4" t="s">
        <v>58</v>
      </c>
      <c r="C97" s="4" t="s">
        <v>140</v>
      </c>
      <c r="D97" s="102" t="s">
        <v>183</v>
      </c>
      <c r="E97" s="113">
        <v>6112</v>
      </c>
      <c r="F97" s="102" t="s">
        <v>189</v>
      </c>
      <c r="G97" s="98" t="s">
        <v>1662</v>
      </c>
      <c r="H97" s="13" t="s">
        <v>24</v>
      </c>
      <c r="I97" s="14">
        <v>0</v>
      </c>
      <c r="J97" s="14"/>
      <c r="K97" s="14"/>
      <c r="L97" s="14"/>
      <c r="M97" s="14"/>
      <c r="N97" s="14"/>
      <c r="O97" s="14">
        <f t="shared" si="256"/>
        <v>0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>
        <v>0</v>
      </c>
      <c r="AC97" s="14">
        <v>0</v>
      </c>
      <c r="AD97" s="14">
        <v>0</v>
      </c>
      <c r="AE97" s="14"/>
      <c r="AF97" s="14"/>
      <c r="AG97" s="14"/>
      <c r="AH97" s="14"/>
      <c r="AI97" s="14"/>
      <c r="AJ97" s="14">
        <f t="shared" si="257"/>
        <v>0</v>
      </c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>
        <v>0</v>
      </c>
      <c r="AX97" s="14">
        <v>0</v>
      </c>
      <c r="AY97" s="14">
        <v>0</v>
      </c>
      <c r="AZ97" s="14"/>
      <c r="BA97" s="14"/>
      <c r="BB97" s="14"/>
      <c r="BC97" s="14"/>
      <c r="BD97" s="14"/>
      <c r="BE97" s="14">
        <f t="shared" si="258"/>
        <v>0</v>
      </c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>
        <v>0</v>
      </c>
      <c r="BS97" s="14">
        <v>0</v>
      </c>
      <c r="BT97" s="14" t="e">
        <f>IF(#REF!=0,"-",#REF!/#REF!*100)</f>
        <v>#REF!</v>
      </c>
    </row>
    <row r="98" spans="1:72" ht="22.5" x14ac:dyDescent="0.25">
      <c r="A98" s="4" t="s">
        <v>133</v>
      </c>
      <c r="B98" s="4" t="s">
        <v>58</v>
      </c>
      <c r="C98" s="4" t="s">
        <v>140</v>
      </c>
      <c r="D98" s="102" t="s">
        <v>183</v>
      </c>
      <c r="E98" s="101" t="s">
        <v>25</v>
      </c>
      <c r="F98" s="101" t="s">
        <v>0</v>
      </c>
      <c r="G98" s="2" t="s">
        <v>0</v>
      </c>
      <c r="H98" s="2" t="s">
        <v>26</v>
      </c>
      <c r="I98" s="12">
        <f t="shared" ref="I98:AA98" si="262">SUM(I99)</f>
        <v>0</v>
      </c>
      <c r="J98" s="12">
        <f t="shared" si="262"/>
        <v>0</v>
      </c>
      <c r="K98" s="12">
        <f t="shared" si="262"/>
        <v>0</v>
      </c>
      <c r="L98" s="12">
        <f t="shared" si="262"/>
        <v>0</v>
      </c>
      <c r="M98" s="12">
        <f t="shared" si="262"/>
        <v>0</v>
      </c>
      <c r="N98" s="12">
        <f t="shared" si="262"/>
        <v>0</v>
      </c>
      <c r="O98" s="12">
        <f t="shared" si="262"/>
        <v>0</v>
      </c>
      <c r="P98" s="12">
        <f t="shared" si="262"/>
        <v>0</v>
      </c>
      <c r="Q98" s="12">
        <f t="shared" si="262"/>
        <v>0</v>
      </c>
      <c r="R98" s="12">
        <f t="shared" si="262"/>
        <v>0</v>
      </c>
      <c r="S98" s="12">
        <f t="shared" si="262"/>
        <v>0</v>
      </c>
      <c r="T98" s="12">
        <f t="shared" si="262"/>
        <v>0</v>
      </c>
      <c r="U98" s="12">
        <f t="shared" si="262"/>
        <v>0</v>
      </c>
      <c r="V98" s="12">
        <f t="shared" si="262"/>
        <v>0</v>
      </c>
      <c r="W98" s="12">
        <f t="shared" si="262"/>
        <v>0</v>
      </c>
      <c r="X98" s="12">
        <f t="shared" si="262"/>
        <v>0</v>
      </c>
      <c r="Y98" s="12">
        <f t="shared" si="262"/>
        <v>0</v>
      </c>
      <c r="Z98" s="12">
        <f t="shared" si="262"/>
        <v>0</v>
      </c>
      <c r="AA98" s="12">
        <f t="shared" si="262"/>
        <v>0</v>
      </c>
      <c r="AB98" s="12">
        <v>0</v>
      </c>
      <c r="AC98" s="12">
        <v>0</v>
      </c>
      <c r="AD98" s="12">
        <f t="shared" ref="AD98:AV98" si="263">SUM(AD99)</f>
        <v>0</v>
      </c>
      <c r="AE98" s="12">
        <f t="shared" si="263"/>
        <v>0</v>
      </c>
      <c r="AF98" s="12">
        <f t="shared" si="263"/>
        <v>0</v>
      </c>
      <c r="AG98" s="12">
        <f t="shared" si="263"/>
        <v>0</v>
      </c>
      <c r="AH98" s="12">
        <f t="shared" si="263"/>
        <v>0</v>
      </c>
      <c r="AI98" s="12">
        <f t="shared" si="263"/>
        <v>0</v>
      </c>
      <c r="AJ98" s="12">
        <f t="shared" si="263"/>
        <v>0</v>
      </c>
      <c r="AK98" s="12">
        <f t="shared" si="263"/>
        <v>0</v>
      </c>
      <c r="AL98" s="12">
        <f t="shared" si="263"/>
        <v>0</v>
      </c>
      <c r="AM98" s="12">
        <f t="shared" si="263"/>
        <v>0</v>
      </c>
      <c r="AN98" s="12">
        <f t="shared" si="263"/>
        <v>0</v>
      </c>
      <c r="AO98" s="12">
        <f t="shared" si="263"/>
        <v>0</v>
      </c>
      <c r="AP98" s="12">
        <f t="shared" si="263"/>
        <v>0</v>
      </c>
      <c r="AQ98" s="12">
        <f t="shared" si="263"/>
        <v>0</v>
      </c>
      <c r="AR98" s="12">
        <f t="shared" si="263"/>
        <v>0</v>
      </c>
      <c r="AS98" s="12">
        <f t="shared" si="263"/>
        <v>0</v>
      </c>
      <c r="AT98" s="12">
        <f t="shared" si="263"/>
        <v>0</v>
      </c>
      <c r="AU98" s="12">
        <f t="shared" si="263"/>
        <v>0</v>
      </c>
      <c r="AV98" s="12">
        <f t="shared" si="263"/>
        <v>0</v>
      </c>
      <c r="AW98" s="12">
        <v>0</v>
      </c>
      <c r="AX98" s="12">
        <v>0</v>
      </c>
      <c r="AY98" s="12">
        <f t="shared" ref="AY98:BQ98" si="264">SUM(AY99)</f>
        <v>0</v>
      </c>
      <c r="AZ98" s="12">
        <f t="shared" si="264"/>
        <v>0</v>
      </c>
      <c r="BA98" s="12">
        <f t="shared" si="264"/>
        <v>0</v>
      </c>
      <c r="BB98" s="12">
        <f t="shared" si="264"/>
        <v>0</v>
      </c>
      <c r="BC98" s="12">
        <f t="shared" si="264"/>
        <v>0</v>
      </c>
      <c r="BD98" s="12">
        <f t="shared" si="264"/>
        <v>0</v>
      </c>
      <c r="BE98" s="12">
        <f t="shared" si="264"/>
        <v>0</v>
      </c>
      <c r="BF98" s="12">
        <f t="shared" si="264"/>
        <v>0</v>
      </c>
      <c r="BG98" s="12">
        <f t="shared" si="264"/>
        <v>0</v>
      </c>
      <c r="BH98" s="12">
        <f t="shared" si="264"/>
        <v>0</v>
      </c>
      <c r="BI98" s="12">
        <f t="shared" si="264"/>
        <v>0</v>
      </c>
      <c r="BJ98" s="12">
        <f t="shared" si="264"/>
        <v>0</v>
      </c>
      <c r="BK98" s="12">
        <f t="shared" si="264"/>
        <v>0</v>
      </c>
      <c r="BL98" s="12">
        <f t="shared" si="264"/>
        <v>0</v>
      </c>
      <c r="BM98" s="12">
        <f t="shared" si="264"/>
        <v>0</v>
      </c>
      <c r="BN98" s="12">
        <f t="shared" si="264"/>
        <v>0</v>
      </c>
      <c r="BO98" s="12">
        <f t="shared" si="264"/>
        <v>0</v>
      </c>
      <c r="BP98" s="12">
        <f t="shared" si="264"/>
        <v>0</v>
      </c>
      <c r="BQ98" s="12">
        <f t="shared" si="264"/>
        <v>0</v>
      </c>
      <c r="BR98" s="12">
        <v>0</v>
      </c>
      <c r="BS98" s="12">
        <v>0</v>
      </c>
      <c r="BT98" s="12" t="e">
        <f>IF(#REF!=0,"-",#REF!/#REF!*100)</f>
        <v>#REF!</v>
      </c>
    </row>
    <row r="99" spans="1:72" x14ac:dyDescent="0.25">
      <c r="A99" s="4" t="s">
        <v>133</v>
      </c>
      <c r="B99" s="4" t="s">
        <v>58</v>
      </c>
      <c r="C99" s="4" t="s">
        <v>140</v>
      </c>
      <c r="D99" s="102" t="s">
        <v>183</v>
      </c>
      <c r="E99" s="113">
        <v>6121</v>
      </c>
      <c r="F99" s="102"/>
      <c r="G99" s="98" t="s">
        <v>1662</v>
      </c>
      <c r="H99" s="13" t="s">
        <v>27</v>
      </c>
      <c r="I99" s="14">
        <v>0</v>
      </c>
      <c r="J99" s="14"/>
      <c r="K99" s="14"/>
      <c r="L99" s="14"/>
      <c r="M99" s="14"/>
      <c r="N99" s="14"/>
      <c r="O99" s="14">
        <f t="shared" si="256"/>
        <v>0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>
        <v>0</v>
      </c>
      <c r="AC99" s="14">
        <v>0</v>
      </c>
      <c r="AD99" s="14">
        <v>0</v>
      </c>
      <c r="AE99" s="14"/>
      <c r="AF99" s="14"/>
      <c r="AG99" s="14"/>
      <c r="AH99" s="14"/>
      <c r="AI99" s="14"/>
      <c r="AJ99" s="14">
        <f t="shared" si="257"/>
        <v>0</v>
      </c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>
        <v>0</v>
      </c>
      <c r="AX99" s="14">
        <v>0</v>
      </c>
      <c r="AY99" s="14">
        <v>0</v>
      </c>
      <c r="AZ99" s="14"/>
      <c r="BA99" s="14"/>
      <c r="BB99" s="14"/>
      <c r="BC99" s="14"/>
      <c r="BD99" s="14"/>
      <c r="BE99" s="14">
        <f t="shared" si="258"/>
        <v>0</v>
      </c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>
        <v>0</v>
      </c>
      <c r="BS99" s="14">
        <v>0</v>
      </c>
      <c r="BT99" s="14" t="e">
        <f>IF(#REF!=0,"-",#REF!/#REF!*100)</f>
        <v>#REF!</v>
      </c>
    </row>
    <row r="100" spans="1:72" ht="22.5" x14ac:dyDescent="0.25">
      <c r="A100" s="4" t="s">
        <v>133</v>
      </c>
      <c r="B100" s="4" t="s">
        <v>58</v>
      </c>
      <c r="C100" s="4" t="s">
        <v>140</v>
      </c>
      <c r="D100" s="102" t="s">
        <v>183</v>
      </c>
      <c r="E100" s="101" t="s">
        <v>29</v>
      </c>
      <c r="F100" s="101" t="s">
        <v>0</v>
      </c>
      <c r="G100" s="2" t="s">
        <v>0</v>
      </c>
      <c r="H100" s="2" t="s">
        <v>30</v>
      </c>
      <c r="I100" s="12">
        <f t="shared" ref="I100:AA100" si="265">SUM(I101:I109)</f>
        <v>451745</v>
      </c>
      <c r="J100" s="12">
        <f t="shared" si="265"/>
        <v>0</v>
      </c>
      <c r="K100" s="12">
        <f t="shared" si="265"/>
        <v>0</v>
      </c>
      <c r="L100" s="12">
        <f t="shared" si="265"/>
        <v>0</v>
      </c>
      <c r="M100" s="12">
        <f t="shared" si="265"/>
        <v>0</v>
      </c>
      <c r="N100" s="12">
        <f t="shared" si="265"/>
        <v>0</v>
      </c>
      <c r="O100" s="12">
        <f t="shared" si="265"/>
        <v>451745</v>
      </c>
      <c r="P100" s="12">
        <f t="shared" si="265"/>
        <v>36300</v>
      </c>
      <c r="Q100" s="12">
        <f t="shared" si="265"/>
        <v>52000</v>
      </c>
      <c r="R100" s="12">
        <f t="shared" si="265"/>
        <v>105900</v>
      </c>
      <c r="S100" s="12">
        <f t="shared" si="265"/>
        <v>0</v>
      </c>
      <c r="T100" s="12">
        <f t="shared" si="265"/>
        <v>0</v>
      </c>
      <c r="U100" s="12">
        <f t="shared" si="265"/>
        <v>0</v>
      </c>
      <c r="V100" s="12">
        <f t="shared" si="265"/>
        <v>0</v>
      </c>
      <c r="W100" s="12">
        <f t="shared" si="265"/>
        <v>0</v>
      </c>
      <c r="X100" s="12">
        <f t="shared" si="265"/>
        <v>0</v>
      </c>
      <c r="Y100" s="12">
        <f t="shared" si="265"/>
        <v>0</v>
      </c>
      <c r="Z100" s="12">
        <f t="shared" si="265"/>
        <v>0</v>
      </c>
      <c r="AA100" s="12">
        <f t="shared" si="265"/>
        <v>0</v>
      </c>
      <c r="AB100" s="12">
        <v>194200</v>
      </c>
      <c r="AC100" s="12">
        <v>257545</v>
      </c>
      <c r="AD100" s="12">
        <f t="shared" ref="AD100:AV100" si="266">SUM(AD101:AD109)</f>
        <v>0</v>
      </c>
      <c r="AE100" s="12">
        <f t="shared" si="266"/>
        <v>0</v>
      </c>
      <c r="AF100" s="12">
        <f t="shared" si="266"/>
        <v>0</v>
      </c>
      <c r="AG100" s="12">
        <f t="shared" si="266"/>
        <v>19110</v>
      </c>
      <c r="AH100" s="12">
        <f t="shared" si="266"/>
        <v>0</v>
      </c>
      <c r="AI100" s="12">
        <f t="shared" si="266"/>
        <v>0</v>
      </c>
      <c r="AJ100" s="12">
        <f t="shared" si="266"/>
        <v>19110</v>
      </c>
      <c r="AK100" s="12">
        <f t="shared" si="266"/>
        <v>0</v>
      </c>
      <c r="AL100" s="12">
        <f t="shared" si="266"/>
        <v>19110</v>
      </c>
      <c r="AM100" s="12">
        <f t="shared" si="266"/>
        <v>0</v>
      </c>
      <c r="AN100" s="12">
        <f t="shared" si="266"/>
        <v>0</v>
      </c>
      <c r="AO100" s="12">
        <f t="shared" si="266"/>
        <v>0</v>
      </c>
      <c r="AP100" s="12">
        <f t="shared" si="266"/>
        <v>0</v>
      </c>
      <c r="AQ100" s="12">
        <f t="shared" si="266"/>
        <v>0</v>
      </c>
      <c r="AR100" s="12">
        <f t="shared" si="266"/>
        <v>0</v>
      </c>
      <c r="AS100" s="12">
        <f t="shared" si="266"/>
        <v>0</v>
      </c>
      <c r="AT100" s="12">
        <f t="shared" si="266"/>
        <v>0</v>
      </c>
      <c r="AU100" s="12">
        <f t="shared" si="266"/>
        <v>0</v>
      </c>
      <c r="AV100" s="12">
        <f t="shared" si="266"/>
        <v>0</v>
      </c>
      <c r="AW100" s="12">
        <v>19110</v>
      </c>
      <c r="AX100" s="12">
        <v>0</v>
      </c>
      <c r="AY100" s="12">
        <f t="shared" ref="AY100:BQ100" si="267">SUM(AY101:AY109)</f>
        <v>0</v>
      </c>
      <c r="AZ100" s="12">
        <f t="shared" si="267"/>
        <v>4649</v>
      </c>
      <c r="BA100" s="12">
        <f t="shared" si="267"/>
        <v>0</v>
      </c>
      <c r="BB100" s="12">
        <f t="shared" si="267"/>
        <v>0</v>
      </c>
      <c r="BC100" s="12">
        <f t="shared" si="267"/>
        <v>0</v>
      </c>
      <c r="BD100" s="12">
        <f t="shared" si="267"/>
        <v>0</v>
      </c>
      <c r="BE100" s="12">
        <f t="shared" si="267"/>
        <v>4649</v>
      </c>
      <c r="BF100" s="12">
        <f t="shared" si="267"/>
        <v>0</v>
      </c>
      <c r="BG100" s="12">
        <f t="shared" si="267"/>
        <v>0</v>
      </c>
      <c r="BH100" s="12">
        <f t="shared" si="267"/>
        <v>4649</v>
      </c>
      <c r="BI100" s="12">
        <f t="shared" si="267"/>
        <v>0</v>
      </c>
      <c r="BJ100" s="12">
        <f t="shared" si="267"/>
        <v>0</v>
      </c>
      <c r="BK100" s="12">
        <f t="shared" si="267"/>
        <v>0</v>
      </c>
      <c r="BL100" s="12">
        <f t="shared" si="267"/>
        <v>0</v>
      </c>
      <c r="BM100" s="12">
        <f t="shared" si="267"/>
        <v>0</v>
      </c>
      <c r="BN100" s="12">
        <f t="shared" si="267"/>
        <v>0</v>
      </c>
      <c r="BO100" s="12">
        <f t="shared" si="267"/>
        <v>0</v>
      </c>
      <c r="BP100" s="12">
        <f t="shared" si="267"/>
        <v>0</v>
      </c>
      <c r="BQ100" s="12">
        <f t="shared" si="267"/>
        <v>0</v>
      </c>
      <c r="BR100" s="12">
        <v>4649</v>
      </c>
      <c r="BS100" s="12">
        <v>0</v>
      </c>
      <c r="BT100" s="12" t="e">
        <f>IF(#REF!=0,"-",#REF!/#REF!*100)</f>
        <v>#REF!</v>
      </c>
    </row>
    <row r="101" spans="1:72" x14ac:dyDescent="0.25">
      <c r="A101" s="4" t="s">
        <v>133</v>
      </c>
      <c r="B101" s="4" t="s">
        <v>58</v>
      </c>
      <c r="C101" s="4" t="s">
        <v>140</v>
      </c>
      <c r="D101" s="102" t="s">
        <v>183</v>
      </c>
      <c r="E101" s="113">
        <v>6131</v>
      </c>
      <c r="F101" s="102"/>
      <c r="G101" s="98" t="s">
        <v>1662</v>
      </c>
      <c r="H101" s="13" t="s">
        <v>32</v>
      </c>
      <c r="I101" s="14">
        <v>70000</v>
      </c>
      <c r="J101" s="14"/>
      <c r="K101" s="14"/>
      <c r="L101" s="14"/>
      <c r="M101" s="14"/>
      <c r="N101" s="14"/>
      <c r="O101" s="14">
        <f t="shared" si="256"/>
        <v>70000</v>
      </c>
      <c r="P101" s="14">
        <v>3000</v>
      </c>
      <c r="Q101" s="14">
        <v>3000</v>
      </c>
      <c r="R101" s="14">
        <f>13500+10000+5000</f>
        <v>28500</v>
      </c>
      <c r="S101" s="14"/>
      <c r="T101" s="14"/>
      <c r="U101" s="14"/>
      <c r="V101" s="14"/>
      <c r="W101" s="14"/>
      <c r="X101" s="14"/>
      <c r="Y101" s="14"/>
      <c r="Z101" s="14"/>
      <c r="AA101" s="14"/>
      <c r="AB101" s="14">
        <v>34500</v>
      </c>
      <c r="AC101" s="14">
        <v>35500</v>
      </c>
      <c r="AD101" s="14">
        <v>0</v>
      </c>
      <c r="AE101" s="14"/>
      <c r="AF101" s="14"/>
      <c r="AG101" s="14"/>
      <c r="AH101" s="14"/>
      <c r="AI101" s="14"/>
      <c r="AJ101" s="14">
        <f t="shared" si="257"/>
        <v>0</v>
      </c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>
        <v>0</v>
      </c>
      <c r="AX101" s="14">
        <v>0</v>
      </c>
      <c r="AY101" s="14">
        <v>0</v>
      </c>
      <c r="AZ101" s="14"/>
      <c r="BA101" s="14"/>
      <c r="BB101" s="14"/>
      <c r="BC101" s="14"/>
      <c r="BD101" s="14"/>
      <c r="BE101" s="14">
        <f t="shared" si="258"/>
        <v>0</v>
      </c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>
        <v>0</v>
      </c>
      <c r="BS101" s="14">
        <v>0</v>
      </c>
      <c r="BT101" s="14" t="e">
        <f>IF(#REF!=0,"-",#REF!/#REF!*100)</f>
        <v>#REF!</v>
      </c>
    </row>
    <row r="102" spans="1:72" x14ac:dyDescent="0.25">
      <c r="A102" s="4" t="s">
        <v>133</v>
      </c>
      <c r="B102" s="4" t="s">
        <v>58</v>
      </c>
      <c r="C102" s="4" t="s">
        <v>140</v>
      </c>
      <c r="D102" s="102" t="s">
        <v>183</v>
      </c>
      <c r="E102" s="113">
        <v>6132</v>
      </c>
      <c r="F102" s="102"/>
      <c r="G102" s="98" t="s">
        <v>1662</v>
      </c>
      <c r="H102" s="13" t="s">
        <v>72</v>
      </c>
      <c r="I102" s="14">
        <v>0</v>
      </c>
      <c r="J102" s="14"/>
      <c r="K102" s="14"/>
      <c r="L102" s="14"/>
      <c r="M102" s="14"/>
      <c r="N102" s="14"/>
      <c r="O102" s="14">
        <f t="shared" si="256"/>
        <v>0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>
        <v>0</v>
      </c>
      <c r="AC102" s="14">
        <v>0</v>
      </c>
      <c r="AD102" s="14">
        <v>0</v>
      </c>
      <c r="AE102" s="14"/>
      <c r="AF102" s="14"/>
      <c r="AG102" s="14"/>
      <c r="AH102" s="14"/>
      <c r="AI102" s="14"/>
      <c r="AJ102" s="14">
        <f t="shared" si="257"/>
        <v>0</v>
      </c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>
        <v>0</v>
      </c>
      <c r="AX102" s="14">
        <v>0</v>
      </c>
      <c r="AY102" s="14">
        <v>0</v>
      </c>
      <c r="AZ102" s="14"/>
      <c r="BA102" s="14"/>
      <c r="BB102" s="14"/>
      <c r="BC102" s="14"/>
      <c r="BD102" s="14"/>
      <c r="BE102" s="14">
        <f t="shared" si="258"/>
        <v>0</v>
      </c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>
        <v>0</v>
      </c>
      <c r="BS102" s="14">
        <v>0</v>
      </c>
      <c r="BT102" s="14" t="e">
        <f>IF(#REF!=0,"-",#REF!/#REF!*100)</f>
        <v>#REF!</v>
      </c>
    </row>
    <row r="103" spans="1:72" x14ac:dyDescent="0.25">
      <c r="A103" s="4" t="s">
        <v>133</v>
      </c>
      <c r="B103" s="4" t="s">
        <v>58</v>
      </c>
      <c r="C103" s="4" t="s">
        <v>140</v>
      </c>
      <c r="D103" s="102" t="s">
        <v>183</v>
      </c>
      <c r="E103" s="113">
        <v>6133</v>
      </c>
      <c r="F103" s="102"/>
      <c r="G103" s="98" t="s">
        <v>1662</v>
      </c>
      <c r="H103" s="13" t="s">
        <v>75</v>
      </c>
      <c r="I103" s="14">
        <v>30000</v>
      </c>
      <c r="J103" s="14"/>
      <c r="K103" s="14"/>
      <c r="L103" s="14"/>
      <c r="M103" s="14"/>
      <c r="N103" s="14"/>
      <c r="O103" s="14">
        <f t="shared" si="256"/>
        <v>30000</v>
      </c>
      <c r="P103" s="14">
        <v>5000</v>
      </c>
      <c r="Q103" s="14">
        <v>5000</v>
      </c>
      <c r="R103" s="14">
        <f>1000+3000</f>
        <v>4000</v>
      </c>
      <c r="S103" s="14"/>
      <c r="T103" s="14"/>
      <c r="U103" s="14"/>
      <c r="V103" s="14"/>
      <c r="W103" s="14"/>
      <c r="X103" s="14"/>
      <c r="Y103" s="14"/>
      <c r="Z103" s="14"/>
      <c r="AA103" s="14"/>
      <c r="AB103" s="14">
        <v>14000</v>
      </c>
      <c r="AC103" s="14">
        <v>16000</v>
      </c>
      <c r="AD103" s="14">
        <v>0</v>
      </c>
      <c r="AE103" s="14"/>
      <c r="AF103" s="14"/>
      <c r="AG103" s="14"/>
      <c r="AH103" s="14"/>
      <c r="AI103" s="14"/>
      <c r="AJ103" s="14">
        <f t="shared" si="257"/>
        <v>0</v>
      </c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>
        <v>0</v>
      </c>
      <c r="AX103" s="14">
        <v>0</v>
      </c>
      <c r="AY103" s="14">
        <v>0</v>
      </c>
      <c r="AZ103" s="14"/>
      <c r="BA103" s="14"/>
      <c r="BB103" s="14"/>
      <c r="BC103" s="14"/>
      <c r="BD103" s="14"/>
      <c r="BE103" s="14">
        <f t="shared" si="258"/>
        <v>0</v>
      </c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>
        <v>0</v>
      </c>
      <c r="BS103" s="14">
        <v>0</v>
      </c>
      <c r="BT103" s="14" t="e">
        <f>IF(#REF!=0,"-",#REF!/#REF!*100)</f>
        <v>#REF!</v>
      </c>
    </row>
    <row r="104" spans="1:72" x14ac:dyDescent="0.25">
      <c r="A104" s="4" t="s">
        <v>133</v>
      </c>
      <c r="B104" s="4" t="s">
        <v>58</v>
      </c>
      <c r="C104" s="4" t="s">
        <v>140</v>
      </c>
      <c r="D104" s="102" t="s">
        <v>183</v>
      </c>
      <c r="E104" s="113">
        <v>6134</v>
      </c>
      <c r="F104" s="102"/>
      <c r="G104" s="98" t="s">
        <v>1662</v>
      </c>
      <c r="H104" s="13" t="s">
        <v>78</v>
      </c>
      <c r="I104" s="14">
        <v>44000</v>
      </c>
      <c r="J104" s="14"/>
      <c r="K104" s="14"/>
      <c r="L104" s="14"/>
      <c r="M104" s="14"/>
      <c r="N104" s="14"/>
      <c r="O104" s="14">
        <f t="shared" si="256"/>
        <v>44000</v>
      </c>
      <c r="P104" s="14">
        <v>6000</v>
      </c>
      <c r="Q104" s="14">
        <f>3000+21000</f>
        <v>24000</v>
      </c>
      <c r="R104" s="14">
        <f>4000+3000+3000</f>
        <v>10000</v>
      </c>
      <c r="S104" s="14"/>
      <c r="T104" s="14"/>
      <c r="U104" s="14"/>
      <c r="V104" s="14"/>
      <c r="W104" s="14"/>
      <c r="X104" s="14"/>
      <c r="Y104" s="14"/>
      <c r="Z104" s="14"/>
      <c r="AA104" s="14"/>
      <c r="AB104" s="14">
        <v>40000</v>
      </c>
      <c r="AC104" s="14">
        <v>4000</v>
      </c>
      <c r="AD104" s="14">
        <v>0</v>
      </c>
      <c r="AE104" s="14"/>
      <c r="AF104" s="14"/>
      <c r="AG104" s="14"/>
      <c r="AH104" s="14"/>
      <c r="AI104" s="14"/>
      <c r="AJ104" s="14">
        <f t="shared" si="257"/>
        <v>0</v>
      </c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>
        <v>0</v>
      </c>
      <c r="AX104" s="14">
        <v>0</v>
      </c>
      <c r="AY104" s="14">
        <v>0</v>
      </c>
      <c r="AZ104" s="14"/>
      <c r="BA104" s="14"/>
      <c r="BB104" s="14"/>
      <c r="BC104" s="14"/>
      <c r="BD104" s="14"/>
      <c r="BE104" s="14">
        <f t="shared" si="258"/>
        <v>0</v>
      </c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>
        <v>0</v>
      </c>
      <c r="BS104" s="14">
        <v>0</v>
      </c>
      <c r="BT104" s="14" t="e">
        <f>IF(#REF!=0,"-",#REF!/#REF!*100)</f>
        <v>#REF!</v>
      </c>
    </row>
    <row r="105" spans="1:72" x14ac:dyDescent="0.25">
      <c r="A105" s="4" t="s">
        <v>133</v>
      </c>
      <c r="B105" s="4" t="s">
        <v>58</v>
      </c>
      <c r="C105" s="4" t="s">
        <v>140</v>
      </c>
      <c r="D105" s="102" t="s">
        <v>183</v>
      </c>
      <c r="E105" s="113">
        <v>6135</v>
      </c>
      <c r="F105" s="102"/>
      <c r="G105" s="98" t="s">
        <v>1662</v>
      </c>
      <c r="H105" s="13" t="s">
        <v>81</v>
      </c>
      <c r="I105" s="14">
        <v>900</v>
      </c>
      <c r="J105" s="14"/>
      <c r="K105" s="14"/>
      <c r="L105" s="14"/>
      <c r="M105" s="14"/>
      <c r="N105" s="14"/>
      <c r="O105" s="14">
        <f t="shared" si="256"/>
        <v>900</v>
      </c>
      <c r="P105" s="14">
        <v>100</v>
      </c>
      <c r="Q105" s="14"/>
      <c r="R105" s="14">
        <f>100+100</f>
        <v>200</v>
      </c>
      <c r="S105" s="14"/>
      <c r="T105" s="14"/>
      <c r="U105" s="14"/>
      <c r="V105" s="14"/>
      <c r="W105" s="14"/>
      <c r="X105" s="14"/>
      <c r="Y105" s="14"/>
      <c r="Z105" s="14"/>
      <c r="AA105" s="14"/>
      <c r="AB105" s="14">
        <v>300</v>
      </c>
      <c r="AC105" s="14">
        <v>600</v>
      </c>
      <c r="AD105" s="14">
        <v>0</v>
      </c>
      <c r="AE105" s="14"/>
      <c r="AF105" s="14"/>
      <c r="AG105" s="14"/>
      <c r="AH105" s="14"/>
      <c r="AI105" s="14"/>
      <c r="AJ105" s="14">
        <f t="shared" si="257"/>
        <v>0</v>
      </c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>
        <v>0</v>
      </c>
      <c r="AX105" s="14">
        <v>0</v>
      </c>
      <c r="AY105" s="14">
        <v>0</v>
      </c>
      <c r="AZ105" s="14"/>
      <c r="BA105" s="14"/>
      <c r="BB105" s="14"/>
      <c r="BC105" s="14"/>
      <c r="BD105" s="14"/>
      <c r="BE105" s="14">
        <f t="shared" si="258"/>
        <v>0</v>
      </c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>
        <v>0</v>
      </c>
      <c r="BS105" s="14">
        <v>0</v>
      </c>
      <c r="BT105" s="14" t="e">
        <f>IF(#REF!=0,"-",#REF!/#REF!*100)</f>
        <v>#REF!</v>
      </c>
    </row>
    <row r="106" spans="1:72" ht="22.5" x14ac:dyDescent="0.25">
      <c r="A106" s="4" t="s">
        <v>133</v>
      </c>
      <c r="B106" s="4" t="s">
        <v>58</v>
      </c>
      <c r="C106" s="4" t="s">
        <v>140</v>
      </c>
      <c r="D106" s="102" t="s">
        <v>183</v>
      </c>
      <c r="E106" s="113">
        <v>6136</v>
      </c>
      <c r="F106" s="102"/>
      <c r="G106" s="98" t="s">
        <v>1662</v>
      </c>
      <c r="H106" s="13" t="s">
        <v>84</v>
      </c>
      <c r="I106" s="14">
        <v>6600</v>
      </c>
      <c r="J106" s="14"/>
      <c r="K106" s="14"/>
      <c r="L106" s="14"/>
      <c r="M106" s="14"/>
      <c r="N106" s="14"/>
      <c r="O106" s="14">
        <f t="shared" si="256"/>
        <v>6600</v>
      </c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>
        <v>0</v>
      </c>
      <c r="AC106" s="14">
        <v>6600</v>
      </c>
      <c r="AD106" s="14">
        <v>0</v>
      </c>
      <c r="AE106" s="14"/>
      <c r="AF106" s="14"/>
      <c r="AG106" s="14"/>
      <c r="AH106" s="14"/>
      <c r="AI106" s="14"/>
      <c r="AJ106" s="14">
        <f t="shared" si="257"/>
        <v>0</v>
      </c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>
        <v>0</v>
      </c>
      <c r="AX106" s="14">
        <v>0</v>
      </c>
      <c r="AY106" s="14">
        <v>0</v>
      </c>
      <c r="AZ106" s="14"/>
      <c r="BA106" s="14"/>
      <c r="BB106" s="14"/>
      <c r="BC106" s="14"/>
      <c r="BD106" s="14"/>
      <c r="BE106" s="14">
        <f t="shared" si="258"/>
        <v>0</v>
      </c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>
        <v>0</v>
      </c>
      <c r="BS106" s="14">
        <v>0</v>
      </c>
      <c r="BT106" s="14" t="e">
        <f>IF(#REF!=0,"-",#REF!/#REF!*100)</f>
        <v>#REF!</v>
      </c>
    </row>
    <row r="107" spans="1:72" x14ac:dyDescent="0.25">
      <c r="A107" s="4" t="s">
        <v>133</v>
      </c>
      <c r="B107" s="4" t="s">
        <v>58</v>
      </c>
      <c r="C107" s="4" t="s">
        <v>140</v>
      </c>
      <c r="D107" s="102" t="s">
        <v>183</v>
      </c>
      <c r="E107" s="113">
        <v>6137</v>
      </c>
      <c r="F107" s="102"/>
      <c r="G107" s="98" t="s">
        <v>1662</v>
      </c>
      <c r="H107" s="13" t="s">
        <v>87</v>
      </c>
      <c r="I107" s="14">
        <v>54145</v>
      </c>
      <c r="J107" s="14"/>
      <c r="K107" s="14"/>
      <c r="L107" s="14"/>
      <c r="M107" s="14"/>
      <c r="N107" s="14"/>
      <c r="O107" s="14">
        <f t="shared" si="256"/>
        <v>54145</v>
      </c>
      <c r="P107" s="14">
        <v>10000</v>
      </c>
      <c r="Q107" s="14">
        <f>7000+3000</f>
        <v>10000</v>
      </c>
      <c r="R107" s="14">
        <f>8000+3000</f>
        <v>11000</v>
      </c>
      <c r="S107" s="14"/>
      <c r="T107" s="14"/>
      <c r="U107" s="14"/>
      <c r="V107" s="14"/>
      <c r="W107" s="14"/>
      <c r="X107" s="14"/>
      <c r="Y107" s="14"/>
      <c r="Z107" s="14"/>
      <c r="AA107" s="14"/>
      <c r="AB107" s="14">
        <v>31000</v>
      </c>
      <c r="AC107" s="14">
        <v>23145</v>
      </c>
      <c r="AD107" s="14">
        <v>0</v>
      </c>
      <c r="AE107" s="14"/>
      <c r="AF107" s="14"/>
      <c r="AG107" s="14"/>
      <c r="AH107" s="14"/>
      <c r="AI107" s="14"/>
      <c r="AJ107" s="14">
        <f t="shared" si="257"/>
        <v>0</v>
      </c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>
        <v>0</v>
      </c>
      <c r="AX107" s="14">
        <v>0</v>
      </c>
      <c r="AY107" s="14">
        <v>0</v>
      </c>
      <c r="AZ107" s="14"/>
      <c r="BA107" s="14"/>
      <c r="BB107" s="14"/>
      <c r="BC107" s="14"/>
      <c r="BD107" s="14"/>
      <c r="BE107" s="14">
        <f t="shared" si="258"/>
        <v>0</v>
      </c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>
        <v>0</v>
      </c>
      <c r="BS107" s="14">
        <v>0</v>
      </c>
      <c r="BT107" s="14" t="e">
        <f>IF(#REF!=0,"-",#REF!/#REF!*100)</f>
        <v>#REF!</v>
      </c>
    </row>
    <row r="108" spans="1:72" ht="22.5" x14ac:dyDescent="0.25">
      <c r="A108" s="4" t="s">
        <v>133</v>
      </c>
      <c r="B108" s="4" t="s">
        <v>58</v>
      </c>
      <c r="C108" s="4" t="s">
        <v>140</v>
      </c>
      <c r="D108" s="102" t="s">
        <v>183</v>
      </c>
      <c r="E108" s="113">
        <v>6138</v>
      </c>
      <c r="F108" s="102"/>
      <c r="G108" s="98" t="s">
        <v>1662</v>
      </c>
      <c r="H108" s="13" t="s">
        <v>90</v>
      </c>
      <c r="I108" s="14">
        <v>6100</v>
      </c>
      <c r="J108" s="14"/>
      <c r="K108" s="14"/>
      <c r="L108" s="14"/>
      <c r="M108" s="14"/>
      <c r="N108" s="14"/>
      <c r="O108" s="14">
        <f t="shared" si="256"/>
        <v>6100</v>
      </c>
      <c r="P108" s="14">
        <v>200</v>
      </c>
      <c r="Q108" s="14"/>
      <c r="R108" s="14">
        <v>200</v>
      </c>
      <c r="S108" s="14"/>
      <c r="T108" s="14"/>
      <c r="U108" s="14"/>
      <c r="V108" s="14"/>
      <c r="W108" s="14"/>
      <c r="X108" s="14"/>
      <c r="Y108" s="14"/>
      <c r="Z108" s="14"/>
      <c r="AA108" s="14"/>
      <c r="AB108" s="14">
        <v>400</v>
      </c>
      <c r="AC108" s="14">
        <v>5700</v>
      </c>
      <c r="AD108" s="14">
        <v>0</v>
      </c>
      <c r="AE108" s="14"/>
      <c r="AF108" s="14"/>
      <c r="AG108" s="14"/>
      <c r="AH108" s="14"/>
      <c r="AI108" s="14"/>
      <c r="AJ108" s="14">
        <f t="shared" si="257"/>
        <v>0</v>
      </c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>
        <v>0</v>
      </c>
      <c r="AX108" s="14">
        <v>0</v>
      </c>
      <c r="AY108" s="14">
        <v>0</v>
      </c>
      <c r="AZ108" s="14"/>
      <c r="BA108" s="14"/>
      <c r="BB108" s="14"/>
      <c r="BC108" s="14"/>
      <c r="BD108" s="14"/>
      <c r="BE108" s="14">
        <f t="shared" si="258"/>
        <v>0</v>
      </c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>
        <v>0</v>
      </c>
      <c r="BS108" s="14">
        <v>0</v>
      </c>
      <c r="BT108" s="14" t="e">
        <f>IF(#REF!=0,"-",#REF!/#REF!*100)</f>
        <v>#REF!</v>
      </c>
    </row>
    <row r="109" spans="1:72" x14ac:dyDescent="0.25">
      <c r="A109" s="1" t="s">
        <v>133</v>
      </c>
      <c r="B109" s="1" t="s">
        <v>58</v>
      </c>
      <c r="C109" s="1" t="s">
        <v>140</v>
      </c>
      <c r="D109" s="105" t="s">
        <v>183</v>
      </c>
      <c r="E109" s="105" t="s">
        <v>34</v>
      </c>
      <c r="F109" s="102" t="s">
        <v>0</v>
      </c>
      <c r="G109" s="13" t="s">
        <v>0</v>
      </c>
      <c r="H109" s="2" t="s">
        <v>35</v>
      </c>
      <c r="I109" s="12">
        <f t="shared" ref="I109:AA109" si="268">SUM(I110:I112)</f>
        <v>240000</v>
      </c>
      <c r="J109" s="12">
        <f t="shared" si="268"/>
        <v>0</v>
      </c>
      <c r="K109" s="12">
        <f t="shared" si="268"/>
        <v>0</v>
      </c>
      <c r="L109" s="12">
        <f t="shared" si="268"/>
        <v>0</v>
      </c>
      <c r="M109" s="12">
        <f t="shared" si="268"/>
        <v>0</v>
      </c>
      <c r="N109" s="12">
        <f t="shared" si="268"/>
        <v>0</v>
      </c>
      <c r="O109" s="12">
        <f t="shared" si="268"/>
        <v>240000</v>
      </c>
      <c r="P109" s="12">
        <f t="shared" si="268"/>
        <v>12000</v>
      </c>
      <c r="Q109" s="12">
        <f t="shared" si="268"/>
        <v>10000</v>
      </c>
      <c r="R109" s="12">
        <f t="shared" si="268"/>
        <v>52000</v>
      </c>
      <c r="S109" s="12">
        <f t="shared" si="268"/>
        <v>0</v>
      </c>
      <c r="T109" s="12">
        <f t="shared" si="268"/>
        <v>0</v>
      </c>
      <c r="U109" s="12">
        <f t="shared" si="268"/>
        <v>0</v>
      </c>
      <c r="V109" s="12">
        <f t="shared" si="268"/>
        <v>0</v>
      </c>
      <c r="W109" s="12">
        <f t="shared" si="268"/>
        <v>0</v>
      </c>
      <c r="X109" s="12">
        <f t="shared" si="268"/>
        <v>0</v>
      </c>
      <c r="Y109" s="12">
        <f t="shared" si="268"/>
        <v>0</v>
      </c>
      <c r="Z109" s="12">
        <f t="shared" si="268"/>
        <v>0</v>
      </c>
      <c r="AA109" s="12">
        <f t="shared" si="268"/>
        <v>0</v>
      </c>
      <c r="AB109" s="12">
        <v>74000</v>
      </c>
      <c r="AC109" s="12">
        <v>166000</v>
      </c>
      <c r="AD109" s="12">
        <f t="shared" ref="AD109:AV109" si="269">SUM(AD110:AD112)</f>
        <v>0</v>
      </c>
      <c r="AE109" s="12">
        <f t="shared" si="269"/>
        <v>0</v>
      </c>
      <c r="AF109" s="12">
        <f t="shared" si="269"/>
        <v>0</v>
      </c>
      <c r="AG109" s="12">
        <f t="shared" si="269"/>
        <v>19110</v>
      </c>
      <c r="AH109" s="12">
        <f t="shared" si="269"/>
        <v>0</v>
      </c>
      <c r="AI109" s="12">
        <f t="shared" si="269"/>
        <v>0</v>
      </c>
      <c r="AJ109" s="12">
        <f t="shared" si="269"/>
        <v>19110</v>
      </c>
      <c r="AK109" s="12">
        <f t="shared" si="269"/>
        <v>0</v>
      </c>
      <c r="AL109" s="12">
        <f t="shared" si="269"/>
        <v>19110</v>
      </c>
      <c r="AM109" s="12">
        <f t="shared" si="269"/>
        <v>0</v>
      </c>
      <c r="AN109" s="12">
        <f t="shared" si="269"/>
        <v>0</v>
      </c>
      <c r="AO109" s="12">
        <f t="shared" si="269"/>
        <v>0</v>
      </c>
      <c r="AP109" s="12">
        <f t="shared" si="269"/>
        <v>0</v>
      </c>
      <c r="AQ109" s="12">
        <f t="shared" si="269"/>
        <v>0</v>
      </c>
      <c r="AR109" s="12">
        <f t="shared" si="269"/>
        <v>0</v>
      </c>
      <c r="AS109" s="12">
        <f t="shared" si="269"/>
        <v>0</v>
      </c>
      <c r="AT109" s="12">
        <f t="shared" si="269"/>
        <v>0</v>
      </c>
      <c r="AU109" s="12">
        <f t="shared" si="269"/>
        <v>0</v>
      </c>
      <c r="AV109" s="12">
        <f t="shared" si="269"/>
        <v>0</v>
      </c>
      <c r="AW109" s="12">
        <v>19110</v>
      </c>
      <c r="AX109" s="12">
        <v>0</v>
      </c>
      <c r="AY109" s="12">
        <f t="shared" ref="AY109:BQ109" si="270">SUM(AY110:AY112)</f>
        <v>0</v>
      </c>
      <c r="AZ109" s="12">
        <f t="shared" si="270"/>
        <v>4649</v>
      </c>
      <c r="BA109" s="12">
        <f t="shared" si="270"/>
        <v>0</v>
      </c>
      <c r="BB109" s="12">
        <f t="shared" si="270"/>
        <v>0</v>
      </c>
      <c r="BC109" s="12">
        <f t="shared" si="270"/>
        <v>0</v>
      </c>
      <c r="BD109" s="12">
        <f t="shared" si="270"/>
        <v>0</v>
      </c>
      <c r="BE109" s="12">
        <f t="shared" si="270"/>
        <v>4649</v>
      </c>
      <c r="BF109" s="12">
        <f t="shared" si="270"/>
        <v>0</v>
      </c>
      <c r="BG109" s="12">
        <f t="shared" si="270"/>
        <v>0</v>
      </c>
      <c r="BH109" s="12">
        <f t="shared" si="270"/>
        <v>4649</v>
      </c>
      <c r="BI109" s="12">
        <f t="shared" si="270"/>
        <v>0</v>
      </c>
      <c r="BJ109" s="12">
        <f t="shared" si="270"/>
        <v>0</v>
      </c>
      <c r="BK109" s="12">
        <f t="shared" si="270"/>
        <v>0</v>
      </c>
      <c r="BL109" s="12">
        <f t="shared" si="270"/>
        <v>0</v>
      </c>
      <c r="BM109" s="12">
        <f t="shared" si="270"/>
        <v>0</v>
      </c>
      <c r="BN109" s="12">
        <f t="shared" si="270"/>
        <v>0</v>
      </c>
      <c r="BO109" s="12">
        <f t="shared" si="270"/>
        <v>0</v>
      </c>
      <c r="BP109" s="12">
        <f t="shared" si="270"/>
        <v>0</v>
      </c>
      <c r="BQ109" s="12">
        <f t="shared" si="270"/>
        <v>0</v>
      </c>
      <c r="BR109" s="12">
        <v>4649</v>
      </c>
      <c r="BS109" s="12">
        <v>0</v>
      </c>
      <c r="BT109" s="12" t="e">
        <f>IF(#REF!=0,"-",#REF!/#REF!*100)</f>
        <v>#REF!</v>
      </c>
    </row>
    <row r="110" spans="1:72" x14ac:dyDescent="0.25">
      <c r="A110" s="4" t="s">
        <v>133</v>
      </c>
      <c r="B110" s="4" t="s">
        <v>58</v>
      </c>
      <c r="C110" s="4" t="s">
        <v>140</v>
      </c>
      <c r="D110" s="102" t="s">
        <v>183</v>
      </c>
      <c r="E110" s="113">
        <v>6139</v>
      </c>
      <c r="F110" s="102"/>
      <c r="G110" s="98" t="s">
        <v>1662</v>
      </c>
      <c r="H110" s="13" t="s">
        <v>35</v>
      </c>
      <c r="I110" s="14">
        <v>240000</v>
      </c>
      <c r="J110" s="14"/>
      <c r="K110" s="14"/>
      <c r="L110" s="14"/>
      <c r="M110" s="14"/>
      <c r="N110" s="14"/>
      <c r="O110" s="14">
        <f t="shared" si="256"/>
        <v>240000</v>
      </c>
      <c r="P110" s="14">
        <v>12000</v>
      </c>
      <c r="Q110" s="14">
        <v>10000</v>
      </c>
      <c r="R110" s="14">
        <f>10000+30000+12000</f>
        <v>52000</v>
      </c>
      <c r="S110" s="14"/>
      <c r="T110" s="14"/>
      <c r="U110" s="14"/>
      <c r="V110" s="14"/>
      <c r="W110" s="14"/>
      <c r="X110" s="14"/>
      <c r="Y110" s="14"/>
      <c r="Z110" s="14"/>
      <c r="AA110" s="14"/>
      <c r="AB110" s="14">
        <v>74000</v>
      </c>
      <c r="AC110" s="14">
        <v>166000</v>
      </c>
      <c r="AD110" s="14">
        <v>0</v>
      </c>
      <c r="AE110" s="14"/>
      <c r="AF110" s="14"/>
      <c r="AG110" s="14">
        <v>19110</v>
      </c>
      <c r="AH110" s="14"/>
      <c r="AI110" s="14"/>
      <c r="AJ110" s="14">
        <f t="shared" si="257"/>
        <v>19110</v>
      </c>
      <c r="AK110" s="14"/>
      <c r="AL110" s="14">
        <v>19110</v>
      </c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>
        <v>19110</v>
      </c>
      <c r="AX110" s="14">
        <v>0</v>
      </c>
      <c r="AY110" s="14">
        <v>0</v>
      </c>
      <c r="AZ110" s="14">
        <f>3721+928</f>
        <v>4649</v>
      </c>
      <c r="BA110" s="14"/>
      <c r="BB110" s="14"/>
      <c r="BC110" s="14"/>
      <c r="BD110" s="14"/>
      <c r="BE110" s="14">
        <f t="shared" si="258"/>
        <v>4649</v>
      </c>
      <c r="BF110" s="14"/>
      <c r="BG110" s="14"/>
      <c r="BH110" s="14">
        <f>3721+928</f>
        <v>4649</v>
      </c>
      <c r="BI110" s="14"/>
      <c r="BJ110" s="14"/>
      <c r="BK110" s="14"/>
      <c r="BL110" s="14"/>
      <c r="BM110" s="14"/>
      <c r="BN110" s="14"/>
      <c r="BO110" s="14"/>
      <c r="BP110" s="14"/>
      <c r="BQ110" s="14"/>
      <c r="BR110" s="14">
        <v>4649</v>
      </c>
      <c r="BS110" s="14">
        <v>0</v>
      </c>
      <c r="BT110" s="14" t="e">
        <f>IF(#REF!=0,"-",#REF!/#REF!*100)</f>
        <v>#REF!</v>
      </c>
    </row>
    <row r="111" spans="1:72" ht="22.5" x14ac:dyDescent="0.25">
      <c r="A111" s="4" t="s">
        <v>133</v>
      </c>
      <c r="B111" s="4" t="s">
        <v>58</v>
      </c>
      <c r="C111" s="4" t="s">
        <v>140</v>
      </c>
      <c r="D111" s="102" t="s">
        <v>183</v>
      </c>
      <c r="E111" s="113">
        <v>6139</v>
      </c>
      <c r="F111" s="102" t="s">
        <v>190</v>
      </c>
      <c r="G111" s="98" t="s">
        <v>1662</v>
      </c>
      <c r="H111" s="13" t="s">
        <v>37</v>
      </c>
      <c r="I111" s="14">
        <v>0</v>
      </c>
      <c r="J111" s="14"/>
      <c r="K111" s="14"/>
      <c r="L111" s="14"/>
      <c r="M111" s="14"/>
      <c r="N111" s="14"/>
      <c r="O111" s="14">
        <f t="shared" si="256"/>
        <v>0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>
        <v>0</v>
      </c>
      <c r="AC111" s="14">
        <v>0</v>
      </c>
      <c r="AD111" s="14">
        <v>0</v>
      </c>
      <c r="AE111" s="14"/>
      <c r="AF111" s="14"/>
      <c r="AG111" s="14"/>
      <c r="AH111" s="14"/>
      <c r="AI111" s="14"/>
      <c r="AJ111" s="14">
        <f t="shared" si="257"/>
        <v>0</v>
      </c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>
        <v>0</v>
      </c>
      <c r="AX111" s="14">
        <v>0</v>
      </c>
      <c r="AY111" s="14">
        <v>0</v>
      </c>
      <c r="AZ111" s="14"/>
      <c r="BA111" s="14"/>
      <c r="BB111" s="14"/>
      <c r="BC111" s="14"/>
      <c r="BD111" s="14"/>
      <c r="BE111" s="14">
        <f t="shared" si="258"/>
        <v>0</v>
      </c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>
        <v>0</v>
      </c>
      <c r="BS111" s="14">
        <v>0</v>
      </c>
      <c r="BT111" s="14" t="e">
        <f>IF(#REF!=0,"-",#REF!/#REF!*100)</f>
        <v>#REF!</v>
      </c>
    </row>
    <row r="112" spans="1:72" ht="33.75" x14ac:dyDescent="0.25">
      <c r="A112" s="4" t="s">
        <v>133</v>
      </c>
      <c r="B112" s="4" t="s">
        <v>58</v>
      </c>
      <c r="C112" s="4" t="s">
        <v>140</v>
      </c>
      <c r="D112" s="102" t="s">
        <v>183</v>
      </c>
      <c r="E112" s="113">
        <v>6139</v>
      </c>
      <c r="F112" s="102" t="s">
        <v>191</v>
      </c>
      <c r="G112" s="98" t="s">
        <v>1662</v>
      </c>
      <c r="H112" s="13" t="s">
        <v>38</v>
      </c>
      <c r="I112" s="14">
        <v>0</v>
      </c>
      <c r="J112" s="14"/>
      <c r="K112" s="14"/>
      <c r="L112" s="14"/>
      <c r="M112" s="14"/>
      <c r="N112" s="14"/>
      <c r="O112" s="14">
        <f t="shared" si="256"/>
        <v>0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>
        <v>0</v>
      </c>
      <c r="AC112" s="14">
        <v>0</v>
      </c>
      <c r="AD112" s="14">
        <v>0</v>
      </c>
      <c r="AE112" s="14"/>
      <c r="AF112" s="14"/>
      <c r="AG112" s="14"/>
      <c r="AH112" s="14"/>
      <c r="AI112" s="14"/>
      <c r="AJ112" s="14">
        <f t="shared" si="257"/>
        <v>0</v>
      </c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>
        <v>0</v>
      </c>
      <c r="AX112" s="14">
        <v>0</v>
      </c>
      <c r="AY112" s="14">
        <v>0</v>
      </c>
      <c r="AZ112" s="14"/>
      <c r="BA112" s="14"/>
      <c r="BB112" s="14"/>
      <c r="BC112" s="14"/>
      <c r="BD112" s="14"/>
      <c r="BE112" s="14">
        <f t="shared" si="258"/>
        <v>0</v>
      </c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>
        <v>0</v>
      </c>
      <c r="BS112" s="14">
        <v>0</v>
      </c>
      <c r="BT112" s="14" t="e">
        <f>IF(#REF!=0,"-",#REF!/#REF!*100)</f>
        <v>#REF!</v>
      </c>
    </row>
    <row r="113" spans="1:72" ht="33.75" x14ac:dyDescent="0.25">
      <c r="A113" s="1" t="s">
        <v>0</v>
      </c>
      <c r="B113" s="1" t="s">
        <v>0</v>
      </c>
      <c r="C113" s="1" t="s">
        <v>0</v>
      </c>
      <c r="D113" s="101" t="s">
        <v>0</v>
      </c>
      <c r="E113" s="101" t="s">
        <v>0</v>
      </c>
      <c r="F113" s="101" t="s">
        <v>0</v>
      </c>
      <c r="G113" s="2" t="s">
        <v>0</v>
      </c>
      <c r="H113" s="10" t="s">
        <v>39</v>
      </c>
      <c r="I113" s="11">
        <f t="shared" ref="I113:X114" si="271">SUM(I114)</f>
        <v>0</v>
      </c>
      <c r="J113" s="11">
        <f t="shared" si="271"/>
        <v>0</v>
      </c>
      <c r="K113" s="11">
        <f t="shared" si="271"/>
        <v>0</v>
      </c>
      <c r="L113" s="11">
        <f t="shared" si="271"/>
        <v>0</v>
      </c>
      <c r="M113" s="11">
        <f t="shared" si="271"/>
        <v>0</v>
      </c>
      <c r="N113" s="11">
        <f t="shared" si="271"/>
        <v>0</v>
      </c>
      <c r="O113" s="11">
        <f t="shared" si="271"/>
        <v>0</v>
      </c>
      <c r="P113" s="11">
        <f t="shared" si="271"/>
        <v>0</v>
      </c>
      <c r="Q113" s="11">
        <f t="shared" si="271"/>
        <v>0</v>
      </c>
      <c r="R113" s="11">
        <f t="shared" si="271"/>
        <v>0</v>
      </c>
      <c r="S113" s="11">
        <f t="shared" si="271"/>
        <v>0</v>
      </c>
      <c r="T113" s="11">
        <f t="shared" si="271"/>
        <v>0</v>
      </c>
      <c r="U113" s="11">
        <f t="shared" si="271"/>
        <v>0</v>
      </c>
      <c r="V113" s="11">
        <f t="shared" si="271"/>
        <v>0</v>
      </c>
      <c r="W113" s="11">
        <f t="shared" si="271"/>
        <v>0</v>
      </c>
      <c r="X113" s="11">
        <f t="shared" si="271"/>
        <v>0</v>
      </c>
      <c r="Y113" s="11">
        <f t="shared" ref="J113:AA114" si="272">SUM(Y114)</f>
        <v>0</v>
      </c>
      <c r="Z113" s="11">
        <f t="shared" si="272"/>
        <v>0</v>
      </c>
      <c r="AA113" s="11">
        <f t="shared" si="272"/>
        <v>0</v>
      </c>
      <c r="AB113" s="11">
        <v>0</v>
      </c>
      <c r="AC113" s="11">
        <v>0</v>
      </c>
      <c r="AD113" s="11">
        <f t="shared" ref="AD113:AS114" si="273">SUM(AD114)</f>
        <v>0</v>
      </c>
      <c r="AE113" s="11">
        <f t="shared" si="273"/>
        <v>0</v>
      </c>
      <c r="AF113" s="11">
        <f t="shared" si="273"/>
        <v>0</v>
      </c>
      <c r="AG113" s="11">
        <f t="shared" si="273"/>
        <v>0</v>
      </c>
      <c r="AH113" s="11">
        <f t="shared" si="273"/>
        <v>0</v>
      </c>
      <c r="AI113" s="11">
        <f t="shared" si="273"/>
        <v>0</v>
      </c>
      <c r="AJ113" s="11">
        <f t="shared" si="273"/>
        <v>0</v>
      </c>
      <c r="AK113" s="11">
        <f t="shared" si="273"/>
        <v>0</v>
      </c>
      <c r="AL113" s="11">
        <f t="shared" si="273"/>
        <v>0</v>
      </c>
      <c r="AM113" s="11">
        <f t="shared" si="273"/>
        <v>0</v>
      </c>
      <c r="AN113" s="11">
        <f t="shared" si="273"/>
        <v>0</v>
      </c>
      <c r="AO113" s="11">
        <f t="shared" si="273"/>
        <v>0</v>
      </c>
      <c r="AP113" s="11">
        <f t="shared" si="273"/>
        <v>0</v>
      </c>
      <c r="AQ113" s="11">
        <f t="shared" si="273"/>
        <v>0</v>
      </c>
      <c r="AR113" s="11">
        <f t="shared" si="273"/>
        <v>0</v>
      </c>
      <c r="AS113" s="11">
        <f t="shared" si="273"/>
        <v>0</v>
      </c>
      <c r="AT113" s="11">
        <f t="shared" ref="AE113:AV114" si="274">SUM(AT114)</f>
        <v>0</v>
      </c>
      <c r="AU113" s="11">
        <f t="shared" si="274"/>
        <v>0</v>
      </c>
      <c r="AV113" s="11">
        <f t="shared" si="274"/>
        <v>0</v>
      </c>
      <c r="AW113" s="11">
        <v>0</v>
      </c>
      <c r="AX113" s="11">
        <v>0</v>
      </c>
      <c r="AY113" s="11">
        <f t="shared" ref="AY113:BN114" si="275">SUM(AY114)</f>
        <v>0</v>
      </c>
      <c r="AZ113" s="11">
        <f t="shared" si="275"/>
        <v>0</v>
      </c>
      <c r="BA113" s="11">
        <f t="shared" si="275"/>
        <v>0</v>
      </c>
      <c r="BB113" s="11">
        <f t="shared" si="275"/>
        <v>0</v>
      </c>
      <c r="BC113" s="11">
        <f t="shared" si="275"/>
        <v>0</v>
      </c>
      <c r="BD113" s="11">
        <f t="shared" si="275"/>
        <v>0</v>
      </c>
      <c r="BE113" s="11">
        <f t="shared" si="275"/>
        <v>0</v>
      </c>
      <c r="BF113" s="11">
        <f t="shared" si="275"/>
        <v>0</v>
      </c>
      <c r="BG113" s="11">
        <f t="shared" si="275"/>
        <v>0</v>
      </c>
      <c r="BH113" s="11">
        <f t="shared" si="275"/>
        <v>0</v>
      </c>
      <c r="BI113" s="11">
        <f t="shared" si="275"/>
        <v>0</v>
      </c>
      <c r="BJ113" s="11">
        <f t="shared" si="275"/>
        <v>0</v>
      </c>
      <c r="BK113" s="11">
        <f t="shared" si="275"/>
        <v>0</v>
      </c>
      <c r="BL113" s="11">
        <f t="shared" si="275"/>
        <v>0</v>
      </c>
      <c r="BM113" s="11">
        <f t="shared" si="275"/>
        <v>0</v>
      </c>
      <c r="BN113" s="11">
        <f t="shared" si="275"/>
        <v>0</v>
      </c>
      <c r="BO113" s="11">
        <f t="shared" ref="AZ113:BQ114" si="276">SUM(BO114)</f>
        <v>0</v>
      </c>
      <c r="BP113" s="11">
        <f t="shared" si="276"/>
        <v>0</v>
      </c>
      <c r="BQ113" s="11">
        <f t="shared" si="276"/>
        <v>0</v>
      </c>
      <c r="BR113" s="11">
        <v>0</v>
      </c>
      <c r="BS113" s="11">
        <v>0</v>
      </c>
      <c r="BT113" s="11" t="e">
        <f>IF(#REF!=0,"-",#REF!/#REF!*100)</f>
        <v>#REF!</v>
      </c>
    </row>
    <row r="114" spans="1:72" ht="22.5" x14ac:dyDescent="0.25">
      <c r="A114" s="4" t="s">
        <v>133</v>
      </c>
      <c r="B114" s="4" t="s">
        <v>58</v>
      </c>
      <c r="C114" s="4" t="s">
        <v>140</v>
      </c>
      <c r="D114" s="102" t="s">
        <v>183</v>
      </c>
      <c r="E114" s="101" t="s">
        <v>40</v>
      </c>
      <c r="F114" s="101" t="s">
        <v>0</v>
      </c>
      <c r="G114" s="2" t="s">
        <v>0</v>
      </c>
      <c r="H114" s="2" t="s">
        <v>41</v>
      </c>
      <c r="I114" s="12">
        <f t="shared" si="271"/>
        <v>0</v>
      </c>
      <c r="J114" s="12">
        <f t="shared" si="272"/>
        <v>0</v>
      </c>
      <c r="K114" s="12">
        <f t="shared" si="272"/>
        <v>0</v>
      </c>
      <c r="L114" s="12">
        <f t="shared" si="272"/>
        <v>0</v>
      </c>
      <c r="M114" s="12">
        <f t="shared" si="272"/>
        <v>0</v>
      </c>
      <c r="N114" s="12">
        <f t="shared" si="272"/>
        <v>0</v>
      </c>
      <c r="O114" s="12">
        <f t="shared" si="272"/>
        <v>0</v>
      </c>
      <c r="P114" s="12">
        <f t="shared" si="272"/>
        <v>0</v>
      </c>
      <c r="Q114" s="12">
        <f t="shared" si="272"/>
        <v>0</v>
      </c>
      <c r="R114" s="12">
        <f t="shared" si="272"/>
        <v>0</v>
      </c>
      <c r="S114" s="12">
        <f t="shared" si="272"/>
        <v>0</v>
      </c>
      <c r="T114" s="12">
        <f t="shared" si="272"/>
        <v>0</v>
      </c>
      <c r="U114" s="12">
        <f t="shared" si="272"/>
        <v>0</v>
      </c>
      <c r="V114" s="12">
        <f t="shared" si="272"/>
        <v>0</v>
      </c>
      <c r="W114" s="12">
        <f t="shared" si="272"/>
        <v>0</v>
      </c>
      <c r="X114" s="12">
        <f t="shared" si="272"/>
        <v>0</v>
      </c>
      <c r="Y114" s="12">
        <f t="shared" si="272"/>
        <v>0</v>
      </c>
      <c r="Z114" s="12">
        <f t="shared" si="272"/>
        <v>0</v>
      </c>
      <c r="AA114" s="12">
        <f t="shared" si="272"/>
        <v>0</v>
      </c>
      <c r="AB114" s="12">
        <v>0</v>
      </c>
      <c r="AC114" s="12">
        <v>0</v>
      </c>
      <c r="AD114" s="12">
        <f t="shared" si="273"/>
        <v>0</v>
      </c>
      <c r="AE114" s="12">
        <f t="shared" si="274"/>
        <v>0</v>
      </c>
      <c r="AF114" s="12">
        <f t="shared" si="274"/>
        <v>0</v>
      </c>
      <c r="AG114" s="12">
        <f t="shared" si="274"/>
        <v>0</v>
      </c>
      <c r="AH114" s="12">
        <f t="shared" si="274"/>
        <v>0</v>
      </c>
      <c r="AI114" s="12">
        <f t="shared" si="274"/>
        <v>0</v>
      </c>
      <c r="AJ114" s="12">
        <f t="shared" si="274"/>
        <v>0</v>
      </c>
      <c r="AK114" s="12">
        <f t="shared" si="274"/>
        <v>0</v>
      </c>
      <c r="AL114" s="12">
        <f t="shared" si="274"/>
        <v>0</v>
      </c>
      <c r="AM114" s="12">
        <f t="shared" si="274"/>
        <v>0</v>
      </c>
      <c r="AN114" s="12">
        <f t="shared" si="274"/>
        <v>0</v>
      </c>
      <c r="AO114" s="12">
        <f t="shared" si="274"/>
        <v>0</v>
      </c>
      <c r="AP114" s="12">
        <f t="shared" si="274"/>
        <v>0</v>
      </c>
      <c r="AQ114" s="12">
        <f t="shared" si="274"/>
        <v>0</v>
      </c>
      <c r="AR114" s="12">
        <f t="shared" si="274"/>
        <v>0</v>
      </c>
      <c r="AS114" s="12">
        <f t="shared" si="274"/>
        <v>0</v>
      </c>
      <c r="AT114" s="12">
        <f t="shared" si="274"/>
        <v>0</v>
      </c>
      <c r="AU114" s="12">
        <f t="shared" si="274"/>
        <v>0</v>
      </c>
      <c r="AV114" s="12">
        <f t="shared" si="274"/>
        <v>0</v>
      </c>
      <c r="AW114" s="12">
        <v>0</v>
      </c>
      <c r="AX114" s="12">
        <v>0</v>
      </c>
      <c r="AY114" s="12">
        <f t="shared" si="275"/>
        <v>0</v>
      </c>
      <c r="AZ114" s="12">
        <f t="shared" si="276"/>
        <v>0</v>
      </c>
      <c r="BA114" s="12">
        <f t="shared" si="276"/>
        <v>0</v>
      </c>
      <c r="BB114" s="12">
        <f t="shared" si="276"/>
        <v>0</v>
      </c>
      <c r="BC114" s="12">
        <f t="shared" si="276"/>
        <v>0</v>
      </c>
      <c r="BD114" s="12">
        <f t="shared" si="276"/>
        <v>0</v>
      </c>
      <c r="BE114" s="12">
        <f t="shared" si="276"/>
        <v>0</v>
      </c>
      <c r="BF114" s="12">
        <f t="shared" si="276"/>
        <v>0</v>
      </c>
      <c r="BG114" s="12">
        <f t="shared" si="276"/>
        <v>0</v>
      </c>
      <c r="BH114" s="12">
        <f t="shared" si="276"/>
        <v>0</v>
      </c>
      <c r="BI114" s="12">
        <f t="shared" si="276"/>
        <v>0</v>
      </c>
      <c r="BJ114" s="12">
        <f t="shared" si="276"/>
        <v>0</v>
      </c>
      <c r="BK114" s="12">
        <f t="shared" si="276"/>
        <v>0</v>
      </c>
      <c r="BL114" s="12">
        <f t="shared" si="276"/>
        <v>0</v>
      </c>
      <c r="BM114" s="12">
        <f t="shared" si="276"/>
        <v>0</v>
      </c>
      <c r="BN114" s="12">
        <f t="shared" si="276"/>
        <v>0</v>
      </c>
      <c r="BO114" s="12">
        <f t="shared" si="276"/>
        <v>0</v>
      </c>
      <c r="BP114" s="12">
        <f t="shared" si="276"/>
        <v>0</v>
      </c>
      <c r="BQ114" s="12">
        <f t="shared" si="276"/>
        <v>0</v>
      </c>
      <c r="BR114" s="12">
        <v>0</v>
      </c>
      <c r="BS114" s="12">
        <v>0</v>
      </c>
      <c r="BT114" s="12" t="e">
        <f>IF(#REF!=0,"-",#REF!/#REF!*100)</f>
        <v>#REF!</v>
      </c>
    </row>
    <row r="115" spans="1:72" x14ac:dyDescent="0.25">
      <c r="A115" s="4" t="s">
        <v>133</v>
      </c>
      <c r="B115" s="4" t="s">
        <v>58</v>
      </c>
      <c r="C115" s="4" t="s">
        <v>140</v>
      </c>
      <c r="D115" s="102" t="s">
        <v>183</v>
      </c>
      <c r="E115" s="113">
        <v>6148</v>
      </c>
      <c r="F115" s="102"/>
      <c r="G115" s="98" t="s">
        <v>1662</v>
      </c>
      <c r="H115" s="13" t="s">
        <v>45</v>
      </c>
      <c r="I115" s="14">
        <v>0</v>
      </c>
      <c r="J115" s="14"/>
      <c r="K115" s="14"/>
      <c r="L115" s="14"/>
      <c r="M115" s="14"/>
      <c r="N115" s="14"/>
      <c r="O115" s="14">
        <f t="shared" si="256"/>
        <v>0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>
        <v>0</v>
      </c>
      <c r="AC115" s="14">
        <v>0</v>
      </c>
      <c r="AD115" s="14">
        <v>0</v>
      </c>
      <c r="AE115" s="14"/>
      <c r="AF115" s="14"/>
      <c r="AG115" s="14"/>
      <c r="AH115" s="14"/>
      <c r="AI115" s="14"/>
      <c r="AJ115" s="14">
        <f t="shared" si="257"/>
        <v>0</v>
      </c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>
        <v>0</v>
      </c>
      <c r="AX115" s="14">
        <v>0</v>
      </c>
      <c r="AY115" s="14">
        <v>0</v>
      </c>
      <c r="AZ115" s="14"/>
      <c r="BA115" s="14"/>
      <c r="BB115" s="14"/>
      <c r="BC115" s="14"/>
      <c r="BD115" s="14"/>
      <c r="BE115" s="14">
        <f t="shared" si="258"/>
        <v>0</v>
      </c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>
        <v>0</v>
      </c>
      <c r="BS115" s="14">
        <v>0</v>
      </c>
      <c r="BT115" s="14" t="e">
        <f>IF(#REF!=0,"-",#REF!/#REF!*100)</f>
        <v>#REF!</v>
      </c>
    </row>
    <row r="116" spans="1:72" ht="33.75" x14ac:dyDescent="0.25">
      <c r="A116" s="1" t="s">
        <v>0</v>
      </c>
      <c r="B116" s="1" t="s">
        <v>0</v>
      </c>
      <c r="C116" s="1" t="s">
        <v>0</v>
      </c>
      <c r="D116" s="101" t="s">
        <v>0</v>
      </c>
      <c r="E116" s="101" t="s">
        <v>0</v>
      </c>
      <c r="F116" s="101" t="s">
        <v>0</v>
      </c>
      <c r="G116" s="2" t="s">
        <v>0</v>
      </c>
      <c r="H116" s="10" t="s">
        <v>47</v>
      </c>
      <c r="I116" s="11">
        <f t="shared" ref="I116:AA116" si="277">SUM(I117)</f>
        <v>230000</v>
      </c>
      <c r="J116" s="11">
        <f t="shared" si="277"/>
        <v>0</v>
      </c>
      <c r="K116" s="11">
        <f t="shared" si="277"/>
        <v>0</v>
      </c>
      <c r="L116" s="11">
        <f t="shared" si="277"/>
        <v>0</v>
      </c>
      <c r="M116" s="11">
        <f t="shared" si="277"/>
        <v>0</v>
      </c>
      <c r="N116" s="11">
        <f t="shared" si="277"/>
        <v>0</v>
      </c>
      <c r="O116" s="11">
        <f t="shared" si="277"/>
        <v>230000</v>
      </c>
      <c r="P116" s="11">
        <f t="shared" si="277"/>
        <v>0</v>
      </c>
      <c r="Q116" s="11">
        <f t="shared" si="277"/>
        <v>7000</v>
      </c>
      <c r="R116" s="11">
        <f t="shared" si="277"/>
        <v>0</v>
      </c>
      <c r="S116" s="11">
        <f t="shared" si="277"/>
        <v>0</v>
      </c>
      <c r="T116" s="11">
        <f t="shared" si="277"/>
        <v>0</v>
      </c>
      <c r="U116" s="11">
        <f t="shared" si="277"/>
        <v>0</v>
      </c>
      <c r="V116" s="11">
        <f t="shared" si="277"/>
        <v>0</v>
      </c>
      <c r="W116" s="11">
        <f t="shared" si="277"/>
        <v>0</v>
      </c>
      <c r="X116" s="11">
        <f t="shared" si="277"/>
        <v>0</v>
      </c>
      <c r="Y116" s="11">
        <f t="shared" si="277"/>
        <v>0</v>
      </c>
      <c r="Z116" s="11">
        <f t="shared" si="277"/>
        <v>0</v>
      </c>
      <c r="AA116" s="11">
        <f t="shared" si="277"/>
        <v>0</v>
      </c>
      <c r="AB116" s="11">
        <v>7000</v>
      </c>
      <c r="AC116" s="11">
        <v>223000</v>
      </c>
      <c r="AD116" s="11">
        <f t="shared" ref="AD116:AV116" si="278">SUM(AD117)</f>
        <v>0</v>
      </c>
      <c r="AE116" s="11">
        <f t="shared" si="278"/>
        <v>0</v>
      </c>
      <c r="AF116" s="11">
        <f t="shared" si="278"/>
        <v>0</v>
      </c>
      <c r="AG116" s="11">
        <f t="shared" si="278"/>
        <v>0</v>
      </c>
      <c r="AH116" s="11">
        <f t="shared" si="278"/>
        <v>0</v>
      </c>
      <c r="AI116" s="11">
        <f t="shared" si="278"/>
        <v>0</v>
      </c>
      <c r="AJ116" s="11">
        <f t="shared" si="278"/>
        <v>0</v>
      </c>
      <c r="AK116" s="11">
        <f t="shared" si="278"/>
        <v>0</v>
      </c>
      <c r="AL116" s="11">
        <f t="shared" si="278"/>
        <v>0</v>
      </c>
      <c r="AM116" s="11">
        <f t="shared" si="278"/>
        <v>0</v>
      </c>
      <c r="AN116" s="11">
        <f t="shared" si="278"/>
        <v>0</v>
      </c>
      <c r="AO116" s="11">
        <f t="shared" si="278"/>
        <v>0</v>
      </c>
      <c r="AP116" s="11">
        <f t="shared" si="278"/>
        <v>0</v>
      </c>
      <c r="AQ116" s="11">
        <f t="shared" si="278"/>
        <v>0</v>
      </c>
      <c r="AR116" s="11">
        <f t="shared" si="278"/>
        <v>0</v>
      </c>
      <c r="AS116" s="11">
        <f t="shared" si="278"/>
        <v>0</v>
      </c>
      <c r="AT116" s="11">
        <f t="shared" si="278"/>
        <v>0</v>
      </c>
      <c r="AU116" s="11">
        <f t="shared" si="278"/>
        <v>0</v>
      </c>
      <c r="AV116" s="11">
        <f t="shared" si="278"/>
        <v>0</v>
      </c>
      <c r="AW116" s="11">
        <v>0</v>
      </c>
      <c r="AX116" s="11">
        <v>0</v>
      </c>
      <c r="AY116" s="11">
        <f t="shared" ref="AY116:BQ116" si="279">SUM(AY117)</f>
        <v>0</v>
      </c>
      <c r="AZ116" s="11">
        <f t="shared" si="279"/>
        <v>8508</v>
      </c>
      <c r="BA116" s="11">
        <f t="shared" si="279"/>
        <v>0</v>
      </c>
      <c r="BB116" s="11">
        <f t="shared" si="279"/>
        <v>0</v>
      </c>
      <c r="BC116" s="11">
        <f t="shared" si="279"/>
        <v>0</v>
      </c>
      <c r="BD116" s="11">
        <f t="shared" si="279"/>
        <v>0</v>
      </c>
      <c r="BE116" s="11">
        <f t="shared" si="279"/>
        <v>8508</v>
      </c>
      <c r="BF116" s="11">
        <f t="shared" si="279"/>
        <v>0</v>
      </c>
      <c r="BG116" s="11">
        <f t="shared" si="279"/>
        <v>0</v>
      </c>
      <c r="BH116" s="11">
        <f t="shared" si="279"/>
        <v>8508</v>
      </c>
      <c r="BI116" s="11">
        <f t="shared" si="279"/>
        <v>0</v>
      </c>
      <c r="BJ116" s="11">
        <f t="shared" si="279"/>
        <v>0</v>
      </c>
      <c r="BK116" s="11">
        <f t="shared" si="279"/>
        <v>0</v>
      </c>
      <c r="BL116" s="11">
        <f t="shared" si="279"/>
        <v>0</v>
      </c>
      <c r="BM116" s="11">
        <f t="shared" si="279"/>
        <v>0</v>
      </c>
      <c r="BN116" s="11">
        <f t="shared" si="279"/>
        <v>0</v>
      </c>
      <c r="BO116" s="11">
        <f t="shared" si="279"/>
        <v>0</v>
      </c>
      <c r="BP116" s="11">
        <f t="shared" si="279"/>
        <v>0</v>
      </c>
      <c r="BQ116" s="11">
        <f t="shared" si="279"/>
        <v>0</v>
      </c>
      <c r="BR116" s="11">
        <v>8508</v>
      </c>
      <c r="BS116" s="11">
        <v>0</v>
      </c>
      <c r="BT116" s="11" t="e">
        <f>IF(#REF!=0,"-",#REF!/#REF!*100)</f>
        <v>#REF!</v>
      </c>
    </row>
    <row r="117" spans="1:72" x14ac:dyDescent="0.25">
      <c r="A117" s="4" t="s">
        <v>133</v>
      </c>
      <c r="B117" s="4" t="s">
        <v>58</v>
      </c>
      <c r="C117" s="4" t="s">
        <v>140</v>
      </c>
      <c r="D117" s="102" t="s">
        <v>183</v>
      </c>
      <c r="E117" s="101" t="s">
        <v>48</v>
      </c>
      <c r="F117" s="101" t="s">
        <v>0</v>
      </c>
      <c r="G117" s="2" t="s">
        <v>0</v>
      </c>
      <c r="H117" s="2" t="s">
        <v>49</v>
      </c>
      <c r="I117" s="12">
        <f t="shared" ref="I117:AA117" si="280">SUM(I118:I119)</f>
        <v>230000</v>
      </c>
      <c r="J117" s="12">
        <f t="shared" si="280"/>
        <v>0</v>
      </c>
      <c r="K117" s="12">
        <f t="shared" si="280"/>
        <v>0</v>
      </c>
      <c r="L117" s="12">
        <f t="shared" si="280"/>
        <v>0</v>
      </c>
      <c r="M117" s="12">
        <f t="shared" si="280"/>
        <v>0</v>
      </c>
      <c r="N117" s="12">
        <f t="shared" si="280"/>
        <v>0</v>
      </c>
      <c r="O117" s="12">
        <f t="shared" ref="O117" si="281">SUM(O118:O119)</f>
        <v>230000</v>
      </c>
      <c r="P117" s="12">
        <f t="shared" si="280"/>
        <v>0</v>
      </c>
      <c r="Q117" s="12">
        <f t="shared" si="280"/>
        <v>7000</v>
      </c>
      <c r="R117" s="12">
        <f t="shared" si="280"/>
        <v>0</v>
      </c>
      <c r="S117" s="12">
        <f t="shared" si="280"/>
        <v>0</v>
      </c>
      <c r="T117" s="12">
        <f t="shared" si="280"/>
        <v>0</v>
      </c>
      <c r="U117" s="12">
        <f t="shared" si="280"/>
        <v>0</v>
      </c>
      <c r="V117" s="12">
        <f t="shared" si="280"/>
        <v>0</v>
      </c>
      <c r="W117" s="12">
        <f t="shared" si="280"/>
        <v>0</v>
      </c>
      <c r="X117" s="12">
        <f t="shared" si="280"/>
        <v>0</v>
      </c>
      <c r="Y117" s="12">
        <f t="shared" si="280"/>
        <v>0</v>
      </c>
      <c r="Z117" s="12">
        <f t="shared" si="280"/>
        <v>0</v>
      </c>
      <c r="AA117" s="12">
        <f t="shared" si="280"/>
        <v>0</v>
      </c>
      <c r="AB117" s="12">
        <v>7000</v>
      </c>
      <c r="AC117" s="12">
        <v>223000</v>
      </c>
      <c r="AD117" s="12">
        <f t="shared" ref="AD117:AV117" si="282">SUM(AD118:AD119)</f>
        <v>0</v>
      </c>
      <c r="AE117" s="12">
        <f t="shared" si="282"/>
        <v>0</v>
      </c>
      <c r="AF117" s="12">
        <f t="shared" si="282"/>
        <v>0</v>
      </c>
      <c r="AG117" s="12">
        <f t="shared" si="282"/>
        <v>0</v>
      </c>
      <c r="AH117" s="12">
        <f t="shared" si="282"/>
        <v>0</v>
      </c>
      <c r="AI117" s="12">
        <f t="shared" si="282"/>
        <v>0</v>
      </c>
      <c r="AJ117" s="12">
        <f t="shared" ref="AJ117" si="283">SUM(AJ118:AJ119)</f>
        <v>0</v>
      </c>
      <c r="AK117" s="12">
        <f t="shared" si="282"/>
        <v>0</v>
      </c>
      <c r="AL117" s="12">
        <f t="shared" si="282"/>
        <v>0</v>
      </c>
      <c r="AM117" s="12">
        <f t="shared" si="282"/>
        <v>0</v>
      </c>
      <c r="AN117" s="12">
        <f t="shared" si="282"/>
        <v>0</v>
      </c>
      <c r="AO117" s="12">
        <f t="shared" si="282"/>
        <v>0</v>
      </c>
      <c r="AP117" s="12">
        <f t="shared" si="282"/>
        <v>0</v>
      </c>
      <c r="AQ117" s="12">
        <f t="shared" si="282"/>
        <v>0</v>
      </c>
      <c r="AR117" s="12">
        <f t="shared" si="282"/>
        <v>0</v>
      </c>
      <c r="AS117" s="12">
        <f t="shared" si="282"/>
        <v>0</v>
      </c>
      <c r="AT117" s="12">
        <f t="shared" si="282"/>
        <v>0</v>
      </c>
      <c r="AU117" s="12">
        <f t="shared" si="282"/>
        <v>0</v>
      </c>
      <c r="AV117" s="12">
        <f t="shared" si="282"/>
        <v>0</v>
      </c>
      <c r="AW117" s="12">
        <v>0</v>
      </c>
      <c r="AX117" s="12">
        <v>0</v>
      </c>
      <c r="AY117" s="12">
        <f t="shared" ref="AY117:BQ117" si="284">SUM(AY118:AY119)</f>
        <v>0</v>
      </c>
      <c r="AZ117" s="12">
        <f t="shared" si="284"/>
        <v>8508</v>
      </c>
      <c r="BA117" s="12">
        <f t="shared" si="284"/>
        <v>0</v>
      </c>
      <c r="BB117" s="12">
        <f t="shared" si="284"/>
        <v>0</v>
      </c>
      <c r="BC117" s="12">
        <f t="shared" si="284"/>
        <v>0</v>
      </c>
      <c r="BD117" s="12">
        <f t="shared" si="284"/>
        <v>0</v>
      </c>
      <c r="BE117" s="12">
        <f t="shared" ref="BE117" si="285">SUM(BE118:BE119)</f>
        <v>8508</v>
      </c>
      <c r="BF117" s="12">
        <f t="shared" si="284"/>
        <v>0</v>
      </c>
      <c r="BG117" s="12">
        <f t="shared" si="284"/>
        <v>0</v>
      </c>
      <c r="BH117" s="12">
        <f t="shared" si="284"/>
        <v>8508</v>
      </c>
      <c r="BI117" s="12">
        <f t="shared" si="284"/>
        <v>0</v>
      </c>
      <c r="BJ117" s="12">
        <f t="shared" si="284"/>
        <v>0</v>
      </c>
      <c r="BK117" s="12">
        <f t="shared" si="284"/>
        <v>0</v>
      </c>
      <c r="BL117" s="12">
        <f t="shared" si="284"/>
        <v>0</v>
      </c>
      <c r="BM117" s="12">
        <f t="shared" si="284"/>
        <v>0</v>
      </c>
      <c r="BN117" s="12">
        <f t="shared" si="284"/>
        <v>0</v>
      </c>
      <c r="BO117" s="12">
        <f t="shared" si="284"/>
        <v>0</v>
      </c>
      <c r="BP117" s="12">
        <f t="shared" si="284"/>
        <v>0</v>
      </c>
      <c r="BQ117" s="12">
        <f t="shared" si="284"/>
        <v>0</v>
      </c>
      <c r="BR117" s="12">
        <v>8508</v>
      </c>
      <c r="BS117" s="12">
        <v>0</v>
      </c>
      <c r="BT117" s="12" t="e">
        <f>IF(#REF!=0,"-",#REF!/#REF!*100)</f>
        <v>#REF!</v>
      </c>
    </row>
    <row r="118" spans="1:72" x14ac:dyDescent="0.25">
      <c r="A118" s="4" t="s">
        <v>133</v>
      </c>
      <c r="B118" s="4" t="s">
        <v>58</v>
      </c>
      <c r="C118" s="4" t="s">
        <v>140</v>
      </c>
      <c r="D118" s="102" t="s">
        <v>183</v>
      </c>
      <c r="E118" s="113">
        <v>8213</v>
      </c>
      <c r="F118" s="102"/>
      <c r="G118" s="98" t="s">
        <v>1662</v>
      </c>
      <c r="H118" s="13" t="s">
        <v>51</v>
      </c>
      <c r="I118" s="14">
        <v>200000</v>
      </c>
      <c r="J118" s="14"/>
      <c r="K118" s="14"/>
      <c r="L118" s="14"/>
      <c r="M118" s="14"/>
      <c r="N118" s="14"/>
      <c r="O118" s="14">
        <f t="shared" si="256"/>
        <v>200000</v>
      </c>
      <c r="P118" s="14"/>
      <c r="Q118" s="14">
        <v>7000</v>
      </c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>
        <v>7000</v>
      </c>
      <c r="AC118" s="14">
        <v>193000</v>
      </c>
      <c r="AD118" s="14">
        <v>0</v>
      </c>
      <c r="AE118" s="14"/>
      <c r="AF118" s="14"/>
      <c r="AG118" s="14"/>
      <c r="AH118" s="14"/>
      <c r="AI118" s="14"/>
      <c r="AJ118" s="14">
        <f t="shared" si="257"/>
        <v>0</v>
      </c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>
        <v>0</v>
      </c>
      <c r="AX118" s="14">
        <v>0</v>
      </c>
      <c r="AY118" s="14">
        <v>0</v>
      </c>
      <c r="AZ118" s="14">
        <v>8508</v>
      </c>
      <c r="BA118" s="14"/>
      <c r="BB118" s="14"/>
      <c r="BC118" s="14"/>
      <c r="BD118" s="14"/>
      <c r="BE118" s="14">
        <f t="shared" si="258"/>
        <v>8508</v>
      </c>
      <c r="BF118" s="14"/>
      <c r="BG118" s="14"/>
      <c r="BH118" s="14">
        <v>8508</v>
      </c>
      <c r="BI118" s="14"/>
      <c r="BJ118" s="14"/>
      <c r="BK118" s="14"/>
      <c r="BL118" s="14"/>
      <c r="BM118" s="14"/>
      <c r="BN118" s="14"/>
      <c r="BO118" s="14"/>
      <c r="BP118" s="14"/>
      <c r="BQ118" s="14"/>
      <c r="BR118" s="14">
        <v>8508</v>
      </c>
      <c r="BS118" s="14">
        <v>0</v>
      </c>
      <c r="BT118" s="14" t="e">
        <f>IF(#REF!=0,"-",#REF!/#REF!*100)</f>
        <v>#REF!</v>
      </c>
    </row>
    <row r="119" spans="1:72" x14ac:dyDescent="0.25">
      <c r="A119" s="4" t="s">
        <v>133</v>
      </c>
      <c r="B119" s="4" t="s">
        <v>58</v>
      </c>
      <c r="C119" s="4" t="s">
        <v>140</v>
      </c>
      <c r="D119" s="102" t="s">
        <v>183</v>
      </c>
      <c r="E119" s="113">
        <v>8216</v>
      </c>
      <c r="F119" s="102"/>
      <c r="G119" s="98" t="s">
        <v>1662</v>
      </c>
      <c r="H119" s="13" t="s">
        <v>108</v>
      </c>
      <c r="I119" s="14">
        <v>30000</v>
      </c>
      <c r="J119" s="14"/>
      <c r="K119" s="14"/>
      <c r="L119" s="14"/>
      <c r="M119" s="14"/>
      <c r="N119" s="14"/>
      <c r="O119" s="14">
        <f t="shared" si="256"/>
        <v>30000</v>
      </c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>
        <v>0</v>
      </c>
      <c r="AC119" s="14">
        <v>30000</v>
      </c>
      <c r="AD119" s="14">
        <v>0</v>
      </c>
      <c r="AE119" s="14"/>
      <c r="AF119" s="14"/>
      <c r="AG119" s="14"/>
      <c r="AH119" s="14"/>
      <c r="AI119" s="14"/>
      <c r="AJ119" s="14">
        <f t="shared" si="257"/>
        <v>0</v>
      </c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>
        <v>0</v>
      </c>
      <c r="AX119" s="14">
        <v>0</v>
      </c>
      <c r="AY119" s="14">
        <v>0</v>
      </c>
      <c r="AZ119" s="14"/>
      <c r="BA119" s="14"/>
      <c r="BB119" s="14"/>
      <c r="BC119" s="14"/>
      <c r="BD119" s="14"/>
      <c r="BE119" s="14">
        <f t="shared" si="258"/>
        <v>0</v>
      </c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>
        <v>0</v>
      </c>
      <c r="BS119" s="14">
        <v>0</v>
      </c>
      <c r="BT119" s="14" t="e">
        <f>IF(#REF!=0,"-",#REF!/#REF!*100)</f>
        <v>#REF!</v>
      </c>
    </row>
    <row r="120" spans="1:72" x14ac:dyDescent="0.25">
      <c r="A120" s="13" t="s">
        <v>0</v>
      </c>
      <c r="B120" s="13" t="s">
        <v>0</v>
      </c>
      <c r="C120" s="13" t="s">
        <v>0</v>
      </c>
      <c r="D120" s="98" t="s">
        <v>0</v>
      </c>
      <c r="E120" s="98" t="s">
        <v>0</v>
      </c>
      <c r="F120" s="98" t="s">
        <v>0</v>
      </c>
      <c r="G120" s="13" t="s">
        <v>0</v>
      </c>
      <c r="H120" s="10" t="s">
        <v>192</v>
      </c>
      <c r="I120" s="11">
        <f t="shared" ref="I120:AA120" si="286">SUM(I89,I113,I116)</f>
        <v>681745</v>
      </c>
      <c r="J120" s="11">
        <f t="shared" si="286"/>
        <v>0</v>
      </c>
      <c r="K120" s="11">
        <f t="shared" si="286"/>
        <v>0</v>
      </c>
      <c r="L120" s="11">
        <f t="shared" si="286"/>
        <v>0</v>
      </c>
      <c r="M120" s="11">
        <f t="shared" si="286"/>
        <v>0</v>
      </c>
      <c r="N120" s="11">
        <f t="shared" si="286"/>
        <v>0</v>
      </c>
      <c r="O120" s="11">
        <f t="shared" si="286"/>
        <v>681745</v>
      </c>
      <c r="P120" s="11">
        <f t="shared" si="286"/>
        <v>36300</v>
      </c>
      <c r="Q120" s="11">
        <f t="shared" si="286"/>
        <v>59000</v>
      </c>
      <c r="R120" s="11">
        <f t="shared" si="286"/>
        <v>105900</v>
      </c>
      <c r="S120" s="11">
        <f t="shared" si="286"/>
        <v>0</v>
      </c>
      <c r="T120" s="11">
        <f t="shared" si="286"/>
        <v>0</v>
      </c>
      <c r="U120" s="11">
        <f t="shared" si="286"/>
        <v>0</v>
      </c>
      <c r="V120" s="11">
        <f t="shared" si="286"/>
        <v>0</v>
      </c>
      <c r="W120" s="11">
        <f t="shared" si="286"/>
        <v>0</v>
      </c>
      <c r="X120" s="11">
        <f t="shared" si="286"/>
        <v>0</v>
      </c>
      <c r="Y120" s="11">
        <f t="shared" si="286"/>
        <v>0</v>
      </c>
      <c r="Z120" s="11">
        <f t="shared" si="286"/>
        <v>0</v>
      </c>
      <c r="AA120" s="11">
        <f t="shared" si="286"/>
        <v>0</v>
      </c>
      <c r="AB120" s="11">
        <v>201200</v>
      </c>
      <c r="AC120" s="11">
        <v>480545</v>
      </c>
      <c r="AD120" s="11">
        <f t="shared" ref="AD120:AV120" si="287">SUM(AD89,AD113,AD116)</f>
        <v>0</v>
      </c>
      <c r="AE120" s="11">
        <f t="shared" si="287"/>
        <v>0</v>
      </c>
      <c r="AF120" s="11">
        <f t="shared" si="287"/>
        <v>0</v>
      </c>
      <c r="AG120" s="11">
        <f t="shared" si="287"/>
        <v>19110</v>
      </c>
      <c r="AH120" s="11">
        <f t="shared" si="287"/>
        <v>0</v>
      </c>
      <c r="AI120" s="11">
        <f t="shared" si="287"/>
        <v>0</v>
      </c>
      <c r="AJ120" s="11">
        <f t="shared" si="287"/>
        <v>19110</v>
      </c>
      <c r="AK120" s="11">
        <f t="shared" si="287"/>
        <v>0</v>
      </c>
      <c r="AL120" s="11">
        <f t="shared" si="287"/>
        <v>19110</v>
      </c>
      <c r="AM120" s="11">
        <f t="shared" si="287"/>
        <v>0</v>
      </c>
      <c r="AN120" s="11">
        <f t="shared" si="287"/>
        <v>0</v>
      </c>
      <c r="AO120" s="11">
        <f t="shared" si="287"/>
        <v>0</v>
      </c>
      <c r="AP120" s="11">
        <f t="shared" si="287"/>
        <v>0</v>
      </c>
      <c r="AQ120" s="11">
        <f t="shared" si="287"/>
        <v>0</v>
      </c>
      <c r="AR120" s="11">
        <f t="shared" si="287"/>
        <v>0</v>
      </c>
      <c r="AS120" s="11">
        <f t="shared" si="287"/>
        <v>0</v>
      </c>
      <c r="AT120" s="11">
        <f t="shared" si="287"/>
        <v>0</v>
      </c>
      <c r="AU120" s="11">
        <f t="shared" si="287"/>
        <v>0</v>
      </c>
      <c r="AV120" s="11">
        <f t="shared" si="287"/>
        <v>0</v>
      </c>
      <c r="AW120" s="11">
        <v>19110</v>
      </c>
      <c r="AX120" s="11">
        <v>0</v>
      </c>
      <c r="AY120" s="11">
        <f t="shared" ref="AY120:BQ120" si="288">SUM(AY89,AY113,AY116)</f>
        <v>0</v>
      </c>
      <c r="AZ120" s="11">
        <f t="shared" si="288"/>
        <v>13157</v>
      </c>
      <c r="BA120" s="11">
        <f t="shared" si="288"/>
        <v>0</v>
      </c>
      <c r="BB120" s="11">
        <f t="shared" si="288"/>
        <v>0</v>
      </c>
      <c r="BC120" s="11">
        <f t="shared" si="288"/>
        <v>0</v>
      </c>
      <c r="BD120" s="11">
        <f t="shared" si="288"/>
        <v>0</v>
      </c>
      <c r="BE120" s="11">
        <f t="shared" si="288"/>
        <v>13157</v>
      </c>
      <c r="BF120" s="11">
        <f t="shared" si="288"/>
        <v>0</v>
      </c>
      <c r="BG120" s="11">
        <f t="shared" si="288"/>
        <v>0</v>
      </c>
      <c r="BH120" s="11">
        <f t="shared" si="288"/>
        <v>13157</v>
      </c>
      <c r="BI120" s="11">
        <f t="shared" si="288"/>
        <v>0</v>
      </c>
      <c r="BJ120" s="11">
        <f t="shared" si="288"/>
        <v>0</v>
      </c>
      <c r="BK120" s="11">
        <f t="shared" si="288"/>
        <v>0</v>
      </c>
      <c r="BL120" s="11">
        <f t="shared" si="288"/>
        <v>0</v>
      </c>
      <c r="BM120" s="11">
        <f t="shared" si="288"/>
        <v>0</v>
      </c>
      <c r="BN120" s="11">
        <f t="shared" si="288"/>
        <v>0</v>
      </c>
      <c r="BO120" s="11">
        <f t="shared" si="288"/>
        <v>0</v>
      </c>
      <c r="BP120" s="11">
        <f t="shared" si="288"/>
        <v>0</v>
      </c>
      <c r="BQ120" s="11">
        <f t="shared" si="288"/>
        <v>0</v>
      </c>
      <c r="BR120" s="11">
        <v>13157</v>
      </c>
      <c r="BS120" s="11">
        <v>0</v>
      </c>
      <c r="BT120" s="11" t="e">
        <f>IF(#REF!=0,"-",#REF!/#REF!*100)</f>
        <v>#REF!</v>
      </c>
    </row>
    <row r="121" spans="1:72" ht="15.75" thickBot="1" x14ac:dyDescent="0.3">
      <c r="A121" s="13" t="s">
        <v>0</v>
      </c>
      <c r="B121" s="13" t="s">
        <v>0</v>
      </c>
      <c r="C121" s="13" t="s">
        <v>0</v>
      </c>
      <c r="D121" s="98" t="s">
        <v>0</v>
      </c>
      <c r="E121" s="98" t="s">
        <v>0</v>
      </c>
      <c r="F121" s="98" t="s">
        <v>0</v>
      </c>
      <c r="G121" s="13" t="s">
        <v>0</v>
      </c>
      <c r="H121" s="2" t="s">
        <v>53</v>
      </c>
      <c r="I121" s="13" t="s">
        <v>0</v>
      </c>
      <c r="J121" s="13"/>
      <c r="K121" s="13"/>
      <c r="L121" s="13"/>
      <c r="M121" s="13"/>
      <c r="N121" s="13"/>
      <c r="O121" s="13" t="e">
        <f t="shared" si="256"/>
        <v>#VALUE!</v>
      </c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>
        <v>0</v>
      </c>
      <c r="AC121" s="13" t="e">
        <v>#VALUE!</v>
      </c>
      <c r="AD121" s="13" t="s">
        <v>0</v>
      </c>
      <c r="AE121" s="13"/>
      <c r="AF121" s="13"/>
      <c r="AG121" s="13"/>
      <c r="AH121" s="13"/>
      <c r="AI121" s="13"/>
      <c r="AJ121" s="13" t="e">
        <f t="shared" si="257"/>
        <v>#VALUE!</v>
      </c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>
        <v>0</v>
      </c>
      <c r="AX121" s="13" t="e">
        <v>#VALUE!</v>
      </c>
      <c r="AY121" s="13" t="s">
        <v>0</v>
      </c>
      <c r="AZ121" s="13"/>
      <c r="BA121" s="13"/>
      <c r="BB121" s="13"/>
      <c r="BC121" s="13"/>
      <c r="BD121" s="13"/>
      <c r="BE121" s="13" t="e">
        <f t="shared" si="258"/>
        <v>#VALUE!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>
        <v>0</v>
      </c>
      <c r="BS121" s="13" t="e">
        <v>#VALUE!</v>
      </c>
      <c r="BT121" s="12"/>
    </row>
    <row r="122" spans="1:72" ht="69.75" customHeight="1" thickBot="1" x14ac:dyDescent="0.3">
      <c r="A122" s="132" t="s">
        <v>0</v>
      </c>
      <c r="B122" s="132" t="s">
        <v>0</v>
      </c>
      <c r="C122" s="132" t="s">
        <v>0</v>
      </c>
      <c r="D122" s="135" t="s">
        <v>0</v>
      </c>
      <c r="E122" s="135" t="s">
        <v>0</v>
      </c>
      <c r="F122" s="135" t="s">
        <v>0</v>
      </c>
      <c r="G122" s="138" t="s">
        <v>0</v>
      </c>
      <c r="H122" s="5" t="s">
        <v>54</v>
      </c>
      <c r="I122" s="89" t="s">
        <v>9</v>
      </c>
      <c r="J122" s="89" t="s">
        <v>1606</v>
      </c>
      <c r="K122" s="89" t="s">
        <v>1534</v>
      </c>
      <c r="L122" s="89" t="s">
        <v>1592</v>
      </c>
      <c r="M122" s="89" t="s">
        <v>1593</v>
      </c>
      <c r="N122" s="89" t="s">
        <v>1594</v>
      </c>
      <c r="O122" s="89" t="s">
        <v>1610</v>
      </c>
      <c r="P122" s="89" t="s">
        <v>1607</v>
      </c>
      <c r="Q122" s="89" t="s">
        <v>1595</v>
      </c>
      <c r="R122" s="89" t="s">
        <v>1596</v>
      </c>
      <c r="S122" s="89" t="s">
        <v>1597</v>
      </c>
      <c r="T122" s="89" t="s">
        <v>1598</v>
      </c>
      <c r="U122" s="89" t="s">
        <v>1599</v>
      </c>
      <c r="V122" s="89" t="s">
        <v>1600</v>
      </c>
      <c r="W122" s="89" t="s">
        <v>1608</v>
      </c>
      <c r="X122" s="89" t="s">
        <v>1609</v>
      </c>
      <c r="Y122" s="89" t="s">
        <v>1601</v>
      </c>
      <c r="Z122" s="89" t="s">
        <v>1602</v>
      </c>
      <c r="AA122" s="89" t="s">
        <v>1603</v>
      </c>
      <c r="AB122" s="89" t="s">
        <v>1604</v>
      </c>
      <c r="AC122" s="89" t="s">
        <v>1605</v>
      </c>
      <c r="AD122" s="90" t="s">
        <v>10</v>
      </c>
      <c r="AE122" s="90" t="s">
        <v>1606</v>
      </c>
      <c r="AF122" s="90" t="s">
        <v>1534</v>
      </c>
      <c r="AG122" s="90" t="s">
        <v>1592</v>
      </c>
      <c r="AH122" s="90" t="s">
        <v>1593</v>
      </c>
      <c r="AI122" s="90" t="s">
        <v>1594</v>
      </c>
      <c r="AJ122" s="90" t="s">
        <v>1611</v>
      </c>
      <c r="AK122" s="90" t="s">
        <v>1607</v>
      </c>
      <c r="AL122" s="90" t="s">
        <v>1595</v>
      </c>
      <c r="AM122" s="90" t="s">
        <v>1596</v>
      </c>
      <c r="AN122" s="90" t="s">
        <v>1597</v>
      </c>
      <c r="AO122" s="90" t="s">
        <v>1598</v>
      </c>
      <c r="AP122" s="90" t="s">
        <v>1599</v>
      </c>
      <c r="AQ122" s="90" t="s">
        <v>1600</v>
      </c>
      <c r="AR122" s="90" t="s">
        <v>1608</v>
      </c>
      <c r="AS122" s="90" t="s">
        <v>1609</v>
      </c>
      <c r="AT122" s="90" t="s">
        <v>1601</v>
      </c>
      <c r="AU122" s="90" t="s">
        <v>1602</v>
      </c>
      <c r="AV122" s="90" t="s">
        <v>1603</v>
      </c>
      <c r="AW122" s="90" t="s">
        <v>1604</v>
      </c>
      <c r="AX122" s="90" t="s">
        <v>1605</v>
      </c>
      <c r="AY122" s="91" t="s">
        <v>11</v>
      </c>
      <c r="AZ122" s="91" t="s">
        <v>1606</v>
      </c>
      <c r="BA122" s="91" t="s">
        <v>1534</v>
      </c>
      <c r="BB122" s="91" t="s">
        <v>1592</v>
      </c>
      <c r="BC122" s="91" t="s">
        <v>1593</v>
      </c>
      <c r="BD122" s="91" t="s">
        <v>1594</v>
      </c>
      <c r="BE122" s="91" t="s">
        <v>1612</v>
      </c>
      <c r="BF122" s="91" t="s">
        <v>1607</v>
      </c>
      <c r="BG122" s="91" t="s">
        <v>1595</v>
      </c>
      <c r="BH122" s="91" t="s">
        <v>1596</v>
      </c>
      <c r="BI122" s="91" t="s">
        <v>1597</v>
      </c>
      <c r="BJ122" s="91" t="s">
        <v>1598</v>
      </c>
      <c r="BK122" s="91" t="s">
        <v>1599</v>
      </c>
      <c r="BL122" s="91" t="s">
        <v>1600</v>
      </c>
      <c r="BM122" s="91" t="s">
        <v>1608</v>
      </c>
      <c r="BN122" s="91" t="s">
        <v>1609</v>
      </c>
      <c r="BO122" s="91" t="s">
        <v>1601</v>
      </c>
      <c r="BP122" s="91" t="s">
        <v>1602</v>
      </c>
      <c r="BQ122" s="91" t="s">
        <v>1603</v>
      </c>
      <c r="BR122" s="91" t="s">
        <v>1604</v>
      </c>
      <c r="BS122" s="91" t="s">
        <v>1605</v>
      </c>
      <c r="BT122" s="5" t="s">
        <v>1671</v>
      </c>
    </row>
    <row r="123" spans="1:72" x14ac:dyDescent="0.25">
      <c r="A123" s="133"/>
      <c r="B123" s="133"/>
      <c r="C123" s="133"/>
      <c r="D123" s="136"/>
      <c r="E123" s="136"/>
      <c r="F123" s="136"/>
      <c r="G123" s="139"/>
      <c r="H123" s="15" t="s">
        <v>0</v>
      </c>
      <c r="I123" s="9">
        <v>1</v>
      </c>
      <c r="J123" s="9">
        <v>2</v>
      </c>
      <c r="K123" s="9">
        <v>3</v>
      </c>
      <c r="L123" s="9">
        <v>4</v>
      </c>
      <c r="M123" s="9">
        <v>5</v>
      </c>
      <c r="N123" s="9">
        <v>6</v>
      </c>
      <c r="O123" s="9">
        <v>7</v>
      </c>
      <c r="P123" s="9">
        <v>8</v>
      </c>
      <c r="Q123" s="9">
        <v>9</v>
      </c>
      <c r="R123" s="9">
        <v>10</v>
      </c>
      <c r="S123" s="9">
        <v>11</v>
      </c>
      <c r="T123" s="9">
        <v>12</v>
      </c>
      <c r="U123" s="9">
        <v>13</v>
      </c>
      <c r="V123" s="9">
        <v>14</v>
      </c>
      <c r="W123" s="9">
        <v>15</v>
      </c>
      <c r="X123" s="9">
        <v>16</v>
      </c>
      <c r="Y123" s="9">
        <v>17</v>
      </c>
      <c r="Z123" s="9">
        <v>18</v>
      </c>
      <c r="AA123" s="9">
        <v>19</v>
      </c>
      <c r="AB123" s="9">
        <v>20</v>
      </c>
      <c r="AC123" s="9">
        <v>21</v>
      </c>
      <c r="AD123" s="9">
        <v>1</v>
      </c>
      <c r="AE123" s="9">
        <v>2</v>
      </c>
      <c r="AF123" s="9">
        <v>3</v>
      </c>
      <c r="AG123" s="9">
        <v>4</v>
      </c>
      <c r="AH123" s="9">
        <v>5</v>
      </c>
      <c r="AI123" s="9">
        <v>6</v>
      </c>
      <c r="AJ123" s="9">
        <v>7</v>
      </c>
      <c r="AK123" s="9">
        <v>8</v>
      </c>
      <c r="AL123" s="9">
        <v>9</v>
      </c>
      <c r="AM123" s="9">
        <v>10</v>
      </c>
      <c r="AN123" s="9">
        <v>11</v>
      </c>
      <c r="AO123" s="9">
        <v>12</v>
      </c>
      <c r="AP123" s="9">
        <v>13</v>
      </c>
      <c r="AQ123" s="9">
        <v>14</v>
      </c>
      <c r="AR123" s="9">
        <v>15</v>
      </c>
      <c r="AS123" s="9">
        <v>16</v>
      </c>
      <c r="AT123" s="9">
        <v>17</v>
      </c>
      <c r="AU123" s="9">
        <v>18</v>
      </c>
      <c r="AV123" s="9">
        <v>19</v>
      </c>
      <c r="AW123" s="9">
        <v>20</v>
      </c>
      <c r="AX123" s="9">
        <v>21</v>
      </c>
      <c r="AY123" s="9">
        <v>1</v>
      </c>
      <c r="AZ123" s="9">
        <v>2</v>
      </c>
      <c r="BA123" s="9">
        <v>3</v>
      </c>
      <c r="BB123" s="9">
        <v>4</v>
      </c>
      <c r="BC123" s="9">
        <v>5</v>
      </c>
      <c r="BD123" s="9">
        <v>6</v>
      </c>
      <c r="BE123" s="9">
        <v>7</v>
      </c>
      <c r="BF123" s="9">
        <v>8</v>
      </c>
      <c r="BG123" s="9">
        <v>9</v>
      </c>
      <c r="BH123" s="9">
        <v>10</v>
      </c>
      <c r="BI123" s="9">
        <v>11</v>
      </c>
      <c r="BJ123" s="9">
        <v>12</v>
      </c>
      <c r="BK123" s="9">
        <v>13</v>
      </c>
      <c r="BL123" s="9">
        <v>14</v>
      </c>
      <c r="BM123" s="9">
        <v>15</v>
      </c>
      <c r="BN123" s="9">
        <v>16</v>
      </c>
      <c r="BO123" s="9">
        <v>17</v>
      </c>
      <c r="BP123" s="9">
        <v>18</v>
      </c>
      <c r="BQ123" s="9">
        <v>19</v>
      </c>
      <c r="BR123" s="9">
        <v>20</v>
      </c>
      <c r="BS123" s="9">
        <v>21</v>
      </c>
      <c r="BT123" s="9">
        <v>9</v>
      </c>
    </row>
    <row r="124" spans="1:72" x14ac:dyDescent="0.25">
      <c r="A124" s="133"/>
      <c r="B124" s="133"/>
      <c r="C124" s="133"/>
      <c r="D124" s="136"/>
      <c r="E124" s="136"/>
      <c r="F124" s="136"/>
      <c r="G124" s="139"/>
      <c r="H124" s="16" t="s">
        <v>137</v>
      </c>
      <c r="I124" s="17">
        <f t="shared" ref="I124:AA124" si="289">SUM(I120)</f>
        <v>681745</v>
      </c>
      <c r="J124" s="17">
        <f t="shared" si="289"/>
        <v>0</v>
      </c>
      <c r="K124" s="17">
        <f t="shared" si="289"/>
        <v>0</v>
      </c>
      <c r="L124" s="17">
        <f t="shared" si="289"/>
        <v>0</v>
      </c>
      <c r="M124" s="17">
        <f t="shared" si="289"/>
        <v>0</v>
      </c>
      <c r="N124" s="17">
        <f t="shared" si="289"/>
        <v>0</v>
      </c>
      <c r="O124" s="17">
        <f t="shared" ref="O124" si="290">SUM(O120)</f>
        <v>681745</v>
      </c>
      <c r="P124" s="17">
        <f t="shared" si="289"/>
        <v>36300</v>
      </c>
      <c r="Q124" s="17">
        <f t="shared" si="289"/>
        <v>59000</v>
      </c>
      <c r="R124" s="17">
        <f t="shared" si="289"/>
        <v>105900</v>
      </c>
      <c r="S124" s="17">
        <f t="shared" si="289"/>
        <v>0</v>
      </c>
      <c r="T124" s="17">
        <f t="shared" si="289"/>
        <v>0</v>
      </c>
      <c r="U124" s="17">
        <f t="shared" si="289"/>
        <v>0</v>
      </c>
      <c r="V124" s="17">
        <f t="shared" si="289"/>
        <v>0</v>
      </c>
      <c r="W124" s="17">
        <f t="shared" si="289"/>
        <v>0</v>
      </c>
      <c r="X124" s="17">
        <f t="shared" si="289"/>
        <v>0</v>
      </c>
      <c r="Y124" s="17">
        <f t="shared" si="289"/>
        <v>0</v>
      </c>
      <c r="Z124" s="17">
        <f t="shared" si="289"/>
        <v>0</v>
      </c>
      <c r="AA124" s="17">
        <f t="shared" si="289"/>
        <v>0</v>
      </c>
      <c r="AB124" s="17">
        <v>201200</v>
      </c>
      <c r="AC124" s="17">
        <v>480545</v>
      </c>
      <c r="AD124" s="17">
        <f t="shared" ref="AD124:AV124" si="291">SUM(AD120)</f>
        <v>0</v>
      </c>
      <c r="AE124" s="17">
        <f t="shared" si="291"/>
        <v>0</v>
      </c>
      <c r="AF124" s="17">
        <f t="shared" si="291"/>
        <v>0</v>
      </c>
      <c r="AG124" s="17">
        <f t="shared" si="291"/>
        <v>19110</v>
      </c>
      <c r="AH124" s="17">
        <f t="shared" si="291"/>
        <v>0</v>
      </c>
      <c r="AI124" s="17">
        <f t="shared" si="291"/>
        <v>0</v>
      </c>
      <c r="AJ124" s="17">
        <f t="shared" ref="AJ124" si="292">SUM(AJ120)</f>
        <v>19110</v>
      </c>
      <c r="AK124" s="17">
        <f t="shared" si="291"/>
        <v>0</v>
      </c>
      <c r="AL124" s="17">
        <f t="shared" si="291"/>
        <v>19110</v>
      </c>
      <c r="AM124" s="17">
        <f t="shared" si="291"/>
        <v>0</v>
      </c>
      <c r="AN124" s="17">
        <f t="shared" si="291"/>
        <v>0</v>
      </c>
      <c r="AO124" s="17">
        <f t="shared" si="291"/>
        <v>0</v>
      </c>
      <c r="AP124" s="17">
        <f t="shared" si="291"/>
        <v>0</v>
      </c>
      <c r="AQ124" s="17">
        <f t="shared" si="291"/>
        <v>0</v>
      </c>
      <c r="AR124" s="17">
        <f t="shared" si="291"/>
        <v>0</v>
      </c>
      <c r="AS124" s="17">
        <f t="shared" si="291"/>
        <v>0</v>
      </c>
      <c r="AT124" s="17">
        <f t="shared" si="291"/>
        <v>0</v>
      </c>
      <c r="AU124" s="17">
        <f t="shared" si="291"/>
        <v>0</v>
      </c>
      <c r="AV124" s="17">
        <f t="shared" si="291"/>
        <v>0</v>
      </c>
      <c r="AW124" s="17">
        <v>19110</v>
      </c>
      <c r="AX124" s="17">
        <v>0</v>
      </c>
      <c r="AY124" s="17">
        <f t="shared" ref="AY124:BQ124" si="293">SUM(AY120)</f>
        <v>0</v>
      </c>
      <c r="AZ124" s="17">
        <f t="shared" si="293"/>
        <v>13157</v>
      </c>
      <c r="BA124" s="17">
        <f t="shared" si="293"/>
        <v>0</v>
      </c>
      <c r="BB124" s="17">
        <f t="shared" si="293"/>
        <v>0</v>
      </c>
      <c r="BC124" s="17">
        <f t="shared" si="293"/>
        <v>0</v>
      </c>
      <c r="BD124" s="17">
        <f t="shared" si="293"/>
        <v>0</v>
      </c>
      <c r="BE124" s="17">
        <f t="shared" ref="BE124" si="294">SUM(BE120)</f>
        <v>13157</v>
      </c>
      <c r="BF124" s="17">
        <f t="shared" si="293"/>
        <v>0</v>
      </c>
      <c r="BG124" s="17">
        <f t="shared" si="293"/>
        <v>0</v>
      </c>
      <c r="BH124" s="17">
        <f t="shared" si="293"/>
        <v>13157</v>
      </c>
      <c r="BI124" s="17">
        <f t="shared" si="293"/>
        <v>0</v>
      </c>
      <c r="BJ124" s="17">
        <f t="shared" si="293"/>
        <v>0</v>
      </c>
      <c r="BK124" s="17">
        <f t="shared" si="293"/>
        <v>0</v>
      </c>
      <c r="BL124" s="17">
        <f t="shared" si="293"/>
        <v>0</v>
      </c>
      <c r="BM124" s="17">
        <f t="shared" si="293"/>
        <v>0</v>
      </c>
      <c r="BN124" s="17">
        <f t="shared" si="293"/>
        <v>0</v>
      </c>
      <c r="BO124" s="17">
        <f t="shared" si="293"/>
        <v>0</v>
      </c>
      <c r="BP124" s="17">
        <f t="shared" si="293"/>
        <v>0</v>
      </c>
      <c r="BQ124" s="17">
        <f t="shared" si="293"/>
        <v>0</v>
      </c>
      <c r="BR124" s="17">
        <v>13157</v>
      </c>
      <c r="BS124" s="17">
        <v>0</v>
      </c>
      <c r="BT124" s="17" t="e">
        <f>IF(#REF!=0,"-",#REF!/#REF!*100)</f>
        <v>#REF!</v>
      </c>
    </row>
    <row r="125" spans="1:72" x14ac:dyDescent="0.25">
      <c r="A125" s="133"/>
      <c r="B125" s="133"/>
      <c r="C125" s="133"/>
      <c r="D125" s="136"/>
      <c r="E125" s="136"/>
      <c r="F125" s="136"/>
      <c r="G125" s="139"/>
      <c r="H125" s="18" t="s">
        <v>55</v>
      </c>
      <c r="I125" s="17">
        <f t="shared" ref="I125:AA125" si="295">SUM(I124)</f>
        <v>681745</v>
      </c>
      <c r="J125" s="17">
        <f t="shared" si="295"/>
        <v>0</v>
      </c>
      <c r="K125" s="17">
        <f t="shared" si="295"/>
        <v>0</v>
      </c>
      <c r="L125" s="17">
        <f t="shared" si="295"/>
        <v>0</v>
      </c>
      <c r="M125" s="17">
        <f t="shared" si="295"/>
        <v>0</v>
      </c>
      <c r="N125" s="17">
        <f t="shared" si="295"/>
        <v>0</v>
      </c>
      <c r="O125" s="17">
        <f t="shared" ref="O125" si="296">SUM(O124)</f>
        <v>681745</v>
      </c>
      <c r="P125" s="17">
        <f t="shared" si="295"/>
        <v>36300</v>
      </c>
      <c r="Q125" s="17">
        <f t="shared" si="295"/>
        <v>59000</v>
      </c>
      <c r="R125" s="17">
        <f t="shared" si="295"/>
        <v>105900</v>
      </c>
      <c r="S125" s="17">
        <f t="shared" si="295"/>
        <v>0</v>
      </c>
      <c r="T125" s="17">
        <f t="shared" si="295"/>
        <v>0</v>
      </c>
      <c r="U125" s="17">
        <f t="shared" si="295"/>
        <v>0</v>
      </c>
      <c r="V125" s="17">
        <f t="shared" si="295"/>
        <v>0</v>
      </c>
      <c r="W125" s="17">
        <f t="shared" si="295"/>
        <v>0</v>
      </c>
      <c r="X125" s="17">
        <f t="shared" si="295"/>
        <v>0</v>
      </c>
      <c r="Y125" s="17">
        <f t="shared" si="295"/>
        <v>0</v>
      </c>
      <c r="Z125" s="17">
        <f t="shared" si="295"/>
        <v>0</v>
      </c>
      <c r="AA125" s="17">
        <f t="shared" si="295"/>
        <v>0</v>
      </c>
      <c r="AB125" s="17">
        <v>201200</v>
      </c>
      <c r="AC125" s="17">
        <v>480545</v>
      </c>
      <c r="AD125" s="17">
        <f t="shared" ref="AD125:AV125" si="297">SUM(AD124)</f>
        <v>0</v>
      </c>
      <c r="AE125" s="17">
        <f t="shared" si="297"/>
        <v>0</v>
      </c>
      <c r="AF125" s="17">
        <f t="shared" si="297"/>
        <v>0</v>
      </c>
      <c r="AG125" s="17">
        <f t="shared" si="297"/>
        <v>19110</v>
      </c>
      <c r="AH125" s="17">
        <f t="shared" si="297"/>
        <v>0</v>
      </c>
      <c r="AI125" s="17">
        <f t="shared" si="297"/>
        <v>0</v>
      </c>
      <c r="AJ125" s="17">
        <f t="shared" ref="AJ125" si="298">SUM(AJ124)</f>
        <v>19110</v>
      </c>
      <c r="AK125" s="17">
        <f t="shared" si="297"/>
        <v>0</v>
      </c>
      <c r="AL125" s="17">
        <f t="shared" si="297"/>
        <v>19110</v>
      </c>
      <c r="AM125" s="17">
        <f t="shared" si="297"/>
        <v>0</v>
      </c>
      <c r="AN125" s="17">
        <f t="shared" si="297"/>
        <v>0</v>
      </c>
      <c r="AO125" s="17">
        <f t="shared" si="297"/>
        <v>0</v>
      </c>
      <c r="AP125" s="17">
        <f t="shared" si="297"/>
        <v>0</v>
      </c>
      <c r="AQ125" s="17">
        <f t="shared" si="297"/>
        <v>0</v>
      </c>
      <c r="AR125" s="17">
        <f t="shared" si="297"/>
        <v>0</v>
      </c>
      <c r="AS125" s="17">
        <f t="shared" si="297"/>
        <v>0</v>
      </c>
      <c r="AT125" s="17">
        <f t="shared" si="297"/>
        <v>0</v>
      </c>
      <c r="AU125" s="17">
        <f t="shared" si="297"/>
        <v>0</v>
      </c>
      <c r="AV125" s="17">
        <f t="shared" si="297"/>
        <v>0</v>
      </c>
      <c r="AW125" s="17">
        <v>19110</v>
      </c>
      <c r="AX125" s="17">
        <v>0</v>
      </c>
      <c r="AY125" s="17">
        <f t="shared" ref="AY125:BQ125" si="299">SUM(AY124)</f>
        <v>0</v>
      </c>
      <c r="AZ125" s="17">
        <f t="shared" si="299"/>
        <v>13157</v>
      </c>
      <c r="BA125" s="17">
        <f t="shared" si="299"/>
        <v>0</v>
      </c>
      <c r="BB125" s="17">
        <f t="shared" si="299"/>
        <v>0</v>
      </c>
      <c r="BC125" s="17">
        <f t="shared" si="299"/>
        <v>0</v>
      </c>
      <c r="BD125" s="17">
        <f t="shared" si="299"/>
        <v>0</v>
      </c>
      <c r="BE125" s="17">
        <f t="shared" ref="BE125" si="300">SUM(BE124)</f>
        <v>13157</v>
      </c>
      <c r="BF125" s="17">
        <f t="shared" si="299"/>
        <v>0</v>
      </c>
      <c r="BG125" s="17">
        <f t="shared" si="299"/>
        <v>0</v>
      </c>
      <c r="BH125" s="17">
        <f t="shared" si="299"/>
        <v>13157</v>
      </c>
      <c r="BI125" s="17">
        <f t="shared" si="299"/>
        <v>0</v>
      </c>
      <c r="BJ125" s="17">
        <f t="shared" si="299"/>
        <v>0</v>
      </c>
      <c r="BK125" s="17">
        <f t="shared" si="299"/>
        <v>0</v>
      </c>
      <c r="BL125" s="17">
        <f t="shared" si="299"/>
        <v>0</v>
      </c>
      <c r="BM125" s="17">
        <f t="shared" si="299"/>
        <v>0</v>
      </c>
      <c r="BN125" s="17">
        <f t="shared" si="299"/>
        <v>0</v>
      </c>
      <c r="BO125" s="17">
        <f t="shared" si="299"/>
        <v>0</v>
      </c>
      <c r="BP125" s="17">
        <f t="shared" si="299"/>
        <v>0</v>
      </c>
      <c r="BQ125" s="17">
        <f t="shared" si="299"/>
        <v>0</v>
      </c>
      <c r="BR125" s="17">
        <v>13157</v>
      </c>
      <c r="BS125" s="17">
        <v>0</v>
      </c>
      <c r="BT125" s="17" t="e">
        <f>IF(#REF!=0,"-",#REF!/#REF!*100)</f>
        <v>#REF!</v>
      </c>
    </row>
    <row r="126" spans="1:72" x14ac:dyDescent="0.25">
      <c r="A126" s="134"/>
      <c r="B126" s="134"/>
      <c r="C126" s="134"/>
      <c r="D126" s="137"/>
      <c r="E126" s="137"/>
      <c r="F126" s="137"/>
      <c r="G126" s="140"/>
      <c r="O126">
        <f t="shared" si="256"/>
        <v>0</v>
      </c>
      <c r="AB126">
        <v>0</v>
      </c>
      <c r="AC126">
        <v>0</v>
      </c>
      <c r="AJ126">
        <f t="shared" si="257"/>
        <v>0</v>
      </c>
      <c r="AW126">
        <v>0</v>
      </c>
      <c r="AX126">
        <v>0</v>
      </c>
      <c r="BE126">
        <f t="shared" si="258"/>
        <v>0</v>
      </c>
      <c r="BR126">
        <v>0</v>
      </c>
      <c r="BS126">
        <v>0</v>
      </c>
      <c r="BT126" t="e">
        <f>IF(#REF!=0,"-",#REF!/#REF!*100)</f>
        <v>#REF!</v>
      </c>
    </row>
    <row r="127" spans="1:72" ht="15.75" thickBot="1" x14ac:dyDescent="0.3">
      <c r="A127" s="13" t="s">
        <v>0</v>
      </c>
      <c r="B127" s="13" t="s">
        <v>0</v>
      </c>
      <c r="C127" s="13" t="s">
        <v>0</v>
      </c>
      <c r="D127" s="98" t="s">
        <v>0</v>
      </c>
      <c r="E127" s="98" t="s">
        <v>0</v>
      </c>
      <c r="F127" s="98" t="s">
        <v>0</v>
      </c>
      <c r="G127" s="13" t="s">
        <v>0</v>
      </c>
      <c r="H127" s="19" t="s">
        <v>0</v>
      </c>
      <c r="I127" s="19" t="s">
        <v>0</v>
      </c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>
        <v>0</v>
      </c>
      <c r="AC127" s="19">
        <v>0</v>
      </c>
      <c r="AD127" s="19" t="s">
        <v>0</v>
      </c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>
        <v>0</v>
      </c>
      <c r="AX127" s="19">
        <v>0</v>
      </c>
      <c r="AY127" s="19" t="s">
        <v>0</v>
      </c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>
        <v>0</v>
      </c>
      <c r="BS127" s="19">
        <v>0</v>
      </c>
      <c r="BT127" s="19"/>
    </row>
    <row r="128" spans="1:72" ht="69.75" customHeight="1" thickBot="1" x14ac:dyDescent="0.3">
      <c r="A128" s="5" t="s">
        <v>2</v>
      </c>
      <c r="B128" s="5" t="s">
        <v>3</v>
      </c>
      <c r="C128" s="5" t="s">
        <v>4</v>
      </c>
      <c r="D128" s="103" t="s">
        <v>0</v>
      </c>
      <c r="E128" s="112" t="s">
        <v>5</v>
      </c>
      <c r="F128" s="112" t="s">
        <v>6</v>
      </c>
      <c r="G128" s="5" t="s">
        <v>7</v>
      </c>
      <c r="H128" s="5" t="s">
        <v>8</v>
      </c>
      <c r="I128" s="89" t="s">
        <v>9</v>
      </c>
      <c r="J128" s="89" t="s">
        <v>1606</v>
      </c>
      <c r="K128" s="89" t="s">
        <v>1534</v>
      </c>
      <c r="L128" s="89" t="s">
        <v>1592</v>
      </c>
      <c r="M128" s="89" t="s">
        <v>1593</v>
      </c>
      <c r="N128" s="89" t="s">
        <v>1594</v>
      </c>
      <c r="O128" s="89" t="s">
        <v>1610</v>
      </c>
      <c r="P128" s="89" t="s">
        <v>1607</v>
      </c>
      <c r="Q128" s="89" t="s">
        <v>1595</v>
      </c>
      <c r="R128" s="89" t="s">
        <v>1596</v>
      </c>
      <c r="S128" s="89" t="s">
        <v>1597</v>
      </c>
      <c r="T128" s="89" t="s">
        <v>1598</v>
      </c>
      <c r="U128" s="89" t="s">
        <v>1599</v>
      </c>
      <c r="V128" s="89" t="s">
        <v>1600</v>
      </c>
      <c r="W128" s="89" t="s">
        <v>1608</v>
      </c>
      <c r="X128" s="89" t="s">
        <v>1609</v>
      </c>
      <c r="Y128" s="89" t="s">
        <v>1601</v>
      </c>
      <c r="Z128" s="89" t="s">
        <v>1602</v>
      </c>
      <c r="AA128" s="89" t="s">
        <v>1603</v>
      </c>
      <c r="AB128" s="89" t="s">
        <v>1604</v>
      </c>
      <c r="AC128" s="89" t="s">
        <v>1605</v>
      </c>
      <c r="AD128" s="90" t="s">
        <v>10</v>
      </c>
      <c r="AE128" s="90" t="s">
        <v>1606</v>
      </c>
      <c r="AF128" s="90" t="s">
        <v>1534</v>
      </c>
      <c r="AG128" s="90" t="s">
        <v>1592</v>
      </c>
      <c r="AH128" s="90" t="s">
        <v>1593</v>
      </c>
      <c r="AI128" s="90" t="s">
        <v>1594</v>
      </c>
      <c r="AJ128" s="90" t="s">
        <v>1611</v>
      </c>
      <c r="AK128" s="90" t="s">
        <v>1607</v>
      </c>
      <c r="AL128" s="90" t="s">
        <v>1595</v>
      </c>
      <c r="AM128" s="90" t="s">
        <v>1596</v>
      </c>
      <c r="AN128" s="90" t="s">
        <v>1597</v>
      </c>
      <c r="AO128" s="90" t="s">
        <v>1598</v>
      </c>
      <c r="AP128" s="90" t="s">
        <v>1599</v>
      </c>
      <c r="AQ128" s="90" t="s">
        <v>1600</v>
      </c>
      <c r="AR128" s="90" t="s">
        <v>1608</v>
      </c>
      <c r="AS128" s="90" t="s">
        <v>1609</v>
      </c>
      <c r="AT128" s="90" t="s">
        <v>1601</v>
      </c>
      <c r="AU128" s="90" t="s">
        <v>1602</v>
      </c>
      <c r="AV128" s="90" t="s">
        <v>1603</v>
      </c>
      <c r="AW128" s="90" t="s">
        <v>1604</v>
      </c>
      <c r="AX128" s="90" t="s">
        <v>1605</v>
      </c>
      <c r="AY128" s="91" t="s">
        <v>11</v>
      </c>
      <c r="AZ128" s="91" t="s">
        <v>1606</v>
      </c>
      <c r="BA128" s="91" t="s">
        <v>1534</v>
      </c>
      <c r="BB128" s="91" t="s">
        <v>1592</v>
      </c>
      <c r="BC128" s="91" t="s">
        <v>1593</v>
      </c>
      <c r="BD128" s="91" t="s">
        <v>1594</v>
      </c>
      <c r="BE128" s="91" t="s">
        <v>1612</v>
      </c>
      <c r="BF128" s="91" t="s">
        <v>1607</v>
      </c>
      <c r="BG128" s="91" t="s">
        <v>1595</v>
      </c>
      <c r="BH128" s="91" t="s">
        <v>1596</v>
      </c>
      <c r="BI128" s="91" t="s">
        <v>1597</v>
      </c>
      <c r="BJ128" s="91" t="s">
        <v>1598</v>
      </c>
      <c r="BK128" s="91" t="s">
        <v>1599</v>
      </c>
      <c r="BL128" s="91" t="s">
        <v>1600</v>
      </c>
      <c r="BM128" s="91" t="s">
        <v>1608</v>
      </c>
      <c r="BN128" s="91" t="s">
        <v>1609</v>
      </c>
      <c r="BO128" s="91" t="s">
        <v>1601</v>
      </c>
      <c r="BP128" s="91" t="s">
        <v>1602</v>
      </c>
      <c r="BQ128" s="91" t="s">
        <v>1603</v>
      </c>
      <c r="BR128" s="91" t="s">
        <v>1604</v>
      </c>
      <c r="BS128" s="91" t="s">
        <v>1605</v>
      </c>
      <c r="BT128" s="5" t="s">
        <v>1671</v>
      </c>
    </row>
    <row r="129" spans="1:72" x14ac:dyDescent="0.25">
      <c r="A129" s="6" t="s">
        <v>0</v>
      </c>
      <c r="B129" s="6" t="s">
        <v>0</v>
      </c>
      <c r="C129" s="6" t="s">
        <v>0</v>
      </c>
      <c r="D129" s="104" t="s">
        <v>0</v>
      </c>
      <c r="E129" s="104" t="s">
        <v>0</v>
      </c>
      <c r="F129" s="121" t="s">
        <v>0</v>
      </c>
      <c r="G129" s="7" t="s">
        <v>0</v>
      </c>
      <c r="H129" s="8" t="s">
        <v>0</v>
      </c>
      <c r="I129" s="9">
        <v>1</v>
      </c>
      <c r="J129" s="9">
        <v>2</v>
      </c>
      <c r="K129" s="9">
        <v>3</v>
      </c>
      <c r="L129" s="9">
        <v>4</v>
      </c>
      <c r="M129" s="9">
        <v>5</v>
      </c>
      <c r="N129" s="9">
        <v>6</v>
      </c>
      <c r="O129" s="9">
        <v>7</v>
      </c>
      <c r="P129" s="9">
        <v>8</v>
      </c>
      <c r="Q129" s="9">
        <v>9</v>
      </c>
      <c r="R129" s="9">
        <v>10</v>
      </c>
      <c r="S129" s="9">
        <v>11</v>
      </c>
      <c r="T129" s="9">
        <v>12</v>
      </c>
      <c r="U129" s="9">
        <v>13</v>
      </c>
      <c r="V129" s="9">
        <v>14</v>
      </c>
      <c r="W129" s="9">
        <v>15</v>
      </c>
      <c r="X129" s="9">
        <v>16</v>
      </c>
      <c r="Y129" s="9">
        <v>17</v>
      </c>
      <c r="Z129" s="9">
        <v>18</v>
      </c>
      <c r="AA129" s="9">
        <v>19</v>
      </c>
      <c r="AB129" s="9">
        <v>20</v>
      </c>
      <c r="AC129" s="9">
        <v>21</v>
      </c>
      <c r="AD129" s="9">
        <v>1</v>
      </c>
      <c r="AE129" s="9">
        <v>2</v>
      </c>
      <c r="AF129" s="9">
        <v>3</v>
      </c>
      <c r="AG129" s="9">
        <v>4</v>
      </c>
      <c r="AH129" s="9">
        <v>5</v>
      </c>
      <c r="AI129" s="9">
        <v>6</v>
      </c>
      <c r="AJ129" s="9">
        <v>7</v>
      </c>
      <c r="AK129" s="9">
        <v>8</v>
      </c>
      <c r="AL129" s="9">
        <v>9</v>
      </c>
      <c r="AM129" s="9">
        <v>10</v>
      </c>
      <c r="AN129" s="9">
        <v>11</v>
      </c>
      <c r="AO129" s="9">
        <v>12</v>
      </c>
      <c r="AP129" s="9">
        <v>13</v>
      </c>
      <c r="AQ129" s="9">
        <v>14</v>
      </c>
      <c r="AR129" s="9">
        <v>15</v>
      </c>
      <c r="AS129" s="9">
        <v>16</v>
      </c>
      <c r="AT129" s="9">
        <v>17</v>
      </c>
      <c r="AU129" s="9">
        <v>18</v>
      </c>
      <c r="AV129" s="9">
        <v>19</v>
      </c>
      <c r="AW129" s="9">
        <v>20</v>
      </c>
      <c r="AX129" s="9">
        <v>21</v>
      </c>
      <c r="AY129" s="9">
        <v>1</v>
      </c>
      <c r="AZ129" s="9">
        <v>2</v>
      </c>
      <c r="BA129" s="9">
        <v>3</v>
      </c>
      <c r="BB129" s="9">
        <v>4</v>
      </c>
      <c r="BC129" s="9">
        <v>5</v>
      </c>
      <c r="BD129" s="9">
        <v>6</v>
      </c>
      <c r="BE129" s="9">
        <v>7</v>
      </c>
      <c r="BF129" s="9">
        <v>8</v>
      </c>
      <c r="BG129" s="9">
        <v>9</v>
      </c>
      <c r="BH129" s="9">
        <v>10</v>
      </c>
      <c r="BI129" s="9">
        <v>11</v>
      </c>
      <c r="BJ129" s="9">
        <v>12</v>
      </c>
      <c r="BK129" s="9">
        <v>13</v>
      </c>
      <c r="BL129" s="9">
        <v>14</v>
      </c>
      <c r="BM129" s="9">
        <v>15</v>
      </c>
      <c r="BN129" s="9">
        <v>16</v>
      </c>
      <c r="BO129" s="9">
        <v>17</v>
      </c>
      <c r="BP129" s="9">
        <v>18</v>
      </c>
      <c r="BQ129" s="9">
        <v>19</v>
      </c>
      <c r="BR129" s="9">
        <v>20</v>
      </c>
      <c r="BS129" s="9">
        <v>21</v>
      </c>
      <c r="BT129" s="9">
        <v>9</v>
      </c>
    </row>
    <row r="130" spans="1:72" x14ac:dyDescent="0.25">
      <c r="A130" s="1" t="s">
        <v>133</v>
      </c>
      <c r="B130" s="1" t="s">
        <v>58</v>
      </c>
      <c r="C130" s="4" t="s">
        <v>141</v>
      </c>
      <c r="D130" s="102" t="s">
        <v>193</v>
      </c>
      <c r="E130" s="101" t="s">
        <v>0</v>
      </c>
      <c r="F130" s="101" t="s">
        <v>0</v>
      </c>
      <c r="G130" s="2" t="s">
        <v>0</v>
      </c>
      <c r="H130" s="2" t="s">
        <v>194</v>
      </c>
      <c r="I130" s="3" t="s">
        <v>0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v>0</v>
      </c>
      <c r="AC130" s="3">
        <v>0</v>
      </c>
      <c r="AD130" s="3" t="s">
        <v>0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>
        <v>0</v>
      </c>
      <c r="AX130" s="3">
        <v>0</v>
      </c>
      <c r="AY130" s="3" t="s">
        <v>0</v>
      </c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>
        <v>0</v>
      </c>
      <c r="BS130" s="3">
        <v>0</v>
      </c>
      <c r="BT130" s="3"/>
    </row>
    <row r="131" spans="1:72" ht="33.75" x14ac:dyDescent="0.25">
      <c r="A131" s="1" t="s">
        <v>0</v>
      </c>
      <c r="B131" s="1" t="s">
        <v>0</v>
      </c>
      <c r="C131" s="1" t="s">
        <v>0</v>
      </c>
      <c r="D131" s="101" t="s">
        <v>0</v>
      </c>
      <c r="E131" s="101" t="s">
        <v>0</v>
      </c>
      <c r="F131" s="101"/>
      <c r="G131" s="2" t="s">
        <v>0</v>
      </c>
      <c r="H131" s="10" t="s">
        <v>13</v>
      </c>
      <c r="I131" s="11">
        <f t="shared" ref="I131:AA131" si="301">SUM(I132,I140,I142)</f>
        <v>19000</v>
      </c>
      <c r="J131" s="11">
        <f t="shared" si="301"/>
        <v>0</v>
      </c>
      <c r="K131" s="11">
        <f t="shared" si="301"/>
        <v>0</v>
      </c>
      <c r="L131" s="11">
        <f t="shared" si="301"/>
        <v>0</v>
      </c>
      <c r="M131" s="11">
        <f t="shared" si="301"/>
        <v>0</v>
      </c>
      <c r="N131" s="11">
        <f t="shared" si="301"/>
        <v>0</v>
      </c>
      <c r="O131" s="11">
        <f t="shared" ref="O131" si="302">SUM(O132,O140,O142)</f>
        <v>19000</v>
      </c>
      <c r="P131" s="11">
        <f t="shared" si="301"/>
        <v>0</v>
      </c>
      <c r="Q131" s="11">
        <f t="shared" si="301"/>
        <v>1055</v>
      </c>
      <c r="R131" s="11">
        <f t="shared" si="301"/>
        <v>720</v>
      </c>
      <c r="S131" s="11">
        <f t="shared" si="301"/>
        <v>0</v>
      </c>
      <c r="T131" s="11">
        <f t="shared" si="301"/>
        <v>0</v>
      </c>
      <c r="U131" s="11">
        <f t="shared" si="301"/>
        <v>0</v>
      </c>
      <c r="V131" s="11">
        <f t="shared" si="301"/>
        <v>0</v>
      </c>
      <c r="W131" s="11">
        <f t="shared" si="301"/>
        <v>0</v>
      </c>
      <c r="X131" s="11">
        <f t="shared" si="301"/>
        <v>0</v>
      </c>
      <c r="Y131" s="11">
        <f t="shared" si="301"/>
        <v>0</v>
      </c>
      <c r="Z131" s="11">
        <f t="shared" si="301"/>
        <v>0</v>
      </c>
      <c r="AA131" s="11">
        <f t="shared" si="301"/>
        <v>0</v>
      </c>
      <c r="AB131" s="11">
        <v>1775</v>
      </c>
      <c r="AC131" s="11">
        <v>17225</v>
      </c>
      <c r="AD131" s="11">
        <f t="shared" ref="AD131:AV131" si="303">SUM(AD132,AD140,AD142)</f>
        <v>0</v>
      </c>
      <c r="AE131" s="11">
        <f t="shared" si="303"/>
        <v>454</v>
      </c>
      <c r="AF131" s="11">
        <f t="shared" si="303"/>
        <v>0</v>
      </c>
      <c r="AG131" s="11">
        <f t="shared" si="303"/>
        <v>0</v>
      </c>
      <c r="AH131" s="11">
        <f t="shared" si="303"/>
        <v>0</v>
      </c>
      <c r="AI131" s="11">
        <f t="shared" si="303"/>
        <v>0</v>
      </c>
      <c r="AJ131" s="11">
        <f t="shared" ref="AJ131" si="304">SUM(AJ132,AJ140,AJ142)</f>
        <v>454</v>
      </c>
      <c r="AK131" s="11">
        <f t="shared" si="303"/>
        <v>0</v>
      </c>
      <c r="AL131" s="11">
        <f t="shared" si="303"/>
        <v>0</v>
      </c>
      <c r="AM131" s="11">
        <f t="shared" si="303"/>
        <v>454</v>
      </c>
      <c r="AN131" s="11">
        <f t="shared" si="303"/>
        <v>0</v>
      </c>
      <c r="AO131" s="11">
        <f t="shared" si="303"/>
        <v>0</v>
      </c>
      <c r="AP131" s="11">
        <f t="shared" si="303"/>
        <v>0</v>
      </c>
      <c r="AQ131" s="11">
        <f t="shared" si="303"/>
        <v>0</v>
      </c>
      <c r="AR131" s="11">
        <f t="shared" si="303"/>
        <v>0</v>
      </c>
      <c r="AS131" s="11">
        <f t="shared" si="303"/>
        <v>0</v>
      </c>
      <c r="AT131" s="11">
        <f t="shared" si="303"/>
        <v>0</v>
      </c>
      <c r="AU131" s="11">
        <f t="shared" si="303"/>
        <v>0</v>
      </c>
      <c r="AV131" s="11">
        <f t="shared" si="303"/>
        <v>0</v>
      </c>
      <c r="AW131" s="11">
        <v>454</v>
      </c>
      <c r="AX131" s="11">
        <v>0</v>
      </c>
      <c r="AY131" s="11">
        <f t="shared" ref="AY131:BQ131" si="305">SUM(AY132,AY140,AY142)</f>
        <v>0</v>
      </c>
      <c r="AZ131" s="11">
        <f t="shared" si="305"/>
        <v>0</v>
      </c>
      <c r="BA131" s="11">
        <f t="shared" si="305"/>
        <v>0</v>
      </c>
      <c r="BB131" s="11">
        <f t="shared" si="305"/>
        <v>0</v>
      </c>
      <c r="BC131" s="11">
        <f t="shared" si="305"/>
        <v>0</v>
      </c>
      <c r="BD131" s="11">
        <f t="shared" si="305"/>
        <v>0</v>
      </c>
      <c r="BE131" s="11">
        <f t="shared" ref="BE131" si="306">SUM(BE132,BE140,BE142)</f>
        <v>0</v>
      </c>
      <c r="BF131" s="11">
        <f t="shared" si="305"/>
        <v>0</v>
      </c>
      <c r="BG131" s="11">
        <f t="shared" si="305"/>
        <v>0</v>
      </c>
      <c r="BH131" s="11">
        <f t="shared" si="305"/>
        <v>0</v>
      </c>
      <c r="BI131" s="11">
        <f t="shared" si="305"/>
        <v>0</v>
      </c>
      <c r="BJ131" s="11">
        <f t="shared" si="305"/>
        <v>0</v>
      </c>
      <c r="BK131" s="11">
        <f t="shared" si="305"/>
        <v>0</v>
      </c>
      <c r="BL131" s="11">
        <f t="shared" si="305"/>
        <v>0</v>
      </c>
      <c r="BM131" s="11">
        <f t="shared" si="305"/>
        <v>0</v>
      </c>
      <c r="BN131" s="11">
        <f t="shared" si="305"/>
        <v>0</v>
      </c>
      <c r="BO131" s="11">
        <f t="shared" si="305"/>
        <v>0</v>
      </c>
      <c r="BP131" s="11">
        <f t="shared" si="305"/>
        <v>0</v>
      </c>
      <c r="BQ131" s="11">
        <f t="shared" si="305"/>
        <v>0</v>
      </c>
      <c r="BR131" s="11">
        <v>0</v>
      </c>
      <c r="BS131" s="11">
        <v>0</v>
      </c>
      <c r="BT131" s="11" t="e">
        <f>IF(#REF!=0,"-",#REF!/#REF!*100)</f>
        <v>#REF!</v>
      </c>
    </row>
    <row r="132" spans="1:72" x14ac:dyDescent="0.25">
      <c r="A132" s="4" t="s">
        <v>133</v>
      </c>
      <c r="B132" s="4" t="s">
        <v>58</v>
      </c>
      <c r="C132" s="4" t="s">
        <v>141</v>
      </c>
      <c r="D132" s="102" t="s">
        <v>193</v>
      </c>
      <c r="E132" s="101" t="s">
        <v>14</v>
      </c>
      <c r="F132" s="101" t="s">
        <v>0</v>
      </c>
      <c r="G132" s="2" t="s">
        <v>0</v>
      </c>
      <c r="H132" s="2" t="s">
        <v>15</v>
      </c>
      <c r="I132" s="12">
        <f t="shared" ref="I132:AA132" si="307">SUM(I133,I134)</f>
        <v>0</v>
      </c>
      <c r="J132" s="12">
        <f t="shared" si="307"/>
        <v>0</v>
      </c>
      <c r="K132" s="12">
        <f t="shared" si="307"/>
        <v>0</v>
      </c>
      <c r="L132" s="12">
        <f t="shared" si="307"/>
        <v>0</v>
      </c>
      <c r="M132" s="12">
        <f t="shared" si="307"/>
        <v>0</v>
      </c>
      <c r="N132" s="12">
        <f t="shared" si="307"/>
        <v>0</v>
      </c>
      <c r="O132" s="12">
        <f t="shared" ref="O132" si="308">SUM(O133,O134)</f>
        <v>0</v>
      </c>
      <c r="P132" s="12">
        <f t="shared" si="307"/>
        <v>0</v>
      </c>
      <c r="Q132" s="12">
        <f t="shared" si="307"/>
        <v>0</v>
      </c>
      <c r="R132" s="12">
        <f t="shared" si="307"/>
        <v>0</v>
      </c>
      <c r="S132" s="12">
        <f t="shared" si="307"/>
        <v>0</v>
      </c>
      <c r="T132" s="12">
        <f t="shared" si="307"/>
        <v>0</v>
      </c>
      <c r="U132" s="12">
        <f t="shared" si="307"/>
        <v>0</v>
      </c>
      <c r="V132" s="12">
        <f t="shared" si="307"/>
        <v>0</v>
      </c>
      <c r="W132" s="12">
        <f t="shared" si="307"/>
        <v>0</v>
      </c>
      <c r="X132" s="12">
        <f t="shared" si="307"/>
        <v>0</v>
      </c>
      <c r="Y132" s="12">
        <f t="shared" si="307"/>
        <v>0</v>
      </c>
      <c r="Z132" s="12">
        <f t="shared" si="307"/>
        <v>0</v>
      </c>
      <c r="AA132" s="12">
        <f t="shared" si="307"/>
        <v>0</v>
      </c>
      <c r="AB132" s="12">
        <v>0</v>
      </c>
      <c r="AC132" s="12">
        <v>0</v>
      </c>
      <c r="AD132" s="12">
        <f t="shared" ref="AD132:AV132" si="309">SUM(AD133,AD134)</f>
        <v>0</v>
      </c>
      <c r="AE132" s="12">
        <f t="shared" si="309"/>
        <v>0</v>
      </c>
      <c r="AF132" s="12">
        <f t="shared" si="309"/>
        <v>0</v>
      </c>
      <c r="AG132" s="12">
        <f t="shared" si="309"/>
        <v>0</v>
      </c>
      <c r="AH132" s="12">
        <f t="shared" si="309"/>
        <v>0</v>
      </c>
      <c r="AI132" s="12">
        <f t="shared" si="309"/>
        <v>0</v>
      </c>
      <c r="AJ132" s="12">
        <f t="shared" ref="AJ132" si="310">SUM(AJ133,AJ134)</f>
        <v>0</v>
      </c>
      <c r="AK132" s="12">
        <f t="shared" si="309"/>
        <v>0</v>
      </c>
      <c r="AL132" s="12">
        <f t="shared" si="309"/>
        <v>0</v>
      </c>
      <c r="AM132" s="12">
        <f t="shared" si="309"/>
        <v>0</v>
      </c>
      <c r="AN132" s="12">
        <f t="shared" si="309"/>
        <v>0</v>
      </c>
      <c r="AO132" s="12">
        <f t="shared" si="309"/>
        <v>0</v>
      </c>
      <c r="AP132" s="12">
        <f t="shared" si="309"/>
        <v>0</v>
      </c>
      <c r="AQ132" s="12">
        <f t="shared" si="309"/>
        <v>0</v>
      </c>
      <c r="AR132" s="12">
        <f t="shared" si="309"/>
        <v>0</v>
      </c>
      <c r="AS132" s="12">
        <f t="shared" si="309"/>
        <v>0</v>
      </c>
      <c r="AT132" s="12">
        <f t="shared" si="309"/>
        <v>0</v>
      </c>
      <c r="AU132" s="12">
        <f t="shared" si="309"/>
        <v>0</v>
      </c>
      <c r="AV132" s="12">
        <f t="shared" si="309"/>
        <v>0</v>
      </c>
      <c r="AW132" s="12">
        <v>0</v>
      </c>
      <c r="AX132" s="12">
        <v>0</v>
      </c>
      <c r="AY132" s="12">
        <f t="shared" ref="AY132:BQ132" si="311">SUM(AY133,AY134)</f>
        <v>0</v>
      </c>
      <c r="AZ132" s="12">
        <f t="shared" si="311"/>
        <v>0</v>
      </c>
      <c r="BA132" s="12">
        <f t="shared" si="311"/>
        <v>0</v>
      </c>
      <c r="BB132" s="12">
        <f t="shared" si="311"/>
        <v>0</v>
      </c>
      <c r="BC132" s="12">
        <f t="shared" si="311"/>
        <v>0</v>
      </c>
      <c r="BD132" s="12">
        <f t="shared" si="311"/>
        <v>0</v>
      </c>
      <c r="BE132" s="12">
        <f t="shared" ref="BE132" si="312">SUM(BE133,BE134)</f>
        <v>0</v>
      </c>
      <c r="BF132" s="12">
        <f t="shared" si="311"/>
        <v>0</v>
      </c>
      <c r="BG132" s="12">
        <f t="shared" si="311"/>
        <v>0</v>
      </c>
      <c r="BH132" s="12">
        <f t="shared" si="311"/>
        <v>0</v>
      </c>
      <c r="BI132" s="12">
        <f t="shared" si="311"/>
        <v>0</v>
      </c>
      <c r="BJ132" s="12">
        <f t="shared" si="311"/>
        <v>0</v>
      </c>
      <c r="BK132" s="12">
        <f t="shared" si="311"/>
        <v>0</v>
      </c>
      <c r="BL132" s="12">
        <f t="shared" si="311"/>
        <v>0</v>
      </c>
      <c r="BM132" s="12">
        <f t="shared" si="311"/>
        <v>0</v>
      </c>
      <c r="BN132" s="12">
        <f t="shared" si="311"/>
        <v>0</v>
      </c>
      <c r="BO132" s="12">
        <f t="shared" si="311"/>
        <v>0</v>
      </c>
      <c r="BP132" s="12">
        <f t="shared" si="311"/>
        <v>0</v>
      </c>
      <c r="BQ132" s="12">
        <f t="shared" si="311"/>
        <v>0</v>
      </c>
      <c r="BR132" s="12">
        <v>0</v>
      </c>
      <c r="BS132" s="12">
        <v>0</v>
      </c>
      <c r="BT132" s="12" t="e">
        <f>IF(#REF!=0,"-",#REF!/#REF!*100)</f>
        <v>#REF!</v>
      </c>
    </row>
    <row r="133" spans="1:72" x14ac:dyDescent="0.25">
      <c r="A133" s="4" t="s">
        <v>133</v>
      </c>
      <c r="B133" s="4" t="s">
        <v>58</v>
      </c>
      <c r="C133" s="4" t="s">
        <v>141</v>
      </c>
      <c r="D133" s="102" t="s">
        <v>193</v>
      </c>
      <c r="E133" s="113">
        <v>6111</v>
      </c>
      <c r="F133" s="102"/>
      <c r="G133" s="98" t="s">
        <v>1662</v>
      </c>
      <c r="H133" s="13" t="s">
        <v>16</v>
      </c>
      <c r="I133" s="14">
        <v>0</v>
      </c>
      <c r="J133" s="14"/>
      <c r="K133" s="14"/>
      <c r="L133" s="14"/>
      <c r="M133" s="14"/>
      <c r="N133" s="14"/>
      <c r="O133" s="14">
        <f t="shared" si="256"/>
        <v>0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>
        <v>0</v>
      </c>
      <c r="AC133" s="14">
        <v>0</v>
      </c>
      <c r="AD133" s="14">
        <v>0</v>
      </c>
      <c r="AE133" s="14"/>
      <c r="AF133" s="14"/>
      <c r="AG133" s="14"/>
      <c r="AH133" s="14"/>
      <c r="AI133" s="14"/>
      <c r="AJ133" s="14">
        <f t="shared" si="257"/>
        <v>0</v>
      </c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>
        <v>0</v>
      </c>
      <c r="AX133" s="14">
        <v>0</v>
      </c>
      <c r="AY133" s="14">
        <v>0</v>
      </c>
      <c r="AZ133" s="14"/>
      <c r="BA133" s="14"/>
      <c r="BB133" s="14"/>
      <c r="BC133" s="14"/>
      <c r="BD133" s="14"/>
      <c r="BE133" s="14">
        <f t="shared" si="258"/>
        <v>0</v>
      </c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>
        <v>0</v>
      </c>
      <c r="BS133" s="14">
        <v>0</v>
      </c>
      <c r="BT133" s="14" t="e">
        <f>IF(#REF!=0,"-",#REF!/#REF!*100)</f>
        <v>#REF!</v>
      </c>
    </row>
    <row r="134" spans="1:72" x14ac:dyDescent="0.25">
      <c r="A134" s="1" t="s">
        <v>133</v>
      </c>
      <c r="B134" s="1" t="s">
        <v>58</v>
      </c>
      <c r="C134" s="1" t="s">
        <v>141</v>
      </c>
      <c r="D134" s="105" t="s">
        <v>193</v>
      </c>
      <c r="E134" s="105" t="s">
        <v>18</v>
      </c>
      <c r="F134" s="102" t="s">
        <v>0</v>
      </c>
      <c r="G134" s="13" t="s">
        <v>0</v>
      </c>
      <c r="H134" s="2" t="s">
        <v>19</v>
      </c>
      <c r="I134" s="12">
        <f t="shared" ref="I134:AA134" si="313">SUM(I135:I139)</f>
        <v>0</v>
      </c>
      <c r="J134" s="12">
        <f t="shared" si="313"/>
        <v>0</v>
      </c>
      <c r="K134" s="12">
        <f t="shared" si="313"/>
        <v>0</v>
      </c>
      <c r="L134" s="12">
        <f t="shared" si="313"/>
        <v>0</v>
      </c>
      <c r="M134" s="12">
        <f t="shared" si="313"/>
        <v>0</v>
      </c>
      <c r="N134" s="12">
        <f t="shared" si="313"/>
        <v>0</v>
      </c>
      <c r="O134" s="12">
        <f t="shared" si="313"/>
        <v>0</v>
      </c>
      <c r="P134" s="12">
        <f t="shared" si="313"/>
        <v>0</v>
      </c>
      <c r="Q134" s="12">
        <f t="shared" si="313"/>
        <v>0</v>
      </c>
      <c r="R134" s="12">
        <f t="shared" si="313"/>
        <v>0</v>
      </c>
      <c r="S134" s="12">
        <f t="shared" si="313"/>
        <v>0</v>
      </c>
      <c r="T134" s="12">
        <f t="shared" si="313"/>
        <v>0</v>
      </c>
      <c r="U134" s="12">
        <f t="shared" si="313"/>
        <v>0</v>
      </c>
      <c r="V134" s="12">
        <f t="shared" si="313"/>
        <v>0</v>
      </c>
      <c r="W134" s="12">
        <f t="shared" si="313"/>
        <v>0</v>
      </c>
      <c r="X134" s="12">
        <f t="shared" si="313"/>
        <v>0</v>
      </c>
      <c r="Y134" s="12">
        <f t="shared" si="313"/>
        <v>0</v>
      </c>
      <c r="Z134" s="12">
        <f t="shared" si="313"/>
        <v>0</v>
      </c>
      <c r="AA134" s="12">
        <f t="shared" si="313"/>
        <v>0</v>
      </c>
      <c r="AB134" s="12">
        <v>0</v>
      </c>
      <c r="AC134" s="12">
        <v>0</v>
      </c>
      <c r="AD134" s="12">
        <f t="shared" ref="AD134:AV134" si="314">SUM(AD135:AD139)</f>
        <v>0</v>
      </c>
      <c r="AE134" s="12">
        <f t="shared" si="314"/>
        <v>0</v>
      </c>
      <c r="AF134" s="12">
        <f t="shared" si="314"/>
        <v>0</v>
      </c>
      <c r="AG134" s="12">
        <f t="shared" si="314"/>
        <v>0</v>
      </c>
      <c r="AH134" s="12">
        <f t="shared" si="314"/>
        <v>0</v>
      </c>
      <c r="AI134" s="12">
        <f t="shared" si="314"/>
        <v>0</v>
      </c>
      <c r="AJ134" s="12">
        <f t="shared" si="314"/>
        <v>0</v>
      </c>
      <c r="AK134" s="12">
        <f t="shared" si="314"/>
        <v>0</v>
      </c>
      <c r="AL134" s="12">
        <f t="shared" si="314"/>
        <v>0</v>
      </c>
      <c r="AM134" s="12">
        <f t="shared" si="314"/>
        <v>0</v>
      </c>
      <c r="AN134" s="12">
        <f t="shared" si="314"/>
        <v>0</v>
      </c>
      <c r="AO134" s="12">
        <f t="shared" si="314"/>
        <v>0</v>
      </c>
      <c r="AP134" s="12">
        <f t="shared" si="314"/>
        <v>0</v>
      </c>
      <c r="AQ134" s="12">
        <f t="shared" si="314"/>
        <v>0</v>
      </c>
      <c r="AR134" s="12">
        <f t="shared" si="314"/>
        <v>0</v>
      </c>
      <c r="AS134" s="12">
        <f t="shared" si="314"/>
        <v>0</v>
      </c>
      <c r="AT134" s="12">
        <f t="shared" si="314"/>
        <v>0</v>
      </c>
      <c r="AU134" s="12">
        <f t="shared" si="314"/>
        <v>0</v>
      </c>
      <c r="AV134" s="12">
        <f t="shared" si="314"/>
        <v>0</v>
      </c>
      <c r="AW134" s="12">
        <v>0</v>
      </c>
      <c r="AX134" s="12">
        <v>0</v>
      </c>
      <c r="AY134" s="12">
        <f t="shared" ref="AY134:BQ134" si="315">SUM(AY135:AY139)</f>
        <v>0</v>
      </c>
      <c r="AZ134" s="12">
        <f t="shared" si="315"/>
        <v>0</v>
      </c>
      <c r="BA134" s="12">
        <f t="shared" si="315"/>
        <v>0</v>
      </c>
      <c r="BB134" s="12">
        <f t="shared" si="315"/>
        <v>0</v>
      </c>
      <c r="BC134" s="12">
        <f t="shared" si="315"/>
        <v>0</v>
      </c>
      <c r="BD134" s="12">
        <f t="shared" si="315"/>
        <v>0</v>
      </c>
      <c r="BE134" s="12">
        <f t="shared" si="315"/>
        <v>0</v>
      </c>
      <c r="BF134" s="12">
        <f t="shared" si="315"/>
        <v>0</v>
      </c>
      <c r="BG134" s="12">
        <f t="shared" si="315"/>
        <v>0</v>
      </c>
      <c r="BH134" s="12">
        <f t="shared" si="315"/>
        <v>0</v>
      </c>
      <c r="BI134" s="12">
        <f t="shared" si="315"/>
        <v>0</v>
      </c>
      <c r="BJ134" s="12">
        <f t="shared" si="315"/>
        <v>0</v>
      </c>
      <c r="BK134" s="12">
        <f t="shared" si="315"/>
        <v>0</v>
      </c>
      <c r="BL134" s="12">
        <f t="shared" si="315"/>
        <v>0</v>
      </c>
      <c r="BM134" s="12">
        <f t="shared" si="315"/>
        <v>0</v>
      </c>
      <c r="BN134" s="12">
        <f t="shared" si="315"/>
        <v>0</v>
      </c>
      <c r="BO134" s="12">
        <f t="shared" si="315"/>
        <v>0</v>
      </c>
      <c r="BP134" s="12">
        <f t="shared" si="315"/>
        <v>0</v>
      </c>
      <c r="BQ134" s="12">
        <f t="shared" si="315"/>
        <v>0</v>
      </c>
      <c r="BR134" s="12">
        <v>0</v>
      </c>
      <c r="BS134" s="12">
        <v>0</v>
      </c>
      <c r="BT134" s="12" t="e">
        <f>IF(#REF!=0,"-",#REF!/#REF!*100)</f>
        <v>#REF!</v>
      </c>
    </row>
    <row r="135" spans="1:72" ht="22.5" x14ac:dyDescent="0.25">
      <c r="A135" s="4" t="s">
        <v>133</v>
      </c>
      <c r="B135" s="4" t="s">
        <v>58</v>
      </c>
      <c r="C135" s="4" t="s">
        <v>141</v>
      </c>
      <c r="D135" s="102" t="s">
        <v>193</v>
      </c>
      <c r="E135" s="113">
        <v>6112</v>
      </c>
      <c r="F135" s="102" t="s">
        <v>195</v>
      </c>
      <c r="G135" s="98" t="s">
        <v>1662</v>
      </c>
      <c r="H135" s="13" t="s">
        <v>57</v>
      </c>
      <c r="I135" s="14">
        <v>0</v>
      </c>
      <c r="J135" s="14"/>
      <c r="K135" s="14"/>
      <c r="L135" s="14"/>
      <c r="M135" s="14"/>
      <c r="N135" s="14"/>
      <c r="O135" s="14">
        <f t="shared" si="256"/>
        <v>0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>
        <v>0</v>
      </c>
      <c r="AC135" s="14">
        <v>0</v>
      </c>
      <c r="AD135" s="14">
        <v>0</v>
      </c>
      <c r="AE135" s="14"/>
      <c r="AF135" s="14"/>
      <c r="AG135" s="14"/>
      <c r="AH135" s="14"/>
      <c r="AI135" s="14"/>
      <c r="AJ135" s="14">
        <f t="shared" si="257"/>
        <v>0</v>
      </c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>
        <v>0</v>
      </c>
      <c r="AX135" s="14">
        <v>0</v>
      </c>
      <c r="AY135" s="14">
        <v>0</v>
      </c>
      <c r="AZ135" s="14"/>
      <c r="BA135" s="14"/>
      <c r="BB135" s="14"/>
      <c r="BC135" s="14"/>
      <c r="BD135" s="14"/>
      <c r="BE135" s="14">
        <f t="shared" si="258"/>
        <v>0</v>
      </c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>
        <v>0</v>
      </c>
      <c r="BS135" s="14">
        <v>0</v>
      </c>
      <c r="BT135" s="14" t="e">
        <f>IF(#REF!=0,"-",#REF!/#REF!*100)</f>
        <v>#REF!</v>
      </c>
    </row>
    <row r="136" spans="1:72" x14ac:dyDescent="0.25">
      <c r="A136" s="4" t="s">
        <v>133</v>
      </c>
      <c r="B136" s="4" t="s">
        <v>58</v>
      </c>
      <c r="C136" s="4" t="s">
        <v>141</v>
      </c>
      <c r="D136" s="102" t="s">
        <v>193</v>
      </c>
      <c r="E136" s="113">
        <v>6112</v>
      </c>
      <c r="F136" s="102" t="s">
        <v>196</v>
      </c>
      <c r="G136" s="98" t="s">
        <v>1662</v>
      </c>
      <c r="H136" s="13" t="s">
        <v>22</v>
      </c>
      <c r="I136" s="14">
        <v>0</v>
      </c>
      <c r="J136" s="14"/>
      <c r="K136" s="14"/>
      <c r="L136" s="14"/>
      <c r="M136" s="14"/>
      <c r="N136" s="14"/>
      <c r="O136" s="14">
        <f t="shared" si="256"/>
        <v>0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>
        <v>0</v>
      </c>
      <c r="AC136" s="14">
        <v>0</v>
      </c>
      <c r="AD136" s="14">
        <v>0</v>
      </c>
      <c r="AE136" s="14"/>
      <c r="AF136" s="14"/>
      <c r="AG136" s="14"/>
      <c r="AH136" s="14"/>
      <c r="AI136" s="14"/>
      <c r="AJ136" s="14">
        <f t="shared" si="257"/>
        <v>0</v>
      </c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>
        <v>0</v>
      </c>
      <c r="AX136" s="14">
        <v>0</v>
      </c>
      <c r="AY136" s="14">
        <v>0</v>
      </c>
      <c r="AZ136" s="14"/>
      <c r="BA136" s="14"/>
      <c r="BB136" s="14"/>
      <c r="BC136" s="14"/>
      <c r="BD136" s="14"/>
      <c r="BE136" s="14">
        <f t="shared" si="258"/>
        <v>0</v>
      </c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>
        <v>0</v>
      </c>
      <c r="BS136" s="14">
        <v>0</v>
      </c>
      <c r="BT136" s="14" t="e">
        <f>IF(#REF!=0,"-",#REF!/#REF!*100)</f>
        <v>#REF!</v>
      </c>
    </row>
    <row r="137" spans="1:72" x14ac:dyDescent="0.25">
      <c r="A137" s="4" t="s">
        <v>133</v>
      </c>
      <c r="B137" s="4" t="s">
        <v>58</v>
      </c>
      <c r="C137" s="4" t="s">
        <v>141</v>
      </c>
      <c r="D137" s="102" t="s">
        <v>193</v>
      </c>
      <c r="E137" s="113">
        <v>6112</v>
      </c>
      <c r="F137" s="102" t="s">
        <v>197</v>
      </c>
      <c r="G137" s="98" t="s">
        <v>1662</v>
      </c>
      <c r="H137" s="13" t="s">
        <v>23</v>
      </c>
      <c r="I137" s="14">
        <v>0</v>
      </c>
      <c r="J137" s="14"/>
      <c r="K137" s="14"/>
      <c r="L137" s="14"/>
      <c r="M137" s="14"/>
      <c r="N137" s="14"/>
      <c r="O137" s="14">
        <f t="shared" si="256"/>
        <v>0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>
        <v>0</v>
      </c>
      <c r="AC137" s="14">
        <v>0</v>
      </c>
      <c r="AD137" s="14">
        <v>0</v>
      </c>
      <c r="AE137" s="14"/>
      <c r="AF137" s="14"/>
      <c r="AG137" s="14"/>
      <c r="AH137" s="14"/>
      <c r="AI137" s="14"/>
      <c r="AJ137" s="14">
        <f t="shared" si="257"/>
        <v>0</v>
      </c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>
        <v>0</v>
      </c>
      <c r="AX137" s="14">
        <v>0</v>
      </c>
      <c r="AY137" s="14">
        <v>0</v>
      </c>
      <c r="AZ137" s="14"/>
      <c r="BA137" s="14"/>
      <c r="BB137" s="14"/>
      <c r="BC137" s="14"/>
      <c r="BD137" s="14"/>
      <c r="BE137" s="14">
        <f t="shared" si="258"/>
        <v>0</v>
      </c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>
        <v>0</v>
      </c>
      <c r="BS137" s="14">
        <v>0</v>
      </c>
      <c r="BT137" s="14" t="e">
        <f>IF(#REF!=0,"-",#REF!/#REF!*100)</f>
        <v>#REF!</v>
      </c>
    </row>
    <row r="138" spans="1:72" x14ac:dyDescent="0.25">
      <c r="A138" s="4" t="s">
        <v>133</v>
      </c>
      <c r="B138" s="4" t="s">
        <v>58</v>
      </c>
      <c r="C138" s="4" t="s">
        <v>141</v>
      </c>
      <c r="D138" s="102" t="s">
        <v>193</v>
      </c>
      <c r="E138" s="113">
        <v>6112</v>
      </c>
      <c r="F138" s="102" t="s">
        <v>198</v>
      </c>
      <c r="G138" s="98" t="s">
        <v>1662</v>
      </c>
      <c r="H138" s="13" t="s">
        <v>21</v>
      </c>
      <c r="I138" s="14">
        <v>0</v>
      </c>
      <c r="J138" s="14"/>
      <c r="K138" s="14"/>
      <c r="L138" s="14"/>
      <c r="M138" s="14"/>
      <c r="N138" s="14"/>
      <c r="O138" s="14">
        <f t="shared" si="256"/>
        <v>0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>
        <v>0</v>
      </c>
      <c r="AC138" s="14">
        <v>0</v>
      </c>
      <c r="AD138" s="14">
        <v>0</v>
      </c>
      <c r="AE138" s="14"/>
      <c r="AF138" s="14"/>
      <c r="AG138" s="14"/>
      <c r="AH138" s="14"/>
      <c r="AI138" s="14"/>
      <c r="AJ138" s="14">
        <f t="shared" si="257"/>
        <v>0</v>
      </c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>
        <v>0</v>
      </c>
      <c r="AX138" s="14">
        <v>0</v>
      </c>
      <c r="AY138" s="14">
        <v>0</v>
      </c>
      <c r="AZ138" s="14"/>
      <c r="BA138" s="14"/>
      <c r="BB138" s="14"/>
      <c r="BC138" s="14"/>
      <c r="BD138" s="14"/>
      <c r="BE138" s="14">
        <f t="shared" si="258"/>
        <v>0</v>
      </c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>
        <v>0</v>
      </c>
      <c r="BS138" s="14">
        <v>0</v>
      </c>
      <c r="BT138" s="14" t="e">
        <f>IF(#REF!=0,"-",#REF!/#REF!*100)</f>
        <v>#REF!</v>
      </c>
    </row>
    <row r="139" spans="1:72" x14ac:dyDescent="0.25">
      <c r="A139" s="4" t="s">
        <v>133</v>
      </c>
      <c r="B139" s="4" t="s">
        <v>58</v>
      </c>
      <c r="C139" s="4" t="s">
        <v>141</v>
      </c>
      <c r="D139" s="102" t="s">
        <v>193</v>
      </c>
      <c r="E139" s="113">
        <v>6112</v>
      </c>
      <c r="F139" s="102" t="s">
        <v>199</v>
      </c>
      <c r="G139" s="98" t="s">
        <v>1662</v>
      </c>
      <c r="H139" s="13" t="s">
        <v>24</v>
      </c>
      <c r="I139" s="14">
        <v>0</v>
      </c>
      <c r="J139" s="14"/>
      <c r="K139" s="14"/>
      <c r="L139" s="14"/>
      <c r="M139" s="14"/>
      <c r="N139" s="14"/>
      <c r="O139" s="14">
        <f t="shared" si="256"/>
        <v>0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>
        <v>0</v>
      </c>
      <c r="AC139" s="14">
        <v>0</v>
      </c>
      <c r="AD139" s="14">
        <v>0</v>
      </c>
      <c r="AE139" s="14"/>
      <c r="AF139" s="14"/>
      <c r="AG139" s="14"/>
      <c r="AH139" s="14"/>
      <c r="AI139" s="14"/>
      <c r="AJ139" s="14">
        <f t="shared" si="257"/>
        <v>0</v>
      </c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>
        <v>0</v>
      </c>
      <c r="AX139" s="14">
        <v>0</v>
      </c>
      <c r="AY139" s="14">
        <v>0</v>
      </c>
      <c r="AZ139" s="14"/>
      <c r="BA139" s="14"/>
      <c r="BB139" s="14"/>
      <c r="BC139" s="14"/>
      <c r="BD139" s="14"/>
      <c r="BE139" s="14">
        <f t="shared" si="258"/>
        <v>0</v>
      </c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>
        <v>0</v>
      </c>
      <c r="BS139" s="14">
        <v>0</v>
      </c>
      <c r="BT139" s="14" t="e">
        <f>IF(#REF!=0,"-",#REF!/#REF!*100)</f>
        <v>#REF!</v>
      </c>
    </row>
    <row r="140" spans="1:72" ht="22.5" x14ac:dyDescent="0.25">
      <c r="A140" s="4" t="s">
        <v>133</v>
      </c>
      <c r="B140" s="4" t="s">
        <v>58</v>
      </c>
      <c r="C140" s="4" t="s">
        <v>141</v>
      </c>
      <c r="D140" s="102" t="s">
        <v>193</v>
      </c>
      <c r="E140" s="101" t="s">
        <v>25</v>
      </c>
      <c r="F140" s="101" t="s">
        <v>0</v>
      </c>
      <c r="G140" s="2" t="s">
        <v>0</v>
      </c>
      <c r="H140" s="2" t="s">
        <v>26</v>
      </c>
      <c r="I140" s="12">
        <f t="shared" ref="I140:AA140" si="316">SUM(I141)</f>
        <v>0</v>
      </c>
      <c r="J140" s="12">
        <f t="shared" si="316"/>
        <v>0</v>
      </c>
      <c r="K140" s="12">
        <f t="shared" si="316"/>
        <v>0</v>
      </c>
      <c r="L140" s="12">
        <f t="shared" si="316"/>
        <v>0</v>
      </c>
      <c r="M140" s="12">
        <f t="shared" si="316"/>
        <v>0</v>
      </c>
      <c r="N140" s="12">
        <f t="shared" si="316"/>
        <v>0</v>
      </c>
      <c r="O140" s="12">
        <f t="shared" si="316"/>
        <v>0</v>
      </c>
      <c r="P140" s="12">
        <f t="shared" si="316"/>
        <v>0</v>
      </c>
      <c r="Q140" s="12">
        <f t="shared" si="316"/>
        <v>0</v>
      </c>
      <c r="R140" s="12">
        <f t="shared" si="316"/>
        <v>0</v>
      </c>
      <c r="S140" s="12">
        <f t="shared" si="316"/>
        <v>0</v>
      </c>
      <c r="T140" s="12">
        <f t="shared" si="316"/>
        <v>0</v>
      </c>
      <c r="U140" s="12">
        <f t="shared" si="316"/>
        <v>0</v>
      </c>
      <c r="V140" s="12">
        <f t="shared" si="316"/>
        <v>0</v>
      </c>
      <c r="W140" s="12">
        <f t="shared" si="316"/>
        <v>0</v>
      </c>
      <c r="X140" s="12">
        <f t="shared" si="316"/>
        <v>0</v>
      </c>
      <c r="Y140" s="12">
        <f t="shared" si="316"/>
        <v>0</v>
      </c>
      <c r="Z140" s="12">
        <f t="shared" si="316"/>
        <v>0</v>
      </c>
      <c r="AA140" s="12">
        <f t="shared" si="316"/>
        <v>0</v>
      </c>
      <c r="AB140" s="12">
        <v>0</v>
      </c>
      <c r="AC140" s="12">
        <v>0</v>
      </c>
      <c r="AD140" s="12">
        <f t="shared" ref="AD140:AV140" si="317">SUM(AD141)</f>
        <v>0</v>
      </c>
      <c r="AE140" s="12">
        <f t="shared" si="317"/>
        <v>0</v>
      </c>
      <c r="AF140" s="12">
        <f t="shared" si="317"/>
        <v>0</v>
      </c>
      <c r="AG140" s="12">
        <f t="shared" si="317"/>
        <v>0</v>
      </c>
      <c r="AH140" s="12">
        <f t="shared" si="317"/>
        <v>0</v>
      </c>
      <c r="AI140" s="12">
        <f t="shared" si="317"/>
        <v>0</v>
      </c>
      <c r="AJ140" s="12">
        <f t="shared" si="317"/>
        <v>0</v>
      </c>
      <c r="AK140" s="12">
        <f t="shared" si="317"/>
        <v>0</v>
      </c>
      <c r="AL140" s="12">
        <f t="shared" si="317"/>
        <v>0</v>
      </c>
      <c r="AM140" s="12">
        <f t="shared" si="317"/>
        <v>0</v>
      </c>
      <c r="AN140" s="12">
        <f t="shared" si="317"/>
        <v>0</v>
      </c>
      <c r="AO140" s="12">
        <f t="shared" si="317"/>
        <v>0</v>
      </c>
      <c r="AP140" s="12">
        <f t="shared" si="317"/>
        <v>0</v>
      </c>
      <c r="AQ140" s="12">
        <f t="shared" si="317"/>
        <v>0</v>
      </c>
      <c r="AR140" s="12">
        <f t="shared" si="317"/>
        <v>0</v>
      </c>
      <c r="AS140" s="12">
        <f t="shared" si="317"/>
        <v>0</v>
      </c>
      <c r="AT140" s="12">
        <f t="shared" si="317"/>
        <v>0</v>
      </c>
      <c r="AU140" s="12">
        <f t="shared" si="317"/>
        <v>0</v>
      </c>
      <c r="AV140" s="12">
        <f t="shared" si="317"/>
        <v>0</v>
      </c>
      <c r="AW140" s="12">
        <v>0</v>
      </c>
      <c r="AX140" s="12">
        <v>0</v>
      </c>
      <c r="AY140" s="12">
        <f t="shared" ref="AY140:BQ140" si="318">SUM(AY141)</f>
        <v>0</v>
      </c>
      <c r="AZ140" s="12">
        <f t="shared" si="318"/>
        <v>0</v>
      </c>
      <c r="BA140" s="12">
        <f t="shared" si="318"/>
        <v>0</v>
      </c>
      <c r="BB140" s="12">
        <f t="shared" si="318"/>
        <v>0</v>
      </c>
      <c r="BC140" s="12">
        <f t="shared" si="318"/>
        <v>0</v>
      </c>
      <c r="BD140" s="12">
        <f t="shared" si="318"/>
        <v>0</v>
      </c>
      <c r="BE140" s="12">
        <f t="shared" si="318"/>
        <v>0</v>
      </c>
      <c r="BF140" s="12">
        <f t="shared" si="318"/>
        <v>0</v>
      </c>
      <c r="BG140" s="12">
        <f t="shared" si="318"/>
        <v>0</v>
      </c>
      <c r="BH140" s="12">
        <f t="shared" si="318"/>
        <v>0</v>
      </c>
      <c r="BI140" s="12">
        <f t="shared" si="318"/>
        <v>0</v>
      </c>
      <c r="BJ140" s="12">
        <f t="shared" si="318"/>
        <v>0</v>
      </c>
      <c r="BK140" s="12">
        <f t="shared" si="318"/>
        <v>0</v>
      </c>
      <c r="BL140" s="12">
        <f t="shared" si="318"/>
        <v>0</v>
      </c>
      <c r="BM140" s="12">
        <f t="shared" si="318"/>
        <v>0</v>
      </c>
      <c r="BN140" s="12">
        <f t="shared" si="318"/>
        <v>0</v>
      </c>
      <c r="BO140" s="12">
        <f t="shared" si="318"/>
        <v>0</v>
      </c>
      <c r="BP140" s="12">
        <f t="shared" si="318"/>
        <v>0</v>
      </c>
      <c r="BQ140" s="12">
        <f t="shared" si="318"/>
        <v>0</v>
      </c>
      <c r="BR140" s="12">
        <v>0</v>
      </c>
      <c r="BS140" s="12">
        <v>0</v>
      </c>
      <c r="BT140" s="12" t="e">
        <f>IF(#REF!=0,"-",#REF!/#REF!*100)</f>
        <v>#REF!</v>
      </c>
    </row>
    <row r="141" spans="1:72" x14ac:dyDescent="0.25">
      <c r="A141" s="4" t="s">
        <v>133</v>
      </c>
      <c r="B141" s="4" t="s">
        <v>58</v>
      </c>
      <c r="C141" s="4" t="s">
        <v>141</v>
      </c>
      <c r="D141" s="102" t="s">
        <v>193</v>
      </c>
      <c r="E141" s="113">
        <v>6121</v>
      </c>
      <c r="F141" s="102"/>
      <c r="G141" s="98" t="s">
        <v>1662</v>
      </c>
      <c r="H141" s="13" t="s">
        <v>27</v>
      </c>
      <c r="I141" s="14">
        <v>0</v>
      </c>
      <c r="J141" s="14"/>
      <c r="K141" s="14"/>
      <c r="L141" s="14"/>
      <c r="M141" s="14"/>
      <c r="N141" s="14"/>
      <c r="O141" s="14">
        <f t="shared" si="256"/>
        <v>0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>
        <v>0</v>
      </c>
      <c r="AC141" s="14">
        <v>0</v>
      </c>
      <c r="AD141" s="14">
        <v>0</v>
      </c>
      <c r="AE141" s="14"/>
      <c r="AF141" s="14"/>
      <c r="AG141" s="14"/>
      <c r="AH141" s="14"/>
      <c r="AI141" s="14"/>
      <c r="AJ141" s="14">
        <f t="shared" si="257"/>
        <v>0</v>
      </c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>
        <v>0</v>
      </c>
      <c r="AX141" s="14">
        <v>0</v>
      </c>
      <c r="AY141" s="14">
        <v>0</v>
      </c>
      <c r="AZ141" s="14"/>
      <c r="BA141" s="14"/>
      <c r="BB141" s="14"/>
      <c r="BC141" s="14"/>
      <c r="BD141" s="14"/>
      <c r="BE141" s="14">
        <f t="shared" si="258"/>
        <v>0</v>
      </c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>
        <v>0</v>
      </c>
      <c r="BS141" s="14">
        <v>0</v>
      </c>
      <c r="BT141" s="14" t="e">
        <f>IF(#REF!=0,"-",#REF!/#REF!*100)</f>
        <v>#REF!</v>
      </c>
    </row>
    <row r="142" spans="1:72" ht="22.5" x14ac:dyDescent="0.25">
      <c r="A142" s="4" t="s">
        <v>133</v>
      </c>
      <c r="B142" s="4" t="s">
        <v>58</v>
      </c>
      <c r="C142" s="4" t="s">
        <v>141</v>
      </c>
      <c r="D142" s="102" t="s">
        <v>193</v>
      </c>
      <c r="E142" s="101" t="s">
        <v>29</v>
      </c>
      <c r="F142" s="101" t="s">
        <v>0</v>
      </c>
      <c r="G142" s="2" t="s">
        <v>0</v>
      </c>
      <c r="H142" s="2" t="s">
        <v>30</v>
      </c>
      <c r="I142" s="12">
        <f t="shared" ref="I142:AA142" si="319">SUM(I143:I150)</f>
        <v>19000</v>
      </c>
      <c r="J142" s="12">
        <f t="shared" si="319"/>
        <v>0</v>
      </c>
      <c r="K142" s="12">
        <f t="shared" si="319"/>
        <v>0</v>
      </c>
      <c r="L142" s="12">
        <f t="shared" si="319"/>
        <v>0</v>
      </c>
      <c r="M142" s="12">
        <f t="shared" si="319"/>
        <v>0</v>
      </c>
      <c r="N142" s="12">
        <f t="shared" si="319"/>
        <v>0</v>
      </c>
      <c r="O142" s="12">
        <f t="shared" si="319"/>
        <v>19000</v>
      </c>
      <c r="P142" s="12">
        <f t="shared" si="319"/>
        <v>0</v>
      </c>
      <c r="Q142" s="12">
        <f t="shared" si="319"/>
        <v>1055</v>
      </c>
      <c r="R142" s="12">
        <f t="shared" si="319"/>
        <v>720</v>
      </c>
      <c r="S142" s="12">
        <f t="shared" si="319"/>
        <v>0</v>
      </c>
      <c r="T142" s="12">
        <f t="shared" si="319"/>
        <v>0</v>
      </c>
      <c r="U142" s="12">
        <f t="shared" si="319"/>
        <v>0</v>
      </c>
      <c r="V142" s="12">
        <f t="shared" si="319"/>
        <v>0</v>
      </c>
      <c r="W142" s="12">
        <f t="shared" si="319"/>
        <v>0</v>
      </c>
      <c r="X142" s="12">
        <f t="shared" si="319"/>
        <v>0</v>
      </c>
      <c r="Y142" s="12">
        <f t="shared" si="319"/>
        <v>0</v>
      </c>
      <c r="Z142" s="12">
        <f t="shared" si="319"/>
        <v>0</v>
      </c>
      <c r="AA142" s="12">
        <f t="shared" si="319"/>
        <v>0</v>
      </c>
      <c r="AB142" s="12">
        <v>1775</v>
      </c>
      <c r="AC142" s="12">
        <v>17225</v>
      </c>
      <c r="AD142" s="12">
        <f t="shared" ref="AD142:AV142" si="320">SUM(AD143:AD150)</f>
        <v>0</v>
      </c>
      <c r="AE142" s="12">
        <f t="shared" si="320"/>
        <v>454</v>
      </c>
      <c r="AF142" s="12">
        <f t="shared" si="320"/>
        <v>0</v>
      </c>
      <c r="AG142" s="12">
        <f t="shared" si="320"/>
        <v>0</v>
      </c>
      <c r="AH142" s="12">
        <f t="shared" si="320"/>
        <v>0</v>
      </c>
      <c r="AI142" s="12">
        <f t="shared" si="320"/>
        <v>0</v>
      </c>
      <c r="AJ142" s="12">
        <f t="shared" si="320"/>
        <v>454</v>
      </c>
      <c r="AK142" s="12">
        <f t="shared" si="320"/>
        <v>0</v>
      </c>
      <c r="AL142" s="12">
        <f t="shared" si="320"/>
        <v>0</v>
      </c>
      <c r="AM142" s="12">
        <f t="shared" si="320"/>
        <v>454</v>
      </c>
      <c r="AN142" s="12">
        <f t="shared" si="320"/>
        <v>0</v>
      </c>
      <c r="AO142" s="12">
        <f t="shared" si="320"/>
        <v>0</v>
      </c>
      <c r="AP142" s="12">
        <f t="shared" si="320"/>
        <v>0</v>
      </c>
      <c r="AQ142" s="12">
        <f t="shared" si="320"/>
        <v>0</v>
      </c>
      <c r="AR142" s="12">
        <f t="shared" si="320"/>
        <v>0</v>
      </c>
      <c r="AS142" s="12">
        <f t="shared" si="320"/>
        <v>0</v>
      </c>
      <c r="AT142" s="12">
        <f t="shared" si="320"/>
        <v>0</v>
      </c>
      <c r="AU142" s="12">
        <f t="shared" si="320"/>
        <v>0</v>
      </c>
      <c r="AV142" s="12">
        <f t="shared" si="320"/>
        <v>0</v>
      </c>
      <c r="AW142" s="12">
        <v>454</v>
      </c>
      <c r="AX142" s="12">
        <v>0</v>
      </c>
      <c r="AY142" s="12">
        <f t="shared" ref="AY142:BQ142" si="321">SUM(AY143:AY150)</f>
        <v>0</v>
      </c>
      <c r="AZ142" s="12">
        <f t="shared" si="321"/>
        <v>0</v>
      </c>
      <c r="BA142" s="12">
        <f t="shared" si="321"/>
        <v>0</v>
      </c>
      <c r="BB142" s="12">
        <f t="shared" si="321"/>
        <v>0</v>
      </c>
      <c r="BC142" s="12">
        <f t="shared" si="321"/>
        <v>0</v>
      </c>
      <c r="BD142" s="12">
        <f t="shared" si="321"/>
        <v>0</v>
      </c>
      <c r="BE142" s="12">
        <f t="shared" si="321"/>
        <v>0</v>
      </c>
      <c r="BF142" s="12">
        <f t="shared" si="321"/>
        <v>0</v>
      </c>
      <c r="BG142" s="12">
        <f t="shared" si="321"/>
        <v>0</v>
      </c>
      <c r="BH142" s="12">
        <f t="shared" si="321"/>
        <v>0</v>
      </c>
      <c r="BI142" s="12">
        <f t="shared" si="321"/>
        <v>0</v>
      </c>
      <c r="BJ142" s="12">
        <f t="shared" si="321"/>
        <v>0</v>
      </c>
      <c r="BK142" s="12">
        <f t="shared" si="321"/>
        <v>0</v>
      </c>
      <c r="BL142" s="12">
        <f t="shared" si="321"/>
        <v>0</v>
      </c>
      <c r="BM142" s="12">
        <f t="shared" si="321"/>
        <v>0</v>
      </c>
      <c r="BN142" s="12">
        <f t="shared" si="321"/>
        <v>0</v>
      </c>
      <c r="BO142" s="12">
        <f t="shared" si="321"/>
        <v>0</v>
      </c>
      <c r="BP142" s="12">
        <f t="shared" si="321"/>
        <v>0</v>
      </c>
      <c r="BQ142" s="12">
        <f t="shared" si="321"/>
        <v>0</v>
      </c>
      <c r="BR142" s="12">
        <v>0</v>
      </c>
      <c r="BS142" s="12">
        <v>0</v>
      </c>
      <c r="BT142" s="12" t="e">
        <f>IF(#REF!=0,"-",#REF!/#REF!*100)</f>
        <v>#REF!</v>
      </c>
    </row>
    <row r="143" spans="1:72" x14ac:dyDescent="0.25">
      <c r="A143" s="4" t="s">
        <v>133</v>
      </c>
      <c r="B143" s="4" t="s">
        <v>58</v>
      </c>
      <c r="C143" s="4" t="s">
        <v>141</v>
      </c>
      <c r="D143" s="102" t="s">
        <v>193</v>
      </c>
      <c r="E143" s="113">
        <v>6131</v>
      </c>
      <c r="F143" s="102"/>
      <c r="G143" s="98" t="s">
        <v>1662</v>
      </c>
      <c r="H143" s="13" t="s">
        <v>32</v>
      </c>
      <c r="I143" s="14">
        <v>5000</v>
      </c>
      <c r="J143" s="14"/>
      <c r="K143" s="14"/>
      <c r="L143" s="14"/>
      <c r="M143" s="14"/>
      <c r="N143" s="14"/>
      <c r="O143" s="14">
        <f t="shared" si="256"/>
        <v>5000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>
        <v>0</v>
      </c>
      <c r="AC143" s="14">
        <v>5000</v>
      </c>
      <c r="AD143" s="14">
        <v>0</v>
      </c>
      <c r="AE143" s="14"/>
      <c r="AF143" s="14"/>
      <c r="AG143" s="14"/>
      <c r="AH143" s="14"/>
      <c r="AI143" s="14"/>
      <c r="AJ143" s="14">
        <f t="shared" si="257"/>
        <v>0</v>
      </c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>
        <v>0</v>
      </c>
      <c r="AX143" s="14">
        <v>0</v>
      </c>
      <c r="AY143" s="14">
        <v>0</v>
      </c>
      <c r="AZ143" s="14"/>
      <c r="BA143" s="14"/>
      <c r="BB143" s="14"/>
      <c r="BC143" s="14"/>
      <c r="BD143" s="14"/>
      <c r="BE143" s="14">
        <f t="shared" si="258"/>
        <v>0</v>
      </c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>
        <v>0</v>
      </c>
      <c r="BS143" s="14">
        <v>0</v>
      </c>
      <c r="BT143" s="14" t="e">
        <f>IF(#REF!=0,"-",#REF!/#REF!*100)</f>
        <v>#REF!</v>
      </c>
    </row>
    <row r="144" spans="1:72" x14ac:dyDescent="0.25">
      <c r="A144" s="4" t="s">
        <v>133</v>
      </c>
      <c r="B144" s="4" t="s">
        <v>58</v>
      </c>
      <c r="C144" s="4" t="s">
        <v>141</v>
      </c>
      <c r="D144" s="102" t="s">
        <v>193</v>
      </c>
      <c r="E144" s="113">
        <v>6132</v>
      </c>
      <c r="F144" s="102"/>
      <c r="G144" s="98" t="s">
        <v>1662</v>
      </c>
      <c r="H144" s="13" t="s">
        <v>72</v>
      </c>
      <c r="I144" s="14">
        <v>0</v>
      </c>
      <c r="J144" s="14"/>
      <c r="K144" s="14"/>
      <c r="L144" s="14"/>
      <c r="M144" s="14"/>
      <c r="N144" s="14"/>
      <c r="O144" s="14">
        <f t="shared" si="256"/>
        <v>0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>
        <v>0</v>
      </c>
      <c r="AC144" s="14">
        <v>0</v>
      </c>
      <c r="AD144" s="14">
        <v>0</v>
      </c>
      <c r="AE144" s="14"/>
      <c r="AF144" s="14"/>
      <c r="AG144" s="14"/>
      <c r="AH144" s="14"/>
      <c r="AI144" s="14"/>
      <c r="AJ144" s="14">
        <f t="shared" si="257"/>
        <v>0</v>
      </c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>
        <v>0</v>
      </c>
      <c r="AX144" s="14">
        <v>0</v>
      </c>
      <c r="AY144" s="14">
        <v>0</v>
      </c>
      <c r="AZ144" s="14"/>
      <c r="BA144" s="14"/>
      <c r="BB144" s="14"/>
      <c r="BC144" s="14"/>
      <c r="BD144" s="14"/>
      <c r="BE144" s="14">
        <f t="shared" si="258"/>
        <v>0</v>
      </c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>
        <v>0</v>
      </c>
      <c r="BS144" s="14">
        <v>0</v>
      </c>
      <c r="BT144" s="14" t="e">
        <f>IF(#REF!=0,"-",#REF!/#REF!*100)</f>
        <v>#REF!</v>
      </c>
    </row>
    <row r="145" spans="1:72" x14ac:dyDescent="0.25">
      <c r="A145" s="4" t="s">
        <v>133</v>
      </c>
      <c r="B145" s="4" t="s">
        <v>58</v>
      </c>
      <c r="C145" s="4" t="s">
        <v>141</v>
      </c>
      <c r="D145" s="102" t="s">
        <v>193</v>
      </c>
      <c r="E145" s="113">
        <v>6133</v>
      </c>
      <c r="F145" s="102"/>
      <c r="G145" s="98" t="s">
        <v>1662</v>
      </c>
      <c r="H145" s="13" t="s">
        <v>75</v>
      </c>
      <c r="I145" s="14">
        <v>0</v>
      </c>
      <c r="J145" s="14"/>
      <c r="K145" s="14"/>
      <c r="L145" s="14"/>
      <c r="M145" s="14"/>
      <c r="N145" s="14"/>
      <c r="O145" s="14">
        <f t="shared" si="256"/>
        <v>0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>
        <v>0</v>
      </c>
      <c r="AC145" s="14">
        <v>0</v>
      </c>
      <c r="AD145" s="14">
        <v>0</v>
      </c>
      <c r="AE145" s="14"/>
      <c r="AF145" s="14"/>
      <c r="AG145" s="14"/>
      <c r="AH145" s="14"/>
      <c r="AI145" s="14"/>
      <c r="AJ145" s="14">
        <f t="shared" si="257"/>
        <v>0</v>
      </c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>
        <v>0</v>
      </c>
      <c r="AX145" s="14">
        <v>0</v>
      </c>
      <c r="AY145" s="14">
        <v>0</v>
      </c>
      <c r="AZ145" s="14"/>
      <c r="BA145" s="14"/>
      <c r="BB145" s="14"/>
      <c r="BC145" s="14"/>
      <c r="BD145" s="14"/>
      <c r="BE145" s="14">
        <f t="shared" si="258"/>
        <v>0</v>
      </c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>
        <v>0</v>
      </c>
      <c r="BS145" s="14">
        <v>0</v>
      </c>
      <c r="BT145" s="14" t="e">
        <f>IF(#REF!=0,"-",#REF!/#REF!*100)</f>
        <v>#REF!</v>
      </c>
    </row>
    <row r="146" spans="1:72" x14ac:dyDescent="0.25">
      <c r="A146" s="4" t="s">
        <v>133</v>
      </c>
      <c r="B146" s="4" t="s">
        <v>58</v>
      </c>
      <c r="C146" s="4" t="s">
        <v>141</v>
      </c>
      <c r="D146" s="102" t="s">
        <v>193</v>
      </c>
      <c r="E146" s="113">
        <v>6134</v>
      </c>
      <c r="F146" s="102"/>
      <c r="G146" s="98" t="s">
        <v>1662</v>
      </c>
      <c r="H146" s="13" t="s">
        <v>78</v>
      </c>
      <c r="I146" s="14">
        <v>5000</v>
      </c>
      <c r="J146" s="14"/>
      <c r="K146" s="14"/>
      <c r="L146" s="14"/>
      <c r="M146" s="14"/>
      <c r="N146" s="14"/>
      <c r="O146" s="14">
        <f t="shared" si="256"/>
        <v>5000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>
        <v>0</v>
      </c>
      <c r="AC146" s="14">
        <v>5000</v>
      </c>
      <c r="AD146" s="14">
        <v>0</v>
      </c>
      <c r="AE146" s="14"/>
      <c r="AF146" s="14"/>
      <c r="AG146" s="14"/>
      <c r="AH146" s="14"/>
      <c r="AI146" s="14"/>
      <c r="AJ146" s="14">
        <f t="shared" si="257"/>
        <v>0</v>
      </c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>
        <v>0</v>
      </c>
      <c r="AX146" s="14">
        <v>0</v>
      </c>
      <c r="AY146" s="14">
        <v>0</v>
      </c>
      <c r="AZ146" s="14"/>
      <c r="BA146" s="14"/>
      <c r="BB146" s="14"/>
      <c r="BC146" s="14"/>
      <c r="BD146" s="14"/>
      <c r="BE146" s="14">
        <f t="shared" si="258"/>
        <v>0</v>
      </c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>
        <v>0</v>
      </c>
      <c r="BS146" s="14">
        <v>0</v>
      </c>
      <c r="BT146" s="14" t="e">
        <f>IF(#REF!=0,"-",#REF!/#REF!*100)</f>
        <v>#REF!</v>
      </c>
    </row>
    <row r="147" spans="1:72" x14ac:dyDescent="0.25">
      <c r="A147" s="4" t="s">
        <v>133</v>
      </c>
      <c r="B147" s="4" t="s">
        <v>58</v>
      </c>
      <c r="C147" s="4" t="s">
        <v>141</v>
      </c>
      <c r="D147" s="102" t="s">
        <v>193</v>
      </c>
      <c r="E147" s="113">
        <v>6135</v>
      </c>
      <c r="F147" s="102"/>
      <c r="G147" s="98" t="s">
        <v>1662</v>
      </c>
      <c r="H147" s="13" t="s">
        <v>81</v>
      </c>
      <c r="I147" s="14">
        <v>1500</v>
      </c>
      <c r="J147" s="14"/>
      <c r="K147" s="14"/>
      <c r="L147" s="14"/>
      <c r="M147" s="14"/>
      <c r="N147" s="14"/>
      <c r="O147" s="14">
        <f t="shared" si="256"/>
        <v>1500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>
        <v>0</v>
      </c>
      <c r="AC147" s="14">
        <v>1500</v>
      </c>
      <c r="AD147" s="14">
        <v>0</v>
      </c>
      <c r="AE147" s="14"/>
      <c r="AF147" s="14"/>
      <c r="AG147" s="14"/>
      <c r="AH147" s="14"/>
      <c r="AI147" s="14"/>
      <c r="AJ147" s="14">
        <f t="shared" si="257"/>
        <v>0</v>
      </c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>
        <v>0</v>
      </c>
      <c r="AX147" s="14">
        <v>0</v>
      </c>
      <c r="AY147" s="14">
        <v>0</v>
      </c>
      <c r="AZ147" s="14"/>
      <c r="BA147" s="14"/>
      <c r="BB147" s="14"/>
      <c r="BC147" s="14"/>
      <c r="BD147" s="14"/>
      <c r="BE147" s="14">
        <f t="shared" si="258"/>
        <v>0</v>
      </c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>
        <v>0</v>
      </c>
      <c r="BS147" s="14">
        <v>0</v>
      </c>
      <c r="BT147" s="14" t="e">
        <f>IF(#REF!=0,"-",#REF!/#REF!*100)</f>
        <v>#REF!</v>
      </c>
    </row>
    <row r="148" spans="1:72" x14ac:dyDescent="0.25">
      <c r="A148" s="4" t="s">
        <v>133</v>
      </c>
      <c r="B148" s="4" t="s">
        <v>58</v>
      </c>
      <c r="C148" s="4" t="s">
        <v>141</v>
      </c>
      <c r="D148" s="102" t="s">
        <v>193</v>
      </c>
      <c r="E148" s="113">
        <v>6137</v>
      </c>
      <c r="F148" s="102"/>
      <c r="G148" s="98" t="s">
        <v>1662</v>
      </c>
      <c r="H148" s="13" t="s">
        <v>87</v>
      </c>
      <c r="I148" s="14">
        <v>1500</v>
      </c>
      <c r="J148" s="14"/>
      <c r="K148" s="14"/>
      <c r="L148" s="14"/>
      <c r="M148" s="14"/>
      <c r="N148" s="14"/>
      <c r="O148" s="14">
        <f t="shared" si="256"/>
        <v>1500</v>
      </c>
      <c r="P148" s="14"/>
      <c r="Q148" s="14">
        <v>1055</v>
      </c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>
        <v>1055</v>
      </c>
      <c r="AC148" s="14">
        <v>445</v>
      </c>
      <c r="AD148" s="14">
        <v>0</v>
      </c>
      <c r="AE148" s="14"/>
      <c r="AF148" s="14"/>
      <c r="AG148" s="14"/>
      <c r="AH148" s="14"/>
      <c r="AI148" s="14"/>
      <c r="AJ148" s="14">
        <f t="shared" si="257"/>
        <v>0</v>
      </c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>
        <v>0</v>
      </c>
      <c r="AX148" s="14">
        <v>0</v>
      </c>
      <c r="AY148" s="14">
        <v>0</v>
      </c>
      <c r="AZ148" s="14"/>
      <c r="BA148" s="14"/>
      <c r="BB148" s="14"/>
      <c r="BC148" s="14"/>
      <c r="BD148" s="14"/>
      <c r="BE148" s="14">
        <f t="shared" si="258"/>
        <v>0</v>
      </c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>
        <v>0</v>
      </c>
      <c r="BS148" s="14">
        <v>0</v>
      </c>
      <c r="BT148" s="14" t="e">
        <f>IF(#REF!=0,"-",#REF!/#REF!*100)</f>
        <v>#REF!</v>
      </c>
    </row>
    <row r="149" spans="1:72" ht="22.5" x14ac:dyDescent="0.25">
      <c r="A149" s="4" t="s">
        <v>133</v>
      </c>
      <c r="B149" s="4" t="s">
        <v>58</v>
      </c>
      <c r="C149" s="4" t="s">
        <v>141</v>
      </c>
      <c r="D149" s="102" t="s">
        <v>193</v>
      </c>
      <c r="E149" s="113">
        <v>6138</v>
      </c>
      <c r="F149" s="102"/>
      <c r="G149" s="98" t="s">
        <v>1662</v>
      </c>
      <c r="H149" s="13" t="s">
        <v>90</v>
      </c>
      <c r="I149" s="14">
        <v>0</v>
      </c>
      <c r="J149" s="14"/>
      <c r="K149" s="14"/>
      <c r="L149" s="14"/>
      <c r="M149" s="14"/>
      <c r="N149" s="14"/>
      <c r="O149" s="14">
        <f t="shared" si="256"/>
        <v>0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>
        <v>0</v>
      </c>
      <c r="AC149" s="14">
        <v>0</v>
      </c>
      <c r="AD149" s="14">
        <v>0</v>
      </c>
      <c r="AE149" s="14"/>
      <c r="AF149" s="14"/>
      <c r="AG149" s="14"/>
      <c r="AH149" s="14"/>
      <c r="AI149" s="14"/>
      <c r="AJ149" s="14">
        <f t="shared" si="257"/>
        <v>0</v>
      </c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>
        <v>0</v>
      </c>
      <c r="AX149" s="14">
        <v>0</v>
      </c>
      <c r="AY149" s="14">
        <v>0</v>
      </c>
      <c r="AZ149" s="14"/>
      <c r="BA149" s="14"/>
      <c r="BB149" s="14"/>
      <c r="BC149" s="14"/>
      <c r="BD149" s="14"/>
      <c r="BE149" s="14">
        <f t="shared" si="258"/>
        <v>0</v>
      </c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>
        <v>0</v>
      </c>
      <c r="BS149" s="14">
        <v>0</v>
      </c>
      <c r="BT149" s="14" t="e">
        <f>IF(#REF!=0,"-",#REF!/#REF!*100)</f>
        <v>#REF!</v>
      </c>
    </row>
    <row r="150" spans="1:72" x14ac:dyDescent="0.25">
      <c r="A150" s="1" t="s">
        <v>133</v>
      </c>
      <c r="B150" s="1" t="s">
        <v>58</v>
      </c>
      <c r="C150" s="1" t="s">
        <v>141</v>
      </c>
      <c r="D150" s="105" t="s">
        <v>193</v>
      </c>
      <c r="E150" s="105" t="s">
        <v>34</v>
      </c>
      <c r="F150" s="102" t="s">
        <v>0</v>
      </c>
      <c r="G150" s="13" t="s">
        <v>0</v>
      </c>
      <c r="H150" s="2" t="s">
        <v>35</v>
      </c>
      <c r="I150" s="12">
        <f t="shared" ref="I150:AA150" si="322">SUM(I151:I153)</f>
        <v>6000</v>
      </c>
      <c r="J150" s="12">
        <f t="shared" si="322"/>
        <v>0</v>
      </c>
      <c r="K150" s="12">
        <f t="shared" si="322"/>
        <v>0</v>
      </c>
      <c r="L150" s="12">
        <f t="shared" si="322"/>
        <v>0</v>
      </c>
      <c r="M150" s="12">
        <f t="shared" si="322"/>
        <v>0</v>
      </c>
      <c r="N150" s="12">
        <f t="shared" si="322"/>
        <v>0</v>
      </c>
      <c r="O150" s="12">
        <f t="shared" si="322"/>
        <v>6000</v>
      </c>
      <c r="P150" s="12">
        <f t="shared" si="322"/>
        <v>0</v>
      </c>
      <c r="Q150" s="12">
        <f t="shared" si="322"/>
        <v>0</v>
      </c>
      <c r="R150" s="12">
        <f t="shared" si="322"/>
        <v>720</v>
      </c>
      <c r="S150" s="12">
        <f t="shared" si="322"/>
        <v>0</v>
      </c>
      <c r="T150" s="12">
        <f t="shared" si="322"/>
        <v>0</v>
      </c>
      <c r="U150" s="12">
        <f t="shared" si="322"/>
        <v>0</v>
      </c>
      <c r="V150" s="12">
        <f t="shared" si="322"/>
        <v>0</v>
      </c>
      <c r="W150" s="12">
        <f t="shared" si="322"/>
        <v>0</v>
      </c>
      <c r="X150" s="12">
        <f t="shared" si="322"/>
        <v>0</v>
      </c>
      <c r="Y150" s="12">
        <f t="shared" si="322"/>
        <v>0</v>
      </c>
      <c r="Z150" s="12">
        <f t="shared" si="322"/>
        <v>0</v>
      </c>
      <c r="AA150" s="12">
        <f t="shared" si="322"/>
        <v>0</v>
      </c>
      <c r="AB150" s="12">
        <v>720</v>
      </c>
      <c r="AC150" s="12">
        <v>5280</v>
      </c>
      <c r="AD150" s="12">
        <f t="shared" ref="AD150:AV150" si="323">SUM(AD151:AD153)</f>
        <v>0</v>
      </c>
      <c r="AE150" s="12">
        <f t="shared" si="323"/>
        <v>454</v>
      </c>
      <c r="AF150" s="12">
        <f t="shared" si="323"/>
        <v>0</v>
      </c>
      <c r="AG150" s="12">
        <f t="shared" si="323"/>
        <v>0</v>
      </c>
      <c r="AH150" s="12">
        <f t="shared" si="323"/>
        <v>0</v>
      </c>
      <c r="AI150" s="12">
        <f t="shared" si="323"/>
        <v>0</v>
      </c>
      <c r="AJ150" s="12">
        <f t="shared" si="323"/>
        <v>454</v>
      </c>
      <c r="AK150" s="12">
        <f t="shared" si="323"/>
        <v>0</v>
      </c>
      <c r="AL150" s="12">
        <f t="shared" si="323"/>
        <v>0</v>
      </c>
      <c r="AM150" s="12">
        <f t="shared" si="323"/>
        <v>454</v>
      </c>
      <c r="AN150" s="12">
        <f t="shared" si="323"/>
        <v>0</v>
      </c>
      <c r="AO150" s="12">
        <f t="shared" si="323"/>
        <v>0</v>
      </c>
      <c r="AP150" s="12">
        <f t="shared" si="323"/>
        <v>0</v>
      </c>
      <c r="AQ150" s="12">
        <f t="shared" si="323"/>
        <v>0</v>
      </c>
      <c r="AR150" s="12">
        <f t="shared" si="323"/>
        <v>0</v>
      </c>
      <c r="AS150" s="12">
        <f t="shared" si="323"/>
        <v>0</v>
      </c>
      <c r="AT150" s="12">
        <f t="shared" si="323"/>
        <v>0</v>
      </c>
      <c r="AU150" s="12">
        <f t="shared" si="323"/>
        <v>0</v>
      </c>
      <c r="AV150" s="12">
        <f t="shared" si="323"/>
        <v>0</v>
      </c>
      <c r="AW150" s="12">
        <v>454</v>
      </c>
      <c r="AX150" s="12">
        <v>0</v>
      </c>
      <c r="AY150" s="12">
        <f t="shared" ref="AY150:BQ150" si="324">SUM(AY151:AY153)</f>
        <v>0</v>
      </c>
      <c r="AZ150" s="12">
        <f t="shared" si="324"/>
        <v>0</v>
      </c>
      <c r="BA150" s="12">
        <f t="shared" si="324"/>
        <v>0</v>
      </c>
      <c r="BB150" s="12">
        <f t="shared" si="324"/>
        <v>0</v>
      </c>
      <c r="BC150" s="12">
        <f t="shared" si="324"/>
        <v>0</v>
      </c>
      <c r="BD150" s="12">
        <f t="shared" si="324"/>
        <v>0</v>
      </c>
      <c r="BE150" s="12">
        <f t="shared" si="324"/>
        <v>0</v>
      </c>
      <c r="BF150" s="12">
        <f t="shared" si="324"/>
        <v>0</v>
      </c>
      <c r="BG150" s="12">
        <f t="shared" si="324"/>
        <v>0</v>
      </c>
      <c r="BH150" s="12">
        <f t="shared" si="324"/>
        <v>0</v>
      </c>
      <c r="BI150" s="12">
        <f t="shared" si="324"/>
        <v>0</v>
      </c>
      <c r="BJ150" s="12">
        <f t="shared" si="324"/>
        <v>0</v>
      </c>
      <c r="BK150" s="12">
        <f t="shared" si="324"/>
        <v>0</v>
      </c>
      <c r="BL150" s="12">
        <f t="shared" si="324"/>
        <v>0</v>
      </c>
      <c r="BM150" s="12">
        <f t="shared" si="324"/>
        <v>0</v>
      </c>
      <c r="BN150" s="12">
        <f t="shared" si="324"/>
        <v>0</v>
      </c>
      <c r="BO150" s="12">
        <f t="shared" si="324"/>
        <v>0</v>
      </c>
      <c r="BP150" s="12">
        <f t="shared" si="324"/>
        <v>0</v>
      </c>
      <c r="BQ150" s="12">
        <f t="shared" si="324"/>
        <v>0</v>
      </c>
      <c r="BR150" s="12">
        <v>0</v>
      </c>
      <c r="BS150" s="12">
        <v>0</v>
      </c>
      <c r="BT150" s="12" t="e">
        <f>IF(#REF!=0,"-",#REF!/#REF!*100)</f>
        <v>#REF!</v>
      </c>
    </row>
    <row r="151" spans="1:72" x14ac:dyDescent="0.25">
      <c r="A151" s="4" t="s">
        <v>133</v>
      </c>
      <c r="B151" s="4" t="s">
        <v>58</v>
      </c>
      <c r="C151" s="4" t="s">
        <v>141</v>
      </c>
      <c r="D151" s="102" t="s">
        <v>193</v>
      </c>
      <c r="E151" s="113">
        <v>6139</v>
      </c>
      <c r="F151" s="102"/>
      <c r="G151" s="98" t="s">
        <v>1662</v>
      </c>
      <c r="H151" s="13" t="s">
        <v>35</v>
      </c>
      <c r="I151" s="14">
        <v>6000</v>
      </c>
      <c r="J151" s="14"/>
      <c r="K151" s="14"/>
      <c r="L151" s="14"/>
      <c r="M151" s="14"/>
      <c r="N151" s="14"/>
      <c r="O151" s="14">
        <f t="shared" si="256"/>
        <v>6000</v>
      </c>
      <c r="P151" s="14"/>
      <c r="Q151" s="14"/>
      <c r="R151" s="14">
        <v>720</v>
      </c>
      <c r="S151" s="14"/>
      <c r="T151" s="14"/>
      <c r="U151" s="14"/>
      <c r="V151" s="14"/>
      <c r="W151" s="14"/>
      <c r="X151" s="14"/>
      <c r="Y151" s="14"/>
      <c r="Z151" s="14"/>
      <c r="AA151" s="14"/>
      <c r="AB151" s="14">
        <v>720</v>
      </c>
      <c r="AC151" s="14">
        <v>5280</v>
      </c>
      <c r="AD151" s="14">
        <v>0</v>
      </c>
      <c r="AE151" s="14">
        <v>454</v>
      </c>
      <c r="AF151" s="14"/>
      <c r="AG151" s="14"/>
      <c r="AH151" s="14"/>
      <c r="AI151" s="14"/>
      <c r="AJ151" s="14">
        <f t="shared" si="257"/>
        <v>454</v>
      </c>
      <c r="AK151" s="14"/>
      <c r="AL151" s="14"/>
      <c r="AM151" s="14">
        <v>454</v>
      </c>
      <c r="AN151" s="14"/>
      <c r="AO151" s="14"/>
      <c r="AP151" s="14"/>
      <c r="AQ151" s="14"/>
      <c r="AR151" s="14"/>
      <c r="AS151" s="14"/>
      <c r="AT151" s="14"/>
      <c r="AU151" s="14"/>
      <c r="AV151" s="14"/>
      <c r="AW151" s="14">
        <v>454</v>
      </c>
      <c r="AX151" s="14">
        <v>0</v>
      </c>
      <c r="AY151" s="14">
        <v>0</v>
      </c>
      <c r="AZ151" s="14"/>
      <c r="BA151" s="14"/>
      <c r="BB151" s="14"/>
      <c r="BC151" s="14"/>
      <c r="BD151" s="14"/>
      <c r="BE151" s="14">
        <f t="shared" si="258"/>
        <v>0</v>
      </c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>
        <v>0</v>
      </c>
      <c r="BS151" s="14">
        <v>0</v>
      </c>
      <c r="BT151" s="14" t="e">
        <f>IF(#REF!=0,"-",#REF!/#REF!*100)</f>
        <v>#REF!</v>
      </c>
    </row>
    <row r="152" spans="1:72" ht="22.5" x14ac:dyDescent="0.25">
      <c r="A152" s="4" t="s">
        <v>133</v>
      </c>
      <c r="B152" s="4" t="s">
        <v>58</v>
      </c>
      <c r="C152" s="4" t="s">
        <v>141</v>
      </c>
      <c r="D152" s="102" t="s">
        <v>193</v>
      </c>
      <c r="E152" s="113">
        <v>6139</v>
      </c>
      <c r="F152" s="102" t="s">
        <v>200</v>
      </c>
      <c r="G152" s="98" t="s">
        <v>1662</v>
      </c>
      <c r="H152" s="13" t="s">
        <v>37</v>
      </c>
      <c r="I152" s="14">
        <v>0</v>
      </c>
      <c r="J152" s="14"/>
      <c r="K152" s="14"/>
      <c r="L152" s="14"/>
      <c r="M152" s="14"/>
      <c r="N152" s="14"/>
      <c r="O152" s="14">
        <f t="shared" si="256"/>
        <v>0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>
        <v>0</v>
      </c>
      <c r="AC152" s="14">
        <v>0</v>
      </c>
      <c r="AD152" s="14">
        <v>0</v>
      </c>
      <c r="AE152" s="14"/>
      <c r="AF152" s="14"/>
      <c r="AG152" s="14"/>
      <c r="AH152" s="14"/>
      <c r="AI152" s="14"/>
      <c r="AJ152" s="14">
        <f t="shared" si="257"/>
        <v>0</v>
      </c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>
        <v>0</v>
      </c>
      <c r="AX152" s="14">
        <v>0</v>
      </c>
      <c r="AY152" s="14">
        <v>0</v>
      </c>
      <c r="AZ152" s="14"/>
      <c r="BA152" s="14"/>
      <c r="BB152" s="14"/>
      <c r="BC152" s="14"/>
      <c r="BD152" s="14"/>
      <c r="BE152" s="14">
        <f t="shared" si="258"/>
        <v>0</v>
      </c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>
        <v>0</v>
      </c>
      <c r="BS152" s="14">
        <v>0</v>
      </c>
      <c r="BT152" s="14" t="e">
        <f>IF(#REF!=0,"-",#REF!/#REF!*100)</f>
        <v>#REF!</v>
      </c>
    </row>
    <row r="153" spans="1:72" ht="33.75" x14ac:dyDescent="0.25">
      <c r="A153" s="4" t="s">
        <v>133</v>
      </c>
      <c r="B153" s="4" t="s">
        <v>58</v>
      </c>
      <c r="C153" s="4" t="s">
        <v>141</v>
      </c>
      <c r="D153" s="102" t="s">
        <v>193</v>
      </c>
      <c r="E153" s="113">
        <v>6139</v>
      </c>
      <c r="F153" s="102" t="s">
        <v>201</v>
      </c>
      <c r="G153" s="98" t="s">
        <v>1662</v>
      </c>
      <c r="H153" s="13" t="s">
        <v>38</v>
      </c>
      <c r="I153" s="14">
        <v>0</v>
      </c>
      <c r="J153" s="14"/>
      <c r="K153" s="14"/>
      <c r="L153" s="14"/>
      <c r="M153" s="14"/>
      <c r="N153" s="14"/>
      <c r="O153" s="14">
        <f t="shared" si="256"/>
        <v>0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>
        <v>0</v>
      </c>
      <c r="AC153" s="14">
        <v>0</v>
      </c>
      <c r="AD153" s="14">
        <v>0</v>
      </c>
      <c r="AE153" s="14"/>
      <c r="AF153" s="14"/>
      <c r="AG153" s="14"/>
      <c r="AH153" s="14"/>
      <c r="AI153" s="14"/>
      <c r="AJ153" s="14">
        <f t="shared" si="257"/>
        <v>0</v>
      </c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>
        <v>0</v>
      </c>
      <c r="AX153" s="14">
        <v>0</v>
      </c>
      <c r="AY153" s="14">
        <v>0</v>
      </c>
      <c r="AZ153" s="14"/>
      <c r="BA153" s="14"/>
      <c r="BB153" s="14"/>
      <c r="BC153" s="14"/>
      <c r="BD153" s="14"/>
      <c r="BE153" s="14">
        <f t="shared" si="258"/>
        <v>0</v>
      </c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>
        <v>0</v>
      </c>
      <c r="BS153" s="14">
        <v>0</v>
      </c>
      <c r="BT153" s="14" t="e">
        <f>IF(#REF!=0,"-",#REF!/#REF!*100)</f>
        <v>#REF!</v>
      </c>
    </row>
    <row r="154" spans="1:72" ht="33.75" x14ac:dyDescent="0.25">
      <c r="A154" s="1" t="s">
        <v>0</v>
      </c>
      <c r="B154" s="1" t="s">
        <v>0</v>
      </c>
      <c r="C154" s="1" t="s">
        <v>0</v>
      </c>
      <c r="D154" s="101" t="s">
        <v>0</v>
      </c>
      <c r="E154" s="101" t="s">
        <v>0</v>
      </c>
      <c r="F154" s="101" t="s">
        <v>0</v>
      </c>
      <c r="G154" s="2" t="s">
        <v>0</v>
      </c>
      <c r="H154" s="10" t="s">
        <v>39</v>
      </c>
      <c r="I154" s="11">
        <f t="shared" ref="I154:X155" si="325">SUM(I155)</f>
        <v>0</v>
      </c>
      <c r="J154" s="11">
        <f t="shared" si="325"/>
        <v>0</v>
      </c>
      <c r="K154" s="11">
        <f t="shared" si="325"/>
        <v>0</v>
      </c>
      <c r="L154" s="11">
        <f t="shared" si="325"/>
        <v>0</v>
      </c>
      <c r="M154" s="11">
        <f t="shared" si="325"/>
        <v>0</v>
      </c>
      <c r="N154" s="11">
        <f t="shared" si="325"/>
        <v>0</v>
      </c>
      <c r="O154" s="11">
        <f t="shared" si="325"/>
        <v>0</v>
      </c>
      <c r="P154" s="11">
        <f t="shared" si="325"/>
        <v>0</v>
      </c>
      <c r="Q154" s="11">
        <f t="shared" si="325"/>
        <v>0</v>
      </c>
      <c r="R154" s="11">
        <f t="shared" si="325"/>
        <v>0</v>
      </c>
      <c r="S154" s="11">
        <f t="shared" si="325"/>
        <v>0</v>
      </c>
      <c r="T154" s="11">
        <f t="shared" si="325"/>
        <v>0</v>
      </c>
      <c r="U154" s="11">
        <f t="shared" si="325"/>
        <v>0</v>
      </c>
      <c r="V154" s="11">
        <f t="shared" si="325"/>
        <v>0</v>
      </c>
      <c r="W154" s="11">
        <f t="shared" si="325"/>
        <v>0</v>
      </c>
      <c r="X154" s="11">
        <f t="shared" si="325"/>
        <v>0</v>
      </c>
      <c r="Y154" s="11">
        <f t="shared" ref="J154:AA155" si="326">SUM(Y155)</f>
        <v>0</v>
      </c>
      <c r="Z154" s="11">
        <f t="shared" si="326"/>
        <v>0</v>
      </c>
      <c r="AA154" s="11">
        <f t="shared" si="326"/>
        <v>0</v>
      </c>
      <c r="AB154" s="11">
        <v>0</v>
      </c>
      <c r="AC154" s="11">
        <v>0</v>
      </c>
      <c r="AD154" s="11">
        <f t="shared" ref="AD154:AS155" si="327">SUM(AD155)</f>
        <v>0</v>
      </c>
      <c r="AE154" s="11">
        <f t="shared" si="327"/>
        <v>0</v>
      </c>
      <c r="AF154" s="11">
        <f t="shared" si="327"/>
        <v>0</v>
      </c>
      <c r="AG154" s="11">
        <f t="shared" si="327"/>
        <v>0</v>
      </c>
      <c r="AH154" s="11">
        <f t="shared" si="327"/>
        <v>0</v>
      </c>
      <c r="AI154" s="11">
        <f t="shared" si="327"/>
        <v>0</v>
      </c>
      <c r="AJ154" s="11">
        <f t="shared" si="327"/>
        <v>0</v>
      </c>
      <c r="AK154" s="11">
        <f t="shared" si="327"/>
        <v>0</v>
      </c>
      <c r="AL154" s="11">
        <f t="shared" si="327"/>
        <v>0</v>
      </c>
      <c r="AM154" s="11">
        <f t="shared" si="327"/>
        <v>0</v>
      </c>
      <c r="AN154" s="11">
        <f t="shared" si="327"/>
        <v>0</v>
      </c>
      <c r="AO154" s="11">
        <f t="shared" si="327"/>
        <v>0</v>
      </c>
      <c r="AP154" s="11">
        <f t="shared" si="327"/>
        <v>0</v>
      </c>
      <c r="AQ154" s="11">
        <f t="shared" si="327"/>
        <v>0</v>
      </c>
      <c r="AR154" s="11">
        <f t="shared" si="327"/>
        <v>0</v>
      </c>
      <c r="AS154" s="11">
        <f t="shared" si="327"/>
        <v>0</v>
      </c>
      <c r="AT154" s="11">
        <f t="shared" ref="AE154:AV155" si="328">SUM(AT155)</f>
        <v>0</v>
      </c>
      <c r="AU154" s="11">
        <f t="shared" si="328"/>
        <v>0</v>
      </c>
      <c r="AV154" s="11">
        <f t="shared" si="328"/>
        <v>0</v>
      </c>
      <c r="AW154" s="11">
        <v>0</v>
      </c>
      <c r="AX154" s="11">
        <v>0</v>
      </c>
      <c r="AY154" s="11">
        <f t="shared" ref="AY154:BN155" si="329">SUM(AY155)</f>
        <v>0</v>
      </c>
      <c r="AZ154" s="11">
        <f t="shared" si="329"/>
        <v>0</v>
      </c>
      <c r="BA154" s="11">
        <f t="shared" si="329"/>
        <v>0</v>
      </c>
      <c r="BB154" s="11">
        <f t="shared" si="329"/>
        <v>0</v>
      </c>
      <c r="BC154" s="11">
        <f t="shared" si="329"/>
        <v>0</v>
      </c>
      <c r="BD154" s="11">
        <f t="shared" si="329"/>
        <v>0</v>
      </c>
      <c r="BE154" s="11">
        <f t="shared" si="329"/>
        <v>0</v>
      </c>
      <c r="BF154" s="11">
        <f t="shared" si="329"/>
        <v>0</v>
      </c>
      <c r="BG154" s="11">
        <f t="shared" si="329"/>
        <v>0</v>
      </c>
      <c r="BH154" s="11">
        <f t="shared" si="329"/>
        <v>0</v>
      </c>
      <c r="BI154" s="11">
        <f t="shared" si="329"/>
        <v>0</v>
      </c>
      <c r="BJ154" s="11">
        <f t="shared" si="329"/>
        <v>0</v>
      </c>
      <c r="BK154" s="11">
        <f t="shared" si="329"/>
        <v>0</v>
      </c>
      <c r="BL154" s="11">
        <f t="shared" si="329"/>
        <v>0</v>
      </c>
      <c r="BM154" s="11">
        <f t="shared" si="329"/>
        <v>0</v>
      </c>
      <c r="BN154" s="11">
        <f t="shared" si="329"/>
        <v>0</v>
      </c>
      <c r="BO154" s="11">
        <f t="shared" ref="AZ154:BQ155" si="330">SUM(BO155)</f>
        <v>0</v>
      </c>
      <c r="BP154" s="11">
        <f t="shared" si="330"/>
        <v>0</v>
      </c>
      <c r="BQ154" s="11">
        <f t="shared" si="330"/>
        <v>0</v>
      </c>
      <c r="BR154" s="11">
        <v>0</v>
      </c>
      <c r="BS154" s="11">
        <v>0</v>
      </c>
      <c r="BT154" s="11" t="e">
        <f>IF(#REF!=0,"-",#REF!/#REF!*100)</f>
        <v>#REF!</v>
      </c>
    </row>
    <row r="155" spans="1:72" ht="22.5" x14ac:dyDescent="0.25">
      <c r="A155" s="4" t="s">
        <v>133</v>
      </c>
      <c r="B155" s="4" t="s">
        <v>58</v>
      </c>
      <c r="C155" s="4" t="s">
        <v>141</v>
      </c>
      <c r="D155" s="102" t="s">
        <v>193</v>
      </c>
      <c r="E155" s="101" t="s">
        <v>40</v>
      </c>
      <c r="F155" s="101" t="s">
        <v>0</v>
      </c>
      <c r="G155" s="2" t="s">
        <v>0</v>
      </c>
      <c r="H155" s="2" t="s">
        <v>41</v>
      </c>
      <c r="I155" s="12">
        <f t="shared" si="325"/>
        <v>0</v>
      </c>
      <c r="J155" s="12">
        <f t="shared" si="326"/>
        <v>0</v>
      </c>
      <c r="K155" s="12">
        <f t="shared" si="326"/>
        <v>0</v>
      </c>
      <c r="L155" s="12">
        <f t="shared" si="326"/>
        <v>0</v>
      </c>
      <c r="M155" s="12">
        <f t="shared" si="326"/>
        <v>0</v>
      </c>
      <c r="N155" s="12">
        <f t="shared" si="326"/>
        <v>0</v>
      </c>
      <c r="O155" s="12">
        <f t="shared" si="326"/>
        <v>0</v>
      </c>
      <c r="P155" s="12">
        <f t="shared" si="326"/>
        <v>0</v>
      </c>
      <c r="Q155" s="12">
        <f t="shared" si="326"/>
        <v>0</v>
      </c>
      <c r="R155" s="12">
        <f t="shared" si="326"/>
        <v>0</v>
      </c>
      <c r="S155" s="12">
        <f t="shared" si="326"/>
        <v>0</v>
      </c>
      <c r="T155" s="12">
        <f t="shared" si="326"/>
        <v>0</v>
      </c>
      <c r="U155" s="12">
        <f t="shared" si="326"/>
        <v>0</v>
      </c>
      <c r="V155" s="12">
        <f t="shared" si="326"/>
        <v>0</v>
      </c>
      <c r="W155" s="12">
        <f t="shared" si="326"/>
        <v>0</v>
      </c>
      <c r="X155" s="12">
        <f t="shared" si="326"/>
        <v>0</v>
      </c>
      <c r="Y155" s="12">
        <f t="shared" si="326"/>
        <v>0</v>
      </c>
      <c r="Z155" s="12">
        <f t="shared" si="326"/>
        <v>0</v>
      </c>
      <c r="AA155" s="12">
        <f t="shared" si="326"/>
        <v>0</v>
      </c>
      <c r="AB155" s="12">
        <v>0</v>
      </c>
      <c r="AC155" s="12">
        <v>0</v>
      </c>
      <c r="AD155" s="12">
        <f t="shared" si="327"/>
        <v>0</v>
      </c>
      <c r="AE155" s="12">
        <f t="shared" si="328"/>
        <v>0</v>
      </c>
      <c r="AF155" s="12">
        <f t="shared" si="328"/>
        <v>0</v>
      </c>
      <c r="AG155" s="12">
        <f t="shared" si="328"/>
        <v>0</v>
      </c>
      <c r="AH155" s="12">
        <f t="shared" si="328"/>
        <v>0</v>
      </c>
      <c r="AI155" s="12">
        <f t="shared" si="328"/>
        <v>0</v>
      </c>
      <c r="AJ155" s="12">
        <f t="shared" si="328"/>
        <v>0</v>
      </c>
      <c r="AK155" s="12">
        <f t="shared" si="328"/>
        <v>0</v>
      </c>
      <c r="AL155" s="12">
        <f t="shared" si="328"/>
        <v>0</v>
      </c>
      <c r="AM155" s="12">
        <f t="shared" si="328"/>
        <v>0</v>
      </c>
      <c r="AN155" s="12">
        <f t="shared" si="328"/>
        <v>0</v>
      </c>
      <c r="AO155" s="12">
        <f t="shared" si="328"/>
        <v>0</v>
      </c>
      <c r="AP155" s="12">
        <f t="shared" si="328"/>
        <v>0</v>
      </c>
      <c r="AQ155" s="12">
        <f t="shared" si="328"/>
        <v>0</v>
      </c>
      <c r="AR155" s="12">
        <f t="shared" si="328"/>
        <v>0</v>
      </c>
      <c r="AS155" s="12">
        <f t="shared" si="328"/>
        <v>0</v>
      </c>
      <c r="AT155" s="12">
        <f t="shared" si="328"/>
        <v>0</v>
      </c>
      <c r="AU155" s="12">
        <f t="shared" si="328"/>
        <v>0</v>
      </c>
      <c r="AV155" s="12">
        <f t="shared" si="328"/>
        <v>0</v>
      </c>
      <c r="AW155" s="12">
        <v>0</v>
      </c>
      <c r="AX155" s="12">
        <v>0</v>
      </c>
      <c r="AY155" s="12">
        <f t="shared" si="329"/>
        <v>0</v>
      </c>
      <c r="AZ155" s="12">
        <f t="shared" si="330"/>
        <v>0</v>
      </c>
      <c r="BA155" s="12">
        <f t="shared" si="330"/>
        <v>0</v>
      </c>
      <c r="BB155" s="12">
        <f t="shared" si="330"/>
        <v>0</v>
      </c>
      <c r="BC155" s="12">
        <f t="shared" si="330"/>
        <v>0</v>
      </c>
      <c r="BD155" s="12">
        <f t="shared" si="330"/>
        <v>0</v>
      </c>
      <c r="BE155" s="12">
        <f t="shared" si="330"/>
        <v>0</v>
      </c>
      <c r="BF155" s="12">
        <f t="shared" si="330"/>
        <v>0</v>
      </c>
      <c r="BG155" s="12">
        <f t="shared" si="330"/>
        <v>0</v>
      </c>
      <c r="BH155" s="12">
        <f t="shared" si="330"/>
        <v>0</v>
      </c>
      <c r="BI155" s="12">
        <f t="shared" si="330"/>
        <v>0</v>
      </c>
      <c r="BJ155" s="12">
        <f t="shared" si="330"/>
        <v>0</v>
      </c>
      <c r="BK155" s="12">
        <f t="shared" si="330"/>
        <v>0</v>
      </c>
      <c r="BL155" s="12">
        <f t="shared" si="330"/>
        <v>0</v>
      </c>
      <c r="BM155" s="12">
        <f t="shared" si="330"/>
        <v>0</v>
      </c>
      <c r="BN155" s="12">
        <f t="shared" si="330"/>
        <v>0</v>
      </c>
      <c r="BO155" s="12">
        <f t="shared" si="330"/>
        <v>0</v>
      </c>
      <c r="BP155" s="12">
        <f t="shared" si="330"/>
        <v>0</v>
      </c>
      <c r="BQ155" s="12">
        <f t="shared" si="330"/>
        <v>0</v>
      </c>
      <c r="BR155" s="12">
        <v>0</v>
      </c>
      <c r="BS155" s="12">
        <v>0</v>
      </c>
      <c r="BT155" s="12" t="e">
        <f>IF(#REF!=0,"-",#REF!/#REF!*100)</f>
        <v>#REF!</v>
      </c>
    </row>
    <row r="156" spans="1:72" x14ac:dyDescent="0.25">
      <c r="A156" s="4" t="s">
        <v>133</v>
      </c>
      <c r="B156" s="4" t="s">
        <v>58</v>
      </c>
      <c r="C156" s="4" t="s">
        <v>141</v>
      </c>
      <c r="D156" s="102" t="s">
        <v>193</v>
      </c>
      <c r="E156" s="113">
        <v>6148</v>
      </c>
      <c r="F156" s="102"/>
      <c r="G156" s="98" t="s">
        <v>1662</v>
      </c>
      <c r="H156" s="13" t="s">
        <v>45</v>
      </c>
      <c r="I156" s="14">
        <v>0</v>
      </c>
      <c r="J156" s="14"/>
      <c r="K156" s="14"/>
      <c r="L156" s="14"/>
      <c r="M156" s="14"/>
      <c r="N156" s="14"/>
      <c r="O156" s="14">
        <f t="shared" ref="O156:O218" si="331">I156+J156+K156+L156+M156+N156</f>
        <v>0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>
        <v>0</v>
      </c>
      <c r="AC156" s="14">
        <v>0</v>
      </c>
      <c r="AD156" s="14">
        <v>0</v>
      </c>
      <c r="AE156" s="14"/>
      <c r="AF156" s="14"/>
      <c r="AG156" s="14"/>
      <c r="AH156" s="14"/>
      <c r="AI156" s="14"/>
      <c r="AJ156" s="14">
        <f t="shared" ref="AJ156:AJ218" si="332">AD156+AE156+AF156+AG156+AH156+AI156</f>
        <v>0</v>
      </c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>
        <v>0</v>
      </c>
      <c r="AX156" s="14">
        <v>0</v>
      </c>
      <c r="AY156" s="14">
        <v>0</v>
      </c>
      <c r="AZ156" s="14"/>
      <c r="BA156" s="14"/>
      <c r="BB156" s="14"/>
      <c r="BC156" s="14"/>
      <c r="BD156" s="14"/>
      <c r="BE156" s="14">
        <f t="shared" ref="BE156:BE218" si="333">AY156+AZ156+BA156+BB156+BC156+BD156</f>
        <v>0</v>
      </c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>
        <v>0</v>
      </c>
      <c r="BS156" s="14">
        <v>0</v>
      </c>
      <c r="BT156" s="14" t="e">
        <f>IF(#REF!=0,"-",#REF!/#REF!*100)</f>
        <v>#REF!</v>
      </c>
    </row>
    <row r="157" spans="1:72" ht="33.75" x14ac:dyDescent="0.25">
      <c r="A157" s="1" t="s">
        <v>0</v>
      </c>
      <c r="B157" s="1" t="s">
        <v>0</v>
      </c>
      <c r="C157" s="1" t="s">
        <v>0</v>
      </c>
      <c r="D157" s="101" t="s">
        <v>0</v>
      </c>
      <c r="E157" s="101" t="s">
        <v>0</v>
      </c>
      <c r="F157" s="101" t="s">
        <v>0</v>
      </c>
      <c r="G157" s="2" t="s">
        <v>0</v>
      </c>
      <c r="H157" s="10" t="s">
        <v>47</v>
      </c>
      <c r="I157" s="11">
        <f t="shared" ref="I157:AA157" si="334">SUM(I158)</f>
        <v>11000</v>
      </c>
      <c r="J157" s="11">
        <f t="shared" si="334"/>
        <v>0</v>
      </c>
      <c r="K157" s="11">
        <f t="shared" si="334"/>
        <v>0</v>
      </c>
      <c r="L157" s="11">
        <f t="shared" si="334"/>
        <v>0</v>
      </c>
      <c r="M157" s="11">
        <f t="shared" si="334"/>
        <v>0</v>
      </c>
      <c r="N157" s="11">
        <f t="shared" si="334"/>
        <v>0</v>
      </c>
      <c r="O157" s="11">
        <f t="shared" si="334"/>
        <v>11000</v>
      </c>
      <c r="P157" s="11">
        <f t="shared" si="334"/>
        <v>0</v>
      </c>
      <c r="Q157" s="11">
        <f t="shared" si="334"/>
        <v>0</v>
      </c>
      <c r="R157" s="11">
        <f t="shared" si="334"/>
        <v>0</v>
      </c>
      <c r="S157" s="11">
        <f t="shared" si="334"/>
        <v>0</v>
      </c>
      <c r="T157" s="11">
        <f t="shared" si="334"/>
        <v>0</v>
      </c>
      <c r="U157" s="11">
        <f t="shared" si="334"/>
        <v>0</v>
      </c>
      <c r="V157" s="11">
        <f t="shared" si="334"/>
        <v>0</v>
      </c>
      <c r="W157" s="11">
        <f t="shared" si="334"/>
        <v>0</v>
      </c>
      <c r="X157" s="11">
        <f t="shared" si="334"/>
        <v>0</v>
      </c>
      <c r="Y157" s="11">
        <f t="shared" si="334"/>
        <v>0</v>
      </c>
      <c r="Z157" s="11">
        <f t="shared" si="334"/>
        <v>0</v>
      </c>
      <c r="AA157" s="11">
        <f t="shared" si="334"/>
        <v>0</v>
      </c>
      <c r="AB157" s="11">
        <v>0</v>
      </c>
      <c r="AC157" s="11">
        <v>11000</v>
      </c>
      <c r="AD157" s="11">
        <f t="shared" ref="AD157:AV157" si="335">SUM(AD158)</f>
        <v>0</v>
      </c>
      <c r="AE157" s="11">
        <f t="shared" si="335"/>
        <v>0</v>
      </c>
      <c r="AF157" s="11">
        <f t="shared" si="335"/>
        <v>0</v>
      </c>
      <c r="AG157" s="11">
        <f t="shared" si="335"/>
        <v>0</v>
      </c>
      <c r="AH157" s="11">
        <f t="shared" si="335"/>
        <v>0</v>
      </c>
      <c r="AI157" s="11">
        <f t="shared" si="335"/>
        <v>0</v>
      </c>
      <c r="AJ157" s="11">
        <f t="shared" si="335"/>
        <v>0</v>
      </c>
      <c r="AK157" s="11">
        <f t="shared" si="335"/>
        <v>0</v>
      </c>
      <c r="AL157" s="11">
        <f t="shared" si="335"/>
        <v>0</v>
      </c>
      <c r="AM157" s="11">
        <f t="shared" si="335"/>
        <v>0</v>
      </c>
      <c r="AN157" s="11">
        <f t="shared" si="335"/>
        <v>0</v>
      </c>
      <c r="AO157" s="11">
        <f t="shared" si="335"/>
        <v>0</v>
      </c>
      <c r="AP157" s="11">
        <f t="shared" si="335"/>
        <v>0</v>
      </c>
      <c r="AQ157" s="11">
        <f t="shared" si="335"/>
        <v>0</v>
      </c>
      <c r="AR157" s="11">
        <f t="shared" si="335"/>
        <v>0</v>
      </c>
      <c r="AS157" s="11">
        <f t="shared" si="335"/>
        <v>0</v>
      </c>
      <c r="AT157" s="11">
        <f t="shared" si="335"/>
        <v>0</v>
      </c>
      <c r="AU157" s="11">
        <f t="shared" si="335"/>
        <v>0</v>
      </c>
      <c r="AV157" s="11">
        <f t="shared" si="335"/>
        <v>0</v>
      </c>
      <c r="AW157" s="11">
        <v>0</v>
      </c>
      <c r="AX157" s="11">
        <v>0</v>
      </c>
      <c r="AY157" s="11">
        <f t="shared" ref="AY157:BQ157" si="336">SUM(AY158)</f>
        <v>0</v>
      </c>
      <c r="AZ157" s="11">
        <f t="shared" si="336"/>
        <v>0</v>
      </c>
      <c r="BA157" s="11">
        <f t="shared" si="336"/>
        <v>0</v>
      </c>
      <c r="BB157" s="11">
        <f t="shared" si="336"/>
        <v>0</v>
      </c>
      <c r="BC157" s="11">
        <f t="shared" si="336"/>
        <v>0</v>
      </c>
      <c r="BD157" s="11">
        <f t="shared" si="336"/>
        <v>0</v>
      </c>
      <c r="BE157" s="11">
        <f t="shared" si="336"/>
        <v>0</v>
      </c>
      <c r="BF157" s="11">
        <f t="shared" si="336"/>
        <v>0</v>
      </c>
      <c r="BG157" s="11">
        <f t="shared" si="336"/>
        <v>0</v>
      </c>
      <c r="BH157" s="11">
        <f t="shared" si="336"/>
        <v>0</v>
      </c>
      <c r="BI157" s="11">
        <f t="shared" si="336"/>
        <v>0</v>
      </c>
      <c r="BJ157" s="11">
        <f t="shared" si="336"/>
        <v>0</v>
      </c>
      <c r="BK157" s="11">
        <f t="shared" si="336"/>
        <v>0</v>
      </c>
      <c r="BL157" s="11">
        <f t="shared" si="336"/>
        <v>0</v>
      </c>
      <c r="BM157" s="11">
        <f t="shared" si="336"/>
        <v>0</v>
      </c>
      <c r="BN157" s="11">
        <f t="shared" si="336"/>
        <v>0</v>
      </c>
      <c r="BO157" s="11">
        <f t="shared" si="336"/>
        <v>0</v>
      </c>
      <c r="BP157" s="11">
        <f t="shared" si="336"/>
        <v>0</v>
      </c>
      <c r="BQ157" s="11">
        <f t="shared" si="336"/>
        <v>0</v>
      </c>
      <c r="BR157" s="11">
        <v>0</v>
      </c>
      <c r="BS157" s="11">
        <v>0</v>
      </c>
      <c r="BT157" s="11" t="e">
        <f>IF(#REF!=0,"-",#REF!/#REF!*100)</f>
        <v>#REF!</v>
      </c>
    </row>
    <row r="158" spans="1:72" x14ac:dyDescent="0.25">
      <c r="A158" s="4" t="s">
        <v>133</v>
      </c>
      <c r="B158" s="4" t="s">
        <v>58</v>
      </c>
      <c r="C158" s="4" t="s">
        <v>141</v>
      </c>
      <c r="D158" s="102" t="s">
        <v>193</v>
      </c>
      <c r="E158" s="101" t="s">
        <v>48</v>
      </c>
      <c r="F158" s="101" t="s">
        <v>0</v>
      </c>
      <c r="G158" s="2" t="s">
        <v>0</v>
      </c>
      <c r="H158" s="2" t="s">
        <v>49</v>
      </c>
      <c r="I158" s="12">
        <f t="shared" ref="I158:AA158" si="337">SUM(I159:I160)</f>
        <v>11000</v>
      </c>
      <c r="J158" s="12">
        <f t="shared" si="337"/>
        <v>0</v>
      </c>
      <c r="K158" s="12">
        <f t="shared" si="337"/>
        <v>0</v>
      </c>
      <c r="L158" s="12">
        <f t="shared" si="337"/>
        <v>0</v>
      </c>
      <c r="M158" s="12">
        <f t="shared" si="337"/>
        <v>0</v>
      </c>
      <c r="N158" s="12">
        <f t="shared" si="337"/>
        <v>0</v>
      </c>
      <c r="O158" s="12">
        <f t="shared" ref="O158" si="338">SUM(O159:O160)</f>
        <v>11000</v>
      </c>
      <c r="P158" s="12">
        <f t="shared" si="337"/>
        <v>0</v>
      </c>
      <c r="Q158" s="12">
        <f t="shared" si="337"/>
        <v>0</v>
      </c>
      <c r="R158" s="12">
        <f t="shared" si="337"/>
        <v>0</v>
      </c>
      <c r="S158" s="12">
        <f t="shared" si="337"/>
        <v>0</v>
      </c>
      <c r="T158" s="12">
        <f t="shared" si="337"/>
        <v>0</v>
      </c>
      <c r="U158" s="12">
        <f t="shared" si="337"/>
        <v>0</v>
      </c>
      <c r="V158" s="12">
        <f t="shared" si="337"/>
        <v>0</v>
      </c>
      <c r="W158" s="12">
        <f t="shared" si="337"/>
        <v>0</v>
      </c>
      <c r="X158" s="12">
        <f t="shared" si="337"/>
        <v>0</v>
      </c>
      <c r="Y158" s="12">
        <f t="shared" si="337"/>
        <v>0</v>
      </c>
      <c r="Z158" s="12">
        <f t="shared" si="337"/>
        <v>0</v>
      </c>
      <c r="AA158" s="12">
        <f t="shared" si="337"/>
        <v>0</v>
      </c>
      <c r="AB158" s="12">
        <v>0</v>
      </c>
      <c r="AC158" s="12">
        <v>11000</v>
      </c>
      <c r="AD158" s="12">
        <f t="shared" ref="AD158:AV158" si="339">SUM(AD159:AD160)</f>
        <v>0</v>
      </c>
      <c r="AE158" s="12">
        <f t="shared" si="339"/>
        <v>0</v>
      </c>
      <c r="AF158" s="12">
        <f t="shared" si="339"/>
        <v>0</v>
      </c>
      <c r="AG158" s="12">
        <f t="shared" si="339"/>
        <v>0</v>
      </c>
      <c r="AH158" s="12">
        <f t="shared" si="339"/>
        <v>0</v>
      </c>
      <c r="AI158" s="12">
        <f t="shared" si="339"/>
        <v>0</v>
      </c>
      <c r="AJ158" s="12">
        <f t="shared" ref="AJ158" si="340">SUM(AJ159:AJ160)</f>
        <v>0</v>
      </c>
      <c r="AK158" s="12">
        <f t="shared" si="339"/>
        <v>0</v>
      </c>
      <c r="AL158" s="12">
        <f t="shared" si="339"/>
        <v>0</v>
      </c>
      <c r="AM158" s="12">
        <f t="shared" si="339"/>
        <v>0</v>
      </c>
      <c r="AN158" s="12">
        <f t="shared" si="339"/>
        <v>0</v>
      </c>
      <c r="AO158" s="12">
        <f t="shared" si="339"/>
        <v>0</v>
      </c>
      <c r="AP158" s="12">
        <f t="shared" si="339"/>
        <v>0</v>
      </c>
      <c r="AQ158" s="12">
        <f t="shared" si="339"/>
        <v>0</v>
      </c>
      <c r="AR158" s="12">
        <f t="shared" si="339"/>
        <v>0</v>
      </c>
      <c r="AS158" s="12">
        <f t="shared" si="339"/>
        <v>0</v>
      </c>
      <c r="AT158" s="12">
        <f t="shared" si="339"/>
        <v>0</v>
      </c>
      <c r="AU158" s="12">
        <f t="shared" si="339"/>
        <v>0</v>
      </c>
      <c r="AV158" s="12">
        <f t="shared" si="339"/>
        <v>0</v>
      </c>
      <c r="AW158" s="12">
        <v>0</v>
      </c>
      <c r="AX158" s="12">
        <v>0</v>
      </c>
      <c r="AY158" s="12">
        <f t="shared" ref="AY158:BQ158" si="341">SUM(AY159:AY160)</f>
        <v>0</v>
      </c>
      <c r="AZ158" s="12">
        <f t="shared" si="341"/>
        <v>0</v>
      </c>
      <c r="BA158" s="12">
        <f t="shared" si="341"/>
        <v>0</v>
      </c>
      <c r="BB158" s="12">
        <f t="shared" si="341"/>
        <v>0</v>
      </c>
      <c r="BC158" s="12">
        <f t="shared" si="341"/>
        <v>0</v>
      </c>
      <c r="BD158" s="12">
        <f t="shared" si="341"/>
        <v>0</v>
      </c>
      <c r="BE158" s="12">
        <f t="shared" ref="BE158" si="342">SUM(BE159:BE160)</f>
        <v>0</v>
      </c>
      <c r="BF158" s="12">
        <f t="shared" si="341"/>
        <v>0</v>
      </c>
      <c r="BG158" s="12">
        <f t="shared" si="341"/>
        <v>0</v>
      </c>
      <c r="BH158" s="12">
        <f t="shared" si="341"/>
        <v>0</v>
      </c>
      <c r="BI158" s="12">
        <f t="shared" si="341"/>
        <v>0</v>
      </c>
      <c r="BJ158" s="12">
        <f t="shared" si="341"/>
        <v>0</v>
      </c>
      <c r="BK158" s="12">
        <f t="shared" si="341"/>
        <v>0</v>
      </c>
      <c r="BL158" s="12">
        <f t="shared" si="341"/>
        <v>0</v>
      </c>
      <c r="BM158" s="12">
        <f t="shared" si="341"/>
        <v>0</v>
      </c>
      <c r="BN158" s="12">
        <f t="shared" si="341"/>
        <v>0</v>
      </c>
      <c r="BO158" s="12">
        <f t="shared" si="341"/>
        <v>0</v>
      </c>
      <c r="BP158" s="12">
        <f t="shared" si="341"/>
        <v>0</v>
      </c>
      <c r="BQ158" s="12">
        <f t="shared" si="341"/>
        <v>0</v>
      </c>
      <c r="BR158" s="12">
        <v>0</v>
      </c>
      <c r="BS158" s="12">
        <v>0</v>
      </c>
      <c r="BT158" s="12" t="e">
        <f>IF(#REF!=0,"-",#REF!/#REF!*100)</f>
        <v>#REF!</v>
      </c>
    </row>
    <row r="159" spans="1:72" x14ac:dyDescent="0.25">
      <c r="A159" s="4" t="s">
        <v>133</v>
      </c>
      <c r="B159" s="4" t="s">
        <v>58</v>
      </c>
      <c r="C159" s="4" t="s">
        <v>141</v>
      </c>
      <c r="D159" s="102" t="s">
        <v>193</v>
      </c>
      <c r="E159" s="113">
        <v>8213</v>
      </c>
      <c r="F159" s="102"/>
      <c r="G159" s="98" t="s">
        <v>1662</v>
      </c>
      <c r="H159" s="13" t="s">
        <v>51</v>
      </c>
      <c r="I159" s="14">
        <v>10000</v>
      </c>
      <c r="J159" s="14"/>
      <c r="K159" s="14"/>
      <c r="L159" s="14"/>
      <c r="M159" s="14"/>
      <c r="N159" s="14"/>
      <c r="O159" s="14">
        <f t="shared" si="331"/>
        <v>10000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>
        <v>0</v>
      </c>
      <c r="AC159" s="14">
        <v>10000</v>
      </c>
      <c r="AD159" s="14">
        <v>0</v>
      </c>
      <c r="AE159" s="14"/>
      <c r="AF159" s="14"/>
      <c r="AG159" s="14"/>
      <c r="AH159" s="14"/>
      <c r="AI159" s="14"/>
      <c r="AJ159" s="14">
        <f t="shared" si="332"/>
        <v>0</v>
      </c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>
        <v>0</v>
      </c>
      <c r="AX159" s="14">
        <v>0</v>
      </c>
      <c r="AY159" s="14">
        <v>0</v>
      </c>
      <c r="AZ159" s="14"/>
      <c r="BA159" s="14"/>
      <c r="BB159" s="14"/>
      <c r="BC159" s="14"/>
      <c r="BD159" s="14"/>
      <c r="BE159" s="14">
        <f t="shared" si="333"/>
        <v>0</v>
      </c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>
        <v>0</v>
      </c>
      <c r="BS159" s="14">
        <v>0</v>
      </c>
      <c r="BT159" s="14" t="e">
        <f>IF(#REF!=0,"-",#REF!/#REF!*100)</f>
        <v>#REF!</v>
      </c>
    </row>
    <row r="160" spans="1:72" x14ac:dyDescent="0.25">
      <c r="A160" s="4" t="s">
        <v>133</v>
      </c>
      <c r="B160" s="4" t="s">
        <v>58</v>
      </c>
      <c r="C160" s="4" t="s">
        <v>141</v>
      </c>
      <c r="D160" s="102" t="s">
        <v>193</v>
      </c>
      <c r="E160" s="113">
        <v>8216</v>
      </c>
      <c r="F160" s="102"/>
      <c r="G160" s="98" t="s">
        <v>1662</v>
      </c>
      <c r="H160" s="13" t="s">
        <v>108</v>
      </c>
      <c r="I160" s="14">
        <v>1000</v>
      </c>
      <c r="J160" s="14"/>
      <c r="K160" s="14"/>
      <c r="L160" s="14"/>
      <c r="M160" s="14"/>
      <c r="N160" s="14"/>
      <c r="O160" s="14">
        <f t="shared" si="331"/>
        <v>1000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>
        <v>0</v>
      </c>
      <c r="AC160" s="14">
        <v>1000</v>
      </c>
      <c r="AD160" s="14">
        <v>0</v>
      </c>
      <c r="AE160" s="14"/>
      <c r="AF160" s="14"/>
      <c r="AG160" s="14"/>
      <c r="AH160" s="14"/>
      <c r="AI160" s="14"/>
      <c r="AJ160" s="14">
        <f t="shared" si="332"/>
        <v>0</v>
      </c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>
        <v>0</v>
      </c>
      <c r="AX160" s="14">
        <v>0</v>
      </c>
      <c r="AY160" s="14">
        <v>0</v>
      </c>
      <c r="AZ160" s="14"/>
      <c r="BA160" s="14"/>
      <c r="BB160" s="14"/>
      <c r="BC160" s="14"/>
      <c r="BD160" s="14"/>
      <c r="BE160" s="14">
        <f t="shared" si="333"/>
        <v>0</v>
      </c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>
        <v>0</v>
      </c>
      <c r="BS160" s="14">
        <v>0</v>
      </c>
      <c r="BT160" s="14" t="e">
        <f>IF(#REF!=0,"-",#REF!/#REF!*100)</f>
        <v>#REF!</v>
      </c>
    </row>
    <row r="161" spans="1:72" x14ac:dyDescent="0.25">
      <c r="A161" s="13" t="s">
        <v>0</v>
      </c>
      <c r="B161" s="13" t="s">
        <v>0</v>
      </c>
      <c r="C161" s="13" t="s">
        <v>0</v>
      </c>
      <c r="D161" s="98" t="s">
        <v>0</v>
      </c>
      <c r="E161" s="98" t="s">
        <v>0</v>
      </c>
      <c r="F161" s="98" t="s">
        <v>0</v>
      </c>
      <c r="G161" s="13" t="s">
        <v>0</v>
      </c>
      <c r="H161" s="10" t="s">
        <v>202</v>
      </c>
      <c r="I161" s="11">
        <f t="shared" ref="I161:AA161" si="343">SUM(I131,I154,I157)</f>
        <v>30000</v>
      </c>
      <c r="J161" s="11">
        <f t="shared" si="343"/>
        <v>0</v>
      </c>
      <c r="K161" s="11">
        <f t="shared" si="343"/>
        <v>0</v>
      </c>
      <c r="L161" s="11">
        <f t="shared" si="343"/>
        <v>0</v>
      </c>
      <c r="M161" s="11">
        <f t="shared" si="343"/>
        <v>0</v>
      </c>
      <c r="N161" s="11">
        <f t="shared" si="343"/>
        <v>0</v>
      </c>
      <c r="O161" s="11">
        <f t="shared" si="343"/>
        <v>30000</v>
      </c>
      <c r="P161" s="11">
        <f t="shared" si="343"/>
        <v>0</v>
      </c>
      <c r="Q161" s="11">
        <f t="shared" si="343"/>
        <v>1055</v>
      </c>
      <c r="R161" s="11">
        <f t="shared" si="343"/>
        <v>720</v>
      </c>
      <c r="S161" s="11">
        <f t="shared" si="343"/>
        <v>0</v>
      </c>
      <c r="T161" s="11">
        <f t="shared" si="343"/>
        <v>0</v>
      </c>
      <c r="U161" s="11">
        <f t="shared" si="343"/>
        <v>0</v>
      </c>
      <c r="V161" s="11">
        <f t="shared" si="343"/>
        <v>0</v>
      </c>
      <c r="W161" s="11">
        <f t="shared" si="343"/>
        <v>0</v>
      </c>
      <c r="X161" s="11">
        <f t="shared" si="343"/>
        <v>0</v>
      </c>
      <c r="Y161" s="11">
        <f t="shared" si="343"/>
        <v>0</v>
      </c>
      <c r="Z161" s="11">
        <f t="shared" si="343"/>
        <v>0</v>
      </c>
      <c r="AA161" s="11">
        <f t="shared" si="343"/>
        <v>0</v>
      </c>
      <c r="AB161" s="11">
        <v>1775</v>
      </c>
      <c r="AC161" s="11">
        <v>28225</v>
      </c>
      <c r="AD161" s="11">
        <f t="shared" ref="AD161:AV161" si="344">SUM(AD131,AD154,AD157)</f>
        <v>0</v>
      </c>
      <c r="AE161" s="11">
        <f t="shared" si="344"/>
        <v>454</v>
      </c>
      <c r="AF161" s="11">
        <f t="shared" si="344"/>
        <v>0</v>
      </c>
      <c r="AG161" s="11">
        <f t="shared" si="344"/>
        <v>0</v>
      </c>
      <c r="AH161" s="11">
        <f t="shared" si="344"/>
        <v>0</v>
      </c>
      <c r="AI161" s="11">
        <f t="shared" si="344"/>
        <v>0</v>
      </c>
      <c r="AJ161" s="11">
        <f t="shared" si="344"/>
        <v>454</v>
      </c>
      <c r="AK161" s="11">
        <f t="shared" si="344"/>
        <v>0</v>
      </c>
      <c r="AL161" s="11">
        <f t="shared" si="344"/>
        <v>0</v>
      </c>
      <c r="AM161" s="11">
        <f t="shared" si="344"/>
        <v>454</v>
      </c>
      <c r="AN161" s="11">
        <f t="shared" si="344"/>
        <v>0</v>
      </c>
      <c r="AO161" s="11">
        <f t="shared" si="344"/>
        <v>0</v>
      </c>
      <c r="AP161" s="11">
        <f t="shared" si="344"/>
        <v>0</v>
      </c>
      <c r="AQ161" s="11">
        <f t="shared" si="344"/>
        <v>0</v>
      </c>
      <c r="AR161" s="11">
        <f t="shared" si="344"/>
        <v>0</v>
      </c>
      <c r="AS161" s="11">
        <f t="shared" si="344"/>
        <v>0</v>
      </c>
      <c r="AT161" s="11">
        <f t="shared" si="344"/>
        <v>0</v>
      </c>
      <c r="AU161" s="11">
        <f t="shared" si="344"/>
        <v>0</v>
      </c>
      <c r="AV161" s="11">
        <f t="shared" si="344"/>
        <v>0</v>
      </c>
      <c r="AW161" s="11">
        <v>454</v>
      </c>
      <c r="AX161" s="11">
        <v>0</v>
      </c>
      <c r="AY161" s="11">
        <f t="shared" ref="AY161:BQ161" si="345">SUM(AY131,AY154,AY157)</f>
        <v>0</v>
      </c>
      <c r="AZ161" s="11">
        <f t="shared" si="345"/>
        <v>0</v>
      </c>
      <c r="BA161" s="11">
        <f t="shared" si="345"/>
        <v>0</v>
      </c>
      <c r="BB161" s="11">
        <f t="shared" si="345"/>
        <v>0</v>
      </c>
      <c r="BC161" s="11">
        <f t="shared" si="345"/>
        <v>0</v>
      </c>
      <c r="BD161" s="11">
        <f t="shared" si="345"/>
        <v>0</v>
      </c>
      <c r="BE161" s="11">
        <f t="shared" si="345"/>
        <v>0</v>
      </c>
      <c r="BF161" s="11">
        <f t="shared" si="345"/>
        <v>0</v>
      </c>
      <c r="BG161" s="11">
        <f t="shared" si="345"/>
        <v>0</v>
      </c>
      <c r="BH161" s="11">
        <f t="shared" si="345"/>
        <v>0</v>
      </c>
      <c r="BI161" s="11">
        <f t="shared" si="345"/>
        <v>0</v>
      </c>
      <c r="BJ161" s="11">
        <f t="shared" si="345"/>
        <v>0</v>
      </c>
      <c r="BK161" s="11">
        <f t="shared" si="345"/>
        <v>0</v>
      </c>
      <c r="BL161" s="11">
        <f t="shared" si="345"/>
        <v>0</v>
      </c>
      <c r="BM161" s="11">
        <f t="shared" si="345"/>
        <v>0</v>
      </c>
      <c r="BN161" s="11">
        <f t="shared" si="345"/>
        <v>0</v>
      </c>
      <c r="BO161" s="11">
        <f t="shared" si="345"/>
        <v>0</v>
      </c>
      <c r="BP161" s="11">
        <f t="shared" si="345"/>
        <v>0</v>
      </c>
      <c r="BQ161" s="11">
        <f t="shared" si="345"/>
        <v>0</v>
      </c>
      <c r="BR161" s="11">
        <v>0</v>
      </c>
      <c r="BS161" s="11">
        <v>0</v>
      </c>
      <c r="BT161" s="11" t="e">
        <f>IF(#REF!=0,"-",#REF!/#REF!*100)</f>
        <v>#REF!</v>
      </c>
    </row>
    <row r="162" spans="1:72" ht="15.75" thickBot="1" x14ac:dyDescent="0.3">
      <c r="A162" s="13" t="s">
        <v>0</v>
      </c>
      <c r="B162" s="13" t="s">
        <v>0</v>
      </c>
      <c r="C162" s="13" t="s">
        <v>0</v>
      </c>
      <c r="D162" s="98" t="s">
        <v>0</v>
      </c>
      <c r="E162" s="98" t="s">
        <v>0</v>
      </c>
      <c r="F162" s="98" t="s">
        <v>0</v>
      </c>
      <c r="G162" s="13" t="s">
        <v>0</v>
      </c>
      <c r="H162" s="2" t="s">
        <v>53</v>
      </c>
      <c r="I162" s="13" t="s">
        <v>0</v>
      </c>
      <c r="J162" s="13"/>
      <c r="K162" s="13"/>
      <c r="L162" s="13"/>
      <c r="M162" s="13"/>
      <c r="N162" s="13"/>
      <c r="O162" s="13" t="e">
        <f t="shared" si="331"/>
        <v>#VALUE!</v>
      </c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>
        <v>0</v>
      </c>
      <c r="AC162" s="13" t="e">
        <v>#VALUE!</v>
      </c>
      <c r="AD162" s="13" t="s">
        <v>0</v>
      </c>
      <c r="AE162" s="13"/>
      <c r="AF162" s="13"/>
      <c r="AG162" s="13"/>
      <c r="AH162" s="13"/>
      <c r="AI162" s="13"/>
      <c r="AJ162" s="13" t="e">
        <f t="shared" si="332"/>
        <v>#VALUE!</v>
      </c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>
        <v>0</v>
      </c>
      <c r="AX162" s="13" t="e">
        <v>#VALUE!</v>
      </c>
      <c r="AY162" s="13" t="s">
        <v>0</v>
      </c>
      <c r="AZ162" s="13"/>
      <c r="BA162" s="13"/>
      <c r="BB162" s="13"/>
      <c r="BC162" s="13"/>
      <c r="BD162" s="13"/>
      <c r="BE162" s="13" t="e">
        <f t="shared" si="333"/>
        <v>#VALUE!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>
        <v>0</v>
      </c>
      <c r="BS162" s="13" t="e">
        <v>#VALUE!</v>
      </c>
      <c r="BT162" s="12"/>
    </row>
    <row r="163" spans="1:72" ht="69.75" customHeight="1" thickBot="1" x14ac:dyDescent="0.3">
      <c r="A163" s="132" t="s">
        <v>0</v>
      </c>
      <c r="B163" s="132" t="s">
        <v>0</v>
      </c>
      <c r="C163" s="132" t="s">
        <v>0</v>
      </c>
      <c r="D163" s="135" t="s">
        <v>0</v>
      </c>
      <c r="E163" s="135" t="s">
        <v>0</v>
      </c>
      <c r="F163" s="135" t="s">
        <v>0</v>
      </c>
      <c r="G163" s="138" t="s">
        <v>0</v>
      </c>
      <c r="H163" s="5" t="s">
        <v>54</v>
      </c>
      <c r="I163" s="89" t="s">
        <v>9</v>
      </c>
      <c r="J163" s="89" t="s">
        <v>1606</v>
      </c>
      <c r="K163" s="89" t="s">
        <v>1534</v>
      </c>
      <c r="L163" s="89" t="s">
        <v>1592</v>
      </c>
      <c r="M163" s="89" t="s">
        <v>1593</v>
      </c>
      <c r="N163" s="89" t="s">
        <v>1594</v>
      </c>
      <c r="O163" s="89" t="s">
        <v>1610</v>
      </c>
      <c r="P163" s="89" t="s">
        <v>1607</v>
      </c>
      <c r="Q163" s="89" t="s">
        <v>1595</v>
      </c>
      <c r="R163" s="89" t="s">
        <v>1596</v>
      </c>
      <c r="S163" s="89" t="s">
        <v>1597</v>
      </c>
      <c r="T163" s="89" t="s">
        <v>1598</v>
      </c>
      <c r="U163" s="89" t="s">
        <v>1599</v>
      </c>
      <c r="V163" s="89" t="s">
        <v>1600</v>
      </c>
      <c r="W163" s="89" t="s">
        <v>1608</v>
      </c>
      <c r="X163" s="89" t="s">
        <v>1609</v>
      </c>
      <c r="Y163" s="89" t="s">
        <v>1601</v>
      </c>
      <c r="Z163" s="89" t="s">
        <v>1602</v>
      </c>
      <c r="AA163" s="89" t="s">
        <v>1603</v>
      </c>
      <c r="AB163" s="89" t="s">
        <v>1604</v>
      </c>
      <c r="AC163" s="89" t="s">
        <v>1605</v>
      </c>
      <c r="AD163" s="90" t="s">
        <v>10</v>
      </c>
      <c r="AE163" s="90" t="s">
        <v>1606</v>
      </c>
      <c r="AF163" s="90" t="s">
        <v>1534</v>
      </c>
      <c r="AG163" s="90" t="s">
        <v>1592</v>
      </c>
      <c r="AH163" s="90" t="s">
        <v>1593</v>
      </c>
      <c r="AI163" s="90" t="s">
        <v>1594</v>
      </c>
      <c r="AJ163" s="90" t="s">
        <v>1611</v>
      </c>
      <c r="AK163" s="90" t="s">
        <v>1607</v>
      </c>
      <c r="AL163" s="90" t="s">
        <v>1595</v>
      </c>
      <c r="AM163" s="90" t="s">
        <v>1596</v>
      </c>
      <c r="AN163" s="90" t="s">
        <v>1597</v>
      </c>
      <c r="AO163" s="90" t="s">
        <v>1598</v>
      </c>
      <c r="AP163" s="90" t="s">
        <v>1599</v>
      </c>
      <c r="AQ163" s="90" t="s">
        <v>1600</v>
      </c>
      <c r="AR163" s="90" t="s">
        <v>1608</v>
      </c>
      <c r="AS163" s="90" t="s">
        <v>1609</v>
      </c>
      <c r="AT163" s="90" t="s">
        <v>1601</v>
      </c>
      <c r="AU163" s="90" t="s">
        <v>1602</v>
      </c>
      <c r="AV163" s="90" t="s">
        <v>1603</v>
      </c>
      <c r="AW163" s="90" t="s">
        <v>1604</v>
      </c>
      <c r="AX163" s="90" t="s">
        <v>1605</v>
      </c>
      <c r="AY163" s="91" t="s">
        <v>11</v>
      </c>
      <c r="AZ163" s="91" t="s">
        <v>1606</v>
      </c>
      <c r="BA163" s="91" t="s">
        <v>1534</v>
      </c>
      <c r="BB163" s="91" t="s">
        <v>1592</v>
      </c>
      <c r="BC163" s="91" t="s">
        <v>1593</v>
      </c>
      <c r="BD163" s="91" t="s">
        <v>1594</v>
      </c>
      <c r="BE163" s="91" t="s">
        <v>1612</v>
      </c>
      <c r="BF163" s="91" t="s">
        <v>1607</v>
      </c>
      <c r="BG163" s="91" t="s">
        <v>1595</v>
      </c>
      <c r="BH163" s="91" t="s">
        <v>1596</v>
      </c>
      <c r="BI163" s="91" t="s">
        <v>1597</v>
      </c>
      <c r="BJ163" s="91" t="s">
        <v>1598</v>
      </c>
      <c r="BK163" s="91" t="s">
        <v>1599</v>
      </c>
      <c r="BL163" s="91" t="s">
        <v>1600</v>
      </c>
      <c r="BM163" s="91" t="s">
        <v>1608</v>
      </c>
      <c r="BN163" s="91" t="s">
        <v>1609</v>
      </c>
      <c r="BO163" s="91" t="s">
        <v>1601</v>
      </c>
      <c r="BP163" s="91" t="s">
        <v>1602</v>
      </c>
      <c r="BQ163" s="91" t="s">
        <v>1603</v>
      </c>
      <c r="BR163" s="91" t="s">
        <v>1604</v>
      </c>
      <c r="BS163" s="91" t="s">
        <v>1605</v>
      </c>
      <c r="BT163" s="5" t="s">
        <v>1671</v>
      </c>
    </row>
    <row r="164" spans="1:72" x14ac:dyDescent="0.25">
      <c r="A164" s="133"/>
      <c r="B164" s="133"/>
      <c r="C164" s="133"/>
      <c r="D164" s="136"/>
      <c r="E164" s="136"/>
      <c r="F164" s="136"/>
      <c r="G164" s="139"/>
      <c r="H164" s="15" t="s">
        <v>0</v>
      </c>
      <c r="I164" s="9">
        <v>1</v>
      </c>
      <c r="J164" s="9">
        <v>2</v>
      </c>
      <c r="K164" s="9">
        <v>3</v>
      </c>
      <c r="L164" s="9">
        <v>4</v>
      </c>
      <c r="M164" s="9">
        <v>5</v>
      </c>
      <c r="N164" s="9">
        <v>6</v>
      </c>
      <c r="O164" s="9">
        <v>7</v>
      </c>
      <c r="P164" s="9">
        <v>8</v>
      </c>
      <c r="Q164" s="9">
        <v>9</v>
      </c>
      <c r="R164" s="9">
        <v>10</v>
      </c>
      <c r="S164" s="9">
        <v>11</v>
      </c>
      <c r="T164" s="9">
        <v>12</v>
      </c>
      <c r="U164" s="9">
        <v>13</v>
      </c>
      <c r="V164" s="9">
        <v>14</v>
      </c>
      <c r="W164" s="9">
        <v>15</v>
      </c>
      <c r="X164" s="9">
        <v>16</v>
      </c>
      <c r="Y164" s="9">
        <v>17</v>
      </c>
      <c r="Z164" s="9">
        <v>18</v>
      </c>
      <c r="AA164" s="9">
        <v>19</v>
      </c>
      <c r="AB164" s="9">
        <v>20</v>
      </c>
      <c r="AC164" s="9">
        <v>21</v>
      </c>
      <c r="AD164" s="9">
        <v>1</v>
      </c>
      <c r="AE164" s="9">
        <v>2</v>
      </c>
      <c r="AF164" s="9">
        <v>3</v>
      </c>
      <c r="AG164" s="9">
        <v>4</v>
      </c>
      <c r="AH164" s="9">
        <v>5</v>
      </c>
      <c r="AI164" s="9">
        <v>6</v>
      </c>
      <c r="AJ164" s="9">
        <v>7</v>
      </c>
      <c r="AK164" s="9">
        <v>8</v>
      </c>
      <c r="AL164" s="9">
        <v>9</v>
      </c>
      <c r="AM164" s="9">
        <v>10</v>
      </c>
      <c r="AN164" s="9">
        <v>11</v>
      </c>
      <c r="AO164" s="9">
        <v>12</v>
      </c>
      <c r="AP164" s="9">
        <v>13</v>
      </c>
      <c r="AQ164" s="9">
        <v>14</v>
      </c>
      <c r="AR164" s="9">
        <v>15</v>
      </c>
      <c r="AS164" s="9">
        <v>16</v>
      </c>
      <c r="AT164" s="9">
        <v>17</v>
      </c>
      <c r="AU164" s="9">
        <v>18</v>
      </c>
      <c r="AV164" s="9">
        <v>19</v>
      </c>
      <c r="AW164" s="9">
        <v>20</v>
      </c>
      <c r="AX164" s="9">
        <v>21</v>
      </c>
      <c r="AY164" s="9">
        <v>1</v>
      </c>
      <c r="AZ164" s="9">
        <v>2</v>
      </c>
      <c r="BA164" s="9">
        <v>3</v>
      </c>
      <c r="BB164" s="9">
        <v>4</v>
      </c>
      <c r="BC164" s="9">
        <v>5</v>
      </c>
      <c r="BD164" s="9">
        <v>6</v>
      </c>
      <c r="BE164" s="9">
        <v>7</v>
      </c>
      <c r="BF164" s="9">
        <v>8</v>
      </c>
      <c r="BG164" s="9">
        <v>9</v>
      </c>
      <c r="BH164" s="9">
        <v>10</v>
      </c>
      <c r="BI164" s="9">
        <v>11</v>
      </c>
      <c r="BJ164" s="9">
        <v>12</v>
      </c>
      <c r="BK164" s="9">
        <v>13</v>
      </c>
      <c r="BL164" s="9">
        <v>14</v>
      </c>
      <c r="BM164" s="9">
        <v>15</v>
      </c>
      <c r="BN164" s="9">
        <v>16</v>
      </c>
      <c r="BO164" s="9">
        <v>17</v>
      </c>
      <c r="BP164" s="9">
        <v>18</v>
      </c>
      <c r="BQ164" s="9">
        <v>19</v>
      </c>
      <c r="BR164" s="9">
        <v>20</v>
      </c>
      <c r="BS164" s="9">
        <v>21</v>
      </c>
      <c r="BT164" s="9">
        <v>9</v>
      </c>
    </row>
    <row r="165" spans="1:72" x14ac:dyDescent="0.25">
      <c r="A165" s="133"/>
      <c r="B165" s="133"/>
      <c r="C165" s="133"/>
      <c r="D165" s="136"/>
      <c r="E165" s="136"/>
      <c r="F165" s="136"/>
      <c r="G165" s="139"/>
      <c r="H165" s="16" t="s">
        <v>137</v>
      </c>
      <c r="I165" s="17">
        <f t="shared" ref="I165:AA165" si="346">SUM(I161)</f>
        <v>30000</v>
      </c>
      <c r="J165" s="17">
        <f t="shared" si="346"/>
        <v>0</v>
      </c>
      <c r="K165" s="17">
        <f t="shared" si="346"/>
        <v>0</v>
      </c>
      <c r="L165" s="17">
        <f t="shared" si="346"/>
        <v>0</v>
      </c>
      <c r="M165" s="17">
        <f t="shared" si="346"/>
        <v>0</v>
      </c>
      <c r="N165" s="17">
        <f t="shared" si="346"/>
        <v>0</v>
      </c>
      <c r="O165" s="17">
        <f t="shared" ref="O165" si="347">SUM(O161)</f>
        <v>30000</v>
      </c>
      <c r="P165" s="17">
        <f t="shared" si="346"/>
        <v>0</v>
      </c>
      <c r="Q165" s="17">
        <f t="shared" si="346"/>
        <v>1055</v>
      </c>
      <c r="R165" s="17">
        <f t="shared" si="346"/>
        <v>720</v>
      </c>
      <c r="S165" s="17">
        <f t="shared" si="346"/>
        <v>0</v>
      </c>
      <c r="T165" s="17">
        <f t="shared" si="346"/>
        <v>0</v>
      </c>
      <c r="U165" s="17">
        <f t="shared" si="346"/>
        <v>0</v>
      </c>
      <c r="V165" s="17">
        <f t="shared" si="346"/>
        <v>0</v>
      </c>
      <c r="W165" s="17">
        <f t="shared" si="346"/>
        <v>0</v>
      </c>
      <c r="X165" s="17">
        <f t="shared" si="346"/>
        <v>0</v>
      </c>
      <c r="Y165" s="17">
        <f t="shared" si="346"/>
        <v>0</v>
      </c>
      <c r="Z165" s="17">
        <f t="shared" si="346"/>
        <v>0</v>
      </c>
      <c r="AA165" s="17">
        <f t="shared" si="346"/>
        <v>0</v>
      </c>
      <c r="AB165" s="17">
        <v>1775</v>
      </c>
      <c r="AC165" s="17">
        <v>28225</v>
      </c>
      <c r="AD165" s="17">
        <f t="shared" ref="AD165:AV165" si="348">SUM(AD161)</f>
        <v>0</v>
      </c>
      <c r="AE165" s="17">
        <f t="shared" si="348"/>
        <v>454</v>
      </c>
      <c r="AF165" s="17">
        <f t="shared" si="348"/>
        <v>0</v>
      </c>
      <c r="AG165" s="17">
        <f t="shared" si="348"/>
        <v>0</v>
      </c>
      <c r="AH165" s="17">
        <f t="shared" si="348"/>
        <v>0</v>
      </c>
      <c r="AI165" s="17">
        <f t="shared" si="348"/>
        <v>0</v>
      </c>
      <c r="AJ165" s="17">
        <f t="shared" ref="AJ165" si="349">SUM(AJ161)</f>
        <v>454</v>
      </c>
      <c r="AK165" s="17">
        <f t="shared" si="348"/>
        <v>0</v>
      </c>
      <c r="AL165" s="17">
        <f t="shared" si="348"/>
        <v>0</v>
      </c>
      <c r="AM165" s="17">
        <f t="shared" si="348"/>
        <v>454</v>
      </c>
      <c r="AN165" s="17">
        <f t="shared" si="348"/>
        <v>0</v>
      </c>
      <c r="AO165" s="17">
        <f t="shared" si="348"/>
        <v>0</v>
      </c>
      <c r="AP165" s="17">
        <f t="shared" si="348"/>
        <v>0</v>
      </c>
      <c r="AQ165" s="17">
        <f t="shared" si="348"/>
        <v>0</v>
      </c>
      <c r="AR165" s="17">
        <f t="shared" si="348"/>
        <v>0</v>
      </c>
      <c r="AS165" s="17">
        <f t="shared" si="348"/>
        <v>0</v>
      </c>
      <c r="AT165" s="17">
        <f t="shared" si="348"/>
        <v>0</v>
      </c>
      <c r="AU165" s="17">
        <f t="shared" si="348"/>
        <v>0</v>
      </c>
      <c r="AV165" s="17">
        <f t="shared" si="348"/>
        <v>0</v>
      </c>
      <c r="AW165" s="17">
        <v>454</v>
      </c>
      <c r="AX165" s="17">
        <v>0</v>
      </c>
      <c r="AY165" s="17">
        <f t="shared" ref="AY165:BQ165" si="350">SUM(AY161)</f>
        <v>0</v>
      </c>
      <c r="AZ165" s="17">
        <f t="shared" si="350"/>
        <v>0</v>
      </c>
      <c r="BA165" s="17">
        <f t="shared" si="350"/>
        <v>0</v>
      </c>
      <c r="BB165" s="17">
        <f t="shared" si="350"/>
        <v>0</v>
      </c>
      <c r="BC165" s="17">
        <f t="shared" si="350"/>
        <v>0</v>
      </c>
      <c r="BD165" s="17">
        <f t="shared" si="350"/>
        <v>0</v>
      </c>
      <c r="BE165" s="17">
        <f t="shared" ref="BE165" si="351">SUM(BE161)</f>
        <v>0</v>
      </c>
      <c r="BF165" s="17">
        <f t="shared" si="350"/>
        <v>0</v>
      </c>
      <c r="BG165" s="17">
        <f t="shared" si="350"/>
        <v>0</v>
      </c>
      <c r="BH165" s="17">
        <f t="shared" si="350"/>
        <v>0</v>
      </c>
      <c r="BI165" s="17">
        <f t="shared" si="350"/>
        <v>0</v>
      </c>
      <c r="BJ165" s="17">
        <f t="shared" si="350"/>
        <v>0</v>
      </c>
      <c r="BK165" s="17">
        <f t="shared" si="350"/>
        <v>0</v>
      </c>
      <c r="BL165" s="17">
        <f t="shared" si="350"/>
        <v>0</v>
      </c>
      <c r="BM165" s="17">
        <f t="shared" si="350"/>
        <v>0</v>
      </c>
      <c r="BN165" s="17">
        <f t="shared" si="350"/>
        <v>0</v>
      </c>
      <c r="BO165" s="17">
        <f t="shared" si="350"/>
        <v>0</v>
      </c>
      <c r="BP165" s="17">
        <f t="shared" si="350"/>
        <v>0</v>
      </c>
      <c r="BQ165" s="17">
        <f t="shared" si="350"/>
        <v>0</v>
      </c>
      <c r="BR165" s="17">
        <v>0</v>
      </c>
      <c r="BS165" s="17">
        <v>0</v>
      </c>
      <c r="BT165" s="17" t="e">
        <f>IF(#REF!=0,"-",#REF!/#REF!*100)</f>
        <v>#REF!</v>
      </c>
    </row>
    <row r="166" spans="1:72" x14ac:dyDescent="0.25">
      <c r="A166" s="133"/>
      <c r="B166" s="133"/>
      <c r="C166" s="133"/>
      <c r="D166" s="136"/>
      <c r="E166" s="136"/>
      <c r="F166" s="136"/>
      <c r="G166" s="139"/>
      <c r="H166" s="18" t="s">
        <v>55</v>
      </c>
      <c r="I166" s="17">
        <f t="shared" ref="I166:AA166" si="352">SUM(I165)</f>
        <v>30000</v>
      </c>
      <c r="J166" s="17">
        <f t="shared" si="352"/>
        <v>0</v>
      </c>
      <c r="K166" s="17">
        <f t="shared" si="352"/>
        <v>0</v>
      </c>
      <c r="L166" s="17">
        <f t="shared" si="352"/>
        <v>0</v>
      </c>
      <c r="M166" s="17">
        <f t="shared" si="352"/>
        <v>0</v>
      </c>
      <c r="N166" s="17">
        <f t="shared" si="352"/>
        <v>0</v>
      </c>
      <c r="O166" s="17">
        <f t="shared" ref="O166" si="353">SUM(O165)</f>
        <v>30000</v>
      </c>
      <c r="P166" s="17">
        <f t="shared" si="352"/>
        <v>0</v>
      </c>
      <c r="Q166" s="17">
        <f t="shared" si="352"/>
        <v>1055</v>
      </c>
      <c r="R166" s="17">
        <f t="shared" si="352"/>
        <v>720</v>
      </c>
      <c r="S166" s="17">
        <f t="shared" si="352"/>
        <v>0</v>
      </c>
      <c r="T166" s="17">
        <f t="shared" si="352"/>
        <v>0</v>
      </c>
      <c r="U166" s="17">
        <f t="shared" si="352"/>
        <v>0</v>
      </c>
      <c r="V166" s="17">
        <f t="shared" si="352"/>
        <v>0</v>
      </c>
      <c r="W166" s="17">
        <f t="shared" si="352"/>
        <v>0</v>
      </c>
      <c r="X166" s="17">
        <f t="shared" si="352"/>
        <v>0</v>
      </c>
      <c r="Y166" s="17">
        <f t="shared" si="352"/>
        <v>0</v>
      </c>
      <c r="Z166" s="17">
        <f t="shared" si="352"/>
        <v>0</v>
      </c>
      <c r="AA166" s="17">
        <f t="shared" si="352"/>
        <v>0</v>
      </c>
      <c r="AB166" s="17">
        <v>1775</v>
      </c>
      <c r="AC166" s="17">
        <v>28225</v>
      </c>
      <c r="AD166" s="17">
        <f t="shared" ref="AD166:AV166" si="354">SUM(AD165)</f>
        <v>0</v>
      </c>
      <c r="AE166" s="17">
        <f t="shared" si="354"/>
        <v>454</v>
      </c>
      <c r="AF166" s="17">
        <f t="shared" si="354"/>
        <v>0</v>
      </c>
      <c r="AG166" s="17">
        <f t="shared" si="354"/>
        <v>0</v>
      </c>
      <c r="AH166" s="17">
        <f t="shared" si="354"/>
        <v>0</v>
      </c>
      <c r="AI166" s="17">
        <f t="shared" si="354"/>
        <v>0</v>
      </c>
      <c r="AJ166" s="17">
        <f t="shared" ref="AJ166" si="355">SUM(AJ165)</f>
        <v>454</v>
      </c>
      <c r="AK166" s="17">
        <f t="shared" si="354"/>
        <v>0</v>
      </c>
      <c r="AL166" s="17">
        <f t="shared" si="354"/>
        <v>0</v>
      </c>
      <c r="AM166" s="17">
        <f t="shared" si="354"/>
        <v>454</v>
      </c>
      <c r="AN166" s="17">
        <f t="shared" si="354"/>
        <v>0</v>
      </c>
      <c r="AO166" s="17">
        <f t="shared" si="354"/>
        <v>0</v>
      </c>
      <c r="AP166" s="17">
        <f t="shared" si="354"/>
        <v>0</v>
      </c>
      <c r="AQ166" s="17">
        <f t="shared" si="354"/>
        <v>0</v>
      </c>
      <c r="AR166" s="17">
        <f t="shared" si="354"/>
        <v>0</v>
      </c>
      <c r="AS166" s="17">
        <f t="shared" si="354"/>
        <v>0</v>
      </c>
      <c r="AT166" s="17">
        <f t="shared" si="354"/>
        <v>0</v>
      </c>
      <c r="AU166" s="17">
        <f t="shared" si="354"/>
        <v>0</v>
      </c>
      <c r="AV166" s="17">
        <f t="shared" si="354"/>
        <v>0</v>
      </c>
      <c r="AW166" s="17">
        <v>454</v>
      </c>
      <c r="AX166" s="17">
        <v>0</v>
      </c>
      <c r="AY166" s="17">
        <f t="shared" ref="AY166:BQ166" si="356">SUM(AY165)</f>
        <v>0</v>
      </c>
      <c r="AZ166" s="17">
        <f t="shared" si="356"/>
        <v>0</v>
      </c>
      <c r="BA166" s="17">
        <f t="shared" si="356"/>
        <v>0</v>
      </c>
      <c r="BB166" s="17">
        <f t="shared" si="356"/>
        <v>0</v>
      </c>
      <c r="BC166" s="17">
        <f t="shared" si="356"/>
        <v>0</v>
      </c>
      <c r="BD166" s="17">
        <f t="shared" si="356"/>
        <v>0</v>
      </c>
      <c r="BE166" s="17">
        <f t="shared" ref="BE166" si="357">SUM(BE165)</f>
        <v>0</v>
      </c>
      <c r="BF166" s="17">
        <f t="shared" si="356"/>
        <v>0</v>
      </c>
      <c r="BG166" s="17">
        <f t="shared" si="356"/>
        <v>0</v>
      </c>
      <c r="BH166" s="17">
        <f t="shared" si="356"/>
        <v>0</v>
      </c>
      <c r="BI166" s="17">
        <f t="shared" si="356"/>
        <v>0</v>
      </c>
      <c r="BJ166" s="17">
        <f t="shared" si="356"/>
        <v>0</v>
      </c>
      <c r="BK166" s="17">
        <f t="shared" si="356"/>
        <v>0</v>
      </c>
      <c r="BL166" s="17">
        <f t="shared" si="356"/>
        <v>0</v>
      </c>
      <c r="BM166" s="17">
        <f t="shared" si="356"/>
        <v>0</v>
      </c>
      <c r="BN166" s="17">
        <f t="shared" si="356"/>
        <v>0</v>
      </c>
      <c r="BO166" s="17">
        <f t="shared" si="356"/>
        <v>0</v>
      </c>
      <c r="BP166" s="17">
        <f t="shared" si="356"/>
        <v>0</v>
      </c>
      <c r="BQ166" s="17">
        <f t="shared" si="356"/>
        <v>0</v>
      </c>
      <c r="BR166" s="17">
        <v>0</v>
      </c>
      <c r="BS166" s="17">
        <v>0</v>
      </c>
      <c r="BT166" s="17" t="e">
        <f>IF(#REF!=0,"-",#REF!/#REF!*100)</f>
        <v>#REF!</v>
      </c>
    </row>
    <row r="167" spans="1:72" x14ac:dyDescent="0.25">
      <c r="A167" s="134"/>
      <c r="B167" s="134"/>
      <c r="C167" s="134"/>
      <c r="D167" s="137"/>
      <c r="E167" s="137"/>
      <c r="F167" s="137"/>
      <c r="G167" s="140"/>
      <c r="O167">
        <f t="shared" si="331"/>
        <v>0</v>
      </c>
      <c r="AB167">
        <v>0</v>
      </c>
      <c r="AC167">
        <v>0</v>
      </c>
      <c r="AJ167">
        <f t="shared" si="332"/>
        <v>0</v>
      </c>
      <c r="AW167">
        <v>0</v>
      </c>
      <c r="AX167">
        <v>0</v>
      </c>
      <c r="BE167">
        <f t="shared" si="333"/>
        <v>0</v>
      </c>
      <c r="BR167">
        <v>0</v>
      </c>
      <c r="BS167">
        <v>0</v>
      </c>
      <c r="BT167" t="e">
        <f>IF(#REF!=0,"-",#REF!/#REF!*100)</f>
        <v>#REF!</v>
      </c>
    </row>
    <row r="168" spans="1:72" ht="15.75" thickBot="1" x14ac:dyDescent="0.3">
      <c r="A168" s="13" t="s">
        <v>0</v>
      </c>
      <c r="B168" s="13" t="s">
        <v>0</v>
      </c>
      <c r="C168" s="13" t="s">
        <v>0</v>
      </c>
      <c r="D168" s="98" t="s">
        <v>0</v>
      </c>
      <c r="E168" s="98" t="s">
        <v>0</v>
      </c>
      <c r="F168" s="98" t="s">
        <v>0</v>
      </c>
      <c r="G168" s="13" t="s">
        <v>0</v>
      </c>
      <c r="H168" s="19" t="s">
        <v>0</v>
      </c>
      <c r="I168" s="19" t="s">
        <v>0</v>
      </c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>
        <v>0</v>
      </c>
      <c r="AC168" s="19">
        <v>0</v>
      </c>
      <c r="AD168" s="19" t="s">
        <v>0</v>
      </c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>
        <v>0</v>
      </c>
      <c r="AX168" s="19">
        <v>0</v>
      </c>
      <c r="AY168" s="19" t="s">
        <v>0</v>
      </c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>
        <v>0</v>
      </c>
      <c r="BS168" s="19">
        <v>0</v>
      </c>
      <c r="BT168" s="19"/>
    </row>
    <row r="169" spans="1:72" ht="69.75" customHeight="1" thickBot="1" x14ac:dyDescent="0.3">
      <c r="A169" s="5" t="s">
        <v>2</v>
      </c>
      <c r="B169" s="5" t="s">
        <v>3</v>
      </c>
      <c r="C169" s="5" t="s">
        <v>4</v>
      </c>
      <c r="D169" s="103" t="s">
        <v>0</v>
      </c>
      <c r="E169" s="112" t="s">
        <v>5</v>
      </c>
      <c r="F169" s="112" t="s">
        <v>6</v>
      </c>
      <c r="G169" s="5" t="s">
        <v>7</v>
      </c>
      <c r="H169" s="5" t="s">
        <v>8</v>
      </c>
      <c r="I169" s="89" t="s">
        <v>9</v>
      </c>
      <c r="J169" s="89" t="s">
        <v>1606</v>
      </c>
      <c r="K169" s="89" t="s">
        <v>1534</v>
      </c>
      <c r="L169" s="89" t="s">
        <v>1592</v>
      </c>
      <c r="M169" s="89" t="s">
        <v>1593</v>
      </c>
      <c r="N169" s="89" t="s">
        <v>1594</v>
      </c>
      <c r="O169" s="89" t="s">
        <v>1610</v>
      </c>
      <c r="P169" s="89" t="s">
        <v>1607</v>
      </c>
      <c r="Q169" s="89" t="s">
        <v>1595</v>
      </c>
      <c r="R169" s="89" t="s">
        <v>1596</v>
      </c>
      <c r="S169" s="89" t="s">
        <v>1597</v>
      </c>
      <c r="T169" s="89" t="s">
        <v>1598</v>
      </c>
      <c r="U169" s="89" t="s">
        <v>1599</v>
      </c>
      <c r="V169" s="89" t="s">
        <v>1600</v>
      </c>
      <c r="W169" s="89" t="s">
        <v>1608</v>
      </c>
      <c r="X169" s="89" t="s">
        <v>1609</v>
      </c>
      <c r="Y169" s="89" t="s">
        <v>1601</v>
      </c>
      <c r="Z169" s="89" t="s">
        <v>1602</v>
      </c>
      <c r="AA169" s="89" t="s">
        <v>1603</v>
      </c>
      <c r="AB169" s="89" t="s">
        <v>1604</v>
      </c>
      <c r="AC169" s="89" t="s">
        <v>1605</v>
      </c>
      <c r="AD169" s="90" t="s">
        <v>10</v>
      </c>
      <c r="AE169" s="90" t="s">
        <v>1606</v>
      </c>
      <c r="AF169" s="90" t="s">
        <v>1534</v>
      </c>
      <c r="AG169" s="90" t="s">
        <v>1592</v>
      </c>
      <c r="AH169" s="90" t="s">
        <v>1593</v>
      </c>
      <c r="AI169" s="90" t="s">
        <v>1594</v>
      </c>
      <c r="AJ169" s="90" t="s">
        <v>1611</v>
      </c>
      <c r="AK169" s="90" t="s">
        <v>1607</v>
      </c>
      <c r="AL169" s="90" t="s">
        <v>1595</v>
      </c>
      <c r="AM169" s="90" t="s">
        <v>1596</v>
      </c>
      <c r="AN169" s="90" t="s">
        <v>1597</v>
      </c>
      <c r="AO169" s="90" t="s">
        <v>1598</v>
      </c>
      <c r="AP169" s="90" t="s">
        <v>1599</v>
      </c>
      <c r="AQ169" s="90" t="s">
        <v>1600</v>
      </c>
      <c r="AR169" s="90" t="s">
        <v>1608</v>
      </c>
      <c r="AS169" s="90" t="s">
        <v>1609</v>
      </c>
      <c r="AT169" s="90" t="s">
        <v>1601</v>
      </c>
      <c r="AU169" s="90" t="s">
        <v>1602</v>
      </c>
      <c r="AV169" s="90" t="s">
        <v>1603</v>
      </c>
      <c r="AW169" s="90" t="s">
        <v>1604</v>
      </c>
      <c r="AX169" s="90" t="s">
        <v>1605</v>
      </c>
      <c r="AY169" s="91" t="s">
        <v>11</v>
      </c>
      <c r="AZ169" s="91" t="s">
        <v>1606</v>
      </c>
      <c r="BA169" s="91" t="s">
        <v>1534</v>
      </c>
      <c r="BB169" s="91" t="s">
        <v>1592</v>
      </c>
      <c r="BC169" s="91" t="s">
        <v>1593</v>
      </c>
      <c r="BD169" s="91" t="s">
        <v>1594</v>
      </c>
      <c r="BE169" s="91" t="s">
        <v>1612</v>
      </c>
      <c r="BF169" s="91" t="s">
        <v>1607</v>
      </c>
      <c r="BG169" s="91" t="s">
        <v>1595</v>
      </c>
      <c r="BH169" s="91" t="s">
        <v>1596</v>
      </c>
      <c r="BI169" s="91" t="s">
        <v>1597</v>
      </c>
      <c r="BJ169" s="91" t="s">
        <v>1598</v>
      </c>
      <c r="BK169" s="91" t="s">
        <v>1599</v>
      </c>
      <c r="BL169" s="91" t="s">
        <v>1600</v>
      </c>
      <c r="BM169" s="91" t="s">
        <v>1608</v>
      </c>
      <c r="BN169" s="91" t="s">
        <v>1609</v>
      </c>
      <c r="BO169" s="91" t="s">
        <v>1601</v>
      </c>
      <c r="BP169" s="91" t="s">
        <v>1602</v>
      </c>
      <c r="BQ169" s="91" t="s">
        <v>1603</v>
      </c>
      <c r="BR169" s="91" t="s">
        <v>1604</v>
      </c>
      <c r="BS169" s="91" t="s">
        <v>1605</v>
      </c>
      <c r="BT169" s="5" t="s">
        <v>1671</v>
      </c>
    </row>
    <row r="170" spans="1:72" x14ac:dyDescent="0.25">
      <c r="A170" s="6" t="s">
        <v>0</v>
      </c>
      <c r="B170" s="6" t="s">
        <v>0</v>
      </c>
      <c r="C170" s="6" t="s">
        <v>0</v>
      </c>
      <c r="D170" s="104" t="s">
        <v>0</v>
      </c>
      <c r="E170" s="104" t="s">
        <v>0</v>
      </c>
      <c r="F170" s="121" t="s">
        <v>0</v>
      </c>
      <c r="G170" s="7" t="s">
        <v>0</v>
      </c>
      <c r="H170" s="8" t="s">
        <v>0</v>
      </c>
      <c r="I170" s="9">
        <v>1</v>
      </c>
      <c r="J170" s="9">
        <v>2</v>
      </c>
      <c r="K170" s="9">
        <v>3</v>
      </c>
      <c r="L170" s="9">
        <v>4</v>
      </c>
      <c r="M170" s="9">
        <v>5</v>
      </c>
      <c r="N170" s="9">
        <v>6</v>
      </c>
      <c r="O170" s="9">
        <v>7</v>
      </c>
      <c r="P170" s="9">
        <v>8</v>
      </c>
      <c r="Q170" s="9">
        <v>9</v>
      </c>
      <c r="R170" s="9">
        <v>10</v>
      </c>
      <c r="S170" s="9">
        <v>11</v>
      </c>
      <c r="T170" s="9">
        <v>12</v>
      </c>
      <c r="U170" s="9">
        <v>13</v>
      </c>
      <c r="V170" s="9">
        <v>14</v>
      </c>
      <c r="W170" s="9">
        <v>15</v>
      </c>
      <c r="X170" s="9">
        <v>16</v>
      </c>
      <c r="Y170" s="9">
        <v>17</v>
      </c>
      <c r="Z170" s="9">
        <v>18</v>
      </c>
      <c r="AA170" s="9">
        <v>19</v>
      </c>
      <c r="AB170" s="9">
        <v>20</v>
      </c>
      <c r="AC170" s="9">
        <v>21</v>
      </c>
      <c r="AD170" s="9">
        <v>1</v>
      </c>
      <c r="AE170" s="9">
        <v>2</v>
      </c>
      <c r="AF170" s="9">
        <v>3</v>
      </c>
      <c r="AG170" s="9">
        <v>4</v>
      </c>
      <c r="AH170" s="9">
        <v>5</v>
      </c>
      <c r="AI170" s="9">
        <v>6</v>
      </c>
      <c r="AJ170" s="9">
        <v>7</v>
      </c>
      <c r="AK170" s="9">
        <v>8</v>
      </c>
      <c r="AL170" s="9">
        <v>9</v>
      </c>
      <c r="AM170" s="9">
        <v>10</v>
      </c>
      <c r="AN170" s="9">
        <v>11</v>
      </c>
      <c r="AO170" s="9">
        <v>12</v>
      </c>
      <c r="AP170" s="9">
        <v>13</v>
      </c>
      <c r="AQ170" s="9">
        <v>14</v>
      </c>
      <c r="AR170" s="9">
        <v>15</v>
      </c>
      <c r="AS170" s="9">
        <v>16</v>
      </c>
      <c r="AT170" s="9">
        <v>17</v>
      </c>
      <c r="AU170" s="9">
        <v>18</v>
      </c>
      <c r="AV170" s="9">
        <v>19</v>
      </c>
      <c r="AW170" s="9">
        <v>20</v>
      </c>
      <c r="AX170" s="9">
        <v>21</v>
      </c>
      <c r="AY170" s="9">
        <v>1</v>
      </c>
      <c r="AZ170" s="9">
        <v>2</v>
      </c>
      <c r="BA170" s="9">
        <v>3</v>
      </c>
      <c r="BB170" s="9">
        <v>4</v>
      </c>
      <c r="BC170" s="9">
        <v>5</v>
      </c>
      <c r="BD170" s="9">
        <v>6</v>
      </c>
      <c r="BE170" s="9">
        <v>7</v>
      </c>
      <c r="BF170" s="9">
        <v>8</v>
      </c>
      <c r="BG170" s="9">
        <v>9</v>
      </c>
      <c r="BH170" s="9">
        <v>10</v>
      </c>
      <c r="BI170" s="9">
        <v>11</v>
      </c>
      <c r="BJ170" s="9">
        <v>12</v>
      </c>
      <c r="BK170" s="9">
        <v>13</v>
      </c>
      <c r="BL170" s="9">
        <v>14</v>
      </c>
      <c r="BM170" s="9">
        <v>15</v>
      </c>
      <c r="BN170" s="9">
        <v>16</v>
      </c>
      <c r="BO170" s="9">
        <v>17</v>
      </c>
      <c r="BP170" s="9">
        <v>18</v>
      </c>
      <c r="BQ170" s="9">
        <v>19</v>
      </c>
      <c r="BR170" s="9">
        <v>20</v>
      </c>
      <c r="BS170" s="9">
        <v>21</v>
      </c>
      <c r="BT170" s="9">
        <v>9</v>
      </c>
    </row>
    <row r="171" spans="1:72" x14ac:dyDescent="0.25">
      <c r="A171" s="1" t="s">
        <v>133</v>
      </c>
      <c r="B171" s="1" t="s">
        <v>58</v>
      </c>
      <c r="C171" s="4" t="s">
        <v>111</v>
      </c>
      <c r="D171" s="102" t="s">
        <v>203</v>
      </c>
      <c r="E171" s="101" t="s">
        <v>0</v>
      </c>
      <c r="F171" s="101" t="s">
        <v>0</v>
      </c>
      <c r="G171" s="2" t="s">
        <v>0</v>
      </c>
      <c r="H171" s="2" t="s">
        <v>204</v>
      </c>
      <c r="I171" s="3" t="s">
        <v>0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>
        <v>0</v>
      </c>
      <c r="AC171" s="3">
        <v>0</v>
      </c>
      <c r="AD171" s="3" t="s">
        <v>0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>
        <v>0</v>
      </c>
      <c r="AX171" s="3">
        <v>0</v>
      </c>
      <c r="AY171" s="3" t="s">
        <v>0</v>
      </c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>
        <v>0</v>
      </c>
      <c r="BS171" s="3">
        <v>0</v>
      </c>
      <c r="BT171" s="3"/>
    </row>
    <row r="172" spans="1:72" ht="33.75" x14ac:dyDescent="0.25">
      <c r="A172" s="1" t="s">
        <v>0</v>
      </c>
      <c r="B172" s="1" t="s">
        <v>0</v>
      </c>
      <c r="C172" s="1" t="s">
        <v>0</v>
      </c>
      <c r="D172" s="101" t="s">
        <v>0</v>
      </c>
      <c r="E172" s="101" t="s">
        <v>0</v>
      </c>
      <c r="F172" s="101" t="s">
        <v>0</v>
      </c>
      <c r="G172" s="2" t="s">
        <v>0</v>
      </c>
      <c r="H172" s="10" t="s">
        <v>13</v>
      </c>
      <c r="I172" s="11">
        <f t="shared" ref="I172:AA172" si="358">SUM(I173,I181,I183)</f>
        <v>14040</v>
      </c>
      <c r="J172" s="11">
        <f t="shared" si="358"/>
        <v>0</v>
      </c>
      <c r="K172" s="11">
        <f t="shared" si="358"/>
        <v>0</v>
      </c>
      <c r="L172" s="11">
        <f t="shared" si="358"/>
        <v>0</v>
      </c>
      <c r="M172" s="11">
        <f t="shared" si="358"/>
        <v>2000</v>
      </c>
      <c r="N172" s="11">
        <f t="shared" si="358"/>
        <v>0</v>
      </c>
      <c r="O172" s="11">
        <f t="shared" ref="O172" si="359">SUM(O173,O181,O183)</f>
        <v>16040</v>
      </c>
      <c r="P172" s="11">
        <f t="shared" si="358"/>
        <v>0</v>
      </c>
      <c r="Q172" s="11">
        <f t="shared" si="358"/>
        <v>7000</v>
      </c>
      <c r="R172" s="11">
        <f t="shared" si="358"/>
        <v>0</v>
      </c>
      <c r="S172" s="11">
        <f t="shared" si="358"/>
        <v>0</v>
      </c>
      <c r="T172" s="11">
        <f t="shared" si="358"/>
        <v>0</v>
      </c>
      <c r="U172" s="11">
        <f t="shared" si="358"/>
        <v>0</v>
      </c>
      <c r="V172" s="11">
        <f t="shared" si="358"/>
        <v>0</v>
      </c>
      <c r="W172" s="11">
        <f t="shared" si="358"/>
        <v>0</v>
      </c>
      <c r="X172" s="11">
        <f t="shared" si="358"/>
        <v>0</v>
      </c>
      <c r="Y172" s="11">
        <f t="shared" si="358"/>
        <v>0</v>
      </c>
      <c r="Z172" s="11">
        <f t="shared" si="358"/>
        <v>0</v>
      </c>
      <c r="AA172" s="11">
        <f t="shared" si="358"/>
        <v>0</v>
      </c>
      <c r="AB172" s="11">
        <v>7000</v>
      </c>
      <c r="AC172" s="11">
        <v>9040</v>
      </c>
      <c r="AD172" s="11">
        <f t="shared" ref="AD172:AV172" si="360">SUM(AD173,AD181,AD183)</f>
        <v>1000</v>
      </c>
      <c r="AE172" s="11">
        <f t="shared" si="360"/>
        <v>0</v>
      </c>
      <c r="AF172" s="11">
        <f t="shared" si="360"/>
        <v>0</v>
      </c>
      <c r="AG172" s="11">
        <f t="shared" si="360"/>
        <v>0</v>
      </c>
      <c r="AH172" s="11">
        <f t="shared" si="360"/>
        <v>0</v>
      </c>
      <c r="AI172" s="11">
        <f t="shared" si="360"/>
        <v>0</v>
      </c>
      <c r="AJ172" s="11">
        <f t="shared" ref="AJ172" si="361">SUM(AJ173,AJ181,AJ183)</f>
        <v>1000</v>
      </c>
      <c r="AK172" s="11">
        <f t="shared" si="360"/>
        <v>0</v>
      </c>
      <c r="AL172" s="11">
        <f t="shared" si="360"/>
        <v>0</v>
      </c>
      <c r="AM172" s="11">
        <f t="shared" si="360"/>
        <v>0</v>
      </c>
      <c r="AN172" s="11">
        <f t="shared" si="360"/>
        <v>0</v>
      </c>
      <c r="AO172" s="11">
        <f t="shared" si="360"/>
        <v>0</v>
      </c>
      <c r="AP172" s="11">
        <f t="shared" si="360"/>
        <v>0</v>
      </c>
      <c r="AQ172" s="11">
        <f t="shared" si="360"/>
        <v>0</v>
      </c>
      <c r="AR172" s="11">
        <f t="shared" si="360"/>
        <v>0</v>
      </c>
      <c r="AS172" s="11">
        <f t="shared" si="360"/>
        <v>0</v>
      </c>
      <c r="AT172" s="11">
        <f t="shared" si="360"/>
        <v>0</v>
      </c>
      <c r="AU172" s="11">
        <f t="shared" si="360"/>
        <v>0</v>
      </c>
      <c r="AV172" s="11">
        <f t="shared" si="360"/>
        <v>0</v>
      </c>
      <c r="AW172" s="11">
        <v>0</v>
      </c>
      <c r="AX172" s="11">
        <v>1000</v>
      </c>
      <c r="AY172" s="11">
        <f t="shared" ref="AY172:BQ172" si="362">SUM(AY173,AY181,AY183)</f>
        <v>1000</v>
      </c>
      <c r="AZ172" s="11">
        <f t="shared" si="362"/>
        <v>1000</v>
      </c>
      <c r="BA172" s="11">
        <f t="shared" si="362"/>
        <v>0</v>
      </c>
      <c r="BB172" s="11">
        <f t="shared" si="362"/>
        <v>0</v>
      </c>
      <c r="BC172" s="11">
        <f t="shared" si="362"/>
        <v>0</v>
      </c>
      <c r="BD172" s="11">
        <f t="shared" si="362"/>
        <v>0</v>
      </c>
      <c r="BE172" s="11">
        <f t="shared" ref="BE172" si="363">SUM(BE173,BE181,BE183)</f>
        <v>2000</v>
      </c>
      <c r="BF172" s="11">
        <f t="shared" si="362"/>
        <v>0</v>
      </c>
      <c r="BG172" s="11">
        <f t="shared" si="362"/>
        <v>0</v>
      </c>
      <c r="BH172" s="11">
        <f t="shared" si="362"/>
        <v>1000</v>
      </c>
      <c r="BI172" s="11">
        <f t="shared" si="362"/>
        <v>0</v>
      </c>
      <c r="BJ172" s="11">
        <f t="shared" si="362"/>
        <v>0</v>
      </c>
      <c r="BK172" s="11">
        <f t="shared" si="362"/>
        <v>0</v>
      </c>
      <c r="BL172" s="11">
        <f t="shared" si="362"/>
        <v>0</v>
      </c>
      <c r="BM172" s="11">
        <f t="shared" si="362"/>
        <v>0</v>
      </c>
      <c r="BN172" s="11">
        <f t="shared" si="362"/>
        <v>0</v>
      </c>
      <c r="BO172" s="11">
        <f t="shared" si="362"/>
        <v>0</v>
      </c>
      <c r="BP172" s="11">
        <f t="shared" si="362"/>
        <v>0</v>
      </c>
      <c r="BQ172" s="11">
        <f t="shared" si="362"/>
        <v>0</v>
      </c>
      <c r="BR172" s="11">
        <v>1000</v>
      </c>
      <c r="BS172" s="11">
        <v>1000</v>
      </c>
      <c r="BT172" s="11" t="e">
        <f>IF(#REF!=0,"-",#REF!/#REF!*100)</f>
        <v>#REF!</v>
      </c>
    </row>
    <row r="173" spans="1:72" x14ac:dyDescent="0.25">
      <c r="A173" s="4" t="s">
        <v>133</v>
      </c>
      <c r="B173" s="4" t="s">
        <v>58</v>
      </c>
      <c r="C173" s="4" t="s">
        <v>111</v>
      </c>
      <c r="D173" s="102" t="s">
        <v>203</v>
      </c>
      <c r="E173" s="101" t="s">
        <v>14</v>
      </c>
      <c r="F173" s="101" t="s">
        <v>0</v>
      </c>
      <c r="G173" s="2" t="s">
        <v>0</v>
      </c>
      <c r="H173" s="2" t="s">
        <v>15</v>
      </c>
      <c r="I173" s="12">
        <f t="shared" ref="I173:AA173" si="364">SUM(I174,I175)</f>
        <v>0</v>
      </c>
      <c r="J173" s="12">
        <f t="shared" si="364"/>
        <v>0</v>
      </c>
      <c r="K173" s="12">
        <f t="shared" si="364"/>
        <v>0</v>
      </c>
      <c r="L173" s="12">
        <f t="shared" si="364"/>
        <v>0</v>
      </c>
      <c r="M173" s="12">
        <f t="shared" si="364"/>
        <v>0</v>
      </c>
      <c r="N173" s="12">
        <f t="shared" si="364"/>
        <v>0</v>
      </c>
      <c r="O173" s="12">
        <f t="shared" ref="O173" si="365">SUM(O174,O175)</f>
        <v>0</v>
      </c>
      <c r="P173" s="12">
        <f t="shared" si="364"/>
        <v>0</v>
      </c>
      <c r="Q173" s="12">
        <f t="shared" si="364"/>
        <v>0</v>
      </c>
      <c r="R173" s="12">
        <f t="shared" si="364"/>
        <v>0</v>
      </c>
      <c r="S173" s="12">
        <f t="shared" si="364"/>
        <v>0</v>
      </c>
      <c r="T173" s="12">
        <f t="shared" si="364"/>
        <v>0</v>
      </c>
      <c r="U173" s="12">
        <f t="shared" si="364"/>
        <v>0</v>
      </c>
      <c r="V173" s="12">
        <f t="shared" si="364"/>
        <v>0</v>
      </c>
      <c r="W173" s="12">
        <f t="shared" si="364"/>
        <v>0</v>
      </c>
      <c r="X173" s="12">
        <f t="shared" si="364"/>
        <v>0</v>
      </c>
      <c r="Y173" s="12">
        <f t="shared" si="364"/>
        <v>0</v>
      </c>
      <c r="Z173" s="12">
        <f t="shared" si="364"/>
        <v>0</v>
      </c>
      <c r="AA173" s="12">
        <f t="shared" si="364"/>
        <v>0</v>
      </c>
      <c r="AB173" s="12">
        <v>0</v>
      </c>
      <c r="AC173" s="12">
        <v>0</v>
      </c>
      <c r="AD173" s="12">
        <f t="shared" ref="AD173:AV173" si="366">SUM(AD174,AD175)</f>
        <v>0</v>
      </c>
      <c r="AE173" s="12">
        <f t="shared" si="366"/>
        <v>0</v>
      </c>
      <c r="AF173" s="12">
        <f t="shared" si="366"/>
        <v>0</v>
      </c>
      <c r="AG173" s="12">
        <f t="shared" si="366"/>
        <v>0</v>
      </c>
      <c r="AH173" s="12">
        <f t="shared" si="366"/>
        <v>0</v>
      </c>
      <c r="AI173" s="12">
        <f t="shared" si="366"/>
        <v>0</v>
      </c>
      <c r="AJ173" s="12">
        <f t="shared" ref="AJ173" si="367">SUM(AJ174,AJ175)</f>
        <v>0</v>
      </c>
      <c r="AK173" s="12">
        <f t="shared" si="366"/>
        <v>0</v>
      </c>
      <c r="AL173" s="12">
        <f t="shared" si="366"/>
        <v>0</v>
      </c>
      <c r="AM173" s="12">
        <f t="shared" si="366"/>
        <v>0</v>
      </c>
      <c r="AN173" s="12">
        <f t="shared" si="366"/>
        <v>0</v>
      </c>
      <c r="AO173" s="12">
        <f t="shared" si="366"/>
        <v>0</v>
      </c>
      <c r="AP173" s="12">
        <f t="shared" si="366"/>
        <v>0</v>
      </c>
      <c r="AQ173" s="12">
        <f t="shared" si="366"/>
        <v>0</v>
      </c>
      <c r="AR173" s="12">
        <f t="shared" si="366"/>
        <v>0</v>
      </c>
      <c r="AS173" s="12">
        <f t="shared" si="366"/>
        <v>0</v>
      </c>
      <c r="AT173" s="12">
        <f t="shared" si="366"/>
        <v>0</v>
      </c>
      <c r="AU173" s="12">
        <f t="shared" si="366"/>
        <v>0</v>
      </c>
      <c r="AV173" s="12">
        <f t="shared" si="366"/>
        <v>0</v>
      </c>
      <c r="AW173" s="12">
        <v>0</v>
      </c>
      <c r="AX173" s="12">
        <v>0</v>
      </c>
      <c r="AY173" s="12">
        <f t="shared" ref="AY173:BQ173" si="368">SUM(AY174,AY175)</f>
        <v>0</v>
      </c>
      <c r="AZ173" s="12">
        <f t="shared" si="368"/>
        <v>0</v>
      </c>
      <c r="BA173" s="12">
        <f t="shared" si="368"/>
        <v>0</v>
      </c>
      <c r="BB173" s="12">
        <f t="shared" si="368"/>
        <v>0</v>
      </c>
      <c r="BC173" s="12">
        <f t="shared" si="368"/>
        <v>0</v>
      </c>
      <c r="BD173" s="12">
        <f t="shared" si="368"/>
        <v>0</v>
      </c>
      <c r="BE173" s="12">
        <f t="shared" ref="BE173" si="369">SUM(BE174,BE175)</f>
        <v>0</v>
      </c>
      <c r="BF173" s="12">
        <f t="shared" si="368"/>
        <v>0</v>
      </c>
      <c r="BG173" s="12">
        <f t="shared" si="368"/>
        <v>0</v>
      </c>
      <c r="BH173" s="12">
        <f t="shared" si="368"/>
        <v>0</v>
      </c>
      <c r="BI173" s="12">
        <f t="shared" si="368"/>
        <v>0</v>
      </c>
      <c r="BJ173" s="12">
        <f t="shared" si="368"/>
        <v>0</v>
      </c>
      <c r="BK173" s="12">
        <f t="shared" si="368"/>
        <v>0</v>
      </c>
      <c r="BL173" s="12">
        <f t="shared" si="368"/>
        <v>0</v>
      </c>
      <c r="BM173" s="12">
        <f t="shared" si="368"/>
        <v>0</v>
      </c>
      <c r="BN173" s="12">
        <f t="shared" si="368"/>
        <v>0</v>
      </c>
      <c r="BO173" s="12">
        <f t="shared" si="368"/>
        <v>0</v>
      </c>
      <c r="BP173" s="12">
        <f t="shared" si="368"/>
        <v>0</v>
      </c>
      <c r="BQ173" s="12">
        <f t="shared" si="368"/>
        <v>0</v>
      </c>
      <c r="BR173" s="12">
        <v>0</v>
      </c>
      <c r="BS173" s="12">
        <v>0</v>
      </c>
      <c r="BT173" s="12" t="e">
        <f>IF(#REF!=0,"-",#REF!/#REF!*100)</f>
        <v>#REF!</v>
      </c>
    </row>
    <row r="174" spans="1:72" x14ac:dyDescent="0.25">
      <c r="A174" s="4" t="s">
        <v>133</v>
      </c>
      <c r="B174" s="4" t="s">
        <v>58</v>
      </c>
      <c r="C174" s="4" t="s">
        <v>111</v>
      </c>
      <c r="D174" s="102" t="s">
        <v>203</v>
      </c>
      <c r="E174" s="113">
        <v>6111</v>
      </c>
      <c r="F174" s="102"/>
      <c r="G174" s="98" t="s">
        <v>1662</v>
      </c>
      <c r="H174" s="13" t="s">
        <v>16</v>
      </c>
      <c r="I174" s="14">
        <v>0</v>
      </c>
      <c r="J174" s="14"/>
      <c r="K174" s="14"/>
      <c r="L174" s="14"/>
      <c r="M174" s="14"/>
      <c r="N174" s="14"/>
      <c r="O174" s="14">
        <f t="shared" si="331"/>
        <v>0</v>
      </c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>
        <v>0</v>
      </c>
      <c r="AC174" s="14">
        <v>0</v>
      </c>
      <c r="AD174" s="14">
        <v>0</v>
      </c>
      <c r="AE174" s="14"/>
      <c r="AF174" s="14"/>
      <c r="AG174" s="14"/>
      <c r="AH174" s="14"/>
      <c r="AI174" s="14"/>
      <c r="AJ174" s="14">
        <f t="shared" si="332"/>
        <v>0</v>
      </c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>
        <v>0</v>
      </c>
      <c r="AX174" s="14">
        <v>0</v>
      </c>
      <c r="AY174" s="14">
        <v>0</v>
      </c>
      <c r="AZ174" s="14"/>
      <c r="BA174" s="14"/>
      <c r="BB174" s="14"/>
      <c r="BC174" s="14"/>
      <c r="BD174" s="14"/>
      <c r="BE174" s="14">
        <f t="shared" si="333"/>
        <v>0</v>
      </c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>
        <v>0</v>
      </c>
      <c r="BS174" s="14">
        <v>0</v>
      </c>
      <c r="BT174" s="14" t="e">
        <f>IF(#REF!=0,"-",#REF!/#REF!*100)</f>
        <v>#REF!</v>
      </c>
    </row>
    <row r="175" spans="1:72" x14ac:dyDescent="0.25">
      <c r="A175" s="1" t="s">
        <v>133</v>
      </c>
      <c r="B175" s="1" t="s">
        <v>58</v>
      </c>
      <c r="C175" s="1" t="s">
        <v>111</v>
      </c>
      <c r="D175" s="105" t="s">
        <v>203</v>
      </c>
      <c r="E175" s="105" t="s">
        <v>18</v>
      </c>
      <c r="F175" s="102" t="s">
        <v>0</v>
      </c>
      <c r="G175" s="13" t="s">
        <v>0</v>
      </c>
      <c r="H175" s="2" t="s">
        <v>19</v>
      </c>
      <c r="I175" s="12">
        <f t="shared" ref="I175:AA175" si="370">SUM(I176:I180)</f>
        <v>0</v>
      </c>
      <c r="J175" s="12">
        <f t="shared" si="370"/>
        <v>0</v>
      </c>
      <c r="K175" s="12">
        <f t="shared" si="370"/>
        <v>0</v>
      </c>
      <c r="L175" s="12">
        <f t="shared" si="370"/>
        <v>0</v>
      </c>
      <c r="M175" s="12">
        <f t="shared" si="370"/>
        <v>0</v>
      </c>
      <c r="N175" s="12">
        <f t="shared" si="370"/>
        <v>0</v>
      </c>
      <c r="O175" s="12">
        <f t="shared" si="370"/>
        <v>0</v>
      </c>
      <c r="P175" s="12">
        <f t="shared" si="370"/>
        <v>0</v>
      </c>
      <c r="Q175" s="12">
        <f t="shared" si="370"/>
        <v>0</v>
      </c>
      <c r="R175" s="12">
        <f t="shared" si="370"/>
        <v>0</v>
      </c>
      <c r="S175" s="12">
        <f t="shared" si="370"/>
        <v>0</v>
      </c>
      <c r="T175" s="12">
        <f t="shared" si="370"/>
        <v>0</v>
      </c>
      <c r="U175" s="12">
        <f t="shared" si="370"/>
        <v>0</v>
      </c>
      <c r="V175" s="12">
        <f t="shared" si="370"/>
        <v>0</v>
      </c>
      <c r="W175" s="12">
        <f t="shared" si="370"/>
        <v>0</v>
      </c>
      <c r="X175" s="12">
        <f t="shared" si="370"/>
        <v>0</v>
      </c>
      <c r="Y175" s="12">
        <f t="shared" si="370"/>
        <v>0</v>
      </c>
      <c r="Z175" s="12">
        <f t="shared" si="370"/>
        <v>0</v>
      </c>
      <c r="AA175" s="12">
        <f t="shared" si="370"/>
        <v>0</v>
      </c>
      <c r="AB175" s="12">
        <v>0</v>
      </c>
      <c r="AC175" s="12">
        <v>0</v>
      </c>
      <c r="AD175" s="12">
        <f t="shared" ref="AD175:AV175" si="371">SUM(AD176:AD180)</f>
        <v>0</v>
      </c>
      <c r="AE175" s="12">
        <f t="shared" si="371"/>
        <v>0</v>
      </c>
      <c r="AF175" s="12">
        <f t="shared" si="371"/>
        <v>0</v>
      </c>
      <c r="AG175" s="12">
        <f t="shared" si="371"/>
        <v>0</v>
      </c>
      <c r="AH175" s="12">
        <f t="shared" si="371"/>
        <v>0</v>
      </c>
      <c r="AI175" s="12">
        <f t="shared" si="371"/>
        <v>0</v>
      </c>
      <c r="AJ175" s="12">
        <f t="shared" si="371"/>
        <v>0</v>
      </c>
      <c r="AK175" s="12">
        <f t="shared" si="371"/>
        <v>0</v>
      </c>
      <c r="AL175" s="12">
        <f t="shared" si="371"/>
        <v>0</v>
      </c>
      <c r="AM175" s="12">
        <f t="shared" si="371"/>
        <v>0</v>
      </c>
      <c r="AN175" s="12">
        <f t="shared" si="371"/>
        <v>0</v>
      </c>
      <c r="AO175" s="12">
        <f t="shared" si="371"/>
        <v>0</v>
      </c>
      <c r="AP175" s="12">
        <f t="shared" si="371"/>
        <v>0</v>
      </c>
      <c r="AQ175" s="12">
        <f t="shared" si="371"/>
        <v>0</v>
      </c>
      <c r="AR175" s="12">
        <f t="shared" si="371"/>
        <v>0</v>
      </c>
      <c r="AS175" s="12">
        <f t="shared" si="371"/>
        <v>0</v>
      </c>
      <c r="AT175" s="12">
        <f t="shared" si="371"/>
        <v>0</v>
      </c>
      <c r="AU175" s="12">
        <f t="shared" si="371"/>
        <v>0</v>
      </c>
      <c r="AV175" s="12">
        <f t="shared" si="371"/>
        <v>0</v>
      </c>
      <c r="AW175" s="12">
        <v>0</v>
      </c>
      <c r="AX175" s="12">
        <v>0</v>
      </c>
      <c r="AY175" s="12">
        <f t="shared" ref="AY175:BQ175" si="372">SUM(AY176:AY180)</f>
        <v>0</v>
      </c>
      <c r="AZ175" s="12">
        <f t="shared" si="372"/>
        <v>0</v>
      </c>
      <c r="BA175" s="12">
        <f t="shared" si="372"/>
        <v>0</v>
      </c>
      <c r="BB175" s="12">
        <f t="shared" si="372"/>
        <v>0</v>
      </c>
      <c r="BC175" s="12">
        <f t="shared" si="372"/>
        <v>0</v>
      </c>
      <c r="BD175" s="12">
        <f t="shared" si="372"/>
        <v>0</v>
      </c>
      <c r="BE175" s="12">
        <f t="shared" si="372"/>
        <v>0</v>
      </c>
      <c r="BF175" s="12">
        <f t="shared" si="372"/>
        <v>0</v>
      </c>
      <c r="BG175" s="12">
        <f t="shared" si="372"/>
        <v>0</v>
      </c>
      <c r="BH175" s="12">
        <f t="shared" si="372"/>
        <v>0</v>
      </c>
      <c r="BI175" s="12">
        <f t="shared" si="372"/>
        <v>0</v>
      </c>
      <c r="BJ175" s="12">
        <f t="shared" si="372"/>
        <v>0</v>
      </c>
      <c r="BK175" s="12">
        <f t="shared" si="372"/>
        <v>0</v>
      </c>
      <c r="BL175" s="12">
        <f t="shared" si="372"/>
        <v>0</v>
      </c>
      <c r="BM175" s="12">
        <f t="shared" si="372"/>
        <v>0</v>
      </c>
      <c r="BN175" s="12">
        <f t="shared" si="372"/>
        <v>0</v>
      </c>
      <c r="BO175" s="12">
        <f t="shared" si="372"/>
        <v>0</v>
      </c>
      <c r="BP175" s="12">
        <f t="shared" si="372"/>
        <v>0</v>
      </c>
      <c r="BQ175" s="12">
        <f t="shared" si="372"/>
        <v>0</v>
      </c>
      <c r="BR175" s="12">
        <v>0</v>
      </c>
      <c r="BS175" s="12">
        <v>0</v>
      </c>
      <c r="BT175" s="12" t="e">
        <f>IF(#REF!=0,"-",#REF!/#REF!*100)</f>
        <v>#REF!</v>
      </c>
    </row>
    <row r="176" spans="1:72" ht="22.5" x14ac:dyDescent="0.25">
      <c r="A176" s="4" t="s">
        <v>133</v>
      </c>
      <c r="B176" s="4" t="s">
        <v>58</v>
      </c>
      <c r="C176" s="4" t="s">
        <v>111</v>
      </c>
      <c r="D176" s="102" t="s">
        <v>203</v>
      </c>
      <c r="E176" s="113">
        <v>6112</v>
      </c>
      <c r="F176" s="102" t="s">
        <v>205</v>
      </c>
      <c r="G176" s="98" t="s">
        <v>1662</v>
      </c>
      <c r="H176" s="13" t="s">
        <v>57</v>
      </c>
      <c r="I176" s="14">
        <v>0</v>
      </c>
      <c r="J176" s="14"/>
      <c r="K176" s="14"/>
      <c r="L176" s="14"/>
      <c r="M176" s="14"/>
      <c r="N176" s="14"/>
      <c r="O176" s="14">
        <f t="shared" si="331"/>
        <v>0</v>
      </c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>
        <v>0</v>
      </c>
      <c r="AC176" s="14">
        <v>0</v>
      </c>
      <c r="AD176" s="14">
        <v>0</v>
      </c>
      <c r="AE176" s="14"/>
      <c r="AF176" s="14"/>
      <c r="AG176" s="14"/>
      <c r="AH176" s="14"/>
      <c r="AI176" s="14"/>
      <c r="AJ176" s="14">
        <f t="shared" si="332"/>
        <v>0</v>
      </c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>
        <v>0</v>
      </c>
      <c r="AX176" s="14">
        <v>0</v>
      </c>
      <c r="AY176" s="14">
        <v>0</v>
      </c>
      <c r="AZ176" s="14"/>
      <c r="BA176" s="14"/>
      <c r="BB176" s="14"/>
      <c r="BC176" s="14"/>
      <c r="BD176" s="14"/>
      <c r="BE176" s="14">
        <f t="shared" si="333"/>
        <v>0</v>
      </c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>
        <v>0</v>
      </c>
      <c r="BS176" s="14">
        <v>0</v>
      </c>
      <c r="BT176" s="14" t="e">
        <f>IF(#REF!=0,"-",#REF!/#REF!*100)</f>
        <v>#REF!</v>
      </c>
    </row>
    <row r="177" spans="1:72" x14ac:dyDescent="0.25">
      <c r="A177" s="4" t="s">
        <v>133</v>
      </c>
      <c r="B177" s="4" t="s">
        <v>58</v>
      </c>
      <c r="C177" s="4" t="s">
        <v>111</v>
      </c>
      <c r="D177" s="102" t="s">
        <v>203</v>
      </c>
      <c r="E177" s="113">
        <v>6112</v>
      </c>
      <c r="F177" s="102" t="s">
        <v>206</v>
      </c>
      <c r="G177" s="98" t="s">
        <v>1662</v>
      </c>
      <c r="H177" s="13" t="s">
        <v>22</v>
      </c>
      <c r="I177" s="14">
        <v>0</v>
      </c>
      <c r="J177" s="14"/>
      <c r="K177" s="14"/>
      <c r="L177" s="14"/>
      <c r="M177" s="14"/>
      <c r="N177" s="14"/>
      <c r="O177" s="14">
        <f t="shared" si="331"/>
        <v>0</v>
      </c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>
        <v>0</v>
      </c>
      <c r="AC177" s="14">
        <v>0</v>
      </c>
      <c r="AD177" s="14">
        <v>0</v>
      </c>
      <c r="AE177" s="14"/>
      <c r="AF177" s="14"/>
      <c r="AG177" s="14"/>
      <c r="AH177" s="14"/>
      <c r="AI177" s="14"/>
      <c r="AJ177" s="14">
        <f t="shared" si="332"/>
        <v>0</v>
      </c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>
        <v>0</v>
      </c>
      <c r="AX177" s="14">
        <v>0</v>
      </c>
      <c r="AY177" s="14">
        <v>0</v>
      </c>
      <c r="AZ177" s="14"/>
      <c r="BA177" s="14"/>
      <c r="BB177" s="14"/>
      <c r="BC177" s="14"/>
      <c r="BD177" s="14"/>
      <c r="BE177" s="14">
        <f t="shared" si="333"/>
        <v>0</v>
      </c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>
        <v>0</v>
      </c>
      <c r="BS177" s="14">
        <v>0</v>
      </c>
      <c r="BT177" s="14" t="e">
        <f>IF(#REF!=0,"-",#REF!/#REF!*100)</f>
        <v>#REF!</v>
      </c>
    </row>
    <row r="178" spans="1:72" x14ac:dyDescent="0.25">
      <c r="A178" s="4" t="s">
        <v>133</v>
      </c>
      <c r="B178" s="4" t="s">
        <v>58</v>
      </c>
      <c r="C178" s="4" t="s">
        <v>111</v>
      </c>
      <c r="D178" s="102" t="s">
        <v>203</v>
      </c>
      <c r="E178" s="113">
        <v>6112</v>
      </c>
      <c r="F178" s="102" t="s">
        <v>207</v>
      </c>
      <c r="G178" s="98" t="s">
        <v>1662</v>
      </c>
      <c r="H178" s="13" t="s">
        <v>23</v>
      </c>
      <c r="I178" s="14">
        <v>0</v>
      </c>
      <c r="J178" s="14"/>
      <c r="K178" s="14"/>
      <c r="L178" s="14"/>
      <c r="M178" s="14"/>
      <c r="N178" s="14"/>
      <c r="O178" s="14">
        <f t="shared" si="331"/>
        <v>0</v>
      </c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>
        <v>0</v>
      </c>
      <c r="AC178" s="14">
        <v>0</v>
      </c>
      <c r="AD178" s="14">
        <v>0</v>
      </c>
      <c r="AE178" s="14"/>
      <c r="AF178" s="14"/>
      <c r="AG178" s="14"/>
      <c r="AH178" s="14"/>
      <c r="AI178" s="14"/>
      <c r="AJ178" s="14">
        <f t="shared" si="332"/>
        <v>0</v>
      </c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>
        <v>0</v>
      </c>
      <c r="AX178" s="14">
        <v>0</v>
      </c>
      <c r="AY178" s="14">
        <v>0</v>
      </c>
      <c r="AZ178" s="14"/>
      <c r="BA178" s="14"/>
      <c r="BB178" s="14"/>
      <c r="BC178" s="14"/>
      <c r="BD178" s="14"/>
      <c r="BE178" s="14">
        <f t="shared" si="333"/>
        <v>0</v>
      </c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>
        <v>0</v>
      </c>
      <c r="BS178" s="14">
        <v>0</v>
      </c>
      <c r="BT178" s="14" t="e">
        <f>IF(#REF!=0,"-",#REF!/#REF!*100)</f>
        <v>#REF!</v>
      </c>
    </row>
    <row r="179" spans="1:72" x14ac:dyDescent="0.25">
      <c r="A179" s="4" t="s">
        <v>133</v>
      </c>
      <c r="B179" s="4" t="s">
        <v>58</v>
      </c>
      <c r="C179" s="4" t="s">
        <v>111</v>
      </c>
      <c r="D179" s="102" t="s">
        <v>203</v>
      </c>
      <c r="E179" s="113">
        <v>6112</v>
      </c>
      <c r="F179" s="102" t="s">
        <v>208</v>
      </c>
      <c r="G179" s="98" t="s">
        <v>1662</v>
      </c>
      <c r="H179" s="13" t="s">
        <v>21</v>
      </c>
      <c r="I179" s="14">
        <v>0</v>
      </c>
      <c r="J179" s="14"/>
      <c r="K179" s="14"/>
      <c r="L179" s="14"/>
      <c r="M179" s="14"/>
      <c r="N179" s="14"/>
      <c r="O179" s="14">
        <f t="shared" si="331"/>
        <v>0</v>
      </c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>
        <v>0</v>
      </c>
      <c r="AC179" s="14">
        <v>0</v>
      </c>
      <c r="AD179" s="14">
        <v>0</v>
      </c>
      <c r="AE179" s="14"/>
      <c r="AF179" s="14"/>
      <c r="AG179" s="14"/>
      <c r="AH179" s="14"/>
      <c r="AI179" s="14"/>
      <c r="AJ179" s="14">
        <f t="shared" si="332"/>
        <v>0</v>
      </c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>
        <v>0</v>
      </c>
      <c r="AX179" s="14">
        <v>0</v>
      </c>
      <c r="AY179" s="14">
        <v>0</v>
      </c>
      <c r="AZ179" s="14"/>
      <c r="BA179" s="14"/>
      <c r="BB179" s="14"/>
      <c r="BC179" s="14"/>
      <c r="BD179" s="14"/>
      <c r="BE179" s="14">
        <f t="shared" si="333"/>
        <v>0</v>
      </c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>
        <v>0</v>
      </c>
      <c r="BS179" s="14">
        <v>0</v>
      </c>
      <c r="BT179" s="14" t="e">
        <f>IF(#REF!=0,"-",#REF!/#REF!*100)</f>
        <v>#REF!</v>
      </c>
    </row>
    <row r="180" spans="1:72" x14ac:dyDescent="0.25">
      <c r="A180" s="4" t="s">
        <v>133</v>
      </c>
      <c r="B180" s="4" t="s">
        <v>58</v>
      </c>
      <c r="C180" s="4" t="s">
        <v>111</v>
      </c>
      <c r="D180" s="102" t="s">
        <v>203</v>
      </c>
      <c r="E180" s="113">
        <v>6112</v>
      </c>
      <c r="F180" s="102" t="s">
        <v>209</v>
      </c>
      <c r="G180" s="98" t="s">
        <v>1662</v>
      </c>
      <c r="H180" s="13" t="s">
        <v>24</v>
      </c>
      <c r="I180" s="14">
        <v>0</v>
      </c>
      <c r="J180" s="14"/>
      <c r="K180" s="14"/>
      <c r="L180" s="14"/>
      <c r="M180" s="14"/>
      <c r="N180" s="14"/>
      <c r="O180" s="14">
        <f t="shared" si="331"/>
        <v>0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>
        <v>0</v>
      </c>
      <c r="AC180" s="14">
        <v>0</v>
      </c>
      <c r="AD180" s="14">
        <v>0</v>
      </c>
      <c r="AE180" s="14"/>
      <c r="AF180" s="14"/>
      <c r="AG180" s="14"/>
      <c r="AH180" s="14"/>
      <c r="AI180" s="14"/>
      <c r="AJ180" s="14">
        <f t="shared" si="332"/>
        <v>0</v>
      </c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>
        <v>0</v>
      </c>
      <c r="AX180" s="14">
        <v>0</v>
      </c>
      <c r="AY180" s="14">
        <v>0</v>
      </c>
      <c r="AZ180" s="14"/>
      <c r="BA180" s="14"/>
      <c r="BB180" s="14"/>
      <c r="BC180" s="14"/>
      <c r="BD180" s="14"/>
      <c r="BE180" s="14">
        <f t="shared" si="333"/>
        <v>0</v>
      </c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>
        <v>0</v>
      </c>
      <c r="BS180" s="14">
        <v>0</v>
      </c>
      <c r="BT180" s="14" t="e">
        <f>IF(#REF!=0,"-",#REF!/#REF!*100)</f>
        <v>#REF!</v>
      </c>
    </row>
    <row r="181" spans="1:72" ht="22.5" x14ac:dyDescent="0.25">
      <c r="A181" s="4" t="s">
        <v>133</v>
      </c>
      <c r="B181" s="4" t="s">
        <v>58</v>
      </c>
      <c r="C181" s="4" t="s">
        <v>111</v>
      </c>
      <c r="D181" s="102" t="s">
        <v>203</v>
      </c>
      <c r="E181" s="101" t="s">
        <v>25</v>
      </c>
      <c r="F181" s="101" t="s">
        <v>0</v>
      </c>
      <c r="G181" s="2" t="s">
        <v>0</v>
      </c>
      <c r="H181" s="2" t="s">
        <v>26</v>
      </c>
      <c r="I181" s="12">
        <f t="shared" ref="I181:AA181" si="373">SUM(I182)</f>
        <v>0</v>
      </c>
      <c r="J181" s="12">
        <f t="shared" si="373"/>
        <v>0</v>
      </c>
      <c r="K181" s="12">
        <f t="shared" si="373"/>
        <v>0</v>
      </c>
      <c r="L181" s="12">
        <f t="shared" si="373"/>
        <v>0</v>
      </c>
      <c r="M181" s="12">
        <f t="shared" si="373"/>
        <v>0</v>
      </c>
      <c r="N181" s="12">
        <f t="shared" si="373"/>
        <v>0</v>
      </c>
      <c r="O181" s="12">
        <f t="shared" si="373"/>
        <v>0</v>
      </c>
      <c r="P181" s="12">
        <f t="shared" si="373"/>
        <v>0</v>
      </c>
      <c r="Q181" s="12">
        <f t="shared" si="373"/>
        <v>0</v>
      </c>
      <c r="R181" s="12">
        <f t="shared" si="373"/>
        <v>0</v>
      </c>
      <c r="S181" s="12">
        <f t="shared" si="373"/>
        <v>0</v>
      </c>
      <c r="T181" s="12">
        <f t="shared" si="373"/>
        <v>0</v>
      </c>
      <c r="U181" s="12">
        <f t="shared" si="373"/>
        <v>0</v>
      </c>
      <c r="V181" s="12">
        <f t="shared" si="373"/>
        <v>0</v>
      </c>
      <c r="W181" s="12">
        <f t="shared" si="373"/>
        <v>0</v>
      </c>
      <c r="X181" s="12">
        <f t="shared" si="373"/>
        <v>0</v>
      </c>
      <c r="Y181" s="12">
        <f t="shared" si="373"/>
        <v>0</v>
      </c>
      <c r="Z181" s="12">
        <f t="shared" si="373"/>
        <v>0</v>
      </c>
      <c r="AA181" s="12">
        <f t="shared" si="373"/>
        <v>0</v>
      </c>
      <c r="AB181" s="12">
        <v>0</v>
      </c>
      <c r="AC181" s="12">
        <v>0</v>
      </c>
      <c r="AD181" s="12">
        <f t="shared" ref="AD181:AV181" si="374">SUM(AD182)</f>
        <v>0</v>
      </c>
      <c r="AE181" s="12">
        <f t="shared" si="374"/>
        <v>0</v>
      </c>
      <c r="AF181" s="12">
        <f t="shared" si="374"/>
        <v>0</v>
      </c>
      <c r="AG181" s="12">
        <f t="shared" si="374"/>
        <v>0</v>
      </c>
      <c r="AH181" s="12">
        <f t="shared" si="374"/>
        <v>0</v>
      </c>
      <c r="AI181" s="12">
        <f t="shared" si="374"/>
        <v>0</v>
      </c>
      <c r="AJ181" s="12">
        <f t="shared" si="374"/>
        <v>0</v>
      </c>
      <c r="AK181" s="12">
        <f t="shared" si="374"/>
        <v>0</v>
      </c>
      <c r="AL181" s="12">
        <f t="shared" si="374"/>
        <v>0</v>
      </c>
      <c r="AM181" s="12">
        <f t="shared" si="374"/>
        <v>0</v>
      </c>
      <c r="AN181" s="12">
        <f t="shared" si="374"/>
        <v>0</v>
      </c>
      <c r="AO181" s="12">
        <f t="shared" si="374"/>
        <v>0</v>
      </c>
      <c r="AP181" s="12">
        <f t="shared" si="374"/>
        <v>0</v>
      </c>
      <c r="AQ181" s="12">
        <f t="shared" si="374"/>
        <v>0</v>
      </c>
      <c r="AR181" s="12">
        <f t="shared" si="374"/>
        <v>0</v>
      </c>
      <c r="AS181" s="12">
        <f t="shared" si="374"/>
        <v>0</v>
      </c>
      <c r="AT181" s="12">
        <f t="shared" si="374"/>
        <v>0</v>
      </c>
      <c r="AU181" s="12">
        <f t="shared" si="374"/>
        <v>0</v>
      </c>
      <c r="AV181" s="12">
        <f t="shared" si="374"/>
        <v>0</v>
      </c>
      <c r="AW181" s="12">
        <v>0</v>
      </c>
      <c r="AX181" s="12">
        <v>0</v>
      </c>
      <c r="AY181" s="12">
        <f t="shared" ref="AY181:BQ181" si="375">SUM(AY182)</f>
        <v>0</v>
      </c>
      <c r="AZ181" s="12">
        <f t="shared" si="375"/>
        <v>0</v>
      </c>
      <c r="BA181" s="12">
        <f t="shared" si="375"/>
        <v>0</v>
      </c>
      <c r="BB181" s="12">
        <f t="shared" si="375"/>
        <v>0</v>
      </c>
      <c r="BC181" s="12">
        <f t="shared" si="375"/>
        <v>0</v>
      </c>
      <c r="BD181" s="12">
        <f t="shared" si="375"/>
        <v>0</v>
      </c>
      <c r="BE181" s="12">
        <f t="shared" si="375"/>
        <v>0</v>
      </c>
      <c r="BF181" s="12">
        <f t="shared" si="375"/>
        <v>0</v>
      </c>
      <c r="BG181" s="12">
        <f t="shared" si="375"/>
        <v>0</v>
      </c>
      <c r="BH181" s="12">
        <f t="shared" si="375"/>
        <v>0</v>
      </c>
      <c r="BI181" s="12">
        <f t="shared" si="375"/>
        <v>0</v>
      </c>
      <c r="BJ181" s="12">
        <f t="shared" si="375"/>
        <v>0</v>
      </c>
      <c r="BK181" s="12">
        <f t="shared" si="375"/>
        <v>0</v>
      </c>
      <c r="BL181" s="12">
        <f t="shared" si="375"/>
        <v>0</v>
      </c>
      <c r="BM181" s="12">
        <f t="shared" si="375"/>
        <v>0</v>
      </c>
      <c r="BN181" s="12">
        <f t="shared" si="375"/>
        <v>0</v>
      </c>
      <c r="BO181" s="12">
        <f t="shared" si="375"/>
        <v>0</v>
      </c>
      <c r="BP181" s="12">
        <f t="shared" si="375"/>
        <v>0</v>
      </c>
      <c r="BQ181" s="12">
        <f t="shared" si="375"/>
        <v>0</v>
      </c>
      <c r="BR181" s="12">
        <v>0</v>
      </c>
      <c r="BS181" s="12">
        <v>0</v>
      </c>
      <c r="BT181" s="12" t="e">
        <f>IF(#REF!=0,"-",#REF!/#REF!*100)</f>
        <v>#REF!</v>
      </c>
    </row>
    <row r="182" spans="1:72" x14ac:dyDescent="0.25">
      <c r="A182" s="4" t="s">
        <v>133</v>
      </c>
      <c r="B182" s="4" t="s">
        <v>58</v>
      </c>
      <c r="C182" s="4" t="s">
        <v>111</v>
      </c>
      <c r="D182" s="102" t="s">
        <v>203</v>
      </c>
      <c r="E182" s="113">
        <v>6121</v>
      </c>
      <c r="F182" s="102"/>
      <c r="G182" s="98" t="s">
        <v>1662</v>
      </c>
      <c r="H182" s="13" t="s">
        <v>27</v>
      </c>
      <c r="I182" s="14">
        <v>0</v>
      </c>
      <c r="J182" s="14"/>
      <c r="K182" s="14"/>
      <c r="L182" s="14"/>
      <c r="M182" s="14"/>
      <c r="N182" s="14"/>
      <c r="O182" s="14">
        <f t="shared" si="331"/>
        <v>0</v>
      </c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>
        <v>0</v>
      </c>
      <c r="AC182" s="14">
        <v>0</v>
      </c>
      <c r="AD182" s="14">
        <v>0</v>
      </c>
      <c r="AE182" s="14"/>
      <c r="AF182" s="14"/>
      <c r="AG182" s="14"/>
      <c r="AH182" s="14"/>
      <c r="AI182" s="14"/>
      <c r="AJ182" s="14">
        <f t="shared" si="332"/>
        <v>0</v>
      </c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>
        <v>0</v>
      </c>
      <c r="AX182" s="14">
        <v>0</v>
      </c>
      <c r="AY182" s="14">
        <v>0</v>
      </c>
      <c r="AZ182" s="14"/>
      <c r="BA182" s="14"/>
      <c r="BB182" s="14"/>
      <c r="BC182" s="14"/>
      <c r="BD182" s="14"/>
      <c r="BE182" s="14">
        <f t="shared" si="333"/>
        <v>0</v>
      </c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>
        <v>0</v>
      </c>
      <c r="BS182" s="14">
        <v>0</v>
      </c>
      <c r="BT182" s="14" t="e">
        <f>IF(#REF!=0,"-",#REF!/#REF!*100)</f>
        <v>#REF!</v>
      </c>
    </row>
    <row r="183" spans="1:72" ht="22.5" x14ac:dyDescent="0.25">
      <c r="A183" s="4" t="s">
        <v>133</v>
      </c>
      <c r="B183" s="4" t="s">
        <v>58</v>
      </c>
      <c r="C183" s="4" t="s">
        <v>111</v>
      </c>
      <c r="D183" s="102" t="s">
        <v>203</v>
      </c>
      <c r="E183" s="101" t="s">
        <v>29</v>
      </c>
      <c r="F183" s="101" t="s">
        <v>0</v>
      </c>
      <c r="G183" s="2" t="s">
        <v>0</v>
      </c>
      <c r="H183" s="2" t="s">
        <v>30</v>
      </c>
      <c r="I183" s="12">
        <f t="shared" ref="I183:AA183" si="376">SUM(I184:I190)</f>
        <v>14040</v>
      </c>
      <c r="J183" s="12">
        <f t="shared" si="376"/>
        <v>0</v>
      </c>
      <c r="K183" s="12">
        <f t="shared" si="376"/>
        <v>0</v>
      </c>
      <c r="L183" s="12">
        <f t="shared" si="376"/>
        <v>0</v>
      </c>
      <c r="M183" s="12">
        <f t="shared" si="376"/>
        <v>2000</v>
      </c>
      <c r="N183" s="12">
        <f t="shared" si="376"/>
        <v>0</v>
      </c>
      <c r="O183" s="12">
        <f t="shared" si="376"/>
        <v>16040</v>
      </c>
      <c r="P183" s="12">
        <f t="shared" si="376"/>
        <v>0</v>
      </c>
      <c r="Q183" s="12">
        <f t="shared" si="376"/>
        <v>7000</v>
      </c>
      <c r="R183" s="12">
        <f t="shared" si="376"/>
        <v>0</v>
      </c>
      <c r="S183" s="12">
        <f t="shared" si="376"/>
        <v>0</v>
      </c>
      <c r="T183" s="12">
        <f t="shared" si="376"/>
        <v>0</v>
      </c>
      <c r="U183" s="12">
        <f t="shared" si="376"/>
        <v>0</v>
      </c>
      <c r="V183" s="12">
        <f t="shared" si="376"/>
        <v>0</v>
      </c>
      <c r="W183" s="12">
        <f t="shared" si="376"/>
        <v>0</v>
      </c>
      <c r="X183" s="12">
        <f t="shared" si="376"/>
        <v>0</v>
      </c>
      <c r="Y183" s="12">
        <f t="shared" si="376"/>
        <v>0</v>
      </c>
      <c r="Z183" s="12">
        <f t="shared" si="376"/>
        <v>0</v>
      </c>
      <c r="AA183" s="12">
        <f t="shared" si="376"/>
        <v>0</v>
      </c>
      <c r="AB183" s="12">
        <v>7000</v>
      </c>
      <c r="AC183" s="12">
        <v>9040</v>
      </c>
      <c r="AD183" s="12">
        <f t="shared" ref="AD183:AV183" si="377">SUM(AD184:AD190)</f>
        <v>1000</v>
      </c>
      <c r="AE183" s="12">
        <f t="shared" si="377"/>
        <v>0</v>
      </c>
      <c r="AF183" s="12">
        <f t="shared" si="377"/>
        <v>0</v>
      </c>
      <c r="AG183" s="12">
        <f t="shared" si="377"/>
        <v>0</v>
      </c>
      <c r="AH183" s="12">
        <f t="shared" si="377"/>
        <v>0</v>
      </c>
      <c r="AI183" s="12">
        <f t="shared" si="377"/>
        <v>0</v>
      </c>
      <c r="AJ183" s="12">
        <f t="shared" si="377"/>
        <v>1000</v>
      </c>
      <c r="AK183" s="12">
        <f t="shared" si="377"/>
        <v>0</v>
      </c>
      <c r="AL183" s="12">
        <f t="shared" si="377"/>
        <v>0</v>
      </c>
      <c r="AM183" s="12">
        <f t="shared" si="377"/>
        <v>0</v>
      </c>
      <c r="AN183" s="12">
        <f t="shared" si="377"/>
        <v>0</v>
      </c>
      <c r="AO183" s="12">
        <f t="shared" si="377"/>
        <v>0</v>
      </c>
      <c r="AP183" s="12">
        <f t="shared" si="377"/>
        <v>0</v>
      </c>
      <c r="AQ183" s="12">
        <f t="shared" si="377"/>
        <v>0</v>
      </c>
      <c r="AR183" s="12">
        <f t="shared" si="377"/>
        <v>0</v>
      </c>
      <c r="AS183" s="12">
        <f t="shared" si="377"/>
        <v>0</v>
      </c>
      <c r="AT183" s="12">
        <f t="shared" si="377"/>
        <v>0</v>
      </c>
      <c r="AU183" s="12">
        <f t="shared" si="377"/>
        <v>0</v>
      </c>
      <c r="AV183" s="12">
        <f t="shared" si="377"/>
        <v>0</v>
      </c>
      <c r="AW183" s="12">
        <v>0</v>
      </c>
      <c r="AX183" s="12">
        <v>1000</v>
      </c>
      <c r="AY183" s="12">
        <f t="shared" ref="AY183:BQ183" si="378">SUM(AY184:AY190)</f>
        <v>1000</v>
      </c>
      <c r="AZ183" s="12">
        <f t="shared" si="378"/>
        <v>1000</v>
      </c>
      <c r="BA183" s="12">
        <f t="shared" si="378"/>
        <v>0</v>
      </c>
      <c r="BB183" s="12">
        <f t="shared" si="378"/>
        <v>0</v>
      </c>
      <c r="BC183" s="12">
        <f t="shared" si="378"/>
        <v>0</v>
      </c>
      <c r="BD183" s="12">
        <f t="shared" si="378"/>
        <v>0</v>
      </c>
      <c r="BE183" s="12">
        <f t="shared" si="378"/>
        <v>2000</v>
      </c>
      <c r="BF183" s="12">
        <f t="shared" si="378"/>
        <v>0</v>
      </c>
      <c r="BG183" s="12">
        <f t="shared" si="378"/>
        <v>0</v>
      </c>
      <c r="BH183" s="12">
        <f t="shared" si="378"/>
        <v>1000</v>
      </c>
      <c r="BI183" s="12">
        <f t="shared" si="378"/>
        <v>0</v>
      </c>
      <c r="BJ183" s="12">
        <f t="shared" si="378"/>
        <v>0</v>
      </c>
      <c r="BK183" s="12">
        <f t="shared" si="378"/>
        <v>0</v>
      </c>
      <c r="BL183" s="12">
        <f t="shared" si="378"/>
        <v>0</v>
      </c>
      <c r="BM183" s="12">
        <f t="shared" si="378"/>
        <v>0</v>
      </c>
      <c r="BN183" s="12">
        <f t="shared" si="378"/>
        <v>0</v>
      </c>
      <c r="BO183" s="12">
        <f t="shared" si="378"/>
        <v>0</v>
      </c>
      <c r="BP183" s="12">
        <f t="shared" si="378"/>
        <v>0</v>
      </c>
      <c r="BQ183" s="12">
        <f t="shared" si="378"/>
        <v>0</v>
      </c>
      <c r="BR183" s="12">
        <v>1000</v>
      </c>
      <c r="BS183" s="12">
        <v>1000</v>
      </c>
      <c r="BT183" s="12" t="e">
        <f>IF(#REF!=0,"-",#REF!/#REF!*100)</f>
        <v>#REF!</v>
      </c>
    </row>
    <row r="184" spans="1:72" x14ac:dyDescent="0.25">
      <c r="A184" s="4" t="s">
        <v>133</v>
      </c>
      <c r="B184" s="4" t="s">
        <v>58</v>
      </c>
      <c r="C184" s="4" t="s">
        <v>111</v>
      </c>
      <c r="D184" s="102" t="s">
        <v>203</v>
      </c>
      <c r="E184" s="113">
        <v>6131</v>
      </c>
      <c r="F184" s="102"/>
      <c r="G184" s="98" t="s">
        <v>1662</v>
      </c>
      <c r="H184" s="13" t="s">
        <v>32</v>
      </c>
      <c r="I184" s="14">
        <v>0</v>
      </c>
      <c r="J184" s="14"/>
      <c r="K184" s="14"/>
      <c r="L184" s="14"/>
      <c r="M184" s="14"/>
      <c r="N184" s="14"/>
      <c r="O184" s="14">
        <f t="shared" si="331"/>
        <v>0</v>
      </c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>
        <v>0</v>
      </c>
      <c r="AC184" s="14">
        <v>0</v>
      </c>
      <c r="AD184" s="14">
        <v>0</v>
      </c>
      <c r="AE184" s="14"/>
      <c r="AF184" s="14"/>
      <c r="AG184" s="14"/>
      <c r="AH184" s="14"/>
      <c r="AI184" s="14"/>
      <c r="AJ184" s="14">
        <f t="shared" si="332"/>
        <v>0</v>
      </c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>
        <v>0</v>
      </c>
      <c r="AX184" s="14">
        <v>0</v>
      </c>
      <c r="AY184" s="14">
        <v>0</v>
      </c>
      <c r="AZ184" s="14"/>
      <c r="BA184" s="14"/>
      <c r="BB184" s="14"/>
      <c r="BC184" s="14"/>
      <c r="BD184" s="14"/>
      <c r="BE184" s="14">
        <f t="shared" si="333"/>
        <v>0</v>
      </c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>
        <v>0</v>
      </c>
      <c r="BS184" s="14">
        <v>0</v>
      </c>
      <c r="BT184" s="14" t="e">
        <f>IF(#REF!=0,"-",#REF!/#REF!*100)</f>
        <v>#REF!</v>
      </c>
    </row>
    <row r="185" spans="1:72" x14ac:dyDescent="0.25">
      <c r="A185" s="4" t="s">
        <v>133</v>
      </c>
      <c r="B185" s="4" t="s">
        <v>58</v>
      </c>
      <c r="C185" s="4" t="s">
        <v>111</v>
      </c>
      <c r="D185" s="102" t="s">
        <v>203</v>
      </c>
      <c r="E185" s="113">
        <v>6132</v>
      </c>
      <c r="F185" s="102"/>
      <c r="G185" s="98" t="s">
        <v>1662</v>
      </c>
      <c r="H185" s="13" t="s">
        <v>72</v>
      </c>
      <c r="I185" s="14">
        <v>0</v>
      </c>
      <c r="J185" s="14"/>
      <c r="K185" s="14"/>
      <c r="L185" s="14"/>
      <c r="M185" s="14"/>
      <c r="N185" s="14"/>
      <c r="O185" s="14">
        <f t="shared" si="331"/>
        <v>0</v>
      </c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>
        <v>0</v>
      </c>
      <c r="AC185" s="14">
        <v>0</v>
      </c>
      <c r="AD185" s="14">
        <v>0</v>
      </c>
      <c r="AE185" s="14"/>
      <c r="AF185" s="14"/>
      <c r="AG185" s="14"/>
      <c r="AH185" s="14"/>
      <c r="AI185" s="14"/>
      <c r="AJ185" s="14">
        <f t="shared" si="332"/>
        <v>0</v>
      </c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>
        <v>0</v>
      </c>
      <c r="AX185" s="14">
        <v>0</v>
      </c>
      <c r="AY185" s="14">
        <v>0</v>
      </c>
      <c r="AZ185" s="14"/>
      <c r="BA185" s="14"/>
      <c r="BB185" s="14"/>
      <c r="BC185" s="14"/>
      <c r="BD185" s="14"/>
      <c r="BE185" s="14">
        <f t="shared" si="333"/>
        <v>0</v>
      </c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>
        <v>0</v>
      </c>
      <c r="BS185" s="14">
        <v>0</v>
      </c>
      <c r="BT185" s="14" t="e">
        <f>IF(#REF!=0,"-",#REF!/#REF!*100)</f>
        <v>#REF!</v>
      </c>
    </row>
    <row r="186" spans="1:72" x14ac:dyDescent="0.25">
      <c r="A186" s="4" t="s">
        <v>133</v>
      </c>
      <c r="B186" s="4" t="s">
        <v>58</v>
      </c>
      <c r="C186" s="4" t="s">
        <v>111</v>
      </c>
      <c r="D186" s="102" t="s">
        <v>203</v>
      </c>
      <c r="E186" s="113">
        <v>6133</v>
      </c>
      <c r="F186" s="102"/>
      <c r="G186" s="98" t="s">
        <v>1662</v>
      </c>
      <c r="H186" s="13" t="s">
        <v>75</v>
      </c>
      <c r="I186" s="14">
        <v>0</v>
      </c>
      <c r="J186" s="14"/>
      <c r="K186" s="14"/>
      <c r="L186" s="14"/>
      <c r="M186" s="14"/>
      <c r="N186" s="14"/>
      <c r="O186" s="14">
        <f t="shared" si="331"/>
        <v>0</v>
      </c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>
        <v>0</v>
      </c>
      <c r="AC186" s="14">
        <v>0</v>
      </c>
      <c r="AD186" s="14">
        <v>0</v>
      </c>
      <c r="AE186" s="14"/>
      <c r="AF186" s="14"/>
      <c r="AG186" s="14"/>
      <c r="AH186" s="14"/>
      <c r="AI186" s="14"/>
      <c r="AJ186" s="14">
        <f t="shared" si="332"/>
        <v>0</v>
      </c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>
        <v>0</v>
      </c>
      <c r="AX186" s="14">
        <v>0</v>
      </c>
      <c r="AY186" s="14">
        <v>0</v>
      </c>
      <c r="AZ186" s="14"/>
      <c r="BA186" s="14"/>
      <c r="BB186" s="14"/>
      <c r="BC186" s="14"/>
      <c r="BD186" s="14"/>
      <c r="BE186" s="14">
        <f t="shared" si="333"/>
        <v>0</v>
      </c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>
        <v>0</v>
      </c>
      <c r="BS186" s="14">
        <v>0</v>
      </c>
      <c r="BT186" s="14" t="e">
        <f>IF(#REF!=0,"-",#REF!/#REF!*100)</f>
        <v>#REF!</v>
      </c>
    </row>
    <row r="187" spans="1:72" x14ac:dyDescent="0.25">
      <c r="A187" s="4" t="s">
        <v>133</v>
      </c>
      <c r="B187" s="4" t="s">
        <v>58</v>
      </c>
      <c r="C187" s="4" t="s">
        <v>111</v>
      </c>
      <c r="D187" s="102" t="s">
        <v>203</v>
      </c>
      <c r="E187" s="113">
        <v>6134</v>
      </c>
      <c r="F187" s="102"/>
      <c r="G187" s="98" t="s">
        <v>1662</v>
      </c>
      <c r="H187" s="13" t="s">
        <v>78</v>
      </c>
      <c r="I187" s="14">
        <v>14040</v>
      </c>
      <c r="J187" s="14"/>
      <c r="K187" s="14"/>
      <c r="L187" s="14"/>
      <c r="M187" s="14">
        <v>-3000</v>
      </c>
      <c r="N187" s="14"/>
      <c r="O187" s="14">
        <f t="shared" si="331"/>
        <v>11040</v>
      </c>
      <c r="P187" s="14"/>
      <c r="Q187" s="14">
        <v>2000</v>
      </c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>
        <v>2000</v>
      </c>
      <c r="AC187" s="14">
        <v>9040</v>
      </c>
      <c r="AD187" s="14">
        <v>0</v>
      </c>
      <c r="AE187" s="14"/>
      <c r="AF187" s="14"/>
      <c r="AG187" s="14"/>
      <c r="AH187" s="14"/>
      <c r="AI187" s="14"/>
      <c r="AJ187" s="14">
        <f t="shared" si="332"/>
        <v>0</v>
      </c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>
        <v>0</v>
      </c>
      <c r="AX187" s="14">
        <v>0</v>
      </c>
      <c r="AY187" s="14">
        <v>1000</v>
      </c>
      <c r="AZ187" s="14"/>
      <c r="BA187" s="14"/>
      <c r="BB187" s="14"/>
      <c r="BC187" s="14"/>
      <c r="BD187" s="14"/>
      <c r="BE187" s="14">
        <f t="shared" si="333"/>
        <v>1000</v>
      </c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>
        <v>0</v>
      </c>
      <c r="BS187" s="14">
        <v>1000</v>
      </c>
      <c r="BT187" s="14" t="e">
        <f>IF(#REF!=0,"-",#REF!/#REF!*100)</f>
        <v>#REF!</v>
      </c>
    </row>
    <row r="188" spans="1:72" ht="22.5" x14ac:dyDescent="0.25">
      <c r="A188" s="4" t="s">
        <v>133</v>
      </c>
      <c r="B188" s="4" t="s">
        <v>58</v>
      </c>
      <c r="C188" s="4" t="s">
        <v>111</v>
      </c>
      <c r="D188" s="102" t="s">
        <v>203</v>
      </c>
      <c r="E188" s="113">
        <v>6136</v>
      </c>
      <c r="F188" s="102"/>
      <c r="G188" s="98" t="s">
        <v>1662</v>
      </c>
      <c r="H188" s="13" t="s">
        <v>84</v>
      </c>
      <c r="I188" s="14">
        <v>0</v>
      </c>
      <c r="J188" s="14"/>
      <c r="K188" s="14"/>
      <c r="L188" s="14"/>
      <c r="M188" s="14"/>
      <c r="N188" s="14"/>
      <c r="O188" s="14">
        <f t="shared" si="331"/>
        <v>0</v>
      </c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>
        <v>0</v>
      </c>
      <c r="AC188" s="14">
        <v>0</v>
      </c>
      <c r="AD188" s="14">
        <v>0</v>
      </c>
      <c r="AE188" s="14"/>
      <c r="AF188" s="14"/>
      <c r="AG188" s="14"/>
      <c r="AH188" s="14"/>
      <c r="AI188" s="14"/>
      <c r="AJ188" s="14">
        <f t="shared" si="332"/>
        <v>0</v>
      </c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>
        <v>0</v>
      </c>
      <c r="AX188" s="14">
        <v>0</v>
      </c>
      <c r="AY188" s="14">
        <v>0</v>
      </c>
      <c r="AZ188" s="14"/>
      <c r="BA188" s="14"/>
      <c r="BB188" s="14"/>
      <c r="BC188" s="14"/>
      <c r="BD188" s="14"/>
      <c r="BE188" s="14">
        <f t="shared" si="333"/>
        <v>0</v>
      </c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>
        <v>0</v>
      </c>
      <c r="BS188" s="14">
        <v>0</v>
      </c>
      <c r="BT188" s="14" t="e">
        <f>IF(#REF!=0,"-",#REF!/#REF!*100)</f>
        <v>#REF!</v>
      </c>
    </row>
    <row r="189" spans="1:72" x14ac:dyDescent="0.25">
      <c r="A189" s="4" t="s">
        <v>133</v>
      </c>
      <c r="B189" s="4" t="s">
        <v>58</v>
      </c>
      <c r="C189" s="4" t="s">
        <v>111</v>
      </c>
      <c r="D189" s="102" t="s">
        <v>203</v>
      </c>
      <c r="E189" s="113">
        <v>6137</v>
      </c>
      <c r="F189" s="102"/>
      <c r="G189" s="98" t="s">
        <v>1662</v>
      </c>
      <c r="H189" s="13" t="s">
        <v>87</v>
      </c>
      <c r="I189" s="14">
        <v>0</v>
      </c>
      <c r="J189" s="14"/>
      <c r="K189" s="14"/>
      <c r="L189" s="14"/>
      <c r="M189" s="14">
        <v>2000</v>
      </c>
      <c r="N189" s="14"/>
      <c r="O189" s="14">
        <f t="shared" si="331"/>
        <v>2000</v>
      </c>
      <c r="P189" s="14"/>
      <c r="Q189" s="14">
        <v>2000</v>
      </c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>
        <v>2000</v>
      </c>
      <c r="AC189" s="14">
        <v>0</v>
      </c>
      <c r="AD189" s="14">
        <v>0</v>
      </c>
      <c r="AE189" s="14"/>
      <c r="AF189" s="14"/>
      <c r="AG189" s="14"/>
      <c r="AH189" s="14"/>
      <c r="AI189" s="14"/>
      <c r="AJ189" s="14">
        <f t="shared" si="332"/>
        <v>0</v>
      </c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>
        <v>0</v>
      </c>
      <c r="AX189" s="14">
        <v>0</v>
      </c>
      <c r="AY189" s="14">
        <v>0</v>
      </c>
      <c r="AZ189" s="14"/>
      <c r="BA189" s="14"/>
      <c r="BB189" s="14"/>
      <c r="BC189" s="14"/>
      <c r="BD189" s="14"/>
      <c r="BE189" s="14">
        <f t="shared" si="333"/>
        <v>0</v>
      </c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>
        <v>0</v>
      </c>
      <c r="BS189" s="14">
        <v>0</v>
      </c>
      <c r="BT189" s="14" t="e">
        <f>IF(#REF!=0,"-",#REF!/#REF!*100)</f>
        <v>#REF!</v>
      </c>
    </row>
    <row r="190" spans="1:72" x14ac:dyDescent="0.25">
      <c r="A190" s="1" t="s">
        <v>133</v>
      </c>
      <c r="B190" s="1" t="s">
        <v>58</v>
      </c>
      <c r="C190" s="1" t="s">
        <v>111</v>
      </c>
      <c r="D190" s="105" t="s">
        <v>203</v>
      </c>
      <c r="E190" s="105" t="s">
        <v>34</v>
      </c>
      <c r="F190" s="102" t="s">
        <v>0</v>
      </c>
      <c r="G190" s="13" t="s">
        <v>0</v>
      </c>
      <c r="H190" s="2" t="s">
        <v>35</v>
      </c>
      <c r="I190" s="12">
        <f t="shared" ref="I190:AA190" si="379">SUM(I191:I193)</f>
        <v>0</v>
      </c>
      <c r="J190" s="12">
        <f t="shared" si="379"/>
        <v>0</v>
      </c>
      <c r="K190" s="12">
        <f t="shared" si="379"/>
        <v>0</v>
      </c>
      <c r="L190" s="12">
        <f t="shared" si="379"/>
        <v>0</v>
      </c>
      <c r="M190" s="12">
        <f t="shared" si="379"/>
        <v>3000</v>
      </c>
      <c r="N190" s="12">
        <f t="shared" si="379"/>
        <v>0</v>
      </c>
      <c r="O190" s="12">
        <f t="shared" si="379"/>
        <v>3000</v>
      </c>
      <c r="P190" s="12">
        <f t="shared" si="379"/>
        <v>0</v>
      </c>
      <c r="Q190" s="12">
        <f t="shared" si="379"/>
        <v>3000</v>
      </c>
      <c r="R190" s="12">
        <f t="shared" si="379"/>
        <v>0</v>
      </c>
      <c r="S190" s="12">
        <f t="shared" si="379"/>
        <v>0</v>
      </c>
      <c r="T190" s="12">
        <f t="shared" si="379"/>
        <v>0</v>
      </c>
      <c r="U190" s="12">
        <f t="shared" si="379"/>
        <v>0</v>
      </c>
      <c r="V190" s="12">
        <f t="shared" si="379"/>
        <v>0</v>
      </c>
      <c r="W190" s="12">
        <f t="shared" si="379"/>
        <v>0</v>
      </c>
      <c r="X190" s="12">
        <f t="shared" si="379"/>
        <v>0</v>
      </c>
      <c r="Y190" s="12">
        <f t="shared" si="379"/>
        <v>0</v>
      </c>
      <c r="Z190" s="12">
        <f t="shared" si="379"/>
        <v>0</v>
      </c>
      <c r="AA190" s="12">
        <f t="shared" si="379"/>
        <v>0</v>
      </c>
      <c r="AB190" s="12">
        <v>3000</v>
      </c>
      <c r="AC190" s="12">
        <v>0</v>
      </c>
      <c r="AD190" s="12">
        <f t="shared" ref="AD190:AV190" si="380">SUM(AD191:AD193)</f>
        <v>1000</v>
      </c>
      <c r="AE190" s="12">
        <f t="shared" si="380"/>
        <v>0</v>
      </c>
      <c r="AF190" s="12">
        <f t="shared" si="380"/>
        <v>0</v>
      </c>
      <c r="AG190" s="12">
        <f t="shared" si="380"/>
        <v>0</v>
      </c>
      <c r="AH190" s="12">
        <f t="shared" si="380"/>
        <v>0</v>
      </c>
      <c r="AI190" s="12">
        <f t="shared" si="380"/>
        <v>0</v>
      </c>
      <c r="AJ190" s="12">
        <f t="shared" si="380"/>
        <v>1000</v>
      </c>
      <c r="AK190" s="12">
        <f t="shared" si="380"/>
        <v>0</v>
      </c>
      <c r="AL190" s="12">
        <f t="shared" si="380"/>
        <v>0</v>
      </c>
      <c r="AM190" s="12">
        <f t="shared" si="380"/>
        <v>0</v>
      </c>
      <c r="AN190" s="12">
        <f t="shared" si="380"/>
        <v>0</v>
      </c>
      <c r="AO190" s="12">
        <f t="shared" si="380"/>
        <v>0</v>
      </c>
      <c r="AP190" s="12">
        <f t="shared" si="380"/>
        <v>0</v>
      </c>
      <c r="AQ190" s="12">
        <f t="shared" si="380"/>
        <v>0</v>
      </c>
      <c r="AR190" s="12">
        <f t="shared" si="380"/>
        <v>0</v>
      </c>
      <c r="AS190" s="12">
        <f t="shared" si="380"/>
        <v>0</v>
      </c>
      <c r="AT190" s="12">
        <f t="shared" si="380"/>
        <v>0</v>
      </c>
      <c r="AU190" s="12">
        <f t="shared" si="380"/>
        <v>0</v>
      </c>
      <c r="AV190" s="12">
        <f t="shared" si="380"/>
        <v>0</v>
      </c>
      <c r="AW190" s="12">
        <v>0</v>
      </c>
      <c r="AX190" s="12">
        <v>1000</v>
      </c>
      <c r="AY190" s="12">
        <f t="shared" ref="AY190:BQ190" si="381">SUM(AY191:AY193)</f>
        <v>0</v>
      </c>
      <c r="AZ190" s="12">
        <f t="shared" si="381"/>
        <v>1000</v>
      </c>
      <c r="BA190" s="12">
        <f t="shared" si="381"/>
        <v>0</v>
      </c>
      <c r="BB190" s="12">
        <f t="shared" si="381"/>
        <v>0</v>
      </c>
      <c r="BC190" s="12">
        <f t="shared" si="381"/>
        <v>0</v>
      </c>
      <c r="BD190" s="12">
        <f t="shared" si="381"/>
        <v>0</v>
      </c>
      <c r="BE190" s="12">
        <f t="shared" si="381"/>
        <v>1000</v>
      </c>
      <c r="BF190" s="12">
        <f t="shared" si="381"/>
        <v>0</v>
      </c>
      <c r="BG190" s="12">
        <f t="shared" si="381"/>
        <v>0</v>
      </c>
      <c r="BH190" s="12">
        <f t="shared" si="381"/>
        <v>1000</v>
      </c>
      <c r="BI190" s="12">
        <f t="shared" si="381"/>
        <v>0</v>
      </c>
      <c r="BJ190" s="12">
        <f t="shared" si="381"/>
        <v>0</v>
      </c>
      <c r="BK190" s="12">
        <f t="shared" si="381"/>
        <v>0</v>
      </c>
      <c r="BL190" s="12">
        <f t="shared" si="381"/>
        <v>0</v>
      </c>
      <c r="BM190" s="12">
        <f t="shared" si="381"/>
        <v>0</v>
      </c>
      <c r="BN190" s="12">
        <f t="shared" si="381"/>
        <v>0</v>
      </c>
      <c r="BO190" s="12">
        <f t="shared" si="381"/>
        <v>0</v>
      </c>
      <c r="BP190" s="12">
        <f t="shared" si="381"/>
        <v>0</v>
      </c>
      <c r="BQ190" s="12">
        <f t="shared" si="381"/>
        <v>0</v>
      </c>
      <c r="BR190" s="12">
        <v>1000</v>
      </c>
      <c r="BS190" s="12">
        <v>0</v>
      </c>
      <c r="BT190" s="12" t="e">
        <f>IF(#REF!=0,"-",#REF!/#REF!*100)</f>
        <v>#REF!</v>
      </c>
    </row>
    <row r="191" spans="1:72" x14ac:dyDescent="0.25">
      <c r="A191" s="4" t="s">
        <v>133</v>
      </c>
      <c r="B191" s="4" t="s">
        <v>58</v>
      </c>
      <c r="C191" s="4" t="s">
        <v>111</v>
      </c>
      <c r="D191" s="102" t="s">
        <v>203</v>
      </c>
      <c r="E191" s="113">
        <v>6139</v>
      </c>
      <c r="F191" s="102"/>
      <c r="G191" s="98" t="s">
        <v>1662</v>
      </c>
      <c r="H191" s="13" t="s">
        <v>35</v>
      </c>
      <c r="I191" s="14">
        <v>0</v>
      </c>
      <c r="J191" s="14"/>
      <c r="K191" s="14"/>
      <c r="L191" s="14"/>
      <c r="M191" s="14">
        <v>3000</v>
      </c>
      <c r="N191" s="14"/>
      <c r="O191" s="14">
        <f t="shared" si="331"/>
        <v>3000</v>
      </c>
      <c r="P191" s="14"/>
      <c r="Q191" s="14">
        <v>3000</v>
      </c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>
        <v>3000</v>
      </c>
      <c r="AC191" s="14">
        <v>0</v>
      </c>
      <c r="AD191" s="14">
        <v>1000</v>
      </c>
      <c r="AE191" s="14"/>
      <c r="AF191" s="14"/>
      <c r="AG191" s="14"/>
      <c r="AH191" s="14"/>
      <c r="AI191" s="14"/>
      <c r="AJ191" s="14">
        <f t="shared" si="332"/>
        <v>1000</v>
      </c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>
        <v>0</v>
      </c>
      <c r="AX191" s="14">
        <v>1000</v>
      </c>
      <c r="AY191" s="14">
        <v>0</v>
      </c>
      <c r="AZ191" s="14">
        <v>1000</v>
      </c>
      <c r="BA191" s="14"/>
      <c r="BB191" s="14"/>
      <c r="BC191" s="14"/>
      <c r="BD191" s="14"/>
      <c r="BE191" s="14">
        <f t="shared" si="333"/>
        <v>1000</v>
      </c>
      <c r="BF191" s="14"/>
      <c r="BG191" s="14"/>
      <c r="BH191" s="14">
        <v>1000</v>
      </c>
      <c r="BI191" s="14"/>
      <c r="BJ191" s="14"/>
      <c r="BK191" s="14"/>
      <c r="BL191" s="14"/>
      <c r="BM191" s="14"/>
      <c r="BN191" s="14"/>
      <c r="BO191" s="14"/>
      <c r="BP191" s="14"/>
      <c r="BQ191" s="14"/>
      <c r="BR191" s="14">
        <v>1000</v>
      </c>
      <c r="BS191" s="14">
        <v>0</v>
      </c>
      <c r="BT191" s="14" t="e">
        <f>IF(#REF!=0,"-",#REF!/#REF!*100)</f>
        <v>#REF!</v>
      </c>
    </row>
    <row r="192" spans="1:72" ht="22.5" x14ac:dyDescent="0.25">
      <c r="A192" s="4" t="s">
        <v>133</v>
      </c>
      <c r="B192" s="4" t="s">
        <v>58</v>
      </c>
      <c r="C192" s="4" t="s">
        <v>111</v>
      </c>
      <c r="D192" s="102" t="s">
        <v>203</v>
      </c>
      <c r="E192" s="113">
        <v>6139</v>
      </c>
      <c r="F192" s="102" t="s">
        <v>210</v>
      </c>
      <c r="G192" s="98" t="s">
        <v>1662</v>
      </c>
      <c r="H192" s="13" t="s">
        <v>37</v>
      </c>
      <c r="I192" s="14">
        <v>0</v>
      </c>
      <c r="J192" s="14"/>
      <c r="K192" s="14"/>
      <c r="L192" s="14"/>
      <c r="M192" s="14"/>
      <c r="N192" s="14"/>
      <c r="O192" s="14">
        <f t="shared" si="331"/>
        <v>0</v>
      </c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>
        <v>0</v>
      </c>
      <c r="AC192" s="14">
        <v>0</v>
      </c>
      <c r="AD192" s="14">
        <v>0</v>
      </c>
      <c r="AE192" s="14"/>
      <c r="AF192" s="14"/>
      <c r="AG192" s="14"/>
      <c r="AH192" s="14"/>
      <c r="AI192" s="14"/>
      <c r="AJ192" s="14">
        <f t="shared" si="332"/>
        <v>0</v>
      </c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>
        <v>0</v>
      </c>
      <c r="AX192" s="14">
        <v>0</v>
      </c>
      <c r="AY192" s="14">
        <v>0</v>
      </c>
      <c r="AZ192" s="14"/>
      <c r="BA192" s="14"/>
      <c r="BB192" s="14"/>
      <c r="BC192" s="14"/>
      <c r="BD192" s="14"/>
      <c r="BE192" s="14">
        <f t="shared" si="333"/>
        <v>0</v>
      </c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>
        <v>0</v>
      </c>
      <c r="BS192" s="14">
        <v>0</v>
      </c>
      <c r="BT192" s="14" t="e">
        <f>IF(#REF!=0,"-",#REF!/#REF!*100)</f>
        <v>#REF!</v>
      </c>
    </row>
    <row r="193" spans="1:72" ht="33.75" x14ac:dyDescent="0.25">
      <c r="A193" s="4" t="s">
        <v>133</v>
      </c>
      <c r="B193" s="4" t="s">
        <v>58</v>
      </c>
      <c r="C193" s="4" t="s">
        <v>111</v>
      </c>
      <c r="D193" s="102" t="s">
        <v>203</v>
      </c>
      <c r="E193" s="113">
        <v>6139</v>
      </c>
      <c r="F193" s="102" t="s">
        <v>211</v>
      </c>
      <c r="G193" s="98" t="s">
        <v>1662</v>
      </c>
      <c r="H193" s="13" t="s">
        <v>38</v>
      </c>
      <c r="I193" s="14">
        <v>0</v>
      </c>
      <c r="J193" s="14"/>
      <c r="K193" s="14"/>
      <c r="L193" s="14"/>
      <c r="M193" s="14"/>
      <c r="N193" s="14"/>
      <c r="O193" s="14">
        <f t="shared" si="331"/>
        <v>0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>
        <v>0</v>
      </c>
      <c r="AC193" s="14">
        <v>0</v>
      </c>
      <c r="AD193" s="14">
        <v>0</v>
      </c>
      <c r="AE193" s="14"/>
      <c r="AF193" s="14"/>
      <c r="AG193" s="14"/>
      <c r="AH193" s="14"/>
      <c r="AI193" s="14"/>
      <c r="AJ193" s="14">
        <f t="shared" si="332"/>
        <v>0</v>
      </c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>
        <v>0</v>
      </c>
      <c r="AX193" s="14">
        <v>0</v>
      </c>
      <c r="AY193" s="14">
        <v>0</v>
      </c>
      <c r="AZ193" s="14"/>
      <c r="BA193" s="14"/>
      <c r="BB193" s="14"/>
      <c r="BC193" s="14"/>
      <c r="BD193" s="14"/>
      <c r="BE193" s="14">
        <f t="shared" si="333"/>
        <v>0</v>
      </c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>
        <v>0</v>
      </c>
      <c r="BS193" s="14">
        <v>0</v>
      </c>
      <c r="BT193" s="14" t="e">
        <f>IF(#REF!=0,"-",#REF!/#REF!*100)</f>
        <v>#REF!</v>
      </c>
    </row>
    <row r="194" spans="1:72" ht="33.75" x14ac:dyDescent="0.25">
      <c r="A194" s="1" t="s">
        <v>0</v>
      </c>
      <c r="B194" s="1" t="s">
        <v>0</v>
      </c>
      <c r="C194" s="1" t="s">
        <v>0</v>
      </c>
      <c r="D194" s="101" t="s">
        <v>0</v>
      </c>
      <c r="E194" s="101" t="s">
        <v>0</v>
      </c>
      <c r="F194" s="101" t="s">
        <v>0</v>
      </c>
      <c r="G194" s="2" t="s">
        <v>0</v>
      </c>
      <c r="H194" s="10" t="s">
        <v>39</v>
      </c>
      <c r="I194" s="11">
        <f t="shared" ref="I194:X195" si="382">SUM(I195)</f>
        <v>0</v>
      </c>
      <c r="J194" s="11">
        <f t="shared" si="382"/>
        <v>0</v>
      </c>
      <c r="K194" s="11">
        <f t="shared" si="382"/>
        <v>0</v>
      </c>
      <c r="L194" s="11">
        <f t="shared" si="382"/>
        <v>0</v>
      </c>
      <c r="M194" s="11">
        <f t="shared" si="382"/>
        <v>0</v>
      </c>
      <c r="N194" s="11">
        <f t="shared" si="382"/>
        <v>0</v>
      </c>
      <c r="O194" s="11">
        <f t="shared" si="382"/>
        <v>0</v>
      </c>
      <c r="P194" s="11">
        <f t="shared" si="382"/>
        <v>0</v>
      </c>
      <c r="Q194" s="11">
        <f t="shared" si="382"/>
        <v>0</v>
      </c>
      <c r="R194" s="11">
        <f t="shared" si="382"/>
        <v>0</v>
      </c>
      <c r="S194" s="11">
        <f t="shared" si="382"/>
        <v>0</v>
      </c>
      <c r="T194" s="11">
        <f t="shared" si="382"/>
        <v>0</v>
      </c>
      <c r="U194" s="11">
        <f t="shared" si="382"/>
        <v>0</v>
      </c>
      <c r="V194" s="11">
        <f t="shared" si="382"/>
        <v>0</v>
      </c>
      <c r="W194" s="11">
        <f t="shared" si="382"/>
        <v>0</v>
      </c>
      <c r="X194" s="11">
        <f t="shared" si="382"/>
        <v>0</v>
      </c>
      <c r="Y194" s="11">
        <f t="shared" ref="J194:AA195" si="383">SUM(Y195)</f>
        <v>0</v>
      </c>
      <c r="Z194" s="11">
        <f t="shared" si="383"/>
        <v>0</v>
      </c>
      <c r="AA194" s="11">
        <f t="shared" si="383"/>
        <v>0</v>
      </c>
      <c r="AB194" s="11">
        <v>0</v>
      </c>
      <c r="AC194" s="11">
        <v>0</v>
      </c>
      <c r="AD194" s="11">
        <f t="shared" ref="AD194:AS195" si="384">SUM(AD195)</f>
        <v>0</v>
      </c>
      <c r="AE194" s="11">
        <f t="shared" si="384"/>
        <v>0</v>
      </c>
      <c r="AF194" s="11">
        <f t="shared" si="384"/>
        <v>0</v>
      </c>
      <c r="AG194" s="11">
        <f t="shared" si="384"/>
        <v>0</v>
      </c>
      <c r="AH194" s="11">
        <f t="shared" si="384"/>
        <v>0</v>
      </c>
      <c r="AI194" s="11">
        <f t="shared" si="384"/>
        <v>0</v>
      </c>
      <c r="AJ194" s="11">
        <f t="shared" si="384"/>
        <v>0</v>
      </c>
      <c r="AK194" s="11">
        <f t="shared" si="384"/>
        <v>0</v>
      </c>
      <c r="AL194" s="11">
        <f t="shared" si="384"/>
        <v>0</v>
      </c>
      <c r="AM194" s="11">
        <f t="shared" si="384"/>
        <v>0</v>
      </c>
      <c r="AN194" s="11">
        <f t="shared" si="384"/>
        <v>0</v>
      </c>
      <c r="AO194" s="11">
        <f t="shared" si="384"/>
        <v>0</v>
      </c>
      <c r="AP194" s="11">
        <f t="shared" si="384"/>
        <v>0</v>
      </c>
      <c r="AQ194" s="11">
        <f t="shared" si="384"/>
        <v>0</v>
      </c>
      <c r="AR194" s="11">
        <f t="shared" si="384"/>
        <v>0</v>
      </c>
      <c r="AS194" s="11">
        <f t="shared" si="384"/>
        <v>0</v>
      </c>
      <c r="AT194" s="11">
        <f t="shared" ref="AE194:AV195" si="385">SUM(AT195)</f>
        <v>0</v>
      </c>
      <c r="AU194" s="11">
        <f t="shared" si="385"/>
        <v>0</v>
      </c>
      <c r="AV194" s="11">
        <f t="shared" si="385"/>
        <v>0</v>
      </c>
      <c r="AW194" s="11">
        <v>0</v>
      </c>
      <c r="AX194" s="11">
        <v>0</v>
      </c>
      <c r="AY194" s="11">
        <f t="shared" ref="AY194:BN195" si="386">SUM(AY195)</f>
        <v>0</v>
      </c>
      <c r="AZ194" s="11">
        <f t="shared" si="386"/>
        <v>0</v>
      </c>
      <c r="BA194" s="11">
        <f t="shared" si="386"/>
        <v>0</v>
      </c>
      <c r="BB194" s="11">
        <f t="shared" si="386"/>
        <v>0</v>
      </c>
      <c r="BC194" s="11">
        <f t="shared" si="386"/>
        <v>0</v>
      </c>
      <c r="BD194" s="11">
        <f t="shared" si="386"/>
        <v>0</v>
      </c>
      <c r="BE194" s="11">
        <f t="shared" si="386"/>
        <v>0</v>
      </c>
      <c r="BF194" s="11">
        <f t="shared" si="386"/>
        <v>0</v>
      </c>
      <c r="BG194" s="11">
        <f t="shared" si="386"/>
        <v>0</v>
      </c>
      <c r="BH194" s="11">
        <f t="shared" si="386"/>
        <v>0</v>
      </c>
      <c r="BI194" s="11">
        <f t="shared" si="386"/>
        <v>0</v>
      </c>
      <c r="BJ194" s="11">
        <f t="shared" si="386"/>
        <v>0</v>
      </c>
      <c r="BK194" s="11">
        <f t="shared" si="386"/>
        <v>0</v>
      </c>
      <c r="BL194" s="11">
        <f t="shared" si="386"/>
        <v>0</v>
      </c>
      <c r="BM194" s="11">
        <f t="shared" si="386"/>
        <v>0</v>
      </c>
      <c r="BN194" s="11">
        <f t="shared" si="386"/>
        <v>0</v>
      </c>
      <c r="BO194" s="11">
        <f t="shared" ref="AZ194:BQ195" si="387">SUM(BO195)</f>
        <v>0</v>
      </c>
      <c r="BP194" s="11">
        <f t="shared" si="387"/>
        <v>0</v>
      </c>
      <c r="BQ194" s="11">
        <f t="shared" si="387"/>
        <v>0</v>
      </c>
      <c r="BR194" s="11">
        <v>0</v>
      </c>
      <c r="BS194" s="11">
        <v>0</v>
      </c>
      <c r="BT194" s="11" t="e">
        <f>IF(#REF!=0,"-",#REF!/#REF!*100)</f>
        <v>#REF!</v>
      </c>
    </row>
    <row r="195" spans="1:72" ht="22.5" x14ac:dyDescent="0.25">
      <c r="A195" s="4" t="s">
        <v>133</v>
      </c>
      <c r="B195" s="4" t="s">
        <v>58</v>
      </c>
      <c r="C195" s="4" t="s">
        <v>111</v>
      </c>
      <c r="D195" s="102" t="s">
        <v>203</v>
      </c>
      <c r="E195" s="101" t="s">
        <v>40</v>
      </c>
      <c r="F195" s="101" t="s">
        <v>0</v>
      </c>
      <c r="G195" s="2" t="s">
        <v>0</v>
      </c>
      <c r="H195" s="2" t="s">
        <v>41</v>
      </c>
      <c r="I195" s="12">
        <f t="shared" si="382"/>
        <v>0</v>
      </c>
      <c r="J195" s="12">
        <f t="shared" si="383"/>
        <v>0</v>
      </c>
      <c r="K195" s="12">
        <f t="shared" si="383"/>
        <v>0</v>
      </c>
      <c r="L195" s="12">
        <f t="shared" si="383"/>
        <v>0</v>
      </c>
      <c r="M195" s="12">
        <f t="shared" si="383"/>
        <v>0</v>
      </c>
      <c r="N195" s="12">
        <f t="shared" si="383"/>
        <v>0</v>
      </c>
      <c r="O195" s="12">
        <f t="shared" si="383"/>
        <v>0</v>
      </c>
      <c r="P195" s="12">
        <f t="shared" si="383"/>
        <v>0</v>
      </c>
      <c r="Q195" s="12">
        <f t="shared" si="383"/>
        <v>0</v>
      </c>
      <c r="R195" s="12">
        <f t="shared" si="383"/>
        <v>0</v>
      </c>
      <c r="S195" s="12">
        <f t="shared" si="383"/>
        <v>0</v>
      </c>
      <c r="T195" s="12">
        <f t="shared" si="383"/>
        <v>0</v>
      </c>
      <c r="U195" s="12">
        <f t="shared" si="383"/>
        <v>0</v>
      </c>
      <c r="V195" s="12">
        <f t="shared" si="383"/>
        <v>0</v>
      </c>
      <c r="W195" s="12">
        <f t="shared" si="383"/>
        <v>0</v>
      </c>
      <c r="X195" s="12">
        <f t="shared" si="383"/>
        <v>0</v>
      </c>
      <c r="Y195" s="12">
        <f t="shared" si="383"/>
        <v>0</v>
      </c>
      <c r="Z195" s="12">
        <f t="shared" si="383"/>
        <v>0</v>
      </c>
      <c r="AA195" s="12">
        <f t="shared" si="383"/>
        <v>0</v>
      </c>
      <c r="AB195" s="12">
        <v>0</v>
      </c>
      <c r="AC195" s="12">
        <v>0</v>
      </c>
      <c r="AD195" s="12">
        <f t="shared" si="384"/>
        <v>0</v>
      </c>
      <c r="AE195" s="12">
        <f t="shared" si="385"/>
        <v>0</v>
      </c>
      <c r="AF195" s="12">
        <f t="shared" si="385"/>
        <v>0</v>
      </c>
      <c r="AG195" s="12">
        <f t="shared" si="385"/>
        <v>0</v>
      </c>
      <c r="AH195" s="12">
        <f t="shared" si="385"/>
        <v>0</v>
      </c>
      <c r="AI195" s="12">
        <f t="shared" si="385"/>
        <v>0</v>
      </c>
      <c r="AJ195" s="12">
        <f t="shared" si="385"/>
        <v>0</v>
      </c>
      <c r="AK195" s="12">
        <f t="shared" si="385"/>
        <v>0</v>
      </c>
      <c r="AL195" s="12">
        <f t="shared" si="385"/>
        <v>0</v>
      </c>
      <c r="AM195" s="12">
        <f t="shared" si="385"/>
        <v>0</v>
      </c>
      <c r="AN195" s="12">
        <f t="shared" si="385"/>
        <v>0</v>
      </c>
      <c r="AO195" s="12">
        <f t="shared" si="385"/>
        <v>0</v>
      </c>
      <c r="AP195" s="12">
        <f t="shared" si="385"/>
        <v>0</v>
      </c>
      <c r="AQ195" s="12">
        <f t="shared" si="385"/>
        <v>0</v>
      </c>
      <c r="AR195" s="12">
        <f t="shared" si="385"/>
        <v>0</v>
      </c>
      <c r="AS195" s="12">
        <f t="shared" si="385"/>
        <v>0</v>
      </c>
      <c r="AT195" s="12">
        <f t="shared" si="385"/>
        <v>0</v>
      </c>
      <c r="AU195" s="12">
        <f t="shared" si="385"/>
        <v>0</v>
      </c>
      <c r="AV195" s="12">
        <f t="shared" si="385"/>
        <v>0</v>
      </c>
      <c r="AW195" s="12">
        <v>0</v>
      </c>
      <c r="AX195" s="12">
        <v>0</v>
      </c>
      <c r="AY195" s="12">
        <f t="shared" si="386"/>
        <v>0</v>
      </c>
      <c r="AZ195" s="12">
        <f t="shared" si="387"/>
        <v>0</v>
      </c>
      <c r="BA195" s="12">
        <f t="shared" si="387"/>
        <v>0</v>
      </c>
      <c r="BB195" s="12">
        <f t="shared" si="387"/>
        <v>0</v>
      </c>
      <c r="BC195" s="12">
        <f t="shared" si="387"/>
        <v>0</v>
      </c>
      <c r="BD195" s="12">
        <f t="shared" si="387"/>
        <v>0</v>
      </c>
      <c r="BE195" s="12">
        <f t="shared" si="387"/>
        <v>0</v>
      </c>
      <c r="BF195" s="12">
        <f t="shared" si="387"/>
        <v>0</v>
      </c>
      <c r="BG195" s="12">
        <f t="shared" si="387"/>
        <v>0</v>
      </c>
      <c r="BH195" s="12">
        <f t="shared" si="387"/>
        <v>0</v>
      </c>
      <c r="BI195" s="12">
        <f t="shared" si="387"/>
        <v>0</v>
      </c>
      <c r="BJ195" s="12">
        <f t="shared" si="387"/>
        <v>0</v>
      </c>
      <c r="BK195" s="12">
        <f t="shared" si="387"/>
        <v>0</v>
      </c>
      <c r="BL195" s="12">
        <f t="shared" si="387"/>
        <v>0</v>
      </c>
      <c r="BM195" s="12">
        <f t="shared" si="387"/>
        <v>0</v>
      </c>
      <c r="BN195" s="12">
        <f t="shared" si="387"/>
        <v>0</v>
      </c>
      <c r="BO195" s="12">
        <f t="shared" si="387"/>
        <v>0</v>
      </c>
      <c r="BP195" s="12">
        <f t="shared" si="387"/>
        <v>0</v>
      </c>
      <c r="BQ195" s="12">
        <f t="shared" si="387"/>
        <v>0</v>
      </c>
      <c r="BR195" s="12">
        <v>0</v>
      </c>
      <c r="BS195" s="12">
        <v>0</v>
      </c>
      <c r="BT195" s="12" t="e">
        <f>IF(#REF!=0,"-",#REF!/#REF!*100)</f>
        <v>#REF!</v>
      </c>
    </row>
    <row r="196" spans="1:72" x14ac:dyDescent="0.25">
      <c r="A196" s="4" t="s">
        <v>133</v>
      </c>
      <c r="B196" s="4" t="s">
        <v>58</v>
      </c>
      <c r="C196" s="4" t="s">
        <v>111</v>
      </c>
      <c r="D196" s="102" t="s">
        <v>203</v>
      </c>
      <c r="E196" s="113">
        <v>6148</v>
      </c>
      <c r="F196" s="102"/>
      <c r="G196" s="98" t="s">
        <v>1662</v>
      </c>
      <c r="H196" s="13" t="s">
        <v>45</v>
      </c>
      <c r="I196" s="14">
        <v>0</v>
      </c>
      <c r="J196" s="14"/>
      <c r="K196" s="14"/>
      <c r="L196" s="14"/>
      <c r="M196" s="14"/>
      <c r="N196" s="14"/>
      <c r="O196" s="14">
        <f t="shared" si="331"/>
        <v>0</v>
      </c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>
        <v>0</v>
      </c>
      <c r="AC196" s="14">
        <v>0</v>
      </c>
      <c r="AD196" s="14">
        <v>0</v>
      </c>
      <c r="AE196" s="14"/>
      <c r="AF196" s="14"/>
      <c r="AG196" s="14"/>
      <c r="AH196" s="14"/>
      <c r="AI196" s="14"/>
      <c r="AJ196" s="14">
        <f t="shared" si="332"/>
        <v>0</v>
      </c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>
        <v>0</v>
      </c>
      <c r="AX196" s="14">
        <v>0</v>
      </c>
      <c r="AY196" s="14">
        <v>0</v>
      </c>
      <c r="AZ196" s="14"/>
      <c r="BA196" s="14"/>
      <c r="BB196" s="14"/>
      <c r="BC196" s="14"/>
      <c r="BD196" s="14"/>
      <c r="BE196" s="14">
        <f t="shared" si="333"/>
        <v>0</v>
      </c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>
        <v>0</v>
      </c>
      <c r="BS196" s="14">
        <v>0</v>
      </c>
      <c r="BT196" s="14" t="e">
        <f>IF(#REF!=0,"-",#REF!/#REF!*100)</f>
        <v>#REF!</v>
      </c>
    </row>
    <row r="197" spans="1:72" ht="33.75" x14ac:dyDescent="0.25">
      <c r="A197" s="1" t="s">
        <v>0</v>
      </c>
      <c r="B197" s="1" t="s">
        <v>0</v>
      </c>
      <c r="C197" s="1" t="s">
        <v>0</v>
      </c>
      <c r="D197" s="101" t="s">
        <v>0</v>
      </c>
      <c r="E197" s="101" t="s">
        <v>0</v>
      </c>
      <c r="F197" s="101" t="s">
        <v>0</v>
      </c>
      <c r="G197" s="2" t="s">
        <v>0</v>
      </c>
      <c r="H197" s="10" t="s">
        <v>47</v>
      </c>
      <c r="I197" s="11">
        <f t="shared" ref="I197:AA197" si="388">SUM(I198)</f>
        <v>32891</v>
      </c>
      <c r="J197" s="11">
        <f t="shared" si="388"/>
        <v>0</v>
      </c>
      <c r="K197" s="11">
        <f t="shared" si="388"/>
        <v>0</v>
      </c>
      <c r="L197" s="11">
        <f t="shared" si="388"/>
        <v>0</v>
      </c>
      <c r="M197" s="11">
        <f t="shared" si="388"/>
        <v>-2000</v>
      </c>
      <c r="N197" s="11">
        <f t="shared" si="388"/>
        <v>0</v>
      </c>
      <c r="O197" s="11">
        <f t="shared" si="388"/>
        <v>30891</v>
      </c>
      <c r="P197" s="11">
        <f t="shared" si="388"/>
        <v>0</v>
      </c>
      <c r="Q197" s="11">
        <f t="shared" si="388"/>
        <v>1850</v>
      </c>
      <c r="R197" s="11">
        <f t="shared" si="388"/>
        <v>3695</v>
      </c>
      <c r="S197" s="11">
        <f t="shared" si="388"/>
        <v>0</v>
      </c>
      <c r="T197" s="11">
        <f t="shared" si="388"/>
        <v>0</v>
      </c>
      <c r="U197" s="11">
        <f t="shared" si="388"/>
        <v>0</v>
      </c>
      <c r="V197" s="11">
        <f t="shared" si="388"/>
        <v>0</v>
      </c>
      <c r="W197" s="11">
        <f t="shared" si="388"/>
        <v>0</v>
      </c>
      <c r="X197" s="11">
        <f t="shared" si="388"/>
        <v>0</v>
      </c>
      <c r="Y197" s="11">
        <f t="shared" si="388"/>
        <v>0</v>
      </c>
      <c r="Z197" s="11">
        <f t="shared" si="388"/>
        <v>0</v>
      </c>
      <c r="AA197" s="11">
        <f t="shared" si="388"/>
        <v>0</v>
      </c>
      <c r="AB197" s="11">
        <v>5545</v>
      </c>
      <c r="AC197" s="11">
        <v>25346</v>
      </c>
      <c r="AD197" s="11">
        <f t="shared" ref="AD197:AV197" si="389">SUM(AD198)</f>
        <v>0</v>
      </c>
      <c r="AE197" s="11">
        <f t="shared" si="389"/>
        <v>0</v>
      </c>
      <c r="AF197" s="11">
        <f t="shared" si="389"/>
        <v>0</v>
      </c>
      <c r="AG197" s="11">
        <f t="shared" si="389"/>
        <v>0</v>
      </c>
      <c r="AH197" s="11">
        <f t="shared" si="389"/>
        <v>0</v>
      </c>
      <c r="AI197" s="11">
        <f t="shared" si="389"/>
        <v>0</v>
      </c>
      <c r="AJ197" s="11">
        <f t="shared" si="389"/>
        <v>0</v>
      </c>
      <c r="AK197" s="11">
        <f t="shared" si="389"/>
        <v>0</v>
      </c>
      <c r="AL197" s="11">
        <f t="shared" si="389"/>
        <v>0</v>
      </c>
      <c r="AM197" s="11">
        <f t="shared" si="389"/>
        <v>0</v>
      </c>
      <c r="AN197" s="11">
        <f t="shared" si="389"/>
        <v>0</v>
      </c>
      <c r="AO197" s="11">
        <f t="shared" si="389"/>
        <v>0</v>
      </c>
      <c r="AP197" s="11">
        <f t="shared" si="389"/>
        <v>0</v>
      </c>
      <c r="AQ197" s="11">
        <f t="shared" si="389"/>
        <v>0</v>
      </c>
      <c r="AR197" s="11">
        <f t="shared" si="389"/>
        <v>0</v>
      </c>
      <c r="AS197" s="11">
        <f t="shared" si="389"/>
        <v>0</v>
      </c>
      <c r="AT197" s="11">
        <f t="shared" si="389"/>
        <v>0</v>
      </c>
      <c r="AU197" s="11">
        <f t="shared" si="389"/>
        <v>0</v>
      </c>
      <c r="AV197" s="11">
        <f t="shared" si="389"/>
        <v>0</v>
      </c>
      <c r="AW197" s="11">
        <v>0</v>
      </c>
      <c r="AX197" s="11">
        <v>0</v>
      </c>
      <c r="AY197" s="11">
        <f t="shared" ref="AY197:BQ197" si="390">SUM(AY198)</f>
        <v>0</v>
      </c>
      <c r="AZ197" s="11">
        <f t="shared" si="390"/>
        <v>0</v>
      </c>
      <c r="BA197" s="11">
        <f t="shared" si="390"/>
        <v>0</v>
      </c>
      <c r="BB197" s="11">
        <f t="shared" si="390"/>
        <v>0</v>
      </c>
      <c r="BC197" s="11">
        <f t="shared" si="390"/>
        <v>0</v>
      </c>
      <c r="BD197" s="11">
        <f t="shared" si="390"/>
        <v>0</v>
      </c>
      <c r="BE197" s="11">
        <f t="shared" si="390"/>
        <v>0</v>
      </c>
      <c r="BF197" s="11">
        <f t="shared" si="390"/>
        <v>0</v>
      </c>
      <c r="BG197" s="11">
        <f t="shared" si="390"/>
        <v>0</v>
      </c>
      <c r="BH197" s="11">
        <f t="shared" si="390"/>
        <v>0</v>
      </c>
      <c r="BI197" s="11">
        <f t="shared" si="390"/>
        <v>0</v>
      </c>
      <c r="BJ197" s="11">
        <f t="shared" si="390"/>
        <v>0</v>
      </c>
      <c r="BK197" s="11">
        <f t="shared" si="390"/>
        <v>0</v>
      </c>
      <c r="BL197" s="11">
        <f t="shared" si="390"/>
        <v>0</v>
      </c>
      <c r="BM197" s="11">
        <f t="shared" si="390"/>
        <v>0</v>
      </c>
      <c r="BN197" s="11">
        <f t="shared" si="390"/>
        <v>0</v>
      </c>
      <c r="BO197" s="11">
        <f t="shared" si="390"/>
        <v>0</v>
      </c>
      <c r="BP197" s="11">
        <f t="shared" si="390"/>
        <v>0</v>
      </c>
      <c r="BQ197" s="11">
        <f t="shared" si="390"/>
        <v>0</v>
      </c>
      <c r="BR197" s="11">
        <v>0</v>
      </c>
      <c r="BS197" s="11">
        <v>0</v>
      </c>
      <c r="BT197" s="11" t="e">
        <f>IF(#REF!=0,"-",#REF!/#REF!*100)</f>
        <v>#REF!</v>
      </c>
    </row>
    <row r="198" spans="1:72" x14ac:dyDescent="0.25">
      <c r="A198" s="4" t="s">
        <v>133</v>
      </c>
      <c r="B198" s="4" t="s">
        <v>58</v>
      </c>
      <c r="C198" s="4" t="s">
        <v>111</v>
      </c>
      <c r="D198" s="102" t="s">
        <v>203</v>
      </c>
      <c r="E198" s="101" t="s">
        <v>48</v>
      </c>
      <c r="F198" s="101" t="s">
        <v>0</v>
      </c>
      <c r="G198" s="2" t="s">
        <v>0</v>
      </c>
      <c r="H198" s="2" t="s">
        <v>49</v>
      </c>
      <c r="I198" s="12">
        <f t="shared" ref="I198:AA198" si="391">SUM(I199:I200)</f>
        <v>32891</v>
      </c>
      <c r="J198" s="12">
        <f t="shared" si="391"/>
        <v>0</v>
      </c>
      <c r="K198" s="12">
        <f t="shared" si="391"/>
        <v>0</v>
      </c>
      <c r="L198" s="12">
        <f t="shared" si="391"/>
        <v>0</v>
      </c>
      <c r="M198" s="12">
        <f t="shared" si="391"/>
        <v>-2000</v>
      </c>
      <c r="N198" s="12">
        <f t="shared" si="391"/>
        <v>0</v>
      </c>
      <c r="O198" s="12">
        <f t="shared" ref="O198" si="392">SUM(O199:O200)</f>
        <v>30891</v>
      </c>
      <c r="P198" s="12">
        <f t="shared" si="391"/>
        <v>0</v>
      </c>
      <c r="Q198" s="12">
        <f t="shared" si="391"/>
        <v>1850</v>
      </c>
      <c r="R198" s="12">
        <f t="shared" si="391"/>
        <v>3695</v>
      </c>
      <c r="S198" s="12">
        <f t="shared" si="391"/>
        <v>0</v>
      </c>
      <c r="T198" s="12">
        <f t="shared" si="391"/>
        <v>0</v>
      </c>
      <c r="U198" s="12">
        <f t="shared" si="391"/>
        <v>0</v>
      </c>
      <c r="V198" s="12">
        <f t="shared" si="391"/>
        <v>0</v>
      </c>
      <c r="W198" s="12">
        <f t="shared" si="391"/>
        <v>0</v>
      </c>
      <c r="X198" s="12">
        <f t="shared" si="391"/>
        <v>0</v>
      </c>
      <c r="Y198" s="12">
        <f t="shared" si="391"/>
        <v>0</v>
      </c>
      <c r="Z198" s="12">
        <f t="shared" si="391"/>
        <v>0</v>
      </c>
      <c r="AA198" s="12">
        <f t="shared" si="391"/>
        <v>0</v>
      </c>
      <c r="AB198" s="12">
        <v>5545</v>
      </c>
      <c r="AC198" s="12">
        <v>25346</v>
      </c>
      <c r="AD198" s="12">
        <f t="shared" ref="AD198:AV198" si="393">SUM(AD199:AD200)</f>
        <v>0</v>
      </c>
      <c r="AE198" s="12">
        <f t="shared" si="393"/>
        <v>0</v>
      </c>
      <c r="AF198" s="12">
        <f t="shared" si="393"/>
        <v>0</v>
      </c>
      <c r="AG198" s="12">
        <f t="shared" si="393"/>
        <v>0</v>
      </c>
      <c r="AH198" s="12">
        <f t="shared" si="393"/>
        <v>0</v>
      </c>
      <c r="AI198" s="12">
        <f t="shared" si="393"/>
        <v>0</v>
      </c>
      <c r="AJ198" s="12">
        <f t="shared" ref="AJ198" si="394">SUM(AJ199:AJ200)</f>
        <v>0</v>
      </c>
      <c r="AK198" s="12">
        <f t="shared" si="393"/>
        <v>0</v>
      </c>
      <c r="AL198" s="12">
        <f t="shared" si="393"/>
        <v>0</v>
      </c>
      <c r="AM198" s="12">
        <f t="shared" si="393"/>
        <v>0</v>
      </c>
      <c r="AN198" s="12">
        <f t="shared" si="393"/>
        <v>0</v>
      </c>
      <c r="AO198" s="12">
        <f t="shared" si="393"/>
        <v>0</v>
      </c>
      <c r="AP198" s="12">
        <f t="shared" si="393"/>
        <v>0</v>
      </c>
      <c r="AQ198" s="12">
        <f t="shared" si="393"/>
        <v>0</v>
      </c>
      <c r="AR198" s="12">
        <f t="shared" si="393"/>
        <v>0</v>
      </c>
      <c r="AS198" s="12">
        <f t="shared" si="393"/>
        <v>0</v>
      </c>
      <c r="AT198" s="12">
        <f t="shared" si="393"/>
        <v>0</v>
      </c>
      <c r="AU198" s="12">
        <f t="shared" si="393"/>
        <v>0</v>
      </c>
      <c r="AV198" s="12">
        <f t="shared" si="393"/>
        <v>0</v>
      </c>
      <c r="AW198" s="12">
        <v>0</v>
      </c>
      <c r="AX198" s="12">
        <v>0</v>
      </c>
      <c r="AY198" s="12">
        <f t="shared" ref="AY198:BQ198" si="395">SUM(AY199:AY200)</f>
        <v>0</v>
      </c>
      <c r="AZ198" s="12">
        <f t="shared" si="395"/>
        <v>0</v>
      </c>
      <c r="BA198" s="12">
        <f t="shared" si="395"/>
        <v>0</v>
      </c>
      <c r="BB198" s="12">
        <f t="shared" si="395"/>
        <v>0</v>
      </c>
      <c r="BC198" s="12">
        <f t="shared" si="395"/>
        <v>0</v>
      </c>
      <c r="BD198" s="12">
        <f t="shared" si="395"/>
        <v>0</v>
      </c>
      <c r="BE198" s="12">
        <f t="shared" ref="BE198" si="396">SUM(BE199:BE200)</f>
        <v>0</v>
      </c>
      <c r="BF198" s="12">
        <f t="shared" si="395"/>
        <v>0</v>
      </c>
      <c r="BG198" s="12">
        <f t="shared" si="395"/>
        <v>0</v>
      </c>
      <c r="BH198" s="12">
        <f t="shared" si="395"/>
        <v>0</v>
      </c>
      <c r="BI198" s="12">
        <f t="shared" si="395"/>
        <v>0</v>
      </c>
      <c r="BJ198" s="12">
        <f t="shared" si="395"/>
        <v>0</v>
      </c>
      <c r="BK198" s="12">
        <f t="shared" si="395"/>
        <v>0</v>
      </c>
      <c r="BL198" s="12">
        <f t="shared" si="395"/>
        <v>0</v>
      </c>
      <c r="BM198" s="12">
        <f t="shared" si="395"/>
        <v>0</v>
      </c>
      <c r="BN198" s="12">
        <f t="shared" si="395"/>
        <v>0</v>
      </c>
      <c r="BO198" s="12">
        <f t="shared" si="395"/>
        <v>0</v>
      </c>
      <c r="BP198" s="12">
        <f t="shared" si="395"/>
        <v>0</v>
      </c>
      <c r="BQ198" s="12">
        <f t="shared" si="395"/>
        <v>0</v>
      </c>
      <c r="BR198" s="12">
        <v>0</v>
      </c>
      <c r="BS198" s="12">
        <v>0</v>
      </c>
      <c r="BT198" s="12" t="e">
        <f>IF(#REF!=0,"-",#REF!/#REF!*100)</f>
        <v>#REF!</v>
      </c>
    </row>
    <row r="199" spans="1:72" x14ac:dyDescent="0.25">
      <c r="A199" s="4" t="s">
        <v>133</v>
      </c>
      <c r="B199" s="4" t="s">
        <v>58</v>
      </c>
      <c r="C199" s="4" t="s">
        <v>111</v>
      </c>
      <c r="D199" s="102" t="s">
        <v>203</v>
      </c>
      <c r="E199" s="113">
        <v>8213</v>
      </c>
      <c r="F199" s="102"/>
      <c r="G199" s="98" t="s">
        <v>1662</v>
      </c>
      <c r="H199" s="13" t="s">
        <v>51</v>
      </c>
      <c r="I199" s="14">
        <v>14040</v>
      </c>
      <c r="J199" s="14"/>
      <c r="K199" s="14"/>
      <c r="L199" s="14"/>
      <c r="M199" s="14">
        <v>-2000</v>
      </c>
      <c r="N199" s="14"/>
      <c r="O199" s="14">
        <f t="shared" si="331"/>
        <v>12040</v>
      </c>
      <c r="P199" s="14"/>
      <c r="Q199" s="14">
        <v>1850</v>
      </c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>
        <v>1850</v>
      </c>
      <c r="AC199" s="14">
        <v>10190</v>
      </c>
      <c r="AD199" s="14">
        <v>0</v>
      </c>
      <c r="AE199" s="14"/>
      <c r="AF199" s="14"/>
      <c r="AG199" s="14"/>
      <c r="AH199" s="14"/>
      <c r="AI199" s="14"/>
      <c r="AJ199" s="14">
        <f t="shared" si="332"/>
        <v>0</v>
      </c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>
        <v>0</v>
      </c>
      <c r="AX199" s="14">
        <v>0</v>
      </c>
      <c r="AY199" s="14">
        <v>0</v>
      </c>
      <c r="AZ199" s="14"/>
      <c r="BA199" s="14"/>
      <c r="BB199" s="14"/>
      <c r="BC199" s="14"/>
      <c r="BD199" s="14"/>
      <c r="BE199" s="14">
        <f t="shared" si="333"/>
        <v>0</v>
      </c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>
        <v>0</v>
      </c>
      <c r="BS199" s="14">
        <v>0</v>
      </c>
      <c r="BT199" s="14" t="e">
        <f>IF(#REF!=0,"-",#REF!/#REF!*100)</f>
        <v>#REF!</v>
      </c>
    </row>
    <row r="200" spans="1:72" x14ac:dyDescent="0.25">
      <c r="A200" s="4" t="s">
        <v>133</v>
      </c>
      <c r="B200" s="4" t="s">
        <v>58</v>
      </c>
      <c r="C200" s="4" t="s">
        <v>111</v>
      </c>
      <c r="D200" s="102" t="s">
        <v>203</v>
      </c>
      <c r="E200" s="113">
        <v>8216</v>
      </c>
      <c r="F200" s="102"/>
      <c r="G200" s="98" t="s">
        <v>1662</v>
      </c>
      <c r="H200" s="13" t="s">
        <v>108</v>
      </c>
      <c r="I200" s="14">
        <v>18851</v>
      </c>
      <c r="J200" s="14"/>
      <c r="K200" s="14"/>
      <c r="L200" s="14"/>
      <c r="M200" s="14"/>
      <c r="N200" s="14"/>
      <c r="O200" s="14">
        <f t="shared" si="331"/>
        <v>18851</v>
      </c>
      <c r="P200" s="14"/>
      <c r="Q200" s="14"/>
      <c r="R200" s="14">
        <v>3695</v>
      </c>
      <c r="S200" s="14"/>
      <c r="T200" s="14"/>
      <c r="U200" s="14"/>
      <c r="V200" s="14"/>
      <c r="W200" s="14"/>
      <c r="X200" s="14"/>
      <c r="Y200" s="14"/>
      <c r="Z200" s="14"/>
      <c r="AA200" s="14"/>
      <c r="AB200" s="14">
        <v>3695</v>
      </c>
      <c r="AC200" s="14">
        <v>15156</v>
      </c>
      <c r="AD200" s="14">
        <v>0</v>
      </c>
      <c r="AE200" s="14"/>
      <c r="AF200" s="14"/>
      <c r="AG200" s="14"/>
      <c r="AH200" s="14"/>
      <c r="AI200" s="14"/>
      <c r="AJ200" s="14">
        <f t="shared" si="332"/>
        <v>0</v>
      </c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>
        <v>0</v>
      </c>
      <c r="AX200" s="14">
        <v>0</v>
      </c>
      <c r="AY200" s="14">
        <v>0</v>
      </c>
      <c r="AZ200" s="14"/>
      <c r="BA200" s="14"/>
      <c r="BB200" s="14"/>
      <c r="BC200" s="14"/>
      <c r="BD200" s="14"/>
      <c r="BE200" s="14">
        <f t="shared" si="333"/>
        <v>0</v>
      </c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>
        <v>0</v>
      </c>
      <c r="BS200" s="14">
        <v>0</v>
      </c>
      <c r="BT200" s="14" t="e">
        <f>IF(#REF!=0,"-",#REF!/#REF!*100)</f>
        <v>#REF!</v>
      </c>
    </row>
    <row r="201" spans="1:72" x14ac:dyDescent="0.25">
      <c r="A201" s="13" t="s">
        <v>0</v>
      </c>
      <c r="B201" s="13" t="s">
        <v>0</v>
      </c>
      <c r="C201" s="13" t="s">
        <v>0</v>
      </c>
      <c r="D201" s="98" t="s">
        <v>0</v>
      </c>
      <c r="E201" s="98" t="s">
        <v>0</v>
      </c>
      <c r="F201" s="98" t="s">
        <v>0</v>
      </c>
      <c r="G201" s="13" t="s">
        <v>0</v>
      </c>
      <c r="H201" s="10" t="s">
        <v>212</v>
      </c>
      <c r="I201" s="11">
        <f t="shared" ref="I201:AA201" si="397">SUM(I172,I194,I197)</f>
        <v>46931</v>
      </c>
      <c r="J201" s="11">
        <f t="shared" si="397"/>
        <v>0</v>
      </c>
      <c r="K201" s="11">
        <f t="shared" si="397"/>
        <v>0</v>
      </c>
      <c r="L201" s="11">
        <f t="shared" si="397"/>
        <v>0</v>
      </c>
      <c r="M201" s="11">
        <f t="shared" si="397"/>
        <v>0</v>
      </c>
      <c r="N201" s="11">
        <f t="shared" si="397"/>
        <v>0</v>
      </c>
      <c r="O201" s="11">
        <f t="shared" si="397"/>
        <v>46931</v>
      </c>
      <c r="P201" s="11">
        <f t="shared" si="397"/>
        <v>0</v>
      </c>
      <c r="Q201" s="11">
        <f t="shared" si="397"/>
        <v>8850</v>
      </c>
      <c r="R201" s="11">
        <f t="shared" si="397"/>
        <v>3695</v>
      </c>
      <c r="S201" s="11">
        <f t="shared" si="397"/>
        <v>0</v>
      </c>
      <c r="T201" s="11">
        <f t="shared" si="397"/>
        <v>0</v>
      </c>
      <c r="U201" s="11">
        <f t="shared" si="397"/>
        <v>0</v>
      </c>
      <c r="V201" s="11">
        <f t="shared" si="397"/>
        <v>0</v>
      </c>
      <c r="W201" s="11">
        <f t="shared" si="397"/>
        <v>0</v>
      </c>
      <c r="X201" s="11">
        <f t="shared" si="397"/>
        <v>0</v>
      </c>
      <c r="Y201" s="11">
        <f t="shared" si="397"/>
        <v>0</v>
      </c>
      <c r="Z201" s="11">
        <f t="shared" si="397"/>
        <v>0</v>
      </c>
      <c r="AA201" s="11">
        <f t="shared" si="397"/>
        <v>0</v>
      </c>
      <c r="AB201" s="11">
        <v>12545</v>
      </c>
      <c r="AC201" s="11">
        <v>34386</v>
      </c>
      <c r="AD201" s="11">
        <f t="shared" ref="AD201:AV201" si="398">SUM(AD172,AD194,AD197)</f>
        <v>1000</v>
      </c>
      <c r="AE201" s="11">
        <f t="shared" si="398"/>
        <v>0</v>
      </c>
      <c r="AF201" s="11">
        <f t="shared" si="398"/>
        <v>0</v>
      </c>
      <c r="AG201" s="11">
        <f t="shared" si="398"/>
        <v>0</v>
      </c>
      <c r="AH201" s="11">
        <f t="shared" si="398"/>
        <v>0</v>
      </c>
      <c r="AI201" s="11">
        <f t="shared" si="398"/>
        <v>0</v>
      </c>
      <c r="AJ201" s="11">
        <f t="shared" si="398"/>
        <v>1000</v>
      </c>
      <c r="AK201" s="11">
        <f t="shared" si="398"/>
        <v>0</v>
      </c>
      <c r="AL201" s="11">
        <f t="shared" si="398"/>
        <v>0</v>
      </c>
      <c r="AM201" s="11">
        <f t="shared" si="398"/>
        <v>0</v>
      </c>
      <c r="AN201" s="11">
        <f t="shared" si="398"/>
        <v>0</v>
      </c>
      <c r="AO201" s="11">
        <f t="shared" si="398"/>
        <v>0</v>
      </c>
      <c r="AP201" s="11">
        <f t="shared" si="398"/>
        <v>0</v>
      </c>
      <c r="AQ201" s="11">
        <f t="shared" si="398"/>
        <v>0</v>
      </c>
      <c r="AR201" s="11">
        <f t="shared" si="398"/>
        <v>0</v>
      </c>
      <c r="AS201" s="11">
        <f t="shared" si="398"/>
        <v>0</v>
      </c>
      <c r="AT201" s="11">
        <f t="shared" si="398"/>
        <v>0</v>
      </c>
      <c r="AU201" s="11">
        <f t="shared" si="398"/>
        <v>0</v>
      </c>
      <c r="AV201" s="11">
        <f t="shared" si="398"/>
        <v>0</v>
      </c>
      <c r="AW201" s="11">
        <v>0</v>
      </c>
      <c r="AX201" s="11">
        <v>1000</v>
      </c>
      <c r="AY201" s="11">
        <f t="shared" ref="AY201:BQ201" si="399">SUM(AY172,AY194,AY197)</f>
        <v>1000</v>
      </c>
      <c r="AZ201" s="11">
        <f t="shared" si="399"/>
        <v>1000</v>
      </c>
      <c r="BA201" s="11">
        <f t="shared" si="399"/>
        <v>0</v>
      </c>
      <c r="BB201" s="11">
        <f t="shared" si="399"/>
        <v>0</v>
      </c>
      <c r="BC201" s="11">
        <f t="shared" si="399"/>
        <v>0</v>
      </c>
      <c r="BD201" s="11">
        <f t="shared" si="399"/>
        <v>0</v>
      </c>
      <c r="BE201" s="11">
        <f t="shared" si="399"/>
        <v>2000</v>
      </c>
      <c r="BF201" s="11">
        <f t="shared" si="399"/>
        <v>0</v>
      </c>
      <c r="BG201" s="11">
        <f t="shared" si="399"/>
        <v>0</v>
      </c>
      <c r="BH201" s="11">
        <f t="shared" si="399"/>
        <v>1000</v>
      </c>
      <c r="BI201" s="11">
        <f t="shared" si="399"/>
        <v>0</v>
      </c>
      <c r="BJ201" s="11">
        <f t="shared" si="399"/>
        <v>0</v>
      </c>
      <c r="BK201" s="11">
        <f t="shared" si="399"/>
        <v>0</v>
      </c>
      <c r="BL201" s="11">
        <f t="shared" si="399"/>
        <v>0</v>
      </c>
      <c r="BM201" s="11">
        <f t="shared" si="399"/>
        <v>0</v>
      </c>
      <c r="BN201" s="11">
        <f t="shared" si="399"/>
        <v>0</v>
      </c>
      <c r="BO201" s="11">
        <f t="shared" si="399"/>
        <v>0</v>
      </c>
      <c r="BP201" s="11">
        <f t="shared" si="399"/>
        <v>0</v>
      </c>
      <c r="BQ201" s="11">
        <f t="shared" si="399"/>
        <v>0</v>
      </c>
      <c r="BR201" s="11">
        <v>1000</v>
      </c>
      <c r="BS201" s="11">
        <v>1000</v>
      </c>
      <c r="BT201" s="11" t="e">
        <f>IF(#REF!=0,"-",#REF!/#REF!*100)</f>
        <v>#REF!</v>
      </c>
    </row>
    <row r="202" spans="1:72" ht="15.75" thickBot="1" x14ac:dyDescent="0.3">
      <c r="A202" s="13" t="s">
        <v>0</v>
      </c>
      <c r="B202" s="13" t="s">
        <v>0</v>
      </c>
      <c r="C202" s="13" t="s">
        <v>0</v>
      </c>
      <c r="D202" s="98" t="s">
        <v>0</v>
      </c>
      <c r="E202" s="98" t="s">
        <v>0</v>
      </c>
      <c r="F202" s="98" t="s">
        <v>0</v>
      </c>
      <c r="G202" s="13" t="s">
        <v>0</v>
      </c>
      <c r="H202" s="2" t="s">
        <v>53</v>
      </c>
      <c r="I202" s="13" t="s">
        <v>0</v>
      </c>
      <c r="J202" s="13"/>
      <c r="K202" s="13"/>
      <c r="L202" s="13"/>
      <c r="M202" s="13"/>
      <c r="N202" s="13"/>
      <c r="O202" s="13" t="e">
        <f t="shared" si="331"/>
        <v>#VALUE!</v>
      </c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>
        <v>0</v>
      </c>
      <c r="AC202" s="13" t="e">
        <v>#VALUE!</v>
      </c>
      <c r="AD202" s="13" t="s">
        <v>0</v>
      </c>
      <c r="AE202" s="13"/>
      <c r="AF202" s="13"/>
      <c r="AG202" s="13"/>
      <c r="AH202" s="13"/>
      <c r="AI202" s="13"/>
      <c r="AJ202" s="13" t="e">
        <f t="shared" si="332"/>
        <v>#VALUE!</v>
      </c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>
        <v>0</v>
      </c>
      <c r="AX202" s="13" t="e">
        <v>#VALUE!</v>
      </c>
      <c r="AY202" s="13" t="s">
        <v>0</v>
      </c>
      <c r="AZ202" s="13"/>
      <c r="BA202" s="13"/>
      <c r="BB202" s="13"/>
      <c r="BC202" s="13"/>
      <c r="BD202" s="13"/>
      <c r="BE202" s="13" t="e">
        <f t="shared" si="333"/>
        <v>#VALUE!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>
        <v>0</v>
      </c>
      <c r="BS202" s="13" t="e">
        <v>#VALUE!</v>
      </c>
      <c r="BT202" s="12"/>
    </row>
    <row r="203" spans="1:72" ht="69.75" customHeight="1" thickBot="1" x14ac:dyDescent="0.3">
      <c r="A203" s="132" t="s">
        <v>0</v>
      </c>
      <c r="B203" s="132" t="s">
        <v>0</v>
      </c>
      <c r="C203" s="132" t="s">
        <v>0</v>
      </c>
      <c r="D203" s="135" t="s">
        <v>0</v>
      </c>
      <c r="E203" s="135" t="s">
        <v>0</v>
      </c>
      <c r="F203" s="135" t="s">
        <v>0</v>
      </c>
      <c r="G203" s="138" t="s">
        <v>0</v>
      </c>
      <c r="H203" s="5" t="s">
        <v>54</v>
      </c>
      <c r="I203" s="89" t="s">
        <v>9</v>
      </c>
      <c r="J203" s="89" t="s">
        <v>1606</v>
      </c>
      <c r="K203" s="89" t="s">
        <v>1534</v>
      </c>
      <c r="L203" s="89" t="s">
        <v>1592</v>
      </c>
      <c r="M203" s="89" t="s">
        <v>1593</v>
      </c>
      <c r="N203" s="89" t="s">
        <v>1594</v>
      </c>
      <c r="O203" s="89" t="s">
        <v>1610</v>
      </c>
      <c r="P203" s="89" t="s">
        <v>1607</v>
      </c>
      <c r="Q203" s="89" t="s">
        <v>1595</v>
      </c>
      <c r="R203" s="89" t="s">
        <v>1596</v>
      </c>
      <c r="S203" s="89" t="s">
        <v>1597</v>
      </c>
      <c r="T203" s="89" t="s">
        <v>1598</v>
      </c>
      <c r="U203" s="89" t="s">
        <v>1599</v>
      </c>
      <c r="V203" s="89" t="s">
        <v>1600</v>
      </c>
      <c r="W203" s="89" t="s">
        <v>1608</v>
      </c>
      <c r="X203" s="89" t="s">
        <v>1609</v>
      </c>
      <c r="Y203" s="89" t="s">
        <v>1601</v>
      </c>
      <c r="Z203" s="89" t="s">
        <v>1602</v>
      </c>
      <c r="AA203" s="89" t="s">
        <v>1603</v>
      </c>
      <c r="AB203" s="89" t="s">
        <v>1604</v>
      </c>
      <c r="AC203" s="89" t="s">
        <v>1605</v>
      </c>
      <c r="AD203" s="90" t="s">
        <v>10</v>
      </c>
      <c r="AE203" s="90" t="s">
        <v>1606</v>
      </c>
      <c r="AF203" s="90" t="s">
        <v>1534</v>
      </c>
      <c r="AG203" s="90" t="s">
        <v>1592</v>
      </c>
      <c r="AH203" s="90" t="s">
        <v>1593</v>
      </c>
      <c r="AI203" s="90" t="s">
        <v>1594</v>
      </c>
      <c r="AJ203" s="90" t="s">
        <v>1611</v>
      </c>
      <c r="AK203" s="90" t="s">
        <v>1607</v>
      </c>
      <c r="AL203" s="90" t="s">
        <v>1595</v>
      </c>
      <c r="AM203" s="90" t="s">
        <v>1596</v>
      </c>
      <c r="AN203" s="90" t="s">
        <v>1597</v>
      </c>
      <c r="AO203" s="90" t="s">
        <v>1598</v>
      </c>
      <c r="AP203" s="90" t="s">
        <v>1599</v>
      </c>
      <c r="AQ203" s="90" t="s">
        <v>1600</v>
      </c>
      <c r="AR203" s="90" t="s">
        <v>1608</v>
      </c>
      <c r="AS203" s="90" t="s">
        <v>1609</v>
      </c>
      <c r="AT203" s="90" t="s">
        <v>1601</v>
      </c>
      <c r="AU203" s="90" t="s">
        <v>1602</v>
      </c>
      <c r="AV203" s="90" t="s">
        <v>1603</v>
      </c>
      <c r="AW203" s="90" t="s">
        <v>1604</v>
      </c>
      <c r="AX203" s="90" t="s">
        <v>1605</v>
      </c>
      <c r="AY203" s="91" t="s">
        <v>11</v>
      </c>
      <c r="AZ203" s="91" t="s">
        <v>1606</v>
      </c>
      <c r="BA203" s="91" t="s">
        <v>1534</v>
      </c>
      <c r="BB203" s="91" t="s">
        <v>1592</v>
      </c>
      <c r="BC203" s="91" t="s">
        <v>1593</v>
      </c>
      <c r="BD203" s="91" t="s">
        <v>1594</v>
      </c>
      <c r="BE203" s="91" t="s">
        <v>1612</v>
      </c>
      <c r="BF203" s="91" t="s">
        <v>1607</v>
      </c>
      <c r="BG203" s="91" t="s">
        <v>1595</v>
      </c>
      <c r="BH203" s="91" t="s">
        <v>1596</v>
      </c>
      <c r="BI203" s="91" t="s">
        <v>1597</v>
      </c>
      <c r="BJ203" s="91" t="s">
        <v>1598</v>
      </c>
      <c r="BK203" s="91" t="s">
        <v>1599</v>
      </c>
      <c r="BL203" s="91" t="s">
        <v>1600</v>
      </c>
      <c r="BM203" s="91" t="s">
        <v>1608</v>
      </c>
      <c r="BN203" s="91" t="s">
        <v>1609</v>
      </c>
      <c r="BO203" s="91" t="s">
        <v>1601</v>
      </c>
      <c r="BP203" s="91" t="s">
        <v>1602</v>
      </c>
      <c r="BQ203" s="91" t="s">
        <v>1603</v>
      </c>
      <c r="BR203" s="91" t="s">
        <v>1604</v>
      </c>
      <c r="BS203" s="91" t="s">
        <v>1605</v>
      </c>
      <c r="BT203" s="5" t="s">
        <v>1671</v>
      </c>
    </row>
    <row r="204" spans="1:72" x14ac:dyDescent="0.25">
      <c r="A204" s="133"/>
      <c r="B204" s="133"/>
      <c r="C204" s="133"/>
      <c r="D204" s="136"/>
      <c r="E204" s="136"/>
      <c r="F204" s="136"/>
      <c r="G204" s="139"/>
      <c r="H204" s="15" t="s">
        <v>0</v>
      </c>
      <c r="I204" s="9">
        <v>1</v>
      </c>
      <c r="J204" s="9">
        <v>2</v>
      </c>
      <c r="K204" s="9">
        <v>3</v>
      </c>
      <c r="L204" s="9">
        <v>4</v>
      </c>
      <c r="M204" s="9">
        <v>5</v>
      </c>
      <c r="N204" s="9">
        <v>6</v>
      </c>
      <c r="O204" s="9">
        <v>7</v>
      </c>
      <c r="P204" s="9">
        <v>8</v>
      </c>
      <c r="Q204" s="9">
        <v>9</v>
      </c>
      <c r="R204" s="9">
        <v>10</v>
      </c>
      <c r="S204" s="9">
        <v>11</v>
      </c>
      <c r="T204" s="9">
        <v>12</v>
      </c>
      <c r="U204" s="9">
        <v>13</v>
      </c>
      <c r="V204" s="9">
        <v>14</v>
      </c>
      <c r="W204" s="9">
        <v>15</v>
      </c>
      <c r="X204" s="9">
        <v>16</v>
      </c>
      <c r="Y204" s="9">
        <v>17</v>
      </c>
      <c r="Z204" s="9">
        <v>18</v>
      </c>
      <c r="AA204" s="9">
        <v>19</v>
      </c>
      <c r="AB204" s="9">
        <v>20</v>
      </c>
      <c r="AC204" s="9">
        <v>21</v>
      </c>
      <c r="AD204" s="9">
        <v>1</v>
      </c>
      <c r="AE204" s="9">
        <v>2</v>
      </c>
      <c r="AF204" s="9">
        <v>3</v>
      </c>
      <c r="AG204" s="9">
        <v>4</v>
      </c>
      <c r="AH204" s="9">
        <v>5</v>
      </c>
      <c r="AI204" s="9">
        <v>6</v>
      </c>
      <c r="AJ204" s="9">
        <v>7</v>
      </c>
      <c r="AK204" s="9">
        <v>8</v>
      </c>
      <c r="AL204" s="9">
        <v>9</v>
      </c>
      <c r="AM204" s="9">
        <v>10</v>
      </c>
      <c r="AN204" s="9">
        <v>11</v>
      </c>
      <c r="AO204" s="9">
        <v>12</v>
      </c>
      <c r="AP204" s="9">
        <v>13</v>
      </c>
      <c r="AQ204" s="9">
        <v>14</v>
      </c>
      <c r="AR204" s="9">
        <v>15</v>
      </c>
      <c r="AS204" s="9">
        <v>16</v>
      </c>
      <c r="AT204" s="9">
        <v>17</v>
      </c>
      <c r="AU204" s="9">
        <v>18</v>
      </c>
      <c r="AV204" s="9">
        <v>19</v>
      </c>
      <c r="AW204" s="9">
        <v>20</v>
      </c>
      <c r="AX204" s="9">
        <v>21</v>
      </c>
      <c r="AY204" s="9">
        <v>1</v>
      </c>
      <c r="AZ204" s="9">
        <v>2</v>
      </c>
      <c r="BA204" s="9">
        <v>3</v>
      </c>
      <c r="BB204" s="9">
        <v>4</v>
      </c>
      <c r="BC204" s="9">
        <v>5</v>
      </c>
      <c r="BD204" s="9">
        <v>6</v>
      </c>
      <c r="BE204" s="9">
        <v>7</v>
      </c>
      <c r="BF204" s="9">
        <v>8</v>
      </c>
      <c r="BG204" s="9">
        <v>9</v>
      </c>
      <c r="BH204" s="9">
        <v>10</v>
      </c>
      <c r="BI204" s="9">
        <v>11</v>
      </c>
      <c r="BJ204" s="9">
        <v>12</v>
      </c>
      <c r="BK204" s="9">
        <v>13</v>
      </c>
      <c r="BL204" s="9">
        <v>14</v>
      </c>
      <c r="BM204" s="9">
        <v>15</v>
      </c>
      <c r="BN204" s="9">
        <v>16</v>
      </c>
      <c r="BO204" s="9">
        <v>17</v>
      </c>
      <c r="BP204" s="9">
        <v>18</v>
      </c>
      <c r="BQ204" s="9">
        <v>19</v>
      </c>
      <c r="BR204" s="9">
        <v>20</v>
      </c>
      <c r="BS204" s="9">
        <v>21</v>
      </c>
      <c r="BT204" s="9">
        <v>9</v>
      </c>
    </row>
    <row r="205" spans="1:72" x14ac:dyDescent="0.25">
      <c r="A205" s="133"/>
      <c r="B205" s="133"/>
      <c r="C205" s="133"/>
      <c r="D205" s="136"/>
      <c r="E205" s="136"/>
      <c r="F205" s="136"/>
      <c r="G205" s="139"/>
      <c r="H205" s="16" t="s">
        <v>137</v>
      </c>
      <c r="I205" s="17">
        <f t="shared" ref="I205:AA205" si="400">SUM(I201)</f>
        <v>46931</v>
      </c>
      <c r="J205" s="17">
        <f t="shared" si="400"/>
        <v>0</v>
      </c>
      <c r="K205" s="17">
        <f t="shared" si="400"/>
        <v>0</v>
      </c>
      <c r="L205" s="17">
        <f t="shared" si="400"/>
        <v>0</v>
      </c>
      <c r="M205" s="17">
        <f t="shared" si="400"/>
        <v>0</v>
      </c>
      <c r="N205" s="17">
        <f t="shared" si="400"/>
        <v>0</v>
      </c>
      <c r="O205" s="17">
        <f t="shared" ref="O205" si="401">SUM(O201)</f>
        <v>46931</v>
      </c>
      <c r="P205" s="17">
        <f t="shared" si="400"/>
        <v>0</v>
      </c>
      <c r="Q205" s="17">
        <f t="shared" si="400"/>
        <v>8850</v>
      </c>
      <c r="R205" s="17">
        <f t="shared" si="400"/>
        <v>3695</v>
      </c>
      <c r="S205" s="17">
        <f t="shared" si="400"/>
        <v>0</v>
      </c>
      <c r="T205" s="17">
        <f t="shared" si="400"/>
        <v>0</v>
      </c>
      <c r="U205" s="17">
        <f t="shared" si="400"/>
        <v>0</v>
      </c>
      <c r="V205" s="17">
        <f t="shared" si="400"/>
        <v>0</v>
      </c>
      <c r="W205" s="17">
        <f t="shared" si="400"/>
        <v>0</v>
      </c>
      <c r="X205" s="17">
        <f t="shared" si="400"/>
        <v>0</v>
      </c>
      <c r="Y205" s="17">
        <f t="shared" si="400"/>
        <v>0</v>
      </c>
      <c r="Z205" s="17">
        <f t="shared" si="400"/>
        <v>0</v>
      </c>
      <c r="AA205" s="17">
        <f t="shared" si="400"/>
        <v>0</v>
      </c>
      <c r="AB205" s="17">
        <v>12545</v>
      </c>
      <c r="AC205" s="17">
        <v>34386</v>
      </c>
      <c r="AD205" s="17">
        <f t="shared" ref="AD205:AV205" si="402">SUM(AD201)</f>
        <v>1000</v>
      </c>
      <c r="AE205" s="17">
        <f t="shared" si="402"/>
        <v>0</v>
      </c>
      <c r="AF205" s="17">
        <f t="shared" si="402"/>
        <v>0</v>
      </c>
      <c r="AG205" s="17">
        <f t="shared" si="402"/>
        <v>0</v>
      </c>
      <c r="AH205" s="17">
        <f t="shared" si="402"/>
        <v>0</v>
      </c>
      <c r="AI205" s="17">
        <f t="shared" si="402"/>
        <v>0</v>
      </c>
      <c r="AJ205" s="17">
        <f t="shared" ref="AJ205" si="403">SUM(AJ201)</f>
        <v>1000</v>
      </c>
      <c r="AK205" s="17">
        <f t="shared" si="402"/>
        <v>0</v>
      </c>
      <c r="AL205" s="17">
        <f t="shared" si="402"/>
        <v>0</v>
      </c>
      <c r="AM205" s="17">
        <f t="shared" si="402"/>
        <v>0</v>
      </c>
      <c r="AN205" s="17">
        <f t="shared" si="402"/>
        <v>0</v>
      </c>
      <c r="AO205" s="17">
        <f t="shared" si="402"/>
        <v>0</v>
      </c>
      <c r="AP205" s="17">
        <f t="shared" si="402"/>
        <v>0</v>
      </c>
      <c r="AQ205" s="17">
        <f t="shared" si="402"/>
        <v>0</v>
      </c>
      <c r="AR205" s="17">
        <f t="shared" si="402"/>
        <v>0</v>
      </c>
      <c r="AS205" s="17">
        <f t="shared" si="402"/>
        <v>0</v>
      </c>
      <c r="AT205" s="17">
        <f t="shared" si="402"/>
        <v>0</v>
      </c>
      <c r="AU205" s="17">
        <f t="shared" si="402"/>
        <v>0</v>
      </c>
      <c r="AV205" s="17">
        <f t="shared" si="402"/>
        <v>0</v>
      </c>
      <c r="AW205" s="17">
        <v>0</v>
      </c>
      <c r="AX205" s="17">
        <v>1000</v>
      </c>
      <c r="AY205" s="17">
        <f t="shared" ref="AY205:BQ205" si="404">SUM(AY201)</f>
        <v>1000</v>
      </c>
      <c r="AZ205" s="17">
        <f t="shared" si="404"/>
        <v>1000</v>
      </c>
      <c r="BA205" s="17">
        <f t="shared" si="404"/>
        <v>0</v>
      </c>
      <c r="BB205" s="17">
        <f t="shared" si="404"/>
        <v>0</v>
      </c>
      <c r="BC205" s="17">
        <f t="shared" si="404"/>
        <v>0</v>
      </c>
      <c r="BD205" s="17">
        <f t="shared" si="404"/>
        <v>0</v>
      </c>
      <c r="BE205" s="17">
        <f t="shared" ref="BE205" si="405">SUM(BE201)</f>
        <v>2000</v>
      </c>
      <c r="BF205" s="17">
        <f t="shared" si="404"/>
        <v>0</v>
      </c>
      <c r="BG205" s="17">
        <f t="shared" si="404"/>
        <v>0</v>
      </c>
      <c r="BH205" s="17">
        <f t="shared" si="404"/>
        <v>1000</v>
      </c>
      <c r="BI205" s="17">
        <f t="shared" si="404"/>
        <v>0</v>
      </c>
      <c r="BJ205" s="17">
        <f t="shared" si="404"/>
        <v>0</v>
      </c>
      <c r="BK205" s="17">
        <f t="shared" si="404"/>
        <v>0</v>
      </c>
      <c r="BL205" s="17">
        <f t="shared" si="404"/>
        <v>0</v>
      </c>
      <c r="BM205" s="17">
        <f t="shared" si="404"/>
        <v>0</v>
      </c>
      <c r="BN205" s="17">
        <f t="shared" si="404"/>
        <v>0</v>
      </c>
      <c r="BO205" s="17">
        <f t="shared" si="404"/>
        <v>0</v>
      </c>
      <c r="BP205" s="17">
        <f t="shared" si="404"/>
        <v>0</v>
      </c>
      <c r="BQ205" s="17">
        <f t="shared" si="404"/>
        <v>0</v>
      </c>
      <c r="BR205" s="17">
        <v>1000</v>
      </c>
      <c r="BS205" s="17">
        <v>1000</v>
      </c>
      <c r="BT205" s="17" t="e">
        <f>IF(#REF!=0,"-",#REF!/#REF!*100)</f>
        <v>#REF!</v>
      </c>
    </row>
    <row r="206" spans="1:72" x14ac:dyDescent="0.25">
      <c r="A206" s="133"/>
      <c r="B206" s="133"/>
      <c r="C206" s="133"/>
      <c r="D206" s="136"/>
      <c r="E206" s="136"/>
      <c r="F206" s="136"/>
      <c r="G206" s="139"/>
      <c r="H206" s="18" t="s">
        <v>55</v>
      </c>
      <c r="I206" s="17">
        <f t="shared" ref="I206:AA206" si="406">SUM(I205)</f>
        <v>46931</v>
      </c>
      <c r="J206" s="17">
        <f t="shared" si="406"/>
        <v>0</v>
      </c>
      <c r="K206" s="17">
        <f t="shared" si="406"/>
        <v>0</v>
      </c>
      <c r="L206" s="17">
        <f t="shared" si="406"/>
        <v>0</v>
      </c>
      <c r="M206" s="17">
        <f t="shared" si="406"/>
        <v>0</v>
      </c>
      <c r="N206" s="17">
        <f t="shared" si="406"/>
        <v>0</v>
      </c>
      <c r="O206" s="17">
        <f t="shared" ref="O206" si="407">SUM(O205)</f>
        <v>46931</v>
      </c>
      <c r="P206" s="17">
        <f t="shared" si="406"/>
        <v>0</v>
      </c>
      <c r="Q206" s="17">
        <f t="shared" si="406"/>
        <v>8850</v>
      </c>
      <c r="R206" s="17">
        <f t="shared" si="406"/>
        <v>3695</v>
      </c>
      <c r="S206" s="17">
        <f t="shared" si="406"/>
        <v>0</v>
      </c>
      <c r="T206" s="17">
        <f t="shared" si="406"/>
        <v>0</v>
      </c>
      <c r="U206" s="17">
        <f t="shared" si="406"/>
        <v>0</v>
      </c>
      <c r="V206" s="17">
        <f t="shared" si="406"/>
        <v>0</v>
      </c>
      <c r="W206" s="17">
        <f t="shared" si="406"/>
        <v>0</v>
      </c>
      <c r="X206" s="17">
        <f t="shared" si="406"/>
        <v>0</v>
      </c>
      <c r="Y206" s="17">
        <f t="shared" si="406"/>
        <v>0</v>
      </c>
      <c r="Z206" s="17">
        <f t="shared" si="406"/>
        <v>0</v>
      </c>
      <c r="AA206" s="17">
        <f t="shared" si="406"/>
        <v>0</v>
      </c>
      <c r="AB206" s="17">
        <v>12545</v>
      </c>
      <c r="AC206" s="17">
        <v>34386</v>
      </c>
      <c r="AD206" s="17">
        <f t="shared" ref="AD206:AV206" si="408">SUM(AD205)</f>
        <v>1000</v>
      </c>
      <c r="AE206" s="17">
        <f t="shared" si="408"/>
        <v>0</v>
      </c>
      <c r="AF206" s="17">
        <f t="shared" si="408"/>
        <v>0</v>
      </c>
      <c r="AG206" s="17">
        <f t="shared" si="408"/>
        <v>0</v>
      </c>
      <c r="AH206" s="17">
        <f t="shared" si="408"/>
        <v>0</v>
      </c>
      <c r="AI206" s="17">
        <f t="shared" si="408"/>
        <v>0</v>
      </c>
      <c r="AJ206" s="17">
        <f t="shared" ref="AJ206" si="409">SUM(AJ205)</f>
        <v>1000</v>
      </c>
      <c r="AK206" s="17">
        <f t="shared" si="408"/>
        <v>0</v>
      </c>
      <c r="AL206" s="17">
        <f t="shared" si="408"/>
        <v>0</v>
      </c>
      <c r="AM206" s="17">
        <f t="shared" si="408"/>
        <v>0</v>
      </c>
      <c r="AN206" s="17">
        <f t="shared" si="408"/>
        <v>0</v>
      </c>
      <c r="AO206" s="17">
        <f t="shared" si="408"/>
        <v>0</v>
      </c>
      <c r="AP206" s="17">
        <f t="shared" si="408"/>
        <v>0</v>
      </c>
      <c r="AQ206" s="17">
        <f t="shared" si="408"/>
        <v>0</v>
      </c>
      <c r="AR206" s="17">
        <f t="shared" si="408"/>
        <v>0</v>
      </c>
      <c r="AS206" s="17">
        <f t="shared" si="408"/>
        <v>0</v>
      </c>
      <c r="AT206" s="17">
        <f t="shared" si="408"/>
        <v>0</v>
      </c>
      <c r="AU206" s="17">
        <f t="shared" si="408"/>
        <v>0</v>
      </c>
      <c r="AV206" s="17">
        <f t="shared" si="408"/>
        <v>0</v>
      </c>
      <c r="AW206" s="17">
        <v>0</v>
      </c>
      <c r="AX206" s="17">
        <v>1000</v>
      </c>
      <c r="AY206" s="17">
        <f t="shared" ref="AY206:BQ206" si="410">SUM(AY205)</f>
        <v>1000</v>
      </c>
      <c r="AZ206" s="17">
        <f t="shared" si="410"/>
        <v>1000</v>
      </c>
      <c r="BA206" s="17">
        <f t="shared" si="410"/>
        <v>0</v>
      </c>
      <c r="BB206" s="17">
        <f t="shared" si="410"/>
        <v>0</v>
      </c>
      <c r="BC206" s="17">
        <f t="shared" si="410"/>
        <v>0</v>
      </c>
      <c r="BD206" s="17">
        <f t="shared" si="410"/>
        <v>0</v>
      </c>
      <c r="BE206" s="17">
        <f t="shared" ref="BE206" si="411">SUM(BE205)</f>
        <v>2000</v>
      </c>
      <c r="BF206" s="17">
        <f t="shared" si="410"/>
        <v>0</v>
      </c>
      <c r="BG206" s="17">
        <f t="shared" si="410"/>
        <v>0</v>
      </c>
      <c r="BH206" s="17">
        <f t="shared" si="410"/>
        <v>1000</v>
      </c>
      <c r="BI206" s="17">
        <f t="shared" si="410"/>
        <v>0</v>
      </c>
      <c r="BJ206" s="17">
        <f t="shared" si="410"/>
        <v>0</v>
      </c>
      <c r="BK206" s="17">
        <f t="shared" si="410"/>
        <v>0</v>
      </c>
      <c r="BL206" s="17">
        <f t="shared" si="410"/>
        <v>0</v>
      </c>
      <c r="BM206" s="17">
        <f t="shared" si="410"/>
        <v>0</v>
      </c>
      <c r="BN206" s="17">
        <f t="shared" si="410"/>
        <v>0</v>
      </c>
      <c r="BO206" s="17">
        <f t="shared" si="410"/>
        <v>0</v>
      </c>
      <c r="BP206" s="17">
        <f t="shared" si="410"/>
        <v>0</v>
      </c>
      <c r="BQ206" s="17">
        <f t="shared" si="410"/>
        <v>0</v>
      </c>
      <c r="BR206" s="17">
        <v>1000</v>
      </c>
      <c r="BS206" s="17">
        <v>1000</v>
      </c>
      <c r="BT206" s="17" t="e">
        <f>IF(#REF!=0,"-",#REF!/#REF!*100)</f>
        <v>#REF!</v>
      </c>
    </row>
    <row r="207" spans="1:72" x14ac:dyDescent="0.25">
      <c r="A207" s="134"/>
      <c r="B207" s="134"/>
      <c r="C207" s="134"/>
      <c r="D207" s="137"/>
      <c r="E207" s="137"/>
      <c r="F207" s="137"/>
      <c r="G207" s="140"/>
      <c r="O207">
        <f t="shared" si="331"/>
        <v>0</v>
      </c>
      <c r="AB207">
        <v>0</v>
      </c>
      <c r="AC207">
        <v>0</v>
      </c>
      <c r="AJ207">
        <f t="shared" si="332"/>
        <v>0</v>
      </c>
      <c r="AW207">
        <v>0</v>
      </c>
      <c r="AX207">
        <v>0</v>
      </c>
      <c r="BE207">
        <f t="shared" si="333"/>
        <v>0</v>
      </c>
      <c r="BR207">
        <v>0</v>
      </c>
      <c r="BS207">
        <v>0</v>
      </c>
      <c r="BT207" t="e">
        <f>IF(#REF!=0,"-",#REF!/#REF!*100)</f>
        <v>#REF!</v>
      </c>
    </row>
    <row r="208" spans="1:72" ht="15.75" thickBot="1" x14ac:dyDescent="0.3">
      <c r="A208" s="13" t="s">
        <v>0</v>
      </c>
      <c r="B208" s="13" t="s">
        <v>0</v>
      </c>
      <c r="C208" s="13" t="s">
        <v>0</v>
      </c>
      <c r="D208" s="98" t="s">
        <v>0</v>
      </c>
      <c r="E208" s="98" t="s">
        <v>0</v>
      </c>
      <c r="F208" s="98" t="s">
        <v>0</v>
      </c>
      <c r="G208" s="13" t="s">
        <v>0</v>
      </c>
      <c r="H208" s="19" t="s">
        <v>0</v>
      </c>
      <c r="I208" s="19" t="s">
        <v>0</v>
      </c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>
        <v>0</v>
      </c>
      <c r="AC208" s="19">
        <v>0</v>
      </c>
      <c r="AD208" s="19" t="s">
        <v>0</v>
      </c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>
        <v>0</v>
      </c>
      <c r="AX208" s="19">
        <v>0</v>
      </c>
      <c r="AY208" s="19" t="s">
        <v>0</v>
      </c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>
        <v>0</v>
      </c>
      <c r="BS208" s="19">
        <v>0</v>
      </c>
      <c r="BT208" s="19"/>
    </row>
    <row r="209" spans="1:72" ht="69.75" customHeight="1" thickBot="1" x14ac:dyDescent="0.3">
      <c r="A209" s="5" t="s">
        <v>2</v>
      </c>
      <c r="B209" s="5" t="s">
        <v>3</v>
      </c>
      <c r="C209" s="5" t="s">
        <v>4</v>
      </c>
      <c r="D209" s="103" t="s">
        <v>0</v>
      </c>
      <c r="E209" s="112" t="s">
        <v>5</v>
      </c>
      <c r="F209" s="112" t="s">
        <v>6</v>
      </c>
      <c r="G209" s="5" t="s">
        <v>7</v>
      </c>
      <c r="H209" s="5" t="s">
        <v>8</v>
      </c>
      <c r="I209" s="89" t="s">
        <v>9</v>
      </c>
      <c r="J209" s="89" t="s">
        <v>1606</v>
      </c>
      <c r="K209" s="89" t="s">
        <v>1534</v>
      </c>
      <c r="L209" s="89" t="s">
        <v>1592</v>
      </c>
      <c r="M209" s="89" t="s">
        <v>1593</v>
      </c>
      <c r="N209" s="89" t="s">
        <v>1594</v>
      </c>
      <c r="O209" s="89" t="s">
        <v>1610</v>
      </c>
      <c r="P209" s="89" t="s">
        <v>1607</v>
      </c>
      <c r="Q209" s="89" t="s">
        <v>1595</v>
      </c>
      <c r="R209" s="89" t="s">
        <v>1596</v>
      </c>
      <c r="S209" s="89" t="s">
        <v>1597</v>
      </c>
      <c r="T209" s="89" t="s">
        <v>1598</v>
      </c>
      <c r="U209" s="89" t="s">
        <v>1599</v>
      </c>
      <c r="V209" s="89" t="s">
        <v>1600</v>
      </c>
      <c r="W209" s="89" t="s">
        <v>1608</v>
      </c>
      <c r="X209" s="89" t="s">
        <v>1609</v>
      </c>
      <c r="Y209" s="89" t="s">
        <v>1601</v>
      </c>
      <c r="Z209" s="89" t="s">
        <v>1602</v>
      </c>
      <c r="AA209" s="89" t="s">
        <v>1603</v>
      </c>
      <c r="AB209" s="89" t="s">
        <v>1604</v>
      </c>
      <c r="AC209" s="89" t="s">
        <v>1605</v>
      </c>
      <c r="AD209" s="90" t="s">
        <v>10</v>
      </c>
      <c r="AE209" s="90" t="s">
        <v>1606</v>
      </c>
      <c r="AF209" s="90" t="s">
        <v>1534</v>
      </c>
      <c r="AG209" s="90" t="s">
        <v>1592</v>
      </c>
      <c r="AH209" s="90" t="s">
        <v>1593</v>
      </c>
      <c r="AI209" s="90" t="s">
        <v>1594</v>
      </c>
      <c r="AJ209" s="90" t="s">
        <v>1611</v>
      </c>
      <c r="AK209" s="90" t="s">
        <v>1607</v>
      </c>
      <c r="AL209" s="90" t="s">
        <v>1595</v>
      </c>
      <c r="AM209" s="90" t="s">
        <v>1596</v>
      </c>
      <c r="AN209" s="90" t="s">
        <v>1597</v>
      </c>
      <c r="AO209" s="90" t="s">
        <v>1598</v>
      </c>
      <c r="AP209" s="90" t="s">
        <v>1599</v>
      </c>
      <c r="AQ209" s="90" t="s">
        <v>1600</v>
      </c>
      <c r="AR209" s="90" t="s">
        <v>1608</v>
      </c>
      <c r="AS209" s="90" t="s">
        <v>1609</v>
      </c>
      <c r="AT209" s="90" t="s">
        <v>1601</v>
      </c>
      <c r="AU209" s="90" t="s">
        <v>1602</v>
      </c>
      <c r="AV209" s="90" t="s">
        <v>1603</v>
      </c>
      <c r="AW209" s="90" t="s">
        <v>1604</v>
      </c>
      <c r="AX209" s="90" t="s">
        <v>1605</v>
      </c>
      <c r="AY209" s="91" t="s">
        <v>11</v>
      </c>
      <c r="AZ209" s="91" t="s">
        <v>1606</v>
      </c>
      <c r="BA209" s="91" t="s">
        <v>1534</v>
      </c>
      <c r="BB209" s="91" t="s">
        <v>1592</v>
      </c>
      <c r="BC209" s="91" t="s">
        <v>1593</v>
      </c>
      <c r="BD209" s="91" t="s">
        <v>1594</v>
      </c>
      <c r="BE209" s="91" t="s">
        <v>1612</v>
      </c>
      <c r="BF209" s="91" t="s">
        <v>1607</v>
      </c>
      <c r="BG209" s="91" t="s">
        <v>1595</v>
      </c>
      <c r="BH209" s="91" t="s">
        <v>1596</v>
      </c>
      <c r="BI209" s="91" t="s">
        <v>1597</v>
      </c>
      <c r="BJ209" s="91" t="s">
        <v>1598</v>
      </c>
      <c r="BK209" s="91" t="s">
        <v>1599</v>
      </c>
      <c r="BL209" s="91" t="s">
        <v>1600</v>
      </c>
      <c r="BM209" s="91" t="s">
        <v>1608</v>
      </c>
      <c r="BN209" s="91" t="s">
        <v>1609</v>
      </c>
      <c r="BO209" s="91" t="s">
        <v>1601</v>
      </c>
      <c r="BP209" s="91" t="s">
        <v>1602</v>
      </c>
      <c r="BQ209" s="91" t="s">
        <v>1603</v>
      </c>
      <c r="BR209" s="91" t="s">
        <v>1604</v>
      </c>
      <c r="BS209" s="91" t="s">
        <v>1605</v>
      </c>
      <c r="BT209" s="5" t="s">
        <v>1671</v>
      </c>
    </row>
    <row r="210" spans="1:72" x14ac:dyDescent="0.25">
      <c r="A210" s="6" t="s">
        <v>0</v>
      </c>
      <c r="B210" s="6" t="s">
        <v>0</v>
      </c>
      <c r="C210" s="6" t="s">
        <v>0</v>
      </c>
      <c r="D210" s="104" t="s">
        <v>0</v>
      </c>
      <c r="E210" s="104" t="s">
        <v>0</v>
      </c>
      <c r="F210" s="121" t="s">
        <v>0</v>
      </c>
      <c r="G210" s="7" t="s">
        <v>0</v>
      </c>
      <c r="H210" s="8" t="s">
        <v>0</v>
      </c>
      <c r="I210" s="9">
        <v>1</v>
      </c>
      <c r="J210" s="9">
        <v>2</v>
      </c>
      <c r="K210" s="9">
        <v>3</v>
      </c>
      <c r="L210" s="9">
        <v>4</v>
      </c>
      <c r="M210" s="9">
        <v>5</v>
      </c>
      <c r="N210" s="9">
        <v>6</v>
      </c>
      <c r="O210" s="9">
        <v>7</v>
      </c>
      <c r="P210" s="9">
        <v>8</v>
      </c>
      <c r="Q210" s="9">
        <v>9</v>
      </c>
      <c r="R210" s="9">
        <v>10</v>
      </c>
      <c r="S210" s="9">
        <v>11</v>
      </c>
      <c r="T210" s="9">
        <v>12</v>
      </c>
      <c r="U210" s="9">
        <v>13</v>
      </c>
      <c r="V210" s="9">
        <v>14</v>
      </c>
      <c r="W210" s="9">
        <v>15</v>
      </c>
      <c r="X210" s="9">
        <v>16</v>
      </c>
      <c r="Y210" s="9">
        <v>17</v>
      </c>
      <c r="Z210" s="9">
        <v>18</v>
      </c>
      <c r="AA210" s="9">
        <v>19</v>
      </c>
      <c r="AB210" s="9">
        <v>20</v>
      </c>
      <c r="AC210" s="9">
        <v>21</v>
      </c>
      <c r="AD210" s="9">
        <v>1</v>
      </c>
      <c r="AE210" s="9">
        <v>2</v>
      </c>
      <c r="AF210" s="9">
        <v>3</v>
      </c>
      <c r="AG210" s="9">
        <v>4</v>
      </c>
      <c r="AH210" s="9">
        <v>5</v>
      </c>
      <c r="AI210" s="9">
        <v>6</v>
      </c>
      <c r="AJ210" s="9">
        <v>7</v>
      </c>
      <c r="AK210" s="9">
        <v>8</v>
      </c>
      <c r="AL210" s="9">
        <v>9</v>
      </c>
      <c r="AM210" s="9">
        <v>10</v>
      </c>
      <c r="AN210" s="9">
        <v>11</v>
      </c>
      <c r="AO210" s="9">
        <v>12</v>
      </c>
      <c r="AP210" s="9">
        <v>13</v>
      </c>
      <c r="AQ210" s="9">
        <v>14</v>
      </c>
      <c r="AR210" s="9">
        <v>15</v>
      </c>
      <c r="AS210" s="9">
        <v>16</v>
      </c>
      <c r="AT210" s="9">
        <v>17</v>
      </c>
      <c r="AU210" s="9">
        <v>18</v>
      </c>
      <c r="AV210" s="9">
        <v>19</v>
      </c>
      <c r="AW210" s="9">
        <v>20</v>
      </c>
      <c r="AX210" s="9">
        <v>21</v>
      </c>
      <c r="AY210" s="9">
        <v>1</v>
      </c>
      <c r="AZ210" s="9">
        <v>2</v>
      </c>
      <c r="BA210" s="9">
        <v>3</v>
      </c>
      <c r="BB210" s="9">
        <v>4</v>
      </c>
      <c r="BC210" s="9">
        <v>5</v>
      </c>
      <c r="BD210" s="9">
        <v>6</v>
      </c>
      <c r="BE210" s="9">
        <v>7</v>
      </c>
      <c r="BF210" s="9">
        <v>8</v>
      </c>
      <c r="BG210" s="9">
        <v>9</v>
      </c>
      <c r="BH210" s="9">
        <v>10</v>
      </c>
      <c r="BI210" s="9">
        <v>11</v>
      </c>
      <c r="BJ210" s="9">
        <v>12</v>
      </c>
      <c r="BK210" s="9">
        <v>13</v>
      </c>
      <c r="BL210" s="9">
        <v>14</v>
      </c>
      <c r="BM210" s="9">
        <v>15</v>
      </c>
      <c r="BN210" s="9">
        <v>16</v>
      </c>
      <c r="BO210" s="9">
        <v>17</v>
      </c>
      <c r="BP210" s="9">
        <v>18</v>
      </c>
      <c r="BQ210" s="9">
        <v>19</v>
      </c>
      <c r="BR210" s="9">
        <v>20</v>
      </c>
      <c r="BS210" s="9">
        <v>21</v>
      </c>
      <c r="BT210" s="9">
        <v>9</v>
      </c>
    </row>
    <row r="211" spans="1:72" x14ac:dyDescent="0.25">
      <c r="A211" s="1" t="s">
        <v>133</v>
      </c>
      <c r="B211" s="1" t="s">
        <v>58</v>
      </c>
      <c r="C211" s="4" t="s">
        <v>142</v>
      </c>
      <c r="D211" s="102" t="s">
        <v>213</v>
      </c>
      <c r="E211" s="101" t="s">
        <v>0</v>
      </c>
      <c r="F211" s="101" t="s">
        <v>0</v>
      </c>
      <c r="G211" s="2" t="s">
        <v>0</v>
      </c>
      <c r="H211" s="2" t="s">
        <v>214</v>
      </c>
      <c r="I211" s="3" t="s">
        <v>0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v>0</v>
      </c>
      <c r="AC211" s="3">
        <v>0</v>
      </c>
      <c r="AD211" s="3" t="s">
        <v>0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>
        <v>0</v>
      </c>
      <c r="AX211" s="3">
        <v>0</v>
      </c>
      <c r="AY211" s="3" t="s">
        <v>0</v>
      </c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>
        <v>0</v>
      </c>
      <c r="BS211" s="3">
        <v>0</v>
      </c>
      <c r="BT211" s="3"/>
    </row>
    <row r="212" spans="1:72" ht="33.75" x14ac:dyDescent="0.25">
      <c r="A212" s="1" t="s">
        <v>0</v>
      </c>
      <c r="B212" s="1" t="s">
        <v>0</v>
      </c>
      <c r="C212" s="1" t="s">
        <v>0</v>
      </c>
      <c r="D212" s="101" t="s">
        <v>0</v>
      </c>
      <c r="E212" s="101" t="s">
        <v>0</v>
      </c>
      <c r="F212" s="101" t="s">
        <v>0</v>
      </c>
      <c r="G212" s="2" t="s">
        <v>0</v>
      </c>
      <c r="H212" s="10" t="s">
        <v>13</v>
      </c>
      <c r="I212" s="11">
        <f t="shared" ref="I212:AA212" si="412">SUM(I213,I221,I223)</f>
        <v>25000</v>
      </c>
      <c r="J212" s="11">
        <f t="shared" si="412"/>
        <v>0</v>
      </c>
      <c r="K212" s="11">
        <f t="shared" si="412"/>
        <v>0</v>
      </c>
      <c r="L212" s="11">
        <f t="shared" si="412"/>
        <v>0</v>
      </c>
      <c r="M212" s="11">
        <f t="shared" si="412"/>
        <v>0</v>
      </c>
      <c r="N212" s="11">
        <f t="shared" si="412"/>
        <v>0</v>
      </c>
      <c r="O212" s="11">
        <f t="shared" ref="O212" si="413">SUM(O213,O221,O223)</f>
        <v>25000</v>
      </c>
      <c r="P212" s="11">
        <f t="shared" si="412"/>
        <v>0</v>
      </c>
      <c r="Q212" s="11">
        <f t="shared" si="412"/>
        <v>0</v>
      </c>
      <c r="R212" s="11">
        <f t="shared" si="412"/>
        <v>1475</v>
      </c>
      <c r="S212" s="11">
        <f t="shared" si="412"/>
        <v>0</v>
      </c>
      <c r="T212" s="11">
        <f t="shared" si="412"/>
        <v>0</v>
      </c>
      <c r="U212" s="11">
        <f t="shared" si="412"/>
        <v>0</v>
      </c>
      <c r="V212" s="11">
        <f t="shared" si="412"/>
        <v>0</v>
      </c>
      <c r="W212" s="11">
        <f t="shared" si="412"/>
        <v>0</v>
      </c>
      <c r="X212" s="11">
        <f t="shared" si="412"/>
        <v>0</v>
      </c>
      <c r="Y212" s="11">
        <f t="shared" si="412"/>
        <v>0</v>
      </c>
      <c r="Z212" s="11">
        <f t="shared" si="412"/>
        <v>0</v>
      </c>
      <c r="AA212" s="11">
        <f t="shared" si="412"/>
        <v>0</v>
      </c>
      <c r="AB212" s="11">
        <v>1475</v>
      </c>
      <c r="AC212" s="11">
        <v>23525</v>
      </c>
      <c r="AD212" s="11">
        <f t="shared" ref="AD212:AV212" si="414">SUM(AD213,AD221,AD223)</f>
        <v>0</v>
      </c>
      <c r="AE212" s="11">
        <f t="shared" si="414"/>
        <v>0</v>
      </c>
      <c r="AF212" s="11">
        <f t="shared" si="414"/>
        <v>0</v>
      </c>
      <c r="AG212" s="11">
        <f t="shared" si="414"/>
        <v>0</v>
      </c>
      <c r="AH212" s="11">
        <f t="shared" si="414"/>
        <v>0</v>
      </c>
      <c r="AI212" s="11">
        <f t="shared" si="414"/>
        <v>0</v>
      </c>
      <c r="AJ212" s="11">
        <f t="shared" ref="AJ212" si="415">SUM(AJ213,AJ221,AJ223)</f>
        <v>0</v>
      </c>
      <c r="AK212" s="11">
        <f t="shared" si="414"/>
        <v>0</v>
      </c>
      <c r="AL212" s="11">
        <f t="shared" si="414"/>
        <v>0</v>
      </c>
      <c r="AM212" s="11">
        <f t="shared" si="414"/>
        <v>0</v>
      </c>
      <c r="AN212" s="11">
        <f t="shared" si="414"/>
        <v>0</v>
      </c>
      <c r="AO212" s="11">
        <f t="shared" si="414"/>
        <v>0</v>
      </c>
      <c r="AP212" s="11">
        <f t="shared" si="414"/>
        <v>0</v>
      </c>
      <c r="AQ212" s="11">
        <f t="shared" si="414"/>
        <v>0</v>
      </c>
      <c r="AR212" s="11">
        <f t="shared" si="414"/>
        <v>0</v>
      </c>
      <c r="AS212" s="11">
        <f t="shared" si="414"/>
        <v>0</v>
      </c>
      <c r="AT212" s="11">
        <f t="shared" si="414"/>
        <v>0</v>
      </c>
      <c r="AU212" s="11">
        <f t="shared" si="414"/>
        <v>0</v>
      </c>
      <c r="AV212" s="11">
        <f t="shared" si="414"/>
        <v>0</v>
      </c>
      <c r="AW212" s="11">
        <v>0</v>
      </c>
      <c r="AX212" s="11">
        <v>0</v>
      </c>
      <c r="AY212" s="11">
        <f t="shared" ref="AY212:BQ212" si="416">SUM(AY213,AY221,AY223)</f>
        <v>0</v>
      </c>
      <c r="AZ212" s="11">
        <f t="shared" si="416"/>
        <v>0</v>
      </c>
      <c r="BA212" s="11">
        <f t="shared" si="416"/>
        <v>0</v>
      </c>
      <c r="BB212" s="11">
        <f t="shared" si="416"/>
        <v>0</v>
      </c>
      <c r="BC212" s="11">
        <f t="shared" si="416"/>
        <v>0</v>
      </c>
      <c r="BD212" s="11">
        <f t="shared" si="416"/>
        <v>0</v>
      </c>
      <c r="BE212" s="11">
        <f t="shared" ref="BE212" si="417">SUM(BE213,BE221,BE223)</f>
        <v>0</v>
      </c>
      <c r="BF212" s="11">
        <f t="shared" si="416"/>
        <v>0</v>
      </c>
      <c r="BG212" s="11">
        <f t="shared" si="416"/>
        <v>0</v>
      </c>
      <c r="BH212" s="11">
        <f t="shared" si="416"/>
        <v>0</v>
      </c>
      <c r="BI212" s="11">
        <f t="shared" si="416"/>
        <v>0</v>
      </c>
      <c r="BJ212" s="11">
        <f t="shared" si="416"/>
        <v>0</v>
      </c>
      <c r="BK212" s="11">
        <f t="shared" si="416"/>
        <v>0</v>
      </c>
      <c r="BL212" s="11">
        <f t="shared" si="416"/>
        <v>0</v>
      </c>
      <c r="BM212" s="11">
        <f t="shared" si="416"/>
        <v>0</v>
      </c>
      <c r="BN212" s="11">
        <f t="shared" si="416"/>
        <v>0</v>
      </c>
      <c r="BO212" s="11">
        <f t="shared" si="416"/>
        <v>0</v>
      </c>
      <c r="BP212" s="11">
        <f t="shared" si="416"/>
        <v>0</v>
      </c>
      <c r="BQ212" s="11">
        <f t="shared" si="416"/>
        <v>0</v>
      </c>
      <c r="BR212" s="11">
        <v>0</v>
      </c>
      <c r="BS212" s="11">
        <v>0</v>
      </c>
      <c r="BT212" s="11" t="e">
        <f>IF(#REF!=0,"-",#REF!/#REF!*100)</f>
        <v>#REF!</v>
      </c>
    </row>
    <row r="213" spans="1:72" x14ac:dyDescent="0.25">
      <c r="A213" s="4" t="s">
        <v>133</v>
      </c>
      <c r="B213" s="4" t="s">
        <v>58</v>
      </c>
      <c r="C213" s="4" t="s">
        <v>142</v>
      </c>
      <c r="D213" s="102" t="s">
        <v>213</v>
      </c>
      <c r="E213" s="101" t="s">
        <v>14</v>
      </c>
      <c r="F213" s="101" t="s">
        <v>0</v>
      </c>
      <c r="G213" s="2" t="s">
        <v>0</v>
      </c>
      <c r="H213" s="2" t="s">
        <v>15</v>
      </c>
      <c r="I213" s="12">
        <f t="shared" ref="I213:AA213" si="418">SUM(I214,I215)</f>
        <v>0</v>
      </c>
      <c r="J213" s="12">
        <f t="shared" si="418"/>
        <v>0</v>
      </c>
      <c r="K213" s="12">
        <f t="shared" si="418"/>
        <v>0</v>
      </c>
      <c r="L213" s="12">
        <f t="shared" si="418"/>
        <v>0</v>
      </c>
      <c r="M213" s="12">
        <f t="shared" si="418"/>
        <v>0</v>
      </c>
      <c r="N213" s="12">
        <f t="shared" si="418"/>
        <v>0</v>
      </c>
      <c r="O213" s="12">
        <f t="shared" ref="O213" si="419">SUM(O214,O215)</f>
        <v>0</v>
      </c>
      <c r="P213" s="12">
        <f t="shared" si="418"/>
        <v>0</v>
      </c>
      <c r="Q213" s="12">
        <f t="shared" si="418"/>
        <v>0</v>
      </c>
      <c r="R213" s="12">
        <f t="shared" si="418"/>
        <v>0</v>
      </c>
      <c r="S213" s="12">
        <f t="shared" si="418"/>
        <v>0</v>
      </c>
      <c r="T213" s="12">
        <f t="shared" si="418"/>
        <v>0</v>
      </c>
      <c r="U213" s="12">
        <f t="shared" si="418"/>
        <v>0</v>
      </c>
      <c r="V213" s="12">
        <f t="shared" si="418"/>
        <v>0</v>
      </c>
      <c r="W213" s="12">
        <f t="shared" si="418"/>
        <v>0</v>
      </c>
      <c r="X213" s="12">
        <f t="shared" si="418"/>
        <v>0</v>
      </c>
      <c r="Y213" s="12">
        <f t="shared" si="418"/>
        <v>0</v>
      </c>
      <c r="Z213" s="12">
        <f t="shared" si="418"/>
        <v>0</v>
      </c>
      <c r="AA213" s="12">
        <f t="shared" si="418"/>
        <v>0</v>
      </c>
      <c r="AB213" s="12">
        <v>0</v>
      </c>
      <c r="AC213" s="12">
        <v>0</v>
      </c>
      <c r="AD213" s="12">
        <f t="shared" ref="AD213:AV213" si="420">SUM(AD214,AD215)</f>
        <v>0</v>
      </c>
      <c r="AE213" s="12">
        <f t="shared" si="420"/>
        <v>0</v>
      </c>
      <c r="AF213" s="12">
        <f t="shared" si="420"/>
        <v>0</v>
      </c>
      <c r="AG213" s="12">
        <f t="shared" si="420"/>
        <v>0</v>
      </c>
      <c r="AH213" s="12">
        <f t="shared" si="420"/>
        <v>0</v>
      </c>
      <c r="AI213" s="12">
        <f t="shared" si="420"/>
        <v>0</v>
      </c>
      <c r="AJ213" s="12">
        <f t="shared" ref="AJ213" si="421">SUM(AJ214,AJ215)</f>
        <v>0</v>
      </c>
      <c r="AK213" s="12">
        <f t="shared" si="420"/>
        <v>0</v>
      </c>
      <c r="AL213" s="12">
        <f t="shared" si="420"/>
        <v>0</v>
      </c>
      <c r="AM213" s="12">
        <f t="shared" si="420"/>
        <v>0</v>
      </c>
      <c r="AN213" s="12">
        <f t="shared" si="420"/>
        <v>0</v>
      </c>
      <c r="AO213" s="12">
        <f t="shared" si="420"/>
        <v>0</v>
      </c>
      <c r="AP213" s="12">
        <f t="shared" si="420"/>
        <v>0</v>
      </c>
      <c r="AQ213" s="12">
        <f t="shared" si="420"/>
        <v>0</v>
      </c>
      <c r="AR213" s="12">
        <f t="shared" si="420"/>
        <v>0</v>
      </c>
      <c r="AS213" s="12">
        <f t="shared" si="420"/>
        <v>0</v>
      </c>
      <c r="AT213" s="12">
        <f t="shared" si="420"/>
        <v>0</v>
      </c>
      <c r="AU213" s="12">
        <f t="shared" si="420"/>
        <v>0</v>
      </c>
      <c r="AV213" s="12">
        <f t="shared" si="420"/>
        <v>0</v>
      </c>
      <c r="AW213" s="12">
        <v>0</v>
      </c>
      <c r="AX213" s="12">
        <v>0</v>
      </c>
      <c r="AY213" s="12">
        <f t="shared" ref="AY213:BQ213" si="422">SUM(AY214,AY215)</f>
        <v>0</v>
      </c>
      <c r="AZ213" s="12">
        <f t="shared" si="422"/>
        <v>0</v>
      </c>
      <c r="BA213" s="12">
        <f t="shared" si="422"/>
        <v>0</v>
      </c>
      <c r="BB213" s="12">
        <f t="shared" si="422"/>
        <v>0</v>
      </c>
      <c r="BC213" s="12">
        <f t="shared" si="422"/>
        <v>0</v>
      </c>
      <c r="BD213" s="12">
        <f t="shared" si="422"/>
        <v>0</v>
      </c>
      <c r="BE213" s="12">
        <f t="shared" ref="BE213" si="423">SUM(BE214,BE215)</f>
        <v>0</v>
      </c>
      <c r="BF213" s="12">
        <f t="shared" si="422"/>
        <v>0</v>
      </c>
      <c r="BG213" s="12">
        <f t="shared" si="422"/>
        <v>0</v>
      </c>
      <c r="BH213" s="12">
        <f t="shared" si="422"/>
        <v>0</v>
      </c>
      <c r="BI213" s="12">
        <f t="shared" si="422"/>
        <v>0</v>
      </c>
      <c r="BJ213" s="12">
        <f t="shared" si="422"/>
        <v>0</v>
      </c>
      <c r="BK213" s="12">
        <f t="shared" si="422"/>
        <v>0</v>
      </c>
      <c r="BL213" s="12">
        <f t="shared" si="422"/>
        <v>0</v>
      </c>
      <c r="BM213" s="12">
        <f t="shared" si="422"/>
        <v>0</v>
      </c>
      <c r="BN213" s="12">
        <f t="shared" si="422"/>
        <v>0</v>
      </c>
      <c r="BO213" s="12">
        <f t="shared" si="422"/>
        <v>0</v>
      </c>
      <c r="BP213" s="12">
        <f t="shared" si="422"/>
        <v>0</v>
      </c>
      <c r="BQ213" s="12">
        <f t="shared" si="422"/>
        <v>0</v>
      </c>
      <c r="BR213" s="12">
        <v>0</v>
      </c>
      <c r="BS213" s="12">
        <v>0</v>
      </c>
      <c r="BT213" s="12" t="e">
        <f>IF(#REF!=0,"-",#REF!/#REF!*100)</f>
        <v>#REF!</v>
      </c>
    </row>
    <row r="214" spans="1:72" x14ac:dyDescent="0.25">
      <c r="A214" s="4" t="s">
        <v>133</v>
      </c>
      <c r="B214" s="4" t="s">
        <v>58</v>
      </c>
      <c r="C214" s="4" t="s">
        <v>142</v>
      </c>
      <c r="D214" s="102" t="s">
        <v>213</v>
      </c>
      <c r="E214" s="113">
        <v>6111</v>
      </c>
      <c r="F214" s="102"/>
      <c r="G214" s="98" t="s">
        <v>1662</v>
      </c>
      <c r="H214" s="13" t="s">
        <v>16</v>
      </c>
      <c r="I214" s="14">
        <v>0</v>
      </c>
      <c r="J214" s="14"/>
      <c r="K214" s="14"/>
      <c r="L214" s="14"/>
      <c r="M214" s="14"/>
      <c r="N214" s="14"/>
      <c r="O214" s="14">
        <f t="shared" si="331"/>
        <v>0</v>
      </c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>
        <v>0</v>
      </c>
      <c r="AC214" s="14">
        <v>0</v>
      </c>
      <c r="AD214" s="14">
        <v>0</v>
      </c>
      <c r="AE214" s="14"/>
      <c r="AF214" s="14"/>
      <c r="AG214" s="14"/>
      <c r="AH214" s="14"/>
      <c r="AI214" s="14"/>
      <c r="AJ214" s="14">
        <f t="shared" si="332"/>
        <v>0</v>
      </c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>
        <v>0</v>
      </c>
      <c r="AX214" s="14">
        <v>0</v>
      </c>
      <c r="AY214" s="14">
        <v>0</v>
      </c>
      <c r="AZ214" s="14"/>
      <c r="BA214" s="14"/>
      <c r="BB214" s="14"/>
      <c r="BC214" s="14"/>
      <c r="BD214" s="14"/>
      <c r="BE214" s="14">
        <f t="shared" si="333"/>
        <v>0</v>
      </c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>
        <v>0</v>
      </c>
      <c r="BS214" s="14">
        <v>0</v>
      </c>
      <c r="BT214" s="14" t="e">
        <f>IF(#REF!=0,"-",#REF!/#REF!*100)</f>
        <v>#REF!</v>
      </c>
    </row>
    <row r="215" spans="1:72" x14ac:dyDescent="0.25">
      <c r="A215" s="1" t="s">
        <v>133</v>
      </c>
      <c r="B215" s="1" t="s">
        <v>58</v>
      </c>
      <c r="C215" s="1" t="s">
        <v>142</v>
      </c>
      <c r="D215" s="105" t="s">
        <v>213</v>
      </c>
      <c r="E215" s="105" t="s">
        <v>18</v>
      </c>
      <c r="F215" s="102" t="s">
        <v>0</v>
      </c>
      <c r="G215" s="13" t="s">
        <v>0</v>
      </c>
      <c r="H215" s="2" t="s">
        <v>19</v>
      </c>
      <c r="I215" s="12">
        <f t="shared" ref="I215:AA215" si="424">SUM(I216:I220)</f>
        <v>0</v>
      </c>
      <c r="J215" s="12">
        <f t="shared" si="424"/>
        <v>0</v>
      </c>
      <c r="K215" s="12">
        <f t="shared" si="424"/>
        <v>0</v>
      </c>
      <c r="L215" s="12">
        <f t="shared" si="424"/>
        <v>0</v>
      </c>
      <c r="M215" s="12">
        <f t="shared" si="424"/>
        <v>0</v>
      </c>
      <c r="N215" s="12">
        <f t="shared" si="424"/>
        <v>0</v>
      </c>
      <c r="O215" s="12">
        <f t="shared" si="424"/>
        <v>0</v>
      </c>
      <c r="P215" s="12">
        <f t="shared" si="424"/>
        <v>0</v>
      </c>
      <c r="Q215" s="12">
        <f t="shared" si="424"/>
        <v>0</v>
      </c>
      <c r="R215" s="12">
        <f t="shared" si="424"/>
        <v>0</v>
      </c>
      <c r="S215" s="12">
        <f t="shared" si="424"/>
        <v>0</v>
      </c>
      <c r="T215" s="12">
        <f t="shared" si="424"/>
        <v>0</v>
      </c>
      <c r="U215" s="12">
        <f t="shared" si="424"/>
        <v>0</v>
      </c>
      <c r="V215" s="12">
        <f t="shared" si="424"/>
        <v>0</v>
      </c>
      <c r="W215" s="12">
        <f t="shared" si="424"/>
        <v>0</v>
      </c>
      <c r="X215" s="12">
        <f t="shared" si="424"/>
        <v>0</v>
      </c>
      <c r="Y215" s="12">
        <f t="shared" si="424"/>
        <v>0</v>
      </c>
      <c r="Z215" s="12">
        <f t="shared" si="424"/>
        <v>0</v>
      </c>
      <c r="AA215" s="12">
        <f t="shared" si="424"/>
        <v>0</v>
      </c>
      <c r="AB215" s="12">
        <v>0</v>
      </c>
      <c r="AC215" s="12">
        <v>0</v>
      </c>
      <c r="AD215" s="12">
        <f t="shared" ref="AD215:AV215" si="425">SUM(AD216:AD220)</f>
        <v>0</v>
      </c>
      <c r="AE215" s="12">
        <f t="shared" si="425"/>
        <v>0</v>
      </c>
      <c r="AF215" s="12">
        <f t="shared" si="425"/>
        <v>0</v>
      </c>
      <c r="AG215" s="12">
        <f t="shared" si="425"/>
        <v>0</v>
      </c>
      <c r="AH215" s="12">
        <f t="shared" si="425"/>
        <v>0</v>
      </c>
      <c r="AI215" s="12">
        <f t="shared" si="425"/>
        <v>0</v>
      </c>
      <c r="AJ215" s="12">
        <f t="shared" si="425"/>
        <v>0</v>
      </c>
      <c r="AK215" s="12">
        <f t="shared" si="425"/>
        <v>0</v>
      </c>
      <c r="AL215" s="12">
        <f t="shared" si="425"/>
        <v>0</v>
      </c>
      <c r="AM215" s="12">
        <f t="shared" si="425"/>
        <v>0</v>
      </c>
      <c r="AN215" s="12">
        <f t="shared" si="425"/>
        <v>0</v>
      </c>
      <c r="AO215" s="12">
        <f t="shared" si="425"/>
        <v>0</v>
      </c>
      <c r="AP215" s="12">
        <f t="shared" si="425"/>
        <v>0</v>
      </c>
      <c r="AQ215" s="12">
        <f t="shared" si="425"/>
        <v>0</v>
      </c>
      <c r="AR215" s="12">
        <f t="shared" si="425"/>
        <v>0</v>
      </c>
      <c r="AS215" s="12">
        <f t="shared" si="425"/>
        <v>0</v>
      </c>
      <c r="AT215" s="12">
        <f t="shared" si="425"/>
        <v>0</v>
      </c>
      <c r="AU215" s="12">
        <f t="shared" si="425"/>
        <v>0</v>
      </c>
      <c r="AV215" s="12">
        <f t="shared" si="425"/>
        <v>0</v>
      </c>
      <c r="AW215" s="12">
        <v>0</v>
      </c>
      <c r="AX215" s="12">
        <v>0</v>
      </c>
      <c r="AY215" s="12">
        <f t="shared" ref="AY215:BQ215" si="426">SUM(AY216:AY220)</f>
        <v>0</v>
      </c>
      <c r="AZ215" s="12">
        <f t="shared" si="426"/>
        <v>0</v>
      </c>
      <c r="BA215" s="12">
        <f t="shared" si="426"/>
        <v>0</v>
      </c>
      <c r="BB215" s="12">
        <f t="shared" si="426"/>
        <v>0</v>
      </c>
      <c r="BC215" s="12">
        <f t="shared" si="426"/>
        <v>0</v>
      </c>
      <c r="BD215" s="12">
        <f t="shared" si="426"/>
        <v>0</v>
      </c>
      <c r="BE215" s="12">
        <f t="shared" si="426"/>
        <v>0</v>
      </c>
      <c r="BF215" s="12">
        <f t="shared" si="426"/>
        <v>0</v>
      </c>
      <c r="BG215" s="12">
        <f t="shared" si="426"/>
        <v>0</v>
      </c>
      <c r="BH215" s="12">
        <f t="shared" si="426"/>
        <v>0</v>
      </c>
      <c r="BI215" s="12">
        <f t="shared" si="426"/>
        <v>0</v>
      </c>
      <c r="BJ215" s="12">
        <f t="shared" si="426"/>
        <v>0</v>
      </c>
      <c r="BK215" s="12">
        <f t="shared" si="426"/>
        <v>0</v>
      </c>
      <c r="BL215" s="12">
        <f t="shared" si="426"/>
        <v>0</v>
      </c>
      <c r="BM215" s="12">
        <f t="shared" si="426"/>
        <v>0</v>
      </c>
      <c r="BN215" s="12">
        <f t="shared" si="426"/>
        <v>0</v>
      </c>
      <c r="BO215" s="12">
        <f t="shared" si="426"/>
        <v>0</v>
      </c>
      <c r="BP215" s="12">
        <f t="shared" si="426"/>
        <v>0</v>
      </c>
      <c r="BQ215" s="12">
        <f t="shared" si="426"/>
        <v>0</v>
      </c>
      <c r="BR215" s="12">
        <v>0</v>
      </c>
      <c r="BS215" s="12">
        <v>0</v>
      </c>
      <c r="BT215" s="12" t="e">
        <f>IF(#REF!=0,"-",#REF!/#REF!*100)</f>
        <v>#REF!</v>
      </c>
    </row>
    <row r="216" spans="1:72" ht="22.5" x14ac:dyDescent="0.25">
      <c r="A216" s="4" t="s">
        <v>133</v>
      </c>
      <c r="B216" s="4" t="s">
        <v>58</v>
      </c>
      <c r="C216" s="4" t="s">
        <v>142</v>
      </c>
      <c r="D216" s="102" t="s">
        <v>213</v>
      </c>
      <c r="E216" s="113">
        <v>6112</v>
      </c>
      <c r="F216" s="102" t="s">
        <v>215</v>
      </c>
      <c r="G216" s="98" t="s">
        <v>1662</v>
      </c>
      <c r="H216" s="13" t="s">
        <v>57</v>
      </c>
      <c r="I216" s="14">
        <v>0</v>
      </c>
      <c r="J216" s="14"/>
      <c r="K216" s="14"/>
      <c r="L216" s="14"/>
      <c r="M216" s="14"/>
      <c r="N216" s="14"/>
      <c r="O216" s="14">
        <f t="shared" si="331"/>
        <v>0</v>
      </c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>
        <v>0</v>
      </c>
      <c r="AC216" s="14">
        <v>0</v>
      </c>
      <c r="AD216" s="14">
        <v>0</v>
      </c>
      <c r="AE216" s="14"/>
      <c r="AF216" s="14"/>
      <c r="AG216" s="14"/>
      <c r="AH216" s="14"/>
      <c r="AI216" s="14"/>
      <c r="AJ216" s="14">
        <f t="shared" si="332"/>
        <v>0</v>
      </c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>
        <v>0</v>
      </c>
      <c r="AX216" s="14">
        <v>0</v>
      </c>
      <c r="AY216" s="14">
        <v>0</v>
      </c>
      <c r="AZ216" s="14"/>
      <c r="BA216" s="14"/>
      <c r="BB216" s="14"/>
      <c r="BC216" s="14"/>
      <c r="BD216" s="14"/>
      <c r="BE216" s="14">
        <f t="shared" si="333"/>
        <v>0</v>
      </c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>
        <v>0</v>
      </c>
      <c r="BS216" s="14">
        <v>0</v>
      </c>
      <c r="BT216" s="14" t="e">
        <f>IF(#REF!=0,"-",#REF!/#REF!*100)</f>
        <v>#REF!</v>
      </c>
    </row>
    <row r="217" spans="1:72" x14ac:dyDescent="0.25">
      <c r="A217" s="4" t="s">
        <v>133</v>
      </c>
      <c r="B217" s="4" t="s">
        <v>58</v>
      </c>
      <c r="C217" s="4" t="s">
        <v>142</v>
      </c>
      <c r="D217" s="102" t="s">
        <v>213</v>
      </c>
      <c r="E217" s="113">
        <v>6112</v>
      </c>
      <c r="F217" s="102" t="s">
        <v>216</v>
      </c>
      <c r="G217" s="98" t="s">
        <v>1662</v>
      </c>
      <c r="H217" s="13" t="s">
        <v>22</v>
      </c>
      <c r="I217" s="14">
        <v>0</v>
      </c>
      <c r="J217" s="14"/>
      <c r="K217" s="14"/>
      <c r="L217" s="14"/>
      <c r="M217" s="14"/>
      <c r="N217" s="14"/>
      <c r="O217" s="14">
        <f t="shared" si="331"/>
        <v>0</v>
      </c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>
        <v>0</v>
      </c>
      <c r="AC217" s="14">
        <v>0</v>
      </c>
      <c r="AD217" s="14">
        <v>0</v>
      </c>
      <c r="AE217" s="14"/>
      <c r="AF217" s="14"/>
      <c r="AG217" s="14"/>
      <c r="AH217" s="14"/>
      <c r="AI217" s="14"/>
      <c r="AJ217" s="14">
        <f t="shared" si="332"/>
        <v>0</v>
      </c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>
        <v>0</v>
      </c>
      <c r="AX217" s="14">
        <v>0</v>
      </c>
      <c r="AY217" s="14">
        <v>0</v>
      </c>
      <c r="AZ217" s="14"/>
      <c r="BA217" s="14"/>
      <c r="BB217" s="14"/>
      <c r="BC217" s="14"/>
      <c r="BD217" s="14"/>
      <c r="BE217" s="14">
        <f t="shared" si="333"/>
        <v>0</v>
      </c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>
        <v>0</v>
      </c>
      <c r="BS217" s="14">
        <v>0</v>
      </c>
      <c r="BT217" s="14" t="e">
        <f>IF(#REF!=0,"-",#REF!/#REF!*100)</f>
        <v>#REF!</v>
      </c>
    </row>
    <row r="218" spans="1:72" x14ac:dyDescent="0.25">
      <c r="A218" s="4" t="s">
        <v>133</v>
      </c>
      <c r="B218" s="4" t="s">
        <v>58</v>
      </c>
      <c r="C218" s="4" t="s">
        <v>142</v>
      </c>
      <c r="D218" s="102" t="s">
        <v>213</v>
      </c>
      <c r="E218" s="113">
        <v>6112</v>
      </c>
      <c r="F218" s="102" t="s">
        <v>217</v>
      </c>
      <c r="G218" s="98" t="s">
        <v>1662</v>
      </c>
      <c r="H218" s="13" t="s">
        <v>23</v>
      </c>
      <c r="I218" s="14">
        <v>0</v>
      </c>
      <c r="J218" s="14"/>
      <c r="K218" s="14"/>
      <c r="L218" s="14"/>
      <c r="M218" s="14"/>
      <c r="N218" s="14"/>
      <c r="O218" s="14">
        <f t="shared" si="331"/>
        <v>0</v>
      </c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>
        <v>0</v>
      </c>
      <c r="AC218" s="14">
        <v>0</v>
      </c>
      <c r="AD218" s="14">
        <v>0</v>
      </c>
      <c r="AE218" s="14"/>
      <c r="AF218" s="14"/>
      <c r="AG218" s="14"/>
      <c r="AH218" s="14"/>
      <c r="AI218" s="14"/>
      <c r="AJ218" s="14">
        <f t="shared" si="332"/>
        <v>0</v>
      </c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>
        <v>0</v>
      </c>
      <c r="AX218" s="14">
        <v>0</v>
      </c>
      <c r="AY218" s="14">
        <v>0</v>
      </c>
      <c r="AZ218" s="14"/>
      <c r="BA218" s="14"/>
      <c r="BB218" s="14"/>
      <c r="BC218" s="14"/>
      <c r="BD218" s="14"/>
      <c r="BE218" s="14">
        <f t="shared" si="333"/>
        <v>0</v>
      </c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>
        <v>0</v>
      </c>
      <c r="BS218" s="14">
        <v>0</v>
      </c>
      <c r="BT218" s="14" t="e">
        <f>IF(#REF!=0,"-",#REF!/#REF!*100)</f>
        <v>#REF!</v>
      </c>
    </row>
    <row r="219" spans="1:72" x14ac:dyDescent="0.25">
      <c r="A219" s="4" t="s">
        <v>133</v>
      </c>
      <c r="B219" s="4" t="s">
        <v>58</v>
      </c>
      <c r="C219" s="4" t="s">
        <v>142</v>
      </c>
      <c r="D219" s="102" t="s">
        <v>213</v>
      </c>
      <c r="E219" s="113">
        <v>6112</v>
      </c>
      <c r="F219" s="102" t="s">
        <v>218</v>
      </c>
      <c r="G219" s="98" t="s">
        <v>1662</v>
      </c>
      <c r="H219" s="13" t="s">
        <v>21</v>
      </c>
      <c r="I219" s="14">
        <v>0</v>
      </c>
      <c r="J219" s="14"/>
      <c r="K219" s="14"/>
      <c r="L219" s="14"/>
      <c r="M219" s="14"/>
      <c r="N219" s="14"/>
      <c r="O219" s="14">
        <f t="shared" ref="O219:O282" si="427">I219+J219+K219+L219+M219+N219</f>
        <v>0</v>
      </c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>
        <v>0</v>
      </c>
      <c r="AC219" s="14">
        <v>0</v>
      </c>
      <c r="AD219" s="14">
        <v>0</v>
      </c>
      <c r="AE219" s="14"/>
      <c r="AF219" s="14"/>
      <c r="AG219" s="14"/>
      <c r="AH219" s="14"/>
      <c r="AI219" s="14"/>
      <c r="AJ219" s="14">
        <f t="shared" ref="AJ219:AJ282" si="428">AD219+AE219+AF219+AG219+AH219+AI219</f>
        <v>0</v>
      </c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>
        <v>0</v>
      </c>
      <c r="AX219" s="14">
        <v>0</v>
      </c>
      <c r="AY219" s="14">
        <v>0</v>
      </c>
      <c r="AZ219" s="14"/>
      <c r="BA219" s="14"/>
      <c r="BB219" s="14"/>
      <c r="BC219" s="14"/>
      <c r="BD219" s="14"/>
      <c r="BE219" s="14">
        <f t="shared" ref="BE219:BE282" si="429">AY219+AZ219+BA219+BB219+BC219+BD219</f>
        <v>0</v>
      </c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>
        <v>0</v>
      </c>
      <c r="BS219" s="14">
        <v>0</v>
      </c>
      <c r="BT219" s="14" t="e">
        <f>IF(#REF!=0,"-",#REF!/#REF!*100)</f>
        <v>#REF!</v>
      </c>
    </row>
    <row r="220" spans="1:72" x14ac:dyDescent="0.25">
      <c r="A220" s="4" t="s">
        <v>133</v>
      </c>
      <c r="B220" s="4" t="s">
        <v>58</v>
      </c>
      <c r="C220" s="4" t="s">
        <v>142</v>
      </c>
      <c r="D220" s="102" t="s">
        <v>213</v>
      </c>
      <c r="E220" s="113">
        <v>6112</v>
      </c>
      <c r="F220" s="102" t="s">
        <v>219</v>
      </c>
      <c r="G220" s="98" t="s">
        <v>1662</v>
      </c>
      <c r="H220" s="13" t="s">
        <v>24</v>
      </c>
      <c r="I220" s="14">
        <v>0</v>
      </c>
      <c r="J220" s="14"/>
      <c r="K220" s="14"/>
      <c r="L220" s="14"/>
      <c r="M220" s="14"/>
      <c r="N220" s="14"/>
      <c r="O220" s="14">
        <f t="shared" si="427"/>
        <v>0</v>
      </c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>
        <v>0</v>
      </c>
      <c r="AC220" s="14">
        <v>0</v>
      </c>
      <c r="AD220" s="14">
        <v>0</v>
      </c>
      <c r="AE220" s="14"/>
      <c r="AF220" s="14"/>
      <c r="AG220" s="14"/>
      <c r="AH220" s="14"/>
      <c r="AI220" s="14"/>
      <c r="AJ220" s="14">
        <f t="shared" si="428"/>
        <v>0</v>
      </c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>
        <v>0</v>
      </c>
      <c r="AX220" s="14">
        <v>0</v>
      </c>
      <c r="AY220" s="14">
        <v>0</v>
      </c>
      <c r="AZ220" s="14"/>
      <c r="BA220" s="14"/>
      <c r="BB220" s="14"/>
      <c r="BC220" s="14"/>
      <c r="BD220" s="14"/>
      <c r="BE220" s="14">
        <f t="shared" si="429"/>
        <v>0</v>
      </c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>
        <v>0</v>
      </c>
      <c r="BS220" s="14">
        <v>0</v>
      </c>
      <c r="BT220" s="14" t="e">
        <f>IF(#REF!=0,"-",#REF!/#REF!*100)</f>
        <v>#REF!</v>
      </c>
    </row>
    <row r="221" spans="1:72" ht="22.5" x14ac:dyDescent="0.25">
      <c r="A221" s="4" t="s">
        <v>133</v>
      </c>
      <c r="B221" s="4" t="s">
        <v>58</v>
      </c>
      <c r="C221" s="4" t="s">
        <v>142</v>
      </c>
      <c r="D221" s="102" t="s">
        <v>213</v>
      </c>
      <c r="E221" s="101" t="s">
        <v>25</v>
      </c>
      <c r="F221" s="101" t="s">
        <v>0</v>
      </c>
      <c r="G221" s="2" t="s">
        <v>0</v>
      </c>
      <c r="H221" s="2" t="s">
        <v>26</v>
      </c>
      <c r="I221" s="12">
        <f t="shared" ref="I221:AA221" si="430">SUM(I222)</f>
        <v>0</v>
      </c>
      <c r="J221" s="12">
        <f t="shared" si="430"/>
        <v>0</v>
      </c>
      <c r="K221" s="12">
        <f t="shared" si="430"/>
        <v>0</v>
      </c>
      <c r="L221" s="12">
        <f t="shared" si="430"/>
        <v>0</v>
      </c>
      <c r="M221" s="12">
        <f t="shared" si="430"/>
        <v>0</v>
      </c>
      <c r="N221" s="12">
        <f t="shared" si="430"/>
        <v>0</v>
      </c>
      <c r="O221" s="12">
        <f t="shared" si="430"/>
        <v>0</v>
      </c>
      <c r="P221" s="12">
        <f t="shared" si="430"/>
        <v>0</v>
      </c>
      <c r="Q221" s="12">
        <f t="shared" si="430"/>
        <v>0</v>
      </c>
      <c r="R221" s="12">
        <f t="shared" si="430"/>
        <v>0</v>
      </c>
      <c r="S221" s="12">
        <f t="shared" si="430"/>
        <v>0</v>
      </c>
      <c r="T221" s="12">
        <f t="shared" si="430"/>
        <v>0</v>
      </c>
      <c r="U221" s="12">
        <f t="shared" si="430"/>
        <v>0</v>
      </c>
      <c r="V221" s="12">
        <f t="shared" si="430"/>
        <v>0</v>
      </c>
      <c r="W221" s="12">
        <f t="shared" si="430"/>
        <v>0</v>
      </c>
      <c r="X221" s="12">
        <f t="shared" si="430"/>
        <v>0</v>
      </c>
      <c r="Y221" s="12">
        <f t="shared" si="430"/>
        <v>0</v>
      </c>
      <c r="Z221" s="12">
        <f t="shared" si="430"/>
        <v>0</v>
      </c>
      <c r="AA221" s="12">
        <f t="shared" si="430"/>
        <v>0</v>
      </c>
      <c r="AB221" s="12">
        <v>0</v>
      </c>
      <c r="AC221" s="12">
        <v>0</v>
      </c>
      <c r="AD221" s="12">
        <f t="shared" ref="AD221:AV221" si="431">SUM(AD222)</f>
        <v>0</v>
      </c>
      <c r="AE221" s="12">
        <f t="shared" si="431"/>
        <v>0</v>
      </c>
      <c r="AF221" s="12">
        <f t="shared" si="431"/>
        <v>0</v>
      </c>
      <c r="AG221" s="12">
        <f t="shared" si="431"/>
        <v>0</v>
      </c>
      <c r="AH221" s="12">
        <f t="shared" si="431"/>
        <v>0</v>
      </c>
      <c r="AI221" s="12">
        <f t="shared" si="431"/>
        <v>0</v>
      </c>
      <c r="AJ221" s="12">
        <f t="shared" si="431"/>
        <v>0</v>
      </c>
      <c r="AK221" s="12">
        <f t="shared" si="431"/>
        <v>0</v>
      </c>
      <c r="AL221" s="12">
        <f t="shared" si="431"/>
        <v>0</v>
      </c>
      <c r="AM221" s="12">
        <f t="shared" si="431"/>
        <v>0</v>
      </c>
      <c r="AN221" s="12">
        <f t="shared" si="431"/>
        <v>0</v>
      </c>
      <c r="AO221" s="12">
        <f t="shared" si="431"/>
        <v>0</v>
      </c>
      <c r="AP221" s="12">
        <f t="shared" si="431"/>
        <v>0</v>
      </c>
      <c r="AQ221" s="12">
        <f t="shared" si="431"/>
        <v>0</v>
      </c>
      <c r="AR221" s="12">
        <f t="shared" si="431"/>
        <v>0</v>
      </c>
      <c r="AS221" s="12">
        <f t="shared" si="431"/>
        <v>0</v>
      </c>
      <c r="AT221" s="12">
        <f t="shared" si="431"/>
        <v>0</v>
      </c>
      <c r="AU221" s="12">
        <f t="shared" si="431"/>
        <v>0</v>
      </c>
      <c r="AV221" s="12">
        <f t="shared" si="431"/>
        <v>0</v>
      </c>
      <c r="AW221" s="12">
        <v>0</v>
      </c>
      <c r="AX221" s="12">
        <v>0</v>
      </c>
      <c r="AY221" s="12">
        <f t="shared" ref="AY221:BQ221" si="432">SUM(AY222)</f>
        <v>0</v>
      </c>
      <c r="AZ221" s="12">
        <f t="shared" si="432"/>
        <v>0</v>
      </c>
      <c r="BA221" s="12">
        <f t="shared" si="432"/>
        <v>0</v>
      </c>
      <c r="BB221" s="12">
        <f t="shared" si="432"/>
        <v>0</v>
      </c>
      <c r="BC221" s="12">
        <f t="shared" si="432"/>
        <v>0</v>
      </c>
      <c r="BD221" s="12">
        <f t="shared" si="432"/>
        <v>0</v>
      </c>
      <c r="BE221" s="12">
        <f t="shared" si="432"/>
        <v>0</v>
      </c>
      <c r="BF221" s="12">
        <f t="shared" si="432"/>
        <v>0</v>
      </c>
      <c r="BG221" s="12">
        <f t="shared" si="432"/>
        <v>0</v>
      </c>
      <c r="BH221" s="12">
        <f t="shared" si="432"/>
        <v>0</v>
      </c>
      <c r="BI221" s="12">
        <f t="shared" si="432"/>
        <v>0</v>
      </c>
      <c r="BJ221" s="12">
        <f t="shared" si="432"/>
        <v>0</v>
      </c>
      <c r="BK221" s="12">
        <f t="shared" si="432"/>
        <v>0</v>
      </c>
      <c r="BL221" s="12">
        <f t="shared" si="432"/>
        <v>0</v>
      </c>
      <c r="BM221" s="12">
        <f t="shared" si="432"/>
        <v>0</v>
      </c>
      <c r="BN221" s="12">
        <f t="shared" si="432"/>
        <v>0</v>
      </c>
      <c r="BO221" s="12">
        <f t="shared" si="432"/>
        <v>0</v>
      </c>
      <c r="BP221" s="12">
        <f t="shared" si="432"/>
        <v>0</v>
      </c>
      <c r="BQ221" s="12">
        <f t="shared" si="432"/>
        <v>0</v>
      </c>
      <c r="BR221" s="12">
        <v>0</v>
      </c>
      <c r="BS221" s="12">
        <v>0</v>
      </c>
      <c r="BT221" s="12" t="e">
        <f>IF(#REF!=0,"-",#REF!/#REF!*100)</f>
        <v>#REF!</v>
      </c>
    </row>
    <row r="222" spans="1:72" x14ac:dyDescent="0.25">
      <c r="A222" s="4" t="s">
        <v>133</v>
      </c>
      <c r="B222" s="4" t="s">
        <v>58</v>
      </c>
      <c r="C222" s="4" t="s">
        <v>142</v>
      </c>
      <c r="D222" s="102" t="s">
        <v>213</v>
      </c>
      <c r="E222" s="113">
        <v>6121</v>
      </c>
      <c r="F222" s="102"/>
      <c r="G222" s="98" t="s">
        <v>1662</v>
      </c>
      <c r="H222" s="13" t="s">
        <v>27</v>
      </c>
      <c r="I222" s="14">
        <v>0</v>
      </c>
      <c r="J222" s="14"/>
      <c r="K222" s="14"/>
      <c r="L222" s="14"/>
      <c r="M222" s="14"/>
      <c r="N222" s="14"/>
      <c r="O222" s="14">
        <f t="shared" si="427"/>
        <v>0</v>
      </c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>
        <v>0</v>
      </c>
      <c r="AC222" s="14">
        <v>0</v>
      </c>
      <c r="AD222" s="14">
        <v>0</v>
      </c>
      <c r="AE222" s="14"/>
      <c r="AF222" s="14"/>
      <c r="AG222" s="14"/>
      <c r="AH222" s="14"/>
      <c r="AI222" s="14"/>
      <c r="AJ222" s="14">
        <f t="shared" si="428"/>
        <v>0</v>
      </c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>
        <v>0</v>
      </c>
      <c r="AX222" s="14">
        <v>0</v>
      </c>
      <c r="AY222" s="14">
        <v>0</v>
      </c>
      <c r="AZ222" s="14"/>
      <c r="BA222" s="14"/>
      <c r="BB222" s="14"/>
      <c r="BC222" s="14"/>
      <c r="BD222" s="14"/>
      <c r="BE222" s="14">
        <f t="shared" si="429"/>
        <v>0</v>
      </c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>
        <v>0</v>
      </c>
      <c r="BS222" s="14">
        <v>0</v>
      </c>
      <c r="BT222" s="14" t="e">
        <f>IF(#REF!=0,"-",#REF!/#REF!*100)</f>
        <v>#REF!</v>
      </c>
    </row>
    <row r="223" spans="1:72" ht="22.5" x14ac:dyDescent="0.25">
      <c r="A223" s="4" t="s">
        <v>133</v>
      </c>
      <c r="B223" s="4" t="s">
        <v>58</v>
      </c>
      <c r="C223" s="4" t="s">
        <v>142</v>
      </c>
      <c r="D223" s="102" t="s">
        <v>213</v>
      </c>
      <c r="E223" s="101" t="s">
        <v>29</v>
      </c>
      <c r="F223" s="101" t="s">
        <v>0</v>
      </c>
      <c r="G223" s="2" t="s">
        <v>0</v>
      </c>
      <c r="H223" s="2" t="s">
        <v>30</v>
      </c>
      <c r="I223" s="12">
        <f t="shared" ref="I223:AA223" si="433">SUM(I224:I232)</f>
        <v>25000</v>
      </c>
      <c r="J223" s="12">
        <f t="shared" si="433"/>
        <v>0</v>
      </c>
      <c r="K223" s="12">
        <f t="shared" si="433"/>
        <v>0</v>
      </c>
      <c r="L223" s="12">
        <f t="shared" si="433"/>
        <v>0</v>
      </c>
      <c r="M223" s="12">
        <f t="shared" si="433"/>
        <v>0</v>
      </c>
      <c r="N223" s="12">
        <f t="shared" si="433"/>
        <v>0</v>
      </c>
      <c r="O223" s="12">
        <f t="shared" si="433"/>
        <v>25000</v>
      </c>
      <c r="P223" s="12">
        <f t="shared" si="433"/>
        <v>0</v>
      </c>
      <c r="Q223" s="12">
        <f t="shared" si="433"/>
        <v>0</v>
      </c>
      <c r="R223" s="12">
        <f t="shared" si="433"/>
        <v>1475</v>
      </c>
      <c r="S223" s="12">
        <f t="shared" si="433"/>
        <v>0</v>
      </c>
      <c r="T223" s="12">
        <f t="shared" si="433"/>
        <v>0</v>
      </c>
      <c r="U223" s="12">
        <f t="shared" si="433"/>
        <v>0</v>
      </c>
      <c r="V223" s="12">
        <f t="shared" si="433"/>
        <v>0</v>
      </c>
      <c r="W223" s="12">
        <f t="shared" si="433"/>
        <v>0</v>
      </c>
      <c r="X223" s="12">
        <f t="shared" si="433"/>
        <v>0</v>
      </c>
      <c r="Y223" s="12">
        <f t="shared" si="433"/>
        <v>0</v>
      </c>
      <c r="Z223" s="12">
        <f t="shared" si="433"/>
        <v>0</v>
      </c>
      <c r="AA223" s="12">
        <f t="shared" si="433"/>
        <v>0</v>
      </c>
      <c r="AB223" s="12">
        <v>1475</v>
      </c>
      <c r="AC223" s="12">
        <v>23525</v>
      </c>
      <c r="AD223" s="12">
        <f t="shared" ref="AD223:AV223" si="434">SUM(AD224:AD232)</f>
        <v>0</v>
      </c>
      <c r="AE223" s="12">
        <f t="shared" si="434"/>
        <v>0</v>
      </c>
      <c r="AF223" s="12">
        <f t="shared" si="434"/>
        <v>0</v>
      </c>
      <c r="AG223" s="12">
        <f t="shared" si="434"/>
        <v>0</v>
      </c>
      <c r="AH223" s="12">
        <f t="shared" si="434"/>
        <v>0</v>
      </c>
      <c r="AI223" s="12">
        <f t="shared" si="434"/>
        <v>0</v>
      </c>
      <c r="AJ223" s="12">
        <f t="shared" si="434"/>
        <v>0</v>
      </c>
      <c r="AK223" s="12">
        <f t="shared" si="434"/>
        <v>0</v>
      </c>
      <c r="AL223" s="12">
        <f t="shared" si="434"/>
        <v>0</v>
      </c>
      <c r="AM223" s="12">
        <f t="shared" si="434"/>
        <v>0</v>
      </c>
      <c r="AN223" s="12">
        <f t="shared" si="434"/>
        <v>0</v>
      </c>
      <c r="AO223" s="12">
        <f t="shared" si="434"/>
        <v>0</v>
      </c>
      <c r="AP223" s="12">
        <f t="shared" si="434"/>
        <v>0</v>
      </c>
      <c r="AQ223" s="12">
        <f t="shared" si="434"/>
        <v>0</v>
      </c>
      <c r="AR223" s="12">
        <f t="shared" si="434"/>
        <v>0</v>
      </c>
      <c r="AS223" s="12">
        <f t="shared" si="434"/>
        <v>0</v>
      </c>
      <c r="AT223" s="12">
        <f t="shared" si="434"/>
        <v>0</v>
      </c>
      <c r="AU223" s="12">
        <f t="shared" si="434"/>
        <v>0</v>
      </c>
      <c r="AV223" s="12">
        <f t="shared" si="434"/>
        <v>0</v>
      </c>
      <c r="AW223" s="12">
        <v>0</v>
      </c>
      <c r="AX223" s="12">
        <v>0</v>
      </c>
      <c r="AY223" s="12">
        <f t="shared" ref="AY223:BQ223" si="435">SUM(AY224:AY232)</f>
        <v>0</v>
      </c>
      <c r="AZ223" s="12">
        <f t="shared" si="435"/>
        <v>0</v>
      </c>
      <c r="BA223" s="12">
        <f t="shared" si="435"/>
        <v>0</v>
      </c>
      <c r="BB223" s="12">
        <f t="shared" si="435"/>
        <v>0</v>
      </c>
      <c r="BC223" s="12">
        <f t="shared" si="435"/>
        <v>0</v>
      </c>
      <c r="BD223" s="12">
        <f t="shared" si="435"/>
        <v>0</v>
      </c>
      <c r="BE223" s="12">
        <f t="shared" si="435"/>
        <v>0</v>
      </c>
      <c r="BF223" s="12">
        <f t="shared" si="435"/>
        <v>0</v>
      </c>
      <c r="BG223" s="12">
        <f t="shared" si="435"/>
        <v>0</v>
      </c>
      <c r="BH223" s="12">
        <f t="shared" si="435"/>
        <v>0</v>
      </c>
      <c r="BI223" s="12">
        <f t="shared" si="435"/>
        <v>0</v>
      </c>
      <c r="BJ223" s="12">
        <f t="shared" si="435"/>
        <v>0</v>
      </c>
      <c r="BK223" s="12">
        <f t="shared" si="435"/>
        <v>0</v>
      </c>
      <c r="BL223" s="12">
        <f t="shared" si="435"/>
        <v>0</v>
      </c>
      <c r="BM223" s="12">
        <f t="shared" si="435"/>
        <v>0</v>
      </c>
      <c r="BN223" s="12">
        <f t="shared" si="435"/>
        <v>0</v>
      </c>
      <c r="BO223" s="12">
        <f t="shared" si="435"/>
        <v>0</v>
      </c>
      <c r="BP223" s="12">
        <f t="shared" si="435"/>
        <v>0</v>
      </c>
      <c r="BQ223" s="12">
        <f t="shared" si="435"/>
        <v>0</v>
      </c>
      <c r="BR223" s="12">
        <v>0</v>
      </c>
      <c r="BS223" s="12">
        <v>0</v>
      </c>
      <c r="BT223" s="12" t="e">
        <f>IF(#REF!=0,"-",#REF!/#REF!*100)</f>
        <v>#REF!</v>
      </c>
    </row>
    <row r="224" spans="1:72" x14ac:dyDescent="0.25">
      <c r="A224" s="4" t="s">
        <v>133</v>
      </c>
      <c r="B224" s="4" t="s">
        <v>58</v>
      </c>
      <c r="C224" s="4" t="s">
        <v>142</v>
      </c>
      <c r="D224" s="102" t="s">
        <v>213</v>
      </c>
      <c r="E224" s="113">
        <v>6131</v>
      </c>
      <c r="F224" s="102"/>
      <c r="G224" s="98" t="s">
        <v>1662</v>
      </c>
      <c r="H224" s="13" t="s">
        <v>32</v>
      </c>
      <c r="I224" s="14">
        <v>0</v>
      </c>
      <c r="J224" s="14"/>
      <c r="K224" s="14"/>
      <c r="L224" s="14"/>
      <c r="M224" s="14"/>
      <c r="N224" s="14"/>
      <c r="O224" s="14">
        <f t="shared" si="427"/>
        <v>0</v>
      </c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>
        <v>0</v>
      </c>
      <c r="AC224" s="14">
        <v>0</v>
      </c>
      <c r="AD224" s="14">
        <v>0</v>
      </c>
      <c r="AE224" s="14"/>
      <c r="AF224" s="14"/>
      <c r="AG224" s="14"/>
      <c r="AH224" s="14"/>
      <c r="AI224" s="14"/>
      <c r="AJ224" s="14">
        <f t="shared" si="428"/>
        <v>0</v>
      </c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>
        <v>0</v>
      </c>
      <c r="AX224" s="14">
        <v>0</v>
      </c>
      <c r="AY224" s="14">
        <v>0</v>
      </c>
      <c r="AZ224" s="14"/>
      <c r="BA224" s="14"/>
      <c r="BB224" s="14"/>
      <c r="BC224" s="14"/>
      <c r="BD224" s="14"/>
      <c r="BE224" s="14">
        <f t="shared" si="429"/>
        <v>0</v>
      </c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>
        <v>0</v>
      </c>
      <c r="BS224" s="14">
        <v>0</v>
      </c>
      <c r="BT224" s="14" t="e">
        <f>IF(#REF!=0,"-",#REF!/#REF!*100)</f>
        <v>#REF!</v>
      </c>
    </row>
    <row r="225" spans="1:72" x14ac:dyDescent="0.25">
      <c r="A225" s="4" t="s">
        <v>133</v>
      </c>
      <c r="B225" s="4" t="s">
        <v>58</v>
      </c>
      <c r="C225" s="4" t="s">
        <v>142</v>
      </c>
      <c r="D225" s="102" t="s">
        <v>213</v>
      </c>
      <c r="E225" s="113">
        <v>6132</v>
      </c>
      <c r="F225" s="102"/>
      <c r="G225" s="98" t="s">
        <v>1662</v>
      </c>
      <c r="H225" s="13" t="s">
        <v>72</v>
      </c>
      <c r="I225" s="14">
        <v>0</v>
      </c>
      <c r="J225" s="14"/>
      <c r="K225" s="14"/>
      <c r="L225" s="14"/>
      <c r="M225" s="14"/>
      <c r="N225" s="14"/>
      <c r="O225" s="14">
        <f t="shared" si="427"/>
        <v>0</v>
      </c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>
        <v>0</v>
      </c>
      <c r="AC225" s="14">
        <v>0</v>
      </c>
      <c r="AD225" s="14">
        <v>0</v>
      </c>
      <c r="AE225" s="14"/>
      <c r="AF225" s="14"/>
      <c r="AG225" s="14"/>
      <c r="AH225" s="14"/>
      <c r="AI225" s="14"/>
      <c r="AJ225" s="14">
        <f t="shared" si="428"/>
        <v>0</v>
      </c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>
        <v>0</v>
      </c>
      <c r="AX225" s="14">
        <v>0</v>
      </c>
      <c r="AY225" s="14">
        <v>0</v>
      </c>
      <c r="AZ225" s="14"/>
      <c r="BA225" s="14"/>
      <c r="BB225" s="14"/>
      <c r="BC225" s="14"/>
      <c r="BD225" s="14"/>
      <c r="BE225" s="14">
        <f t="shared" si="429"/>
        <v>0</v>
      </c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>
        <v>0</v>
      </c>
      <c r="BS225" s="14">
        <v>0</v>
      </c>
      <c r="BT225" s="14" t="e">
        <f>IF(#REF!=0,"-",#REF!/#REF!*100)</f>
        <v>#REF!</v>
      </c>
    </row>
    <row r="226" spans="1:72" x14ac:dyDescent="0.25">
      <c r="A226" s="4" t="s">
        <v>133</v>
      </c>
      <c r="B226" s="4" t="s">
        <v>58</v>
      </c>
      <c r="C226" s="4" t="s">
        <v>142</v>
      </c>
      <c r="D226" s="102" t="s">
        <v>213</v>
      </c>
      <c r="E226" s="113">
        <v>6133</v>
      </c>
      <c r="F226" s="102"/>
      <c r="G226" s="98" t="s">
        <v>1662</v>
      </c>
      <c r="H226" s="13" t="s">
        <v>75</v>
      </c>
      <c r="I226" s="14">
        <v>0</v>
      </c>
      <c r="J226" s="14"/>
      <c r="K226" s="14"/>
      <c r="L226" s="14"/>
      <c r="M226" s="14"/>
      <c r="N226" s="14"/>
      <c r="O226" s="14">
        <f t="shared" si="427"/>
        <v>0</v>
      </c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>
        <v>0</v>
      </c>
      <c r="AC226" s="14">
        <v>0</v>
      </c>
      <c r="AD226" s="14">
        <v>0</v>
      </c>
      <c r="AE226" s="14"/>
      <c r="AF226" s="14"/>
      <c r="AG226" s="14"/>
      <c r="AH226" s="14"/>
      <c r="AI226" s="14"/>
      <c r="AJ226" s="14">
        <f t="shared" si="428"/>
        <v>0</v>
      </c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>
        <v>0</v>
      </c>
      <c r="AX226" s="14">
        <v>0</v>
      </c>
      <c r="AY226" s="14">
        <v>0</v>
      </c>
      <c r="AZ226" s="14"/>
      <c r="BA226" s="14"/>
      <c r="BB226" s="14"/>
      <c r="BC226" s="14"/>
      <c r="BD226" s="14"/>
      <c r="BE226" s="14">
        <f t="shared" si="429"/>
        <v>0</v>
      </c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>
        <v>0</v>
      </c>
      <c r="BS226" s="14">
        <v>0</v>
      </c>
      <c r="BT226" s="14" t="e">
        <f>IF(#REF!=0,"-",#REF!/#REF!*100)</f>
        <v>#REF!</v>
      </c>
    </row>
    <row r="227" spans="1:72" x14ac:dyDescent="0.25">
      <c r="A227" s="4" t="s">
        <v>133</v>
      </c>
      <c r="B227" s="4" t="s">
        <v>58</v>
      </c>
      <c r="C227" s="4" t="s">
        <v>142</v>
      </c>
      <c r="D227" s="102" t="s">
        <v>213</v>
      </c>
      <c r="E227" s="113">
        <v>6134</v>
      </c>
      <c r="F227" s="102"/>
      <c r="G227" s="98" t="s">
        <v>1662</v>
      </c>
      <c r="H227" s="13" t="s">
        <v>78</v>
      </c>
      <c r="I227" s="14">
        <v>4000</v>
      </c>
      <c r="J227" s="14"/>
      <c r="K227" s="14"/>
      <c r="L227" s="14"/>
      <c r="M227" s="14"/>
      <c r="N227" s="14"/>
      <c r="O227" s="14">
        <f t="shared" si="427"/>
        <v>4000</v>
      </c>
      <c r="P227" s="14"/>
      <c r="Q227" s="14"/>
      <c r="R227" s="14">
        <v>1000</v>
      </c>
      <c r="S227" s="14"/>
      <c r="T227" s="14"/>
      <c r="U227" s="14"/>
      <c r="V227" s="14"/>
      <c r="W227" s="14"/>
      <c r="X227" s="14"/>
      <c r="Y227" s="14"/>
      <c r="Z227" s="14"/>
      <c r="AA227" s="14"/>
      <c r="AB227" s="14">
        <v>1000</v>
      </c>
      <c r="AC227" s="14">
        <v>3000</v>
      </c>
      <c r="AD227" s="14">
        <v>0</v>
      </c>
      <c r="AE227" s="14"/>
      <c r="AF227" s="14"/>
      <c r="AG227" s="14"/>
      <c r="AH227" s="14"/>
      <c r="AI227" s="14"/>
      <c r="AJ227" s="14">
        <f t="shared" si="428"/>
        <v>0</v>
      </c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>
        <v>0</v>
      </c>
      <c r="AX227" s="14">
        <v>0</v>
      </c>
      <c r="AY227" s="14">
        <v>0</v>
      </c>
      <c r="AZ227" s="14"/>
      <c r="BA227" s="14"/>
      <c r="BB227" s="14"/>
      <c r="BC227" s="14"/>
      <c r="BD227" s="14"/>
      <c r="BE227" s="14">
        <f t="shared" si="429"/>
        <v>0</v>
      </c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>
        <v>0</v>
      </c>
      <c r="BS227" s="14">
        <v>0</v>
      </c>
      <c r="BT227" s="14" t="e">
        <f>IF(#REF!=0,"-",#REF!/#REF!*100)</f>
        <v>#REF!</v>
      </c>
    </row>
    <row r="228" spans="1:72" x14ac:dyDescent="0.25">
      <c r="A228" s="4" t="s">
        <v>133</v>
      </c>
      <c r="B228" s="4" t="s">
        <v>58</v>
      </c>
      <c r="C228" s="4" t="s">
        <v>142</v>
      </c>
      <c r="D228" s="102" t="s">
        <v>213</v>
      </c>
      <c r="E228" s="113">
        <v>6135</v>
      </c>
      <c r="F228" s="102"/>
      <c r="G228" s="98" t="s">
        <v>1662</v>
      </c>
      <c r="H228" s="13" t="s">
        <v>81</v>
      </c>
      <c r="I228" s="14">
        <v>2000</v>
      </c>
      <c r="J228" s="14"/>
      <c r="K228" s="14"/>
      <c r="L228" s="14"/>
      <c r="M228" s="14"/>
      <c r="N228" s="14"/>
      <c r="O228" s="14">
        <f t="shared" si="427"/>
        <v>2000</v>
      </c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>
        <v>0</v>
      </c>
      <c r="AC228" s="14">
        <v>2000</v>
      </c>
      <c r="AD228" s="14">
        <v>0</v>
      </c>
      <c r="AE228" s="14"/>
      <c r="AF228" s="14"/>
      <c r="AG228" s="14"/>
      <c r="AH228" s="14"/>
      <c r="AI228" s="14"/>
      <c r="AJ228" s="14">
        <f t="shared" si="428"/>
        <v>0</v>
      </c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>
        <v>0</v>
      </c>
      <c r="AX228" s="14">
        <v>0</v>
      </c>
      <c r="AY228" s="14">
        <v>0</v>
      </c>
      <c r="AZ228" s="14"/>
      <c r="BA228" s="14"/>
      <c r="BB228" s="14"/>
      <c r="BC228" s="14"/>
      <c r="BD228" s="14"/>
      <c r="BE228" s="14">
        <f t="shared" si="429"/>
        <v>0</v>
      </c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>
        <v>0</v>
      </c>
      <c r="BS228" s="14">
        <v>0</v>
      </c>
      <c r="BT228" s="14" t="e">
        <f>IF(#REF!=0,"-",#REF!/#REF!*100)</f>
        <v>#REF!</v>
      </c>
    </row>
    <row r="229" spans="1:72" ht="22.5" x14ac:dyDescent="0.25">
      <c r="A229" s="4" t="s">
        <v>133</v>
      </c>
      <c r="B229" s="4" t="s">
        <v>58</v>
      </c>
      <c r="C229" s="4" t="s">
        <v>142</v>
      </c>
      <c r="D229" s="102" t="s">
        <v>213</v>
      </c>
      <c r="E229" s="113">
        <v>6136</v>
      </c>
      <c r="F229" s="102"/>
      <c r="G229" s="98" t="s">
        <v>1662</v>
      </c>
      <c r="H229" s="13" t="s">
        <v>84</v>
      </c>
      <c r="I229" s="14">
        <v>1000</v>
      </c>
      <c r="J229" s="14"/>
      <c r="K229" s="14"/>
      <c r="L229" s="14"/>
      <c r="M229" s="14"/>
      <c r="N229" s="14"/>
      <c r="O229" s="14">
        <f t="shared" si="427"/>
        <v>1000</v>
      </c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>
        <v>0</v>
      </c>
      <c r="AC229" s="14">
        <v>1000</v>
      </c>
      <c r="AD229" s="14">
        <v>0</v>
      </c>
      <c r="AE229" s="14"/>
      <c r="AF229" s="14"/>
      <c r="AG229" s="14"/>
      <c r="AH229" s="14"/>
      <c r="AI229" s="14"/>
      <c r="AJ229" s="14">
        <f t="shared" si="428"/>
        <v>0</v>
      </c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>
        <v>0</v>
      </c>
      <c r="AX229" s="14">
        <v>0</v>
      </c>
      <c r="AY229" s="14">
        <v>0</v>
      </c>
      <c r="AZ229" s="14"/>
      <c r="BA229" s="14"/>
      <c r="BB229" s="14"/>
      <c r="BC229" s="14"/>
      <c r="BD229" s="14"/>
      <c r="BE229" s="14">
        <f t="shared" si="429"/>
        <v>0</v>
      </c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>
        <v>0</v>
      </c>
      <c r="BS229" s="14">
        <v>0</v>
      </c>
      <c r="BT229" s="14" t="e">
        <f>IF(#REF!=0,"-",#REF!/#REF!*100)</f>
        <v>#REF!</v>
      </c>
    </row>
    <row r="230" spans="1:72" x14ac:dyDescent="0.25">
      <c r="A230" s="4" t="s">
        <v>133</v>
      </c>
      <c r="B230" s="4" t="s">
        <v>58</v>
      </c>
      <c r="C230" s="4" t="s">
        <v>142</v>
      </c>
      <c r="D230" s="102" t="s">
        <v>213</v>
      </c>
      <c r="E230" s="113">
        <v>6137</v>
      </c>
      <c r="F230" s="102"/>
      <c r="G230" s="98" t="s">
        <v>1662</v>
      </c>
      <c r="H230" s="13" t="s">
        <v>87</v>
      </c>
      <c r="I230" s="14">
        <v>3500</v>
      </c>
      <c r="J230" s="14"/>
      <c r="K230" s="14"/>
      <c r="L230" s="14"/>
      <c r="M230" s="14"/>
      <c r="N230" s="14"/>
      <c r="O230" s="14">
        <f t="shared" si="427"/>
        <v>3500</v>
      </c>
      <c r="P230" s="14"/>
      <c r="Q230" s="14"/>
      <c r="R230" s="14">
        <v>475</v>
      </c>
      <c r="S230" s="14"/>
      <c r="T230" s="14"/>
      <c r="U230" s="14"/>
      <c r="V230" s="14"/>
      <c r="W230" s="14"/>
      <c r="X230" s="14"/>
      <c r="Y230" s="14"/>
      <c r="Z230" s="14"/>
      <c r="AA230" s="14"/>
      <c r="AB230" s="14">
        <v>475</v>
      </c>
      <c r="AC230" s="14">
        <v>3025</v>
      </c>
      <c r="AD230" s="14">
        <v>0</v>
      </c>
      <c r="AE230" s="14"/>
      <c r="AF230" s="14"/>
      <c r="AG230" s="14"/>
      <c r="AH230" s="14"/>
      <c r="AI230" s="14"/>
      <c r="AJ230" s="14">
        <f t="shared" si="428"/>
        <v>0</v>
      </c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>
        <v>0</v>
      </c>
      <c r="AX230" s="14">
        <v>0</v>
      </c>
      <c r="AY230" s="14">
        <v>0</v>
      </c>
      <c r="AZ230" s="14"/>
      <c r="BA230" s="14"/>
      <c r="BB230" s="14"/>
      <c r="BC230" s="14"/>
      <c r="BD230" s="14"/>
      <c r="BE230" s="14">
        <f t="shared" si="429"/>
        <v>0</v>
      </c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>
        <v>0</v>
      </c>
      <c r="BS230" s="14">
        <v>0</v>
      </c>
      <c r="BT230" s="14" t="e">
        <f>IF(#REF!=0,"-",#REF!/#REF!*100)</f>
        <v>#REF!</v>
      </c>
    </row>
    <row r="231" spans="1:72" ht="22.5" x14ac:dyDescent="0.25">
      <c r="A231" s="4" t="s">
        <v>133</v>
      </c>
      <c r="B231" s="4" t="s">
        <v>58</v>
      </c>
      <c r="C231" s="4" t="s">
        <v>142</v>
      </c>
      <c r="D231" s="102" t="s">
        <v>213</v>
      </c>
      <c r="E231" s="113">
        <v>6138</v>
      </c>
      <c r="F231" s="102"/>
      <c r="G231" s="98" t="s">
        <v>1662</v>
      </c>
      <c r="H231" s="13" t="s">
        <v>90</v>
      </c>
      <c r="I231" s="14">
        <v>4500</v>
      </c>
      <c r="J231" s="14"/>
      <c r="K231" s="14"/>
      <c r="L231" s="14"/>
      <c r="M231" s="14"/>
      <c r="N231" s="14"/>
      <c r="O231" s="14">
        <f t="shared" si="427"/>
        <v>4500</v>
      </c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>
        <v>0</v>
      </c>
      <c r="AC231" s="14">
        <v>4500</v>
      </c>
      <c r="AD231" s="14">
        <v>0</v>
      </c>
      <c r="AE231" s="14"/>
      <c r="AF231" s="14"/>
      <c r="AG231" s="14"/>
      <c r="AH231" s="14"/>
      <c r="AI231" s="14"/>
      <c r="AJ231" s="14">
        <f t="shared" si="428"/>
        <v>0</v>
      </c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>
        <v>0</v>
      </c>
      <c r="AX231" s="14">
        <v>0</v>
      </c>
      <c r="AY231" s="14">
        <v>0</v>
      </c>
      <c r="AZ231" s="14"/>
      <c r="BA231" s="14"/>
      <c r="BB231" s="14"/>
      <c r="BC231" s="14"/>
      <c r="BD231" s="14"/>
      <c r="BE231" s="14">
        <f t="shared" si="429"/>
        <v>0</v>
      </c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>
        <v>0</v>
      </c>
      <c r="BS231" s="14">
        <v>0</v>
      </c>
      <c r="BT231" s="14" t="e">
        <f>IF(#REF!=0,"-",#REF!/#REF!*100)</f>
        <v>#REF!</v>
      </c>
    </row>
    <row r="232" spans="1:72" x14ac:dyDescent="0.25">
      <c r="A232" s="1" t="s">
        <v>133</v>
      </c>
      <c r="B232" s="1" t="s">
        <v>58</v>
      </c>
      <c r="C232" s="1" t="s">
        <v>142</v>
      </c>
      <c r="D232" s="105" t="s">
        <v>213</v>
      </c>
      <c r="E232" s="105" t="s">
        <v>34</v>
      </c>
      <c r="F232" s="102" t="s">
        <v>0</v>
      </c>
      <c r="G232" s="13" t="s">
        <v>0</v>
      </c>
      <c r="H232" s="2" t="s">
        <v>35</v>
      </c>
      <c r="I232" s="12">
        <f t="shared" ref="I232:AA232" si="436">SUM(I233:I235)</f>
        <v>10000</v>
      </c>
      <c r="J232" s="12">
        <f t="shared" si="436"/>
        <v>0</v>
      </c>
      <c r="K232" s="12">
        <f t="shared" si="436"/>
        <v>0</v>
      </c>
      <c r="L232" s="12">
        <f t="shared" si="436"/>
        <v>0</v>
      </c>
      <c r="M232" s="12">
        <f t="shared" si="436"/>
        <v>0</v>
      </c>
      <c r="N232" s="12">
        <f t="shared" si="436"/>
        <v>0</v>
      </c>
      <c r="O232" s="12">
        <f t="shared" si="436"/>
        <v>10000</v>
      </c>
      <c r="P232" s="12">
        <f t="shared" si="436"/>
        <v>0</v>
      </c>
      <c r="Q232" s="12">
        <f t="shared" si="436"/>
        <v>0</v>
      </c>
      <c r="R232" s="12">
        <f t="shared" si="436"/>
        <v>0</v>
      </c>
      <c r="S232" s="12">
        <f t="shared" si="436"/>
        <v>0</v>
      </c>
      <c r="T232" s="12">
        <f t="shared" si="436"/>
        <v>0</v>
      </c>
      <c r="U232" s="12">
        <f t="shared" si="436"/>
        <v>0</v>
      </c>
      <c r="V232" s="12">
        <f t="shared" si="436"/>
        <v>0</v>
      </c>
      <c r="W232" s="12">
        <f t="shared" si="436"/>
        <v>0</v>
      </c>
      <c r="X232" s="12">
        <f t="shared" si="436"/>
        <v>0</v>
      </c>
      <c r="Y232" s="12">
        <f t="shared" si="436"/>
        <v>0</v>
      </c>
      <c r="Z232" s="12">
        <f t="shared" si="436"/>
        <v>0</v>
      </c>
      <c r="AA232" s="12">
        <f t="shared" si="436"/>
        <v>0</v>
      </c>
      <c r="AB232" s="12">
        <v>0</v>
      </c>
      <c r="AC232" s="12">
        <v>10000</v>
      </c>
      <c r="AD232" s="12">
        <f t="shared" ref="AD232:AV232" si="437">SUM(AD233:AD235)</f>
        <v>0</v>
      </c>
      <c r="AE232" s="12">
        <f t="shared" si="437"/>
        <v>0</v>
      </c>
      <c r="AF232" s="12">
        <f t="shared" si="437"/>
        <v>0</v>
      </c>
      <c r="AG232" s="12">
        <f t="shared" si="437"/>
        <v>0</v>
      </c>
      <c r="AH232" s="12">
        <f t="shared" si="437"/>
        <v>0</v>
      </c>
      <c r="AI232" s="12">
        <f t="shared" si="437"/>
        <v>0</v>
      </c>
      <c r="AJ232" s="12">
        <f t="shared" si="437"/>
        <v>0</v>
      </c>
      <c r="AK232" s="12">
        <f t="shared" si="437"/>
        <v>0</v>
      </c>
      <c r="AL232" s="12">
        <f t="shared" si="437"/>
        <v>0</v>
      </c>
      <c r="AM232" s="12">
        <f t="shared" si="437"/>
        <v>0</v>
      </c>
      <c r="AN232" s="12">
        <f t="shared" si="437"/>
        <v>0</v>
      </c>
      <c r="AO232" s="12">
        <f t="shared" si="437"/>
        <v>0</v>
      </c>
      <c r="AP232" s="12">
        <f t="shared" si="437"/>
        <v>0</v>
      </c>
      <c r="AQ232" s="12">
        <f t="shared" si="437"/>
        <v>0</v>
      </c>
      <c r="AR232" s="12">
        <f t="shared" si="437"/>
        <v>0</v>
      </c>
      <c r="AS232" s="12">
        <f t="shared" si="437"/>
        <v>0</v>
      </c>
      <c r="AT232" s="12">
        <f t="shared" si="437"/>
        <v>0</v>
      </c>
      <c r="AU232" s="12">
        <f t="shared" si="437"/>
        <v>0</v>
      </c>
      <c r="AV232" s="12">
        <f t="shared" si="437"/>
        <v>0</v>
      </c>
      <c r="AW232" s="12">
        <v>0</v>
      </c>
      <c r="AX232" s="12">
        <v>0</v>
      </c>
      <c r="AY232" s="12">
        <f t="shared" ref="AY232:BQ232" si="438">SUM(AY233:AY235)</f>
        <v>0</v>
      </c>
      <c r="AZ232" s="12">
        <f t="shared" si="438"/>
        <v>0</v>
      </c>
      <c r="BA232" s="12">
        <f t="shared" si="438"/>
        <v>0</v>
      </c>
      <c r="BB232" s="12">
        <f t="shared" si="438"/>
        <v>0</v>
      </c>
      <c r="BC232" s="12">
        <f t="shared" si="438"/>
        <v>0</v>
      </c>
      <c r="BD232" s="12">
        <f t="shared" si="438"/>
        <v>0</v>
      </c>
      <c r="BE232" s="12">
        <f t="shared" si="438"/>
        <v>0</v>
      </c>
      <c r="BF232" s="12">
        <f t="shared" si="438"/>
        <v>0</v>
      </c>
      <c r="BG232" s="12">
        <f t="shared" si="438"/>
        <v>0</v>
      </c>
      <c r="BH232" s="12">
        <f t="shared" si="438"/>
        <v>0</v>
      </c>
      <c r="BI232" s="12">
        <f t="shared" si="438"/>
        <v>0</v>
      </c>
      <c r="BJ232" s="12">
        <f t="shared" si="438"/>
        <v>0</v>
      </c>
      <c r="BK232" s="12">
        <f t="shared" si="438"/>
        <v>0</v>
      </c>
      <c r="BL232" s="12">
        <f t="shared" si="438"/>
        <v>0</v>
      </c>
      <c r="BM232" s="12">
        <f t="shared" si="438"/>
        <v>0</v>
      </c>
      <c r="BN232" s="12">
        <f t="shared" si="438"/>
        <v>0</v>
      </c>
      <c r="BO232" s="12">
        <f t="shared" si="438"/>
        <v>0</v>
      </c>
      <c r="BP232" s="12">
        <f t="shared" si="438"/>
        <v>0</v>
      </c>
      <c r="BQ232" s="12">
        <f t="shared" si="438"/>
        <v>0</v>
      </c>
      <c r="BR232" s="12">
        <v>0</v>
      </c>
      <c r="BS232" s="12">
        <v>0</v>
      </c>
      <c r="BT232" s="12" t="e">
        <f>IF(#REF!=0,"-",#REF!/#REF!*100)</f>
        <v>#REF!</v>
      </c>
    </row>
    <row r="233" spans="1:72" x14ac:dyDescent="0.25">
      <c r="A233" s="4" t="s">
        <v>133</v>
      </c>
      <c r="B233" s="4" t="s">
        <v>58</v>
      </c>
      <c r="C233" s="4" t="s">
        <v>142</v>
      </c>
      <c r="D233" s="102" t="s">
        <v>213</v>
      </c>
      <c r="E233" s="113">
        <v>6139</v>
      </c>
      <c r="F233" s="102"/>
      <c r="G233" s="98" t="s">
        <v>1662</v>
      </c>
      <c r="H233" s="13" t="s">
        <v>35</v>
      </c>
      <c r="I233" s="14">
        <v>10000</v>
      </c>
      <c r="J233" s="14"/>
      <c r="K233" s="14"/>
      <c r="L233" s="14"/>
      <c r="M233" s="14"/>
      <c r="N233" s="14"/>
      <c r="O233" s="14">
        <f t="shared" si="427"/>
        <v>10000</v>
      </c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>
        <v>0</v>
      </c>
      <c r="AC233" s="14">
        <v>10000</v>
      </c>
      <c r="AD233" s="14">
        <v>0</v>
      </c>
      <c r="AE233" s="14"/>
      <c r="AF233" s="14"/>
      <c r="AG233" s="14"/>
      <c r="AH233" s="14"/>
      <c r="AI233" s="14"/>
      <c r="AJ233" s="14">
        <f t="shared" si="428"/>
        <v>0</v>
      </c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>
        <v>0</v>
      </c>
      <c r="AX233" s="14">
        <v>0</v>
      </c>
      <c r="AY233" s="14">
        <v>0</v>
      </c>
      <c r="AZ233" s="14"/>
      <c r="BA233" s="14"/>
      <c r="BB233" s="14"/>
      <c r="BC233" s="14"/>
      <c r="BD233" s="14"/>
      <c r="BE233" s="14">
        <f t="shared" si="429"/>
        <v>0</v>
      </c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>
        <v>0</v>
      </c>
      <c r="BS233" s="14">
        <v>0</v>
      </c>
      <c r="BT233" s="14" t="e">
        <f>IF(#REF!=0,"-",#REF!/#REF!*100)</f>
        <v>#REF!</v>
      </c>
    </row>
    <row r="234" spans="1:72" ht="22.5" x14ac:dyDescent="0.25">
      <c r="A234" s="4" t="s">
        <v>133</v>
      </c>
      <c r="B234" s="4" t="s">
        <v>58</v>
      </c>
      <c r="C234" s="4" t="s">
        <v>142</v>
      </c>
      <c r="D234" s="102" t="s">
        <v>213</v>
      </c>
      <c r="E234" s="113">
        <v>6139</v>
      </c>
      <c r="F234" s="102" t="s">
        <v>220</v>
      </c>
      <c r="G234" s="98" t="s">
        <v>1662</v>
      </c>
      <c r="H234" s="13" t="s">
        <v>37</v>
      </c>
      <c r="I234" s="14">
        <v>0</v>
      </c>
      <c r="J234" s="14"/>
      <c r="K234" s="14"/>
      <c r="L234" s="14"/>
      <c r="M234" s="14"/>
      <c r="N234" s="14"/>
      <c r="O234" s="14">
        <f t="shared" si="427"/>
        <v>0</v>
      </c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>
        <v>0</v>
      </c>
      <c r="AC234" s="14">
        <v>0</v>
      </c>
      <c r="AD234" s="14">
        <v>0</v>
      </c>
      <c r="AE234" s="14"/>
      <c r="AF234" s="14"/>
      <c r="AG234" s="14"/>
      <c r="AH234" s="14"/>
      <c r="AI234" s="14"/>
      <c r="AJ234" s="14">
        <f t="shared" si="428"/>
        <v>0</v>
      </c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>
        <v>0</v>
      </c>
      <c r="AX234" s="14">
        <v>0</v>
      </c>
      <c r="AY234" s="14">
        <v>0</v>
      </c>
      <c r="AZ234" s="14"/>
      <c r="BA234" s="14"/>
      <c r="BB234" s="14"/>
      <c r="BC234" s="14"/>
      <c r="BD234" s="14"/>
      <c r="BE234" s="14">
        <f t="shared" si="429"/>
        <v>0</v>
      </c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>
        <v>0</v>
      </c>
      <c r="BS234" s="14">
        <v>0</v>
      </c>
      <c r="BT234" s="14" t="e">
        <f>IF(#REF!=0,"-",#REF!/#REF!*100)</f>
        <v>#REF!</v>
      </c>
    </row>
    <row r="235" spans="1:72" ht="33.75" x14ac:dyDescent="0.25">
      <c r="A235" s="4" t="s">
        <v>133</v>
      </c>
      <c r="B235" s="4" t="s">
        <v>58</v>
      </c>
      <c r="C235" s="4" t="s">
        <v>142</v>
      </c>
      <c r="D235" s="102" t="s">
        <v>213</v>
      </c>
      <c r="E235" s="113">
        <v>6139</v>
      </c>
      <c r="F235" s="102" t="s">
        <v>221</v>
      </c>
      <c r="G235" s="98" t="s">
        <v>1662</v>
      </c>
      <c r="H235" s="13" t="s">
        <v>38</v>
      </c>
      <c r="I235" s="14">
        <v>0</v>
      </c>
      <c r="J235" s="14"/>
      <c r="K235" s="14"/>
      <c r="L235" s="14"/>
      <c r="M235" s="14"/>
      <c r="N235" s="14"/>
      <c r="O235" s="14">
        <f t="shared" si="427"/>
        <v>0</v>
      </c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>
        <v>0</v>
      </c>
      <c r="AC235" s="14">
        <v>0</v>
      </c>
      <c r="AD235" s="14">
        <v>0</v>
      </c>
      <c r="AE235" s="14"/>
      <c r="AF235" s="14"/>
      <c r="AG235" s="14"/>
      <c r="AH235" s="14"/>
      <c r="AI235" s="14"/>
      <c r="AJ235" s="14">
        <f t="shared" si="428"/>
        <v>0</v>
      </c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>
        <v>0</v>
      </c>
      <c r="AX235" s="14">
        <v>0</v>
      </c>
      <c r="AY235" s="14">
        <v>0</v>
      </c>
      <c r="AZ235" s="14"/>
      <c r="BA235" s="14"/>
      <c r="BB235" s="14"/>
      <c r="BC235" s="14"/>
      <c r="BD235" s="14"/>
      <c r="BE235" s="14">
        <f t="shared" si="429"/>
        <v>0</v>
      </c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>
        <v>0</v>
      </c>
      <c r="BS235" s="14">
        <v>0</v>
      </c>
      <c r="BT235" s="14" t="e">
        <f>IF(#REF!=0,"-",#REF!/#REF!*100)</f>
        <v>#REF!</v>
      </c>
    </row>
    <row r="236" spans="1:72" ht="33.75" x14ac:dyDescent="0.25">
      <c r="A236" s="1" t="s">
        <v>0</v>
      </c>
      <c r="B236" s="1" t="s">
        <v>0</v>
      </c>
      <c r="C236" s="1" t="s">
        <v>0</v>
      </c>
      <c r="D236" s="101" t="s">
        <v>0</v>
      </c>
      <c r="E236" s="101" t="s">
        <v>0</v>
      </c>
      <c r="F236" s="101" t="s">
        <v>0</v>
      </c>
      <c r="G236" s="2" t="s">
        <v>0</v>
      </c>
      <c r="H236" s="10" t="s">
        <v>47</v>
      </c>
      <c r="I236" s="11">
        <f t="shared" ref="I236:AA236" si="439">SUM(I237)</f>
        <v>9000</v>
      </c>
      <c r="J236" s="11">
        <f t="shared" si="439"/>
        <v>0</v>
      </c>
      <c r="K236" s="11">
        <f t="shared" si="439"/>
        <v>0</v>
      </c>
      <c r="L236" s="11">
        <f t="shared" si="439"/>
        <v>0</v>
      </c>
      <c r="M236" s="11">
        <f t="shared" si="439"/>
        <v>0</v>
      </c>
      <c r="N236" s="11">
        <f t="shared" si="439"/>
        <v>0</v>
      </c>
      <c r="O236" s="11">
        <f t="shared" si="439"/>
        <v>9000</v>
      </c>
      <c r="P236" s="11">
        <f t="shared" si="439"/>
        <v>0</v>
      </c>
      <c r="Q236" s="11">
        <f t="shared" si="439"/>
        <v>0</v>
      </c>
      <c r="R236" s="11">
        <f t="shared" si="439"/>
        <v>0</v>
      </c>
      <c r="S236" s="11">
        <f t="shared" si="439"/>
        <v>0</v>
      </c>
      <c r="T236" s="11">
        <f t="shared" si="439"/>
        <v>0</v>
      </c>
      <c r="U236" s="11">
        <f t="shared" si="439"/>
        <v>0</v>
      </c>
      <c r="V236" s="11">
        <f t="shared" si="439"/>
        <v>0</v>
      </c>
      <c r="W236" s="11">
        <f t="shared" si="439"/>
        <v>0</v>
      </c>
      <c r="X236" s="11">
        <f t="shared" si="439"/>
        <v>0</v>
      </c>
      <c r="Y236" s="11">
        <f t="shared" si="439"/>
        <v>0</v>
      </c>
      <c r="Z236" s="11">
        <f t="shared" si="439"/>
        <v>0</v>
      </c>
      <c r="AA236" s="11">
        <f t="shared" si="439"/>
        <v>0</v>
      </c>
      <c r="AB236" s="11">
        <v>0</v>
      </c>
      <c r="AC236" s="11">
        <v>9000</v>
      </c>
      <c r="AD236" s="11">
        <f t="shared" ref="AD236:AV236" si="440">SUM(AD237)</f>
        <v>0</v>
      </c>
      <c r="AE236" s="11">
        <f t="shared" si="440"/>
        <v>0</v>
      </c>
      <c r="AF236" s="11">
        <f t="shared" si="440"/>
        <v>0</v>
      </c>
      <c r="AG236" s="11">
        <f t="shared" si="440"/>
        <v>0</v>
      </c>
      <c r="AH236" s="11">
        <f t="shared" si="440"/>
        <v>0</v>
      </c>
      <c r="AI236" s="11">
        <f t="shared" si="440"/>
        <v>0</v>
      </c>
      <c r="AJ236" s="11">
        <f t="shared" si="440"/>
        <v>0</v>
      </c>
      <c r="AK236" s="11">
        <f t="shared" si="440"/>
        <v>0</v>
      </c>
      <c r="AL236" s="11">
        <f t="shared" si="440"/>
        <v>0</v>
      </c>
      <c r="AM236" s="11">
        <f t="shared" si="440"/>
        <v>0</v>
      </c>
      <c r="AN236" s="11">
        <f t="shared" si="440"/>
        <v>0</v>
      </c>
      <c r="AO236" s="11">
        <f t="shared" si="440"/>
        <v>0</v>
      </c>
      <c r="AP236" s="11">
        <f t="shared" si="440"/>
        <v>0</v>
      </c>
      <c r="AQ236" s="11">
        <f t="shared" si="440"/>
        <v>0</v>
      </c>
      <c r="AR236" s="11">
        <f t="shared" si="440"/>
        <v>0</v>
      </c>
      <c r="AS236" s="11">
        <f t="shared" si="440"/>
        <v>0</v>
      </c>
      <c r="AT236" s="11">
        <f t="shared" si="440"/>
        <v>0</v>
      </c>
      <c r="AU236" s="11">
        <f t="shared" si="440"/>
        <v>0</v>
      </c>
      <c r="AV236" s="11">
        <f t="shared" si="440"/>
        <v>0</v>
      </c>
      <c r="AW236" s="11">
        <v>0</v>
      </c>
      <c r="AX236" s="11">
        <v>0</v>
      </c>
      <c r="AY236" s="11">
        <f t="shared" ref="AY236:BQ236" si="441">SUM(AY237)</f>
        <v>0</v>
      </c>
      <c r="AZ236" s="11">
        <f t="shared" si="441"/>
        <v>10000</v>
      </c>
      <c r="BA236" s="11">
        <f t="shared" si="441"/>
        <v>0</v>
      </c>
      <c r="BB236" s="11">
        <f t="shared" si="441"/>
        <v>0</v>
      </c>
      <c r="BC236" s="11">
        <f t="shared" si="441"/>
        <v>0</v>
      </c>
      <c r="BD236" s="11">
        <f t="shared" si="441"/>
        <v>0</v>
      </c>
      <c r="BE236" s="11">
        <f t="shared" si="441"/>
        <v>10000</v>
      </c>
      <c r="BF236" s="11">
        <f t="shared" si="441"/>
        <v>0</v>
      </c>
      <c r="BG236" s="11">
        <f t="shared" si="441"/>
        <v>0</v>
      </c>
      <c r="BH236" s="11">
        <f t="shared" si="441"/>
        <v>10000</v>
      </c>
      <c r="BI236" s="11">
        <f t="shared" si="441"/>
        <v>0</v>
      </c>
      <c r="BJ236" s="11">
        <f t="shared" si="441"/>
        <v>0</v>
      </c>
      <c r="BK236" s="11">
        <f t="shared" si="441"/>
        <v>0</v>
      </c>
      <c r="BL236" s="11">
        <f t="shared" si="441"/>
        <v>0</v>
      </c>
      <c r="BM236" s="11">
        <f t="shared" si="441"/>
        <v>0</v>
      </c>
      <c r="BN236" s="11">
        <f t="shared" si="441"/>
        <v>0</v>
      </c>
      <c r="BO236" s="11">
        <f t="shared" si="441"/>
        <v>0</v>
      </c>
      <c r="BP236" s="11">
        <f t="shared" si="441"/>
        <v>0</v>
      </c>
      <c r="BQ236" s="11">
        <f t="shared" si="441"/>
        <v>0</v>
      </c>
      <c r="BR236" s="11">
        <v>10000</v>
      </c>
      <c r="BS236" s="11">
        <v>0</v>
      </c>
      <c r="BT236" s="11" t="e">
        <f>IF(#REF!=0,"-",#REF!/#REF!*100)</f>
        <v>#REF!</v>
      </c>
    </row>
    <row r="237" spans="1:72" x14ac:dyDescent="0.25">
      <c r="A237" s="4" t="s">
        <v>133</v>
      </c>
      <c r="B237" s="4" t="s">
        <v>58</v>
      </c>
      <c r="C237" s="4" t="s">
        <v>142</v>
      </c>
      <c r="D237" s="102" t="s">
        <v>213</v>
      </c>
      <c r="E237" s="101" t="s">
        <v>48</v>
      </c>
      <c r="F237" s="101" t="s">
        <v>0</v>
      </c>
      <c r="G237" s="2" t="s">
        <v>0</v>
      </c>
      <c r="H237" s="2" t="s">
        <v>49</v>
      </c>
      <c r="I237" s="12">
        <f t="shared" ref="I237:AA237" si="442">SUM(I238:I239)</f>
        <v>9000</v>
      </c>
      <c r="J237" s="12">
        <f t="shared" si="442"/>
        <v>0</v>
      </c>
      <c r="K237" s="12">
        <f t="shared" si="442"/>
        <v>0</v>
      </c>
      <c r="L237" s="12">
        <f t="shared" si="442"/>
        <v>0</v>
      </c>
      <c r="M237" s="12">
        <f t="shared" si="442"/>
        <v>0</v>
      </c>
      <c r="N237" s="12">
        <f t="shared" si="442"/>
        <v>0</v>
      </c>
      <c r="O237" s="12">
        <f t="shared" ref="O237" si="443">SUM(O238:O239)</f>
        <v>9000</v>
      </c>
      <c r="P237" s="12">
        <f t="shared" si="442"/>
        <v>0</v>
      </c>
      <c r="Q237" s="12">
        <f t="shared" si="442"/>
        <v>0</v>
      </c>
      <c r="R237" s="12">
        <f t="shared" si="442"/>
        <v>0</v>
      </c>
      <c r="S237" s="12">
        <f t="shared" si="442"/>
        <v>0</v>
      </c>
      <c r="T237" s="12">
        <f t="shared" si="442"/>
        <v>0</v>
      </c>
      <c r="U237" s="12">
        <f t="shared" si="442"/>
        <v>0</v>
      </c>
      <c r="V237" s="12">
        <f t="shared" si="442"/>
        <v>0</v>
      </c>
      <c r="W237" s="12">
        <f t="shared" si="442"/>
        <v>0</v>
      </c>
      <c r="X237" s="12">
        <f t="shared" si="442"/>
        <v>0</v>
      </c>
      <c r="Y237" s="12">
        <f t="shared" si="442"/>
        <v>0</v>
      </c>
      <c r="Z237" s="12">
        <f t="shared" si="442"/>
        <v>0</v>
      </c>
      <c r="AA237" s="12">
        <f t="shared" si="442"/>
        <v>0</v>
      </c>
      <c r="AB237" s="12">
        <v>0</v>
      </c>
      <c r="AC237" s="12">
        <v>9000</v>
      </c>
      <c r="AD237" s="12">
        <f t="shared" ref="AD237:AV237" si="444">SUM(AD238:AD239)</f>
        <v>0</v>
      </c>
      <c r="AE237" s="12">
        <f t="shared" si="444"/>
        <v>0</v>
      </c>
      <c r="AF237" s="12">
        <f t="shared" si="444"/>
        <v>0</v>
      </c>
      <c r="AG237" s="12">
        <f t="shared" si="444"/>
        <v>0</v>
      </c>
      <c r="AH237" s="12">
        <f t="shared" si="444"/>
        <v>0</v>
      </c>
      <c r="AI237" s="12">
        <f t="shared" si="444"/>
        <v>0</v>
      </c>
      <c r="AJ237" s="12">
        <f t="shared" ref="AJ237" si="445">SUM(AJ238:AJ239)</f>
        <v>0</v>
      </c>
      <c r="AK237" s="12">
        <f t="shared" si="444"/>
        <v>0</v>
      </c>
      <c r="AL237" s="12">
        <f t="shared" si="444"/>
        <v>0</v>
      </c>
      <c r="AM237" s="12">
        <f t="shared" si="444"/>
        <v>0</v>
      </c>
      <c r="AN237" s="12">
        <f t="shared" si="444"/>
        <v>0</v>
      </c>
      <c r="AO237" s="12">
        <f t="shared" si="444"/>
        <v>0</v>
      </c>
      <c r="AP237" s="12">
        <f t="shared" si="444"/>
        <v>0</v>
      </c>
      <c r="AQ237" s="12">
        <f t="shared" si="444"/>
        <v>0</v>
      </c>
      <c r="AR237" s="12">
        <f t="shared" si="444"/>
        <v>0</v>
      </c>
      <c r="AS237" s="12">
        <f t="shared" si="444"/>
        <v>0</v>
      </c>
      <c r="AT237" s="12">
        <f t="shared" si="444"/>
        <v>0</v>
      </c>
      <c r="AU237" s="12">
        <f t="shared" si="444"/>
        <v>0</v>
      </c>
      <c r="AV237" s="12">
        <f t="shared" si="444"/>
        <v>0</v>
      </c>
      <c r="AW237" s="12">
        <v>0</v>
      </c>
      <c r="AX237" s="12">
        <v>0</v>
      </c>
      <c r="AY237" s="12">
        <f t="shared" ref="AY237:BQ237" si="446">SUM(AY238:AY239)</f>
        <v>0</v>
      </c>
      <c r="AZ237" s="12">
        <f t="shared" si="446"/>
        <v>10000</v>
      </c>
      <c r="BA237" s="12">
        <f t="shared" si="446"/>
        <v>0</v>
      </c>
      <c r="BB237" s="12">
        <f t="shared" si="446"/>
        <v>0</v>
      </c>
      <c r="BC237" s="12">
        <f t="shared" si="446"/>
        <v>0</v>
      </c>
      <c r="BD237" s="12">
        <f t="shared" si="446"/>
        <v>0</v>
      </c>
      <c r="BE237" s="12">
        <f t="shared" ref="BE237" si="447">SUM(BE238:BE239)</f>
        <v>10000</v>
      </c>
      <c r="BF237" s="12">
        <f t="shared" si="446"/>
        <v>0</v>
      </c>
      <c r="BG237" s="12">
        <f t="shared" si="446"/>
        <v>0</v>
      </c>
      <c r="BH237" s="12">
        <f t="shared" si="446"/>
        <v>10000</v>
      </c>
      <c r="BI237" s="12">
        <f t="shared" si="446"/>
        <v>0</v>
      </c>
      <c r="BJ237" s="12">
        <f t="shared" si="446"/>
        <v>0</v>
      </c>
      <c r="BK237" s="12">
        <f t="shared" si="446"/>
        <v>0</v>
      </c>
      <c r="BL237" s="12">
        <f t="shared" si="446"/>
        <v>0</v>
      </c>
      <c r="BM237" s="12">
        <f t="shared" si="446"/>
        <v>0</v>
      </c>
      <c r="BN237" s="12">
        <f t="shared" si="446"/>
        <v>0</v>
      </c>
      <c r="BO237" s="12">
        <f t="shared" si="446"/>
        <v>0</v>
      </c>
      <c r="BP237" s="12">
        <f t="shared" si="446"/>
        <v>0</v>
      </c>
      <c r="BQ237" s="12">
        <f t="shared" si="446"/>
        <v>0</v>
      </c>
      <c r="BR237" s="12">
        <v>10000</v>
      </c>
      <c r="BS237" s="12">
        <v>0</v>
      </c>
      <c r="BT237" s="12" t="e">
        <f>IF(#REF!=0,"-",#REF!/#REF!*100)</f>
        <v>#REF!</v>
      </c>
    </row>
    <row r="238" spans="1:72" x14ac:dyDescent="0.25">
      <c r="A238" s="4" t="s">
        <v>133</v>
      </c>
      <c r="B238" s="4" t="s">
        <v>58</v>
      </c>
      <c r="C238" s="4" t="s">
        <v>142</v>
      </c>
      <c r="D238" s="102" t="s">
        <v>213</v>
      </c>
      <c r="E238" s="113">
        <v>8213</v>
      </c>
      <c r="F238" s="102"/>
      <c r="G238" s="98" t="s">
        <v>1662</v>
      </c>
      <c r="H238" s="13" t="s">
        <v>51</v>
      </c>
      <c r="I238" s="14">
        <v>9000</v>
      </c>
      <c r="J238" s="14"/>
      <c r="K238" s="14"/>
      <c r="L238" s="14"/>
      <c r="M238" s="14"/>
      <c r="N238" s="14"/>
      <c r="O238" s="14">
        <f t="shared" si="427"/>
        <v>9000</v>
      </c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>
        <v>0</v>
      </c>
      <c r="AC238" s="14">
        <v>9000</v>
      </c>
      <c r="AD238" s="14">
        <v>0</v>
      </c>
      <c r="AE238" s="14"/>
      <c r="AF238" s="14"/>
      <c r="AG238" s="14"/>
      <c r="AH238" s="14"/>
      <c r="AI238" s="14"/>
      <c r="AJ238" s="14">
        <f t="shared" si="428"/>
        <v>0</v>
      </c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>
        <v>0</v>
      </c>
      <c r="AX238" s="14">
        <v>0</v>
      </c>
      <c r="AY238" s="14">
        <v>0</v>
      </c>
      <c r="AZ238" s="14"/>
      <c r="BA238" s="14"/>
      <c r="BB238" s="14"/>
      <c r="BC238" s="14"/>
      <c r="BD238" s="14"/>
      <c r="BE238" s="14">
        <f t="shared" si="429"/>
        <v>0</v>
      </c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>
        <v>0</v>
      </c>
      <c r="BS238" s="14">
        <v>0</v>
      </c>
      <c r="BT238" s="14" t="e">
        <f>IF(#REF!=0,"-",#REF!/#REF!*100)</f>
        <v>#REF!</v>
      </c>
    </row>
    <row r="239" spans="1:72" x14ac:dyDescent="0.25">
      <c r="A239" s="4" t="s">
        <v>133</v>
      </c>
      <c r="B239" s="4" t="s">
        <v>58</v>
      </c>
      <c r="C239" s="4" t="s">
        <v>142</v>
      </c>
      <c r="D239" s="102" t="s">
        <v>213</v>
      </c>
      <c r="E239" s="113">
        <v>8216</v>
      </c>
      <c r="F239" s="102"/>
      <c r="G239" s="98" t="s">
        <v>1662</v>
      </c>
      <c r="H239" s="13" t="s">
        <v>108</v>
      </c>
      <c r="I239" s="14">
        <v>0</v>
      </c>
      <c r="J239" s="14"/>
      <c r="K239" s="14"/>
      <c r="L239" s="14"/>
      <c r="M239" s="14"/>
      <c r="N239" s="14"/>
      <c r="O239" s="14">
        <f t="shared" si="427"/>
        <v>0</v>
      </c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>
        <v>0</v>
      </c>
      <c r="AC239" s="14">
        <v>0</v>
      </c>
      <c r="AD239" s="14">
        <v>0</v>
      </c>
      <c r="AE239" s="14"/>
      <c r="AF239" s="14"/>
      <c r="AG239" s="14"/>
      <c r="AH239" s="14"/>
      <c r="AI239" s="14"/>
      <c r="AJ239" s="14">
        <f t="shared" si="428"/>
        <v>0</v>
      </c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>
        <v>0</v>
      </c>
      <c r="AX239" s="14">
        <v>0</v>
      </c>
      <c r="AY239" s="14">
        <v>0</v>
      </c>
      <c r="AZ239" s="14">
        <v>10000</v>
      </c>
      <c r="BA239" s="14"/>
      <c r="BB239" s="14"/>
      <c r="BC239" s="14"/>
      <c r="BD239" s="14"/>
      <c r="BE239" s="14">
        <f t="shared" si="429"/>
        <v>10000</v>
      </c>
      <c r="BF239" s="14"/>
      <c r="BG239" s="14"/>
      <c r="BH239" s="14">
        <v>10000</v>
      </c>
      <c r="BI239" s="14"/>
      <c r="BJ239" s="14"/>
      <c r="BK239" s="14"/>
      <c r="BL239" s="14"/>
      <c r="BM239" s="14"/>
      <c r="BN239" s="14"/>
      <c r="BO239" s="14"/>
      <c r="BP239" s="14"/>
      <c r="BQ239" s="14"/>
      <c r="BR239" s="14">
        <v>10000</v>
      </c>
      <c r="BS239" s="14">
        <v>0</v>
      </c>
      <c r="BT239" s="14" t="e">
        <f>IF(#REF!=0,"-",#REF!/#REF!*100)</f>
        <v>#REF!</v>
      </c>
    </row>
    <row r="240" spans="1:72" x14ac:dyDescent="0.25">
      <c r="A240" s="13" t="s">
        <v>0</v>
      </c>
      <c r="B240" s="13" t="s">
        <v>0</v>
      </c>
      <c r="C240" s="13" t="s">
        <v>0</v>
      </c>
      <c r="D240" s="98" t="s">
        <v>0</v>
      </c>
      <c r="E240" s="98" t="s">
        <v>0</v>
      </c>
      <c r="F240" s="98" t="s">
        <v>0</v>
      </c>
      <c r="G240" s="13" t="s">
        <v>0</v>
      </c>
      <c r="H240" s="10" t="s">
        <v>222</v>
      </c>
      <c r="I240" s="11">
        <f t="shared" ref="I240:AA240" si="448">SUM(I212,I236)</f>
        <v>34000</v>
      </c>
      <c r="J240" s="11">
        <f t="shared" si="448"/>
        <v>0</v>
      </c>
      <c r="K240" s="11">
        <f t="shared" si="448"/>
        <v>0</v>
      </c>
      <c r="L240" s="11">
        <f t="shared" si="448"/>
        <v>0</v>
      </c>
      <c r="M240" s="11">
        <f t="shared" si="448"/>
        <v>0</v>
      </c>
      <c r="N240" s="11">
        <f t="shared" si="448"/>
        <v>0</v>
      </c>
      <c r="O240" s="11">
        <f t="shared" si="448"/>
        <v>34000</v>
      </c>
      <c r="P240" s="11">
        <f t="shared" si="448"/>
        <v>0</v>
      </c>
      <c r="Q240" s="11">
        <f t="shared" si="448"/>
        <v>0</v>
      </c>
      <c r="R240" s="11">
        <f t="shared" si="448"/>
        <v>1475</v>
      </c>
      <c r="S240" s="11">
        <f t="shared" si="448"/>
        <v>0</v>
      </c>
      <c r="T240" s="11">
        <f t="shared" si="448"/>
        <v>0</v>
      </c>
      <c r="U240" s="11">
        <f t="shared" si="448"/>
        <v>0</v>
      </c>
      <c r="V240" s="11">
        <f t="shared" si="448"/>
        <v>0</v>
      </c>
      <c r="W240" s="11">
        <f t="shared" si="448"/>
        <v>0</v>
      </c>
      <c r="X240" s="11">
        <f t="shared" si="448"/>
        <v>0</v>
      </c>
      <c r="Y240" s="11">
        <f t="shared" si="448"/>
        <v>0</v>
      </c>
      <c r="Z240" s="11">
        <f t="shared" si="448"/>
        <v>0</v>
      </c>
      <c r="AA240" s="11">
        <f t="shared" si="448"/>
        <v>0</v>
      </c>
      <c r="AB240" s="11">
        <v>1475</v>
      </c>
      <c r="AC240" s="11">
        <v>32525</v>
      </c>
      <c r="AD240" s="11">
        <f t="shared" ref="AD240:AV240" si="449">SUM(AD212,AD236)</f>
        <v>0</v>
      </c>
      <c r="AE240" s="11">
        <f t="shared" si="449"/>
        <v>0</v>
      </c>
      <c r="AF240" s="11">
        <f t="shared" si="449"/>
        <v>0</v>
      </c>
      <c r="AG240" s="11">
        <f t="shared" si="449"/>
        <v>0</v>
      </c>
      <c r="AH240" s="11">
        <f t="shared" si="449"/>
        <v>0</v>
      </c>
      <c r="AI240" s="11">
        <f t="shared" si="449"/>
        <v>0</v>
      </c>
      <c r="AJ240" s="11">
        <f t="shared" si="449"/>
        <v>0</v>
      </c>
      <c r="AK240" s="11">
        <f t="shared" si="449"/>
        <v>0</v>
      </c>
      <c r="AL240" s="11">
        <f t="shared" si="449"/>
        <v>0</v>
      </c>
      <c r="AM240" s="11">
        <f t="shared" si="449"/>
        <v>0</v>
      </c>
      <c r="AN240" s="11">
        <f t="shared" si="449"/>
        <v>0</v>
      </c>
      <c r="AO240" s="11">
        <f t="shared" si="449"/>
        <v>0</v>
      </c>
      <c r="AP240" s="11">
        <f t="shared" si="449"/>
        <v>0</v>
      </c>
      <c r="AQ240" s="11">
        <f t="shared" si="449"/>
        <v>0</v>
      </c>
      <c r="AR240" s="11">
        <f t="shared" si="449"/>
        <v>0</v>
      </c>
      <c r="AS240" s="11">
        <f t="shared" si="449"/>
        <v>0</v>
      </c>
      <c r="AT240" s="11">
        <f t="shared" si="449"/>
        <v>0</v>
      </c>
      <c r="AU240" s="11">
        <f t="shared" si="449"/>
        <v>0</v>
      </c>
      <c r="AV240" s="11">
        <f t="shared" si="449"/>
        <v>0</v>
      </c>
      <c r="AW240" s="11">
        <v>0</v>
      </c>
      <c r="AX240" s="11">
        <v>0</v>
      </c>
      <c r="AY240" s="11">
        <f t="shared" ref="AY240:BQ240" si="450">SUM(AY212,AY236)</f>
        <v>0</v>
      </c>
      <c r="AZ240" s="11">
        <f t="shared" si="450"/>
        <v>10000</v>
      </c>
      <c r="BA240" s="11">
        <f t="shared" si="450"/>
        <v>0</v>
      </c>
      <c r="BB240" s="11">
        <f t="shared" si="450"/>
        <v>0</v>
      </c>
      <c r="BC240" s="11">
        <f t="shared" si="450"/>
        <v>0</v>
      </c>
      <c r="BD240" s="11">
        <f t="shared" si="450"/>
        <v>0</v>
      </c>
      <c r="BE240" s="11">
        <f t="shared" si="450"/>
        <v>10000</v>
      </c>
      <c r="BF240" s="11">
        <f t="shared" si="450"/>
        <v>0</v>
      </c>
      <c r="BG240" s="11">
        <f t="shared" si="450"/>
        <v>0</v>
      </c>
      <c r="BH240" s="11">
        <f t="shared" si="450"/>
        <v>10000</v>
      </c>
      <c r="BI240" s="11">
        <f t="shared" si="450"/>
        <v>0</v>
      </c>
      <c r="BJ240" s="11">
        <f t="shared" si="450"/>
        <v>0</v>
      </c>
      <c r="BK240" s="11">
        <f t="shared" si="450"/>
        <v>0</v>
      </c>
      <c r="BL240" s="11">
        <f t="shared" si="450"/>
        <v>0</v>
      </c>
      <c r="BM240" s="11">
        <f t="shared" si="450"/>
        <v>0</v>
      </c>
      <c r="BN240" s="11">
        <f t="shared" si="450"/>
        <v>0</v>
      </c>
      <c r="BO240" s="11">
        <f t="shared" si="450"/>
        <v>0</v>
      </c>
      <c r="BP240" s="11">
        <f t="shared" si="450"/>
        <v>0</v>
      </c>
      <c r="BQ240" s="11">
        <f t="shared" si="450"/>
        <v>0</v>
      </c>
      <c r="BR240" s="11">
        <v>10000</v>
      </c>
      <c r="BS240" s="11">
        <v>0</v>
      </c>
      <c r="BT240" s="11" t="e">
        <f>IF(#REF!=0,"-",#REF!/#REF!*100)</f>
        <v>#REF!</v>
      </c>
    </row>
    <row r="241" spans="1:72" ht="15.75" thickBot="1" x14ac:dyDescent="0.3">
      <c r="A241" s="13" t="s">
        <v>0</v>
      </c>
      <c r="B241" s="13" t="s">
        <v>0</v>
      </c>
      <c r="C241" s="13" t="s">
        <v>0</v>
      </c>
      <c r="D241" s="98" t="s">
        <v>0</v>
      </c>
      <c r="E241" s="98" t="s">
        <v>0</v>
      </c>
      <c r="F241" s="98" t="s">
        <v>0</v>
      </c>
      <c r="G241" s="13" t="s">
        <v>0</v>
      </c>
      <c r="H241" s="2" t="s">
        <v>53</v>
      </c>
      <c r="I241" s="13" t="s">
        <v>0</v>
      </c>
      <c r="J241" s="13"/>
      <c r="K241" s="13"/>
      <c r="L241" s="13"/>
      <c r="M241" s="13"/>
      <c r="N241" s="13"/>
      <c r="O241" s="13" t="e">
        <f t="shared" si="427"/>
        <v>#VALUE!</v>
      </c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>
        <v>0</v>
      </c>
      <c r="AC241" s="13" t="e">
        <v>#VALUE!</v>
      </c>
      <c r="AD241" s="13" t="s">
        <v>0</v>
      </c>
      <c r="AE241" s="13"/>
      <c r="AF241" s="13"/>
      <c r="AG241" s="13"/>
      <c r="AH241" s="13"/>
      <c r="AI241" s="13"/>
      <c r="AJ241" s="13" t="e">
        <f t="shared" si="428"/>
        <v>#VALUE!</v>
      </c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>
        <v>0</v>
      </c>
      <c r="AX241" s="13" t="e">
        <v>#VALUE!</v>
      </c>
      <c r="AY241" s="13" t="s">
        <v>0</v>
      </c>
      <c r="AZ241" s="13"/>
      <c r="BA241" s="13"/>
      <c r="BB241" s="13"/>
      <c r="BC241" s="13"/>
      <c r="BD241" s="13"/>
      <c r="BE241" s="13" t="e">
        <f t="shared" si="429"/>
        <v>#VALUE!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>
        <v>0</v>
      </c>
      <c r="BS241" s="13" t="e">
        <v>#VALUE!</v>
      </c>
      <c r="BT241" s="12"/>
    </row>
    <row r="242" spans="1:72" ht="69.75" customHeight="1" thickBot="1" x14ac:dyDescent="0.3">
      <c r="A242" s="132" t="s">
        <v>0</v>
      </c>
      <c r="B242" s="132" t="s">
        <v>0</v>
      </c>
      <c r="C242" s="132" t="s">
        <v>0</v>
      </c>
      <c r="D242" s="135" t="s">
        <v>0</v>
      </c>
      <c r="E242" s="135" t="s">
        <v>0</v>
      </c>
      <c r="F242" s="135" t="s">
        <v>0</v>
      </c>
      <c r="G242" s="138" t="s">
        <v>0</v>
      </c>
      <c r="H242" s="5" t="s">
        <v>54</v>
      </c>
      <c r="I242" s="89" t="s">
        <v>9</v>
      </c>
      <c r="J242" s="89" t="s">
        <v>1606</v>
      </c>
      <c r="K242" s="89" t="s">
        <v>1534</v>
      </c>
      <c r="L242" s="89" t="s">
        <v>1592</v>
      </c>
      <c r="M242" s="89" t="s">
        <v>1593</v>
      </c>
      <c r="N242" s="89" t="s">
        <v>1594</v>
      </c>
      <c r="O242" s="89" t="s">
        <v>1610</v>
      </c>
      <c r="P242" s="89" t="s">
        <v>1607</v>
      </c>
      <c r="Q242" s="89" t="s">
        <v>1595</v>
      </c>
      <c r="R242" s="89" t="s">
        <v>1596</v>
      </c>
      <c r="S242" s="89" t="s">
        <v>1597</v>
      </c>
      <c r="T242" s="89" t="s">
        <v>1598</v>
      </c>
      <c r="U242" s="89" t="s">
        <v>1599</v>
      </c>
      <c r="V242" s="89" t="s">
        <v>1600</v>
      </c>
      <c r="W242" s="89" t="s">
        <v>1608</v>
      </c>
      <c r="X242" s="89" t="s">
        <v>1609</v>
      </c>
      <c r="Y242" s="89" t="s">
        <v>1601</v>
      </c>
      <c r="Z242" s="89" t="s">
        <v>1602</v>
      </c>
      <c r="AA242" s="89" t="s">
        <v>1603</v>
      </c>
      <c r="AB242" s="89" t="s">
        <v>1604</v>
      </c>
      <c r="AC242" s="89" t="s">
        <v>1605</v>
      </c>
      <c r="AD242" s="90" t="s">
        <v>10</v>
      </c>
      <c r="AE242" s="90" t="s">
        <v>1606</v>
      </c>
      <c r="AF242" s="90" t="s">
        <v>1534</v>
      </c>
      <c r="AG242" s="90" t="s">
        <v>1592</v>
      </c>
      <c r="AH242" s="90" t="s">
        <v>1593</v>
      </c>
      <c r="AI242" s="90" t="s">
        <v>1594</v>
      </c>
      <c r="AJ242" s="90" t="s">
        <v>1611</v>
      </c>
      <c r="AK242" s="90" t="s">
        <v>1607</v>
      </c>
      <c r="AL242" s="90" t="s">
        <v>1595</v>
      </c>
      <c r="AM242" s="90" t="s">
        <v>1596</v>
      </c>
      <c r="AN242" s="90" t="s">
        <v>1597</v>
      </c>
      <c r="AO242" s="90" t="s">
        <v>1598</v>
      </c>
      <c r="AP242" s="90" t="s">
        <v>1599</v>
      </c>
      <c r="AQ242" s="90" t="s">
        <v>1600</v>
      </c>
      <c r="AR242" s="90" t="s">
        <v>1608</v>
      </c>
      <c r="AS242" s="90" t="s">
        <v>1609</v>
      </c>
      <c r="AT242" s="90" t="s">
        <v>1601</v>
      </c>
      <c r="AU242" s="90" t="s">
        <v>1602</v>
      </c>
      <c r="AV242" s="90" t="s">
        <v>1603</v>
      </c>
      <c r="AW242" s="90" t="s">
        <v>1604</v>
      </c>
      <c r="AX242" s="90" t="s">
        <v>1605</v>
      </c>
      <c r="AY242" s="91" t="s">
        <v>11</v>
      </c>
      <c r="AZ242" s="91" t="s">
        <v>1606</v>
      </c>
      <c r="BA242" s="91" t="s">
        <v>1534</v>
      </c>
      <c r="BB242" s="91" t="s">
        <v>1592</v>
      </c>
      <c r="BC242" s="91" t="s">
        <v>1593</v>
      </c>
      <c r="BD242" s="91" t="s">
        <v>1594</v>
      </c>
      <c r="BE242" s="91" t="s">
        <v>1612</v>
      </c>
      <c r="BF242" s="91" t="s">
        <v>1607</v>
      </c>
      <c r="BG242" s="91" t="s">
        <v>1595</v>
      </c>
      <c r="BH242" s="91" t="s">
        <v>1596</v>
      </c>
      <c r="BI242" s="91" t="s">
        <v>1597</v>
      </c>
      <c r="BJ242" s="91" t="s">
        <v>1598</v>
      </c>
      <c r="BK242" s="91" t="s">
        <v>1599</v>
      </c>
      <c r="BL242" s="91" t="s">
        <v>1600</v>
      </c>
      <c r="BM242" s="91" t="s">
        <v>1608</v>
      </c>
      <c r="BN242" s="91" t="s">
        <v>1609</v>
      </c>
      <c r="BO242" s="91" t="s">
        <v>1601</v>
      </c>
      <c r="BP242" s="91" t="s">
        <v>1602</v>
      </c>
      <c r="BQ242" s="91" t="s">
        <v>1603</v>
      </c>
      <c r="BR242" s="91" t="s">
        <v>1604</v>
      </c>
      <c r="BS242" s="91" t="s">
        <v>1605</v>
      </c>
      <c r="BT242" s="5" t="s">
        <v>1671</v>
      </c>
    </row>
    <row r="243" spans="1:72" x14ac:dyDescent="0.25">
      <c r="A243" s="133"/>
      <c r="B243" s="133"/>
      <c r="C243" s="133"/>
      <c r="D243" s="136"/>
      <c r="E243" s="136"/>
      <c r="F243" s="136"/>
      <c r="G243" s="139"/>
      <c r="H243" s="15" t="s">
        <v>0</v>
      </c>
      <c r="I243" s="9">
        <v>1</v>
      </c>
      <c r="J243" s="9">
        <v>2</v>
      </c>
      <c r="K243" s="9">
        <v>3</v>
      </c>
      <c r="L243" s="9">
        <v>4</v>
      </c>
      <c r="M243" s="9">
        <v>5</v>
      </c>
      <c r="N243" s="9">
        <v>6</v>
      </c>
      <c r="O243" s="9">
        <v>7</v>
      </c>
      <c r="P243" s="9">
        <v>8</v>
      </c>
      <c r="Q243" s="9">
        <v>9</v>
      </c>
      <c r="R243" s="9">
        <v>10</v>
      </c>
      <c r="S243" s="9">
        <v>11</v>
      </c>
      <c r="T243" s="9">
        <v>12</v>
      </c>
      <c r="U243" s="9">
        <v>13</v>
      </c>
      <c r="V243" s="9">
        <v>14</v>
      </c>
      <c r="W243" s="9">
        <v>15</v>
      </c>
      <c r="X243" s="9">
        <v>16</v>
      </c>
      <c r="Y243" s="9">
        <v>17</v>
      </c>
      <c r="Z243" s="9">
        <v>18</v>
      </c>
      <c r="AA243" s="9">
        <v>19</v>
      </c>
      <c r="AB243" s="9">
        <v>20</v>
      </c>
      <c r="AC243" s="9">
        <v>21</v>
      </c>
      <c r="AD243" s="9">
        <v>1</v>
      </c>
      <c r="AE243" s="9">
        <v>2</v>
      </c>
      <c r="AF243" s="9">
        <v>3</v>
      </c>
      <c r="AG243" s="9">
        <v>4</v>
      </c>
      <c r="AH243" s="9">
        <v>5</v>
      </c>
      <c r="AI243" s="9">
        <v>6</v>
      </c>
      <c r="AJ243" s="9">
        <v>7</v>
      </c>
      <c r="AK243" s="9">
        <v>8</v>
      </c>
      <c r="AL243" s="9">
        <v>9</v>
      </c>
      <c r="AM243" s="9">
        <v>10</v>
      </c>
      <c r="AN243" s="9">
        <v>11</v>
      </c>
      <c r="AO243" s="9">
        <v>12</v>
      </c>
      <c r="AP243" s="9">
        <v>13</v>
      </c>
      <c r="AQ243" s="9">
        <v>14</v>
      </c>
      <c r="AR243" s="9">
        <v>15</v>
      </c>
      <c r="AS243" s="9">
        <v>16</v>
      </c>
      <c r="AT243" s="9">
        <v>17</v>
      </c>
      <c r="AU243" s="9">
        <v>18</v>
      </c>
      <c r="AV243" s="9">
        <v>19</v>
      </c>
      <c r="AW243" s="9">
        <v>20</v>
      </c>
      <c r="AX243" s="9">
        <v>21</v>
      </c>
      <c r="AY243" s="9">
        <v>1</v>
      </c>
      <c r="AZ243" s="9">
        <v>2</v>
      </c>
      <c r="BA243" s="9">
        <v>3</v>
      </c>
      <c r="BB243" s="9">
        <v>4</v>
      </c>
      <c r="BC243" s="9">
        <v>5</v>
      </c>
      <c r="BD243" s="9">
        <v>6</v>
      </c>
      <c r="BE243" s="9">
        <v>7</v>
      </c>
      <c r="BF243" s="9">
        <v>8</v>
      </c>
      <c r="BG243" s="9">
        <v>9</v>
      </c>
      <c r="BH243" s="9">
        <v>10</v>
      </c>
      <c r="BI243" s="9">
        <v>11</v>
      </c>
      <c r="BJ243" s="9">
        <v>12</v>
      </c>
      <c r="BK243" s="9">
        <v>13</v>
      </c>
      <c r="BL243" s="9">
        <v>14</v>
      </c>
      <c r="BM243" s="9">
        <v>15</v>
      </c>
      <c r="BN243" s="9">
        <v>16</v>
      </c>
      <c r="BO243" s="9">
        <v>17</v>
      </c>
      <c r="BP243" s="9">
        <v>18</v>
      </c>
      <c r="BQ243" s="9">
        <v>19</v>
      </c>
      <c r="BR243" s="9">
        <v>20</v>
      </c>
      <c r="BS243" s="9">
        <v>21</v>
      </c>
      <c r="BT243" s="9">
        <v>9</v>
      </c>
    </row>
    <row r="244" spans="1:72" x14ac:dyDescent="0.25">
      <c r="A244" s="133"/>
      <c r="B244" s="133"/>
      <c r="C244" s="133"/>
      <c r="D244" s="136"/>
      <c r="E244" s="136"/>
      <c r="F244" s="136"/>
      <c r="G244" s="139"/>
      <c r="H244" s="16" t="s">
        <v>137</v>
      </c>
      <c r="I244" s="17">
        <f t="shared" ref="I244:AA244" si="451">SUM(I240)</f>
        <v>34000</v>
      </c>
      <c r="J244" s="17">
        <f t="shared" si="451"/>
        <v>0</v>
      </c>
      <c r="K244" s="17">
        <f t="shared" si="451"/>
        <v>0</v>
      </c>
      <c r="L244" s="17">
        <f t="shared" si="451"/>
        <v>0</v>
      </c>
      <c r="M244" s="17">
        <f t="shared" si="451"/>
        <v>0</v>
      </c>
      <c r="N244" s="17">
        <f t="shared" si="451"/>
        <v>0</v>
      </c>
      <c r="O244" s="17">
        <f t="shared" ref="O244" si="452">SUM(O240)</f>
        <v>34000</v>
      </c>
      <c r="P244" s="17">
        <f t="shared" si="451"/>
        <v>0</v>
      </c>
      <c r="Q244" s="17">
        <f t="shared" si="451"/>
        <v>0</v>
      </c>
      <c r="R244" s="17">
        <f t="shared" si="451"/>
        <v>1475</v>
      </c>
      <c r="S244" s="17">
        <f t="shared" si="451"/>
        <v>0</v>
      </c>
      <c r="T244" s="17">
        <f t="shared" si="451"/>
        <v>0</v>
      </c>
      <c r="U244" s="17">
        <f t="shared" si="451"/>
        <v>0</v>
      </c>
      <c r="V244" s="17">
        <f t="shared" si="451"/>
        <v>0</v>
      </c>
      <c r="W244" s="17">
        <f t="shared" si="451"/>
        <v>0</v>
      </c>
      <c r="X244" s="17">
        <f t="shared" si="451"/>
        <v>0</v>
      </c>
      <c r="Y244" s="17">
        <f t="shared" si="451"/>
        <v>0</v>
      </c>
      <c r="Z244" s="17">
        <f t="shared" si="451"/>
        <v>0</v>
      </c>
      <c r="AA244" s="17">
        <f t="shared" si="451"/>
        <v>0</v>
      </c>
      <c r="AB244" s="17">
        <v>1475</v>
      </c>
      <c r="AC244" s="17">
        <v>32525</v>
      </c>
      <c r="AD244" s="17">
        <f t="shared" ref="AD244:AV244" si="453">SUM(AD240)</f>
        <v>0</v>
      </c>
      <c r="AE244" s="17">
        <f t="shared" si="453"/>
        <v>0</v>
      </c>
      <c r="AF244" s="17">
        <f t="shared" si="453"/>
        <v>0</v>
      </c>
      <c r="AG244" s="17">
        <f t="shared" si="453"/>
        <v>0</v>
      </c>
      <c r="AH244" s="17">
        <f t="shared" si="453"/>
        <v>0</v>
      </c>
      <c r="AI244" s="17">
        <f t="shared" si="453"/>
        <v>0</v>
      </c>
      <c r="AJ244" s="17">
        <f t="shared" ref="AJ244" si="454">SUM(AJ240)</f>
        <v>0</v>
      </c>
      <c r="AK244" s="17">
        <f t="shared" si="453"/>
        <v>0</v>
      </c>
      <c r="AL244" s="17">
        <f t="shared" si="453"/>
        <v>0</v>
      </c>
      <c r="AM244" s="17">
        <f t="shared" si="453"/>
        <v>0</v>
      </c>
      <c r="AN244" s="17">
        <f t="shared" si="453"/>
        <v>0</v>
      </c>
      <c r="AO244" s="17">
        <f t="shared" si="453"/>
        <v>0</v>
      </c>
      <c r="AP244" s="17">
        <f t="shared" si="453"/>
        <v>0</v>
      </c>
      <c r="AQ244" s="17">
        <f t="shared" si="453"/>
        <v>0</v>
      </c>
      <c r="AR244" s="17">
        <f t="shared" si="453"/>
        <v>0</v>
      </c>
      <c r="AS244" s="17">
        <f t="shared" si="453"/>
        <v>0</v>
      </c>
      <c r="AT244" s="17">
        <f t="shared" si="453"/>
        <v>0</v>
      </c>
      <c r="AU244" s="17">
        <f t="shared" si="453"/>
        <v>0</v>
      </c>
      <c r="AV244" s="17">
        <f t="shared" si="453"/>
        <v>0</v>
      </c>
      <c r="AW244" s="17">
        <v>0</v>
      </c>
      <c r="AX244" s="17">
        <v>0</v>
      </c>
      <c r="AY244" s="17">
        <f t="shared" ref="AY244:BQ244" si="455">SUM(AY240)</f>
        <v>0</v>
      </c>
      <c r="AZ244" s="17">
        <f t="shared" si="455"/>
        <v>10000</v>
      </c>
      <c r="BA244" s="17">
        <f t="shared" si="455"/>
        <v>0</v>
      </c>
      <c r="BB244" s="17">
        <f t="shared" si="455"/>
        <v>0</v>
      </c>
      <c r="BC244" s="17">
        <f t="shared" si="455"/>
        <v>0</v>
      </c>
      <c r="BD244" s="17">
        <f t="shared" si="455"/>
        <v>0</v>
      </c>
      <c r="BE244" s="17">
        <f t="shared" ref="BE244" si="456">SUM(BE240)</f>
        <v>10000</v>
      </c>
      <c r="BF244" s="17">
        <f t="shared" si="455"/>
        <v>0</v>
      </c>
      <c r="BG244" s="17">
        <f t="shared" si="455"/>
        <v>0</v>
      </c>
      <c r="BH244" s="17">
        <f t="shared" si="455"/>
        <v>10000</v>
      </c>
      <c r="BI244" s="17">
        <f t="shared" si="455"/>
        <v>0</v>
      </c>
      <c r="BJ244" s="17">
        <f t="shared" si="455"/>
        <v>0</v>
      </c>
      <c r="BK244" s="17">
        <f t="shared" si="455"/>
        <v>0</v>
      </c>
      <c r="BL244" s="17">
        <f t="shared" si="455"/>
        <v>0</v>
      </c>
      <c r="BM244" s="17">
        <f t="shared" si="455"/>
        <v>0</v>
      </c>
      <c r="BN244" s="17">
        <f t="shared" si="455"/>
        <v>0</v>
      </c>
      <c r="BO244" s="17">
        <f t="shared" si="455"/>
        <v>0</v>
      </c>
      <c r="BP244" s="17">
        <f t="shared" si="455"/>
        <v>0</v>
      </c>
      <c r="BQ244" s="17">
        <f t="shared" si="455"/>
        <v>0</v>
      </c>
      <c r="BR244" s="17">
        <v>10000</v>
      </c>
      <c r="BS244" s="17">
        <v>0</v>
      </c>
      <c r="BT244" s="17" t="e">
        <f>IF(#REF!=0,"-",#REF!/#REF!*100)</f>
        <v>#REF!</v>
      </c>
    </row>
    <row r="245" spans="1:72" x14ac:dyDescent="0.25">
      <c r="A245" s="133"/>
      <c r="B245" s="133"/>
      <c r="C245" s="133"/>
      <c r="D245" s="136"/>
      <c r="E245" s="136"/>
      <c r="F245" s="136"/>
      <c r="G245" s="139"/>
      <c r="H245" s="18" t="s">
        <v>55</v>
      </c>
      <c r="I245" s="17">
        <f t="shared" ref="I245:AA245" si="457">SUM(I244)</f>
        <v>34000</v>
      </c>
      <c r="J245" s="17">
        <f t="shared" si="457"/>
        <v>0</v>
      </c>
      <c r="K245" s="17">
        <f t="shared" si="457"/>
        <v>0</v>
      </c>
      <c r="L245" s="17">
        <f t="shared" si="457"/>
        <v>0</v>
      </c>
      <c r="M245" s="17">
        <f t="shared" si="457"/>
        <v>0</v>
      </c>
      <c r="N245" s="17">
        <f t="shared" si="457"/>
        <v>0</v>
      </c>
      <c r="O245" s="17">
        <f t="shared" ref="O245" si="458">SUM(O244)</f>
        <v>34000</v>
      </c>
      <c r="P245" s="17">
        <f t="shared" si="457"/>
        <v>0</v>
      </c>
      <c r="Q245" s="17">
        <f t="shared" si="457"/>
        <v>0</v>
      </c>
      <c r="R245" s="17">
        <f t="shared" si="457"/>
        <v>1475</v>
      </c>
      <c r="S245" s="17">
        <f t="shared" si="457"/>
        <v>0</v>
      </c>
      <c r="T245" s="17">
        <f t="shared" si="457"/>
        <v>0</v>
      </c>
      <c r="U245" s="17">
        <f t="shared" si="457"/>
        <v>0</v>
      </c>
      <c r="V245" s="17">
        <f t="shared" si="457"/>
        <v>0</v>
      </c>
      <c r="W245" s="17">
        <f t="shared" si="457"/>
        <v>0</v>
      </c>
      <c r="X245" s="17">
        <f t="shared" si="457"/>
        <v>0</v>
      </c>
      <c r="Y245" s="17">
        <f t="shared" si="457"/>
        <v>0</v>
      </c>
      <c r="Z245" s="17">
        <f t="shared" si="457"/>
        <v>0</v>
      </c>
      <c r="AA245" s="17">
        <f t="shared" si="457"/>
        <v>0</v>
      </c>
      <c r="AB245" s="17">
        <v>1475</v>
      </c>
      <c r="AC245" s="17">
        <v>32525</v>
      </c>
      <c r="AD245" s="17">
        <f t="shared" ref="AD245:AV245" si="459">SUM(AD244)</f>
        <v>0</v>
      </c>
      <c r="AE245" s="17">
        <f t="shared" si="459"/>
        <v>0</v>
      </c>
      <c r="AF245" s="17">
        <f t="shared" si="459"/>
        <v>0</v>
      </c>
      <c r="AG245" s="17">
        <f t="shared" si="459"/>
        <v>0</v>
      </c>
      <c r="AH245" s="17">
        <f t="shared" si="459"/>
        <v>0</v>
      </c>
      <c r="AI245" s="17">
        <f t="shared" si="459"/>
        <v>0</v>
      </c>
      <c r="AJ245" s="17">
        <f t="shared" ref="AJ245" si="460">SUM(AJ244)</f>
        <v>0</v>
      </c>
      <c r="AK245" s="17">
        <f t="shared" si="459"/>
        <v>0</v>
      </c>
      <c r="AL245" s="17">
        <f t="shared" si="459"/>
        <v>0</v>
      </c>
      <c r="AM245" s="17">
        <f t="shared" si="459"/>
        <v>0</v>
      </c>
      <c r="AN245" s="17">
        <f t="shared" si="459"/>
        <v>0</v>
      </c>
      <c r="AO245" s="17">
        <f t="shared" si="459"/>
        <v>0</v>
      </c>
      <c r="AP245" s="17">
        <f t="shared" si="459"/>
        <v>0</v>
      </c>
      <c r="AQ245" s="17">
        <f t="shared" si="459"/>
        <v>0</v>
      </c>
      <c r="AR245" s="17">
        <f t="shared" si="459"/>
        <v>0</v>
      </c>
      <c r="AS245" s="17">
        <f t="shared" si="459"/>
        <v>0</v>
      </c>
      <c r="AT245" s="17">
        <f t="shared" si="459"/>
        <v>0</v>
      </c>
      <c r="AU245" s="17">
        <f t="shared" si="459"/>
        <v>0</v>
      </c>
      <c r="AV245" s="17">
        <f t="shared" si="459"/>
        <v>0</v>
      </c>
      <c r="AW245" s="17">
        <v>0</v>
      </c>
      <c r="AX245" s="17">
        <v>0</v>
      </c>
      <c r="AY245" s="17">
        <f t="shared" ref="AY245:BQ245" si="461">SUM(AY244)</f>
        <v>0</v>
      </c>
      <c r="AZ245" s="17">
        <f t="shared" si="461"/>
        <v>10000</v>
      </c>
      <c r="BA245" s="17">
        <f t="shared" si="461"/>
        <v>0</v>
      </c>
      <c r="BB245" s="17">
        <f t="shared" si="461"/>
        <v>0</v>
      </c>
      <c r="BC245" s="17">
        <f t="shared" si="461"/>
        <v>0</v>
      </c>
      <c r="BD245" s="17">
        <f t="shared" si="461"/>
        <v>0</v>
      </c>
      <c r="BE245" s="17">
        <f t="shared" ref="BE245" si="462">SUM(BE244)</f>
        <v>10000</v>
      </c>
      <c r="BF245" s="17">
        <f t="shared" si="461"/>
        <v>0</v>
      </c>
      <c r="BG245" s="17">
        <f t="shared" si="461"/>
        <v>0</v>
      </c>
      <c r="BH245" s="17">
        <f t="shared" si="461"/>
        <v>10000</v>
      </c>
      <c r="BI245" s="17">
        <f t="shared" si="461"/>
        <v>0</v>
      </c>
      <c r="BJ245" s="17">
        <f t="shared" si="461"/>
        <v>0</v>
      </c>
      <c r="BK245" s="17">
        <f t="shared" si="461"/>
        <v>0</v>
      </c>
      <c r="BL245" s="17">
        <f t="shared" si="461"/>
        <v>0</v>
      </c>
      <c r="BM245" s="17">
        <f t="shared" si="461"/>
        <v>0</v>
      </c>
      <c r="BN245" s="17">
        <f t="shared" si="461"/>
        <v>0</v>
      </c>
      <c r="BO245" s="17">
        <f t="shared" si="461"/>
        <v>0</v>
      </c>
      <c r="BP245" s="17">
        <f t="shared" si="461"/>
        <v>0</v>
      </c>
      <c r="BQ245" s="17">
        <f t="shared" si="461"/>
        <v>0</v>
      </c>
      <c r="BR245" s="17">
        <v>10000</v>
      </c>
      <c r="BS245" s="17">
        <v>0</v>
      </c>
      <c r="BT245" s="17" t="e">
        <f>IF(#REF!=0,"-",#REF!/#REF!*100)</f>
        <v>#REF!</v>
      </c>
    </row>
    <row r="246" spans="1:72" x14ac:dyDescent="0.25">
      <c r="A246" s="134"/>
      <c r="B246" s="134"/>
      <c r="C246" s="134"/>
      <c r="D246" s="137"/>
      <c r="E246" s="137"/>
      <c r="F246" s="137"/>
      <c r="G246" s="140"/>
      <c r="O246">
        <f t="shared" si="427"/>
        <v>0</v>
      </c>
      <c r="AB246">
        <v>0</v>
      </c>
      <c r="AC246">
        <v>0</v>
      </c>
      <c r="AJ246">
        <f t="shared" si="428"/>
        <v>0</v>
      </c>
      <c r="AW246">
        <v>0</v>
      </c>
      <c r="AX246">
        <v>0</v>
      </c>
      <c r="BE246">
        <f t="shared" si="429"/>
        <v>0</v>
      </c>
      <c r="BR246">
        <v>0</v>
      </c>
      <c r="BS246">
        <v>0</v>
      </c>
      <c r="BT246" t="e">
        <f>IF(#REF!=0,"-",#REF!/#REF!*100)</f>
        <v>#REF!</v>
      </c>
    </row>
    <row r="247" spans="1:72" ht="15.75" thickBot="1" x14ac:dyDescent="0.3">
      <c r="A247" s="13" t="s">
        <v>0</v>
      </c>
      <c r="B247" s="13" t="s">
        <v>0</v>
      </c>
      <c r="C247" s="13" t="s">
        <v>0</v>
      </c>
      <c r="D247" s="98" t="s">
        <v>0</v>
      </c>
      <c r="E247" s="98" t="s">
        <v>0</v>
      </c>
      <c r="F247" s="98" t="s">
        <v>0</v>
      </c>
      <c r="G247" s="13" t="s">
        <v>0</v>
      </c>
      <c r="H247" s="19" t="s">
        <v>0</v>
      </c>
      <c r="I247" s="19" t="s">
        <v>0</v>
      </c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>
        <v>0</v>
      </c>
      <c r="AC247" s="19">
        <v>0</v>
      </c>
      <c r="AD247" s="19" t="s">
        <v>0</v>
      </c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>
        <v>0</v>
      </c>
      <c r="AX247" s="19">
        <v>0</v>
      </c>
      <c r="AY247" s="19" t="s">
        <v>0</v>
      </c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>
        <v>0</v>
      </c>
      <c r="BS247" s="19">
        <v>0</v>
      </c>
      <c r="BT247" s="19"/>
    </row>
    <row r="248" spans="1:72" ht="69.75" customHeight="1" thickBot="1" x14ac:dyDescent="0.3">
      <c r="A248" s="5" t="s">
        <v>2</v>
      </c>
      <c r="B248" s="5" t="s">
        <v>3</v>
      </c>
      <c r="C248" s="5" t="s">
        <v>4</v>
      </c>
      <c r="D248" s="103" t="s">
        <v>0</v>
      </c>
      <c r="E248" s="112" t="s">
        <v>5</v>
      </c>
      <c r="F248" s="112" t="s">
        <v>6</v>
      </c>
      <c r="G248" s="5" t="s">
        <v>7</v>
      </c>
      <c r="H248" s="5" t="s">
        <v>8</v>
      </c>
      <c r="I248" s="89" t="s">
        <v>9</v>
      </c>
      <c r="J248" s="89" t="s">
        <v>1606</v>
      </c>
      <c r="K248" s="89" t="s">
        <v>1534</v>
      </c>
      <c r="L248" s="89" t="s">
        <v>1592</v>
      </c>
      <c r="M248" s="89" t="s">
        <v>1593</v>
      </c>
      <c r="N248" s="89" t="s">
        <v>1594</v>
      </c>
      <c r="O248" s="89" t="s">
        <v>1610</v>
      </c>
      <c r="P248" s="89" t="s">
        <v>1607</v>
      </c>
      <c r="Q248" s="89" t="s">
        <v>1595</v>
      </c>
      <c r="R248" s="89" t="s">
        <v>1596</v>
      </c>
      <c r="S248" s="89" t="s">
        <v>1597</v>
      </c>
      <c r="T248" s="89" t="s">
        <v>1598</v>
      </c>
      <c r="U248" s="89" t="s">
        <v>1599</v>
      </c>
      <c r="V248" s="89" t="s">
        <v>1600</v>
      </c>
      <c r="W248" s="89" t="s">
        <v>1608</v>
      </c>
      <c r="X248" s="89" t="s">
        <v>1609</v>
      </c>
      <c r="Y248" s="89" t="s">
        <v>1601</v>
      </c>
      <c r="Z248" s="89" t="s">
        <v>1602</v>
      </c>
      <c r="AA248" s="89" t="s">
        <v>1603</v>
      </c>
      <c r="AB248" s="89" t="s">
        <v>1604</v>
      </c>
      <c r="AC248" s="89" t="s">
        <v>1605</v>
      </c>
      <c r="AD248" s="90" t="s">
        <v>10</v>
      </c>
      <c r="AE248" s="90" t="s">
        <v>1606</v>
      </c>
      <c r="AF248" s="90" t="s">
        <v>1534</v>
      </c>
      <c r="AG248" s="90" t="s">
        <v>1592</v>
      </c>
      <c r="AH248" s="90" t="s">
        <v>1593</v>
      </c>
      <c r="AI248" s="90" t="s">
        <v>1594</v>
      </c>
      <c r="AJ248" s="90" t="s">
        <v>1611</v>
      </c>
      <c r="AK248" s="90" t="s">
        <v>1607</v>
      </c>
      <c r="AL248" s="90" t="s">
        <v>1595</v>
      </c>
      <c r="AM248" s="90" t="s">
        <v>1596</v>
      </c>
      <c r="AN248" s="90" t="s">
        <v>1597</v>
      </c>
      <c r="AO248" s="90" t="s">
        <v>1598</v>
      </c>
      <c r="AP248" s="90" t="s">
        <v>1599</v>
      </c>
      <c r="AQ248" s="90" t="s">
        <v>1600</v>
      </c>
      <c r="AR248" s="90" t="s">
        <v>1608</v>
      </c>
      <c r="AS248" s="90" t="s">
        <v>1609</v>
      </c>
      <c r="AT248" s="90" t="s">
        <v>1601</v>
      </c>
      <c r="AU248" s="90" t="s">
        <v>1602</v>
      </c>
      <c r="AV248" s="90" t="s">
        <v>1603</v>
      </c>
      <c r="AW248" s="90" t="s">
        <v>1604</v>
      </c>
      <c r="AX248" s="90" t="s">
        <v>1605</v>
      </c>
      <c r="AY248" s="91" t="s">
        <v>11</v>
      </c>
      <c r="AZ248" s="91" t="s">
        <v>1606</v>
      </c>
      <c r="BA248" s="91" t="s">
        <v>1534</v>
      </c>
      <c r="BB248" s="91" t="s">
        <v>1592</v>
      </c>
      <c r="BC248" s="91" t="s">
        <v>1593</v>
      </c>
      <c r="BD248" s="91" t="s">
        <v>1594</v>
      </c>
      <c r="BE248" s="91" t="s">
        <v>1612</v>
      </c>
      <c r="BF248" s="91" t="s">
        <v>1607</v>
      </c>
      <c r="BG248" s="91" t="s">
        <v>1595</v>
      </c>
      <c r="BH248" s="91" t="s">
        <v>1596</v>
      </c>
      <c r="BI248" s="91" t="s">
        <v>1597</v>
      </c>
      <c r="BJ248" s="91" t="s">
        <v>1598</v>
      </c>
      <c r="BK248" s="91" t="s">
        <v>1599</v>
      </c>
      <c r="BL248" s="91" t="s">
        <v>1600</v>
      </c>
      <c r="BM248" s="91" t="s">
        <v>1608</v>
      </c>
      <c r="BN248" s="91" t="s">
        <v>1609</v>
      </c>
      <c r="BO248" s="91" t="s">
        <v>1601</v>
      </c>
      <c r="BP248" s="91" t="s">
        <v>1602</v>
      </c>
      <c r="BQ248" s="91" t="s">
        <v>1603</v>
      </c>
      <c r="BR248" s="91" t="s">
        <v>1604</v>
      </c>
      <c r="BS248" s="91" t="s">
        <v>1605</v>
      </c>
      <c r="BT248" s="5" t="s">
        <v>1671</v>
      </c>
    </row>
    <row r="249" spans="1:72" x14ac:dyDescent="0.25">
      <c r="A249" s="6" t="s">
        <v>0</v>
      </c>
      <c r="B249" s="6" t="s">
        <v>0</v>
      </c>
      <c r="C249" s="6" t="s">
        <v>0</v>
      </c>
      <c r="D249" s="104" t="s">
        <v>0</v>
      </c>
      <c r="E249" s="104" t="s">
        <v>0</v>
      </c>
      <c r="F249" s="121" t="s">
        <v>0</v>
      </c>
      <c r="G249" s="7" t="s">
        <v>0</v>
      </c>
      <c r="H249" s="8" t="s">
        <v>0</v>
      </c>
      <c r="I249" s="9">
        <v>1</v>
      </c>
      <c r="J249" s="9">
        <v>2</v>
      </c>
      <c r="K249" s="9">
        <v>3</v>
      </c>
      <c r="L249" s="9">
        <v>4</v>
      </c>
      <c r="M249" s="9">
        <v>5</v>
      </c>
      <c r="N249" s="9">
        <v>6</v>
      </c>
      <c r="O249" s="9">
        <v>7</v>
      </c>
      <c r="P249" s="9">
        <v>8</v>
      </c>
      <c r="Q249" s="9">
        <v>9</v>
      </c>
      <c r="R249" s="9">
        <v>10</v>
      </c>
      <c r="S249" s="9">
        <v>11</v>
      </c>
      <c r="T249" s="9">
        <v>12</v>
      </c>
      <c r="U249" s="9">
        <v>13</v>
      </c>
      <c r="V249" s="9">
        <v>14</v>
      </c>
      <c r="W249" s="9">
        <v>15</v>
      </c>
      <c r="X249" s="9">
        <v>16</v>
      </c>
      <c r="Y249" s="9">
        <v>17</v>
      </c>
      <c r="Z249" s="9">
        <v>18</v>
      </c>
      <c r="AA249" s="9">
        <v>19</v>
      </c>
      <c r="AB249" s="9">
        <v>20</v>
      </c>
      <c r="AC249" s="9">
        <v>21</v>
      </c>
      <c r="AD249" s="9">
        <v>1</v>
      </c>
      <c r="AE249" s="9">
        <v>2</v>
      </c>
      <c r="AF249" s="9">
        <v>3</v>
      </c>
      <c r="AG249" s="9">
        <v>4</v>
      </c>
      <c r="AH249" s="9">
        <v>5</v>
      </c>
      <c r="AI249" s="9">
        <v>6</v>
      </c>
      <c r="AJ249" s="9">
        <v>7</v>
      </c>
      <c r="AK249" s="9">
        <v>8</v>
      </c>
      <c r="AL249" s="9">
        <v>9</v>
      </c>
      <c r="AM249" s="9">
        <v>10</v>
      </c>
      <c r="AN249" s="9">
        <v>11</v>
      </c>
      <c r="AO249" s="9">
        <v>12</v>
      </c>
      <c r="AP249" s="9">
        <v>13</v>
      </c>
      <c r="AQ249" s="9">
        <v>14</v>
      </c>
      <c r="AR249" s="9">
        <v>15</v>
      </c>
      <c r="AS249" s="9">
        <v>16</v>
      </c>
      <c r="AT249" s="9">
        <v>17</v>
      </c>
      <c r="AU249" s="9">
        <v>18</v>
      </c>
      <c r="AV249" s="9">
        <v>19</v>
      </c>
      <c r="AW249" s="9">
        <v>20</v>
      </c>
      <c r="AX249" s="9">
        <v>21</v>
      </c>
      <c r="AY249" s="9">
        <v>1</v>
      </c>
      <c r="AZ249" s="9">
        <v>2</v>
      </c>
      <c r="BA249" s="9">
        <v>3</v>
      </c>
      <c r="BB249" s="9">
        <v>4</v>
      </c>
      <c r="BC249" s="9">
        <v>5</v>
      </c>
      <c r="BD249" s="9">
        <v>6</v>
      </c>
      <c r="BE249" s="9">
        <v>7</v>
      </c>
      <c r="BF249" s="9">
        <v>8</v>
      </c>
      <c r="BG249" s="9">
        <v>9</v>
      </c>
      <c r="BH249" s="9">
        <v>10</v>
      </c>
      <c r="BI249" s="9">
        <v>11</v>
      </c>
      <c r="BJ249" s="9">
        <v>12</v>
      </c>
      <c r="BK249" s="9">
        <v>13</v>
      </c>
      <c r="BL249" s="9">
        <v>14</v>
      </c>
      <c r="BM249" s="9">
        <v>15</v>
      </c>
      <c r="BN249" s="9">
        <v>16</v>
      </c>
      <c r="BO249" s="9">
        <v>17</v>
      </c>
      <c r="BP249" s="9">
        <v>18</v>
      </c>
      <c r="BQ249" s="9">
        <v>19</v>
      </c>
      <c r="BR249" s="9">
        <v>20</v>
      </c>
      <c r="BS249" s="9">
        <v>21</v>
      </c>
      <c r="BT249" s="9">
        <v>9</v>
      </c>
    </row>
    <row r="250" spans="1:72" x14ac:dyDescent="0.25">
      <c r="A250" s="1" t="s">
        <v>133</v>
      </c>
      <c r="B250" s="1" t="s">
        <v>58</v>
      </c>
      <c r="C250" s="4" t="s">
        <v>143</v>
      </c>
      <c r="D250" s="102" t="s">
        <v>223</v>
      </c>
      <c r="E250" s="101" t="s">
        <v>0</v>
      </c>
      <c r="F250" s="101" t="s">
        <v>0</v>
      </c>
      <c r="G250" s="2" t="s">
        <v>0</v>
      </c>
      <c r="H250" s="2" t="s">
        <v>224</v>
      </c>
      <c r="I250" s="3" t="s">
        <v>0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>
        <v>0</v>
      </c>
      <c r="AC250" s="3">
        <v>0</v>
      </c>
      <c r="AD250" s="3" t="s">
        <v>0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>
        <v>0</v>
      </c>
      <c r="AX250" s="3">
        <v>0</v>
      </c>
      <c r="AY250" s="3" t="s">
        <v>0</v>
      </c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>
        <v>0</v>
      </c>
      <c r="BS250" s="3">
        <v>0</v>
      </c>
      <c r="BT250" s="3"/>
    </row>
    <row r="251" spans="1:72" ht="33.75" x14ac:dyDescent="0.25">
      <c r="A251" s="1" t="s">
        <v>0</v>
      </c>
      <c r="B251" s="1" t="s">
        <v>0</v>
      </c>
      <c r="C251" s="1" t="s">
        <v>0</v>
      </c>
      <c r="D251" s="101" t="s">
        <v>0</v>
      </c>
      <c r="E251" s="101" t="s">
        <v>0</v>
      </c>
      <c r="F251" s="101" t="s">
        <v>0</v>
      </c>
      <c r="G251" s="2" t="s">
        <v>0</v>
      </c>
      <c r="H251" s="10" t="s">
        <v>13</v>
      </c>
      <c r="I251" s="11">
        <f t="shared" ref="I251:AA251" si="463">SUM(I252,I260,I262)</f>
        <v>36000</v>
      </c>
      <c r="J251" s="11">
        <f t="shared" si="463"/>
        <v>0</v>
      </c>
      <c r="K251" s="11">
        <f t="shared" si="463"/>
        <v>0</v>
      </c>
      <c r="L251" s="11">
        <f t="shared" si="463"/>
        <v>0</v>
      </c>
      <c r="M251" s="11">
        <f t="shared" si="463"/>
        <v>0</v>
      </c>
      <c r="N251" s="11">
        <f t="shared" si="463"/>
        <v>0</v>
      </c>
      <c r="O251" s="11">
        <f t="shared" ref="O251" si="464">SUM(O252,O260,O262)</f>
        <v>36000</v>
      </c>
      <c r="P251" s="11">
        <f t="shared" si="463"/>
        <v>3600</v>
      </c>
      <c r="Q251" s="11">
        <f t="shared" si="463"/>
        <v>1370</v>
      </c>
      <c r="R251" s="11">
        <f t="shared" si="463"/>
        <v>2240</v>
      </c>
      <c r="S251" s="11">
        <f t="shared" si="463"/>
        <v>0</v>
      </c>
      <c r="T251" s="11">
        <f t="shared" si="463"/>
        <v>0</v>
      </c>
      <c r="U251" s="11">
        <f t="shared" si="463"/>
        <v>0</v>
      </c>
      <c r="V251" s="11">
        <f t="shared" si="463"/>
        <v>0</v>
      </c>
      <c r="W251" s="11">
        <f t="shared" si="463"/>
        <v>0</v>
      </c>
      <c r="X251" s="11">
        <f t="shared" si="463"/>
        <v>0</v>
      </c>
      <c r="Y251" s="11">
        <f t="shared" si="463"/>
        <v>0</v>
      </c>
      <c r="Z251" s="11">
        <f t="shared" si="463"/>
        <v>0</v>
      </c>
      <c r="AA251" s="11">
        <f t="shared" si="463"/>
        <v>0</v>
      </c>
      <c r="AB251" s="11">
        <v>7210</v>
      </c>
      <c r="AC251" s="11">
        <v>28790</v>
      </c>
      <c r="AD251" s="11">
        <f t="shared" ref="AD251:AV251" si="465">SUM(AD252,AD260,AD262)</f>
        <v>0</v>
      </c>
      <c r="AE251" s="11">
        <f t="shared" si="465"/>
        <v>0</v>
      </c>
      <c r="AF251" s="11">
        <f t="shared" si="465"/>
        <v>0</v>
      </c>
      <c r="AG251" s="11">
        <f t="shared" si="465"/>
        <v>0</v>
      </c>
      <c r="AH251" s="11">
        <f t="shared" si="465"/>
        <v>0</v>
      </c>
      <c r="AI251" s="11">
        <f t="shared" si="465"/>
        <v>0</v>
      </c>
      <c r="AJ251" s="11">
        <f t="shared" ref="AJ251" si="466">SUM(AJ252,AJ260,AJ262)</f>
        <v>0</v>
      </c>
      <c r="AK251" s="11">
        <f t="shared" si="465"/>
        <v>0</v>
      </c>
      <c r="AL251" s="11">
        <f t="shared" si="465"/>
        <v>0</v>
      </c>
      <c r="AM251" s="11">
        <f t="shared" si="465"/>
        <v>0</v>
      </c>
      <c r="AN251" s="11">
        <f t="shared" si="465"/>
        <v>0</v>
      </c>
      <c r="AO251" s="11">
        <f t="shared" si="465"/>
        <v>0</v>
      </c>
      <c r="AP251" s="11">
        <f t="shared" si="465"/>
        <v>0</v>
      </c>
      <c r="AQ251" s="11">
        <f t="shared" si="465"/>
        <v>0</v>
      </c>
      <c r="AR251" s="11">
        <f t="shared" si="465"/>
        <v>0</v>
      </c>
      <c r="AS251" s="11">
        <f t="shared" si="465"/>
        <v>0</v>
      </c>
      <c r="AT251" s="11">
        <f t="shared" si="465"/>
        <v>0</v>
      </c>
      <c r="AU251" s="11">
        <f t="shared" si="465"/>
        <v>0</v>
      </c>
      <c r="AV251" s="11">
        <f t="shared" si="465"/>
        <v>0</v>
      </c>
      <c r="AW251" s="11">
        <v>0</v>
      </c>
      <c r="AX251" s="11">
        <v>0</v>
      </c>
      <c r="AY251" s="11">
        <f t="shared" ref="AY251:BQ251" si="467">SUM(AY252,AY260,AY262)</f>
        <v>0</v>
      </c>
      <c r="AZ251" s="11">
        <f t="shared" si="467"/>
        <v>0</v>
      </c>
      <c r="BA251" s="11">
        <f t="shared" si="467"/>
        <v>0</v>
      </c>
      <c r="BB251" s="11">
        <f t="shared" si="467"/>
        <v>0</v>
      </c>
      <c r="BC251" s="11">
        <f t="shared" si="467"/>
        <v>0</v>
      </c>
      <c r="BD251" s="11">
        <f t="shared" si="467"/>
        <v>0</v>
      </c>
      <c r="BE251" s="11">
        <f t="shared" ref="BE251" si="468">SUM(BE252,BE260,BE262)</f>
        <v>0</v>
      </c>
      <c r="BF251" s="11">
        <f t="shared" si="467"/>
        <v>0</v>
      </c>
      <c r="BG251" s="11">
        <f t="shared" si="467"/>
        <v>0</v>
      </c>
      <c r="BH251" s="11">
        <f t="shared" si="467"/>
        <v>0</v>
      </c>
      <c r="BI251" s="11">
        <f t="shared" si="467"/>
        <v>0</v>
      </c>
      <c r="BJ251" s="11">
        <f t="shared" si="467"/>
        <v>0</v>
      </c>
      <c r="BK251" s="11">
        <f t="shared" si="467"/>
        <v>0</v>
      </c>
      <c r="BL251" s="11">
        <f t="shared" si="467"/>
        <v>0</v>
      </c>
      <c r="BM251" s="11">
        <f t="shared" si="467"/>
        <v>0</v>
      </c>
      <c r="BN251" s="11">
        <f t="shared" si="467"/>
        <v>0</v>
      </c>
      <c r="BO251" s="11">
        <f t="shared" si="467"/>
        <v>0</v>
      </c>
      <c r="BP251" s="11">
        <f t="shared" si="467"/>
        <v>0</v>
      </c>
      <c r="BQ251" s="11">
        <f t="shared" si="467"/>
        <v>0</v>
      </c>
      <c r="BR251" s="11">
        <v>0</v>
      </c>
      <c r="BS251" s="11">
        <v>0</v>
      </c>
      <c r="BT251" s="11" t="e">
        <f>IF(#REF!=0,"-",#REF!/#REF!*100)</f>
        <v>#REF!</v>
      </c>
    </row>
    <row r="252" spans="1:72" x14ac:dyDescent="0.25">
      <c r="A252" s="4" t="s">
        <v>133</v>
      </c>
      <c r="B252" s="4" t="s">
        <v>58</v>
      </c>
      <c r="C252" s="4" t="s">
        <v>143</v>
      </c>
      <c r="D252" s="102" t="s">
        <v>223</v>
      </c>
      <c r="E252" s="101" t="s">
        <v>14</v>
      </c>
      <c r="F252" s="101" t="s">
        <v>0</v>
      </c>
      <c r="G252" s="2" t="s">
        <v>0</v>
      </c>
      <c r="H252" s="2" t="s">
        <v>15</v>
      </c>
      <c r="I252" s="12">
        <f t="shared" ref="I252:AA252" si="469">SUM(I253,I254)</f>
        <v>0</v>
      </c>
      <c r="J252" s="12">
        <f t="shared" si="469"/>
        <v>0</v>
      </c>
      <c r="K252" s="12">
        <f t="shared" si="469"/>
        <v>0</v>
      </c>
      <c r="L252" s="12">
        <f t="shared" si="469"/>
        <v>0</v>
      </c>
      <c r="M252" s="12">
        <f t="shared" si="469"/>
        <v>0</v>
      </c>
      <c r="N252" s="12">
        <f t="shared" si="469"/>
        <v>0</v>
      </c>
      <c r="O252" s="12">
        <f t="shared" ref="O252" si="470">SUM(O253,O254)</f>
        <v>0</v>
      </c>
      <c r="P252" s="12">
        <f t="shared" si="469"/>
        <v>0</v>
      </c>
      <c r="Q252" s="12">
        <f t="shared" si="469"/>
        <v>0</v>
      </c>
      <c r="R252" s="12">
        <f t="shared" si="469"/>
        <v>0</v>
      </c>
      <c r="S252" s="12">
        <f t="shared" si="469"/>
        <v>0</v>
      </c>
      <c r="T252" s="12">
        <f t="shared" si="469"/>
        <v>0</v>
      </c>
      <c r="U252" s="12">
        <f t="shared" si="469"/>
        <v>0</v>
      </c>
      <c r="V252" s="12">
        <f t="shared" si="469"/>
        <v>0</v>
      </c>
      <c r="W252" s="12">
        <f t="shared" si="469"/>
        <v>0</v>
      </c>
      <c r="X252" s="12">
        <f t="shared" si="469"/>
        <v>0</v>
      </c>
      <c r="Y252" s="12">
        <f t="shared" si="469"/>
        <v>0</v>
      </c>
      <c r="Z252" s="12">
        <f t="shared" si="469"/>
        <v>0</v>
      </c>
      <c r="AA252" s="12">
        <f t="shared" si="469"/>
        <v>0</v>
      </c>
      <c r="AB252" s="12">
        <v>0</v>
      </c>
      <c r="AC252" s="12">
        <v>0</v>
      </c>
      <c r="AD252" s="12">
        <f t="shared" ref="AD252:AV252" si="471">SUM(AD253,AD254)</f>
        <v>0</v>
      </c>
      <c r="AE252" s="12">
        <f t="shared" si="471"/>
        <v>0</v>
      </c>
      <c r="AF252" s="12">
        <f t="shared" si="471"/>
        <v>0</v>
      </c>
      <c r="AG252" s="12">
        <f t="shared" si="471"/>
        <v>0</v>
      </c>
      <c r="AH252" s="12">
        <f t="shared" si="471"/>
        <v>0</v>
      </c>
      <c r="AI252" s="12">
        <f t="shared" si="471"/>
        <v>0</v>
      </c>
      <c r="AJ252" s="12">
        <f t="shared" ref="AJ252" si="472">SUM(AJ253,AJ254)</f>
        <v>0</v>
      </c>
      <c r="AK252" s="12">
        <f t="shared" si="471"/>
        <v>0</v>
      </c>
      <c r="AL252" s="12">
        <f t="shared" si="471"/>
        <v>0</v>
      </c>
      <c r="AM252" s="12">
        <f t="shared" si="471"/>
        <v>0</v>
      </c>
      <c r="AN252" s="12">
        <f t="shared" si="471"/>
        <v>0</v>
      </c>
      <c r="AO252" s="12">
        <f t="shared" si="471"/>
        <v>0</v>
      </c>
      <c r="AP252" s="12">
        <f t="shared" si="471"/>
        <v>0</v>
      </c>
      <c r="AQ252" s="12">
        <f t="shared" si="471"/>
        <v>0</v>
      </c>
      <c r="AR252" s="12">
        <f t="shared" si="471"/>
        <v>0</v>
      </c>
      <c r="AS252" s="12">
        <f t="shared" si="471"/>
        <v>0</v>
      </c>
      <c r="AT252" s="12">
        <f t="shared" si="471"/>
        <v>0</v>
      </c>
      <c r="AU252" s="12">
        <f t="shared" si="471"/>
        <v>0</v>
      </c>
      <c r="AV252" s="12">
        <f t="shared" si="471"/>
        <v>0</v>
      </c>
      <c r="AW252" s="12">
        <v>0</v>
      </c>
      <c r="AX252" s="12">
        <v>0</v>
      </c>
      <c r="AY252" s="12">
        <f t="shared" ref="AY252:BQ252" si="473">SUM(AY253,AY254)</f>
        <v>0</v>
      </c>
      <c r="AZ252" s="12">
        <f t="shared" si="473"/>
        <v>0</v>
      </c>
      <c r="BA252" s="12">
        <f t="shared" si="473"/>
        <v>0</v>
      </c>
      <c r="BB252" s="12">
        <f t="shared" si="473"/>
        <v>0</v>
      </c>
      <c r="BC252" s="12">
        <f t="shared" si="473"/>
        <v>0</v>
      </c>
      <c r="BD252" s="12">
        <f t="shared" si="473"/>
        <v>0</v>
      </c>
      <c r="BE252" s="12">
        <f t="shared" ref="BE252" si="474">SUM(BE253,BE254)</f>
        <v>0</v>
      </c>
      <c r="BF252" s="12">
        <f t="shared" si="473"/>
        <v>0</v>
      </c>
      <c r="BG252" s="12">
        <f t="shared" si="473"/>
        <v>0</v>
      </c>
      <c r="BH252" s="12">
        <f t="shared" si="473"/>
        <v>0</v>
      </c>
      <c r="BI252" s="12">
        <f t="shared" si="473"/>
        <v>0</v>
      </c>
      <c r="BJ252" s="12">
        <f t="shared" si="473"/>
        <v>0</v>
      </c>
      <c r="BK252" s="12">
        <f t="shared" si="473"/>
        <v>0</v>
      </c>
      <c r="BL252" s="12">
        <f t="shared" si="473"/>
        <v>0</v>
      </c>
      <c r="BM252" s="12">
        <f t="shared" si="473"/>
        <v>0</v>
      </c>
      <c r="BN252" s="12">
        <f t="shared" si="473"/>
        <v>0</v>
      </c>
      <c r="BO252" s="12">
        <f t="shared" si="473"/>
        <v>0</v>
      </c>
      <c r="BP252" s="12">
        <f t="shared" si="473"/>
        <v>0</v>
      </c>
      <c r="BQ252" s="12">
        <f t="shared" si="473"/>
        <v>0</v>
      </c>
      <c r="BR252" s="12">
        <v>0</v>
      </c>
      <c r="BS252" s="12">
        <v>0</v>
      </c>
      <c r="BT252" s="12" t="e">
        <f>IF(#REF!=0,"-",#REF!/#REF!*100)</f>
        <v>#REF!</v>
      </c>
    </row>
    <row r="253" spans="1:72" x14ac:dyDescent="0.25">
      <c r="A253" s="4" t="s">
        <v>133</v>
      </c>
      <c r="B253" s="4" t="s">
        <v>58</v>
      </c>
      <c r="C253" s="4" t="s">
        <v>143</v>
      </c>
      <c r="D253" s="102" t="s">
        <v>223</v>
      </c>
      <c r="E253" s="113">
        <v>6111</v>
      </c>
      <c r="F253" s="102"/>
      <c r="G253" s="98" t="s">
        <v>1662</v>
      </c>
      <c r="H253" s="13" t="s">
        <v>16</v>
      </c>
      <c r="I253" s="14">
        <v>0</v>
      </c>
      <c r="J253" s="14"/>
      <c r="K253" s="14"/>
      <c r="L253" s="14"/>
      <c r="M253" s="14"/>
      <c r="N253" s="14"/>
      <c r="O253" s="14">
        <f t="shared" si="427"/>
        <v>0</v>
      </c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>
        <v>0</v>
      </c>
      <c r="AC253" s="14">
        <v>0</v>
      </c>
      <c r="AD253" s="14">
        <v>0</v>
      </c>
      <c r="AE253" s="14"/>
      <c r="AF253" s="14"/>
      <c r="AG253" s="14"/>
      <c r="AH253" s="14"/>
      <c r="AI253" s="14"/>
      <c r="AJ253" s="14">
        <f t="shared" si="428"/>
        <v>0</v>
      </c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>
        <v>0</v>
      </c>
      <c r="AX253" s="14">
        <v>0</v>
      </c>
      <c r="AY253" s="14">
        <v>0</v>
      </c>
      <c r="AZ253" s="14"/>
      <c r="BA253" s="14"/>
      <c r="BB253" s="14"/>
      <c r="BC253" s="14"/>
      <c r="BD253" s="14"/>
      <c r="BE253" s="14">
        <f t="shared" si="429"/>
        <v>0</v>
      </c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>
        <v>0</v>
      </c>
      <c r="BS253" s="14">
        <v>0</v>
      </c>
      <c r="BT253" s="14" t="e">
        <f>IF(#REF!=0,"-",#REF!/#REF!*100)</f>
        <v>#REF!</v>
      </c>
    </row>
    <row r="254" spans="1:72" x14ac:dyDescent="0.25">
      <c r="A254" s="1" t="s">
        <v>133</v>
      </c>
      <c r="B254" s="1" t="s">
        <v>58</v>
      </c>
      <c r="C254" s="1" t="s">
        <v>143</v>
      </c>
      <c r="D254" s="105" t="s">
        <v>223</v>
      </c>
      <c r="E254" s="105" t="s">
        <v>18</v>
      </c>
      <c r="F254" s="102" t="s">
        <v>0</v>
      </c>
      <c r="G254" s="13" t="s">
        <v>0</v>
      </c>
      <c r="H254" s="2" t="s">
        <v>19</v>
      </c>
      <c r="I254" s="12">
        <f t="shared" ref="I254:AA254" si="475">SUM(I255:I259)</f>
        <v>0</v>
      </c>
      <c r="J254" s="12">
        <f t="shared" si="475"/>
        <v>0</v>
      </c>
      <c r="K254" s="12">
        <f t="shared" si="475"/>
        <v>0</v>
      </c>
      <c r="L254" s="12">
        <f t="shared" si="475"/>
        <v>0</v>
      </c>
      <c r="M254" s="12">
        <f t="shared" si="475"/>
        <v>0</v>
      </c>
      <c r="N254" s="12">
        <f t="shared" si="475"/>
        <v>0</v>
      </c>
      <c r="O254" s="12">
        <f t="shared" si="475"/>
        <v>0</v>
      </c>
      <c r="P254" s="12">
        <f t="shared" si="475"/>
        <v>0</v>
      </c>
      <c r="Q254" s="12">
        <f t="shared" si="475"/>
        <v>0</v>
      </c>
      <c r="R254" s="12">
        <f t="shared" si="475"/>
        <v>0</v>
      </c>
      <c r="S254" s="12">
        <f t="shared" si="475"/>
        <v>0</v>
      </c>
      <c r="T254" s="12">
        <f t="shared" si="475"/>
        <v>0</v>
      </c>
      <c r="U254" s="12">
        <f t="shared" si="475"/>
        <v>0</v>
      </c>
      <c r="V254" s="12">
        <f t="shared" si="475"/>
        <v>0</v>
      </c>
      <c r="W254" s="12">
        <f t="shared" si="475"/>
        <v>0</v>
      </c>
      <c r="X254" s="12">
        <f t="shared" si="475"/>
        <v>0</v>
      </c>
      <c r="Y254" s="12">
        <f t="shared" si="475"/>
        <v>0</v>
      </c>
      <c r="Z254" s="12">
        <f t="shared" si="475"/>
        <v>0</v>
      </c>
      <c r="AA254" s="12">
        <f t="shared" si="475"/>
        <v>0</v>
      </c>
      <c r="AB254" s="12">
        <v>0</v>
      </c>
      <c r="AC254" s="12">
        <v>0</v>
      </c>
      <c r="AD254" s="12">
        <f t="shared" ref="AD254:AV254" si="476">SUM(AD255:AD259)</f>
        <v>0</v>
      </c>
      <c r="AE254" s="12">
        <f t="shared" si="476"/>
        <v>0</v>
      </c>
      <c r="AF254" s="12">
        <f t="shared" si="476"/>
        <v>0</v>
      </c>
      <c r="AG254" s="12">
        <f t="shared" si="476"/>
        <v>0</v>
      </c>
      <c r="AH254" s="12">
        <f t="shared" si="476"/>
        <v>0</v>
      </c>
      <c r="AI254" s="12">
        <f t="shared" si="476"/>
        <v>0</v>
      </c>
      <c r="AJ254" s="12">
        <f t="shared" si="476"/>
        <v>0</v>
      </c>
      <c r="AK254" s="12">
        <f t="shared" si="476"/>
        <v>0</v>
      </c>
      <c r="AL254" s="12">
        <f t="shared" si="476"/>
        <v>0</v>
      </c>
      <c r="AM254" s="12">
        <f t="shared" si="476"/>
        <v>0</v>
      </c>
      <c r="AN254" s="12">
        <f t="shared" si="476"/>
        <v>0</v>
      </c>
      <c r="AO254" s="12">
        <f t="shared" si="476"/>
        <v>0</v>
      </c>
      <c r="AP254" s="12">
        <f t="shared" si="476"/>
        <v>0</v>
      </c>
      <c r="AQ254" s="12">
        <f t="shared" si="476"/>
        <v>0</v>
      </c>
      <c r="AR254" s="12">
        <f t="shared" si="476"/>
        <v>0</v>
      </c>
      <c r="AS254" s="12">
        <f t="shared" si="476"/>
        <v>0</v>
      </c>
      <c r="AT254" s="12">
        <f t="shared" si="476"/>
        <v>0</v>
      </c>
      <c r="AU254" s="12">
        <f t="shared" si="476"/>
        <v>0</v>
      </c>
      <c r="AV254" s="12">
        <f t="shared" si="476"/>
        <v>0</v>
      </c>
      <c r="AW254" s="12">
        <v>0</v>
      </c>
      <c r="AX254" s="12">
        <v>0</v>
      </c>
      <c r="AY254" s="12">
        <f t="shared" ref="AY254:BQ254" si="477">SUM(AY255:AY259)</f>
        <v>0</v>
      </c>
      <c r="AZ254" s="12">
        <f t="shared" si="477"/>
        <v>0</v>
      </c>
      <c r="BA254" s="12">
        <f t="shared" si="477"/>
        <v>0</v>
      </c>
      <c r="BB254" s="12">
        <f t="shared" si="477"/>
        <v>0</v>
      </c>
      <c r="BC254" s="12">
        <f t="shared" si="477"/>
        <v>0</v>
      </c>
      <c r="BD254" s="12">
        <f t="shared" si="477"/>
        <v>0</v>
      </c>
      <c r="BE254" s="12">
        <f t="shared" si="477"/>
        <v>0</v>
      </c>
      <c r="BF254" s="12">
        <f t="shared" si="477"/>
        <v>0</v>
      </c>
      <c r="BG254" s="12">
        <f t="shared" si="477"/>
        <v>0</v>
      </c>
      <c r="BH254" s="12">
        <f t="shared" si="477"/>
        <v>0</v>
      </c>
      <c r="BI254" s="12">
        <f t="shared" si="477"/>
        <v>0</v>
      </c>
      <c r="BJ254" s="12">
        <f t="shared" si="477"/>
        <v>0</v>
      </c>
      <c r="BK254" s="12">
        <f t="shared" si="477"/>
        <v>0</v>
      </c>
      <c r="BL254" s="12">
        <f t="shared" si="477"/>
        <v>0</v>
      </c>
      <c r="BM254" s="12">
        <f t="shared" si="477"/>
        <v>0</v>
      </c>
      <c r="BN254" s="12">
        <f t="shared" si="477"/>
        <v>0</v>
      </c>
      <c r="BO254" s="12">
        <f t="shared" si="477"/>
        <v>0</v>
      </c>
      <c r="BP254" s="12">
        <f t="shared" si="477"/>
        <v>0</v>
      </c>
      <c r="BQ254" s="12">
        <f t="shared" si="477"/>
        <v>0</v>
      </c>
      <c r="BR254" s="12">
        <v>0</v>
      </c>
      <c r="BS254" s="12">
        <v>0</v>
      </c>
      <c r="BT254" s="12" t="e">
        <f>IF(#REF!=0,"-",#REF!/#REF!*100)</f>
        <v>#REF!</v>
      </c>
    </row>
    <row r="255" spans="1:72" ht="22.5" x14ac:dyDescent="0.25">
      <c r="A255" s="4" t="s">
        <v>133</v>
      </c>
      <c r="B255" s="4" t="s">
        <v>58</v>
      </c>
      <c r="C255" s="4" t="s">
        <v>143</v>
      </c>
      <c r="D255" s="102" t="s">
        <v>223</v>
      </c>
      <c r="E255" s="113">
        <v>6112</v>
      </c>
      <c r="F255" s="102" t="s">
        <v>225</v>
      </c>
      <c r="G255" s="98" t="s">
        <v>1662</v>
      </c>
      <c r="H255" s="13" t="s">
        <v>57</v>
      </c>
      <c r="I255" s="14">
        <v>0</v>
      </c>
      <c r="J255" s="14"/>
      <c r="K255" s="14"/>
      <c r="L255" s="14"/>
      <c r="M255" s="14"/>
      <c r="N255" s="14"/>
      <c r="O255" s="14">
        <f t="shared" si="427"/>
        <v>0</v>
      </c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>
        <v>0</v>
      </c>
      <c r="AC255" s="14">
        <v>0</v>
      </c>
      <c r="AD255" s="14">
        <v>0</v>
      </c>
      <c r="AE255" s="14"/>
      <c r="AF255" s="14"/>
      <c r="AG255" s="14"/>
      <c r="AH255" s="14"/>
      <c r="AI255" s="14"/>
      <c r="AJ255" s="14">
        <f t="shared" si="428"/>
        <v>0</v>
      </c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>
        <v>0</v>
      </c>
      <c r="AX255" s="14">
        <v>0</v>
      </c>
      <c r="AY255" s="14">
        <v>0</v>
      </c>
      <c r="AZ255" s="14"/>
      <c r="BA255" s="14"/>
      <c r="BB255" s="14"/>
      <c r="BC255" s="14"/>
      <c r="BD255" s="14"/>
      <c r="BE255" s="14">
        <f t="shared" si="429"/>
        <v>0</v>
      </c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>
        <v>0</v>
      </c>
      <c r="BS255" s="14">
        <v>0</v>
      </c>
      <c r="BT255" s="14" t="e">
        <f>IF(#REF!=0,"-",#REF!/#REF!*100)</f>
        <v>#REF!</v>
      </c>
    </row>
    <row r="256" spans="1:72" x14ac:dyDescent="0.25">
      <c r="A256" s="4" t="s">
        <v>133</v>
      </c>
      <c r="B256" s="4" t="s">
        <v>58</v>
      </c>
      <c r="C256" s="4" t="s">
        <v>143</v>
      </c>
      <c r="D256" s="102" t="s">
        <v>223</v>
      </c>
      <c r="E256" s="113">
        <v>6112</v>
      </c>
      <c r="F256" s="102" t="s">
        <v>226</v>
      </c>
      <c r="G256" s="98" t="s">
        <v>1662</v>
      </c>
      <c r="H256" s="13" t="s">
        <v>22</v>
      </c>
      <c r="I256" s="14">
        <v>0</v>
      </c>
      <c r="J256" s="14"/>
      <c r="K256" s="14"/>
      <c r="L256" s="14"/>
      <c r="M256" s="14"/>
      <c r="N256" s="14"/>
      <c r="O256" s="14">
        <f t="shared" si="427"/>
        <v>0</v>
      </c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>
        <v>0</v>
      </c>
      <c r="AC256" s="14">
        <v>0</v>
      </c>
      <c r="AD256" s="14">
        <v>0</v>
      </c>
      <c r="AE256" s="14"/>
      <c r="AF256" s="14"/>
      <c r="AG256" s="14"/>
      <c r="AH256" s="14"/>
      <c r="AI256" s="14"/>
      <c r="AJ256" s="14">
        <f t="shared" si="428"/>
        <v>0</v>
      </c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>
        <v>0</v>
      </c>
      <c r="AX256" s="14">
        <v>0</v>
      </c>
      <c r="AY256" s="14">
        <v>0</v>
      </c>
      <c r="AZ256" s="14"/>
      <c r="BA256" s="14"/>
      <c r="BB256" s="14"/>
      <c r="BC256" s="14"/>
      <c r="BD256" s="14"/>
      <c r="BE256" s="14">
        <f t="shared" si="429"/>
        <v>0</v>
      </c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>
        <v>0</v>
      </c>
      <c r="BS256" s="14">
        <v>0</v>
      </c>
      <c r="BT256" s="14" t="e">
        <f>IF(#REF!=0,"-",#REF!/#REF!*100)</f>
        <v>#REF!</v>
      </c>
    </row>
    <row r="257" spans="1:72" x14ac:dyDescent="0.25">
      <c r="A257" s="4" t="s">
        <v>133</v>
      </c>
      <c r="B257" s="4" t="s">
        <v>58</v>
      </c>
      <c r="C257" s="4" t="s">
        <v>143</v>
      </c>
      <c r="D257" s="102" t="s">
        <v>223</v>
      </c>
      <c r="E257" s="113">
        <v>6112</v>
      </c>
      <c r="F257" s="102" t="s">
        <v>227</v>
      </c>
      <c r="G257" s="98" t="s">
        <v>1662</v>
      </c>
      <c r="H257" s="13" t="s">
        <v>23</v>
      </c>
      <c r="I257" s="14">
        <v>0</v>
      </c>
      <c r="J257" s="14"/>
      <c r="K257" s="14"/>
      <c r="L257" s="14"/>
      <c r="M257" s="14"/>
      <c r="N257" s="14"/>
      <c r="O257" s="14">
        <f t="shared" si="427"/>
        <v>0</v>
      </c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>
        <v>0</v>
      </c>
      <c r="AC257" s="14">
        <v>0</v>
      </c>
      <c r="AD257" s="14">
        <v>0</v>
      </c>
      <c r="AE257" s="14"/>
      <c r="AF257" s="14"/>
      <c r="AG257" s="14"/>
      <c r="AH257" s="14"/>
      <c r="AI257" s="14"/>
      <c r="AJ257" s="14">
        <f t="shared" si="428"/>
        <v>0</v>
      </c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>
        <v>0</v>
      </c>
      <c r="AX257" s="14">
        <v>0</v>
      </c>
      <c r="AY257" s="14">
        <v>0</v>
      </c>
      <c r="AZ257" s="14"/>
      <c r="BA257" s="14"/>
      <c r="BB257" s="14"/>
      <c r="BC257" s="14"/>
      <c r="BD257" s="14"/>
      <c r="BE257" s="14">
        <f t="shared" si="429"/>
        <v>0</v>
      </c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>
        <v>0</v>
      </c>
      <c r="BS257" s="14">
        <v>0</v>
      </c>
      <c r="BT257" s="14" t="e">
        <f>IF(#REF!=0,"-",#REF!/#REF!*100)</f>
        <v>#REF!</v>
      </c>
    </row>
    <row r="258" spans="1:72" x14ac:dyDescent="0.25">
      <c r="A258" s="4" t="s">
        <v>133</v>
      </c>
      <c r="B258" s="4" t="s">
        <v>58</v>
      </c>
      <c r="C258" s="4" t="s">
        <v>143</v>
      </c>
      <c r="D258" s="102" t="s">
        <v>223</v>
      </c>
      <c r="E258" s="113">
        <v>6112</v>
      </c>
      <c r="F258" s="102" t="s">
        <v>228</v>
      </c>
      <c r="G258" s="98" t="s">
        <v>1662</v>
      </c>
      <c r="H258" s="13" t="s">
        <v>21</v>
      </c>
      <c r="I258" s="14">
        <v>0</v>
      </c>
      <c r="J258" s="14"/>
      <c r="K258" s="14"/>
      <c r="L258" s="14"/>
      <c r="M258" s="14"/>
      <c r="N258" s="14"/>
      <c r="O258" s="14">
        <f t="shared" si="427"/>
        <v>0</v>
      </c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>
        <v>0</v>
      </c>
      <c r="AC258" s="14">
        <v>0</v>
      </c>
      <c r="AD258" s="14">
        <v>0</v>
      </c>
      <c r="AE258" s="14"/>
      <c r="AF258" s="14"/>
      <c r="AG258" s="14"/>
      <c r="AH258" s="14"/>
      <c r="AI258" s="14"/>
      <c r="AJ258" s="14">
        <f t="shared" si="428"/>
        <v>0</v>
      </c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>
        <v>0</v>
      </c>
      <c r="AX258" s="14">
        <v>0</v>
      </c>
      <c r="AY258" s="14">
        <v>0</v>
      </c>
      <c r="AZ258" s="14"/>
      <c r="BA258" s="14"/>
      <c r="BB258" s="14"/>
      <c r="BC258" s="14"/>
      <c r="BD258" s="14"/>
      <c r="BE258" s="14">
        <f t="shared" si="429"/>
        <v>0</v>
      </c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>
        <v>0</v>
      </c>
      <c r="BS258" s="14">
        <v>0</v>
      </c>
      <c r="BT258" s="14" t="e">
        <f>IF(#REF!=0,"-",#REF!/#REF!*100)</f>
        <v>#REF!</v>
      </c>
    </row>
    <row r="259" spans="1:72" x14ac:dyDescent="0.25">
      <c r="A259" s="4" t="s">
        <v>133</v>
      </c>
      <c r="B259" s="4" t="s">
        <v>58</v>
      </c>
      <c r="C259" s="4" t="s">
        <v>143</v>
      </c>
      <c r="D259" s="102" t="s">
        <v>223</v>
      </c>
      <c r="E259" s="113">
        <v>6112</v>
      </c>
      <c r="F259" s="102" t="s">
        <v>229</v>
      </c>
      <c r="G259" s="98" t="s">
        <v>1662</v>
      </c>
      <c r="H259" s="13" t="s">
        <v>24</v>
      </c>
      <c r="I259" s="14">
        <v>0</v>
      </c>
      <c r="J259" s="14"/>
      <c r="K259" s="14"/>
      <c r="L259" s="14"/>
      <c r="M259" s="14"/>
      <c r="N259" s="14"/>
      <c r="O259" s="14">
        <f t="shared" si="427"/>
        <v>0</v>
      </c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>
        <v>0</v>
      </c>
      <c r="AC259" s="14">
        <v>0</v>
      </c>
      <c r="AD259" s="14">
        <v>0</v>
      </c>
      <c r="AE259" s="14"/>
      <c r="AF259" s="14"/>
      <c r="AG259" s="14"/>
      <c r="AH259" s="14"/>
      <c r="AI259" s="14"/>
      <c r="AJ259" s="14">
        <f t="shared" si="428"/>
        <v>0</v>
      </c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>
        <v>0</v>
      </c>
      <c r="AX259" s="14">
        <v>0</v>
      </c>
      <c r="AY259" s="14">
        <v>0</v>
      </c>
      <c r="AZ259" s="14"/>
      <c r="BA259" s="14"/>
      <c r="BB259" s="14"/>
      <c r="BC259" s="14"/>
      <c r="BD259" s="14"/>
      <c r="BE259" s="14">
        <f t="shared" si="429"/>
        <v>0</v>
      </c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>
        <v>0</v>
      </c>
      <c r="BS259" s="14">
        <v>0</v>
      </c>
      <c r="BT259" s="14" t="e">
        <f>IF(#REF!=0,"-",#REF!/#REF!*100)</f>
        <v>#REF!</v>
      </c>
    </row>
    <row r="260" spans="1:72" ht="22.5" x14ac:dyDescent="0.25">
      <c r="A260" s="4" t="s">
        <v>133</v>
      </c>
      <c r="B260" s="4" t="s">
        <v>58</v>
      </c>
      <c r="C260" s="4" t="s">
        <v>143</v>
      </c>
      <c r="D260" s="102" t="s">
        <v>223</v>
      </c>
      <c r="E260" s="101" t="s">
        <v>25</v>
      </c>
      <c r="F260" s="101" t="s">
        <v>0</v>
      </c>
      <c r="G260" s="2" t="s">
        <v>0</v>
      </c>
      <c r="H260" s="2" t="s">
        <v>26</v>
      </c>
      <c r="I260" s="12">
        <f t="shared" ref="I260:AA260" si="478">SUM(I261)</f>
        <v>0</v>
      </c>
      <c r="J260" s="12">
        <f t="shared" si="478"/>
        <v>0</v>
      </c>
      <c r="K260" s="12">
        <f t="shared" si="478"/>
        <v>0</v>
      </c>
      <c r="L260" s="12">
        <f t="shared" si="478"/>
        <v>0</v>
      </c>
      <c r="M260" s="12">
        <f t="shared" si="478"/>
        <v>0</v>
      </c>
      <c r="N260" s="12">
        <f t="shared" si="478"/>
        <v>0</v>
      </c>
      <c r="O260" s="12">
        <f t="shared" si="478"/>
        <v>0</v>
      </c>
      <c r="P260" s="12">
        <f t="shared" si="478"/>
        <v>0</v>
      </c>
      <c r="Q260" s="12">
        <f t="shared" si="478"/>
        <v>0</v>
      </c>
      <c r="R260" s="12">
        <f t="shared" si="478"/>
        <v>0</v>
      </c>
      <c r="S260" s="12">
        <f t="shared" si="478"/>
        <v>0</v>
      </c>
      <c r="T260" s="12">
        <f t="shared" si="478"/>
        <v>0</v>
      </c>
      <c r="U260" s="12">
        <f t="shared" si="478"/>
        <v>0</v>
      </c>
      <c r="V260" s="12">
        <f t="shared" si="478"/>
        <v>0</v>
      </c>
      <c r="W260" s="12">
        <f t="shared" si="478"/>
        <v>0</v>
      </c>
      <c r="X260" s="12">
        <f t="shared" si="478"/>
        <v>0</v>
      </c>
      <c r="Y260" s="12">
        <f t="shared" si="478"/>
        <v>0</v>
      </c>
      <c r="Z260" s="12">
        <f t="shared" si="478"/>
        <v>0</v>
      </c>
      <c r="AA260" s="12">
        <f t="shared" si="478"/>
        <v>0</v>
      </c>
      <c r="AB260" s="12">
        <v>0</v>
      </c>
      <c r="AC260" s="12">
        <v>0</v>
      </c>
      <c r="AD260" s="12">
        <f t="shared" ref="AD260:AV260" si="479">SUM(AD261)</f>
        <v>0</v>
      </c>
      <c r="AE260" s="12">
        <f t="shared" si="479"/>
        <v>0</v>
      </c>
      <c r="AF260" s="12">
        <f t="shared" si="479"/>
        <v>0</v>
      </c>
      <c r="AG260" s="12">
        <f t="shared" si="479"/>
        <v>0</v>
      </c>
      <c r="AH260" s="12">
        <f t="shared" si="479"/>
        <v>0</v>
      </c>
      <c r="AI260" s="12">
        <f t="shared" si="479"/>
        <v>0</v>
      </c>
      <c r="AJ260" s="12">
        <f t="shared" si="479"/>
        <v>0</v>
      </c>
      <c r="AK260" s="12">
        <f t="shared" si="479"/>
        <v>0</v>
      </c>
      <c r="AL260" s="12">
        <f t="shared" si="479"/>
        <v>0</v>
      </c>
      <c r="AM260" s="12">
        <f t="shared" si="479"/>
        <v>0</v>
      </c>
      <c r="AN260" s="12">
        <f t="shared" si="479"/>
        <v>0</v>
      </c>
      <c r="AO260" s="12">
        <f t="shared" si="479"/>
        <v>0</v>
      </c>
      <c r="AP260" s="12">
        <f t="shared" si="479"/>
        <v>0</v>
      </c>
      <c r="AQ260" s="12">
        <f t="shared" si="479"/>
        <v>0</v>
      </c>
      <c r="AR260" s="12">
        <f t="shared" si="479"/>
        <v>0</v>
      </c>
      <c r="AS260" s="12">
        <f t="shared" si="479"/>
        <v>0</v>
      </c>
      <c r="AT260" s="12">
        <f t="shared" si="479"/>
        <v>0</v>
      </c>
      <c r="AU260" s="12">
        <f t="shared" si="479"/>
        <v>0</v>
      </c>
      <c r="AV260" s="12">
        <f t="shared" si="479"/>
        <v>0</v>
      </c>
      <c r="AW260" s="12">
        <v>0</v>
      </c>
      <c r="AX260" s="12">
        <v>0</v>
      </c>
      <c r="AY260" s="12">
        <f t="shared" ref="AY260:BQ260" si="480">SUM(AY261)</f>
        <v>0</v>
      </c>
      <c r="AZ260" s="12">
        <f t="shared" si="480"/>
        <v>0</v>
      </c>
      <c r="BA260" s="12">
        <f t="shared" si="480"/>
        <v>0</v>
      </c>
      <c r="BB260" s="12">
        <f t="shared" si="480"/>
        <v>0</v>
      </c>
      <c r="BC260" s="12">
        <f t="shared" si="480"/>
        <v>0</v>
      </c>
      <c r="BD260" s="12">
        <f t="shared" si="480"/>
        <v>0</v>
      </c>
      <c r="BE260" s="12">
        <f t="shared" si="480"/>
        <v>0</v>
      </c>
      <c r="BF260" s="12">
        <f t="shared" si="480"/>
        <v>0</v>
      </c>
      <c r="BG260" s="12">
        <f t="shared" si="480"/>
        <v>0</v>
      </c>
      <c r="BH260" s="12">
        <f t="shared" si="480"/>
        <v>0</v>
      </c>
      <c r="BI260" s="12">
        <f t="shared" si="480"/>
        <v>0</v>
      </c>
      <c r="BJ260" s="12">
        <f t="shared" si="480"/>
        <v>0</v>
      </c>
      <c r="BK260" s="12">
        <f t="shared" si="480"/>
        <v>0</v>
      </c>
      <c r="BL260" s="12">
        <f t="shared" si="480"/>
        <v>0</v>
      </c>
      <c r="BM260" s="12">
        <f t="shared" si="480"/>
        <v>0</v>
      </c>
      <c r="BN260" s="12">
        <f t="shared" si="480"/>
        <v>0</v>
      </c>
      <c r="BO260" s="12">
        <f t="shared" si="480"/>
        <v>0</v>
      </c>
      <c r="BP260" s="12">
        <f t="shared" si="480"/>
        <v>0</v>
      </c>
      <c r="BQ260" s="12">
        <f t="shared" si="480"/>
        <v>0</v>
      </c>
      <c r="BR260" s="12">
        <v>0</v>
      </c>
      <c r="BS260" s="12">
        <v>0</v>
      </c>
      <c r="BT260" s="12" t="e">
        <f>IF(#REF!=0,"-",#REF!/#REF!*100)</f>
        <v>#REF!</v>
      </c>
    </row>
    <row r="261" spans="1:72" x14ac:dyDescent="0.25">
      <c r="A261" s="4" t="s">
        <v>133</v>
      </c>
      <c r="B261" s="4" t="s">
        <v>58</v>
      </c>
      <c r="C261" s="4" t="s">
        <v>143</v>
      </c>
      <c r="D261" s="102" t="s">
        <v>223</v>
      </c>
      <c r="E261" s="113">
        <v>6121</v>
      </c>
      <c r="F261" s="102"/>
      <c r="G261" s="98" t="s">
        <v>1662</v>
      </c>
      <c r="H261" s="13" t="s">
        <v>27</v>
      </c>
      <c r="I261" s="14">
        <v>0</v>
      </c>
      <c r="J261" s="14"/>
      <c r="K261" s="14"/>
      <c r="L261" s="14"/>
      <c r="M261" s="14"/>
      <c r="N261" s="14"/>
      <c r="O261" s="14">
        <f t="shared" si="427"/>
        <v>0</v>
      </c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>
        <v>0</v>
      </c>
      <c r="AC261" s="14">
        <v>0</v>
      </c>
      <c r="AD261" s="14">
        <v>0</v>
      </c>
      <c r="AE261" s="14"/>
      <c r="AF261" s="14"/>
      <c r="AG261" s="14"/>
      <c r="AH261" s="14"/>
      <c r="AI261" s="14"/>
      <c r="AJ261" s="14">
        <f t="shared" si="428"/>
        <v>0</v>
      </c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>
        <v>0</v>
      </c>
      <c r="AX261" s="14">
        <v>0</v>
      </c>
      <c r="AY261" s="14">
        <v>0</v>
      </c>
      <c r="AZ261" s="14"/>
      <c r="BA261" s="14"/>
      <c r="BB261" s="14"/>
      <c r="BC261" s="14"/>
      <c r="BD261" s="14"/>
      <c r="BE261" s="14">
        <f t="shared" si="429"/>
        <v>0</v>
      </c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>
        <v>0</v>
      </c>
      <c r="BS261" s="14">
        <v>0</v>
      </c>
      <c r="BT261" s="14" t="e">
        <f>IF(#REF!=0,"-",#REF!/#REF!*100)</f>
        <v>#REF!</v>
      </c>
    </row>
    <row r="262" spans="1:72" ht="22.5" x14ac:dyDescent="0.25">
      <c r="A262" s="4" t="s">
        <v>133</v>
      </c>
      <c r="B262" s="4" t="s">
        <v>58</v>
      </c>
      <c r="C262" s="4" t="s">
        <v>143</v>
      </c>
      <c r="D262" s="102" t="s">
        <v>223</v>
      </c>
      <c r="E262" s="101" t="s">
        <v>29</v>
      </c>
      <c r="F262" s="101" t="s">
        <v>0</v>
      </c>
      <c r="G262" s="2" t="s">
        <v>0</v>
      </c>
      <c r="H262" s="2" t="s">
        <v>30</v>
      </c>
      <c r="I262" s="12">
        <f t="shared" ref="I262:AA262" si="481">SUM(I263:I270)</f>
        <v>36000</v>
      </c>
      <c r="J262" s="12">
        <f t="shared" si="481"/>
        <v>0</v>
      </c>
      <c r="K262" s="12">
        <f t="shared" si="481"/>
        <v>0</v>
      </c>
      <c r="L262" s="12">
        <f t="shared" si="481"/>
        <v>0</v>
      </c>
      <c r="M262" s="12">
        <f t="shared" si="481"/>
        <v>0</v>
      </c>
      <c r="N262" s="12">
        <f t="shared" si="481"/>
        <v>0</v>
      </c>
      <c r="O262" s="12">
        <f t="shared" si="481"/>
        <v>36000</v>
      </c>
      <c r="P262" s="12">
        <f t="shared" si="481"/>
        <v>3600</v>
      </c>
      <c r="Q262" s="12">
        <f t="shared" si="481"/>
        <v>1370</v>
      </c>
      <c r="R262" s="12">
        <f t="shared" si="481"/>
        <v>2240</v>
      </c>
      <c r="S262" s="12">
        <f t="shared" si="481"/>
        <v>0</v>
      </c>
      <c r="T262" s="12">
        <f t="shared" si="481"/>
        <v>0</v>
      </c>
      <c r="U262" s="12">
        <f t="shared" si="481"/>
        <v>0</v>
      </c>
      <c r="V262" s="12">
        <f t="shared" si="481"/>
        <v>0</v>
      </c>
      <c r="W262" s="12">
        <f t="shared" si="481"/>
        <v>0</v>
      </c>
      <c r="X262" s="12">
        <f t="shared" si="481"/>
        <v>0</v>
      </c>
      <c r="Y262" s="12">
        <f t="shared" si="481"/>
        <v>0</v>
      </c>
      <c r="Z262" s="12">
        <f t="shared" si="481"/>
        <v>0</v>
      </c>
      <c r="AA262" s="12">
        <f t="shared" si="481"/>
        <v>0</v>
      </c>
      <c r="AB262" s="12">
        <v>7210</v>
      </c>
      <c r="AC262" s="12">
        <v>28790</v>
      </c>
      <c r="AD262" s="12">
        <f t="shared" ref="AD262:AV262" si="482">SUM(AD263:AD270)</f>
        <v>0</v>
      </c>
      <c r="AE262" s="12">
        <f t="shared" si="482"/>
        <v>0</v>
      </c>
      <c r="AF262" s="12">
        <f t="shared" si="482"/>
        <v>0</v>
      </c>
      <c r="AG262" s="12">
        <f t="shared" si="482"/>
        <v>0</v>
      </c>
      <c r="AH262" s="12">
        <f t="shared" si="482"/>
        <v>0</v>
      </c>
      <c r="AI262" s="12">
        <f t="shared" si="482"/>
        <v>0</v>
      </c>
      <c r="AJ262" s="12">
        <f t="shared" si="482"/>
        <v>0</v>
      </c>
      <c r="AK262" s="12">
        <f t="shared" si="482"/>
        <v>0</v>
      </c>
      <c r="AL262" s="12">
        <f t="shared" si="482"/>
        <v>0</v>
      </c>
      <c r="AM262" s="12">
        <f t="shared" si="482"/>
        <v>0</v>
      </c>
      <c r="AN262" s="12">
        <f t="shared" si="482"/>
        <v>0</v>
      </c>
      <c r="AO262" s="12">
        <f t="shared" si="482"/>
        <v>0</v>
      </c>
      <c r="AP262" s="12">
        <f t="shared" si="482"/>
        <v>0</v>
      </c>
      <c r="AQ262" s="12">
        <f t="shared" si="482"/>
        <v>0</v>
      </c>
      <c r="AR262" s="12">
        <f t="shared" si="482"/>
        <v>0</v>
      </c>
      <c r="AS262" s="12">
        <f t="shared" si="482"/>
        <v>0</v>
      </c>
      <c r="AT262" s="12">
        <f t="shared" si="482"/>
        <v>0</v>
      </c>
      <c r="AU262" s="12">
        <f t="shared" si="482"/>
        <v>0</v>
      </c>
      <c r="AV262" s="12">
        <f t="shared" si="482"/>
        <v>0</v>
      </c>
      <c r="AW262" s="12">
        <v>0</v>
      </c>
      <c r="AX262" s="12">
        <v>0</v>
      </c>
      <c r="AY262" s="12">
        <f t="shared" ref="AY262:BQ262" si="483">SUM(AY263:AY270)</f>
        <v>0</v>
      </c>
      <c r="AZ262" s="12">
        <f t="shared" si="483"/>
        <v>0</v>
      </c>
      <c r="BA262" s="12">
        <f t="shared" si="483"/>
        <v>0</v>
      </c>
      <c r="BB262" s="12">
        <f t="shared" si="483"/>
        <v>0</v>
      </c>
      <c r="BC262" s="12">
        <f t="shared" si="483"/>
        <v>0</v>
      </c>
      <c r="BD262" s="12">
        <f t="shared" si="483"/>
        <v>0</v>
      </c>
      <c r="BE262" s="12">
        <f t="shared" si="483"/>
        <v>0</v>
      </c>
      <c r="BF262" s="12">
        <f t="shared" si="483"/>
        <v>0</v>
      </c>
      <c r="BG262" s="12">
        <f t="shared" si="483"/>
        <v>0</v>
      </c>
      <c r="BH262" s="12">
        <f t="shared" si="483"/>
        <v>0</v>
      </c>
      <c r="BI262" s="12">
        <f t="shared" si="483"/>
        <v>0</v>
      </c>
      <c r="BJ262" s="12">
        <f t="shared" si="483"/>
        <v>0</v>
      </c>
      <c r="BK262" s="12">
        <f t="shared" si="483"/>
        <v>0</v>
      </c>
      <c r="BL262" s="12">
        <f t="shared" si="483"/>
        <v>0</v>
      </c>
      <c r="BM262" s="12">
        <f t="shared" si="483"/>
        <v>0</v>
      </c>
      <c r="BN262" s="12">
        <f t="shared" si="483"/>
        <v>0</v>
      </c>
      <c r="BO262" s="12">
        <f t="shared" si="483"/>
        <v>0</v>
      </c>
      <c r="BP262" s="12">
        <f t="shared" si="483"/>
        <v>0</v>
      </c>
      <c r="BQ262" s="12">
        <f t="shared" si="483"/>
        <v>0</v>
      </c>
      <c r="BR262" s="12">
        <v>0</v>
      </c>
      <c r="BS262" s="12">
        <v>0</v>
      </c>
      <c r="BT262" s="12" t="e">
        <f>IF(#REF!=0,"-",#REF!/#REF!*100)</f>
        <v>#REF!</v>
      </c>
    </row>
    <row r="263" spans="1:72" x14ac:dyDescent="0.25">
      <c r="A263" s="4" t="s">
        <v>133</v>
      </c>
      <c r="B263" s="4" t="s">
        <v>58</v>
      </c>
      <c r="C263" s="4" t="s">
        <v>143</v>
      </c>
      <c r="D263" s="102" t="s">
        <v>223</v>
      </c>
      <c r="E263" s="113">
        <v>6131</v>
      </c>
      <c r="F263" s="102"/>
      <c r="G263" s="98" t="s">
        <v>1662</v>
      </c>
      <c r="H263" s="13" t="s">
        <v>32</v>
      </c>
      <c r="I263" s="14">
        <v>0</v>
      </c>
      <c r="J263" s="14"/>
      <c r="K263" s="14"/>
      <c r="L263" s="14"/>
      <c r="M263" s="14"/>
      <c r="N263" s="14"/>
      <c r="O263" s="14">
        <f t="shared" si="427"/>
        <v>0</v>
      </c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>
        <v>0</v>
      </c>
      <c r="AC263" s="14">
        <v>0</v>
      </c>
      <c r="AD263" s="14">
        <v>0</v>
      </c>
      <c r="AE263" s="14"/>
      <c r="AF263" s="14"/>
      <c r="AG263" s="14"/>
      <c r="AH263" s="14"/>
      <c r="AI263" s="14"/>
      <c r="AJ263" s="14">
        <f t="shared" si="428"/>
        <v>0</v>
      </c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>
        <v>0</v>
      </c>
      <c r="AX263" s="14">
        <v>0</v>
      </c>
      <c r="AY263" s="14">
        <v>0</v>
      </c>
      <c r="AZ263" s="14"/>
      <c r="BA263" s="14"/>
      <c r="BB263" s="14"/>
      <c r="BC263" s="14"/>
      <c r="BD263" s="14"/>
      <c r="BE263" s="14">
        <f t="shared" si="429"/>
        <v>0</v>
      </c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>
        <v>0</v>
      </c>
      <c r="BS263" s="14">
        <v>0</v>
      </c>
      <c r="BT263" s="14" t="e">
        <f>IF(#REF!=0,"-",#REF!/#REF!*100)</f>
        <v>#REF!</v>
      </c>
    </row>
    <row r="264" spans="1:72" x14ac:dyDescent="0.25">
      <c r="A264" s="4" t="s">
        <v>133</v>
      </c>
      <c r="B264" s="4" t="s">
        <v>58</v>
      </c>
      <c r="C264" s="4" t="s">
        <v>143</v>
      </c>
      <c r="D264" s="102" t="s">
        <v>223</v>
      </c>
      <c r="E264" s="113">
        <v>6132</v>
      </c>
      <c r="F264" s="102"/>
      <c r="G264" s="98" t="s">
        <v>1662</v>
      </c>
      <c r="H264" s="13" t="s">
        <v>72</v>
      </c>
      <c r="I264" s="14">
        <v>0</v>
      </c>
      <c r="J264" s="14"/>
      <c r="K264" s="14"/>
      <c r="L264" s="14"/>
      <c r="M264" s="14"/>
      <c r="N264" s="14"/>
      <c r="O264" s="14">
        <f t="shared" si="427"/>
        <v>0</v>
      </c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>
        <v>0</v>
      </c>
      <c r="AC264" s="14">
        <v>0</v>
      </c>
      <c r="AD264" s="14">
        <v>0</v>
      </c>
      <c r="AE264" s="14"/>
      <c r="AF264" s="14"/>
      <c r="AG264" s="14"/>
      <c r="AH264" s="14"/>
      <c r="AI264" s="14"/>
      <c r="AJ264" s="14">
        <f t="shared" si="428"/>
        <v>0</v>
      </c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>
        <v>0</v>
      </c>
      <c r="AX264" s="14">
        <v>0</v>
      </c>
      <c r="AY264" s="14">
        <v>0</v>
      </c>
      <c r="AZ264" s="14"/>
      <c r="BA264" s="14"/>
      <c r="BB264" s="14"/>
      <c r="BC264" s="14"/>
      <c r="BD264" s="14"/>
      <c r="BE264" s="14">
        <f t="shared" si="429"/>
        <v>0</v>
      </c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>
        <v>0</v>
      </c>
      <c r="BS264" s="14">
        <v>0</v>
      </c>
      <c r="BT264" s="14" t="e">
        <f>IF(#REF!=0,"-",#REF!/#REF!*100)</f>
        <v>#REF!</v>
      </c>
    </row>
    <row r="265" spans="1:72" x14ac:dyDescent="0.25">
      <c r="A265" s="4" t="s">
        <v>133</v>
      </c>
      <c r="B265" s="4" t="s">
        <v>58</v>
      </c>
      <c r="C265" s="4" t="s">
        <v>143</v>
      </c>
      <c r="D265" s="102" t="s">
        <v>223</v>
      </c>
      <c r="E265" s="113">
        <v>6133</v>
      </c>
      <c r="F265" s="102"/>
      <c r="G265" s="98" t="s">
        <v>1662</v>
      </c>
      <c r="H265" s="13" t="s">
        <v>75</v>
      </c>
      <c r="I265" s="14">
        <v>0</v>
      </c>
      <c r="J265" s="14"/>
      <c r="K265" s="14"/>
      <c r="L265" s="14"/>
      <c r="M265" s="14"/>
      <c r="N265" s="14"/>
      <c r="O265" s="14">
        <f t="shared" si="427"/>
        <v>0</v>
      </c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>
        <v>0</v>
      </c>
      <c r="AC265" s="14">
        <v>0</v>
      </c>
      <c r="AD265" s="14">
        <v>0</v>
      </c>
      <c r="AE265" s="14"/>
      <c r="AF265" s="14"/>
      <c r="AG265" s="14"/>
      <c r="AH265" s="14"/>
      <c r="AI265" s="14"/>
      <c r="AJ265" s="14">
        <f t="shared" si="428"/>
        <v>0</v>
      </c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>
        <v>0</v>
      </c>
      <c r="AX265" s="14">
        <v>0</v>
      </c>
      <c r="AY265" s="14">
        <v>0</v>
      </c>
      <c r="AZ265" s="14"/>
      <c r="BA265" s="14"/>
      <c r="BB265" s="14"/>
      <c r="BC265" s="14"/>
      <c r="BD265" s="14"/>
      <c r="BE265" s="14">
        <f t="shared" si="429"/>
        <v>0</v>
      </c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>
        <v>0</v>
      </c>
      <c r="BS265" s="14">
        <v>0</v>
      </c>
      <c r="BT265" s="14" t="e">
        <f>IF(#REF!=0,"-",#REF!/#REF!*100)</f>
        <v>#REF!</v>
      </c>
    </row>
    <row r="266" spans="1:72" x14ac:dyDescent="0.25">
      <c r="A266" s="4" t="s">
        <v>133</v>
      </c>
      <c r="B266" s="4" t="s">
        <v>58</v>
      </c>
      <c r="C266" s="4" t="s">
        <v>143</v>
      </c>
      <c r="D266" s="102" t="s">
        <v>223</v>
      </c>
      <c r="E266" s="113">
        <v>6134</v>
      </c>
      <c r="F266" s="102"/>
      <c r="G266" s="98" t="s">
        <v>1662</v>
      </c>
      <c r="H266" s="13" t="s">
        <v>78</v>
      </c>
      <c r="I266" s="14">
        <v>10000</v>
      </c>
      <c r="J266" s="14"/>
      <c r="K266" s="14"/>
      <c r="L266" s="14"/>
      <c r="M266" s="14"/>
      <c r="N266" s="14"/>
      <c r="O266" s="14">
        <f t="shared" si="427"/>
        <v>10000</v>
      </c>
      <c r="P266" s="14">
        <v>500</v>
      </c>
      <c r="Q266" s="14">
        <v>700</v>
      </c>
      <c r="R266" s="14">
        <v>1000</v>
      </c>
      <c r="S266" s="14"/>
      <c r="T266" s="14"/>
      <c r="U266" s="14"/>
      <c r="V266" s="14"/>
      <c r="W266" s="14"/>
      <c r="X266" s="14"/>
      <c r="Y266" s="14"/>
      <c r="Z266" s="14"/>
      <c r="AA266" s="14"/>
      <c r="AB266" s="14">
        <v>2200</v>
      </c>
      <c r="AC266" s="14">
        <v>7800</v>
      </c>
      <c r="AD266" s="14">
        <v>0</v>
      </c>
      <c r="AE266" s="14"/>
      <c r="AF266" s="14"/>
      <c r="AG266" s="14"/>
      <c r="AH266" s="14"/>
      <c r="AI266" s="14"/>
      <c r="AJ266" s="14">
        <f t="shared" si="428"/>
        <v>0</v>
      </c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>
        <v>0</v>
      </c>
      <c r="AX266" s="14">
        <v>0</v>
      </c>
      <c r="AY266" s="14">
        <v>0</v>
      </c>
      <c r="AZ266" s="14"/>
      <c r="BA266" s="14"/>
      <c r="BB266" s="14"/>
      <c r="BC266" s="14"/>
      <c r="BD266" s="14"/>
      <c r="BE266" s="14">
        <f t="shared" si="429"/>
        <v>0</v>
      </c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>
        <v>0</v>
      </c>
      <c r="BS266" s="14">
        <v>0</v>
      </c>
      <c r="BT266" s="14" t="e">
        <f>IF(#REF!=0,"-",#REF!/#REF!*100)</f>
        <v>#REF!</v>
      </c>
    </row>
    <row r="267" spans="1:72" x14ac:dyDescent="0.25">
      <c r="A267" s="4" t="s">
        <v>133</v>
      </c>
      <c r="B267" s="4" t="s">
        <v>58</v>
      </c>
      <c r="C267" s="4" t="s">
        <v>143</v>
      </c>
      <c r="D267" s="102" t="s">
        <v>223</v>
      </c>
      <c r="E267" s="113">
        <v>6135</v>
      </c>
      <c r="F267" s="102"/>
      <c r="G267" s="98" t="s">
        <v>1662</v>
      </c>
      <c r="H267" s="13" t="s">
        <v>81</v>
      </c>
      <c r="I267" s="14">
        <v>1500</v>
      </c>
      <c r="J267" s="14"/>
      <c r="K267" s="14"/>
      <c r="L267" s="14"/>
      <c r="M267" s="14"/>
      <c r="N267" s="14"/>
      <c r="O267" s="14">
        <f t="shared" si="427"/>
        <v>1500</v>
      </c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>
        <v>0</v>
      </c>
      <c r="AC267" s="14">
        <v>1500</v>
      </c>
      <c r="AD267" s="14">
        <v>0</v>
      </c>
      <c r="AE267" s="14"/>
      <c r="AF267" s="14"/>
      <c r="AG267" s="14"/>
      <c r="AH267" s="14"/>
      <c r="AI267" s="14"/>
      <c r="AJ267" s="14">
        <f t="shared" si="428"/>
        <v>0</v>
      </c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>
        <v>0</v>
      </c>
      <c r="AX267" s="14">
        <v>0</v>
      </c>
      <c r="AY267" s="14">
        <v>0</v>
      </c>
      <c r="AZ267" s="14"/>
      <c r="BA267" s="14"/>
      <c r="BB267" s="14"/>
      <c r="BC267" s="14"/>
      <c r="BD267" s="14"/>
      <c r="BE267" s="14">
        <f t="shared" si="429"/>
        <v>0</v>
      </c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>
        <v>0</v>
      </c>
      <c r="BS267" s="14">
        <v>0</v>
      </c>
      <c r="BT267" s="14" t="e">
        <f>IF(#REF!=0,"-",#REF!/#REF!*100)</f>
        <v>#REF!</v>
      </c>
    </row>
    <row r="268" spans="1:72" x14ac:dyDescent="0.25">
      <c r="A268" s="4" t="s">
        <v>133</v>
      </c>
      <c r="B268" s="4" t="s">
        <v>58</v>
      </c>
      <c r="C268" s="4" t="s">
        <v>143</v>
      </c>
      <c r="D268" s="102" t="s">
        <v>223</v>
      </c>
      <c r="E268" s="113">
        <v>6137</v>
      </c>
      <c r="F268" s="102"/>
      <c r="G268" s="98" t="s">
        <v>1662</v>
      </c>
      <c r="H268" s="13" t="s">
        <v>87</v>
      </c>
      <c r="I268" s="14">
        <v>10000</v>
      </c>
      <c r="J268" s="14"/>
      <c r="K268" s="14"/>
      <c r="L268" s="14"/>
      <c r="M268" s="14"/>
      <c r="N268" s="14"/>
      <c r="O268" s="14">
        <f t="shared" si="427"/>
        <v>10000</v>
      </c>
      <c r="P268" s="14">
        <f>500+750</f>
        <v>1250</v>
      </c>
      <c r="Q268" s="14">
        <v>670</v>
      </c>
      <c r="R268" s="14">
        <v>740</v>
      </c>
      <c r="S268" s="14"/>
      <c r="T268" s="14"/>
      <c r="U268" s="14"/>
      <c r="V268" s="14"/>
      <c r="W268" s="14"/>
      <c r="X268" s="14"/>
      <c r="Y268" s="14"/>
      <c r="Z268" s="14"/>
      <c r="AA268" s="14"/>
      <c r="AB268" s="14">
        <v>2660</v>
      </c>
      <c r="AC268" s="14">
        <v>7340</v>
      </c>
      <c r="AD268" s="14">
        <v>0</v>
      </c>
      <c r="AE268" s="14"/>
      <c r="AF268" s="14"/>
      <c r="AG268" s="14"/>
      <c r="AH268" s="14"/>
      <c r="AI268" s="14"/>
      <c r="AJ268" s="14">
        <f t="shared" si="428"/>
        <v>0</v>
      </c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>
        <v>0</v>
      </c>
      <c r="AX268" s="14">
        <v>0</v>
      </c>
      <c r="AY268" s="14">
        <v>0</v>
      </c>
      <c r="AZ268" s="14"/>
      <c r="BA268" s="14"/>
      <c r="BB268" s="14"/>
      <c r="BC268" s="14"/>
      <c r="BD268" s="14"/>
      <c r="BE268" s="14">
        <f t="shared" si="429"/>
        <v>0</v>
      </c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>
        <v>0</v>
      </c>
      <c r="BS268" s="14">
        <v>0</v>
      </c>
      <c r="BT268" s="14" t="e">
        <f>IF(#REF!=0,"-",#REF!/#REF!*100)</f>
        <v>#REF!</v>
      </c>
    </row>
    <row r="269" spans="1:72" ht="22.5" x14ac:dyDescent="0.25">
      <c r="A269" s="4" t="s">
        <v>133</v>
      </c>
      <c r="B269" s="4" t="s">
        <v>58</v>
      </c>
      <c r="C269" s="4" t="s">
        <v>143</v>
      </c>
      <c r="D269" s="102" t="s">
        <v>223</v>
      </c>
      <c r="E269" s="113">
        <v>6138</v>
      </c>
      <c r="F269" s="102"/>
      <c r="G269" s="98" t="s">
        <v>1662</v>
      </c>
      <c r="H269" s="13" t="s">
        <v>90</v>
      </c>
      <c r="I269" s="14">
        <v>1500</v>
      </c>
      <c r="J269" s="14"/>
      <c r="K269" s="14"/>
      <c r="L269" s="14"/>
      <c r="M269" s="14"/>
      <c r="N269" s="14"/>
      <c r="O269" s="14">
        <f t="shared" si="427"/>
        <v>1500</v>
      </c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>
        <v>0</v>
      </c>
      <c r="AC269" s="14">
        <v>1500</v>
      </c>
      <c r="AD269" s="14">
        <v>0</v>
      </c>
      <c r="AE269" s="14"/>
      <c r="AF269" s="14"/>
      <c r="AG269" s="14"/>
      <c r="AH269" s="14"/>
      <c r="AI269" s="14"/>
      <c r="AJ269" s="14">
        <f t="shared" si="428"/>
        <v>0</v>
      </c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>
        <v>0</v>
      </c>
      <c r="AX269" s="14">
        <v>0</v>
      </c>
      <c r="AY269" s="14">
        <v>0</v>
      </c>
      <c r="AZ269" s="14"/>
      <c r="BA269" s="14"/>
      <c r="BB269" s="14"/>
      <c r="BC269" s="14"/>
      <c r="BD269" s="14"/>
      <c r="BE269" s="14">
        <f t="shared" si="429"/>
        <v>0</v>
      </c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>
        <v>0</v>
      </c>
      <c r="BS269" s="14">
        <v>0</v>
      </c>
      <c r="BT269" s="14" t="e">
        <f>IF(#REF!=0,"-",#REF!/#REF!*100)</f>
        <v>#REF!</v>
      </c>
    </row>
    <row r="270" spans="1:72" x14ac:dyDescent="0.25">
      <c r="A270" s="1" t="s">
        <v>133</v>
      </c>
      <c r="B270" s="1" t="s">
        <v>58</v>
      </c>
      <c r="C270" s="1" t="s">
        <v>143</v>
      </c>
      <c r="D270" s="105" t="s">
        <v>223</v>
      </c>
      <c r="E270" s="105" t="s">
        <v>34</v>
      </c>
      <c r="F270" s="102" t="s">
        <v>0</v>
      </c>
      <c r="G270" s="13" t="s">
        <v>0</v>
      </c>
      <c r="H270" s="2" t="s">
        <v>35</v>
      </c>
      <c r="I270" s="12">
        <f t="shared" ref="I270:AA270" si="484">SUM(I271:I273)</f>
        <v>13000</v>
      </c>
      <c r="J270" s="12">
        <f t="shared" si="484"/>
        <v>0</v>
      </c>
      <c r="K270" s="12">
        <f t="shared" si="484"/>
        <v>0</v>
      </c>
      <c r="L270" s="12">
        <f t="shared" si="484"/>
        <v>0</v>
      </c>
      <c r="M270" s="12">
        <f t="shared" si="484"/>
        <v>0</v>
      </c>
      <c r="N270" s="12">
        <f t="shared" si="484"/>
        <v>0</v>
      </c>
      <c r="O270" s="12">
        <f t="shared" si="484"/>
        <v>13000</v>
      </c>
      <c r="P270" s="12">
        <f t="shared" si="484"/>
        <v>1850</v>
      </c>
      <c r="Q270" s="12">
        <f t="shared" si="484"/>
        <v>0</v>
      </c>
      <c r="R270" s="12">
        <f t="shared" si="484"/>
        <v>500</v>
      </c>
      <c r="S270" s="12">
        <f t="shared" si="484"/>
        <v>0</v>
      </c>
      <c r="T270" s="12">
        <f t="shared" si="484"/>
        <v>0</v>
      </c>
      <c r="U270" s="12">
        <f t="shared" si="484"/>
        <v>0</v>
      </c>
      <c r="V270" s="12">
        <f t="shared" si="484"/>
        <v>0</v>
      </c>
      <c r="W270" s="12">
        <f t="shared" si="484"/>
        <v>0</v>
      </c>
      <c r="X270" s="12">
        <f t="shared" si="484"/>
        <v>0</v>
      </c>
      <c r="Y270" s="12">
        <f t="shared" si="484"/>
        <v>0</v>
      </c>
      <c r="Z270" s="12">
        <f t="shared" si="484"/>
        <v>0</v>
      </c>
      <c r="AA270" s="12">
        <f t="shared" si="484"/>
        <v>0</v>
      </c>
      <c r="AB270" s="12">
        <v>2350</v>
      </c>
      <c r="AC270" s="12">
        <v>10650</v>
      </c>
      <c r="AD270" s="12">
        <f t="shared" ref="AD270:AV270" si="485">SUM(AD271:AD273)</f>
        <v>0</v>
      </c>
      <c r="AE270" s="12">
        <f t="shared" si="485"/>
        <v>0</v>
      </c>
      <c r="AF270" s="12">
        <f t="shared" si="485"/>
        <v>0</v>
      </c>
      <c r="AG270" s="12">
        <f t="shared" si="485"/>
        <v>0</v>
      </c>
      <c r="AH270" s="12">
        <f t="shared" si="485"/>
        <v>0</v>
      </c>
      <c r="AI270" s="12">
        <f t="shared" si="485"/>
        <v>0</v>
      </c>
      <c r="AJ270" s="12">
        <f t="shared" si="485"/>
        <v>0</v>
      </c>
      <c r="AK270" s="12">
        <f t="shared" si="485"/>
        <v>0</v>
      </c>
      <c r="AL270" s="12">
        <f t="shared" si="485"/>
        <v>0</v>
      </c>
      <c r="AM270" s="12">
        <f t="shared" si="485"/>
        <v>0</v>
      </c>
      <c r="AN270" s="12">
        <f t="shared" si="485"/>
        <v>0</v>
      </c>
      <c r="AO270" s="12">
        <f t="shared" si="485"/>
        <v>0</v>
      </c>
      <c r="AP270" s="12">
        <f t="shared" si="485"/>
        <v>0</v>
      </c>
      <c r="AQ270" s="12">
        <f t="shared" si="485"/>
        <v>0</v>
      </c>
      <c r="AR270" s="12">
        <f t="shared" si="485"/>
        <v>0</v>
      </c>
      <c r="AS270" s="12">
        <f t="shared" si="485"/>
        <v>0</v>
      </c>
      <c r="AT270" s="12">
        <f t="shared" si="485"/>
        <v>0</v>
      </c>
      <c r="AU270" s="12">
        <f t="shared" si="485"/>
        <v>0</v>
      </c>
      <c r="AV270" s="12">
        <f t="shared" si="485"/>
        <v>0</v>
      </c>
      <c r="AW270" s="12">
        <v>0</v>
      </c>
      <c r="AX270" s="12">
        <v>0</v>
      </c>
      <c r="AY270" s="12">
        <f t="shared" ref="AY270:BQ270" si="486">SUM(AY271:AY273)</f>
        <v>0</v>
      </c>
      <c r="AZ270" s="12">
        <f t="shared" si="486"/>
        <v>0</v>
      </c>
      <c r="BA270" s="12">
        <f t="shared" si="486"/>
        <v>0</v>
      </c>
      <c r="BB270" s="12">
        <f t="shared" si="486"/>
        <v>0</v>
      </c>
      <c r="BC270" s="12">
        <f t="shared" si="486"/>
        <v>0</v>
      </c>
      <c r="BD270" s="12">
        <f t="shared" si="486"/>
        <v>0</v>
      </c>
      <c r="BE270" s="12">
        <f t="shared" si="486"/>
        <v>0</v>
      </c>
      <c r="BF270" s="12">
        <f t="shared" si="486"/>
        <v>0</v>
      </c>
      <c r="BG270" s="12">
        <f t="shared" si="486"/>
        <v>0</v>
      </c>
      <c r="BH270" s="12">
        <f t="shared" si="486"/>
        <v>0</v>
      </c>
      <c r="BI270" s="12">
        <f t="shared" si="486"/>
        <v>0</v>
      </c>
      <c r="BJ270" s="12">
        <f t="shared" si="486"/>
        <v>0</v>
      </c>
      <c r="BK270" s="12">
        <f t="shared" si="486"/>
        <v>0</v>
      </c>
      <c r="BL270" s="12">
        <f t="shared" si="486"/>
        <v>0</v>
      </c>
      <c r="BM270" s="12">
        <f t="shared" si="486"/>
        <v>0</v>
      </c>
      <c r="BN270" s="12">
        <f t="shared" si="486"/>
        <v>0</v>
      </c>
      <c r="BO270" s="12">
        <f t="shared" si="486"/>
        <v>0</v>
      </c>
      <c r="BP270" s="12">
        <f t="shared" si="486"/>
        <v>0</v>
      </c>
      <c r="BQ270" s="12">
        <f t="shared" si="486"/>
        <v>0</v>
      </c>
      <c r="BR270" s="12">
        <v>0</v>
      </c>
      <c r="BS270" s="12">
        <v>0</v>
      </c>
      <c r="BT270" s="12" t="e">
        <f>IF(#REF!=0,"-",#REF!/#REF!*100)</f>
        <v>#REF!</v>
      </c>
    </row>
    <row r="271" spans="1:72" x14ac:dyDescent="0.25">
      <c r="A271" s="4" t="s">
        <v>133</v>
      </c>
      <c r="B271" s="4" t="s">
        <v>58</v>
      </c>
      <c r="C271" s="4" t="s">
        <v>143</v>
      </c>
      <c r="D271" s="102" t="s">
        <v>223</v>
      </c>
      <c r="E271" s="113">
        <v>6139</v>
      </c>
      <c r="F271" s="102"/>
      <c r="G271" s="98" t="s">
        <v>1662</v>
      </c>
      <c r="H271" s="13" t="s">
        <v>35</v>
      </c>
      <c r="I271" s="14">
        <v>13000</v>
      </c>
      <c r="J271" s="14"/>
      <c r="K271" s="14"/>
      <c r="L271" s="14"/>
      <c r="M271" s="14"/>
      <c r="N271" s="14"/>
      <c r="O271" s="14">
        <f t="shared" si="427"/>
        <v>13000</v>
      </c>
      <c r="P271" s="14">
        <v>1850</v>
      </c>
      <c r="Q271" s="14"/>
      <c r="R271" s="14">
        <v>500</v>
      </c>
      <c r="S271" s="14"/>
      <c r="T271" s="14"/>
      <c r="U271" s="14"/>
      <c r="V271" s="14"/>
      <c r="W271" s="14"/>
      <c r="X271" s="14"/>
      <c r="Y271" s="14"/>
      <c r="Z271" s="14"/>
      <c r="AA271" s="14"/>
      <c r="AB271" s="14">
        <v>2350</v>
      </c>
      <c r="AC271" s="14">
        <v>10650</v>
      </c>
      <c r="AD271" s="14">
        <v>0</v>
      </c>
      <c r="AE271" s="14"/>
      <c r="AF271" s="14"/>
      <c r="AG271" s="14"/>
      <c r="AH271" s="14"/>
      <c r="AI271" s="14"/>
      <c r="AJ271" s="14">
        <f t="shared" si="428"/>
        <v>0</v>
      </c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>
        <v>0</v>
      </c>
      <c r="AX271" s="14">
        <v>0</v>
      </c>
      <c r="AY271" s="14">
        <v>0</v>
      </c>
      <c r="AZ271" s="14"/>
      <c r="BA271" s="14"/>
      <c r="BB271" s="14"/>
      <c r="BC271" s="14"/>
      <c r="BD271" s="14"/>
      <c r="BE271" s="14">
        <f t="shared" si="429"/>
        <v>0</v>
      </c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>
        <v>0</v>
      </c>
      <c r="BS271" s="14">
        <v>0</v>
      </c>
      <c r="BT271" s="14" t="e">
        <f>IF(#REF!=0,"-",#REF!/#REF!*100)</f>
        <v>#REF!</v>
      </c>
    </row>
    <row r="272" spans="1:72" ht="22.5" x14ac:dyDescent="0.25">
      <c r="A272" s="4" t="s">
        <v>133</v>
      </c>
      <c r="B272" s="4" t="s">
        <v>58</v>
      </c>
      <c r="C272" s="4" t="s">
        <v>143</v>
      </c>
      <c r="D272" s="102" t="s">
        <v>223</v>
      </c>
      <c r="E272" s="113">
        <v>6139</v>
      </c>
      <c r="F272" s="102" t="s">
        <v>230</v>
      </c>
      <c r="G272" s="98" t="s">
        <v>1662</v>
      </c>
      <c r="H272" s="13" t="s">
        <v>37</v>
      </c>
      <c r="I272" s="14">
        <v>0</v>
      </c>
      <c r="J272" s="14"/>
      <c r="K272" s="14"/>
      <c r="L272" s="14"/>
      <c r="M272" s="14"/>
      <c r="N272" s="14"/>
      <c r="O272" s="14">
        <f t="shared" si="427"/>
        <v>0</v>
      </c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>
        <v>0</v>
      </c>
      <c r="AC272" s="14">
        <v>0</v>
      </c>
      <c r="AD272" s="14">
        <v>0</v>
      </c>
      <c r="AE272" s="14"/>
      <c r="AF272" s="14"/>
      <c r="AG272" s="14"/>
      <c r="AH272" s="14"/>
      <c r="AI272" s="14"/>
      <c r="AJ272" s="14">
        <f t="shared" si="428"/>
        <v>0</v>
      </c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>
        <v>0</v>
      </c>
      <c r="AX272" s="14">
        <v>0</v>
      </c>
      <c r="AY272" s="14">
        <v>0</v>
      </c>
      <c r="AZ272" s="14"/>
      <c r="BA272" s="14"/>
      <c r="BB272" s="14"/>
      <c r="BC272" s="14"/>
      <c r="BD272" s="14"/>
      <c r="BE272" s="14">
        <f t="shared" si="429"/>
        <v>0</v>
      </c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>
        <v>0</v>
      </c>
      <c r="BS272" s="14">
        <v>0</v>
      </c>
      <c r="BT272" s="14" t="e">
        <f>IF(#REF!=0,"-",#REF!/#REF!*100)</f>
        <v>#REF!</v>
      </c>
    </row>
    <row r="273" spans="1:72" ht="33.75" x14ac:dyDescent="0.25">
      <c r="A273" s="4" t="s">
        <v>133</v>
      </c>
      <c r="B273" s="4" t="s">
        <v>58</v>
      </c>
      <c r="C273" s="4" t="s">
        <v>143</v>
      </c>
      <c r="D273" s="102" t="s">
        <v>223</v>
      </c>
      <c r="E273" s="113">
        <v>6139</v>
      </c>
      <c r="F273" s="102" t="s">
        <v>231</v>
      </c>
      <c r="G273" s="98" t="s">
        <v>1662</v>
      </c>
      <c r="H273" s="13" t="s">
        <v>38</v>
      </c>
      <c r="I273" s="14">
        <v>0</v>
      </c>
      <c r="J273" s="14"/>
      <c r="K273" s="14"/>
      <c r="L273" s="14"/>
      <c r="M273" s="14"/>
      <c r="N273" s="14"/>
      <c r="O273" s="14">
        <f t="shared" si="427"/>
        <v>0</v>
      </c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>
        <v>0</v>
      </c>
      <c r="AC273" s="14">
        <v>0</v>
      </c>
      <c r="AD273" s="14">
        <v>0</v>
      </c>
      <c r="AE273" s="14"/>
      <c r="AF273" s="14"/>
      <c r="AG273" s="14"/>
      <c r="AH273" s="14"/>
      <c r="AI273" s="14"/>
      <c r="AJ273" s="14">
        <f t="shared" si="428"/>
        <v>0</v>
      </c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>
        <v>0</v>
      </c>
      <c r="AX273" s="14">
        <v>0</v>
      </c>
      <c r="AY273" s="14">
        <v>0</v>
      </c>
      <c r="AZ273" s="14"/>
      <c r="BA273" s="14"/>
      <c r="BB273" s="14"/>
      <c r="BC273" s="14"/>
      <c r="BD273" s="14"/>
      <c r="BE273" s="14">
        <f t="shared" si="429"/>
        <v>0</v>
      </c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>
        <v>0</v>
      </c>
      <c r="BS273" s="14">
        <v>0</v>
      </c>
      <c r="BT273" s="14" t="e">
        <f>IF(#REF!=0,"-",#REF!/#REF!*100)</f>
        <v>#REF!</v>
      </c>
    </row>
    <row r="274" spans="1:72" ht="33.75" x14ac:dyDescent="0.25">
      <c r="A274" s="1" t="s">
        <v>0</v>
      </c>
      <c r="B274" s="1" t="s">
        <v>0</v>
      </c>
      <c r="C274" s="1" t="s">
        <v>0</v>
      </c>
      <c r="D274" s="101" t="s">
        <v>0</v>
      </c>
      <c r="E274" s="101" t="s">
        <v>0</v>
      </c>
      <c r="F274" s="101" t="s">
        <v>0</v>
      </c>
      <c r="G274" s="2" t="s">
        <v>0</v>
      </c>
      <c r="H274" s="10" t="s">
        <v>39</v>
      </c>
      <c r="I274" s="11">
        <f t="shared" ref="I274:X275" si="487">SUM(I275)</f>
        <v>0</v>
      </c>
      <c r="J274" s="11">
        <f t="shared" si="487"/>
        <v>0</v>
      </c>
      <c r="K274" s="11">
        <f t="shared" si="487"/>
        <v>0</v>
      </c>
      <c r="L274" s="11">
        <f t="shared" si="487"/>
        <v>0</v>
      </c>
      <c r="M274" s="11">
        <f t="shared" si="487"/>
        <v>0</v>
      </c>
      <c r="N274" s="11">
        <f t="shared" si="487"/>
        <v>0</v>
      </c>
      <c r="O274" s="11">
        <f t="shared" si="487"/>
        <v>0</v>
      </c>
      <c r="P274" s="11">
        <f t="shared" si="487"/>
        <v>0</v>
      </c>
      <c r="Q274" s="11">
        <f t="shared" si="487"/>
        <v>0</v>
      </c>
      <c r="R274" s="11">
        <f t="shared" si="487"/>
        <v>0</v>
      </c>
      <c r="S274" s="11">
        <f t="shared" si="487"/>
        <v>0</v>
      </c>
      <c r="T274" s="11">
        <f t="shared" si="487"/>
        <v>0</v>
      </c>
      <c r="U274" s="11">
        <f t="shared" si="487"/>
        <v>0</v>
      </c>
      <c r="V274" s="11">
        <f t="shared" si="487"/>
        <v>0</v>
      </c>
      <c r="W274" s="11">
        <f t="shared" si="487"/>
        <v>0</v>
      </c>
      <c r="X274" s="11">
        <f t="shared" si="487"/>
        <v>0</v>
      </c>
      <c r="Y274" s="11">
        <f t="shared" ref="J274:AA275" si="488">SUM(Y275)</f>
        <v>0</v>
      </c>
      <c r="Z274" s="11">
        <f t="shared" si="488"/>
        <v>0</v>
      </c>
      <c r="AA274" s="11">
        <f t="shared" si="488"/>
        <v>0</v>
      </c>
      <c r="AB274" s="11">
        <v>0</v>
      </c>
      <c r="AC274" s="11">
        <v>0</v>
      </c>
      <c r="AD274" s="11">
        <f t="shared" ref="AD274:AS275" si="489">SUM(AD275)</f>
        <v>0</v>
      </c>
      <c r="AE274" s="11">
        <f t="shared" si="489"/>
        <v>0</v>
      </c>
      <c r="AF274" s="11">
        <f t="shared" si="489"/>
        <v>0</v>
      </c>
      <c r="AG274" s="11">
        <f t="shared" si="489"/>
        <v>0</v>
      </c>
      <c r="AH274" s="11">
        <f t="shared" si="489"/>
        <v>0</v>
      </c>
      <c r="AI274" s="11">
        <f t="shared" si="489"/>
        <v>0</v>
      </c>
      <c r="AJ274" s="11">
        <f t="shared" si="489"/>
        <v>0</v>
      </c>
      <c r="AK274" s="11">
        <f t="shared" si="489"/>
        <v>0</v>
      </c>
      <c r="AL274" s="11">
        <f t="shared" si="489"/>
        <v>0</v>
      </c>
      <c r="AM274" s="11">
        <f t="shared" si="489"/>
        <v>0</v>
      </c>
      <c r="AN274" s="11">
        <f t="shared" si="489"/>
        <v>0</v>
      </c>
      <c r="AO274" s="11">
        <f t="shared" si="489"/>
        <v>0</v>
      </c>
      <c r="AP274" s="11">
        <f t="shared" si="489"/>
        <v>0</v>
      </c>
      <c r="AQ274" s="11">
        <f t="shared" si="489"/>
        <v>0</v>
      </c>
      <c r="AR274" s="11">
        <f t="shared" si="489"/>
        <v>0</v>
      </c>
      <c r="AS274" s="11">
        <f t="shared" si="489"/>
        <v>0</v>
      </c>
      <c r="AT274" s="11">
        <f t="shared" ref="AE274:AV275" si="490">SUM(AT275)</f>
        <v>0</v>
      </c>
      <c r="AU274" s="11">
        <f t="shared" si="490"/>
        <v>0</v>
      </c>
      <c r="AV274" s="11">
        <f t="shared" si="490"/>
        <v>0</v>
      </c>
      <c r="AW274" s="11">
        <v>0</v>
      </c>
      <c r="AX274" s="11">
        <v>0</v>
      </c>
      <c r="AY274" s="11">
        <f t="shared" ref="AY274:BN275" si="491">SUM(AY275)</f>
        <v>0</v>
      </c>
      <c r="AZ274" s="11">
        <f t="shared" si="491"/>
        <v>0</v>
      </c>
      <c r="BA274" s="11">
        <f t="shared" si="491"/>
        <v>0</v>
      </c>
      <c r="BB274" s="11">
        <f t="shared" si="491"/>
        <v>0</v>
      </c>
      <c r="BC274" s="11">
        <f t="shared" si="491"/>
        <v>0</v>
      </c>
      <c r="BD274" s="11">
        <f t="shared" si="491"/>
        <v>0</v>
      </c>
      <c r="BE274" s="11">
        <f t="shared" si="491"/>
        <v>0</v>
      </c>
      <c r="BF274" s="11">
        <f t="shared" si="491"/>
        <v>0</v>
      </c>
      <c r="BG274" s="11">
        <f t="shared" si="491"/>
        <v>0</v>
      </c>
      <c r="BH274" s="11">
        <f t="shared" si="491"/>
        <v>0</v>
      </c>
      <c r="BI274" s="11">
        <f t="shared" si="491"/>
        <v>0</v>
      </c>
      <c r="BJ274" s="11">
        <f t="shared" si="491"/>
        <v>0</v>
      </c>
      <c r="BK274" s="11">
        <f t="shared" si="491"/>
        <v>0</v>
      </c>
      <c r="BL274" s="11">
        <f t="shared" si="491"/>
        <v>0</v>
      </c>
      <c r="BM274" s="11">
        <f t="shared" si="491"/>
        <v>0</v>
      </c>
      <c r="BN274" s="11">
        <f t="shared" si="491"/>
        <v>0</v>
      </c>
      <c r="BO274" s="11">
        <f t="shared" ref="AZ274:BQ275" si="492">SUM(BO275)</f>
        <v>0</v>
      </c>
      <c r="BP274" s="11">
        <f t="shared" si="492"/>
        <v>0</v>
      </c>
      <c r="BQ274" s="11">
        <f t="shared" si="492"/>
        <v>0</v>
      </c>
      <c r="BR274" s="11">
        <v>0</v>
      </c>
      <c r="BS274" s="11">
        <v>0</v>
      </c>
      <c r="BT274" s="11" t="e">
        <f>IF(#REF!=0,"-",#REF!/#REF!*100)</f>
        <v>#REF!</v>
      </c>
    </row>
    <row r="275" spans="1:72" ht="22.5" x14ac:dyDescent="0.25">
      <c r="A275" s="4" t="s">
        <v>133</v>
      </c>
      <c r="B275" s="4" t="s">
        <v>58</v>
      </c>
      <c r="C275" s="4" t="s">
        <v>143</v>
      </c>
      <c r="D275" s="102" t="s">
        <v>223</v>
      </c>
      <c r="E275" s="101" t="s">
        <v>40</v>
      </c>
      <c r="F275" s="101" t="s">
        <v>0</v>
      </c>
      <c r="G275" s="2" t="s">
        <v>0</v>
      </c>
      <c r="H275" s="2" t="s">
        <v>41</v>
      </c>
      <c r="I275" s="12">
        <f t="shared" si="487"/>
        <v>0</v>
      </c>
      <c r="J275" s="12">
        <f t="shared" si="488"/>
        <v>0</v>
      </c>
      <c r="K275" s="12">
        <f t="shared" si="488"/>
        <v>0</v>
      </c>
      <c r="L275" s="12">
        <f t="shared" si="488"/>
        <v>0</v>
      </c>
      <c r="M275" s="12">
        <f t="shared" si="488"/>
        <v>0</v>
      </c>
      <c r="N275" s="12">
        <f t="shared" si="488"/>
        <v>0</v>
      </c>
      <c r="O275" s="12">
        <f t="shared" si="488"/>
        <v>0</v>
      </c>
      <c r="P275" s="12">
        <f t="shared" si="488"/>
        <v>0</v>
      </c>
      <c r="Q275" s="12">
        <f t="shared" si="488"/>
        <v>0</v>
      </c>
      <c r="R275" s="12">
        <f t="shared" si="488"/>
        <v>0</v>
      </c>
      <c r="S275" s="12">
        <f t="shared" si="488"/>
        <v>0</v>
      </c>
      <c r="T275" s="12">
        <f t="shared" si="488"/>
        <v>0</v>
      </c>
      <c r="U275" s="12">
        <f t="shared" si="488"/>
        <v>0</v>
      </c>
      <c r="V275" s="12">
        <f t="shared" si="488"/>
        <v>0</v>
      </c>
      <c r="W275" s="12">
        <f t="shared" si="488"/>
        <v>0</v>
      </c>
      <c r="X275" s="12">
        <f t="shared" si="488"/>
        <v>0</v>
      </c>
      <c r="Y275" s="12">
        <f t="shared" si="488"/>
        <v>0</v>
      </c>
      <c r="Z275" s="12">
        <f t="shared" si="488"/>
        <v>0</v>
      </c>
      <c r="AA275" s="12">
        <f t="shared" si="488"/>
        <v>0</v>
      </c>
      <c r="AB275" s="12">
        <v>0</v>
      </c>
      <c r="AC275" s="12">
        <v>0</v>
      </c>
      <c r="AD275" s="12">
        <f t="shared" si="489"/>
        <v>0</v>
      </c>
      <c r="AE275" s="12">
        <f t="shared" si="490"/>
        <v>0</v>
      </c>
      <c r="AF275" s="12">
        <f t="shared" si="490"/>
        <v>0</v>
      </c>
      <c r="AG275" s="12">
        <f t="shared" si="490"/>
        <v>0</v>
      </c>
      <c r="AH275" s="12">
        <f t="shared" si="490"/>
        <v>0</v>
      </c>
      <c r="AI275" s="12">
        <f t="shared" si="490"/>
        <v>0</v>
      </c>
      <c r="AJ275" s="12">
        <f t="shared" si="490"/>
        <v>0</v>
      </c>
      <c r="AK275" s="12">
        <f t="shared" si="490"/>
        <v>0</v>
      </c>
      <c r="AL275" s="12">
        <f t="shared" si="490"/>
        <v>0</v>
      </c>
      <c r="AM275" s="12">
        <f t="shared" si="490"/>
        <v>0</v>
      </c>
      <c r="AN275" s="12">
        <f t="shared" si="490"/>
        <v>0</v>
      </c>
      <c r="AO275" s="12">
        <f t="shared" si="490"/>
        <v>0</v>
      </c>
      <c r="AP275" s="12">
        <f t="shared" si="490"/>
        <v>0</v>
      </c>
      <c r="AQ275" s="12">
        <f t="shared" si="490"/>
        <v>0</v>
      </c>
      <c r="AR275" s="12">
        <f t="shared" si="490"/>
        <v>0</v>
      </c>
      <c r="AS275" s="12">
        <f t="shared" si="490"/>
        <v>0</v>
      </c>
      <c r="AT275" s="12">
        <f t="shared" si="490"/>
        <v>0</v>
      </c>
      <c r="AU275" s="12">
        <f t="shared" si="490"/>
        <v>0</v>
      </c>
      <c r="AV275" s="12">
        <f t="shared" si="490"/>
        <v>0</v>
      </c>
      <c r="AW275" s="12">
        <v>0</v>
      </c>
      <c r="AX275" s="12">
        <v>0</v>
      </c>
      <c r="AY275" s="12">
        <f t="shared" si="491"/>
        <v>0</v>
      </c>
      <c r="AZ275" s="12">
        <f t="shared" si="492"/>
        <v>0</v>
      </c>
      <c r="BA275" s="12">
        <f t="shared" si="492"/>
        <v>0</v>
      </c>
      <c r="BB275" s="12">
        <f t="shared" si="492"/>
        <v>0</v>
      </c>
      <c r="BC275" s="12">
        <f t="shared" si="492"/>
        <v>0</v>
      </c>
      <c r="BD275" s="12">
        <f t="shared" si="492"/>
        <v>0</v>
      </c>
      <c r="BE275" s="12">
        <f t="shared" si="492"/>
        <v>0</v>
      </c>
      <c r="BF275" s="12">
        <f t="shared" si="492"/>
        <v>0</v>
      </c>
      <c r="BG275" s="12">
        <f t="shared" si="492"/>
        <v>0</v>
      </c>
      <c r="BH275" s="12">
        <f t="shared" si="492"/>
        <v>0</v>
      </c>
      <c r="BI275" s="12">
        <f t="shared" si="492"/>
        <v>0</v>
      </c>
      <c r="BJ275" s="12">
        <f t="shared" si="492"/>
        <v>0</v>
      </c>
      <c r="BK275" s="12">
        <f t="shared" si="492"/>
        <v>0</v>
      </c>
      <c r="BL275" s="12">
        <f t="shared" si="492"/>
        <v>0</v>
      </c>
      <c r="BM275" s="12">
        <f t="shared" si="492"/>
        <v>0</v>
      </c>
      <c r="BN275" s="12">
        <f t="shared" si="492"/>
        <v>0</v>
      </c>
      <c r="BO275" s="12">
        <f t="shared" si="492"/>
        <v>0</v>
      </c>
      <c r="BP275" s="12">
        <f t="shared" si="492"/>
        <v>0</v>
      </c>
      <c r="BQ275" s="12">
        <f t="shared" si="492"/>
        <v>0</v>
      </c>
      <c r="BR275" s="12">
        <v>0</v>
      </c>
      <c r="BS275" s="12">
        <v>0</v>
      </c>
      <c r="BT275" s="12" t="e">
        <f>IF(#REF!=0,"-",#REF!/#REF!*100)</f>
        <v>#REF!</v>
      </c>
    </row>
    <row r="276" spans="1:72" x14ac:dyDescent="0.25">
      <c r="A276" s="4" t="s">
        <v>133</v>
      </c>
      <c r="B276" s="4" t="s">
        <v>58</v>
      </c>
      <c r="C276" s="4" t="s">
        <v>143</v>
      </c>
      <c r="D276" s="102" t="s">
        <v>223</v>
      </c>
      <c r="E276" s="113">
        <v>6148</v>
      </c>
      <c r="F276" s="102"/>
      <c r="G276" s="98" t="s">
        <v>1662</v>
      </c>
      <c r="H276" s="13" t="s">
        <v>45</v>
      </c>
      <c r="I276" s="14">
        <v>0</v>
      </c>
      <c r="J276" s="14"/>
      <c r="K276" s="14"/>
      <c r="L276" s="14"/>
      <c r="M276" s="14"/>
      <c r="N276" s="14"/>
      <c r="O276" s="14">
        <f t="shared" si="427"/>
        <v>0</v>
      </c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>
        <v>0</v>
      </c>
      <c r="AC276" s="14">
        <v>0</v>
      </c>
      <c r="AD276" s="14">
        <v>0</v>
      </c>
      <c r="AE276" s="14"/>
      <c r="AF276" s="14"/>
      <c r="AG276" s="14"/>
      <c r="AH276" s="14"/>
      <c r="AI276" s="14"/>
      <c r="AJ276" s="14">
        <f t="shared" si="428"/>
        <v>0</v>
      </c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>
        <v>0</v>
      </c>
      <c r="AX276" s="14">
        <v>0</v>
      </c>
      <c r="AY276" s="14">
        <v>0</v>
      </c>
      <c r="AZ276" s="14"/>
      <c r="BA276" s="14"/>
      <c r="BB276" s="14"/>
      <c r="BC276" s="14"/>
      <c r="BD276" s="14"/>
      <c r="BE276" s="14">
        <f t="shared" si="429"/>
        <v>0</v>
      </c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>
        <v>0</v>
      </c>
      <c r="BS276" s="14">
        <v>0</v>
      </c>
      <c r="BT276" s="14" t="e">
        <f>IF(#REF!=0,"-",#REF!/#REF!*100)</f>
        <v>#REF!</v>
      </c>
    </row>
    <row r="277" spans="1:72" ht="33.75" x14ac:dyDescent="0.25">
      <c r="A277" s="1" t="s">
        <v>0</v>
      </c>
      <c r="B277" s="1" t="s">
        <v>0</v>
      </c>
      <c r="C277" s="1" t="s">
        <v>0</v>
      </c>
      <c r="D277" s="101" t="s">
        <v>0</v>
      </c>
      <c r="E277" s="101" t="s">
        <v>0</v>
      </c>
      <c r="F277" s="101" t="s">
        <v>0</v>
      </c>
      <c r="G277" s="2" t="s">
        <v>0</v>
      </c>
      <c r="H277" s="10" t="s">
        <v>47</v>
      </c>
      <c r="I277" s="11">
        <f t="shared" ref="I277:AA277" si="493">SUM(I278)</f>
        <v>1000</v>
      </c>
      <c r="J277" s="11">
        <f t="shared" si="493"/>
        <v>0</v>
      </c>
      <c r="K277" s="11">
        <f t="shared" si="493"/>
        <v>0</v>
      </c>
      <c r="L277" s="11">
        <f t="shared" si="493"/>
        <v>0</v>
      </c>
      <c r="M277" s="11">
        <f t="shared" si="493"/>
        <v>0</v>
      </c>
      <c r="N277" s="11">
        <f t="shared" si="493"/>
        <v>0</v>
      </c>
      <c r="O277" s="11">
        <f t="shared" si="493"/>
        <v>1000</v>
      </c>
      <c r="P277" s="11">
        <f t="shared" si="493"/>
        <v>0</v>
      </c>
      <c r="Q277" s="11">
        <f t="shared" si="493"/>
        <v>0</v>
      </c>
      <c r="R277" s="11">
        <f t="shared" si="493"/>
        <v>0</v>
      </c>
      <c r="S277" s="11">
        <f t="shared" si="493"/>
        <v>0</v>
      </c>
      <c r="T277" s="11">
        <f t="shared" si="493"/>
        <v>0</v>
      </c>
      <c r="U277" s="11">
        <f t="shared" si="493"/>
        <v>0</v>
      </c>
      <c r="V277" s="11">
        <f t="shared" si="493"/>
        <v>0</v>
      </c>
      <c r="W277" s="11">
        <f t="shared" si="493"/>
        <v>0</v>
      </c>
      <c r="X277" s="11">
        <f t="shared" si="493"/>
        <v>0</v>
      </c>
      <c r="Y277" s="11">
        <f t="shared" si="493"/>
        <v>0</v>
      </c>
      <c r="Z277" s="11">
        <f t="shared" si="493"/>
        <v>0</v>
      </c>
      <c r="AA277" s="11">
        <f t="shared" si="493"/>
        <v>0</v>
      </c>
      <c r="AB277" s="11">
        <v>0</v>
      </c>
      <c r="AC277" s="11">
        <v>1000</v>
      </c>
      <c r="AD277" s="11">
        <f t="shared" ref="AD277:AV277" si="494">SUM(AD278)</f>
        <v>0</v>
      </c>
      <c r="AE277" s="11">
        <f t="shared" si="494"/>
        <v>0</v>
      </c>
      <c r="AF277" s="11">
        <f t="shared" si="494"/>
        <v>0</v>
      </c>
      <c r="AG277" s="11">
        <f t="shared" si="494"/>
        <v>0</v>
      </c>
      <c r="AH277" s="11">
        <f t="shared" si="494"/>
        <v>0</v>
      </c>
      <c r="AI277" s="11">
        <f t="shared" si="494"/>
        <v>0</v>
      </c>
      <c r="AJ277" s="11">
        <f t="shared" si="494"/>
        <v>0</v>
      </c>
      <c r="AK277" s="11">
        <f t="shared" si="494"/>
        <v>0</v>
      </c>
      <c r="AL277" s="11">
        <f t="shared" si="494"/>
        <v>0</v>
      </c>
      <c r="AM277" s="11">
        <f t="shared" si="494"/>
        <v>0</v>
      </c>
      <c r="AN277" s="11">
        <f t="shared" si="494"/>
        <v>0</v>
      </c>
      <c r="AO277" s="11">
        <f t="shared" si="494"/>
        <v>0</v>
      </c>
      <c r="AP277" s="11">
        <f t="shared" si="494"/>
        <v>0</v>
      </c>
      <c r="AQ277" s="11">
        <f t="shared" si="494"/>
        <v>0</v>
      </c>
      <c r="AR277" s="11">
        <f t="shared" si="494"/>
        <v>0</v>
      </c>
      <c r="AS277" s="11">
        <f t="shared" si="494"/>
        <v>0</v>
      </c>
      <c r="AT277" s="11">
        <f t="shared" si="494"/>
        <v>0</v>
      </c>
      <c r="AU277" s="11">
        <f t="shared" si="494"/>
        <v>0</v>
      </c>
      <c r="AV277" s="11">
        <f t="shared" si="494"/>
        <v>0</v>
      </c>
      <c r="AW277" s="11">
        <v>0</v>
      </c>
      <c r="AX277" s="11">
        <v>0</v>
      </c>
      <c r="AY277" s="11">
        <f t="shared" ref="AY277:BQ277" si="495">SUM(AY278)</f>
        <v>0</v>
      </c>
      <c r="AZ277" s="11">
        <f t="shared" si="495"/>
        <v>0</v>
      </c>
      <c r="BA277" s="11">
        <f t="shared" si="495"/>
        <v>0</v>
      </c>
      <c r="BB277" s="11">
        <f t="shared" si="495"/>
        <v>0</v>
      </c>
      <c r="BC277" s="11">
        <f t="shared" si="495"/>
        <v>0</v>
      </c>
      <c r="BD277" s="11">
        <f t="shared" si="495"/>
        <v>0</v>
      </c>
      <c r="BE277" s="11">
        <f t="shared" si="495"/>
        <v>0</v>
      </c>
      <c r="BF277" s="11">
        <f t="shared" si="495"/>
        <v>0</v>
      </c>
      <c r="BG277" s="11">
        <f t="shared" si="495"/>
        <v>0</v>
      </c>
      <c r="BH277" s="11">
        <f t="shared" si="495"/>
        <v>0</v>
      </c>
      <c r="BI277" s="11">
        <f t="shared" si="495"/>
        <v>0</v>
      </c>
      <c r="BJ277" s="11">
        <f t="shared" si="495"/>
        <v>0</v>
      </c>
      <c r="BK277" s="11">
        <f t="shared" si="495"/>
        <v>0</v>
      </c>
      <c r="BL277" s="11">
        <f t="shared" si="495"/>
        <v>0</v>
      </c>
      <c r="BM277" s="11">
        <f t="shared" si="495"/>
        <v>0</v>
      </c>
      <c r="BN277" s="11">
        <f t="shared" si="495"/>
        <v>0</v>
      </c>
      <c r="BO277" s="11">
        <f t="shared" si="495"/>
        <v>0</v>
      </c>
      <c r="BP277" s="11">
        <f t="shared" si="495"/>
        <v>0</v>
      </c>
      <c r="BQ277" s="11">
        <f t="shared" si="495"/>
        <v>0</v>
      </c>
      <c r="BR277" s="11">
        <v>0</v>
      </c>
      <c r="BS277" s="11">
        <v>0</v>
      </c>
      <c r="BT277" s="11" t="e">
        <f>IF(#REF!=0,"-",#REF!/#REF!*100)</f>
        <v>#REF!</v>
      </c>
    </row>
    <row r="278" spans="1:72" x14ac:dyDescent="0.25">
      <c r="A278" s="4" t="s">
        <v>133</v>
      </c>
      <c r="B278" s="4" t="s">
        <v>58</v>
      </c>
      <c r="C278" s="4" t="s">
        <v>143</v>
      </c>
      <c r="D278" s="102" t="s">
        <v>223</v>
      </c>
      <c r="E278" s="101" t="s">
        <v>48</v>
      </c>
      <c r="F278" s="101" t="s">
        <v>0</v>
      </c>
      <c r="G278" s="2" t="s">
        <v>0</v>
      </c>
      <c r="H278" s="2" t="s">
        <v>49</v>
      </c>
      <c r="I278" s="12">
        <f t="shared" ref="I278:AA278" si="496">SUM(I279:I280)</f>
        <v>1000</v>
      </c>
      <c r="J278" s="12">
        <f t="shared" si="496"/>
        <v>0</v>
      </c>
      <c r="K278" s="12">
        <f t="shared" si="496"/>
        <v>0</v>
      </c>
      <c r="L278" s="12">
        <f t="shared" si="496"/>
        <v>0</v>
      </c>
      <c r="M278" s="12">
        <f t="shared" si="496"/>
        <v>0</v>
      </c>
      <c r="N278" s="12">
        <f t="shared" si="496"/>
        <v>0</v>
      </c>
      <c r="O278" s="12">
        <f t="shared" ref="O278" si="497">SUM(O279:O280)</f>
        <v>1000</v>
      </c>
      <c r="P278" s="12">
        <f t="shared" si="496"/>
        <v>0</v>
      </c>
      <c r="Q278" s="12">
        <f t="shared" si="496"/>
        <v>0</v>
      </c>
      <c r="R278" s="12">
        <f t="shared" si="496"/>
        <v>0</v>
      </c>
      <c r="S278" s="12">
        <f t="shared" si="496"/>
        <v>0</v>
      </c>
      <c r="T278" s="12">
        <f t="shared" si="496"/>
        <v>0</v>
      </c>
      <c r="U278" s="12">
        <f t="shared" si="496"/>
        <v>0</v>
      </c>
      <c r="V278" s="12">
        <f t="shared" si="496"/>
        <v>0</v>
      </c>
      <c r="W278" s="12">
        <f t="shared" si="496"/>
        <v>0</v>
      </c>
      <c r="X278" s="12">
        <f t="shared" si="496"/>
        <v>0</v>
      </c>
      <c r="Y278" s="12">
        <f t="shared" si="496"/>
        <v>0</v>
      </c>
      <c r="Z278" s="12">
        <f t="shared" si="496"/>
        <v>0</v>
      </c>
      <c r="AA278" s="12">
        <f t="shared" si="496"/>
        <v>0</v>
      </c>
      <c r="AB278" s="12">
        <v>0</v>
      </c>
      <c r="AC278" s="12">
        <v>1000</v>
      </c>
      <c r="AD278" s="12">
        <f t="shared" ref="AD278:AV278" si="498">SUM(AD279:AD280)</f>
        <v>0</v>
      </c>
      <c r="AE278" s="12">
        <f t="shared" si="498"/>
        <v>0</v>
      </c>
      <c r="AF278" s="12">
        <f t="shared" si="498"/>
        <v>0</v>
      </c>
      <c r="AG278" s="12">
        <f t="shared" si="498"/>
        <v>0</v>
      </c>
      <c r="AH278" s="12">
        <f t="shared" si="498"/>
        <v>0</v>
      </c>
      <c r="AI278" s="12">
        <f t="shared" si="498"/>
        <v>0</v>
      </c>
      <c r="AJ278" s="12">
        <f t="shared" ref="AJ278" si="499">SUM(AJ279:AJ280)</f>
        <v>0</v>
      </c>
      <c r="AK278" s="12">
        <f t="shared" si="498"/>
        <v>0</v>
      </c>
      <c r="AL278" s="12">
        <f t="shared" si="498"/>
        <v>0</v>
      </c>
      <c r="AM278" s="12">
        <f t="shared" si="498"/>
        <v>0</v>
      </c>
      <c r="AN278" s="12">
        <f t="shared" si="498"/>
        <v>0</v>
      </c>
      <c r="AO278" s="12">
        <f t="shared" si="498"/>
        <v>0</v>
      </c>
      <c r="AP278" s="12">
        <f t="shared" si="498"/>
        <v>0</v>
      </c>
      <c r="AQ278" s="12">
        <f t="shared" si="498"/>
        <v>0</v>
      </c>
      <c r="AR278" s="12">
        <f t="shared" si="498"/>
        <v>0</v>
      </c>
      <c r="AS278" s="12">
        <f t="shared" si="498"/>
        <v>0</v>
      </c>
      <c r="AT278" s="12">
        <f t="shared" si="498"/>
        <v>0</v>
      </c>
      <c r="AU278" s="12">
        <f t="shared" si="498"/>
        <v>0</v>
      </c>
      <c r="AV278" s="12">
        <f t="shared" si="498"/>
        <v>0</v>
      </c>
      <c r="AW278" s="12">
        <v>0</v>
      </c>
      <c r="AX278" s="12">
        <v>0</v>
      </c>
      <c r="AY278" s="12">
        <f t="shared" ref="AY278:BQ278" si="500">SUM(AY279:AY280)</f>
        <v>0</v>
      </c>
      <c r="AZ278" s="12">
        <f t="shared" si="500"/>
        <v>0</v>
      </c>
      <c r="BA278" s="12">
        <f t="shared" si="500"/>
        <v>0</v>
      </c>
      <c r="BB278" s="12">
        <f t="shared" si="500"/>
        <v>0</v>
      </c>
      <c r="BC278" s="12">
        <f t="shared" si="500"/>
        <v>0</v>
      </c>
      <c r="BD278" s="12">
        <f t="shared" si="500"/>
        <v>0</v>
      </c>
      <c r="BE278" s="12">
        <f t="shared" ref="BE278" si="501">SUM(BE279:BE280)</f>
        <v>0</v>
      </c>
      <c r="BF278" s="12">
        <f t="shared" si="500"/>
        <v>0</v>
      </c>
      <c r="BG278" s="12">
        <f t="shared" si="500"/>
        <v>0</v>
      </c>
      <c r="BH278" s="12">
        <f t="shared" si="500"/>
        <v>0</v>
      </c>
      <c r="BI278" s="12">
        <f t="shared" si="500"/>
        <v>0</v>
      </c>
      <c r="BJ278" s="12">
        <f t="shared" si="500"/>
        <v>0</v>
      </c>
      <c r="BK278" s="12">
        <f t="shared" si="500"/>
        <v>0</v>
      </c>
      <c r="BL278" s="12">
        <f t="shared" si="500"/>
        <v>0</v>
      </c>
      <c r="BM278" s="12">
        <f t="shared" si="500"/>
        <v>0</v>
      </c>
      <c r="BN278" s="12">
        <f t="shared" si="500"/>
        <v>0</v>
      </c>
      <c r="BO278" s="12">
        <f t="shared" si="500"/>
        <v>0</v>
      </c>
      <c r="BP278" s="12">
        <f t="shared" si="500"/>
        <v>0</v>
      </c>
      <c r="BQ278" s="12">
        <f t="shared" si="500"/>
        <v>0</v>
      </c>
      <c r="BR278" s="12">
        <v>0</v>
      </c>
      <c r="BS278" s="12">
        <v>0</v>
      </c>
      <c r="BT278" s="12" t="e">
        <f>IF(#REF!=0,"-",#REF!/#REF!*100)</f>
        <v>#REF!</v>
      </c>
    </row>
    <row r="279" spans="1:72" x14ac:dyDescent="0.25">
      <c r="A279" s="4" t="s">
        <v>133</v>
      </c>
      <c r="B279" s="4" t="s">
        <v>58</v>
      </c>
      <c r="C279" s="4" t="s">
        <v>143</v>
      </c>
      <c r="D279" s="102" t="s">
        <v>223</v>
      </c>
      <c r="E279" s="113">
        <v>8213</v>
      </c>
      <c r="F279" s="102"/>
      <c r="G279" s="98" t="s">
        <v>1662</v>
      </c>
      <c r="H279" s="13" t="s">
        <v>51</v>
      </c>
      <c r="I279" s="14">
        <v>1000</v>
      </c>
      <c r="J279" s="14"/>
      <c r="K279" s="14"/>
      <c r="L279" s="14"/>
      <c r="M279" s="14"/>
      <c r="N279" s="14"/>
      <c r="O279" s="14">
        <f t="shared" si="427"/>
        <v>1000</v>
      </c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>
        <v>0</v>
      </c>
      <c r="AC279" s="14">
        <v>1000</v>
      </c>
      <c r="AD279" s="14">
        <v>0</v>
      </c>
      <c r="AE279" s="14"/>
      <c r="AF279" s="14"/>
      <c r="AG279" s="14"/>
      <c r="AH279" s="14"/>
      <c r="AI279" s="14"/>
      <c r="AJ279" s="14">
        <f t="shared" si="428"/>
        <v>0</v>
      </c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>
        <v>0</v>
      </c>
      <c r="AX279" s="14">
        <v>0</v>
      </c>
      <c r="AY279" s="14">
        <v>0</v>
      </c>
      <c r="AZ279" s="14"/>
      <c r="BA279" s="14"/>
      <c r="BB279" s="14"/>
      <c r="BC279" s="14"/>
      <c r="BD279" s="14"/>
      <c r="BE279" s="14">
        <f t="shared" si="429"/>
        <v>0</v>
      </c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>
        <v>0</v>
      </c>
      <c r="BS279" s="14">
        <v>0</v>
      </c>
      <c r="BT279" s="14" t="e">
        <f>IF(#REF!=0,"-",#REF!/#REF!*100)</f>
        <v>#REF!</v>
      </c>
    </row>
    <row r="280" spans="1:72" x14ac:dyDescent="0.25">
      <c r="A280" s="4" t="s">
        <v>133</v>
      </c>
      <c r="B280" s="4" t="s">
        <v>58</v>
      </c>
      <c r="C280" s="4" t="s">
        <v>143</v>
      </c>
      <c r="D280" s="102" t="s">
        <v>223</v>
      </c>
      <c r="E280" s="113">
        <v>8216</v>
      </c>
      <c r="F280" s="102"/>
      <c r="G280" s="98" t="s">
        <v>1662</v>
      </c>
      <c r="H280" s="13" t="s">
        <v>108</v>
      </c>
      <c r="I280" s="14">
        <v>0</v>
      </c>
      <c r="J280" s="14"/>
      <c r="K280" s="14"/>
      <c r="L280" s="14"/>
      <c r="M280" s="14"/>
      <c r="N280" s="14"/>
      <c r="O280" s="14">
        <f t="shared" si="427"/>
        <v>0</v>
      </c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>
        <v>0</v>
      </c>
      <c r="AC280" s="14">
        <v>0</v>
      </c>
      <c r="AD280" s="14">
        <v>0</v>
      </c>
      <c r="AE280" s="14"/>
      <c r="AF280" s="14"/>
      <c r="AG280" s="14"/>
      <c r="AH280" s="14"/>
      <c r="AI280" s="14"/>
      <c r="AJ280" s="14">
        <f t="shared" si="428"/>
        <v>0</v>
      </c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>
        <v>0</v>
      </c>
      <c r="AX280" s="14">
        <v>0</v>
      </c>
      <c r="AY280" s="14">
        <v>0</v>
      </c>
      <c r="AZ280" s="14"/>
      <c r="BA280" s="14"/>
      <c r="BB280" s="14"/>
      <c r="BC280" s="14"/>
      <c r="BD280" s="14"/>
      <c r="BE280" s="14">
        <f t="shared" si="429"/>
        <v>0</v>
      </c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>
        <v>0</v>
      </c>
      <c r="BS280" s="14">
        <v>0</v>
      </c>
      <c r="BT280" s="14" t="e">
        <f>IF(#REF!=0,"-",#REF!/#REF!*100)</f>
        <v>#REF!</v>
      </c>
    </row>
    <row r="281" spans="1:72" x14ac:dyDescent="0.25">
      <c r="A281" s="13" t="s">
        <v>0</v>
      </c>
      <c r="B281" s="13" t="s">
        <v>0</v>
      </c>
      <c r="C281" s="13" t="s">
        <v>0</v>
      </c>
      <c r="D281" s="98" t="s">
        <v>0</v>
      </c>
      <c r="E281" s="98" t="s">
        <v>0</v>
      </c>
      <c r="F281" s="98" t="s">
        <v>0</v>
      </c>
      <c r="G281" s="13" t="s">
        <v>0</v>
      </c>
      <c r="H281" s="10" t="s">
        <v>232</v>
      </c>
      <c r="I281" s="11">
        <f t="shared" ref="I281:AA281" si="502">SUM(I251,I274,I277)</f>
        <v>37000</v>
      </c>
      <c r="J281" s="11">
        <f t="shared" si="502"/>
        <v>0</v>
      </c>
      <c r="K281" s="11">
        <f t="shared" si="502"/>
        <v>0</v>
      </c>
      <c r="L281" s="11">
        <f t="shared" si="502"/>
        <v>0</v>
      </c>
      <c r="M281" s="11">
        <f t="shared" si="502"/>
        <v>0</v>
      </c>
      <c r="N281" s="11">
        <f t="shared" si="502"/>
        <v>0</v>
      </c>
      <c r="O281" s="11">
        <f t="shared" si="502"/>
        <v>37000</v>
      </c>
      <c r="P281" s="11">
        <f t="shared" si="502"/>
        <v>3600</v>
      </c>
      <c r="Q281" s="11">
        <f t="shared" si="502"/>
        <v>1370</v>
      </c>
      <c r="R281" s="11">
        <f t="shared" si="502"/>
        <v>2240</v>
      </c>
      <c r="S281" s="11">
        <f t="shared" si="502"/>
        <v>0</v>
      </c>
      <c r="T281" s="11">
        <f t="shared" si="502"/>
        <v>0</v>
      </c>
      <c r="U281" s="11">
        <f t="shared" si="502"/>
        <v>0</v>
      </c>
      <c r="V281" s="11">
        <f t="shared" si="502"/>
        <v>0</v>
      </c>
      <c r="W281" s="11">
        <f t="shared" si="502"/>
        <v>0</v>
      </c>
      <c r="X281" s="11">
        <f t="shared" si="502"/>
        <v>0</v>
      </c>
      <c r="Y281" s="11">
        <f t="shared" si="502"/>
        <v>0</v>
      </c>
      <c r="Z281" s="11">
        <f t="shared" si="502"/>
        <v>0</v>
      </c>
      <c r="AA281" s="11">
        <f t="shared" si="502"/>
        <v>0</v>
      </c>
      <c r="AB281" s="11">
        <v>7210</v>
      </c>
      <c r="AC281" s="11">
        <v>29790</v>
      </c>
      <c r="AD281" s="11">
        <f t="shared" ref="AD281:AV281" si="503">SUM(AD251,AD274,AD277)</f>
        <v>0</v>
      </c>
      <c r="AE281" s="11">
        <f t="shared" si="503"/>
        <v>0</v>
      </c>
      <c r="AF281" s="11">
        <f t="shared" si="503"/>
        <v>0</v>
      </c>
      <c r="AG281" s="11">
        <f t="shared" si="503"/>
        <v>0</v>
      </c>
      <c r="AH281" s="11">
        <f t="shared" si="503"/>
        <v>0</v>
      </c>
      <c r="AI281" s="11">
        <f t="shared" si="503"/>
        <v>0</v>
      </c>
      <c r="AJ281" s="11">
        <f t="shared" si="503"/>
        <v>0</v>
      </c>
      <c r="AK281" s="11">
        <f t="shared" si="503"/>
        <v>0</v>
      </c>
      <c r="AL281" s="11">
        <f t="shared" si="503"/>
        <v>0</v>
      </c>
      <c r="AM281" s="11">
        <f t="shared" si="503"/>
        <v>0</v>
      </c>
      <c r="AN281" s="11">
        <f t="shared" si="503"/>
        <v>0</v>
      </c>
      <c r="AO281" s="11">
        <f t="shared" si="503"/>
        <v>0</v>
      </c>
      <c r="AP281" s="11">
        <f t="shared" si="503"/>
        <v>0</v>
      </c>
      <c r="AQ281" s="11">
        <f t="shared" si="503"/>
        <v>0</v>
      </c>
      <c r="AR281" s="11">
        <f t="shared" si="503"/>
        <v>0</v>
      </c>
      <c r="AS281" s="11">
        <f t="shared" si="503"/>
        <v>0</v>
      </c>
      <c r="AT281" s="11">
        <f t="shared" si="503"/>
        <v>0</v>
      </c>
      <c r="AU281" s="11">
        <f t="shared" si="503"/>
        <v>0</v>
      </c>
      <c r="AV281" s="11">
        <f t="shared" si="503"/>
        <v>0</v>
      </c>
      <c r="AW281" s="11">
        <v>0</v>
      </c>
      <c r="AX281" s="11">
        <v>0</v>
      </c>
      <c r="AY281" s="11">
        <f t="shared" ref="AY281:BQ281" si="504">SUM(AY251,AY274,AY277)</f>
        <v>0</v>
      </c>
      <c r="AZ281" s="11">
        <f t="shared" si="504"/>
        <v>0</v>
      </c>
      <c r="BA281" s="11">
        <f t="shared" si="504"/>
        <v>0</v>
      </c>
      <c r="BB281" s="11">
        <f t="shared" si="504"/>
        <v>0</v>
      </c>
      <c r="BC281" s="11">
        <f t="shared" si="504"/>
        <v>0</v>
      </c>
      <c r="BD281" s="11">
        <f t="shared" si="504"/>
        <v>0</v>
      </c>
      <c r="BE281" s="11">
        <f t="shared" si="504"/>
        <v>0</v>
      </c>
      <c r="BF281" s="11">
        <f t="shared" si="504"/>
        <v>0</v>
      </c>
      <c r="BG281" s="11">
        <f t="shared" si="504"/>
        <v>0</v>
      </c>
      <c r="BH281" s="11">
        <f t="shared" si="504"/>
        <v>0</v>
      </c>
      <c r="BI281" s="11">
        <f t="shared" si="504"/>
        <v>0</v>
      </c>
      <c r="BJ281" s="11">
        <f t="shared" si="504"/>
        <v>0</v>
      </c>
      <c r="BK281" s="11">
        <f t="shared" si="504"/>
        <v>0</v>
      </c>
      <c r="BL281" s="11">
        <f t="shared" si="504"/>
        <v>0</v>
      </c>
      <c r="BM281" s="11">
        <f t="shared" si="504"/>
        <v>0</v>
      </c>
      <c r="BN281" s="11">
        <f t="shared" si="504"/>
        <v>0</v>
      </c>
      <c r="BO281" s="11">
        <f t="shared" si="504"/>
        <v>0</v>
      </c>
      <c r="BP281" s="11">
        <f t="shared" si="504"/>
        <v>0</v>
      </c>
      <c r="BQ281" s="11">
        <f t="shared" si="504"/>
        <v>0</v>
      </c>
      <c r="BR281" s="11">
        <v>0</v>
      </c>
      <c r="BS281" s="11">
        <v>0</v>
      </c>
      <c r="BT281" s="11" t="e">
        <f>IF(#REF!=0,"-",#REF!/#REF!*100)</f>
        <v>#REF!</v>
      </c>
    </row>
    <row r="282" spans="1:72" ht="15.75" thickBot="1" x14ac:dyDescent="0.3">
      <c r="A282" s="13" t="s">
        <v>0</v>
      </c>
      <c r="B282" s="13" t="s">
        <v>0</v>
      </c>
      <c r="C282" s="13" t="s">
        <v>0</v>
      </c>
      <c r="D282" s="98" t="s">
        <v>0</v>
      </c>
      <c r="E282" s="98" t="s">
        <v>0</v>
      </c>
      <c r="F282" s="98" t="s">
        <v>0</v>
      </c>
      <c r="G282" s="13" t="s">
        <v>0</v>
      </c>
      <c r="H282" s="2" t="s">
        <v>53</v>
      </c>
      <c r="I282" s="13" t="s">
        <v>0</v>
      </c>
      <c r="J282" s="13"/>
      <c r="K282" s="13"/>
      <c r="L282" s="13"/>
      <c r="M282" s="13"/>
      <c r="N282" s="13"/>
      <c r="O282" s="13" t="e">
        <f t="shared" si="427"/>
        <v>#VALUE!</v>
      </c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>
        <v>0</v>
      </c>
      <c r="AC282" s="13" t="e">
        <v>#VALUE!</v>
      </c>
      <c r="AD282" s="13" t="s">
        <v>0</v>
      </c>
      <c r="AE282" s="13"/>
      <c r="AF282" s="13"/>
      <c r="AG282" s="13"/>
      <c r="AH282" s="13"/>
      <c r="AI282" s="13"/>
      <c r="AJ282" s="13" t="e">
        <f t="shared" si="428"/>
        <v>#VALUE!</v>
      </c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>
        <v>0</v>
      </c>
      <c r="AX282" s="13" t="e">
        <v>#VALUE!</v>
      </c>
      <c r="AY282" s="13" t="s">
        <v>0</v>
      </c>
      <c r="AZ282" s="13"/>
      <c r="BA282" s="13"/>
      <c r="BB282" s="13"/>
      <c r="BC282" s="13"/>
      <c r="BD282" s="13"/>
      <c r="BE282" s="13" t="e">
        <f t="shared" si="429"/>
        <v>#VALUE!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>
        <v>0</v>
      </c>
      <c r="BS282" s="13" t="e">
        <v>#VALUE!</v>
      </c>
      <c r="BT282" s="12"/>
    </row>
    <row r="283" spans="1:72" ht="69.75" customHeight="1" thickBot="1" x14ac:dyDescent="0.3">
      <c r="A283" s="132" t="s">
        <v>0</v>
      </c>
      <c r="B283" s="132" t="s">
        <v>0</v>
      </c>
      <c r="C283" s="132" t="s">
        <v>0</v>
      </c>
      <c r="D283" s="135" t="s">
        <v>0</v>
      </c>
      <c r="E283" s="135" t="s">
        <v>0</v>
      </c>
      <c r="F283" s="135" t="s">
        <v>0</v>
      </c>
      <c r="G283" s="138" t="s">
        <v>0</v>
      </c>
      <c r="H283" s="5" t="s">
        <v>54</v>
      </c>
      <c r="I283" s="89" t="s">
        <v>9</v>
      </c>
      <c r="J283" s="89" t="s">
        <v>1606</v>
      </c>
      <c r="K283" s="89" t="s">
        <v>1534</v>
      </c>
      <c r="L283" s="89" t="s">
        <v>1592</v>
      </c>
      <c r="M283" s="89" t="s">
        <v>1593</v>
      </c>
      <c r="N283" s="89" t="s">
        <v>1594</v>
      </c>
      <c r="O283" s="89" t="s">
        <v>1610</v>
      </c>
      <c r="P283" s="89" t="s">
        <v>1607</v>
      </c>
      <c r="Q283" s="89" t="s">
        <v>1595</v>
      </c>
      <c r="R283" s="89" t="s">
        <v>1596</v>
      </c>
      <c r="S283" s="89" t="s">
        <v>1597</v>
      </c>
      <c r="T283" s="89" t="s">
        <v>1598</v>
      </c>
      <c r="U283" s="89" t="s">
        <v>1599</v>
      </c>
      <c r="V283" s="89" t="s">
        <v>1600</v>
      </c>
      <c r="W283" s="89" t="s">
        <v>1608</v>
      </c>
      <c r="X283" s="89" t="s">
        <v>1609</v>
      </c>
      <c r="Y283" s="89" t="s">
        <v>1601</v>
      </c>
      <c r="Z283" s="89" t="s">
        <v>1602</v>
      </c>
      <c r="AA283" s="89" t="s">
        <v>1603</v>
      </c>
      <c r="AB283" s="89" t="s">
        <v>1604</v>
      </c>
      <c r="AC283" s="89" t="s">
        <v>1605</v>
      </c>
      <c r="AD283" s="90" t="s">
        <v>10</v>
      </c>
      <c r="AE283" s="90" t="s">
        <v>1606</v>
      </c>
      <c r="AF283" s="90" t="s">
        <v>1534</v>
      </c>
      <c r="AG283" s="90" t="s">
        <v>1592</v>
      </c>
      <c r="AH283" s="90" t="s">
        <v>1593</v>
      </c>
      <c r="AI283" s="90" t="s">
        <v>1594</v>
      </c>
      <c r="AJ283" s="90" t="s">
        <v>1611</v>
      </c>
      <c r="AK283" s="90" t="s">
        <v>1607</v>
      </c>
      <c r="AL283" s="90" t="s">
        <v>1595</v>
      </c>
      <c r="AM283" s="90" t="s">
        <v>1596</v>
      </c>
      <c r="AN283" s="90" t="s">
        <v>1597</v>
      </c>
      <c r="AO283" s="90" t="s">
        <v>1598</v>
      </c>
      <c r="AP283" s="90" t="s">
        <v>1599</v>
      </c>
      <c r="AQ283" s="90" t="s">
        <v>1600</v>
      </c>
      <c r="AR283" s="90" t="s">
        <v>1608</v>
      </c>
      <c r="AS283" s="90" t="s">
        <v>1609</v>
      </c>
      <c r="AT283" s="90" t="s">
        <v>1601</v>
      </c>
      <c r="AU283" s="90" t="s">
        <v>1602</v>
      </c>
      <c r="AV283" s="90" t="s">
        <v>1603</v>
      </c>
      <c r="AW283" s="90" t="s">
        <v>1604</v>
      </c>
      <c r="AX283" s="90" t="s">
        <v>1605</v>
      </c>
      <c r="AY283" s="91" t="s">
        <v>11</v>
      </c>
      <c r="AZ283" s="91" t="s">
        <v>1606</v>
      </c>
      <c r="BA283" s="91" t="s">
        <v>1534</v>
      </c>
      <c r="BB283" s="91" t="s">
        <v>1592</v>
      </c>
      <c r="BC283" s="91" t="s">
        <v>1593</v>
      </c>
      <c r="BD283" s="91" t="s">
        <v>1594</v>
      </c>
      <c r="BE283" s="91" t="s">
        <v>1612</v>
      </c>
      <c r="BF283" s="91" t="s">
        <v>1607</v>
      </c>
      <c r="BG283" s="91" t="s">
        <v>1595</v>
      </c>
      <c r="BH283" s="91" t="s">
        <v>1596</v>
      </c>
      <c r="BI283" s="91" t="s">
        <v>1597</v>
      </c>
      <c r="BJ283" s="91" t="s">
        <v>1598</v>
      </c>
      <c r="BK283" s="91" t="s">
        <v>1599</v>
      </c>
      <c r="BL283" s="91" t="s">
        <v>1600</v>
      </c>
      <c r="BM283" s="91" t="s">
        <v>1608</v>
      </c>
      <c r="BN283" s="91" t="s">
        <v>1609</v>
      </c>
      <c r="BO283" s="91" t="s">
        <v>1601</v>
      </c>
      <c r="BP283" s="91" t="s">
        <v>1602</v>
      </c>
      <c r="BQ283" s="91" t="s">
        <v>1603</v>
      </c>
      <c r="BR283" s="91" t="s">
        <v>1604</v>
      </c>
      <c r="BS283" s="91" t="s">
        <v>1605</v>
      </c>
      <c r="BT283" s="5" t="s">
        <v>1671</v>
      </c>
    </row>
    <row r="284" spans="1:72" x14ac:dyDescent="0.25">
      <c r="A284" s="133"/>
      <c r="B284" s="133"/>
      <c r="C284" s="133"/>
      <c r="D284" s="136"/>
      <c r="E284" s="136"/>
      <c r="F284" s="136"/>
      <c r="G284" s="139"/>
      <c r="H284" s="15" t="s">
        <v>0</v>
      </c>
      <c r="I284" s="9">
        <v>1</v>
      </c>
      <c r="J284" s="9">
        <v>2</v>
      </c>
      <c r="K284" s="9">
        <v>3</v>
      </c>
      <c r="L284" s="9">
        <v>4</v>
      </c>
      <c r="M284" s="9">
        <v>5</v>
      </c>
      <c r="N284" s="9">
        <v>6</v>
      </c>
      <c r="O284" s="9">
        <v>7</v>
      </c>
      <c r="P284" s="9">
        <v>8</v>
      </c>
      <c r="Q284" s="9">
        <v>9</v>
      </c>
      <c r="R284" s="9">
        <v>10</v>
      </c>
      <c r="S284" s="9">
        <v>11</v>
      </c>
      <c r="T284" s="9">
        <v>12</v>
      </c>
      <c r="U284" s="9">
        <v>13</v>
      </c>
      <c r="V284" s="9">
        <v>14</v>
      </c>
      <c r="W284" s="9">
        <v>15</v>
      </c>
      <c r="X284" s="9">
        <v>16</v>
      </c>
      <c r="Y284" s="9">
        <v>17</v>
      </c>
      <c r="Z284" s="9">
        <v>18</v>
      </c>
      <c r="AA284" s="9">
        <v>19</v>
      </c>
      <c r="AB284" s="9">
        <v>20</v>
      </c>
      <c r="AC284" s="9">
        <v>21</v>
      </c>
      <c r="AD284" s="9">
        <v>1</v>
      </c>
      <c r="AE284" s="9">
        <v>2</v>
      </c>
      <c r="AF284" s="9">
        <v>3</v>
      </c>
      <c r="AG284" s="9">
        <v>4</v>
      </c>
      <c r="AH284" s="9">
        <v>5</v>
      </c>
      <c r="AI284" s="9">
        <v>6</v>
      </c>
      <c r="AJ284" s="9">
        <v>7</v>
      </c>
      <c r="AK284" s="9">
        <v>8</v>
      </c>
      <c r="AL284" s="9">
        <v>9</v>
      </c>
      <c r="AM284" s="9">
        <v>10</v>
      </c>
      <c r="AN284" s="9">
        <v>11</v>
      </c>
      <c r="AO284" s="9">
        <v>12</v>
      </c>
      <c r="AP284" s="9">
        <v>13</v>
      </c>
      <c r="AQ284" s="9">
        <v>14</v>
      </c>
      <c r="AR284" s="9">
        <v>15</v>
      </c>
      <c r="AS284" s="9">
        <v>16</v>
      </c>
      <c r="AT284" s="9">
        <v>17</v>
      </c>
      <c r="AU284" s="9">
        <v>18</v>
      </c>
      <c r="AV284" s="9">
        <v>19</v>
      </c>
      <c r="AW284" s="9">
        <v>20</v>
      </c>
      <c r="AX284" s="9">
        <v>21</v>
      </c>
      <c r="AY284" s="9">
        <v>1</v>
      </c>
      <c r="AZ284" s="9">
        <v>2</v>
      </c>
      <c r="BA284" s="9">
        <v>3</v>
      </c>
      <c r="BB284" s="9">
        <v>4</v>
      </c>
      <c r="BC284" s="9">
        <v>5</v>
      </c>
      <c r="BD284" s="9">
        <v>6</v>
      </c>
      <c r="BE284" s="9">
        <v>7</v>
      </c>
      <c r="BF284" s="9">
        <v>8</v>
      </c>
      <c r="BG284" s="9">
        <v>9</v>
      </c>
      <c r="BH284" s="9">
        <v>10</v>
      </c>
      <c r="BI284" s="9">
        <v>11</v>
      </c>
      <c r="BJ284" s="9">
        <v>12</v>
      </c>
      <c r="BK284" s="9">
        <v>13</v>
      </c>
      <c r="BL284" s="9">
        <v>14</v>
      </c>
      <c r="BM284" s="9">
        <v>15</v>
      </c>
      <c r="BN284" s="9">
        <v>16</v>
      </c>
      <c r="BO284" s="9">
        <v>17</v>
      </c>
      <c r="BP284" s="9">
        <v>18</v>
      </c>
      <c r="BQ284" s="9">
        <v>19</v>
      </c>
      <c r="BR284" s="9">
        <v>20</v>
      </c>
      <c r="BS284" s="9">
        <v>21</v>
      </c>
      <c r="BT284" s="9">
        <v>9</v>
      </c>
    </row>
    <row r="285" spans="1:72" x14ac:dyDescent="0.25">
      <c r="A285" s="133"/>
      <c r="B285" s="133"/>
      <c r="C285" s="133"/>
      <c r="D285" s="136"/>
      <c r="E285" s="136"/>
      <c r="F285" s="136"/>
      <c r="G285" s="139"/>
      <c r="H285" s="16" t="s">
        <v>137</v>
      </c>
      <c r="I285" s="17">
        <f t="shared" ref="I285:AA285" si="505">SUM(I281)</f>
        <v>37000</v>
      </c>
      <c r="J285" s="17">
        <f t="shared" si="505"/>
        <v>0</v>
      </c>
      <c r="K285" s="17">
        <f t="shared" si="505"/>
        <v>0</v>
      </c>
      <c r="L285" s="17">
        <f t="shared" si="505"/>
        <v>0</v>
      </c>
      <c r="M285" s="17">
        <f t="shared" si="505"/>
        <v>0</v>
      </c>
      <c r="N285" s="17">
        <f t="shared" si="505"/>
        <v>0</v>
      </c>
      <c r="O285" s="17">
        <f t="shared" ref="O285" si="506">SUM(O281)</f>
        <v>37000</v>
      </c>
      <c r="P285" s="17">
        <f t="shared" si="505"/>
        <v>3600</v>
      </c>
      <c r="Q285" s="17">
        <f t="shared" si="505"/>
        <v>1370</v>
      </c>
      <c r="R285" s="17">
        <f t="shared" si="505"/>
        <v>2240</v>
      </c>
      <c r="S285" s="17">
        <f t="shared" si="505"/>
        <v>0</v>
      </c>
      <c r="T285" s="17">
        <f t="shared" si="505"/>
        <v>0</v>
      </c>
      <c r="U285" s="17">
        <f t="shared" si="505"/>
        <v>0</v>
      </c>
      <c r="V285" s="17">
        <f t="shared" si="505"/>
        <v>0</v>
      </c>
      <c r="W285" s="17">
        <f t="shared" si="505"/>
        <v>0</v>
      </c>
      <c r="X285" s="17">
        <f t="shared" si="505"/>
        <v>0</v>
      </c>
      <c r="Y285" s="17">
        <f t="shared" si="505"/>
        <v>0</v>
      </c>
      <c r="Z285" s="17">
        <f t="shared" si="505"/>
        <v>0</v>
      </c>
      <c r="AA285" s="17">
        <f t="shared" si="505"/>
        <v>0</v>
      </c>
      <c r="AB285" s="17">
        <v>7210</v>
      </c>
      <c r="AC285" s="17">
        <v>29790</v>
      </c>
      <c r="AD285" s="17">
        <f t="shared" ref="AD285:AV285" si="507">SUM(AD281)</f>
        <v>0</v>
      </c>
      <c r="AE285" s="17">
        <f t="shared" si="507"/>
        <v>0</v>
      </c>
      <c r="AF285" s="17">
        <f t="shared" si="507"/>
        <v>0</v>
      </c>
      <c r="AG285" s="17">
        <f t="shared" si="507"/>
        <v>0</v>
      </c>
      <c r="AH285" s="17">
        <f t="shared" si="507"/>
        <v>0</v>
      </c>
      <c r="AI285" s="17">
        <f t="shared" si="507"/>
        <v>0</v>
      </c>
      <c r="AJ285" s="17">
        <f t="shared" ref="AJ285" si="508">SUM(AJ281)</f>
        <v>0</v>
      </c>
      <c r="AK285" s="17">
        <f t="shared" si="507"/>
        <v>0</v>
      </c>
      <c r="AL285" s="17">
        <f t="shared" si="507"/>
        <v>0</v>
      </c>
      <c r="AM285" s="17">
        <f t="shared" si="507"/>
        <v>0</v>
      </c>
      <c r="AN285" s="17">
        <f t="shared" si="507"/>
        <v>0</v>
      </c>
      <c r="AO285" s="17">
        <f t="shared" si="507"/>
        <v>0</v>
      </c>
      <c r="AP285" s="17">
        <f t="shared" si="507"/>
        <v>0</v>
      </c>
      <c r="AQ285" s="17">
        <f t="shared" si="507"/>
        <v>0</v>
      </c>
      <c r="AR285" s="17">
        <f t="shared" si="507"/>
        <v>0</v>
      </c>
      <c r="AS285" s="17">
        <f t="shared" si="507"/>
        <v>0</v>
      </c>
      <c r="AT285" s="17">
        <f t="shared" si="507"/>
        <v>0</v>
      </c>
      <c r="AU285" s="17">
        <f t="shared" si="507"/>
        <v>0</v>
      </c>
      <c r="AV285" s="17">
        <f t="shared" si="507"/>
        <v>0</v>
      </c>
      <c r="AW285" s="17">
        <v>0</v>
      </c>
      <c r="AX285" s="17">
        <v>0</v>
      </c>
      <c r="AY285" s="17">
        <f t="shared" ref="AY285:BQ285" si="509">SUM(AY281)</f>
        <v>0</v>
      </c>
      <c r="AZ285" s="17">
        <f t="shared" si="509"/>
        <v>0</v>
      </c>
      <c r="BA285" s="17">
        <f t="shared" si="509"/>
        <v>0</v>
      </c>
      <c r="BB285" s="17">
        <f t="shared" si="509"/>
        <v>0</v>
      </c>
      <c r="BC285" s="17">
        <f t="shared" si="509"/>
        <v>0</v>
      </c>
      <c r="BD285" s="17">
        <f t="shared" si="509"/>
        <v>0</v>
      </c>
      <c r="BE285" s="17">
        <f t="shared" ref="BE285" si="510">SUM(BE281)</f>
        <v>0</v>
      </c>
      <c r="BF285" s="17">
        <f t="shared" si="509"/>
        <v>0</v>
      </c>
      <c r="BG285" s="17">
        <f t="shared" si="509"/>
        <v>0</v>
      </c>
      <c r="BH285" s="17">
        <f t="shared" si="509"/>
        <v>0</v>
      </c>
      <c r="BI285" s="17">
        <f t="shared" si="509"/>
        <v>0</v>
      </c>
      <c r="BJ285" s="17">
        <f t="shared" si="509"/>
        <v>0</v>
      </c>
      <c r="BK285" s="17">
        <f t="shared" si="509"/>
        <v>0</v>
      </c>
      <c r="BL285" s="17">
        <f t="shared" si="509"/>
        <v>0</v>
      </c>
      <c r="BM285" s="17">
        <f t="shared" si="509"/>
        <v>0</v>
      </c>
      <c r="BN285" s="17">
        <f t="shared" si="509"/>
        <v>0</v>
      </c>
      <c r="BO285" s="17">
        <f t="shared" si="509"/>
        <v>0</v>
      </c>
      <c r="BP285" s="17">
        <f t="shared" si="509"/>
        <v>0</v>
      </c>
      <c r="BQ285" s="17">
        <f t="shared" si="509"/>
        <v>0</v>
      </c>
      <c r="BR285" s="17">
        <v>0</v>
      </c>
      <c r="BS285" s="17">
        <v>0</v>
      </c>
      <c r="BT285" s="17" t="e">
        <f>IF(#REF!=0,"-",#REF!/#REF!*100)</f>
        <v>#REF!</v>
      </c>
    </row>
    <row r="286" spans="1:72" x14ac:dyDescent="0.25">
      <c r="A286" s="133"/>
      <c r="B286" s="133"/>
      <c r="C286" s="133"/>
      <c r="D286" s="136"/>
      <c r="E286" s="136"/>
      <c r="F286" s="136"/>
      <c r="G286" s="139"/>
      <c r="H286" s="18" t="s">
        <v>55</v>
      </c>
      <c r="I286" s="17">
        <f t="shared" ref="I286:AA286" si="511">SUM(I285)</f>
        <v>37000</v>
      </c>
      <c r="J286" s="17">
        <f t="shared" si="511"/>
        <v>0</v>
      </c>
      <c r="K286" s="17">
        <f t="shared" si="511"/>
        <v>0</v>
      </c>
      <c r="L286" s="17">
        <f t="shared" si="511"/>
        <v>0</v>
      </c>
      <c r="M286" s="17">
        <f t="shared" si="511"/>
        <v>0</v>
      </c>
      <c r="N286" s="17">
        <f t="shared" si="511"/>
        <v>0</v>
      </c>
      <c r="O286" s="17">
        <f t="shared" ref="O286" si="512">SUM(O285)</f>
        <v>37000</v>
      </c>
      <c r="P286" s="17">
        <f t="shared" si="511"/>
        <v>3600</v>
      </c>
      <c r="Q286" s="17">
        <f t="shared" si="511"/>
        <v>1370</v>
      </c>
      <c r="R286" s="17">
        <f t="shared" si="511"/>
        <v>2240</v>
      </c>
      <c r="S286" s="17">
        <f t="shared" si="511"/>
        <v>0</v>
      </c>
      <c r="T286" s="17">
        <f t="shared" si="511"/>
        <v>0</v>
      </c>
      <c r="U286" s="17">
        <f t="shared" si="511"/>
        <v>0</v>
      </c>
      <c r="V286" s="17">
        <f t="shared" si="511"/>
        <v>0</v>
      </c>
      <c r="W286" s="17">
        <f t="shared" si="511"/>
        <v>0</v>
      </c>
      <c r="X286" s="17">
        <f t="shared" si="511"/>
        <v>0</v>
      </c>
      <c r="Y286" s="17">
        <f t="shared" si="511"/>
        <v>0</v>
      </c>
      <c r="Z286" s="17">
        <f t="shared" si="511"/>
        <v>0</v>
      </c>
      <c r="AA286" s="17">
        <f t="shared" si="511"/>
        <v>0</v>
      </c>
      <c r="AB286" s="17">
        <v>7210</v>
      </c>
      <c r="AC286" s="17">
        <v>29790</v>
      </c>
      <c r="AD286" s="17">
        <f t="shared" ref="AD286:AV286" si="513">SUM(AD285)</f>
        <v>0</v>
      </c>
      <c r="AE286" s="17">
        <f t="shared" si="513"/>
        <v>0</v>
      </c>
      <c r="AF286" s="17">
        <f t="shared" si="513"/>
        <v>0</v>
      </c>
      <c r="AG286" s="17">
        <f t="shared" si="513"/>
        <v>0</v>
      </c>
      <c r="AH286" s="17">
        <f t="shared" si="513"/>
        <v>0</v>
      </c>
      <c r="AI286" s="17">
        <f t="shared" si="513"/>
        <v>0</v>
      </c>
      <c r="AJ286" s="17">
        <f t="shared" ref="AJ286" si="514">SUM(AJ285)</f>
        <v>0</v>
      </c>
      <c r="AK286" s="17">
        <f t="shared" si="513"/>
        <v>0</v>
      </c>
      <c r="AL286" s="17">
        <f t="shared" si="513"/>
        <v>0</v>
      </c>
      <c r="AM286" s="17">
        <f t="shared" si="513"/>
        <v>0</v>
      </c>
      <c r="AN286" s="17">
        <f t="shared" si="513"/>
        <v>0</v>
      </c>
      <c r="AO286" s="17">
        <f t="shared" si="513"/>
        <v>0</v>
      </c>
      <c r="AP286" s="17">
        <f t="shared" si="513"/>
        <v>0</v>
      </c>
      <c r="AQ286" s="17">
        <f t="shared" si="513"/>
        <v>0</v>
      </c>
      <c r="AR286" s="17">
        <f t="shared" si="513"/>
        <v>0</v>
      </c>
      <c r="AS286" s="17">
        <f t="shared" si="513"/>
        <v>0</v>
      </c>
      <c r="AT286" s="17">
        <f t="shared" si="513"/>
        <v>0</v>
      </c>
      <c r="AU286" s="17">
        <f t="shared" si="513"/>
        <v>0</v>
      </c>
      <c r="AV286" s="17">
        <f t="shared" si="513"/>
        <v>0</v>
      </c>
      <c r="AW286" s="17">
        <v>0</v>
      </c>
      <c r="AX286" s="17">
        <v>0</v>
      </c>
      <c r="AY286" s="17">
        <f t="shared" ref="AY286:BQ286" si="515">SUM(AY285)</f>
        <v>0</v>
      </c>
      <c r="AZ286" s="17">
        <f t="shared" si="515"/>
        <v>0</v>
      </c>
      <c r="BA286" s="17">
        <f t="shared" si="515"/>
        <v>0</v>
      </c>
      <c r="BB286" s="17">
        <f t="shared" si="515"/>
        <v>0</v>
      </c>
      <c r="BC286" s="17">
        <f t="shared" si="515"/>
        <v>0</v>
      </c>
      <c r="BD286" s="17">
        <f t="shared" si="515"/>
        <v>0</v>
      </c>
      <c r="BE286" s="17">
        <f t="shared" ref="BE286" si="516">SUM(BE285)</f>
        <v>0</v>
      </c>
      <c r="BF286" s="17">
        <f t="shared" si="515"/>
        <v>0</v>
      </c>
      <c r="BG286" s="17">
        <f t="shared" si="515"/>
        <v>0</v>
      </c>
      <c r="BH286" s="17">
        <f t="shared" si="515"/>
        <v>0</v>
      </c>
      <c r="BI286" s="17">
        <f t="shared" si="515"/>
        <v>0</v>
      </c>
      <c r="BJ286" s="17">
        <f t="shared" si="515"/>
        <v>0</v>
      </c>
      <c r="BK286" s="17">
        <f t="shared" si="515"/>
        <v>0</v>
      </c>
      <c r="BL286" s="17">
        <f t="shared" si="515"/>
        <v>0</v>
      </c>
      <c r="BM286" s="17">
        <f t="shared" si="515"/>
        <v>0</v>
      </c>
      <c r="BN286" s="17">
        <f t="shared" si="515"/>
        <v>0</v>
      </c>
      <c r="BO286" s="17">
        <f t="shared" si="515"/>
        <v>0</v>
      </c>
      <c r="BP286" s="17">
        <f t="shared" si="515"/>
        <v>0</v>
      </c>
      <c r="BQ286" s="17">
        <f t="shared" si="515"/>
        <v>0</v>
      </c>
      <c r="BR286" s="17">
        <v>0</v>
      </c>
      <c r="BS286" s="17">
        <v>0</v>
      </c>
      <c r="BT286" s="17" t="e">
        <f>IF(#REF!=0,"-",#REF!/#REF!*100)</f>
        <v>#REF!</v>
      </c>
    </row>
    <row r="287" spans="1:72" x14ac:dyDescent="0.25">
      <c r="A287" s="134"/>
      <c r="B287" s="134"/>
      <c r="C287" s="134"/>
      <c r="D287" s="137"/>
      <c r="E287" s="137"/>
      <c r="F287" s="137"/>
      <c r="G287" s="140"/>
      <c r="O287">
        <f t="shared" ref="O287:O346" si="517">I287+J287+K287+L287+M287+N287</f>
        <v>0</v>
      </c>
      <c r="AB287">
        <v>0</v>
      </c>
      <c r="AC287">
        <v>0</v>
      </c>
      <c r="AJ287">
        <f t="shared" ref="AJ287:AJ346" si="518">AD287+AE287+AF287+AG287+AH287+AI287</f>
        <v>0</v>
      </c>
      <c r="AW287">
        <v>0</v>
      </c>
      <c r="AX287">
        <v>0</v>
      </c>
      <c r="BE287">
        <f t="shared" ref="BE287:BE346" si="519">AY287+AZ287+BA287+BB287+BC287+BD287</f>
        <v>0</v>
      </c>
      <c r="BR287">
        <v>0</v>
      </c>
      <c r="BS287">
        <v>0</v>
      </c>
      <c r="BT287" t="e">
        <f>IF(#REF!=0,"-",#REF!/#REF!*100)</f>
        <v>#REF!</v>
      </c>
    </row>
    <row r="288" spans="1:72" ht="15.75" thickBot="1" x14ac:dyDescent="0.3">
      <c r="A288" s="13" t="s">
        <v>0</v>
      </c>
      <c r="B288" s="13" t="s">
        <v>0</v>
      </c>
      <c r="C288" s="13" t="s">
        <v>0</v>
      </c>
      <c r="D288" s="98" t="s">
        <v>0</v>
      </c>
      <c r="E288" s="98" t="s">
        <v>0</v>
      </c>
      <c r="F288" s="98" t="s">
        <v>0</v>
      </c>
      <c r="G288" s="13" t="s">
        <v>0</v>
      </c>
      <c r="H288" s="19" t="s">
        <v>0</v>
      </c>
      <c r="I288" s="19" t="s">
        <v>0</v>
      </c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>
        <v>0</v>
      </c>
      <c r="AC288" s="19">
        <v>0</v>
      </c>
      <c r="AD288" s="19" t="s">
        <v>0</v>
      </c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>
        <v>0</v>
      </c>
      <c r="AX288" s="19">
        <v>0</v>
      </c>
      <c r="AY288" s="19" t="s">
        <v>0</v>
      </c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>
        <v>0</v>
      </c>
      <c r="BS288" s="19">
        <v>0</v>
      </c>
      <c r="BT288" s="19"/>
    </row>
    <row r="289" spans="1:72" ht="69.75" customHeight="1" thickBot="1" x14ac:dyDescent="0.3">
      <c r="A289" s="5" t="s">
        <v>2</v>
      </c>
      <c r="B289" s="5" t="s">
        <v>3</v>
      </c>
      <c r="C289" s="5" t="s">
        <v>4</v>
      </c>
      <c r="D289" s="103" t="s">
        <v>0</v>
      </c>
      <c r="E289" s="112" t="s">
        <v>5</v>
      </c>
      <c r="F289" s="112" t="s">
        <v>6</v>
      </c>
      <c r="G289" s="5" t="s">
        <v>7</v>
      </c>
      <c r="H289" s="5" t="s">
        <v>8</v>
      </c>
      <c r="I289" s="89" t="s">
        <v>9</v>
      </c>
      <c r="J289" s="89" t="s">
        <v>1606</v>
      </c>
      <c r="K289" s="89" t="s">
        <v>1534</v>
      </c>
      <c r="L289" s="89" t="s">
        <v>1592</v>
      </c>
      <c r="M289" s="89" t="s">
        <v>1593</v>
      </c>
      <c r="N289" s="89" t="s">
        <v>1594</v>
      </c>
      <c r="O289" s="89" t="s">
        <v>1610</v>
      </c>
      <c r="P289" s="89" t="s">
        <v>1607</v>
      </c>
      <c r="Q289" s="89" t="s">
        <v>1595</v>
      </c>
      <c r="R289" s="89" t="s">
        <v>1596</v>
      </c>
      <c r="S289" s="89" t="s">
        <v>1597</v>
      </c>
      <c r="T289" s="89" t="s">
        <v>1598</v>
      </c>
      <c r="U289" s="89" t="s">
        <v>1599</v>
      </c>
      <c r="V289" s="89" t="s">
        <v>1600</v>
      </c>
      <c r="W289" s="89" t="s">
        <v>1608</v>
      </c>
      <c r="X289" s="89" t="s">
        <v>1609</v>
      </c>
      <c r="Y289" s="89" t="s">
        <v>1601</v>
      </c>
      <c r="Z289" s="89" t="s">
        <v>1602</v>
      </c>
      <c r="AA289" s="89" t="s">
        <v>1603</v>
      </c>
      <c r="AB289" s="89" t="s">
        <v>1604</v>
      </c>
      <c r="AC289" s="89" t="s">
        <v>1605</v>
      </c>
      <c r="AD289" s="90" t="s">
        <v>10</v>
      </c>
      <c r="AE289" s="90" t="s">
        <v>1606</v>
      </c>
      <c r="AF289" s="90" t="s">
        <v>1534</v>
      </c>
      <c r="AG289" s="90" t="s">
        <v>1592</v>
      </c>
      <c r="AH289" s="90" t="s">
        <v>1593</v>
      </c>
      <c r="AI289" s="90" t="s">
        <v>1594</v>
      </c>
      <c r="AJ289" s="90" t="s">
        <v>1611</v>
      </c>
      <c r="AK289" s="90" t="s">
        <v>1607</v>
      </c>
      <c r="AL289" s="90" t="s">
        <v>1595</v>
      </c>
      <c r="AM289" s="90" t="s">
        <v>1596</v>
      </c>
      <c r="AN289" s="90" t="s">
        <v>1597</v>
      </c>
      <c r="AO289" s="90" t="s">
        <v>1598</v>
      </c>
      <c r="AP289" s="90" t="s">
        <v>1599</v>
      </c>
      <c r="AQ289" s="90" t="s">
        <v>1600</v>
      </c>
      <c r="AR289" s="90" t="s">
        <v>1608</v>
      </c>
      <c r="AS289" s="90" t="s">
        <v>1609</v>
      </c>
      <c r="AT289" s="90" t="s">
        <v>1601</v>
      </c>
      <c r="AU289" s="90" t="s">
        <v>1602</v>
      </c>
      <c r="AV289" s="90" t="s">
        <v>1603</v>
      </c>
      <c r="AW289" s="90" t="s">
        <v>1604</v>
      </c>
      <c r="AX289" s="90" t="s">
        <v>1605</v>
      </c>
      <c r="AY289" s="91" t="s">
        <v>11</v>
      </c>
      <c r="AZ289" s="91" t="s">
        <v>1606</v>
      </c>
      <c r="BA289" s="91" t="s">
        <v>1534</v>
      </c>
      <c r="BB289" s="91" t="s">
        <v>1592</v>
      </c>
      <c r="BC289" s="91" t="s">
        <v>1593</v>
      </c>
      <c r="BD289" s="91" t="s">
        <v>1594</v>
      </c>
      <c r="BE289" s="91" t="s">
        <v>1612</v>
      </c>
      <c r="BF289" s="91" t="s">
        <v>1607</v>
      </c>
      <c r="BG289" s="91" t="s">
        <v>1595</v>
      </c>
      <c r="BH289" s="91" t="s">
        <v>1596</v>
      </c>
      <c r="BI289" s="91" t="s">
        <v>1597</v>
      </c>
      <c r="BJ289" s="91" t="s">
        <v>1598</v>
      </c>
      <c r="BK289" s="91" t="s">
        <v>1599</v>
      </c>
      <c r="BL289" s="91" t="s">
        <v>1600</v>
      </c>
      <c r="BM289" s="91" t="s">
        <v>1608</v>
      </c>
      <c r="BN289" s="91" t="s">
        <v>1609</v>
      </c>
      <c r="BO289" s="91" t="s">
        <v>1601</v>
      </c>
      <c r="BP289" s="91" t="s">
        <v>1602</v>
      </c>
      <c r="BQ289" s="91" t="s">
        <v>1603</v>
      </c>
      <c r="BR289" s="91" t="s">
        <v>1604</v>
      </c>
      <c r="BS289" s="91" t="s">
        <v>1605</v>
      </c>
      <c r="BT289" s="5" t="s">
        <v>1671</v>
      </c>
    </row>
    <row r="290" spans="1:72" x14ac:dyDescent="0.25">
      <c r="A290" s="6" t="s">
        <v>0</v>
      </c>
      <c r="B290" s="6" t="s">
        <v>0</v>
      </c>
      <c r="C290" s="6" t="s">
        <v>0</v>
      </c>
      <c r="D290" s="104" t="s">
        <v>0</v>
      </c>
      <c r="E290" s="104" t="s">
        <v>0</v>
      </c>
      <c r="F290" s="121" t="s">
        <v>0</v>
      </c>
      <c r="G290" s="7" t="s">
        <v>0</v>
      </c>
      <c r="H290" s="8" t="s">
        <v>0</v>
      </c>
      <c r="I290" s="9">
        <v>1</v>
      </c>
      <c r="J290" s="9">
        <v>2</v>
      </c>
      <c r="K290" s="9">
        <v>3</v>
      </c>
      <c r="L290" s="9">
        <v>4</v>
      </c>
      <c r="M290" s="9">
        <v>5</v>
      </c>
      <c r="N290" s="9">
        <v>6</v>
      </c>
      <c r="O290" s="9">
        <v>7</v>
      </c>
      <c r="P290" s="9">
        <v>8</v>
      </c>
      <c r="Q290" s="9">
        <v>9</v>
      </c>
      <c r="R290" s="9">
        <v>10</v>
      </c>
      <c r="S290" s="9">
        <v>11</v>
      </c>
      <c r="T290" s="9">
        <v>12</v>
      </c>
      <c r="U290" s="9">
        <v>13</v>
      </c>
      <c r="V290" s="9">
        <v>14</v>
      </c>
      <c r="W290" s="9">
        <v>15</v>
      </c>
      <c r="X290" s="9">
        <v>16</v>
      </c>
      <c r="Y290" s="9">
        <v>17</v>
      </c>
      <c r="Z290" s="9">
        <v>18</v>
      </c>
      <c r="AA290" s="9">
        <v>19</v>
      </c>
      <c r="AB290" s="9">
        <v>20</v>
      </c>
      <c r="AC290" s="9">
        <v>21</v>
      </c>
      <c r="AD290" s="9">
        <v>1</v>
      </c>
      <c r="AE290" s="9">
        <v>2</v>
      </c>
      <c r="AF290" s="9">
        <v>3</v>
      </c>
      <c r="AG290" s="9">
        <v>4</v>
      </c>
      <c r="AH290" s="9">
        <v>5</v>
      </c>
      <c r="AI290" s="9">
        <v>6</v>
      </c>
      <c r="AJ290" s="9">
        <v>7</v>
      </c>
      <c r="AK290" s="9">
        <v>8</v>
      </c>
      <c r="AL290" s="9">
        <v>9</v>
      </c>
      <c r="AM290" s="9">
        <v>10</v>
      </c>
      <c r="AN290" s="9">
        <v>11</v>
      </c>
      <c r="AO290" s="9">
        <v>12</v>
      </c>
      <c r="AP290" s="9">
        <v>13</v>
      </c>
      <c r="AQ290" s="9">
        <v>14</v>
      </c>
      <c r="AR290" s="9">
        <v>15</v>
      </c>
      <c r="AS290" s="9">
        <v>16</v>
      </c>
      <c r="AT290" s="9">
        <v>17</v>
      </c>
      <c r="AU290" s="9">
        <v>18</v>
      </c>
      <c r="AV290" s="9">
        <v>19</v>
      </c>
      <c r="AW290" s="9">
        <v>20</v>
      </c>
      <c r="AX290" s="9">
        <v>21</v>
      </c>
      <c r="AY290" s="9">
        <v>1</v>
      </c>
      <c r="AZ290" s="9">
        <v>2</v>
      </c>
      <c r="BA290" s="9">
        <v>3</v>
      </c>
      <c r="BB290" s="9">
        <v>4</v>
      </c>
      <c r="BC290" s="9">
        <v>5</v>
      </c>
      <c r="BD290" s="9">
        <v>6</v>
      </c>
      <c r="BE290" s="9">
        <v>7</v>
      </c>
      <c r="BF290" s="9">
        <v>8</v>
      </c>
      <c r="BG290" s="9">
        <v>9</v>
      </c>
      <c r="BH290" s="9">
        <v>10</v>
      </c>
      <c r="BI290" s="9">
        <v>11</v>
      </c>
      <c r="BJ290" s="9">
        <v>12</v>
      </c>
      <c r="BK290" s="9">
        <v>13</v>
      </c>
      <c r="BL290" s="9">
        <v>14</v>
      </c>
      <c r="BM290" s="9">
        <v>15</v>
      </c>
      <c r="BN290" s="9">
        <v>16</v>
      </c>
      <c r="BO290" s="9">
        <v>17</v>
      </c>
      <c r="BP290" s="9">
        <v>18</v>
      </c>
      <c r="BQ290" s="9">
        <v>19</v>
      </c>
      <c r="BR290" s="9">
        <v>20</v>
      </c>
      <c r="BS290" s="9">
        <v>21</v>
      </c>
      <c r="BT290" s="9">
        <v>9</v>
      </c>
    </row>
    <row r="291" spans="1:72" x14ac:dyDescent="0.25">
      <c r="A291" s="1" t="s">
        <v>133</v>
      </c>
      <c r="B291" s="1" t="s">
        <v>58</v>
      </c>
      <c r="C291" s="4" t="s">
        <v>144</v>
      </c>
      <c r="D291" s="102" t="s">
        <v>233</v>
      </c>
      <c r="E291" s="101" t="s">
        <v>0</v>
      </c>
      <c r="F291" s="101" t="s">
        <v>0</v>
      </c>
      <c r="G291" s="2" t="s">
        <v>0</v>
      </c>
      <c r="H291" s="2" t="s">
        <v>234</v>
      </c>
      <c r="I291" s="3" t="s">
        <v>0</v>
      </c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>
        <v>0</v>
      </c>
      <c r="AC291" s="3">
        <v>0</v>
      </c>
      <c r="AD291" s="3" t="s">
        <v>0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>
        <v>0</v>
      </c>
      <c r="AX291" s="3">
        <v>0</v>
      </c>
      <c r="AY291" s="3" t="s">
        <v>0</v>
      </c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>
        <v>0</v>
      </c>
      <c r="BS291" s="3">
        <v>0</v>
      </c>
      <c r="BT291" s="3"/>
    </row>
    <row r="292" spans="1:72" ht="33.75" x14ac:dyDescent="0.25">
      <c r="A292" s="1" t="s">
        <v>0</v>
      </c>
      <c r="B292" s="1" t="s">
        <v>0</v>
      </c>
      <c r="C292" s="1" t="s">
        <v>0</v>
      </c>
      <c r="D292" s="101" t="s">
        <v>0</v>
      </c>
      <c r="E292" s="101" t="s">
        <v>0</v>
      </c>
      <c r="F292" s="101" t="s">
        <v>0</v>
      </c>
      <c r="G292" s="2" t="s">
        <v>0</v>
      </c>
      <c r="H292" s="10" t="s">
        <v>13</v>
      </c>
      <c r="I292" s="11">
        <f t="shared" ref="I292:AA292" si="520">SUM(I293,I301,I303)</f>
        <v>508000</v>
      </c>
      <c r="J292" s="11">
        <f t="shared" si="520"/>
        <v>0</v>
      </c>
      <c r="K292" s="11">
        <f t="shared" si="520"/>
        <v>0</v>
      </c>
      <c r="L292" s="11">
        <f t="shared" si="520"/>
        <v>0</v>
      </c>
      <c r="M292" s="11">
        <f t="shared" si="520"/>
        <v>0</v>
      </c>
      <c r="N292" s="11">
        <f t="shared" si="520"/>
        <v>0</v>
      </c>
      <c r="O292" s="11">
        <f t="shared" ref="O292" si="521">SUM(O293,O301,O303)</f>
        <v>508000</v>
      </c>
      <c r="P292" s="11">
        <f t="shared" si="520"/>
        <v>39024</v>
      </c>
      <c r="Q292" s="11">
        <f t="shared" si="520"/>
        <v>140200</v>
      </c>
      <c r="R292" s="11">
        <f t="shared" si="520"/>
        <v>38700</v>
      </c>
      <c r="S292" s="11">
        <f t="shared" si="520"/>
        <v>0</v>
      </c>
      <c r="T292" s="11">
        <f t="shared" si="520"/>
        <v>0</v>
      </c>
      <c r="U292" s="11">
        <f t="shared" si="520"/>
        <v>0</v>
      </c>
      <c r="V292" s="11">
        <f t="shared" si="520"/>
        <v>0</v>
      </c>
      <c r="W292" s="11">
        <f t="shared" si="520"/>
        <v>0</v>
      </c>
      <c r="X292" s="11">
        <f t="shared" si="520"/>
        <v>0</v>
      </c>
      <c r="Y292" s="11">
        <f t="shared" si="520"/>
        <v>0</v>
      </c>
      <c r="Z292" s="11">
        <f t="shared" si="520"/>
        <v>0</v>
      </c>
      <c r="AA292" s="11">
        <f t="shared" si="520"/>
        <v>0</v>
      </c>
      <c r="AB292" s="11">
        <v>217924</v>
      </c>
      <c r="AC292" s="11">
        <v>290076</v>
      </c>
      <c r="AD292" s="11">
        <f t="shared" ref="AD292:AV292" si="522">SUM(AD293,AD301,AD303)</f>
        <v>37000</v>
      </c>
      <c r="AE292" s="11">
        <f t="shared" si="522"/>
        <v>0</v>
      </c>
      <c r="AF292" s="11">
        <f t="shared" si="522"/>
        <v>0</v>
      </c>
      <c r="AG292" s="11">
        <f t="shared" si="522"/>
        <v>6000</v>
      </c>
      <c r="AH292" s="11">
        <f t="shared" si="522"/>
        <v>0</v>
      </c>
      <c r="AI292" s="11">
        <f t="shared" si="522"/>
        <v>0</v>
      </c>
      <c r="AJ292" s="11">
        <f t="shared" ref="AJ292" si="523">SUM(AJ293,AJ301,AJ303)</f>
        <v>43000</v>
      </c>
      <c r="AK292" s="11">
        <f t="shared" si="522"/>
        <v>0</v>
      </c>
      <c r="AL292" s="11">
        <f t="shared" si="522"/>
        <v>0</v>
      </c>
      <c r="AM292" s="11">
        <f t="shared" si="522"/>
        <v>6000</v>
      </c>
      <c r="AN292" s="11">
        <f t="shared" si="522"/>
        <v>0</v>
      </c>
      <c r="AO292" s="11">
        <f t="shared" si="522"/>
        <v>0</v>
      </c>
      <c r="AP292" s="11">
        <f t="shared" si="522"/>
        <v>0</v>
      </c>
      <c r="AQ292" s="11">
        <f t="shared" si="522"/>
        <v>0</v>
      </c>
      <c r="AR292" s="11">
        <f t="shared" si="522"/>
        <v>0</v>
      </c>
      <c r="AS292" s="11">
        <f t="shared" si="522"/>
        <v>0</v>
      </c>
      <c r="AT292" s="11">
        <f t="shared" si="522"/>
        <v>0</v>
      </c>
      <c r="AU292" s="11">
        <f t="shared" si="522"/>
        <v>0</v>
      </c>
      <c r="AV292" s="11">
        <f t="shared" si="522"/>
        <v>0</v>
      </c>
      <c r="AW292" s="11">
        <v>6000</v>
      </c>
      <c r="AX292" s="11">
        <v>37000</v>
      </c>
      <c r="AY292" s="11">
        <f t="shared" ref="AY292:BQ292" si="524">SUM(AY293,AY301,AY303)</f>
        <v>18000</v>
      </c>
      <c r="AZ292" s="11">
        <f t="shared" si="524"/>
        <v>0</v>
      </c>
      <c r="BA292" s="11">
        <f t="shared" si="524"/>
        <v>0</v>
      </c>
      <c r="BB292" s="11">
        <f t="shared" si="524"/>
        <v>0</v>
      </c>
      <c r="BC292" s="11">
        <f t="shared" si="524"/>
        <v>0</v>
      </c>
      <c r="BD292" s="11">
        <f t="shared" si="524"/>
        <v>0</v>
      </c>
      <c r="BE292" s="11">
        <f t="shared" ref="BE292" si="525">SUM(BE293,BE301,BE303)</f>
        <v>18000</v>
      </c>
      <c r="BF292" s="11">
        <f t="shared" si="524"/>
        <v>0</v>
      </c>
      <c r="BG292" s="11">
        <f t="shared" si="524"/>
        <v>0</v>
      </c>
      <c r="BH292" s="11">
        <f t="shared" si="524"/>
        <v>0</v>
      </c>
      <c r="BI292" s="11">
        <f t="shared" si="524"/>
        <v>0</v>
      </c>
      <c r="BJ292" s="11">
        <f t="shared" si="524"/>
        <v>0</v>
      </c>
      <c r="BK292" s="11">
        <f t="shared" si="524"/>
        <v>0</v>
      </c>
      <c r="BL292" s="11">
        <f t="shared" si="524"/>
        <v>0</v>
      </c>
      <c r="BM292" s="11">
        <f t="shared" si="524"/>
        <v>0</v>
      </c>
      <c r="BN292" s="11">
        <f t="shared" si="524"/>
        <v>0</v>
      </c>
      <c r="BO292" s="11">
        <f t="shared" si="524"/>
        <v>0</v>
      </c>
      <c r="BP292" s="11">
        <f t="shared" si="524"/>
        <v>0</v>
      </c>
      <c r="BQ292" s="11">
        <f t="shared" si="524"/>
        <v>0</v>
      </c>
      <c r="BR292" s="11">
        <v>0</v>
      </c>
      <c r="BS292" s="11">
        <v>18000</v>
      </c>
      <c r="BT292" s="11" t="e">
        <f>IF(#REF!=0,"-",#REF!/#REF!*100)</f>
        <v>#REF!</v>
      </c>
    </row>
    <row r="293" spans="1:72" x14ac:dyDescent="0.25">
      <c r="A293" s="4" t="s">
        <v>133</v>
      </c>
      <c r="B293" s="4" t="s">
        <v>58</v>
      </c>
      <c r="C293" s="4" t="s">
        <v>144</v>
      </c>
      <c r="D293" s="102" t="s">
        <v>233</v>
      </c>
      <c r="E293" s="101" t="s">
        <v>14</v>
      </c>
      <c r="F293" s="101" t="s">
        <v>0</v>
      </c>
      <c r="G293" s="2" t="s">
        <v>0</v>
      </c>
      <c r="H293" s="2" t="s">
        <v>15</v>
      </c>
      <c r="I293" s="12">
        <f t="shared" ref="I293:AA293" si="526">SUM(I294,I295)</f>
        <v>153000</v>
      </c>
      <c r="J293" s="12">
        <f t="shared" si="526"/>
        <v>0</v>
      </c>
      <c r="K293" s="12">
        <f t="shared" si="526"/>
        <v>0</v>
      </c>
      <c r="L293" s="12">
        <f t="shared" si="526"/>
        <v>0</v>
      </c>
      <c r="M293" s="12">
        <f t="shared" si="526"/>
        <v>0</v>
      </c>
      <c r="N293" s="12">
        <f t="shared" si="526"/>
        <v>0</v>
      </c>
      <c r="O293" s="12">
        <f t="shared" ref="O293" si="527">SUM(O294,O295)</f>
        <v>153000</v>
      </c>
      <c r="P293" s="12">
        <f t="shared" si="526"/>
        <v>0</v>
      </c>
      <c r="Q293" s="12">
        <f t="shared" si="526"/>
        <v>0</v>
      </c>
      <c r="R293" s="12">
        <f t="shared" si="526"/>
        <v>24800</v>
      </c>
      <c r="S293" s="12">
        <f t="shared" si="526"/>
        <v>0</v>
      </c>
      <c r="T293" s="12">
        <f t="shared" si="526"/>
        <v>0</v>
      </c>
      <c r="U293" s="12">
        <f t="shared" si="526"/>
        <v>0</v>
      </c>
      <c r="V293" s="12">
        <f t="shared" si="526"/>
        <v>0</v>
      </c>
      <c r="W293" s="12">
        <f t="shared" si="526"/>
        <v>0</v>
      </c>
      <c r="X293" s="12">
        <f t="shared" si="526"/>
        <v>0</v>
      </c>
      <c r="Y293" s="12">
        <f t="shared" si="526"/>
        <v>0</v>
      </c>
      <c r="Z293" s="12">
        <f t="shared" si="526"/>
        <v>0</v>
      </c>
      <c r="AA293" s="12">
        <f t="shared" si="526"/>
        <v>0</v>
      </c>
      <c r="AB293" s="12">
        <v>24800</v>
      </c>
      <c r="AC293" s="12">
        <v>128200</v>
      </c>
      <c r="AD293" s="12">
        <f t="shared" ref="AD293:AV293" si="528">SUM(AD294,AD295)</f>
        <v>0</v>
      </c>
      <c r="AE293" s="12">
        <f t="shared" si="528"/>
        <v>0</v>
      </c>
      <c r="AF293" s="12">
        <f t="shared" si="528"/>
        <v>0</v>
      </c>
      <c r="AG293" s="12">
        <f t="shared" si="528"/>
        <v>0</v>
      </c>
      <c r="AH293" s="12">
        <f t="shared" si="528"/>
        <v>0</v>
      </c>
      <c r="AI293" s="12">
        <f t="shared" si="528"/>
        <v>0</v>
      </c>
      <c r="AJ293" s="12">
        <f t="shared" ref="AJ293" si="529">SUM(AJ294,AJ295)</f>
        <v>0</v>
      </c>
      <c r="AK293" s="12">
        <f t="shared" si="528"/>
        <v>0</v>
      </c>
      <c r="AL293" s="12">
        <f t="shared" si="528"/>
        <v>0</v>
      </c>
      <c r="AM293" s="12">
        <f t="shared" si="528"/>
        <v>0</v>
      </c>
      <c r="AN293" s="12">
        <f t="shared" si="528"/>
        <v>0</v>
      </c>
      <c r="AO293" s="12">
        <f t="shared" si="528"/>
        <v>0</v>
      </c>
      <c r="AP293" s="12">
        <f t="shared" si="528"/>
        <v>0</v>
      </c>
      <c r="AQ293" s="12">
        <f t="shared" si="528"/>
        <v>0</v>
      </c>
      <c r="AR293" s="12">
        <f t="shared" si="528"/>
        <v>0</v>
      </c>
      <c r="AS293" s="12">
        <f t="shared" si="528"/>
        <v>0</v>
      </c>
      <c r="AT293" s="12">
        <f t="shared" si="528"/>
        <v>0</v>
      </c>
      <c r="AU293" s="12">
        <f t="shared" si="528"/>
        <v>0</v>
      </c>
      <c r="AV293" s="12">
        <f t="shared" si="528"/>
        <v>0</v>
      </c>
      <c r="AW293" s="12">
        <v>0</v>
      </c>
      <c r="AX293" s="12">
        <v>0</v>
      </c>
      <c r="AY293" s="12">
        <f t="shared" ref="AY293:BQ293" si="530">SUM(AY294,AY295)</f>
        <v>0</v>
      </c>
      <c r="AZ293" s="12">
        <f t="shared" si="530"/>
        <v>0</v>
      </c>
      <c r="BA293" s="12">
        <f t="shared" si="530"/>
        <v>0</v>
      </c>
      <c r="BB293" s="12">
        <f t="shared" si="530"/>
        <v>0</v>
      </c>
      <c r="BC293" s="12">
        <f t="shared" si="530"/>
        <v>0</v>
      </c>
      <c r="BD293" s="12">
        <f t="shared" si="530"/>
        <v>0</v>
      </c>
      <c r="BE293" s="12">
        <f t="shared" ref="BE293" si="531">SUM(BE294,BE295)</f>
        <v>0</v>
      </c>
      <c r="BF293" s="12">
        <f t="shared" si="530"/>
        <v>0</v>
      </c>
      <c r="BG293" s="12">
        <f t="shared" si="530"/>
        <v>0</v>
      </c>
      <c r="BH293" s="12">
        <f t="shared" si="530"/>
        <v>0</v>
      </c>
      <c r="BI293" s="12">
        <f t="shared" si="530"/>
        <v>0</v>
      </c>
      <c r="BJ293" s="12">
        <f t="shared" si="530"/>
        <v>0</v>
      </c>
      <c r="BK293" s="12">
        <f t="shared" si="530"/>
        <v>0</v>
      </c>
      <c r="BL293" s="12">
        <f t="shared" si="530"/>
        <v>0</v>
      </c>
      <c r="BM293" s="12">
        <f t="shared" si="530"/>
        <v>0</v>
      </c>
      <c r="BN293" s="12">
        <f t="shared" si="530"/>
        <v>0</v>
      </c>
      <c r="BO293" s="12">
        <f t="shared" si="530"/>
        <v>0</v>
      </c>
      <c r="BP293" s="12">
        <f t="shared" si="530"/>
        <v>0</v>
      </c>
      <c r="BQ293" s="12">
        <f t="shared" si="530"/>
        <v>0</v>
      </c>
      <c r="BR293" s="12">
        <v>0</v>
      </c>
      <c r="BS293" s="12">
        <v>0</v>
      </c>
      <c r="BT293" s="12" t="e">
        <f>IF(#REF!=0,"-",#REF!/#REF!*100)</f>
        <v>#REF!</v>
      </c>
    </row>
    <row r="294" spans="1:72" x14ac:dyDescent="0.25">
      <c r="A294" s="4" t="s">
        <v>133</v>
      </c>
      <c r="B294" s="4" t="s">
        <v>58</v>
      </c>
      <c r="C294" s="4" t="s">
        <v>144</v>
      </c>
      <c r="D294" s="102" t="s">
        <v>233</v>
      </c>
      <c r="E294" s="113">
        <v>6111</v>
      </c>
      <c r="F294" s="102"/>
      <c r="G294" s="98" t="s">
        <v>1662</v>
      </c>
      <c r="H294" s="13" t="s">
        <v>16</v>
      </c>
      <c r="I294" s="14">
        <v>132000</v>
      </c>
      <c r="J294" s="14"/>
      <c r="K294" s="14"/>
      <c r="L294" s="14"/>
      <c r="M294" s="14"/>
      <c r="N294" s="14"/>
      <c r="O294" s="14">
        <f t="shared" si="517"/>
        <v>132000</v>
      </c>
      <c r="P294" s="14"/>
      <c r="Q294" s="14"/>
      <c r="R294" s="14">
        <v>20000</v>
      </c>
      <c r="S294" s="14"/>
      <c r="T294" s="14"/>
      <c r="U294" s="14"/>
      <c r="V294" s="14"/>
      <c r="W294" s="14"/>
      <c r="X294" s="14"/>
      <c r="Y294" s="14"/>
      <c r="Z294" s="14"/>
      <c r="AA294" s="14"/>
      <c r="AB294" s="14">
        <v>20000</v>
      </c>
      <c r="AC294" s="14">
        <v>112000</v>
      </c>
      <c r="AD294" s="14">
        <v>0</v>
      </c>
      <c r="AE294" s="14"/>
      <c r="AF294" s="14"/>
      <c r="AG294" s="14"/>
      <c r="AH294" s="14"/>
      <c r="AI294" s="14"/>
      <c r="AJ294" s="14">
        <f t="shared" si="518"/>
        <v>0</v>
      </c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>
        <v>0</v>
      </c>
      <c r="AX294" s="14">
        <v>0</v>
      </c>
      <c r="AY294" s="14">
        <v>0</v>
      </c>
      <c r="AZ294" s="14"/>
      <c r="BA294" s="14"/>
      <c r="BB294" s="14"/>
      <c r="BC294" s="14"/>
      <c r="BD294" s="14"/>
      <c r="BE294" s="14">
        <f t="shared" si="519"/>
        <v>0</v>
      </c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>
        <v>0</v>
      </c>
      <c r="BS294" s="14">
        <v>0</v>
      </c>
      <c r="BT294" s="14" t="e">
        <f>IF(#REF!=0,"-",#REF!/#REF!*100)</f>
        <v>#REF!</v>
      </c>
    </row>
    <row r="295" spans="1:72" x14ac:dyDescent="0.25">
      <c r="A295" s="1" t="s">
        <v>133</v>
      </c>
      <c r="B295" s="1" t="s">
        <v>58</v>
      </c>
      <c r="C295" s="1" t="s">
        <v>144</v>
      </c>
      <c r="D295" s="105" t="s">
        <v>233</v>
      </c>
      <c r="E295" s="105" t="s">
        <v>18</v>
      </c>
      <c r="F295" s="102" t="s">
        <v>0</v>
      </c>
      <c r="G295" s="13" t="s">
        <v>0</v>
      </c>
      <c r="H295" s="2" t="s">
        <v>19</v>
      </c>
      <c r="I295" s="12">
        <f t="shared" ref="I295:AA295" si="532">SUM(I296:I300)</f>
        <v>21000</v>
      </c>
      <c r="J295" s="12">
        <f t="shared" si="532"/>
        <v>0</v>
      </c>
      <c r="K295" s="12">
        <f t="shared" si="532"/>
        <v>0</v>
      </c>
      <c r="L295" s="12">
        <f t="shared" si="532"/>
        <v>0</v>
      </c>
      <c r="M295" s="12">
        <f t="shared" si="532"/>
        <v>0</v>
      </c>
      <c r="N295" s="12">
        <f t="shared" si="532"/>
        <v>0</v>
      </c>
      <c r="O295" s="12">
        <f t="shared" si="532"/>
        <v>21000</v>
      </c>
      <c r="P295" s="12">
        <f t="shared" si="532"/>
        <v>0</v>
      </c>
      <c r="Q295" s="12">
        <f t="shared" si="532"/>
        <v>0</v>
      </c>
      <c r="R295" s="12">
        <f t="shared" si="532"/>
        <v>4800</v>
      </c>
      <c r="S295" s="12">
        <f t="shared" si="532"/>
        <v>0</v>
      </c>
      <c r="T295" s="12">
        <f t="shared" si="532"/>
        <v>0</v>
      </c>
      <c r="U295" s="12">
        <f t="shared" si="532"/>
        <v>0</v>
      </c>
      <c r="V295" s="12">
        <f t="shared" si="532"/>
        <v>0</v>
      </c>
      <c r="W295" s="12">
        <f t="shared" si="532"/>
        <v>0</v>
      </c>
      <c r="X295" s="12">
        <f t="shared" si="532"/>
        <v>0</v>
      </c>
      <c r="Y295" s="12">
        <f t="shared" si="532"/>
        <v>0</v>
      </c>
      <c r="Z295" s="12">
        <f t="shared" si="532"/>
        <v>0</v>
      </c>
      <c r="AA295" s="12">
        <f t="shared" si="532"/>
        <v>0</v>
      </c>
      <c r="AB295" s="12">
        <v>4800</v>
      </c>
      <c r="AC295" s="12">
        <v>16200</v>
      </c>
      <c r="AD295" s="12">
        <f t="shared" ref="AD295:AV295" si="533">SUM(AD296:AD300)</f>
        <v>0</v>
      </c>
      <c r="AE295" s="12">
        <f t="shared" si="533"/>
        <v>0</v>
      </c>
      <c r="AF295" s="12">
        <f t="shared" si="533"/>
        <v>0</v>
      </c>
      <c r="AG295" s="12">
        <f t="shared" si="533"/>
        <v>0</v>
      </c>
      <c r="AH295" s="12">
        <f t="shared" si="533"/>
        <v>0</v>
      </c>
      <c r="AI295" s="12">
        <f t="shared" si="533"/>
        <v>0</v>
      </c>
      <c r="AJ295" s="12">
        <f t="shared" si="533"/>
        <v>0</v>
      </c>
      <c r="AK295" s="12">
        <f t="shared" si="533"/>
        <v>0</v>
      </c>
      <c r="AL295" s="12">
        <f t="shared" si="533"/>
        <v>0</v>
      </c>
      <c r="AM295" s="12">
        <f t="shared" si="533"/>
        <v>0</v>
      </c>
      <c r="AN295" s="12">
        <f t="shared" si="533"/>
        <v>0</v>
      </c>
      <c r="AO295" s="12">
        <f t="shared" si="533"/>
        <v>0</v>
      </c>
      <c r="AP295" s="12">
        <f t="shared" si="533"/>
        <v>0</v>
      </c>
      <c r="AQ295" s="12">
        <f t="shared" si="533"/>
        <v>0</v>
      </c>
      <c r="AR295" s="12">
        <f t="shared" si="533"/>
        <v>0</v>
      </c>
      <c r="AS295" s="12">
        <f t="shared" si="533"/>
        <v>0</v>
      </c>
      <c r="AT295" s="12">
        <f t="shared" si="533"/>
        <v>0</v>
      </c>
      <c r="AU295" s="12">
        <f t="shared" si="533"/>
        <v>0</v>
      </c>
      <c r="AV295" s="12">
        <f t="shared" si="533"/>
        <v>0</v>
      </c>
      <c r="AW295" s="12">
        <v>0</v>
      </c>
      <c r="AX295" s="12">
        <v>0</v>
      </c>
      <c r="AY295" s="12">
        <f t="shared" ref="AY295:BQ295" si="534">SUM(AY296:AY300)</f>
        <v>0</v>
      </c>
      <c r="AZ295" s="12">
        <f t="shared" si="534"/>
        <v>0</v>
      </c>
      <c r="BA295" s="12">
        <f t="shared" si="534"/>
        <v>0</v>
      </c>
      <c r="BB295" s="12">
        <f t="shared" si="534"/>
        <v>0</v>
      </c>
      <c r="BC295" s="12">
        <f t="shared" si="534"/>
        <v>0</v>
      </c>
      <c r="BD295" s="12">
        <f t="shared" si="534"/>
        <v>0</v>
      </c>
      <c r="BE295" s="12">
        <f t="shared" si="534"/>
        <v>0</v>
      </c>
      <c r="BF295" s="12">
        <f t="shared" si="534"/>
        <v>0</v>
      </c>
      <c r="BG295" s="12">
        <f t="shared" si="534"/>
        <v>0</v>
      </c>
      <c r="BH295" s="12">
        <f t="shared" si="534"/>
        <v>0</v>
      </c>
      <c r="BI295" s="12">
        <f t="shared" si="534"/>
        <v>0</v>
      </c>
      <c r="BJ295" s="12">
        <f t="shared" si="534"/>
        <v>0</v>
      </c>
      <c r="BK295" s="12">
        <f t="shared" si="534"/>
        <v>0</v>
      </c>
      <c r="BL295" s="12">
        <f t="shared" si="534"/>
        <v>0</v>
      </c>
      <c r="BM295" s="12">
        <f t="shared" si="534"/>
        <v>0</v>
      </c>
      <c r="BN295" s="12">
        <f t="shared" si="534"/>
        <v>0</v>
      </c>
      <c r="BO295" s="12">
        <f t="shared" si="534"/>
        <v>0</v>
      </c>
      <c r="BP295" s="12">
        <f t="shared" si="534"/>
        <v>0</v>
      </c>
      <c r="BQ295" s="12">
        <f t="shared" si="534"/>
        <v>0</v>
      </c>
      <c r="BR295" s="12">
        <v>0</v>
      </c>
      <c r="BS295" s="12">
        <v>0</v>
      </c>
      <c r="BT295" s="12" t="e">
        <f>IF(#REF!=0,"-",#REF!/#REF!*100)</f>
        <v>#REF!</v>
      </c>
    </row>
    <row r="296" spans="1:72" ht="22.5" x14ac:dyDescent="0.25">
      <c r="A296" s="4" t="s">
        <v>133</v>
      </c>
      <c r="B296" s="4" t="s">
        <v>58</v>
      </c>
      <c r="C296" s="4" t="s">
        <v>144</v>
      </c>
      <c r="D296" s="102" t="s">
        <v>233</v>
      </c>
      <c r="E296" s="113">
        <v>6112</v>
      </c>
      <c r="F296" s="102" t="s">
        <v>235</v>
      </c>
      <c r="G296" s="98" t="s">
        <v>1662</v>
      </c>
      <c r="H296" s="13" t="s">
        <v>57</v>
      </c>
      <c r="I296" s="14">
        <v>5000</v>
      </c>
      <c r="J296" s="14"/>
      <c r="K296" s="14"/>
      <c r="L296" s="14"/>
      <c r="M296" s="14"/>
      <c r="N296" s="14"/>
      <c r="O296" s="14">
        <f t="shared" si="517"/>
        <v>5000</v>
      </c>
      <c r="P296" s="14"/>
      <c r="Q296" s="14"/>
      <c r="R296" s="14">
        <v>800</v>
      </c>
      <c r="S296" s="14"/>
      <c r="T296" s="14"/>
      <c r="U296" s="14"/>
      <c r="V296" s="14"/>
      <c r="W296" s="14"/>
      <c r="X296" s="14"/>
      <c r="Y296" s="14"/>
      <c r="Z296" s="14"/>
      <c r="AA296" s="14"/>
      <c r="AB296" s="14">
        <v>800</v>
      </c>
      <c r="AC296" s="14">
        <v>4200</v>
      </c>
      <c r="AD296" s="14">
        <v>0</v>
      </c>
      <c r="AE296" s="14"/>
      <c r="AF296" s="14"/>
      <c r="AG296" s="14"/>
      <c r="AH296" s="14"/>
      <c r="AI296" s="14"/>
      <c r="AJ296" s="14">
        <f t="shared" si="518"/>
        <v>0</v>
      </c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>
        <v>0</v>
      </c>
      <c r="AX296" s="14">
        <v>0</v>
      </c>
      <c r="AY296" s="14">
        <v>0</v>
      </c>
      <c r="AZ296" s="14"/>
      <c r="BA296" s="14"/>
      <c r="BB296" s="14"/>
      <c r="BC296" s="14"/>
      <c r="BD296" s="14"/>
      <c r="BE296" s="14">
        <f t="shared" si="519"/>
        <v>0</v>
      </c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>
        <v>0</v>
      </c>
      <c r="BS296" s="14">
        <v>0</v>
      </c>
      <c r="BT296" s="14" t="e">
        <f>IF(#REF!=0,"-",#REF!/#REF!*100)</f>
        <v>#REF!</v>
      </c>
    </row>
    <row r="297" spans="1:72" x14ac:dyDescent="0.25">
      <c r="A297" s="4" t="s">
        <v>133</v>
      </c>
      <c r="B297" s="4" t="s">
        <v>58</v>
      </c>
      <c r="C297" s="4" t="s">
        <v>144</v>
      </c>
      <c r="D297" s="102" t="s">
        <v>233</v>
      </c>
      <c r="E297" s="113">
        <v>6112</v>
      </c>
      <c r="F297" s="102" t="s">
        <v>236</v>
      </c>
      <c r="G297" s="98" t="s">
        <v>1662</v>
      </c>
      <c r="H297" s="13" t="s">
        <v>22</v>
      </c>
      <c r="I297" s="14">
        <v>12000</v>
      </c>
      <c r="J297" s="14"/>
      <c r="K297" s="14"/>
      <c r="L297" s="14"/>
      <c r="M297" s="14"/>
      <c r="N297" s="14"/>
      <c r="O297" s="14">
        <f t="shared" si="517"/>
        <v>12000</v>
      </c>
      <c r="P297" s="14"/>
      <c r="Q297" s="14"/>
      <c r="R297" s="14">
        <v>4000</v>
      </c>
      <c r="S297" s="14"/>
      <c r="T297" s="14"/>
      <c r="U297" s="14"/>
      <c r="V297" s="14"/>
      <c r="W297" s="14"/>
      <c r="X297" s="14"/>
      <c r="Y297" s="14"/>
      <c r="Z297" s="14"/>
      <c r="AA297" s="14"/>
      <c r="AB297" s="14">
        <v>4000</v>
      </c>
      <c r="AC297" s="14">
        <v>8000</v>
      </c>
      <c r="AD297" s="14">
        <v>0</v>
      </c>
      <c r="AE297" s="14"/>
      <c r="AF297" s="14"/>
      <c r="AG297" s="14"/>
      <c r="AH297" s="14"/>
      <c r="AI297" s="14"/>
      <c r="AJ297" s="14">
        <f t="shared" si="518"/>
        <v>0</v>
      </c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>
        <v>0</v>
      </c>
      <c r="AX297" s="14">
        <v>0</v>
      </c>
      <c r="AY297" s="14">
        <v>0</v>
      </c>
      <c r="AZ297" s="14"/>
      <c r="BA297" s="14"/>
      <c r="BB297" s="14"/>
      <c r="BC297" s="14"/>
      <c r="BD297" s="14"/>
      <c r="BE297" s="14">
        <f t="shared" si="519"/>
        <v>0</v>
      </c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>
        <v>0</v>
      </c>
      <c r="BS297" s="14">
        <v>0</v>
      </c>
      <c r="BT297" s="14" t="e">
        <f>IF(#REF!=0,"-",#REF!/#REF!*100)</f>
        <v>#REF!</v>
      </c>
    </row>
    <row r="298" spans="1:72" x14ac:dyDescent="0.25">
      <c r="A298" s="4" t="s">
        <v>133</v>
      </c>
      <c r="B298" s="4" t="s">
        <v>58</v>
      </c>
      <c r="C298" s="4" t="s">
        <v>144</v>
      </c>
      <c r="D298" s="102" t="s">
        <v>233</v>
      </c>
      <c r="E298" s="113">
        <v>6112</v>
      </c>
      <c r="F298" s="102" t="s">
        <v>237</v>
      </c>
      <c r="G298" s="98" t="s">
        <v>1662</v>
      </c>
      <c r="H298" s="13" t="s">
        <v>23</v>
      </c>
      <c r="I298" s="14">
        <v>4000</v>
      </c>
      <c r="J298" s="14"/>
      <c r="K298" s="14"/>
      <c r="L298" s="14"/>
      <c r="M298" s="14"/>
      <c r="N298" s="14"/>
      <c r="O298" s="14">
        <f t="shared" si="517"/>
        <v>4000</v>
      </c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>
        <v>0</v>
      </c>
      <c r="AC298" s="14">
        <v>4000</v>
      </c>
      <c r="AD298" s="14">
        <v>0</v>
      </c>
      <c r="AE298" s="14"/>
      <c r="AF298" s="14"/>
      <c r="AG298" s="14"/>
      <c r="AH298" s="14"/>
      <c r="AI298" s="14"/>
      <c r="AJ298" s="14">
        <f t="shared" si="518"/>
        <v>0</v>
      </c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>
        <v>0</v>
      </c>
      <c r="AX298" s="14">
        <v>0</v>
      </c>
      <c r="AY298" s="14">
        <v>0</v>
      </c>
      <c r="AZ298" s="14"/>
      <c r="BA298" s="14"/>
      <c r="BB298" s="14"/>
      <c r="BC298" s="14"/>
      <c r="BD298" s="14"/>
      <c r="BE298" s="14">
        <f t="shared" si="519"/>
        <v>0</v>
      </c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>
        <v>0</v>
      </c>
      <c r="BS298" s="14">
        <v>0</v>
      </c>
      <c r="BT298" s="14" t="e">
        <f>IF(#REF!=0,"-",#REF!/#REF!*100)</f>
        <v>#REF!</v>
      </c>
    </row>
    <row r="299" spans="1:72" x14ac:dyDescent="0.25">
      <c r="A299" s="4" t="s">
        <v>133</v>
      </c>
      <c r="B299" s="4" t="s">
        <v>58</v>
      </c>
      <c r="C299" s="4" t="s">
        <v>144</v>
      </c>
      <c r="D299" s="102" t="s">
        <v>233</v>
      </c>
      <c r="E299" s="113">
        <v>6112</v>
      </c>
      <c r="F299" s="102" t="s">
        <v>238</v>
      </c>
      <c r="G299" s="98" t="s">
        <v>1662</v>
      </c>
      <c r="H299" s="13" t="s">
        <v>21</v>
      </c>
      <c r="I299" s="14">
        <v>0</v>
      </c>
      <c r="J299" s="14"/>
      <c r="K299" s="14"/>
      <c r="L299" s="14"/>
      <c r="M299" s="14"/>
      <c r="N299" s="14"/>
      <c r="O299" s="14">
        <f t="shared" si="517"/>
        <v>0</v>
      </c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>
        <v>0</v>
      </c>
      <c r="AC299" s="14">
        <v>0</v>
      </c>
      <c r="AD299" s="14">
        <v>0</v>
      </c>
      <c r="AE299" s="14"/>
      <c r="AF299" s="14"/>
      <c r="AG299" s="14"/>
      <c r="AH299" s="14"/>
      <c r="AI299" s="14"/>
      <c r="AJ299" s="14">
        <f t="shared" si="518"/>
        <v>0</v>
      </c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>
        <v>0</v>
      </c>
      <c r="AX299" s="14">
        <v>0</v>
      </c>
      <c r="AY299" s="14">
        <v>0</v>
      </c>
      <c r="AZ299" s="14"/>
      <c r="BA299" s="14"/>
      <c r="BB299" s="14"/>
      <c r="BC299" s="14"/>
      <c r="BD299" s="14"/>
      <c r="BE299" s="14">
        <f t="shared" si="519"/>
        <v>0</v>
      </c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>
        <v>0</v>
      </c>
      <c r="BS299" s="14">
        <v>0</v>
      </c>
      <c r="BT299" s="14" t="e">
        <f>IF(#REF!=0,"-",#REF!/#REF!*100)</f>
        <v>#REF!</v>
      </c>
    </row>
    <row r="300" spans="1:72" x14ac:dyDescent="0.25">
      <c r="A300" s="4" t="s">
        <v>133</v>
      </c>
      <c r="B300" s="4" t="s">
        <v>58</v>
      </c>
      <c r="C300" s="4" t="s">
        <v>144</v>
      </c>
      <c r="D300" s="102" t="s">
        <v>233</v>
      </c>
      <c r="E300" s="113">
        <v>6112</v>
      </c>
      <c r="F300" s="102" t="s">
        <v>239</v>
      </c>
      <c r="G300" s="98" t="s">
        <v>1662</v>
      </c>
      <c r="H300" s="13" t="s">
        <v>24</v>
      </c>
      <c r="I300" s="14">
        <v>0</v>
      </c>
      <c r="J300" s="14"/>
      <c r="K300" s="14"/>
      <c r="L300" s="14"/>
      <c r="M300" s="14"/>
      <c r="N300" s="14"/>
      <c r="O300" s="14">
        <f t="shared" si="517"/>
        <v>0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>
        <v>0</v>
      </c>
      <c r="AC300" s="14">
        <v>0</v>
      </c>
      <c r="AD300" s="14">
        <v>0</v>
      </c>
      <c r="AE300" s="14"/>
      <c r="AF300" s="14"/>
      <c r="AG300" s="14"/>
      <c r="AH300" s="14"/>
      <c r="AI300" s="14"/>
      <c r="AJ300" s="14">
        <f t="shared" si="518"/>
        <v>0</v>
      </c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>
        <v>0</v>
      </c>
      <c r="AX300" s="14">
        <v>0</v>
      </c>
      <c r="AY300" s="14">
        <v>0</v>
      </c>
      <c r="AZ300" s="14"/>
      <c r="BA300" s="14"/>
      <c r="BB300" s="14"/>
      <c r="BC300" s="14"/>
      <c r="BD300" s="14"/>
      <c r="BE300" s="14">
        <f t="shared" si="519"/>
        <v>0</v>
      </c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>
        <v>0</v>
      </c>
      <c r="BS300" s="14">
        <v>0</v>
      </c>
      <c r="BT300" s="14" t="e">
        <f>IF(#REF!=0,"-",#REF!/#REF!*100)</f>
        <v>#REF!</v>
      </c>
    </row>
    <row r="301" spans="1:72" ht="22.5" x14ac:dyDescent="0.25">
      <c r="A301" s="4" t="s">
        <v>133</v>
      </c>
      <c r="B301" s="4" t="s">
        <v>58</v>
      </c>
      <c r="C301" s="4" t="s">
        <v>144</v>
      </c>
      <c r="D301" s="102" t="s">
        <v>233</v>
      </c>
      <c r="E301" s="101" t="s">
        <v>25</v>
      </c>
      <c r="F301" s="101" t="s">
        <v>0</v>
      </c>
      <c r="G301" s="2" t="s">
        <v>0</v>
      </c>
      <c r="H301" s="2" t="s">
        <v>26</v>
      </c>
      <c r="I301" s="12">
        <f t="shared" ref="I301:AA301" si="535">SUM(I302)</f>
        <v>16000</v>
      </c>
      <c r="J301" s="12">
        <f t="shared" si="535"/>
        <v>0</v>
      </c>
      <c r="K301" s="12">
        <f t="shared" si="535"/>
        <v>0</v>
      </c>
      <c r="L301" s="12">
        <f t="shared" si="535"/>
        <v>0</v>
      </c>
      <c r="M301" s="12">
        <f t="shared" si="535"/>
        <v>0</v>
      </c>
      <c r="N301" s="12">
        <f t="shared" si="535"/>
        <v>0</v>
      </c>
      <c r="O301" s="12">
        <f t="shared" si="535"/>
        <v>16000</v>
      </c>
      <c r="P301" s="12">
        <f t="shared" si="535"/>
        <v>0</v>
      </c>
      <c r="Q301" s="12">
        <f t="shared" si="535"/>
        <v>0</v>
      </c>
      <c r="R301" s="12">
        <f t="shared" si="535"/>
        <v>2100</v>
      </c>
      <c r="S301" s="12">
        <f t="shared" si="535"/>
        <v>0</v>
      </c>
      <c r="T301" s="12">
        <f t="shared" si="535"/>
        <v>0</v>
      </c>
      <c r="U301" s="12">
        <f t="shared" si="535"/>
        <v>0</v>
      </c>
      <c r="V301" s="12">
        <f t="shared" si="535"/>
        <v>0</v>
      </c>
      <c r="W301" s="12">
        <f t="shared" si="535"/>
        <v>0</v>
      </c>
      <c r="X301" s="12">
        <f t="shared" si="535"/>
        <v>0</v>
      </c>
      <c r="Y301" s="12">
        <f t="shared" si="535"/>
        <v>0</v>
      </c>
      <c r="Z301" s="12">
        <f t="shared" si="535"/>
        <v>0</v>
      </c>
      <c r="AA301" s="12">
        <f t="shared" si="535"/>
        <v>0</v>
      </c>
      <c r="AB301" s="12">
        <v>2100</v>
      </c>
      <c r="AC301" s="12">
        <v>13900</v>
      </c>
      <c r="AD301" s="12">
        <f t="shared" ref="AD301:AV301" si="536">SUM(AD302)</f>
        <v>0</v>
      </c>
      <c r="AE301" s="12">
        <f t="shared" si="536"/>
        <v>0</v>
      </c>
      <c r="AF301" s="12">
        <f t="shared" si="536"/>
        <v>0</v>
      </c>
      <c r="AG301" s="12">
        <f t="shared" si="536"/>
        <v>0</v>
      </c>
      <c r="AH301" s="12">
        <f t="shared" si="536"/>
        <v>0</v>
      </c>
      <c r="AI301" s="12">
        <f t="shared" si="536"/>
        <v>0</v>
      </c>
      <c r="AJ301" s="12">
        <f t="shared" si="536"/>
        <v>0</v>
      </c>
      <c r="AK301" s="12">
        <f t="shared" si="536"/>
        <v>0</v>
      </c>
      <c r="AL301" s="12">
        <f t="shared" si="536"/>
        <v>0</v>
      </c>
      <c r="AM301" s="12">
        <f t="shared" si="536"/>
        <v>0</v>
      </c>
      <c r="AN301" s="12">
        <f t="shared" si="536"/>
        <v>0</v>
      </c>
      <c r="AO301" s="12">
        <f t="shared" si="536"/>
        <v>0</v>
      </c>
      <c r="AP301" s="12">
        <f t="shared" si="536"/>
        <v>0</v>
      </c>
      <c r="AQ301" s="12">
        <f t="shared" si="536"/>
        <v>0</v>
      </c>
      <c r="AR301" s="12">
        <f t="shared" si="536"/>
        <v>0</v>
      </c>
      <c r="AS301" s="12">
        <f t="shared" si="536"/>
        <v>0</v>
      </c>
      <c r="AT301" s="12">
        <f t="shared" si="536"/>
        <v>0</v>
      </c>
      <c r="AU301" s="12">
        <f t="shared" si="536"/>
        <v>0</v>
      </c>
      <c r="AV301" s="12">
        <f t="shared" si="536"/>
        <v>0</v>
      </c>
      <c r="AW301" s="12">
        <v>0</v>
      </c>
      <c r="AX301" s="12">
        <v>0</v>
      </c>
      <c r="AY301" s="12">
        <f t="shared" ref="AY301:BQ301" si="537">SUM(AY302)</f>
        <v>0</v>
      </c>
      <c r="AZ301" s="12">
        <f t="shared" si="537"/>
        <v>0</v>
      </c>
      <c r="BA301" s="12">
        <f t="shared" si="537"/>
        <v>0</v>
      </c>
      <c r="BB301" s="12">
        <f t="shared" si="537"/>
        <v>0</v>
      </c>
      <c r="BC301" s="12">
        <f t="shared" si="537"/>
        <v>0</v>
      </c>
      <c r="BD301" s="12">
        <f t="shared" si="537"/>
        <v>0</v>
      </c>
      <c r="BE301" s="12">
        <f t="shared" si="537"/>
        <v>0</v>
      </c>
      <c r="BF301" s="12">
        <f t="shared" si="537"/>
        <v>0</v>
      </c>
      <c r="BG301" s="12">
        <f t="shared" si="537"/>
        <v>0</v>
      </c>
      <c r="BH301" s="12">
        <f t="shared" si="537"/>
        <v>0</v>
      </c>
      <c r="BI301" s="12">
        <f t="shared" si="537"/>
        <v>0</v>
      </c>
      <c r="BJ301" s="12">
        <f t="shared" si="537"/>
        <v>0</v>
      </c>
      <c r="BK301" s="12">
        <f t="shared" si="537"/>
        <v>0</v>
      </c>
      <c r="BL301" s="12">
        <f t="shared" si="537"/>
        <v>0</v>
      </c>
      <c r="BM301" s="12">
        <f t="shared" si="537"/>
        <v>0</v>
      </c>
      <c r="BN301" s="12">
        <f t="shared" si="537"/>
        <v>0</v>
      </c>
      <c r="BO301" s="12">
        <f t="shared" si="537"/>
        <v>0</v>
      </c>
      <c r="BP301" s="12">
        <f t="shared" si="537"/>
        <v>0</v>
      </c>
      <c r="BQ301" s="12">
        <f t="shared" si="537"/>
        <v>0</v>
      </c>
      <c r="BR301" s="12">
        <v>0</v>
      </c>
      <c r="BS301" s="12">
        <v>0</v>
      </c>
      <c r="BT301" s="12" t="e">
        <f>IF(#REF!=0,"-",#REF!/#REF!*100)</f>
        <v>#REF!</v>
      </c>
    </row>
    <row r="302" spans="1:72" x14ac:dyDescent="0.25">
      <c r="A302" s="4" t="s">
        <v>133</v>
      </c>
      <c r="B302" s="4" t="s">
        <v>58</v>
      </c>
      <c r="C302" s="4" t="s">
        <v>144</v>
      </c>
      <c r="D302" s="102" t="s">
        <v>233</v>
      </c>
      <c r="E302" s="113">
        <v>6121</v>
      </c>
      <c r="F302" s="102"/>
      <c r="G302" s="98" t="s">
        <v>1662</v>
      </c>
      <c r="H302" s="13" t="s">
        <v>27</v>
      </c>
      <c r="I302" s="14">
        <v>16000</v>
      </c>
      <c r="J302" s="14"/>
      <c r="K302" s="14"/>
      <c r="L302" s="14"/>
      <c r="M302" s="14"/>
      <c r="N302" s="14"/>
      <c r="O302" s="14">
        <f t="shared" si="517"/>
        <v>16000</v>
      </c>
      <c r="P302" s="14"/>
      <c r="Q302" s="14"/>
      <c r="R302" s="14">
        <v>2100</v>
      </c>
      <c r="S302" s="14"/>
      <c r="T302" s="14"/>
      <c r="U302" s="14"/>
      <c r="V302" s="14"/>
      <c r="W302" s="14"/>
      <c r="X302" s="14"/>
      <c r="Y302" s="14"/>
      <c r="Z302" s="14"/>
      <c r="AA302" s="14"/>
      <c r="AB302" s="14">
        <v>2100</v>
      </c>
      <c r="AC302" s="14">
        <v>13900</v>
      </c>
      <c r="AD302" s="14">
        <v>0</v>
      </c>
      <c r="AE302" s="14"/>
      <c r="AF302" s="14"/>
      <c r="AG302" s="14"/>
      <c r="AH302" s="14"/>
      <c r="AI302" s="14"/>
      <c r="AJ302" s="14">
        <f t="shared" si="518"/>
        <v>0</v>
      </c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>
        <v>0</v>
      </c>
      <c r="AX302" s="14">
        <v>0</v>
      </c>
      <c r="AY302" s="14">
        <v>0</v>
      </c>
      <c r="AZ302" s="14"/>
      <c r="BA302" s="14"/>
      <c r="BB302" s="14"/>
      <c r="BC302" s="14"/>
      <c r="BD302" s="14"/>
      <c r="BE302" s="14">
        <f t="shared" si="519"/>
        <v>0</v>
      </c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>
        <v>0</v>
      </c>
      <c r="BS302" s="14">
        <v>0</v>
      </c>
      <c r="BT302" s="14" t="e">
        <f>IF(#REF!=0,"-",#REF!/#REF!*100)</f>
        <v>#REF!</v>
      </c>
    </row>
    <row r="303" spans="1:72" ht="22.5" x14ac:dyDescent="0.25">
      <c r="A303" s="4" t="s">
        <v>133</v>
      </c>
      <c r="B303" s="4" t="s">
        <v>58</v>
      </c>
      <c r="C303" s="4" t="s">
        <v>144</v>
      </c>
      <c r="D303" s="102" t="s">
        <v>233</v>
      </c>
      <c r="E303" s="101" t="s">
        <v>29</v>
      </c>
      <c r="F303" s="101" t="s">
        <v>0</v>
      </c>
      <c r="G303" s="2" t="s">
        <v>0</v>
      </c>
      <c r="H303" s="2" t="s">
        <v>30</v>
      </c>
      <c r="I303" s="12">
        <f t="shared" ref="I303:AA303" si="538">SUM(I304:I311)</f>
        <v>339000</v>
      </c>
      <c r="J303" s="12">
        <f t="shared" si="538"/>
        <v>0</v>
      </c>
      <c r="K303" s="12">
        <f t="shared" si="538"/>
        <v>0</v>
      </c>
      <c r="L303" s="12">
        <f t="shared" si="538"/>
        <v>0</v>
      </c>
      <c r="M303" s="12">
        <f t="shared" si="538"/>
        <v>0</v>
      </c>
      <c r="N303" s="12">
        <f t="shared" si="538"/>
        <v>0</v>
      </c>
      <c r="O303" s="12">
        <f t="shared" si="538"/>
        <v>339000</v>
      </c>
      <c r="P303" s="12">
        <f t="shared" si="538"/>
        <v>39024</v>
      </c>
      <c r="Q303" s="12">
        <f t="shared" si="538"/>
        <v>140200</v>
      </c>
      <c r="R303" s="12">
        <f>SUM(R304:R311)</f>
        <v>11800</v>
      </c>
      <c r="S303" s="12">
        <f t="shared" si="538"/>
        <v>0</v>
      </c>
      <c r="T303" s="12">
        <f t="shared" si="538"/>
        <v>0</v>
      </c>
      <c r="U303" s="12">
        <f t="shared" si="538"/>
        <v>0</v>
      </c>
      <c r="V303" s="12">
        <f t="shared" si="538"/>
        <v>0</v>
      </c>
      <c r="W303" s="12">
        <f t="shared" si="538"/>
        <v>0</v>
      </c>
      <c r="X303" s="12">
        <f t="shared" si="538"/>
        <v>0</v>
      </c>
      <c r="Y303" s="12">
        <f t="shared" si="538"/>
        <v>0</v>
      </c>
      <c r="Z303" s="12">
        <f t="shared" si="538"/>
        <v>0</v>
      </c>
      <c r="AA303" s="12">
        <f t="shared" si="538"/>
        <v>0</v>
      </c>
      <c r="AB303" s="12">
        <v>191024</v>
      </c>
      <c r="AC303" s="12">
        <v>147976</v>
      </c>
      <c r="AD303" s="12">
        <f t="shared" ref="AD303:AV303" si="539">SUM(AD304:AD311)</f>
        <v>37000</v>
      </c>
      <c r="AE303" s="12">
        <f t="shared" si="539"/>
        <v>0</v>
      </c>
      <c r="AF303" s="12">
        <f t="shared" si="539"/>
        <v>0</v>
      </c>
      <c r="AG303" s="12">
        <f t="shared" si="539"/>
        <v>6000</v>
      </c>
      <c r="AH303" s="12">
        <f t="shared" si="539"/>
        <v>0</v>
      </c>
      <c r="AI303" s="12">
        <f t="shared" si="539"/>
        <v>0</v>
      </c>
      <c r="AJ303" s="12">
        <f t="shared" si="539"/>
        <v>43000</v>
      </c>
      <c r="AK303" s="12">
        <f t="shared" si="539"/>
        <v>0</v>
      </c>
      <c r="AL303" s="12">
        <f t="shared" si="539"/>
        <v>0</v>
      </c>
      <c r="AM303" s="12">
        <f t="shared" si="539"/>
        <v>6000</v>
      </c>
      <c r="AN303" s="12">
        <f t="shared" si="539"/>
        <v>0</v>
      </c>
      <c r="AO303" s="12">
        <f t="shared" si="539"/>
        <v>0</v>
      </c>
      <c r="AP303" s="12">
        <f t="shared" si="539"/>
        <v>0</v>
      </c>
      <c r="AQ303" s="12">
        <f t="shared" si="539"/>
        <v>0</v>
      </c>
      <c r="AR303" s="12">
        <f t="shared" si="539"/>
        <v>0</v>
      </c>
      <c r="AS303" s="12">
        <f t="shared" si="539"/>
        <v>0</v>
      </c>
      <c r="AT303" s="12">
        <f t="shared" si="539"/>
        <v>0</v>
      </c>
      <c r="AU303" s="12">
        <f t="shared" si="539"/>
        <v>0</v>
      </c>
      <c r="AV303" s="12">
        <f t="shared" si="539"/>
        <v>0</v>
      </c>
      <c r="AW303" s="12">
        <v>6000</v>
      </c>
      <c r="AX303" s="12">
        <v>37000</v>
      </c>
      <c r="AY303" s="12">
        <f t="shared" ref="AY303:BQ303" si="540">SUM(AY304:AY311)</f>
        <v>18000</v>
      </c>
      <c r="AZ303" s="12">
        <f t="shared" si="540"/>
        <v>0</v>
      </c>
      <c r="BA303" s="12">
        <f t="shared" si="540"/>
        <v>0</v>
      </c>
      <c r="BB303" s="12">
        <f t="shared" si="540"/>
        <v>0</v>
      </c>
      <c r="BC303" s="12">
        <f t="shared" si="540"/>
        <v>0</v>
      </c>
      <c r="BD303" s="12">
        <f t="shared" si="540"/>
        <v>0</v>
      </c>
      <c r="BE303" s="12">
        <f t="shared" si="540"/>
        <v>18000</v>
      </c>
      <c r="BF303" s="12">
        <f t="shared" si="540"/>
        <v>0</v>
      </c>
      <c r="BG303" s="12">
        <f t="shared" si="540"/>
        <v>0</v>
      </c>
      <c r="BH303" s="12">
        <f t="shared" si="540"/>
        <v>0</v>
      </c>
      <c r="BI303" s="12">
        <f t="shared" si="540"/>
        <v>0</v>
      </c>
      <c r="BJ303" s="12">
        <f t="shared" si="540"/>
        <v>0</v>
      </c>
      <c r="BK303" s="12">
        <f t="shared" si="540"/>
        <v>0</v>
      </c>
      <c r="BL303" s="12">
        <f t="shared" si="540"/>
        <v>0</v>
      </c>
      <c r="BM303" s="12">
        <f t="shared" si="540"/>
        <v>0</v>
      </c>
      <c r="BN303" s="12">
        <f t="shared" si="540"/>
        <v>0</v>
      </c>
      <c r="BO303" s="12">
        <f t="shared" si="540"/>
        <v>0</v>
      </c>
      <c r="BP303" s="12">
        <f t="shared" si="540"/>
        <v>0</v>
      </c>
      <c r="BQ303" s="12">
        <f t="shared" si="540"/>
        <v>0</v>
      </c>
      <c r="BR303" s="12">
        <v>0</v>
      </c>
      <c r="BS303" s="12">
        <v>18000</v>
      </c>
      <c r="BT303" s="12" t="e">
        <f>IF(#REF!=0,"-",#REF!/#REF!*100)</f>
        <v>#REF!</v>
      </c>
    </row>
    <row r="304" spans="1:72" x14ac:dyDescent="0.25">
      <c r="A304" s="4" t="s">
        <v>133</v>
      </c>
      <c r="B304" s="4" t="s">
        <v>58</v>
      </c>
      <c r="C304" s="4" t="s">
        <v>144</v>
      </c>
      <c r="D304" s="102" t="s">
        <v>233</v>
      </c>
      <c r="E304" s="113">
        <v>6131</v>
      </c>
      <c r="F304" s="102"/>
      <c r="G304" s="98" t="s">
        <v>1662</v>
      </c>
      <c r="H304" s="13" t="s">
        <v>32</v>
      </c>
      <c r="I304" s="14">
        <v>15000</v>
      </c>
      <c r="J304" s="14"/>
      <c r="K304" s="14"/>
      <c r="L304" s="14"/>
      <c r="M304" s="14"/>
      <c r="N304" s="14"/>
      <c r="O304" s="14">
        <f t="shared" si="517"/>
        <v>15000</v>
      </c>
      <c r="P304" s="14"/>
      <c r="Q304" s="14"/>
      <c r="R304" s="14">
        <v>4800</v>
      </c>
      <c r="S304" s="14"/>
      <c r="T304" s="14"/>
      <c r="U304" s="14"/>
      <c r="V304" s="14"/>
      <c r="W304" s="14"/>
      <c r="X304" s="14"/>
      <c r="Y304" s="14"/>
      <c r="Z304" s="14"/>
      <c r="AA304" s="14"/>
      <c r="AB304" s="14">
        <v>4800</v>
      </c>
      <c r="AC304" s="14">
        <v>10200</v>
      </c>
      <c r="AD304" s="14">
        <v>2000</v>
      </c>
      <c r="AE304" s="14"/>
      <c r="AF304" s="14"/>
      <c r="AG304" s="14">
        <v>2000</v>
      </c>
      <c r="AH304" s="14"/>
      <c r="AI304" s="14"/>
      <c r="AJ304" s="14">
        <f t="shared" si="518"/>
        <v>4000</v>
      </c>
      <c r="AK304" s="14"/>
      <c r="AL304" s="14"/>
      <c r="AM304" s="14">
        <v>2000</v>
      </c>
      <c r="AN304" s="14"/>
      <c r="AO304" s="14"/>
      <c r="AP304" s="14"/>
      <c r="AQ304" s="14"/>
      <c r="AR304" s="14"/>
      <c r="AS304" s="14"/>
      <c r="AT304" s="14"/>
      <c r="AU304" s="14"/>
      <c r="AV304" s="14"/>
      <c r="AW304" s="14">
        <v>2000</v>
      </c>
      <c r="AX304" s="14">
        <v>2000</v>
      </c>
      <c r="AY304" s="14">
        <v>3000</v>
      </c>
      <c r="AZ304" s="14"/>
      <c r="BA304" s="14"/>
      <c r="BB304" s="14"/>
      <c r="BC304" s="14"/>
      <c r="BD304" s="14"/>
      <c r="BE304" s="14">
        <f t="shared" si="519"/>
        <v>3000</v>
      </c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>
        <v>0</v>
      </c>
      <c r="BS304" s="14">
        <v>3000</v>
      </c>
      <c r="BT304" s="14" t="e">
        <f>IF(#REF!=0,"-",#REF!/#REF!*100)</f>
        <v>#REF!</v>
      </c>
    </row>
    <row r="305" spans="1:72" x14ac:dyDescent="0.25">
      <c r="A305" s="4" t="s">
        <v>133</v>
      </c>
      <c r="B305" s="4" t="s">
        <v>58</v>
      </c>
      <c r="C305" s="4" t="s">
        <v>144</v>
      </c>
      <c r="D305" s="102" t="s">
        <v>233</v>
      </c>
      <c r="E305" s="113">
        <v>6132</v>
      </c>
      <c r="F305" s="102"/>
      <c r="G305" s="98" t="s">
        <v>1662</v>
      </c>
      <c r="H305" s="13" t="s">
        <v>72</v>
      </c>
      <c r="I305" s="14">
        <v>10000</v>
      </c>
      <c r="J305" s="14"/>
      <c r="K305" s="14"/>
      <c r="L305" s="14"/>
      <c r="M305" s="14"/>
      <c r="N305" s="14"/>
      <c r="O305" s="14">
        <f t="shared" si="517"/>
        <v>10000</v>
      </c>
      <c r="P305" s="14"/>
      <c r="Q305" s="14">
        <v>1000</v>
      </c>
      <c r="R305" s="14">
        <v>2200</v>
      </c>
      <c r="S305" s="14"/>
      <c r="T305" s="14"/>
      <c r="U305" s="14"/>
      <c r="V305" s="14"/>
      <c r="W305" s="14"/>
      <c r="X305" s="14"/>
      <c r="Y305" s="14"/>
      <c r="Z305" s="14"/>
      <c r="AA305" s="14"/>
      <c r="AB305" s="14">
        <v>3200</v>
      </c>
      <c r="AC305" s="14">
        <v>6800</v>
      </c>
      <c r="AD305" s="14">
        <v>0</v>
      </c>
      <c r="AE305" s="14"/>
      <c r="AF305" s="14"/>
      <c r="AG305" s="14"/>
      <c r="AH305" s="14"/>
      <c r="AI305" s="14"/>
      <c r="AJ305" s="14">
        <f t="shared" si="518"/>
        <v>0</v>
      </c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>
        <v>0</v>
      </c>
      <c r="AX305" s="14">
        <v>0</v>
      </c>
      <c r="AY305" s="14">
        <v>0</v>
      </c>
      <c r="AZ305" s="14"/>
      <c r="BA305" s="14"/>
      <c r="BB305" s="14"/>
      <c r="BC305" s="14"/>
      <c r="BD305" s="14"/>
      <c r="BE305" s="14">
        <f t="shared" si="519"/>
        <v>0</v>
      </c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>
        <v>0</v>
      </c>
      <c r="BS305" s="14">
        <v>0</v>
      </c>
      <c r="BT305" s="14" t="e">
        <f>IF(#REF!=0,"-",#REF!/#REF!*100)</f>
        <v>#REF!</v>
      </c>
    </row>
    <row r="306" spans="1:72" x14ac:dyDescent="0.25">
      <c r="A306" s="4" t="s">
        <v>133</v>
      </c>
      <c r="B306" s="4" t="s">
        <v>58</v>
      </c>
      <c r="C306" s="4" t="s">
        <v>144</v>
      </c>
      <c r="D306" s="102" t="s">
        <v>233</v>
      </c>
      <c r="E306" s="113">
        <v>6133</v>
      </c>
      <c r="F306" s="102"/>
      <c r="G306" s="98" t="s">
        <v>1662</v>
      </c>
      <c r="H306" s="13" t="s">
        <v>75</v>
      </c>
      <c r="I306" s="14">
        <v>3000</v>
      </c>
      <c r="J306" s="14"/>
      <c r="K306" s="14"/>
      <c r="L306" s="14"/>
      <c r="M306" s="14"/>
      <c r="N306" s="14"/>
      <c r="O306" s="14">
        <f t="shared" si="517"/>
        <v>3000</v>
      </c>
      <c r="P306" s="14">
        <v>200</v>
      </c>
      <c r="Q306" s="14">
        <v>1500</v>
      </c>
      <c r="R306" s="14">
        <v>500</v>
      </c>
      <c r="S306" s="14"/>
      <c r="T306" s="14"/>
      <c r="U306" s="14"/>
      <c r="V306" s="14"/>
      <c r="W306" s="14"/>
      <c r="X306" s="14"/>
      <c r="Y306" s="14"/>
      <c r="Z306" s="14"/>
      <c r="AA306" s="14"/>
      <c r="AB306" s="14">
        <v>2200</v>
      </c>
      <c r="AC306" s="14">
        <v>800</v>
      </c>
      <c r="AD306" s="14">
        <v>0</v>
      </c>
      <c r="AE306" s="14"/>
      <c r="AF306" s="14"/>
      <c r="AG306" s="14"/>
      <c r="AH306" s="14"/>
      <c r="AI306" s="14"/>
      <c r="AJ306" s="14">
        <f t="shared" si="518"/>
        <v>0</v>
      </c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>
        <v>0</v>
      </c>
      <c r="AX306" s="14">
        <v>0</v>
      </c>
      <c r="AY306" s="14">
        <v>0</v>
      </c>
      <c r="AZ306" s="14"/>
      <c r="BA306" s="14"/>
      <c r="BB306" s="14"/>
      <c r="BC306" s="14"/>
      <c r="BD306" s="14"/>
      <c r="BE306" s="14">
        <f t="shared" si="519"/>
        <v>0</v>
      </c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>
        <v>0</v>
      </c>
      <c r="BS306" s="14">
        <v>0</v>
      </c>
      <c r="BT306" s="14" t="e">
        <f>IF(#REF!=0,"-",#REF!/#REF!*100)</f>
        <v>#REF!</v>
      </c>
    </row>
    <row r="307" spans="1:72" x14ac:dyDescent="0.25">
      <c r="A307" s="4" t="s">
        <v>133</v>
      </c>
      <c r="B307" s="4" t="s">
        <v>58</v>
      </c>
      <c r="C307" s="4" t="s">
        <v>144</v>
      </c>
      <c r="D307" s="102" t="s">
        <v>233</v>
      </c>
      <c r="E307" s="113">
        <v>6134</v>
      </c>
      <c r="F307" s="102"/>
      <c r="G307" s="98" t="s">
        <v>1662</v>
      </c>
      <c r="H307" s="13" t="s">
        <v>78</v>
      </c>
      <c r="I307" s="14">
        <v>8000</v>
      </c>
      <c r="J307" s="14"/>
      <c r="K307" s="14"/>
      <c r="L307" s="14"/>
      <c r="M307" s="14"/>
      <c r="N307" s="14"/>
      <c r="O307" s="14">
        <f t="shared" si="517"/>
        <v>8000</v>
      </c>
      <c r="P307" s="14">
        <v>200</v>
      </c>
      <c r="Q307" s="14">
        <v>1300</v>
      </c>
      <c r="R307" s="14">
        <v>1300</v>
      </c>
      <c r="S307" s="14"/>
      <c r="T307" s="14"/>
      <c r="U307" s="14"/>
      <c r="V307" s="14"/>
      <c r="W307" s="14"/>
      <c r="X307" s="14"/>
      <c r="Y307" s="14"/>
      <c r="Z307" s="14"/>
      <c r="AA307" s="14"/>
      <c r="AB307" s="14">
        <v>2800</v>
      </c>
      <c r="AC307" s="14">
        <v>5200</v>
      </c>
      <c r="AD307" s="14">
        <v>0</v>
      </c>
      <c r="AE307" s="14"/>
      <c r="AF307" s="14"/>
      <c r="AG307" s="14"/>
      <c r="AH307" s="14"/>
      <c r="AI307" s="14"/>
      <c r="AJ307" s="14">
        <f t="shared" si="518"/>
        <v>0</v>
      </c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>
        <v>0</v>
      </c>
      <c r="AX307" s="14">
        <v>0</v>
      </c>
      <c r="AY307" s="14">
        <v>0</v>
      </c>
      <c r="AZ307" s="14"/>
      <c r="BA307" s="14"/>
      <c r="BB307" s="14"/>
      <c r="BC307" s="14"/>
      <c r="BD307" s="14"/>
      <c r="BE307" s="14">
        <f t="shared" si="519"/>
        <v>0</v>
      </c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>
        <v>0</v>
      </c>
      <c r="BS307" s="14">
        <v>0</v>
      </c>
      <c r="BT307" s="14" t="e">
        <f>IF(#REF!=0,"-",#REF!/#REF!*100)</f>
        <v>#REF!</v>
      </c>
    </row>
    <row r="308" spans="1:72" ht="22.5" x14ac:dyDescent="0.25">
      <c r="A308" s="4" t="s">
        <v>133</v>
      </c>
      <c r="B308" s="4" t="s">
        <v>58</v>
      </c>
      <c r="C308" s="4" t="s">
        <v>144</v>
      </c>
      <c r="D308" s="102" t="s">
        <v>233</v>
      </c>
      <c r="E308" s="113">
        <v>6136</v>
      </c>
      <c r="F308" s="102"/>
      <c r="G308" s="98" t="s">
        <v>1662</v>
      </c>
      <c r="H308" s="13" t="s">
        <v>84</v>
      </c>
      <c r="I308" s="14">
        <v>2000</v>
      </c>
      <c r="J308" s="14"/>
      <c r="K308" s="14"/>
      <c r="L308" s="14"/>
      <c r="M308" s="14"/>
      <c r="N308" s="14"/>
      <c r="O308" s="14">
        <f t="shared" si="517"/>
        <v>2000</v>
      </c>
      <c r="P308" s="14">
        <v>1624</v>
      </c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>
        <v>1624</v>
      </c>
      <c r="AC308" s="14">
        <v>376</v>
      </c>
      <c r="AD308" s="14">
        <v>0</v>
      </c>
      <c r="AE308" s="14"/>
      <c r="AF308" s="14"/>
      <c r="AG308" s="14"/>
      <c r="AH308" s="14"/>
      <c r="AI308" s="14"/>
      <c r="AJ308" s="14">
        <f t="shared" si="518"/>
        <v>0</v>
      </c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>
        <v>0</v>
      </c>
      <c r="AX308" s="14">
        <v>0</v>
      </c>
      <c r="AY308" s="14">
        <v>0</v>
      </c>
      <c r="AZ308" s="14"/>
      <c r="BA308" s="14"/>
      <c r="BB308" s="14"/>
      <c r="BC308" s="14"/>
      <c r="BD308" s="14"/>
      <c r="BE308" s="14">
        <f t="shared" si="519"/>
        <v>0</v>
      </c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>
        <v>0</v>
      </c>
      <c r="BS308" s="14">
        <v>0</v>
      </c>
      <c r="BT308" s="14" t="e">
        <f>IF(#REF!=0,"-",#REF!/#REF!*100)</f>
        <v>#REF!</v>
      </c>
    </row>
    <row r="309" spans="1:72" x14ac:dyDescent="0.25">
      <c r="A309" s="4" t="s">
        <v>133</v>
      </c>
      <c r="B309" s="4" t="s">
        <v>58</v>
      </c>
      <c r="C309" s="4" t="s">
        <v>144</v>
      </c>
      <c r="D309" s="102" t="s">
        <v>233</v>
      </c>
      <c r="E309" s="113">
        <v>6137</v>
      </c>
      <c r="F309" s="102"/>
      <c r="G309" s="98" t="s">
        <v>1662</v>
      </c>
      <c r="H309" s="13" t="s">
        <v>87</v>
      </c>
      <c r="I309" s="14">
        <v>10000</v>
      </c>
      <c r="J309" s="14"/>
      <c r="K309" s="14"/>
      <c r="L309" s="14"/>
      <c r="M309" s="14"/>
      <c r="N309" s="14"/>
      <c r="O309" s="14">
        <f t="shared" si="517"/>
        <v>10000</v>
      </c>
      <c r="P309" s="14">
        <v>7000</v>
      </c>
      <c r="Q309" s="14">
        <v>1000</v>
      </c>
      <c r="R309" s="14">
        <v>500</v>
      </c>
      <c r="S309" s="14"/>
      <c r="T309" s="14"/>
      <c r="U309" s="14"/>
      <c r="V309" s="14"/>
      <c r="W309" s="14"/>
      <c r="X309" s="14"/>
      <c r="Y309" s="14"/>
      <c r="Z309" s="14"/>
      <c r="AA309" s="14"/>
      <c r="AB309" s="14">
        <v>8500</v>
      </c>
      <c r="AC309" s="14">
        <v>1500</v>
      </c>
      <c r="AD309" s="14">
        <v>0</v>
      </c>
      <c r="AE309" s="14"/>
      <c r="AF309" s="14"/>
      <c r="AG309" s="14"/>
      <c r="AH309" s="14"/>
      <c r="AI309" s="14"/>
      <c r="AJ309" s="14">
        <f t="shared" si="518"/>
        <v>0</v>
      </c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>
        <v>0</v>
      </c>
      <c r="AX309" s="14">
        <v>0</v>
      </c>
      <c r="AY309" s="14">
        <v>0</v>
      </c>
      <c r="AZ309" s="14"/>
      <c r="BA309" s="14"/>
      <c r="BB309" s="14"/>
      <c r="BC309" s="14"/>
      <c r="BD309" s="14"/>
      <c r="BE309" s="14">
        <f t="shared" si="519"/>
        <v>0</v>
      </c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>
        <v>0</v>
      </c>
      <c r="BS309" s="14">
        <v>0</v>
      </c>
      <c r="BT309" s="14" t="e">
        <f>IF(#REF!=0,"-",#REF!/#REF!*100)</f>
        <v>#REF!</v>
      </c>
    </row>
    <row r="310" spans="1:72" ht="22.5" x14ac:dyDescent="0.25">
      <c r="A310" s="4" t="s">
        <v>133</v>
      </c>
      <c r="B310" s="4" t="s">
        <v>58</v>
      </c>
      <c r="C310" s="4" t="s">
        <v>144</v>
      </c>
      <c r="D310" s="102" t="s">
        <v>233</v>
      </c>
      <c r="E310" s="113">
        <v>6138</v>
      </c>
      <c r="F310" s="102"/>
      <c r="G310" s="98" t="s">
        <v>1662</v>
      </c>
      <c r="H310" s="13" t="s">
        <v>90</v>
      </c>
      <c r="I310" s="14">
        <v>1000</v>
      </c>
      <c r="J310" s="14"/>
      <c r="K310" s="14"/>
      <c r="L310" s="14"/>
      <c r="M310" s="14"/>
      <c r="N310" s="14"/>
      <c r="O310" s="14">
        <f t="shared" si="517"/>
        <v>1000</v>
      </c>
      <c r="P310" s="14"/>
      <c r="Q310" s="14">
        <v>400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>
        <v>400</v>
      </c>
      <c r="AC310" s="14">
        <v>600</v>
      </c>
      <c r="AD310" s="14">
        <v>0</v>
      </c>
      <c r="AE310" s="14"/>
      <c r="AF310" s="14"/>
      <c r="AG310" s="14"/>
      <c r="AH310" s="14"/>
      <c r="AI310" s="14"/>
      <c r="AJ310" s="14">
        <f t="shared" si="518"/>
        <v>0</v>
      </c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>
        <v>0</v>
      </c>
      <c r="AX310" s="14">
        <v>0</v>
      </c>
      <c r="AY310" s="14">
        <v>0</v>
      </c>
      <c r="AZ310" s="14"/>
      <c r="BA310" s="14"/>
      <c r="BB310" s="14"/>
      <c r="BC310" s="14"/>
      <c r="BD310" s="14"/>
      <c r="BE310" s="14">
        <f t="shared" si="519"/>
        <v>0</v>
      </c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>
        <v>0</v>
      </c>
      <c r="BS310" s="14">
        <v>0</v>
      </c>
      <c r="BT310" s="14" t="e">
        <f>IF(#REF!=0,"-",#REF!/#REF!*100)</f>
        <v>#REF!</v>
      </c>
    </row>
    <row r="311" spans="1:72" x14ac:dyDescent="0.25">
      <c r="A311" s="1" t="s">
        <v>133</v>
      </c>
      <c r="B311" s="1" t="s">
        <v>58</v>
      </c>
      <c r="C311" s="1" t="s">
        <v>144</v>
      </c>
      <c r="D311" s="105" t="s">
        <v>233</v>
      </c>
      <c r="E311" s="105" t="s">
        <v>34</v>
      </c>
      <c r="F311" s="102" t="s">
        <v>0</v>
      </c>
      <c r="G311" s="13" t="s">
        <v>0</v>
      </c>
      <c r="H311" s="2" t="s">
        <v>35</v>
      </c>
      <c r="I311" s="12">
        <f t="shared" ref="I311:AA311" si="541">SUM(I312:I314)</f>
        <v>290000</v>
      </c>
      <c r="J311" s="12">
        <f t="shared" si="541"/>
        <v>0</v>
      </c>
      <c r="K311" s="12">
        <f t="shared" si="541"/>
        <v>0</v>
      </c>
      <c r="L311" s="12">
        <f t="shared" si="541"/>
        <v>0</v>
      </c>
      <c r="M311" s="12">
        <f t="shared" si="541"/>
        <v>0</v>
      </c>
      <c r="N311" s="12">
        <f t="shared" si="541"/>
        <v>0</v>
      </c>
      <c r="O311" s="12">
        <f t="shared" si="541"/>
        <v>290000</v>
      </c>
      <c r="P311" s="12">
        <f t="shared" si="541"/>
        <v>30000</v>
      </c>
      <c r="Q311" s="12">
        <f t="shared" si="541"/>
        <v>135000</v>
      </c>
      <c r="R311" s="12">
        <f t="shared" si="541"/>
        <v>2500</v>
      </c>
      <c r="S311" s="12">
        <f t="shared" si="541"/>
        <v>0</v>
      </c>
      <c r="T311" s="12">
        <f t="shared" si="541"/>
        <v>0</v>
      </c>
      <c r="U311" s="12">
        <f t="shared" si="541"/>
        <v>0</v>
      </c>
      <c r="V311" s="12">
        <f t="shared" si="541"/>
        <v>0</v>
      </c>
      <c r="W311" s="12">
        <f t="shared" si="541"/>
        <v>0</v>
      </c>
      <c r="X311" s="12">
        <f t="shared" si="541"/>
        <v>0</v>
      </c>
      <c r="Y311" s="12">
        <f t="shared" si="541"/>
        <v>0</v>
      </c>
      <c r="Z311" s="12">
        <f t="shared" si="541"/>
        <v>0</v>
      </c>
      <c r="AA311" s="12">
        <f t="shared" si="541"/>
        <v>0</v>
      </c>
      <c r="AB311" s="12">
        <v>167500</v>
      </c>
      <c r="AC311" s="12">
        <v>122500</v>
      </c>
      <c r="AD311" s="12">
        <f t="shared" ref="AD311:AV311" si="542">SUM(AD312:AD314)</f>
        <v>35000</v>
      </c>
      <c r="AE311" s="12">
        <f t="shared" si="542"/>
        <v>0</v>
      </c>
      <c r="AF311" s="12">
        <f t="shared" si="542"/>
        <v>0</v>
      </c>
      <c r="AG311" s="12">
        <f t="shared" si="542"/>
        <v>4000</v>
      </c>
      <c r="AH311" s="12">
        <f t="shared" si="542"/>
        <v>0</v>
      </c>
      <c r="AI311" s="12">
        <f t="shared" si="542"/>
        <v>0</v>
      </c>
      <c r="AJ311" s="12">
        <f t="shared" si="542"/>
        <v>39000</v>
      </c>
      <c r="AK311" s="12">
        <f t="shared" si="542"/>
        <v>0</v>
      </c>
      <c r="AL311" s="12">
        <f t="shared" si="542"/>
        <v>0</v>
      </c>
      <c r="AM311" s="12">
        <f t="shared" si="542"/>
        <v>4000</v>
      </c>
      <c r="AN311" s="12">
        <f t="shared" si="542"/>
        <v>0</v>
      </c>
      <c r="AO311" s="12">
        <f t="shared" si="542"/>
        <v>0</v>
      </c>
      <c r="AP311" s="12">
        <f t="shared" si="542"/>
        <v>0</v>
      </c>
      <c r="AQ311" s="12">
        <f t="shared" si="542"/>
        <v>0</v>
      </c>
      <c r="AR311" s="12">
        <f t="shared" si="542"/>
        <v>0</v>
      </c>
      <c r="AS311" s="12">
        <f t="shared" si="542"/>
        <v>0</v>
      </c>
      <c r="AT311" s="12">
        <f t="shared" si="542"/>
        <v>0</v>
      </c>
      <c r="AU311" s="12">
        <f t="shared" si="542"/>
        <v>0</v>
      </c>
      <c r="AV311" s="12">
        <f t="shared" si="542"/>
        <v>0</v>
      </c>
      <c r="AW311" s="12">
        <v>4000</v>
      </c>
      <c r="AX311" s="12">
        <v>35000</v>
      </c>
      <c r="AY311" s="12">
        <f t="shared" ref="AY311:BQ311" si="543">SUM(AY312:AY314)</f>
        <v>15000</v>
      </c>
      <c r="AZ311" s="12">
        <f t="shared" si="543"/>
        <v>0</v>
      </c>
      <c r="BA311" s="12">
        <f t="shared" si="543"/>
        <v>0</v>
      </c>
      <c r="BB311" s="12">
        <f t="shared" si="543"/>
        <v>0</v>
      </c>
      <c r="BC311" s="12">
        <f t="shared" si="543"/>
        <v>0</v>
      </c>
      <c r="BD311" s="12">
        <f t="shared" si="543"/>
        <v>0</v>
      </c>
      <c r="BE311" s="12">
        <f t="shared" si="543"/>
        <v>15000</v>
      </c>
      <c r="BF311" s="12">
        <f t="shared" si="543"/>
        <v>0</v>
      </c>
      <c r="BG311" s="12">
        <f t="shared" si="543"/>
        <v>0</v>
      </c>
      <c r="BH311" s="12">
        <f t="shared" si="543"/>
        <v>0</v>
      </c>
      <c r="BI311" s="12">
        <f t="shared" si="543"/>
        <v>0</v>
      </c>
      <c r="BJ311" s="12">
        <f t="shared" si="543"/>
        <v>0</v>
      </c>
      <c r="BK311" s="12">
        <f t="shared" si="543"/>
        <v>0</v>
      </c>
      <c r="BL311" s="12">
        <f t="shared" si="543"/>
        <v>0</v>
      </c>
      <c r="BM311" s="12">
        <f t="shared" si="543"/>
        <v>0</v>
      </c>
      <c r="BN311" s="12">
        <f t="shared" si="543"/>
        <v>0</v>
      </c>
      <c r="BO311" s="12">
        <f t="shared" si="543"/>
        <v>0</v>
      </c>
      <c r="BP311" s="12">
        <f t="shared" si="543"/>
        <v>0</v>
      </c>
      <c r="BQ311" s="12">
        <f t="shared" si="543"/>
        <v>0</v>
      </c>
      <c r="BR311" s="12">
        <v>0</v>
      </c>
      <c r="BS311" s="12">
        <v>15000</v>
      </c>
      <c r="BT311" s="12" t="e">
        <f>IF(#REF!=0,"-",#REF!/#REF!*100)</f>
        <v>#REF!</v>
      </c>
    </row>
    <row r="312" spans="1:72" x14ac:dyDescent="0.25">
      <c r="A312" s="4" t="s">
        <v>133</v>
      </c>
      <c r="B312" s="4" t="s">
        <v>58</v>
      </c>
      <c r="C312" s="4" t="s">
        <v>144</v>
      </c>
      <c r="D312" s="102" t="s">
        <v>233</v>
      </c>
      <c r="E312" s="113">
        <v>6139</v>
      </c>
      <c r="F312" s="102"/>
      <c r="G312" s="98" t="s">
        <v>1662</v>
      </c>
      <c r="H312" s="13" t="s">
        <v>35</v>
      </c>
      <c r="I312" s="14">
        <v>290000</v>
      </c>
      <c r="J312" s="14"/>
      <c r="K312" s="14"/>
      <c r="L312" s="14"/>
      <c r="M312" s="14"/>
      <c r="N312" s="14"/>
      <c r="O312" s="14">
        <f t="shared" si="517"/>
        <v>290000</v>
      </c>
      <c r="P312" s="14">
        <v>30000</v>
      </c>
      <c r="Q312" s="14">
        <v>135000</v>
      </c>
      <c r="R312" s="14">
        <v>2500</v>
      </c>
      <c r="S312" s="14"/>
      <c r="T312" s="14"/>
      <c r="U312" s="14"/>
      <c r="V312" s="14"/>
      <c r="W312" s="14"/>
      <c r="X312" s="14"/>
      <c r="Y312" s="14"/>
      <c r="Z312" s="14"/>
      <c r="AA312" s="14"/>
      <c r="AB312" s="14">
        <v>167500</v>
      </c>
      <c r="AC312" s="14">
        <v>122500</v>
      </c>
      <c r="AD312" s="14">
        <v>35000</v>
      </c>
      <c r="AE312" s="14"/>
      <c r="AF312" s="14"/>
      <c r="AG312" s="14">
        <v>4000</v>
      </c>
      <c r="AH312" s="14"/>
      <c r="AI312" s="14"/>
      <c r="AJ312" s="14">
        <f t="shared" si="518"/>
        <v>39000</v>
      </c>
      <c r="AK312" s="14"/>
      <c r="AL312" s="14"/>
      <c r="AM312" s="14">
        <v>4000</v>
      </c>
      <c r="AN312" s="14"/>
      <c r="AO312" s="14"/>
      <c r="AP312" s="14"/>
      <c r="AQ312" s="14"/>
      <c r="AR312" s="14"/>
      <c r="AS312" s="14"/>
      <c r="AT312" s="14"/>
      <c r="AU312" s="14"/>
      <c r="AV312" s="14"/>
      <c r="AW312" s="14">
        <v>4000</v>
      </c>
      <c r="AX312" s="14">
        <v>35000</v>
      </c>
      <c r="AY312" s="14">
        <v>15000</v>
      </c>
      <c r="AZ312" s="14"/>
      <c r="BA312" s="14"/>
      <c r="BB312" s="14"/>
      <c r="BC312" s="14"/>
      <c r="BD312" s="14"/>
      <c r="BE312" s="14">
        <f t="shared" si="519"/>
        <v>15000</v>
      </c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>
        <v>0</v>
      </c>
      <c r="BS312" s="14">
        <v>15000</v>
      </c>
      <c r="BT312" s="14" t="e">
        <f>IF(#REF!=0,"-",#REF!/#REF!*100)</f>
        <v>#REF!</v>
      </c>
    </row>
    <row r="313" spans="1:72" ht="22.5" x14ac:dyDescent="0.25">
      <c r="A313" s="4" t="s">
        <v>133</v>
      </c>
      <c r="B313" s="4" t="s">
        <v>58</v>
      </c>
      <c r="C313" s="4" t="s">
        <v>144</v>
      </c>
      <c r="D313" s="102" t="s">
        <v>233</v>
      </c>
      <c r="E313" s="113">
        <v>6139</v>
      </c>
      <c r="F313" s="102" t="s">
        <v>240</v>
      </c>
      <c r="G313" s="98" t="s">
        <v>1662</v>
      </c>
      <c r="H313" s="13" t="s">
        <v>37</v>
      </c>
      <c r="I313" s="14">
        <v>0</v>
      </c>
      <c r="J313" s="14"/>
      <c r="K313" s="14"/>
      <c r="L313" s="14"/>
      <c r="M313" s="14"/>
      <c r="N313" s="14"/>
      <c r="O313" s="14">
        <f t="shared" si="517"/>
        <v>0</v>
      </c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>
        <v>0</v>
      </c>
      <c r="AC313" s="14">
        <v>0</v>
      </c>
      <c r="AD313" s="14">
        <v>0</v>
      </c>
      <c r="AE313" s="14"/>
      <c r="AF313" s="14"/>
      <c r="AG313" s="14"/>
      <c r="AH313" s="14"/>
      <c r="AI313" s="14"/>
      <c r="AJ313" s="14">
        <f t="shared" si="518"/>
        <v>0</v>
      </c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>
        <v>0</v>
      </c>
      <c r="AX313" s="14">
        <v>0</v>
      </c>
      <c r="AY313" s="14">
        <v>0</v>
      </c>
      <c r="AZ313" s="14"/>
      <c r="BA313" s="14"/>
      <c r="BB313" s="14"/>
      <c r="BC313" s="14"/>
      <c r="BD313" s="14"/>
      <c r="BE313" s="14">
        <f t="shared" si="519"/>
        <v>0</v>
      </c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>
        <v>0</v>
      </c>
      <c r="BS313" s="14">
        <v>0</v>
      </c>
      <c r="BT313" s="14" t="e">
        <f>IF(#REF!=0,"-",#REF!/#REF!*100)</f>
        <v>#REF!</v>
      </c>
    </row>
    <row r="314" spans="1:72" ht="33.75" x14ac:dyDescent="0.25">
      <c r="A314" s="4" t="s">
        <v>133</v>
      </c>
      <c r="B314" s="4" t="s">
        <v>58</v>
      </c>
      <c r="C314" s="4" t="s">
        <v>144</v>
      </c>
      <c r="D314" s="102" t="s">
        <v>233</v>
      </c>
      <c r="E314" s="113">
        <v>6139</v>
      </c>
      <c r="F314" s="102" t="s">
        <v>241</v>
      </c>
      <c r="G314" s="98" t="s">
        <v>1662</v>
      </c>
      <c r="H314" s="13" t="s">
        <v>38</v>
      </c>
      <c r="I314" s="14">
        <v>0</v>
      </c>
      <c r="J314" s="14"/>
      <c r="K314" s="14"/>
      <c r="L314" s="14"/>
      <c r="M314" s="14"/>
      <c r="N314" s="14"/>
      <c r="O314" s="14">
        <f t="shared" si="517"/>
        <v>0</v>
      </c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>
        <v>0</v>
      </c>
      <c r="AC314" s="14">
        <v>0</v>
      </c>
      <c r="AD314" s="14">
        <v>0</v>
      </c>
      <c r="AE314" s="14"/>
      <c r="AF314" s="14"/>
      <c r="AG314" s="14"/>
      <c r="AH314" s="14"/>
      <c r="AI314" s="14"/>
      <c r="AJ314" s="14">
        <f t="shared" si="518"/>
        <v>0</v>
      </c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>
        <v>0</v>
      </c>
      <c r="AX314" s="14">
        <v>0</v>
      </c>
      <c r="AY314" s="14">
        <v>0</v>
      </c>
      <c r="AZ314" s="14"/>
      <c r="BA314" s="14"/>
      <c r="BB314" s="14"/>
      <c r="BC314" s="14"/>
      <c r="BD314" s="14"/>
      <c r="BE314" s="14">
        <f t="shared" si="519"/>
        <v>0</v>
      </c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>
        <v>0</v>
      </c>
      <c r="BS314" s="14">
        <v>0</v>
      </c>
      <c r="BT314" s="14" t="e">
        <f>IF(#REF!=0,"-",#REF!/#REF!*100)</f>
        <v>#REF!</v>
      </c>
    </row>
    <row r="315" spans="1:72" ht="33.75" x14ac:dyDescent="0.25">
      <c r="A315" s="1" t="s">
        <v>0</v>
      </c>
      <c r="B315" s="1" t="s">
        <v>0</v>
      </c>
      <c r="C315" s="1" t="s">
        <v>0</v>
      </c>
      <c r="D315" s="101" t="s">
        <v>0</v>
      </c>
      <c r="E315" s="101" t="s">
        <v>0</v>
      </c>
      <c r="F315" s="101" t="s">
        <v>0</v>
      </c>
      <c r="G315" s="2" t="s">
        <v>0</v>
      </c>
      <c r="H315" s="10" t="s">
        <v>39</v>
      </c>
      <c r="I315" s="11">
        <f t="shared" ref="I315:AA315" si="544">SUM(I316)</f>
        <v>7000</v>
      </c>
      <c r="J315" s="11">
        <f t="shared" si="544"/>
        <v>0</v>
      </c>
      <c r="K315" s="11">
        <f t="shared" si="544"/>
        <v>0</v>
      </c>
      <c r="L315" s="11">
        <f t="shared" si="544"/>
        <v>0</v>
      </c>
      <c r="M315" s="11">
        <f t="shared" si="544"/>
        <v>0</v>
      </c>
      <c r="N315" s="11">
        <f t="shared" si="544"/>
        <v>0</v>
      </c>
      <c r="O315" s="11">
        <f t="shared" si="544"/>
        <v>7000</v>
      </c>
      <c r="P315" s="11">
        <f t="shared" si="544"/>
        <v>0</v>
      </c>
      <c r="Q315" s="11">
        <f t="shared" si="544"/>
        <v>0</v>
      </c>
      <c r="R315" s="11">
        <f t="shared" si="544"/>
        <v>3600</v>
      </c>
      <c r="S315" s="11">
        <f t="shared" si="544"/>
        <v>0</v>
      </c>
      <c r="T315" s="11">
        <f t="shared" si="544"/>
        <v>0</v>
      </c>
      <c r="U315" s="11">
        <f t="shared" si="544"/>
        <v>0</v>
      </c>
      <c r="V315" s="11">
        <f t="shared" si="544"/>
        <v>0</v>
      </c>
      <c r="W315" s="11">
        <f t="shared" si="544"/>
        <v>0</v>
      </c>
      <c r="X315" s="11">
        <f t="shared" si="544"/>
        <v>0</v>
      </c>
      <c r="Y315" s="11">
        <f t="shared" si="544"/>
        <v>0</v>
      </c>
      <c r="Z315" s="11">
        <f t="shared" si="544"/>
        <v>0</v>
      </c>
      <c r="AA315" s="11">
        <f t="shared" si="544"/>
        <v>0</v>
      </c>
      <c r="AB315" s="11">
        <v>3600</v>
      </c>
      <c r="AC315" s="11">
        <v>3400</v>
      </c>
      <c r="AD315" s="11">
        <f t="shared" ref="AD315:AV315" si="545">SUM(AD316)</f>
        <v>0</v>
      </c>
      <c r="AE315" s="11">
        <f t="shared" si="545"/>
        <v>0</v>
      </c>
      <c r="AF315" s="11">
        <f t="shared" si="545"/>
        <v>0</v>
      </c>
      <c r="AG315" s="11">
        <f t="shared" si="545"/>
        <v>0</v>
      </c>
      <c r="AH315" s="11">
        <f t="shared" si="545"/>
        <v>0</v>
      </c>
      <c r="AI315" s="11">
        <f t="shared" si="545"/>
        <v>0</v>
      </c>
      <c r="AJ315" s="11">
        <f t="shared" si="545"/>
        <v>0</v>
      </c>
      <c r="AK315" s="11">
        <f t="shared" si="545"/>
        <v>0</v>
      </c>
      <c r="AL315" s="11">
        <f t="shared" si="545"/>
        <v>0</v>
      </c>
      <c r="AM315" s="11">
        <f t="shared" si="545"/>
        <v>0</v>
      </c>
      <c r="AN315" s="11">
        <f t="shared" si="545"/>
        <v>0</v>
      </c>
      <c r="AO315" s="11">
        <f t="shared" si="545"/>
        <v>0</v>
      </c>
      <c r="AP315" s="11">
        <f t="shared" si="545"/>
        <v>0</v>
      </c>
      <c r="AQ315" s="11">
        <f t="shared" si="545"/>
        <v>0</v>
      </c>
      <c r="AR315" s="11">
        <f t="shared" si="545"/>
        <v>0</v>
      </c>
      <c r="AS315" s="11">
        <f t="shared" si="545"/>
        <v>0</v>
      </c>
      <c r="AT315" s="11">
        <f t="shared" si="545"/>
        <v>0</v>
      </c>
      <c r="AU315" s="11">
        <f t="shared" si="545"/>
        <v>0</v>
      </c>
      <c r="AV315" s="11">
        <f t="shared" si="545"/>
        <v>0</v>
      </c>
      <c r="AW315" s="11">
        <v>0</v>
      </c>
      <c r="AX315" s="11">
        <v>0</v>
      </c>
      <c r="AY315" s="11">
        <f t="shared" ref="AY315:BQ315" si="546">SUM(AY316)</f>
        <v>0</v>
      </c>
      <c r="AZ315" s="11">
        <f t="shared" si="546"/>
        <v>0</v>
      </c>
      <c r="BA315" s="11">
        <f t="shared" si="546"/>
        <v>0</v>
      </c>
      <c r="BB315" s="11">
        <f t="shared" si="546"/>
        <v>0</v>
      </c>
      <c r="BC315" s="11">
        <f t="shared" si="546"/>
        <v>0</v>
      </c>
      <c r="BD315" s="11">
        <f t="shared" si="546"/>
        <v>0</v>
      </c>
      <c r="BE315" s="11">
        <f t="shared" si="546"/>
        <v>0</v>
      </c>
      <c r="BF315" s="11">
        <f t="shared" si="546"/>
        <v>0</v>
      </c>
      <c r="BG315" s="11">
        <f t="shared" si="546"/>
        <v>0</v>
      </c>
      <c r="BH315" s="11">
        <f t="shared" si="546"/>
        <v>0</v>
      </c>
      <c r="BI315" s="11">
        <f t="shared" si="546"/>
        <v>0</v>
      </c>
      <c r="BJ315" s="11">
        <f t="shared" si="546"/>
        <v>0</v>
      </c>
      <c r="BK315" s="11">
        <f t="shared" si="546"/>
        <v>0</v>
      </c>
      <c r="BL315" s="11">
        <f t="shared" si="546"/>
        <v>0</v>
      </c>
      <c r="BM315" s="11">
        <f t="shared" si="546"/>
        <v>0</v>
      </c>
      <c r="BN315" s="11">
        <f t="shared" si="546"/>
        <v>0</v>
      </c>
      <c r="BO315" s="11">
        <f t="shared" si="546"/>
        <v>0</v>
      </c>
      <c r="BP315" s="11">
        <f t="shared" si="546"/>
        <v>0</v>
      </c>
      <c r="BQ315" s="11">
        <f t="shared" si="546"/>
        <v>0</v>
      </c>
      <c r="BR315" s="11">
        <v>0</v>
      </c>
      <c r="BS315" s="11">
        <v>0</v>
      </c>
      <c r="BT315" s="11" t="e">
        <f>IF(#REF!=0,"-",#REF!/#REF!*100)</f>
        <v>#REF!</v>
      </c>
    </row>
    <row r="316" spans="1:72" ht="22.5" x14ac:dyDescent="0.25">
      <c r="A316" s="4" t="s">
        <v>133</v>
      </c>
      <c r="B316" s="4" t="s">
        <v>58</v>
      </c>
      <c r="C316" s="4" t="s">
        <v>144</v>
      </c>
      <c r="D316" s="102" t="s">
        <v>233</v>
      </c>
      <c r="E316" s="101" t="s">
        <v>40</v>
      </c>
      <c r="F316" s="101" t="s">
        <v>0</v>
      </c>
      <c r="G316" s="2" t="s">
        <v>0</v>
      </c>
      <c r="H316" s="2" t="s">
        <v>41</v>
      </c>
      <c r="I316" s="12">
        <f t="shared" ref="I316:AA316" si="547">SUM(I317:I318)</f>
        <v>7000</v>
      </c>
      <c r="J316" s="12">
        <f t="shared" si="547"/>
        <v>0</v>
      </c>
      <c r="K316" s="12">
        <f t="shared" si="547"/>
        <v>0</v>
      </c>
      <c r="L316" s="12">
        <f t="shared" si="547"/>
        <v>0</v>
      </c>
      <c r="M316" s="12">
        <f t="shared" si="547"/>
        <v>0</v>
      </c>
      <c r="N316" s="12">
        <f t="shared" si="547"/>
        <v>0</v>
      </c>
      <c r="O316" s="12">
        <f t="shared" ref="O316" si="548">SUM(O317:O318)</f>
        <v>7000</v>
      </c>
      <c r="P316" s="12">
        <f t="shared" si="547"/>
        <v>0</v>
      </c>
      <c r="Q316" s="12">
        <f t="shared" si="547"/>
        <v>0</v>
      </c>
      <c r="R316" s="12">
        <f t="shared" si="547"/>
        <v>3600</v>
      </c>
      <c r="S316" s="12">
        <f t="shared" si="547"/>
        <v>0</v>
      </c>
      <c r="T316" s="12">
        <f t="shared" si="547"/>
        <v>0</v>
      </c>
      <c r="U316" s="12">
        <f t="shared" si="547"/>
        <v>0</v>
      </c>
      <c r="V316" s="12">
        <f t="shared" si="547"/>
        <v>0</v>
      </c>
      <c r="W316" s="12">
        <f t="shared" si="547"/>
        <v>0</v>
      </c>
      <c r="X316" s="12">
        <f t="shared" si="547"/>
        <v>0</v>
      </c>
      <c r="Y316" s="12">
        <f t="shared" si="547"/>
        <v>0</v>
      </c>
      <c r="Z316" s="12">
        <f t="shared" si="547"/>
        <v>0</v>
      </c>
      <c r="AA316" s="12">
        <f t="shared" si="547"/>
        <v>0</v>
      </c>
      <c r="AB316" s="12">
        <v>3600</v>
      </c>
      <c r="AC316" s="12">
        <v>3400</v>
      </c>
      <c r="AD316" s="12">
        <f t="shared" ref="AD316:AV316" si="549">SUM(AD317:AD318)</f>
        <v>0</v>
      </c>
      <c r="AE316" s="12">
        <f t="shared" si="549"/>
        <v>0</v>
      </c>
      <c r="AF316" s="12">
        <f t="shared" si="549"/>
        <v>0</v>
      </c>
      <c r="AG316" s="12">
        <f t="shared" si="549"/>
        <v>0</v>
      </c>
      <c r="AH316" s="12">
        <f t="shared" si="549"/>
        <v>0</v>
      </c>
      <c r="AI316" s="12">
        <f t="shared" si="549"/>
        <v>0</v>
      </c>
      <c r="AJ316" s="12">
        <f t="shared" ref="AJ316" si="550">SUM(AJ317:AJ318)</f>
        <v>0</v>
      </c>
      <c r="AK316" s="12">
        <f t="shared" si="549"/>
        <v>0</v>
      </c>
      <c r="AL316" s="12">
        <f t="shared" si="549"/>
        <v>0</v>
      </c>
      <c r="AM316" s="12">
        <f t="shared" si="549"/>
        <v>0</v>
      </c>
      <c r="AN316" s="12">
        <f t="shared" si="549"/>
        <v>0</v>
      </c>
      <c r="AO316" s="12">
        <f t="shared" si="549"/>
        <v>0</v>
      </c>
      <c r="AP316" s="12">
        <f t="shared" si="549"/>
        <v>0</v>
      </c>
      <c r="AQ316" s="12">
        <f t="shared" si="549"/>
        <v>0</v>
      </c>
      <c r="AR316" s="12">
        <f t="shared" si="549"/>
        <v>0</v>
      </c>
      <c r="AS316" s="12">
        <f t="shared" si="549"/>
        <v>0</v>
      </c>
      <c r="AT316" s="12">
        <f t="shared" si="549"/>
        <v>0</v>
      </c>
      <c r="AU316" s="12">
        <f t="shared" si="549"/>
        <v>0</v>
      </c>
      <c r="AV316" s="12">
        <f t="shared" si="549"/>
        <v>0</v>
      </c>
      <c r="AW316" s="12">
        <v>0</v>
      </c>
      <c r="AX316" s="12">
        <v>0</v>
      </c>
      <c r="AY316" s="12">
        <f t="shared" ref="AY316:BQ316" si="551">SUM(AY317:AY318)</f>
        <v>0</v>
      </c>
      <c r="AZ316" s="12">
        <f t="shared" si="551"/>
        <v>0</v>
      </c>
      <c r="BA316" s="12">
        <f t="shared" si="551"/>
        <v>0</v>
      </c>
      <c r="BB316" s="12">
        <f t="shared" si="551"/>
        <v>0</v>
      </c>
      <c r="BC316" s="12">
        <f t="shared" si="551"/>
        <v>0</v>
      </c>
      <c r="BD316" s="12">
        <f t="shared" si="551"/>
        <v>0</v>
      </c>
      <c r="BE316" s="12">
        <f t="shared" ref="BE316" si="552">SUM(BE317:BE318)</f>
        <v>0</v>
      </c>
      <c r="BF316" s="12">
        <f t="shared" si="551"/>
        <v>0</v>
      </c>
      <c r="BG316" s="12">
        <f t="shared" si="551"/>
        <v>0</v>
      </c>
      <c r="BH316" s="12">
        <f t="shared" si="551"/>
        <v>0</v>
      </c>
      <c r="BI316" s="12">
        <f t="shared" si="551"/>
        <v>0</v>
      </c>
      <c r="BJ316" s="12">
        <f t="shared" si="551"/>
        <v>0</v>
      </c>
      <c r="BK316" s="12">
        <f t="shared" si="551"/>
        <v>0</v>
      </c>
      <c r="BL316" s="12">
        <f t="shared" si="551"/>
        <v>0</v>
      </c>
      <c r="BM316" s="12">
        <f t="shared" si="551"/>
        <v>0</v>
      </c>
      <c r="BN316" s="12">
        <f t="shared" si="551"/>
        <v>0</v>
      </c>
      <c r="BO316" s="12">
        <f t="shared" si="551"/>
        <v>0</v>
      </c>
      <c r="BP316" s="12">
        <f t="shared" si="551"/>
        <v>0</v>
      </c>
      <c r="BQ316" s="12">
        <f t="shared" si="551"/>
        <v>0</v>
      </c>
      <c r="BR316" s="12">
        <v>0</v>
      </c>
      <c r="BS316" s="12">
        <v>0</v>
      </c>
      <c r="BT316" s="12" t="e">
        <f>IF(#REF!=0,"-",#REF!/#REF!*100)</f>
        <v>#REF!</v>
      </c>
    </row>
    <row r="317" spans="1:72" x14ac:dyDescent="0.25">
      <c r="A317" s="4" t="s">
        <v>133</v>
      </c>
      <c r="B317" s="4" t="s">
        <v>58</v>
      </c>
      <c r="C317" s="4" t="s">
        <v>144</v>
      </c>
      <c r="D317" s="102" t="s">
        <v>233</v>
      </c>
      <c r="E317" s="113">
        <v>6142</v>
      </c>
      <c r="F317" s="102"/>
      <c r="G317" s="98" t="s">
        <v>1662</v>
      </c>
      <c r="H317" s="13" t="s">
        <v>60</v>
      </c>
      <c r="I317" s="14">
        <v>7000</v>
      </c>
      <c r="J317" s="14"/>
      <c r="K317" s="14"/>
      <c r="L317" s="14"/>
      <c r="M317" s="14"/>
      <c r="N317" s="14"/>
      <c r="O317" s="14">
        <f t="shared" si="517"/>
        <v>7000</v>
      </c>
      <c r="P317" s="14"/>
      <c r="Q317" s="14"/>
      <c r="R317" s="14">
        <v>3600</v>
      </c>
      <c r="S317" s="14"/>
      <c r="T317" s="14"/>
      <c r="U317" s="14"/>
      <c r="V317" s="14"/>
      <c r="W317" s="14"/>
      <c r="X317" s="14"/>
      <c r="Y317" s="14"/>
      <c r="Z317" s="14"/>
      <c r="AA317" s="14"/>
      <c r="AB317" s="14">
        <v>3600</v>
      </c>
      <c r="AC317" s="14">
        <v>3400</v>
      </c>
      <c r="AD317" s="14">
        <v>0</v>
      </c>
      <c r="AE317" s="14"/>
      <c r="AF317" s="14"/>
      <c r="AG317" s="14"/>
      <c r="AH317" s="14"/>
      <c r="AI317" s="14"/>
      <c r="AJ317" s="14">
        <f t="shared" si="518"/>
        <v>0</v>
      </c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>
        <v>0</v>
      </c>
      <c r="AX317" s="14">
        <v>0</v>
      </c>
      <c r="AY317" s="14">
        <v>0</v>
      </c>
      <c r="AZ317" s="14"/>
      <c r="BA317" s="14"/>
      <c r="BB317" s="14"/>
      <c r="BC317" s="14"/>
      <c r="BD317" s="14"/>
      <c r="BE317" s="14">
        <f t="shared" si="519"/>
        <v>0</v>
      </c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>
        <v>0</v>
      </c>
      <c r="BS317" s="14">
        <v>0</v>
      </c>
      <c r="BT317" s="14" t="e">
        <f>IF(#REF!=0,"-",#REF!/#REF!*100)</f>
        <v>#REF!</v>
      </c>
    </row>
    <row r="318" spans="1:72" x14ac:dyDescent="0.25">
      <c r="A318" s="4" t="s">
        <v>133</v>
      </c>
      <c r="B318" s="4" t="s">
        <v>58</v>
      </c>
      <c r="C318" s="4" t="s">
        <v>144</v>
      </c>
      <c r="D318" s="102" t="s">
        <v>233</v>
      </c>
      <c r="E318" s="113">
        <v>6148</v>
      </c>
      <c r="F318" s="102"/>
      <c r="G318" s="98" t="s">
        <v>1662</v>
      </c>
      <c r="H318" s="13" t="s">
        <v>45</v>
      </c>
      <c r="I318" s="14">
        <v>0</v>
      </c>
      <c r="J318" s="14"/>
      <c r="K318" s="14"/>
      <c r="L318" s="14"/>
      <c r="M318" s="14"/>
      <c r="N318" s="14"/>
      <c r="O318" s="14">
        <f t="shared" si="517"/>
        <v>0</v>
      </c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>
        <v>0</v>
      </c>
      <c r="AC318" s="14">
        <v>0</v>
      </c>
      <c r="AD318" s="14">
        <v>0</v>
      </c>
      <c r="AE318" s="14"/>
      <c r="AF318" s="14"/>
      <c r="AG318" s="14"/>
      <c r="AH318" s="14"/>
      <c r="AI318" s="14"/>
      <c r="AJ318" s="14">
        <f t="shared" si="518"/>
        <v>0</v>
      </c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>
        <v>0</v>
      </c>
      <c r="AX318" s="14">
        <v>0</v>
      </c>
      <c r="AY318" s="14">
        <v>0</v>
      </c>
      <c r="AZ318" s="14"/>
      <c r="BA318" s="14"/>
      <c r="BB318" s="14"/>
      <c r="BC318" s="14"/>
      <c r="BD318" s="14"/>
      <c r="BE318" s="14">
        <f t="shared" si="519"/>
        <v>0</v>
      </c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>
        <v>0</v>
      </c>
      <c r="BS318" s="14">
        <v>0</v>
      </c>
      <c r="BT318" s="14" t="e">
        <f>IF(#REF!=0,"-",#REF!/#REF!*100)</f>
        <v>#REF!</v>
      </c>
    </row>
    <row r="319" spans="1:72" ht="33.75" x14ac:dyDescent="0.25">
      <c r="A319" s="1" t="s">
        <v>0</v>
      </c>
      <c r="B319" s="1" t="s">
        <v>0</v>
      </c>
      <c r="C319" s="1" t="s">
        <v>0</v>
      </c>
      <c r="D319" s="101" t="s">
        <v>0</v>
      </c>
      <c r="E319" s="101" t="s">
        <v>0</v>
      </c>
      <c r="F319" s="101" t="s">
        <v>0</v>
      </c>
      <c r="G319" s="2" t="s">
        <v>0</v>
      </c>
      <c r="H319" s="10" t="s">
        <v>47</v>
      </c>
      <c r="I319" s="11">
        <f t="shared" ref="I319:AA319" si="553">SUM(I320)</f>
        <v>40000</v>
      </c>
      <c r="J319" s="11">
        <f t="shared" si="553"/>
        <v>0</v>
      </c>
      <c r="K319" s="11">
        <f t="shared" si="553"/>
        <v>0</v>
      </c>
      <c r="L319" s="11">
        <f t="shared" si="553"/>
        <v>0</v>
      </c>
      <c r="M319" s="11">
        <f t="shared" si="553"/>
        <v>0</v>
      </c>
      <c r="N319" s="11">
        <f t="shared" si="553"/>
        <v>0</v>
      </c>
      <c r="O319" s="11">
        <f t="shared" si="553"/>
        <v>40000</v>
      </c>
      <c r="P319" s="11">
        <f t="shared" si="553"/>
        <v>4200</v>
      </c>
      <c r="Q319" s="11">
        <f t="shared" si="553"/>
        <v>2000</v>
      </c>
      <c r="R319" s="11">
        <f t="shared" si="553"/>
        <v>0</v>
      </c>
      <c r="S319" s="11">
        <f t="shared" si="553"/>
        <v>0</v>
      </c>
      <c r="T319" s="11">
        <f t="shared" si="553"/>
        <v>0</v>
      </c>
      <c r="U319" s="11">
        <f t="shared" si="553"/>
        <v>0</v>
      </c>
      <c r="V319" s="11">
        <f t="shared" si="553"/>
        <v>0</v>
      </c>
      <c r="W319" s="11">
        <f t="shared" si="553"/>
        <v>0</v>
      </c>
      <c r="X319" s="11">
        <f t="shared" si="553"/>
        <v>0</v>
      </c>
      <c r="Y319" s="11">
        <f t="shared" si="553"/>
        <v>0</v>
      </c>
      <c r="Z319" s="11">
        <f t="shared" si="553"/>
        <v>0</v>
      </c>
      <c r="AA319" s="11">
        <f t="shared" si="553"/>
        <v>0</v>
      </c>
      <c r="AB319" s="11">
        <v>6200</v>
      </c>
      <c r="AC319" s="11">
        <v>33800</v>
      </c>
      <c r="AD319" s="11">
        <f t="shared" ref="AD319:AV319" si="554">SUM(AD320)</f>
        <v>37000</v>
      </c>
      <c r="AE319" s="11">
        <f t="shared" si="554"/>
        <v>0</v>
      </c>
      <c r="AF319" s="11">
        <f t="shared" si="554"/>
        <v>0</v>
      </c>
      <c r="AG319" s="11">
        <f t="shared" si="554"/>
        <v>0</v>
      </c>
      <c r="AH319" s="11">
        <f t="shared" si="554"/>
        <v>0</v>
      </c>
      <c r="AI319" s="11">
        <f t="shared" si="554"/>
        <v>0</v>
      </c>
      <c r="AJ319" s="11">
        <f t="shared" si="554"/>
        <v>37000</v>
      </c>
      <c r="AK319" s="11">
        <f t="shared" si="554"/>
        <v>0</v>
      </c>
      <c r="AL319" s="11">
        <f t="shared" si="554"/>
        <v>0</v>
      </c>
      <c r="AM319" s="11">
        <f t="shared" si="554"/>
        <v>0</v>
      </c>
      <c r="AN319" s="11">
        <f t="shared" si="554"/>
        <v>0</v>
      </c>
      <c r="AO319" s="11">
        <f t="shared" si="554"/>
        <v>0</v>
      </c>
      <c r="AP319" s="11">
        <f t="shared" si="554"/>
        <v>0</v>
      </c>
      <c r="AQ319" s="11">
        <f t="shared" si="554"/>
        <v>0</v>
      </c>
      <c r="AR319" s="11">
        <f t="shared" si="554"/>
        <v>0</v>
      </c>
      <c r="AS319" s="11">
        <f t="shared" si="554"/>
        <v>0</v>
      </c>
      <c r="AT319" s="11">
        <f t="shared" si="554"/>
        <v>0</v>
      </c>
      <c r="AU319" s="11">
        <f t="shared" si="554"/>
        <v>0</v>
      </c>
      <c r="AV319" s="11">
        <f t="shared" si="554"/>
        <v>0</v>
      </c>
      <c r="AW319" s="11">
        <v>0</v>
      </c>
      <c r="AX319" s="11">
        <v>37000</v>
      </c>
      <c r="AY319" s="11">
        <f t="shared" ref="AY319:BQ319" si="555">SUM(AY320)</f>
        <v>0</v>
      </c>
      <c r="AZ319" s="11">
        <f t="shared" si="555"/>
        <v>0</v>
      </c>
      <c r="BA319" s="11">
        <f t="shared" si="555"/>
        <v>0</v>
      </c>
      <c r="BB319" s="11">
        <f t="shared" si="555"/>
        <v>0</v>
      </c>
      <c r="BC319" s="11">
        <f t="shared" si="555"/>
        <v>0</v>
      </c>
      <c r="BD319" s="11">
        <f t="shared" si="555"/>
        <v>0</v>
      </c>
      <c r="BE319" s="11">
        <f t="shared" si="555"/>
        <v>0</v>
      </c>
      <c r="BF319" s="11">
        <f t="shared" si="555"/>
        <v>0</v>
      </c>
      <c r="BG319" s="11">
        <f t="shared" si="555"/>
        <v>0</v>
      </c>
      <c r="BH319" s="11">
        <f t="shared" si="555"/>
        <v>0</v>
      </c>
      <c r="BI319" s="11">
        <f t="shared" si="555"/>
        <v>0</v>
      </c>
      <c r="BJ319" s="11">
        <f t="shared" si="555"/>
        <v>0</v>
      </c>
      <c r="BK319" s="11">
        <f t="shared" si="555"/>
        <v>0</v>
      </c>
      <c r="BL319" s="11">
        <f t="shared" si="555"/>
        <v>0</v>
      </c>
      <c r="BM319" s="11">
        <f t="shared" si="555"/>
        <v>0</v>
      </c>
      <c r="BN319" s="11">
        <f t="shared" si="555"/>
        <v>0</v>
      </c>
      <c r="BO319" s="11">
        <f t="shared" si="555"/>
        <v>0</v>
      </c>
      <c r="BP319" s="11">
        <f t="shared" si="555"/>
        <v>0</v>
      </c>
      <c r="BQ319" s="11">
        <f t="shared" si="555"/>
        <v>0</v>
      </c>
      <c r="BR319" s="11">
        <v>0</v>
      </c>
      <c r="BS319" s="11">
        <v>0</v>
      </c>
      <c r="BT319" s="11" t="e">
        <f>IF(#REF!=0,"-",#REF!/#REF!*100)</f>
        <v>#REF!</v>
      </c>
    </row>
    <row r="320" spans="1:72" x14ac:dyDescent="0.25">
      <c r="A320" s="4" t="s">
        <v>133</v>
      </c>
      <c r="B320" s="4" t="s">
        <v>58</v>
      </c>
      <c r="C320" s="4" t="s">
        <v>144</v>
      </c>
      <c r="D320" s="102" t="s">
        <v>233</v>
      </c>
      <c r="E320" s="101" t="s">
        <v>48</v>
      </c>
      <c r="F320" s="101" t="s">
        <v>0</v>
      </c>
      <c r="G320" s="2" t="s">
        <v>0</v>
      </c>
      <c r="H320" s="2" t="s">
        <v>49</v>
      </c>
      <c r="I320" s="12">
        <f t="shared" ref="I320:AA320" si="556">SUM(I321:I322)</f>
        <v>40000</v>
      </c>
      <c r="J320" s="12">
        <f t="shared" si="556"/>
        <v>0</v>
      </c>
      <c r="K320" s="12">
        <f t="shared" si="556"/>
        <v>0</v>
      </c>
      <c r="L320" s="12">
        <f t="shared" si="556"/>
        <v>0</v>
      </c>
      <c r="M320" s="12">
        <f t="shared" si="556"/>
        <v>0</v>
      </c>
      <c r="N320" s="12">
        <f t="shared" si="556"/>
        <v>0</v>
      </c>
      <c r="O320" s="12">
        <f t="shared" ref="O320" si="557">SUM(O321:O322)</f>
        <v>40000</v>
      </c>
      <c r="P320" s="12">
        <f t="shared" si="556"/>
        <v>4200</v>
      </c>
      <c r="Q320" s="12">
        <f t="shared" si="556"/>
        <v>2000</v>
      </c>
      <c r="R320" s="12">
        <f t="shared" si="556"/>
        <v>0</v>
      </c>
      <c r="S320" s="12">
        <f t="shared" si="556"/>
        <v>0</v>
      </c>
      <c r="T320" s="12">
        <f t="shared" si="556"/>
        <v>0</v>
      </c>
      <c r="U320" s="12">
        <f t="shared" si="556"/>
        <v>0</v>
      </c>
      <c r="V320" s="12">
        <f t="shared" si="556"/>
        <v>0</v>
      </c>
      <c r="W320" s="12">
        <f t="shared" si="556"/>
        <v>0</v>
      </c>
      <c r="X320" s="12">
        <f t="shared" si="556"/>
        <v>0</v>
      </c>
      <c r="Y320" s="12">
        <f t="shared" si="556"/>
        <v>0</v>
      </c>
      <c r="Z320" s="12">
        <f t="shared" si="556"/>
        <v>0</v>
      </c>
      <c r="AA320" s="12">
        <f t="shared" si="556"/>
        <v>0</v>
      </c>
      <c r="AB320" s="12">
        <v>6200</v>
      </c>
      <c r="AC320" s="12">
        <v>33800</v>
      </c>
      <c r="AD320" s="12">
        <f t="shared" ref="AD320:AV320" si="558">SUM(AD321:AD322)</f>
        <v>37000</v>
      </c>
      <c r="AE320" s="12">
        <f t="shared" si="558"/>
        <v>0</v>
      </c>
      <c r="AF320" s="12">
        <f t="shared" si="558"/>
        <v>0</v>
      </c>
      <c r="AG320" s="12">
        <f t="shared" si="558"/>
        <v>0</v>
      </c>
      <c r="AH320" s="12">
        <f t="shared" si="558"/>
        <v>0</v>
      </c>
      <c r="AI320" s="12">
        <f t="shared" si="558"/>
        <v>0</v>
      </c>
      <c r="AJ320" s="12">
        <f t="shared" ref="AJ320" si="559">SUM(AJ321:AJ322)</f>
        <v>37000</v>
      </c>
      <c r="AK320" s="12">
        <f t="shared" si="558"/>
        <v>0</v>
      </c>
      <c r="AL320" s="12">
        <f t="shared" si="558"/>
        <v>0</v>
      </c>
      <c r="AM320" s="12">
        <f t="shared" si="558"/>
        <v>0</v>
      </c>
      <c r="AN320" s="12">
        <f t="shared" si="558"/>
        <v>0</v>
      </c>
      <c r="AO320" s="12">
        <f t="shared" si="558"/>
        <v>0</v>
      </c>
      <c r="AP320" s="12">
        <f t="shared" si="558"/>
        <v>0</v>
      </c>
      <c r="AQ320" s="12">
        <f t="shared" si="558"/>
        <v>0</v>
      </c>
      <c r="AR320" s="12">
        <f t="shared" si="558"/>
        <v>0</v>
      </c>
      <c r="AS320" s="12">
        <f t="shared" si="558"/>
        <v>0</v>
      </c>
      <c r="AT320" s="12">
        <f t="shared" si="558"/>
        <v>0</v>
      </c>
      <c r="AU320" s="12">
        <f t="shared" si="558"/>
        <v>0</v>
      </c>
      <c r="AV320" s="12">
        <f t="shared" si="558"/>
        <v>0</v>
      </c>
      <c r="AW320" s="12">
        <v>0</v>
      </c>
      <c r="AX320" s="12">
        <v>37000</v>
      </c>
      <c r="AY320" s="12">
        <f t="shared" ref="AY320:BQ320" si="560">SUM(AY321:AY322)</f>
        <v>0</v>
      </c>
      <c r="AZ320" s="12">
        <f t="shared" si="560"/>
        <v>0</v>
      </c>
      <c r="BA320" s="12">
        <f t="shared" si="560"/>
        <v>0</v>
      </c>
      <c r="BB320" s="12">
        <f t="shared" si="560"/>
        <v>0</v>
      </c>
      <c r="BC320" s="12">
        <f t="shared" si="560"/>
        <v>0</v>
      </c>
      <c r="BD320" s="12">
        <f t="shared" si="560"/>
        <v>0</v>
      </c>
      <c r="BE320" s="12">
        <f t="shared" ref="BE320" si="561">SUM(BE321:BE322)</f>
        <v>0</v>
      </c>
      <c r="BF320" s="12">
        <f t="shared" si="560"/>
        <v>0</v>
      </c>
      <c r="BG320" s="12">
        <f t="shared" si="560"/>
        <v>0</v>
      </c>
      <c r="BH320" s="12">
        <f t="shared" si="560"/>
        <v>0</v>
      </c>
      <c r="BI320" s="12">
        <f t="shared" si="560"/>
        <v>0</v>
      </c>
      <c r="BJ320" s="12">
        <f t="shared" si="560"/>
        <v>0</v>
      </c>
      <c r="BK320" s="12">
        <f t="shared" si="560"/>
        <v>0</v>
      </c>
      <c r="BL320" s="12">
        <f t="shared" si="560"/>
        <v>0</v>
      </c>
      <c r="BM320" s="12">
        <f t="shared" si="560"/>
        <v>0</v>
      </c>
      <c r="BN320" s="12">
        <f t="shared" si="560"/>
        <v>0</v>
      </c>
      <c r="BO320" s="12">
        <f t="shared" si="560"/>
        <v>0</v>
      </c>
      <c r="BP320" s="12">
        <f t="shared" si="560"/>
        <v>0</v>
      </c>
      <c r="BQ320" s="12">
        <f t="shared" si="560"/>
        <v>0</v>
      </c>
      <c r="BR320" s="12">
        <v>0</v>
      </c>
      <c r="BS320" s="12">
        <v>0</v>
      </c>
      <c r="BT320" s="12" t="e">
        <f>IF(#REF!=0,"-",#REF!/#REF!*100)</f>
        <v>#REF!</v>
      </c>
    </row>
    <row r="321" spans="1:72" x14ac:dyDescent="0.25">
      <c r="A321" s="4" t="s">
        <v>133</v>
      </c>
      <c r="B321" s="4" t="s">
        <v>58</v>
      </c>
      <c r="C321" s="4" t="s">
        <v>144</v>
      </c>
      <c r="D321" s="102" t="s">
        <v>233</v>
      </c>
      <c r="E321" s="113">
        <v>8213</v>
      </c>
      <c r="F321" s="102"/>
      <c r="G321" s="98" t="s">
        <v>1662</v>
      </c>
      <c r="H321" s="13" t="s">
        <v>51</v>
      </c>
      <c r="I321" s="14">
        <v>30000</v>
      </c>
      <c r="J321" s="14"/>
      <c r="K321" s="14"/>
      <c r="L321" s="14"/>
      <c r="M321" s="14"/>
      <c r="N321" s="14"/>
      <c r="O321" s="14">
        <f t="shared" si="517"/>
        <v>30000</v>
      </c>
      <c r="P321" s="14">
        <v>4200</v>
      </c>
      <c r="Q321" s="14">
        <v>2000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>
        <v>6200</v>
      </c>
      <c r="AC321" s="14">
        <v>23800</v>
      </c>
      <c r="AD321" s="14">
        <v>12000</v>
      </c>
      <c r="AE321" s="14"/>
      <c r="AF321" s="14"/>
      <c r="AG321" s="14"/>
      <c r="AH321" s="14"/>
      <c r="AI321" s="14"/>
      <c r="AJ321" s="14">
        <f t="shared" si="518"/>
        <v>12000</v>
      </c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>
        <v>0</v>
      </c>
      <c r="AX321" s="14">
        <v>12000</v>
      </c>
      <c r="AY321" s="14">
        <v>0</v>
      </c>
      <c r="AZ321" s="14"/>
      <c r="BA321" s="14"/>
      <c r="BB321" s="14"/>
      <c r="BC321" s="14"/>
      <c r="BD321" s="14"/>
      <c r="BE321" s="14">
        <f t="shared" si="519"/>
        <v>0</v>
      </c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>
        <v>0</v>
      </c>
      <c r="BS321" s="14">
        <v>0</v>
      </c>
      <c r="BT321" s="14" t="e">
        <f>IF(#REF!=0,"-",#REF!/#REF!*100)</f>
        <v>#REF!</v>
      </c>
    </row>
    <row r="322" spans="1:72" x14ac:dyDescent="0.25">
      <c r="A322" s="4" t="s">
        <v>133</v>
      </c>
      <c r="B322" s="4" t="s">
        <v>58</v>
      </c>
      <c r="C322" s="4" t="s">
        <v>144</v>
      </c>
      <c r="D322" s="102" t="s">
        <v>233</v>
      </c>
      <c r="E322" s="113">
        <v>8216</v>
      </c>
      <c r="F322" s="102"/>
      <c r="G322" s="98" t="s">
        <v>1662</v>
      </c>
      <c r="H322" s="13" t="s">
        <v>108</v>
      </c>
      <c r="I322" s="14">
        <v>10000</v>
      </c>
      <c r="J322" s="14"/>
      <c r="K322" s="14"/>
      <c r="L322" s="14"/>
      <c r="M322" s="14"/>
      <c r="N322" s="14"/>
      <c r="O322" s="14">
        <f t="shared" si="517"/>
        <v>10000</v>
      </c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>
        <v>0</v>
      </c>
      <c r="AC322" s="14">
        <v>10000</v>
      </c>
      <c r="AD322" s="14">
        <v>25000</v>
      </c>
      <c r="AE322" s="14"/>
      <c r="AF322" s="14"/>
      <c r="AG322" s="14"/>
      <c r="AH322" s="14"/>
      <c r="AI322" s="14"/>
      <c r="AJ322" s="14">
        <f t="shared" si="518"/>
        <v>25000</v>
      </c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>
        <v>0</v>
      </c>
      <c r="AX322" s="14">
        <v>25000</v>
      </c>
      <c r="AY322" s="14">
        <v>0</v>
      </c>
      <c r="AZ322" s="14"/>
      <c r="BA322" s="14"/>
      <c r="BB322" s="14"/>
      <c r="BC322" s="14"/>
      <c r="BD322" s="14"/>
      <c r="BE322" s="14">
        <f t="shared" si="519"/>
        <v>0</v>
      </c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>
        <v>0</v>
      </c>
      <c r="BS322" s="14">
        <v>0</v>
      </c>
      <c r="BT322" s="14" t="e">
        <f>IF(#REF!=0,"-",#REF!/#REF!*100)</f>
        <v>#REF!</v>
      </c>
    </row>
    <row r="323" spans="1:72" ht="22.5" x14ac:dyDescent="0.25">
      <c r="A323" s="13" t="s">
        <v>0</v>
      </c>
      <c r="B323" s="13" t="s">
        <v>0</v>
      </c>
      <c r="C323" s="13" t="s">
        <v>0</v>
      </c>
      <c r="D323" s="98" t="s">
        <v>0</v>
      </c>
      <c r="E323" s="98" t="s">
        <v>0</v>
      </c>
      <c r="F323" s="98" t="s">
        <v>0</v>
      </c>
      <c r="G323" s="13" t="s">
        <v>0</v>
      </c>
      <c r="H323" s="10" t="s">
        <v>242</v>
      </c>
      <c r="I323" s="11">
        <f t="shared" ref="I323:AA323" si="562">SUM(I292,I315,I319)</f>
        <v>555000</v>
      </c>
      <c r="J323" s="11">
        <f t="shared" si="562"/>
        <v>0</v>
      </c>
      <c r="K323" s="11">
        <f t="shared" si="562"/>
        <v>0</v>
      </c>
      <c r="L323" s="11">
        <f t="shared" si="562"/>
        <v>0</v>
      </c>
      <c r="M323" s="11">
        <f t="shared" si="562"/>
        <v>0</v>
      </c>
      <c r="N323" s="11">
        <f t="shared" si="562"/>
        <v>0</v>
      </c>
      <c r="O323" s="11">
        <f t="shared" si="562"/>
        <v>555000</v>
      </c>
      <c r="P323" s="11">
        <f t="shared" si="562"/>
        <v>43224</v>
      </c>
      <c r="Q323" s="11">
        <f t="shared" si="562"/>
        <v>142200</v>
      </c>
      <c r="R323" s="11">
        <f t="shared" si="562"/>
        <v>42300</v>
      </c>
      <c r="S323" s="11">
        <f t="shared" si="562"/>
        <v>0</v>
      </c>
      <c r="T323" s="11">
        <f t="shared" si="562"/>
        <v>0</v>
      </c>
      <c r="U323" s="11">
        <f t="shared" si="562"/>
        <v>0</v>
      </c>
      <c r="V323" s="11">
        <f t="shared" si="562"/>
        <v>0</v>
      </c>
      <c r="W323" s="11">
        <f t="shared" si="562"/>
        <v>0</v>
      </c>
      <c r="X323" s="11">
        <f t="shared" si="562"/>
        <v>0</v>
      </c>
      <c r="Y323" s="11">
        <f t="shared" si="562"/>
        <v>0</v>
      </c>
      <c r="Z323" s="11">
        <f t="shared" si="562"/>
        <v>0</v>
      </c>
      <c r="AA323" s="11">
        <f t="shared" si="562"/>
        <v>0</v>
      </c>
      <c r="AB323" s="11">
        <v>227724</v>
      </c>
      <c r="AC323" s="11">
        <v>327276</v>
      </c>
      <c r="AD323" s="11">
        <f t="shared" ref="AD323:AV323" si="563">SUM(AD292,AD315,AD319)</f>
        <v>74000</v>
      </c>
      <c r="AE323" s="11">
        <f t="shared" si="563"/>
        <v>0</v>
      </c>
      <c r="AF323" s="11">
        <f t="shared" si="563"/>
        <v>0</v>
      </c>
      <c r="AG323" s="11">
        <f t="shared" si="563"/>
        <v>6000</v>
      </c>
      <c r="AH323" s="11">
        <f t="shared" si="563"/>
        <v>0</v>
      </c>
      <c r="AI323" s="11">
        <f t="shared" si="563"/>
        <v>0</v>
      </c>
      <c r="AJ323" s="11">
        <f t="shared" si="563"/>
        <v>80000</v>
      </c>
      <c r="AK323" s="11">
        <f t="shared" si="563"/>
        <v>0</v>
      </c>
      <c r="AL323" s="11">
        <f t="shared" si="563"/>
        <v>0</v>
      </c>
      <c r="AM323" s="11">
        <f t="shared" si="563"/>
        <v>6000</v>
      </c>
      <c r="AN323" s="11">
        <f t="shared" si="563"/>
        <v>0</v>
      </c>
      <c r="AO323" s="11">
        <f t="shared" si="563"/>
        <v>0</v>
      </c>
      <c r="AP323" s="11">
        <f t="shared" si="563"/>
        <v>0</v>
      </c>
      <c r="AQ323" s="11">
        <f t="shared" si="563"/>
        <v>0</v>
      </c>
      <c r="AR323" s="11">
        <f t="shared" si="563"/>
        <v>0</v>
      </c>
      <c r="AS323" s="11">
        <f t="shared" si="563"/>
        <v>0</v>
      </c>
      <c r="AT323" s="11">
        <f t="shared" si="563"/>
        <v>0</v>
      </c>
      <c r="AU323" s="11">
        <f t="shared" si="563"/>
        <v>0</v>
      </c>
      <c r="AV323" s="11">
        <f t="shared" si="563"/>
        <v>0</v>
      </c>
      <c r="AW323" s="11">
        <v>6000</v>
      </c>
      <c r="AX323" s="11">
        <v>74000</v>
      </c>
      <c r="AY323" s="11">
        <f t="shared" ref="AY323:BQ323" si="564">SUM(AY292,AY315,AY319)</f>
        <v>18000</v>
      </c>
      <c r="AZ323" s="11">
        <f t="shared" si="564"/>
        <v>0</v>
      </c>
      <c r="BA323" s="11">
        <f t="shared" si="564"/>
        <v>0</v>
      </c>
      <c r="BB323" s="11">
        <f t="shared" si="564"/>
        <v>0</v>
      </c>
      <c r="BC323" s="11">
        <f t="shared" si="564"/>
        <v>0</v>
      </c>
      <c r="BD323" s="11">
        <f t="shared" si="564"/>
        <v>0</v>
      </c>
      <c r="BE323" s="11">
        <f t="shared" si="564"/>
        <v>18000</v>
      </c>
      <c r="BF323" s="11">
        <f t="shared" si="564"/>
        <v>0</v>
      </c>
      <c r="BG323" s="11">
        <f t="shared" si="564"/>
        <v>0</v>
      </c>
      <c r="BH323" s="11">
        <f t="shared" si="564"/>
        <v>0</v>
      </c>
      <c r="BI323" s="11">
        <f t="shared" si="564"/>
        <v>0</v>
      </c>
      <c r="BJ323" s="11">
        <f t="shared" si="564"/>
        <v>0</v>
      </c>
      <c r="BK323" s="11">
        <f t="shared" si="564"/>
        <v>0</v>
      </c>
      <c r="BL323" s="11">
        <f t="shared" si="564"/>
        <v>0</v>
      </c>
      <c r="BM323" s="11">
        <f t="shared" si="564"/>
        <v>0</v>
      </c>
      <c r="BN323" s="11">
        <f t="shared" si="564"/>
        <v>0</v>
      </c>
      <c r="BO323" s="11">
        <f t="shared" si="564"/>
        <v>0</v>
      </c>
      <c r="BP323" s="11">
        <f t="shared" si="564"/>
        <v>0</v>
      </c>
      <c r="BQ323" s="11">
        <f t="shared" si="564"/>
        <v>0</v>
      </c>
      <c r="BR323" s="11">
        <v>0</v>
      </c>
      <c r="BS323" s="11">
        <v>18000</v>
      </c>
      <c r="BT323" s="11" t="e">
        <f>IF(#REF!=0,"-",#REF!/#REF!*100)</f>
        <v>#REF!</v>
      </c>
    </row>
    <row r="324" spans="1:72" ht="15.75" thickBot="1" x14ac:dyDescent="0.3">
      <c r="A324" s="13" t="s">
        <v>0</v>
      </c>
      <c r="B324" s="13" t="s">
        <v>0</v>
      </c>
      <c r="C324" s="13" t="s">
        <v>0</v>
      </c>
      <c r="D324" s="98" t="s">
        <v>0</v>
      </c>
      <c r="E324" s="98" t="s">
        <v>0</v>
      </c>
      <c r="F324" s="98" t="s">
        <v>0</v>
      </c>
      <c r="G324" s="13" t="s">
        <v>0</v>
      </c>
      <c r="H324" s="2" t="s">
        <v>53</v>
      </c>
      <c r="I324" s="13" t="s">
        <v>0</v>
      </c>
      <c r="J324" s="13"/>
      <c r="K324" s="13"/>
      <c r="L324" s="13"/>
      <c r="M324" s="13"/>
      <c r="N324" s="13"/>
      <c r="O324" s="13" t="e">
        <f t="shared" si="517"/>
        <v>#VALUE!</v>
      </c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>
        <v>0</v>
      </c>
      <c r="AC324" s="13" t="e">
        <v>#VALUE!</v>
      </c>
      <c r="AD324" s="13" t="s">
        <v>0</v>
      </c>
      <c r="AE324" s="13"/>
      <c r="AF324" s="13"/>
      <c r="AG324" s="13"/>
      <c r="AH324" s="13"/>
      <c r="AI324" s="13"/>
      <c r="AJ324" s="13" t="e">
        <f t="shared" si="518"/>
        <v>#VALUE!</v>
      </c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>
        <v>0</v>
      </c>
      <c r="AX324" s="13" t="e">
        <v>#VALUE!</v>
      </c>
      <c r="AY324" s="13" t="s">
        <v>0</v>
      </c>
      <c r="AZ324" s="13"/>
      <c r="BA324" s="13"/>
      <c r="BB324" s="13"/>
      <c r="BC324" s="13"/>
      <c r="BD324" s="13"/>
      <c r="BE324" s="13" t="e">
        <f t="shared" si="519"/>
        <v>#VALUE!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>
        <v>0</v>
      </c>
      <c r="BS324" s="13" t="e">
        <v>#VALUE!</v>
      </c>
      <c r="BT324" s="12"/>
    </row>
    <row r="325" spans="1:72" ht="69.75" customHeight="1" thickBot="1" x14ac:dyDescent="0.3">
      <c r="A325" s="132" t="s">
        <v>0</v>
      </c>
      <c r="B325" s="132" t="s">
        <v>0</v>
      </c>
      <c r="C325" s="132" t="s">
        <v>0</v>
      </c>
      <c r="D325" s="135" t="s">
        <v>0</v>
      </c>
      <c r="E325" s="135" t="s">
        <v>0</v>
      </c>
      <c r="F325" s="135" t="s">
        <v>0</v>
      </c>
      <c r="G325" s="138" t="s">
        <v>0</v>
      </c>
      <c r="H325" s="5" t="s">
        <v>54</v>
      </c>
      <c r="I325" s="89" t="s">
        <v>9</v>
      </c>
      <c r="J325" s="89" t="s">
        <v>1606</v>
      </c>
      <c r="K325" s="89" t="s">
        <v>1534</v>
      </c>
      <c r="L325" s="89" t="s">
        <v>1592</v>
      </c>
      <c r="M325" s="89" t="s">
        <v>1593</v>
      </c>
      <c r="N325" s="89" t="s">
        <v>1594</v>
      </c>
      <c r="O325" s="89" t="s">
        <v>1610</v>
      </c>
      <c r="P325" s="89" t="s">
        <v>1607</v>
      </c>
      <c r="Q325" s="89" t="s">
        <v>1595</v>
      </c>
      <c r="R325" s="89" t="s">
        <v>1596</v>
      </c>
      <c r="S325" s="89" t="s">
        <v>1597</v>
      </c>
      <c r="T325" s="89" t="s">
        <v>1598</v>
      </c>
      <c r="U325" s="89" t="s">
        <v>1599</v>
      </c>
      <c r="V325" s="89" t="s">
        <v>1600</v>
      </c>
      <c r="W325" s="89" t="s">
        <v>1608</v>
      </c>
      <c r="X325" s="89" t="s">
        <v>1609</v>
      </c>
      <c r="Y325" s="89" t="s">
        <v>1601</v>
      </c>
      <c r="Z325" s="89" t="s">
        <v>1602</v>
      </c>
      <c r="AA325" s="89" t="s">
        <v>1603</v>
      </c>
      <c r="AB325" s="89" t="s">
        <v>1604</v>
      </c>
      <c r="AC325" s="89" t="s">
        <v>1605</v>
      </c>
      <c r="AD325" s="90" t="s">
        <v>10</v>
      </c>
      <c r="AE325" s="90" t="s">
        <v>1606</v>
      </c>
      <c r="AF325" s="90" t="s">
        <v>1534</v>
      </c>
      <c r="AG325" s="90" t="s">
        <v>1592</v>
      </c>
      <c r="AH325" s="90" t="s">
        <v>1593</v>
      </c>
      <c r="AI325" s="90" t="s">
        <v>1594</v>
      </c>
      <c r="AJ325" s="90" t="s">
        <v>1611</v>
      </c>
      <c r="AK325" s="90" t="s">
        <v>1607</v>
      </c>
      <c r="AL325" s="90" t="s">
        <v>1595</v>
      </c>
      <c r="AM325" s="90" t="s">
        <v>1596</v>
      </c>
      <c r="AN325" s="90" t="s">
        <v>1597</v>
      </c>
      <c r="AO325" s="90" t="s">
        <v>1598</v>
      </c>
      <c r="AP325" s="90" t="s">
        <v>1599</v>
      </c>
      <c r="AQ325" s="90" t="s">
        <v>1600</v>
      </c>
      <c r="AR325" s="90" t="s">
        <v>1608</v>
      </c>
      <c r="AS325" s="90" t="s">
        <v>1609</v>
      </c>
      <c r="AT325" s="90" t="s">
        <v>1601</v>
      </c>
      <c r="AU325" s="90" t="s">
        <v>1602</v>
      </c>
      <c r="AV325" s="90" t="s">
        <v>1603</v>
      </c>
      <c r="AW325" s="90" t="s">
        <v>1604</v>
      </c>
      <c r="AX325" s="90" t="s">
        <v>1605</v>
      </c>
      <c r="AY325" s="91" t="s">
        <v>11</v>
      </c>
      <c r="AZ325" s="91" t="s">
        <v>1606</v>
      </c>
      <c r="BA325" s="91" t="s">
        <v>1534</v>
      </c>
      <c r="BB325" s="91" t="s">
        <v>1592</v>
      </c>
      <c r="BC325" s="91" t="s">
        <v>1593</v>
      </c>
      <c r="BD325" s="91" t="s">
        <v>1594</v>
      </c>
      <c r="BE325" s="91" t="s">
        <v>1612</v>
      </c>
      <c r="BF325" s="91" t="s">
        <v>1607</v>
      </c>
      <c r="BG325" s="91" t="s">
        <v>1595</v>
      </c>
      <c r="BH325" s="91" t="s">
        <v>1596</v>
      </c>
      <c r="BI325" s="91" t="s">
        <v>1597</v>
      </c>
      <c r="BJ325" s="91" t="s">
        <v>1598</v>
      </c>
      <c r="BK325" s="91" t="s">
        <v>1599</v>
      </c>
      <c r="BL325" s="91" t="s">
        <v>1600</v>
      </c>
      <c r="BM325" s="91" t="s">
        <v>1608</v>
      </c>
      <c r="BN325" s="91" t="s">
        <v>1609</v>
      </c>
      <c r="BO325" s="91" t="s">
        <v>1601</v>
      </c>
      <c r="BP325" s="91" t="s">
        <v>1602</v>
      </c>
      <c r="BQ325" s="91" t="s">
        <v>1603</v>
      </c>
      <c r="BR325" s="91" t="s">
        <v>1604</v>
      </c>
      <c r="BS325" s="91" t="s">
        <v>1605</v>
      </c>
      <c r="BT325" s="5" t="s">
        <v>1671</v>
      </c>
    </row>
    <row r="326" spans="1:72" x14ac:dyDescent="0.25">
      <c r="A326" s="133"/>
      <c r="B326" s="133"/>
      <c r="C326" s="133"/>
      <c r="D326" s="136"/>
      <c r="E326" s="136"/>
      <c r="F326" s="136"/>
      <c r="G326" s="139"/>
      <c r="H326" s="15" t="s">
        <v>0</v>
      </c>
      <c r="I326" s="9">
        <v>1</v>
      </c>
      <c r="J326" s="9">
        <v>2</v>
      </c>
      <c r="K326" s="9">
        <v>3</v>
      </c>
      <c r="L326" s="9">
        <v>4</v>
      </c>
      <c r="M326" s="9">
        <v>5</v>
      </c>
      <c r="N326" s="9">
        <v>6</v>
      </c>
      <c r="O326" s="9">
        <v>7</v>
      </c>
      <c r="P326" s="9">
        <v>8</v>
      </c>
      <c r="Q326" s="9">
        <v>9</v>
      </c>
      <c r="R326" s="9">
        <v>10</v>
      </c>
      <c r="S326" s="9">
        <v>11</v>
      </c>
      <c r="T326" s="9">
        <v>12</v>
      </c>
      <c r="U326" s="9">
        <v>13</v>
      </c>
      <c r="V326" s="9">
        <v>14</v>
      </c>
      <c r="W326" s="9">
        <v>15</v>
      </c>
      <c r="X326" s="9">
        <v>16</v>
      </c>
      <c r="Y326" s="9">
        <v>17</v>
      </c>
      <c r="Z326" s="9">
        <v>18</v>
      </c>
      <c r="AA326" s="9">
        <v>19</v>
      </c>
      <c r="AB326" s="9">
        <v>20</v>
      </c>
      <c r="AC326" s="9">
        <v>21</v>
      </c>
      <c r="AD326" s="9">
        <v>1</v>
      </c>
      <c r="AE326" s="9">
        <v>2</v>
      </c>
      <c r="AF326" s="9">
        <v>3</v>
      </c>
      <c r="AG326" s="9">
        <v>4</v>
      </c>
      <c r="AH326" s="9">
        <v>5</v>
      </c>
      <c r="AI326" s="9">
        <v>6</v>
      </c>
      <c r="AJ326" s="9">
        <v>7</v>
      </c>
      <c r="AK326" s="9">
        <v>8</v>
      </c>
      <c r="AL326" s="9">
        <v>9</v>
      </c>
      <c r="AM326" s="9">
        <v>10</v>
      </c>
      <c r="AN326" s="9">
        <v>11</v>
      </c>
      <c r="AO326" s="9">
        <v>12</v>
      </c>
      <c r="AP326" s="9">
        <v>13</v>
      </c>
      <c r="AQ326" s="9">
        <v>14</v>
      </c>
      <c r="AR326" s="9">
        <v>15</v>
      </c>
      <c r="AS326" s="9">
        <v>16</v>
      </c>
      <c r="AT326" s="9">
        <v>17</v>
      </c>
      <c r="AU326" s="9">
        <v>18</v>
      </c>
      <c r="AV326" s="9">
        <v>19</v>
      </c>
      <c r="AW326" s="9">
        <v>20</v>
      </c>
      <c r="AX326" s="9">
        <v>21</v>
      </c>
      <c r="AY326" s="9">
        <v>1</v>
      </c>
      <c r="AZ326" s="9">
        <v>2</v>
      </c>
      <c r="BA326" s="9">
        <v>3</v>
      </c>
      <c r="BB326" s="9">
        <v>4</v>
      </c>
      <c r="BC326" s="9">
        <v>5</v>
      </c>
      <c r="BD326" s="9">
        <v>6</v>
      </c>
      <c r="BE326" s="9">
        <v>7</v>
      </c>
      <c r="BF326" s="9">
        <v>8</v>
      </c>
      <c r="BG326" s="9">
        <v>9</v>
      </c>
      <c r="BH326" s="9">
        <v>10</v>
      </c>
      <c r="BI326" s="9">
        <v>11</v>
      </c>
      <c r="BJ326" s="9">
        <v>12</v>
      </c>
      <c r="BK326" s="9">
        <v>13</v>
      </c>
      <c r="BL326" s="9">
        <v>14</v>
      </c>
      <c r="BM326" s="9">
        <v>15</v>
      </c>
      <c r="BN326" s="9">
        <v>16</v>
      </c>
      <c r="BO326" s="9">
        <v>17</v>
      </c>
      <c r="BP326" s="9">
        <v>18</v>
      </c>
      <c r="BQ326" s="9">
        <v>19</v>
      </c>
      <c r="BR326" s="9">
        <v>20</v>
      </c>
      <c r="BS326" s="9">
        <v>21</v>
      </c>
      <c r="BT326" s="9">
        <v>9</v>
      </c>
    </row>
    <row r="327" spans="1:72" x14ac:dyDescent="0.25">
      <c r="A327" s="133"/>
      <c r="B327" s="133"/>
      <c r="C327" s="133"/>
      <c r="D327" s="136"/>
      <c r="E327" s="136"/>
      <c r="F327" s="136"/>
      <c r="G327" s="139"/>
      <c r="H327" s="16" t="s">
        <v>137</v>
      </c>
      <c r="I327" s="17">
        <f t="shared" ref="I327:AA327" si="565">SUM(I323)</f>
        <v>555000</v>
      </c>
      <c r="J327" s="17">
        <f t="shared" si="565"/>
        <v>0</v>
      </c>
      <c r="K327" s="17">
        <f t="shared" si="565"/>
        <v>0</v>
      </c>
      <c r="L327" s="17">
        <f t="shared" si="565"/>
        <v>0</v>
      </c>
      <c r="M327" s="17">
        <f t="shared" si="565"/>
        <v>0</v>
      </c>
      <c r="N327" s="17">
        <f t="shared" si="565"/>
        <v>0</v>
      </c>
      <c r="O327" s="17">
        <f t="shared" ref="O327" si="566">SUM(O323)</f>
        <v>555000</v>
      </c>
      <c r="P327" s="17">
        <f t="shared" si="565"/>
        <v>43224</v>
      </c>
      <c r="Q327" s="17">
        <f t="shared" si="565"/>
        <v>142200</v>
      </c>
      <c r="R327" s="17">
        <f t="shared" si="565"/>
        <v>42300</v>
      </c>
      <c r="S327" s="17">
        <f t="shared" si="565"/>
        <v>0</v>
      </c>
      <c r="T327" s="17">
        <f t="shared" si="565"/>
        <v>0</v>
      </c>
      <c r="U327" s="17">
        <f t="shared" si="565"/>
        <v>0</v>
      </c>
      <c r="V327" s="17">
        <f t="shared" si="565"/>
        <v>0</v>
      </c>
      <c r="W327" s="17">
        <f t="shared" si="565"/>
        <v>0</v>
      </c>
      <c r="X327" s="17">
        <f t="shared" si="565"/>
        <v>0</v>
      </c>
      <c r="Y327" s="17">
        <f t="shared" si="565"/>
        <v>0</v>
      </c>
      <c r="Z327" s="17">
        <f t="shared" si="565"/>
        <v>0</v>
      </c>
      <c r="AA327" s="17">
        <f t="shared" si="565"/>
        <v>0</v>
      </c>
      <c r="AB327" s="17">
        <v>227724</v>
      </c>
      <c r="AC327" s="17">
        <v>327276</v>
      </c>
      <c r="AD327" s="17">
        <f t="shared" ref="AD327:AV327" si="567">SUM(AD323)</f>
        <v>74000</v>
      </c>
      <c r="AE327" s="17">
        <f t="shared" si="567"/>
        <v>0</v>
      </c>
      <c r="AF327" s="17">
        <f t="shared" si="567"/>
        <v>0</v>
      </c>
      <c r="AG327" s="17">
        <f t="shared" si="567"/>
        <v>6000</v>
      </c>
      <c r="AH327" s="17">
        <f t="shared" si="567"/>
        <v>0</v>
      </c>
      <c r="AI327" s="17">
        <f t="shared" si="567"/>
        <v>0</v>
      </c>
      <c r="AJ327" s="17">
        <f t="shared" ref="AJ327" si="568">SUM(AJ323)</f>
        <v>80000</v>
      </c>
      <c r="AK327" s="17">
        <f t="shared" si="567"/>
        <v>0</v>
      </c>
      <c r="AL327" s="17">
        <f t="shared" si="567"/>
        <v>0</v>
      </c>
      <c r="AM327" s="17">
        <f t="shared" si="567"/>
        <v>6000</v>
      </c>
      <c r="AN327" s="17">
        <f t="shared" si="567"/>
        <v>0</v>
      </c>
      <c r="AO327" s="17">
        <f t="shared" si="567"/>
        <v>0</v>
      </c>
      <c r="AP327" s="17">
        <f t="shared" si="567"/>
        <v>0</v>
      </c>
      <c r="AQ327" s="17">
        <f t="shared" si="567"/>
        <v>0</v>
      </c>
      <c r="AR327" s="17">
        <f t="shared" si="567"/>
        <v>0</v>
      </c>
      <c r="AS327" s="17">
        <f t="shared" si="567"/>
        <v>0</v>
      </c>
      <c r="AT327" s="17">
        <f t="shared" si="567"/>
        <v>0</v>
      </c>
      <c r="AU327" s="17">
        <f t="shared" si="567"/>
        <v>0</v>
      </c>
      <c r="AV327" s="17">
        <f t="shared" si="567"/>
        <v>0</v>
      </c>
      <c r="AW327" s="17">
        <v>6000</v>
      </c>
      <c r="AX327" s="17">
        <v>74000</v>
      </c>
      <c r="AY327" s="17">
        <f t="shared" ref="AY327:BQ327" si="569">SUM(AY323)</f>
        <v>18000</v>
      </c>
      <c r="AZ327" s="17">
        <f t="shared" si="569"/>
        <v>0</v>
      </c>
      <c r="BA327" s="17">
        <f t="shared" si="569"/>
        <v>0</v>
      </c>
      <c r="BB327" s="17">
        <f t="shared" si="569"/>
        <v>0</v>
      </c>
      <c r="BC327" s="17">
        <f t="shared" si="569"/>
        <v>0</v>
      </c>
      <c r="BD327" s="17">
        <f t="shared" si="569"/>
        <v>0</v>
      </c>
      <c r="BE327" s="17">
        <f t="shared" ref="BE327" si="570">SUM(BE323)</f>
        <v>18000</v>
      </c>
      <c r="BF327" s="17">
        <f t="shared" si="569"/>
        <v>0</v>
      </c>
      <c r="BG327" s="17">
        <f t="shared" si="569"/>
        <v>0</v>
      </c>
      <c r="BH327" s="17">
        <f t="shared" si="569"/>
        <v>0</v>
      </c>
      <c r="BI327" s="17">
        <f t="shared" si="569"/>
        <v>0</v>
      </c>
      <c r="BJ327" s="17">
        <f t="shared" si="569"/>
        <v>0</v>
      </c>
      <c r="BK327" s="17">
        <f t="shared" si="569"/>
        <v>0</v>
      </c>
      <c r="BL327" s="17">
        <f t="shared" si="569"/>
        <v>0</v>
      </c>
      <c r="BM327" s="17">
        <f t="shared" si="569"/>
        <v>0</v>
      </c>
      <c r="BN327" s="17">
        <f t="shared" si="569"/>
        <v>0</v>
      </c>
      <c r="BO327" s="17">
        <f t="shared" si="569"/>
        <v>0</v>
      </c>
      <c r="BP327" s="17">
        <f t="shared" si="569"/>
        <v>0</v>
      </c>
      <c r="BQ327" s="17">
        <f t="shared" si="569"/>
        <v>0</v>
      </c>
      <c r="BR327" s="17">
        <v>0</v>
      </c>
      <c r="BS327" s="17">
        <v>18000</v>
      </c>
      <c r="BT327" s="17" t="e">
        <f>IF(#REF!=0,"-",#REF!/#REF!*100)</f>
        <v>#REF!</v>
      </c>
    </row>
    <row r="328" spans="1:72" x14ac:dyDescent="0.25">
      <c r="A328" s="133"/>
      <c r="B328" s="133"/>
      <c r="C328" s="133"/>
      <c r="D328" s="136"/>
      <c r="E328" s="136"/>
      <c r="F328" s="136"/>
      <c r="G328" s="139"/>
      <c r="H328" s="18" t="s">
        <v>55</v>
      </c>
      <c r="I328" s="17">
        <f t="shared" ref="I328:AA328" si="571">SUM(I327)</f>
        <v>555000</v>
      </c>
      <c r="J328" s="17">
        <f t="shared" si="571"/>
        <v>0</v>
      </c>
      <c r="K328" s="17">
        <f t="shared" si="571"/>
        <v>0</v>
      </c>
      <c r="L328" s="17">
        <f t="shared" si="571"/>
        <v>0</v>
      </c>
      <c r="M328" s="17">
        <f t="shared" si="571"/>
        <v>0</v>
      </c>
      <c r="N328" s="17">
        <f t="shared" si="571"/>
        <v>0</v>
      </c>
      <c r="O328" s="17">
        <f t="shared" ref="O328" si="572">SUM(O327)</f>
        <v>555000</v>
      </c>
      <c r="P328" s="17">
        <f t="shared" si="571"/>
        <v>43224</v>
      </c>
      <c r="Q328" s="17">
        <f t="shared" si="571"/>
        <v>142200</v>
      </c>
      <c r="R328" s="17">
        <f t="shared" si="571"/>
        <v>42300</v>
      </c>
      <c r="S328" s="17">
        <f t="shared" si="571"/>
        <v>0</v>
      </c>
      <c r="T328" s="17">
        <f t="shared" si="571"/>
        <v>0</v>
      </c>
      <c r="U328" s="17">
        <f t="shared" si="571"/>
        <v>0</v>
      </c>
      <c r="V328" s="17">
        <f t="shared" si="571"/>
        <v>0</v>
      </c>
      <c r="W328" s="17">
        <f t="shared" si="571"/>
        <v>0</v>
      </c>
      <c r="X328" s="17">
        <f t="shared" si="571"/>
        <v>0</v>
      </c>
      <c r="Y328" s="17">
        <f t="shared" si="571"/>
        <v>0</v>
      </c>
      <c r="Z328" s="17">
        <f t="shared" si="571"/>
        <v>0</v>
      </c>
      <c r="AA328" s="17">
        <f t="shared" si="571"/>
        <v>0</v>
      </c>
      <c r="AB328" s="17">
        <v>227724</v>
      </c>
      <c r="AC328" s="17">
        <v>327276</v>
      </c>
      <c r="AD328" s="17">
        <f t="shared" ref="AD328:AV328" si="573">SUM(AD327)</f>
        <v>74000</v>
      </c>
      <c r="AE328" s="17">
        <f t="shared" si="573"/>
        <v>0</v>
      </c>
      <c r="AF328" s="17">
        <f t="shared" si="573"/>
        <v>0</v>
      </c>
      <c r="AG328" s="17">
        <f t="shared" si="573"/>
        <v>6000</v>
      </c>
      <c r="AH328" s="17">
        <f t="shared" si="573"/>
        <v>0</v>
      </c>
      <c r="AI328" s="17">
        <f t="shared" si="573"/>
        <v>0</v>
      </c>
      <c r="AJ328" s="17">
        <f t="shared" ref="AJ328" si="574">SUM(AJ327)</f>
        <v>80000</v>
      </c>
      <c r="AK328" s="17">
        <f t="shared" si="573"/>
        <v>0</v>
      </c>
      <c r="AL328" s="17">
        <f t="shared" si="573"/>
        <v>0</v>
      </c>
      <c r="AM328" s="17">
        <f t="shared" si="573"/>
        <v>6000</v>
      </c>
      <c r="AN328" s="17">
        <f t="shared" si="573"/>
        <v>0</v>
      </c>
      <c r="AO328" s="17">
        <f t="shared" si="573"/>
        <v>0</v>
      </c>
      <c r="AP328" s="17">
        <f t="shared" si="573"/>
        <v>0</v>
      </c>
      <c r="AQ328" s="17">
        <f t="shared" si="573"/>
        <v>0</v>
      </c>
      <c r="AR328" s="17">
        <f t="shared" si="573"/>
        <v>0</v>
      </c>
      <c r="AS328" s="17">
        <f t="shared" si="573"/>
        <v>0</v>
      </c>
      <c r="AT328" s="17">
        <f t="shared" si="573"/>
        <v>0</v>
      </c>
      <c r="AU328" s="17">
        <f t="shared" si="573"/>
        <v>0</v>
      </c>
      <c r="AV328" s="17">
        <f t="shared" si="573"/>
        <v>0</v>
      </c>
      <c r="AW328" s="17">
        <v>6000</v>
      </c>
      <c r="AX328" s="17">
        <v>74000</v>
      </c>
      <c r="AY328" s="17">
        <f t="shared" ref="AY328:BQ328" si="575">SUM(AY327)</f>
        <v>18000</v>
      </c>
      <c r="AZ328" s="17">
        <f t="shared" si="575"/>
        <v>0</v>
      </c>
      <c r="BA328" s="17">
        <f t="shared" si="575"/>
        <v>0</v>
      </c>
      <c r="BB328" s="17">
        <f t="shared" si="575"/>
        <v>0</v>
      </c>
      <c r="BC328" s="17">
        <f t="shared" si="575"/>
        <v>0</v>
      </c>
      <c r="BD328" s="17">
        <f t="shared" si="575"/>
        <v>0</v>
      </c>
      <c r="BE328" s="17">
        <f t="shared" ref="BE328" si="576">SUM(BE327)</f>
        <v>18000</v>
      </c>
      <c r="BF328" s="17">
        <f t="shared" si="575"/>
        <v>0</v>
      </c>
      <c r="BG328" s="17">
        <f t="shared" si="575"/>
        <v>0</v>
      </c>
      <c r="BH328" s="17">
        <f t="shared" si="575"/>
        <v>0</v>
      </c>
      <c r="BI328" s="17">
        <f t="shared" si="575"/>
        <v>0</v>
      </c>
      <c r="BJ328" s="17">
        <f t="shared" si="575"/>
        <v>0</v>
      </c>
      <c r="BK328" s="17">
        <f t="shared" si="575"/>
        <v>0</v>
      </c>
      <c r="BL328" s="17">
        <f t="shared" si="575"/>
        <v>0</v>
      </c>
      <c r="BM328" s="17">
        <f t="shared" si="575"/>
        <v>0</v>
      </c>
      <c r="BN328" s="17">
        <f t="shared" si="575"/>
        <v>0</v>
      </c>
      <c r="BO328" s="17">
        <f t="shared" si="575"/>
        <v>0</v>
      </c>
      <c r="BP328" s="17">
        <f t="shared" si="575"/>
        <v>0</v>
      </c>
      <c r="BQ328" s="17">
        <f t="shared" si="575"/>
        <v>0</v>
      </c>
      <c r="BR328" s="17">
        <v>0</v>
      </c>
      <c r="BS328" s="17">
        <v>18000</v>
      </c>
      <c r="BT328" s="17" t="e">
        <f>IF(#REF!=0,"-",#REF!/#REF!*100)</f>
        <v>#REF!</v>
      </c>
    </row>
    <row r="329" spans="1:72" x14ac:dyDescent="0.25">
      <c r="A329" s="134"/>
      <c r="B329" s="134"/>
      <c r="C329" s="134"/>
      <c r="D329" s="137"/>
      <c r="E329" s="137"/>
      <c r="F329" s="137"/>
      <c r="G329" s="140"/>
      <c r="O329">
        <f t="shared" si="517"/>
        <v>0</v>
      </c>
      <c r="AB329">
        <v>0</v>
      </c>
      <c r="AC329">
        <v>0</v>
      </c>
      <c r="AJ329">
        <f t="shared" si="518"/>
        <v>0</v>
      </c>
      <c r="AW329">
        <v>0</v>
      </c>
      <c r="AX329">
        <v>0</v>
      </c>
      <c r="BE329">
        <f t="shared" si="519"/>
        <v>0</v>
      </c>
      <c r="BR329">
        <v>0</v>
      </c>
      <c r="BS329">
        <v>0</v>
      </c>
      <c r="BT329" t="e">
        <f>IF(#REF!=0,"-",#REF!/#REF!*100)</f>
        <v>#REF!</v>
      </c>
    </row>
    <row r="330" spans="1:72" ht="15.75" thickBot="1" x14ac:dyDescent="0.3">
      <c r="A330" s="13" t="s">
        <v>0</v>
      </c>
      <c r="B330" s="13" t="s">
        <v>0</v>
      </c>
      <c r="C330" s="13" t="s">
        <v>0</v>
      </c>
      <c r="D330" s="98" t="s">
        <v>0</v>
      </c>
      <c r="E330" s="98" t="s">
        <v>0</v>
      </c>
      <c r="F330" s="98" t="s">
        <v>0</v>
      </c>
      <c r="G330" s="13" t="s">
        <v>0</v>
      </c>
      <c r="H330" s="19" t="s">
        <v>0</v>
      </c>
      <c r="I330" s="19" t="s">
        <v>0</v>
      </c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>
        <v>0</v>
      </c>
      <c r="AC330" s="19">
        <v>0</v>
      </c>
      <c r="AD330" s="19" t="s">
        <v>0</v>
      </c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>
        <v>0</v>
      </c>
      <c r="AX330" s="19">
        <v>0</v>
      </c>
      <c r="AY330" s="19" t="s">
        <v>0</v>
      </c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>
        <v>0</v>
      </c>
      <c r="BS330" s="19">
        <v>0</v>
      </c>
      <c r="BT330" s="19"/>
    </row>
    <row r="331" spans="1:72" ht="69.75" customHeight="1" thickBot="1" x14ac:dyDescent="0.3">
      <c r="A331" s="5" t="s">
        <v>2</v>
      </c>
      <c r="B331" s="5" t="s">
        <v>3</v>
      </c>
      <c r="C331" s="5" t="s">
        <v>4</v>
      </c>
      <c r="D331" s="103" t="s">
        <v>0</v>
      </c>
      <c r="E331" s="112" t="s">
        <v>5</v>
      </c>
      <c r="F331" s="112" t="s">
        <v>6</v>
      </c>
      <c r="G331" s="5" t="s">
        <v>7</v>
      </c>
      <c r="H331" s="5" t="s">
        <v>8</v>
      </c>
      <c r="I331" s="89" t="s">
        <v>9</v>
      </c>
      <c r="J331" s="89" t="s">
        <v>1606</v>
      </c>
      <c r="K331" s="89" t="s">
        <v>1534</v>
      </c>
      <c r="L331" s="89" t="s">
        <v>1592</v>
      </c>
      <c r="M331" s="89" t="s">
        <v>1593</v>
      </c>
      <c r="N331" s="89" t="s">
        <v>1594</v>
      </c>
      <c r="O331" s="89" t="s">
        <v>1610</v>
      </c>
      <c r="P331" s="89" t="s">
        <v>1607</v>
      </c>
      <c r="Q331" s="89" t="s">
        <v>1595</v>
      </c>
      <c r="R331" s="89" t="s">
        <v>1596</v>
      </c>
      <c r="S331" s="89" t="s">
        <v>1597</v>
      </c>
      <c r="T331" s="89" t="s">
        <v>1598</v>
      </c>
      <c r="U331" s="89" t="s">
        <v>1599</v>
      </c>
      <c r="V331" s="89" t="s">
        <v>1600</v>
      </c>
      <c r="W331" s="89" t="s">
        <v>1608</v>
      </c>
      <c r="X331" s="89" t="s">
        <v>1609</v>
      </c>
      <c r="Y331" s="89" t="s">
        <v>1601</v>
      </c>
      <c r="Z331" s="89" t="s">
        <v>1602</v>
      </c>
      <c r="AA331" s="89" t="s">
        <v>1603</v>
      </c>
      <c r="AB331" s="89" t="s">
        <v>1604</v>
      </c>
      <c r="AC331" s="89" t="s">
        <v>1605</v>
      </c>
      <c r="AD331" s="90" t="s">
        <v>10</v>
      </c>
      <c r="AE331" s="90" t="s">
        <v>1606</v>
      </c>
      <c r="AF331" s="90" t="s">
        <v>1534</v>
      </c>
      <c r="AG331" s="90" t="s">
        <v>1592</v>
      </c>
      <c r="AH331" s="90" t="s">
        <v>1593</v>
      </c>
      <c r="AI331" s="90" t="s">
        <v>1594</v>
      </c>
      <c r="AJ331" s="90" t="s">
        <v>1611</v>
      </c>
      <c r="AK331" s="90" t="s">
        <v>1607</v>
      </c>
      <c r="AL331" s="90" t="s">
        <v>1595</v>
      </c>
      <c r="AM331" s="90" t="s">
        <v>1596</v>
      </c>
      <c r="AN331" s="90" t="s">
        <v>1597</v>
      </c>
      <c r="AO331" s="90" t="s">
        <v>1598</v>
      </c>
      <c r="AP331" s="90" t="s">
        <v>1599</v>
      </c>
      <c r="AQ331" s="90" t="s">
        <v>1600</v>
      </c>
      <c r="AR331" s="90" t="s">
        <v>1608</v>
      </c>
      <c r="AS331" s="90" t="s">
        <v>1609</v>
      </c>
      <c r="AT331" s="90" t="s">
        <v>1601</v>
      </c>
      <c r="AU331" s="90" t="s">
        <v>1602</v>
      </c>
      <c r="AV331" s="90" t="s">
        <v>1603</v>
      </c>
      <c r="AW331" s="90" t="s">
        <v>1604</v>
      </c>
      <c r="AX331" s="90" t="s">
        <v>1605</v>
      </c>
      <c r="AY331" s="91" t="s">
        <v>11</v>
      </c>
      <c r="AZ331" s="91" t="s">
        <v>1606</v>
      </c>
      <c r="BA331" s="91" t="s">
        <v>1534</v>
      </c>
      <c r="BB331" s="91" t="s">
        <v>1592</v>
      </c>
      <c r="BC331" s="91" t="s">
        <v>1593</v>
      </c>
      <c r="BD331" s="91" t="s">
        <v>1594</v>
      </c>
      <c r="BE331" s="91" t="s">
        <v>1612</v>
      </c>
      <c r="BF331" s="91" t="s">
        <v>1607</v>
      </c>
      <c r="BG331" s="91" t="s">
        <v>1595</v>
      </c>
      <c r="BH331" s="91" t="s">
        <v>1596</v>
      </c>
      <c r="BI331" s="91" t="s">
        <v>1597</v>
      </c>
      <c r="BJ331" s="91" t="s">
        <v>1598</v>
      </c>
      <c r="BK331" s="91" t="s">
        <v>1599</v>
      </c>
      <c r="BL331" s="91" t="s">
        <v>1600</v>
      </c>
      <c r="BM331" s="91" t="s">
        <v>1608</v>
      </c>
      <c r="BN331" s="91" t="s">
        <v>1609</v>
      </c>
      <c r="BO331" s="91" t="s">
        <v>1601</v>
      </c>
      <c r="BP331" s="91" t="s">
        <v>1602</v>
      </c>
      <c r="BQ331" s="91" t="s">
        <v>1603</v>
      </c>
      <c r="BR331" s="91" t="s">
        <v>1604</v>
      </c>
      <c r="BS331" s="91" t="s">
        <v>1605</v>
      </c>
      <c r="BT331" s="5" t="s">
        <v>1671</v>
      </c>
    </row>
    <row r="332" spans="1:72" x14ac:dyDescent="0.25">
      <c r="A332" s="6" t="s">
        <v>0</v>
      </c>
      <c r="B332" s="6" t="s">
        <v>0</v>
      </c>
      <c r="C332" s="6" t="s">
        <v>0</v>
      </c>
      <c r="D332" s="104" t="s">
        <v>0</v>
      </c>
      <c r="E332" s="104" t="s">
        <v>0</v>
      </c>
      <c r="F332" s="121" t="s">
        <v>0</v>
      </c>
      <c r="G332" s="7" t="s">
        <v>0</v>
      </c>
      <c r="H332" s="8" t="s">
        <v>0</v>
      </c>
      <c r="I332" s="9">
        <v>1</v>
      </c>
      <c r="J332" s="9">
        <v>2</v>
      </c>
      <c r="K332" s="9">
        <v>3</v>
      </c>
      <c r="L332" s="9">
        <v>4</v>
      </c>
      <c r="M332" s="9">
        <v>5</v>
      </c>
      <c r="N332" s="9">
        <v>6</v>
      </c>
      <c r="O332" s="9">
        <v>7</v>
      </c>
      <c r="P332" s="9">
        <v>8</v>
      </c>
      <c r="Q332" s="9">
        <v>9</v>
      </c>
      <c r="R332" s="9">
        <v>10</v>
      </c>
      <c r="S332" s="9">
        <v>11</v>
      </c>
      <c r="T332" s="9">
        <v>12</v>
      </c>
      <c r="U332" s="9">
        <v>13</v>
      </c>
      <c r="V332" s="9">
        <v>14</v>
      </c>
      <c r="W332" s="9">
        <v>15</v>
      </c>
      <c r="X332" s="9">
        <v>16</v>
      </c>
      <c r="Y332" s="9">
        <v>17</v>
      </c>
      <c r="Z332" s="9">
        <v>18</v>
      </c>
      <c r="AA332" s="9">
        <v>19</v>
      </c>
      <c r="AB332" s="9">
        <v>20</v>
      </c>
      <c r="AC332" s="9">
        <v>21</v>
      </c>
      <c r="AD332" s="9">
        <v>1</v>
      </c>
      <c r="AE332" s="9">
        <v>2</v>
      </c>
      <c r="AF332" s="9">
        <v>3</v>
      </c>
      <c r="AG332" s="9">
        <v>4</v>
      </c>
      <c r="AH332" s="9">
        <v>5</v>
      </c>
      <c r="AI332" s="9">
        <v>6</v>
      </c>
      <c r="AJ332" s="9">
        <v>7</v>
      </c>
      <c r="AK332" s="9">
        <v>8</v>
      </c>
      <c r="AL332" s="9">
        <v>9</v>
      </c>
      <c r="AM332" s="9">
        <v>10</v>
      </c>
      <c r="AN332" s="9">
        <v>11</v>
      </c>
      <c r="AO332" s="9">
        <v>12</v>
      </c>
      <c r="AP332" s="9">
        <v>13</v>
      </c>
      <c r="AQ332" s="9">
        <v>14</v>
      </c>
      <c r="AR332" s="9">
        <v>15</v>
      </c>
      <c r="AS332" s="9">
        <v>16</v>
      </c>
      <c r="AT332" s="9">
        <v>17</v>
      </c>
      <c r="AU332" s="9">
        <v>18</v>
      </c>
      <c r="AV332" s="9">
        <v>19</v>
      </c>
      <c r="AW332" s="9">
        <v>20</v>
      </c>
      <c r="AX332" s="9">
        <v>21</v>
      </c>
      <c r="AY332" s="9">
        <v>1</v>
      </c>
      <c r="AZ332" s="9">
        <v>2</v>
      </c>
      <c r="BA332" s="9">
        <v>3</v>
      </c>
      <c r="BB332" s="9">
        <v>4</v>
      </c>
      <c r="BC332" s="9">
        <v>5</v>
      </c>
      <c r="BD332" s="9">
        <v>6</v>
      </c>
      <c r="BE332" s="9">
        <v>7</v>
      </c>
      <c r="BF332" s="9">
        <v>8</v>
      </c>
      <c r="BG332" s="9">
        <v>9</v>
      </c>
      <c r="BH332" s="9">
        <v>10</v>
      </c>
      <c r="BI332" s="9">
        <v>11</v>
      </c>
      <c r="BJ332" s="9">
        <v>12</v>
      </c>
      <c r="BK332" s="9">
        <v>13</v>
      </c>
      <c r="BL332" s="9">
        <v>14</v>
      </c>
      <c r="BM332" s="9">
        <v>15</v>
      </c>
      <c r="BN332" s="9">
        <v>16</v>
      </c>
      <c r="BO332" s="9">
        <v>17</v>
      </c>
      <c r="BP332" s="9">
        <v>18</v>
      </c>
      <c r="BQ332" s="9">
        <v>19</v>
      </c>
      <c r="BR332" s="9">
        <v>20</v>
      </c>
      <c r="BS332" s="9">
        <v>21</v>
      </c>
      <c r="BT332" s="9">
        <v>9</v>
      </c>
    </row>
    <row r="333" spans="1:72" ht="22.5" x14ac:dyDescent="0.25">
      <c r="A333" s="1" t="s">
        <v>133</v>
      </c>
      <c r="B333" s="1" t="s">
        <v>58</v>
      </c>
      <c r="C333" s="4" t="s">
        <v>145</v>
      </c>
      <c r="D333" s="102" t="s">
        <v>243</v>
      </c>
      <c r="E333" s="101" t="s">
        <v>0</v>
      </c>
      <c r="F333" s="101" t="s">
        <v>0</v>
      </c>
      <c r="G333" s="2" t="s">
        <v>0</v>
      </c>
      <c r="H333" s="2" t="s">
        <v>244</v>
      </c>
      <c r="I333" s="3" t="s">
        <v>0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>
        <v>0</v>
      </c>
      <c r="AC333" s="3">
        <v>0</v>
      </c>
      <c r="AD333" s="3" t="s">
        <v>0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>
        <v>0</v>
      </c>
      <c r="AX333" s="3">
        <v>0</v>
      </c>
      <c r="AY333" s="3" t="s">
        <v>0</v>
      </c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>
        <v>0</v>
      </c>
      <c r="BS333" s="3">
        <v>0</v>
      </c>
      <c r="BT333" s="3"/>
    </row>
    <row r="334" spans="1:72" ht="33.75" x14ac:dyDescent="0.25">
      <c r="A334" s="1" t="s">
        <v>0</v>
      </c>
      <c r="B334" s="1" t="s">
        <v>0</v>
      </c>
      <c r="C334" s="1" t="s">
        <v>0</v>
      </c>
      <c r="D334" s="101" t="s">
        <v>0</v>
      </c>
      <c r="E334" s="101" t="s">
        <v>0</v>
      </c>
      <c r="F334" s="101" t="s">
        <v>0</v>
      </c>
      <c r="G334" s="2" t="s">
        <v>0</v>
      </c>
      <c r="H334" s="10" t="s">
        <v>13</v>
      </c>
      <c r="I334" s="11">
        <f t="shared" ref="I334:AA334" si="577">SUM(I335,I343,I345)</f>
        <v>0</v>
      </c>
      <c r="J334" s="11">
        <f t="shared" si="577"/>
        <v>0</v>
      </c>
      <c r="K334" s="11">
        <f t="shared" si="577"/>
        <v>0</v>
      </c>
      <c r="L334" s="11">
        <f t="shared" si="577"/>
        <v>0</v>
      </c>
      <c r="M334" s="11">
        <f t="shared" si="577"/>
        <v>0</v>
      </c>
      <c r="N334" s="11">
        <f t="shared" si="577"/>
        <v>0</v>
      </c>
      <c r="O334" s="11">
        <f t="shared" ref="O334" si="578">SUM(O335,O343,O345)</f>
        <v>0</v>
      </c>
      <c r="P334" s="11">
        <f t="shared" si="577"/>
        <v>0</v>
      </c>
      <c r="Q334" s="11">
        <f t="shared" si="577"/>
        <v>0</v>
      </c>
      <c r="R334" s="11">
        <f t="shared" si="577"/>
        <v>0</v>
      </c>
      <c r="S334" s="11">
        <f t="shared" si="577"/>
        <v>0</v>
      </c>
      <c r="T334" s="11">
        <f t="shared" si="577"/>
        <v>0</v>
      </c>
      <c r="U334" s="11">
        <f t="shared" si="577"/>
        <v>0</v>
      </c>
      <c r="V334" s="11">
        <f t="shared" si="577"/>
        <v>0</v>
      </c>
      <c r="W334" s="11">
        <f t="shared" si="577"/>
        <v>0</v>
      </c>
      <c r="X334" s="11">
        <f t="shared" si="577"/>
        <v>0</v>
      </c>
      <c r="Y334" s="11">
        <f t="shared" si="577"/>
        <v>0</v>
      </c>
      <c r="Z334" s="11">
        <f t="shared" si="577"/>
        <v>0</v>
      </c>
      <c r="AA334" s="11">
        <f t="shared" si="577"/>
        <v>0</v>
      </c>
      <c r="AB334" s="11">
        <v>0</v>
      </c>
      <c r="AC334" s="11">
        <v>0</v>
      </c>
      <c r="AD334" s="11">
        <f t="shared" ref="AD334:AV334" si="579">SUM(AD335,AD343,AD345)</f>
        <v>0</v>
      </c>
      <c r="AE334" s="11">
        <f t="shared" si="579"/>
        <v>0</v>
      </c>
      <c r="AF334" s="11">
        <f t="shared" si="579"/>
        <v>0</v>
      </c>
      <c r="AG334" s="11">
        <f t="shared" si="579"/>
        <v>0</v>
      </c>
      <c r="AH334" s="11">
        <f t="shared" si="579"/>
        <v>0</v>
      </c>
      <c r="AI334" s="11">
        <f t="shared" si="579"/>
        <v>0</v>
      </c>
      <c r="AJ334" s="11">
        <f t="shared" ref="AJ334" si="580">SUM(AJ335,AJ343,AJ345)</f>
        <v>0</v>
      </c>
      <c r="AK334" s="11">
        <f t="shared" si="579"/>
        <v>0</v>
      </c>
      <c r="AL334" s="11">
        <f t="shared" si="579"/>
        <v>0</v>
      </c>
      <c r="AM334" s="11">
        <f t="shared" si="579"/>
        <v>0</v>
      </c>
      <c r="AN334" s="11">
        <f t="shared" si="579"/>
        <v>0</v>
      </c>
      <c r="AO334" s="11">
        <f t="shared" si="579"/>
        <v>0</v>
      </c>
      <c r="AP334" s="11">
        <f t="shared" si="579"/>
        <v>0</v>
      </c>
      <c r="AQ334" s="11">
        <f t="shared" si="579"/>
        <v>0</v>
      </c>
      <c r="AR334" s="11">
        <f t="shared" si="579"/>
        <v>0</v>
      </c>
      <c r="AS334" s="11">
        <f t="shared" si="579"/>
        <v>0</v>
      </c>
      <c r="AT334" s="11">
        <f t="shared" si="579"/>
        <v>0</v>
      </c>
      <c r="AU334" s="11">
        <f t="shared" si="579"/>
        <v>0</v>
      </c>
      <c r="AV334" s="11">
        <f t="shared" si="579"/>
        <v>0</v>
      </c>
      <c r="AW334" s="11">
        <v>0</v>
      </c>
      <c r="AX334" s="11">
        <v>0</v>
      </c>
      <c r="AY334" s="11">
        <f t="shared" ref="AY334:BQ334" si="581">SUM(AY335,AY343,AY345)</f>
        <v>0</v>
      </c>
      <c r="AZ334" s="11">
        <f t="shared" si="581"/>
        <v>0</v>
      </c>
      <c r="BA334" s="11">
        <f t="shared" si="581"/>
        <v>0</v>
      </c>
      <c r="BB334" s="11">
        <f t="shared" si="581"/>
        <v>0</v>
      </c>
      <c r="BC334" s="11">
        <f t="shared" si="581"/>
        <v>0</v>
      </c>
      <c r="BD334" s="11">
        <f t="shared" si="581"/>
        <v>0</v>
      </c>
      <c r="BE334" s="11">
        <f t="shared" ref="BE334" si="582">SUM(BE335,BE343,BE345)</f>
        <v>0</v>
      </c>
      <c r="BF334" s="11">
        <f t="shared" si="581"/>
        <v>0</v>
      </c>
      <c r="BG334" s="11">
        <f t="shared" si="581"/>
        <v>0</v>
      </c>
      <c r="BH334" s="11">
        <f t="shared" si="581"/>
        <v>0</v>
      </c>
      <c r="BI334" s="11">
        <f t="shared" si="581"/>
        <v>0</v>
      </c>
      <c r="BJ334" s="11">
        <f t="shared" si="581"/>
        <v>0</v>
      </c>
      <c r="BK334" s="11">
        <f t="shared" si="581"/>
        <v>0</v>
      </c>
      <c r="BL334" s="11">
        <f t="shared" si="581"/>
        <v>0</v>
      </c>
      <c r="BM334" s="11">
        <f t="shared" si="581"/>
        <v>0</v>
      </c>
      <c r="BN334" s="11">
        <f t="shared" si="581"/>
        <v>0</v>
      </c>
      <c r="BO334" s="11">
        <f t="shared" si="581"/>
        <v>0</v>
      </c>
      <c r="BP334" s="11">
        <f t="shared" si="581"/>
        <v>0</v>
      </c>
      <c r="BQ334" s="11">
        <f t="shared" si="581"/>
        <v>0</v>
      </c>
      <c r="BR334" s="11">
        <v>0</v>
      </c>
      <c r="BS334" s="11">
        <v>0</v>
      </c>
      <c r="BT334" s="11" t="e">
        <f>IF(#REF!=0,"-",#REF!/#REF!*100)</f>
        <v>#REF!</v>
      </c>
    </row>
    <row r="335" spans="1:72" x14ac:dyDescent="0.25">
      <c r="A335" s="4" t="s">
        <v>133</v>
      </c>
      <c r="B335" s="4" t="s">
        <v>58</v>
      </c>
      <c r="C335" s="4" t="s">
        <v>145</v>
      </c>
      <c r="D335" s="102" t="s">
        <v>243</v>
      </c>
      <c r="E335" s="101" t="s">
        <v>14</v>
      </c>
      <c r="F335" s="101" t="s">
        <v>0</v>
      </c>
      <c r="G335" s="2" t="s">
        <v>0</v>
      </c>
      <c r="H335" s="2" t="s">
        <v>15</v>
      </c>
      <c r="I335" s="12">
        <f t="shared" ref="I335:AA335" si="583">SUM(I336,I337)</f>
        <v>0</v>
      </c>
      <c r="J335" s="12">
        <f t="shared" si="583"/>
        <v>0</v>
      </c>
      <c r="K335" s="12">
        <f t="shared" si="583"/>
        <v>0</v>
      </c>
      <c r="L335" s="12">
        <f t="shared" si="583"/>
        <v>0</v>
      </c>
      <c r="M335" s="12">
        <f t="shared" si="583"/>
        <v>0</v>
      </c>
      <c r="N335" s="12">
        <f t="shared" si="583"/>
        <v>0</v>
      </c>
      <c r="O335" s="12">
        <f t="shared" ref="O335" si="584">SUM(O336,O337)</f>
        <v>0</v>
      </c>
      <c r="P335" s="12">
        <f t="shared" si="583"/>
        <v>0</v>
      </c>
      <c r="Q335" s="12">
        <f t="shared" si="583"/>
        <v>0</v>
      </c>
      <c r="R335" s="12">
        <f t="shared" si="583"/>
        <v>0</v>
      </c>
      <c r="S335" s="12">
        <f t="shared" si="583"/>
        <v>0</v>
      </c>
      <c r="T335" s="12">
        <f t="shared" si="583"/>
        <v>0</v>
      </c>
      <c r="U335" s="12">
        <f t="shared" si="583"/>
        <v>0</v>
      </c>
      <c r="V335" s="12">
        <f t="shared" si="583"/>
        <v>0</v>
      </c>
      <c r="W335" s="12">
        <f t="shared" si="583"/>
        <v>0</v>
      </c>
      <c r="X335" s="12">
        <f t="shared" si="583"/>
        <v>0</v>
      </c>
      <c r="Y335" s="12">
        <f t="shared" si="583"/>
        <v>0</v>
      </c>
      <c r="Z335" s="12">
        <f t="shared" si="583"/>
        <v>0</v>
      </c>
      <c r="AA335" s="12">
        <f t="shared" si="583"/>
        <v>0</v>
      </c>
      <c r="AB335" s="12">
        <v>0</v>
      </c>
      <c r="AC335" s="12">
        <v>0</v>
      </c>
      <c r="AD335" s="12">
        <f t="shared" ref="AD335:AV335" si="585">SUM(AD336,AD337)</f>
        <v>0</v>
      </c>
      <c r="AE335" s="12">
        <f t="shared" si="585"/>
        <v>0</v>
      </c>
      <c r="AF335" s="12">
        <f t="shared" si="585"/>
        <v>0</v>
      </c>
      <c r="AG335" s="12">
        <f t="shared" si="585"/>
        <v>0</v>
      </c>
      <c r="AH335" s="12">
        <f t="shared" si="585"/>
        <v>0</v>
      </c>
      <c r="AI335" s="12">
        <f t="shared" si="585"/>
        <v>0</v>
      </c>
      <c r="AJ335" s="12">
        <f t="shared" ref="AJ335" si="586">SUM(AJ336,AJ337)</f>
        <v>0</v>
      </c>
      <c r="AK335" s="12">
        <f t="shared" si="585"/>
        <v>0</v>
      </c>
      <c r="AL335" s="12">
        <f t="shared" si="585"/>
        <v>0</v>
      </c>
      <c r="AM335" s="12">
        <f t="shared" si="585"/>
        <v>0</v>
      </c>
      <c r="AN335" s="12">
        <f t="shared" si="585"/>
        <v>0</v>
      </c>
      <c r="AO335" s="12">
        <f t="shared" si="585"/>
        <v>0</v>
      </c>
      <c r="AP335" s="12">
        <f t="shared" si="585"/>
        <v>0</v>
      </c>
      <c r="AQ335" s="12">
        <f t="shared" si="585"/>
        <v>0</v>
      </c>
      <c r="AR335" s="12">
        <f t="shared" si="585"/>
        <v>0</v>
      </c>
      <c r="AS335" s="12">
        <f t="shared" si="585"/>
        <v>0</v>
      </c>
      <c r="AT335" s="12">
        <f t="shared" si="585"/>
        <v>0</v>
      </c>
      <c r="AU335" s="12">
        <f t="shared" si="585"/>
        <v>0</v>
      </c>
      <c r="AV335" s="12">
        <f t="shared" si="585"/>
        <v>0</v>
      </c>
      <c r="AW335" s="12">
        <v>0</v>
      </c>
      <c r="AX335" s="12">
        <v>0</v>
      </c>
      <c r="AY335" s="12">
        <f t="shared" ref="AY335:BQ335" si="587">SUM(AY336,AY337)</f>
        <v>0</v>
      </c>
      <c r="AZ335" s="12">
        <f t="shared" si="587"/>
        <v>0</v>
      </c>
      <c r="BA335" s="12">
        <f t="shared" si="587"/>
        <v>0</v>
      </c>
      <c r="BB335" s="12">
        <f t="shared" si="587"/>
        <v>0</v>
      </c>
      <c r="BC335" s="12">
        <f t="shared" si="587"/>
        <v>0</v>
      </c>
      <c r="BD335" s="12">
        <f t="shared" si="587"/>
        <v>0</v>
      </c>
      <c r="BE335" s="12">
        <f t="shared" ref="BE335" si="588">SUM(BE336,BE337)</f>
        <v>0</v>
      </c>
      <c r="BF335" s="12">
        <f t="shared" si="587"/>
        <v>0</v>
      </c>
      <c r="BG335" s="12">
        <f t="shared" si="587"/>
        <v>0</v>
      </c>
      <c r="BH335" s="12">
        <f t="shared" si="587"/>
        <v>0</v>
      </c>
      <c r="BI335" s="12">
        <f t="shared" si="587"/>
        <v>0</v>
      </c>
      <c r="BJ335" s="12">
        <f t="shared" si="587"/>
        <v>0</v>
      </c>
      <c r="BK335" s="12">
        <f t="shared" si="587"/>
        <v>0</v>
      </c>
      <c r="BL335" s="12">
        <f t="shared" si="587"/>
        <v>0</v>
      </c>
      <c r="BM335" s="12">
        <f t="shared" si="587"/>
        <v>0</v>
      </c>
      <c r="BN335" s="12">
        <f t="shared" si="587"/>
        <v>0</v>
      </c>
      <c r="BO335" s="12">
        <f t="shared" si="587"/>
        <v>0</v>
      </c>
      <c r="BP335" s="12">
        <f t="shared" si="587"/>
        <v>0</v>
      </c>
      <c r="BQ335" s="12">
        <f t="shared" si="587"/>
        <v>0</v>
      </c>
      <c r="BR335" s="12">
        <v>0</v>
      </c>
      <c r="BS335" s="12">
        <v>0</v>
      </c>
      <c r="BT335" s="12" t="e">
        <f>IF(#REF!=0,"-",#REF!/#REF!*100)</f>
        <v>#REF!</v>
      </c>
    </row>
    <row r="336" spans="1:72" x14ac:dyDescent="0.25">
      <c r="A336" s="4" t="s">
        <v>133</v>
      </c>
      <c r="B336" s="4" t="s">
        <v>58</v>
      </c>
      <c r="C336" s="4" t="s">
        <v>145</v>
      </c>
      <c r="D336" s="102" t="s">
        <v>243</v>
      </c>
      <c r="E336" s="113">
        <v>6111</v>
      </c>
      <c r="F336" s="102"/>
      <c r="G336" s="98" t="s">
        <v>1662</v>
      </c>
      <c r="H336" s="13" t="s">
        <v>16</v>
      </c>
      <c r="I336" s="14">
        <v>0</v>
      </c>
      <c r="J336" s="14"/>
      <c r="K336" s="14"/>
      <c r="L336" s="14"/>
      <c r="M336" s="14"/>
      <c r="N336" s="14"/>
      <c r="O336" s="14">
        <f t="shared" si="517"/>
        <v>0</v>
      </c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>
        <v>0</v>
      </c>
      <c r="AC336" s="14">
        <v>0</v>
      </c>
      <c r="AD336" s="14">
        <v>0</v>
      </c>
      <c r="AE336" s="14"/>
      <c r="AF336" s="14"/>
      <c r="AG336" s="14"/>
      <c r="AH336" s="14"/>
      <c r="AI336" s="14"/>
      <c r="AJ336" s="14">
        <f t="shared" si="518"/>
        <v>0</v>
      </c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>
        <v>0</v>
      </c>
      <c r="AX336" s="14">
        <v>0</v>
      </c>
      <c r="AY336" s="14">
        <v>0</v>
      </c>
      <c r="AZ336" s="14"/>
      <c r="BA336" s="14"/>
      <c r="BB336" s="14"/>
      <c r="BC336" s="14"/>
      <c r="BD336" s="14"/>
      <c r="BE336" s="14">
        <f t="shared" si="519"/>
        <v>0</v>
      </c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>
        <v>0</v>
      </c>
      <c r="BS336" s="14">
        <v>0</v>
      </c>
      <c r="BT336" s="14" t="e">
        <f>IF(#REF!=0,"-",#REF!/#REF!*100)</f>
        <v>#REF!</v>
      </c>
    </row>
    <row r="337" spans="1:72" x14ac:dyDescent="0.25">
      <c r="A337" s="1" t="s">
        <v>133</v>
      </c>
      <c r="B337" s="1" t="s">
        <v>58</v>
      </c>
      <c r="C337" s="1" t="s">
        <v>145</v>
      </c>
      <c r="D337" s="105" t="s">
        <v>243</v>
      </c>
      <c r="E337" s="105" t="s">
        <v>18</v>
      </c>
      <c r="F337" s="102" t="s">
        <v>0</v>
      </c>
      <c r="G337" s="13" t="s">
        <v>0</v>
      </c>
      <c r="H337" s="2" t="s">
        <v>19</v>
      </c>
      <c r="I337" s="12">
        <f t="shared" ref="I337:AA337" si="589">SUM(I338:I342)</f>
        <v>0</v>
      </c>
      <c r="J337" s="12">
        <f t="shared" si="589"/>
        <v>0</v>
      </c>
      <c r="K337" s="12">
        <f t="shared" si="589"/>
        <v>0</v>
      </c>
      <c r="L337" s="12">
        <f t="shared" si="589"/>
        <v>0</v>
      </c>
      <c r="M337" s="12">
        <f t="shared" si="589"/>
        <v>0</v>
      </c>
      <c r="N337" s="12">
        <f t="shared" si="589"/>
        <v>0</v>
      </c>
      <c r="O337" s="12">
        <f t="shared" si="589"/>
        <v>0</v>
      </c>
      <c r="P337" s="12">
        <f t="shared" si="589"/>
        <v>0</v>
      </c>
      <c r="Q337" s="12">
        <f t="shared" si="589"/>
        <v>0</v>
      </c>
      <c r="R337" s="12">
        <f t="shared" si="589"/>
        <v>0</v>
      </c>
      <c r="S337" s="12">
        <f t="shared" si="589"/>
        <v>0</v>
      </c>
      <c r="T337" s="12">
        <f t="shared" si="589"/>
        <v>0</v>
      </c>
      <c r="U337" s="12">
        <f t="shared" si="589"/>
        <v>0</v>
      </c>
      <c r="V337" s="12">
        <f t="shared" si="589"/>
        <v>0</v>
      </c>
      <c r="W337" s="12">
        <f t="shared" si="589"/>
        <v>0</v>
      </c>
      <c r="X337" s="12">
        <f t="shared" si="589"/>
        <v>0</v>
      </c>
      <c r="Y337" s="12">
        <f t="shared" si="589"/>
        <v>0</v>
      </c>
      <c r="Z337" s="12">
        <f t="shared" si="589"/>
        <v>0</v>
      </c>
      <c r="AA337" s="12">
        <f t="shared" si="589"/>
        <v>0</v>
      </c>
      <c r="AB337" s="12">
        <v>0</v>
      </c>
      <c r="AC337" s="12">
        <v>0</v>
      </c>
      <c r="AD337" s="12">
        <f t="shared" ref="AD337:AV337" si="590">SUM(AD338:AD342)</f>
        <v>0</v>
      </c>
      <c r="AE337" s="12">
        <f t="shared" si="590"/>
        <v>0</v>
      </c>
      <c r="AF337" s="12">
        <f t="shared" si="590"/>
        <v>0</v>
      </c>
      <c r="AG337" s="12">
        <f t="shared" si="590"/>
        <v>0</v>
      </c>
      <c r="AH337" s="12">
        <f t="shared" si="590"/>
        <v>0</v>
      </c>
      <c r="AI337" s="12">
        <f t="shared" si="590"/>
        <v>0</v>
      </c>
      <c r="AJ337" s="12">
        <f t="shared" si="590"/>
        <v>0</v>
      </c>
      <c r="AK337" s="12">
        <f t="shared" si="590"/>
        <v>0</v>
      </c>
      <c r="AL337" s="12">
        <f t="shared" si="590"/>
        <v>0</v>
      </c>
      <c r="AM337" s="12">
        <f t="shared" si="590"/>
        <v>0</v>
      </c>
      <c r="AN337" s="12">
        <f t="shared" si="590"/>
        <v>0</v>
      </c>
      <c r="AO337" s="12">
        <f t="shared" si="590"/>
        <v>0</v>
      </c>
      <c r="AP337" s="12">
        <f t="shared" si="590"/>
        <v>0</v>
      </c>
      <c r="AQ337" s="12">
        <f t="shared" si="590"/>
        <v>0</v>
      </c>
      <c r="AR337" s="12">
        <f t="shared" si="590"/>
        <v>0</v>
      </c>
      <c r="AS337" s="12">
        <f t="shared" si="590"/>
        <v>0</v>
      </c>
      <c r="AT337" s="12">
        <f t="shared" si="590"/>
        <v>0</v>
      </c>
      <c r="AU337" s="12">
        <f t="shared" si="590"/>
        <v>0</v>
      </c>
      <c r="AV337" s="12">
        <f t="shared" si="590"/>
        <v>0</v>
      </c>
      <c r="AW337" s="12">
        <v>0</v>
      </c>
      <c r="AX337" s="12">
        <v>0</v>
      </c>
      <c r="AY337" s="12">
        <f t="shared" ref="AY337:BQ337" si="591">SUM(AY338:AY342)</f>
        <v>0</v>
      </c>
      <c r="AZ337" s="12">
        <f t="shared" si="591"/>
        <v>0</v>
      </c>
      <c r="BA337" s="12">
        <f t="shared" si="591"/>
        <v>0</v>
      </c>
      <c r="BB337" s="12">
        <f t="shared" si="591"/>
        <v>0</v>
      </c>
      <c r="BC337" s="12">
        <f t="shared" si="591"/>
        <v>0</v>
      </c>
      <c r="BD337" s="12">
        <f t="shared" si="591"/>
        <v>0</v>
      </c>
      <c r="BE337" s="12">
        <f t="shared" si="591"/>
        <v>0</v>
      </c>
      <c r="BF337" s="12">
        <f t="shared" si="591"/>
        <v>0</v>
      </c>
      <c r="BG337" s="12">
        <f t="shared" si="591"/>
        <v>0</v>
      </c>
      <c r="BH337" s="12">
        <f t="shared" si="591"/>
        <v>0</v>
      </c>
      <c r="BI337" s="12">
        <f t="shared" si="591"/>
        <v>0</v>
      </c>
      <c r="BJ337" s="12">
        <f t="shared" si="591"/>
        <v>0</v>
      </c>
      <c r="BK337" s="12">
        <f t="shared" si="591"/>
        <v>0</v>
      </c>
      <c r="BL337" s="12">
        <f t="shared" si="591"/>
        <v>0</v>
      </c>
      <c r="BM337" s="12">
        <f t="shared" si="591"/>
        <v>0</v>
      </c>
      <c r="BN337" s="12">
        <f t="shared" si="591"/>
        <v>0</v>
      </c>
      <c r="BO337" s="12">
        <f t="shared" si="591"/>
        <v>0</v>
      </c>
      <c r="BP337" s="12">
        <f t="shared" si="591"/>
        <v>0</v>
      </c>
      <c r="BQ337" s="12">
        <f t="shared" si="591"/>
        <v>0</v>
      </c>
      <c r="BR337" s="12">
        <v>0</v>
      </c>
      <c r="BS337" s="12">
        <v>0</v>
      </c>
      <c r="BT337" s="12" t="e">
        <f>IF(#REF!=0,"-",#REF!/#REF!*100)</f>
        <v>#REF!</v>
      </c>
    </row>
    <row r="338" spans="1:72" ht="22.5" x14ac:dyDescent="0.25">
      <c r="A338" s="4" t="s">
        <v>133</v>
      </c>
      <c r="B338" s="4" t="s">
        <v>58</v>
      </c>
      <c r="C338" s="4" t="s">
        <v>145</v>
      </c>
      <c r="D338" s="102" t="s">
        <v>243</v>
      </c>
      <c r="E338" s="113">
        <v>6112</v>
      </c>
      <c r="F338" s="102" t="s">
        <v>245</v>
      </c>
      <c r="G338" s="98" t="s">
        <v>1662</v>
      </c>
      <c r="H338" s="13" t="s">
        <v>57</v>
      </c>
      <c r="I338" s="14">
        <v>0</v>
      </c>
      <c r="J338" s="14"/>
      <c r="K338" s="14"/>
      <c r="L338" s="14"/>
      <c r="M338" s="14"/>
      <c r="N338" s="14"/>
      <c r="O338" s="14">
        <f t="shared" si="517"/>
        <v>0</v>
      </c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>
        <v>0</v>
      </c>
      <c r="AC338" s="14">
        <v>0</v>
      </c>
      <c r="AD338" s="14">
        <v>0</v>
      </c>
      <c r="AE338" s="14"/>
      <c r="AF338" s="14"/>
      <c r="AG338" s="14"/>
      <c r="AH338" s="14"/>
      <c r="AI338" s="14"/>
      <c r="AJ338" s="14">
        <f t="shared" si="518"/>
        <v>0</v>
      </c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>
        <v>0</v>
      </c>
      <c r="AX338" s="14">
        <v>0</v>
      </c>
      <c r="AY338" s="14">
        <v>0</v>
      </c>
      <c r="AZ338" s="14"/>
      <c r="BA338" s="14"/>
      <c r="BB338" s="14"/>
      <c r="BC338" s="14"/>
      <c r="BD338" s="14"/>
      <c r="BE338" s="14">
        <f t="shared" si="519"/>
        <v>0</v>
      </c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>
        <v>0</v>
      </c>
      <c r="BS338" s="14">
        <v>0</v>
      </c>
      <c r="BT338" s="14" t="e">
        <f>IF(#REF!=0,"-",#REF!/#REF!*100)</f>
        <v>#REF!</v>
      </c>
    </row>
    <row r="339" spans="1:72" x14ac:dyDescent="0.25">
      <c r="A339" s="4" t="s">
        <v>133</v>
      </c>
      <c r="B339" s="4" t="s">
        <v>58</v>
      </c>
      <c r="C339" s="4" t="s">
        <v>145</v>
      </c>
      <c r="D339" s="102" t="s">
        <v>243</v>
      </c>
      <c r="E339" s="113">
        <v>6112</v>
      </c>
      <c r="F339" s="102" t="s">
        <v>246</v>
      </c>
      <c r="G339" s="98" t="s">
        <v>1662</v>
      </c>
      <c r="H339" s="13" t="s">
        <v>22</v>
      </c>
      <c r="I339" s="14">
        <v>0</v>
      </c>
      <c r="J339" s="14"/>
      <c r="K339" s="14"/>
      <c r="L339" s="14"/>
      <c r="M339" s="14"/>
      <c r="N339" s="14"/>
      <c r="O339" s="14">
        <f t="shared" si="517"/>
        <v>0</v>
      </c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>
        <v>0</v>
      </c>
      <c r="AC339" s="14">
        <v>0</v>
      </c>
      <c r="AD339" s="14">
        <v>0</v>
      </c>
      <c r="AE339" s="14"/>
      <c r="AF339" s="14"/>
      <c r="AG339" s="14"/>
      <c r="AH339" s="14"/>
      <c r="AI339" s="14"/>
      <c r="AJ339" s="14">
        <f t="shared" si="518"/>
        <v>0</v>
      </c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>
        <v>0</v>
      </c>
      <c r="AX339" s="14">
        <v>0</v>
      </c>
      <c r="AY339" s="14">
        <v>0</v>
      </c>
      <c r="AZ339" s="14"/>
      <c r="BA339" s="14"/>
      <c r="BB339" s="14"/>
      <c r="BC339" s="14"/>
      <c r="BD339" s="14"/>
      <c r="BE339" s="14">
        <f t="shared" si="519"/>
        <v>0</v>
      </c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>
        <v>0</v>
      </c>
      <c r="BS339" s="14">
        <v>0</v>
      </c>
      <c r="BT339" s="14" t="e">
        <f>IF(#REF!=0,"-",#REF!/#REF!*100)</f>
        <v>#REF!</v>
      </c>
    </row>
    <row r="340" spans="1:72" x14ac:dyDescent="0.25">
      <c r="A340" s="4" t="s">
        <v>133</v>
      </c>
      <c r="B340" s="4" t="s">
        <v>58</v>
      </c>
      <c r="C340" s="4" t="s">
        <v>145</v>
      </c>
      <c r="D340" s="102" t="s">
        <v>243</v>
      </c>
      <c r="E340" s="113">
        <v>6112</v>
      </c>
      <c r="F340" s="102" t="s">
        <v>247</v>
      </c>
      <c r="G340" s="98" t="s">
        <v>1662</v>
      </c>
      <c r="H340" s="13" t="s">
        <v>23</v>
      </c>
      <c r="I340" s="14">
        <v>0</v>
      </c>
      <c r="J340" s="14"/>
      <c r="K340" s="14"/>
      <c r="L340" s="14"/>
      <c r="M340" s="14"/>
      <c r="N340" s="14"/>
      <c r="O340" s="14">
        <f t="shared" si="517"/>
        <v>0</v>
      </c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>
        <v>0</v>
      </c>
      <c r="AC340" s="14">
        <v>0</v>
      </c>
      <c r="AD340" s="14">
        <v>0</v>
      </c>
      <c r="AE340" s="14"/>
      <c r="AF340" s="14"/>
      <c r="AG340" s="14"/>
      <c r="AH340" s="14"/>
      <c r="AI340" s="14"/>
      <c r="AJ340" s="14">
        <f t="shared" si="518"/>
        <v>0</v>
      </c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>
        <v>0</v>
      </c>
      <c r="AX340" s="14">
        <v>0</v>
      </c>
      <c r="AY340" s="14">
        <v>0</v>
      </c>
      <c r="AZ340" s="14"/>
      <c r="BA340" s="14"/>
      <c r="BB340" s="14"/>
      <c r="BC340" s="14"/>
      <c r="BD340" s="14"/>
      <c r="BE340" s="14">
        <f t="shared" si="519"/>
        <v>0</v>
      </c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>
        <v>0</v>
      </c>
      <c r="BS340" s="14">
        <v>0</v>
      </c>
      <c r="BT340" s="14" t="e">
        <f>IF(#REF!=0,"-",#REF!/#REF!*100)</f>
        <v>#REF!</v>
      </c>
    </row>
    <row r="341" spans="1:72" x14ac:dyDescent="0.25">
      <c r="A341" s="4" t="s">
        <v>133</v>
      </c>
      <c r="B341" s="4" t="s">
        <v>58</v>
      </c>
      <c r="C341" s="4" t="s">
        <v>145</v>
      </c>
      <c r="D341" s="102" t="s">
        <v>243</v>
      </c>
      <c r="E341" s="113">
        <v>6112</v>
      </c>
      <c r="F341" s="102" t="s">
        <v>248</v>
      </c>
      <c r="G341" s="98" t="s">
        <v>1662</v>
      </c>
      <c r="H341" s="13" t="s">
        <v>21</v>
      </c>
      <c r="I341" s="14">
        <v>0</v>
      </c>
      <c r="J341" s="14"/>
      <c r="K341" s="14"/>
      <c r="L341" s="14"/>
      <c r="M341" s="14"/>
      <c r="N341" s="14"/>
      <c r="O341" s="14">
        <f t="shared" si="517"/>
        <v>0</v>
      </c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>
        <v>0</v>
      </c>
      <c r="AC341" s="14">
        <v>0</v>
      </c>
      <c r="AD341" s="14">
        <v>0</v>
      </c>
      <c r="AE341" s="14"/>
      <c r="AF341" s="14"/>
      <c r="AG341" s="14"/>
      <c r="AH341" s="14"/>
      <c r="AI341" s="14"/>
      <c r="AJ341" s="14">
        <f t="shared" si="518"/>
        <v>0</v>
      </c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>
        <v>0</v>
      </c>
      <c r="AX341" s="14">
        <v>0</v>
      </c>
      <c r="AY341" s="14">
        <v>0</v>
      </c>
      <c r="AZ341" s="14"/>
      <c r="BA341" s="14"/>
      <c r="BB341" s="14"/>
      <c r="BC341" s="14"/>
      <c r="BD341" s="14"/>
      <c r="BE341" s="14">
        <f t="shared" si="519"/>
        <v>0</v>
      </c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>
        <v>0</v>
      </c>
      <c r="BS341" s="14">
        <v>0</v>
      </c>
      <c r="BT341" s="14" t="e">
        <f>IF(#REF!=0,"-",#REF!/#REF!*100)</f>
        <v>#REF!</v>
      </c>
    </row>
    <row r="342" spans="1:72" x14ac:dyDescent="0.25">
      <c r="A342" s="4" t="s">
        <v>133</v>
      </c>
      <c r="B342" s="4" t="s">
        <v>58</v>
      </c>
      <c r="C342" s="4" t="s">
        <v>145</v>
      </c>
      <c r="D342" s="102" t="s">
        <v>243</v>
      </c>
      <c r="E342" s="113">
        <v>6112</v>
      </c>
      <c r="F342" s="102" t="s">
        <v>249</v>
      </c>
      <c r="G342" s="98" t="s">
        <v>1662</v>
      </c>
      <c r="H342" s="13" t="s">
        <v>24</v>
      </c>
      <c r="I342" s="14">
        <v>0</v>
      </c>
      <c r="J342" s="14"/>
      <c r="K342" s="14"/>
      <c r="L342" s="14"/>
      <c r="M342" s="14"/>
      <c r="N342" s="14"/>
      <c r="O342" s="14">
        <f t="shared" si="517"/>
        <v>0</v>
      </c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>
        <v>0</v>
      </c>
      <c r="AC342" s="14">
        <v>0</v>
      </c>
      <c r="AD342" s="14">
        <v>0</v>
      </c>
      <c r="AE342" s="14"/>
      <c r="AF342" s="14"/>
      <c r="AG342" s="14"/>
      <c r="AH342" s="14"/>
      <c r="AI342" s="14"/>
      <c r="AJ342" s="14">
        <f t="shared" si="518"/>
        <v>0</v>
      </c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>
        <v>0</v>
      </c>
      <c r="AX342" s="14">
        <v>0</v>
      </c>
      <c r="AY342" s="14">
        <v>0</v>
      </c>
      <c r="AZ342" s="14"/>
      <c r="BA342" s="14"/>
      <c r="BB342" s="14"/>
      <c r="BC342" s="14"/>
      <c r="BD342" s="14"/>
      <c r="BE342" s="14">
        <f t="shared" si="519"/>
        <v>0</v>
      </c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>
        <v>0</v>
      </c>
      <c r="BS342" s="14">
        <v>0</v>
      </c>
      <c r="BT342" s="14" t="e">
        <f>IF(#REF!=0,"-",#REF!/#REF!*100)</f>
        <v>#REF!</v>
      </c>
    </row>
    <row r="343" spans="1:72" ht="22.5" x14ac:dyDescent="0.25">
      <c r="A343" s="4" t="s">
        <v>133</v>
      </c>
      <c r="B343" s="4" t="s">
        <v>58</v>
      </c>
      <c r="C343" s="4" t="s">
        <v>145</v>
      </c>
      <c r="D343" s="102" t="s">
        <v>243</v>
      </c>
      <c r="E343" s="101" t="s">
        <v>25</v>
      </c>
      <c r="F343" s="101" t="s">
        <v>0</v>
      </c>
      <c r="G343" s="2" t="s">
        <v>0</v>
      </c>
      <c r="H343" s="2" t="s">
        <v>26</v>
      </c>
      <c r="I343" s="12">
        <f t="shared" ref="I343:AA343" si="592">SUM(I344)</f>
        <v>0</v>
      </c>
      <c r="J343" s="12">
        <f t="shared" si="592"/>
        <v>0</v>
      </c>
      <c r="K343" s="12">
        <f t="shared" si="592"/>
        <v>0</v>
      </c>
      <c r="L343" s="12">
        <f t="shared" si="592"/>
        <v>0</v>
      </c>
      <c r="M343" s="12">
        <f t="shared" si="592"/>
        <v>0</v>
      </c>
      <c r="N343" s="12">
        <f t="shared" si="592"/>
        <v>0</v>
      </c>
      <c r="O343" s="12">
        <f t="shared" si="592"/>
        <v>0</v>
      </c>
      <c r="P343" s="12">
        <f t="shared" si="592"/>
        <v>0</v>
      </c>
      <c r="Q343" s="12">
        <f t="shared" si="592"/>
        <v>0</v>
      </c>
      <c r="R343" s="12">
        <f t="shared" si="592"/>
        <v>0</v>
      </c>
      <c r="S343" s="12">
        <f t="shared" si="592"/>
        <v>0</v>
      </c>
      <c r="T343" s="12">
        <f t="shared" si="592"/>
        <v>0</v>
      </c>
      <c r="U343" s="12">
        <f t="shared" si="592"/>
        <v>0</v>
      </c>
      <c r="V343" s="12">
        <f t="shared" si="592"/>
        <v>0</v>
      </c>
      <c r="W343" s="12">
        <f t="shared" si="592"/>
        <v>0</v>
      </c>
      <c r="X343" s="12">
        <f t="shared" si="592"/>
        <v>0</v>
      </c>
      <c r="Y343" s="12">
        <f t="shared" si="592"/>
        <v>0</v>
      </c>
      <c r="Z343" s="12">
        <f t="shared" si="592"/>
        <v>0</v>
      </c>
      <c r="AA343" s="12">
        <f t="shared" si="592"/>
        <v>0</v>
      </c>
      <c r="AB343" s="12">
        <v>0</v>
      </c>
      <c r="AC343" s="12">
        <v>0</v>
      </c>
      <c r="AD343" s="12">
        <f t="shared" ref="AD343:AV343" si="593">SUM(AD344)</f>
        <v>0</v>
      </c>
      <c r="AE343" s="12">
        <f t="shared" si="593"/>
        <v>0</v>
      </c>
      <c r="AF343" s="12">
        <f t="shared" si="593"/>
        <v>0</v>
      </c>
      <c r="AG343" s="12">
        <f t="shared" si="593"/>
        <v>0</v>
      </c>
      <c r="AH343" s="12">
        <f t="shared" si="593"/>
        <v>0</v>
      </c>
      <c r="AI343" s="12">
        <f t="shared" si="593"/>
        <v>0</v>
      </c>
      <c r="AJ343" s="12">
        <f t="shared" si="593"/>
        <v>0</v>
      </c>
      <c r="AK343" s="12">
        <f t="shared" si="593"/>
        <v>0</v>
      </c>
      <c r="AL343" s="12">
        <f t="shared" si="593"/>
        <v>0</v>
      </c>
      <c r="AM343" s="12">
        <f t="shared" si="593"/>
        <v>0</v>
      </c>
      <c r="AN343" s="12">
        <f t="shared" si="593"/>
        <v>0</v>
      </c>
      <c r="AO343" s="12">
        <f t="shared" si="593"/>
        <v>0</v>
      </c>
      <c r="AP343" s="12">
        <f t="shared" si="593"/>
        <v>0</v>
      </c>
      <c r="AQ343" s="12">
        <f t="shared" si="593"/>
        <v>0</v>
      </c>
      <c r="AR343" s="12">
        <f t="shared" si="593"/>
        <v>0</v>
      </c>
      <c r="AS343" s="12">
        <f t="shared" si="593"/>
        <v>0</v>
      </c>
      <c r="AT343" s="12">
        <f t="shared" si="593"/>
        <v>0</v>
      </c>
      <c r="AU343" s="12">
        <f t="shared" si="593"/>
        <v>0</v>
      </c>
      <c r="AV343" s="12">
        <f t="shared" si="593"/>
        <v>0</v>
      </c>
      <c r="AW343" s="12">
        <v>0</v>
      </c>
      <c r="AX343" s="12">
        <v>0</v>
      </c>
      <c r="AY343" s="12">
        <f t="shared" ref="AY343:BQ343" si="594">SUM(AY344)</f>
        <v>0</v>
      </c>
      <c r="AZ343" s="12">
        <f t="shared" si="594"/>
        <v>0</v>
      </c>
      <c r="BA343" s="12">
        <f t="shared" si="594"/>
        <v>0</v>
      </c>
      <c r="BB343" s="12">
        <f t="shared" si="594"/>
        <v>0</v>
      </c>
      <c r="BC343" s="12">
        <f t="shared" si="594"/>
        <v>0</v>
      </c>
      <c r="BD343" s="12">
        <f t="shared" si="594"/>
        <v>0</v>
      </c>
      <c r="BE343" s="12">
        <f t="shared" si="594"/>
        <v>0</v>
      </c>
      <c r="BF343" s="12">
        <f t="shared" si="594"/>
        <v>0</v>
      </c>
      <c r="BG343" s="12">
        <f t="shared" si="594"/>
        <v>0</v>
      </c>
      <c r="BH343" s="12">
        <f t="shared" si="594"/>
        <v>0</v>
      </c>
      <c r="BI343" s="12">
        <f t="shared" si="594"/>
        <v>0</v>
      </c>
      <c r="BJ343" s="12">
        <f t="shared" si="594"/>
        <v>0</v>
      </c>
      <c r="BK343" s="12">
        <f t="shared" si="594"/>
        <v>0</v>
      </c>
      <c r="BL343" s="12">
        <f t="shared" si="594"/>
        <v>0</v>
      </c>
      <c r="BM343" s="12">
        <f t="shared" si="594"/>
        <v>0</v>
      </c>
      <c r="BN343" s="12">
        <f t="shared" si="594"/>
        <v>0</v>
      </c>
      <c r="BO343" s="12">
        <f t="shared" si="594"/>
        <v>0</v>
      </c>
      <c r="BP343" s="12">
        <f t="shared" si="594"/>
        <v>0</v>
      </c>
      <c r="BQ343" s="12">
        <f t="shared" si="594"/>
        <v>0</v>
      </c>
      <c r="BR343" s="12">
        <v>0</v>
      </c>
      <c r="BS343" s="12">
        <v>0</v>
      </c>
      <c r="BT343" s="12" t="e">
        <f>IF(#REF!=0,"-",#REF!/#REF!*100)</f>
        <v>#REF!</v>
      </c>
    </row>
    <row r="344" spans="1:72" x14ac:dyDescent="0.25">
      <c r="A344" s="4" t="s">
        <v>133</v>
      </c>
      <c r="B344" s="4" t="s">
        <v>58</v>
      </c>
      <c r="C344" s="4" t="s">
        <v>145</v>
      </c>
      <c r="D344" s="102" t="s">
        <v>243</v>
      </c>
      <c r="E344" s="113">
        <v>6121</v>
      </c>
      <c r="F344" s="102"/>
      <c r="G344" s="98" t="s">
        <v>1662</v>
      </c>
      <c r="H344" s="13" t="s">
        <v>27</v>
      </c>
      <c r="I344" s="14">
        <v>0</v>
      </c>
      <c r="J344" s="14"/>
      <c r="K344" s="14"/>
      <c r="L344" s="14"/>
      <c r="M344" s="14"/>
      <c r="N344" s="14"/>
      <c r="O344" s="14">
        <f t="shared" si="517"/>
        <v>0</v>
      </c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>
        <v>0</v>
      </c>
      <c r="AC344" s="14">
        <v>0</v>
      </c>
      <c r="AD344" s="14">
        <v>0</v>
      </c>
      <c r="AE344" s="14"/>
      <c r="AF344" s="14"/>
      <c r="AG344" s="14"/>
      <c r="AH344" s="14"/>
      <c r="AI344" s="14"/>
      <c r="AJ344" s="14">
        <f t="shared" si="518"/>
        <v>0</v>
      </c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>
        <v>0</v>
      </c>
      <c r="AX344" s="14">
        <v>0</v>
      </c>
      <c r="AY344" s="14">
        <v>0</v>
      </c>
      <c r="AZ344" s="14"/>
      <c r="BA344" s="14"/>
      <c r="BB344" s="14"/>
      <c r="BC344" s="14"/>
      <c r="BD344" s="14"/>
      <c r="BE344" s="14">
        <f t="shared" si="519"/>
        <v>0</v>
      </c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>
        <v>0</v>
      </c>
      <c r="BS344" s="14">
        <v>0</v>
      </c>
      <c r="BT344" s="14" t="e">
        <f>IF(#REF!=0,"-",#REF!/#REF!*100)</f>
        <v>#REF!</v>
      </c>
    </row>
    <row r="345" spans="1:72" ht="22.5" x14ac:dyDescent="0.25">
      <c r="A345" s="4" t="s">
        <v>133</v>
      </c>
      <c r="B345" s="4" t="s">
        <v>58</v>
      </c>
      <c r="C345" s="4" t="s">
        <v>145</v>
      </c>
      <c r="D345" s="102" t="s">
        <v>243</v>
      </c>
      <c r="E345" s="101" t="s">
        <v>29</v>
      </c>
      <c r="F345" s="101" t="s">
        <v>0</v>
      </c>
      <c r="G345" s="2" t="s">
        <v>0</v>
      </c>
      <c r="H345" s="2" t="s">
        <v>30</v>
      </c>
      <c r="I345" s="12">
        <f t="shared" ref="I345:AA345" si="595">SUM(I346:I354)</f>
        <v>0</v>
      </c>
      <c r="J345" s="12">
        <f t="shared" si="595"/>
        <v>0</v>
      </c>
      <c r="K345" s="12">
        <f t="shared" si="595"/>
        <v>0</v>
      </c>
      <c r="L345" s="12">
        <f t="shared" si="595"/>
        <v>0</v>
      </c>
      <c r="M345" s="12">
        <f t="shared" si="595"/>
        <v>0</v>
      </c>
      <c r="N345" s="12">
        <f t="shared" si="595"/>
        <v>0</v>
      </c>
      <c r="O345" s="12">
        <f t="shared" si="595"/>
        <v>0</v>
      </c>
      <c r="P345" s="12">
        <f t="shared" si="595"/>
        <v>0</v>
      </c>
      <c r="Q345" s="12">
        <f t="shared" si="595"/>
        <v>0</v>
      </c>
      <c r="R345" s="12">
        <f t="shared" si="595"/>
        <v>0</v>
      </c>
      <c r="S345" s="12">
        <f t="shared" si="595"/>
        <v>0</v>
      </c>
      <c r="T345" s="12">
        <f t="shared" si="595"/>
        <v>0</v>
      </c>
      <c r="U345" s="12">
        <f t="shared" si="595"/>
        <v>0</v>
      </c>
      <c r="V345" s="12">
        <f t="shared" si="595"/>
        <v>0</v>
      </c>
      <c r="W345" s="12">
        <f t="shared" si="595"/>
        <v>0</v>
      </c>
      <c r="X345" s="12">
        <f t="shared" si="595"/>
        <v>0</v>
      </c>
      <c r="Y345" s="12">
        <f t="shared" si="595"/>
        <v>0</v>
      </c>
      <c r="Z345" s="12">
        <f t="shared" si="595"/>
        <v>0</v>
      </c>
      <c r="AA345" s="12">
        <f t="shared" si="595"/>
        <v>0</v>
      </c>
      <c r="AB345" s="12">
        <v>0</v>
      </c>
      <c r="AC345" s="12">
        <v>0</v>
      </c>
      <c r="AD345" s="12">
        <f t="shared" ref="AD345:AV345" si="596">SUM(AD346:AD354)</f>
        <v>0</v>
      </c>
      <c r="AE345" s="12">
        <f t="shared" si="596"/>
        <v>0</v>
      </c>
      <c r="AF345" s="12">
        <f t="shared" si="596"/>
        <v>0</v>
      </c>
      <c r="AG345" s="12">
        <f t="shared" si="596"/>
        <v>0</v>
      </c>
      <c r="AH345" s="12">
        <f t="shared" si="596"/>
        <v>0</v>
      </c>
      <c r="AI345" s="12">
        <f t="shared" si="596"/>
        <v>0</v>
      </c>
      <c r="AJ345" s="12">
        <f t="shared" si="596"/>
        <v>0</v>
      </c>
      <c r="AK345" s="12">
        <f t="shared" si="596"/>
        <v>0</v>
      </c>
      <c r="AL345" s="12">
        <f t="shared" si="596"/>
        <v>0</v>
      </c>
      <c r="AM345" s="12">
        <f t="shared" si="596"/>
        <v>0</v>
      </c>
      <c r="AN345" s="12">
        <f t="shared" si="596"/>
        <v>0</v>
      </c>
      <c r="AO345" s="12">
        <f t="shared" si="596"/>
        <v>0</v>
      </c>
      <c r="AP345" s="12">
        <f t="shared" si="596"/>
        <v>0</v>
      </c>
      <c r="AQ345" s="12">
        <f t="shared" si="596"/>
        <v>0</v>
      </c>
      <c r="AR345" s="12">
        <f t="shared" si="596"/>
        <v>0</v>
      </c>
      <c r="AS345" s="12">
        <f t="shared" si="596"/>
        <v>0</v>
      </c>
      <c r="AT345" s="12">
        <f t="shared" si="596"/>
        <v>0</v>
      </c>
      <c r="AU345" s="12">
        <f t="shared" si="596"/>
        <v>0</v>
      </c>
      <c r="AV345" s="12">
        <f t="shared" si="596"/>
        <v>0</v>
      </c>
      <c r="AW345" s="12">
        <v>0</v>
      </c>
      <c r="AX345" s="12">
        <v>0</v>
      </c>
      <c r="AY345" s="12">
        <f t="shared" ref="AY345:BQ345" si="597">SUM(AY346:AY354)</f>
        <v>0</v>
      </c>
      <c r="AZ345" s="12">
        <f t="shared" si="597"/>
        <v>0</v>
      </c>
      <c r="BA345" s="12">
        <f t="shared" si="597"/>
        <v>0</v>
      </c>
      <c r="BB345" s="12">
        <f t="shared" si="597"/>
        <v>0</v>
      </c>
      <c r="BC345" s="12">
        <f t="shared" si="597"/>
        <v>0</v>
      </c>
      <c r="BD345" s="12">
        <f t="shared" si="597"/>
        <v>0</v>
      </c>
      <c r="BE345" s="12">
        <f t="shared" si="597"/>
        <v>0</v>
      </c>
      <c r="BF345" s="12">
        <f t="shared" si="597"/>
        <v>0</v>
      </c>
      <c r="BG345" s="12">
        <f t="shared" si="597"/>
        <v>0</v>
      </c>
      <c r="BH345" s="12">
        <f t="shared" si="597"/>
        <v>0</v>
      </c>
      <c r="BI345" s="12">
        <f t="shared" si="597"/>
        <v>0</v>
      </c>
      <c r="BJ345" s="12">
        <f t="shared" si="597"/>
        <v>0</v>
      </c>
      <c r="BK345" s="12">
        <f t="shared" si="597"/>
        <v>0</v>
      </c>
      <c r="BL345" s="12">
        <f t="shared" si="597"/>
        <v>0</v>
      </c>
      <c r="BM345" s="12">
        <f t="shared" si="597"/>
        <v>0</v>
      </c>
      <c r="BN345" s="12">
        <f t="shared" si="597"/>
        <v>0</v>
      </c>
      <c r="BO345" s="12">
        <f t="shared" si="597"/>
        <v>0</v>
      </c>
      <c r="BP345" s="12">
        <f t="shared" si="597"/>
        <v>0</v>
      </c>
      <c r="BQ345" s="12">
        <f t="shared" si="597"/>
        <v>0</v>
      </c>
      <c r="BR345" s="12">
        <v>0</v>
      </c>
      <c r="BS345" s="12">
        <v>0</v>
      </c>
      <c r="BT345" s="12" t="e">
        <f>IF(#REF!=0,"-",#REF!/#REF!*100)</f>
        <v>#REF!</v>
      </c>
    </row>
    <row r="346" spans="1:72" x14ac:dyDescent="0.25">
      <c r="A346" s="4" t="s">
        <v>133</v>
      </c>
      <c r="B346" s="4" t="s">
        <v>58</v>
      </c>
      <c r="C346" s="4" t="s">
        <v>145</v>
      </c>
      <c r="D346" s="102" t="s">
        <v>243</v>
      </c>
      <c r="E346" s="113">
        <v>6131</v>
      </c>
      <c r="F346" s="102"/>
      <c r="G346" s="98" t="s">
        <v>1662</v>
      </c>
      <c r="H346" s="13" t="s">
        <v>32</v>
      </c>
      <c r="I346" s="14">
        <v>0</v>
      </c>
      <c r="J346" s="14"/>
      <c r="K346" s="14"/>
      <c r="L346" s="14"/>
      <c r="M346" s="14"/>
      <c r="N346" s="14"/>
      <c r="O346" s="14">
        <f t="shared" si="517"/>
        <v>0</v>
      </c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>
        <v>0</v>
      </c>
      <c r="AC346" s="14">
        <v>0</v>
      </c>
      <c r="AD346" s="14">
        <v>0</v>
      </c>
      <c r="AE346" s="14"/>
      <c r="AF346" s="14"/>
      <c r="AG346" s="14"/>
      <c r="AH346" s="14"/>
      <c r="AI346" s="14"/>
      <c r="AJ346" s="14">
        <f t="shared" si="518"/>
        <v>0</v>
      </c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>
        <v>0</v>
      </c>
      <c r="AX346" s="14">
        <v>0</v>
      </c>
      <c r="AY346" s="14">
        <v>0</v>
      </c>
      <c r="AZ346" s="14"/>
      <c r="BA346" s="14"/>
      <c r="BB346" s="14"/>
      <c r="BC346" s="14"/>
      <c r="BD346" s="14"/>
      <c r="BE346" s="14">
        <f t="shared" si="519"/>
        <v>0</v>
      </c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>
        <v>0</v>
      </c>
      <c r="BS346" s="14">
        <v>0</v>
      </c>
      <c r="BT346" s="14" t="e">
        <f>IF(#REF!=0,"-",#REF!/#REF!*100)</f>
        <v>#REF!</v>
      </c>
    </row>
    <row r="347" spans="1:72" x14ac:dyDescent="0.25">
      <c r="A347" s="4" t="s">
        <v>133</v>
      </c>
      <c r="B347" s="4" t="s">
        <v>58</v>
      </c>
      <c r="C347" s="4" t="s">
        <v>145</v>
      </c>
      <c r="D347" s="102" t="s">
        <v>243</v>
      </c>
      <c r="E347" s="113">
        <v>6132</v>
      </c>
      <c r="F347" s="102"/>
      <c r="G347" s="98" t="s">
        <v>1662</v>
      </c>
      <c r="H347" s="13" t="s">
        <v>72</v>
      </c>
      <c r="I347" s="14">
        <v>0</v>
      </c>
      <c r="J347" s="14"/>
      <c r="K347" s="14"/>
      <c r="L347" s="14"/>
      <c r="M347" s="14"/>
      <c r="N347" s="14"/>
      <c r="O347" s="14">
        <f t="shared" ref="O347:O410" si="598">I347+J347+K347+L347+M347+N347</f>
        <v>0</v>
      </c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>
        <v>0</v>
      </c>
      <c r="AC347" s="14">
        <v>0</v>
      </c>
      <c r="AD347" s="14">
        <v>0</v>
      </c>
      <c r="AE347" s="14"/>
      <c r="AF347" s="14"/>
      <c r="AG347" s="14"/>
      <c r="AH347" s="14"/>
      <c r="AI347" s="14"/>
      <c r="AJ347" s="14">
        <f t="shared" ref="AJ347:AJ410" si="599">AD347+AE347+AF347+AG347+AH347+AI347</f>
        <v>0</v>
      </c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>
        <v>0</v>
      </c>
      <c r="AX347" s="14">
        <v>0</v>
      </c>
      <c r="AY347" s="14">
        <v>0</v>
      </c>
      <c r="AZ347" s="14"/>
      <c r="BA347" s="14"/>
      <c r="BB347" s="14"/>
      <c r="BC347" s="14"/>
      <c r="BD347" s="14"/>
      <c r="BE347" s="14">
        <f t="shared" ref="BE347:BE410" si="600">AY347+AZ347+BA347+BB347+BC347+BD347</f>
        <v>0</v>
      </c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>
        <v>0</v>
      </c>
      <c r="BS347" s="14">
        <v>0</v>
      </c>
      <c r="BT347" s="14" t="e">
        <f>IF(#REF!=0,"-",#REF!/#REF!*100)</f>
        <v>#REF!</v>
      </c>
    </row>
    <row r="348" spans="1:72" x14ac:dyDescent="0.25">
      <c r="A348" s="4" t="s">
        <v>133</v>
      </c>
      <c r="B348" s="4" t="s">
        <v>58</v>
      </c>
      <c r="C348" s="4" t="s">
        <v>145</v>
      </c>
      <c r="D348" s="102" t="s">
        <v>243</v>
      </c>
      <c r="E348" s="113">
        <v>6133</v>
      </c>
      <c r="F348" s="102"/>
      <c r="G348" s="98" t="s">
        <v>1662</v>
      </c>
      <c r="H348" s="13" t="s">
        <v>75</v>
      </c>
      <c r="I348" s="14">
        <v>0</v>
      </c>
      <c r="J348" s="14"/>
      <c r="K348" s="14"/>
      <c r="L348" s="14"/>
      <c r="M348" s="14"/>
      <c r="N348" s="14"/>
      <c r="O348" s="14">
        <f t="shared" si="598"/>
        <v>0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>
        <v>0</v>
      </c>
      <c r="AC348" s="14">
        <v>0</v>
      </c>
      <c r="AD348" s="14">
        <v>0</v>
      </c>
      <c r="AE348" s="14"/>
      <c r="AF348" s="14"/>
      <c r="AG348" s="14"/>
      <c r="AH348" s="14"/>
      <c r="AI348" s="14"/>
      <c r="AJ348" s="14">
        <f t="shared" si="599"/>
        <v>0</v>
      </c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>
        <v>0</v>
      </c>
      <c r="AX348" s="14">
        <v>0</v>
      </c>
      <c r="AY348" s="14">
        <v>0</v>
      </c>
      <c r="AZ348" s="14"/>
      <c r="BA348" s="14"/>
      <c r="BB348" s="14"/>
      <c r="BC348" s="14"/>
      <c r="BD348" s="14"/>
      <c r="BE348" s="14">
        <f t="shared" si="600"/>
        <v>0</v>
      </c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>
        <v>0</v>
      </c>
      <c r="BS348" s="14">
        <v>0</v>
      </c>
      <c r="BT348" s="14" t="e">
        <f>IF(#REF!=0,"-",#REF!/#REF!*100)</f>
        <v>#REF!</v>
      </c>
    </row>
    <row r="349" spans="1:72" x14ac:dyDescent="0.25">
      <c r="A349" s="4" t="s">
        <v>133</v>
      </c>
      <c r="B349" s="4" t="s">
        <v>58</v>
      </c>
      <c r="C349" s="4" t="s">
        <v>145</v>
      </c>
      <c r="D349" s="102" t="s">
        <v>243</v>
      </c>
      <c r="E349" s="113">
        <v>6134</v>
      </c>
      <c r="F349" s="102"/>
      <c r="G349" s="98" t="s">
        <v>1662</v>
      </c>
      <c r="H349" s="13" t="s">
        <v>78</v>
      </c>
      <c r="I349" s="14">
        <v>0</v>
      </c>
      <c r="J349" s="14"/>
      <c r="K349" s="14"/>
      <c r="L349" s="14"/>
      <c r="M349" s="14"/>
      <c r="N349" s="14"/>
      <c r="O349" s="14">
        <f t="shared" si="598"/>
        <v>0</v>
      </c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>
        <v>0</v>
      </c>
      <c r="AC349" s="14">
        <v>0</v>
      </c>
      <c r="AD349" s="14">
        <v>0</v>
      </c>
      <c r="AE349" s="14"/>
      <c r="AF349" s="14"/>
      <c r="AG349" s="14"/>
      <c r="AH349" s="14"/>
      <c r="AI349" s="14"/>
      <c r="AJ349" s="14">
        <f t="shared" si="599"/>
        <v>0</v>
      </c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>
        <v>0</v>
      </c>
      <c r="AX349" s="14">
        <v>0</v>
      </c>
      <c r="AY349" s="14">
        <v>0</v>
      </c>
      <c r="AZ349" s="14"/>
      <c r="BA349" s="14"/>
      <c r="BB349" s="14"/>
      <c r="BC349" s="14"/>
      <c r="BD349" s="14"/>
      <c r="BE349" s="14">
        <f t="shared" si="600"/>
        <v>0</v>
      </c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>
        <v>0</v>
      </c>
      <c r="BS349" s="14">
        <v>0</v>
      </c>
      <c r="BT349" s="14" t="e">
        <f>IF(#REF!=0,"-",#REF!/#REF!*100)</f>
        <v>#REF!</v>
      </c>
    </row>
    <row r="350" spans="1:72" x14ac:dyDescent="0.25">
      <c r="A350" s="4" t="s">
        <v>133</v>
      </c>
      <c r="B350" s="4" t="s">
        <v>58</v>
      </c>
      <c r="C350" s="4" t="s">
        <v>145</v>
      </c>
      <c r="D350" s="102" t="s">
        <v>243</v>
      </c>
      <c r="E350" s="113">
        <v>6135</v>
      </c>
      <c r="F350" s="102"/>
      <c r="G350" s="98" t="s">
        <v>1662</v>
      </c>
      <c r="H350" s="13" t="s">
        <v>81</v>
      </c>
      <c r="I350" s="14">
        <v>0</v>
      </c>
      <c r="J350" s="14"/>
      <c r="K350" s="14"/>
      <c r="L350" s="14"/>
      <c r="M350" s="14"/>
      <c r="N350" s="14"/>
      <c r="O350" s="14">
        <f t="shared" si="598"/>
        <v>0</v>
      </c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>
        <v>0</v>
      </c>
      <c r="AC350" s="14">
        <v>0</v>
      </c>
      <c r="AD350" s="14">
        <v>0</v>
      </c>
      <c r="AE350" s="14"/>
      <c r="AF350" s="14"/>
      <c r="AG350" s="14"/>
      <c r="AH350" s="14"/>
      <c r="AI350" s="14"/>
      <c r="AJ350" s="14">
        <f t="shared" si="599"/>
        <v>0</v>
      </c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>
        <v>0</v>
      </c>
      <c r="AX350" s="14">
        <v>0</v>
      </c>
      <c r="AY350" s="14">
        <v>0</v>
      </c>
      <c r="AZ350" s="14"/>
      <c r="BA350" s="14"/>
      <c r="BB350" s="14"/>
      <c r="BC350" s="14"/>
      <c r="BD350" s="14"/>
      <c r="BE350" s="14">
        <f t="shared" si="600"/>
        <v>0</v>
      </c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>
        <v>0</v>
      </c>
      <c r="BS350" s="14">
        <v>0</v>
      </c>
      <c r="BT350" s="14" t="e">
        <f>IF(#REF!=0,"-",#REF!/#REF!*100)</f>
        <v>#REF!</v>
      </c>
    </row>
    <row r="351" spans="1:72" ht="22.5" x14ac:dyDescent="0.25">
      <c r="A351" s="4" t="s">
        <v>133</v>
      </c>
      <c r="B351" s="4" t="s">
        <v>58</v>
      </c>
      <c r="C351" s="4" t="s">
        <v>145</v>
      </c>
      <c r="D351" s="102" t="s">
        <v>243</v>
      </c>
      <c r="E351" s="113">
        <v>6136</v>
      </c>
      <c r="F351" s="102"/>
      <c r="G351" s="98" t="s">
        <v>1662</v>
      </c>
      <c r="H351" s="13" t="s">
        <v>84</v>
      </c>
      <c r="I351" s="14">
        <v>0</v>
      </c>
      <c r="J351" s="14"/>
      <c r="K351" s="14"/>
      <c r="L351" s="14"/>
      <c r="M351" s="14"/>
      <c r="N351" s="14"/>
      <c r="O351" s="14">
        <f t="shared" si="598"/>
        <v>0</v>
      </c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>
        <v>0</v>
      </c>
      <c r="AC351" s="14">
        <v>0</v>
      </c>
      <c r="AD351" s="14">
        <v>0</v>
      </c>
      <c r="AE351" s="14"/>
      <c r="AF351" s="14"/>
      <c r="AG351" s="14"/>
      <c r="AH351" s="14"/>
      <c r="AI351" s="14"/>
      <c r="AJ351" s="14">
        <f t="shared" si="599"/>
        <v>0</v>
      </c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>
        <v>0</v>
      </c>
      <c r="AX351" s="14">
        <v>0</v>
      </c>
      <c r="AY351" s="14">
        <v>0</v>
      </c>
      <c r="AZ351" s="14"/>
      <c r="BA351" s="14"/>
      <c r="BB351" s="14"/>
      <c r="BC351" s="14"/>
      <c r="BD351" s="14"/>
      <c r="BE351" s="14">
        <f t="shared" si="600"/>
        <v>0</v>
      </c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>
        <v>0</v>
      </c>
      <c r="BS351" s="14">
        <v>0</v>
      </c>
      <c r="BT351" s="14" t="e">
        <f>IF(#REF!=0,"-",#REF!/#REF!*100)</f>
        <v>#REF!</v>
      </c>
    </row>
    <row r="352" spans="1:72" x14ac:dyDescent="0.25">
      <c r="A352" s="4" t="s">
        <v>133</v>
      </c>
      <c r="B352" s="4" t="s">
        <v>58</v>
      </c>
      <c r="C352" s="4" t="s">
        <v>145</v>
      </c>
      <c r="D352" s="102" t="s">
        <v>243</v>
      </c>
      <c r="E352" s="113">
        <v>6137</v>
      </c>
      <c r="F352" s="102"/>
      <c r="G352" s="98" t="s">
        <v>1662</v>
      </c>
      <c r="H352" s="13" t="s">
        <v>87</v>
      </c>
      <c r="I352" s="14">
        <v>0</v>
      </c>
      <c r="J352" s="14"/>
      <c r="K352" s="14"/>
      <c r="L352" s="14"/>
      <c r="M352" s="14"/>
      <c r="N352" s="14"/>
      <c r="O352" s="14">
        <f t="shared" si="598"/>
        <v>0</v>
      </c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>
        <v>0</v>
      </c>
      <c r="AC352" s="14">
        <v>0</v>
      </c>
      <c r="AD352" s="14">
        <v>0</v>
      </c>
      <c r="AE352" s="14"/>
      <c r="AF352" s="14"/>
      <c r="AG352" s="14"/>
      <c r="AH352" s="14"/>
      <c r="AI352" s="14"/>
      <c r="AJ352" s="14">
        <f t="shared" si="599"/>
        <v>0</v>
      </c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>
        <v>0</v>
      </c>
      <c r="AX352" s="14">
        <v>0</v>
      </c>
      <c r="AY352" s="14">
        <v>0</v>
      </c>
      <c r="AZ352" s="14"/>
      <c r="BA352" s="14"/>
      <c r="BB352" s="14"/>
      <c r="BC352" s="14"/>
      <c r="BD352" s="14"/>
      <c r="BE352" s="14">
        <f t="shared" si="600"/>
        <v>0</v>
      </c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>
        <v>0</v>
      </c>
      <c r="BS352" s="14">
        <v>0</v>
      </c>
      <c r="BT352" s="14" t="e">
        <f>IF(#REF!=0,"-",#REF!/#REF!*100)</f>
        <v>#REF!</v>
      </c>
    </row>
    <row r="353" spans="1:72" ht="22.5" x14ac:dyDescent="0.25">
      <c r="A353" s="4" t="s">
        <v>133</v>
      </c>
      <c r="B353" s="4" t="s">
        <v>58</v>
      </c>
      <c r="C353" s="4" t="s">
        <v>145</v>
      </c>
      <c r="D353" s="102" t="s">
        <v>243</v>
      </c>
      <c r="E353" s="113">
        <v>6138</v>
      </c>
      <c r="F353" s="102"/>
      <c r="G353" s="98" t="s">
        <v>1662</v>
      </c>
      <c r="H353" s="13" t="s">
        <v>90</v>
      </c>
      <c r="I353" s="14">
        <v>0</v>
      </c>
      <c r="J353" s="14"/>
      <c r="K353" s="14"/>
      <c r="L353" s="14"/>
      <c r="M353" s="14"/>
      <c r="N353" s="14"/>
      <c r="O353" s="14">
        <f t="shared" si="598"/>
        <v>0</v>
      </c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>
        <v>0</v>
      </c>
      <c r="AC353" s="14">
        <v>0</v>
      </c>
      <c r="AD353" s="14">
        <v>0</v>
      </c>
      <c r="AE353" s="14"/>
      <c r="AF353" s="14"/>
      <c r="AG353" s="14"/>
      <c r="AH353" s="14"/>
      <c r="AI353" s="14"/>
      <c r="AJ353" s="14">
        <f t="shared" si="599"/>
        <v>0</v>
      </c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>
        <v>0</v>
      </c>
      <c r="AX353" s="14">
        <v>0</v>
      </c>
      <c r="AY353" s="14">
        <v>0</v>
      </c>
      <c r="AZ353" s="14"/>
      <c r="BA353" s="14"/>
      <c r="BB353" s="14"/>
      <c r="BC353" s="14"/>
      <c r="BD353" s="14"/>
      <c r="BE353" s="14">
        <f t="shared" si="600"/>
        <v>0</v>
      </c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>
        <v>0</v>
      </c>
      <c r="BS353" s="14">
        <v>0</v>
      </c>
      <c r="BT353" s="14" t="e">
        <f>IF(#REF!=0,"-",#REF!/#REF!*100)</f>
        <v>#REF!</v>
      </c>
    </row>
    <row r="354" spans="1:72" x14ac:dyDescent="0.25">
      <c r="A354" s="1" t="s">
        <v>133</v>
      </c>
      <c r="B354" s="1" t="s">
        <v>58</v>
      </c>
      <c r="C354" s="1" t="s">
        <v>145</v>
      </c>
      <c r="D354" s="105" t="s">
        <v>243</v>
      </c>
      <c r="E354" s="105" t="s">
        <v>34</v>
      </c>
      <c r="F354" s="102" t="s">
        <v>0</v>
      </c>
      <c r="G354" s="13" t="s">
        <v>0</v>
      </c>
      <c r="H354" s="2" t="s">
        <v>35</v>
      </c>
      <c r="I354" s="12">
        <f t="shared" ref="I354:AA354" si="601">SUM(I355:I357)</f>
        <v>0</v>
      </c>
      <c r="J354" s="12">
        <f t="shared" si="601"/>
        <v>0</v>
      </c>
      <c r="K354" s="12">
        <f t="shared" si="601"/>
        <v>0</v>
      </c>
      <c r="L354" s="12">
        <f t="shared" si="601"/>
        <v>0</v>
      </c>
      <c r="M354" s="12">
        <f t="shared" si="601"/>
        <v>0</v>
      </c>
      <c r="N354" s="12">
        <f t="shared" si="601"/>
        <v>0</v>
      </c>
      <c r="O354" s="12">
        <f t="shared" si="601"/>
        <v>0</v>
      </c>
      <c r="P354" s="12">
        <f t="shared" si="601"/>
        <v>0</v>
      </c>
      <c r="Q354" s="12">
        <f t="shared" si="601"/>
        <v>0</v>
      </c>
      <c r="R354" s="12">
        <f t="shared" si="601"/>
        <v>0</v>
      </c>
      <c r="S354" s="12">
        <f t="shared" si="601"/>
        <v>0</v>
      </c>
      <c r="T354" s="12">
        <f t="shared" si="601"/>
        <v>0</v>
      </c>
      <c r="U354" s="12">
        <f t="shared" si="601"/>
        <v>0</v>
      </c>
      <c r="V354" s="12">
        <f t="shared" si="601"/>
        <v>0</v>
      </c>
      <c r="W354" s="12">
        <f t="shared" si="601"/>
        <v>0</v>
      </c>
      <c r="X354" s="12">
        <f t="shared" si="601"/>
        <v>0</v>
      </c>
      <c r="Y354" s="12">
        <f t="shared" si="601"/>
        <v>0</v>
      </c>
      <c r="Z354" s="12">
        <f t="shared" si="601"/>
        <v>0</v>
      </c>
      <c r="AA354" s="12">
        <f t="shared" si="601"/>
        <v>0</v>
      </c>
      <c r="AB354" s="12">
        <v>0</v>
      </c>
      <c r="AC354" s="12">
        <v>0</v>
      </c>
      <c r="AD354" s="12">
        <f t="shared" ref="AD354:AV354" si="602">SUM(AD355:AD357)</f>
        <v>0</v>
      </c>
      <c r="AE354" s="12">
        <f t="shared" si="602"/>
        <v>0</v>
      </c>
      <c r="AF354" s="12">
        <f t="shared" si="602"/>
        <v>0</v>
      </c>
      <c r="AG354" s="12">
        <f t="shared" si="602"/>
        <v>0</v>
      </c>
      <c r="AH354" s="12">
        <f t="shared" si="602"/>
        <v>0</v>
      </c>
      <c r="AI354" s="12">
        <f t="shared" si="602"/>
        <v>0</v>
      </c>
      <c r="AJ354" s="12">
        <f t="shared" si="602"/>
        <v>0</v>
      </c>
      <c r="AK354" s="12">
        <f t="shared" si="602"/>
        <v>0</v>
      </c>
      <c r="AL354" s="12">
        <f t="shared" si="602"/>
        <v>0</v>
      </c>
      <c r="AM354" s="12">
        <f t="shared" si="602"/>
        <v>0</v>
      </c>
      <c r="AN354" s="12">
        <f t="shared" si="602"/>
        <v>0</v>
      </c>
      <c r="AO354" s="12">
        <f t="shared" si="602"/>
        <v>0</v>
      </c>
      <c r="AP354" s="12">
        <f t="shared" si="602"/>
        <v>0</v>
      </c>
      <c r="AQ354" s="12">
        <f t="shared" si="602"/>
        <v>0</v>
      </c>
      <c r="AR354" s="12">
        <f t="shared" si="602"/>
        <v>0</v>
      </c>
      <c r="AS354" s="12">
        <f t="shared" si="602"/>
        <v>0</v>
      </c>
      <c r="AT354" s="12">
        <f t="shared" si="602"/>
        <v>0</v>
      </c>
      <c r="AU354" s="12">
        <f t="shared" si="602"/>
        <v>0</v>
      </c>
      <c r="AV354" s="12">
        <f t="shared" si="602"/>
        <v>0</v>
      </c>
      <c r="AW354" s="12">
        <v>0</v>
      </c>
      <c r="AX354" s="12">
        <v>0</v>
      </c>
      <c r="AY354" s="12">
        <f t="shared" ref="AY354:BQ354" si="603">SUM(AY355:AY357)</f>
        <v>0</v>
      </c>
      <c r="AZ354" s="12">
        <f t="shared" si="603"/>
        <v>0</v>
      </c>
      <c r="BA354" s="12">
        <f t="shared" si="603"/>
        <v>0</v>
      </c>
      <c r="BB354" s="12">
        <f t="shared" si="603"/>
        <v>0</v>
      </c>
      <c r="BC354" s="12">
        <f t="shared" si="603"/>
        <v>0</v>
      </c>
      <c r="BD354" s="12">
        <f t="shared" si="603"/>
        <v>0</v>
      </c>
      <c r="BE354" s="12">
        <f t="shared" si="603"/>
        <v>0</v>
      </c>
      <c r="BF354" s="12">
        <f t="shared" si="603"/>
        <v>0</v>
      </c>
      <c r="BG354" s="12">
        <f t="shared" si="603"/>
        <v>0</v>
      </c>
      <c r="BH354" s="12">
        <f t="shared" si="603"/>
        <v>0</v>
      </c>
      <c r="BI354" s="12">
        <f t="shared" si="603"/>
        <v>0</v>
      </c>
      <c r="BJ354" s="12">
        <f t="shared" si="603"/>
        <v>0</v>
      </c>
      <c r="BK354" s="12">
        <f t="shared" si="603"/>
        <v>0</v>
      </c>
      <c r="BL354" s="12">
        <f t="shared" si="603"/>
        <v>0</v>
      </c>
      <c r="BM354" s="12">
        <f t="shared" si="603"/>
        <v>0</v>
      </c>
      <c r="BN354" s="12">
        <f t="shared" si="603"/>
        <v>0</v>
      </c>
      <c r="BO354" s="12">
        <f t="shared" si="603"/>
        <v>0</v>
      </c>
      <c r="BP354" s="12">
        <f t="shared" si="603"/>
        <v>0</v>
      </c>
      <c r="BQ354" s="12">
        <f t="shared" si="603"/>
        <v>0</v>
      </c>
      <c r="BR354" s="12">
        <v>0</v>
      </c>
      <c r="BS354" s="12">
        <v>0</v>
      </c>
      <c r="BT354" s="12" t="e">
        <f>IF(#REF!=0,"-",#REF!/#REF!*100)</f>
        <v>#REF!</v>
      </c>
    </row>
    <row r="355" spans="1:72" x14ac:dyDescent="0.25">
      <c r="A355" s="4" t="s">
        <v>133</v>
      </c>
      <c r="B355" s="4" t="s">
        <v>58</v>
      </c>
      <c r="C355" s="4" t="s">
        <v>145</v>
      </c>
      <c r="D355" s="102" t="s">
        <v>243</v>
      </c>
      <c r="E355" s="113">
        <v>6139</v>
      </c>
      <c r="F355" s="102"/>
      <c r="G355" s="98" t="s">
        <v>1662</v>
      </c>
      <c r="H355" s="13" t="s">
        <v>35</v>
      </c>
      <c r="I355" s="14">
        <v>0</v>
      </c>
      <c r="J355" s="14"/>
      <c r="K355" s="14"/>
      <c r="L355" s="14"/>
      <c r="M355" s="14"/>
      <c r="N355" s="14"/>
      <c r="O355" s="14">
        <f t="shared" si="598"/>
        <v>0</v>
      </c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>
        <v>0</v>
      </c>
      <c r="AC355" s="14">
        <v>0</v>
      </c>
      <c r="AD355" s="14">
        <v>0</v>
      </c>
      <c r="AE355" s="14"/>
      <c r="AF355" s="14"/>
      <c r="AG355" s="14"/>
      <c r="AH355" s="14"/>
      <c r="AI355" s="14"/>
      <c r="AJ355" s="14">
        <f t="shared" si="599"/>
        <v>0</v>
      </c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>
        <v>0</v>
      </c>
      <c r="AX355" s="14">
        <v>0</v>
      </c>
      <c r="AY355" s="14">
        <v>0</v>
      </c>
      <c r="AZ355" s="14"/>
      <c r="BA355" s="14"/>
      <c r="BB355" s="14"/>
      <c r="BC355" s="14"/>
      <c r="BD355" s="14"/>
      <c r="BE355" s="14">
        <f t="shared" si="600"/>
        <v>0</v>
      </c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>
        <v>0</v>
      </c>
      <c r="BS355" s="14">
        <v>0</v>
      </c>
      <c r="BT355" s="14" t="e">
        <f>IF(#REF!=0,"-",#REF!/#REF!*100)</f>
        <v>#REF!</v>
      </c>
    </row>
    <row r="356" spans="1:72" ht="22.5" x14ac:dyDescent="0.25">
      <c r="A356" s="4" t="s">
        <v>133</v>
      </c>
      <c r="B356" s="4" t="s">
        <v>58</v>
      </c>
      <c r="C356" s="4" t="s">
        <v>145</v>
      </c>
      <c r="D356" s="102" t="s">
        <v>243</v>
      </c>
      <c r="E356" s="113">
        <v>6139</v>
      </c>
      <c r="F356" s="102" t="s">
        <v>250</v>
      </c>
      <c r="G356" s="98" t="s">
        <v>1662</v>
      </c>
      <c r="H356" s="13" t="s">
        <v>37</v>
      </c>
      <c r="I356" s="14">
        <v>0</v>
      </c>
      <c r="J356" s="14"/>
      <c r="K356" s="14"/>
      <c r="L356" s="14"/>
      <c r="M356" s="14"/>
      <c r="N356" s="14"/>
      <c r="O356" s="14">
        <f t="shared" si="598"/>
        <v>0</v>
      </c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>
        <v>0</v>
      </c>
      <c r="AC356" s="14">
        <v>0</v>
      </c>
      <c r="AD356" s="14">
        <v>0</v>
      </c>
      <c r="AE356" s="14"/>
      <c r="AF356" s="14"/>
      <c r="AG356" s="14"/>
      <c r="AH356" s="14"/>
      <c r="AI356" s="14"/>
      <c r="AJ356" s="14">
        <f t="shared" si="599"/>
        <v>0</v>
      </c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>
        <v>0</v>
      </c>
      <c r="AX356" s="14">
        <v>0</v>
      </c>
      <c r="AY356" s="14">
        <v>0</v>
      </c>
      <c r="AZ356" s="14"/>
      <c r="BA356" s="14"/>
      <c r="BB356" s="14"/>
      <c r="BC356" s="14"/>
      <c r="BD356" s="14"/>
      <c r="BE356" s="14">
        <f t="shared" si="600"/>
        <v>0</v>
      </c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>
        <v>0</v>
      </c>
      <c r="BS356" s="14">
        <v>0</v>
      </c>
      <c r="BT356" s="14" t="e">
        <f>IF(#REF!=0,"-",#REF!/#REF!*100)</f>
        <v>#REF!</v>
      </c>
    </row>
    <row r="357" spans="1:72" ht="33.75" x14ac:dyDescent="0.25">
      <c r="A357" s="4" t="s">
        <v>133</v>
      </c>
      <c r="B357" s="4" t="s">
        <v>58</v>
      </c>
      <c r="C357" s="4" t="s">
        <v>145</v>
      </c>
      <c r="D357" s="102" t="s">
        <v>243</v>
      </c>
      <c r="E357" s="113">
        <v>6139</v>
      </c>
      <c r="F357" s="102" t="s">
        <v>251</v>
      </c>
      <c r="G357" s="98" t="s">
        <v>1662</v>
      </c>
      <c r="H357" s="13" t="s">
        <v>38</v>
      </c>
      <c r="I357" s="14">
        <v>0</v>
      </c>
      <c r="J357" s="14"/>
      <c r="K357" s="14"/>
      <c r="L357" s="14"/>
      <c r="M357" s="14"/>
      <c r="N357" s="14"/>
      <c r="O357" s="14">
        <f t="shared" si="598"/>
        <v>0</v>
      </c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>
        <v>0</v>
      </c>
      <c r="AC357" s="14">
        <v>0</v>
      </c>
      <c r="AD357" s="14">
        <v>0</v>
      </c>
      <c r="AE357" s="14"/>
      <c r="AF357" s="14"/>
      <c r="AG357" s="14"/>
      <c r="AH357" s="14"/>
      <c r="AI357" s="14"/>
      <c r="AJ357" s="14">
        <f t="shared" si="599"/>
        <v>0</v>
      </c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>
        <v>0</v>
      </c>
      <c r="AX357" s="14">
        <v>0</v>
      </c>
      <c r="AY357" s="14">
        <v>0</v>
      </c>
      <c r="AZ357" s="14"/>
      <c r="BA357" s="14"/>
      <c r="BB357" s="14"/>
      <c r="BC357" s="14"/>
      <c r="BD357" s="14"/>
      <c r="BE357" s="14">
        <f t="shared" si="600"/>
        <v>0</v>
      </c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>
        <v>0</v>
      </c>
      <c r="BS357" s="14">
        <v>0</v>
      </c>
      <c r="BT357" s="14" t="e">
        <f>IF(#REF!=0,"-",#REF!/#REF!*100)</f>
        <v>#REF!</v>
      </c>
    </row>
    <row r="358" spans="1:72" ht="33.75" x14ac:dyDescent="0.25">
      <c r="A358" s="1" t="s">
        <v>0</v>
      </c>
      <c r="B358" s="1" t="s">
        <v>0</v>
      </c>
      <c r="C358" s="1" t="s">
        <v>0</v>
      </c>
      <c r="D358" s="101" t="s">
        <v>0</v>
      </c>
      <c r="E358" s="101" t="s">
        <v>0</v>
      </c>
      <c r="F358" s="101" t="s">
        <v>0</v>
      </c>
      <c r="G358" s="2" t="s">
        <v>0</v>
      </c>
      <c r="H358" s="10" t="s">
        <v>39</v>
      </c>
      <c r="I358" s="11">
        <f t="shared" ref="I358:X359" si="604">SUM(I359)</f>
        <v>0</v>
      </c>
      <c r="J358" s="11">
        <f t="shared" si="604"/>
        <v>0</v>
      </c>
      <c r="K358" s="11">
        <f t="shared" si="604"/>
        <v>0</v>
      </c>
      <c r="L358" s="11">
        <f t="shared" si="604"/>
        <v>0</v>
      </c>
      <c r="M358" s="11">
        <f t="shared" si="604"/>
        <v>0</v>
      </c>
      <c r="N358" s="11">
        <f t="shared" si="604"/>
        <v>0</v>
      </c>
      <c r="O358" s="11">
        <f t="shared" si="604"/>
        <v>0</v>
      </c>
      <c r="P358" s="11">
        <f t="shared" si="604"/>
        <v>0</v>
      </c>
      <c r="Q358" s="11">
        <f t="shared" si="604"/>
        <v>0</v>
      </c>
      <c r="R358" s="11">
        <f t="shared" si="604"/>
        <v>0</v>
      </c>
      <c r="S358" s="11">
        <f t="shared" si="604"/>
        <v>0</v>
      </c>
      <c r="T358" s="11">
        <f t="shared" si="604"/>
        <v>0</v>
      </c>
      <c r="U358" s="11">
        <f t="shared" si="604"/>
        <v>0</v>
      </c>
      <c r="V358" s="11">
        <f t="shared" si="604"/>
        <v>0</v>
      </c>
      <c r="W358" s="11">
        <f t="shared" si="604"/>
        <v>0</v>
      </c>
      <c r="X358" s="11">
        <f t="shared" si="604"/>
        <v>0</v>
      </c>
      <c r="Y358" s="11">
        <f t="shared" ref="J358:AA359" si="605">SUM(Y359)</f>
        <v>0</v>
      </c>
      <c r="Z358" s="11">
        <f t="shared" si="605"/>
        <v>0</v>
      </c>
      <c r="AA358" s="11">
        <f t="shared" si="605"/>
        <v>0</v>
      </c>
      <c r="AB358" s="11">
        <v>0</v>
      </c>
      <c r="AC358" s="11">
        <v>0</v>
      </c>
      <c r="AD358" s="11">
        <f t="shared" ref="AD358:AS359" si="606">SUM(AD359)</f>
        <v>0</v>
      </c>
      <c r="AE358" s="11">
        <f t="shared" si="606"/>
        <v>0</v>
      </c>
      <c r="AF358" s="11">
        <f t="shared" si="606"/>
        <v>0</v>
      </c>
      <c r="AG358" s="11">
        <f t="shared" si="606"/>
        <v>0</v>
      </c>
      <c r="AH358" s="11">
        <f t="shared" si="606"/>
        <v>0</v>
      </c>
      <c r="AI358" s="11">
        <f t="shared" si="606"/>
        <v>0</v>
      </c>
      <c r="AJ358" s="11">
        <f t="shared" si="606"/>
        <v>0</v>
      </c>
      <c r="AK358" s="11">
        <f t="shared" si="606"/>
        <v>0</v>
      </c>
      <c r="AL358" s="11">
        <f t="shared" si="606"/>
        <v>0</v>
      </c>
      <c r="AM358" s="11">
        <f t="shared" si="606"/>
        <v>0</v>
      </c>
      <c r="AN358" s="11">
        <f t="shared" si="606"/>
        <v>0</v>
      </c>
      <c r="AO358" s="11">
        <f t="shared" si="606"/>
        <v>0</v>
      </c>
      <c r="AP358" s="11">
        <f t="shared" si="606"/>
        <v>0</v>
      </c>
      <c r="AQ358" s="11">
        <f t="shared" si="606"/>
        <v>0</v>
      </c>
      <c r="AR358" s="11">
        <f t="shared" si="606"/>
        <v>0</v>
      </c>
      <c r="AS358" s="11">
        <f t="shared" si="606"/>
        <v>0</v>
      </c>
      <c r="AT358" s="11">
        <f t="shared" ref="AE358:AV359" si="607">SUM(AT359)</f>
        <v>0</v>
      </c>
      <c r="AU358" s="11">
        <f t="shared" si="607"/>
        <v>0</v>
      </c>
      <c r="AV358" s="11">
        <f t="shared" si="607"/>
        <v>0</v>
      </c>
      <c r="AW358" s="11">
        <v>0</v>
      </c>
      <c r="AX358" s="11">
        <v>0</v>
      </c>
      <c r="AY358" s="11">
        <f t="shared" ref="AY358:BN359" si="608">SUM(AY359)</f>
        <v>0</v>
      </c>
      <c r="AZ358" s="11">
        <f t="shared" si="608"/>
        <v>0</v>
      </c>
      <c r="BA358" s="11">
        <f t="shared" si="608"/>
        <v>0</v>
      </c>
      <c r="BB358" s="11">
        <f t="shared" si="608"/>
        <v>0</v>
      </c>
      <c r="BC358" s="11">
        <f t="shared" si="608"/>
        <v>0</v>
      </c>
      <c r="BD358" s="11">
        <f t="shared" si="608"/>
        <v>0</v>
      </c>
      <c r="BE358" s="11">
        <f t="shared" si="608"/>
        <v>0</v>
      </c>
      <c r="BF358" s="11">
        <f t="shared" si="608"/>
        <v>0</v>
      </c>
      <c r="BG358" s="11">
        <f t="shared" si="608"/>
        <v>0</v>
      </c>
      <c r="BH358" s="11">
        <f t="shared" si="608"/>
        <v>0</v>
      </c>
      <c r="BI358" s="11">
        <f t="shared" si="608"/>
        <v>0</v>
      </c>
      <c r="BJ358" s="11">
        <f t="shared" si="608"/>
        <v>0</v>
      </c>
      <c r="BK358" s="11">
        <f t="shared" si="608"/>
        <v>0</v>
      </c>
      <c r="BL358" s="11">
        <f t="shared" si="608"/>
        <v>0</v>
      </c>
      <c r="BM358" s="11">
        <f t="shared" si="608"/>
        <v>0</v>
      </c>
      <c r="BN358" s="11">
        <f t="shared" si="608"/>
        <v>0</v>
      </c>
      <c r="BO358" s="11">
        <f t="shared" ref="AZ358:BQ359" si="609">SUM(BO359)</f>
        <v>0</v>
      </c>
      <c r="BP358" s="11">
        <f t="shared" si="609"/>
        <v>0</v>
      </c>
      <c r="BQ358" s="11">
        <f t="shared" si="609"/>
        <v>0</v>
      </c>
      <c r="BR358" s="11">
        <v>0</v>
      </c>
      <c r="BS358" s="11">
        <v>0</v>
      </c>
      <c r="BT358" s="11" t="e">
        <f>IF(#REF!=0,"-",#REF!/#REF!*100)</f>
        <v>#REF!</v>
      </c>
    </row>
    <row r="359" spans="1:72" ht="22.5" x14ac:dyDescent="0.25">
      <c r="A359" s="4" t="s">
        <v>133</v>
      </c>
      <c r="B359" s="4" t="s">
        <v>58</v>
      </c>
      <c r="C359" s="4" t="s">
        <v>145</v>
      </c>
      <c r="D359" s="102" t="s">
        <v>243</v>
      </c>
      <c r="E359" s="101" t="s">
        <v>40</v>
      </c>
      <c r="F359" s="101" t="s">
        <v>0</v>
      </c>
      <c r="G359" s="2" t="s">
        <v>0</v>
      </c>
      <c r="H359" s="2" t="s">
        <v>41</v>
      </c>
      <c r="I359" s="12">
        <f t="shared" si="604"/>
        <v>0</v>
      </c>
      <c r="J359" s="12">
        <f t="shared" si="605"/>
        <v>0</v>
      </c>
      <c r="K359" s="12">
        <f t="shared" si="605"/>
        <v>0</v>
      </c>
      <c r="L359" s="12">
        <f t="shared" si="605"/>
        <v>0</v>
      </c>
      <c r="M359" s="12">
        <f t="shared" si="605"/>
        <v>0</v>
      </c>
      <c r="N359" s="12">
        <f t="shared" si="605"/>
        <v>0</v>
      </c>
      <c r="O359" s="12">
        <f t="shared" si="605"/>
        <v>0</v>
      </c>
      <c r="P359" s="12">
        <f t="shared" si="605"/>
        <v>0</v>
      </c>
      <c r="Q359" s="12">
        <f t="shared" si="605"/>
        <v>0</v>
      </c>
      <c r="R359" s="12">
        <f t="shared" si="605"/>
        <v>0</v>
      </c>
      <c r="S359" s="12">
        <f t="shared" si="605"/>
        <v>0</v>
      </c>
      <c r="T359" s="12">
        <f t="shared" si="605"/>
        <v>0</v>
      </c>
      <c r="U359" s="12">
        <f t="shared" si="605"/>
        <v>0</v>
      </c>
      <c r="V359" s="12">
        <f t="shared" si="605"/>
        <v>0</v>
      </c>
      <c r="W359" s="12">
        <f t="shared" si="605"/>
        <v>0</v>
      </c>
      <c r="X359" s="12">
        <f t="shared" si="605"/>
        <v>0</v>
      </c>
      <c r="Y359" s="12">
        <f t="shared" si="605"/>
        <v>0</v>
      </c>
      <c r="Z359" s="12">
        <f t="shared" si="605"/>
        <v>0</v>
      </c>
      <c r="AA359" s="12">
        <f t="shared" si="605"/>
        <v>0</v>
      </c>
      <c r="AB359" s="12">
        <v>0</v>
      </c>
      <c r="AC359" s="12">
        <v>0</v>
      </c>
      <c r="AD359" s="12">
        <f t="shared" si="606"/>
        <v>0</v>
      </c>
      <c r="AE359" s="12">
        <f t="shared" si="607"/>
        <v>0</v>
      </c>
      <c r="AF359" s="12">
        <f t="shared" si="607"/>
        <v>0</v>
      </c>
      <c r="AG359" s="12">
        <f t="shared" si="607"/>
        <v>0</v>
      </c>
      <c r="AH359" s="12">
        <f t="shared" si="607"/>
        <v>0</v>
      </c>
      <c r="AI359" s="12">
        <f t="shared" si="607"/>
        <v>0</v>
      </c>
      <c r="AJ359" s="12">
        <f t="shared" si="607"/>
        <v>0</v>
      </c>
      <c r="AK359" s="12">
        <f t="shared" si="607"/>
        <v>0</v>
      </c>
      <c r="AL359" s="12">
        <f t="shared" si="607"/>
        <v>0</v>
      </c>
      <c r="AM359" s="12">
        <f t="shared" si="607"/>
        <v>0</v>
      </c>
      <c r="AN359" s="12">
        <f t="shared" si="607"/>
        <v>0</v>
      </c>
      <c r="AO359" s="12">
        <f t="shared" si="607"/>
        <v>0</v>
      </c>
      <c r="AP359" s="12">
        <f t="shared" si="607"/>
        <v>0</v>
      </c>
      <c r="AQ359" s="12">
        <f t="shared" si="607"/>
        <v>0</v>
      </c>
      <c r="AR359" s="12">
        <f t="shared" si="607"/>
        <v>0</v>
      </c>
      <c r="AS359" s="12">
        <f t="shared" si="607"/>
        <v>0</v>
      </c>
      <c r="AT359" s="12">
        <f t="shared" si="607"/>
        <v>0</v>
      </c>
      <c r="AU359" s="12">
        <f t="shared" si="607"/>
        <v>0</v>
      </c>
      <c r="AV359" s="12">
        <f t="shared" si="607"/>
        <v>0</v>
      </c>
      <c r="AW359" s="12">
        <v>0</v>
      </c>
      <c r="AX359" s="12">
        <v>0</v>
      </c>
      <c r="AY359" s="12">
        <f t="shared" si="608"/>
        <v>0</v>
      </c>
      <c r="AZ359" s="12">
        <f t="shared" si="609"/>
        <v>0</v>
      </c>
      <c r="BA359" s="12">
        <f t="shared" si="609"/>
        <v>0</v>
      </c>
      <c r="BB359" s="12">
        <f t="shared" si="609"/>
        <v>0</v>
      </c>
      <c r="BC359" s="12">
        <f t="shared" si="609"/>
        <v>0</v>
      </c>
      <c r="BD359" s="12">
        <f t="shared" si="609"/>
        <v>0</v>
      </c>
      <c r="BE359" s="12">
        <f t="shared" si="609"/>
        <v>0</v>
      </c>
      <c r="BF359" s="12">
        <f t="shared" si="609"/>
        <v>0</v>
      </c>
      <c r="BG359" s="12">
        <f t="shared" si="609"/>
        <v>0</v>
      </c>
      <c r="BH359" s="12">
        <f t="shared" si="609"/>
        <v>0</v>
      </c>
      <c r="BI359" s="12">
        <f t="shared" si="609"/>
        <v>0</v>
      </c>
      <c r="BJ359" s="12">
        <f t="shared" si="609"/>
        <v>0</v>
      </c>
      <c r="BK359" s="12">
        <f t="shared" si="609"/>
        <v>0</v>
      </c>
      <c r="BL359" s="12">
        <f t="shared" si="609"/>
        <v>0</v>
      </c>
      <c r="BM359" s="12">
        <f t="shared" si="609"/>
        <v>0</v>
      </c>
      <c r="BN359" s="12">
        <f t="shared" si="609"/>
        <v>0</v>
      </c>
      <c r="BO359" s="12">
        <f t="shared" si="609"/>
        <v>0</v>
      </c>
      <c r="BP359" s="12">
        <f t="shared" si="609"/>
        <v>0</v>
      </c>
      <c r="BQ359" s="12">
        <f t="shared" si="609"/>
        <v>0</v>
      </c>
      <c r="BR359" s="12">
        <v>0</v>
      </c>
      <c r="BS359" s="12">
        <v>0</v>
      </c>
      <c r="BT359" s="12" t="e">
        <f>IF(#REF!=0,"-",#REF!/#REF!*100)</f>
        <v>#REF!</v>
      </c>
    </row>
    <row r="360" spans="1:72" x14ac:dyDescent="0.25">
      <c r="A360" s="4" t="s">
        <v>133</v>
      </c>
      <c r="B360" s="4" t="s">
        <v>58</v>
      </c>
      <c r="C360" s="4" t="s">
        <v>145</v>
      </c>
      <c r="D360" s="102" t="s">
        <v>243</v>
      </c>
      <c r="E360" s="113">
        <v>6148</v>
      </c>
      <c r="F360" s="102"/>
      <c r="G360" s="98" t="s">
        <v>1662</v>
      </c>
      <c r="H360" s="13" t="s">
        <v>45</v>
      </c>
      <c r="I360" s="14">
        <v>0</v>
      </c>
      <c r="J360" s="14"/>
      <c r="K360" s="14"/>
      <c r="L360" s="14"/>
      <c r="M360" s="14"/>
      <c r="N360" s="14"/>
      <c r="O360" s="14">
        <f t="shared" si="598"/>
        <v>0</v>
      </c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>
        <v>0</v>
      </c>
      <c r="AC360" s="14">
        <v>0</v>
      </c>
      <c r="AD360" s="14">
        <v>0</v>
      </c>
      <c r="AE360" s="14"/>
      <c r="AF360" s="14"/>
      <c r="AG360" s="14"/>
      <c r="AH360" s="14"/>
      <c r="AI360" s="14"/>
      <c r="AJ360" s="14">
        <f t="shared" si="599"/>
        <v>0</v>
      </c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>
        <v>0</v>
      </c>
      <c r="AX360" s="14">
        <v>0</v>
      </c>
      <c r="AY360" s="14">
        <v>0</v>
      </c>
      <c r="AZ360" s="14"/>
      <c r="BA360" s="14"/>
      <c r="BB360" s="14"/>
      <c r="BC360" s="14"/>
      <c r="BD360" s="14"/>
      <c r="BE360" s="14">
        <f t="shared" si="600"/>
        <v>0</v>
      </c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>
        <v>0</v>
      </c>
      <c r="BS360" s="14">
        <v>0</v>
      </c>
      <c r="BT360" s="14" t="e">
        <f>IF(#REF!=0,"-",#REF!/#REF!*100)</f>
        <v>#REF!</v>
      </c>
    </row>
    <row r="361" spans="1:72" ht="33.75" x14ac:dyDescent="0.25">
      <c r="A361" s="1" t="s">
        <v>0</v>
      </c>
      <c r="B361" s="1" t="s">
        <v>0</v>
      </c>
      <c r="C361" s="1" t="s">
        <v>0</v>
      </c>
      <c r="D361" s="101" t="s">
        <v>0</v>
      </c>
      <c r="E361" s="101" t="s">
        <v>0</v>
      </c>
      <c r="F361" s="101" t="s">
        <v>0</v>
      </c>
      <c r="G361" s="2" t="s">
        <v>0</v>
      </c>
      <c r="H361" s="10" t="s">
        <v>47</v>
      </c>
      <c r="I361" s="11">
        <f t="shared" ref="I361:AA361" si="610">SUM(I362)</f>
        <v>0</v>
      </c>
      <c r="J361" s="11">
        <f t="shared" si="610"/>
        <v>0</v>
      </c>
      <c r="K361" s="11">
        <f t="shared" si="610"/>
        <v>0</v>
      </c>
      <c r="L361" s="11">
        <f t="shared" si="610"/>
        <v>0</v>
      </c>
      <c r="M361" s="11">
        <f t="shared" si="610"/>
        <v>0</v>
      </c>
      <c r="N361" s="11">
        <f t="shared" si="610"/>
        <v>0</v>
      </c>
      <c r="O361" s="11">
        <f t="shared" si="610"/>
        <v>0</v>
      </c>
      <c r="P361" s="11">
        <f t="shared" si="610"/>
        <v>0</v>
      </c>
      <c r="Q361" s="11">
        <f t="shared" si="610"/>
        <v>0</v>
      </c>
      <c r="R361" s="11">
        <f t="shared" si="610"/>
        <v>0</v>
      </c>
      <c r="S361" s="11">
        <f t="shared" si="610"/>
        <v>0</v>
      </c>
      <c r="T361" s="11">
        <f t="shared" si="610"/>
        <v>0</v>
      </c>
      <c r="U361" s="11">
        <f t="shared" si="610"/>
        <v>0</v>
      </c>
      <c r="V361" s="11">
        <f t="shared" si="610"/>
        <v>0</v>
      </c>
      <c r="W361" s="11">
        <f t="shared" si="610"/>
        <v>0</v>
      </c>
      <c r="X361" s="11">
        <f t="shared" si="610"/>
        <v>0</v>
      </c>
      <c r="Y361" s="11">
        <f t="shared" si="610"/>
        <v>0</v>
      </c>
      <c r="Z361" s="11">
        <f t="shared" si="610"/>
        <v>0</v>
      </c>
      <c r="AA361" s="11">
        <f t="shared" si="610"/>
        <v>0</v>
      </c>
      <c r="AB361" s="11">
        <v>0</v>
      </c>
      <c r="AC361" s="11">
        <v>0</v>
      </c>
      <c r="AD361" s="11">
        <f t="shared" ref="AD361:AV361" si="611">SUM(AD362)</f>
        <v>0</v>
      </c>
      <c r="AE361" s="11">
        <f t="shared" si="611"/>
        <v>0</v>
      </c>
      <c r="AF361" s="11">
        <f t="shared" si="611"/>
        <v>0</v>
      </c>
      <c r="AG361" s="11">
        <f t="shared" si="611"/>
        <v>0</v>
      </c>
      <c r="AH361" s="11">
        <f t="shared" si="611"/>
        <v>0</v>
      </c>
      <c r="AI361" s="11">
        <f t="shared" si="611"/>
        <v>0</v>
      </c>
      <c r="AJ361" s="11">
        <f t="shared" si="611"/>
        <v>0</v>
      </c>
      <c r="AK361" s="11">
        <f t="shared" si="611"/>
        <v>0</v>
      </c>
      <c r="AL361" s="11">
        <f t="shared" si="611"/>
        <v>0</v>
      </c>
      <c r="AM361" s="11">
        <f t="shared" si="611"/>
        <v>0</v>
      </c>
      <c r="AN361" s="11">
        <f t="shared" si="611"/>
        <v>0</v>
      </c>
      <c r="AO361" s="11">
        <f t="shared" si="611"/>
        <v>0</v>
      </c>
      <c r="AP361" s="11">
        <f t="shared" si="611"/>
        <v>0</v>
      </c>
      <c r="AQ361" s="11">
        <f t="shared" si="611"/>
        <v>0</v>
      </c>
      <c r="AR361" s="11">
        <f t="shared" si="611"/>
        <v>0</v>
      </c>
      <c r="AS361" s="11">
        <f t="shared" si="611"/>
        <v>0</v>
      </c>
      <c r="AT361" s="11">
        <f t="shared" si="611"/>
        <v>0</v>
      </c>
      <c r="AU361" s="11">
        <f t="shared" si="611"/>
        <v>0</v>
      </c>
      <c r="AV361" s="11">
        <f t="shared" si="611"/>
        <v>0</v>
      </c>
      <c r="AW361" s="11">
        <v>0</v>
      </c>
      <c r="AX361" s="11">
        <v>0</v>
      </c>
      <c r="AY361" s="11">
        <f t="shared" ref="AY361:BQ361" si="612">SUM(AY362)</f>
        <v>1000</v>
      </c>
      <c r="AZ361" s="11">
        <f t="shared" si="612"/>
        <v>0</v>
      </c>
      <c r="BA361" s="11">
        <f t="shared" si="612"/>
        <v>0</v>
      </c>
      <c r="BB361" s="11">
        <f t="shared" si="612"/>
        <v>0</v>
      </c>
      <c r="BC361" s="11">
        <f t="shared" si="612"/>
        <v>0</v>
      </c>
      <c r="BD361" s="11">
        <f t="shared" si="612"/>
        <v>0</v>
      </c>
      <c r="BE361" s="11">
        <f t="shared" si="612"/>
        <v>1000</v>
      </c>
      <c r="BF361" s="11">
        <f t="shared" si="612"/>
        <v>0</v>
      </c>
      <c r="BG361" s="11">
        <f t="shared" si="612"/>
        <v>0</v>
      </c>
      <c r="BH361" s="11">
        <f t="shared" si="612"/>
        <v>0</v>
      </c>
      <c r="BI361" s="11">
        <f t="shared" si="612"/>
        <v>0</v>
      </c>
      <c r="BJ361" s="11">
        <f t="shared" si="612"/>
        <v>0</v>
      </c>
      <c r="BK361" s="11">
        <f t="shared" si="612"/>
        <v>0</v>
      </c>
      <c r="BL361" s="11">
        <f t="shared" si="612"/>
        <v>0</v>
      </c>
      <c r="BM361" s="11">
        <f t="shared" si="612"/>
        <v>0</v>
      </c>
      <c r="BN361" s="11">
        <f t="shared" si="612"/>
        <v>0</v>
      </c>
      <c r="BO361" s="11">
        <f t="shared" si="612"/>
        <v>0</v>
      </c>
      <c r="BP361" s="11">
        <f t="shared" si="612"/>
        <v>0</v>
      </c>
      <c r="BQ361" s="11">
        <f t="shared" si="612"/>
        <v>0</v>
      </c>
      <c r="BR361" s="11">
        <v>0</v>
      </c>
      <c r="BS361" s="11">
        <v>1000</v>
      </c>
      <c r="BT361" s="11" t="e">
        <f>IF(#REF!=0,"-",#REF!/#REF!*100)</f>
        <v>#REF!</v>
      </c>
    </row>
    <row r="362" spans="1:72" x14ac:dyDescent="0.25">
      <c r="A362" s="4" t="s">
        <v>133</v>
      </c>
      <c r="B362" s="4" t="s">
        <v>58</v>
      </c>
      <c r="C362" s="4" t="s">
        <v>145</v>
      </c>
      <c r="D362" s="102" t="s">
        <v>243</v>
      </c>
      <c r="E362" s="101" t="s">
        <v>48</v>
      </c>
      <c r="F362" s="101" t="s">
        <v>0</v>
      </c>
      <c r="G362" s="2" t="s">
        <v>0</v>
      </c>
      <c r="H362" s="2" t="s">
        <v>49</v>
      </c>
      <c r="I362" s="12">
        <f t="shared" ref="I362:AA362" si="613">SUM(I363:I364)</f>
        <v>0</v>
      </c>
      <c r="J362" s="12">
        <f t="shared" si="613"/>
        <v>0</v>
      </c>
      <c r="K362" s="12">
        <f t="shared" si="613"/>
        <v>0</v>
      </c>
      <c r="L362" s="12">
        <f t="shared" si="613"/>
        <v>0</v>
      </c>
      <c r="M362" s="12">
        <f t="shared" si="613"/>
        <v>0</v>
      </c>
      <c r="N362" s="12">
        <f t="shared" si="613"/>
        <v>0</v>
      </c>
      <c r="O362" s="12">
        <f t="shared" ref="O362" si="614">SUM(O363:O364)</f>
        <v>0</v>
      </c>
      <c r="P362" s="12">
        <f t="shared" si="613"/>
        <v>0</v>
      </c>
      <c r="Q362" s="12">
        <f t="shared" si="613"/>
        <v>0</v>
      </c>
      <c r="R362" s="12">
        <f t="shared" si="613"/>
        <v>0</v>
      </c>
      <c r="S362" s="12">
        <f t="shared" si="613"/>
        <v>0</v>
      </c>
      <c r="T362" s="12">
        <f t="shared" si="613"/>
        <v>0</v>
      </c>
      <c r="U362" s="12">
        <f t="shared" si="613"/>
        <v>0</v>
      </c>
      <c r="V362" s="12">
        <f t="shared" si="613"/>
        <v>0</v>
      </c>
      <c r="W362" s="12">
        <f t="shared" si="613"/>
        <v>0</v>
      </c>
      <c r="X362" s="12">
        <f t="shared" si="613"/>
        <v>0</v>
      </c>
      <c r="Y362" s="12">
        <f t="shared" si="613"/>
        <v>0</v>
      </c>
      <c r="Z362" s="12">
        <f t="shared" si="613"/>
        <v>0</v>
      </c>
      <c r="AA362" s="12">
        <f t="shared" si="613"/>
        <v>0</v>
      </c>
      <c r="AB362" s="12">
        <v>0</v>
      </c>
      <c r="AC362" s="12">
        <v>0</v>
      </c>
      <c r="AD362" s="12">
        <f t="shared" ref="AD362:AV362" si="615">SUM(AD363:AD364)</f>
        <v>0</v>
      </c>
      <c r="AE362" s="12">
        <f t="shared" si="615"/>
        <v>0</v>
      </c>
      <c r="AF362" s="12">
        <f t="shared" si="615"/>
        <v>0</v>
      </c>
      <c r="AG362" s="12">
        <f t="shared" si="615"/>
        <v>0</v>
      </c>
      <c r="AH362" s="12">
        <f t="shared" si="615"/>
        <v>0</v>
      </c>
      <c r="AI362" s="12">
        <f t="shared" si="615"/>
        <v>0</v>
      </c>
      <c r="AJ362" s="12">
        <f t="shared" ref="AJ362" si="616">SUM(AJ363:AJ364)</f>
        <v>0</v>
      </c>
      <c r="AK362" s="12">
        <f t="shared" si="615"/>
        <v>0</v>
      </c>
      <c r="AL362" s="12">
        <f t="shared" si="615"/>
        <v>0</v>
      </c>
      <c r="AM362" s="12">
        <f t="shared" si="615"/>
        <v>0</v>
      </c>
      <c r="AN362" s="12">
        <f t="shared" si="615"/>
        <v>0</v>
      </c>
      <c r="AO362" s="12">
        <f t="shared" si="615"/>
        <v>0</v>
      </c>
      <c r="AP362" s="12">
        <f t="shared" si="615"/>
        <v>0</v>
      </c>
      <c r="AQ362" s="12">
        <f t="shared" si="615"/>
        <v>0</v>
      </c>
      <c r="AR362" s="12">
        <f t="shared" si="615"/>
        <v>0</v>
      </c>
      <c r="AS362" s="12">
        <f t="shared" si="615"/>
        <v>0</v>
      </c>
      <c r="AT362" s="12">
        <f t="shared" si="615"/>
        <v>0</v>
      </c>
      <c r="AU362" s="12">
        <f t="shared" si="615"/>
        <v>0</v>
      </c>
      <c r="AV362" s="12">
        <f t="shared" si="615"/>
        <v>0</v>
      </c>
      <c r="AW362" s="12">
        <v>0</v>
      </c>
      <c r="AX362" s="12">
        <v>0</v>
      </c>
      <c r="AY362" s="12">
        <f t="shared" ref="AY362:BQ362" si="617">SUM(AY363:AY364)</f>
        <v>1000</v>
      </c>
      <c r="AZ362" s="12">
        <f t="shared" si="617"/>
        <v>0</v>
      </c>
      <c r="BA362" s="12">
        <f t="shared" si="617"/>
        <v>0</v>
      </c>
      <c r="BB362" s="12">
        <f t="shared" si="617"/>
        <v>0</v>
      </c>
      <c r="BC362" s="12">
        <f t="shared" si="617"/>
        <v>0</v>
      </c>
      <c r="BD362" s="12">
        <f t="shared" si="617"/>
        <v>0</v>
      </c>
      <c r="BE362" s="12">
        <f t="shared" ref="BE362" si="618">SUM(BE363:BE364)</f>
        <v>1000</v>
      </c>
      <c r="BF362" s="12">
        <f t="shared" si="617"/>
        <v>0</v>
      </c>
      <c r="BG362" s="12">
        <f t="shared" si="617"/>
        <v>0</v>
      </c>
      <c r="BH362" s="12">
        <f t="shared" si="617"/>
        <v>0</v>
      </c>
      <c r="BI362" s="12">
        <f t="shared" si="617"/>
        <v>0</v>
      </c>
      <c r="BJ362" s="12">
        <f t="shared" si="617"/>
        <v>0</v>
      </c>
      <c r="BK362" s="12">
        <f t="shared" si="617"/>
        <v>0</v>
      </c>
      <c r="BL362" s="12">
        <f t="shared" si="617"/>
        <v>0</v>
      </c>
      <c r="BM362" s="12">
        <f t="shared" si="617"/>
        <v>0</v>
      </c>
      <c r="BN362" s="12">
        <f t="shared" si="617"/>
        <v>0</v>
      </c>
      <c r="BO362" s="12">
        <f t="shared" si="617"/>
        <v>0</v>
      </c>
      <c r="BP362" s="12">
        <f t="shared" si="617"/>
        <v>0</v>
      </c>
      <c r="BQ362" s="12">
        <f t="shared" si="617"/>
        <v>0</v>
      </c>
      <c r="BR362" s="12">
        <v>0</v>
      </c>
      <c r="BS362" s="12">
        <v>1000</v>
      </c>
      <c r="BT362" s="12" t="e">
        <f>IF(#REF!=0,"-",#REF!/#REF!*100)</f>
        <v>#REF!</v>
      </c>
    </row>
    <row r="363" spans="1:72" x14ac:dyDescent="0.25">
      <c r="A363" s="4" t="s">
        <v>133</v>
      </c>
      <c r="B363" s="4" t="s">
        <v>58</v>
      </c>
      <c r="C363" s="4" t="s">
        <v>145</v>
      </c>
      <c r="D363" s="102" t="s">
        <v>243</v>
      </c>
      <c r="E363" s="113">
        <v>8213</v>
      </c>
      <c r="F363" s="102"/>
      <c r="G363" s="98" t="s">
        <v>1662</v>
      </c>
      <c r="H363" s="13" t="s">
        <v>51</v>
      </c>
      <c r="I363" s="14">
        <v>0</v>
      </c>
      <c r="J363" s="14"/>
      <c r="K363" s="14"/>
      <c r="L363" s="14"/>
      <c r="M363" s="14"/>
      <c r="N363" s="14"/>
      <c r="O363" s="14">
        <f t="shared" si="598"/>
        <v>0</v>
      </c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>
        <v>0</v>
      </c>
      <c r="AC363" s="14">
        <v>0</v>
      </c>
      <c r="AD363" s="14">
        <v>0</v>
      </c>
      <c r="AE363" s="14"/>
      <c r="AF363" s="14"/>
      <c r="AG363" s="14"/>
      <c r="AH363" s="14"/>
      <c r="AI363" s="14"/>
      <c r="AJ363" s="14">
        <f t="shared" si="599"/>
        <v>0</v>
      </c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>
        <v>0</v>
      </c>
      <c r="AX363" s="14">
        <v>0</v>
      </c>
      <c r="AY363" s="14">
        <v>1000</v>
      </c>
      <c r="AZ363" s="14"/>
      <c r="BA363" s="14"/>
      <c r="BB363" s="14"/>
      <c r="BC363" s="14"/>
      <c r="BD363" s="14"/>
      <c r="BE363" s="14">
        <f t="shared" si="600"/>
        <v>1000</v>
      </c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>
        <v>0</v>
      </c>
      <c r="BS363" s="14">
        <v>1000</v>
      </c>
      <c r="BT363" s="14" t="e">
        <f>IF(#REF!=0,"-",#REF!/#REF!*100)</f>
        <v>#REF!</v>
      </c>
    </row>
    <row r="364" spans="1:72" x14ac:dyDescent="0.25">
      <c r="A364" s="4" t="s">
        <v>133</v>
      </c>
      <c r="B364" s="4" t="s">
        <v>58</v>
      </c>
      <c r="C364" s="4" t="s">
        <v>145</v>
      </c>
      <c r="D364" s="102" t="s">
        <v>243</v>
      </c>
      <c r="E364" s="113">
        <v>8216</v>
      </c>
      <c r="F364" s="102"/>
      <c r="G364" s="98" t="s">
        <v>1662</v>
      </c>
      <c r="H364" s="13" t="s">
        <v>108</v>
      </c>
      <c r="I364" s="14">
        <v>0</v>
      </c>
      <c r="J364" s="14"/>
      <c r="K364" s="14"/>
      <c r="L364" s="14"/>
      <c r="M364" s="14"/>
      <c r="N364" s="14"/>
      <c r="O364" s="14">
        <f t="shared" si="598"/>
        <v>0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>
        <v>0</v>
      </c>
      <c r="AC364" s="14">
        <v>0</v>
      </c>
      <c r="AD364" s="14">
        <v>0</v>
      </c>
      <c r="AE364" s="14"/>
      <c r="AF364" s="14"/>
      <c r="AG364" s="14"/>
      <c r="AH364" s="14"/>
      <c r="AI364" s="14"/>
      <c r="AJ364" s="14">
        <f t="shared" si="599"/>
        <v>0</v>
      </c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>
        <v>0</v>
      </c>
      <c r="AX364" s="14">
        <v>0</v>
      </c>
      <c r="AY364" s="14">
        <v>0</v>
      </c>
      <c r="AZ364" s="14"/>
      <c r="BA364" s="14"/>
      <c r="BB364" s="14"/>
      <c r="BC364" s="14"/>
      <c r="BD364" s="14"/>
      <c r="BE364" s="14">
        <f t="shared" si="600"/>
        <v>0</v>
      </c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>
        <v>0</v>
      </c>
      <c r="BS364" s="14">
        <v>0</v>
      </c>
      <c r="BT364" s="14" t="e">
        <f>IF(#REF!=0,"-",#REF!/#REF!*100)</f>
        <v>#REF!</v>
      </c>
    </row>
    <row r="365" spans="1:72" ht="22.5" x14ac:dyDescent="0.25">
      <c r="A365" s="13" t="s">
        <v>0</v>
      </c>
      <c r="B365" s="13" t="s">
        <v>0</v>
      </c>
      <c r="C365" s="13" t="s">
        <v>0</v>
      </c>
      <c r="D365" s="98" t="s">
        <v>0</v>
      </c>
      <c r="E365" s="98" t="s">
        <v>0</v>
      </c>
      <c r="F365" s="98" t="s">
        <v>0</v>
      </c>
      <c r="G365" s="13" t="s">
        <v>0</v>
      </c>
      <c r="H365" s="10" t="s">
        <v>252</v>
      </c>
      <c r="I365" s="11">
        <f t="shared" ref="I365:AA365" si="619">SUM(I334,I358,I361)</f>
        <v>0</v>
      </c>
      <c r="J365" s="11">
        <f t="shared" si="619"/>
        <v>0</v>
      </c>
      <c r="K365" s="11">
        <f t="shared" si="619"/>
        <v>0</v>
      </c>
      <c r="L365" s="11">
        <f t="shared" si="619"/>
        <v>0</v>
      </c>
      <c r="M365" s="11">
        <f t="shared" si="619"/>
        <v>0</v>
      </c>
      <c r="N365" s="11">
        <f t="shared" si="619"/>
        <v>0</v>
      </c>
      <c r="O365" s="11">
        <f t="shared" si="619"/>
        <v>0</v>
      </c>
      <c r="P365" s="11">
        <f t="shared" si="619"/>
        <v>0</v>
      </c>
      <c r="Q365" s="11">
        <f t="shared" si="619"/>
        <v>0</v>
      </c>
      <c r="R365" s="11">
        <f t="shared" si="619"/>
        <v>0</v>
      </c>
      <c r="S365" s="11">
        <f t="shared" si="619"/>
        <v>0</v>
      </c>
      <c r="T365" s="11">
        <f t="shared" si="619"/>
        <v>0</v>
      </c>
      <c r="U365" s="11">
        <f t="shared" si="619"/>
        <v>0</v>
      </c>
      <c r="V365" s="11">
        <f t="shared" si="619"/>
        <v>0</v>
      </c>
      <c r="W365" s="11">
        <f t="shared" si="619"/>
        <v>0</v>
      </c>
      <c r="X365" s="11">
        <f t="shared" si="619"/>
        <v>0</v>
      </c>
      <c r="Y365" s="11">
        <f t="shared" si="619"/>
        <v>0</v>
      </c>
      <c r="Z365" s="11">
        <f t="shared" si="619"/>
        <v>0</v>
      </c>
      <c r="AA365" s="11">
        <f t="shared" si="619"/>
        <v>0</v>
      </c>
      <c r="AB365" s="11">
        <v>0</v>
      </c>
      <c r="AC365" s="11">
        <v>0</v>
      </c>
      <c r="AD365" s="11">
        <f t="shared" ref="AD365:AV365" si="620">SUM(AD334,AD358,AD361)</f>
        <v>0</v>
      </c>
      <c r="AE365" s="11">
        <f t="shared" si="620"/>
        <v>0</v>
      </c>
      <c r="AF365" s="11">
        <f t="shared" si="620"/>
        <v>0</v>
      </c>
      <c r="AG365" s="11">
        <f t="shared" si="620"/>
        <v>0</v>
      </c>
      <c r="AH365" s="11">
        <f t="shared" si="620"/>
        <v>0</v>
      </c>
      <c r="AI365" s="11">
        <f t="shared" si="620"/>
        <v>0</v>
      </c>
      <c r="AJ365" s="11">
        <f t="shared" si="620"/>
        <v>0</v>
      </c>
      <c r="AK365" s="11">
        <f t="shared" si="620"/>
        <v>0</v>
      </c>
      <c r="AL365" s="11">
        <f t="shared" si="620"/>
        <v>0</v>
      </c>
      <c r="AM365" s="11">
        <f t="shared" si="620"/>
        <v>0</v>
      </c>
      <c r="AN365" s="11">
        <f t="shared" si="620"/>
        <v>0</v>
      </c>
      <c r="AO365" s="11">
        <f t="shared" si="620"/>
        <v>0</v>
      </c>
      <c r="AP365" s="11">
        <f t="shared" si="620"/>
        <v>0</v>
      </c>
      <c r="AQ365" s="11">
        <f t="shared" si="620"/>
        <v>0</v>
      </c>
      <c r="AR365" s="11">
        <f t="shared" si="620"/>
        <v>0</v>
      </c>
      <c r="AS365" s="11">
        <f t="shared" si="620"/>
        <v>0</v>
      </c>
      <c r="AT365" s="11">
        <f t="shared" si="620"/>
        <v>0</v>
      </c>
      <c r="AU365" s="11">
        <f t="shared" si="620"/>
        <v>0</v>
      </c>
      <c r="AV365" s="11">
        <f t="shared" si="620"/>
        <v>0</v>
      </c>
      <c r="AW365" s="11">
        <v>0</v>
      </c>
      <c r="AX365" s="11">
        <v>0</v>
      </c>
      <c r="AY365" s="11">
        <f t="shared" ref="AY365:BQ365" si="621">SUM(AY334,AY358,AY361)</f>
        <v>1000</v>
      </c>
      <c r="AZ365" s="11">
        <f t="shared" si="621"/>
        <v>0</v>
      </c>
      <c r="BA365" s="11">
        <f t="shared" si="621"/>
        <v>0</v>
      </c>
      <c r="BB365" s="11">
        <f t="shared" si="621"/>
        <v>0</v>
      </c>
      <c r="BC365" s="11">
        <f t="shared" si="621"/>
        <v>0</v>
      </c>
      <c r="BD365" s="11">
        <f t="shared" si="621"/>
        <v>0</v>
      </c>
      <c r="BE365" s="11">
        <f t="shared" si="621"/>
        <v>1000</v>
      </c>
      <c r="BF365" s="11">
        <f t="shared" si="621"/>
        <v>0</v>
      </c>
      <c r="BG365" s="11">
        <f t="shared" si="621"/>
        <v>0</v>
      </c>
      <c r="BH365" s="11">
        <f t="shared" si="621"/>
        <v>0</v>
      </c>
      <c r="BI365" s="11">
        <f t="shared" si="621"/>
        <v>0</v>
      </c>
      <c r="BJ365" s="11">
        <f t="shared" si="621"/>
        <v>0</v>
      </c>
      <c r="BK365" s="11">
        <f t="shared" si="621"/>
        <v>0</v>
      </c>
      <c r="BL365" s="11">
        <f t="shared" si="621"/>
        <v>0</v>
      </c>
      <c r="BM365" s="11">
        <f t="shared" si="621"/>
        <v>0</v>
      </c>
      <c r="BN365" s="11">
        <f t="shared" si="621"/>
        <v>0</v>
      </c>
      <c r="BO365" s="11">
        <f t="shared" si="621"/>
        <v>0</v>
      </c>
      <c r="BP365" s="11">
        <f t="shared" si="621"/>
        <v>0</v>
      </c>
      <c r="BQ365" s="11">
        <f t="shared" si="621"/>
        <v>0</v>
      </c>
      <c r="BR365" s="11">
        <v>0</v>
      </c>
      <c r="BS365" s="11">
        <v>1000</v>
      </c>
      <c r="BT365" s="11" t="e">
        <f>IF(#REF!=0,"-",#REF!/#REF!*100)</f>
        <v>#REF!</v>
      </c>
    </row>
    <row r="366" spans="1:72" ht="15.75" thickBot="1" x14ac:dyDescent="0.3">
      <c r="A366" s="13" t="s">
        <v>0</v>
      </c>
      <c r="B366" s="13" t="s">
        <v>0</v>
      </c>
      <c r="C366" s="13" t="s">
        <v>0</v>
      </c>
      <c r="D366" s="98" t="s">
        <v>0</v>
      </c>
      <c r="E366" s="98" t="s">
        <v>0</v>
      </c>
      <c r="F366" s="98" t="s">
        <v>0</v>
      </c>
      <c r="G366" s="13" t="s">
        <v>0</v>
      </c>
      <c r="H366" s="2" t="s">
        <v>53</v>
      </c>
      <c r="I366" s="13" t="s">
        <v>0</v>
      </c>
      <c r="J366" s="13"/>
      <c r="K366" s="13"/>
      <c r="L366" s="13"/>
      <c r="M366" s="13"/>
      <c r="N366" s="13"/>
      <c r="O366" s="13" t="e">
        <f t="shared" si="598"/>
        <v>#VALUE!</v>
      </c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>
        <v>0</v>
      </c>
      <c r="AC366" s="13" t="e">
        <v>#VALUE!</v>
      </c>
      <c r="AD366" s="13" t="s">
        <v>0</v>
      </c>
      <c r="AE366" s="13"/>
      <c r="AF366" s="13"/>
      <c r="AG366" s="13"/>
      <c r="AH366" s="13"/>
      <c r="AI366" s="13"/>
      <c r="AJ366" s="13" t="e">
        <f t="shared" si="599"/>
        <v>#VALUE!</v>
      </c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>
        <v>0</v>
      </c>
      <c r="AX366" s="13" t="e">
        <v>#VALUE!</v>
      </c>
      <c r="AY366" s="13" t="s">
        <v>0</v>
      </c>
      <c r="AZ366" s="13"/>
      <c r="BA366" s="13"/>
      <c r="BB366" s="13"/>
      <c r="BC366" s="13"/>
      <c r="BD366" s="13"/>
      <c r="BE366" s="13" t="e">
        <f t="shared" si="600"/>
        <v>#VALUE!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>
        <v>0</v>
      </c>
      <c r="BS366" s="13" t="e">
        <v>#VALUE!</v>
      </c>
      <c r="BT366" s="12"/>
    </row>
    <row r="367" spans="1:72" ht="69.75" customHeight="1" thickBot="1" x14ac:dyDescent="0.3">
      <c r="A367" s="132" t="s">
        <v>0</v>
      </c>
      <c r="B367" s="132" t="s">
        <v>0</v>
      </c>
      <c r="C367" s="132" t="s">
        <v>0</v>
      </c>
      <c r="D367" s="135" t="s">
        <v>0</v>
      </c>
      <c r="E367" s="135" t="s">
        <v>0</v>
      </c>
      <c r="F367" s="135" t="s">
        <v>0</v>
      </c>
      <c r="G367" s="138" t="s">
        <v>0</v>
      </c>
      <c r="H367" s="5" t="s">
        <v>54</v>
      </c>
      <c r="I367" s="89" t="s">
        <v>9</v>
      </c>
      <c r="J367" s="89" t="s">
        <v>1606</v>
      </c>
      <c r="K367" s="89" t="s">
        <v>1534</v>
      </c>
      <c r="L367" s="89" t="s">
        <v>1592</v>
      </c>
      <c r="M367" s="89" t="s">
        <v>1593</v>
      </c>
      <c r="N367" s="89" t="s">
        <v>1594</v>
      </c>
      <c r="O367" s="89" t="s">
        <v>1610</v>
      </c>
      <c r="P367" s="89" t="s">
        <v>1607</v>
      </c>
      <c r="Q367" s="89" t="s">
        <v>1595</v>
      </c>
      <c r="R367" s="89" t="s">
        <v>1596</v>
      </c>
      <c r="S367" s="89" t="s">
        <v>1597</v>
      </c>
      <c r="T367" s="89" t="s">
        <v>1598</v>
      </c>
      <c r="U367" s="89" t="s">
        <v>1599</v>
      </c>
      <c r="V367" s="89" t="s">
        <v>1600</v>
      </c>
      <c r="W367" s="89" t="s">
        <v>1608</v>
      </c>
      <c r="X367" s="89" t="s">
        <v>1609</v>
      </c>
      <c r="Y367" s="89" t="s">
        <v>1601</v>
      </c>
      <c r="Z367" s="89" t="s">
        <v>1602</v>
      </c>
      <c r="AA367" s="89" t="s">
        <v>1603</v>
      </c>
      <c r="AB367" s="89" t="s">
        <v>1604</v>
      </c>
      <c r="AC367" s="89" t="s">
        <v>1605</v>
      </c>
      <c r="AD367" s="90" t="s">
        <v>10</v>
      </c>
      <c r="AE367" s="90" t="s">
        <v>1606</v>
      </c>
      <c r="AF367" s="90" t="s">
        <v>1534</v>
      </c>
      <c r="AG367" s="90" t="s">
        <v>1592</v>
      </c>
      <c r="AH367" s="90" t="s">
        <v>1593</v>
      </c>
      <c r="AI367" s="90" t="s">
        <v>1594</v>
      </c>
      <c r="AJ367" s="90" t="s">
        <v>1611</v>
      </c>
      <c r="AK367" s="90" t="s">
        <v>1607</v>
      </c>
      <c r="AL367" s="90" t="s">
        <v>1595</v>
      </c>
      <c r="AM367" s="90" t="s">
        <v>1596</v>
      </c>
      <c r="AN367" s="90" t="s">
        <v>1597</v>
      </c>
      <c r="AO367" s="90" t="s">
        <v>1598</v>
      </c>
      <c r="AP367" s="90" t="s">
        <v>1599</v>
      </c>
      <c r="AQ367" s="90" t="s">
        <v>1600</v>
      </c>
      <c r="AR367" s="90" t="s">
        <v>1608</v>
      </c>
      <c r="AS367" s="90" t="s">
        <v>1609</v>
      </c>
      <c r="AT367" s="90" t="s">
        <v>1601</v>
      </c>
      <c r="AU367" s="90" t="s">
        <v>1602</v>
      </c>
      <c r="AV367" s="90" t="s">
        <v>1603</v>
      </c>
      <c r="AW367" s="90" t="s">
        <v>1604</v>
      </c>
      <c r="AX367" s="90" t="s">
        <v>1605</v>
      </c>
      <c r="AY367" s="91" t="s">
        <v>11</v>
      </c>
      <c r="AZ367" s="91" t="s">
        <v>1606</v>
      </c>
      <c r="BA367" s="91" t="s">
        <v>1534</v>
      </c>
      <c r="BB367" s="91" t="s">
        <v>1592</v>
      </c>
      <c r="BC367" s="91" t="s">
        <v>1593</v>
      </c>
      <c r="BD367" s="91" t="s">
        <v>1594</v>
      </c>
      <c r="BE367" s="91" t="s">
        <v>1612</v>
      </c>
      <c r="BF367" s="91" t="s">
        <v>1607</v>
      </c>
      <c r="BG367" s="91" t="s">
        <v>1595</v>
      </c>
      <c r="BH367" s="91" t="s">
        <v>1596</v>
      </c>
      <c r="BI367" s="91" t="s">
        <v>1597</v>
      </c>
      <c r="BJ367" s="91" t="s">
        <v>1598</v>
      </c>
      <c r="BK367" s="91" t="s">
        <v>1599</v>
      </c>
      <c r="BL367" s="91" t="s">
        <v>1600</v>
      </c>
      <c r="BM367" s="91" t="s">
        <v>1608</v>
      </c>
      <c r="BN367" s="91" t="s">
        <v>1609</v>
      </c>
      <c r="BO367" s="91" t="s">
        <v>1601</v>
      </c>
      <c r="BP367" s="91" t="s">
        <v>1602</v>
      </c>
      <c r="BQ367" s="91" t="s">
        <v>1603</v>
      </c>
      <c r="BR367" s="91" t="s">
        <v>1604</v>
      </c>
      <c r="BS367" s="91" t="s">
        <v>1605</v>
      </c>
      <c r="BT367" s="5" t="s">
        <v>1671</v>
      </c>
    </row>
    <row r="368" spans="1:72" x14ac:dyDescent="0.25">
      <c r="A368" s="133"/>
      <c r="B368" s="133"/>
      <c r="C368" s="133"/>
      <c r="D368" s="136"/>
      <c r="E368" s="136"/>
      <c r="F368" s="136"/>
      <c r="G368" s="139"/>
      <c r="H368" s="15" t="s">
        <v>0</v>
      </c>
      <c r="I368" s="9">
        <v>1</v>
      </c>
      <c r="J368" s="9">
        <v>2</v>
      </c>
      <c r="K368" s="9">
        <v>3</v>
      </c>
      <c r="L368" s="9">
        <v>4</v>
      </c>
      <c r="M368" s="9">
        <v>5</v>
      </c>
      <c r="N368" s="9">
        <v>6</v>
      </c>
      <c r="O368" s="9">
        <v>7</v>
      </c>
      <c r="P368" s="9">
        <v>8</v>
      </c>
      <c r="Q368" s="9">
        <v>9</v>
      </c>
      <c r="R368" s="9">
        <v>10</v>
      </c>
      <c r="S368" s="9">
        <v>11</v>
      </c>
      <c r="T368" s="9">
        <v>12</v>
      </c>
      <c r="U368" s="9">
        <v>13</v>
      </c>
      <c r="V368" s="9">
        <v>14</v>
      </c>
      <c r="W368" s="9">
        <v>15</v>
      </c>
      <c r="X368" s="9">
        <v>16</v>
      </c>
      <c r="Y368" s="9">
        <v>17</v>
      </c>
      <c r="Z368" s="9">
        <v>18</v>
      </c>
      <c r="AA368" s="9">
        <v>19</v>
      </c>
      <c r="AB368" s="9">
        <v>20</v>
      </c>
      <c r="AC368" s="9">
        <v>21</v>
      </c>
      <c r="AD368" s="9">
        <v>1</v>
      </c>
      <c r="AE368" s="9">
        <v>2</v>
      </c>
      <c r="AF368" s="9">
        <v>3</v>
      </c>
      <c r="AG368" s="9">
        <v>4</v>
      </c>
      <c r="AH368" s="9">
        <v>5</v>
      </c>
      <c r="AI368" s="9">
        <v>6</v>
      </c>
      <c r="AJ368" s="9">
        <v>7</v>
      </c>
      <c r="AK368" s="9">
        <v>8</v>
      </c>
      <c r="AL368" s="9">
        <v>9</v>
      </c>
      <c r="AM368" s="9">
        <v>10</v>
      </c>
      <c r="AN368" s="9">
        <v>11</v>
      </c>
      <c r="AO368" s="9">
        <v>12</v>
      </c>
      <c r="AP368" s="9">
        <v>13</v>
      </c>
      <c r="AQ368" s="9">
        <v>14</v>
      </c>
      <c r="AR368" s="9">
        <v>15</v>
      </c>
      <c r="AS368" s="9">
        <v>16</v>
      </c>
      <c r="AT368" s="9">
        <v>17</v>
      </c>
      <c r="AU368" s="9">
        <v>18</v>
      </c>
      <c r="AV368" s="9">
        <v>19</v>
      </c>
      <c r="AW368" s="9">
        <v>20</v>
      </c>
      <c r="AX368" s="9">
        <v>21</v>
      </c>
      <c r="AY368" s="9">
        <v>1</v>
      </c>
      <c r="AZ368" s="9">
        <v>2</v>
      </c>
      <c r="BA368" s="9">
        <v>3</v>
      </c>
      <c r="BB368" s="9">
        <v>4</v>
      </c>
      <c r="BC368" s="9">
        <v>5</v>
      </c>
      <c r="BD368" s="9">
        <v>6</v>
      </c>
      <c r="BE368" s="9">
        <v>7</v>
      </c>
      <c r="BF368" s="9">
        <v>8</v>
      </c>
      <c r="BG368" s="9">
        <v>9</v>
      </c>
      <c r="BH368" s="9">
        <v>10</v>
      </c>
      <c r="BI368" s="9">
        <v>11</v>
      </c>
      <c r="BJ368" s="9">
        <v>12</v>
      </c>
      <c r="BK368" s="9">
        <v>13</v>
      </c>
      <c r="BL368" s="9">
        <v>14</v>
      </c>
      <c r="BM368" s="9">
        <v>15</v>
      </c>
      <c r="BN368" s="9">
        <v>16</v>
      </c>
      <c r="BO368" s="9">
        <v>17</v>
      </c>
      <c r="BP368" s="9">
        <v>18</v>
      </c>
      <c r="BQ368" s="9">
        <v>19</v>
      </c>
      <c r="BR368" s="9">
        <v>20</v>
      </c>
      <c r="BS368" s="9">
        <v>21</v>
      </c>
      <c r="BT368" s="9">
        <v>9</v>
      </c>
    </row>
    <row r="369" spans="1:72" x14ac:dyDescent="0.25">
      <c r="A369" s="133"/>
      <c r="B369" s="133"/>
      <c r="C369" s="133"/>
      <c r="D369" s="136"/>
      <c r="E369" s="136"/>
      <c r="F369" s="136"/>
      <c r="G369" s="139"/>
      <c r="H369" s="16" t="s">
        <v>137</v>
      </c>
      <c r="I369" s="17">
        <f t="shared" ref="I369:AA369" si="622">SUM(I365)</f>
        <v>0</v>
      </c>
      <c r="J369" s="17">
        <f t="shared" si="622"/>
        <v>0</v>
      </c>
      <c r="K369" s="17">
        <f t="shared" si="622"/>
        <v>0</v>
      </c>
      <c r="L369" s="17">
        <f t="shared" si="622"/>
        <v>0</v>
      </c>
      <c r="M369" s="17">
        <f t="shared" si="622"/>
        <v>0</v>
      </c>
      <c r="N369" s="17">
        <f t="shared" si="622"/>
        <v>0</v>
      </c>
      <c r="O369" s="17">
        <f t="shared" ref="O369" si="623">SUM(O365)</f>
        <v>0</v>
      </c>
      <c r="P369" s="17">
        <f t="shared" si="622"/>
        <v>0</v>
      </c>
      <c r="Q369" s="17">
        <f t="shared" si="622"/>
        <v>0</v>
      </c>
      <c r="R369" s="17">
        <f t="shared" si="622"/>
        <v>0</v>
      </c>
      <c r="S369" s="17">
        <f t="shared" si="622"/>
        <v>0</v>
      </c>
      <c r="T369" s="17">
        <f t="shared" si="622"/>
        <v>0</v>
      </c>
      <c r="U369" s="17">
        <f t="shared" si="622"/>
        <v>0</v>
      </c>
      <c r="V369" s="17">
        <f t="shared" si="622"/>
        <v>0</v>
      </c>
      <c r="W369" s="17">
        <f t="shared" si="622"/>
        <v>0</v>
      </c>
      <c r="X369" s="17">
        <f t="shared" si="622"/>
        <v>0</v>
      </c>
      <c r="Y369" s="17">
        <f t="shared" si="622"/>
        <v>0</v>
      </c>
      <c r="Z369" s="17">
        <f t="shared" si="622"/>
        <v>0</v>
      </c>
      <c r="AA369" s="17">
        <f t="shared" si="622"/>
        <v>0</v>
      </c>
      <c r="AB369" s="17">
        <v>0</v>
      </c>
      <c r="AC369" s="17">
        <v>0</v>
      </c>
      <c r="AD369" s="17">
        <f t="shared" ref="AD369:AV369" si="624">SUM(AD365)</f>
        <v>0</v>
      </c>
      <c r="AE369" s="17">
        <f t="shared" si="624"/>
        <v>0</v>
      </c>
      <c r="AF369" s="17">
        <f t="shared" si="624"/>
        <v>0</v>
      </c>
      <c r="AG369" s="17">
        <f t="shared" si="624"/>
        <v>0</v>
      </c>
      <c r="AH369" s="17">
        <f t="shared" si="624"/>
        <v>0</v>
      </c>
      <c r="AI369" s="17">
        <f t="shared" si="624"/>
        <v>0</v>
      </c>
      <c r="AJ369" s="17">
        <f t="shared" ref="AJ369" si="625">SUM(AJ365)</f>
        <v>0</v>
      </c>
      <c r="AK369" s="17">
        <f t="shared" si="624"/>
        <v>0</v>
      </c>
      <c r="AL369" s="17">
        <f t="shared" si="624"/>
        <v>0</v>
      </c>
      <c r="AM369" s="17">
        <f t="shared" si="624"/>
        <v>0</v>
      </c>
      <c r="AN369" s="17">
        <f t="shared" si="624"/>
        <v>0</v>
      </c>
      <c r="AO369" s="17">
        <f t="shared" si="624"/>
        <v>0</v>
      </c>
      <c r="AP369" s="17">
        <f t="shared" si="624"/>
        <v>0</v>
      </c>
      <c r="AQ369" s="17">
        <f t="shared" si="624"/>
        <v>0</v>
      </c>
      <c r="AR369" s="17">
        <f t="shared" si="624"/>
        <v>0</v>
      </c>
      <c r="AS369" s="17">
        <f t="shared" si="624"/>
        <v>0</v>
      </c>
      <c r="AT369" s="17">
        <f t="shared" si="624"/>
        <v>0</v>
      </c>
      <c r="AU369" s="17">
        <f t="shared" si="624"/>
        <v>0</v>
      </c>
      <c r="AV369" s="17">
        <f t="shared" si="624"/>
        <v>0</v>
      </c>
      <c r="AW369" s="17">
        <v>0</v>
      </c>
      <c r="AX369" s="17">
        <v>0</v>
      </c>
      <c r="AY369" s="17">
        <f t="shared" ref="AY369:BQ369" si="626">SUM(AY365)</f>
        <v>1000</v>
      </c>
      <c r="AZ369" s="17">
        <f t="shared" si="626"/>
        <v>0</v>
      </c>
      <c r="BA369" s="17">
        <f t="shared" si="626"/>
        <v>0</v>
      </c>
      <c r="BB369" s="17">
        <f t="shared" si="626"/>
        <v>0</v>
      </c>
      <c r="BC369" s="17">
        <f t="shared" si="626"/>
        <v>0</v>
      </c>
      <c r="BD369" s="17">
        <f t="shared" si="626"/>
        <v>0</v>
      </c>
      <c r="BE369" s="17">
        <f t="shared" ref="BE369" si="627">SUM(BE365)</f>
        <v>1000</v>
      </c>
      <c r="BF369" s="17">
        <f t="shared" si="626"/>
        <v>0</v>
      </c>
      <c r="BG369" s="17">
        <f t="shared" si="626"/>
        <v>0</v>
      </c>
      <c r="BH369" s="17">
        <f t="shared" si="626"/>
        <v>0</v>
      </c>
      <c r="BI369" s="17">
        <f t="shared" si="626"/>
        <v>0</v>
      </c>
      <c r="BJ369" s="17">
        <f t="shared" si="626"/>
        <v>0</v>
      </c>
      <c r="BK369" s="17">
        <f t="shared" si="626"/>
        <v>0</v>
      </c>
      <c r="BL369" s="17">
        <f t="shared" si="626"/>
        <v>0</v>
      </c>
      <c r="BM369" s="17">
        <f t="shared" si="626"/>
        <v>0</v>
      </c>
      <c r="BN369" s="17">
        <f t="shared" si="626"/>
        <v>0</v>
      </c>
      <c r="BO369" s="17">
        <f t="shared" si="626"/>
        <v>0</v>
      </c>
      <c r="BP369" s="17">
        <f t="shared" si="626"/>
        <v>0</v>
      </c>
      <c r="BQ369" s="17">
        <f t="shared" si="626"/>
        <v>0</v>
      </c>
      <c r="BR369" s="17">
        <v>0</v>
      </c>
      <c r="BS369" s="17">
        <v>1000</v>
      </c>
      <c r="BT369" s="17" t="e">
        <f>IF(#REF!=0,"-",#REF!/#REF!*100)</f>
        <v>#REF!</v>
      </c>
    </row>
    <row r="370" spans="1:72" x14ac:dyDescent="0.25">
      <c r="A370" s="133"/>
      <c r="B370" s="133"/>
      <c r="C370" s="133"/>
      <c r="D370" s="136"/>
      <c r="E370" s="136"/>
      <c r="F370" s="136"/>
      <c r="G370" s="139"/>
      <c r="H370" s="18" t="s">
        <v>55</v>
      </c>
      <c r="I370" s="17">
        <f t="shared" ref="I370:AA370" si="628">SUM(I369)</f>
        <v>0</v>
      </c>
      <c r="J370" s="17">
        <f t="shared" si="628"/>
        <v>0</v>
      </c>
      <c r="K370" s="17">
        <f t="shared" si="628"/>
        <v>0</v>
      </c>
      <c r="L370" s="17">
        <f t="shared" si="628"/>
        <v>0</v>
      </c>
      <c r="M370" s="17">
        <f t="shared" si="628"/>
        <v>0</v>
      </c>
      <c r="N370" s="17">
        <f t="shared" si="628"/>
        <v>0</v>
      </c>
      <c r="O370" s="17">
        <f t="shared" ref="O370" si="629">SUM(O369)</f>
        <v>0</v>
      </c>
      <c r="P370" s="17">
        <f t="shared" si="628"/>
        <v>0</v>
      </c>
      <c r="Q370" s="17">
        <f t="shared" si="628"/>
        <v>0</v>
      </c>
      <c r="R370" s="17">
        <f t="shared" si="628"/>
        <v>0</v>
      </c>
      <c r="S370" s="17">
        <f t="shared" si="628"/>
        <v>0</v>
      </c>
      <c r="T370" s="17">
        <f t="shared" si="628"/>
        <v>0</v>
      </c>
      <c r="U370" s="17">
        <f t="shared" si="628"/>
        <v>0</v>
      </c>
      <c r="V370" s="17">
        <f t="shared" si="628"/>
        <v>0</v>
      </c>
      <c r="W370" s="17">
        <f t="shared" si="628"/>
        <v>0</v>
      </c>
      <c r="X370" s="17">
        <f t="shared" si="628"/>
        <v>0</v>
      </c>
      <c r="Y370" s="17">
        <f t="shared" si="628"/>
        <v>0</v>
      </c>
      <c r="Z370" s="17">
        <f t="shared" si="628"/>
        <v>0</v>
      </c>
      <c r="AA370" s="17">
        <f t="shared" si="628"/>
        <v>0</v>
      </c>
      <c r="AB370" s="17">
        <v>0</v>
      </c>
      <c r="AC370" s="17">
        <v>0</v>
      </c>
      <c r="AD370" s="17">
        <f t="shared" ref="AD370:AV370" si="630">SUM(AD369)</f>
        <v>0</v>
      </c>
      <c r="AE370" s="17">
        <f t="shared" si="630"/>
        <v>0</v>
      </c>
      <c r="AF370" s="17">
        <f t="shared" si="630"/>
        <v>0</v>
      </c>
      <c r="AG370" s="17">
        <f t="shared" si="630"/>
        <v>0</v>
      </c>
      <c r="AH370" s="17">
        <f t="shared" si="630"/>
        <v>0</v>
      </c>
      <c r="AI370" s="17">
        <f t="shared" si="630"/>
        <v>0</v>
      </c>
      <c r="AJ370" s="17">
        <f t="shared" ref="AJ370" si="631">SUM(AJ369)</f>
        <v>0</v>
      </c>
      <c r="AK370" s="17">
        <f t="shared" si="630"/>
        <v>0</v>
      </c>
      <c r="AL370" s="17">
        <f t="shared" si="630"/>
        <v>0</v>
      </c>
      <c r="AM370" s="17">
        <f t="shared" si="630"/>
        <v>0</v>
      </c>
      <c r="AN370" s="17">
        <f t="shared" si="630"/>
        <v>0</v>
      </c>
      <c r="AO370" s="17">
        <f t="shared" si="630"/>
        <v>0</v>
      </c>
      <c r="AP370" s="17">
        <f t="shared" si="630"/>
        <v>0</v>
      </c>
      <c r="AQ370" s="17">
        <f t="shared" si="630"/>
        <v>0</v>
      </c>
      <c r="AR370" s="17">
        <f t="shared" si="630"/>
        <v>0</v>
      </c>
      <c r="AS370" s="17">
        <f t="shared" si="630"/>
        <v>0</v>
      </c>
      <c r="AT370" s="17">
        <f t="shared" si="630"/>
        <v>0</v>
      </c>
      <c r="AU370" s="17">
        <f t="shared" si="630"/>
        <v>0</v>
      </c>
      <c r="AV370" s="17">
        <f t="shared" si="630"/>
        <v>0</v>
      </c>
      <c r="AW370" s="17">
        <v>0</v>
      </c>
      <c r="AX370" s="17">
        <v>0</v>
      </c>
      <c r="AY370" s="17">
        <f t="shared" ref="AY370:BQ370" si="632">SUM(AY369)</f>
        <v>1000</v>
      </c>
      <c r="AZ370" s="17">
        <f t="shared" si="632"/>
        <v>0</v>
      </c>
      <c r="BA370" s="17">
        <f t="shared" si="632"/>
        <v>0</v>
      </c>
      <c r="BB370" s="17">
        <f t="shared" si="632"/>
        <v>0</v>
      </c>
      <c r="BC370" s="17">
        <f t="shared" si="632"/>
        <v>0</v>
      </c>
      <c r="BD370" s="17">
        <f t="shared" si="632"/>
        <v>0</v>
      </c>
      <c r="BE370" s="17">
        <f t="shared" ref="BE370" si="633">SUM(BE369)</f>
        <v>1000</v>
      </c>
      <c r="BF370" s="17">
        <f t="shared" si="632"/>
        <v>0</v>
      </c>
      <c r="BG370" s="17">
        <f t="shared" si="632"/>
        <v>0</v>
      </c>
      <c r="BH370" s="17">
        <f t="shared" si="632"/>
        <v>0</v>
      </c>
      <c r="BI370" s="17">
        <f t="shared" si="632"/>
        <v>0</v>
      </c>
      <c r="BJ370" s="17">
        <f t="shared" si="632"/>
        <v>0</v>
      </c>
      <c r="BK370" s="17">
        <f t="shared" si="632"/>
        <v>0</v>
      </c>
      <c r="BL370" s="17">
        <f t="shared" si="632"/>
        <v>0</v>
      </c>
      <c r="BM370" s="17">
        <f t="shared" si="632"/>
        <v>0</v>
      </c>
      <c r="BN370" s="17">
        <f t="shared" si="632"/>
        <v>0</v>
      </c>
      <c r="BO370" s="17">
        <f t="shared" si="632"/>
        <v>0</v>
      </c>
      <c r="BP370" s="17">
        <f t="shared" si="632"/>
        <v>0</v>
      </c>
      <c r="BQ370" s="17">
        <f t="shared" si="632"/>
        <v>0</v>
      </c>
      <c r="BR370" s="17">
        <v>0</v>
      </c>
      <c r="BS370" s="17">
        <v>1000</v>
      </c>
      <c r="BT370" s="17" t="e">
        <f>IF(#REF!=0,"-",#REF!/#REF!*100)</f>
        <v>#REF!</v>
      </c>
    </row>
    <row r="371" spans="1:72" x14ac:dyDescent="0.25">
      <c r="A371" s="134"/>
      <c r="B371" s="134"/>
      <c r="C371" s="134"/>
      <c r="D371" s="137"/>
      <c r="E371" s="137"/>
      <c r="F371" s="137"/>
      <c r="G371" s="140"/>
      <c r="O371">
        <f t="shared" si="598"/>
        <v>0</v>
      </c>
      <c r="AB371">
        <v>0</v>
      </c>
      <c r="AC371">
        <v>0</v>
      </c>
      <c r="AJ371">
        <f t="shared" si="599"/>
        <v>0</v>
      </c>
      <c r="AW371">
        <v>0</v>
      </c>
      <c r="AX371">
        <v>0</v>
      </c>
      <c r="BE371">
        <f t="shared" si="600"/>
        <v>0</v>
      </c>
      <c r="BR371">
        <v>0</v>
      </c>
      <c r="BS371">
        <v>0</v>
      </c>
      <c r="BT371" t="e">
        <f>IF(#REF!=0,"-",#REF!/#REF!*100)</f>
        <v>#REF!</v>
      </c>
    </row>
    <row r="372" spans="1:72" ht="15.75" thickBot="1" x14ac:dyDescent="0.3">
      <c r="A372" s="13" t="s">
        <v>0</v>
      </c>
      <c r="B372" s="13" t="s">
        <v>0</v>
      </c>
      <c r="C372" s="13" t="s">
        <v>0</v>
      </c>
      <c r="D372" s="98" t="s">
        <v>0</v>
      </c>
      <c r="E372" s="98" t="s">
        <v>0</v>
      </c>
      <c r="F372" s="98" t="s">
        <v>0</v>
      </c>
      <c r="G372" s="13" t="s">
        <v>0</v>
      </c>
      <c r="H372" s="19" t="s">
        <v>0</v>
      </c>
      <c r="I372" s="19" t="s">
        <v>0</v>
      </c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>
        <v>0</v>
      </c>
      <c r="AC372" s="19">
        <v>0</v>
      </c>
      <c r="AD372" s="19" t="s">
        <v>0</v>
      </c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>
        <v>0</v>
      </c>
      <c r="AX372" s="19">
        <v>0</v>
      </c>
      <c r="AY372" s="19" t="s">
        <v>0</v>
      </c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>
        <v>0</v>
      </c>
      <c r="BS372" s="19">
        <v>0</v>
      </c>
      <c r="BT372" s="19"/>
    </row>
    <row r="373" spans="1:72" ht="69.75" customHeight="1" thickBot="1" x14ac:dyDescent="0.3">
      <c r="A373" s="5" t="s">
        <v>2</v>
      </c>
      <c r="B373" s="5" t="s">
        <v>3</v>
      </c>
      <c r="C373" s="5" t="s">
        <v>4</v>
      </c>
      <c r="D373" s="103" t="s">
        <v>0</v>
      </c>
      <c r="E373" s="112" t="s">
        <v>5</v>
      </c>
      <c r="F373" s="112" t="s">
        <v>6</v>
      </c>
      <c r="G373" s="5" t="s">
        <v>7</v>
      </c>
      <c r="H373" s="5" t="s">
        <v>8</v>
      </c>
      <c r="I373" s="89" t="s">
        <v>9</v>
      </c>
      <c r="J373" s="89" t="s">
        <v>1606</v>
      </c>
      <c r="K373" s="89" t="s">
        <v>1534</v>
      </c>
      <c r="L373" s="89" t="s">
        <v>1592</v>
      </c>
      <c r="M373" s="89" t="s">
        <v>1593</v>
      </c>
      <c r="N373" s="89" t="s">
        <v>1594</v>
      </c>
      <c r="O373" s="89" t="s">
        <v>1610</v>
      </c>
      <c r="P373" s="89" t="s">
        <v>1607</v>
      </c>
      <c r="Q373" s="89" t="s">
        <v>1595</v>
      </c>
      <c r="R373" s="89" t="s">
        <v>1596</v>
      </c>
      <c r="S373" s="89" t="s">
        <v>1597</v>
      </c>
      <c r="T373" s="89" t="s">
        <v>1598</v>
      </c>
      <c r="U373" s="89" t="s">
        <v>1599</v>
      </c>
      <c r="V373" s="89" t="s">
        <v>1600</v>
      </c>
      <c r="W373" s="89" t="s">
        <v>1608</v>
      </c>
      <c r="X373" s="89" t="s">
        <v>1609</v>
      </c>
      <c r="Y373" s="89" t="s">
        <v>1601</v>
      </c>
      <c r="Z373" s="89" t="s">
        <v>1602</v>
      </c>
      <c r="AA373" s="89" t="s">
        <v>1603</v>
      </c>
      <c r="AB373" s="89" t="s">
        <v>1604</v>
      </c>
      <c r="AC373" s="89" t="s">
        <v>1605</v>
      </c>
      <c r="AD373" s="90" t="s">
        <v>10</v>
      </c>
      <c r="AE373" s="90" t="s">
        <v>1606</v>
      </c>
      <c r="AF373" s="90" t="s">
        <v>1534</v>
      </c>
      <c r="AG373" s="90" t="s">
        <v>1592</v>
      </c>
      <c r="AH373" s="90" t="s">
        <v>1593</v>
      </c>
      <c r="AI373" s="90" t="s">
        <v>1594</v>
      </c>
      <c r="AJ373" s="90" t="s">
        <v>1611</v>
      </c>
      <c r="AK373" s="90" t="s">
        <v>1607</v>
      </c>
      <c r="AL373" s="90" t="s">
        <v>1595</v>
      </c>
      <c r="AM373" s="90" t="s">
        <v>1596</v>
      </c>
      <c r="AN373" s="90" t="s">
        <v>1597</v>
      </c>
      <c r="AO373" s="90" t="s">
        <v>1598</v>
      </c>
      <c r="AP373" s="90" t="s">
        <v>1599</v>
      </c>
      <c r="AQ373" s="90" t="s">
        <v>1600</v>
      </c>
      <c r="AR373" s="90" t="s">
        <v>1608</v>
      </c>
      <c r="AS373" s="90" t="s">
        <v>1609</v>
      </c>
      <c r="AT373" s="90" t="s">
        <v>1601</v>
      </c>
      <c r="AU373" s="90" t="s">
        <v>1602</v>
      </c>
      <c r="AV373" s="90" t="s">
        <v>1603</v>
      </c>
      <c r="AW373" s="90" t="s">
        <v>1604</v>
      </c>
      <c r="AX373" s="90" t="s">
        <v>1605</v>
      </c>
      <c r="AY373" s="91" t="s">
        <v>11</v>
      </c>
      <c r="AZ373" s="91" t="s">
        <v>1606</v>
      </c>
      <c r="BA373" s="91" t="s">
        <v>1534</v>
      </c>
      <c r="BB373" s="91" t="s">
        <v>1592</v>
      </c>
      <c r="BC373" s="91" t="s">
        <v>1593</v>
      </c>
      <c r="BD373" s="91" t="s">
        <v>1594</v>
      </c>
      <c r="BE373" s="91" t="s">
        <v>1612</v>
      </c>
      <c r="BF373" s="91" t="s">
        <v>1607</v>
      </c>
      <c r="BG373" s="91" t="s">
        <v>1595</v>
      </c>
      <c r="BH373" s="91" t="s">
        <v>1596</v>
      </c>
      <c r="BI373" s="91" t="s">
        <v>1597</v>
      </c>
      <c r="BJ373" s="91" t="s">
        <v>1598</v>
      </c>
      <c r="BK373" s="91" t="s">
        <v>1599</v>
      </c>
      <c r="BL373" s="91" t="s">
        <v>1600</v>
      </c>
      <c r="BM373" s="91" t="s">
        <v>1608</v>
      </c>
      <c r="BN373" s="91" t="s">
        <v>1609</v>
      </c>
      <c r="BO373" s="91" t="s">
        <v>1601</v>
      </c>
      <c r="BP373" s="91" t="s">
        <v>1602</v>
      </c>
      <c r="BQ373" s="91" t="s">
        <v>1603</v>
      </c>
      <c r="BR373" s="91" t="s">
        <v>1604</v>
      </c>
      <c r="BS373" s="91" t="s">
        <v>1605</v>
      </c>
      <c r="BT373" s="5" t="s">
        <v>1671</v>
      </c>
    </row>
    <row r="374" spans="1:72" x14ac:dyDescent="0.25">
      <c r="A374" s="6" t="s">
        <v>0</v>
      </c>
      <c r="B374" s="6" t="s">
        <v>0</v>
      </c>
      <c r="C374" s="6" t="s">
        <v>0</v>
      </c>
      <c r="D374" s="104" t="s">
        <v>0</v>
      </c>
      <c r="E374" s="104" t="s">
        <v>0</v>
      </c>
      <c r="F374" s="121" t="s">
        <v>0</v>
      </c>
      <c r="G374" s="7" t="s">
        <v>0</v>
      </c>
      <c r="H374" s="8" t="s">
        <v>0</v>
      </c>
      <c r="I374" s="9">
        <v>1</v>
      </c>
      <c r="J374" s="9">
        <v>2</v>
      </c>
      <c r="K374" s="9">
        <v>3</v>
      </c>
      <c r="L374" s="9">
        <v>4</v>
      </c>
      <c r="M374" s="9">
        <v>5</v>
      </c>
      <c r="N374" s="9">
        <v>6</v>
      </c>
      <c r="O374" s="9">
        <v>7</v>
      </c>
      <c r="P374" s="9">
        <v>8</v>
      </c>
      <c r="Q374" s="9">
        <v>9</v>
      </c>
      <c r="R374" s="9">
        <v>10</v>
      </c>
      <c r="S374" s="9">
        <v>11</v>
      </c>
      <c r="T374" s="9">
        <v>12</v>
      </c>
      <c r="U374" s="9">
        <v>13</v>
      </c>
      <c r="V374" s="9">
        <v>14</v>
      </c>
      <c r="W374" s="9">
        <v>15</v>
      </c>
      <c r="X374" s="9">
        <v>16</v>
      </c>
      <c r="Y374" s="9">
        <v>17</v>
      </c>
      <c r="Z374" s="9">
        <v>18</v>
      </c>
      <c r="AA374" s="9">
        <v>19</v>
      </c>
      <c r="AB374" s="9">
        <v>20</v>
      </c>
      <c r="AC374" s="9">
        <v>21</v>
      </c>
      <c r="AD374" s="9">
        <v>1</v>
      </c>
      <c r="AE374" s="9">
        <v>2</v>
      </c>
      <c r="AF374" s="9">
        <v>3</v>
      </c>
      <c r="AG374" s="9">
        <v>4</v>
      </c>
      <c r="AH374" s="9">
        <v>5</v>
      </c>
      <c r="AI374" s="9">
        <v>6</v>
      </c>
      <c r="AJ374" s="9">
        <v>7</v>
      </c>
      <c r="AK374" s="9">
        <v>8</v>
      </c>
      <c r="AL374" s="9">
        <v>9</v>
      </c>
      <c r="AM374" s="9">
        <v>10</v>
      </c>
      <c r="AN374" s="9">
        <v>11</v>
      </c>
      <c r="AO374" s="9">
        <v>12</v>
      </c>
      <c r="AP374" s="9">
        <v>13</v>
      </c>
      <c r="AQ374" s="9">
        <v>14</v>
      </c>
      <c r="AR374" s="9">
        <v>15</v>
      </c>
      <c r="AS374" s="9">
        <v>16</v>
      </c>
      <c r="AT374" s="9">
        <v>17</v>
      </c>
      <c r="AU374" s="9">
        <v>18</v>
      </c>
      <c r="AV374" s="9">
        <v>19</v>
      </c>
      <c r="AW374" s="9">
        <v>20</v>
      </c>
      <c r="AX374" s="9">
        <v>21</v>
      </c>
      <c r="AY374" s="9">
        <v>1</v>
      </c>
      <c r="AZ374" s="9">
        <v>2</v>
      </c>
      <c r="BA374" s="9">
        <v>3</v>
      </c>
      <c r="BB374" s="9">
        <v>4</v>
      </c>
      <c r="BC374" s="9">
        <v>5</v>
      </c>
      <c r="BD374" s="9">
        <v>6</v>
      </c>
      <c r="BE374" s="9">
        <v>7</v>
      </c>
      <c r="BF374" s="9">
        <v>8</v>
      </c>
      <c r="BG374" s="9">
        <v>9</v>
      </c>
      <c r="BH374" s="9">
        <v>10</v>
      </c>
      <c r="BI374" s="9">
        <v>11</v>
      </c>
      <c r="BJ374" s="9">
        <v>12</v>
      </c>
      <c r="BK374" s="9">
        <v>13</v>
      </c>
      <c r="BL374" s="9">
        <v>14</v>
      </c>
      <c r="BM374" s="9">
        <v>15</v>
      </c>
      <c r="BN374" s="9">
        <v>16</v>
      </c>
      <c r="BO374" s="9">
        <v>17</v>
      </c>
      <c r="BP374" s="9">
        <v>18</v>
      </c>
      <c r="BQ374" s="9">
        <v>19</v>
      </c>
      <c r="BR374" s="9">
        <v>20</v>
      </c>
      <c r="BS374" s="9">
        <v>21</v>
      </c>
      <c r="BT374" s="9">
        <v>9</v>
      </c>
    </row>
    <row r="375" spans="1:72" x14ac:dyDescent="0.25">
      <c r="A375" s="1" t="s">
        <v>133</v>
      </c>
      <c r="B375" s="1" t="s">
        <v>58</v>
      </c>
      <c r="C375" s="4" t="s">
        <v>146</v>
      </c>
      <c r="D375" s="102" t="s">
        <v>253</v>
      </c>
      <c r="E375" s="101" t="s">
        <v>0</v>
      </c>
      <c r="F375" s="101" t="s">
        <v>0</v>
      </c>
      <c r="G375" s="2" t="s">
        <v>0</v>
      </c>
      <c r="H375" s="2" t="s">
        <v>254</v>
      </c>
      <c r="I375" s="3" t="s">
        <v>0</v>
      </c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>
        <v>0</v>
      </c>
      <c r="AC375" s="3">
        <v>0</v>
      </c>
      <c r="AD375" s="3" t="s">
        <v>0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>
        <v>0</v>
      </c>
      <c r="AX375" s="3">
        <v>0</v>
      </c>
      <c r="AY375" s="3" t="s">
        <v>0</v>
      </c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>
        <v>0</v>
      </c>
      <c r="BS375" s="3">
        <v>0</v>
      </c>
      <c r="BT375" s="3"/>
    </row>
    <row r="376" spans="1:72" ht="33.75" x14ac:dyDescent="0.25">
      <c r="A376" s="1" t="s">
        <v>0</v>
      </c>
      <c r="B376" s="1" t="s">
        <v>0</v>
      </c>
      <c r="C376" s="1" t="s">
        <v>0</v>
      </c>
      <c r="D376" s="101" t="s">
        <v>0</v>
      </c>
      <c r="E376" s="101" t="s">
        <v>0</v>
      </c>
      <c r="F376" s="101" t="s">
        <v>0</v>
      </c>
      <c r="G376" s="2" t="s">
        <v>0</v>
      </c>
      <c r="H376" s="10" t="s">
        <v>13</v>
      </c>
      <c r="I376" s="11">
        <f t="shared" ref="I376:AA376" si="634">SUM(I377,I385,I387)</f>
        <v>95000</v>
      </c>
      <c r="J376" s="11">
        <f t="shared" si="634"/>
        <v>0</v>
      </c>
      <c r="K376" s="11">
        <f t="shared" si="634"/>
        <v>0</v>
      </c>
      <c r="L376" s="11">
        <f t="shared" si="634"/>
        <v>0</v>
      </c>
      <c r="M376" s="11">
        <f t="shared" si="634"/>
        <v>0</v>
      </c>
      <c r="N376" s="11">
        <f t="shared" si="634"/>
        <v>0</v>
      </c>
      <c r="O376" s="11">
        <f t="shared" ref="O376" si="635">SUM(O377,O385,O387)</f>
        <v>95000</v>
      </c>
      <c r="P376" s="11">
        <f t="shared" si="634"/>
        <v>7600</v>
      </c>
      <c r="Q376" s="11">
        <f t="shared" si="634"/>
        <v>0</v>
      </c>
      <c r="R376" s="11">
        <f t="shared" si="634"/>
        <v>37400</v>
      </c>
      <c r="S376" s="11">
        <f t="shared" si="634"/>
        <v>0</v>
      </c>
      <c r="T376" s="11">
        <f t="shared" si="634"/>
        <v>0</v>
      </c>
      <c r="U376" s="11">
        <f t="shared" si="634"/>
        <v>0</v>
      </c>
      <c r="V376" s="11">
        <f t="shared" si="634"/>
        <v>0</v>
      </c>
      <c r="W376" s="11">
        <f t="shared" si="634"/>
        <v>0</v>
      </c>
      <c r="X376" s="11">
        <f t="shared" si="634"/>
        <v>0</v>
      </c>
      <c r="Y376" s="11">
        <f t="shared" si="634"/>
        <v>0</v>
      </c>
      <c r="Z376" s="11">
        <f t="shared" si="634"/>
        <v>0</v>
      </c>
      <c r="AA376" s="11">
        <f t="shared" si="634"/>
        <v>0</v>
      </c>
      <c r="AB376" s="11">
        <v>45000</v>
      </c>
      <c r="AC376" s="11">
        <v>50000</v>
      </c>
      <c r="AD376" s="11">
        <f t="shared" ref="AD376:AV376" si="636">SUM(AD377,AD385,AD387)</f>
        <v>0</v>
      </c>
      <c r="AE376" s="11">
        <f t="shared" si="636"/>
        <v>1100</v>
      </c>
      <c r="AF376" s="11">
        <f t="shared" si="636"/>
        <v>0</v>
      </c>
      <c r="AG376" s="11">
        <f t="shared" si="636"/>
        <v>0</v>
      </c>
      <c r="AH376" s="11">
        <f t="shared" si="636"/>
        <v>0</v>
      </c>
      <c r="AI376" s="11">
        <f t="shared" si="636"/>
        <v>0</v>
      </c>
      <c r="AJ376" s="11">
        <f t="shared" ref="AJ376" si="637">SUM(AJ377,AJ385,AJ387)</f>
        <v>1100</v>
      </c>
      <c r="AK376" s="11">
        <f t="shared" si="636"/>
        <v>0</v>
      </c>
      <c r="AL376" s="11">
        <f t="shared" si="636"/>
        <v>0</v>
      </c>
      <c r="AM376" s="11">
        <f t="shared" si="636"/>
        <v>1100</v>
      </c>
      <c r="AN376" s="11">
        <f t="shared" si="636"/>
        <v>0</v>
      </c>
      <c r="AO376" s="11">
        <f t="shared" si="636"/>
        <v>0</v>
      </c>
      <c r="AP376" s="11">
        <f t="shared" si="636"/>
        <v>0</v>
      </c>
      <c r="AQ376" s="11">
        <f t="shared" si="636"/>
        <v>0</v>
      </c>
      <c r="AR376" s="11">
        <f t="shared" si="636"/>
        <v>0</v>
      </c>
      <c r="AS376" s="11">
        <f t="shared" si="636"/>
        <v>0</v>
      </c>
      <c r="AT376" s="11">
        <f t="shared" si="636"/>
        <v>0</v>
      </c>
      <c r="AU376" s="11">
        <f t="shared" si="636"/>
        <v>0</v>
      </c>
      <c r="AV376" s="11">
        <f t="shared" si="636"/>
        <v>0</v>
      </c>
      <c r="AW376" s="11">
        <v>1100</v>
      </c>
      <c r="AX376" s="11">
        <v>0</v>
      </c>
      <c r="AY376" s="11">
        <f t="shared" ref="AY376:BQ376" si="638">SUM(AY377,AY385,AY387)</f>
        <v>0</v>
      </c>
      <c r="AZ376" s="11">
        <f t="shared" si="638"/>
        <v>0</v>
      </c>
      <c r="BA376" s="11">
        <f t="shared" si="638"/>
        <v>0</v>
      </c>
      <c r="BB376" s="11">
        <f t="shared" si="638"/>
        <v>0</v>
      </c>
      <c r="BC376" s="11">
        <f t="shared" si="638"/>
        <v>0</v>
      </c>
      <c r="BD376" s="11">
        <f t="shared" si="638"/>
        <v>0</v>
      </c>
      <c r="BE376" s="11">
        <f t="shared" ref="BE376" si="639">SUM(BE377,BE385,BE387)</f>
        <v>0</v>
      </c>
      <c r="BF376" s="11">
        <f t="shared" si="638"/>
        <v>0</v>
      </c>
      <c r="BG376" s="11">
        <f t="shared" si="638"/>
        <v>0</v>
      </c>
      <c r="BH376" s="11">
        <f t="shared" si="638"/>
        <v>0</v>
      </c>
      <c r="BI376" s="11">
        <f t="shared" si="638"/>
        <v>0</v>
      </c>
      <c r="BJ376" s="11">
        <f t="shared" si="638"/>
        <v>0</v>
      </c>
      <c r="BK376" s="11">
        <f t="shared" si="638"/>
        <v>0</v>
      </c>
      <c r="BL376" s="11">
        <f t="shared" si="638"/>
        <v>0</v>
      </c>
      <c r="BM376" s="11">
        <f t="shared" si="638"/>
        <v>0</v>
      </c>
      <c r="BN376" s="11">
        <f t="shared" si="638"/>
        <v>0</v>
      </c>
      <c r="BO376" s="11">
        <f t="shared" si="638"/>
        <v>0</v>
      </c>
      <c r="BP376" s="11">
        <f t="shared" si="638"/>
        <v>0</v>
      </c>
      <c r="BQ376" s="11">
        <f t="shared" si="638"/>
        <v>0</v>
      </c>
      <c r="BR376" s="11">
        <v>0</v>
      </c>
      <c r="BS376" s="11">
        <v>0</v>
      </c>
      <c r="BT376" s="11" t="e">
        <f>IF(#REF!=0,"-",#REF!/#REF!*100)</f>
        <v>#REF!</v>
      </c>
    </row>
    <row r="377" spans="1:72" x14ac:dyDescent="0.25">
      <c r="A377" s="4" t="s">
        <v>133</v>
      </c>
      <c r="B377" s="4" t="s">
        <v>58</v>
      </c>
      <c r="C377" s="4" t="s">
        <v>146</v>
      </c>
      <c r="D377" s="102" t="s">
        <v>253</v>
      </c>
      <c r="E377" s="101" t="s">
        <v>14</v>
      </c>
      <c r="F377" s="101" t="s">
        <v>0</v>
      </c>
      <c r="G377" s="2" t="s">
        <v>0</v>
      </c>
      <c r="H377" s="2" t="s">
        <v>15</v>
      </c>
      <c r="I377" s="12">
        <f t="shared" ref="I377:AA377" si="640">SUM(I378,I379)</f>
        <v>0</v>
      </c>
      <c r="J377" s="12">
        <f t="shared" si="640"/>
        <v>0</v>
      </c>
      <c r="K377" s="12">
        <f t="shared" si="640"/>
        <v>0</v>
      </c>
      <c r="L377" s="12">
        <f t="shared" si="640"/>
        <v>0</v>
      </c>
      <c r="M377" s="12">
        <f t="shared" si="640"/>
        <v>0</v>
      </c>
      <c r="N377" s="12">
        <f t="shared" si="640"/>
        <v>0</v>
      </c>
      <c r="O377" s="12">
        <f t="shared" ref="O377" si="641">SUM(O378,O379)</f>
        <v>0</v>
      </c>
      <c r="P377" s="12">
        <f t="shared" si="640"/>
        <v>0</v>
      </c>
      <c r="Q377" s="12">
        <f t="shared" si="640"/>
        <v>0</v>
      </c>
      <c r="R377" s="12">
        <f t="shared" si="640"/>
        <v>0</v>
      </c>
      <c r="S377" s="12">
        <f t="shared" si="640"/>
        <v>0</v>
      </c>
      <c r="T377" s="12">
        <f t="shared" si="640"/>
        <v>0</v>
      </c>
      <c r="U377" s="12">
        <f t="shared" si="640"/>
        <v>0</v>
      </c>
      <c r="V377" s="12">
        <f t="shared" si="640"/>
        <v>0</v>
      </c>
      <c r="W377" s="12">
        <f t="shared" si="640"/>
        <v>0</v>
      </c>
      <c r="X377" s="12">
        <f t="shared" si="640"/>
        <v>0</v>
      </c>
      <c r="Y377" s="12">
        <f t="shared" si="640"/>
        <v>0</v>
      </c>
      <c r="Z377" s="12">
        <f t="shared" si="640"/>
        <v>0</v>
      </c>
      <c r="AA377" s="12">
        <f t="shared" si="640"/>
        <v>0</v>
      </c>
      <c r="AB377" s="12">
        <v>0</v>
      </c>
      <c r="AC377" s="12">
        <v>0</v>
      </c>
      <c r="AD377" s="12">
        <f t="shared" ref="AD377:AV377" si="642">SUM(AD378,AD379)</f>
        <v>0</v>
      </c>
      <c r="AE377" s="12">
        <f t="shared" si="642"/>
        <v>0</v>
      </c>
      <c r="AF377" s="12">
        <f t="shared" si="642"/>
        <v>0</v>
      </c>
      <c r="AG377" s="12">
        <f t="shared" si="642"/>
        <v>0</v>
      </c>
      <c r="AH377" s="12">
        <f t="shared" si="642"/>
        <v>0</v>
      </c>
      <c r="AI377" s="12">
        <f t="shared" si="642"/>
        <v>0</v>
      </c>
      <c r="AJ377" s="12">
        <f t="shared" ref="AJ377" si="643">SUM(AJ378,AJ379)</f>
        <v>0</v>
      </c>
      <c r="AK377" s="12">
        <f t="shared" si="642"/>
        <v>0</v>
      </c>
      <c r="AL377" s="12">
        <f t="shared" si="642"/>
        <v>0</v>
      </c>
      <c r="AM377" s="12">
        <f t="shared" si="642"/>
        <v>0</v>
      </c>
      <c r="AN377" s="12">
        <f t="shared" si="642"/>
        <v>0</v>
      </c>
      <c r="AO377" s="12">
        <f t="shared" si="642"/>
        <v>0</v>
      </c>
      <c r="AP377" s="12">
        <f t="shared" si="642"/>
        <v>0</v>
      </c>
      <c r="AQ377" s="12">
        <f t="shared" si="642"/>
        <v>0</v>
      </c>
      <c r="AR377" s="12">
        <f t="shared" si="642"/>
        <v>0</v>
      </c>
      <c r="AS377" s="12">
        <f t="shared" si="642"/>
        <v>0</v>
      </c>
      <c r="AT377" s="12">
        <f t="shared" si="642"/>
        <v>0</v>
      </c>
      <c r="AU377" s="12">
        <f t="shared" si="642"/>
        <v>0</v>
      </c>
      <c r="AV377" s="12">
        <f t="shared" si="642"/>
        <v>0</v>
      </c>
      <c r="AW377" s="12">
        <v>0</v>
      </c>
      <c r="AX377" s="12">
        <v>0</v>
      </c>
      <c r="AY377" s="12">
        <f t="shared" ref="AY377:BQ377" si="644">SUM(AY378,AY379)</f>
        <v>0</v>
      </c>
      <c r="AZ377" s="12">
        <f t="shared" si="644"/>
        <v>0</v>
      </c>
      <c r="BA377" s="12">
        <f t="shared" si="644"/>
        <v>0</v>
      </c>
      <c r="BB377" s="12">
        <f t="shared" si="644"/>
        <v>0</v>
      </c>
      <c r="BC377" s="12">
        <f t="shared" si="644"/>
        <v>0</v>
      </c>
      <c r="BD377" s="12">
        <f t="shared" si="644"/>
        <v>0</v>
      </c>
      <c r="BE377" s="12">
        <f t="shared" ref="BE377" si="645">SUM(BE378,BE379)</f>
        <v>0</v>
      </c>
      <c r="BF377" s="12">
        <f t="shared" si="644"/>
        <v>0</v>
      </c>
      <c r="BG377" s="12">
        <f t="shared" si="644"/>
        <v>0</v>
      </c>
      <c r="BH377" s="12">
        <f t="shared" si="644"/>
        <v>0</v>
      </c>
      <c r="BI377" s="12">
        <f t="shared" si="644"/>
        <v>0</v>
      </c>
      <c r="BJ377" s="12">
        <f t="shared" si="644"/>
        <v>0</v>
      </c>
      <c r="BK377" s="12">
        <f t="shared" si="644"/>
        <v>0</v>
      </c>
      <c r="BL377" s="12">
        <f t="shared" si="644"/>
        <v>0</v>
      </c>
      <c r="BM377" s="12">
        <f t="shared" si="644"/>
        <v>0</v>
      </c>
      <c r="BN377" s="12">
        <f t="shared" si="644"/>
        <v>0</v>
      </c>
      <c r="BO377" s="12">
        <f t="shared" si="644"/>
        <v>0</v>
      </c>
      <c r="BP377" s="12">
        <f t="shared" si="644"/>
        <v>0</v>
      </c>
      <c r="BQ377" s="12">
        <f t="shared" si="644"/>
        <v>0</v>
      </c>
      <c r="BR377" s="12">
        <v>0</v>
      </c>
      <c r="BS377" s="12">
        <v>0</v>
      </c>
      <c r="BT377" s="12" t="e">
        <f>IF(#REF!=0,"-",#REF!/#REF!*100)</f>
        <v>#REF!</v>
      </c>
    </row>
    <row r="378" spans="1:72" x14ac:dyDescent="0.25">
      <c r="A378" s="4" t="s">
        <v>133</v>
      </c>
      <c r="B378" s="4" t="s">
        <v>58</v>
      </c>
      <c r="C378" s="4" t="s">
        <v>146</v>
      </c>
      <c r="D378" s="102" t="s">
        <v>253</v>
      </c>
      <c r="E378" s="113">
        <v>6111</v>
      </c>
      <c r="F378" s="102"/>
      <c r="G378" s="98" t="s">
        <v>1662</v>
      </c>
      <c r="H378" s="13" t="s">
        <v>16</v>
      </c>
      <c r="I378" s="14">
        <v>0</v>
      </c>
      <c r="J378" s="14"/>
      <c r="K378" s="14"/>
      <c r="L378" s="14"/>
      <c r="M378" s="14"/>
      <c r="N378" s="14"/>
      <c r="O378" s="14">
        <f t="shared" si="598"/>
        <v>0</v>
      </c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>
        <v>0</v>
      </c>
      <c r="AC378" s="14">
        <v>0</v>
      </c>
      <c r="AD378" s="14">
        <v>0</v>
      </c>
      <c r="AE378" s="14"/>
      <c r="AF378" s="14"/>
      <c r="AG378" s="14"/>
      <c r="AH378" s="14"/>
      <c r="AI378" s="14"/>
      <c r="AJ378" s="14">
        <f t="shared" si="599"/>
        <v>0</v>
      </c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>
        <v>0</v>
      </c>
      <c r="AX378" s="14">
        <v>0</v>
      </c>
      <c r="AY378" s="14">
        <v>0</v>
      </c>
      <c r="AZ378" s="14"/>
      <c r="BA378" s="14"/>
      <c r="BB378" s="14"/>
      <c r="BC378" s="14"/>
      <c r="BD378" s="14"/>
      <c r="BE378" s="14">
        <f t="shared" si="600"/>
        <v>0</v>
      </c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>
        <v>0</v>
      </c>
      <c r="BS378" s="14">
        <v>0</v>
      </c>
      <c r="BT378" s="14" t="e">
        <f>IF(#REF!=0,"-",#REF!/#REF!*100)</f>
        <v>#REF!</v>
      </c>
    </row>
    <row r="379" spans="1:72" x14ac:dyDescent="0.25">
      <c r="A379" s="1" t="s">
        <v>133</v>
      </c>
      <c r="B379" s="1" t="s">
        <v>58</v>
      </c>
      <c r="C379" s="1" t="s">
        <v>146</v>
      </c>
      <c r="D379" s="105" t="s">
        <v>253</v>
      </c>
      <c r="E379" s="105" t="s">
        <v>18</v>
      </c>
      <c r="F379" s="102" t="s">
        <v>0</v>
      </c>
      <c r="G379" s="13" t="s">
        <v>0</v>
      </c>
      <c r="H379" s="2" t="s">
        <v>19</v>
      </c>
      <c r="I379" s="12">
        <f t="shared" ref="I379:AA379" si="646">SUM(I380:I384)</f>
        <v>0</v>
      </c>
      <c r="J379" s="12">
        <f t="shared" si="646"/>
        <v>0</v>
      </c>
      <c r="K379" s="12">
        <f t="shared" si="646"/>
        <v>0</v>
      </c>
      <c r="L379" s="12">
        <f t="shared" si="646"/>
        <v>0</v>
      </c>
      <c r="M379" s="12">
        <f t="shared" si="646"/>
        <v>0</v>
      </c>
      <c r="N379" s="12">
        <f t="shared" si="646"/>
        <v>0</v>
      </c>
      <c r="O379" s="12">
        <f t="shared" si="646"/>
        <v>0</v>
      </c>
      <c r="P379" s="12">
        <f t="shared" si="646"/>
        <v>0</v>
      </c>
      <c r="Q379" s="12">
        <f t="shared" si="646"/>
        <v>0</v>
      </c>
      <c r="R379" s="12">
        <f t="shared" si="646"/>
        <v>0</v>
      </c>
      <c r="S379" s="12">
        <f t="shared" si="646"/>
        <v>0</v>
      </c>
      <c r="T379" s="12">
        <f t="shared" si="646"/>
        <v>0</v>
      </c>
      <c r="U379" s="12">
        <f t="shared" si="646"/>
        <v>0</v>
      </c>
      <c r="V379" s="12">
        <f t="shared" si="646"/>
        <v>0</v>
      </c>
      <c r="W379" s="12">
        <f t="shared" si="646"/>
        <v>0</v>
      </c>
      <c r="X379" s="12">
        <f t="shared" si="646"/>
        <v>0</v>
      </c>
      <c r="Y379" s="12">
        <f t="shared" si="646"/>
        <v>0</v>
      </c>
      <c r="Z379" s="12">
        <f t="shared" si="646"/>
        <v>0</v>
      </c>
      <c r="AA379" s="12">
        <f t="shared" si="646"/>
        <v>0</v>
      </c>
      <c r="AB379" s="12">
        <v>0</v>
      </c>
      <c r="AC379" s="12">
        <v>0</v>
      </c>
      <c r="AD379" s="12">
        <f t="shared" ref="AD379:AV379" si="647">SUM(AD380:AD384)</f>
        <v>0</v>
      </c>
      <c r="AE379" s="12">
        <f t="shared" si="647"/>
        <v>0</v>
      </c>
      <c r="AF379" s="12">
        <f t="shared" si="647"/>
        <v>0</v>
      </c>
      <c r="AG379" s="12">
        <f t="shared" si="647"/>
        <v>0</v>
      </c>
      <c r="AH379" s="12">
        <f t="shared" si="647"/>
        <v>0</v>
      </c>
      <c r="AI379" s="12">
        <f t="shared" si="647"/>
        <v>0</v>
      </c>
      <c r="AJ379" s="12">
        <f t="shared" si="647"/>
        <v>0</v>
      </c>
      <c r="AK379" s="12">
        <f t="shared" si="647"/>
        <v>0</v>
      </c>
      <c r="AL379" s="12">
        <f t="shared" si="647"/>
        <v>0</v>
      </c>
      <c r="AM379" s="12">
        <f t="shared" si="647"/>
        <v>0</v>
      </c>
      <c r="AN379" s="12">
        <f t="shared" si="647"/>
        <v>0</v>
      </c>
      <c r="AO379" s="12">
        <f t="shared" si="647"/>
        <v>0</v>
      </c>
      <c r="AP379" s="12">
        <f t="shared" si="647"/>
        <v>0</v>
      </c>
      <c r="AQ379" s="12">
        <f t="shared" si="647"/>
        <v>0</v>
      </c>
      <c r="AR379" s="12">
        <f t="shared" si="647"/>
        <v>0</v>
      </c>
      <c r="AS379" s="12">
        <f t="shared" si="647"/>
        <v>0</v>
      </c>
      <c r="AT379" s="12">
        <f t="shared" si="647"/>
        <v>0</v>
      </c>
      <c r="AU379" s="12">
        <f t="shared" si="647"/>
        <v>0</v>
      </c>
      <c r="AV379" s="12">
        <f t="shared" si="647"/>
        <v>0</v>
      </c>
      <c r="AW379" s="12">
        <v>0</v>
      </c>
      <c r="AX379" s="12">
        <v>0</v>
      </c>
      <c r="AY379" s="12">
        <f t="shared" ref="AY379:BQ379" si="648">SUM(AY380:AY384)</f>
        <v>0</v>
      </c>
      <c r="AZ379" s="12">
        <f t="shared" si="648"/>
        <v>0</v>
      </c>
      <c r="BA379" s="12">
        <f t="shared" si="648"/>
        <v>0</v>
      </c>
      <c r="BB379" s="12">
        <f t="shared" si="648"/>
        <v>0</v>
      </c>
      <c r="BC379" s="12">
        <f t="shared" si="648"/>
        <v>0</v>
      </c>
      <c r="BD379" s="12">
        <f t="shared" si="648"/>
        <v>0</v>
      </c>
      <c r="BE379" s="12">
        <f t="shared" si="648"/>
        <v>0</v>
      </c>
      <c r="BF379" s="12">
        <f t="shared" si="648"/>
        <v>0</v>
      </c>
      <c r="BG379" s="12">
        <f t="shared" si="648"/>
        <v>0</v>
      </c>
      <c r="BH379" s="12">
        <f t="shared" si="648"/>
        <v>0</v>
      </c>
      <c r="BI379" s="12">
        <f t="shared" si="648"/>
        <v>0</v>
      </c>
      <c r="BJ379" s="12">
        <f t="shared" si="648"/>
        <v>0</v>
      </c>
      <c r="BK379" s="12">
        <f t="shared" si="648"/>
        <v>0</v>
      </c>
      <c r="BL379" s="12">
        <f t="shared" si="648"/>
        <v>0</v>
      </c>
      <c r="BM379" s="12">
        <f t="shared" si="648"/>
        <v>0</v>
      </c>
      <c r="BN379" s="12">
        <f t="shared" si="648"/>
        <v>0</v>
      </c>
      <c r="BO379" s="12">
        <f t="shared" si="648"/>
        <v>0</v>
      </c>
      <c r="BP379" s="12">
        <f t="shared" si="648"/>
        <v>0</v>
      </c>
      <c r="BQ379" s="12">
        <f t="shared" si="648"/>
        <v>0</v>
      </c>
      <c r="BR379" s="12">
        <v>0</v>
      </c>
      <c r="BS379" s="12">
        <v>0</v>
      </c>
      <c r="BT379" s="12" t="e">
        <f>IF(#REF!=0,"-",#REF!/#REF!*100)</f>
        <v>#REF!</v>
      </c>
    </row>
    <row r="380" spans="1:72" ht="22.5" x14ac:dyDescent="0.25">
      <c r="A380" s="4" t="s">
        <v>133</v>
      </c>
      <c r="B380" s="4" t="s">
        <v>58</v>
      </c>
      <c r="C380" s="4" t="s">
        <v>146</v>
      </c>
      <c r="D380" s="102" t="s">
        <v>253</v>
      </c>
      <c r="E380" s="113">
        <v>6112</v>
      </c>
      <c r="F380" s="102" t="s">
        <v>255</v>
      </c>
      <c r="G380" s="98" t="s">
        <v>1662</v>
      </c>
      <c r="H380" s="13" t="s">
        <v>57</v>
      </c>
      <c r="I380" s="14">
        <v>0</v>
      </c>
      <c r="J380" s="14"/>
      <c r="K380" s="14"/>
      <c r="L380" s="14"/>
      <c r="M380" s="14"/>
      <c r="N380" s="14"/>
      <c r="O380" s="14">
        <f t="shared" si="598"/>
        <v>0</v>
      </c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>
        <v>0</v>
      </c>
      <c r="AC380" s="14">
        <v>0</v>
      </c>
      <c r="AD380" s="14">
        <v>0</v>
      </c>
      <c r="AE380" s="14"/>
      <c r="AF380" s="14"/>
      <c r="AG380" s="14"/>
      <c r="AH380" s="14"/>
      <c r="AI380" s="14"/>
      <c r="AJ380" s="14">
        <f t="shared" si="599"/>
        <v>0</v>
      </c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>
        <v>0</v>
      </c>
      <c r="AX380" s="14">
        <v>0</v>
      </c>
      <c r="AY380" s="14">
        <v>0</v>
      </c>
      <c r="AZ380" s="14"/>
      <c r="BA380" s="14"/>
      <c r="BB380" s="14"/>
      <c r="BC380" s="14"/>
      <c r="BD380" s="14"/>
      <c r="BE380" s="14">
        <f t="shared" si="600"/>
        <v>0</v>
      </c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>
        <v>0</v>
      </c>
      <c r="BS380" s="14">
        <v>0</v>
      </c>
      <c r="BT380" s="14" t="e">
        <f>IF(#REF!=0,"-",#REF!/#REF!*100)</f>
        <v>#REF!</v>
      </c>
    </row>
    <row r="381" spans="1:72" x14ac:dyDescent="0.25">
      <c r="A381" s="4" t="s">
        <v>133</v>
      </c>
      <c r="B381" s="4" t="s">
        <v>58</v>
      </c>
      <c r="C381" s="4" t="s">
        <v>146</v>
      </c>
      <c r="D381" s="102" t="s">
        <v>253</v>
      </c>
      <c r="E381" s="113">
        <v>6112</v>
      </c>
      <c r="F381" s="102" t="s">
        <v>256</v>
      </c>
      <c r="G381" s="98" t="s">
        <v>1662</v>
      </c>
      <c r="H381" s="13" t="s">
        <v>22</v>
      </c>
      <c r="I381" s="14">
        <v>0</v>
      </c>
      <c r="J381" s="14"/>
      <c r="K381" s="14"/>
      <c r="L381" s="14"/>
      <c r="M381" s="14"/>
      <c r="N381" s="14"/>
      <c r="O381" s="14">
        <f t="shared" si="598"/>
        <v>0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>
        <v>0</v>
      </c>
      <c r="AC381" s="14">
        <v>0</v>
      </c>
      <c r="AD381" s="14">
        <v>0</v>
      </c>
      <c r="AE381" s="14"/>
      <c r="AF381" s="14"/>
      <c r="AG381" s="14"/>
      <c r="AH381" s="14"/>
      <c r="AI381" s="14"/>
      <c r="AJ381" s="14">
        <f t="shared" si="599"/>
        <v>0</v>
      </c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>
        <v>0</v>
      </c>
      <c r="AX381" s="14">
        <v>0</v>
      </c>
      <c r="AY381" s="14">
        <v>0</v>
      </c>
      <c r="AZ381" s="14"/>
      <c r="BA381" s="14"/>
      <c r="BB381" s="14"/>
      <c r="BC381" s="14"/>
      <c r="BD381" s="14"/>
      <c r="BE381" s="14">
        <f t="shared" si="600"/>
        <v>0</v>
      </c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>
        <v>0</v>
      </c>
      <c r="BS381" s="14">
        <v>0</v>
      </c>
      <c r="BT381" s="14" t="e">
        <f>IF(#REF!=0,"-",#REF!/#REF!*100)</f>
        <v>#REF!</v>
      </c>
    </row>
    <row r="382" spans="1:72" x14ac:dyDescent="0.25">
      <c r="A382" s="4" t="s">
        <v>133</v>
      </c>
      <c r="B382" s="4" t="s">
        <v>58</v>
      </c>
      <c r="C382" s="4" t="s">
        <v>146</v>
      </c>
      <c r="D382" s="102" t="s">
        <v>253</v>
      </c>
      <c r="E382" s="113">
        <v>6112</v>
      </c>
      <c r="F382" s="102" t="s">
        <v>257</v>
      </c>
      <c r="G382" s="98" t="s">
        <v>1662</v>
      </c>
      <c r="H382" s="13" t="s">
        <v>23</v>
      </c>
      <c r="I382" s="14">
        <v>0</v>
      </c>
      <c r="J382" s="14"/>
      <c r="K382" s="14"/>
      <c r="L382" s="14"/>
      <c r="M382" s="14"/>
      <c r="N382" s="14"/>
      <c r="O382" s="14">
        <f t="shared" si="598"/>
        <v>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>
        <v>0</v>
      </c>
      <c r="AC382" s="14">
        <v>0</v>
      </c>
      <c r="AD382" s="14">
        <v>0</v>
      </c>
      <c r="AE382" s="14"/>
      <c r="AF382" s="14"/>
      <c r="AG382" s="14"/>
      <c r="AH382" s="14"/>
      <c r="AI382" s="14"/>
      <c r="AJ382" s="14">
        <f t="shared" si="599"/>
        <v>0</v>
      </c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>
        <v>0</v>
      </c>
      <c r="AX382" s="14">
        <v>0</v>
      </c>
      <c r="AY382" s="14">
        <v>0</v>
      </c>
      <c r="AZ382" s="14"/>
      <c r="BA382" s="14"/>
      <c r="BB382" s="14"/>
      <c r="BC382" s="14"/>
      <c r="BD382" s="14"/>
      <c r="BE382" s="14">
        <f t="shared" si="600"/>
        <v>0</v>
      </c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>
        <v>0</v>
      </c>
      <c r="BS382" s="14">
        <v>0</v>
      </c>
      <c r="BT382" s="14" t="e">
        <f>IF(#REF!=0,"-",#REF!/#REF!*100)</f>
        <v>#REF!</v>
      </c>
    </row>
    <row r="383" spans="1:72" x14ac:dyDescent="0.25">
      <c r="A383" s="4" t="s">
        <v>133</v>
      </c>
      <c r="B383" s="4" t="s">
        <v>58</v>
      </c>
      <c r="C383" s="4" t="s">
        <v>146</v>
      </c>
      <c r="D383" s="102" t="s">
        <v>253</v>
      </c>
      <c r="E383" s="113">
        <v>6112</v>
      </c>
      <c r="F383" s="102" t="s">
        <v>258</v>
      </c>
      <c r="G383" s="98" t="s">
        <v>1662</v>
      </c>
      <c r="H383" s="13" t="s">
        <v>21</v>
      </c>
      <c r="I383" s="14">
        <v>0</v>
      </c>
      <c r="J383" s="14"/>
      <c r="K383" s="14"/>
      <c r="L383" s="14"/>
      <c r="M383" s="14"/>
      <c r="N383" s="14"/>
      <c r="O383" s="14">
        <f t="shared" si="598"/>
        <v>0</v>
      </c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>
        <v>0</v>
      </c>
      <c r="AC383" s="14">
        <v>0</v>
      </c>
      <c r="AD383" s="14">
        <v>0</v>
      </c>
      <c r="AE383" s="14"/>
      <c r="AF383" s="14"/>
      <c r="AG383" s="14"/>
      <c r="AH383" s="14"/>
      <c r="AI383" s="14"/>
      <c r="AJ383" s="14">
        <f t="shared" si="599"/>
        <v>0</v>
      </c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>
        <v>0</v>
      </c>
      <c r="AX383" s="14">
        <v>0</v>
      </c>
      <c r="AY383" s="14">
        <v>0</v>
      </c>
      <c r="AZ383" s="14"/>
      <c r="BA383" s="14"/>
      <c r="BB383" s="14"/>
      <c r="BC383" s="14"/>
      <c r="BD383" s="14"/>
      <c r="BE383" s="14">
        <f t="shared" si="600"/>
        <v>0</v>
      </c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>
        <v>0</v>
      </c>
      <c r="BS383" s="14">
        <v>0</v>
      </c>
      <c r="BT383" s="14" t="e">
        <f>IF(#REF!=0,"-",#REF!/#REF!*100)</f>
        <v>#REF!</v>
      </c>
    </row>
    <row r="384" spans="1:72" x14ac:dyDescent="0.25">
      <c r="A384" s="4" t="s">
        <v>133</v>
      </c>
      <c r="B384" s="4" t="s">
        <v>58</v>
      </c>
      <c r="C384" s="4" t="s">
        <v>146</v>
      </c>
      <c r="D384" s="102" t="s">
        <v>253</v>
      </c>
      <c r="E384" s="113">
        <v>6112</v>
      </c>
      <c r="F384" s="102" t="s">
        <v>259</v>
      </c>
      <c r="G384" s="98" t="s">
        <v>1662</v>
      </c>
      <c r="H384" s="13" t="s">
        <v>24</v>
      </c>
      <c r="I384" s="14">
        <v>0</v>
      </c>
      <c r="J384" s="14"/>
      <c r="K384" s="14"/>
      <c r="L384" s="14"/>
      <c r="M384" s="14"/>
      <c r="N384" s="14"/>
      <c r="O384" s="14">
        <f t="shared" si="598"/>
        <v>0</v>
      </c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>
        <v>0</v>
      </c>
      <c r="AC384" s="14">
        <v>0</v>
      </c>
      <c r="AD384" s="14">
        <v>0</v>
      </c>
      <c r="AE384" s="14"/>
      <c r="AF384" s="14"/>
      <c r="AG384" s="14"/>
      <c r="AH384" s="14"/>
      <c r="AI384" s="14"/>
      <c r="AJ384" s="14">
        <f t="shared" si="599"/>
        <v>0</v>
      </c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>
        <v>0</v>
      </c>
      <c r="AX384" s="14">
        <v>0</v>
      </c>
      <c r="AY384" s="14">
        <v>0</v>
      </c>
      <c r="AZ384" s="14"/>
      <c r="BA384" s="14"/>
      <c r="BB384" s="14"/>
      <c r="BC384" s="14"/>
      <c r="BD384" s="14"/>
      <c r="BE384" s="14">
        <f t="shared" si="600"/>
        <v>0</v>
      </c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>
        <v>0</v>
      </c>
      <c r="BS384" s="14">
        <v>0</v>
      </c>
      <c r="BT384" s="14" t="e">
        <f>IF(#REF!=0,"-",#REF!/#REF!*100)</f>
        <v>#REF!</v>
      </c>
    </row>
    <row r="385" spans="1:72" ht="22.5" x14ac:dyDescent="0.25">
      <c r="A385" s="4" t="s">
        <v>133</v>
      </c>
      <c r="B385" s="4" t="s">
        <v>58</v>
      </c>
      <c r="C385" s="4" t="s">
        <v>146</v>
      </c>
      <c r="D385" s="102" t="s">
        <v>253</v>
      </c>
      <c r="E385" s="101" t="s">
        <v>25</v>
      </c>
      <c r="F385" s="101" t="s">
        <v>0</v>
      </c>
      <c r="G385" s="2" t="s">
        <v>0</v>
      </c>
      <c r="H385" s="2" t="s">
        <v>26</v>
      </c>
      <c r="I385" s="12">
        <f t="shared" ref="I385:AA385" si="649">SUM(I386)</f>
        <v>0</v>
      </c>
      <c r="J385" s="12">
        <f t="shared" si="649"/>
        <v>0</v>
      </c>
      <c r="K385" s="12">
        <f t="shared" si="649"/>
        <v>0</v>
      </c>
      <c r="L385" s="12">
        <f t="shared" si="649"/>
        <v>0</v>
      </c>
      <c r="M385" s="12">
        <f t="shared" si="649"/>
        <v>0</v>
      </c>
      <c r="N385" s="12">
        <f t="shared" si="649"/>
        <v>0</v>
      </c>
      <c r="O385" s="12">
        <f t="shared" si="649"/>
        <v>0</v>
      </c>
      <c r="P385" s="12">
        <f t="shared" si="649"/>
        <v>0</v>
      </c>
      <c r="Q385" s="12">
        <f t="shared" si="649"/>
        <v>0</v>
      </c>
      <c r="R385" s="12">
        <f t="shared" si="649"/>
        <v>0</v>
      </c>
      <c r="S385" s="12">
        <f t="shared" si="649"/>
        <v>0</v>
      </c>
      <c r="T385" s="12">
        <f t="shared" si="649"/>
        <v>0</v>
      </c>
      <c r="U385" s="12">
        <f t="shared" si="649"/>
        <v>0</v>
      </c>
      <c r="V385" s="12">
        <f t="shared" si="649"/>
        <v>0</v>
      </c>
      <c r="W385" s="12">
        <f t="shared" si="649"/>
        <v>0</v>
      </c>
      <c r="X385" s="12">
        <f t="shared" si="649"/>
        <v>0</v>
      </c>
      <c r="Y385" s="12">
        <f t="shared" si="649"/>
        <v>0</v>
      </c>
      <c r="Z385" s="12">
        <f t="shared" si="649"/>
        <v>0</v>
      </c>
      <c r="AA385" s="12">
        <f t="shared" si="649"/>
        <v>0</v>
      </c>
      <c r="AB385" s="12">
        <v>0</v>
      </c>
      <c r="AC385" s="12">
        <v>0</v>
      </c>
      <c r="AD385" s="12">
        <f t="shared" ref="AD385:AV385" si="650">SUM(AD386)</f>
        <v>0</v>
      </c>
      <c r="AE385" s="12">
        <f t="shared" si="650"/>
        <v>0</v>
      </c>
      <c r="AF385" s="12">
        <f t="shared" si="650"/>
        <v>0</v>
      </c>
      <c r="AG385" s="12">
        <f t="shared" si="650"/>
        <v>0</v>
      </c>
      <c r="AH385" s="12">
        <f t="shared" si="650"/>
        <v>0</v>
      </c>
      <c r="AI385" s="12">
        <f t="shared" si="650"/>
        <v>0</v>
      </c>
      <c r="AJ385" s="12">
        <f t="shared" si="650"/>
        <v>0</v>
      </c>
      <c r="AK385" s="12">
        <f t="shared" si="650"/>
        <v>0</v>
      </c>
      <c r="AL385" s="12">
        <f t="shared" si="650"/>
        <v>0</v>
      </c>
      <c r="AM385" s="12">
        <f t="shared" si="650"/>
        <v>0</v>
      </c>
      <c r="AN385" s="12">
        <f t="shared" si="650"/>
        <v>0</v>
      </c>
      <c r="AO385" s="12">
        <f t="shared" si="650"/>
        <v>0</v>
      </c>
      <c r="AP385" s="12">
        <f t="shared" si="650"/>
        <v>0</v>
      </c>
      <c r="AQ385" s="12">
        <f t="shared" si="650"/>
        <v>0</v>
      </c>
      <c r="AR385" s="12">
        <f t="shared" si="650"/>
        <v>0</v>
      </c>
      <c r="AS385" s="12">
        <f t="shared" si="650"/>
        <v>0</v>
      </c>
      <c r="AT385" s="12">
        <f t="shared" si="650"/>
        <v>0</v>
      </c>
      <c r="AU385" s="12">
        <f t="shared" si="650"/>
        <v>0</v>
      </c>
      <c r="AV385" s="12">
        <f t="shared" si="650"/>
        <v>0</v>
      </c>
      <c r="AW385" s="12">
        <v>0</v>
      </c>
      <c r="AX385" s="12">
        <v>0</v>
      </c>
      <c r="AY385" s="12">
        <f t="shared" ref="AY385:BQ385" si="651">SUM(AY386)</f>
        <v>0</v>
      </c>
      <c r="AZ385" s="12">
        <f t="shared" si="651"/>
        <v>0</v>
      </c>
      <c r="BA385" s="12">
        <f t="shared" si="651"/>
        <v>0</v>
      </c>
      <c r="BB385" s="12">
        <f t="shared" si="651"/>
        <v>0</v>
      </c>
      <c r="BC385" s="12">
        <f t="shared" si="651"/>
        <v>0</v>
      </c>
      <c r="BD385" s="12">
        <f t="shared" si="651"/>
        <v>0</v>
      </c>
      <c r="BE385" s="12">
        <f t="shared" si="651"/>
        <v>0</v>
      </c>
      <c r="BF385" s="12">
        <f t="shared" si="651"/>
        <v>0</v>
      </c>
      <c r="BG385" s="12">
        <f t="shared" si="651"/>
        <v>0</v>
      </c>
      <c r="BH385" s="12">
        <f t="shared" si="651"/>
        <v>0</v>
      </c>
      <c r="BI385" s="12">
        <f t="shared" si="651"/>
        <v>0</v>
      </c>
      <c r="BJ385" s="12">
        <f t="shared" si="651"/>
        <v>0</v>
      </c>
      <c r="BK385" s="12">
        <f t="shared" si="651"/>
        <v>0</v>
      </c>
      <c r="BL385" s="12">
        <f t="shared" si="651"/>
        <v>0</v>
      </c>
      <c r="BM385" s="12">
        <f t="shared" si="651"/>
        <v>0</v>
      </c>
      <c r="BN385" s="12">
        <f t="shared" si="651"/>
        <v>0</v>
      </c>
      <c r="BO385" s="12">
        <f t="shared" si="651"/>
        <v>0</v>
      </c>
      <c r="BP385" s="12">
        <f t="shared" si="651"/>
        <v>0</v>
      </c>
      <c r="BQ385" s="12">
        <f t="shared" si="651"/>
        <v>0</v>
      </c>
      <c r="BR385" s="12">
        <v>0</v>
      </c>
      <c r="BS385" s="12">
        <v>0</v>
      </c>
      <c r="BT385" s="12" t="e">
        <f>IF(#REF!=0,"-",#REF!/#REF!*100)</f>
        <v>#REF!</v>
      </c>
    </row>
    <row r="386" spans="1:72" x14ac:dyDescent="0.25">
      <c r="A386" s="4" t="s">
        <v>133</v>
      </c>
      <c r="B386" s="4" t="s">
        <v>58</v>
      </c>
      <c r="C386" s="4" t="s">
        <v>146</v>
      </c>
      <c r="D386" s="102" t="s">
        <v>253</v>
      </c>
      <c r="E386" s="113">
        <v>6121</v>
      </c>
      <c r="F386" s="102"/>
      <c r="G386" s="98" t="s">
        <v>1662</v>
      </c>
      <c r="H386" s="13" t="s">
        <v>27</v>
      </c>
      <c r="I386" s="14">
        <v>0</v>
      </c>
      <c r="J386" s="14"/>
      <c r="K386" s="14"/>
      <c r="L386" s="14"/>
      <c r="M386" s="14"/>
      <c r="N386" s="14"/>
      <c r="O386" s="14">
        <f t="shared" si="598"/>
        <v>0</v>
      </c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>
        <v>0</v>
      </c>
      <c r="AC386" s="14">
        <v>0</v>
      </c>
      <c r="AD386" s="14">
        <v>0</v>
      </c>
      <c r="AE386" s="14"/>
      <c r="AF386" s="14"/>
      <c r="AG386" s="14"/>
      <c r="AH386" s="14"/>
      <c r="AI386" s="14"/>
      <c r="AJ386" s="14">
        <f t="shared" si="599"/>
        <v>0</v>
      </c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>
        <v>0</v>
      </c>
      <c r="AX386" s="14">
        <v>0</v>
      </c>
      <c r="AY386" s="14">
        <v>0</v>
      </c>
      <c r="AZ386" s="14"/>
      <c r="BA386" s="14"/>
      <c r="BB386" s="14"/>
      <c r="BC386" s="14"/>
      <c r="BD386" s="14"/>
      <c r="BE386" s="14">
        <f t="shared" si="600"/>
        <v>0</v>
      </c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>
        <v>0</v>
      </c>
      <c r="BS386" s="14">
        <v>0</v>
      </c>
      <c r="BT386" s="14" t="e">
        <f>IF(#REF!=0,"-",#REF!/#REF!*100)</f>
        <v>#REF!</v>
      </c>
    </row>
    <row r="387" spans="1:72" ht="22.5" x14ac:dyDescent="0.25">
      <c r="A387" s="4" t="s">
        <v>133</v>
      </c>
      <c r="B387" s="4" t="s">
        <v>58</v>
      </c>
      <c r="C387" s="4" t="s">
        <v>146</v>
      </c>
      <c r="D387" s="102" t="s">
        <v>253</v>
      </c>
      <c r="E387" s="101" t="s">
        <v>29</v>
      </c>
      <c r="F387" s="101" t="s">
        <v>0</v>
      </c>
      <c r="G387" s="2" t="s">
        <v>0</v>
      </c>
      <c r="H387" s="2" t="s">
        <v>30</v>
      </c>
      <c r="I387" s="12">
        <f t="shared" ref="I387:AA387" si="652">SUM(I388:I396)</f>
        <v>95000</v>
      </c>
      <c r="J387" s="12">
        <f t="shared" si="652"/>
        <v>0</v>
      </c>
      <c r="K387" s="12">
        <f t="shared" si="652"/>
        <v>0</v>
      </c>
      <c r="L387" s="12">
        <f t="shared" si="652"/>
        <v>0</v>
      </c>
      <c r="M387" s="12">
        <f t="shared" si="652"/>
        <v>0</v>
      </c>
      <c r="N387" s="12">
        <f t="shared" si="652"/>
        <v>0</v>
      </c>
      <c r="O387" s="12">
        <f t="shared" si="652"/>
        <v>95000</v>
      </c>
      <c r="P387" s="12">
        <f t="shared" si="652"/>
        <v>7600</v>
      </c>
      <c r="Q387" s="12">
        <f t="shared" si="652"/>
        <v>0</v>
      </c>
      <c r="R387" s="12">
        <f t="shared" si="652"/>
        <v>37400</v>
      </c>
      <c r="S387" s="12">
        <f t="shared" si="652"/>
        <v>0</v>
      </c>
      <c r="T387" s="12">
        <f t="shared" si="652"/>
        <v>0</v>
      </c>
      <c r="U387" s="12">
        <f t="shared" si="652"/>
        <v>0</v>
      </c>
      <c r="V387" s="12">
        <f t="shared" si="652"/>
        <v>0</v>
      </c>
      <c r="W387" s="12">
        <f t="shared" si="652"/>
        <v>0</v>
      </c>
      <c r="X387" s="12">
        <f t="shared" si="652"/>
        <v>0</v>
      </c>
      <c r="Y387" s="12">
        <f t="shared" si="652"/>
        <v>0</v>
      </c>
      <c r="Z387" s="12">
        <f t="shared" si="652"/>
        <v>0</v>
      </c>
      <c r="AA387" s="12">
        <f t="shared" si="652"/>
        <v>0</v>
      </c>
      <c r="AB387" s="12">
        <v>45000</v>
      </c>
      <c r="AC387" s="12">
        <v>50000</v>
      </c>
      <c r="AD387" s="12">
        <f t="shared" ref="AD387:AV387" si="653">SUM(AD388:AD396)</f>
        <v>0</v>
      </c>
      <c r="AE387" s="12">
        <f t="shared" si="653"/>
        <v>1100</v>
      </c>
      <c r="AF387" s="12">
        <f t="shared" si="653"/>
        <v>0</v>
      </c>
      <c r="AG387" s="12">
        <f t="shared" si="653"/>
        <v>0</v>
      </c>
      <c r="AH387" s="12">
        <f t="shared" si="653"/>
        <v>0</v>
      </c>
      <c r="AI387" s="12">
        <f t="shared" si="653"/>
        <v>0</v>
      </c>
      <c r="AJ387" s="12">
        <f t="shared" si="653"/>
        <v>1100</v>
      </c>
      <c r="AK387" s="12">
        <f t="shared" si="653"/>
        <v>0</v>
      </c>
      <c r="AL387" s="12">
        <f t="shared" si="653"/>
        <v>0</v>
      </c>
      <c r="AM387" s="12">
        <f t="shared" si="653"/>
        <v>1100</v>
      </c>
      <c r="AN387" s="12">
        <f t="shared" si="653"/>
        <v>0</v>
      </c>
      <c r="AO387" s="12">
        <f t="shared" si="653"/>
        <v>0</v>
      </c>
      <c r="AP387" s="12">
        <f t="shared" si="653"/>
        <v>0</v>
      </c>
      <c r="AQ387" s="12">
        <f t="shared" si="653"/>
        <v>0</v>
      </c>
      <c r="AR387" s="12">
        <f t="shared" si="653"/>
        <v>0</v>
      </c>
      <c r="AS387" s="12">
        <f t="shared" si="653"/>
        <v>0</v>
      </c>
      <c r="AT387" s="12">
        <f t="shared" si="653"/>
        <v>0</v>
      </c>
      <c r="AU387" s="12">
        <f t="shared" si="653"/>
        <v>0</v>
      </c>
      <c r="AV387" s="12">
        <f t="shared" si="653"/>
        <v>0</v>
      </c>
      <c r="AW387" s="12">
        <v>1100</v>
      </c>
      <c r="AX387" s="12">
        <v>0</v>
      </c>
      <c r="AY387" s="12">
        <f t="shared" ref="AY387:BQ387" si="654">SUM(AY388:AY396)</f>
        <v>0</v>
      </c>
      <c r="AZ387" s="12">
        <f t="shared" si="654"/>
        <v>0</v>
      </c>
      <c r="BA387" s="12">
        <f t="shared" si="654"/>
        <v>0</v>
      </c>
      <c r="BB387" s="12">
        <f t="shared" si="654"/>
        <v>0</v>
      </c>
      <c r="BC387" s="12">
        <f t="shared" si="654"/>
        <v>0</v>
      </c>
      <c r="BD387" s="12">
        <f t="shared" si="654"/>
        <v>0</v>
      </c>
      <c r="BE387" s="12">
        <f t="shared" si="654"/>
        <v>0</v>
      </c>
      <c r="BF387" s="12">
        <f t="shared" si="654"/>
        <v>0</v>
      </c>
      <c r="BG387" s="12">
        <f t="shared" si="654"/>
        <v>0</v>
      </c>
      <c r="BH387" s="12">
        <f t="shared" si="654"/>
        <v>0</v>
      </c>
      <c r="BI387" s="12">
        <f t="shared" si="654"/>
        <v>0</v>
      </c>
      <c r="BJ387" s="12">
        <f t="shared" si="654"/>
        <v>0</v>
      </c>
      <c r="BK387" s="12">
        <f t="shared" si="654"/>
        <v>0</v>
      </c>
      <c r="BL387" s="12">
        <f t="shared" si="654"/>
        <v>0</v>
      </c>
      <c r="BM387" s="12">
        <f t="shared" si="654"/>
        <v>0</v>
      </c>
      <c r="BN387" s="12">
        <f t="shared" si="654"/>
        <v>0</v>
      </c>
      <c r="BO387" s="12">
        <f t="shared" si="654"/>
        <v>0</v>
      </c>
      <c r="BP387" s="12">
        <f t="shared" si="654"/>
        <v>0</v>
      </c>
      <c r="BQ387" s="12">
        <f t="shared" si="654"/>
        <v>0</v>
      </c>
      <c r="BR387" s="12">
        <v>0</v>
      </c>
      <c r="BS387" s="12">
        <v>0</v>
      </c>
      <c r="BT387" s="12" t="e">
        <f>IF(#REF!=0,"-",#REF!/#REF!*100)</f>
        <v>#REF!</v>
      </c>
    </row>
    <row r="388" spans="1:72" x14ac:dyDescent="0.25">
      <c r="A388" s="4" t="s">
        <v>133</v>
      </c>
      <c r="B388" s="4" t="s">
        <v>58</v>
      </c>
      <c r="C388" s="4" t="s">
        <v>146</v>
      </c>
      <c r="D388" s="102" t="s">
        <v>253</v>
      </c>
      <c r="E388" s="113">
        <v>6131</v>
      </c>
      <c r="F388" s="102"/>
      <c r="G388" s="98" t="s">
        <v>1662</v>
      </c>
      <c r="H388" s="13" t="s">
        <v>32</v>
      </c>
      <c r="I388" s="14">
        <v>5000</v>
      </c>
      <c r="J388" s="14"/>
      <c r="K388" s="14"/>
      <c r="L388" s="14"/>
      <c r="M388" s="14"/>
      <c r="N388" s="14"/>
      <c r="O388" s="14">
        <f t="shared" si="598"/>
        <v>5000</v>
      </c>
      <c r="P388" s="14">
        <v>1000</v>
      </c>
      <c r="Q388" s="14"/>
      <c r="R388" s="14">
        <f>2000+2000</f>
        <v>4000</v>
      </c>
      <c r="S388" s="14"/>
      <c r="T388" s="14"/>
      <c r="U388" s="14"/>
      <c r="V388" s="14"/>
      <c r="W388" s="14"/>
      <c r="X388" s="14"/>
      <c r="Y388" s="14"/>
      <c r="Z388" s="14"/>
      <c r="AA388" s="14"/>
      <c r="AB388" s="14">
        <v>5000</v>
      </c>
      <c r="AC388" s="14">
        <v>0</v>
      </c>
      <c r="AD388" s="14">
        <v>0</v>
      </c>
      <c r="AE388" s="14"/>
      <c r="AF388" s="14"/>
      <c r="AG388" s="14"/>
      <c r="AH388" s="14"/>
      <c r="AI388" s="14"/>
      <c r="AJ388" s="14">
        <f t="shared" si="599"/>
        <v>0</v>
      </c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>
        <v>0</v>
      </c>
      <c r="AX388" s="14">
        <v>0</v>
      </c>
      <c r="AY388" s="14">
        <v>0</v>
      </c>
      <c r="AZ388" s="14"/>
      <c r="BA388" s="14"/>
      <c r="BB388" s="14"/>
      <c r="BC388" s="14"/>
      <c r="BD388" s="14"/>
      <c r="BE388" s="14">
        <f t="shared" si="600"/>
        <v>0</v>
      </c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>
        <v>0</v>
      </c>
      <c r="BS388" s="14">
        <v>0</v>
      </c>
      <c r="BT388" s="14" t="e">
        <f>IF(#REF!=0,"-",#REF!/#REF!*100)</f>
        <v>#REF!</v>
      </c>
    </row>
    <row r="389" spans="1:72" x14ac:dyDescent="0.25">
      <c r="A389" s="4" t="s">
        <v>133</v>
      </c>
      <c r="B389" s="4" t="s">
        <v>58</v>
      </c>
      <c r="C389" s="4" t="s">
        <v>146</v>
      </c>
      <c r="D389" s="102" t="s">
        <v>253</v>
      </c>
      <c r="E389" s="113">
        <v>6132</v>
      </c>
      <c r="F389" s="102"/>
      <c r="G389" s="98" t="s">
        <v>1662</v>
      </c>
      <c r="H389" s="13" t="s">
        <v>72</v>
      </c>
      <c r="I389" s="14">
        <v>0</v>
      </c>
      <c r="J389" s="14"/>
      <c r="K389" s="14"/>
      <c r="L389" s="14"/>
      <c r="M389" s="14"/>
      <c r="N389" s="14"/>
      <c r="O389" s="14">
        <f t="shared" si="598"/>
        <v>0</v>
      </c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>
        <v>0</v>
      </c>
      <c r="AC389" s="14">
        <v>0</v>
      </c>
      <c r="AD389" s="14">
        <v>0</v>
      </c>
      <c r="AE389" s="14"/>
      <c r="AF389" s="14"/>
      <c r="AG389" s="14"/>
      <c r="AH389" s="14"/>
      <c r="AI389" s="14"/>
      <c r="AJ389" s="14">
        <f t="shared" si="599"/>
        <v>0</v>
      </c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>
        <v>0</v>
      </c>
      <c r="AX389" s="14">
        <v>0</v>
      </c>
      <c r="AY389" s="14">
        <v>0</v>
      </c>
      <c r="AZ389" s="14"/>
      <c r="BA389" s="14"/>
      <c r="BB389" s="14"/>
      <c r="BC389" s="14"/>
      <c r="BD389" s="14"/>
      <c r="BE389" s="14">
        <f t="shared" si="600"/>
        <v>0</v>
      </c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>
        <v>0</v>
      </c>
      <c r="BS389" s="14">
        <v>0</v>
      </c>
      <c r="BT389" s="14" t="e">
        <f>IF(#REF!=0,"-",#REF!/#REF!*100)</f>
        <v>#REF!</v>
      </c>
    </row>
    <row r="390" spans="1:72" x14ac:dyDescent="0.25">
      <c r="A390" s="4" t="s">
        <v>133</v>
      </c>
      <c r="B390" s="4" t="s">
        <v>58</v>
      </c>
      <c r="C390" s="4" t="s">
        <v>146</v>
      </c>
      <c r="D390" s="102" t="s">
        <v>253</v>
      </c>
      <c r="E390" s="113">
        <v>6133</v>
      </c>
      <c r="F390" s="102"/>
      <c r="G390" s="98" t="s">
        <v>1662</v>
      </c>
      <c r="H390" s="13" t="s">
        <v>75</v>
      </c>
      <c r="I390" s="14">
        <v>0</v>
      </c>
      <c r="J390" s="14"/>
      <c r="K390" s="14"/>
      <c r="L390" s="14"/>
      <c r="M390" s="14"/>
      <c r="N390" s="14"/>
      <c r="O390" s="14">
        <f t="shared" si="598"/>
        <v>0</v>
      </c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>
        <v>0</v>
      </c>
      <c r="AC390" s="14">
        <v>0</v>
      </c>
      <c r="AD390" s="14">
        <v>0</v>
      </c>
      <c r="AE390" s="14"/>
      <c r="AF390" s="14"/>
      <c r="AG390" s="14"/>
      <c r="AH390" s="14"/>
      <c r="AI390" s="14"/>
      <c r="AJ390" s="14">
        <f t="shared" si="599"/>
        <v>0</v>
      </c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>
        <v>0</v>
      </c>
      <c r="AX390" s="14">
        <v>0</v>
      </c>
      <c r="AY390" s="14">
        <v>0</v>
      </c>
      <c r="AZ390" s="14"/>
      <c r="BA390" s="14"/>
      <c r="BB390" s="14"/>
      <c r="BC390" s="14"/>
      <c r="BD390" s="14"/>
      <c r="BE390" s="14">
        <f t="shared" si="600"/>
        <v>0</v>
      </c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>
        <v>0</v>
      </c>
      <c r="BS390" s="14">
        <v>0</v>
      </c>
      <c r="BT390" s="14" t="e">
        <f>IF(#REF!=0,"-",#REF!/#REF!*100)</f>
        <v>#REF!</v>
      </c>
    </row>
    <row r="391" spans="1:72" x14ac:dyDescent="0.25">
      <c r="A391" s="4" t="s">
        <v>133</v>
      </c>
      <c r="B391" s="4" t="s">
        <v>58</v>
      </c>
      <c r="C391" s="4" t="s">
        <v>146</v>
      </c>
      <c r="D391" s="102" t="s">
        <v>253</v>
      </c>
      <c r="E391" s="113">
        <v>6134</v>
      </c>
      <c r="F391" s="102"/>
      <c r="G391" s="98" t="s">
        <v>1662</v>
      </c>
      <c r="H391" s="13" t="s">
        <v>78</v>
      </c>
      <c r="I391" s="14">
        <v>18000</v>
      </c>
      <c r="J391" s="14"/>
      <c r="K391" s="14"/>
      <c r="L391" s="14"/>
      <c r="M391" s="14"/>
      <c r="N391" s="14"/>
      <c r="O391" s="14">
        <f t="shared" si="598"/>
        <v>18000</v>
      </c>
      <c r="P391" s="14">
        <v>2000</v>
      </c>
      <c r="Q391" s="14"/>
      <c r="R391" s="14">
        <f>1800+2200</f>
        <v>4000</v>
      </c>
      <c r="S391" s="14"/>
      <c r="T391" s="14"/>
      <c r="U391" s="14"/>
      <c r="V391" s="14"/>
      <c r="W391" s="14"/>
      <c r="X391" s="14"/>
      <c r="Y391" s="14"/>
      <c r="Z391" s="14"/>
      <c r="AA391" s="14"/>
      <c r="AB391" s="14">
        <v>6000</v>
      </c>
      <c r="AC391" s="14">
        <v>12000</v>
      </c>
      <c r="AD391" s="14">
        <v>0</v>
      </c>
      <c r="AE391" s="14">
        <v>1100</v>
      </c>
      <c r="AF391" s="14"/>
      <c r="AG391" s="14"/>
      <c r="AH391" s="14"/>
      <c r="AI391" s="14"/>
      <c r="AJ391" s="14">
        <f t="shared" si="599"/>
        <v>1100</v>
      </c>
      <c r="AK391" s="14"/>
      <c r="AL391" s="14"/>
      <c r="AM391" s="14">
        <v>1100</v>
      </c>
      <c r="AN391" s="14"/>
      <c r="AO391" s="14"/>
      <c r="AP391" s="14"/>
      <c r="AQ391" s="14"/>
      <c r="AR391" s="14"/>
      <c r="AS391" s="14"/>
      <c r="AT391" s="14"/>
      <c r="AU391" s="14"/>
      <c r="AV391" s="14"/>
      <c r="AW391" s="14">
        <v>1100</v>
      </c>
      <c r="AX391" s="14">
        <v>0</v>
      </c>
      <c r="AY391" s="14">
        <v>0</v>
      </c>
      <c r="AZ391" s="14"/>
      <c r="BA391" s="14"/>
      <c r="BB391" s="14"/>
      <c r="BC391" s="14"/>
      <c r="BD391" s="14"/>
      <c r="BE391" s="14">
        <f t="shared" si="600"/>
        <v>0</v>
      </c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>
        <v>0</v>
      </c>
      <c r="BS391" s="14">
        <v>0</v>
      </c>
      <c r="BT391" s="14" t="e">
        <f>IF(#REF!=0,"-",#REF!/#REF!*100)</f>
        <v>#REF!</v>
      </c>
    </row>
    <row r="392" spans="1:72" x14ac:dyDescent="0.25">
      <c r="A392" s="4" t="s">
        <v>133</v>
      </c>
      <c r="B392" s="4" t="s">
        <v>58</v>
      </c>
      <c r="C392" s="4" t="s">
        <v>146</v>
      </c>
      <c r="D392" s="102" t="s">
        <v>253</v>
      </c>
      <c r="E392" s="113">
        <v>6135</v>
      </c>
      <c r="F392" s="102"/>
      <c r="G392" s="98" t="s">
        <v>1662</v>
      </c>
      <c r="H392" s="13" t="s">
        <v>81</v>
      </c>
      <c r="I392" s="14">
        <v>1900</v>
      </c>
      <c r="J392" s="14"/>
      <c r="K392" s="14"/>
      <c r="L392" s="14"/>
      <c r="M392" s="14"/>
      <c r="N392" s="14"/>
      <c r="O392" s="14">
        <f t="shared" si="598"/>
        <v>1900</v>
      </c>
      <c r="P392" s="14">
        <v>200</v>
      </c>
      <c r="Q392" s="14"/>
      <c r="R392" s="14">
        <v>100</v>
      </c>
      <c r="S392" s="14"/>
      <c r="T392" s="14"/>
      <c r="U392" s="14"/>
      <c r="V392" s="14"/>
      <c r="W392" s="14"/>
      <c r="X392" s="14"/>
      <c r="Y392" s="14"/>
      <c r="Z392" s="14"/>
      <c r="AA392" s="14"/>
      <c r="AB392" s="14">
        <v>300</v>
      </c>
      <c r="AC392" s="14">
        <v>1600</v>
      </c>
      <c r="AD392" s="14">
        <v>0</v>
      </c>
      <c r="AE392" s="14"/>
      <c r="AF392" s="14"/>
      <c r="AG392" s="14"/>
      <c r="AH392" s="14"/>
      <c r="AI392" s="14"/>
      <c r="AJ392" s="14">
        <f t="shared" si="599"/>
        <v>0</v>
      </c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>
        <v>0</v>
      </c>
      <c r="AX392" s="14">
        <v>0</v>
      </c>
      <c r="AY392" s="14">
        <v>0</v>
      </c>
      <c r="AZ392" s="14"/>
      <c r="BA392" s="14"/>
      <c r="BB392" s="14"/>
      <c r="BC392" s="14"/>
      <c r="BD392" s="14"/>
      <c r="BE392" s="14">
        <f t="shared" si="600"/>
        <v>0</v>
      </c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>
        <v>0</v>
      </c>
      <c r="BS392" s="14">
        <v>0</v>
      </c>
      <c r="BT392" s="14" t="e">
        <f>IF(#REF!=0,"-",#REF!/#REF!*100)</f>
        <v>#REF!</v>
      </c>
    </row>
    <row r="393" spans="1:72" ht="22.5" x14ac:dyDescent="0.25">
      <c r="A393" s="4" t="s">
        <v>133</v>
      </c>
      <c r="B393" s="4" t="s">
        <v>58</v>
      </c>
      <c r="C393" s="4" t="s">
        <v>146</v>
      </c>
      <c r="D393" s="102" t="s">
        <v>253</v>
      </c>
      <c r="E393" s="113">
        <v>6136</v>
      </c>
      <c r="F393" s="102"/>
      <c r="G393" s="98" t="s">
        <v>1662</v>
      </c>
      <c r="H393" s="13" t="s">
        <v>84</v>
      </c>
      <c r="I393" s="14">
        <v>4500</v>
      </c>
      <c r="J393" s="14"/>
      <c r="K393" s="14"/>
      <c r="L393" s="14"/>
      <c r="M393" s="14"/>
      <c r="N393" s="14"/>
      <c r="O393" s="14">
        <f t="shared" si="598"/>
        <v>4500</v>
      </c>
      <c r="P393" s="14">
        <v>400</v>
      </c>
      <c r="Q393" s="14"/>
      <c r="R393" s="14">
        <f>600+400</f>
        <v>1000</v>
      </c>
      <c r="S393" s="14"/>
      <c r="T393" s="14"/>
      <c r="U393" s="14"/>
      <c r="V393" s="14"/>
      <c r="W393" s="14"/>
      <c r="X393" s="14"/>
      <c r="Y393" s="14"/>
      <c r="Z393" s="14"/>
      <c r="AA393" s="14"/>
      <c r="AB393" s="14">
        <v>1400</v>
      </c>
      <c r="AC393" s="14">
        <v>3100</v>
      </c>
      <c r="AD393" s="14">
        <v>0</v>
      </c>
      <c r="AE393" s="14"/>
      <c r="AF393" s="14"/>
      <c r="AG393" s="14"/>
      <c r="AH393" s="14"/>
      <c r="AI393" s="14"/>
      <c r="AJ393" s="14">
        <f t="shared" si="599"/>
        <v>0</v>
      </c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>
        <v>0</v>
      </c>
      <c r="AX393" s="14">
        <v>0</v>
      </c>
      <c r="AY393" s="14">
        <v>0</v>
      </c>
      <c r="AZ393" s="14"/>
      <c r="BA393" s="14"/>
      <c r="BB393" s="14"/>
      <c r="BC393" s="14"/>
      <c r="BD393" s="14"/>
      <c r="BE393" s="14">
        <f t="shared" si="600"/>
        <v>0</v>
      </c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>
        <v>0</v>
      </c>
      <c r="BS393" s="14">
        <v>0</v>
      </c>
      <c r="BT393" s="14" t="e">
        <f>IF(#REF!=0,"-",#REF!/#REF!*100)</f>
        <v>#REF!</v>
      </c>
    </row>
    <row r="394" spans="1:72" x14ac:dyDescent="0.25">
      <c r="A394" s="4" t="s">
        <v>133</v>
      </c>
      <c r="B394" s="4" t="s">
        <v>58</v>
      </c>
      <c r="C394" s="4" t="s">
        <v>146</v>
      </c>
      <c r="D394" s="102" t="s">
        <v>253</v>
      </c>
      <c r="E394" s="113">
        <v>6137</v>
      </c>
      <c r="F394" s="102"/>
      <c r="G394" s="98" t="s">
        <v>1662</v>
      </c>
      <c r="H394" s="13" t="s">
        <v>87</v>
      </c>
      <c r="I394" s="14">
        <v>18000</v>
      </c>
      <c r="J394" s="14"/>
      <c r="K394" s="14"/>
      <c r="L394" s="14"/>
      <c r="M394" s="14"/>
      <c r="N394" s="14"/>
      <c r="O394" s="14">
        <f t="shared" si="598"/>
        <v>18000</v>
      </c>
      <c r="P394" s="14">
        <v>2000</v>
      </c>
      <c r="Q394" s="14"/>
      <c r="R394" s="14">
        <v>3000</v>
      </c>
      <c r="S394" s="14"/>
      <c r="T394" s="14"/>
      <c r="U394" s="14"/>
      <c r="V394" s="14"/>
      <c r="W394" s="14"/>
      <c r="X394" s="14"/>
      <c r="Y394" s="14"/>
      <c r="Z394" s="14"/>
      <c r="AA394" s="14"/>
      <c r="AB394" s="14">
        <v>5000</v>
      </c>
      <c r="AC394" s="14">
        <v>13000</v>
      </c>
      <c r="AD394" s="14">
        <v>0</v>
      </c>
      <c r="AE394" s="14"/>
      <c r="AF394" s="14"/>
      <c r="AG394" s="14"/>
      <c r="AH394" s="14"/>
      <c r="AI394" s="14"/>
      <c r="AJ394" s="14">
        <f t="shared" si="599"/>
        <v>0</v>
      </c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>
        <v>0</v>
      </c>
      <c r="AX394" s="14">
        <v>0</v>
      </c>
      <c r="AY394" s="14">
        <v>0</v>
      </c>
      <c r="AZ394" s="14"/>
      <c r="BA394" s="14"/>
      <c r="BB394" s="14"/>
      <c r="BC394" s="14"/>
      <c r="BD394" s="14"/>
      <c r="BE394" s="14">
        <f t="shared" si="600"/>
        <v>0</v>
      </c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>
        <v>0</v>
      </c>
      <c r="BS394" s="14">
        <v>0</v>
      </c>
      <c r="BT394" s="14" t="e">
        <f>IF(#REF!=0,"-",#REF!/#REF!*100)</f>
        <v>#REF!</v>
      </c>
    </row>
    <row r="395" spans="1:72" ht="22.5" x14ac:dyDescent="0.25">
      <c r="A395" s="4" t="s">
        <v>133</v>
      </c>
      <c r="B395" s="4" t="s">
        <v>58</v>
      </c>
      <c r="C395" s="4" t="s">
        <v>146</v>
      </c>
      <c r="D395" s="102" t="s">
        <v>253</v>
      </c>
      <c r="E395" s="113">
        <v>6138</v>
      </c>
      <c r="F395" s="102"/>
      <c r="G395" s="98" t="s">
        <v>1662</v>
      </c>
      <c r="H395" s="13" t="s">
        <v>90</v>
      </c>
      <c r="I395" s="14">
        <v>3400</v>
      </c>
      <c r="J395" s="14"/>
      <c r="K395" s="14"/>
      <c r="L395" s="14"/>
      <c r="M395" s="14"/>
      <c r="N395" s="14"/>
      <c r="O395" s="14">
        <f t="shared" si="598"/>
        <v>3400</v>
      </c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>
        <v>0</v>
      </c>
      <c r="AC395" s="14">
        <v>3400</v>
      </c>
      <c r="AD395" s="14">
        <v>0</v>
      </c>
      <c r="AE395" s="14"/>
      <c r="AF395" s="14"/>
      <c r="AG395" s="14"/>
      <c r="AH395" s="14"/>
      <c r="AI395" s="14"/>
      <c r="AJ395" s="14">
        <f t="shared" si="599"/>
        <v>0</v>
      </c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>
        <v>0</v>
      </c>
      <c r="AX395" s="14">
        <v>0</v>
      </c>
      <c r="AY395" s="14">
        <v>0</v>
      </c>
      <c r="AZ395" s="14"/>
      <c r="BA395" s="14"/>
      <c r="BB395" s="14"/>
      <c r="BC395" s="14"/>
      <c r="BD395" s="14"/>
      <c r="BE395" s="14">
        <f t="shared" si="600"/>
        <v>0</v>
      </c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>
        <v>0</v>
      </c>
      <c r="BS395" s="14">
        <v>0</v>
      </c>
      <c r="BT395" s="14" t="e">
        <f>IF(#REF!=0,"-",#REF!/#REF!*100)</f>
        <v>#REF!</v>
      </c>
    </row>
    <row r="396" spans="1:72" x14ac:dyDescent="0.25">
      <c r="A396" s="1" t="s">
        <v>133</v>
      </c>
      <c r="B396" s="1" t="s">
        <v>58</v>
      </c>
      <c r="C396" s="1" t="s">
        <v>146</v>
      </c>
      <c r="D396" s="105" t="s">
        <v>253</v>
      </c>
      <c r="E396" s="105" t="s">
        <v>34</v>
      </c>
      <c r="F396" s="102" t="s">
        <v>0</v>
      </c>
      <c r="G396" s="13" t="s">
        <v>0</v>
      </c>
      <c r="H396" s="2" t="s">
        <v>35</v>
      </c>
      <c r="I396" s="12">
        <f t="shared" ref="I396:AA396" si="655">SUM(I397:I399)</f>
        <v>44200</v>
      </c>
      <c r="J396" s="12">
        <f t="shared" si="655"/>
        <v>0</v>
      </c>
      <c r="K396" s="12">
        <f t="shared" si="655"/>
        <v>0</v>
      </c>
      <c r="L396" s="12">
        <f t="shared" si="655"/>
        <v>0</v>
      </c>
      <c r="M396" s="12">
        <f t="shared" si="655"/>
        <v>0</v>
      </c>
      <c r="N396" s="12">
        <f t="shared" si="655"/>
        <v>0</v>
      </c>
      <c r="O396" s="12">
        <f t="shared" si="655"/>
        <v>44200</v>
      </c>
      <c r="P396" s="12">
        <f t="shared" si="655"/>
        <v>2000</v>
      </c>
      <c r="Q396" s="12">
        <f t="shared" si="655"/>
        <v>0</v>
      </c>
      <c r="R396" s="12">
        <f t="shared" si="655"/>
        <v>25300</v>
      </c>
      <c r="S396" s="12">
        <f t="shared" si="655"/>
        <v>0</v>
      </c>
      <c r="T396" s="12">
        <f t="shared" si="655"/>
        <v>0</v>
      </c>
      <c r="U396" s="12">
        <f t="shared" si="655"/>
        <v>0</v>
      </c>
      <c r="V396" s="12">
        <f t="shared" si="655"/>
        <v>0</v>
      </c>
      <c r="W396" s="12">
        <f t="shared" si="655"/>
        <v>0</v>
      </c>
      <c r="X396" s="12">
        <f t="shared" si="655"/>
        <v>0</v>
      </c>
      <c r="Y396" s="12">
        <f t="shared" si="655"/>
        <v>0</v>
      </c>
      <c r="Z396" s="12">
        <f t="shared" si="655"/>
        <v>0</v>
      </c>
      <c r="AA396" s="12">
        <f t="shared" si="655"/>
        <v>0</v>
      </c>
      <c r="AB396" s="12">
        <v>27300</v>
      </c>
      <c r="AC396" s="12">
        <v>16900</v>
      </c>
      <c r="AD396" s="12">
        <f t="shared" ref="AD396:AV396" si="656">SUM(AD397:AD399)</f>
        <v>0</v>
      </c>
      <c r="AE396" s="12">
        <f t="shared" si="656"/>
        <v>0</v>
      </c>
      <c r="AF396" s="12">
        <f t="shared" si="656"/>
        <v>0</v>
      </c>
      <c r="AG396" s="12">
        <f t="shared" si="656"/>
        <v>0</v>
      </c>
      <c r="AH396" s="12">
        <f t="shared" si="656"/>
        <v>0</v>
      </c>
      <c r="AI396" s="12">
        <f t="shared" si="656"/>
        <v>0</v>
      </c>
      <c r="AJ396" s="12">
        <f t="shared" si="656"/>
        <v>0</v>
      </c>
      <c r="AK396" s="12">
        <f t="shared" si="656"/>
        <v>0</v>
      </c>
      <c r="AL396" s="12">
        <f t="shared" si="656"/>
        <v>0</v>
      </c>
      <c r="AM396" s="12">
        <f t="shared" si="656"/>
        <v>0</v>
      </c>
      <c r="AN396" s="12">
        <f t="shared" si="656"/>
        <v>0</v>
      </c>
      <c r="AO396" s="12">
        <f t="shared" si="656"/>
        <v>0</v>
      </c>
      <c r="AP396" s="12">
        <f t="shared" si="656"/>
        <v>0</v>
      </c>
      <c r="AQ396" s="12">
        <f t="shared" si="656"/>
        <v>0</v>
      </c>
      <c r="AR396" s="12">
        <f t="shared" si="656"/>
        <v>0</v>
      </c>
      <c r="AS396" s="12">
        <f t="shared" si="656"/>
        <v>0</v>
      </c>
      <c r="AT396" s="12">
        <f t="shared" si="656"/>
        <v>0</v>
      </c>
      <c r="AU396" s="12">
        <f t="shared" si="656"/>
        <v>0</v>
      </c>
      <c r="AV396" s="12">
        <f t="shared" si="656"/>
        <v>0</v>
      </c>
      <c r="AW396" s="12">
        <v>0</v>
      </c>
      <c r="AX396" s="12">
        <v>0</v>
      </c>
      <c r="AY396" s="12">
        <f t="shared" ref="AY396:BQ396" si="657">SUM(AY397:AY399)</f>
        <v>0</v>
      </c>
      <c r="AZ396" s="12">
        <f t="shared" si="657"/>
        <v>0</v>
      </c>
      <c r="BA396" s="12">
        <f t="shared" si="657"/>
        <v>0</v>
      </c>
      <c r="BB396" s="12">
        <f t="shared" si="657"/>
        <v>0</v>
      </c>
      <c r="BC396" s="12">
        <f t="shared" si="657"/>
        <v>0</v>
      </c>
      <c r="BD396" s="12">
        <f t="shared" si="657"/>
        <v>0</v>
      </c>
      <c r="BE396" s="12">
        <f t="shared" si="657"/>
        <v>0</v>
      </c>
      <c r="BF396" s="12">
        <f t="shared" si="657"/>
        <v>0</v>
      </c>
      <c r="BG396" s="12">
        <f t="shared" si="657"/>
        <v>0</v>
      </c>
      <c r="BH396" s="12">
        <f t="shared" si="657"/>
        <v>0</v>
      </c>
      <c r="BI396" s="12">
        <f t="shared" si="657"/>
        <v>0</v>
      </c>
      <c r="BJ396" s="12">
        <f t="shared" si="657"/>
        <v>0</v>
      </c>
      <c r="BK396" s="12">
        <f t="shared" si="657"/>
        <v>0</v>
      </c>
      <c r="BL396" s="12">
        <f t="shared" si="657"/>
        <v>0</v>
      </c>
      <c r="BM396" s="12">
        <f t="shared" si="657"/>
        <v>0</v>
      </c>
      <c r="BN396" s="12">
        <f t="shared" si="657"/>
        <v>0</v>
      </c>
      <c r="BO396" s="12">
        <f t="shared" si="657"/>
        <v>0</v>
      </c>
      <c r="BP396" s="12">
        <f t="shared" si="657"/>
        <v>0</v>
      </c>
      <c r="BQ396" s="12">
        <f t="shared" si="657"/>
        <v>0</v>
      </c>
      <c r="BR396" s="12">
        <v>0</v>
      </c>
      <c r="BS396" s="12">
        <v>0</v>
      </c>
      <c r="BT396" s="12" t="e">
        <f>IF(#REF!=0,"-",#REF!/#REF!*100)</f>
        <v>#REF!</v>
      </c>
    </row>
    <row r="397" spans="1:72" x14ac:dyDescent="0.25">
      <c r="A397" s="4" t="s">
        <v>133</v>
      </c>
      <c r="B397" s="4" t="s">
        <v>58</v>
      </c>
      <c r="C397" s="4" t="s">
        <v>146</v>
      </c>
      <c r="D397" s="102" t="s">
        <v>253</v>
      </c>
      <c r="E397" s="113">
        <v>6139</v>
      </c>
      <c r="F397" s="102"/>
      <c r="G397" s="98" t="s">
        <v>1662</v>
      </c>
      <c r="H397" s="13" t="s">
        <v>35</v>
      </c>
      <c r="I397" s="14">
        <v>44200</v>
      </c>
      <c r="J397" s="14"/>
      <c r="K397" s="14"/>
      <c r="L397" s="14"/>
      <c r="M397" s="14"/>
      <c r="N397" s="14"/>
      <c r="O397" s="14">
        <f t="shared" si="598"/>
        <v>44200</v>
      </c>
      <c r="P397" s="14">
        <v>2000</v>
      </c>
      <c r="Q397" s="14"/>
      <c r="R397" s="14">
        <f>17000+8300</f>
        <v>25300</v>
      </c>
      <c r="S397" s="14"/>
      <c r="T397" s="14"/>
      <c r="U397" s="14"/>
      <c r="V397" s="14"/>
      <c r="W397" s="14"/>
      <c r="X397" s="14"/>
      <c r="Y397" s="14"/>
      <c r="Z397" s="14"/>
      <c r="AA397" s="14"/>
      <c r="AB397" s="14">
        <v>27300</v>
      </c>
      <c r="AC397" s="14">
        <v>16900</v>
      </c>
      <c r="AD397" s="14">
        <v>0</v>
      </c>
      <c r="AE397" s="14"/>
      <c r="AF397" s="14"/>
      <c r="AG397" s="14"/>
      <c r="AH397" s="14"/>
      <c r="AI397" s="14"/>
      <c r="AJ397" s="14">
        <f t="shared" si="599"/>
        <v>0</v>
      </c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>
        <v>0</v>
      </c>
      <c r="AX397" s="14">
        <v>0</v>
      </c>
      <c r="AY397" s="14">
        <v>0</v>
      </c>
      <c r="AZ397" s="14"/>
      <c r="BA397" s="14"/>
      <c r="BB397" s="14"/>
      <c r="BC397" s="14"/>
      <c r="BD397" s="14"/>
      <c r="BE397" s="14">
        <f t="shared" si="600"/>
        <v>0</v>
      </c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>
        <v>0</v>
      </c>
      <c r="BS397" s="14">
        <v>0</v>
      </c>
      <c r="BT397" s="14" t="e">
        <f>IF(#REF!=0,"-",#REF!/#REF!*100)</f>
        <v>#REF!</v>
      </c>
    </row>
    <row r="398" spans="1:72" ht="22.5" x14ac:dyDescent="0.25">
      <c r="A398" s="4" t="s">
        <v>133</v>
      </c>
      <c r="B398" s="4" t="s">
        <v>58</v>
      </c>
      <c r="C398" s="4" t="s">
        <v>146</v>
      </c>
      <c r="D398" s="102" t="s">
        <v>253</v>
      </c>
      <c r="E398" s="113">
        <v>6139</v>
      </c>
      <c r="F398" s="102" t="s">
        <v>260</v>
      </c>
      <c r="G398" s="98" t="s">
        <v>1662</v>
      </c>
      <c r="H398" s="13" t="s">
        <v>37</v>
      </c>
      <c r="I398" s="14">
        <v>0</v>
      </c>
      <c r="J398" s="14"/>
      <c r="K398" s="14"/>
      <c r="L398" s="14"/>
      <c r="M398" s="14"/>
      <c r="N398" s="14"/>
      <c r="O398" s="14">
        <f t="shared" si="598"/>
        <v>0</v>
      </c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>
        <v>0</v>
      </c>
      <c r="AC398" s="14">
        <v>0</v>
      </c>
      <c r="AD398" s="14">
        <v>0</v>
      </c>
      <c r="AE398" s="14"/>
      <c r="AF398" s="14"/>
      <c r="AG398" s="14"/>
      <c r="AH398" s="14"/>
      <c r="AI398" s="14"/>
      <c r="AJ398" s="14">
        <f t="shared" si="599"/>
        <v>0</v>
      </c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>
        <v>0</v>
      </c>
      <c r="AX398" s="14">
        <v>0</v>
      </c>
      <c r="AY398" s="14">
        <v>0</v>
      </c>
      <c r="AZ398" s="14"/>
      <c r="BA398" s="14"/>
      <c r="BB398" s="14"/>
      <c r="BC398" s="14"/>
      <c r="BD398" s="14"/>
      <c r="BE398" s="14">
        <f t="shared" si="600"/>
        <v>0</v>
      </c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>
        <v>0</v>
      </c>
      <c r="BS398" s="14">
        <v>0</v>
      </c>
      <c r="BT398" s="14" t="e">
        <f>IF(#REF!=0,"-",#REF!/#REF!*100)</f>
        <v>#REF!</v>
      </c>
    </row>
    <row r="399" spans="1:72" ht="33.75" x14ac:dyDescent="0.25">
      <c r="A399" s="4" t="s">
        <v>133</v>
      </c>
      <c r="B399" s="4" t="s">
        <v>58</v>
      </c>
      <c r="C399" s="4" t="s">
        <v>146</v>
      </c>
      <c r="D399" s="102" t="s">
        <v>253</v>
      </c>
      <c r="E399" s="113">
        <v>6139</v>
      </c>
      <c r="F399" s="102" t="s">
        <v>261</v>
      </c>
      <c r="G399" s="98" t="s">
        <v>1662</v>
      </c>
      <c r="H399" s="13" t="s">
        <v>38</v>
      </c>
      <c r="I399" s="14">
        <v>0</v>
      </c>
      <c r="J399" s="14"/>
      <c r="K399" s="14"/>
      <c r="L399" s="14"/>
      <c r="M399" s="14"/>
      <c r="N399" s="14"/>
      <c r="O399" s="14">
        <f t="shared" si="598"/>
        <v>0</v>
      </c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>
        <v>0</v>
      </c>
      <c r="AC399" s="14">
        <v>0</v>
      </c>
      <c r="AD399" s="14">
        <v>0</v>
      </c>
      <c r="AE399" s="14"/>
      <c r="AF399" s="14"/>
      <c r="AG399" s="14"/>
      <c r="AH399" s="14"/>
      <c r="AI399" s="14"/>
      <c r="AJ399" s="14">
        <f t="shared" si="599"/>
        <v>0</v>
      </c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>
        <v>0</v>
      </c>
      <c r="AX399" s="14">
        <v>0</v>
      </c>
      <c r="AY399" s="14">
        <v>0</v>
      </c>
      <c r="AZ399" s="14"/>
      <c r="BA399" s="14"/>
      <c r="BB399" s="14"/>
      <c r="BC399" s="14"/>
      <c r="BD399" s="14"/>
      <c r="BE399" s="14">
        <f t="shared" si="600"/>
        <v>0</v>
      </c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>
        <v>0</v>
      </c>
      <c r="BS399" s="14">
        <v>0</v>
      </c>
      <c r="BT399" s="14" t="e">
        <f>IF(#REF!=0,"-",#REF!/#REF!*100)</f>
        <v>#REF!</v>
      </c>
    </row>
    <row r="400" spans="1:72" ht="33.75" x14ac:dyDescent="0.25">
      <c r="A400" s="1" t="s">
        <v>0</v>
      </c>
      <c r="B400" s="1" t="s">
        <v>0</v>
      </c>
      <c r="C400" s="1" t="s">
        <v>0</v>
      </c>
      <c r="D400" s="101" t="s">
        <v>0</v>
      </c>
      <c r="E400" s="101" t="s">
        <v>0</v>
      </c>
      <c r="F400" s="101" t="s">
        <v>0</v>
      </c>
      <c r="G400" s="2" t="s">
        <v>0</v>
      </c>
      <c r="H400" s="10" t="s">
        <v>47</v>
      </c>
      <c r="I400" s="11">
        <f t="shared" ref="I400:AA400" si="658">SUM(I401)</f>
        <v>35000</v>
      </c>
      <c r="J400" s="11">
        <f t="shared" si="658"/>
        <v>0</v>
      </c>
      <c r="K400" s="11">
        <f t="shared" si="658"/>
        <v>0</v>
      </c>
      <c r="L400" s="11">
        <f t="shared" si="658"/>
        <v>0</v>
      </c>
      <c r="M400" s="11">
        <f t="shared" si="658"/>
        <v>0</v>
      </c>
      <c r="N400" s="11">
        <f t="shared" si="658"/>
        <v>0</v>
      </c>
      <c r="O400" s="11">
        <f t="shared" si="658"/>
        <v>35000</v>
      </c>
      <c r="P400" s="11">
        <f t="shared" si="658"/>
        <v>3400</v>
      </c>
      <c r="Q400" s="11">
        <f t="shared" si="658"/>
        <v>0</v>
      </c>
      <c r="R400" s="11">
        <f t="shared" si="658"/>
        <v>6600</v>
      </c>
      <c r="S400" s="11">
        <f t="shared" si="658"/>
        <v>0</v>
      </c>
      <c r="T400" s="11">
        <f t="shared" si="658"/>
        <v>0</v>
      </c>
      <c r="U400" s="11">
        <f t="shared" si="658"/>
        <v>0</v>
      </c>
      <c r="V400" s="11">
        <f t="shared" si="658"/>
        <v>0</v>
      </c>
      <c r="W400" s="11">
        <f t="shared" si="658"/>
        <v>0</v>
      </c>
      <c r="X400" s="11">
        <f t="shared" si="658"/>
        <v>0</v>
      </c>
      <c r="Y400" s="11">
        <f t="shared" si="658"/>
        <v>0</v>
      </c>
      <c r="Z400" s="11">
        <f t="shared" si="658"/>
        <v>0</v>
      </c>
      <c r="AA400" s="11">
        <f t="shared" si="658"/>
        <v>0</v>
      </c>
      <c r="AB400" s="11">
        <v>10000</v>
      </c>
      <c r="AC400" s="11">
        <v>25000</v>
      </c>
      <c r="AD400" s="11">
        <f t="shared" ref="AD400:AV400" si="659">SUM(AD401)</f>
        <v>0</v>
      </c>
      <c r="AE400" s="11">
        <f t="shared" si="659"/>
        <v>0</v>
      </c>
      <c r="AF400" s="11">
        <f t="shared" si="659"/>
        <v>0</v>
      </c>
      <c r="AG400" s="11">
        <f t="shared" si="659"/>
        <v>0</v>
      </c>
      <c r="AH400" s="11">
        <f t="shared" si="659"/>
        <v>0</v>
      </c>
      <c r="AI400" s="11">
        <f t="shared" si="659"/>
        <v>0</v>
      </c>
      <c r="AJ400" s="11">
        <f t="shared" si="659"/>
        <v>0</v>
      </c>
      <c r="AK400" s="11">
        <f t="shared" si="659"/>
        <v>0</v>
      </c>
      <c r="AL400" s="11">
        <f t="shared" si="659"/>
        <v>0</v>
      </c>
      <c r="AM400" s="11">
        <f t="shared" si="659"/>
        <v>0</v>
      </c>
      <c r="AN400" s="11">
        <f t="shared" si="659"/>
        <v>0</v>
      </c>
      <c r="AO400" s="11">
        <f t="shared" si="659"/>
        <v>0</v>
      </c>
      <c r="AP400" s="11">
        <f t="shared" si="659"/>
        <v>0</v>
      </c>
      <c r="AQ400" s="11">
        <f t="shared" si="659"/>
        <v>0</v>
      </c>
      <c r="AR400" s="11">
        <f t="shared" si="659"/>
        <v>0</v>
      </c>
      <c r="AS400" s="11">
        <f t="shared" si="659"/>
        <v>0</v>
      </c>
      <c r="AT400" s="11">
        <f t="shared" si="659"/>
        <v>0</v>
      </c>
      <c r="AU400" s="11">
        <f t="shared" si="659"/>
        <v>0</v>
      </c>
      <c r="AV400" s="11">
        <f t="shared" si="659"/>
        <v>0</v>
      </c>
      <c r="AW400" s="11">
        <v>0</v>
      </c>
      <c r="AX400" s="11">
        <v>0</v>
      </c>
      <c r="AY400" s="11">
        <f t="shared" ref="AY400:BQ400" si="660">SUM(AY401)</f>
        <v>0</v>
      </c>
      <c r="AZ400" s="11">
        <f t="shared" si="660"/>
        <v>5224</v>
      </c>
      <c r="BA400" s="11">
        <f t="shared" si="660"/>
        <v>0</v>
      </c>
      <c r="BB400" s="11">
        <f t="shared" si="660"/>
        <v>0</v>
      </c>
      <c r="BC400" s="11">
        <f t="shared" si="660"/>
        <v>0</v>
      </c>
      <c r="BD400" s="11">
        <f t="shared" si="660"/>
        <v>0</v>
      </c>
      <c r="BE400" s="11">
        <f t="shared" si="660"/>
        <v>5224</v>
      </c>
      <c r="BF400" s="11">
        <f t="shared" si="660"/>
        <v>0</v>
      </c>
      <c r="BG400" s="11">
        <f t="shared" si="660"/>
        <v>0</v>
      </c>
      <c r="BH400" s="11">
        <f t="shared" si="660"/>
        <v>5224</v>
      </c>
      <c r="BI400" s="11">
        <f t="shared" si="660"/>
        <v>0</v>
      </c>
      <c r="BJ400" s="11">
        <f t="shared" si="660"/>
        <v>0</v>
      </c>
      <c r="BK400" s="11">
        <f t="shared" si="660"/>
        <v>0</v>
      </c>
      <c r="BL400" s="11">
        <f t="shared" si="660"/>
        <v>0</v>
      </c>
      <c r="BM400" s="11">
        <f t="shared" si="660"/>
        <v>0</v>
      </c>
      <c r="BN400" s="11">
        <f t="shared" si="660"/>
        <v>0</v>
      </c>
      <c r="BO400" s="11">
        <f t="shared" si="660"/>
        <v>0</v>
      </c>
      <c r="BP400" s="11">
        <f t="shared" si="660"/>
        <v>0</v>
      </c>
      <c r="BQ400" s="11">
        <f t="shared" si="660"/>
        <v>0</v>
      </c>
      <c r="BR400" s="11">
        <v>5224</v>
      </c>
      <c r="BS400" s="11">
        <v>0</v>
      </c>
      <c r="BT400" s="11" t="e">
        <f>IF(#REF!=0,"-",#REF!/#REF!*100)</f>
        <v>#REF!</v>
      </c>
    </row>
    <row r="401" spans="1:72" x14ac:dyDescent="0.25">
      <c r="A401" s="4" t="s">
        <v>133</v>
      </c>
      <c r="B401" s="4" t="s">
        <v>58</v>
      </c>
      <c r="C401" s="4" t="s">
        <v>146</v>
      </c>
      <c r="D401" s="102" t="s">
        <v>253</v>
      </c>
      <c r="E401" s="101" t="s">
        <v>48</v>
      </c>
      <c r="F401" s="101" t="s">
        <v>0</v>
      </c>
      <c r="G401" s="2" t="s">
        <v>0</v>
      </c>
      <c r="H401" s="2" t="s">
        <v>49</v>
      </c>
      <c r="I401" s="12">
        <f t="shared" ref="I401:AA401" si="661">SUM(I402:I403)</f>
        <v>35000</v>
      </c>
      <c r="J401" s="12">
        <f t="shared" si="661"/>
        <v>0</v>
      </c>
      <c r="K401" s="12">
        <f t="shared" si="661"/>
        <v>0</v>
      </c>
      <c r="L401" s="12">
        <f t="shared" si="661"/>
        <v>0</v>
      </c>
      <c r="M401" s="12">
        <f t="shared" si="661"/>
        <v>0</v>
      </c>
      <c r="N401" s="12">
        <f t="shared" si="661"/>
        <v>0</v>
      </c>
      <c r="O401" s="12">
        <f t="shared" ref="O401" si="662">SUM(O402:O403)</f>
        <v>35000</v>
      </c>
      <c r="P401" s="12">
        <f t="shared" si="661"/>
        <v>3400</v>
      </c>
      <c r="Q401" s="12">
        <f t="shared" si="661"/>
        <v>0</v>
      </c>
      <c r="R401" s="12">
        <f t="shared" si="661"/>
        <v>6600</v>
      </c>
      <c r="S401" s="12">
        <f t="shared" si="661"/>
        <v>0</v>
      </c>
      <c r="T401" s="12">
        <f t="shared" si="661"/>
        <v>0</v>
      </c>
      <c r="U401" s="12">
        <f t="shared" si="661"/>
        <v>0</v>
      </c>
      <c r="V401" s="12">
        <f t="shared" si="661"/>
        <v>0</v>
      </c>
      <c r="W401" s="12">
        <f t="shared" si="661"/>
        <v>0</v>
      </c>
      <c r="X401" s="12">
        <f t="shared" si="661"/>
        <v>0</v>
      </c>
      <c r="Y401" s="12">
        <f t="shared" si="661"/>
        <v>0</v>
      </c>
      <c r="Z401" s="12">
        <f t="shared" si="661"/>
        <v>0</v>
      </c>
      <c r="AA401" s="12">
        <f t="shared" si="661"/>
        <v>0</v>
      </c>
      <c r="AB401" s="12">
        <v>10000</v>
      </c>
      <c r="AC401" s="12">
        <v>25000</v>
      </c>
      <c r="AD401" s="12">
        <f t="shared" ref="AD401:AV401" si="663">SUM(AD402:AD403)</f>
        <v>0</v>
      </c>
      <c r="AE401" s="12">
        <f t="shared" si="663"/>
        <v>0</v>
      </c>
      <c r="AF401" s="12">
        <f t="shared" si="663"/>
        <v>0</v>
      </c>
      <c r="AG401" s="12">
        <f t="shared" si="663"/>
        <v>0</v>
      </c>
      <c r="AH401" s="12">
        <f t="shared" si="663"/>
        <v>0</v>
      </c>
      <c r="AI401" s="12">
        <f t="shared" si="663"/>
        <v>0</v>
      </c>
      <c r="AJ401" s="12">
        <f t="shared" ref="AJ401" si="664">SUM(AJ402:AJ403)</f>
        <v>0</v>
      </c>
      <c r="AK401" s="12">
        <f t="shared" si="663"/>
        <v>0</v>
      </c>
      <c r="AL401" s="12">
        <f t="shared" si="663"/>
        <v>0</v>
      </c>
      <c r="AM401" s="12">
        <f t="shared" si="663"/>
        <v>0</v>
      </c>
      <c r="AN401" s="12">
        <f t="shared" si="663"/>
        <v>0</v>
      </c>
      <c r="AO401" s="12">
        <f t="shared" si="663"/>
        <v>0</v>
      </c>
      <c r="AP401" s="12">
        <f t="shared" si="663"/>
        <v>0</v>
      </c>
      <c r="AQ401" s="12">
        <f t="shared" si="663"/>
        <v>0</v>
      </c>
      <c r="AR401" s="12">
        <f t="shared" si="663"/>
        <v>0</v>
      </c>
      <c r="AS401" s="12">
        <f t="shared" si="663"/>
        <v>0</v>
      </c>
      <c r="AT401" s="12">
        <f t="shared" si="663"/>
        <v>0</v>
      </c>
      <c r="AU401" s="12">
        <f t="shared" si="663"/>
        <v>0</v>
      </c>
      <c r="AV401" s="12">
        <f t="shared" si="663"/>
        <v>0</v>
      </c>
      <c r="AW401" s="12">
        <v>0</v>
      </c>
      <c r="AX401" s="12">
        <v>0</v>
      </c>
      <c r="AY401" s="12">
        <f t="shared" ref="AY401:BQ401" si="665">SUM(AY402:AY403)</f>
        <v>0</v>
      </c>
      <c r="AZ401" s="12">
        <f t="shared" si="665"/>
        <v>5224</v>
      </c>
      <c r="BA401" s="12">
        <f t="shared" si="665"/>
        <v>0</v>
      </c>
      <c r="BB401" s="12">
        <f t="shared" si="665"/>
        <v>0</v>
      </c>
      <c r="BC401" s="12">
        <f t="shared" si="665"/>
        <v>0</v>
      </c>
      <c r="BD401" s="12">
        <f t="shared" si="665"/>
        <v>0</v>
      </c>
      <c r="BE401" s="12">
        <f t="shared" ref="BE401" si="666">SUM(BE402:BE403)</f>
        <v>5224</v>
      </c>
      <c r="BF401" s="12">
        <f t="shared" si="665"/>
        <v>0</v>
      </c>
      <c r="BG401" s="12">
        <f t="shared" si="665"/>
        <v>0</v>
      </c>
      <c r="BH401" s="12">
        <f t="shared" si="665"/>
        <v>5224</v>
      </c>
      <c r="BI401" s="12">
        <f t="shared" si="665"/>
        <v>0</v>
      </c>
      <c r="BJ401" s="12">
        <f t="shared" si="665"/>
        <v>0</v>
      </c>
      <c r="BK401" s="12">
        <f t="shared" si="665"/>
        <v>0</v>
      </c>
      <c r="BL401" s="12">
        <f t="shared" si="665"/>
        <v>0</v>
      </c>
      <c r="BM401" s="12">
        <f t="shared" si="665"/>
        <v>0</v>
      </c>
      <c r="BN401" s="12">
        <f t="shared" si="665"/>
        <v>0</v>
      </c>
      <c r="BO401" s="12">
        <f t="shared" si="665"/>
        <v>0</v>
      </c>
      <c r="BP401" s="12">
        <f t="shared" si="665"/>
        <v>0</v>
      </c>
      <c r="BQ401" s="12">
        <f t="shared" si="665"/>
        <v>0</v>
      </c>
      <c r="BR401" s="12">
        <v>5224</v>
      </c>
      <c r="BS401" s="12">
        <v>0</v>
      </c>
      <c r="BT401" s="12" t="e">
        <f>IF(#REF!=0,"-",#REF!/#REF!*100)</f>
        <v>#REF!</v>
      </c>
    </row>
    <row r="402" spans="1:72" x14ac:dyDescent="0.25">
      <c r="A402" s="4" t="s">
        <v>133</v>
      </c>
      <c r="B402" s="4" t="s">
        <v>58</v>
      </c>
      <c r="C402" s="4" t="s">
        <v>146</v>
      </c>
      <c r="D402" s="102" t="s">
        <v>253</v>
      </c>
      <c r="E402" s="113">
        <v>8213</v>
      </c>
      <c r="F402" s="102"/>
      <c r="G402" s="98" t="s">
        <v>1662</v>
      </c>
      <c r="H402" s="13" t="s">
        <v>51</v>
      </c>
      <c r="I402" s="14">
        <v>29000</v>
      </c>
      <c r="J402" s="14"/>
      <c r="K402" s="14"/>
      <c r="L402" s="14"/>
      <c r="M402" s="14"/>
      <c r="N402" s="14"/>
      <c r="O402" s="14">
        <f t="shared" si="598"/>
        <v>29000</v>
      </c>
      <c r="P402" s="14">
        <v>2400</v>
      </c>
      <c r="Q402" s="14"/>
      <c r="R402" s="14">
        <v>4600</v>
      </c>
      <c r="S402" s="14"/>
      <c r="T402" s="14"/>
      <c r="U402" s="14"/>
      <c r="V402" s="14"/>
      <c r="W402" s="14"/>
      <c r="X402" s="14"/>
      <c r="Y402" s="14"/>
      <c r="Z402" s="14"/>
      <c r="AA402" s="14"/>
      <c r="AB402" s="14">
        <v>7000</v>
      </c>
      <c r="AC402" s="14">
        <v>22000</v>
      </c>
      <c r="AD402" s="14">
        <v>0</v>
      </c>
      <c r="AE402" s="14"/>
      <c r="AF402" s="14"/>
      <c r="AG402" s="14"/>
      <c r="AH402" s="14"/>
      <c r="AI402" s="14"/>
      <c r="AJ402" s="14">
        <f t="shared" si="599"/>
        <v>0</v>
      </c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>
        <v>0</v>
      </c>
      <c r="AX402" s="14">
        <v>0</v>
      </c>
      <c r="AY402" s="14">
        <v>0</v>
      </c>
      <c r="AZ402" s="14">
        <v>5224</v>
      </c>
      <c r="BA402" s="14"/>
      <c r="BB402" s="14"/>
      <c r="BC402" s="14"/>
      <c r="BD402" s="14"/>
      <c r="BE402" s="14">
        <f t="shared" si="600"/>
        <v>5224</v>
      </c>
      <c r="BF402" s="14"/>
      <c r="BG402" s="14"/>
      <c r="BH402" s="14">
        <v>5224</v>
      </c>
      <c r="BI402" s="14"/>
      <c r="BJ402" s="14"/>
      <c r="BK402" s="14"/>
      <c r="BL402" s="14"/>
      <c r="BM402" s="14"/>
      <c r="BN402" s="14"/>
      <c r="BO402" s="14"/>
      <c r="BP402" s="14"/>
      <c r="BQ402" s="14"/>
      <c r="BR402" s="14">
        <v>5224</v>
      </c>
      <c r="BS402" s="14">
        <v>0</v>
      </c>
      <c r="BT402" s="14" t="e">
        <f>IF(#REF!=0,"-",#REF!/#REF!*100)</f>
        <v>#REF!</v>
      </c>
    </row>
    <row r="403" spans="1:72" x14ac:dyDescent="0.25">
      <c r="A403" s="4" t="s">
        <v>133</v>
      </c>
      <c r="B403" s="4" t="s">
        <v>58</v>
      </c>
      <c r="C403" s="4" t="s">
        <v>146</v>
      </c>
      <c r="D403" s="102" t="s">
        <v>253</v>
      </c>
      <c r="E403" s="113">
        <v>8216</v>
      </c>
      <c r="F403" s="102"/>
      <c r="G403" s="98" t="s">
        <v>1662</v>
      </c>
      <c r="H403" s="13" t="s">
        <v>108</v>
      </c>
      <c r="I403" s="14">
        <v>6000</v>
      </c>
      <c r="J403" s="14"/>
      <c r="K403" s="14"/>
      <c r="L403" s="14"/>
      <c r="M403" s="14"/>
      <c r="N403" s="14"/>
      <c r="O403" s="14">
        <f t="shared" si="598"/>
        <v>6000</v>
      </c>
      <c r="P403" s="14">
        <v>1000</v>
      </c>
      <c r="Q403" s="14"/>
      <c r="R403" s="14">
        <v>2000</v>
      </c>
      <c r="S403" s="14"/>
      <c r="T403" s="14"/>
      <c r="U403" s="14"/>
      <c r="V403" s="14"/>
      <c r="W403" s="14"/>
      <c r="X403" s="14"/>
      <c r="Y403" s="14"/>
      <c r="Z403" s="14"/>
      <c r="AA403" s="14"/>
      <c r="AB403" s="14">
        <v>3000</v>
      </c>
      <c r="AC403" s="14">
        <v>3000</v>
      </c>
      <c r="AD403" s="14">
        <v>0</v>
      </c>
      <c r="AE403" s="14"/>
      <c r="AF403" s="14"/>
      <c r="AG403" s="14"/>
      <c r="AH403" s="14"/>
      <c r="AI403" s="14"/>
      <c r="AJ403" s="14">
        <f t="shared" si="599"/>
        <v>0</v>
      </c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>
        <v>0</v>
      </c>
      <c r="AX403" s="14">
        <v>0</v>
      </c>
      <c r="AY403" s="14">
        <v>0</v>
      </c>
      <c r="AZ403" s="14"/>
      <c r="BA403" s="14"/>
      <c r="BB403" s="14"/>
      <c r="BC403" s="14"/>
      <c r="BD403" s="14"/>
      <c r="BE403" s="14">
        <f t="shared" si="600"/>
        <v>0</v>
      </c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>
        <v>0</v>
      </c>
      <c r="BS403" s="14">
        <v>0</v>
      </c>
      <c r="BT403" s="14" t="e">
        <f>IF(#REF!=0,"-",#REF!/#REF!*100)</f>
        <v>#REF!</v>
      </c>
    </row>
    <row r="404" spans="1:72" x14ac:dyDescent="0.25">
      <c r="A404" s="13" t="s">
        <v>0</v>
      </c>
      <c r="B404" s="13" t="s">
        <v>0</v>
      </c>
      <c r="C404" s="13" t="s">
        <v>0</v>
      </c>
      <c r="D404" s="98" t="s">
        <v>0</v>
      </c>
      <c r="E404" s="98" t="s">
        <v>0</v>
      </c>
      <c r="F404" s="98" t="s">
        <v>0</v>
      </c>
      <c r="G404" s="13" t="s">
        <v>0</v>
      </c>
      <c r="H404" s="10" t="s">
        <v>262</v>
      </c>
      <c r="I404" s="11">
        <f t="shared" ref="I404:AA404" si="667">SUM(I376,I400)</f>
        <v>130000</v>
      </c>
      <c r="J404" s="11">
        <f t="shared" si="667"/>
        <v>0</v>
      </c>
      <c r="K404" s="11">
        <f t="shared" si="667"/>
        <v>0</v>
      </c>
      <c r="L404" s="11">
        <f t="shared" si="667"/>
        <v>0</v>
      </c>
      <c r="M404" s="11">
        <f t="shared" si="667"/>
        <v>0</v>
      </c>
      <c r="N404" s="11">
        <f t="shared" si="667"/>
        <v>0</v>
      </c>
      <c r="O404" s="11">
        <f t="shared" si="667"/>
        <v>130000</v>
      </c>
      <c r="P404" s="11">
        <f t="shared" si="667"/>
        <v>11000</v>
      </c>
      <c r="Q404" s="11">
        <f t="shared" si="667"/>
        <v>0</v>
      </c>
      <c r="R404" s="11">
        <f t="shared" si="667"/>
        <v>44000</v>
      </c>
      <c r="S404" s="11">
        <f t="shared" si="667"/>
        <v>0</v>
      </c>
      <c r="T404" s="11">
        <f t="shared" si="667"/>
        <v>0</v>
      </c>
      <c r="U404" s="11">
        <f t="shared" si="667"/>
        <v>0</v>
      </c>
      <c r="V404" s="11">
        <f t="shared" si="667"/>
        <v>0</v>
      </c>
      <c r="W404" s="11">
        <f t="shared" si="667"/>
        <v>0</v>
      </c>
      <c r="X404" s="11">
        <f t="shared" si="667"/>
        <v>0</v>
      </c>
      <c r="Y404" s="11">
        <f t="shared" si="667"/>
        <v>0</v>
      </c>
      <c r="Z404" s="11">
        <f t="shared" si="667"/>
        <v>0</v>
      </c>
      <c r="AA404" s="11">
        <f t="shared" si="667"/>
        <v>0</v>
      </c>
      <c r="AB404" s="11">
        <v>55000</v>
      </c>
      <c r="AC404" s="11">
        <v>75000</v>
      </c>
      <c r="AD404" s="11">
        <f t="shared" ref="AD404:AV404" si="668">SUM(AD376,AD400)</f>
        <v>0</v>
      </c>
      <c r="AE404" s="11">
        <f t="shared" si="668"/>
        <v>1100</v>
      </c>
      <c r="AF404" s="11">
        <f t="shared" si="668"/>
        <v>0</v>
      </c>
      <c r="AG404" s="11">
        <f t="shared" si="668"/>
        <v>0</v>
      </c>
      <c r="AH404" s="11">
        <f t="shared" si="668"/>
        <v>0</v>
      </c>
      <c r="AI404" s="11">
        <f t="shared" si="668"/>
        <v>0</v>
      </c>
      <c r="AJ404" s="11">
        <f t="shared" si="668"/>
        <v>1100</v>
      </c>
      <c r="AK404" s="11">
        <f t="shared" si="668"/>
        <v>0</v>
      </c>
      <c r="AL404" s="11">
        <f t="shared" si="668"/>
        <v>0</v>
      </c>
      <c r="AM404" s="11">
        <f t="shared" si="668"/>
        <v>1100</v>
      </c>
      <c r="AN404" s="11">
        <f t="shared" si="668"/>
        <v>0</v>
      </c>
      <c r="AO404" s="11">
        <f t="shared" si="668"/>
        <v>0</v>
      </c>
      <c r="AP404" s="11">
        <f t="shared" si="668"/>
        <v>0</v>
      </c>
      <c r="AQ404" s="11">
        <f t="shared" si="668"/>
        <v>0</v>
      </c>
      <c r="AR404" s="11">
        <f t="shared" si="668"/>
        <v>0</v>
      </c>
      <c r="AS404" s="11">
        <f t="shared" si="668"/>
        <v>0</v>
      </c>
      <c r="AT404" s="11">
        <f t="shared" si="668"/>
        <v>0</v>
      </c>
      <c r="AU404" s="11">
        <f t="shared" si="668"/>
        <v>0</v>
      </c>
      <c r="AV404" s="11">
        <f t="shared" si="668"/>
        <v>0</v>
      </c>
      <c r="AW404" s="11">
        <v>1100</v>
      </c>
      <c r="AX404" s="11">
        <v>0</v>
      </c>
      <c r="AY404" s="11">
        <f t="shared" ref="AY404:BQ404" si="669">SUM(AY376,AY400)</f>
        <v>0</v>
      </c>
      <c r="AZ404" s="11">
        <f t="shared" si="669"/>
        <v>5224</v>
      </c>
      <c r="BA404" s="11">
        <f t="shared" si="669"/>
        <v>0</v>
      </c>
      <c r="BB404" s="11">
        <f t="shared" si="669"/>
        <v>0</v>
      </c>
      <c r="BC404" s="11">
        <f t="shared" si="669"/>
        <v>0</v>
      </c>
      <c r="BD404" s="11">
        <f t="shared" si="669"/>
        <v>0</v>
      </c>
      <c r="BE404" s="11">
        <f t="shared" si="669"/>
        <v>5224</v>
      </c>
      <c r="BF404" s="11">
        <f t="shared" si="669"/>
        <v>0</v>
      </c>
      <c r="BG404" s="11">
        <f t="shared" si="669"/>
        <v>0</v>
      </c>
      <c r="BH404" s="11">
        <f t="shared" si="669"/>
        <v>5224</v>
      </c>
      <c r="BI404" s="11">
        <f t="shared" si="669"/>
        <v>0</v>
      </c>
      <c r="BJ404" s="11">
        <f t="shared" si="669"/>
        <v>0</v>
      </c>
      <c r="BK404" s="11">
        <f t="shared" si="669"/>
        <v>0</v>
      </c>
      <c r="BL404" s="11">
        <f t="shared" si="669"/>
        <v>0</v>
      </c>
      <c r="BM404" s="11">
        <f t="shared" si="669"/>
        <v>0</v>
      </c>
      <c r="BN404" s="11">
        <f t="shared" si="669"/>
        <v>0</v>
      </c>
      <c r="BO404" s="11">
        <f t="shared" si="669"/>
        <v>0</v>
      </c>
      <c r="BP404" s="11">
        <f t="shared" si="669"/>
        <v>0</v>
      </c>
      <c r="BQ404" s="11">
        <f t="shared" si="669"/>
        <v>0</v>
      </c>
      <c r="BR404" s="11">
        <v>5224</v>
      </c>
      <c r="BS404" s="11">
        <v>0</v>
      </c>
      <c r="BT404" s="11" t="e">
        <f>IF(#REF!=0,"-",#REF!/#REF!*100)</f>
        <v>#REF!</v>
      </c>
    </row>
    <row r="405" spans="1:72" ht="15.75" thickBot="1" x14ac:dyDescent="0.3">
      <c r="A405" s="13" t="s">
        <v>0</v>
      </c>
      <c r="B405" s="13" t="s">
        <v>0</v>
      </c>
      <c r="C405" s="13" t="s">
        <v>0</v>
      </c>
      <c r="D405" s="98" t="s">
        <v>0</v>
      </c>
      <c r="E405" s="98" t="s">
        <v>0</v>
      </c>
      <c r="F405" s="98" t="s">
        <v>0</v>
      </c>
      <c r="G405" s="13" t="s">
        <v>0</v>
      </c>
      <c r="H405" s="2" t="s">
        <v>53</v>
      </c>
      <c r="I405" s="13" t="s">
        <v>0</v>
      </c>
      <c r="J405" s="13"/>
      <c r="K405" s="13"/>
      <c r="L405" s="13"/>
      <c r="M405" s="13"/>
      <c r="N405" s="13"/>
      <c r="O405" s="13" t="e">
        <f t="shared" si="598"/>
        <v>#VALUE!</v>
      </c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>
        <v>0</v>
      </c>
      <c r="AC405" s="13" t="e">
        <v>#VALUE!</v>
      </c>
      <c r="AD405" s="13" t="s">
        <v>0</v>
      </c>
      <c r="AE405" s="13"/>
      <c r="AF405" s="13"/>
      <c r="AG405" s="13"/>
      <c r="AH405" s="13"/>
      <c r="AI405" s="13"/>
      <c r="AJ405" s="13" t="e">
        <f t="shared" si="599"/>
        <v>#VALUE!</v>
      </c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>
        <v>0</v>
      </c>
      <c r="AX405" s="13" t="e">
        <v>#VALUE!</v>
      </c>
      <c r="AY405" s="13" t="s">
        <v>0</v>
      </c>
      <c r="AZ405" s="13"/>
      <c r="BA405" s="13"/>
      <c r="BB405" s="13"/>
      <c r="BC405" s="13"/>
      <c r="BD405" s="13"/>
      <c r="BE405" s="13" t="e">
        <f t="shared" si="600"/>
        <v>#VALUE!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>
        <v>0</v>
      </c>
      <c r="BS405" s="13" t="e">
        <v>#VALUE!</v>
      </c>
      <c r="BT405" s="12"/>
    </row>
    <row r="406" spans="1:72" ht="69.75" customHeight="1" thickBot="1" x14ac:dyDescent="0.3">
      <c r="A406" s="132" t="s">
        <v>0</v>
      </c>
      <c r="B406" s="132" t="s">
        <v>0</v>
      </c>
      <c r="C406" s="132" t="s">
        <v>0</v>
      </c>
      <c r="D406" s="135" t="s">
        <v>0</v>
      </c>
      <c r="E406" s="135" t="s">
        <v>0</v>
      </c>
      <c r="F406" s="135" t="s">
        <v>0</v>
      </c>
      <c r="G406" s="138" t="s">
        <v>0</v>
      </c>
      <c r="H406" s="5" t="s">
        <v>54</v>
      </c>
      <c r="I406" s="89" t="s">
        <v>9</v>
      </c>
      <c r="J406" s="89" t="s">
        <v>1606</v>
      </c>
      <c r="K406" s="89" t="s">
        <v>1534</v>
      </c>
      <c r="L406" s="89" t="s">
        <v>1592</v>
      </c>
      <c r="M406" s="89" t="s">
        <v>1593</v>
      </c>
      <c r="N406" s="89" t="s">
        <v>1594</v>
      </c>
      <c r="O406" s="89" t="s">
        <v>1610</v>
      </c>
      <c r="P406" s="89" t="s">
        <v>1607</v>
      </c>
      <c r="Q406" s="89" t="s">
        <v>1595</v>
      </c>
      <c r="R406" s="89" t="s">
        <v>1596</v>
      </c>
      <c r="S406" s="89" t="s">
        <v>1597</v>
      </c>
      <c r="T406" s="89" t="s">
        <v>1598</v>
      </c>
      <c r="U406" s="89" t="s">
        <v>1599</v>
      </c>
      <c r="V406" s="89" t="s">
        <v>1600</v>
      </c>
      <c r="W406" s="89" t="s">
        <v>1608</v>
      </c>
      <c r="X406" s="89" t="s">
        <v>1609</v>
      </c>
      <c r="Y406" s="89" t="s">
        <v>1601</v>
      </c>
      <c r="Z406" s="89" t="s">
        <v>1602</v>
      </c>
      <c r="AA406" s="89" t="s">
        <v>1603</v>
      </c>
      <c r="AB406" s="89" t="s">
        <v>1604</v>
      </c>
      <c r="AC406" s="89" t="s">
        <v>1605</v>
      </c>
      <c r="AD406" s="90" t="s">
        <v>10</v>
      </c>
      <c r="AE406" s="90" t="s">
        <v>1606</v>
      </c>
      <c r="AF406" s="90" t="s">
        <v>1534</v>
      </c>
      <c r="AG406" s="90" t="s">
        <v>1592</v>
      </c>
      <c r="AH406" s="90" t="s">
        <v>1593</v>
      </c>
      <c r="AI406" s="90" t="s">
        <v>1594</v>
      </c>
      <c r="AJ406" s="90" t="s">
        <v>1611</v>
      </c>
      <c r="AK406" s="90" t="s">
        <v>1607</v>
      </c>
      <c r="AL406" s="90" t="s">
        <v>1595</v>
      </c>
      <c r="AM406" s="90" t="s">
        <v>1596</v>
      </c>
      <c r="AN406" s="90" t="s">
        <v>1597</v>
      </c>
      <c r="AO406" s="90" t="s">
        <v>1598</v>
      </c>
      <c r="AP406" s="90" t="s">
        <v>1599</v>
      </c>
      <c r="AQ406" s="90" t="s">
        <v>1600</v>
      </c>
      <c r="AR406" s="90" t="s">
        <v>1608</v>
      </c>
      <c r="AS406" s="90" t="s">
        <v>1609</v>
      </c>
      <c r="AT406" s="90" t="s">
        <v>1601</v>
      </c>
      <c r="AU406" s="90" t="s">
        <v>1602</v>
      </c>
      <c r="AV406" s="90" t="s">
        <v>1603</v>
      </c>
      <c r="AW406" s="90" t="s">
        <v>1604</v>
      </c>
      <c r="AX406" s="90" t="s">
        <v>1605</v>
      </c>
      <c r="AY406" s="91" t="s">
        <v>11</v>
      </c>
      <c r="AZ406" s="91" t="s">
        <v>1606</v>
      </c>
      <c r="BA406" s="91" t="s">
        <v>1534</v>
      </c>
      <c r="BB406" s="91" t="s">
        <v>1592</v>
      </c>
      <c r="BC406" s="91" t="s">
        <v>1593</v>
      </c>
      <c r="BD406" s="91" t="s">
        <v>1594</v>
      </c>
      <c r="BE406" s="91" t="s">
        <v>1612</v>
      </c>
      <c r="BF406" s="91" t="s">
        <v>1607</v>
      </c>
      <c r="BG406" s="91" t="s">
        <v>1595</v>
      </c>
      <c r="BH406" s="91" t="s">
        <v>1596</v>
      </c>
      <c r="BI406" s="91" t="s">
        <v>1597</v>
      </c>
      <c r="BJ406" s="91" t="s">
        <v>1598</v>
      </c>
      <c r="BK406" s="91" t="s">
        <v>1599</v>
      </c>
      <c r="BL406" s="91" t="s">
        <v>1600</v>
      </c>
      <c r="BM406" s="91" t="s">
        <v>1608</v>
      </c>
      <c r="BN406" s="91" t="s">
        <v>1609</v>
      </c>
      <c r="BO406" s="91" t="s">
        <v>1601</v>
      </c>
      <c r="BP406" s="91" t="s">
        <v>1602</v>
      </c>
      <c r="BQ406" s="91" t="s">
        <v>1603</v>
      </c>
      <c r="BR406" s="91" t="s">
        <v>1604</v>
      </c>
      <c r="BS406" s="91" t="s">
        <v>1605</v>
      </c>
      <c r="BT406" s="5" t="s">
        <v>1671</v>
      </c>
    </row>
    <row r="407" spans="1:72" x14ac:dyDescent="0.25">
      <c r="A407" s="133"/>
      <c r="B407" s="133"/>
      <c r="C407" s="133"/>
      <c r="D407" s="136"/>
      <c r="E407" s="136"/>
      <c r="F407" s="136"/>
      <c r="G407" s="139"/>
      <c r="H407" s="15" t="s">
        <v>0</v>
      </c>
      <c r="I407" s="9">
        <v>1</v>
      </c>
      <c r="J407" s="9">
        <v>2</v>
      </c>
      <c r="K407" s="9">
        <v>3</v>
      </c>
      <c r="L407" s="9">
        <v>4</v>
      </c>
      <c r="M407" s="9">
        <v>5</v>
      </c>
      <c r="N407" s="9">
        <v>6</v>
      </c>
      <c r="O407" s="9">
        <v>7</v>
      </c>
      <c r="P407" s="9">
        <v>8</v>
      </c>
      <c r="Q407" s="9">
        <v>9</v>
      </c>
      <c r="R407" s="9">
        <v>10</v>
      </c>
      <c r="S407" s="9">
        <v>11</v>
      </c>
      <c r="T407" s="9">
        <v>12</v>
      </c>
      <c r="U407" s="9">
        <v>13</v>
      </c>
      <c r="V407" s="9">
        <v>14</v>
      </c>
      <c r="W407" s="9">
        <v>15</v>
      </c>
      <c r="X407" s="9">
        <v>16</v>
      </c>
      <c r="Y407" s="9">
        <v>17</v>
      </c>
      <c r="Z407" s="9">
        <v>18</v>
      </c>
      <c r="AA407" s="9">
        <v>19</v>
      </c>
      <c r="AB407" s="9">
        <v>20</v>
      </c>
      <c r="AC407" s="9">
        <v>21</v>
      </c>
      <c r="AD407" s="9">
        <v>1</v>
      </c>
      <c r="AE407" s="9">
        <v>2</v>
      </c>
      <c r="AF407" s="9">
        <v>3</v>
      </c>
      <c r="AG407" s="9">
        <v>4</v>
      </c>
      <c r="AH407" s="9">
        <v>5</v>
      </c>
      <c r="AI407" s="9">
        <v>6</v>
      </c>
      <c r="AJ407" s="9">
        <v>7</v>
      </c>
      <c r="AK407" s="9">
        <v>8</v>
      </c>
      <c r="AL407" s="9">
        <v>9</v>
      </c>
      <c r="AM407" s="9">
        <v>10</v>
      </c>
      <c r="AN407" s="9">
        <v>11</v>
      </c>
      <c r="AO407" s="9">
        <v>12</v>
      </c>
      <c r="AP407" s="9">
        <v>13</v>
      </c>
      <c r="AQ407" s="9">
        <v>14</v>
      </c>
      <c r="AR407" s="9">
        <v>15</v>
      </c>
      <c r="AS407" s="9">
        <v>16</v>
      </c>
      <c r="AT407" s="9">
        <v>17</v>
      </c>
      <c r="AU407" s="9">
        <v>18</v>
      </c>
      <c r="AV407" s="9">
        <v>19</v>
      </c>
      <c r="AW407" s="9">
        <v>20</v>
      </c>
      <c r="AX407" s="9">
        <v>21</v>
      </c>
      <c r="AY407" s="9">
        <v>1</v>
      </c>
      <c r="AZ407" s="9">
        <v>2</v>
      </c>
      <c r="BA407" s="9">
        <v>3</v>
      </c>
      <c r="BB407" s="9">
        <v>4</v>
      </c>
      <c r="BC407" s="9">
        <v>5</v>
      </c>
      <c r="BD407" s="9">
        <v>6</v>
      </c>
      <c r="BE407" s="9">
        <v>7</v>
      </c>
      <c r="BF407" s="9">
        <v>8</v>
      </c>
      <c r="BG407" s="9">
        <v>9</v>
      </c>
      <c r="BH407" s="9">
        <v>10</v>
      </c>
      <c r="BI407" s="9">
        <v>11</v>
      </c>
      <c r="BJ407" s="9">
        <v>12</v>
      </c>
      <c r="BK407" s="9">
        <v>13</v>
      </c>
      <c r="BL407" s="9">
        <v>14</v>
      </c>
      <c r="BM407" s="9">
        <v>15</v>
      </c>
      <c r="BN407" s="9">
        <v>16</v>
      </c>
      <c r="BO407" s="9">
        <v>17</v>
      </c>
      <c r="BP407" s="9">
        <v>18</v>
      </c>
      <c r="BQ407" s="9">
        <v>19</v>
      </c>
      <c r="BR407" s="9">
        <v>20</v>
      </c>
      <c r="BS407" s="9">
        <v>21</v>
      </c>
      <c r="BT407" s="9">
        <v>9</v>
      </c>
    </row>
    <row r="408" spans="1:72" x14ac:dyDescent="0.25">
      <c r="A408" s="133"/>
      <c r="B408" s="133"/>
      <c r="C408" s="133"/>
      <c r="D408" s="136"/>
      <c r="E408" s="136"/>
      <c r="F408" s="136"/>
      <c r="G408" s="139"/>
      <c r="H408" s="16" t="s">
        <v>137</v>
      </c>
      <c r="I408" s="17">
        <f t="shared" ref="I408:AA408" si="670">SUM(I404)</f>
        <v>130000</v>
      </c>
      <c r="J408" s="17">
        <f t="shared" si="670"/>
        <v>0</v>
      </c>
      <c r="K408" s="17">
        <f t="shared" si="670"/>
        <v>0</v>
      </c>
      <c r="L408" s="17">
        <f t="shared" si="670"/>
        <v>0</v>
      </c>
      <c r="M408" s="17">
        <f t="shared" si="670"/>
        <v>0</v>
      </c>
      <c r="N408" s="17">
        <f t="shared" si="670"/>
        <v>0</v>
      </c>
      <c r="O408" s="17">
        <f t="shared" ref="O408" si="671">SUM(O404)</f>
        <v>130000</v>
      </c>
      <c r="P408" s="17">
        <f t="shared" si="670"/>
        <v>11000</v>
      </c>
      <c r="Q408" s="17">
        <f t="shared" si="670"/>
        <v>0</v>
      </c>
      <c r="R408" s="17">
        <f t="shared" si="670"/>
        <v>44000</v>
      </c>
      <c r="S408" s="17">
        <f t="shared" si="670"/>
        <v>0</v>
      </c>
      <c r="T408" s="17">
        <f t="shared" si="670"/>
        <v>0</v>
      </c>
      <c r="U408" s="17">
        <f t="shared" si="670"/>
        <v>0</v>
      </c>
      <c r="V408" s="17">
        <f t="shared" si="670"/>
        <v>0</v>
      </c>
      <c r="W408" s="17">
        <f t="shared" si="670"/>
        <v>0</v>
      </c>
      <c r="X408" s="17">
        <f t="shared" si="670"/>
        <v>0</v>
      </c>
      <c r="Y408" s="17">
        <f t="shared" si="670"/>
        <v>0</v>
      </c>
      <c r="Z408" s="17">
        <f t="shared" si="670"/>
        <v>0</v>
      </c>
      <c r="AA408" s="17">
        <f t="shared" si="670"/>
        <v>0</v>
      </c>
      <c r="AB408" s="17">
        <v>55000</v>
      </c>
      <c r="AC408" s="17">
        <v>75000</v>
      </c>
      <c r="AD408" s="17">
        <f t="shared" ref="AD408:AV408" si="672">SUM(AD404)</f>
        <v>0</v>
      </c>
      <c r="AE408" s="17">
        <f t="shared" si="672"/>
        <v>1100</v>
      </c>
      <c r="AF408" s="17">
        <f t="shared" si="672"/>
        <v>0</v>
      </c>
      <c r="AG408" s="17">
        <f t="shared" si="672"/>
        <v>0</v>
      </c>
      <c r="AH408" s="17">
        <f t="shared" si="672"/>
        <v>0</v>
      </c>
      <c r="AI408" s="17">
        <f t="shared" si="672"/>
        <v>0</v>
      </c>
      <c r="AJ408" s="17">
        <f t="shared" ref="AJ408" si="673">SUM(AJ404)</f>
        <v>1100</v>
      </c>
      <c r="AK408" s="17">
        <f t="shared" si="672"/>
        <v>0</v>
      </c>
      <c r="AL408" s="17">
        <f t="shared" si="672"/>
        <v>0</v>
      </c>
      <c r="AM408" s="17">
        <f t="shared" si="672"/>
        <v>1100</v>
      </c>
      <c r="AN408" s="17">
        <f t="shared" si="672"/>
        <v>0</v>
      </c>
      <c r="AO408" s="17">
        <f t="shared" si="672"/>
        <v>0</v>
      </c>
      <c r="AP408" s="17">
        <f t="shared" si="672"/>
        <v>0</v>
      </c>
      <c r="AQ408" s="17">
        <f t="shared" si="672"/>
        <v>0</v>
      </c>
      <c r="AR408" s="17">
        <f t="shared" si="672"/>
        <v>0</v>
      </c>
      <c r="AS408" s="17">
        <f t="shared" si="672"/>
        <v>0</v>
      </c>
      <c r="AT408" s="17">
        <f t="shared" si="672"/>
        <v>0</v>
      </c>
      <c r="AU408" s="17">
        <f t="shared" si="672"/>
        <v>0</v>
      </c>
      <c r="AV408" s="17">
        <f t="shared" si="672"/>
        <v>0</v>
      </c>
      <c r="AW408" s="17">
        <v>1100</v>
      </c>
      <c r="AX408" s="17">
        <v>0</v>
      </c>
      <c r="AY408" s="17">
        <f t="shared" ref="AY408:BQ408" si="674">SUM(AY404)</f>
        <v>0</v>
      </c>
      <c r="AZ408" s="17">
        <f t="shared" si="674"/>
        <v>5224</v>
      </c>
      <c r="BA408" s="17">
        <f t="shared" si="674"/>
        <v>0</v>
      </c>
      <c r="BB408" s="17">
        <f t="shared" si="674"/>
        <v>0</v>
      </c>
      <c r="BC408" s="17">
        <f t="shared" si="674"/>
        <v>0</v>
      </c>
      <c r="BD408" s="17">
        <f t="shared" si="674"/>
        <v>0</v>
      </c>
      <c r="BE408" s="17">
        <f t="shared" ref="BE408" si="675">SUM(BE404)</f>
        <v>5224</v>
      </c>
      <c r="BF408" s="17">
        <f t="shared" si="674"/>
        <v>0</v>
      </c>
      <c r="BG408" s="17">
        <f t="shared" si="674"/>
        <v>0</v>
      </c>
      <c r="BH408" s="17">
        <f t="shared" si="674"/>
        <v>5224</v>
      </c>
      <c r="BI408" s="17">
        <f t="shared" si="674"/>
        <v>0</v>
      </c>
      <c r="BJ408" s="17">
        <f t="shared" si="674"/>
        <v>0</v>
      </c>
      <c r="BK408" s="17">
        <f t="shared" si="674"/>
        <v>0</v>
      </c>
      <c r="BL408" s="17">
        <f t="shared" si="674"/>
        <v>0</v>
      </c>
      <c r="BM408" s="17">
        <f t="shared" si="674"/>
        <v>0</v>
      </c>
      <c r="BN408" s="17">
        <f t="shared" si="674"/>
        <v>0</v>
      </c>
      <c r="BO408" s="17">
        <f t="shared" si="674"/>
        <v>0</v>
      </c>
      <c r="BP408" s="17">
        <f t="shared" si="674"/>
        <v>0</v>
      </c>
      <c r="BQ408" s="17">
        <f t="shared" si="674"/>
        <v>0</v>
      </c>
      <c r="BR408" s="17">
        <v>5224</v>
      </c>
      <c r="BS408" s="17">
        <v>0</v>
      </c>
      <c r="BT408" s="17" t="e">
        <f>IF(#REF!=0,"-",#REF!/#REF!*100)</f>
        <v>#REF!</v>
      </c>
    </row>
    <row r="409" spans="1:72" x14ac:dyDescent="0.25">
      <c r="A409" s="133"/>
      <c r="B409" s="133"/>
      <c r="C409" s="133"/>
      <c r="D409" s="136"/>
      <c r="E409" s="136"/>
      <c r="F409" s="136"/>
      <c r="G409" s="139"/>
      <c r="H409" s="18" t="s">
        <v>55</v>
      </c>
      <c r="I409" s="17">
        <f t="shared" ref="I409:AA409" si="676">SUM(I408)</f>
        <v>130000</v>
      </c>
      <c r="J409" s="17">
        <f t="shared" si="676"/>
        <v>0</v>
      </c>
      <c r="K409" s="17">
        <f t="shared" si="676"/>
        <v>0</v>
      </c>
      <c r="L409" s="17">
        <f t="shared" si="676"/>
        <v>0</v>
      </c>
      <c r="M409" s="17">
        <f t="shared" si="676"/>
        <v>0</v>
      </c>
      <c r="N409" s="17">
        <f t="shared" si="676"/>
        <v>0</v>
      </c>
      <c r="O409" s="17">
        <f t="shared" ref="O409" si="677">SUM(O408)</f>
        <v>130000</v>
      </c>
      <c r="P409" s="17">
        <f t="shared" si="676"/>
        <v>11000</v>
      </c>
      <c r="Q409" s="17">
        <f t="shared" si="676"/>
        <v>0</v>
      </c>
      <c r="R409" s="17">
        <f t="shared" si="676"/>
        <v>44000</v>
      </c>
      <c r="S409" s="17">
        <f t="shared" si="676"/>
        <v>0</v>
      </c>
      <c r="T409" s="17">
        <f t="shared" si="676"/>
        <v>0</v>
      </c>
      <c r="U409" s="17">
        <f t="shared" si="676"/>
        <v>0</v>
      </c>
      <c r="V409" s="17">
        <f t="shared" si="676"/>
        <v>0</v>
      </c>
      <c r="W409" s="17">
        <f t="shared" si="676"/>
        <v>0</v>
      </c>
      <c r="X409" s="17">
        <f t="shared" si="676"/>
        <v>0</v>
      </c>
      <c r="Y409" s="17">
        <f t="shared" si="676"/>
        <v>0</v>
      </c>
      <c r="Z409" s="17">
        <f t="shared" si="676"/>
        <v>0</v>
      </c>
      <c r="AA409" s="17">
        <f t="shared" si="676"/>
        <v>0</v>
      </c>
      <c r="AB409" s="17">
        <v>55000</v>
      </c>
      <c r="AC409" s="17">
        <v>75000</v>
      </c>
      <c r="AD409" s="17">
        <f t="shared" ref="AD409:AV409" si="678">SUM(AD408)</f>
        <v>0</v>
      </c>
      <c r="AE409" s="17">
        <f t="shared" si="678"/>
        <v>1100</v>
      </c>
      <c r="AF409" s="17">
        <f t="shared" si="678"/>
        <v>0</v>
      </c>
      <c r="AG409" s="17">
        <f t="shared" si="678"/>
        <v>0</v>
      </c>
      <c r="AH409" s="17">
        <f t="shared" si="678"/>
        <v>0</v>
      </c>
      <c r="AI409" s="17">
        <f t="shared" si="678"/>
        <v>0</v>
      </c>
      <c r="AJ409" s="17">
        <f t="shared" ref="AJ409" si="679">SUM(AJ408)</f>
        <v>1100</v>
      </c>
      <c r="AK409" s="17">
        <f t="shared" si="678"/>
        <v>0</v>
      </c>
      <c r="AL409" s="17">
        <f t="shared" si="678"/>
        <v>0</v>
      </c>
      <c r="AM409" s="17">
        <f t="shared" si="678"/>
        <v>1100</v>
      </c>
      <c r="AN409" s="17">
        <f t="shared" si="678"/>
        <v>0</v>
      </c>
      <c r="AO409" s="17">
        <f t="shared" si="678"/>
        <v>0</v>
      </c>
      <c r="AP409" s="17">
        <f t="shared" si="678"/>
        <v>0</v>
      </c>
      <c r="AQ409" s="17">
        <f t="shared" si="678"/>
        <v>0</v>
      </c>
      <c r="AR409" s="17">
        <f t="shared" si="678"/>
        <v>0</v>
      </c>
      <c r="AS409" s="17">
        <f t="shared" si="678"/>
        <v>0</v>
      </c>
      <c r="AT409" s="17">
        <f t="shared" si="678"/>
        <v>0</v>
      </c>
      <c r="AU409" s="17">
        <f t="shared" si="678"/>
        <v>0</v>
      </c>
      <c r="AV409" s="17">
        <f t="shared" si="678"/>
        <v>0</v>
      </c>
      <c r="AW409" s="17">
        <v>1100</v>
      </c>
      <c r="AX409" s="17">
        <v>0</v>
      </c>
      <c r="AY409" s="17">
        <f t="shared" ref="AY409:BQ409" si="680">SUM(AY408)</f>
        <v>0</v>
      </c>
      <c r="AZ409" s="17">
        <f t="shared" si="680"/>
        <v>5224</v>
      </c>
      <c r="BA409" s="17">
        <f t="shared" si="680"/>
        <v>0</v>
      </c>
      <c r="BB409" s="17">
        <f t="shared" si="680"/>
        <v>0</v>
      </c>
      <c r="BC409" s="17">
        <f t="shared" si="680"/>
        <v>0</v>
      </c>
      <c r="BD409" s="17">
        <f t="shared" si="680"/>
        <v>0</v>
      </c>
      <c r="BE409" s="17">
        <f t="shared" ref="BE409" si="681">SUM(BE408)</f>
        <v>5224</v>
      </c>
      <c r="BF409" s="17">
        <f t="shared" si="680"/>
        <v>0</v>
      </c>
      <c r="BG409" s="17">
        <f t="shared" si="680"/>
        <v>0</v>
      </c>
      <c r="BH409" s="17">
        <f t="shared" si="680"/>
        <v>5224</v>
      </c>
      <c r="BI409" s="17">
        <f t="shared" si="680"/>
        <v>0</v>
      </c>
      <c r="BJ409" s="17">
        <f t="shared" si="680"/>
        <v>0</v>
      </c>
      <c r="BK409" s="17">
        <f t="shared" si="680"/>
        <v>0</v>
      </c>
      <c r="BL409" s="17">
        <f t="shared" si="680"/>
        <v>0</v>
      </c>
      <c r="BM409" s="17">
        <f t="shared" si="680"/>
        <v>0</v>
      </c>
      <c r="BN409" s="17">
        <f t="shared" si="680"/>
        <v>0</v>
      </c>
      <c r="BO409" s="17">
        <f t="shared" si="680"/>
        <v>0</v>
      </c>
      <c r="BP409" s="17">
        <f t="shared" si="680"/>
        <v>0</v>
      </c>
      <c r="BQ409" s="17">
        <f t="shared" si="680"/>
        <v>0</v>
      </c>
      <c r="BR409" s="17">
        <v>5224</v>
      </c>
      <c r="BS409" s="17">
        <v>0</v>
      </c>
      <c r="BT409" s="17" t="e">
        <f>IF(#REF!=0,"-",#REF!/#REF!*100)</f>
        <v>#REF!</v>
      </c>
    </row>
    <row r="410" spans="1:72" x14ac:dyDescent="0.25">
      <c r="A410" s="134"/>
      <c r="B410" s="134"/>
      <c r="C410" s="134"/>
      <c r="D410" s="137"/>
      <c r="E410" s="137"/>
      <c r="F410" s="137"/>
      <c r="G410" s="140"/>
      <c r="O410">
        <f t="shared" si="598"/>
        <v>0</v>
      </c>
      <c r="AB410">
        <v>0</v>
      </c>
      <c r="AC410">
        <v>0</v>
      </c>
      <c r="AJ410">
        <f t="shared" si="599"/>
        <v>0</v>
      </c>
      <c r="AW410">
        <v>0</v>
      </c>
      <c r="AX410">
        <v>0</v>
      </c>
      <c r="BE410">
        <f t="shared" si="600"/>
        <v>0</v>
      </c>
      <c r="BR410">
        <v>0</v>
      </c>
      <c r="BS410">
        <v>0</v>
      </c>
      <c r="BT410" t="e">
        <f>IF(#REF!=0,"-",#REF!/#REF!*100)</f>
        <v>#REF!</v>
      </c>
    </row>
    <row r="411" spans="1:72" ht="15.75" thickBot="1" x14ac:dyDescent="0.3">
      <c r="A411" s="13" t="s">
        <v>0</v>
      </c>
      <c r="B411" s="13" t="s">
        <v>0</v>
      </c>
      <c r="C411" s="13" t="s">
        <v>0</v>
      </c>
      <c r="D411" s="98" t="s">
        <v>0</v>
      </c>
      <c r="E411" s="98" t="s">
        <v>0</v>
      </c>
      <c r="F411" s="98" t="s">
        <v>0</v>
      </c>
      <c r="G411" s="13" t="s">
        <v>0</v>
      </c>
      <c r="H411" s="19" t="s">
        <v>0</v>
      </c>
      <c r="I411" s="19" t="s">
        <v>0</v>
      </c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>
        <v>0</v>
      </c>
      <c r="AC411" s="19">
        <v>0</v>
      </c>
      <c r="AD411" s="19" t="s">
        <v>0</v>
      </c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>
        <v>0</v>
      </c>
      <c r="AX411" s="19">
        <v>0</v>
      </c>
      <c r="AY411" s="19" t="s">
        <v>0</v>
      </c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>
        <v>0</v>
      </c>
      <c r="BS411" s="19">
        <v>0</v>
      </c>
      <c r="BT411" s="19"/>
    </row>
    <row r="412" spans="1:72" ht="69.75" customHeight="1" thickBot="1" x14ac:dyDescent="0.3">
      <c r="A412" s="5" t="s">
        <v>2</v>
      </c>
      <c r="B412" s="5" t="s">
        <v>3</v>
      </c>
      <c r="C412" s="5" t="s">
        <v>4</v>
      </c>
      <c r="D412" s="103" t="s">
        <v>0</v>
      </c>
      <c r="E412" s="112" t="s">
        <v>5</v>
      </c>
      <c r="F412" s="112" t="s">
        <v>6</v>
      </c>
      <c r="G412" s="5" t="s">
        <v>7</v>
      </c>
      <c r="H412" s="5" t="s">
        <v>8</v>
      </c>
      <c r="I412" s="89" t="s">
        <v>9</v>
      </c>
      <c r="J412" s="89" t="s">
        <v>1606</v>
      </c>
      <c r="K412" s="89" t="s">
        <v>1534</v>
      </c>
      <c r="L412" s="89" t="s">
        <v>1592</v>
      </c>
      <c r="M412" s="89" t="s">
        <v>1593</v>
      </c>
      <c r="N412" s="89" t="s">
        <v>1594</v>
      </c>
      <c r="O412" s="89" t="s">
        <v>1610</v>
      </c>
      <c r="P412" s="89" t="s">
        <v>1607</v>
      </c>
      <c r="Q412" s="89" t="s">
        <v>1595</v>
      </c>
      <c r="R412" s="89" t="s">
        <v>1596</v>
      </c>
      <c r="S412" s="89" t="s">
        <v>1597</v>
      </c>
      <c r="T412" s="89" t="s">
        <v>1598</v>
      </c>
      <c r="U412" s="89" t="s">
        <v>1599</v>
      </c>
      <c r="V412" s="89" t="s">
        <v>1600</v>
      </c>
      <c r="W412" s="89" t="s">
        <v>1608</v>
      </c>
      <c r="X412" s="89" t="s">
        <v>1609</v>
      </c>
      <c r="Y412" s="89" t="s">
        <v>1601</v>
      </c>
      <c r="Z412" s="89" t="s">
        <v>1602</v>
      </c>
      <c r="AA412" s="89" t="s">
        <v>1603</v>
      </c>
      <c r="AB412" s="89" t="s">
        <v>1604</v>
      </c>
      <c r="AC412" s="89" t="s">
        <v>1605</v>
      </c>
      <c r="AD412" s="90" t="s">
        <v>10</v>
      </c>
      <c r="AE412" s="90" t="s">
        <v>1606</v>
      </c>
      <c r="AF412" s="90" t="s">
        <v>1534</v>
      </c>
      <c r="AG412" s="90" t="s">
        <v>1592</v>
      </c>
      <c r="AH412" s="90" t="s">
        <v>1593</v>
      </c>
      <c r="AI412" s="90" t="s">
        <v>1594</v>
      </c>
      <c r="AJ412" s="90" t="s">
        <v>1611</v>
      </c>
      <c r="AK412" s="90" t="s">
        <v>1607</v>
      </c>
      <c r="AL412" s="90" t="s">
        <v>1595</v>
      </c>
      <c r="AM412" s="90" t="s">
        <v>1596</v>
      </c>
      <c r="AN412" s="90" t="s">
        <v>1597</v>
      </c>
      <c r="AO412" s="90" t="s">
        <v>1598</v>
      </c>
      <c r="AP412" s="90" t="s">
        <v>1599</v>
      </c>
      <c r="AQ412" s="90" t="s">
        <v>1600</v>
      </c>
      <c r="AR412" s="90" t="s">
        <v>1608</v>
      </c>
      <c r="AS412" s="90" t="s">
        <v>1609</v>
      </c>
      <c r="AT412" s="90" t="s">
        <v>1601</v>
      </c>
      <c r="AU412" s="90" t="s">
        <v>1602</v>
      </c>
      <c r="AV412" s="90" t="s">
        <v>1603</v>
      </c>
      <c r="AW412" s="90" t="s">
        <v>1604</v>
      </c>
      <c r="AX412" s="90" t="s">
        <v>1605</v>
      </c>
      <c r="AY412" s="91" t="s">
        <v>11</v>
      </c>
      <c r="AZ412" s="91" t="s">
        <v>1606</v>
      </c>
      <c r="BA412" s="91" t="s">
        <v>1534</v>
      </c>
      <c r="BB412" s="91" t="s">
        <v>1592</v>
      </c>
      <c r="BC412" s="91" t="s">
        <v>1593</v>
      </c>
      <c r="BD412" s="91" t="s">
        <v>1594</v>
      </c>
      <c r="BE412" s="91" t="s">
        <v>1612</v>
      </c>
      <c r="BF412" s="91" t="s">
        <v>1607</v>
      </c>
      <c r="BG412" s="91" t="s">
        <v>1595</v>
      </c>
      <c r="BH412" s="91" t="s">
        <v>1596</v>
      </c>
      <c r="BI412" s="91" t="s">
        <v>1597</v>
      </c>
      <c r="BJ412" s="91" t="s">
        <v>1598</v>
      </c>
      <c r="BK412" s="91" t="s">
        <v>1599</v>
      </c>
      <c r="BL412" s="91" t="s">
        <v>1600</v>
      </c>
      <c r="BM412" s="91" t="s">
        <v>1608</v>
      </c>
      <c r="BN412" s="91" t="s">
        <v>1609</v>
      </c>
      <c r="BO412" s="91" t="s">
        <v>1601</v>
      </c>
      <c r="BP412" s="91" t="s">
        <v>1602</v>
      </c>
      <c r="BQ412" s="91" t="s">
        <v>1603</v>
      </c>
      <c r="BR412" s="91" t="s">
        <v>1604</v>
      </c>
      <c r="BS412" s="91" t="s">
        <v>1605</v>
      </c>
      <c r="BT412" s="5" t="s">
        <v>1671</v>
      </c>
    </row>
    <row r="413" spans="1:72" x14ac:dyDescent="0.25">
      <c r="A413" s="6" t="s">
        <v>0</v>
      </c>
      <c r="B413" s="6" t="s">
        <v>0</v>
      </c>
      <c r="C413" s="6" t="s">
        <v>0</v>
      </c>
      <c r="D413" s="104" t="s">
        <v>0</v>
      </c>
      <c r="E413" s="104" t="s">
        <v>0</v>
      </c>
      <c r="F413" s="121" t="s">
        <v>0</v>
      </c>
      <c r="G413" s="7" t="s">
        <v>0</v>
      </c>
      <c r="H413" s="8" t="s">
        <v>0</v>
      </c>
      <c r="I413" s="9">
        <v>1</v>
      </c>
      <c r="J413" s="9">
        <v>2</v>
      </c>
      <c r="K413" s="9">
        <v>3</v>
      </c>
      <c r="L413" s="9">
        <v>4</v>
      </c>
      <c r="M413" s="9">
        <v>5</v>
      </c>
      <c r="N413" s="9">
        <v>6</v>
      </c>
      <c r="O413" s="9">
        <v>7</v>
      </c>
      <c r="P413" s="9">
        <v>8</v>
      </c>
      <c r="Q413" s="9">
        <v>9</v>
      </c>
      <c r="R413" s="9">
        <v>10</v>
      </c>
      <c r="S413" s="9">
        <v>11</v>
      </c>
      <c r="T413" s="9">
        <v>12</v>
      </c>
      <c r="U413" s="9">
        <v>13</v>
      </c>
      <c r="V413" s="9">
        <v>14</v>
      </c>
      <c r="W413" s="9">
        <v>15</v>
      </c>
      <c r="X413" s="9">
        <v>16</v>
      </c>
      <c r="Y413" s="9">
        <v>17</v>
      </c>
      <c r="Z413" s="9">
        <v>18</v>
      </c>
      <c r="AA413" s="9">
        <v>19</v>
      </c>
      <c r="AB413" s="9">
        <v>20</v>
      </c>
      <c r="AC413" s="9">
        <v>21</v>
      </c>
      <c r="AD413" s="9">
        <v>1</v>
      </c>
      <c r="AE413" s="9">
        <v>2</v>
      </c>
      <c r="AF413" s="9">
        <v>3</v>
      </c>
      <c r="AG413" s="9">
        <v>4</v>
      </c>
      <c r="AH413" s="9">
        <v>5</v>
      </c>
      <c r="AI413" s="9">
        <v>6</v>
      </c>
      <c r="AJ413" s="9">
        <v>7</v>
      </c>
      <c r="AK413" s="9">
        <v>8</v>
      </c>
      <c r="AL413" s="9">
        <v>9</v>
      </c>
      <c r="AM413" s="9">
        <v>10</v>
      </c>
      <c r="AN413" s="9">
        <v>11</v>
      </c>
      <c r="AO413" s="9">
        <v>12</v>
      </c>
      <c r="AP413" s="9">
        <v>13</v>
      </c>
      <c r="AQ413" s="9">
        <v>14</v>
      </c>
      <c r="AR413" s="9">
        <v>15</v>
      </c>
      <c r="AS413" s="9">
        <v>16</v>
      </c>
      <c r="AT413" s="9">
        <v>17</v>
      </c>
      <c r="AU413" s="9">
        <v>18</v>
      </c>
      <c r="AV413" s="9">
        <v>19</v>
      </c>
      <c r="AW413" s="9">
        <v>20</v>
      </c>
      <c r="AX413" s="9">
        <v>21</v>
      </c>
      <c r="AY413" s="9">
        <v>1</v>
      </c>
      <c r="AZ413" s="9">
        <v>2</v>
      </c>
      <c r="BA413" s="9">
        <v>3</v>
      </c>
      <c r="BB413" s="9">
        <v>4</v>
      </c>
      <c r="BC413" s="9">
        <v>5</v>
      </c>
      <c r="BD413" s="9">
        <v>6</v>
      </c>
      <c r="BE413" s="9">
        <v>7</v>
      </c>
      <c r="BF413" s="9">
        <v>8</v>
      </c>
      <c r="BG413" s="9">
        <v>9</v>
      </c>
      <c r="BH413" s="9">
        <v>10</v>
      </c>
      <c r="BI413" s="9">
        <v>11</v>
      </c>
      <c r="BJ413" s="9">
        <v>12</v>
      </c>
      <c r="BK413" s="9">
        <v>13</v>
      </c>
      <c r="BL413" s="9">
        <v>14</v>
      </c>
      <c r="BM413" s="9">
        <v>15</v>
      </c>
      <c r="BN413" s="9">
        <v>16</v>
      </c>
      <c r="BO413" s="9">
        <v>17</v>
      </c>
      <c r="BP413" s="9">
        <v>18</v>
      </c>
      <c r="BQ413" s="9">
        <v>19</v>
      </c>
      <c r="BR413" s="9">
        <v>20</v>
      </c>
      <c r="BS413" s="9">
        <v>21</v>
      </c>
      <c r="BT413" s="9">
        <v>9</v>
      </c>
    </row>
    <row r="414" spans="1:72" x14ac:dyDescent="0.25">
      <c r="A414" s="1" t="s">
        <v>133</v>
      </c>
      <c r="B414" s="1" t="s">
        <v>58</v>
      </c>
      <c r="C414" s="4" t="s">
        <v>147</v>
      </c>
      <c r="D414" s="102" t="s">
        <v>263</v>
      </c>
      <c r="E414" s="101" t="s">
        <v>0</v>
      </c>
      <c r="F414" s="101" t="s">
        <v>0</v>
      </c>
      <c r="G414" s="2" t="s">
        <v>0</v>
      </c>
      <c r="H414" s="2" t="s">
        <v>264</v>
      </c>
      <c r="I414" s="3" t="s">
        <v>0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>
        <v>0</v>
      </c>
      <c r="AC414" s="3">
        <v>0</v>
      </c>
      <c r="AD414" s="3" t="s">
        <v>0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>
        <v>0</v>
      </c>
      <c r="AX414" s="3">
        <v>0</v>
      </c>
      <c r="AY414" s="3" t="s">
        <v>0</v>
      </c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>
        <v>0</v>
      </c>
      <c r="BS414" s="3">
        <v>0</v>
      </c>
      <c r="BT414" s="3"/>
    </row>
    <row r="415" spans="1:72" ht="33.75" x14ac:dyDescent="0.25">
      <c r="A415" s="1" t="s">
        <v>0</v>
      </c>
      <c r="B415" s="1" t="s">
        <v>0</v>
      </c>
      <c r="C415" s="1" t="s">
        <v>0</v>
      </c>
      <c r="D415" s="101" t="s">
        <v>0</v>
      </c>
      <c r="E415" s="101" t="s">
        <v>0</v>
      </c>
      <c r="F415" s="101" t="s">
        <v>0</v>
      </c>
      <c r="G415" s="2" t="s">
        <v>0</v>
      </c>
      <c r="H415" s="10" t="s">
        <v>13</v>
      </c>
      <c r="I415" s="11">
        <f t="shared" ref="I415:AA415" si="682">SUM(I416,I424,I426)</f>
        <v>0</v>
      </c>
      <c r="J415" s="11">
        <f t="shared" si="682"/>
        <v>0</v>
      </c>
      <c r="K415" s="11">
        <f t="shared" si="682"/>
        <v>0</v>
      </c>
      <c r="L415" s="11">
        <f t="shared" si="682"/>
        <v>0</v>
      </c>
      <c r="M415" s="11">
        <f t="shared" si="682"/>
        <v>0</v>
      </c>
      <c r="N415" s="11">
        <f t="shared" si="682"/>
        <v>0</v>
      </c>
      <c r="O415" s="11">
        <f t="shared" ref="O415" si="683">SUM(O416,O424,O426)</f>
        <v>0</v>
      </c>
      <c r="P415" s="11">
        <f t="shared" si="682"/>
        <v>0</v>
      </c>
      <c r="Q415" s="11">
        <f t="shared" si="682"/>
        <v>0</v>
      </c>
      <c r="R415" s="11">
        <f t="shared" si="682"/>
        <v>0</v>
      </c>
      <c r="S415" s="11">
        <f t="shared" si="682"/>
        <v>0</v>
      </c>
      <c r="T415" s="11">
        <f t="shared" si="682"/>
        <v>0</v>
      </c>
      <c r="U415" s="11">
        <f t="shared" si="682"/>
        <v>0</v>
      </c>
      <c r="V415" s="11">
        <f t="shared" si="682"/>
        <v>0</v>
      </c>
      <c r="W415" s="11">
        <f t="shared" si="682"/>
        <v>0</v>
      </c>
      <c r="X415" s="11">
        <f t="shared" si="682"/>
        <v>0</v>
      </c>
      <c r="Y415" s="11">
        <f t="shared" si="682"/>
        <v>0</v>
      </c>
      <c r="Z415" s="11">
        <f t="shared" si="682"/>
        <v>0</v>
      </c>
      <c r="AA415" s="11">
        <f t="shared" si="682"/>
        <v>0</v>
      </c>
      <c r="AB415" s="11">
        <v>0</v>
      </c>
      <c r="AC415" s="11">
        <v>0</v>
      </c>
      <c r="AD415" s="11">
        <f t="shared" ref="AD415:AV415" si="684">SUM(AD416,AD424,AD426)</f>
        <v>0</v>
      </c>
      <c r="AE415" s="11">
        <f t="shared" si="684"/>
        <v>0</v>
      </c>
      <c r="AF415" s="11">
        <f t="shared" si="684"/>
        <v>0</v>
      </c>
      <c r="AG415" s="11">
        <f t="shared" si="684"/>
        <v>0</v>
      </c>
      <c r="AH415" s="11">
        <f t="shared" si="684"/>
        <v>0</v>
      </c>
      <c r="AI415" s="11">
        <f t="shared" si="684"/>
        <v>0</v>
      </c>
      <c r="AJ415" s="11">
        <f t="shared" ref="AJ415" si="685">SUM(AJ416,AJ424,AJ426)</f>
        <v>0</v>
      </c>
      <c r="AK415" s="11">
        <f t="shared" si="684"/>
        <v>0</v>
      </c>
      <c r="AL415" s="11">
        <f t="shared" si="684"/>
        <v>0</v>
      </c>
      <c r="AM415" s="11">
        <f t="shared" si="684"/>
        <v>0</v>
      </c>
      <c r="AN415" s="11">
        <f t="shared" si="684"/>
        <v>0</v>
      </c>
      <c r="AO415" s="11">
        <f t="shared" si="684"/>
        <v>0</v>
      </c>
      <c r="AP415" s="11">
        <f t="shared" si="684"/>
        <v>0</v>
      </c>
      <c r="AQ415" s="11">
        <f t="shared" si="684"/>
        <v>0</v>
      </c>
      <c r="AR415" s="11">
        <f t="shared" si="684"/>
        <v>0</v>
      </c>
      <c r="AS415" s="11">
        <f t="shared" si="684"/>
        <v>0</v>
      </c>
      <c r="AT415" s="11">
        <f t="shared" si="684"/>
        <v>0</v>
      </c>
      <c r="AU415" s="11">
        <f t="shared" si="684"/>
        <v>0</v>
      </c>
      <c r="AV415" s="11">
        <f t="shared" si="684"/>
        <v>0</v>
      </c>
      <c r="AW415" s="11">
        <v>0</v>
      </c>
      <c r="AX415" s="11">
        <v>0</v>
      </c>
      <c r="AY415" s="11">
        <f t="shared" ref="AY415:BQ415" si="686">SUM(AY416,AY424,AY426)</f>
        <v>0</v>
      </c>
      <c r="AZ415" s="11">
        <f t="shared" si="686"/>
        <v>1464</v>
      </c>
      <c r="BA415" s="11">
        <f t="shared" si="686"/>
        <v>0</v>
      </c>
      <c r="BB415" s="11">
        <f t="shared" si="686"/>
        <v>0</v>
      </c>
      <c r="BC415" s="11">
        <f t="shared" si="686"/>
        <v>0</v>
      </c>
      <c r="BD415" s="11">
        <f t="shared" si="686"/>
        <v>0</v>
      </c>
      <c r="BE415" s="11">
        <f t="shared" ref="BE415" si="687">SUM(BE416,BE424,BE426)</f>
        <v>1464</v>
      </c>
      <c r="BF415" s="11">
        <f t="shared" si="686"/>
        <v>0</v>
      </c>
      <c r="BG415" s="11">
        <f t="shared" si="686"/>
        <v>0</v>
      </c>
      <c r="BH415" s="11">
        <f t="shared" si="686"/>
        <v>1464</v>
      </c>
      <c r="BI415" s="11">
        <f t="shared" si="686"/>
        <v>0</v>
      </c>
      <c r="BJ415" s="11">
        <f t="shared" si="686"/>
        <v>0</v>
      </c>
      <c r="BK415" s="11">
        <f t="shared" si="686"/>
        <v>0</v>
      </c>
      <c r="BL415" s="11">
        <f t="shared" si="686"/>
        <v>0</v>
      </c>
      <c r="BM415" s="11">
        <f t="shared" si="686"/>
        <v>0</v>
      </c>
      <c r="BN415" s="11">
        <f t="shared" si="686"/>
        <v>0</v>
      </c>
      <c r="BO415" s="11">
        <f t="shared" si="686"/>
        <v>0</v>
      </c>
      <c r="BP415" s="11">
        <f t="shared" si="686"/>
        <v>0</v>
      </c>
      <c r="BQ415" s="11">
        <f t="shared" si="686"/>
        <v>0</v>
      </c>
      <c r="BR415" s="11">
        <v>1464</v>
      </c>
      <c r="BS415" s="11">
        <v>0</v>
      </c>
      <c r="BT415" s="11" t="e">
        <f>IF(#REF!=0,"-",#REF!/#REF!*100)</f>
        <v>#REF!</v>
      </c>
    </row>
    <row r="416" spans="1:72" x14ac:dyDescent="0.25">
      <c r="A416" s="4" t="s">
        <v>133</v>
      </c>
      <c r="B416" s="4" t="s">
        <v>58</v>
      </c>
      <c r="C416" s="4" t="s">
        <v>147</v>
      </c>
      <c r="D416" s="102" t="s">
        <v>263</v>
      </c>
      <c r="E416" s="101" t="s">
        <v>14</v>
      </c>
      <c r="F416" s="101" t="s">
        <v>0</v>
      </c>
      <c r="G416" s="2" t="s">
        <v>0</v>
      </c>
      <c r="H416" s="2" t="s">
        <v>15</v>
      </c>
      <c r="I416" s="12">
        <f t="shared" ref="I416:AA416" si="688">SUM(I417,I418)</f>
        <v>0</v>
      </c>
      <c r="J416" s="12">
        <f t="shared" si="688"/>
        <v>0</v>
      </c>
      <c r="K416" s="12">
        <f t="shared" si="688"/>
        <v>0</v>
      </c>
      <c r="L416" s="12">
        <f t="shared" si="688"/>
        <v>0</v>
      </c>
      <c r="M416" s="12">
        <f t="shared" si="688"/>
        <v>0</v>
      </c>
      <c r="N416" s="12">
        <f t="shared" si="688"/>
        <v>0</v>
      </c>
      <c r="O416" s="12">
        <f t="shared" ref="O416" si="689">SUM(O417,O418)</f>
        <v>0</v>
      </c>
      <c r="P416" s="12">
        <f t="shared" si="688"/>
        <v>0</v>
      </c>
      <c r="Q416" s="12">
        <f t="shared" si="688"/>
        <v>0</v>
      </c>
      <c r="R416" s="12">
        <f t="shared" si="688"/>
        <v>0</v>
      </c>
      <c r="S416" s="12">
        <f t="shared" si="688"/>
        <v>0</v>
      </c>
      <c r="T416" s="12">
        <f t="shared" si="688"/>
        <v>0</v>
      </c>
      <c r="U416" s="12">
        <f t="shared" si="688"/>
        <v>0</v>
      </c>
      <c r="V416" s="12">
        <f t="shared" si="688"/>
        <v>0</v>
      </c>
      <c r="W416" s="12">
        <f t="shared" si="688"/>
        <v>0</v>
      </c>
      <c r="X416" s="12">
        <f t="shared" si="688"/>
        <v>0</v>
      </c>
      <c r="Y416" s="12">
        <f t="shared" si="688"/>
        <v>0</v>
      </c>
      <c r="Z416" s="12">
        <f t="shared" si="688"/>
        <v>0</v>
      </c>
      <c r="AA416" s="12">
        <f t="shared" si="688"/>
        <v>0</v>
      </c>
      <c r="AB416" s="12">
        <v>0</v>
      </c>
      <c r="AC416" s="12">
        <v>0</v>
      </c>
      <c r="AD416" s="12">
        <f t="shared" ref="AD416:AV416" si="690">SUM(AD417,AD418)</f>
        <v>0</v>
      </c>
      <c r="AE416" s="12">
        <f t="shared" si="690"/>
        <v>0</v>
      </c>
      <c r="AF416" s="12">
        <f t="shared" si="690"/>
        <v>0</v>
      </c>
      <c r="AG416" s="12">
        <f t="shared" si="690"/>
        <v>0</v>
      </c>
      <c r="AH416" s="12">
        <f t="shared" si="690"/>
        <v>0</v>
      </c>
      <c r="AI416" s="12">
        <f t="shared" si="690"/>
        <v>0</v>
      </c>
      <c r="AJ416" s="12">
        <f t="shared" ref="AJ416" si="691">SUM(AJ417,AJ418)</f>
        <v>0</v>
      </c>
      <c r="AK416" s="12">
        <f t="shared" si="690"/>
        <v>0</v>
      </c>
      <c r="AL416" s="12">
        <f t="shared" si="690"/>
        <v>0</v>
      </c>
      <c r="AM416" s="12">
        <f t="shared" si="690"/>
        <v>0</v>
      </c>
      <c r="AN416" s="12">
        <f t="shared" si="690"/>
        <v>0</v>
      </c>
      <c r="AO416" s="12">
        <f t="shared" si="690"/>
        <v>0</v>
      </c>
      <c r="AP416" s="12">
        <f t="shared" si="690"/>
        <v>0</v>
      </c>
      <c r="AQ416" s="12">
        <f t="shared" si="690"/>
        <v>0</v>
      </c>
      <c r="AR416" s="12">
        <f t="shared" si="690"/>
        <v>0</v>
      </c>
      <c r="AS416" s="12">
        <f t="shared" si="690"/>
        <v>0</v>
      </c>
      <c r="AT416" s="12">
        <f t="shared" si="690"/>
        <v>0</v>
      </c>
      <c r="AU416" s="12">
        <f t="shared" si="690"/>
        <v>0</v>
      </c>
      <c r="AV416" s="12">
        <f t="shared" si="690"/>
        <v>0</v>
      </c>
      <c r="AW416" s="12">
        <v>0</v>
      </c>
      <c r="AX416" s="12">
        <v>0</v>
      </c>
      <c r="AY416" s="12">
        <f t="shared" ref="AY416:BQ416" si="692">SUM(AY417,AY418)</f>
        <v>0</v>
      </c>
      <c r="AZ416" s="12">
        <f t="shared" si="692"/>
        <v>0</v>
      </c>
      <c r="BA416" s="12">
        <f t="shared" si="692"/>
        <v>0</v>
      </c>
      <c r="BB416" s="12">
        <f t="shared" si="692"/>
        <v>0</v>
      </c>
      <c r="BC416" s="12">
        <f t="shared" si="692"/>
        <v>0</v>
      </c>
      <c r="BD416" s="12">
        <f t="shared" si="692"/>
        <v>0</v>
      </c>
      <c r="BE416" s="12">
        <f t="shared" ref="BE416" si="693">SUM(BE417,BE418)</f>
        <v>0</v>
      </c>
      <c r="BF416" s="12">
        <f t="shared" si="692"/>
        <v>0</v>
      </c>
      <c r="BG416" s="12">
        <f t="shared" si="692"/>
        <v>0</v>
      </c>
      <c r="BH416" s="12">
        <f t="shared" si="692"/>
        <v>0</v>
      </c>
      <c r="BI416" s="12">
        <f t="shared" si="692"/>
        <v>0</v>
      </c>
      <c r="BJ416" s="12">
        <f t="shared" si="692"/>
        <v>0</v>
      </c>
      <c r="BK416" s="12">
        <f t="shared" si="692"/>
        <v>0</v>
      </c>
      <c r="BL416" s="12">
        <f t="shared" si="692"/>
        <v>0</v>
      </c>
      <c r="BM416" s="12">
        <f t="shared" si="692"/>
        <v>0</v>
      </c>
      <c r="BN416" s="12">
        <f t="shared" si="692"/>
        <v>0</v>
      </c>
      <c r="BO416" s="12">
        <f t="shared" si="692"/>
        <v>0</v>
      </c>
      <c r="BP416" s="12">
        <f t="shared" si="692"/>
        <v>0</v>
      </c>
      <c r="BQ416" s="12">
        <f t="shared" si="692"/>
        <v>0</v>
      </c>
      <c r="BR416" s="12">
        <v>0</v>
      </c>
      <c r="BS416" s="12">
        <v>0</v>
      </c>
      <c r="BT416" s="12" t="e">
        <f>IF(#REF!=0,"-",#REF!/#REF!*100)</f>
        <v>#REF!</v>
      </c>
    </row>
    <row r="417" spans="1:72" x14ac:dyDescent="0.25">
      <c r="A417" s="4" t="s">
        <v>133</v>
      </c>
      <c r="B417" s="4" t="s">
        <v>58</v>
      </c>
      <c r="C417" s="4" t="s">
        <v>147</v>
      </c>
      <c r="D417" s="102" t="s">
        <v>263</v>
      </c>
      <c r="E417" s="113">
        <v>6111</v>
      </c>
      <c r="F417" s="102"/>
      <c r="G417" s="98" t="s">
        <v>1662</v>
      </c>
      <c r="H417" s="13" t="s">
        <v>16</v>
      </c>
      <c r="I417" s="14">
        <v>0</v>
      </c>
      <c r="J417" s="14"/>
      <c r="K417" s="14"/>
      <c r="L417" s="14"/>
      <c r="M417" s="14"/>
      <c r="N417" s="14"/>
      <c r="O417" s="14">
        <f t="shared" ref="O417:O474" si="694">I417+J417+K417+L417+M417+N417</f>
        <v>0</v>
      </c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>
        <v>0</v>
      </c>
      <c r="AC417" s="14">
        <v>0</v>
      </c>
      <c r="AD417" s="14">
        <v>0</v>
      </c>
      <c r="AE417" s="14"/>
      <c r="AF417" s="14"/>
      <c r="AG417" s="14"/>
      <c r="AH417" s="14"/>
      <c r="AI417" s="14"/>
      <c r="AJ417" s="14">
        <f t="shared" ref="AJ417:AJ474" si="695">AD417+AE417+AF417+AG417+AH417+AI417</f>
        <v>0</v>
      </c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>
        <v>0</v>
      </c>
      <c r="AX417" s="14">
        <v>0</v>
      </c>
      <c r="AY417" s="14">
        <v>0</v>
      </c>
      <c r="AZ417" s="14"/>
      <c r="BA417" s="14"/>
      <c r="BB417" s="14"/>
      <c r="BC417" s="14"/>
      <c r="BD417" s="14"/>
      <c r="BE417" s="14">
        <f t="shared" ref="BE417:BE474" si="696">AY417+AZ417+BA417+BB417+BC417+BD417</f>
        <v>0</v>
      </c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>
        <v>0</v>
      </c>
      <c r="BS417" s="14">
        <v>0</v>
      </c>
      <c r="BT417" s="14" t="e">
        <f>IF(#REF!=0,"-",#REF!/#REF!*100)</f>
        <v>#REF!</v>
      </c>
    </row>
    <row r="418" spans="1:72" x14ac:dyDescent="0.25">
      <c r="A418" s="1" t="s">
        <v>133</v>
      </c>
      <c r="B418" s="1" t="s">
        <v>58</v>
      </c>
      <c r="C418" s="1" t="s">
        <v>147</v>
      </c>
      <c r="D418" s="105" t="s">
        <v>263</v>
      </c>
      <c r="E418" s="105" t="s">
        <v>18</v>
      </c>
      <c r="F418" s="102" t="s">
        <v>0</v>
      </c>
      <c r="G418" s="13" t="s">
        <v>0</v>
      </c>
      <c r="H418" s="2" t="s">
        <v>19</v>
      </c>
      <c r="I418" s="12">
        <f t="shared" ref="I418:AA418" si="697">SUM(I419:I423)</f>
        <v>0</v>
      </c>
      <c r="J418" s="12">
        <f t="shared" si="697"/>
        <v>0</v>
      </c>
      <c r="K418" s="12">
        <f t="shared" si="697"/>
        <v>0</v>
      </c>
      <c r="L418" s="12">
        <f t="shared" si="697"/>
        <v>0</v>
      </c>
      <c r="M418" s="12">
        <f t="shared" si="697"/>
        <v>0</v>
      </c>
      <c r="N418" s="12">
        <f t="shared" si="697"/>
        <v>0</v>
      </c>
      <c r="O418" s="12">
        <f t="shared" si="697"/>
        <v>0</v>
      </c>
      <c r="P418" s="12">
        <f t="shared" si="697"/>
        <v>0</v>
      </c>
      <c r="Q418" s="12">
        <f t="shared" si="697"/>
        <v>0</v>
      </c>
      <c r="R418" s="12">
        <f t="shared" si="697"/>
        <v>0</v>
      </c>
      <c r="S418" s="12">
        <f t="shared" si="697"/>
        <v>0</v>
      </c>
      <c r="T418" s="12">
        <f t="shared" si="697"/>
        <v>0</v>
      </c>
      <c r="U418" s="12">
        <f t="shared" si="697"/>
        <v>0</v>
      </c>
      <c r="V418" s="12">
        <f t="shared" si="697"/>
        <v>0</v>
      </c>
      <c r="W418" s="12">
        <f t="shared" si="697"/>
        <v>0</v>
      </c>
      <c r="X418" s="12">
        <f t="shared" si="697"/>
        <v>0</v>
      </c>
      <c r="Y418" s="12">
        <f t="shared" si="697"/>
        <v>0</v>
      </c>
      <c r="Z418" s="12">
        <f t="shared" si="697"/>
        <v>0</v>
      </c>
      <c r="AA418" s="12">
        <f t="shared" si="697"/>
        <v>0</v>
      </c>
      <c r="AB418" s="12">
        <v>0</v>
      </c>
      <c r="AC418" s="12">
        <v>0</v>
      </c>
      <c r="AD418" s="12">
        <f t="shared" ref="AD418:AV418" si="698">SUM(AD419:AD423)</f>
        <v>0</v>
      </c>
      <c r="AE418" s="12">
        <f t="shared" si="698"/>
        <v>0</v>
      </c>
      <c r="AF418" s="12">
        <f t="shared" si="698"/>
        <v>0</v>
      </c>
      <c r="AG418" s="12">
        <f t="shared" si="698"/>
        <v>0</v>
      </c>
      <c r="AH418" s="12">
        <f t="shared" si="698"/>
        <v>0</v>
      </c>
      <c r="AI418" s="12">
        <f t="shared" si="698"/>
        <v>0</v>
      </c>
      <c r="AJ418" s="12">
        <f t="shared" si="698"/>
        <v>0</v>
      </c>
      <c r="AK418" s="12">
        <f t="shared" si="698"/>
        <v>0</v>
      </c>
      <c r="AL418" s="12">
        <f t="shared" si="698"/>
        <v>0</v>
      </c>
      <c r="AM418" s="12">
        <f t="shared" si="698"/>
        <v>0</v>
      </c>
      <c r="AN418" s="12">
        <f t="shared" si="698"/>
        <v>0</v>
      </c>
      <c r="AO418" s="12">
        <f t="shared" si="698"/>
        <v>0</v>
      </c>
      <c r="AP418" s="12">
        <f t="shared" si="698"/>
        <v>0</v>
      </c>
      <c r="AQ418" s="12">
        <f t="shared" si="698"/>
        <v>0</v>
      </c>
      <c r="AR418" s="12">
        <f t="shared" si="698"/>
        <v>0</v>
      </c>
      <c r="AS418" s="12">
        <f t="shared" si="698"/>
        <v>0</v>
      </c>
      <c r="AT418" s="12">
        <f t="shared" si="698"/>
        <v>0</v>
      </c>
      <c r="AU418" s="12">
        <f t="shared" si="698"/>
        <v>0</v>
      </c>
      <c r="AV418" s="12">
        <f t="shared" si="698"/>
        <v>0</v>
      </c>
      <c r="AW418" s="12">
        <v>0</v>
      </c>
      <c r="AX418" s="12">
        <v>0</v>
      </c>
      <c r="AY418" s="12">
        <f t="shared" ref="AY418:BQ418" si="699">SUM(AY419:AY423)</f>
        <v>0</v>
      </c>
      <c r="AZ418" s="12">
        <f t="shared" si="699"/>
        <v>0</v>
      </c>
      <c r="BA418" s="12">
        <f t="shared" si="699"/>
        <v>0</v>
      </c>
      <c r="BB418" s="12">
        <f t="shared" si="699"/>
        <v>0</v>
      </c>
      <c r="BC418" s="12">
        <f t="shared" si="699"/>
        <v>0</v>
      </c>
      <c r="BD418" s="12">
        <f t="shared" si="699"/>
        <v>0</v>
      </c>
      <c r="BE418" s="12">
        <f t="shared" si="699"/>
        <v>0</v>
      </c>
      <c r="BF418" s="12">
        <f t="shared" si="699"/>
        <v>0</v>
      </c>
      <c r="BG418" s="12">
        <f t="shared" si="699"/>
        <v>0</v>
      </c>
      <c r="BH418" s="12">
        <f t="shared" si="699"/>
        <v>0</v>
      </c>
      <c r="BI418" s="12">
        <f t="shared" si="699"/>
        <v>0</v>
      </c>
      <c r="BJ418" s="12">
        <f t="shared" si="699"/>
        <v>0</v>
      </c>
      <c r="BK418" s="12">
        <f t="shared" si="699"/>
        <v>0</v>
      </c>
      <c r="BL418" s="12">
        <f t="shared" si="699"/>
        <v>0</v>
      </c>
      <c r="BM418" s="12">
        <f t="shared" si="699"/>
        <v>0</v>
      </c>
      <c r="BN418" s="12">
        <f t="shared" si="699"/>
        <v>0</v>
      </c>
      <c r="BO418" s="12">
        <f t="shared" si="699"/>
        <v>0</v>
      </c>
      <c r="BP418" s="12">
        <f t="shared" si="699"/>
        <v>0</v>
      </c>
      <c r="BQ418" s="12">
        <f t="shared" si="699"/>
        <v>0</v>
      </c>
      <c r="BR418" s="12">
        <v>0</v>
      </c>
      <c r="BS418" s="12">
        <v>0</v>
      </c>
      <c r="BT418" s="12" t="e">
        <f>IF(#REF!=0,"-",#REF!/#REF!*100)</f>
        <v>#REF!</v>
      </c>
    </row>
    <row r="419" spans="1:72" ht="22.5" x14ac:dyDescent="0.25">
      <c r="A419" s="4" t="s">
        <v>133</v>
      </c>
      <c r="B419" s="4" t="s">
        <v>58</v>
      </c>
      <c r="C419" s="4" t="s">
        <v>147</v>
      </c>
      <c r="D419" s="102" t="s">
        <v>263</v>
      </c>
      <c r="E419" s="113">
        <v>6112</v>
      </c>
      <c r="F419" s="102" t="s">
        <v>265</v>
      </c>
      <c r="G419" s="98" t="s">
        <v>1662</v>
      </c>
      <c r="H419" s="13" t="s">
        <v>57</v>
      </c>
      <c r="I419" s="14">
        <v>0</v>
      </c>
      <c r="J419" s="14"/>
      <c r="K419" s="14"/>
      <c r="L419" s="14"/>
      <c r="M419" s="14"/>
      <c r="N419" s="14"/>
      <c r="O419" s="14">
        <f t="shared" si="694"/>
        <v>0</v>
      </c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>
        <v>0</v>
      </c>
      <c r="AC419" s="14">
        <v>0</v>
      </c>
      <c r="AD419" s="14">
        <v>0</v>
      </c>
      <c r="AE419" s="14"/>
      <c r="AF419" s="14"/>
      <c r="AG419" s="14"/>
      <c r="AH419" s="14"/>
      <c r="AI419" s="14"/>
      <c r="AJ419" s="14">
        <f t="shared" si="695"/>
        <v>0</v>
      </c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>
        <v>0</v>
      </c>
      <c r="AX419" s="14">
        <v>0</v>
      </c>
      <c r="AY419" s="14">
        <v>0</v>
      </c>
      <c r="AZ419" s="14"/>
      <c r="BA419" s="14"/>
      <c r="BB419" s="14"/>
      <c r="BC419" s="14"/>
      <c r="BD419" s="14"/>
      <c r="BE419" s="14">
        <f t="shared" si="696"/>
        <v>0</v>
      </c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>
        <v>0</v>
      </c>
      <c r="BS419" s="14">
        <v>0</v>
      </c>
      <c r="BT419" s="14" t="e">
        <f>IF(#REF!=0,"-",#REF!/#REF!*100)</f>
        <v>#REF!</v>
      </c>
    </row>
    <row r="420" spans="1:72" x14ac:dyDescent="0.25">
      <c r="A420" s="4" t="s">
        <v>133</v>
      </c>
      <c r="B420" s="4" t="s">
        <v>58</v>
      </c>
      <c r="C420" s="4" t="s">
        <v>147</v>
      </c>
      <c r="D420" s="102" t="s">
        <v>263</v>
      </c>
      <c r="E420" s="113">
        <v>6112</v>
      </c>
      <c r="F420" s="102" t="s">
        <v>266</v>
      </c>
      <c r="G420" s="98" t="s">
        <v>1662</v>
      </c>
      <c r="H420" s="13" t="s">
        <v>22</v>
      </c>
      <c r="I420" s="14">
        <v>0</v>
      </c>
      <c r="J420" s="14"/>
      <c r="K420" s="14"/>
      <c r="L420" s="14"/>
      <c r="M420" s="14"/>
      <c r="N420" s="14"/>
      <c r="O420" s="14">
        <f t="shared" si="694"/>
        <v>0</v>
      </c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>
        <v>0</v>
      </c>
      <c r="AC420" s="14">
        <v>0</v>
      </c>
      <c r="AD420" s="14">
        <v>0</v>
      </c>
      <c r="AE420" s="14"/>
      <c r="AF420" s="14"/>
      <c r="AG420" s="14"/>
      <c r="AH420" s="14"/>
      <c r="AI420" s="14"/>
      <c r="AJ420" s="14">
        <f t="shared" si="695"/>
        <v>0</v>
      </c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>
        <v>0</v>
      </c>
      <c r="AX420" s="14">
        <v>0</v>
      </c>
      <c r="AY420" s="14">
        <v>0</v>
      </c>
      <c r="AZ420" s="14"/>
      <c r="BA420" s="14"/>
      <c r="BB420" s="14"/>
      <c r="BC420" s="14"/>
      <c r="BD420" s="14"/>
      <c r="BE420" s="14">
        <f t="shared" si="696"/>
        <v>0</v>
      </c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>
        <v>0</v>
      </c>
      <c r="BS420" s="14">
        <v>0</v>
      </c>
      <c r="BT420" s="14" t="e">
        <f>IF(#REF!=0,"-",#REF!/#REF!*100)</f>
        <v>#REF!</v>
      </c>
    </row>
    <row r="421" spans="1:72" x14ac:dyDescent="0.25">
      <c r="A421" s="4" t="s">
        <v>133</v>
      </c>
      <c r="B421" s="4" t="s">
        <v>58</v>
      </c>
      <c r="C421" s="4" t="s">
        <v>147</v>
      </c>
      <c r="D421" s="102" t="s">
        <v>263</v>
      </c>
      <c r="E421" s="113">
        <v>6112</v>
      </c>
      <c r="F421" s="102" t="s">
        <v>267</v>
      </c>
      <c r="G421" s="98" t="s">
        <v>1662</v>
      </c>
      <c r="H421" s="13" t="s">
        <v>23</v>
      </c>
      <c r="I421" s="14">
        <v>0</v>
      </c>
      <c r="J421" s="14"/>
      <c r="K421" s="14"/>
      <c r="L421" s="14"/>
      <c r="M421" s="14"/>
      <c r="N421" s="14"/>
      <c r="O421" s="14">
        <f t="shared" si="694"/>
        <v>0</v>
      </c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>
        <v>0</v>
      </c>
      <c r="AC421" s="14">
        <v>0</v>
      </c>
      <c r="AD421" s="14">
        <v>0</v>
      </c>
      <c r="AE421" s="14"/>
      <c r="AF421" s="14"/>
      <c r="AG421" s="14"/>
      <c r="AH421" s="14"/>
      <c r="AI421" s="14"/>
      <c r="AJ421" s="14">
        <f t="shared" si="695"/>
        <v>0</v>
      </c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>
        <v>0</v>
      </c>
      <c r="AX421" s="14">
        <v>0</v>
      </c>
      <c r="AY421" s="14">
        <v>0</v>
      </c>
      <c r="AZ421" s="14"/>
      <c r="BA421" s="14"/>
      <c r="BB421" s="14"/>
      <c r="BC421" s="14"/>
      <c r="BD421" s="14"/>
      <c r="BE421" s="14">
        <f t="shared" si="696"/>
        <v>0</v>
      </c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>
        <v>0</v>
      </c>
      <c r="BS421" s="14">
        <v>0</v>
      </c>
      <c r="BT421" s="14" t="e">
        <f>IF(#REF!=0,"-",#REF!/#REF!*100)</f>
        <v>#REF!</v>
      </c>
    </row>
    <row r="422" spans="1:72" x14ac:dyDescent="0.25">
      <c r="A422" s="4" t="s">
        <v>133</v>
      </c>
      <c r="B422" s="4" t="s">
        <v>58</v>
      </c>
      <c r="C422" s="4" t="s">
        <v>147</v>
      </c>
      <c r="D422" s="102" t="s">
        <v>263</v>
      </c>
      <c r="E422" s="113">
        <v>6112</v>
      </c>
      <c r="F422" s="102" t="s">
        <v>268</v>
      </c>
      <c r="G422" s="98" t="s">
        <v>1662</v>
      </c>
      <c r="H422" s="13" t="s">
        <v>21</v>
      </c>
      <c r="I422" s="14">
        <v>0</v>
      </c>
      <c r="J422" s="14"/>
      <c r="K422" s="14"/>
      <c r="L422" s="14"/>
      <c r="M422" s="14"/>
      <c r="N422" s="14"/>
      <c r="O422" s="14">
        <f t="shared" si="694"/>
        <v>0</v>
      </c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>
        <v>0</v>
      </c>
      <c r="AC422" s="14">
        <v>0</v>
      </c>
      <c r="AD422" s="14">
        <v>0</v>
      </c>
      <c r="AE422" s="14"/>
      <c r="AF422" s="14"/>
      <c r="AG422" s="14"/>
      <c r="AH422" s="14"/>
      <c r="AI422" s="14"/>
      <c r="AJ422" s="14">
        <f t="shared" si="695"/>
        <v>0</v>
      </c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>
        <v>0</v>
      </c>
      <c r="AX422" s="14">
        <v>0</v>
      </c>
      <c r="AY422" s="14">
        <v>0</v>
      </c>
      <c r="AZ422" s="14"/>
      <c r="BA422" s="14"/>
      <c r="BB422" s="14"/>
      <c r="BC422" s="14"/>
      <c r="BD422" s="14"/>
      <c r="BE422" s="14">
        <f t="shared" si="696"/>
        <v>0</v>
      </c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>
        <v>0</v>
      </c>
      <c r="BS422" s="14">
        <v>0</v>
      </c>
      <c r="BT422" s="14" t="e">
        <f>IF(#REF!=0,"-",#REF!/#REF!*100)</f>
        <v>#REF!</v>
      </c>
    </row>
    <row r="423" spans="1:72" x14ac:dyDescent="0.25">
      <c r="A423" s="4" t="s">
        <v>133</v>
      </c>
      <c r="B423" s="4" t="s">
        <v>58</v>
      </c>
      <c r="C423" s="4" t="s">
        <v>147</v>
      </c>
      <c r="D423" s="102" t="s">
        <v>263</v>
      </c>
      <c r="E423" s="113">
        <v>6112</v>
      </c>
      <c r="F423" s="102" t="s">
        <v>269</v>
      </c>
      <c r="G423" s="98" t="s">
        <v>1662</v>
      </c>
      <c r="H423" s="13" t="s">
        <v>24</v>
      </c>
      <c r="I423" s="14">
        <v>0</v>
      </c>
      <c r="J423" s="14"/>
      <c r="K423" s="14"/>
      <c r="L423" s="14"/>
      <c r="M423" s="14"/>
      <c r="N423" s="14"/>
      <c r="O423" s="14">
        <f t="shared" si="694"/>
        <v>0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>
        <v>0</v>
      </c>
      <c r="AC423" s="14">
        <v>0</v>
      </c>
      <c r="AD423" s="14">
        <v>0</v>
      </c>
      <c r="AE423" s="14"/>
      <c r="AF423" s="14"/>
      <c r="AG423" s="14"/>
      <c r="AH423" s="14"/>
      <c r="AI423" s="14"/>
      <c r="AJ423" s="14">
        <f t="shared" si="695"/>
        <v>0</v>
      </c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>
        <v>0</v>
      </c>
      <c r="AX423" s="14">
        <v>0</v>
      </c>
      <c r="AY423" s="14">
        <v>0</v>
      </c>
      <c r="AZ423" s="14"/>
      <c r="BA423" s="14"/>
      <c r="BB423" s="14"/>
      <c r="BC423" s="14"/>
      <c r="BD423" s="14"/>
      <c r="BE423" s="14">
        <f t="shared" si="696"/>
        <v>0</v>
      </c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>
        <v>0</v>
      </c>
      <c r="BS423" s="14">
        <v>0</v>
      </c>
      <c r="BT423" s="14" t="e">
        <f>IF(#REF!=0,"-",#REF!/#REF!*100)</f>
        <v>#REF!</v>
      </c>
    </row>
    <row r="424" spans="1:72" ht="22.5" x14ac:dyDescent="0.25">
      <c r="A424" s="4" t="s">
        <v>133</v>
      </c>
      <c r="B424" s="4" t="s">
        <v>58</v>
      </c>
      <c r="C424" s="4" t="s">
        <v>147</v>
      </c>
      <c r="D424" s="102" t="s">
        <v>263</v>
      </c>
      <c r="E424" s="101" t="s">
        <v>25</v>
      </c>
      <c r="F424" s="101" t="s">
        <v>0</v>
      </c>
      <c r="G424" s="2" t="s">
        <v>0</v>
      </c>
      <c r="H424" s="2" t="s">
        <v>26</v>
      </c>
      <c r="I424" s="12">
        <f t="shared" ref="I424:AA424" si="700">SUM(I425)</f>
        <v>0</v>
      </c>
      <c r="J424" s="12">
        <f t="shared" si="700"/>
        <v>0</v>
      </c>
      <c r="K424" s="12">
        <f t="shared" si="700"/>
        <v>0</v>
      </c>
      <c r="L424" s="12">
        <f t="shared" si="700"/>
        <v>0</v>
      </c>
      <c r="M424" s="12">
        <f t="shared" si="700"/>
        <v>0</v>
      </c>
      <c r="N424" s="12">
        <f t="shared" si="700"/>
        <v>0</v>
      </c>
      <c r="O424" s="12">
        <f t="shared" si="700"/>
        <v>0</v>
      </c>
      <c r="P424" s="12">
        <f t="shared" si="700"/>
        <v>0</v>
      </c>
      <c r="Q424" s="12">
        <f t="shared" si="700"/>
        <v>0</v>
      </c>
      <c r="R424" s="12">
        <f t="shared" si="700"/>
        <v>0</v>
      </c>
      <c r="S424" s="12">
        <f t="shared" si="700"/>
        <v>0</v>
      </c>
      <c r="T424" s="12">
        <f t="shared" si="700"/>
        <v>0</v>
      </c>
      <c r="U424" s="12">
        <f t="shared" si="700"/>
        <v>0</v>
      </c>
      <c r="V424" s="12">
        <f t="shared" si="700"/>
        <v>0</v>
      </c>
      <c r="W424" s="12">
        <f t="shared" si="700"/>
        <v>0</v>
      </c>
      <c r="X424" s="12">
        <f t="shared" si="700"/>
        <v>0</v>
      </c>
      <c r="Y424" s="12">
        <f t="shared" si="700"/>
        <v>0</v>
      </c>
      <c r="Z424" s="12">
        <f t="shared" si="700"/>
        <v>0</v>
      </c>
      <c r="AA424" s="12">
        <f t="shared" si="700"/>
        <v>0</v>
      </c>
      <c r="AB424" s="12">
        <v>0</v>
      </c>
      <c r="AC424" s="12">
        <v>0</v>
      </c>
      <c r="AD424" s="12">
        <f t="shared" ref="AD424:AV424" si="701">SUM(AD425)</f>
        <v>0</v>
      </c>
      <c r="AE424" s="12">
        <f t="shared" si="701"/>
        <v>0</v>
      </c>
      <c r="AF424" s="12">
        <f t="shared" si="701"/>
        <v>0</v>
      </c>
      <c r="AG424" s="12">
        <f t="shared" si="701"/>
        <v>0</v>
      </c>
      <c r="AH424" s="12">
        <f t="shared" si="701"/>
        <v>0</v>
      </c>
      <c r="AI424" s="12">
        <f t="shared" si="701"/>
        <v>0</v>
      </c>
      <c r="AJ424" s="12">
        <f t="shared" si="701"/>
        <v>0</v>
      </c>
      <c r="AK424" s="12">
        <f t="shared" si="701"/>
        <v>0</v>
      </c>
      <c r="AL424" s="12">
        <f t="shared" si="701"/>
        <v>0</v>
      </c>
      <c r="AM424" s="12">
        <f t="shared" si="701"/>
        <v>0</v>
      </c>
      <c r="AN424" s="12">
        <f t="shared" si="701"/>
        <v>0</v>
      </c>
      <c r="AO424" s="12">
        <f t="shared" si="701"/>
        <v>0</v>
      </c>
      <c r="AP424" s="12">
        <f t="shared" si="701"/>
        <v>0</v>
      </c>
      <c r="AQ424" s="12">
        <f t="shared" si="701"/>
        <v>0</v>
      </c>
      <c r="AR424" s="12">
        <f t="shared" si="701"/>
        <v>0</v>
      </c>
      <c r="AS424" s="12">
        <f t="shared" si="701"/>
        <v>0</v>
      </c>
      <c r="AT424" s="12">
        <f t="shared" si="701"/>
        <v>0</v>
      </c>
      <c r="AU424" s="12">
        <f t="shared" si="701"/>
        <v>0</v>
      </c>
      <c r="AV424" s="12">
        <f t="shared" si="701"/>
        <v>0</v>
      </c>
      <c r="AW424" s="12">
        <v>0</v>
      </c>
      <c r="AX424" s="12">
        <v>0</v>
      </c>
      <c r="AY424" s="12">
        <f t="shared" ref="AY424:BQ424" si="702">SUM(AY425)</f>
        <v>0</v>
      </c>
      <c r="AZ424" s="12">
        <f t="shared" si="702"/>
        <v>0</v>
      </c>
      <c r="BA424" s="12">
        <f t="shared" si="702"/>
        <v>0</v>
      </c>
      <c r="BB424" s="12">
        <f t="shared" si="702"/>
        <v>0</v>
      </c>
      <c r="BC424" s="12">
        <f t="shared" si="702"/>
        <v>0</v>
      </c>
      <c r="BD424" s="12">
        <f t="shared" si="702"/>
        <v>0</v>
      </c>
      <c r="BE424" s="12">
        <f t="shared" si="702"/>
        <v>0</v>
      </c>
      <c r="BF424" s="12">
        <f t="shared" si="702"/>
        <v>0</v>
      </c>
      <c r="BG424" s="12">
        <f t="shared" si="702"/>
        <v>0</v>
      </c>
      <c r="BH424" s="12">
        <f t="shared" si="702"/>
        <v>0</v>
      </c>
      <c r="BI424" s="12">
        <f t="shared" si="702"/>
        <v>0</v>
      </c>
      <c r="BJ424" s="12">
        <f t="shared" si="702"/>
        <v>0</v>
      </c>
      <c r="BK424" s="12">
        <f t="shared" si="702"/>
        <v>0</v>
      </c>
      <c r="BL424" s="12">
        <f t="shared" si="702"/>
        <v>0</v>
      </c>
      <c r="BM424" s="12">
        <f t="shared" si="702"/>
        <v>0</v>
      </c>
      <c r="BN424" s="12">
        <f t="shared" si="702"/>
        <v>0</v>
      </c>
      <c r="BO424" s="12">
        <f t="shared" si="702"/>
        <v>0</v>
      </c>
      <c r="BP424" s="12">
        <f t="shared" si="702"/>
        <v>0</v>
      </c>
      <c r="BQ424" s="12">
        <f t="shared" si="702"/>
        <v>0</v>
      </c>
      <c r="BR424" s="12">
        <v>0</v>
      </c>
      <c r="BS424" s="12">
        <v>0</v>
      </c>
      <c r="BT424" s="12" t="e">
        <f>IF(#REF!=0,"-",#REF!/#REF!*100)</f>
        <v>#REF!</v>
      </c>
    </row>
    <row r="425" spans="1:72" x14ac:dyDescent="0.25">
      <c r="A425" s="4" t="s">
        <v>133</v>
      </c>
      <c r="B425" s="4" t="s">
        <v>58</v>
      </c>
      <c r="C425" s="4" t="s">
        <v>147</v>
      </c>
      <c r="D425" s="102" t="s">
        <v>263</v>
      </c>
      <c r="E425" s="113">
        <v>6121</v>
      </c>
      <c r="F425" s="102"/>
      <c r="G425" s="98" t="s">
        <v>1662</v>
      </c>
      <c r="H425" s="13" t="s">
        <v>27</v>
      </c>
      <c r="I425" s="14">
        <v>0</v>
      </c>
      <c r="J425" s="14"/>
      <c r="K425" s="14"/>
      <c r="L425" s="14"/>
      <c r="M425" s="14"/>
      <c r="N425" s="14"/>
      <c r="O425" s="14">
        <f t="shared" si="694"/>
        <v>0</v>
      </c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>
        <v>0</v>
      </c>
      <c r="AC425" s="14">
        <v>0</v>
      </c>
      <c r="AD425" s="14">
        <v>0</v>
      </c>
      <c r="AE425" s="14"/>
      <c r="AF425" s="14"/>
      <c r="AG425" s="14"/>
      <c r="AH425" s="14"/>
      <c r="AI425" s="14"/>
      <c r="AJ425" s="14">
        <f t="shared" si="695"/>
        <v>0</v>
      </c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>
        <v>0</v>
      </c>
      <c r="AX425" s="14">
        <v>0</v>
      </c>
      <c r="AY425" s="14">
        <v>0</v>
      </c>
      <c r="AZ425" s="14"/>
      <c r="BA425" s="14"/>
      <c r="BB425" s="14"/>
      <c r="BC425" s="14"/>
      <c r="BD425" s="14"/>
      <c r="BE425" s="14">
        <f t="shared" si="696"/>
        <v>0</v>
      </c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>
        <v>0</v>
      </c>
      <c r="BS425" s="14">
        <v>0</v>
      </c>
      <c r="BT425" s="14" t="e">
        <f>IF(#REF!=0,"-",#REF!/#REF!*100)</f>
        <v>#REF!</v>
      </c>
    </row>
    <row r="426" spans="1:72" ht="22.5" x14ac:dyDescent="0.25">
      <c r="A426" s="4" t="s">
        <v>133</v>
      </c>
      <c r="B426" s="4" t="s">
        <v>58</v>
      </c>
      <c r="C426" s="4" t="s">
        <v>147</v>
      </c>
      <c r="D426" s="102" t="s">
        <v>263</v>
      </c>
      <c r="E426" s="101" t="s">
        <v>29</v>
      </c>
      <c r="F426" s="101" t="s">
        <v>0</v>
      </c>
      <c r="G426" s="2" t="s">
        <v>0</v>
      </c>
      <c r="H426" s="2" t="s">
        <v>30</v>
      </c>
      <c r="I426" s="12">
        <f t="shared" ref="I426:AA426" si="703">SUM(I427:I434)</f>
        <v>0</v>
      </c>
      <c r="J426" s="12">
        <f t="shared" si="703"/>
        <v>0</v>
      </c>
      <c r="K426" s="12">
        <f t="shared" si="703"/>
        <v>0</v>
      </c>
      <c r="L426" s="12">
        <f t="shared" si="703"/>
        <v>0</v>
      </c>
      <c r="M426" s="12">
        <f t="shared" si="703"/>
        <v>0</v>
      </c>
      <c r="N426" s="12">
        <f t="shared" si="703"/>
        <v>0</v>
      </c>
      <c r="O426" s="12">
        <f t="shared" si="703"/>
        <v>0</v>
      </c>
      <c r="P426" s="12">
        <f t="shared" si="703"/>
        <v>0</v>
      </c>
      <c r="Q426" s="12">
        <f t="shared" si="703"/>
        <v>0</v>
      </c>
      <c r="R426" s="12">
        <f t="shared" si="703"/>
        <v>0</v>
      </c>
      <c r="S426" s="12">
        <f t="shared" si="703"/>
        <v>0</v>
      </c>
      <c r="T426" s="12">
        <f t="shared" si="703"/>
        <v>0</v>
      </c>
      <c r="U426" s="12">
        <f t="shared" si="703"/>
        <v>0</v>
      </c>
      <c r="V426" s="12">
        <f t="shared" si="703"/>
        <v>0</v>
      </c>
      <c r="W426" s="12">
        <f t="shared" si="703"/>
        <v>0</v>
      </c>
      <c r="X426" s="12">
        <f t="shared" si="703"/>
        <v>0</v>
      </c>
      <c r="Y426" s="12">
        <f t="shared" si="703"/>
        <v>0</v>
      </c>
      <c r="Z426" s="12">
        <f t="shared" si="703"/>
        <v>0</v>
      </c>
      <c r="AA426" s="12">
        <f t="shared" si="703"/>
        <v>0</v>
      </c>
      <c r="AB426" s="12">
        <v>0</v>
      </c>
      <c r="AC426" s="12">
        <v>0</v>
      </c>
      <c r="AD426" s="12">
        <f t="shared" ref="AD426:AV426" si="704">SUM(AD427:AD434)</f>
        <v>0</v>
      </c>
      <c r="AE426" s="12">
        <f t="shared" si="704"/>
        <v>0</v>
      </c>
      <c r="AF426" s="12">
        <f t="shared" si="704"/>
        <v>0</v>
      </c>
      <c r="AG426" s="12">
        <f t="shared" si="704"/>
        <v>0</v>
      </c>
      <c r="AH426" s="12">
        <f t="shared" si="704"/>
        <v>0</v>
      </c>
      <c r="AI426" s="12">
        <f t="shared" si="704"/>
        <v>0</v>
      </c>
      <c r="AJ426" s="12">
        <f t="shared" si="704"/>
        <v>0</v>
      </c>
      <c r="AK426" s="12">
        <f t="shared" si="704"/>
        <v>0</v>
      </c>
      <c r="AL426" s="12">
        <f t="shared" si="704"/>
        <v>0</v>
      </c>
      <c r="AM426" s="12">
        <f t="shared" si="704"/>
        <v>0</v>
      </c>
      <c r="AN426" s="12">
        <f t="shared" si="704"/>
        <v>0</v>
      </c>
      <c r="AO426" s="12">
        <f t="shared" si="704"/>
        <v>0</v>
      </c>
      <c r="AP426" s="12">
        <f t="shared" si="704"/>
        <v>0</v>
      </c>
      <c r="AQ426" s="12">
        <f t="shared" si="704"/>
        <v>0</v>
      </c>
      <c r="AR426" s="12">
        <f t="shared" si="704"/>
        <v>0</v>
      </c>
      <c r="AS426" s="12">
        <f t="shared" si="704"/>
        <v>0</v>
      </c>
      <c r="AT426" s="12">
        <f t="shared" si="704"/>
        <v>0</v>
      </c>
      <c r="AU426" s="12">
        <f t="shared" si="704"/>
        <v>0</v>
      </c>
      <c r="AV426" s="12">
        <f t="shared" si="704"/>
        <v>0</v>
      </c>
      <c r="AW426" s="12">
        <v>0</v>
      </c>
      <c r="AX426" s="12">
        <v>0</v>
      </c>
      <c r="AY426" s="12">
        <f t="shared" ref="AY426:BQ426" si="705">SUM(AY427:AY434)</f>
        <v>0</v>
      </c>
      <c r="AZ426" s="12">
        <f t="shared" si="705"/>
        <v>1464</v>
      </c>
      <c r="BA426" s="12">
        <f t="shared" si="705"/>
        <v>0</v>
      </c>
      <c r="BB426" s="12">
        <f t="shared" si="705"/>
        <v>0</v>
      </c>
      <c r="BC426" s="12">
        <f t="shared" si="705"/>
        <v>0</v>
      </c>
      <c r="BD426" s="12">
        <f t="shared" si="705"/>
        <v>0</v>
      </c>
      <c r="BE426" s="12">
        <f t="shared" si="705"/>
        <v>1464</v>
      </c>
      <c r="BF426" s="12">
        <f t="shared" si="705"/>
        <v>0</v>
      </c>
      <c r="BG426" s="12">
        <f t="shared" si="705"/>
        <v>0</v>
      </c>
      <c r="BH426" s="12">
        <f t="shared" si="705"/>
        <v>1464</v>
      </c>
      <c r="BI426" s="12">
        <f t="shared" si="705"/>
        <v>0</v>
      </c>
      <c r="BJ426" s="12">
        <f t="shared" si="705"/>
        <v>0</v>
      </c>
      <c r="BK426" s="12">
        <f t="shared" si="705"/>
        <v>0</v>
      </c>
      <c r="BL426" s="12">
        <f t="shared" si="705"/>
        <v>0</v>
      </c>
      <c r="BM426" s="12">
        <f t="shared" si="705"/>
        <v>0</v>
      </c>
      <c r="BN426" s="12">
        <f t="shared" si="705"/>
        <v>0</v>
      </c>
      <c r="BO426" s="12">
        <f t="shared" si="705"/>
        <v>0</v>
      </c>
      <c r="BP426" s="12">
        <f t="shared" si="705"/>
        <v>0</v>
      </c>
      <c r="BQ426" s="12">
        <f t="shared" si="705"/>
        <v>0</v>
      </c>
      <c r="BR426" s="12">
        <v>1464</v>
      </c>
      <c r="BS426" s="12">
        <v>0</v>
      </c>
      <c r="BT426" s="12" t="e">
        <f>IF(#REF!=0,"-",#REF!/#REF!*100)</f>
        <v>#REF!</v>
      </c>
    </row>
    <row r="427" spans="1:72" x14ac:dyDescent="0.25">
      <c r="A427" s="4" t="s">
        <v>133</v>
      </c>
      <c r="B427" s="4" t="s">
        <v>58</v>
      </c>
      <c r="C427" s="4" t="s">
        <v>147</v>
      </c>
      <c r="D427" s="102" t="s">
        <v>263</v>
      </c>
      <c r="E427" s="113">
        <v>6131</v>
      </c>
      <c r="F427" s="102"/>
      <c r="G427" s="98" t="s">
        <v>1662</v>
      </c>
      <c r="H427" s="13" t="s">
        <v>32</v>
      </c>
      <c r="I427" s="14">
        <v>0</v>
      </c>
      <c r="J427" s="14"/>
      <c r="K427" s="14"/>
      <c r="L427" s="14"/>
      <c r="M427" s="14"/>
      <c r="N427" s="14"/>
      <c r="O427" s="14">
        <f t="shared" si="694"/>
        <v>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>
        <v>0</v>
      </c>
      <c r="AC427" s="14">
        <v>0</v>
      </c>
      <c r="AD427" s="14">
        <v>0</v>
      </c>
      <c r="AE427" s="14"/>
      <c r="AF427" s="14"/>
      <c r="AG427" s="14"/>
      <c r="AH427" s="14"/>
      <c r="AI427" s="14"/>
      <c r="AJ427" s="14">
        <f t="shared" si="695"/>
        <v>0</v>
      </c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>
        <v>0</v>
      </c>
      <c r="AX427" s="14">
        <v>0</v>
      </c>
      <c r="AY427" s="14">
        <v>0</v>
      </c>
      <c r="AZ427" s="14"/>
      <c r="BA427" s="14"/>
      <c r="BB427" s="14"/>
      <c r="BC427" s="14"/>
      <c r="BD427" s="14"/>
      <c r="BE427" s="14">
        <f t="shared" si="696"/>
        <v>0</v>
      </c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>
        <v>0</v>
      </c>
      <c r="BS427" s="14">
        <v>0</v>
      </c>
      <c r="BT427" s="14" t="e">
        <f>IF(#REF!=0,"-",#REF!/#REF!*100)</f>
        <v>#REF!</v>
      </c>
    </row>
    <row r="428" spans="1:72" x14ac:dyDescent="0.25">
      <c r="A428" s="4" t="s">
        <v>133</v>
      </c>
      <c r="B428" s="4" t="s">
        <v>58</v>
      </c>
      <c r="C428" s="4" t="s">
        <v>147</v>
      </c>
      <c r="D428" s="102" t="s">
        <v>263</v>
      </c>
      <c r="E428" s="113">
        <v>6132</v>
      </c>
      <c r="F428" s="102"/>
      <c r="G428" s="98" t="s">
        <v>1662</v>
      </c>
      <c r="H428" s="13" t="s">
        <v>72</v>
      </c>
      <c r="I428" s="14">
        <v>0</v>
      </c>
      <c r="J428" s="14"/>
      <c r="K428" s="14"/>
      <c r="L428" s="14"/>
      <c r="M428" s="14"/>
      <c r="N428" s="14"/>
      <c r="O428" s="14">
        <f t="shared" si="694"/>
        <v>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>
        <v>0</v>
      </c>
      <c r="AC428" s="14">
        <v>0</v>
      </c>
      <c r="AD428" s="14">
        <v>0</v>
      </c>
      <c r="AE428" s="14"/>
      <c r="AF428" s="14"/>
      <c r="AG428" s="14"/>
      <c r="AH428" s="14"/>
      <c r="AI428" s="14"/>
      <c r="AJ428" s="14">
        <f t="shared" si="695"/>
        <v>0</v>
      </c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>
        <v>0</v>
      </c>
      <c r="AX428" s="14">
        <v>0</v>
      </c>
      <c r="AY428" s="14">
        <v>0</v>
      </c>
      <c r="AZ428" s="14"/>
      <c r="BA428" s="14"/>
      <c r="BB428" s="14"/>
      <c r="BC428" s="14"/>
      <c r="BD428" s="14"/>
      <c r="BE428" s="14">
        <f t="shared" si="696"/>
        <v>0</v>
      </c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>
        <v>0</v>
      </c>
      <c r="BS428" s="14">
        <v>0</v>
      </c>
      <c r="BT428" s="14" t="e">
        <f>IF(#REF!=0,"-",#REF!/#REF!*100)</f>
        <v>#REF!</v>
      </c>
    </row>
    <row r="429" spans="1:72" x14ac:dyDescent="0.25">
      <c r="A429" s="4" t="s">
        <v>133</v>
      </c>
      <c r="B429" s="4" t="s">
        <v>58</v>
      </c>
      <c r="C429" s="4" t="s">
        <v>147</v>
      </c>
      <c r="D429" s="102" t="s">
        <v>263</v>
      </c>
      <c r="E429" s="113">
        <v>6133</v>
      </c>
      <c r="F429" s="102"/>
      <c r="G429" s="98" t="s">
        <v>1662</v>
      </c>
      <c r="H429" s="13" t="s">
        <v>75</v>
      </c>
      <c r="I429" s="14">
        <v>0</v>
      </c>
      <c r="J429" s="14"/>
      <c r="K429" s="14"/>
      <c r="L429" s="14"/>
      <c r="M429" s="14"/>
      <c r="N429" s="14"/>
      <c r="O429" s="14">
        <f t="shared" si="694"/>
        <v>0</v>
      </c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>
        <v>0</v>
      </c>
      <c r="AC429" s="14">
        <v>0</v>
      </c>
      <c r="AD429" s="14">
        <v>0</v>
      </c>
      <c r="AE429" s="14"/>
      <c r="AF429" s="14"/>
      <c r="AG429" s="14"/>
      <c r="AH429" s="14"/>
      <c r="AI429" s="14"/>
      <c r="AJ429" s="14">
        <f t="shared" si="695"/>
        <v>0</v>
      </c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>
        <v>0</v>
      </c>
      <c r="AX429" s="14">
        <v>0</v>
      </c>
      <c r="AY429" s="14">
        <v>0</v>
      </c>
      <c r="AZ429" s="14"/>
      <c r="BA429" s="14"/>
      <c r="BB429" s="14"/>
      <c r="BC429" s="14"/>
      <c r="BD429" s="14"/>
      <c r="BE429" s="14">
        <f t="shared" si="696"/>
        <v>0</v>
      </c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>
        <v>0</v>
      </c>
      <c r="BS429" s="14">
        <v>0</v>
      </c>
      <c r="BT429" s="14" t="e">
        <f>IF(#REF!=0,"-",#REF!/#REF!*100)</f>
        <v>#REF!</v>
      </c>
    </row>
    <row r="430" spans="1:72" x14ac:dyDescent="0.25">
      <c r="A430" s="4" t="s">
        <v>133</v>
      </c>
      <c r="B430" s="4" t="s">
        <v>58</v>
      </c>
      <c r="C430" s="4" t="s">
        <v>147</v>
      </c>
      <c r="D430" s="102" t="s">
        <v>263</v>
      </c>
      <c r="E430" s="113">
        <v>6134</v>
      </c>
      <c r="F430" s="102"/>
      <c r="G430" s="98" t="s">
        <v>1662</v>
      </c>
      <c r="H430" s="13" t="s">
        <v>78</v>
      </c>
      <c r="I430" s="14">
        <v>0</v>
      </c>
      <c r="J430" s="14"/>
      <c r="K430" s="14"/>
      <c r="L430" s="14"/>
      <c r="M430" s="14"/>
      <c r="N430" s="14"/>
      <c r="O430" s="14">
        <f t="shared" si="694"/>
        <v>0</v>
      </c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>
        <v>0</v>
      </c>
      <c r="AC430" s="14">
        <v>0</v>
      </c>
      <c r="AD430" s="14">
        <v>0</v>
      </c>
      <c r="AE430" s="14"/>
      <c r="AF430" s="14"/>
      <c r="AG430" s="14"/>
      <c r="AH430" s="14"/>
      <c r="AI430" s="14"/>
      <c r="AJ430" s="14">
        <f t="shared" si="695"/>
        <v>0</v>
      </c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>
        <v>0</v>
      </c>
      <c r="AX430" s="14">
        <v>0</v>
      </c>
      <c r="AY430" s="14">
        <v>0</v>
      </c>
      <c r="AZ430" s="14"/>
      <c r="BA430" s="14"/>
      <c r="BB430" s="14"/>
      <c r="BC430" s="14"/>
      <c r="BD430" s="14"/>
      <c r="BE430" s="14">
        <f t="shared" si="696"/>
        <v>0</v>
      </c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>
        <v>0</v>
      </c>
      <c r="BS430" s="14">
        <v>0</v>
      </c>
      <c r="BT430" s="14" t="e">
        <f>IF(#REF!=0,"-",#REF!/#REF!*100)</f>
        <v>#REF!</v>
      </c>
    </row>
    <row r="431" spans="1:72" ht="22.5" x14ac:dyDescent="0.25">
      <c r="A431" s="4" t="s">
        <v>133</v>
      </c>
      <c r="B431" s="4" t="s">
        <v>58</v>
      </c>
      <c r="C431" s="4" t="s">
        <v>147</v>
      </c>
      <c r="D431" s="102" t="s">
        <v>263</v>
      </c>
      <c r="E431" s="113">
        <v>6136</v>
      </c>
      <c r="F431" s="102"/>
      <c r="G431" s="98" t="s">
        <v>1662</v>
      </c>
      <c r="H431" s="13" t="s">
        <v>84</v>
      </c>
      <c r="I431" s="14">
        <v>0</v>
      </c>
      <c r="J431" s="14"/>
      <c r="K431" s="14"/>
      <c r="L431" s="14"/>
      <c r="M431" s="14"/>
      <c r="N431" s="14"/>
      <c r="O431" s="14">
        <f t="shared" si="694"/>
        <v>0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>
        <v>0</v>
      </c>
      <c r="AC431" s="14">
        <v>0</v>
      </c>
      <c r="AD431" s="14">
        <v>0</v>
      </c>
      <c r="AE431" s="14"/>
      <c r="AF431" s="14"/>
      <c r="AG431" s="14"/>
      <c r="AH431" s="14"/>
      <c r="AI431" s="14"/>
      <c r="AJ431" s="14">
        <f t="shared" si="695"/>
        <v>0</v>
      </c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>
        <v>0</v>
      </c>
      <c r="AX431" s="14">
        <v>0</v>
      </c>
      <c r="AY431" s="14">
        <v>0</v>
      </c>
      <c r="AZ431" s="14"/>
      <c r="BA431" s="14"/>
      <c r="BB431" s="14"/>
      <c r="BC431" s="14"/>
      <c r="BD431" s="14"/>
      <c r="BE431" s="14">
        <f t="shared" si="696"/>
        <v>0</v>
      </c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>
        <v>0</v>
      </c>
      <c r="BS431" s="14">
        <v>0</v>
      </c>
      <c r="BT431" s="14" t="e">
        <f>IF(#REF!=0,"-",#REF!/#REF!*100)</f>
        <v>#REF!</v>
      </c>
    </row>
    <row r="432" spans="1:72" x14ac:dyDescent="0.25">
      <c r="A432" s="4" t="s">
        <v>133</v>
      </c>
      <c r="B432" s="4" t="s">
        <v>58</v>
      </c>
      <c r="C432" s="4" t="s">
        <v>147</v>
      </c>
      <c r="D432" s="102" t="s">
        <v>263</v>
      </c>
      <c r="E432" s="113">
        <v>6137</v>
      </c>
      <c r="F432" s="102"/>
      <c r="G432" s="98" t="s">
        <v>1662</v>
      </c>
      <c r="H432" s="13" t="s">
        <v>87</v>
      </c>
      <c r="I432" s="14">
        <v>0</v>
      </c>
      <c r="J432" s="14"/>
      <c r="K432" s="14"/>
      <c r="L432" s="14"/>
      <c r="M432" s="14"/>
      <c r="N432" s="14"/>
      <c r="O432" s="14">
        <f t="shared" si="694"/>
        <v>0</v>
      </c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>
        <v>0</v>
      </c>
      <c r="AC432" s="14">
        <v>0</v>
      </c>
      <c r="AD432" s="14">
        <v>0</v>
      </c>
      <c r="AE432" s="14"/>
      <c r="AF432" s="14"/>
      <c r="AG432" s="14"/>
      <c r="AH432" s="14"/>
      <c r="AI432" s="14"/>
      <c r="AJ432" s="14">
        <f t="shared" si="695"/>
        <v>0</v>
      </c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>
        <v>0</v>
      </c>
      <c r="AX432" s="14">
        <v>0</v>
      </c>
      <c r="AY432" s="14">
        <v>0</v>
      </c>
      <c r="AZ432" s="14"/>
      <c r="BA432" s="14"/>
      <c r="BB432" s="14"/>
      <c r="BC432" s="14"/>
      <c r="BD432" s="14"/>
      <c r="BE432" s="14">
        <f t="shared" si="696"/>
        <v>0</v>
      </c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>
        <v>0</v>
      </c>
      <c r="BS432" s="14">
        <v>0</v>
      </c>
      <c r="BT432" s="14" t="e">
        <f>IF(#REF!=0,"-",#REF!/#REF!*100)</f>
        <v>#REF!</v>
      </c>
    </row>
    <row r="433" spans="1:72" ht="22.5" x14ac:dyDescent="0.25">
      <c r="A433" s="4" t="s">
        <v>133</v>
      </c>
      <c r="B433" s="4" t="s">
        <v>58</v>
      </c>
      <c r="C433" s="4" t="s">
        <v>147</v>
      </c>
      <c r="D433" s="102" t="s">
        <v>263</v>
      </c>
      <c r="E433" s="113">
        <v>6138</v>
      </c>
      <c r="F433" s="102"/>
      <c r="G433" s="98" t="s">
        <v>1662</v>
      </c>
      <c r="H433" s="13" t="s">
        <v>90</v>
      </c>
      <c r="I433" s="14">
        <v>0</v>
      </c>
      <c r="J433" s="14"/>
      <c r="K433" s="14"/>
      <c r="L433" s="14"/>
      <c r="M433" s="14"/>
      <c r="N433" s="14"/>
      <c r="O433" s="14">
        <f t="shared" si="694"/>
        <v>0</v>
      </c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>
        <v>0</v>
      </c>
      <c r="AC433" s="14">
        <v>0</v>
      </c>
      <c r="AD433" s="14">
        <v>0</v>
      </c>
      <c r="AE433" s="14"/>
      <c r="AF433" s="14"/>
      <c r="AG433" s="14"/>
      <c r="AH433" s="14"/>
      <c r="AI433" s="14"/>
      <c r="AJ433" s="14">
        <f t="shared" si="695"/>
        <v>0</v>
      </c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>
        <v>0</v>
      </c>
      <c r="AX433" s="14">
        <v>0</v>
      </c>
      <c r="AY433" s="14">
        <v>0</v>
      </c>
      <c r="AZ433" s="14"/>
      <c r="BA433" s="14"/>
      <c r="BB433" s="14"/>
      <c r="BC433" s="14"/>
      <c r="BD433" s="14"/>
      <c r="BE433" s="14">
        <f t="shared" si="696"/>
        <v>0</v>
      </c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>
        <v>0</v>
      </c>
      <c r="BS433" s="14">
        <v>0</v>
      </c>
      <c r="BT433" s="14" t="e">
        <f>IF(#REF!=0,"-",#REF!/#REF!*100)</f>
        <v>#REF!</v>
      </c>
    </row>
    <row r="434" spans="1:72" x14ac:dyDescent="0.25">
      <c r="A434" s="1" t="s">
        <v>133</v>
      </c>
      <c r="B434" s="1" t="s">
        <v>58</v>
      </c>
      <c r="C434" s="1" t="s">
        <v>147</v>
      </c>
      <c r="D434" s="105" t="s">
        <v>263</v>
      </c>
      <c r="E434" s="105" t="s">
        <v>34</v>
      </c>
      <c r="F434" s="102" t="s">
        <v>0</v>
      </c>
      <c r="G434" s="13" t="s">
        <v>0</v>
      </c>
      <c r="H434" s="2" t="s">
        <v>35</v>
      </c>
      <c r="I434" s="12">
        <f t="shared" ref="I434:AA434" si="706">SUM(I435:I437)</f>
        <v>0</v>
      </c>
      <c r="J434" s="12">
        <f t="shared" si="706"/>
        <v>0</v>
      </c>
      <c r="K434" s="12">
        <f t="shared" si="706"/>
        <v>0</v>
      </c>
      <c r="L434" s="12">
        <f t="shared" si="706"/>
        <v>0</v>
      </c>
      <c r="M434" s="12">
        <f t="shared" si="706"/>
        <v>0</v>
      </c>
      <c r="N434" s="12">
        <f t="shared" si="706"/>
        <v>0</v>
      </c>
      <c r="O434" s="12">
        <f t="shared" si="706"/>
        <v>0</v>
      </c>
      <c r="P434" s="12">
        <f t="shared" si="706"/>
        <v>0</v>
      </c>
      <c r="Q434" s="12">
        <f t="shared" si="706"/>
        <v>0</v>
      </c>
      <c r="R434" s="12">
        <f t="shared" si="706"/>
        <v>0</v>
      </c>
      <c r="S434" s="12">
        <f t="shared" si="706"/>
        <v>0</v>
      </c>
      <c r="T434" s="12">
        <f t="shared" si="706"/>
        <v>0</v>
      </c>
      <c r="U434" s="12">
        <f t="shared" si="706"/>
        <v>0</v>
      </c>
      <c r="V434" s="12">
        <f t="shared" si="706"/>
        <v>0</v>
      </c>
      <c r="W434" s="12">
        <f t="shared" si="706"/>
        <v>0</v>
      </c>
      <c r="X434" s="12">
        <f t="shared" si="706"/>
        <v>0</v>
      </c>
      <c r="Y434" s="12">
        <f t="shared" si="706"/>
        <v>0</v>
      </c>
      <c r="Z434" s="12">
        <f t="shared" si="706"/>
        <v>0</v>
      </c>
      <c r="AA434" s="12">
        <f t="shared" si="706"/>
        <v>0</v>
      </c>
      <c r="AB434" s="12">
        <v>0</v>
      </c>
      <c r="AC434" s="12">
        <v>0</v>
      </c>
      <c r="AD434" s="12">
        <f t="shared" ref="AD434:AV434" si="707">SUM(AD435:AD437)</f>
        <v>0</v>
      </c>
      <c r="AE434" s="12">
        <f t="shared" si="707"/>
        <v>0</v>
      </c>
      <c r="AF434" s="12">
        <f t="shared" si="707"/>
        <v>0</v>
      </c>
      <c r="AG434" s="12">
        <f t="shared" si="707"/>
        <v>0</v>
      </c>
      <c r="AH434" s="12">
        <f t="shared" si="707"/>
        <v>0</v>
      </c>
      <c r="AI434" s="12">
        <f t="shared" si="707"/>
        <v>0</v>
      </c>
      <c r="AJ434" s="12">
        <f t="shared" si="707"/>
        <v>0</v>
      </c>
      <c r="AK434" s="12">
        <f t="shared" si="707"/>
        <v>0</v>
      </c>
      <c r="AL434" s="12">
        <f t="shared" si="707"/>
        <v>0</v>
      </c>
      <c r="AM434" s="12">
        <f t="shared" si="707"/>
        <v>0</v>
      </c>
      <c r="AN434" s="12">
        <f t="shared" si="707"/>
        <v>0</v>
      </c>
      <c r="AO434" s="12">
        <f t="shared" si="707"/>
        <v>0</v>
      </c>
      <c r="AP434" s="12">
        <f t="shared" si="707"/>
        <v>0</v>
      </c>
      <c r="AQ434" s="12">
        <f t="shared" si="707"/>
        <v>0</v>
      </c>
      <c r="AR434" s="12">
        <f t="shared" si="707"/>
        <v>0</v>
      </c>
      <c r="AS434" s="12">
        <f t="shared" si="707"/>
        <v>0</v>
      </c>
      <c r="AT434" s="12">
        <f t="shared" si="707"/>
        <v>0</v>
      </c>
      <c r="AU434" s="12">
        <f t="shared" si="707"/>
        <v>0</v>
      </c>
      <c r="AV434" s="12">
        <f t="shared" si="707"/>
        <v>0</v>
      </c>
      <c r="AW434" s="12">
        <v>0</v>
      </c>
      <c r="AX434" s="12">
        <v>0</v>
      </c>
      <c r="AY434" s="12">
        <f t="shared" ref="AY434:BQ434" si="708">SUM(AY435:AY437)</f>
        <v>0</v>
      </c>
      <c r="AZ434" s="12">
        <f t="shared" si="708"/>
        <v>1464</v>
      </c>
      <c r="BA434" s="12">
        <f t="shared" si="708"/>
        <v>0</v>
      </c>
      <c r="BB434" s="12">
        <f t="shared" si="708"/>
        <v>0</v>
      </c>
      <c r="BC434" s="12">
        <f t="shared" si="708"/>
        <v>0</v>
      </c>
      <c r="BD434" s="12">
        <f t="shared" si="708"/>
        <v>0</v>
      </c>
      <c r="BE434" s="12">
        <f t="shared" si="708"/>
        <v>1464</v>
      </c>
      <c r="BF434" s="12">
        <f t="shared" si="708"/>
        <v>0</v>
      </c>
      <c r="BG434" s="12">
        <f t="shared" si="708"/>
        <v>0</v>
      </c>
      <c r="BH434" s="12">
        <f t="shared" si="708"/>
        <v>1464</v>
      </c>
      <c r="BI434" s="12">
        <f t="shared" si="708"/>
        <v>0</v>
      </c>
      <c r="BJ434" s="12">
        <f t="shared" si="708"/>
        <v>0</v>
      </c>
      <c r="BK434" s="12">
        <f t="shared" si="708"/>
        <v>0</v>
      </c>
      <c r="BL434" s="12">
        <f t="shared" si="708"/>
        <v>0</v>
      </c>
      <c r="BM434" s="12">
        <f t="shared" si="708"/>
        <v>0</v>
      </c>
      <c r="BN434" s="12">
        <f t="shared" si="708"/>
        <v>0</v>
      </c>
      <c r="BO434" s="12">
        <f t="shared" si="708"/>
        <v>0</v>
      </c>
      <c r="BP434" s="12">
        <f t="shared" si="708"/>
        <v>0</v>
      </c>
      <c r="BQ434" s="12">
        <f t="shared" si="708"/>
        <v>0</v>
      </c>
      <c r="BR434" s="12">
        <v>1464</v>
      </c>
      <c r="BS434" s="12">
        <v>0</v>
      </c>
      <c r="BT434" s="12" t="e">
        <f>IF(#REF!=0,"-",#REF!/#REF!*100)</f>
        <v>#REF!</v>
      </c>
    </row>
    <row r="435" spans="1:72" x14ac:dyDescent="0.25">
      <c r="A435" s="4" t="s">
        <v>133</v>
      </c>
      <c r="B435" s="4" t="s">
        <v>58</v>
      </c>
      <c r="C435" s="4" t="s">
        <v>147</v>
      </c>
      <c r="D435" s="102" t="s">
        <v>263</v>
      </c>
      <c r="E435" s="113">
        <v>6139</v>
      </c>
      <c r="F435" s="102"/>
      <c r="G435" s="98" t="s">
        <v>1662</v>
      </c>
      <c r="H435" s="13" t="s">
        <v>35</v>
      </c>
      <c r="I435" s="14">
        <v>0</v>
      </c>
      <c r="J435" s="14"/>
      <c r="K435" s="14"/>
      <c r="L435" s="14"/>
      <c r="M435" s="14"/>
      <c r="N435" s="14"/>
      <c r="O435" s="14">
        <f t="shared" si="694"/>
        <v>0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>
        <v>0</v>
      </c>
      <c r="AC435" s="14">
        <v>0</v>
      </c>
      <c r="AD435" s="14">
        <v>0</v>
      </c>
      <c r="AE435" s="14"/>
      <c r="AF435" s="14"/>
      <c r="AG435" s="14"/>
      <c r="AH435" s="14"/>
      <c r="AI435" s="14"/>
      <c r="AJ435" s="14">
        <f t="shared" si="695"/>
        <v>0</v>
      </c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>
        <v>0</v>
      </c>
      <c r="AX435" s="14">
        <v>0</v>
      </c>
      <c r="AY435" s="14">
        <v>0</v>
      </c>
      <c r="AZ435" s="14">
        <v>1464</v>
      </c>
      <c r="BA435" s="14"/>
      <c r="BB435" s="14"/>
      <c r="BC435" s="14"/>
      <c r="BD435" s="14"/>
      <c r="BE435" s="14">
        <f t="shared" si="696"/>
        <v>1464</v>
      </c>
      <c r="BF435" s="14"/>
      <c r="BG435" s="14"/>
      <c r="BH435" s="14">
        <v>1464</v>
      </c>
      <c r="BI435" s="14"/>
      <c r="BJ435" s="14"/>
      <c r="BK435" s="14"/>
      <c r="BL435" s="14"/>
      <c r="BM435" s="14"/>
      <c r="BN435" s="14"/>
      <c r="BO435" s="14"/>
      <c r="BP435" s="14"/>
      <c r="BQ435" s="14"/>
      <c r="BR435" s="14">
        <v>1464</v>
      </c>
      <c r="BS435" s="14">
        <v>0</v>
      </c>
      <c r="BT435" s="14" t="e">
        <f>IF(#REF!=0,"-",#REF!/#REF!*100)</f>
        <v>#REF!</v>
      </c>
    </row>
    <row r="436" spans="1:72" ht="22.5" x14ac:dyDescent="0.25">
      <c r="A436" s="4" t="s">
        <v>133</v>
      </c>
      <c r="B436" s="4" t="s">
        <v>58</v>
      </c>
      <c r="C436" s="4" t="s">
        <v>147</v>
      </c>
      <c r="D436" s="102" t="s">
        <v>263</v>
      </c>
      <c r="E436" s="113">
        <v>6139</v>
      </c>
      <c r="F436" s="102" t="s">
        <v>270</v>
      </c>
      <c r="G436" s="98" t="s">
        <v>1662</v>
      </c>
      <c r="H436" s="13" t="s">
        <v>37</v>
      </c>
      <c r="I436" s="14">
        <v>0</v>
      </c>
      <c r="J436" s="14"/>
      <c r="K436" s="14"/>
      <c r="L436" s="14"/>
      <c r="M436" s="14"/>
      <c r="N436" s="14"/>
      <c r="O436" s="14">
        <f t="shared" si="694"/>
        <v>0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>
        <v>0</v>
      </c>
      <c r="AC436" s="14">
        <v>0</v>
      </c>
      <c r="AD436" s="14">
        <v>0</v>
      </c>
      <c r="AE436" s="14"/>
      <c r="AF436" s="14"/>
      <c r="AG436" s="14"/>
      <c r="AH436" s="14"/>
      <c r="AI436" s="14"/>
      <c r="AJ436" s="14">
        <f t="shared" si="695"/>
        <v>0</v>
      </c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>
        <v>0</v>
      </c>
      <c r="AX436" s="14">
        <v>0</v>
      </c>
      <c r="AY436" s="14">
        <v>0</v>
      </c>
      <c r="AZ436" s="14"/>
      <c r="BA436" s="14"/>
      <c r="BB436" s="14"/>
      <c r="BC436" s="14"/>
      <c r="BD436" s="14"/>
      <c r="BE436" s="14">
        <f t="shared" si="696"/>
        <v>0</v>
      </c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>
        <v>0</v>
      </c>
      <c r="BS436" s="14">
        <v>0</v>
      </c>
      <c r="BT436" s="14" t="e">
        <f>IF(#REF!=0,"-",#REF!/#REF!*100)</f>
        <v>#REF!</v>
      </c>
    </row>
    <row r="437" spans="1:72" ht="33.75" x14ac:dyDescent="0.25">
      <c r="A437" s="4" t="s">
        <v>133</v>
      </c>
      <c r="B437" s="4" t="s">
        <v>58</v>
      </c>
      <c r="C437" s="4" t="s">
        <v>147</v>
      </c>
      <c r="D437" s="102" t="s">
        <v>263</v>
      </c>
      <c r="E437" s="113">
        <v>6139</v>
      </c>
      <c r="F437" s="102" t="s">
        <v>271</v>
      </c>
      <c r="G437" s="98" t="s">
        <v>1662</v>
      </c>
      <c r="H437" s="13" t="s">
        <v>38</v>
      </c>
      <c r="I437" s="14">
        <v>0</v>
      </c>
      <c r="J437" s="14"/>
      <c r="K437" s="14"/>
      <c r="L437" s="14"/>
      <c r="M437" s="14"/>
      <c r="N437" s="14"/>
      <c r="O437" s="14">
        <f t="shared" si="694"/>
        <v>0</v>
      </c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>
        <v>0</v>
      </c>
      <c r="AC437" s="14">
        <v>0</v>
      </c>
      <c r="AD437" s="14">
        <v>0</v>
      </c>
      <c r="AE437" s="14"/>
      <c r="AF437" s="14"/>
      <c r="AG437" s="14"/>
      <c r="AH437" s="14"/>
      <c r="AI437" s="14"/>
      <c r="AJ437" s="14">
        <f t="shared" si="695"/>
        <v>0</v>
      </c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>
        <v>0</v>
      </c>
      <c r="AX437" s="14">
        <v>0</v>
      </c>
      <c r="AY437" s="14">
        <v>0</v>
      </c>
      <c r="AZ437" s="14"/>
      <c r="BA437" s="14"/>
      <c r="BB437" s="14"/>
      <c r="BC437" s="14"/>
      <c r="BD437" s="14"/>
      <c r="BE437" s="14">
        <f t="shared" si="696"/>
        <v>0</v>
      </c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>
        <v>0</v>
      </c>
      <c r="BS437" s="14">
        <v>0</v>
      </c>
      <c r="BT437" s="14" t="e">
        <f>IF(#REF!=0,"-",#REF!/#REF!*100)</f>
        <v>#REF!</v>
      </c>
    </row>
    <row r="438" spans="1:72" ht="33.75" x14ac:dyDescent="0.25">
      <c r="A438" s="1" t="s">
        <v>0</v>
      </c>
      <c r="B438" s="1" t="s">
        <v>0</v>
      </c>
      <c r="C438" s="1" t="s">
        <v>0</v>
      </c>
      <c r="D438" s="101" t="s">
        <v>0</v>
      </c>
      <c r="E438" s="101" t="s">
        <v>0</v>
      </c>
      <c r="F438" s="101" t="s">
        <v>0</v>
      </c>
      <c r="G438" s="2" t="s">
        <v>0</v>
      </c>
      <c r="H438" s="10" t="s">
        <v>47</v>
      </c>
      <c r="I438" s="11">
        <f t="shared" ref="I438:AA438" si="709">SUM(I439)</f>
        <v>0</v>
      </c>
      <c r="J438" s="11">
        <f t="shared" si="709"/>
        <v>0</v>
      </c>
      <c r="K438" s="11">
        <f t="shared" si="709"/>
        <v>0</v>
      </c>
      <c r="L438" s="11">
        <f t="shared" si="709"/>
        <v>0</v>
      </c>
      <c r="M438" s="11">
        <f t="shared" si="709"/>
        <v>0</v>
      </c>
      <c r="N438" s="11">
        <f t="shared" si="709"/>
        <v>0</v>
      </c>
      <c r="O438" s="11">
        <f t="shared" si="709"/>
        <v>0</v>
      </c>
      <c r="P438" s="11">
        <f t="shared" si="709"/>
        <v>0</v>
      </c>
      <c r="Q438" s="11">
        <f t="shared" si="709"/>
        <v>0</v>
      </c>
      <c r="R438" s="11">
        <f t="shared" si="709"/>
        <v>0</v>
      </c>
      <c r="S438" s="11">
        <f t="shared" si="709"/>
        <v>0</v>
      </c>
      <c r="T438" s="11">
        <f t="shared" si="709"/>
        <v>0</v>
      </c>
      <c r="U438" s="11">
        <f t="shared" si="709"/>
        <v>0</v>
      </c>
      <c r="V438" s="11">
        <f t="shared" si="709"/>
        <v>0</v>
      </c>
      <c r="W438" s="11">
        <f t="shared" si="709"/>
        <v>0</v>
      </c>
      <c r="X438" s="11">
        <f t="shared" si="709"/>
        <v>0</v>
      </c>
      <c r="Y438" s="11">
        <f t="shared" si="709"/>
        <v>0</v>
      </c>
      <c r="Z438" s="11">
        <f t="shared" si="709"/>
        <v>0</v>
      </c>
      <c r="AA438" s="11">
        <f t="shared" si="709"/>
        <v>0</v>
      </c>
      <c r="AB438" s="11">
        <v>0</v>
      </c>
      <c r="AC438" s="11">
        <v>0</v>
      </c>
      <c r="AD438" s="11">
        <f t="shared" ref="AD438:AV438" si="710">SUM(AD439)</f>
        <v>0</v>
      </c>
      <c r="AE438" s="11">
        <f t="shared" si="710"/>
        <v>0</v>
      </c>
      <c r="AF438" s="11">
        <f t="shared" si="710"/>
        <v>0</v>
      </c>
      <c r="AG438" s="11">
        <f t="shared" si="710"/>
        <v>0</v>
      </c>
      <c r="AH438" s="11">
        <f t="shared" si="710"/>
        <v>0</v>
      </c>
      <c r="AI438" s="11">
        <f t="shared" si="710"/>
        <v>0</v>
      </c>
      <c r="AJ438" s="11">
        <f t="shared" si="710"/>
        <v>0</v>
      </c>
      <c r="AK438" s="11">
        <f t="shared" si="710"/>
        <v>0</v>
      </c>
      <c r="AL438" s="11">
        <f t="shared" si="710"/>
        <v>0</v>
      </c>
      <c r="AM438" s="11">
        <f t="shared" si="710"/>
        <v>0</v>
      </c>
      <c r="AN438" s="11">
        <f t="shared" si="710"/>
        <v>0</v>
      </c>
      <c r="AO438" s="11">
        <f t="shared" si="710"/>
        <v>0</v>
      </c>
      <c r="AP438" s="11">
        <f t="shared" si="710"/>
        <v>0</v>
      </c>
      <c r="AQ438" s="11">
        <f t="shared" si="710"/>
        <v>0</v>
      </c>
      <c r="AR438" s="11">
        <f t="shared" si="710"/>
        <v>0</v>
      </c>
      <c r="AS438" s="11">
        <f t="shared" si="710"/>
        <v>0</v>
      </c>
      <c r="AT438" s="11">
        <f t="shared" si="710"/>
        <v>0</v>
      </c>
      <c r="AU438" s="11">
        <f t="shared" si="710"/>
        <v>0</v>
      </c>
      <c r="AV438" s="11">
        <f t="shared" si="710"/>
        <v>0</v>
      </c>
      <c r="AW438" s="11">
        <v>0</v>
      </c>
      <c r="AX438" s="11">
        <v>0</v>
      </c>
      <c r="AY438" s="11">
        <f t="shared" ref="AY438:BQ438" si="711">SUM(AY439)</f>
        <v>0</v>
      </c>
      <c r="AZ438" s="11">
        <f t="shared" si="711"/>
        <v>0</v>
      </c>
      <c r="BA438" s="11">
        <f t="shared" si="711"/>
        <v>0</v>
      </c>
      <c r="BB438" s="11">
        <f t="shared" si="711"/>
        <v>0</v>
      </c>
      <c r="BC438" s="11">
        <f t="shared" si="711"/>
        <v>0</v>
      </c>
      <c r="BD438" s="11">
        <f t="shared" si="711"/>
        <v>0</v>
      </c>
      <c r="BE438" s="11">
        <f t="shared" si="711"/>
        <v>0</v>
      </c>
      <c r="BF438" s="11">
        <f t="shared" si="711"/>
        <v>0</v>
      </c>
      <c r="BG438" s="11">
        <f t="shared" si="711"/>
        <v>0</v>
      </c>
      <c r="BH438" s="11">
        <f t="shared" si="711"/>
        <v>0</v>
      </c>
      <c r="BI438" s="11">
        <f t="shared" si="711"/>
        <v>0</v>
      </c>
      <c r="BJ438" s="11">
        <f t="shared" si="711"/>
        <v>0</v>
      </c>
      <c r="BK438" s="11">
        <f t="shared" si="711"/>
        <v>0</v>
      </c>
      <c r="BL438" s="11">
        <f t="shared" si="711"/>
        <v>0</v>
      </c>
      <c r="BM438" s="11">
        <f t="shared" si="711"/>
        <v>0</v>
      </c>
      <c r="BN438" s="11">
        <f t="shared" si="711"/>
        <v>0</v>
      </c>
      <c r="BO438" s="11">
        <f t="shared" si="711"/>
        <v>0</v>
      </c>
      <c r="BP438" s="11">
        <f t="shared" si="711"/>
        <v>0</v>
      </c>
      <c r="BQ438" s="11">
        <f t="shared" si="711"/>
        <v>0</v>
      </c>
      <c r="BR438" s="11">
        <v>0</v>
      </c>
      <c r="BS438" s="11">
        <v>0</v>
      </c>
      <c r="BT438" s="11" t="e">
        <f>IF(#REF!=0,"-",#REF!/#REF!*100)</f>
        <v>#REF!</v>
      </c>
    </row>
    <row r="439" spans="1:72" x14ac:dyDescent="0.25">
      <c r="A439" s="4" t="s">
        <v>133</v>
      </c>
      <c r="B439" s="4" t="s">
        <v>58</v>
      </c>
      <c r="C439" s="4" t="s">
        <v>147</v>
      </c>
      <c r="D439" s="102" t="s">
        <v>263</v>
      </c>
      <c r="E439" s="101" t="s">
        <v>48</v>
      </c>
      <c r="F439" s="101" t="s">
        <v>0</v>
      </c>
      <c r="G439" s="2" t="s">
        <v>0</v>
      </c>
      <c r="H439" s="2" t="s">
        <v>49</v>
      </c>
      <c r="I439" s="12">
        <f t="shared" ref="I439:AA439" si="712">SUM(I440:I441)</f>
        <v>0</v>
      </c>
      <c r="J439" s="12">
        <f t="shared" si="712"/>
        <v>0</v>
      </c>
      <c r="K439" s="12">
        <f t="shared" si="712"/>
        <v>0</v>
      </c>
      <c r="L439" s="12">
        <f t="shared" si="712"/>
        <v>0</v>
      </c>
      <c r="M439" s="12">
        <f t="shared" si="712"/>
        <v>0</v>
      </c>
      <c r="N439" s="12">
        <f t="shared" si="712"/>
        <v>0</v>
      </c>
      <c r="O439" s="12">
        <f t="shared" ref="O439" si="713">SUM(O440:O441)</f>
        <v>0</v>
      </c>
      <c r="P439" s="12">
        <f t="shared" si="712"/>
        <v>0</v>
      </c>
      <c r="Q439" s="12">
        <f t="shared" si="712"/>
        <v>0</v>
      </c>
      <c r="R439" s="12">
        <f t="shared" si="712"/>
        <v>0</v>
      </c>
      <c r="S439" s="12">
        <f t="shared" si="712"/>
        <v>0</v>
      </c>
      <c r="T439" s="12">
        <f t="shared" si="712"/>
        <v>0</v>
      </c>
      <c r="U439" s="12">
        <f t="shared" si="712"/>
        <v>0</v>
      </c>
      <c r="V439" s="12">
        <f t="shared" si="712"/>
        <v>0</v>
      </c>
      <c r="W439" s="12">
        <f t="shared" si="712"/>
        <v>0</v>
      </c>
      <c r="X439" s="12">
        <f t="shared" si="712"/>
        <v>0</v>
      </c>
      <c r="Y439" s="12">
        <f t="shared" si="712"/>
        <v>0</v>
      </c>
      <c r="Z439" s="12">
        <f t="shared" si="712"/>
        <v>0</v>
      </c>
      <c r="AA439" s="12">
        <f t="shared" si="712"/>
        <v>0</v>
      </c>
      <c r="AB439" s="12">
        <v>0</v>
      </c>
      <c r="AC439" s="12">
        <v>0</v>
      </c>
      <c r="AD439" s="12">
        <f t="shared" ref="AD439:AV439" si="714">SUM(AD440:AD441)</f>
        <v>0</v>
      </c>
      <c r="AE439" s="12">
        <f t="shared" si="714"/>
        <v>0</v>
      </c>
      <c r="AF439" s="12">
        <f t="shared" si="714"/>
        <v>0</v>
      </c>
      <c r="AG439" s="12">
        <f t="shared" si="714"/>
        <v>0</v>
      </c>
      <c r="AH439" s="12">
        <f t="shared" si="714"/>
        <v>0</v>
      </c>
      <c r="AI439" s="12">
        <f t="shared" si="714"/>
        <v>0</v>
      </c>
      <c r="AJ439" s="12">
        <f t="shared" ref="AJ439" si="715">SUM(AJ440:AJ441)</f>
        <v>0</v>
      </c>
      <c r="AK439" s="12">
        <f t="shared" si="714"/>
        <v>0</v>
      </c>
      <c r="AL439" s="12">
        <f t="shared" si="714"/>
        <v>0</v>
      </c>
      <c r="AM439" s="12">
        <f t="shared" si="714"/>
        <v>0</v>
      </c>
      <c r="AN439" s="12">
        <f t="shared" si="714"/>
        <v>0</v>
      </c>
      <c r="AO439" s="12">
        <f t="shared" si="714"/>
        <v>0</v>
      </c>
      <c r="AP439" s="12">
        <f t="shared" si="714"/>
        <v>0</v>
      </c>
      <c r="AQ439" s="12">
        <f t="shared" si="714"/>
        <v>0</v>
      </c>
      <c r="AR439" s="12">
        <f t="shared" si="714"/>
        <v>0</v>
      </c>
      <c r="AS439" s="12">
        <f t="shared" si="714"/>
        <v>0</v>
      </c>
      <c r="AT439" s="12">
        <f t="shared" si="714"/>
        <v>0</v>
      </c>
      <c r="AU439" s="12">
        <f t="shared" si="714"/>
        <v>0</v>
      </c>
      <c r="AV439" s="12">
        <f t="shared" si="714"/>
        <v>0</v>
      </c>
      <c r="AW439" s="12">
        <v>0</v>
      </c>
      <c r="AX439" s="12">
        <v>0</v>
      </c>
      <c r="AY439" s="12">
        <f t="shared" ref="AY439:BQ439" si="716">SUM(AY440:AY441)</f>
        <v>0</v>
      </c>
      <c r="AZ439" s="12">
        <f t="shared" si="716"/>
        <v>0</v>
      </c>
      <c r="BA439" s="12">
        <f t="shared" si="716"/>
        <v>0</v>
      </c>
      <c r="BB439" s="12">
        <f t="shared" si="716"/>
        <v>0</v>
      </c>
      <c r="BC439" s="12">
        <f t="shared" si="716"/>
        <v>0</v>
      </c>
      <c r="BD439" s="12">
        <f t="shared" si="716"/>
        <v>0</v>
      </c>
      <c r="BE439" s="12">
        <f t="shared" ref="BE439" si="717">SUM(BE440:BE441)</f>
        <v>0</v>
      </c>
      <c r="BF439" s="12">
        <f t="shared" si="716"/>
        <v>0</v>
      </c>
      <c r="BG439" s="12">
        <f t="shared" si="716"/>
        <v>0</v>
      </c>
      <c r="BH439" s="12">
        <f t="shared" si="716"/>
        <v>0</v>
      </c>
      <c r="BI439" s="12">
        <f t="shared" si="716"/>
        <v>0</v>
      </c>
      <c r="BJ439" s="12">
        <f t="shared" si="716"/>
        <v>0</v>
      </c>
      <c r="BK439" s="12">
        <f t="shared" si="716"/>
        <v>0</v>
      </c>
      <c r="BL439" s="12">
        <f t="shared" si="716"/>
        <v>0</v>
      </c>
      <c r="BM439" s="12">
        <f t="shared" si="716"/>
        <v>0</v>
      </c>
      <c r="BN439" s="12">
        <f t="shared" si="716"/>
        <v>0</v>
      </c>
      <c r="BO439" s="12">
        <f t="shared" si="716"/>
        <v>0</v>
      </c>
      <c r="BP439" s="12">
        <f t="shared" si="716"/>
        <v>0</v>
      </c>
      <c r="BQ439" s="12">
        <f t="shared" si="716"/>
        <v>0</v>
      </c>
      <c r="BR439" s="12">
        <v>0</v>
      </c>
      <c r="BS439" s="12">
        <v>0</v>
      </c>
      <c r="BT439" s="12" t="e">
        <f>IF(#REF!=0,"-",#REF!/#REF!*100)</f>
        <v>#REF!</v>
      </c>
    </row>
    <row r="440" spans="1:72" x14ac:dyDescent="0.25">
      <c r="A440" s="4" t="s">
        <v>133</v>
      </c>
      <c r="B440" s="4" t="s">
        <v>58</v>
      </c>
      <c r="C440" s="4" t="s">
        <v>147</v>
      </c>
      <c r="D440" s="102" t="s">
        <v>263</v>
      </c>
      <c r="E440" s="113">
        <v>8213</v>
      </c>
      <c r="F440" s="102"/>
      <c r="G440" s="98" t="s">
        <v>1662</v>
      </c>
      <c r="H440" s="13" t="s">
        <v>51</v>
      </c>
      <c r="I440" s="14">
        <v>0</v>
      </c>
      <c r="J440" s="14"/>
      <c r="K440" s="14"/>
      <c r="L440" s="14"/>
      <c r="M440" s="14"/>
      <c r="N440" s="14"/>
      <c r="O440" s="14">
        <f t="shared" si="694"/>
        <v>0</v>
      </c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>
        <v>0</v>
      </c>
      <c r="AC440" s="14">
        <v>0</v>
      </c>
      <c r="AD440" s="14">
        <v>0</v>
      </c>
      <c r="AE440" s="14"/>
      <c r="AF440" s="14"/>
      <c r="AG440" s="14"/>
      <c r="AH440" s="14"/>
      <c r="AI440" s="14"/>
      <c r="AJ440" s="14">
        <f t="shared" si="695"/>
        <v>0</v>
      </c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>
        <v>0</v>
      </c>
      <c r="AX440" s="14">
        <v>0</v>
      </c>
      <c r="AY440" s="14">
        <v>0</v>
      </c>
      <c r="AZ440" s="14"/>
      <c r="BA440" s="14"/>
      <c r="BB440" s="14"/>
      <c r="BC440" s="14"/>
      <c r="BD440" s="14"/>
      <c r="BE440" s="14">
        <f t="shared" si="696"/>
        <v>0</v>
      </c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>
        <v>0</v>
      </c>
      <c r="BS440" s="14">
        <v>0</v>
      </c>
      <c r="BT440" s="14" t="e">
        <f>IF(#REF!=0,"-",#REF!/#REF!*100)</f>
        <v>#REF!</v>
      </c>
    </row>
    <row r="441" spans="1:72" x14ac:dyDescent="0.25">
      <c r="A441" s="4" t="s">
        <v>133</v>
      </c>
      <c r="B441" s="4" t="s">
        <v>58</v>
      </c>
      <c r="C441" s="4" t="s">
        <v>147</v>
      </c>
      <c r="D441" s="102" t="s">
        <v>263</v>
      </c>
      <c r="E441" s="113">
        <v>8216</v>
      </c>
      <c r="F441" s="102"/>
      <c r="G441" s="98" t="s">
        <v>1662</v>
      </c>
      <c r="H441" s="13" t="s">
        <v>108</v>
      </c>
      <c r="I441" s="14">
        <v>0</v>
      </c>
      <c r="J441" s="14"/>
      <c r="K441" s="14"/>
      <c r="L441" s="14"/>
      <c r="M441" s="14"/>
      <c r="N441" s="14"/>
      <c r="O441" s="14">
        <f t="shared" si="694"/>
        <v>0</v>
      </c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>
        <v>0</v>
      </c>
      <c r="AC441" s="14">
        <v>0</v>
      </c>
      <c r="AD441" s="14">
        <v>0</v>
      </c>
      <c r="AE441" s="14"/>
      <c r="AF441" s="14"/>
      <c r="AG441" s="14"/>
      <c r="AH441" s="14"/>
      <c r="AI441" s="14"/>
      <c r="AJ441" s="14">
        <f t="shared" si="695"/>
        <v>0</v>
      </c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>
        <v>0</v>
      </c>
      <c r="AX441" s="14">
        <v>0</v>
      </c>
      <c r="AY441" s="14">
        <v>0</v>
      </c>
      <c r="AZ441" s="14"/>
      <c r="BA441" s="14"/>
      <c r="BB441" s="14"/>
      <c r="BC441" s="14"/>
      <c r="BD441" s="14"/>
      <c r="BE441" s="14">
        <f t="shared" si="696"/>
        <v>0</v>
      </c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>
        <v>0</v>
      </c>
      <c r="BS441" s="14">
        <v>0</v>
      </c>
      <c r="BT441" s="14" t="e">
        <f>IF(#REF!=0,"-",#REF!/#REF!*100)</f>
        <v>#REF!</v>
      </c>
    </row>
    <row r="442" spans="1:72" ht="22.5" x14ac:dyDescent="0.25">
      <c r="A442" s="13" t="s">
        <v>0</v>
      </c>
      <c r="B442" s="13" t="s">
        <v>0</v>
      </c>
      <c r="C442" s="13" t="s">
        <v>0</v>
      </c>
      <c r="D442" s="98" t="s">
        <v>0</v>
      </c>
      <c r="E442" s="98" t="s">
        <v>0</v>
      </c>
      <c r="F442" s="98" t="s">
        <v>0</v>
      </c>
      <c r="G442" s="13" t="s">
        <v>0</v>
      </c>
      <c r="H442" s="10" t="s">
        <v>272</v>
      </c>
      <c r="I442" s="11">
        <f t="shared" ref="I442:AA442" si="718">SUM(I415,I438)</f>
        <v>0</v>
      </c>
      <c r="J442" s="11">
        <f t="shared" si="718"/>
        <v>0</v>
      </c>
      <c r="K442" s="11">
        <f t="shared" si="718"/>
        <v>0</v>
      </c>
      <c r="L442" s="11">
        <f t="shared" si="718"/>
        <v>0</v>
      </c>
      <c r="M442" s="11">
        <f t="shared" si="718"/>
        <v>0</v>
      </c>
      <c r="N442" s="11">
        <f t="shared" si="718"/>
        <v>0</v>
      </c>
      <c r="O442" s="11">
        <f t="shared" si="718"/>
        <v>0</v>
      </c>
      <c r="P442" s="11">
        <f t="shared" si="718"/>
        <v>0</v>
      </c>
      <c r="Q442" s="11">
        <f t="shared" si="718"/>
        <v>0</v>
      </c>
      <c r="R442" s="11">
        <f t="shared" si="718"/>
        <v>0</v>
      </c>
      <c r="S442" s="11">
        <f t="shared" si="718"/>
        <v>0</v>
      </c>
      <c r="T442" s="11">
        <f t="shared" si="718"/>
        <v>0</v>
      </c>
      <c r="U442" s="11">
        <f t="shared" si="718"/>
        <v>0</v>
      </c>
      <c r="V442" s="11">
        <f t="shared" si="718"/>
        <v>0</v>
      </c>
      <c r="W442" s="11">
        <f t="shared" si="718"/>
        <v>0</v>
      </c>
      <c r="X442" s="11">
        <f t="shared" si="718"/>
        <v>0</v>
      </c>
      <c r="Y442" s="11">
        <f t="shared" si="718"/>
        <v>0</v>
      </c>
      <c r="Z442" s="11">
        <f t="shared" si="718"/>
        <v>0</v>
      </c>
      <c r="AA442" s="11">
        <f t="shared" si="718"/>
        <v>0</v>
      </c>
      <c r="AB442" s="11">
        <v>0</v>
      </c>
      <c r="AC442" s="11">
        <v>0</v>
      </c>
      <c r="AD442" s="11">
        <f t="shared" ref="AD442:AV442" si="719">SUM(AD415,AD438)</f>
        <v>0</v>
      </c>
      <c r="AE442" s="11">
        <f t="shared" si="719"/>
        <v>0</v>
      </c>
      <c r="AF442" s="11">
        <f t="shared" si="719"/>
        <v>0</v>
      </c>
      <c r="AG442" s="11">
        <f t="shared" si="719"/>
        <v>0</v>
      </c>
      <c r="AH442" s="11">
        <f t="shared" si="719"/>
        <v>0</v>
      </c>
      <c r="AI442" s="11">
        <f t="shared" si="719"/>
        <v>0</v>
      </c>
      <c r="AJ442" s="11">
        <f t="shared" si="719"/>
        <v>0</v>
      </c>
      <c r="AK442" s="11">
        <f t="shared" si="719"/>
        <v>0</v>
      </c>
      <c r="AL442" s="11">
        <f t="shared" si="719"/>
        <v>0</v>
      </c>
      <c r="AM442" s="11">
        <f t="shared" si="719"/>
        <v>0</v>
      </c>
      <c r="AN442" s="11">
        <f t="shared" si="719"/>
        <v>0</v>
      </c>
      <c r="AO442" s="11">
        <f t="shared" si="719"/>
        <v>0</v>
      </c>
      <c r="AP442" s="11">
        <f t="shared" si="719"/>
        <v>0</v>
      </c>
      <c r="AQ442" s="11">
        <f t="shared" si="719"/>
        <v>0</v>
      </c>
      <c r="AR442" s="11">
        <f t="shared" si="719"/>
        <v>0</v>
      </c>
      <c r="AS442" s="11">
        <f t="shared" si="719"/>
        <v>0</v>
      </c>
      <c r="AT442" s="11">
        <f t="shared" si="719"/>
        <v>0</v>
      </c>
      <c r="AU442" s="11">
        <f t="shared" si="719"/>
        <v>0</v>
      </c>
      <c r="AV442" s="11">
        <f t="shared" si="719"/>
        <v>0</v>
      </c>
      <c r="AW442" s="11">
        <v>0</v>
      </c>
      <c r="AX442" s="11">
        <v>0</v>
      </c>
      <c r="AY442" s="11">
        <f t="shared" ref="AY442:BQ442" si="720">SUM(AY415,AY438)</f>
        <v>0</v>
      </c>
      <c r="AZ442" s="11">
        <f t="shared" si="720"/>
        <v>1464</v>
      </c>
      <c r="BA442" s="11">
        <f t="shared" si="720"/>
        <v>0</v>
      </c>
      <c r="BB442" s="11">
        <f t="shared" si="720"/>
        <v>0</v>
      </c>
      <c r="BC442" s="11">
        <f t="shared" si="720"/>
        <v>0</v>
      </c>
      <c r="BD442" s="11">
        <f t="shared" si="720"/>
        <v>0</v>
      </c>
      <c r="BE442" s="11">
        <f t="shared" si="720"/>
        <v>1464</v>
      </c>
      <c r="BF442" s="11">
        <f t="shared" si="720"/>
        <v>0</v>
      </c>
      <c r="BG442" s="11">
        <f t="shared" si="720"/>
        <v>0</v>
      </c>
      <c r="BH442" s="11">
        <f t="shared" si="720"/>
        <v>1464</v>
      </c>
      <c r="BI442" s="11">
        <f t="shared" si="720"/>
        <v>0</v>
      </c>
      <c r="BJ442" s="11">
        <f t="shared" si="720"/>
        <v>0</v>
      </c>
      <c r="BK442" s="11">
        <f t="shared" si="720"/>
        <v>0</v>
      </c>
      <c r="BL442" s="11">
        <f t="shared" si="720"/>
        <v>0</v>
      </c>
      <c r="BM442" s="11">
        <f t="shared" si="720"/>
        <v>0</v>
      </c>
      <c r="BN442" s="11">
        <f t="shared" si="720"/>
        <v>0</v>
      </c>
      <c r="BO442" s="11">
        <f t="shared" si="720"/>
        <v>0</v>
      </c>
      <c r="BP442" s="11">
        <f t="shared" si="720"/>
        <v>0</v>
      </c>
      <c r="BQ442" s="11">
        <f t="shared" si="720"/>
        <v>0</v>
      </c>
      <c r="BR442" s="11">
        <v>1464</v>
      </c>
      <c r="BS442" s="11">
        <v>0</v>
      </c>
      <c r="BT442" s="11" t="e">
        <f>IF(#REF!=0,"-",#REF!/#REF!*100)</f>
        <v>#REF!</v>
      </c>
    </row>
    <row r="443" spans="1:72" ht="15.75" thickBot="1" x14ac:dyDescent="0.3">
      <c r="A443" s="13" t="s">
        <v>0</v>
      </c>
      <c r="B443" s="13" t="s">
        <v>0</v>
      </c>
      <c r="C443" s="13" t="s">
        <v>0</v>
      </c>
      <c r="D443" s="98" t="s">
        <v>0</v>
      </c>
      <c r="E443" s="98" t="s">
        <v>0</v>
      </c>
      <c r="F443" s="98" t="s">
        <v>0</v>
      </c>
      <c r="G443" s="13" t="s">
        <v>0</v>
      </c>
      <c r="H443" s="2" t="s">
        <v>53</v>
      </c>
      <c r="I443" s="13" t="s">
        <v>0</v>
      </c>
      <c r="J443" s="13"/>
      <c r="K443" s="13"/>
      <c r="L443" s="13"/>
      <c r="M443" s="13"/>
      <c r="N443" s="13"/>
      <c r="O443" s="13" t="e">
        <f t="shared" si="694"/>
        <v>#VALUE!</v>
      </c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>
        <v>0</v>
      </c>
      <c r="AC443" s="13" t="e">
        <v>#VALUE!</v>
      </c>
      <c r="AD443" s="13" t="s">
        <v>0</v>
      </c>
      <c r="AE443" s="13"/>
      <c r="AF443" s="13"/>
      <c r="AG443" s="13"/>
      <c r="AH443" s="13"/>
      <c r="AI443" s="13"/>
      <c r="AJ443" s="13" t="e">
        <f t="shared" si="695"/>
        <v>#VALUE!</v>
      </c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>
        <v>0</v>
      </c>
      <c r="AX443" s="13" t="e">
        <v>#VALUE!</v>
      </c>
      <c r="AY443" s="13" t="s">
        <v>0</v>
      </c>
      <c r="AZ443" s="13"/>
      <c r="BA443" s="13"/>
      <c r="BB443" s="13"/>
      <c r="BC443" s="13"/>
      <c r="BD443" s="13"/>
      <c r="BE443" s="13" t="e">
        <f t="shared" si="696"/>
        <v>#VALUE!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>
        <v>0</v>
      </c>
      <c r="BS443" s="13" t="e">
        <v>#VALUE!</v>
      </c>
      <c r="BT443" s="12"/>
    </row>
    <row r="444" spans="1:72" ht="69.75" customHeight="1" thickBot="1" x14ac:dyDescent="0.3">
      <c r="A444" s="132" t="s">
        <v>0</v>
      </c>
      <c r="B444" s="132" t="s">
        <v>0</v>
      </c>
      <c r="C444" s="132" t="s">
        <v>0</v>
      </c>
      <c r="D444" s="135" t="s">
        <v>0</v>
      </c>
      <c r="E444" s="135" t="s">
        <v>0</v>
      </c>
      <c r="F444" s="135" t="s">
        <v>0</v>
      </c>
      <c r="G444" s="138" t="s">
        <v>0</v>
      </c>
      <c r="H444" s="5" t="s">
        <v>54</v>
      </c>
      <c r="I444" s="89" t="s">
        <v>9</v>
      </c>
      <c r="J444" s="89" t="s">
        <v>1606</v>
      </c>
      <c r="K444" s="89" t="s">
        <v>1534</v>
      </c>
      <c r="L444" s="89" t="s">
        <v>1592</v>
      </c>
      <c r="M444" s="89" t="s">
        <v>1593</v>
      </c>
      <c r="N444" s="89" t="s">
        <v>1594</v>
      </c>
      <c r="O444" s="89" t="s">
        <v>1610</v>
      </c>
      <c r="P444" s="89" t="s">
        <v>1607</v>
      </c>
      <c r="Q444" s="89" t="s">
        <v>1595</v>
      </c>
      <c r="R444" s="89" t="s">
        <v>1596</v>
      </c>
      <c r="S444" s="89" t="s">
        <v>1597</v>
      </c>
      <c r="T444" s="89" t="s">
        <v>1598</v>
      </c>
      <c r="U444" s="89" t="s">
        <v>1599</v>
      </c>
      <c r="V444" s="89" t="s">
        <v>1600</v>
      </c>
      <c r="W444" s="89" t="s">
        <v>1608</v>
      </c>
      <c r="X444" s="89" t="s">
        <v>1609</v>
      </c>
      <c r="Y444" s="89" t="s">
        <v>1601</v>
      </c>
      <c r="Z444" s="89" t="s">
        <v>1602</v>
      </c>
      <c r="AA444" s="89" t="s">
        <v>1603</v>
      </c>
      <c r="AB444" s="89" t="s">
        <v>1604</v>
      </c>
      <c r="AC444" s="89" t="s">
        <v>1605</v>
      </c>
      <c r="AD444" s="90" t="s">
        <v>10</v>
      </c>
      <c r="AE444" s="90" t="s">
        <v>1606</v>
      </c>
      <c r="AF444" s="90" t="s">
        <v>1534</v>
      </c>
      <c r="AG444" s="90" t="s">
        <v>1592</v>
      </c>
      <c r="AH444" s="90" t="s">
        <v>1593</v>
      </c>
      <c r="AI444" s="90" t="s">
        <v>1594</v>
      </c>
      <c r="AJ444" s="90" t="s">
        <v>1611</v>
      </c>
      <c r="AK444" s="90" t="s">
        <v>1607</v>
      </c>
      <c r="AL444" s="90" t="s">
        <v>1595</v>
      </c>
      <c r="AM444" s="90" t="s">
        <v>1596</v>
      </c>
      <c r="AN444" s="90" t="s">
        <v>1597</v>
      </c>
      <c r="AO444" s="90" t="s">
        <v>1598</v>
      </c>
      <c r="AP444" s="90" t="s">
        <v>1599</v>
      </c>
      <c r="AQ444" s="90" t="s">
        <v>1600</v>
      </c>
      <c r="AR444" s="90" t="s">
        <v>1608</v>
      </c>
      <c r="AS444" s="90" t="s">
        <v>1609</v>
      </c>
      <c r="AT444" s="90" t="s">
        <v>1601</v>
      </c>
      <c r="AU444" s="90" t="s">
        <v>1602</v>
      </c>
      <c r="AV444" s="90" t="s">
        <v>1603</v>
      </c>
      <c r="AW444" s="90" t="s">
        <v>1604</v>
      </c>
      <c r="AX444" s="90" t="s">
        <v>1605</v>
      </c>
      <c r="AY444" s="91" t="s">
        <v>11</v>
      </c>
      <c r="AZ444" s="91" t="s">
        <v>1606</v>
      </c>
      <c r="BA444" s="91" t="s">
        <v>1534</v>
      </c>
      <c r="BB444" s="91" t="s">
        <v>1592</v>
      </c>
      <c r="BC444" s="91" t="s">
        <v>1593</v>
      </c>
      <c r="BD444" s="91" t="s">
        <v>1594</v>
      </c>
      <c r="BE444" s="91" t="s">
        <v>1612</v>
      </c>
      <c r="BF444" s="91" t="s">
        <v>1607</v>
      </c>
      <c r="BG444" s="91" t="s">
        <v>1595</v>
      </c>
      <c r="BH444" s="91" t="s">
        <v>1596</v>
      </c>
      <c r="BI444" s="91" t="s">
        <v>1597</v>
      </c>
      <c r="BJ444" s="91" t="s">
        <v>1598</v>
      </c>
      <c r="BK444" s="91" t="s">
        <v>1599</v>
      </c>
      <c r="BL444" s="91" t="s">
        <v>1600</v>
      </c>
      <c r="BM444" s="91" t="s">
        <v>1608</v>
      </c>
      <c r="BN444" s="91" t="s">
        <v>1609</v>
      </c>
      <c r="BO444" s="91" t="s">
        <v>1601</v>
      </c>
      <c r="BP444" s="91" t="s">
        <v>1602</v>
      </c>
      <c r="BQ444" s="91" t="s">
        <v>1603</v>
      </c>
      <c r="BR444" s="91" t="s">
        <v>1604</v>
      </c>
      <c r="BS444" s="91" t="s">
        <v>1605</v>
      </c>
      <c r="BT444" s="5" t="s">
        <v>1671</v>
      </c>
    </row>
    <row r="445" spans="1:72" x14ac:dyDescent="0.25">
      <c r="A445" s="133"/>
      <c r="B445" s="133"/>
      <c r="C445" s="133"/>
      <c r="D445" s="136"/>
      <c r="E445" s="136"/>
      <c r="F445" s="136"/>
      <c r="G445" s="139"/>
      <c r="H445" s="15" t="s">
        <v>0</v>
      </c>
      <c r="I445" s="9">
        <v>1</v>
      </c>
      <c r="J445" s="9">
        <v>2</v>
      </c>
      <c r="K445" s="9">
        <v>3</v>
      </c>
      <c r="L445" s="9">
        <v>4</v>
      </c>
      <c r="M445" s="9">
        <v>5</v>
      </c>
      <c r="N445" s="9">
        <v>6</v>
      </c>
      <c r="O445" s="9">
        <v>7</v>
      </c>
      <c r="P445" s="9">
        <v>8</v>
      </c>
      <c r="Q445" s="9">
        <v>9</v>
      </c>
      <c r="R445" s="9">
        <v>10</v>
      </c>
      <c r="S445" s="9">
        <v>11</v>
      </c>
      <c r="T445" s="9">
        <v>12</v>
      </c>
      <c r="U445" s="9">
        <v>13</v>
      </c>
      <c r="V445" s="9">
        <v>14</v>
      </c>
      <c r="W445" s="9">
        <v>15</v>
      </c>
      <c r="X445" s="9">
        <v>16</v>
      </c>
      <c r="Y445" s="9">
        <v>17</v>
      </c>
      <c r="Z445" s="9">
        <v>18</v>
      </c>
      <c r="AA445" s="9">
        <v>19</v>
      </c>
      <c r="AB445" s="9">
        <v>20</v>
      </c>
      <c r="AC445" s="9">
        <v>21</v>
      </c>
      <c r="AD445" s="9">
        <v>1</v>
      </c>
      <c r="AE445" s="9">
        <v>2</v>
      </c>
      <c r="AF445" s="9">
        <v>3</v>
      </c>
      <c r="AG445" s="9">
        <v>4</v>
      </c>
      <c r="AH445" s="9">
        <v>5</v>
      </c>
      <c r="AI445" s="9">
        <v>6</v>
      </c>
      <c r="AJ445" s="9">
        <v>7</v>
      </c>
      <c r="AK445" s="9">
        <v>8</v>
      </c>
      <c r="AL445" s="9">
        <v>9</v>
      </c>
      <c r="AM445" s="9">
        <v>10</v>
      </c>
      <c r="AN445" s="9">
        <v>11</v>
      </c>
      <c r="AO445" s="9">
        <v>12</v>
      </c>
      <c r="AP445" s="9">
        <v>13</v>
      </c>
      <c r="AQ445" s="9">
        <v>14</v>
      </c>
      <c r="AR445" s="9">
        <v>15</v>
      </c>
      <c r="AS445" s="9">
        <v>16</v>
      </c>
      <c r="AT445" s="9">
        <v>17</v>
      </c>
      <c r="AU445" s="9">
        <v>18</v>
      </c>
      <c r="AV445" s="9">
        <v>19</v>
      </c>
      <c r="AW445" s="9">
        <v>20</v>
      </c>
      <c r="AX445" s="9">
        <v>21</v>
      </c>
      <c r="AY445" s="9">
        <v>1</v>
      </c>
      <c r="AZ445" s="9">
        <v>2</v>
      </c>
      <c r="BA445" s="9">
        <v>3</v>
      </c>
      <c r="BB445" s="9">
        <v>4</v>
      </c>
      <c r="BC445" s="9">
        <v>5</v>
      </c>
      <c r="BD445" s="9">
        <v>6</v>
      </c>
      <c r="BE445" s="9">
        <v>7</v>
      </c>
      <c r="BF445" s="9">
        <v>8</v>
      </c>
      <c r="BG445" s="9">
        <v>9</v>
      </c>
      <c r="BH445" s="9">
        <v>10</v>
      </c>
      <c r="BI445" s="9">
        <v>11</v>
      </c>
      <c r="BJ445" s="9">
        <v>12</v>
      </c>
      <c r="BK445" s="9">
        <v>13</v>
      </c>
      <c r="BL445" s="9">
        <v>14</v>
      </c>
      <c r="BM445" s="9">
        <v>15</v>
      </c>
      <c r="BN445" s="9">
        <v>16</v>
      </c>
      <c r="BO445" s="9">
        <v>17</v>
      </c>
      <c r="BP445" s="9">
        <v>18</v>
      </c>
      <c r="BQ445" s="9">
        <v>19</v>
      </c>
      <c r="BR445" s="9">
        <v>20</v>
      </c>
      <c r="BS445" s="9">
        <v>21</v>
      </c>
      <c r="BT445" s="9">
        <v>9</v>
      </c>
    </row>
    <row r="446" spans="1:72" x14ac:dyDescent="0.25">
      <c r="A446" s="133"/>
      <c r="B446" s="133"/>
      <c r="C446" s="133"/>
      <c r="D446" s="136"/>
      <c r="E446" s="136"/>
      <c r="F446" s="136"/>
      <c r="G446" s="139"/>
      <c r="H446" s="16" t="s">
        <v>137</v>
      </c>
      <c r="I446" s="17">
        <f t="shared" ref="I446:AA446" si="721">SUM(I442)</f>
        <v>0</v>
      </c>
      <c r="J446" s="17">
        <f t="shared" si="721"/>
        <v>0</v>
      </c>
      <c r="K446" s="17">
        <f t="shared" si="721"/>
        <v>0</v>
      </c>
      <c r="L446" s="17">
        <f t="shared" si="721"/>
        <v>0</v>
      </c>
      <c r="M446" s="17">
        <f t="shared" si="721"/>
        <v>0</v>
      </c>
      <c r="N446" s="17">
        <f t="shared" si="721"/>
        <v>0</v>
      </c>
      <c r="O446" s="17">
        <f t="shared" ref="O446" si="722">SUM(O442)</f>
        <v>0</v>
      </c>
      <c r="P446" s="17">
        <f t="shared" si="721"/>
        <v>0</v>
      </c>
      <c r="Q446" s="17">
        <f t="shared" si="721"/>
        <v>0</v>
      </c>
      <c r="R446" s="17">
        <f t="shared" si="721"/>
        <v>0</v>
      </c>
      <c r="S446" s="17">
        <f t="shared" si="721"/>
        <v>0</v>
      </c>
      <c r="T446" s="17">
        <f t="shared" si="721"/>
        <v>0</v>
      </c>
      <c r="U446" s="17">
        <f t="shared" si="721"/>
        <v>0</v>
      </c>
      <c r="V446" s="17">
        <f t="shared" si="721"/>
        <v>0</v>
      </c>
      <c r="W446" s="17">
        <f t="shared" si="721"/>
        <v>0</v>
      </c>
      <c r="X446" s="17">
        <f t="shared" si="721"/>
        <v>0</v>
      </c>
      <c r="Y446" s="17">
        <f t="shared" si="721"/>
        <v>0</v>
      </c>
      <c r="Z446" s="17">
        <f t="shared" si="721"/>
        <v>0</v>
      </c>
      <c r="AA446" s="17">
        <f t="shared" si="721"/>
        <v>0</v>
      </c>
      <c r="AB446" s="17">
        <v>0</v>
      </c>
      <c r="AC446" s="17">
        <v>0</v>
      </c>
      <c r="AD446" s="17">
        <f t="shared" ref="AD446:AV446" si="723">SUM(AD442)</f>
        <v>0</v>
      </c>
      <c r="AE446" s="17">
        <f t="shared" si="723"/>
        <v>0</v>
      </c>
      <c r="AF446" s="17">
        <f t="shared" si="723"/>
        <v>0</v>
      </c>
      <c r="AG446" s="17">
        <f t="shared" si="723"/>
        <v>0</v>
      </c>
      <c r="AH446" s="17">
        <f t="shared" si="723"/>
        <v>0</v>
      </c>
      <c r="AI446" s="17">
        <f t="shared" si="723"/>
        <v>0</v>
      </c>
      <c r="AJ446" s="17">
        <f t="shared" ref="AJ446" si="724">SUM(AJ442)</f>
        <v>0</v>
      </c>
      <c r="AK446" s="17">
        <f t="shared" si="723"/>
        <v>0</v>
      </c>
      <c r="AL446" s="17">
        <f t="shared" si="723"/>
        <v>0</v>
      </c>
      <c r="AM446" s="17">
        <f t="shared" si="723"/>
        <v>0</v>
      </c>
      <c r="AN446" s="17">
        <f t="shared" si="723"/>
        <v>0</v>
      </c>
      <c r="AO446" s="17">
        <f t="shared" si="723"/>
        <v>0</v>
      </c>
      <c r="AP446" s="17">
        <f t="shared" si="723"/>
        <v>0</v>
      </c>
      <c r="AQ446" s="17">
        <f t="shared" si="723"/>
        <v>0</v>
      </c>
      <c r="AR446" s="17">
        <f t="shared" si="723"/>
        <v>0</v>
      </c>
      <c r="AS446" s="17">
        <f t="shared" si="723"/>
        <v>0</v>
      </c>
      <c r="AT446" s="17">
        <f t="shared" si="723"/>
        <v>0</v>
      </c>
      <c r="AU446" s="17">
        <f t="shared" si="723"/>
        <v>0</v>
      </c>
      <c r="AV446" s="17">
        <f t="shared" si="723"/>
        <v>0</v>
      </c>
      <c r="AW446" s="17">
        <v>0</v>
      </c>
      <c r="AX446" s="17">
        <v>0</v>
      </c>
      <c r="AY446" s="17">
        <f t="shared" ref="AY446:BQ446" si="725">SUM(AY442)</f>
        <v>0</v>
      </c>
      <c r="AZ446" s="17">
        <f t="shared" si="725"/>
        <v>1464</v>
      </c>
      <c r="BA446" s="17">
        <f t="shared" si="725"/>
        <v>0</v>
      </c>
      <c r="BB446" s="17">
        <f t="shared" si="725"/>
        <v>0</v>
      </c>
      <c r="BC446" s="17">
        <f t="shared" si="725"/>
        <v>0</v>
      </c>
      <c r="BD446" s="17">
        <f t="shared" si="725"/>
        <v>0</v>
      </c>
      <c r="BE446" s="17">
        <f t="shared" ref="BE446" si="726">SUM(BE442)</f>
        <v>1464</v>
      </c>
      <c r="BF446" s="17">
        <f t="shared" si="725"/>
        <v>0</v>
      </c>
      <c r="BG446" s="17">
        <f t="shared" si="725"/>
        <v>0</v>
      </c>
      <c r="BH446" s="17">
        <f t="shared" si="725"/>
        <v>1464</v>
      </c>
      <c r="BI446" s="17">
        <f t="shared" si="725"/>
        <v>0</v>
      </c>
      <c r="BJ446" s="17">
        <f t="shared" si="725"/>
        <v>0</v>
      </c>
      <c r="BK446" s="17">
        <f t="shared" si="725"/>
        <v>0</v>
      </c>
      <c r="BL446" s="17">
        <f t="shared" si="725"/>
        <v>0</v>
      </c>
      <c r="BM446" s="17">
        <f t="shared" si="725"/>
        <v>0</v>
      </c>
      <c r="BN446" s="17">
        <f t="shared" si="725"/>
        <v>0</v>
      </c>
      <c r="BO446" s="17">
        <f t="shared" si="725"/>
        <v>0</v>
      </c>
      <c r="BP446" s="17">
        <f t="shared" si="725"/>
        <v>0</v>
      </c>
      <c r="BQ446" s="17">
        <f t="shared" si="725"/>
        <v>0</v>
      </c>
      <c r="BR446" s="17">
        <v>1464</v>
      </c>
      <c r="BS446" s="17">
        <v>0</v>
      </c>
      <c r="BT446" s="17" t="e">
        <f>IF(#REF!=0,"-",#REF!/#REF!*100)</f>
        <v>#REF!</v>
      </c>
    </row>
    <row r="447" spans="1:72" x14ac:dyDescent="0.25">
      <c r="A447" s="133"/>
      <c r="B447" s="133"/>
      <c r="C447" s="133"/>
      <c r="D447" s="136"/>
      <c r="E447" s="136"/>
      <c r="F447" s="136"/>
      <c r="G447" s="139"/>
      <c r="H447" s="18" t="s">
        <v>55</v>
      </c>
      <c r="I447" s="17">
        <f t="shared" ref="I447:AA447" si="727">SUM(I446)</f>
        <v>0</v>
      </c>
      <c r="J447" s="17">
        <f t="shared" si="727"/>
        <v>0</v>
      </c>
      <c r="K447" s="17">
        <f t="shared" si="727"/>
        <v>0</v>
      </c>
      <c r="L447" s="17">
        <f t="shared" si="727"/>
        <v>0</v>
      </c>
      <c r="M447" s="17">
        <f t="shared" si="727"/>
        <v>0</v>
      </c>
      <c r="N447" s="17">
        <f t="shared" si="727"/>
        <v>0</v>
      </c>
      <c r="O447" s="17">
        <f t="shared" ref="O447" si="728">SUM(O446)</f>
        <v>0</v>
      </c>
      <c r="P447" s="17">
        <f t="shared" si="727"/>
        <v>0</v>
      </c>
      <c r="Q447" s="17">
        <f t="shared" si="727"/>
        <v>0</v>
      </c>
      <c r="R447" s="17">
        <f t="shared" si="727"/>
        <v>0</v>
      </c>
      <c r="S447" s="17">
        <f t="shared" si="727"/>
        <v>0</v>
      </c>
      <c r="T447" s="17">
        <f t="shared" si="727"/>
        <v>0</v>
      </c>
      <c r="U447" s="17">
        <f t="shared" si="727"/>
        <v>0</v>
      </c>
      <c r="V447" s="17">
        <f t="shared" si="727"/>
        <v>0</v>
      </c>
      <c r="W447" s="17">
        <f t="shared" si="727"/>
        <v>0</v>
      </c>
      <c r="X447" s="17">
        <f t="shared" si="727"/>
        <v>0</v>
      </c>
      <c r="Y447" s="17">
        <f t="shared" si="727"/>
        <v>0</v>
      </c>
      <c r="Z447" s="17">
        <f t="shared" si="727"/>
        <v>0</v>
      </c>
      <c r="AA447" s="17">
        <f t="shared" si="727"/>
        <v>0</v>
      </c>
      <c r="AB447" s="17">
        <v>0</v>
      </c>
      <c r="AC447" s="17">
        <v>0</v>
      </c>
      <c r="AD447" s="17">
        <f t="shared" ref="AD447:AV447" si="729">SUM(AD446)</f>
        <v>0</v>
      </c>
      <c r="AE447" s="17">
        <f t="shared" si="729"/>
        <v>0</v>
      </c>
      <c r="AF447" s="17">
        <f t="shared" si="729"/>
        <v>0</v>
      </c>
      <c r="AG447" s="17">
        <f t="shared" si="729"/>
        <v>0</v>
      </c>
      <c r="AH447" s="17">
        <f t="shared" si="729"/>
        <v>0</v>
      </c>
      <c r="AI447" s="17">
        <f t="shared" si="729"/>
        <v>0</v>
      </c>
      <c r="AJ447" s="17">
        <f t="shared" ref="AJ447" si="730">SUM(AJ446)</f>
        <v>0</v>
      </c>
      <c r="AK447" s="17">
        <f t="shared" si="729"/>
        <v>0</v>
      </c>
      <c r="AL447" s="17">
        <f t="shared" si="729"/>
        <v>0</v>
      </c>
      <c r="AM447" s="17">
        <f t="shared" si="729"/>
        <v>0</v>
      </c>
      <c r="AN447" s="17">
        <f t="shared" si="729"/>
        <v>0</v>
      </c>
      <c r="AO447" s="17">
        <f t="shared" si="729"/>
        <v>0</v>
      </c>
      <c r="AP447" s="17">
        <f t="shared" si="729"/>
        <v>0</v>
      </c>
      <c r="AQ447" s="17">
        <f t="shared" si="729"/>
        <v>0</v>
      </c>
      <c r="AR447" s="17">
        <f t="shared" si="729"/>
        <v>0</v>
      </c>
      <c r="AS447" s="17">
        <f t="shared" si="729"/>
        <v>0</v>
      </c>
      <c r="AT447" s="17">
        <f t="shared" si="729"/>
        <v>0</v>
      </c>
      <c r="AU447" s="17">
        <f t="shared" si="729"/>
        <v>0</v>
      </c>
      <c r="AV447" s="17">
        <f t="shared" si="729"/>
        <v>0</v>
      </c>
      <c r="AW447" s="17">
        <v>0</v>
      </c>
      <c r="AX447" s="17">
        <v>0</v>
      </c>
      <c r="AY447" s="17">
        <f t="shared" ref="AY447:BQ447" si="731">SUM(AY446)</f>
        <v>0</v>
      </c>
      <c r="AZ447" s="17">
        <f t="shared" si="731"/>
        <v>1464</v>
      </c>
      <c r="BA447" s="17">
        <f t="shared" si="731"/>
        <v>0</v>
      </c>
      <c r="BB447" s="17">
        <f t="shared" si="731"/>
        <v>0</v>
      </c>
      <c r="BC447" s="17">
        <f t="shared" si="731"/>
        <v>0</v>
      </c>
      <c r="BD447" s="17">
        <f t="shared" si="731"/>
        <v>0</v>
      </c>
      <c r="BE447" s="17">
        <f t="shared" ref="BE447" si="732">SUM(BE446)</f>
        <v>1464</v>
      </c>
      <c r="BF447" s="17">
        <f t="shared" si="731"/>
        <v>0</v>
      </c>
      <c r="BG447" s="17">
        <f t="shared" si="731"/>
        <v>0</v>
      </c>
      <c r="BH447" s="17">
        <f t="shared" si="731"/>
        <v>1464</v>
      </c>
      <c r="BI447" s="17">
        <f t="shared" si="731"/>
        <v>0</v>
      </c>
      <c r="BJ447" s="17">
        <f t="shared" si="731"/>
        <v>0</v>
      </c>
      <c r="BK447" s="17">
        <f t="shared" si="731"/>
        <v>0</v>
      </c>
      <c r="BL447" s="17">
        <f t="shared" si="731"/>
        <v>0</v>
      </c>
      <c r="BM447" s="17">
        <f t="shared" si="731"/>
        <v>0</v>
      </c>
      <c r="BN447" s="17">
        <f t="shared" si="731"/>
        <v>0</v>
      </c>
      <c r="BO447" s="17">
        <f t="shared" si="731"/>
        <v>0</v>
      </c>
      <c r="BP447" s="17">
        <f t="shared" si="731"/>
        <v>0</v>
      </c>
      <c r="BQ447" s="17">
        <f t="shared" si="731"/>
        <v>0</v>
      </c>
      <c r="BR447" s="17">
        <v>1464</v>
      </c>
      <c r="BS447" s="17">
        <v>0</v>
      </c>
      <c r="BT447" s="17" t="e">
        <f>IF(#REF!=0,"-",#REF!/#REF!*100)</f>
        <v>#REF!</v>
      </c>
    </row>
    <row r="448" spans="1:72" x14ac:dyDescent="0.25">
      <c r="A448" s="134"/>
      <c r="B448" s="134"/>
      <c r="C448" s="134"/>
      <c r="D448" s="137"/>
      <c r="E448" s="137"/>
      <c r="F448" s="137"/>
      <c r="G448" s="140"/>
      <c r="O448">
        <f t="shared" si="694"/>
        <v>0</v>
      </c>
      <c r="AB448">
        <v>0</v>
      </c>
      <c r="AC448">
        <v>0</v>
      </c>
      <c r="AJ448">
        <f t="shared" si="695"/>
        <v>0</v>
      </c>
      <c r="AW448">
        <v>0</v>
      </c>
      <c r="AX448">
        <v>0</v>
      </c>
      <c r="BE448">
        <f t="shared" si="696"/>
        <v>0</v>
      </c>
      <c r="BR448">
        <v>0</v>
      </c>
      <c r="BS448">
        <v>0</v>
      </c>
      <c r="BT448" t="e">
        <f>IF(#REF!=0,"-",#REF!/#REF!*100)</f>
        <v>#REF!</v>
      </c>
    </row>
    <row r="449" spans="1:72" ht="15.75" thickBot="1" x14ac:dyDescent="0.3">
      <c r="A449" s="13" t="s">
        <v>0</v>
      </c>
      <c r="B449" s="13" t="s">
        <v>0</v>
      </c>
      <c r="C449" s="13" t="s">
        <v>0</v>
      </c>
      <c r="D449" s="98" t="s">
        <v>0</v>
      </c>
      <c r="E449" s="98" t="s">
        <v>0</v>
      </c>
      <c r="F449" s="98" t="s">
        <v>0</v>
      </c>
      <c r="G449" s="13" t="s">
        <v>0</v>
      </c>
      <c r="H449" s="19" t="s">
        <v>0</v>
      </c>
      <c r="I449" s="19" t="s">
        <v>0</v>
      </c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>
        <v>0</v>
      </c>
      <c r="AC449" s="19">
        <v>0</v>
      </c>
      <c r="AD449" s="19" t="s">
        <v>0</v>
      </c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>
        <v>0</v>
      </c>
      <c r="AX449" s="19">
        <v>0</v>
      </c>
      <c r="AY449" s="19" t="s">
        <v>0</v>
      </c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>
        <v>0</v>
      </c>
      <c r="BS449" s="19">
        <v>0</v>
      </c>
      <c r="BT449" s="19"/>
    </row>
    <row r="450" spans="1:72" ht="69.75" customHeight="1" thickBot="1" x14ac:dyDescent="0.3">
      <c r="A450" s="5" t="s">
        <v>2</v>
      </c>
      <c r="B450" s="5" t="s">
        <v>3</v>
      </c>
      <c r="C450" s="5" t="s">
        <v>4</v>
      </c>
      <c r="D450" s="103" t="s">
        <v>0</v>
      </c>
      <c r="E450" s="112" t="s">
        <v>5</v>
      </c>
      <c r="F450" s="112" t="s">
        <v>6</v>
      </c>
      <c r="G450" s="5" t="s">
        <v>7</v>
      </c>
      <c r="H450" s="5" t="s">
        <v>8</v>
      </c>
      <c r="I450" s="89" t="s">
        <v>9</v>
      </c>
      <c r="J450" s="89" t="s">
        <v>1606</v>
      </c>
      <c r="K450" s="89" t="s">
        <v>1534</v>
      </c>
      <c r="L450" s="89" t="s">
        <v>1592</v>
      </c>
      <c r="M450" s="89" t="s">
        <v>1593</v>
      </c>
      <c r="N450" s="89" t="s">
        <v>1594</v>
      </c>
      <c r="O450" s="89" t="s">
        <v>1610</v>
      </c>
      <c r="P450" s="89" t="s">
        <v>1607</v>
      </c>
      <c r="Q450" s="89" t="s">
        <v>1595</v>
      </c>
      <c r="R450" s="89" t="s">
        <v>1596</v>
      </c>
      <c r="S450" s="89" t="s">
        <v>1597</v>
      </c>
      <c r="T450" s="89" t="s">
        <v>1598</v>
      </c>
      <c r="U450" s="89" t="s">
        <v>1599</v>
      </c>
      <c r="V450" s="89" t="s">
        <v>1600</v>
      </c>
      <c r="W450" s="89" t="s">
        <v>1608</v>
      </c>
      <c r="X450" s="89" t="s">
        <v>1609</v>
      </c>
      <c r="Y450" s="89" t="s">
        <v>1601</v>
      </c>
      <c r="Z450" s="89" t="s">
        <v>1602</v>
      </c>
      <c r="AA450" s="89" t="s">
        <v>1603</v>
      </c>
      <c r="AB450" s="89" t="s">
        <v>1604</v>
      </c>
      <c r="AC450" s="89" t="s">
        <v>1605</v>
      </c>
      <c r="AD450" s="90" t="s">
        <v>10</v>
      </c>
      <c r="AE450" s="90" t="s">
        <v>1606</v>
      </c>
      <c r="AF450" s="90" t="s">
        <v>1534</v>
      </c>
      <c r="AG450" s="90" t="s">
        <v>1592</v>
      </c>
      <c r="AH450" s="90" t="s">
        <v>1593</v>
      </c>
      <c r="AI450" s="90" t="s">
        <v>1594</v>
      </c>
      <c r="AJ450" s="90" t="s">
        <v>1611</v>
      </c>
      <c r="AK450" s="90" t="s">
        <v>1607</v>
      </c>
      <c r="AL450" s="90" t="s">
        <v>1595</v>
      </c>
      <c r="AM450" s="90" t="s">
        <v>1596</v>
      </c>
      <c r="AN450" s="90" t="s">
        <v>1597</v>
      </c>
      <c r="AO450" s="90" t="s">
        <v>1598</v>
      </c>
      <c r="AP450" s="90" t="s">
        <v>1599</v>
      </c>
      <c r="AQ450" s="90" t="s">
        <v>1600</v>
      </c>
      <c r="AR450" s="90" t="s">
        <v>1608</v>
      </c>
      <c r="AS450" s="90" t="s">
        <v>1609</v>
      </c>
      <c r="AT450" s="90" t="s">
        <v>1601</v>
      </c>
      <c r="AU450" s="90" t="s">
        <v>1602</v>
      </c>
      <c r="AV450" s="90" t="s">
        <v>1603</v>
      </c>
      <c r="AW450" s="90" t="s">
        <v>1604</v>
      </c>
      <c r="AX450" s="90" t="s">
        <v>1605</v>
      </c>
      <c r="AY450" s="91" t="s">
        <v>11</v>
      </c>
      <c r="AZ450" s="91" t="s">
        <v>1606</v>
      </c>
      <c r="BA450" s="91" t="s">
        <v>1534</v>
      </c>
      <c r="BB450" s="91" t="s">
        <v>1592</v>
      </c>
      <c r="BC450" s="91" t="s">
        <v>1593</v>
      </c>
      <c r="BD450" s="91" t="s">
        <v>1594</v>
      </c>
      <c r="BE450" s="91" t="s">
        <v>1612</v>
      </c>
      <c r="BF450" s="91" t="s">
        <v>1607</v>
      </c>
      <c r="BG450" s="91" t="s">
        <v>1595</v>
      </c>
      <c r="BH450" s="91" t="s">
        <v>1596</v>
      </c>
      <c r="BI450" s="91" t="s">
        <v>1597</v>
      </c>
      <c r="BJ450" s="91" t="s">
        <v>1598</v>
      </c>
      <c r="BK450" s="91" t="s">
        <v>1599</v>
      </c>
      <c r="BL450" s="91" t="s">
        <v>1600</v>
      </c>
      <c r="BM450" s="91" t="s">
        <v>1608</v>
      </c>
      <c r="BN450" s="91" t="s">
        <v>1609</v>
      </c>
      <c r="BO450" s="91" t="s">
        <v>1601</v>
      </c>
      <c r="BP450" s="91" t="s">
        <v>1602</v>
      </c>
      <c r="BQ450" s="91" t="s">
        <v>1603</v>
      </c>
      <c r="BR450" s="91" t="s">
        <v>1604</v>
      </c>
      <c r="BS450" s="91" t="s">
        <v>1605</v>
      </c>
      <c r="BT450" s="5" t="s">
        <v>1671</v>
      </c>
    </row>
    <row r="451" spans="1:72" x14ac:dyDescent="0.25">
      <c r="A451" s="6" t="s">
        <v>0</v>
      </c>
      <c r="B451" s="6" t="s">
        <v>0</v>
      </c>
      <c r="C451" s="6" t="s">
        <v>0</v>
      </c>
      <c r="D451" s="104" t="s">
        <v>0</v>
      </c>
      <c r="E451" s="104" t="s">
        <v>0</v>
      </c>
      <c r="F451" s="121" t="s">
        <v>0</v>
      </c>
      <c r="G451" s="7" t="s">
        <v>0</v>
      </c>
      <c r="H451" s="8" t="s">
        <v>0</v>
      </c>
      <c r="I451" s="9">
        <v>1</v>
      </c>
      <c r="J451" s="9">
        <v>2</v>
      </c>
      <c r="K451" s="9">
        <v>3</v>
      </c>
      <c r="L451" s="9">
        <v>4</v>
      </c>
      <c r="M451" s="9">
        <v>5</v>
      </c>
      <c r="N451" s="9">
        <v>6</v>
      </c>
      <c r="O451" s="9">
        <v>7</v>
      </c>
      <c r="P451" s="9">
        <v>8</v>
      </c>
      <c r="Q451" s="9">
        <v>9</v>
      </c>
      <c r="R451" s="9">
        <v>10</v>
      </c>
      <c r="S451" s="9">
        <v>11</v>
      </c>
      <c r="T451" s="9">
        <v>12</v>
      </c>
      <c r="U451" s="9">
        <v>13</v>
      </c>
      <c r="V451" s="9">
        <v>14</v>
      </c>
      <c r="W451" s="9">
        <v>15</v>
      </c>
      <c r="X451" s="9">
        <v>16</v>
      </c>
      <c r="Y451" s="9">
        <v>17</v>
      </c>
      <c r="Z451" s="9">
        <v>18</v>
      </c>
      <c r="AA451" s="9">
        <v>19</v>
      </c>
      <c r="AB451" s="9">
        <v>20</v>
      </c>
      <c r="AC451" s="9">
        <v>21</v>
      </c>
      <c r="AD451" s="9">
        <v>1</v>
      </c>
      <c r="AE451" s="9">
        <v>2</v>
      </c>
      <c r="AF451" s="9">
        <v>3</v>
      </c>
      <c r="AG451" s="9">
        <v>4</v>
      </c>
      <c r="AH451" s="9">
        <v>5</v>
      </c>
      <c r="AI451" s="9">
        <v>6</v>
      </c>
      <c r="AJ451" s="9">
        <v>7</v>
      </c>
      <c r="AK451" s="9">
        <v>8</v>
      </c>
      <c r="AL451" s="9">
        <v>9</v>
      </c>
      <c r="AM451" s="9">
        <v>10</v>
      </c>
      <c r="AN451" s="9">
        <v>11</v>
      </c>
      <c r="AO451" s="9">
        <v>12</v>
      </c>
      <c r="AP451" s="9">
        <v>13</v>
      </c>
      <c r="AQ451" s="9">
        <v>14</v>
      </c>
      <c r="AR451" s="9">
        <v>15</v>
      </c>
      <c r="AS451" s="9">
        <v>16</v>
      </c>
      <c r="AT451" s="9">
        <v>17</v>
      </c>
      <c r="AU451" s="9">
        <v>18</v>
      </c>
      <c r="AV451" s="9">
        <v>19</v>
      </c>
      <c r="AW451" s="9">
        <v>20</v>
      </c>
      <c r="AX451" s="9">
        <v>21</v>
      </c>
      <c r="AY451" s="9">
        <v>1</v>
      </c>
      <c r="AZ451" s="9">
        <v>2</v>
      </c>
      <c r="BA451" s="9">
        <v>3</v>
      </c>
      <c r="BB451" s="9">
        <v>4</v>
      </c>
      <c r="BC451" s="9">
        <v>5</v>
      </c>
      <c r="BD451" s="9">
        <v>6</v>
      </c>
      <c r="BE451" s="9">
        <v>7</v>
      </c>
      <c r="BF451" s="9">
        <v>8</v>
      </c>
      <c r="BG451" s="9">
        <v>9</v>
      </c>
      <c r="BH451" s="9">
        <v>10</v>
      </c>
      <c r="BI451" s="9">
        <v>11</v>
      </c>
      <c r="BJ451" s="9">
        <v>12</v>
      </c>
      <c r="BK451" s="9">
        <v>13</v>
      </c>
      <c r="BL451" s="9">
        <v>14</v>
      </c>
      <c r="BM451" s="9">
        <v>15</v>
      </c>
      <c r="BN451" s="9">
        <v>16</v>
      </c>
      <c r="BO451" s="9">
        <v>17</v>
      </c>
      <c r="BP451" s="9">
        <v>18</v>
      </c>
      <c r="BQ451" s="9">
        <v>19</v>
      </c>
      <c r="BR451" s="9">
        <v>20</v>
      </c>
      <c r="BS451" s="9">
        <v>21</v>
      </c>
      <c r="BT451" s="9">
        <v>9</v>
      </c>
    </row>
    <row r="452" spans="1:72" ht="22.5" x14ac:dyDescent="0.25">
      <c r="A452" s="1" t="s">
        <v>133</v>
      </c>
      <c r="B452" s="1" t="s">
        <v>58</v>
      </c>
      <c r="C452" s="4" t="s">
        <v>148</v>
      </c>
      <c r="D452" s="102" t="s">
        <v>273</v>
      </c>
      <c r="E452" s="101" t="s">
        <v>0</v>
      </c>
      <c r="F452" s="101" t="s">
        <v>0</v>
      </c>
      <c r="G452" s="2" t="s">
        <v>0</v>
      </c>
      <c r="H452" s="2" t="s">
        <v>274</v>
      </c>
      <c r="I452" s="3" t="s">
        <v>0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>
        <v>0</v>
      </c>
      <c r="AC452" s="3">
        <v>0</v>
      </c>
      <c r="AD452" s="3" t="s">
        <v>0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>
        <v>0</v>
      </c>
      <c r="AX452" s="3">
        <v>0</v>
      </c>
      <c r="AY452" s="3" t="s">
        <v>0</v>
      </c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>
        <v>0</v>
      </c>
      <c r="BS452" s="3">
        <v>0</v>
      </c>
      <c r="BT452" s="3"/>
    </row>
    <row r="453" spans="1:72" ht="33.75" x14ac:dyDescent="0.25">
      <c r="A453" s="1" t="s">
        <v>0</v>
      </c>
      <c r="B453" s="1" t="s">
        <v>0</v>
      </c>
      <c r="C453" s="1" t="s">
        <v>0</v>
      </c>
      <c r="D453" s="101" t="s">
        <v>0</v>
      </c>
      <c r="E453" s="101" t="s">
        <v>0</v>
      </c>
      <c r="F453" s="101" t="s">
        <v>0</v>
      </c>
      <c r="G453" s="2" t="s">
        <v>0</v>
      </c>
      <c r="H453" s="10" t="s">
        <v>13</v>
      </c>
      <c r="I453" s="11">
        <f t="shared" ref="I453:AA453" si="733">SUM(I454,I462,I464)</f>
        <v>450</v>
      </c>
      <c r="J453" s="11">
        <f t="shared" si="733"/>
        <v>0</v>
      </c>
      <c r="K453" s="11">
        <f t="shared" si="733"/>
        <v>0</v>
      </c>
      <c r="L453" s="11">
        <f t="shared" si="733"/>
        <v>0</v>
      </c>
      <c r="M453" s="11">
        <f t="shared" si="733"/>
        <v>0</v>
      </c>
      <c r="N453" s="11">
        <f t="shared" si="733"/>
        <v>0</v>
      </c>
      <c r="O453" s="11">
        <f t="shared" ref="O453" si="734">SUM(O454,O462,O464)</f>
        <v>450</v>
      </c>
      <c r="P453" s="11">
        <f t="shared" si="733"/>
        <v>0</v>
      </c>
      <c r="Q453" s="11">
        <f t="shared" si="733"/>
        <v>0</v>
      </c>
      <c r="R453" s="11">
        <f t="shared" si="733"/>
        <v>0</v>
      </c>
      <c r="S453" s="11">
        <f t="shared" si="733"/>
        <v>0</v>
      </c>
      <c r="T453" s="11">
        <f t="shared" si="733"/>
        <v>0</v>
      </c>
      <c r="U453" s="11">
        <f t="shared" si="733"/>
        <v>0</v>
      </c>
      <c r="V453" s="11">
        <f t="shared" si="733"/>
        <v>0</v>
      </c>
      <c r="W453" s="11">
        <f t="shared" si="733"/>
        <v>0</v>
      </c>
      <c r="X453" s="11">
        <f t="shared" si="733"/>
        <v>0</v>
      </c>
      <c r="Y453" s="11">
        <f t="shared" si="733"/>
        <v>0</v>
      </c>
      <c r="Z453" s="11">
        <f t="shared" si="733"/>
        <v>0</v>
      </c>
      <c r="AA453" s="11">
        <f t="shared" si="733"/>
        <v>0</v>
      </c>
      <c r="AB453" s="11">
        <v>0</v>
      </c>
      <c r="AC453" s="11">
        <v>450</v>
      </c>
      <c r="AD453" s="11">
        <f t="shared" ref="AD453:AV453" si="735">SUM(AD454,AD462,AD464)</f>
        <v>0</v>
      </c>
      <c r="AE453" s="11">
        <f t="shared" si="735"/>
        <v>0</v>
      </c>
      <c r="AF453" s="11">
        <f t="shared" si="735"/>
        <v>0</v>
      </c>
      <c r="AG453" s="11">
        <f t="shared" si="735"/>
        <v>0</v>
      </c>
      <c r="AH453" s="11">
        <f t="shared" si="735"/>
        <v>0</v>
      </c>
      <c r="AI453" s="11">
        <f t="shared" si="735"/>
        <v>0</v>
      </c>
      <c r="AJ453" s="11">
        <f t="shared" ref="AJ453" si="736">SUM(AJ454,AJ462,AJ464)</f>
        <v>0</v>
      </c>
      <c r="AK453" s="11">
        <f t="shared" si="735"/>
        <v>0</v>
      </c>
      <c r="AL453" s="11">
        <f t="shared" si="735"/>
        <v>0</v>
      </c>
      <c r="AM453" s="11">
        <f t="shared" si="735"/>
        <v>0</v>
      </c>
      <c r="AN453" s="11">
        <f t="shared" si="735"/>
        <v>0</v>
      </c>
      <c r="AO453" s="11">
        <f t="shared" si="735"/>
        <v>0</v>
      </c>
      <c r="AP453" s="11">
        <f t="shared" si="735"/>
        <v>0</v>
      </c>
      <c r="AQ453" s="11">
        <f t="shared" si="735"/>
        <v>0</v>
      </c>
      <c r="AR453" s="11">
        <f t="shared" si="735"/>
        <v>0</v>
      </c>
      <c r="AS453" s="11">
        <f t="shared" si="735"/>
        <v>0</v>
      </c>
      <c r="AT453" s="11">
        <f t="shared" si="735"/>
        <v>0</v>
      </c>
      <c r="AU453" s="11">
        <f t="shared" si="735"/>
        <v>0</v>
      </c>
      <c r="AV453" s="11">
        <f t="shared" si="735"/>
        <v>0</v>
      </c>
      <c r="AW453" s="11">
        <v>0</v>
      </c>
      <c r="AX453" s="11">
        <v>0</v>
      </c>
      <c r="AY453" s="11">
        <f t="shared" ref="AY453:BQ453" si="737">SUM(AY454,AY462,AY464)</f>
        <v>5000</v>
      </c>
      <c r="AZ453" s="11">
        <f t="shared" si="737"/>
        <v>7000</v>
      </c>
      <c r="BA453" s="11">
        <f t="shared" si="737"/>
        <v>0</v>
      </c>
      <c r="BB453" s="11">
        <f t="shared" si="737"/>
        <v>9000</v>
      </c>
      <c r="BC453" s="11">
        <f t="shared" si="737"/>
        <v>0</v>
      </c>
      <c r="BD453" s="11">
        <f t="shared" si="737"/>
        <v>0</v>
      </c>
      <c r="BE453" s="11">
        <f t="shared" ref="BE453" si="738">SUM(BE454,BE462,BE464)</f>
        <v>21000</v>
      </c>
      <c r="BF453" s="11">
        <f t="shared" si="737"/>
        <v>0</v>
      </c>
      <c r="BG453" s="11">
        <f t="shared" si="737"/>
        <v>9000</v>
      </c>
      <c r="BH453" s="11">
        <f t="shared" si="737"/>
        <v>7000</v>
      </c>
      <c r="BI453" s="11">
        <f t="shared" si="737"/>
        <v>0</v>
      </c>
      <c r="BJ453" s="11">
        <f t="shared" si="737"/>
        <v>0</v>
      </c>
      <c r="BK453" s="11">
        <f t="shared" si="737"/>
        <v>0</v>
      </c>
      <c r="BL453" s="11">
        <f t="shared" si="737"/>
        <v>0</v>
      </c>
      <c r="BM453" s="11">
        <f t="shared" si="737"/>
        <v>0</v>
      </c>
      <c r="BN453" s="11">
        <f t="shared" si="737"/>
        <v>0</v>
      </c>
      <c r="BO453" s="11">
        <f t="shared" si="737"/>
        <v>0</v>
      </c>
      <c r="BP453" s="11">
        <f t="shared" si="737"/>
        <v>0</v>
      </c>
      <c r="BQ453" s="11">
        <f t="shared" si="737"/>
        <v>0</v>
      </c>
      <c r="BR453" s="11">
        <v>16000</v>
      </c>
      <c r="BS453" s="11">
        <v>5000</v>
      </c>
      <c r="BT453" s="11" t="e">
        <f>IF(#REF!=0,"-",#REF!/#REF!*100)</f>
        <v>#REF!</v>
      </c>
    </row>
    <row r="454" spans="1:72" x14ac:dyDescent="0.25">
      <c r="A454" s="4" t="s">
        <v>133</v>
      </c>
      <c r="B454" s="4" t="s">
        <v>58</v>
      </c>
      <c r="C454" s="4" t="s">
        <v>148</v>
      </c>
      <c r="D454" s="102" t="s">
        <v>273</v>
      </c>
      <c r="E454" s="101" t="s">
        <v>14</v>
      </c>
      <c r="F454" s="101" t="s">
        <v>0</v>
      </c>
      <c r="G454" s="2" t="s">
        <v>0</v>
      </c>
      <c r="H454" s="2" t="s">
        <v>15</v>
      </c>
      <c r="I454" s="12">
        <f t="shared" ref="I454:AA454" si="739">SUM(I455,I456)</f>
        <v>0</v>
      </c>
      <c r="J454" s="12">
        <f t="shared" si="739"/>
        <v>0</v>
      </c>
      <c r="K454" s="12">
        <f t="shared" si="739"/>
        <v>0</v>
      </c>
      <c r="L454" s="12">
        <f t="shared" si="739"/>
        <v>0</v>
      </c>
      <c r="M454" s="12">
        <f t="shared" si="739"/>
        <v>0</v>
      </c>
      <c r="N454" s="12">
        <f t="shared" si="739"/>
        <v>0</v>
      </c>
      <c r="O454" s="12">
        <f t="shared" ref="O454" si="740">SUM(O455,O456)</f>
        <v>0</v>
      </c>
      <c r="P454" s="12">
        <f t="shared" si="739"/>
        <v>0</v>
      </c>
      <c r="Q454" s="12">
        <f t="shared" si="739"/>
        <v>0</v>
      </c>
      <c r="R454" s="12">
        <f t="shared" si="739"/>
        <v>0</v>
      </c>
      <c r="S454" s="12">
        <f t="shared" si="739"/>
        <v>0</v>
      </c>
      <c r="T454" s="12">
        <f t="shared" si="739"/>
        <v>0</v>
      </c>
      <c r="U454" s="12">
        <f t="shared" si="739"/>
        <v>0</v>
      </c>
      <c r="V454" s="12">
        <f t="shared" si="739"/>
        <v>0</v>
      </c>
      <c r="W454" s="12">
        <f t="shared" si="739"/>
        <v>0</v>
      </c>
      <c r="X454" s="12">
        <f t="shared" si="739"/>
        <v>0</v>
      </c>
      <c r="Y454" s="12">
        <f t="shared" si="739"/>
        <v>0</v>
      </c>
      <c r="Z454" s="12">
        <f t="shared" si="739"/>
        <v>0</v>
      </c>
      <c r="AA454" s="12">
        <f t="shared" si="739"/>
        <v>0</v>
      </c>
      <c r="AB454" s="12">
        <v>0</v>
      </c>
      <c r="AC454" s="12">
        <v>0</v>
      </c>
      <c r="AD454" s="12">
        <f t="shared" ref="AD454:AV454" si="741">SUM(AD455,AD456)</f>
        <v>0</v>
      </c>
      <c r="AE454" s="12">
        <f t="shared" si="741"/>
        <v>0</v>
      </c>
      <c r="AF454" s="12">
        <f t="shared" si="741"/>
        <v>0</v>
      </c>
      <c r="AG454" s="12">
        <f t="shared" si="741"/>
        <v>0</v>
      </c>
      <c r="AH454" s="12">
        <f t="shared" si="741"/>
        <v>0</v>
      </c>
      <c r="AI454" s="12">
        <f t="shared" si="741"/>
        <v>0</v>
      </c>
      <c r="AJ454" s="12">
        <f t="shared" ref="AJ454" si="742">SUM(AJ455,AJ456)</f>
        <v>0</v>
      </c>
      <c r="AK454" s="12">
        <f t="shared" si="741"/>
        <v>0</v>
      </c>
      <c r="AL454" s="12">
        <f t="shared" si="741"/>
        <v>0</v>
      </c>
      <c r="AM454" s="12">
        <f t="shared" si="741"/>
        <v>0</v>
      </c>
      <c r="AN454" s="12">
        <f t="shared" si="741"/>
        <v>0</v>
      </c>
      <c r="AO454" s="12">
        <f t="shared" si="741"/>
        <v>0</v>
      </c>
      <c r="AP454" s="12">
        <f t="shared" si="741"/>
        <v>0</v>
      </c>
      <c r="AQ454" s="12">
        <f t="shared" si="741"/>
        <v>0</v>
      </c>
      <c r="AR454" s="12">
        <f t="shared" si="741"/>
        <v>0</v>
      </c>
      <c r="AS454" s="12">
        <f t="shared" si="741"/>
        <v>0</v>
      </c>
      <c r="AT454" s="12">
        <f t="shared" si="741"/>
        <v>0</v>
      </c>
      <c r="AU454" s="12">
        <f t="shared" si="741"/>
        <v>0</v>
      </c>
      <c r="AV454" s="12">
        <f t="shared" si="741"/>
        <v>0</v>
      </c>
      <c r="AW454" s="12">
        <v>0</v>
      </c>
      <c r="AX454" s="12">
        <v>0</v>
      </c>
      <c r="AY454" s="12">
        <f t="shared" ref="AY454:BQ454" si="743">SUM(AY455,AY456)</f>
        <v>0</v>
      </c>
      <c r="AZ454" s="12">
        <f t="shared" si="743"/>
        <v>0</v>
      </c>
      <c r="BA454" s="12">
        <f t="shared" si="743"/>
        <v>0</v>
      </c>
      <c r="BB454" s="12">
        <f t="shared" si="743"/>
        <v>0</v>
      </c>
      <c r="BC454" s="12">
        <f t="shared" si="743"/>
        <v>0</v>
      </c>
      <c r="BD454" s="12">
        <f t="shared" si="743"/>
        <v>0</v>
      </c>
      <c r="BE454" s="12">
        <f t="shared" ref="BE454" si="744">SUM(BE455,BE456)</f>
        <v>0</v>
      </c>
      <c r="BF454" s="12">
        <f t="shared" si="743"/>
        <v>0</v>
      </c>
      <c r="BG454" s="12">
        <f t="shared" si="743"/>
        <v>0</v>
      </c>
      <c r="BH454" s="12">
        <f t="shared" si="743"/>
        <v>0</v>
      </c>
      <c r="BI454" s="12">
        <f t="shared" si="743"/>
        <v>0</v>
      </c>
      <c r="BJ454" s="12">
        <f t="shared" si="743"/>
        <v>0</v>
      </c>
      <c r="BK454" s="12">
        <f t="shared" si="743"/>
        <v>0</v>
      </c>
      <c r="BL454" s="12">
        <f t="shared" si="743"/>
        <v>0</v>
      </c>
      <c r="BM454" s="12">
        <f t="shared" si="743"/>
        <v>0</v>
      </c>
      <c r="BN454" s="12">
        <f t="shared" si="743"/>
        <v>0</v>
      </c>
      <c r="BO454" s="12">
        <f t="shared" si="743"/>
        <v>0</v>
      </c>
      <c r="BP454" s="12">
        <f t="shared" si="743"/>
        <v>0</v>
      </c>
      <c r="BQ454" s="12">
        <f t="shared" si="743"/>
        <v>0</v>
      </c>
      <c r="BR454" s="12">
        <v>0</v>
      </c>
      <c r="BS454" s="12">
        <v>0</v>
      </c>
      <c r="BT454" s="12" t="e">
        <f>IF(#REF!=0,"-",#REF!/#REF!*100)</f>
        <v>#REF!</v>
      </c>
    </row>
    <row r="455" spans="1:72" x14ac:dyDescent="0.25">
      <c r="A455" s="4" t="s">
        <v>133</v>
      </c>
      <c r="B455" s="4" t="s">
        <v>58</v>
      </c>
      <c r="C455" s="4" t="s">
        <v>148</v>
      </c>
      <c r="D455" s="102" t="s">
        <v>273</v>
      </c>
      <c r="E455" s="113">
        <v>6111</v>
      </c>
      <c r="F455" s="102"/>
      <c r="G455" s="98" t="s">
        <v>1662</v>
      </c>
      <c r="H455" s="13" t="s">
        <v>16</v>
      </c>
      <c r="I455" s="14">
        <v>0</v>
      </c>
      <c r="J455" s="14"/>
      <c r="K455" s="14"/>
      <c r="L455" s="14"/>
      <c r="M455" s="14"/>
      <c r="N455" s="14"/>
      <c r="O455" s="14">
        <f t="shared" si="694"/>
        <v>0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>
        <v>0</v>
      </c>
      <c r="AC455" s="14">
        <v>0</v>
      </c>
      <c r="AD455" s="14">
        <v>0</v>
      </c>
      <c r="AE455" s="14"/>
      <c r="AF455" s="14"/>
      <c r="AG455" s="14"/>
      <c r="AH455" s="14"/>
      <c r="AI455" s="14"/>
      <c r="AJ455" s="14">
        <f t="shared" si="695"/>
        <v>0</v>
      </c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>
        <v>0</v>
      </c>
      <c r="AX455" s="14">
        <v>0</v>
      </c>
      <c r="AY455" s="14">
        <v>0</v>
      </c>
      <c r="AZ455" s="14"/>
      <c r="BA455" s="14"/>
      <c r="BB455" s="14"/>
      <c r="BC455" s="14"/>
      <c r="BD455" s="14"/>
      <c r="BE455" s="14">
        <f t="shared" si="696"/>
        <v>0</v>
      </c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>
        <v>0</v>
      </c>
      <c r="BS455" s="14">
        <v>0</v>
      </c>
      <c r="BT455" s="14" t="e">
        <f>IF(#REF!=0,"-",#REF!/#REF!*100)</f>
        <v>#REF!</v>
      </c>
    </row>
    <row r="456" spans="1:72" x14ac:dyDescent="0.25">
      <c r="A456" s="1" t="s">
        <v>133</v>
      </c>
      <c r="B456" s="1" t="s">
        <v>58</v>
      </c>
      <c r="C456" s="1" t="s">
        <v>148</v>
      </c>
      <c r="D456" s="105" t="s">
        <v>273</v>
      </c>
      <c r="E456" s="105" t="s">
        <v>18</v>
      </c>
      <c r="F456" s="102" t="s">
        <v>0</v>
      </c>
      <c r="G456" s="13" t="s">
        <v>0</v>
      </c>
      <c r="H456" s="2" t="s">
        <v>19</v>
      </c>
      <c r="I456" s="12">
        <f t="shared" ref="I456:AA456" si="745">SUM(I457:I461)</f>
        <v>0</v>
      </c>
      <c r="J456" s="12">
        <f t="shared" si="745"/>
        <v>0</v>
      </c>
      <c r="K456" s="12">
        <f t="shared" si="745"/>
        <v>0</v>
      </c>
      <c r="L456" s="12">
        <f t="shared" si="745"/>
        <v>0</v>
      </c>
      <c r="M456" s="12">
        <f t="shared" si="745"/>
        <v>0</v>
      </c>
      <c r="N456" s="12">
        <f t="shared" si="745"/>
        <v>0</v>
      </c>
      <c r="O456" s="12">
        <f t="shared" si="745"/>
        <v>0</v>
      </c>
      <c r="P456" s="12">
        <f t="shared" si="745"/>
        <v>0</v>
      </c>
      <c r="Q456" s="12">
        <f t="shared" si="745"/>
        <v>0</v>
      </c>
      <c r="R456" s="12">
        <f t="shared" si="745"/>
        <v>0</v>
      </c>
      <c r="S456" s="12">
        <f t="shared" si="745"/>
        <v>0</v>
      </c>
      <c r="T456" s="12">
        <f t="shared" si="745"/>
        <v>0</v>
      </c>
      <c r="U456" s="12">
        <f t="shared" si="745"/>
        <v>0</v>
      </c>
      <c r="V456" s="12">
        <f t="shared" si="745"/>
        <v>0</v>
      </c>
      <c r="W456" s="12">
        <f t="shared" si="745"/>
        <v>0</v>
      </c>
      <c r="X456" s="12">
        <f t="shared" si="745"/>
        <v>0</v>
      </c>
      <c r="Y456" s="12">
        <f t="shared" si="745"/>
        <v>0</v>
      </c>
      <c r="Z456" s="12">
        <f t="shared" si="745"/>
        <v>0</v>
      </c>
      <c r="AA456" s="12">
        <f t="shared" si="745"/>
        <v>0</v>
      </c>
      <c r="AB456" s="12">
        <v>0</v>
      </c>
      <c r="AC456" s="12">
        <v>0</v>
      </c>
      <c r="AD456" s="12">
        <f t="shared" ref="AD456:AV456" si="746">SUM(AD457:AD461)</f>
        <v>0</v>
      </c>
      <c r="AE456" s="12">
        <f t="shared" si="746"/>
        <v>0</v>
      </c>
      <c r="AF456" s="12">
        <f t="shared" si="746"/>
        <v>0</v>
      </c>
      <c r="AG456" s="12">
        <f t="shared" si="746"/>
        <v>0</v>
      </c>
      <c r="AH456" s="12">
        <f t="shared" si="746"/>
        <v>0</v>
      </c>
      <c r="AI456" s="12">
        <f t="shared" si="746"/>
        <v>0</v>
      </c>
      <c r="AJ456" s="12">
        <f t="shared" si="746"/>
        <v>0</v>
      </c>
      <c r="AK456" s="12">
        <f t="shared" si="746"/>
        <v>0</v>
      </c>
      <c r="AL456" s="12">
        <f t="shared" si="746"/>
        <v>0</v>
      </c>
      <c r="AM456" s="12">
        <f t="shared" si="746"/>
        <v>0</v>
      </c>
      <c r="AN456" s="12">
        <f t="shared" si="746"/>
        <v>0</v>
      </c>
      <c r="AO456" s="12">
        <f t="shared" si="746"/>
        <v>0</v>
      </c>
      <c r="AP456" s="12">
        <f t="shared" si="746"/>
        <v>0</v>
      </c>
      <c r="AQ456" s="12">
        <f t="shared" si="746"/>
        <v>0</v>
      </c>
      <c r="AR456" s="12">
        <f t="shared" si="746"/>
        <v>0</v>
      </c>
      <c r="AS456" s="12">
        <f t="shared" si="746"/>
        <v>0</v>
      </c>
      <c r="AT456" s="12">
        <f t="shared" si="746"/>
        <v>0</v>
      </c>
      <c r="AU456" s="12">
        <f t="shared" si="746"/>
        <v>0</v>
      </c>
      <c r="AV456" s="12">
        <f t="shared" si="746"/>
        <v>0</v>
      </c>
      <c r="AW456" s="12">
        <v>0</v>
      </c>
      <c r="AX456" s="12">
        <v>0</v>
      </c>
      <c r="AY456" s="12">
        <f t="shared" ref="AY456:BQ456" si="747">SUM(AY457:AY461)</f>
        <v>0</v>
      </c>
      <c r="AZ456" s="12">
        <f t="shared" si="747"/>
        <v>0</v>
      </c>
      <c r="BA456" s="12">
        <f t="shared" si="747"/>
        <v>0</v>
      </c>
      <c r="BB456" s="12">
        <f t="shared" si="747"/>
        <v>0</v>
      </c>
      <c r="BC456" s="12">
        <f t="shared" si="747"/>
        <v>0</v>
      </c>
      <c r="BD456" s="12">
        <f t="shared" si="747"/>
        <v>0</v>
      </c>
      <c r="BE456" s="12">
        <f t="shared" si="747"/>
        <v>0</v>
      </c>
      <c r="BF456" s="12">
        <f t="shared" si="747"/>
        <v>0</v>
      </c>
      <c r="BG456" s="12">
        <f t="shared" si="747"/>
        <v>0</v>
      </c>
      <c r="BH456" s="12">
        <f t="shared" si="747"/>
        <v>0</v>
      </c>
      <c r="BI456" s="12">
        <f t="shared" si="747"/>
        <v>0</v>
      </c>
      <c r="BJ456" s="12">
        <f t="shared" si="747"/>
        <v>0</v>
      </c>
      <c r="BK456" s="12">
        <f t="shared" si="747"/>
        <v>0</v>
      </c>
      <c r="BL456" s="12">
        <f t="shared" si="747"/>
        <v>0</v>
      </c>
      <c r="BM456" s="12">
        <f t="shared" si="747"/>
        <v>0</v>
      </c>
      <c r="BN456" s="12">
        <f t="shared" si="747"/>
        <v>0</v>
      </c>
      <c r="BO456" s="12">
        <f t="shared" si="747"/>
        <v>0</v>
      </c>
      <c r="BP456" s="12">
        <f t="shared" si="747"/>
        <v>0</v>
      </c>
      <c r="BQ456" s="12">
        <f t="shared" si="747"/>
        <v>0</v>
      </c>
      <c r="BR456" s="12">
        <v>0</v>
      </c>
      <c r="BS456" s="12">
        <v>0</v>
      </c>
      <c r="BT456" s="12" t="e">
        <f>IF(#REF!=0,"-",#REF!/#REF!*100)</f>
        <v>#REF!</v>
      </c>
    </row>
    <row r="457" spans="1:72" ht="22.5" x14ac:dyDescent="0.25">
      <c r="A457" s="4" t="s">
        <v>133</v>
      </c>
      <c r="B457" s="4" t="s">
        <v>58</v>
      </c>
      <c r="C457" s="4" t="s">
        <v>148</v>
      </c>
      <c r="D457" s="102" t="s">
        <v>273</v>
      </c>
      <c r="E457" s="113">
        <v>6112</v>
      </c>
      <c r="F457" s="102" t="s">
        <v>275</v>
      </c>
      <c r="G457" s="98" t="s">
        <v>1662</v>
      </c>
      <c r="H457" s="13" t="s">
        <v>57</v>
      </c>
      <c r="I457" s="14">
        <v>0</v>
      </c>
      <c r="J457" s="14"/>
      <c r="K457" s="14"/>
      <c r="L457" s="14"/>
      <c r="M457" s="14"/>
      <c r="N457" s="14"/>
      <c r="O457" s="14">
        <f t="shared" si="694"/>
        <v>0</v>
      </c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>
        <v>0</v>
      </c>
      <c r="AC457" s="14">
        <v>0</v>
      </c>
      <c r="AD457" s="14">
        <v>0</v>
      </c>
      <c r="AE457" s="14"/>
      <c r="AF457" s="14"/>
      <c r="AG457" s="14"/>
      <c r="AH457" s="14"/>
      <c r="AI457" s="14"/>
      <c r="AJ457" s="14">
        <f t="shared" si="695"/>
        <v>0</v>
      </c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>
        <v>0</v>
      </c>
      <c r="AX457" s="14">
        <v>0</v>
      </c>
      <c r="AY457" s="14">
        <v>0</v>
      </c>
      <c r="AZ457" s="14"/>
      <c r="BA457" s="14"/>
      <c r="BB457" s="14"/>
      <c r="BC457" s="14"/>
      <c r="BD457" s="14"/>
      <c r="BE457" s="14">
        <f t="shared" si="696"/>
        <v>0</v>
      </c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>
        <v>0</v>
      </c>
      <c r="BS457" s="14">
        <v>0</v>
      </c>
      <c r="BT457" s="14" t="e">
        <f>IF(#REF!=0,"-",#REF!/#REF!*100)</f>
        <v>#REF!</v>
      </c>
    </row>
    <row r="458" spans="1:72" x14ac:dyDescent="0.25">
      <c r="A458" s="4" t="s">
        <v>133</v>
      </c>
      <c r="B458" s="4" t="s">
        <v>58</v>
      </c>
      <c r="C458" s="4" t="s">
        <v>148</v>
      </c>
      <c r="D458" s="102" t="s">
        <v>273</v>
      </c>
      <c r="E458" s="113">
        <v>6112</v>
      </c>
      <c r="F458" s="102" t="s">
        <v>276</v>
      </c>
      <c r="G458" s="98" t="s">
        <v>1662</v>
      </c>
      <c r="H458" s="13" t="s">
        <v>22</v>
      </c>
      <c r="I458" s="14">
        <v>0</v>
      </c>
      <c r="J458" s="14"/>
      <c r="K458" s="14"/>
      <c r="L458" s="14"/>
      <c r="M458" s="14"/>
      <c r="N458" s="14"/>
      <c r="O458" s="14">
        <f t="shared" si="694"/>
        <v>0</v>
      </c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>
        <v>0</v>
      </c>
      <c r="AC458" s="14">
        <v>0</v>
      </c>
      <c r="AD458" s="14">
        <v>0</v>
      </c>
      <c r="AE458" s="14"/>
      <c r="AF458" s="14"/>
      <c r="AG458" s="14"/>
      <c r="AH458" s="14"/>
      <c r="AI458" s="14"/>
      <c r="AJ458" s="14">
        <f t="shared" si="695"/>
        <v>0</v>
      </c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>
        <v>0</v>
      </c>
      <c r="AX458" s="14">
        <v>0</v>
      </c>
      <c r="AY458" s="14">
        <v>0</v>
      </c>
      <c r="AZ458" s="14"/>
      <c r="BA458" s="14"/>
      <c r="BB458" s="14"/>
      <c r="BC458" s="14"/>
      <c r="BD458" s="14"/>
      <c r="BE458" s="14">
        <f t="shared" si="696"/>
        <v>0</v>
      </c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>
        <v>0</v>
      </c>
      <c r="BS458" s="14">
        <v>0</v>
      </c>
      <c r="BT458" s="14" t="e">
        <f>IF(#REF!=0,"-",#REF!/#REF!*100)</f>
        <v>#REF!</v>
      </c>
    </row>
    <row r="459" spans="1:72" x14ac:dyDescent="0.25">
      <c r="A459" s="4" t="s">
        <v>133</v>
      </c>
      <c r="B459" s="4" t="s">
        <v>58</v>
      </c>
      <c r="C459" s="4" t="s">
        <v>148</v>
      </c>
      <c r="D459" s="102" t="s">
        <v>273</v>
      </c>
      <c r="E459" s="113">
        <v>6112</v>
      </c>
      <c r="F459" s="102" t="s">
        <v>277</v>
      </c>
      <c r="G459" s="98" t="s">
        <v>1662</v>
      </c>
      <c r="H459" s="13" t="s">
        <v>23</v>
      </c>
      <c r="I459" s="14">
        <v>0</v>
      </c>
      <c r="J459" s="14"/>
      <c r="K459" s="14"/>
      <c r="L459" s="14"/>
      <c r="M459" s="14"/>
      <c r="N459" s="14"/>
      <c r="O459" s="14">
        <f t="shared" si="694"/>
        <v>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>
        <v>0</v>
      </c>
      <c r="AC459" s="14">
        <v>0</v>
      </c>
      <c r="AD459" s="14">
        <v>0</v>
      </c>
      <c r="AE459" s="14"/>
      <c r="AF459" s="14"/>
      <c r="AG459" s="14"/>
      <c r="AH459" s="14"/>
      <c r="AI459" s="14"/>
      <c r="AJ459" s="14">
        <f t="shared" si="695"/>
        <v>0</v>
      </c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>
        <v>0</v>
      </c>
      <c r="AX459" s="14">
        <v>0</v>
      </c>
      <c r="AY459" s="14">
        <v>0</v>
      </c>
      <c r="AZ459" s="14"/>
      <c r="BA459" s="14"/>
      <c r="BB459" s="14"/>
      <c r="BC459" s="14"/>
      <c r="BD459" s="14"/>
      <c r="BE459" s="14">
        <f t="shared" si="696"/>
        <v>0</v>
      </c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>
        <v>0</v>
      </c>
      <c r="BS459" s="14">
        <v>0</v>
      </c>
      <c r="BT459" s="14" t="e">
        <f>IF(#REF!=0,"-",#REF!/#REF!*100)</f>
        <v>#REF!</v>
      </c>
    </row>
    <row r="460" spans="1:72" x14ac:dyDescent="0.25">
      <c r="A460" s="4" t="s">
        <v>133</v>
      </c>
      <c r="B460" s="4" t="s">
        <v>58</v>
      </c>
      <c r="C460" s="4" t="s">
        <v>148</v>
      </c>
      <c r="D460" s="102" t="s">
        <v>273</v>
      </c>
      <c r="E460" s="113">
        <v>6112</v>
      </c>
      <c r="F460" s="102" t="s">
        <v>278</v>
      </c>
      <c r="G460" s="98" t="s">
        <v>1662</v>
      </c>
      <c r="H460" s="13" t="s">
        <v>21</v>
      </c>
      <c r="I460" s="14">
        <v>0</v>
      </c>
      <c r="J460" s="14"/>
      <c r="K460" s="14"/>
      <c r="L460" s="14"/>
      <c r="M460" s="14"/>
      <c r="N460" s="14"/>
      <c r="O460" s="14">
        <f t="shared" si="694"/>
        <v>0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>
        <v>0</v>
      </c>
      <c r="AC460" s="14">
        <v>0</v>
      </c>
      <c r="AD460" s="14">
        <v>0</v>
      </c>
      <c r="AE460" s="14"/>
      <c r="AF460" s="14"/>
      <c r="AG460" s="14"/>
      <c r="AH460" s="14"/>
      <c r="AI460" s="14"/>
      <c r="AJ460" s="14">
        <f t="shared" si="695"/>
        <v>0</v>
      </c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>
        <v>0</v>
      </c>
      <c r="AX460" s="14">
        <v>0</v>
      </c>
      <c r="AY460" s="14">
        <v>0</v>
      </c>
      <c r="AZ460" s="14"/>
      <c r="BA460" s="14"/>
      <c r="BB460" s="14"/>
      <c r="BC460" s="14"/>
      <c r="BD460" s="14"/>
      <c r="BE460" s="14">
        <f t="shared" si="696"/>
        <v>0</v>
      </c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>
        <v>0</v>
      </c>
      <c r="BS460" s="14">
        <v>0</v>
      </c>
      <c r="BT460" s="14" t="e">
        <f>IF(#REF!=0,"-",#REF!/#REF!*100)</f>
        <v>#REF!</v>
      </c>
    </row>
    <row r="461" spans="1:72" x14ac:dyDescent="0.25">
      <c r="A461" s="4" t="s">
        <v>133</v>
      </c>
      <c r="B461" s="4" t="s">
        <v>58</v>
      </c>
      <c r="C461" s="4" t="s">
        <v>148</v>
      </c>
      <c r="D461" s="102" t="s">
        <v>273</v>
      </c>
      <c r="E461" s="113">
        <v>6112</v>
      </c>
      <c r="F461" s="102" t="s">
        <v>279</v>
      </c>
      <c r="G461" s="98" t="s">
        <v>1662</v>
      </c>
      <c r="H461" s="13" t="s">
        <v>24</v>
      </c>
      <c r="I461" s="14">
        <v>0</v>
      </c>
      <c r="J461" s="14"/>
      <c r="K461" s="14"/>
      <c r="L461" s="14"/>
      <c r="M461" s="14"/>
      <c r="N461" s="14"/>
      <c r="O461" s="14">
        <f t="shared" si="694"/>
        <v>0</v>
      </c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>
        <v>0</v>
      </c>
      <c r="AC461" s="14">
        <v>0</v>
      </c>
      <c r="AD461" s="14">
        <v>0</v>
      </c>
      <c r="AE461" s="14"/>
      <c r="AF461" s="14"/>
      <c r="AG461" s="14"/>
      <c r="AH461" s="14"/>
      <c r="AI461" s="14"/>
      <c r="AJ461" s="14">
        <f t="shared" si="695"/>
        <v>0</v>
      </c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>
        <v>0</v>
      </c>
      <c r="AX461" s="14">
        <v>0</v>
      </c>
      <c r="AY461" s="14">
        <v>0</v>
      </c>
      <c r="AZ461" s="14"/>
      <c r="BA461" s="14"/>
      <c r="BB461" s="14"/>
      <c r="BC461" s="14"/>
      <c r="BD461" s="14"/>
      <c r="BE461" s="14">
        <f t="shared" si="696"/>
        <v>0</v>
      </c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>
        <v>0</v>
      </c>
      <c r="BS461" s="14">
        <v>0</v>
      </c>
      <c r="BT461" s="14" t="e">
        <f>IF(#REF!=0,"-",#REF!/#REF!*100)</f>
        <v>#REF!</v>
      </c>
    </row>
    <row r="462" spans="1:72" ht="22.5" x14ac:dyDescent="0.25">
      <c r="A462" s="4" t="s">
        <v>133</v>
      </c>
      <c r="B462" s="4" t="s">
        <v>58</v>
      </c>
      <c r="C462" s="4" t="s">
        <v>148</v>
      </c>
      <c r="D462" s="102" t="s">
        <v>273</v>
      </c>
      <c r="E462" s="101" t="s">
        <v>25</v>
      </c>
      <c r="F462" s="101" t="s">
        <v>0</v>
      </c>
      <c r="G462" s="2" t="s">
        <v>0</v>
      </c>
      <c r="H462" s="2" t="s">
        <v>26</v>
      </c>
      <c r="I462" s="12">
        <f t="shared" ref="I462:AA462" si="748">SUM(I463)</f>
        <v>0</v>
      </c>
      <c r="J462" s="12">
        <f t="shared" si="748"/>
        <v>0</v>
      </c>
      <c r="K462" s="12">
        <f t="shared" si="748"/>
        <v>0</v>
      </c>
      <c r="L462" s="12">
        <f t="shared" si="748"/>
        <v>0</v>
      </c>
      <c r="M462" s="12">
        <f t="shared" si="748"/>
        <v>0</v>
      </c>
      <c r="N462" s="12">
        <f t="shared" si="748"/>
        <v>0</v>
      </c>
      <c r="O462" s="12">
        <f t="shared" si="748"/>
        <v>0</v>
      </c>
      <c r="P462" s="12">
        <f t="shared" si="748"/>
        <v>0</v>
      </c>
      <c r="Q462" s="12">
        <f t="shared" si="748"/>
        <v>0</v>
      </c>
      <c r="R462" s="12">
        <f t="shared" si="748"/>
        <v>0</v>
      </c>
      <c r="S462" s="12">
        <f t="shared" si="748"/>
        <v>0</v>
      </c>
      <c r="T462" s="12">
        <f t="shared" si="748"/>
        <v>0</v>
      </c>
      <c r="U462" s="12">
        <f t="shared" si="748"/>
        <v>0</v>
      </c>
      <c r="V462" s="12">
        <f t="shared" si="748"/>
        <v>0</v>
      </c>
      <c r="W462" s="12">
        <f t="shared" si="748"/>
        <v>0</v>
      </c>
      <c r="X462" s="12">
        <f t="shared" si="748"/>
        <v>0</v>
      </c>
      <c r="Y462" s="12">
        <f t="shared" si="748"/>
        <v>0</v>
      </c>
      <c r="Z462" s="12">
        <f t="shared" si="748"/>
        <v>0</v>
      </c>
      <c r="AA462" s="12">
        <f t="shared" si="748"/>
        <v>0</v>
      </c>
      <c r="AB462" s="12">
        <v>0</v>
      </c>
      <c r="AC462" s="12">
        <v>0</v>
      </c>
      <c r="AD462" s="12">
        <f t="shared" ref="AD462:AV462" si="749">SUM(AD463)</f>
        <v>0</v>
      </c>
      <c r="AE462" s="12">
        <f t="shared" si="749"/>
        <v>0</v>
      </c>
      <c r="AF462" s="12">
        <f t="shared" si="749"/>
        <v>0</v>
      </c>
      <c r="AG462" s="12">
        <f t="shared" si="749"/>
        <v>0</v>
      </c>
      <c r="AH462" s="12">
        <f t="shared" si="749"/>
        <v>0</v>
      </c>
      <c r="AI462" s="12">
        <f t="shared" si="749"/>
        <v>0</v>
      </c>
      <c r="AJ462" s="12">
        <f t="shared" si="749"/>
        <v>0</v>
      </c>
      <c r="AK462" s="12">
        <f t="shared" si="749"/>
        <v>0</v>
      </c>
      <c r="AL462" s="12">
        <f t="shared" si="749"/>
        <v>0</v>
      </c>
      <c r="AM462" s="12">
        <f t="shared" si="749"/>
        <v>0</v>
      </c>
      <c r="AN462" s="12">
        <f t="shared" si="749"/>
        <v>0</v>
      </c>
      <c r="AO462" s="12">
        <f t="shared" si="749"/>
        <v>0</v>
      </c>
      <c r="AP462" s="12">
        <f t="shared" si="749"/>
        <v>0</v>
      </c>
      <c r="AQ462" s="12">
        <f t="shared" si="749"/>
        <v>0</v>
      </c>
      <c r="AR462" s="12">
        <f t="shared" si="749"/>
        <v>0</v>
      </c>
      <c r="AS462" s="12">
        <f t="shared" si="749"/>
        <v>0</v>
      </c>
      <c r="AT462" s="12">
        <f t="shared" si="749"/>
        <v>0</v>
      </c>
      <c r="AU462" s="12">
        <f t="shared" si="749"/>
        <v>0</v>
      </c>
      <c r="AV462" s="12">
        <f t="shared" si="749"/>
        <v>0</v>
      </c>
      <c r="AW462" s="12">
        <v>0</v>
      </c>
      <c r="AX462" s="12">
        <v>0</v>
      </c>
      <c r="AY462" s="12">
        <f t="shared" ref="AY462:BQ462" si="750">SUM(AY463)</f>
        <v>0</v>
      </c>
      <c r="AZ462" s="12">
        <f t="shared" si="750"/>
        <v>0</v>
      </c>
      <c r="BA462" s="12">
        <f t="shared" si="750"/>
        <v>0</v>
      </c>
      <c r="BB462" s="12">
        <f t="shared" si="750"/>
        <v>0</v>
      </c>
      <c r="BC462" s="12">
        <f t="shared" si="750"/>
        <v>0</v>
      </c>
      <c r="BD462" s="12">
        <f t="shared" si="750"/>
        <v>0</v>
      </c>
      <c r="BE462" s="12">
        <f t="shared" si="750"/>
        <v>0</v>
      </c>
      <c r="BF462" s="12">
        <f t="shared" si="750"/>
        <v>0</v>
      </c>
      <c r="BG462" s="12">
        <f t="shared" si="750"/>
        <v>0</v>
      </c>
      <c r="BH462" s="12">
        <f t="shared" si="750"/>
        <v>0</v>
      </c>
      <c r="BI462" s="12">
        <f t="shared" si="750"/>
        <v>0</v>
      </c>
      <c r="BJ462" s="12">
        <f t="shared" si="750"/>
        <v>0</v>
      </c>
      <c r="BK462" s="12">
        <f t="shared" si="750"/>
        <v>0</v>
      </c>
      <c r="BL462" s="12">
        <f t="shared" si="750"/>
        <v>0</v>
      </c>
      <c r="BM462" s="12">
        <f t="shared" si="750"/>
        <v>0</v>
      </c>
      <c r="BN462" s="12">
        <f t="shared" si="750"/>
        <v>0</v>
      </c>
      <c r="BO462" s="12">
        <f t="shared" si="750"/>
        <v>0</v>
      </c>
      <c r="BP462" s="12">
        <f t="shared" si="750"/>
        <v>0</v>
      </c>
      <c r="BQ462" s="12">
        <f t="shared" si="750"/>
        <v>0</v>
      </c>
      <c r="BR462" s="12">
        <v>0</v>
      </c>
      <c r="BS462" s="12">
        <v>0</v>
      </c>
      <c r="BT462" s="12" t="e">
        <f>IF(#REF!=0,"-",#REF!/#REF!*100)</f>
        <v>#REF!</v>
      </c>
    </row>
    <row r="463" spans="1:72" x14ac:dyDescent="0.25">
      <c r="A463" s="4" t="s">
        <v>133</v>
      </c>
      <c r="B463" s="4" t="s">
        <v>58</v>
      </c>
      <c r="C463" s="4" t="s">
        <v>148</v>
      </c>
      <c r="D463" s="102" t="s">
        <v>273</v>
      </c>
      <c r="E463" s="113">
        <v>6121</v>
      </c>
      <c r="F463" s="102"/>
      <c r="G463" s="98" t="s">
        <v>1662</v>
      </c>
      <c r="H463" s="13" t="s">
        <v>27</v>
      </c>
      <c r="I463" s="14">
        <v>0</v>
      </c>
      <c r="J463" s="14"/>
      <c r="K463" s="14"/>
      <c r="L463" s="14"/>
      <c r="M463" s="14"/>
      <c r="N463" s="14"/>
      <c r="O463" s="14">
        <f t="shared" si="694"/>
        <v>0</v>
      </c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>
        <v>0</v>
      </c>
      <c r="AC463" s="14">
        <v>0</v>
      </c>
      <c r="AD463" s="14">
        <v>0</v>
      </c>
      <c r="AE463" s="14"/>
      <c r="AF463" s="14"/>
      <c r="AG463" s="14"/>
      <c r="AH463" s="14"/>
      <c r="AI463" s="14"/>
      <c r="AJ463" s="14">
        <f t="shared" si="695"/>
        <v>0</v>
      </c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>
        <v>0</v>
      </c>
      <c r="AX463" s="14">
        <v>0</v>
      </c>
      <c r="AY463" s="14">
        <v>0</v>
      </c>
      <c r="AZ463" s="14"/>
      <c r="BA463" s="14"/>
      <c r="BB463" s="14"/>
      <c r="BC463" s="14"/>
      <c r="BD463" s="14"/>
      <c r="BE463" s="14">
        <f t="shared" si="696"/>
        <v>0</v>
      </c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>
        <v>0</v>
      </c>
      <c r="BS463" s="14">
        <v>0</v>
      </c>
      <c r="BT463" s="14" t="e">
        <f>IF(#REF!=0,"-",#REF!/#REF!*100)</f>
        <v>#REF!</v>
      </c>
    </row>
    <row r="464" spans="1:72" ht="22.5" x14ac:dyDescent="0.25">
      <c r="A464" s="4" t="s">
        <v>133</v>
      </c>
      <c r="B464" s="4" t="s">
        <v>58</v>
      </c>
      <c r="C464" s="4" t="s">
        <v>148</v>
      </c>
      <c r="D464" s="102" t="s">
        <v>273</v>
      </c>
      <c r="E464" s="101" t="s">
        <v>29</v>
      </c>
      <c r="F464" s="101" t="s">
        <v>0</v>
      </c>
      <c r="G464" s="2" t="s">
        <v>0</v>
      </c>
      <c r="H464" s="2" t="s">
        <v>30</v>
      </c>
      <c r="I464" s="12">
        <f t="shared" ref="I464:AA464" si="751">SUM(I465:I473)</f>
        <v>450</v>
      </c>
      <c r="J464" s="12">
        <f t="shared" si="751"/>
        <v>0</v>
      </c>
      <c r="K464" s="12">
        <f t="shared" si="751"/>
        <v>0</v>
      </c>
      <c r="L464" s="12">
        <f t="shared" si="751"/>
        <v>0</v>
      </c>
      <c r="M464" s="12">
        <f t="shared" si="751"/>
        <v>0</v>
      </c>
      <c r="N464" s="12">
        <f t="shared" si="751"/>
        <v>0</v>
      </c>
      <c r="O464" s="12">
        <f t="shared" si="751"/>
        <v>450</v>
      </c>
      <c r="P464" s="12">
        <f t="shared" si="751"/>
        <v>0</v>
      </c>
      <c r="Q464" s="12">
        <f t="shared" si="751"/>
        <v>0</v>
      </c>
      <c r="R464" s="12">
        <f t="shared" si="751"/>
        <v>0</v>
      </c>
      <c r="S464" s="12">
        <f t="shared" si="751"/>
        <v>0</v>
      </c>
      <c r="T464" s="12">
        <f t="shared" si="751"/>
        <v>0</v>
      </c>
      <c r="U464" s="12">
        <f t="shared" si="751"/>
        <v>0</v>
      </c>
      <c r="V464" s="12">
        <f t="shared" si="751"/>
        <v>0</v>
      </c>
      <c r="W464" s="12">
        <f t="shared" si="751"/>
        <v>0</v>
      </c>
      <c r="X464" s="12">
        <f t="shared" si="751"/>
        <v>0</v>
      </c>
      <c r="Y464" s="12">
        <f t="shared" si="751"/>
        <v>0</v>
      </c>
      <c r="Z464" s="12">
        <f t="shared" si="751"/>
        <v>0</v>
      </c>
      <c r="AA464" s="12">
        <f t="shared" si="751"/>
        <v>0</v>
      </c>
      <c r="AB464" s="12">
        <v>0</v>
      </c>
      <c r="AC464" s="12">
        <v>450</v>
      </c>
      <c r="AD464" s="12">
        <f t="shared" ref="AD464:AV464" si="752">SUM(AD465:AD473)</f>
        <v>0</v>
      </c>
      <c r="AE464" s="12">
        <f t="shared" si="752"/>
        <v>0</v>
      </c>
      <c r="AF464" s="12">
        <f t="shared" si="752"/>
        <v>0</v>
      </c>
      <c r="AG464" s="12">
        <f t="shared" si="752"/>
        <v>0</v>
      </c>
      <c r="AH464" s="12">
        <f t="shared" si="752"/>
        <v>0</v>
      </c>
      <c r="AI464" s="12">
        <f t="shared" si="752"/>
        <v>0</v>
      </c>
      <c r="AJ464" s="12">
        <f t="shared" si="752"/>
        <v>0</v>
      </c>
      <c r="AK464" s="12">
        <f t="shared" si="752"/>
        <v>0</v>
      </c>
      <c r="AL464" s="12">
        <f t="shared" si="752"/>
        <v>0</v>
      </c>
      <c r="AM464" s="12">
        <f t="shared" si="752"/>
        <v>0</v>
      </c>
      <c r="AN464" s="12">
        <f t="shared" si="752"/>
        <v>0</v>
      </c>
      <c r="AO464" s="12">
        <f t="shared" si="752"/>
        <v>0</v>
      </c>
      <c r="AP464" s="12">
        <f t="shared" si="752"/>
        <v>0</v>
      </c>
      <c r="AQ464" s="12">
        <f t="shared" si="752"/>
        <v>0</v>
      </c>
      <c r="AR464" s="12">
        <f t="shared" si="752"/>
        <v>0</v>
      </c>
      <c r="AS464" s="12">
        <f t="shared" si="752"/>
        <v>0</v>
      </c>
      <c r="AT464" s="12">
        <f t="shared" si="752"/>
        <v>0</v>
      </c>
      <c r="AU464" s="12">
        <f t="shared" si="752"/>
        <v>0</v>
      </c>
      <c r="AV464" s="12">
        <f t="shared" si="752"/>
        <v>0</v>
      </c>
      <c r="AW464" s="12">
        <v>0</v>
      </c>
      <c r="AX464" s="12">
        <v>0</v>
      </c>
      <c r="AY464" s="12">
        <f t="shared" ref="AY464:BQ464" si="753">SUM(AY465:AY473)</f>
        <v>5000</v>
      </c>
      <c r="AZ464" s="12">
        <f t="shared" si="753"/>
        <v>7000</v>
      </c>
      <c r="BA464" s="12">
        <f t="shared" si="753"/>
        <v>0</v>
      </c>
      <c r="BB464" s="12">
        <f t="shared" si="753"/>
        <v>9000</v>
      </c>
      <c r="BC464" s="12">
        <f t="shared" si="753"/>
        <v>0</v>
      </c>
      <c r="BD464" s="12">
        <f t="shared" si="753"/>
        <v>0</v>
      </c>
      <c r="BE464" s="12">
        <f t="shared" si="753"/>
        <v>21000</v>
      </c>
      <c r="BF464" s="12">
        <f t="shared" si="753"/>
        <v>0</v>
      </c>
      <c r="BG464" s="12">
        <f t="shared" si="753"/>
        <v>9000</v>
      </c>
      <c r="BH464" s="12">
        <f t="shared" si="753"/>
        <v>7000</v>
      </c>
      <c r="BI464" s="12">
        <f t="shared" si="753"/>
        <v>0</v>
      </c>
      <c r="BJ464" s="12">
        <f t="shared" si="753"/>
        <v>0</v>
      </c>
      <c r="BK464" s="12">
        <f t="shared" si="753"/>
        <v>0</v>
      </c>
      <c r="BL464" s="12">
        <f t="shared" si="753"/>
        <v>0</v>
      </c>
      <c r="BM464" s="12">
        <f t="shared" si="753"/>
        <v>0</v>
      </c>
      <c r="BN464" s="12">
        <f t="shared" si="753"/>
        <v>0</v>
      </c>
      <c r="BO464" s="12">
        <f t="shared" si="753"/>
        <v>0</v>
      </c>
      <c r="BP464" s="12">
        <f t="shared" si="753"/>
        <v>0</v>
      </c>
      <c r="BQ464" s="12">
        <f t="shared" si="753"/>
        <v>0</v>
      </c>
      <c r="BR464" s="12">
        <v>16000</v>
      </c>
      <c r="BS464" s="12">
        <v>5000</v>
      </c>
      <c r="BT464" s="12" t="e">
        <f>IF(#REF!=0,"-",#REF!/#REF!*100)</f>
        <v>#REF!</v>
      </c>
    </row>
    <row r="465" spans="1:72" x14ac:dyDescent="0.25">
      <c r="A465" s="4" t="s">
        <v>133</v>
      </c>
      <c r="B465" s="4" t="s">
        <v>58</v>
      </c>
      <c r="C465" s="4" t="s">
        <v>148</v>
      </c>
      <c r="D465" s="102" t="s">
        <v>273</v>
      </c>
      <c r="E465" s="113">
        <v>6131</v>
      </c>
      <c r="F465" s="102"/>
      <c r="G465" s="98" t="s">
        <v>1662</v>
      </c>
      <c r="H465" s="13" t="s">
        <v>32</v>
      </c>
      <c r="I465" s="14">
        <v>0</v>
      </c>
      <c r="J465" s="14"/>
      <c r="K465" s="14"/>
      <c r="L465" s="14"/>
      <c r="M465" s="14"/>
      <c r="N465" s="14"/>
      <c r="O465" s="14">
        <f t="shared" si="694"/>
        <v>0</v>
      </c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>
        <v>0</v>
      </c>
      <c r="AC465" s="14">
        <v>0</v>
      </c>
      <c r="AD465" s="14">
        <v>0</v>
      </c>
      <c r="AE465" s="14"/>
      <c r="AF465" s="14"/>
      <c r="AG465" s="14"/>
      <c r="AH465" s="14"/>
      <c r="AI465" s="14"/>
      <c r="AJ465" s="14">
        <f t="shared" si="695"/>
        <v>0</v>
      </c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>
        <v>0</v>
      </c>
      <c r="AX465" s="14">
        <v>0</v>
      </c>
      <c r="AY465" s="14">
        <v>0</v>
      </c>
      <c r="AZ465" s="14"/>
      <c r="BA465" s="14"/>
      <c r="BB465" s="14"/>
      <c r="BC465" s="14"/>
      <c r="BD465" s="14"/>
      <c r="BE465" s="14">
        <f t="shared" si="696"/>
        <v>0</v>
      </c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>
        <v>0</v>
      </c>
      <c r="BS465" s="14">
        <v>0</v>
      </c>
      <c r="BT465" s="14" t="e">
        <f>IF(#REF!=0,"-",#REF!/#REF!*100)</f>
        <v>#REF!</v>
      </c>
    </row>
    <row r="466" spans="1:72" x14ac:dyDescent="0.25">
      <c r="A466" s="4" t="s">
        <v>133</v>
      </c>
      <c r="B466" s="4" t="s">
        <v>58</v>
      </c>
      <c r="C466" s="4" t="s">
        <v>148</v>
      </c>
      <c r="D466" s="102" t="s">
        <v>273</v>
      </c>
      <c r="E466" s="113">
        <v>6132</v>
      </c>
      <c r="F466" s="102"/>
      <c r="G466" s="98" t="s">
        <v>1662</v>
      </c>
      <c r="H466" s="13" t="s">
        <v>72</v>
      </c>
      <c r="I466" s="14">
        <v>0</v>
      </c>
      <c r="J466" s="14"/>
      <c r="K466" s="14"/>
      <c r="L466" s="14"/>
      <c r="M466" s="14"/>
      <c r="N466" s="14"/>
      <c r="O466" s="14">
        <f t="shared" si="694"/>
        <v>0</v>
      </c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>
        <v>0</v>
      </c>
      <c r="AC466" s="14">
        <v>0</v>
      </c>
      <c r="AD466" s="14">
        <v>0</v>
      </c>
      <c r="AE466" s="14"/>
      <c r="AF466" s="14"/>
      <c r="AG466" s="14"/>
      <c r="AH466" s="14"/>
      <c r="AI466" s="14"/>
      <c r="AJ466" s="14">
        <f t="shared" si="695"/>
        <v>0</v>
      </c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>
        <v>0</v>
      </c>
      <c r="AX466" s="14">
        <v>0</v>
      </c>
      <c r="AY466" s="14">
        <v>0</v>
      </c>
      <c r="AZ466" s="14"/>
      <c r="BA466" s="14"/>
      <c r="BB466" s="14"/>
      <c r="BC466" s="14"/>
      <c r="BD466" s="14"/>
      <c r="BE466" s="14">
        <f t="shared" si="696"/>
        <v>0</v>
      </c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>
        <v>0</v>
      </c>
      <c r="BS466" s="14">
        <v>0</v>
      </c>
      <c r="BT466" s="14" t="e">
        <f>IF(#REF!=0,"-",#REF!/#REF!*100)</f>
        <v>#REF!</v>
      </c>
    </row>
    <row r="467" spans="1:72" x14ac:dyDescent="0.25">
      <c r="A467" s="4" t="s">
        <v>133</v>
      </c>
      <c r="B467" s="4" t="s">
        <v>58</v>
      </c>
      <c r="C467" s="4" t="s">
        <v>148</v>
      </c>
      <c r="D467" s="102" t="s">
        <v>273</v>
      </c>
      <c r="E467" s="113">
        <v>6133</v>
      </c>
      <c r="F467" s="102"/>
      <c r="G467" s="98" t="s">
        <v>1662</v>
      </c>
      <c r="H467" s="13" t="s">
        <v>75</v>
      </c>
      <c r="I467" s="14">
        <v>0</v>
      </c>
      <c r="J467" s="14"/>
      <c r="K467" s="14"/>
      <c r="L467" s="14"/>
      <c r="M467" s="14"/>
      <c r="N467" s="14"/>
      <c r="O467" s="14">
        <f t="shared" si="694"/>
        <v>0</v>
      </c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>
        <v>0</v>
      </c>
      <c r="AC467" s="14">
        <v>0</v>
      </c>
      <c r="AD467" s="14">
        <v>0</v>
      </c>
      <c r="AE467" s="14"/>
      <c r="AF467" s="14"/>
      <c r="AG467" s="14"/>
      <c r="AH467" s="14"/>
      <c r="AI467" s="14"/>
      <c r="AJ467" s="14">
        <f t="shared" si="695"/>
        <v>0</v>
      </c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>
        <v>0</v>
      </c>
      <c r="AX467" s="14">
        <v>0</v>
      </c>
      <c r="AY467" s="14">
        <v>0</v>
      </c>
      <c r="AZ467" s="14"/>
      <c r="BA467" s="14"/>
      <c r="BB467" s="14"/>
      <c r="BC467" s="14"/>
      <c r="BD467" s="14"/>
      <c r="BE467" s="14">
        <f t="shared" si="696"/>
        <v>0</v>
      </c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>
        <v>0</v>
      </c>
      <c r="BS467" s="14">
        <v>0</v>
      </c>
      <c r="BT467" s="14" t="e">
        <f>IF(#REF!=0,"-",#REF!/#REF!*100)</f>
        <v>#REF!</v>
      </c>
    </row>
    <row r="468" spans="1:72" x14ac:dyDescent="0.25">
      <c r="A468" s="4" t="s">
        <v>133</v>
      </c>
      <c r="B468" s="4" t="s">
        <v>58</v>
      </c>
      <c r="C468" s="4" t="s">
        <v>148</v>
      </c>
      <c r="D468" s="102" t="s">
        <v>273</v>
      </c>
      <c r="E468" s="113">
        <v>6134</v>
      </c>
      <c r="F468" s="102"/>
      <c r="G468" s="98" t="s">
        <v>1662</v>
      </c>
      <c r="H468" s="13" t="s">
        <v>78</v>
      </c>
      <c r="I468" s="14">
        <v>0</v>
      </c>
      <c r="J468" s="14"/>
      <c r="K468" s="14"/>
      <c r="L468" s="14"/>
      <c r="M468" s="14"/>
      <c r="N468" s="14"/>
      <c r="O468" s="14">
        <f t="shared" si="694"/>
        <v>0</v>
      </c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>
        <v>0</v>
      </c>
      <c r="AC468" s="14">
        <v>0</v>
      </c>
      <c r="AD468" s="14">
        <v>0</v>
      </c>
      <c r="AE468" s="14"/>
      <c r="AF468" s="14"/>
      <c r="AG468" s="14"/>
      <c r="AH468" s="14"/>
      <c r="AI468" s="14"/>
      <c r="AJ468" s="14">
        <f t="shared" si="695"/>
        <v>0</v>
      </c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>
        <v>0</v>
      </c>
      <c r="AX468" s="14">
        <v>0</v>
      </c>
      <c r="AY468" s="14">
        <v>0</v>
      </c>
      <c r="AZ468" s="14">
        <v>3500</v>
      </c>
      <c r="BA468" s="14"/>
      <c r="BB468" s="14">
        <v>9000</v>
      </c>
      <c r="BC468" s="14"/>
      <c r="BD468" s="14"/>
      <c r="BE468" s="14">
        <f t="shared" si="696"/>
        <v>12500</v>
      </c>
      <c r="BF468" s="14"/>
      <c r="BG468" s="14">
        <v>9000</v>
      </c>
      <c r="BH468" s="14">
        <v>3500</v>
      </c>
      <c r="BI468" s="14"/>
      <c r="BJ468" s="14"/>
      <c r="BK468" s="14"/>
      <c r="BL468" s="14"/>
      <c r="BM468" s="14"/>
      <c r="BN468" s="14"/>
      <c r="BO468" s="14"/>
      <c r="BP468" s="14"/>
      <c r="BQ468" s="14"/>
      <c r="BR468" s="14">
        <v>12500</v>
      </c>
      <c r="BS468" s="14">
        <v>0</v>
      </c>
      <c r="BT468" s="14" t="e">
        <f>IF(#REF!=0,"-",#REF!/#REF!*100)</f>
        <v>#REF!</v>
      </c>
    </row>
    <row r="469" spans="1:72" x14ac:dyDescent="0.25">
      <c r="A469" s="4" t="s">
        <v>133</v>
      </c>
      <c r="B469" s="4" t="s">
        <v>58</v>
      </c>
      <c r="C469" s="4" t="s">
        <v>148</v>
      </c>
      <c r="D469" s="102" t="s">
        <v>273</v>
      </c>
      <c r="E469" s="113">
        <v>6135</v>
      </c>
      <c r="F469" s="102"/>
      <c r="G469" s="98" t="s">
        <v>1662</v>
      </c>
      <c r="H469" s="13" t="s">
        <v>81</v>
      </c>
      <c r="I469" s="14">
        <v>0</v>
      </c>
      <c r="J469" s="14"/>
      <c r="K469" s="14"/>
      <c r="L469" s="14"/>
      <c r="M469" s="14"/>
      <c r="N469" s="14"/>
      <c r="O469" s="14">
        <f t="shared" si="694"/>
        <v>0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>
        <v>0</v>
      </c>
      <c r="AC469" s="14">
        <v>0</v>
      </c>
      <c r="AD469" s="14">
        <v>0</v>
      </c>
      <c r="AE469" s="14"/>
      <c r="AF469" s="14"/>
      <c r="AG469" s="14"/>
      <c r="AH469" s="14"/>
      <c r="AI469" s="14"/>
      <c r="AJ469" s="14">
        <f t="shared" si="695"/>
        <v>0</v>
      </c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>
        <v>0</v>
      </c>
      <c r="AX469" s="14">
        <v>0</v>
      </c>
      <c r="AY469" s="14">
        <v>0</v>
      </c>
      <c r="AZ469" s="14">
        <v>200</v>
      </c>
      <c r="BA469" s="14"/>
      <c r="BB469" s="14"/>
      <c r="BC469" s="14"/>
      <c r="BD469" s="14"/>
      <c r="BE469" s="14">
        <f t="shared" si="696"/>
        <v>200</v>
      </c>
      <c r="BF469" s="14"/>
      <c r="BG469" s="14"/>
      <c r="BH469" s="14">
        <v>200</v>
      </c>
      <c r="BI469" s="14"/>
      <c r="BJ469" s="14"/>
      <c r="BK469" s="14"/>
      <c r="BL469" s="14"/>
      <c r="BM469" s="14"/>
      <c r="BN469" s="14"/>
      <c r="BO469" s="14"/>
      <c r="BP469" s="14"/>
      <c r="BQ469" s="14"/>
      <c r="BR469" s="14">
        <v>200</v>
      </c>
      <c r="BS469" s="14">
        <v>0</v>
      </c>
      <c r="BT469" s="14" t="e">
        <f>IF(#REF!=0,"-",#REF!/#REF!*100)</f>
        <v>#REF!</v>
      </c>
    </row>
    <row r="470" spans="1:72" ht="22.5" x14ac:dyDescent="0.25">
      <c r="A470" s="4" t="s">
        <v>133</v>
      </c>
      <c r="B470" s="4" t="s">
        <v>58</v>
      </c>
      <c r="C470" s="4" t="s">
        <v>148</v>
      </c>
      <c r="D470" s="102" t="s">
        <v>273</v>
      </c>
      <c r="E470" s="113">
        <v>6136</v>
      </c>
      <c r="F470" s="102"/>
      <c r="G470" s="98" t="s">
        <v>1662</v>
      </c>
      <c r="H470" s="13" t="s">
        <v>84</v>
      </c>
      <c r="I470" s="14">
        <v>0</v>
      </c>
      <c r="J470" s="14"/>
      <c r="K470" s="14"/>
      <c r="L470" s="14"/>
      <c r="M470" s="14"/>
      <c r="N470" s="14"/>
      <c r="O470" s="14">
        <f t="shared" si="694"/>
        <v>0</v>
      </c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>
        <v>0</v>
      </c>
      <c r="AC470" s="14">
        <v>0</v>
      </c>
      <c r="AD470" s="14">
        <v>0</v>
      </c>
      <c r="AE470" s="14"/>
      <c r="AF470" s="14"/>
      <c r="AG470" s="14"/>
      <c r="AH470" s="14"/>
      <c r="AI470" s="14"/>
      <c r="AJ470" s="14">
        <f t="shared" si="695"/>
        <v>0</v>
      </c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>
        <v>0</v>
      </c>
      <c r="AX470" s="14">
        <v>0</v>
      </c>
      <c r="AY470" s="14">
        <v>0</v>
      </c>
      <c r="AZ470" s="14"/>
      <c r="BA470" s="14"/>
      <c r="BB470" s="14"/>
      <c r="BC470" s="14"/>
      <c r="BD470" s="14"/>
      <c r="BE470" s="14">
        <f t="shared" si="696"/>
        <v>0</v>
      </c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>
        <v>0</v>
      </c>
      <c r="BS470" s="14">
        <v>0</v>
      </c>
      <c r="BT470" s="14" t="e">
        <f>IF(#REF!=0,"-",#REF!/#REF!*100)</f>
        <v>#REF!</v>
      </c>
    </row>
    <row r="471" spans="1:72" x14ac:dyDescent="0.25">
      <c r="A471" s="4" t="s">
        <v>133</v>
      </c>
      <c r="B471" s="4" t="s">
        <v>58</v>
      </c>
      <c r="C471" s="4" t="s">
        <v>148</v>
      </c>
      <c r="D471" s="102" t="s">
        <v>273</v>
      </c>
      <c r="E471" s="113">
        <v>6137</v>
      </c>
      <c r="F471" s="102"/>
      <c r="G471" s="98" t="s">
        <v>1662</v>
      </c>
      <c r="H471" s="13" t="s">
        <v>87</v>
      </c>
      <c r="I471" s="14">
        <v>450</v>
      </c>
      <c r="J471" s="14"/>
      <c r="K471" s="14"/>
      <c r="L471" s="14"/>
      <c r="M471" s="14"/>
      <c r="N471" s="14"/>
      <c r="O471" s="14">
        <f t="shared" si="694"/>
        <v>450</v>
      </c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>
        <v>0</v>
      </c>
      <c r="AC471" s="14">
        <v>450</v>
      </c>
      <c r="AD471" s="14">
        <v>0</v>
      </c>
      <c r="AE471" s="14"/>
      <c r="AF471" s="14"/>
      <c r="AG471" s="14"/>
      <c r="AH471" s="14"/>
      <c r="AI471" s="14"/>
      <c r="AJ471" s="14">
        <f t="shared" si="695"/>
        <v>0</v>
      </c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>
        <v>0</v>
      </c>
      <c r="AX471" s="14">
        <v>0</v>
      </c>
      <c r="AY471" s="14">
        <v>0</v>
      </c>
      <c r="AZ471" s="14"/>
      <c r="BA471" s="14"/>
      <c r="BB471" s="14"/>
      <c r="BC471" s="14"/>
      <c r="BD471" s="14"/>
      <c r="BE471" s="14">
        <f t="shared" si="696"/>
        <v>0</v>
      </c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>
        <v>0</v>
      </c>
      <c r="BS471" s="14">
        <v>0</v>
      </c>
      <c r="BT471" s="14" t="e">
        <f>IF(#REF!=0,"-",#REF!/#REF!*100)</f>
        <v>#REF!</v>
      </c>
    </row>
    <row r="472" spans="1:72" ht="22.5" x14ac:dyDescent="0.25">
      <c r="A472" s="4" t="s">
        <v>133</v>
      </c>
      <c r="B472" s="4" t="s">
        <v>58</v>
      </c>
      <c r="C472" s="4" t="s">
        <v>148</v>
      </c>
      <c r="D472" s="102" t="s">
        <v>273</v>
      </c>
      <c r="E472" s="113">
        <v>6138</v>
      </c>
      <c r="F472" s="102"/>
      <c r="G472" s="98" t="s">
        <v>1662</v>
      </c>
      <c r="H472" s="13" t="s">
        <v>90</v>
      </c>
      <c r="I472" s="14">
        <v>0</v>
      </c>
      <c r="J472" s="14"/>
      <c r="K472" s="14"/>
      <c r="L472" s="14"/>
      <c r="M472" s="14"/>
      <c r="N472" s="14"/>
      <c r="O472" s="14">
        <f t="shared" si="694"/>
        <v>0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>
        <v>0</v>
      </c>
      <c r="AC472" s="14">
        <v>0</v>
      </c>
      <c r="AD472" s="14">
        <v>0</v>
      </c>
      <c r="AE472" s="14"/>
      <c r="AF472" s="14"/>
      <c r="AG472" s="14"/>
      <c r="AH472" s="14"/>
      <c r="AI472" s="14"/>
      <c r="AJ472" s="14">
        <f t="shared" si="695"/>
        <v>0</v>
      </c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>
        <v>0</v>
      </c>
      <c r="AX472" s="14">
        <v>0</v>
      </c>
      <c r="AY472" s="14">
        <v>0</v>
      </c>
      <c r="AZ472" s="14"/>
      <c r="BA472" s="14"/>
      <c r="BB472" s="14"/>
      <c r="BC472" s="14"/>
      <c r="BD472" s="14"/>
      <c r="BE472" s="14">
        <f t="shared" si="696"/>
        <v>0</v>
      </c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>
        <v>0</v>
      </c>
      <c r="BS472" s="14">
        <v>0</v>
      </c>
      <c r="BT472" s="14" t="e">
        <f>IF(#REF!=0,"-",#REF!/#REF!*100)</f>
        <v>#REF!</v>
      </c>
    </row>
    <row r="473" spans="1:72" x14ac:dyDescent="0.25">
      <c r="A473" s="1" t="s">
        <v>133</v>
      </c>
      <c r="B473" s="1" t="s">
        <v>58</v>
      </c>
      <c r="C473" s="1" t="s">
        <v>148</v>
      </c>
      <c r="D473" s="105" t="s">
        <v>273</v>
      </c>
      <c r="E473" s="105" t="s">
        <v>34</v>
      </c>
      <c r="F473" s="102" t="s">
        <v>0</v>
      </c>
      <c r="G473" s="13" t="s">
        <v>0</v>
      </c>
      <c r="H473" s="2" t="s">
        <v>35</v>
      </c>
      <c r="I473" s="12">
        <f t="shared" ref="I473:AA473" si="754">SUM(I474:I476)</f>
        <v>0</v>
      </c>
      <c r="J473" s="12">
        <f t="shared" si="754"/>
        <v>0</v>
      </c>
      <c r="K473" s="12">
        <f t="shared" si="754"/>
        <v>0</v>
      </c>
      <c r="L473" s="12">
        <f t="shared" si="754"/>
        <v>0</v>
      </c>
      <c r="M473" s="12">
        <f t="shared" si="754"/>
        <v>0</v>
      </c>
      <c r="N473" s="12">
        <f t="shared" si="754"/>
        <v>0</v>
      </c>
      <c r="O473" s="12">
        <f t="shared" si="754"/>
        <v>0</v>
      </c>
      <c r="P473" s="12">
        <f t="shared" si="754"/>
        <v>0</v>
      </c>
      <c r="Q473" s="12">
        <f t="shared" si="754"/>
        <v>0</v>
      </c>
      <c r="R473" s="12">
        <f t="shared" si="754"/>
        <v>0</v>
      </c>
      <c r="S473" s="12">
        <f t="shared" si="754"/>
        <v>0</v>
      </c>
      <c r="T473" s="12">
        <f t="shared" si="754"/>
        <v>0</v>
      </c>
      <c r="U473" s="12">
        <f t="shared" si="754"/>
        <v>0</v>
      </c>
      <c r="V473" s="12">
        <f t="shared" si="754"/>
        <v>0</v>
      </c>
      <c r="W473" s="12">
        <f t="shared" si="754"/>
        <v>0</v>
      </c>
      <c r="X473" s="12">
        <f t="shared" si="754"/>
        <v>0</v>
      </c>
      <c r="Y473" s="12">
        <f t="shared" si="754"/>
        <v>0</v>
      </c>
      <c r="Z473" s="12">
        <f t="shared" si="754"/>
        <v>0</v>
      </c>
      <c r="AA473" s="12">
        <f t="shared" si="754"/>
        <v>0</v>
      </c>
      <c r="AB473" s="12">
        <v>0</v>
      </c>
      <c r="AC473" s="12">
        <v>0</v>
      </c>
      <c r="AD473" s="12">
        <f t="shared" ref="AD473:AV473" si="755">SUM(AD474:AD476)</f>
        <v>0</v>
      </c>
      <c r="AE473" s="12">
        <f t="shared" si="755"/>
        <v>0</v>
      </c>
      <c r="AF473" s="12">
        <f t="shared" si="755"/>
        <v>0</v>
      </c>
      <c r="AG473" s="12">
        <f t="shared" si="755"/>
        <v>0</v>
      </c>
      <c r="AH473" s="12">
        <f t="shared" si="755"/>
        <v>0</v>
      </c>
      <c r="AI473" s="12">
        <f t="shared" si="755"/>
        <v>0</v>
      </c>
      <c r="AJ473" s="12">
        <f t="shared" si="755"/>
        <v>0</v>
      </c>
      <c r="AK473" s="12">
        <f t="shared" si="755"/>
        <v>0</v>
      </c>
      <c r="AL473" s="12">
        <f t="shared" si="755"/>
        <v>0</v>
      </c>
      <c r="AM473" s="12">
        <f t="shared" si="755"/>
        <v>0</v>
      </c>
      <c r="AN473" s="12">
        <f t="shared" si="755"/>
        <v>0</v>
      </c>
      <c r="AO473" s="12">
        <f t="shared" si="755"/>
        <v>0</v>
      </c>
      <c r="AP473" s="12">
        <f t="shared" si="755"/>
        <v>0</v>
      </c>
      <c r="AQ473" s="12">
        <f t="shared" si="755"/>
        <v>0</v>
      </c>
      <c r="AR473" s="12">
        <f t="shared" si="755"/>
        <v>0</v>
      </c>
      <c r="AS473" s="12">
        <f t="shared" si="755"/>
        <v>0</v>
      </c>
      <c r="AT473" s="12">
        <f t="shared" si="755"/>
        <v>0</v>
      </c>
      <c r="AU473" s="12">
        <f t="shared" si="755"/>
        <v>0</v>
      </c>
      <c r="AV473" s="12">
        <f t="shared" si="755"/>
        <v>0</v>
      </c>
      <c r="AW473" s="12">
        <v>0</v>
      </c>
      <c r="AX473" s="12">
        <v>0</v>
      </c>
      <c r="AY473" s="12">
        <f t="shared" ref="AY473:BQ473" si="756">SUM(AY474:AY476)</f>
        <v>5000</v>
      </c>
      <c r="AZ473" s="12">
        <f t="shared" si="756"/>
        <v>3300</v>
      </c>
      <c r="BA473" s="12">
        <f t="shared" si="756"/>
        <v>0</v>
      </c>
      <c r="BB473" s="12">
        <f t="shared" si="756"/>
        <v>0</v>
      </c>
      <c r="BC473" s="12">
        <f t="shared" si="756"/>
        <v>0</v>
      </c>
      <c r="BD473" s="12">
        <f t="shared" si="756"/>
        <v>0</v>
      </c>
      <c r="BE473" s="12">
        <f t="shared" si="756"/>
        <v>8300</v>
      </c>
      <c r="BF473" s="12">
        <f t="shared" si="756"/>
        <v>0</v>
      </c>
      <c r="BG473" s="12">
        <f t="shared" si="756"/>
        <v>0</v>
      </c>
      <c r="BH473" s="12">
        <f t="shared" si="756"/>
        <v>3300</v>
      </c>
      <c r="BI473" s="12">
        <f t="shared" si="756"/>
        <v>0</v>
      </c>
      <c r="BJ473" s="12">
        <f t="shared" si="756"/>
        <v>0</v>
      </c>
      <c r="BK473" s="12">
        <f t="shared" si="756"/>
        <v>0</v>
      </c>
      <c r="BL473" s="12">
        <f t="shared" si="756"/>
        <v>0</v>
      </c>
      <c r="BM473" s="12">
        <f t="shared" si="756"/>
        <v>0</v>
      </c>
      <c r="BN473" s="12">
        <f t="shared" si="756"/>
        <v>0</v>
      </c>
      <c r="BO473" s="12">
        <f t="shared" si="756"/>
        <v>0</v>
      </c>
      <c r="BP473" s="12">
        <f t="shared" si="756"/>
        <v>0</v>
      </c>
      <c r="BQ473" s="12">
        <f t="shared" si="756"/>
        <v>0</v>
      </c>
      <c r="BR473" s="12">
        <v>3300</v>
      </c>
      <c r="BS473" s="12">
        <v>5000</v>
      </c>
      <c r="BT473" s="12" t="e">
        <f>IF(#REF!=0,"-",#REF!/#REF!*100)</f>
        <v>#REF!</v>
      </c>
    </row>
    <row r="474" spans="1:72" x14ac:dyDescent="0.25">
      <c r="A474" s="4" t="s">
        <v>133</v>
      </c>
      <c r="B474" s="4" t="s">
        <v>58</v>
      </c>
      <c r="C474" s="4" t="s">
        <v>148</v>
      </c>
      <c r="D474" s="102" t="s">
        <v>273</v>
      </c>
      <c r="E474" s="113">
        <v>6139</v>
      </c>
      <c r="F474" s="102"/>
      <c r="G474" s="98" t="s">
        <v>1662</v>
      </c>
      <c r="H474" s="13" t="s">
        <v>35</v>
      </c>
      <c r="I474" s="14">
        <v>0</v>
      </c>
      <c r="J474" s="14"/>
      <c r="K474" s="14"/>
      <c r="L474" s="14"/>
      <c r="M474" s="14"/>
      <c r="N474" s="14"/>
      <c r="O474" s="14">
        <f t="shared" si="694"/>
        <v>0</v>
      </c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>
        <v>0</v>
      </c>
      <c r="AC474" s="14">
        <v>0</v>
      </c>
      <c r="AD474" s="14">
        <v>0</v>
      </c>
      <c r="AE474" s="14"/>
      <c r="AF474" s="14"/>
      <c r="AG474" s="14"/>
      <c r="AH474" s="14"/>
      <c r="AI474" s="14"/>
      <c r="AJ474" s="14">
        <f t="shared" si="695"/>
        <v>0</v>
      </c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>
        <v>0</v>
      </c>
      <c r="AX474" s="14">
        <v>0</v>
      </c>
      <c r="AY474" s="14">
        <v>5000</v>
      </c>
      <c r="AZ474" s="14">
        <v>3300</v>
      </c>
      <c r="BA474" s="14"/>
      <c r="BB474" s="14"/>
      <c r="BC474" s="14"/>
      <c r="BD474" s="14"/>
      <c r="BE474" s="14">
        <f t="shared" si="696"/>
        <v>8300</v>
      </c>
      <c r="BF474" s="14"/>
      <c r="BG474" s="14"/>
      <c r="BH474" s="14">
        <v>3300</v>
      </c>
      <c r="BI474" s="14"/>
      <c r="BJ474" s="14"/>
      <c r="BK474" s="14"/>
      <c r="BL474" s="14"/>
      <c r="BM474" s="14"/>
      <c r="BN474" s="14"/>
      <c r="BO474" s="14"/>
      <c r="BP474" s="14"/>
      <c r="BQ474" s="14"/>
      <c r="BR474" s="14">
        <v>3300</v>
      </c>
      <c r="BS474" s="14">
        <v>5000</v>
      </c>
      <c r="BT474" s="14" t="e">
        <f>IF(#REF!=0,"-",#REF!/#REF!*100)</f>
        <v>#REF!</v>
      </c>
    </row>
    <row r="475" spans="1:72" ht="22.5" x14ac:dyDescent="0.25">
      <c r="A475" s="4" t="s">
        <v>133</v>
      </c>
      <c r="B475" s="4" t="s">
        <v>58</v>
      </c>
      <c r="C475" s="4" t="s">
        <v>148</v>
      </c>
      <c r="D475" s="102" t="s">
        <v>273</v>
      </c>
      <c r="E475" s="113">
        <v>6139</v>
      </c>
      <c r="F475" s="102" t="s">
        <v>280</v>
      </c>
      <c r="G475" s="98" t="s">
        <v>1662</v>
      </c>
      <c r="H475" s="13" t="s">
        <v>37</v>
      </c>
      <c r="I475" s="14">
        <v>0</v>
      </c>
      <c r="J475" s="14"/>
      <c r="K475" s="14"/>
      <c r="L475" s="14"/>
      <c r="M475" s="14"/>
      <c r="N475" s="14"/>
      <c r="O475" s="14">
        <f t="shared" ref="O475:O534" si="757">I475+J475+K475+L475+M475+N475</f>
        <v>0</v>
      </c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>
        <v>0</v>
      </c>
      <c r="AC475" s="14">
        <v>0</v>
      </c>
      <c r="AD475" s="14">
        <v>0</v>
      </c>
      <c r="AE475" s="14"/>
      <c r="AF475" s="14"/>
      <c r="AG475" s="14"/>
      <c r="AH475" s="14"/>
      <c r="AI475" s="14"/>
      <c r="AJ475" s="14">
        <f t="shared" ref="AJ475:AJ534" si="758">AD475+AE475+AF475+AG475+AH475+AI475</f>
        <v>0</v>
      </c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>
        <v>0</v>
      </c>
      <c r="AX475" s="14">
        <v>0</v>
      </c>
      <c r="AY475" s="14">
        <v>0</v>
      </c>
      <c r="AZ475" s="14"/>
      <c r="BA475" s="14"/>
      <c r="BB475" s="14"/>
      <c r="BC475" s="14"/>
      <c r="BD475" s="14"/>
      <c r="BE475" s="14">
        <f t="shared" ref="BE475:BE534" si="759">AY475+AZ475+BA475+BB475+BC475+BD475</f>
        <v>0</v>
      </c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>
        <v>0</v>
      </c>
      <c r="BS475" s="14">
        <v>0</v>
      </c>
      <c r="BT475" s="14" t="e">
        <f>IF(#REF!=0,"-",#REF!/#REF!*100)</f>
        <v>#REF!</v>
      </c>
    </row>
    <row r="476" spans="1:72" ht="33.75" x14ac:dyDescent="0.25">
      <c r="A476" s="4" t="s">
        <v>133</v>
      </c>
      <c r="B476" s="4" t="s">
        <v>58</v>
      </c>
      <c r="C476" s="4" t="s">
        <v>148</v>
      </c>
      <c r="D476" s="102" t="s">
        <v>273</v>
      </c>
      <c r="E476" s="113">
        <v>6139</v>
      </c>
      <c r="F476" s="102" t="s">
        <v>281</v>
      </c>
      <c r="G476" s="98" t="s">
        <v>1662</v>
      </c>
      <c r="H476" s="13" t="s">
        <v>38</v>
      </c>
      <c r="I476" s="14">
        <v>0</v>
      </c>
      <c r="J476" s="14"/>
      <c r="K476" s="14"/>
      <c r="L476" s="14"/>
      <c r="M476" s="14"/>
      <c r="N476" s="14"/>
      <c r="O476" s="14">
        <f t="shared" si="757"/>
        <v>0</v>
      </c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>
        <v>0</v>
      </c>
      <c r="AC476" s="14">
        <v>0</v>
      </c>
      <c r="AD476" s="14">
        <v>0</v>
      </c>
      <c r="AE476" s="14"/>
      <c r="AF476" s="14"/>
      <c r="AG476" s="14"/>
      <c r="AH476" s="14"/>
      <c r="AI476" s="14"/>
      <c r="AJ476" s="14">
        <f t="shared" si="758"/>
        <v>0</v>
      </c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>
        <v>0</v>
      </c>
      <c r="AX476" s="14">
        <v>0</v>
      </c>
      <c r="AY476" s="14">
        <v>0</v>
      </c>
      <c r="AZ476" s="14"/>
      <c r="BA476" s="14"/>
      <c r="BB476" s="14"/>
      <c r="BC476" s="14"/>
      <c r="BD476" s="14"/>
      <c r="BE476" s="14">
        <f t="shared" si="759"/>
        <v>0</v>
      </c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>
        <v>0</v>
      </c>
      <c r="BS476" s="14">
        <v>0</v>
      </c>
      <c r="BT476" s="14" t="e">
        <f>IF(#REF!=0,"-",#REF!/#REF!*100)</f>
        <v>#REF!</v>
      </c>
    </row>
    <row r="477" spans="1:72" ht="33.75" x14ac:dyDescent="0.25">
      <c r="A477" s="1" t="s">
        <v>0</v>
      </c>
      <c r="B477" s="1" t="s">
        <v>0</v>
      </c>
      <c r="C477" s="1" t="s">
        <v>0</v>
      </c>
      <c r="D477" s="101" t="s">
        <v>0</v>
      </c>
      <c r="E477" s="101" t="s">
        <v>0</v>
      </c>
      <c r="F477" s="101" t="s">
        <v>0</v>
      </c>
      <c r="G477" s="2" t="s">
        <v>0</v>
      </c>
      <c r="H477" s="10" t="s">
        <v>39</v>
      </c>
      <c r="I477" s="11">
        <f t="shared" ref="I477:AA477" si="760">SUM(I478)</f>
        <v>0</v>
      </c>
      <c r="J477" s="11">
        <f t="shared" si="760"/>
        <v>0</v>
      </c>
      <c r="K477" s="11">
        <f t="shared" si="760"/>
        <v>0</v>
      </c>
      <c r="L477" s="11">
        <f t="shared" si="760"/>
        <v>0</v>
      </c>
      <c r="M477" s="11">
        <f t="shared" si="760"/>
        <v>0</v>
      </c>
      <c r="N477" s="11">
        <f t="shared" si="760"/>
        <v>0</v>
      </c>
      <c r="O477" s="11">
        <f t="shared" si="760"/>
        <v>0</v>
      </c>
      <c r="P477" s="11">
        <f t="shared" si="760"/>
        <v>0</v>
      </c>
      <c r="Q477" s="11">
        <f t="shared" si="760"/>
        <v>0</v>
      </c>
      <c r="R477" s="11">
        <f t="shared" si="760"/>
        <v>0</v>
      </c>
      <c r="S477" s="11">
        <f t="shared" si="760"/>
        <v>0</v>
      </c>
      <c r="T477" s="11">
        <f t="shared" si="760"/>
        <v>0</v>
      </c>
      <c r="U477" s="11">
        <f t="shared" si="760"/>
        <v>0</v>
      </c>
      <c r="V477" s="11">
        <f t="shared" si="760"/>
        <v>0</v>
      </c>
      <c r="W477" s="11">
        <f t="shared" si="760"/>
        <v>0</v>
      </c>
      <c r="X477" s="11">
        <f t="shared" si="760"/>
        <v>0</v>
      </c>
      <c r="Y477" s="11">
        <f t="shared" si="760"/>
        <v>0</v>
      </c>
      <c r="Z477" s="11">
        <f t="shared" si="760"/>
        <v>0</v>
      </c>
      <c r="AA477" s="11">
        <f t="shared" si="760"/>
        <v>0</v>
      </c>
      <c r="AB477" s="11">
        <v>0</v>
      </c>
      <c r="AC477" s="11">
        <v>0</v>
      </c>
      <c r="AD477" s="11">
        <f t="shared" ref="AD477:AV477" si="761">SUM(AD478)</f>
        <v>0</v>
      </c>
      <c r="AE477" s="11">
        <f t="shared" si="761"/>
        <v>0</v>
      </c>
      <c r="AF477" s="11">
        <f t="shared" si="761"/>
        <v>0</v>
      </c>
      <c r="AG477" s="11">
        <f t="shared" si="761"/>
        <v>0</v>
      </c>
      <c r="AH477" s="11">
        <f t="shared" si="761"/>
        <v>0</v>
      </c>
      <c r="AI477" s="11">
        <f t="shared" si="761"/>
        <v>0</v>
      </c>
      <c r="AJ477" s="11">
        <f t="shared" si="761"/>
        <v>0</v>
      </c>
      <c r="AK477" s="11">
        <f t="shared" si="761"/>
        <v>0</v>
      </c>
      <c r="AL477" s="11">
        <f t="shared" si="761"/>
        <v>0</v>
      </c>
      <c r="AM477" s="11">
        <f t="shared" si="761"/>
        <v>0</v>
      </c>
      <c r="AN477" s="11">
        <f t="shared" si="761"/>
        <v>0</v>
      </c>
      <c r="AO477" s="11">
        <f t="shared" si="761"/>
        <v>0</v>
      </c>
      <c r="AP477" s="11">
        <f t="shared" si="761"/>
        <v>0</v>
      </c>
      <c r="AQ477" s="11">
        <f t="shared" si="761"/>
        <v>0</v>
      </c>
      <c r="AR477" s="11">
        <f t="shared" si="761"/>
        <v>0</v>
      </c>
      <c r="AS477" s="11">
        <f t="shared" si="761"/>
        <v>0</v>
      </c>
      <c r="AT477" s="11">
        <f t="shared" si="761"/>
        <v>0</v>
      </c>
      <c r="AU477" s="11">
        <f t="shared" si="761"/>
        <v>0</v>
      </c>
      <c r="AV477" s="11">
        <f t="shared" si="761"/>
        <v>0</v>
      </c>
      <c r="AW477" s="11">
        <v>0</v>
      </c>
      <c r="AX477" s="11">
        <v>0</v>
      </c>
      <c r="AY477" s="11">
        <f t="shared" ref="AY477:BQ477" si="762">SUM(AY478)</f>
        <v>600</v>
      </c>
      <c r="AZ477" s="11">
        <f t="shared" si="762"/>
        <v>0</v>
      </c>
      <c r="BA477" s="11">
        <f t="shared" si="762"/>
        <v>0</v>
      </c>
      <c r="BB477" s="11">
        <f t="shared" si="762"/>
        <v>0</v>
      </c>
      <c r="BC477" s="11">
        <f t="shared" si="762"/>
        <v>0</v>
      </c>
      <c r="BD477" s="11">
        <f t="shared" si="762"/>
        <v>0</v>
      </c>
      <c r="BE477" s="11">
        <f t="shared" si="762"/>
        <v>600</v>
      </c>
      <c r="BF477" s="11">
        <f t="shared" si="762"/>
        <v>0</v>
      </c>
      <c r="BG477" s="11">
        <f t="shared" si="762"/>
        <v>0</v>
      </c>
      <c r="BH477" s="11">
        <f t="shared" si="762"/>
        <v>0</v>
      </c>
      <c r="BI477" s="11">
        <f t="shared" si="762"/>
        <v>0</v>
      </c>
      <c r="BJ477" s="11">
        <f t="shared" si="762"/>
        <v>0</v>
      </c>
      <c r="BK477" s="11">
        <f t="shared" si="762"/>
        <v>0</v>
      </c>
      <c r="BL477" s="11">
        <f t="shared" si="762"/>
        <v>0</v>
      </c>
      <c r="BM477" s="11">
        <f t="shared" si="762"/>
        <v>0</v>
      </c>
      <c r="BN477" s="11">
        <f t="shared" si="762"/>
        <v>0</v>
      </c>
      <c r="BO477" s="11">
        <f t="shared" si="762"/>
        <v>0</v>
      </c>
      <c r="BP477" s="11">
        <f t="shared" si="762"/>
        <v>0</v>
      </c>
      <c r="BQ477" s="11">
        <f t="shared" si="762"/>
        <v>0</v>
      </c>
      <c r="BR477" s="11">
        <v>0</v>
      </c>
      <c r="BS477" s="11">
        <v>600</v>
      </c>
      <c r="BT477" s="11" t="e">
        <f>IF(#REF!=0,"-",#REF!/#REF!*100)</f>
        <v>#REF!</v>
      </c>
    </row>
    <row r="478" spans="1:72" ht="22.5" x14ac:dyDescent="0.25">
      <c r="A478" s="4" t="s">
        <v>133</v>
      </c>
      <c r="B478" s="4" t="s">
        <v>58</v>
      </c>
      <c r="C478" s="4" t="s">
        <v>148</v>
      </c>
      <c r="D478" s="102" t="s">
        <v>273</v>
      </c>
      <c r="E478" s="101" t="s">
        <v>40</v>
      </c>
      <c r="F478" s="101" t="s">
        <v>0</v>
      </c>
      <c r="G478" s="2" t="s">
        <v>0</v>
      </c>
      <c r="H478" s="2" t="s">
        <v>41</v>
      </c>
      <c r="I478" s="12">
        <f t="shared" ref="I478:AA478" si="763">SUM(I479:I480)</f>
        <v>0</v>
      </c>
      <c r="J478" s="12">
        <f t="shared" si="763"/>
        <v>0</v>
      </c>
      <c r="K478" s="12">
        <f t="shared" si="763"/>
        <v>0</v>
      </c>
      <c r="L478" s="12">
        <f t="shared" si="763"/>
        <v>0</v>
      </c>
      <c r="M478" s="12">
        <f t="shared" si="763"/>
        <v>0</v>
      </c>
      <c r="N478" s="12">
        <f t="shared" si="763"/>
        <v>0</v>
      </c>
      <c r="O478" s="12">
        <f t="shared" ref="O478" si="764">SUM(O479:O480)</f>
        <v>0</v>
      </c>
      <c r="P478" s="12">
        <f t="shared" si="763"/>
        <v>0</v>
      </c>
      <c r="Q478" s="12">
        <f t="shared" si="763"/>
        <v>0</v>
      </c>
      <c r="R478" s="12">
        <f t="shared" si="763"/>
        <v>0</v>
      </c>
      <c r="S478" s="12">
        <f t="shared" si="763"/>
        <v>0</v>
      </c>
      <c r="T478" s="12">
        <f t="shared" si="763"/>
        <v>0</v>
      </c>
      <c r="U478" s="12">
        <f t="shared" si="763"/>
        <v>0</v>
      </c>
      <c r="V478" s="12">
        <f t="shared" si="763"/>
        <v>0</v>
      </c>
      <c r="W478" s="12">
        <f t="shared" si="763"/>
        <v>0</v>
      </c>
      <c r="X478" s="12">
        <f t="shared" si="763"/>
        <v>0</v>
      </c>
      <c r="Y478" s="12">
        <f t="shared" si="763"/>
        <v>0</v>
      </c>
      <c r="Z478" s="12">
        <f t="shared" si="763"/>
        <v>0</v>
      </c>
      <c r="AA478" s="12">
        <f t="shared" si="763"/>
        <v>0</v>
      </c>
      <c r="AB478" s="12">
        <v>0</v>
      </c>
      <c r="AC478" s="12">
        <v>0</v>
      </c>
      <c r="AD478" s="12">
        <f t="shared" ref="AD478:AV478" si="765">SUM(AD479:AD480)</f>
        <v>0</v>
      </c>
      <c r="AE478" s="12">
        <f t="shared" si="765"/>
        <v>0</v>
      </c>
      <c r="AF478" s="12">
        <f t="shared" si="765"/>
        <v>0</v>
      </c>
      <c r="AG478" s="12">
        <f t="shared" si="765"/>
        <v>0</v>
      </c>
      <c r="AH478" s="12">
        <f t="shared" si="765"/>
        <v>0</v>
      </c>
      <c r="AI478" s="12">
        <f t="shared" si="765"/>
        <v>0</v>
      </c>
      <c r="AJ478" s="12">
        <f t="shared" ref="AJ478" si="766">SUM(AJ479:AJ480)</f>
        <v>0</v>
      </c>
      <c r="AK478" s="12">
        <f t="shared" si="765"/>
        <v>0</v>
      </c>
      <c r="AL478" s="12">
        <f t="shared" si="765"/>
        <v>0</v>
      </c>
      <c r="AM478" s="12">
        <f t="shared" si="765"/>
        <v>0</v>
      </c>
      <c r="AN478" s="12">
        <f t="shared" si="765"/>
        <v>0</v>
      </c>
      <c r="AO478" s="12">
        <f t="shared" si="765"/>
        <v>0</v>
      </c>
      <c r="AP478" s="12">
        <f t="shared" si="765"/>
        <v>0</v>
      </c>
      <c r="AQ478" s="12">
        <f t="shared" si="765"/>
        <v>0</v>
      </c>
      <c r="AR478" s="12">
        <f t="shared" si="765"/>
        <v>0</v>
      </c>
      <c r="AS478" s="12">
        <f t="shared" si="765"/>
        <v>0</v>
      </c>
      <c r="AT478" s="12">
        <f t="shared" si="765"/>
        <v>0</v>
      </c>
      <c r="AU478" s="12">
        <f t="shared" si="765"/>
        <v>0</v>
      </c>
      <c r="AV478" s="12">
        <f t="shared" si="765"/>
        <v>0</v>
      </c>
      <c r="AW478" s="12">
        <v>0</v>
      </c>
      <c r="AX478" s="12">
        <v>0</v>
      </c>
      <c r="AY478" s="12">
        <f t="shared" ref="AY478:BQ478" si="767">SUM(AY479:AY480)</f>
        <v>600</v>
      </c>
      <c r="AZ478" s="12">
        <f t="shared" si="767"/>
        <v>0</v>
      </c>
      <c r="BA478" s="12">
        <f t="shared" si="767"/>
        <v>0</v>
      </c>
      <c r="BB478" s="12">
        <f t="shared" si="767"/>
        <v>0</v>
      </c>
      <c r="BC478" s="12">
        <f t="shared" si="767"/>
        <v>0</v>
      </c>
      <c r="BD478" s="12">
        <f t="shared" si="767"/>
        <v>0</v>
      </c>
      <c r="BE478" s="12">
        <f t="shared" ref="BE478" si="768">SUM(BE479:BE480)</f>
        <v>600</v>
      </c>
      <c r="BF478" s="12">
        <f t="shared" si="767"/>
        <v>0</v>
      </c>
      <c r="BG478" s="12">
        <f t="shared" si="767"/>
        <v>0</v>
      </c>
      <c r="BH478" s="12">
        <f t="shared" si="767"/>
        <v>0</v>
      </c>
      <c r="BI478" s="12">
        <f t="shared" si="767"/>
        <v>0</v>
      </c>
      <c r="BJ478" s="12">
        <f t="shared" si="767"/>
        <v>0</v>
      </c>
      <c r="BK478" s="12">
        <f t="shared" si="767"/>
        <v>0</v>
      </c>
      <c r="BL478" s="12">
        <f t="shared" si="767"/>
        <v>0</v>
      </c>
      <c r="BM478" s="12">
        <f t="shared" si="767"/>
        <v>0</v>
      </c>
      <c r="BN478" s="12">
        <f t="shared" si="767"/>
        <v>0</v>
      </c>
      <c r="BO478" s="12">
        <f t="shared" si="767"/>
        <v>0</v>
      </c>
      <c r="BP478" s="12">
        <f t="shared" si="767"/>
        <v>0</v>
      </c>
      <c r="BQ478" s="12">
        <f t="shared" si="767"/>
        <v>0</v>
      </c>
      <c r="BR478" s="12">
        <v>0</v>
      </c>
      <c r="BS478" s="12">
        <v>600</v>
      </c>
      <c r="BT478" s="12" t="e">
        <f>IF(#REF!=0,"-",#REF!/#REF!*100)</f>
        <v>#REF!</v>
      </c>
    </row>
    <row r="479" spans="1:72" x14ac:dyDescent="0.25">
      <c r="A479" s="4" t="s">
        <v>133</v>
      </c>
      <c r="B479" s="4" t="s">
        <v>58</v>
      </c>
      <c r="C479" s="4" t="s">
        <v>148</v>
      </c>
      <c r="D479" s="102" t="s">
        <v>273</v>
      </c>
      <c r="E479" s="113">
        <v>6142</v>
      </c>
      <c r="F479" s="102"/>
      <c r="G479" s="98" t="s">
        <v>1662</v>
      </c>
      <c r="H479" s="13" t="s">
        <v>60</v>
      </c>
      <c r="I479" s="14">
        <v>0</v>
      </c>
      <c r="J479" s="14"/>
      <c r="K479" s="14"/>
      <c r="L479" s="14"/>
      <c r="M479" s="14"/>
      <c r="N479" s="14"/>
      <c r="O479" s="14">
        <f t="shared" si="757"/>
        <v>0</v>
      </c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>
        <v>0</v>
      </c>
      <c r="AC479" s="14">
        <v>0</v>
      </c>
      <c r="AD479" s="14">
        <v>0</v>
      </c>
      <c r="AE479" s="14"/>
      <c r="AF479" s="14"/>
      <c r="AG479" s="14"/>
      <c r="AH479" s="14"/>
      <c r="AI479" s="14"/>
      <c r="AJ479" s="14">
        <f t="shared" si="758"/>
        <v>0</v>
      </c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>
        <v>0</v>
      </c>
      <c r="AX479" s="14">
        <v>0</v>
      </c>
      <c r="AY479" s="14">
        <v>600</v>
      </c>
      <c r="AZ479" s="14"/>
      <c r="BA479" s="14"/>
      <c r="BB479" s="14"/>
      <c r="BC479" s="14"/>
      <c r="BD479" s="14"/>
      <c r="BE479" s="14">
        <f t="shared" si="759"/>
        <v>600</v>
      </c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>
        <v>0</v>
      </c>
      <c r="BS479" s="14">
        <v>600</v>
      </c>
      <c r="BT479" s="14" t="e">
        <f>IF(#REF!=0,"-",#REF!/#REF!*100)</f>
        <v>#REF!</v>
      </c>
    </row>
    <row r="480" spans="1:72" x14ac:dyDescent="0.25">
      <c r="A480" s="1" t="s">
        <v>133</v>
      </c>
      <c r="B480" s="1" t="s">
        <v>58</v>
      </c>
      <c r="C480" s="1" t="s">
        <v>148</v>
      </c>
      <c r="D480" s="105" t="s">
        <v>273</v>
      </c>
      <c r="E480" s="105" t="s">
        <v>44</v>
      </c>
      <c r="F480" s="102" t="s">
        <v>0</v>
      </c>
      <c r="G480" s="13" t="s">
        <v>0</v>
      </c>
      <c r="H480" s="2" t="s">
        <v>45</v>
      </c>
      <c r="I480" s="12">
        <f t="shared" ref="I480:AA480" si="769">SUM(I481:I482)</f>
        <v>0</v>
      </c>
      <c r="J480" s="12">
        <f t="shared" si="769"/>
        <v>0</v>
      </c>
      <c r="K480" s="12">
        <f t="shared" si="769"/>
        <v>0</v>
      </c>
      <c r="L480" s="12">
        <f t="shared" si="769"/>
        <v>0</v>
      </c>
      <c r="M480" s="12">
        <f t="shared" si="769"/>
        <v>0</v>
      </c>
      <c r="N480" s="12">
        <f t="shared" si="769"/>
        <v>0</v>
      </c>
      <c r="O480" s="12">
        <f t="shared" si="769"/>
        <v>0</v>
      </c>
      <c r="P480" s="12">
        <f t="shared" si="769"/>
        <v>0</v>
      </c>
      <c r="Q480" s="12">
        <f t="shared" si="769"/>
        <v>0</v>
      </c>
      <c r="R480" s="12">
        <f t="shared" si="769"/>
        <v>0</v>
      </c>
      <c r="S480" s="12">
        <f t="shared" si="769"/>
        <v>0</v>
      </c>
      <c r="T480" s="12">
        <f t="shared" si="769"/>
        <v>0</v>
      </c>
      <c r="U480" s="12">
        <f t="shared" si="769"/>
        <v>0</v>
      </c>
      <c r="V480" s="12">
        <f t="shared" si="769"/>
        <v>0</v>
      </c>
      <c r="W480" s="12">
        <f t="shared" si="769"/>
        <v>0</v>
      </c>
      <c r="X480" s="12">
        <f t="shared" si="769"/>
        <v>0</v>
      </c>
      <c r="Y480" s="12">
        <f t="shared" si="769"/>
        <v>0</v>
      </c>
      <c r="Z480" s="12">
        <f t="shared" si="769"/>
        <v>0</v>
      </c>
      <c r="AA480" s="12">
        <f t="shared" si="769"/>
        <v>0</v>
      </c>
      <c r="AB480" s="12">
        <v>0</v>
      </c>
      <c r="AC480" s="12">
        <v>0</v>
      </c>
      <c r="AD480" s="12">
        <f t="shared" ref="AD480:AV480" si="770">SUM(AD481:AD482)</f>
        <v>0</v>
      </c>
      <c r="AE480" s="12">
        <f t="shared" si="770"/>
        <v>0</v>
      </c>
      <c r="AF480" s="12">
        <f t="shared" si="770"/>
        <v>0</v>
      </c>
      <c r="AG480" s="12">
        <f t="shared" si="770"/>
        <v>0</v>
      </c>
      <c r="AH480" s="12">
        <f t="shared" si="770"/>
        <v>0</v>
      </c>
      <c r="AI480" s="12">
        <f t="shared" si="770"/>
        <v>0</v>
      </c>
      <c r="AJ480" s="12">
        <f t="shared" si="770"/>
        <v>0</v>
      </c>
      <c r="AK480" s="12">
        <f t="shared" si="770"/>
        <v>0</v>
      </c>
      <c r="AL480" s="12">
        <f t="shared" si="770"/>
        <v>0</v>
      </c>
      <c r="AM480" s="12">
        <f t="shared" si="770"/>
        <v>0</v>
      </c>
      <c r="AN480" s="12">
        <f t="shared" si="770"/>
        <v>0</v>
      </c>
      <c r="AO480" s="12">
        <f t="shared" si="770"/>
        <v>0</v>
      </c>
      <c r="AP480" s="12">
        <f t="shared" si="770"/>
        <v>0</v>
      </c>
      <c r="AQ480" s="12">
        <f t="shared" si="770"/>
        <v>0</v>
      </c>
      <c r="AR480" s="12">
        <f t="shared" si="770"/>
        <v>0</v>
      </c>
      <c r="AS480" s="12">
        <f t="shared" si="770"/>
        <v>0</v>
      </c>
      <c r="AT480" s="12">
        <f t="shared" si="770"/>
        <v>0</v>
      </c>
      <c r="AU480" s="12">
        <f t="shared" si="770"/>
        <v>0</v>
      </c>
      <c r="AV480" s="12">
        <f t="shared" si="770"/>
        <v>0</v>
      </c>
      <c r="AW480" s="12">
        <v>0</v>
      </c>
      <c r="AX480" s="12">
        <v>0</v>
      </c>
      <c r="AY480" s="12">
        <f t="shared" ref="AY480:BQ480" si="771">SUM(AY481:AY482)</f>
        <v>0</v>
      </c>
      <c r="AZ480" s="12">
        <f t="shared" si="771"/>
        <v>0</v>
      </c>
      <c r="BA480" s="12">
        <f t="shared" si="771"/>
        <v>0</v>
      </c>
      <c r="BB480" s="12">
        <f t="shared" si="771"/>
        <v>0</v>
      </c>
      <c r="BC480" s="12">
        <f t="shared" si="771"/>
        <v>0</v>
      </c>
      <c r="BD480" s="12">
        <f t="shared" si="771"/>
        <v>0</v>
      </c>
      <c r="BE480" s="12">
        <f t="shared" si="771"/>
        <v>0</v>
      </c>
      <c r="BF480" s="12">
        <f t="shared" si="771"/>
        <v>0</v>
      </c>
      <c r="BG480" s="12">
        <f t="shared" si="771"/>
        <v>0</v>
      </c>
      <c r="BH480" s="12">
        <f t="shared" si="771"/>
        <v>0</v>
      </c>
      <c r="BI480" s="12">
        <f t="shared" si="771"/>
        <v>0</v>
      </c>
      <c r="BJ480" s="12">
        <f t="shared" si="771"/>
        <v>0</v>
      </c>
      <c r="BK480" s="12">
        <f t="shared" si="771"/>
        <v>0</v>
      </c>
      <c r="BL480" s="12">
        <f t="shared" si="771"/>
        <v>0</v>
      </c>
      <c r="BM480" s="12">
        <f t="shared" si="771"/>
        <v>0</v>
      </c>
      <c r="BN480" s="12">
        <f t="shared" si="771"/>
        <v>0</v>
      </c>
      <c r="BO480" s="12">
        <f t="shared" si="771"/>
        <v>0</v>
      </c>
      <c r="BP480" s="12">
        <f t="shared" si="771"/>
        <v>0</v>
      </c>
      <c r="BQ480" s="12">
        <f t="shared" si="771"/>
        <v>0</v>
      </c>
      <c r="BR480" s="12">
        <v>0</v>
      </c>
      <c r="BS480" s="12">
        <v>0</v>
      </c>
      <c r="BT480" s="12" t="e">
        <f>IF(#REF!=0,"-",#REF!/#REF!*100)</f>
        <v>#REF!</v>
      </c>
    </row>
    <row r="481" spans="1:72" x14ac:dyDescent="0.25">
      <c r="A481" s="4" t="s">
        <v>133</v>
      </c>
      <c r="B481" s="4" t="s">
        <v>58</v>
      </c>
      <c r="C481" s="4" t="s">
        <v>148</v>
      </c>
      <c r="D481" s="102" t="s">
        <v>273</v>
      </c>
      <c r="E481" s="113">
        <v>6148</v>
      </c>
      <c r="F481" s="102"/>
      <c r="G481" s="98" t="s">
        <v>1662</v>
      </c>
      <c r="H481" s="13" t="s">
        <v>45</v>
      </c>
      <c r="I481" s="14">
        <v>0</v>
      </c>
      <c r="J481" s="14"/>
      <c r="K481" s="14"/>
      <c r="L481" s="14"/>
      <c r="M481" s="14"/>
      <c r="N481" s="14"/>
      <c r="O481" s="14">
        <f t="shared" si="757"/>
        <v>0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>
        <v>0</v>
      </c>
      <c r="AC481" s="14">
        <v>0</v>
      </c>
      <c r="AD481" s="14">
        <v>0</v>
      </c>
      <c r="AE481" s="14"/>
      <c r="AF481" s="14"/>
      <c r="AG481" s="14"/>
      <c r="AH481" s="14"/>
      <c r="AI481" s="14"/>
      <c r="AJ481" s="14">
        <f t="shared" si="758"/>
        <v>0</v>
      </c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>
        <v>0</v>
      </c>
      <c r="AX481" s="14">
        <v>0</v>
      </c>
      <c r="AY481" s="14">
        <v>0</v>
      </c>
      <c r="AZ481" s="14"/>
      <c r="BA481" s="14"/>
      <c r="BB481" s="14"/>
      <c r="BC481" s="14"/>
      <c r="BD481" s="14"/>
      <c r="BE481" s="14">
        <f t="shared" si="759"/>
        <v>0</v>
      </c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>
        <v>0</v>
      </c>
      <c r="BS481" s="14">
        <v>0</v>
      </c>
      <c r="BT481" s="14" t="e">
        <f>IF(#REF!=0,"-",#REF!/#REF!*100)</f>
        <v>#REF!</v>
      </c>
    </row>
    <row r="482" spans="1:72" ht="22.5" x14ac:dyDescent="0.25">
      <c r="A482" s="4" t="s">
        <v>133</v>
      </c>
      <c r="B482" s="4" t="s">
        <v>58</v>
      </c>
      <c r="C482" s="4" t="s">
        <v>148</v>
      </c>
      <c r="D482" s="102" t="s">
        <v>273</v>
      </c>
      <c r="E482" s="113">
        <v>6148</v>
      </c>
      <c r="F482" s="102" t="s">
        <v>282</v>
      </c>
      <c r="G482" s="98" t="s">
        <v>1662</v>
      </c>
      <c r="H482" s="13" t="s">
        <v>113</v>
      </c>
      <c r="I482" s="14">
        <v>0</v>
      </c>
      <c r="J482" s="14"/>
      <c r="K482" s="14"/>
      <c r="L482" s="14"/>
      <c r="M482" s="14"/>
      <c r="N482" s="14"/>
      <c r="O482" s="14">
        <f t="shared" si="757"/>
        <v>0</v>
      </c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>
        <v>0</v>
      </c>
      <c r="AC482" s="14">
        <v>0</v>
      </c>
      <c r="AD482" s="14">
        <v>0</v>
      </c>
      <c r="AE482" s="14"/>
      <c r="AF482" s="14"/>
      <c r="AG482" s="14"/>
      <c r="AH482" s="14"/>
      <c r="AI482" s="14"/>
      <c r="AJ482" s="14">
        <f t="shared" si="758"/>
        <v>0</v>
      </c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>
        <v>0</v>
      </c>
      <c r="AX482" s="14">
        <v>0</v>
      </c>
      <c r="AY482" s="14">
        <v>0</v>
      </c>
      <c r="AZ482" s="14"/>
      <c r="BA482" s="14"/>
      <c r="BB482" s="14"/>
      <c r="BC482" s="14"/>
      <c r="BD482" s="14"/>
      <c r="BE482" s="14">
        <f t="shared" si="759"/>
        <v>0</v>
      </c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>
        <v>0</v>
      </c>
      <c r="BS482" s="14">
        <v>0</v>
      </c>
      <c r="BT482" s="14" t="e">
        <f>IF(#REF!=0,"-",#REF!/#REF!*100)</f>
        <v>#REF!</v>
      </c>
    </row>
    <row r="483" spans="1:72" ht="33.75" x14ac:dyDescent="0.25">
      <c r="A483" s="1" t="s">
        <v>0</v>
      </c>
      <c r="B483" s="1" t="s">
        <v>0</v>
      </c>
      <c r="C483" s="1" t="s">
        <v>0</v>
      </c>
      <c r="D483" s="101" t="s">
        <v>0</v>
      </c>
      <c r="E483" s="101" t="s">
        <v>0</v>
      </c>
      <c r="F483" s="101" t="s">
        <v>0</v>
      </c>
      <c r="G483" s="2" t="s">
        <v>0</v>
      </c>
      <c r="H483" s="10" t="s">
        <v>47</v>
      </c>
      <c r="I483" s="11">
        <f t="shared" ref="I483:AA483" si="772">SUM(I484)</f>
        <v>0</v>
      </c>
      <c r="J483" s="11">
        <f t="shared" si="772"/>
        <v>0</v>
      </c>
      <c r="K483" s="11">
        <f t="shared" si="772"/>
        <v>0</v>
      </c>
      <c r="L483" s="11">
        <f t="shared" si="772"/>
        <v>0</v>
      </c>
      <c r="M483" s="11">
        <f t="shared" si="772"/>
        <v>0</v>
      </c>
      <c r="N483" s="11">
        <f t="shared" si="772"/>
        <v>0</v>
      </c>
      <c r="O483" s="11">
        <f t="shared" si="772"/>
        <v>0</v>
      </c>
      <c r="P483" s="11">
        <f t="shared" si="772"/>
        <v>0</v>
      </c>
      <c r="Q483" s="11">
        <f t="shared" si="772"/>
        <v>0</v>
      </c>
      <c r="R483" s="11">
        <f t="shared" si="772"/>
        <v>0</v>
      </c>
      <c r="S483" s="11">
        <f t="shared" si="772"/>
        <v>0</v>
      </c>
      <c r="T483" s="11">
        <f t="shared" si="772"/>
        <v>0</v>
      </c>
      <c r="U483" s="11">
        <f t="shared" si="772"/>
        <v>0</v>
      </c>
      <c r="V483" s="11">
        <f t="shared" si="772"/>
        <v>0</v>
      </c>
      <c r="W483" s="11">
        <f t="shared" si="772"/>
        <v>0</v>
      </c>
      <c r="X483" s="11">
        <f t="shared" si="772"/>
        <v>0</v>
      </c>
      <c r="Y483" s="11">
        <f t="shared" si="772"/>
        <v>0</v>
      </c>
      <c r="Z483" s="11">
        <f t="shared" si="772"/>
        <v>0</v>
      </c>
      <c r="AA483" s="11">
        <f t="shared" si="772"/>
        <v>0</v>
      </c>
      <c r="AB483" s="11">
        <v>0</v>
      </c>
      <c r="AC483" s="11">
        <v>0</v>
      </c>
      <c r="AD483" s="11">
        <f t="shared" ref="AD483:AV483" si="773">SUM(AD484)</f>
        <v>0</v>
      </c>
      <c r="AE483" s="11">
        <f t="shared" si="773"/>
        <v>0</v>
      </c>
      <c r="AF483" s="11">
        <f t="shared" si="773"/>
        <v>0</v>
      </c>
      <c r="AG483" s="11">
        <f t="shared" si="773"/>
        <v>0</v>
      </c>
      <c r="AH483" s="11">
        <f t="shared" si="773"/>
        <v>0</v>
      </c>
      <c r="AI483" s="11">
        <f t="shared" si="773"/>
        <v>0</v>
      </c>
      <c r="AJ483" s="11">
        <f t="shared" si="773"/>
        <v>0</v>
      </c>
      <c r="AK483" s="11">
        <f t="shared" si="773"/>
        <v>0</v>
      </c>
      <c r="AL483" s="11">
        <f t="shared" si="773"/>
        <v>0</v>
      </c>
      <c r="AM483" s="11">
        <f t="shared" si="773"/>
        <v>0</v>
      </c>
      <c r="AN483" s="11">
        <f t="shared" si="773"/>
        <v>0</v>
      </c>
      <c r="AO483" s="11">
        <f t="shared" si="773"/>
        <v>0</v>
      </c>
      <c r="AP483" s="11">
        <f t="shared" si="773"/>
        <v>0</v>
      </c>
      <c r="AQ483" s="11">
        <f t="shared" si="773"/>
        <v>0</v>
      </c>
      <c r="AR483" s="11">
        <f t="shared" si="773"/>
        <v>0</v>
      </c>
      <c r="AS483" s="11">
        <f t="shared" si="773"/>
        <v>0</v>
      </c>
      <c r="AT483" s="11">
        <f t="shared" si="773"/>
        <v>0</v>
      </c>
      <c r="AU483" s="11">
        <f t="shared" si="773"/>
        <v>0</v>
      </c>
      <c r="AV483" s="11">
        <f t="shared" si="773"/>
        <v>0</v>
      </c>
      <c r="AW483" s="11">
        <v>0</v>
      </c>
      <c r="AX483" s="11">
        <v>0</v>
      </c>
      <c r="AY483" s="11">
        <f t="shared" ref="AY483:BQ483" si="774">SUM(AY484)</f>
        <v>0</v>
      </c>
      <c r="AZ483" s="11">
        <f t="shared" si="774"/>
        <v>1000</v>
      </c>
      <c r="BA483" s="11">
        <f t="shared" si="774"/>
        <v>0</v>
      </c>
      <c r="BB483" s="11">
        <f t="shared" si="774"/>
        <v>0</v>
      </c>
      <c r="BC483" s="11">
        <f t="shared" si="774"/>
        <v>0</v>
      </c>
      <c r="BD483" s="11">
        <f t="shared" si="774"/>
        <v>0</v>
      </c>
      <c r="BE483" s="11">
        <f t="shared" si="774"/>
        <v>1000</v>
      </c>
      <c r="BF483" s="11">
        <f t="shared" si="774"/>
        <v>0</v>
      </c>
      <c r="BG483" s="11">
        <f t="shared" si="774"/>
        <v>0</v>
      </c>
      <c r="BH483" s="11">
        <f t="shared" si="774"/>
        <v>1000</v>
      </c>
      <c r="BI483" s="11">
        <f t="shared" si="774"/>
        <v>0</v>
      </c>
      <c r="BJ483" s="11">
        <f t="shared" si="774"/>
        <v>0</v>
      </c>
      <c r="BK483" s="11">
        <f t="shared" si="774"/>
        <v>0</v>
      </c>
      <c r="BL483" s="11">
        <f t="shared" si="774"/>
        <v>0</v>
      </c>
      <c r="BM483" s="11">
        <f t="shared" si="774"/>
        <v>0</v>
      </c>
      <c r="BN483" s="11">
        <f t="shared" si="774"/>
        <v>0</v>
      </c>
      <c r="BO483" s="11">
        <f t="shared" si="774"/>
        <v>0</v>
      </c>
      <c r="BP483" s="11">
        <f t="shared" si="774"/>
        <v>0</v>
      </c>
      <c r="BQ483" s="11">
        <f t="shared" si="774"/>
        <v>0</v>
      </c>
      <c r="BR483" s="11">
        <v>1000</v>
      </c>
      <c r="BS483" s="11">
        <v>0</v>
      </c>
      <c r="BT483" s="11" t="e">
        <f>IF(#REF!=0,"-",#REF!/#REF!*100)</f>
        <v>#REF!</v>
      </c>
    </row>
    <row r="484" spans="1:72" x14ac:dyDescent="0.25">
      <c r="A484" s="4" t="s">
        <v>133</v>
      </c>
      <c r="B484" s="4" t="s">
        <v>58</v>
      </c>
      <c r="C484" s="4" t="s">
        <v>148</v>
      </c>
      <c r="D484" s="102" t="s">
        <v>273</v>
      </c>
      <c r="E484" s="101" t="s">
        <v>48</v>
      </c>
      <c r="F484" s="101" t="s">
        <v>0</v>
      </c>
      <c r="G484" s="2" t="s">
        <v>0</v>
      </c>
      <c r="H484" s="2" t="s">
        <v>49</v>
      </c>
      <c r="I484" s="12">
        <f t="shared" ref="I484:AA484" si="775">SUM(I485:I486)</f>
        <v>0</v>
      </c>
      <c r="J484" s="12">
        <f t="shared" si="775"/>
        <v>0</v>
      </c>
      <c r="K484" s="12">
        <f t="shared" si="775"/>
        <v>0</v>
      </c>
      <c r="L484" s="12">
        <f t="shared" si="775"/>
        <v>0</v>
      </c>
      <c r="M484" s="12">
        <f t="shared" si="775"/>
        <v>0</v>
      </c>
      <c r="N484" s="12">
        <f t="shared" si="775"/>
        <v>0</v>
      </c>
      <c r="O484" s="12">
        <f t="shared" ref="O484" si="776">SUM(O485:O486)</f>
        <v>0</v>
      </c>
      <c r="P484" s="12">
        <f t="shared" si="775"/>
        <v>0</v>
      </c>
      <c r="Q484" s="12">
        <f t="shared" si="775"/>
        <v>0</v>
      </c>
      <c r="R484" s="12">
        <f t="shared" si="775"/>
        <v>0</v>
      </c>
      <c r="S484" s="12">
        <f t="shared" si="775"/>
        <v>0</v>
      </c>
      <c r="T484" s="12">
        <f t="shared" si="775"/>
        <v>0</v>
      </c>
      <c r="U484" s="12">
        <f t="shared" si="775"/>
        <v>0</v>
      </c>
      <c r="V484" s="12">
        <f t="shared" si="775"/>
        <v>0</v>
      </c>
      <c r="W484" s="12">
        <f t="shared" si="775"/>
        <v>0</v>
      </c>
      <c r="X484" s="12">
        <f t="shared" si="775"/>
        <v>0</v>
      </c>
      <c r="Y484" s="12">
        <f t="shared" si="775"/>
        <v>0</v>
      </c>
      <c r="Z484" s="12">
        <f t="shared" si="775"/>
        <v>0</v>
      </c>
      <c r="AA484" s="12">
        <f t="shared" si="775"/>
        <v>0</v>
      </c>
      <c r="AB484" s="12">
        <v>0</v>
      </c>
      <c r="AC484" s="12">
        <v>0</v>
      </c>
      <c r="AD484" s="12">
        <f t="shared" ref="AD484:AV484" si="777">SUM(AD485:AD486)</f>
        <v>0</v>
      </c>
      <c r="AE484" s="12">
        <f t="shared" si="777"/>
        <v>0</v>
      </c>
      <c r="AF484" s="12">
        <f t="shared" si="777"/>
        <v>0</v>
      </c>
      <c r="AG484" s="12">
        <f t="shared" si="777"/>
        <v>0</v>
      </c>
      <c r="AH484" s="12">
        <f t="shared" si="777"/>
        <v>0</v>
      </c>
      <c r="AI484" s="12">
        <f t="shared" si="777"/>
        <v>0</v>
      </c>
      <c r="AJ484" s="12">
        <f t="shared" ref="AJ484" si="778">SUM(AJ485:AJ486)</f>
        <v>0</v>
      </c>
      <c r="AK484" s="12">
        <f t="shared" si="777"/>
        <v>0</v>
      </c>
      <c r="AL484" s="12">
        <f t="shared" si="777"/>
        <v>0</v>
      </c>
      <c r="AM484" s="12">
        <f t="shared" si="777"/>
        <v>0</v>
      </c>
      <c r="AN484" s="12">
        <f t="shared" si="777"/>
        <v>0</v>
      </c>
      <c r="AO484" s="12">
        <f t="shared" si="777"/>
        <v>0</v>
      </c>
      <c r="AP484" s="12">
        <f t="shared" si="777"/>
        <v>0</v>
      </c>
      <c r="AQ484" s="12">
        <f t="shared" si="777"/>
        <v>0</v>
      </c>
      <c r="AR484" s="12">
        <f t="shared" si="777"/>
        <v>0</v>
      </c>
      <c r="AS484" s="12">
        <f t="shared" si="777"/>
        <v>0</v>
      </c>
      <c r="AT484" s="12">
        <f t="shared" si="777"/>
        <v>0</v>
      </c>
      <c r="AU484" s="12">
        <f t="shared" si="777"/>
        <v>0</v>
      </c>
      <c r="AV484" s="12">
        <f t="shared" si="777"/>
        <v>0</v>
      </c>
      <c r="AW484" s="12">
        <v>0</v>
      </c>
      <c r="AX484" s="12">
        <v>0</v>
      </c>
      <c r="AY484" s="12">
        <f t="shared" ref="AY484:BQ484" si="779">SUM(AY485:AY486)</f>
        <v>0</v>
      </c>
      <c r="AZ484" s="12">
        <f t="shared" si="779"/>
        <v>1000</v>
      </c>
      <c r="BA484" s="12">
        <f t="shared" si="779"/>
        <v>0</v>
      </c>
      <c r="BB484" s="12">
        <f t="shared" si="779"/>
        <v>0</v>
      </c>
      <c r="BC484" s="12">
        <f t="shared" si="779"/>
        <v>0</v>
      </c>
      <c r="BD484" s="12">
        <f t="shared" si="779"/>
        <v>0</v>
      </c>
      <c r="BE484" s="12">
        <f t="shared" ref="BE484" si="780">SUM(BE485:BE486)</f>
        <v>1000</v>
      </c>
      <c r="BF484" s="12">
        <f t="shared" si="779"/>
        <v>0</v>
      </c>
      <c r="BG484" s="12">
        <f t="shared" si="779"/>
        <v>0</v>
      </c>
      <c r="BH484" s="12">
        <f t="shared" si="779"/>
        <v>1000</v>
      </c>
      <c r="BI484" s="12">
        <f t="shared" si="779"/>
        <v>0</v>
      </c>
      <c r="BJ484" s="12">
        <f t="shared" si="779"/>
        <v>0</v>
      </c>
      <c r="BK484" s="12">
        <f t="shared" si="779"/>
        <v>0</v>
      </c>
      <c r="BL484" s="12">
        <f t="shared" si="779"/>
        <v>0</v>
      </c>
      <c r="BM484" s="12">
        <f t="shared" si="779"/>
        <v>0</v>
      </c>
      <c r="BN484" s="12">
        <f t="shared" si="779"/>
        <v>0</v>
      </c>
      <c r="BO484" s="12">
        <f t="shared" si="779"/>
        <v>0</v>
      </c>
      <c r="BP484" s="12">
        <f t="shared" si="779"/>
        <v>0</v>
      </c>
      <c r="BQ484" s="12">
        <f t="shared" si="779"/>
        <v>0</v>
      </c>
      <c r="BR484" s="12">
        <v>1000</v>
      </c>
      <c r="BS484" s="12">
        <v>0</v>
      </c>
      <c r="BT484" s="12" t="e">
        <f>IF(#REF!=0,"-",#REF!/#REF!*100)</f>
        <v>#REF!</v>
      </c>
    </row>
    <row r="485" spans="1:72" x14ac:dyDescent="0.25">
      <c r="A485" s="4" t="s">
        <v>133</v>
      </c>
      <c r="B485" s="4" t="s">
        <v>58</v>
      </c>
      <c r="C485" s="4" t="s">
        <v>148</v>
      </c>
      <c r="D485" s="102" t="s">
        <v>273</v>
      </c>
      <c r="E485" s="113">
        <v>8213</v>
      </c>
      <c r="F485" s="102"/>
      <c r="G485" s="98" t="s">
        <v>1662</v>
      </c>
      <c r="H485" s="13" t="s">
        <v>51</v>
      </c>
      <c r="I485" s="14">
        <v>0</v>
      </c>
      <c r="J485" s="14"/>
      <c r="K485" s="14"/>
      <c r="L485" s="14"/>
      <c r="M485" s="14"/>
      <c r="N485" s="14"/>
      <c r="O485" s="14">
        <f t="shared" si="757"/>
        <v>0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>
        <v>0</v>
      </c>
      <c r="AC485" s="14">
        <v>0</v>
      </c>
      <c r="AD485" s="14">
        <v>0</v>
      </c>
      <c r="AE485" s="14"/>
      <c r="AF485" s="14"/>
      <c r="AG485" s="14"/>
      <c r="AH485" s="14"/>
      <c r="AI485" s="14"/>
      <c r="AJ485" s="14">
        <f t="shared" si="758"/>
        <v>0</v>
      </c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>
        <v>0</v>
      </c>
      <c r="AX485" s="14">
        <v>0</v>
      </c>
      <c r="AY485" s="14">
        <v>0</v>
      </c>
      <c r="AZ485" s="14">
        <v>1000</v>
      </c>
      <c r="BA485" s="14"/>
      <c r="BB485" s="14"/>
      <c r="BC485" s="14"/>
      <c r="BD485" s="14"/>
      <c r="BE485" s="14">
        <f t="shared" si="759"/>
        <v>1000</v>
      </c>
      <c r="BF485" s="14"/>
      <c r="BG485" s="14"/>
      <c r="BH485" s="14">
        <v>1000</v>
      </c>
      <c r="BI485" s="14"/>
      <c r="BJ485" s="14"/>
      <c r="BK485" s="14"/>
      <c r="BL485" s="14"/>
      <c r="BM485" s="14"/>
      <c r="BN485" s="14"/>
      <c r="BO485" s="14"/>
      <c r="BP485" s="14"/>
      <c r="BQ485" s="14"/>
      <c r="BR485" s="14">
        <v>1000</v>
      </c>
      <c r="BS485" s="14">
        <v>0</v>
      </c>
      <c r="BT485" s="14" t="e">
        <f>IF(#REF!=0,"-",#REF!/#REF!*100)</f>
        <v>#REF!</v>
      </c>
    </row>
    <row r="486" spans="1:72" x14ac:dyDescent="0.25">
      <c r="A486" s="4" t="s">
        <v>133</v>
      </c>
      <c r="B486" s="4" t="s">
        <v>58</v>
      </c>
      <c r="C486" s="4" t="s">
        <v>148</v>
      </c>
      <c r="D486" s="102" t="s">
        <v>273</v>
      </c>
      <c r="E486" s="113">
        <v>8216</v>
      </c>
      <c r="F486" s="102"/>
      <c r="G486" s="98" t="s">
        <v>1662</v>
      </c>
      <c r="H486" s="13" t="s">
        <v>108</v>
      </c>
      <c r="I486" s="14">
        <v>0</v>
      </c>
      <c r="J486" s="14"/>
      <c r="K486" s="14"/>
      <c r="L486" s="14"/>
      <c r="M486" s="14"/>
      <c r="N486" s="14"/>
      <c r="O486" s="14">
        <f t="shared" si="757"/>
        <v>0</v>
      </c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>
        <v>0</v>
      </c>
      <c r="AC486" s="14">
        <v>0</v>
      </c>
      <c r="AD486" s="14">
        <v>0</v>
      </c>
      <c r="AE486" s="14"/>
      <c r="AF486" s="14"/>
      <c r="AG486" s="14"/>
      <c r="AH486" s="14"/>
      <c r="AI486" s="14"/>
      <c r="AJ486" s="14">
        <f t="shared" si="758"/>
        <v>0</v>
      </c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>
        <v>0</v>
      </c>
      <c r="AX486" s="14">
        <v>0</v>
      </c>
      <c r="AY486" s="14">
        <v>0</v>
      </c>
      <c r="AZ486" s="14"/>
      <c r="BA486" s="14"/>
      <c r="BB486" s="14"/>
      <c r="BC486" s="14"/>
      <c r="BD486" s="14"/>
      <c r="BE486" s="14">
        <f t="shared" si="759"/>
        <v>0</v>
      </c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>
        <v>0</v>
      </c>
      <c r="BS486" s="14">
        <v>0</v>
      </c>
      <c r="BT486" s="14" t="e">
        <f>IF(#REF!=0,"-",#REF!/#REF!*100)</f>
        <v>#REF!</v>
      </c>
    </row>
    <row r="487" spans="1:72" ht="22.5" x14ac:dyDescent="0.25">
      <c r="A487" s="13" t="s">
        <v>0</v>
      </c>
      <c r="B487" s="13" t="s">
        <v>0</v>
      </c>
      <c r="C487" s="13" t="s">
        <v>0</v>
      </c>
      <c r="D487" s="98" t="s">
        <v>0</v>
      </c>
      <c r="E487" s="98" t="s">
        <v>0</v>
      </c>
      <c r="F487" s="98" t="s">
        <v>0</v>
      </c>
      <c r="G487" s="13" t="s">
        <v>0</v>
      </c>
      <c r="H487" s="10" t="s">
        <v>283</v>
      </c>
      <c r="I487" s="11">
        <f t="shared" ref="I487:AA487" si="781">SUM(I453,I477,I483)</f>
        <v>450</v>
      </c>
      <c r="J487" s="11">
        <f t="shared" si="781"/>
        <v>0</v>
      </c>
      <c r="K487" s="11">
        <f t="shared" si="781"/>
        <v>0</v>
      </c>
      <c r="L487" s="11">
        <f t="shared" si="781"/>
        <v>0</v>
      </c>
      <c r="M487" s="11">
        <f t="shared" si="781"/>
        <v>0</v>
      </c>
      <c r="N487" s="11">
        <f t="shared" si="781"/>
        <v>0</v>
      </c>
      <c r="O487" s="11">
        <f t="shared" si="781"/>
        <v>450</v>
      </c>
      <c r="P487" s="11">
        <f t="shared" si="781"/>
        <v>0</v>
      </c>
      <c r="Q487" s="11">
        <f t="shared" si="781"/>
        <v>0</v>
      </c>
      <c r="R487" s="11">
        <f t="shared" si="781"/>
        <v>0</v>
      </c>
      <c r="S487" s="11">
        <f t="shared" si="781"/>
        <v>0</v>
      </c>
      <c r="T487" s="11">
        <f t="shared" si="781"/>
        <v>0</v>
      </c>
      <c r="U487" s="11">
        <f t="shared" si="781"/>
        <v>0</v>
      </c>
      <c r="V487" s="11">
        <f t="shared" si="781"/>
        <v>0</v>
      </c>
      <c r="W487" s="11">
        <f t="shared" si="781"/>
        <v>0</v>
      </c>
      <c r="X487" s="11">
        <f t="shared" si="781"/>
        <v>0</v>
      </c>
      <c r="Y487" s="11">
        <f t="shared" si="781"/>
        <v>0</v>
      </c>
      <c r="Z487" s="11">
        <f t="shared" si="781"/>
        <v>0</v>
      </c>
      <c r="AA487" s="11">
        <f t="shared" si="781"/>
        <v>0</v>
      </c>
      <c r="AB487" s="11">
        <v>0</v>
      </c>
      <c r="AC487" s="11">
        <v>450</v>
      </c>
      <c r="AD487" s="11">
        <f t="shared" ref="AD487:AV487" si="782">SUM(AD453,AD477,AD483)</f>
        <v>0</v>
      </c>
      <c r="AE487" s="11">
        <f t="shared" si="782"/>
        <v>0</v>
      </c>
      <c r="AF487" s="11">
        <f t="shared" si="782"/>
        <v>0</v>
      </c>
      <c r="AG487" s="11">
        <f t="shared" si="782"/>
        <v>0</v>
      </c>
      <c r="AH487" s="11">
        <f t="shared" si="782"/>
        <v>0</v>
      </c>
      <c r="AI487" s="11">
        <f t="shared" si="782"/>
        <v>0</v>
      </c>
      <c r="AJ487" s="11">
        <f t="shared" si="782"/>
        <v>0</v>
      </c>
      <c r="AK487" s="11">
        <f t="shared" si="782"/>
        <v>0</v>
      </c>
      <c r="AL487" s="11">
        <f t="shared" si="782"/>
        <v>0</v>
      </c>
      <c r="AM487" s="11">
        <f t="shared" si="782"/>
        <v>0</v>
      </c>
      <c r="AN487" s="11">
        <f t="shared" si="782"/>
        <v>0</v>
      </c>
      <c r="AO487" s="11">
        <f t="shared" si="782"/>
        <v>0</v>
      </c>
      <c r="AP487" s="11">
        <f t="shared" si="782"/>
        <v>0</v>
      </c>
      <c r="AQ487" s="11">
        <f t="shared" si="782"/>
        <v>0</v>
      </c>
      <c r="AR487" s="11">
        <f t="shared" si="782"/>
        <v>0</v>
      </c>
      <c r="AS487" s="11">
        <f t="shared" si="782"/>
        <v>0</v>
      </c>
      <c r="AT487" s="11">
        <f t="shared" si="782"/>
        <v>0</v>
      </c>
      <c r="AU487" s="11">
        <f t="shared" si="782"/>
        <v>0</v>
      </c>
      <c r="AV487" s="11">
        <f t="shared" si="782"/>
        <v>0</v>
      </c>
      <c r="AW487" s="11">
        <v>0</v>
      </c>
      <c r="AX487" s="11">
        <v>0</v>
      </c>
      <c r="AY487" s="11">
        <f t="shared" ref="AY487:BQ487" si="783">SUM(AY453,AY477,AY483)</f>
        <v>5600</v>
      </c>
      <c r="AZ487" s="11">
        <f t="shared" si="783"/>
        <v>8000</v>
      </c>
      <c r="BA487" s="11">
        <f t="shared" si="783"/>
        <v>0</v>
      </c>
      <c r="BB487" s="11">
        <f t="shared" si="783"/>
        <v>9000</v>
      </c>
      <c r="BC487" s="11">
        <f t="shared" si="783"/>
        <v>0</v>
      </c>
      <c r="BD487" s="11">
        <f t="shared" si="783"/>
        <v>0</v>
      </c>
      <c r="BE487" s="11">
        <f t="shared" si="783"/>
        <v>22600</v>
      </c>
      <c r="BF487" s="11">
        <f t="shared" si="783"/>
        <v>0</v>
      </c>
      <c r="BG487" s="11">
        <f t="shared" si="783"/>
        <v>9000</v>
      </c>
      <c r="BH487" s="11">
        <f t="shared" si="783"/>
        <v>8000</v>
      </c>
      <c r="BI487" s="11">
        <f t="shared" si="783"/>
        <v>0</v>
      </c>
      <c r="BJ487" s="11">
        <f t="shared" si="783"/>
        <v>0</v>
      </c>
      <c r="BK487" s="11">
        <f t="shared" si="783"/>
        <v>0</v>
      </c>
      <c r="BL487" s="11">
        <f t="shared" si="783"/>
        <v>0</v>
      </c>
      <c r="BM487" s="11">
        <f t="shared" si="783"/>
        <v>0</v>
      </c>
      <c r="BN487" s="11">
        <f t="shared" si="783"/>
        <v>0</v>
      </c>
      <c r="BO487" s="11">
        <f t="shared" si="783"/>
        <v>0</v>
      </c>
      <c r="BP487" s="11">
        <f t="shared" si="783"/>
        <v>0</v>
      </c>
      <c r="BQ487" s="11">
        <f t="shared" si="783"/>
        <v>0</v>
      </c>
      <c r="BR487" s="11">
        <v>17000</v>
      </c>
      <c r="BS487" s="11">
        <v>5600</v>
      </c>
      <c r="BT487" s="11" t="e">
        <f>IF(#REF!=0,"-",#REF!/#REF!*100)</f>
        <v>#REF!</v>
      </c>
    </row>
    <row r="488" spans="1:72" ht="15.75" thickBot="1" x14ac:dyDescent="0.3">
      <c r="A488" s="13" t="s">
        <v>0</v>
      </c>
      <c r="B488" s="13" t="s">
        <v>0</v>
      </c>
      <c r="C488" s="13" t="s">
        <v>0</v>
      </c>
      <c r="D488" s="98" t="s">
        <v>0</v>
      </c>
      <c r="E488" s="98" t="s">
        <v>0</v>
      </c>
      <c r="F488" s="98" t="s">
        <v>0</v>
      </c>
      <c r="G488" s="13" t="s">
        <v>0</v>
      </c>
      <c r="H488" s="2" t="s">
        <v>53</v>
      </c>
      <c r="I488" s="13" t="s">
        <v>0</v>
      </c>
      <c r="J488" s="13"/>
      <c r="K488" s="13"/>
      <c r="L488" s="13"/>
      <c r="M488" s="13"/>
      <c r="N488" s="13"/>
      <c r="O488" s="13" t="e">
        <f t="shared" si="757"/>
        <v>#VALUE!</v>
      </c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>
        <v>0</v>
      </c>
      <c r="AC488" s="13" t="e">
        <v>#VALUE!</v>
      </c>
      <c r="AD488" s="13" t="s">
        <v>0</v>
      </c>
      <c r="AE488" s="13"/>
      <c r="AF488" s="13"/>
      <c r="AG488" s="13"/>
      <c r="AH488" s="13"/>
      <c r="AI488" s="13"/>
      <c r="AJ488" s="13" t="e">
        <f t="shared" si="758"/>
        <v>#VALUE!</v>
      </c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>
        <v>0</v>
      </c>
      <c r="AX488" s="13" t="e">
        <v>#VALUE!</v>
      </c>
      <c r="AY488" s="13" t="s">
        <v>0</v>
      </c>
      <c r="AZ488" s="13"/>
      <c r="BA488" s="13"/>
      <c r="BB488" s="13"/>
      <c r="BC488" s="13"/>
      <c r="BD488" s="13"/>
      <c r="BE488" s="13" t="e">
        <f t="shared" si="759"/>
        <v>#VALUE!</v>
      </c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>
        <v>0</v>
      </c>
      <c r="BS488" s="13" t="e">
        <v>#VALUE!</v>
      </c>
      <c r="BT488" s="12"/>
    </row>
    <row r="489" spans="1:72" ht="69.75" customHeight="1" thickBot="1" x14ac:dyDescent="0.3">
      <c r="A489" s="132" t="s">
        <v>0</v>
      </c>
      <c r="B489" s="132" t="s">
        <v>0</v>
      </c>
      <c r="C489" s="132" t="s">
        <v>0</v>
      </c>
      <c r="D489" s="135" t="s">
        <v>0</v>
      </c>
      <c r="E489" s="135" t="s">
        <v>0</v>
      </c>
      <c r="F489" s="135" t="s">
        <v>0</v>
      </c>
      <c r="G489" s="138" t="s">
        <v>0</v>
      </c>
      <c r="H489" s="5" t="s">
        <v>54</v>
      </c>
      <c r="I489" s="89" t="s">
        <v>9</v>
      </c>
      <c r="J489" s="89" t="s">
        <v>1606</v>
      </c>
      <c r="K489" s="89" t="s">
        <v>1534</v>
      </c>
      <c r="L489" s="89" t="s">
        <v>1592</v>
      </c>
      <c r="M489" s="89" t="s">
        <v>1593</v>
      </c>
      <c r="N489" s="89" t="s">
        <v>1594</v>
      </c>
      <c r="O489" s="89" t="s">
        <v>1610</v>
      </c>
      <c r="P489" s="89" t="s">
        <v>1607</v>
      </c>
      <c r="Q489" s="89" t="s">
        <v>1595</v>
      </c>
      <c r="R489" s="89" t="s">
        <v>1596</v>
      </c>
      <c r="S489" s="89" t="s">
        <v>1597</v>
      </c>
      <c r="T489" s="89" t="s">
        <v>1598</v>
      </c>
      <c r="U489" s="89" t="s">
        <v>1599</v>
      </c>
      <c r="V489" s="89" t="s">
        <v>1600</v>
      </c>
      <c r="W489" s="89" t="s">
        <v>1608</v>
      </c>
      <c r="X489" s="89" t="s">
        <v>1609</v>
      </c>
      <c r="Y489" s="89" t="s">
        <v>1601</v>
      </c>
      <c r="Z489" s="89" t="s">
        <v>1602</v>
      </c>
      <c r="AA489" s="89" t="s">
        <v>1603</v>
      </c>
      <c r="AB489" s="89" t="s">
        <v>1604</v>
      </c>
      <c r="AC489" s="89" t="s">
        <v>1605</v>
      </c>
      <c r="AD489" s="90" t="s">
        <v>10</v>
      </c>
      <c r="AE489" s="90" t="s">
        <v>1606</v>
      </c>
      <c r="AF489" s="90" t="s">
        <v>1534</v>
      </c>
      <c r="AG489" s="90" t="s">
        <v>1592</v>
      </c>
      <c r="AH489" s="90" t="s">
        <v>1593</v>
      </c>
      <c r="AI489" s="90" t="s">
        <v>1594</v>
      </c>
      <c r="AJ489" s="90" t="s">
        <v>1611</v>
      </c>
      <c r="AK489" s="90" t="s">
        <v>1607</v>
      </c>
      <c r="AL489" s="90" t="s">
        <v>1595</v>
      </c>
      <c r="AM489" s="90" t="s">
        <v>1596</v>
      </c>
      <c r="AN489" s="90" t="s">
        <v>1597</v>
      </c>
      <c r="AO489" s="90" t="s">
        <v>1598</v>
      </c>
      <c r="AP489" s="90" t="s">
        <v>1599</v>
      </c>
      <c r="AQ489" s="90" t="s">
        <v>1600</v>
      </c>
      <c r="AR489" s="90" t="s">
        <v>1608</v>
      </c>
      <c r="AS489" s="90" t="s">
        <v>1609</v>
      </c>
      <c r="AT489" s="90" t="s">
        <v>1601</v>
      </c>
      <c r="AU489" s="90" t="s">
        <v>1602</v>
      </c>
      <c r="AV489" s="90" t="s">
        <v>1603</v>
      </c>
      <c r="AW489" s="90" t="s">
        <v>1604</v>
      </c>
      <c r="AX489" s="90" t="s">
        <v>1605</v>
      </c>
      <c r="AY489" s="91" t="s">
        <v>11</v>
      </c>
      <c r="AZ489" s="91" t="s">
        <v>1606</v>
      </c>
      <c r="BA489" s="91" t="s">
        <v>1534</v>
      </c>
      <c r="BB489" s="91" t="s">
        <v>1592</v>
      </c>
      <c r="BC489" s="91" t="s">
        <v>1593</v>
      </c>
      <c r="BD489" s="91" t="s">
        <v>1594</v>
      </c>
      <c r="BE489" s="91" t="s">
        <v>1612</v>
      </c>
      <c r="BF489" s="91" t="s">
        <v>1607</v>
      </c>
      <c r="BG489" s="91" t="s">
        <v>1595</v>
      </c>
      <c r="BH489" s="91" t="s">
        <v>1596</v>
      </c>
      <c r="BI489" s="91" t="s">
        <v>1597</v>
      </c>
      <c r="BJ489" s="91" t="s">
        <v>1598</v>
      </c>
      <c r="BK489" s="91" t="s">
        <v>1599</v>
      </c>
      <c r="BL489" s="91" t="s">
        <v>1600</v>
      </c>
      <c r="BM489" s="91" t="s">
        <v>1608</v>
      </c>
      <c r="BN489" s="91" t="s">
        <v>1609</v>
      </c>
      <c r="BO489" s="91" t="s">
        <v>1601</v>
      </c>
      <c r="BP489" s="91" t="s">
        <v>1602</v>
      </c>
      <c r="BQ489" s="91" t="s">
        <v>1603</v>
      </c>
      <c r="BR489" s="91" t="s">
        <v>1604</v>
      </c>
      <c r="BS489" s="91" t="s">
        <v>1605</v>
      </c>
      <c r="BT489" s="5" t="s">
        <v>1671</v>
      </c>
    </row>
    <row r="490" spans="1:72" x14ac:dyDescent="0.25">
      <c r="A490" s="133"/>
      <c r="B490" s="133"/>
      <c r="C490" s="133"/>
      <c r="D490" s="136"/>
      <c r="E490" s="136"/>
      <c r="F490" s="136"/>
      <c r="G490" s="139"/>
      <c r="H490" s="15" t="s">
        <v>0</v>
      </c>
      <c r="I490" s="9">
        <v>1</v>
      </c>
      <c r="J490" s="9">
        <v>2</v>
      </c>
      <c r="K490" s="9">
        <v>3</v>
      </c>
      <c r="L490" s="9">
        <v>4</v>
      </c>
      <c r="M490" s="9">
        <v>5</v>
      </c>
      <c r="N490" s="9">
        <v>6</v>
      </c>
      <c r="O490" s="9">
        <v>7</v>
      </c>
      <c r="P490" s="9">
        <v>8</v>
      </c>
      <c r="Q490" s="9">
        <v>9</v>
      </c>
      <c r="R490" s="9">
        <v>10</v>
      </c>
      <c r="S490" s="9">
        <v>11</v>
      </c>
      <c r="T490" s="9">
        <v>12</v>
      </c>
      <c r="U490" s="9">
        <v>13</v>
      </c>
      <c r="V490" s="9">
        <v>14</v>
      </c>
      <c r="W490" s="9">
        <v>15</v>
      </c>
      <c r="X490" s="9">
        <v>16</v>
      </c>
      <c r="Y490" s="9">
        <v>17</v>
      </c>
      <c r="Z490" s="9">
        <v>18</v>
      </c>
      <c r="AA490" s="9">
        <v>19</v>
      </c>
      <c r="AB490" s="9">
        <v>20</v>
      </c>
      <c r="AC490" s="9">
        <v>21</v>
      </c>
      <c r="AD490" s="9">
        <v>1</v>
      </c>
      <c r="AE490" s="9">
        <v>2</v>
      </c>
      <c r="AF490" s="9">
        <v>3</v>
      </c>
      <c r="AG490" s="9">
        <v>4</v>
      </c>
      <c r="AH490" s="9">
        <v>5</v>
      </c>
      <c r="AI490" s="9">
        <v>6</v>
      </c>
      <c r="AJ490" s="9">
        <v>7</v>
      </c>
      <c r="AK490" s="9">
        <v>8</v>
      </c>
      <c r="AL490" s="9">
        <v>9</v>
      </c>
      <c r="AM490" s="9">
        <v>10</v>
      </c>
      <c r="AN490" s="9">
        <v>11</v>
      </c>
      <c r="AO490" s="9">
        <v>12</v>
      </c>
      <c r="AP490" s="9">
        <v>13</v>
      </c>
      <c r="AQ490" s="9">
        <v>14</v>
      </c>
      <c r="AR490" s="9">
        <v>15</v>
      </c>
      <c r="AS490" s="9">
        <v>16</v>
      </c>
      <c r="AT490" s="9">
        <v>17</v>
      </c>
      <c r="AU490" s="9">
        <v>18</v>
      </c>
      <c r="AV490" s="9">
        <v>19</v>
      </c>
      <c r="AW490" s="9">
        <v>20</v>
      </c>
      <c r="AX490" s="9">
        <v>21</v>
      </c>
      <c r="AY490" s="9">
        <v>1</v>
      </c>
      <c r="AZ490" s="9">
        <v>2</v>
      </c>
      <c r="BA490" s="9">
        <v>3</v>
      </c>
      <c r="BB490" s="9">
        <v>4</v>
      </c>
      <c r="BC490" s="9">
        <v>5</v>
      </c>
      <c r="BD490" s="9">
        <v>6</v>
      </c>
      <c r="BE490" s="9">
        <v>7</v>
      </c>
      <c r="BF490" s="9">
        <v>8</v>
      </c>
      <c r="BG490" s="9">
        <v>9</v>
      </c>
      <c r="BH490" s="9">
        <v>10</v>
      </c>
      <c r="BI490" s="9">
        <v>11</v>
      </c>
      <c r="BJ490" s="9">
        <v>12</v>
      </c>
      <c r="BK490" s="9">
        <v>13</v>
      </c>
      <c r="BL490" s="9">
        <v>14</v>
      </c>
      <c r="BM490" s="9">
        <v>15</v>
      </c>
      <c r="BN490" s="9">
        <v>16</v>
      </c>
      <c r="BO490" s="9">
        <v>17</v>
      </c>
      <c r="BP490" s="9">
        <v>18</v>
      </c>
      <c r="BQ490" s="9">
        <v>19</v>
      </c>
      <c r="BR490" s="9">
        <v>20</v>
      </c>
      <c r="BS490" s="9">
        <v>21</v>
      </c>
      <c r="BT490" s="9">
        <v>9</v>
      </c>
    </row>
    <row r="491" spans="1:72" x14ac:dyDescent="0.25">
      <c r="A491" s="133"/>
      <c r="B491" s="133"/>
      <c r="C491" s="133"/>
      <c r="D491" s="136"/>
      <c r="E491" s="136"/>
      <c r="F491" s="136"/>
      <c r="G491" s="139"/>
      <c r="H491" s="16" t="s">
        <v>137</v>
      </c>
      <c r="I491" s="17">
        <f t="shared" ref="I491:AA491" si="784">SUM(I487)</f>
        <v>450</v>
      </c>
      <c r="J491" s="17">
        <f t="shared" si="784"/>
        <v>0</v>
      </c>
      <c r="K491" s="17">
        <f t="shared" si="784"/>
        <v>0</v>
      </c>
      <c r="L491" s="17">
        <f t="shared" si="784"/>
        <v>0</v>
      </c>
      <c r="M491" s="17">
        <f t="shared" si="784"/>
        <v>0</v>
      </c>
      <c r="N491" s="17">
        <f t="shared" si="784"/>
        <v>0</v>
      </c>
      <c r="O491" s="17">
        <f t="shared" ref="O491" si="785">SUM(O487)</f>
        <v>450</v>
      </c>
      <c r="P491" s="17">
        <f t="shared" si="784"/>
        <v>0</v>
      </c>
      <c r="Q491" s="17">
        <f t="shared" si="784"/>
        <v>0</v>
      </c>
      <c r="R491" s="17">
        <f t="shared" si="784"/>
        <v>0</v>
      </c>
      <c r="S491" s="17">
        <f t="shared" si="784"/>
        <v>0</v>
      </c>
      <c r="T491" s="17">
        <f t="shared" si="784"/>
        <v>0</v>
      </c>
      <c r="U491" s="17">
        <f t="shared" si="784"/>
        <v>0</v>
      </c>
      <c r="V491" s="17">
        <f t="shared" si="784"/>
        <v>0</v>
      </c>
      <c r="W491" s="17">
        <f t="shared" si="784"/>
        <v>0</v>
      </c>
      <c r="X491" s="17">
        <f t="shared" si="784"/>
        <v>0</v>
      </c>
      <c r="Y491" s="17">
        <f t="shared" si="784"/>
        <v>0</v>
      </c>
      <c r="Z491" s="17">
        <f t="shared" si="784"/>
        <v>0</v>
      </c>
      <c r="AA491" s="17">
        <f t="shared" si="784"/>
        <v>0</v>
      </c>
      <c r="AB491" s="17">
        <v>0</v>
      </c>
      <c r="AC491" s="17">
        <v>450</v>
      </c>
      <c r="AD491" s="17">
        <f t="shared" ref="AD491:AV491" si="786">SUM(AD487)</f>
        <v>0</v>
      </c>
      <c r="AE491" s="17">
        <f t="shared" si="786"/>
        <v>0</v>
      </c>
      <c r="AF491" s="17">
        <f t="shared" si="786"/>
        <v>0</v>
      </c>
      <c r="AG491" s="17">
        <f t="shared" si="786"/>
        <v>0</v>
      </c>
      <c r="AH491" s="17">
        <f t="shared" si="786"/>
        <v>0</v>
      </c>
      <c r="AI491" s="17">
        <f t="shared" si="786"/>
        <v>0</v>
      </c>
      <c r="AJ491" s="17">
        <f t="shared" ref="AJ491" si="787">SUM(AJ487)</f>
        <v>0</v>
      </c>
      <c r="AK491" s="17">
        <f t="shared" si="786"/>
        <v>0</v>
      </c>
      <c r="AL491" s="17">
        <f t="shared" si="786"/>
        <v>0</v>
      </c>
      <c r="AM491" s="17">
        <f t="shared" si="786"/>
        <v>0</v>
      </c>
      <c r="AN491" s="17">
        <f t="shared" si="786"/>
        <v>0</v>
      </c>
      <c r="AO491" s="17">
        <f t="shared" si="786"/>
        <v>0</v>
      </c>
      <c r="AP491" s="17">
        <f t="shared" si="786"/>
        <v>0</v>
      </c>
      <c r="AQ491" s="17">
        <f t="shared" si="786"/>
        <v>0</v>
      </c>
      <c r="AR491" s="17">
        <f t="shared" si="786"/>
        <v>0</v>
      </c>
      <c r="AS491" s="17">
        <f t="shared" si="786"/>
        <v>0</v>
      </c>
      <c r="AT491" s="17">
        <f t="shared" si="786"/>
        <v>0</v>
      </c>
      <c r="AU491" s="17">
        <f t="shared" si="786"/>
        <v>0</v>
      </c>
      <c r="AV491" s="17">
        <f t="shared" si="786"/>
        <v>0</v>
      </c>
      <c r="AW491" s="17">
        <v>0</v>
      </c>
      <c r="AX491" s="17">
        <v>0</v>
      </c>
      <c r="AY491" s="17">
        <f t="shared" ref="AY491:BQ491" si="788">SUM(AY487)</f>
        <v>5600</v>
      </c>
      <c r="AZ491" s="17">
        <f t="shared" si="788"/>
        <v>8000</v>
      </c>
      <c r="BA491" s="17">
        <f t="shared" si="788"/>
        <v>0</v>
      </c>
      <c r="BB491" s="17">
        <f t="shared" si="788"/>
        <v>9000</v>
      </c>
      <c r="BC491" s="17">
        <f t="shared" si="788"/>
        <v>0</v>
      </c>
      <c r="BD491" s="17">
        <f t="shared" si="788"/>
        <v>0</v>
      </c>
      <c r="BE491" s="17">
        <f t="shared" ref="BE491" si="789">SUM(BE487)</f>
        <v>22600</v>
      </c>
      <c r="BF491" s="17">
        <f t="shared" si="788"/>
        <v>0</v>
      </c>
      <c r="BG491" s="17">
        <f t="shared" si="788"/>
        <v>9000</v>
      </c>
      <c r="BH491" s="17">
        <f t="shared" si="788"/>
        <v>8000</v>
      </c>
      <c r="BI491" s="17">
        <f t="shared" si="788"/>
        <v>0</v>
      </c>
      <c r="BJ491" s="17">
        <f t="shared" si="788"/>
        <v>0</v>
      </c>
      <c r="BK491" s="17">
        <f t="shared" si="788"/>
        <v>0</v>
      </c>
      <c r="BL491" s="17">
        <f t="shared" si="788"/>
        <v>0</v>
      </c>
      <c r="BM491" s="17">
        <f t="shared" si="788"/>
        <v>0</v>
      </c>
      <c r="BN491" s="17">
        <f t="shared" si="788"/>
        <v>0</v>
      </c>
      <c r="BO491" s="17">
        <f t="shared" si="788"/>
        <v>0</v>
      </c>
      <c r="BP491" s="17">
        <f t="shared" si="788"/>
        <v>0</v>
      </c>
      <c r="BQ491" s="17">
        <f t="shared" si="788"/>
        <v>0</v>
      </c>
      <c r="BR491" s="17">
        <v>17000</v>
      </c>
      <c r="BS491" s="17">
        <v>5600</v>
      </c>
      <c r="BT491" s="17" t="e">
        <f>IF(#REF!=0,"-",#REF!/#REF!*100)</f>
        <v>#REF!</v>
      </c>
    </row>
    <row r="492" spans="1:72" x14ac:dyDescent="0.25">
      <c r="A492" s="133"/>
      <c r="B492" s="133"/>
      <c r="C492" s="133"/>
      <c r="D492" s="136"/>
      <c r="E492" s="136"/>
      <c r="F492" s="136"/>
      <c r="G492" s="139"/>
      <c r="H492" s="18" t="s">
        <v>55</v>
      </c>
      <c r="I492" s="17">
        <f t="shared" ref="I492:AA492" si="790">SUM(I491)</f>
        <v>450</v>
      </c>
      <c r="J492" s="17">
        <f t="shared" si="790"/>
        <v>0</v>
      </c>
      <c r="K492" s="17">
        <f t="shared" si="790"/>
        <v>0</v>
      </c>
      <c r="L492" s="17">
        <f t="shared" si="790"/>
        <v>0</v>
      </c>
      <c r="M492" s="17">
        <f t="shared" si="790"/>
        <v>0</v>
      </c>
      <c r="N492" s="17">
        <f t="shared" si="790"/>
        <v>0</v>
      </c>
      <c r="O492" s="17">
        <f t="shared" ref="O492" si="791">SUM(O491)</f>
        <v>450</v>
      </c>
      <c r="P492" s="17">
        <f t="shared" si="790"/>
        <v>0</v>
      </c>
      <c r="Q492" s="17">
        <f t="shared" si="790"/>
        <v>0</v>
      </c>
      <c r="R492" s="17">
        <f t="shared" si="790"/>
        <v>0</v>
      </c>
      <c r="S492" s="17">
        <f t="shared" si="790"/>
        <v>0</v>
      </c>
      <c r="T492" s="17">
        <f t="shared" si="790"/>
        <v>0</v>
      </c>
      <c r="U492" s="17">
        <f t="shared" si="790"/>
        <v>0</v>
      </c>
      <c r="V492" s="17">
        <f t="shared" si="790"/>
        <v>0</v>
      </c>
      <c r="W492" s="17">
        <f t="shared" si="790"/>
        <v>0</v>
      </c>
      <c r="X492" s="17">
        <f t="shared" si="790"/>
        <v>0</v>
      </c>
      <c r="Y492" s="17">
        <f t="shared" si="790"/>
        <v>0</v>
      </c>
      <c r="Z492" s="17">
        <f t="shared" si="790"/>
        <v>0</v>
      </c>
      <c r="AA492" s="17">
        <f t="shared" si="790"/>
        <v>0</v>
      </c>
      <c r="AB492" s="17">
        <v>0</v>
      </c>
      <c r="AC492" s="17">
        <v>450</v>
      </c>
      <c r="AD492" s="17">
        <f t="shared" ref="AD492:AV492" si="792">SUM(AD491)</f>
        <v>0</v>
      </c>
      <c r="AE492" s="17">
        <f t="shared" si="792"/>
        <v>0</v>
      </c>
      <c r="AF492" s="17">
        <f t="shared" si="792"/>
        <v>0</v>
      </c>
      <c r="AG492" s="17">
        <f t="shared" si="792"/>
        <v>0</v>
      </c>
      <c r="AH492" s="17">
        <f t="shared" si="792"/>
        <v>0</v>
      </c>
      <c r="AI492" s="17">
        <f t="shared" si="792"/>
        <v>0</v>
      </c>
      <c r="AJ492" s="17">
        <f t="shared" ref="AJ492" si="793">SUM(AJ491)</f>
        <v>0</v>
      </c>
      <c r="AK492" s="17">
        <f t="shared" si="792"/>
        <v>0</v>
      </c>
      <c r="AL492" s="17">
        <f t="shared" si="792"/>
        <v>0</v>
      </c>
      <c r="AM492" s="17">
        <f t="shared" si="792"/>
        <v>0</v>
      </c>
      <c r="AN492" s="17">
        <f t="shared" si="792"/>
        <v>0</v>
      </c>
      <c r="AO492" s="17">
        <f t="shared" si="792"/>
        <v>0</v>
      </c>
      <c r="AP492" s="17">
        <f t="shared" si="792"/>
        <v>0</v>
      </c>
      <c r="AQ492" s="17">
        <f t="shared" si="792"/>
        <v>0</v>
      </c>
      <c r="AR492" s="17">
        <f t="shared" si="792"/>
        <v>0</v>
      </c>
      <c r="AS492" s="17">
        <f t="shared" si="792"/>
        <v>0</v>
      </c>
      <c r="AT492" s="17">
        <f t="shared" si="792"/>
        <v>0</v>
      </c>
      <c r="AU492" s="17">
        <f t="shared" si="792"/>
        <v>0</v>
      </c>
      <c r="AV492" s="17">
        <f t="shared" si="792"/>
        <v>0</v>
      </c>
      <c r="AW492" s="17">
        <v>0</v>
      </c>
      <c r="AX492" s="17">
        <v>0</v>
      </c>
      <c r="AY492" s="17">
        <f t="shared" ref="AY492:BQ492" si="794">SUM(AY491)</f>
        <v>5600</v>
      </c>
      <c r="AZ492" s="17">
        <f t="shared" si="794"/>
        <v>8000</v>
      </c>
      <c r="BA492" s="17">
        <f t="shared" si="794"/>
        <v>0</v>
      </c>
      <c r="BB492" s="17">
        <f t="shared" si="794"/>
        <v>9000</v>
      </c>
      <c r="BC492" s="17">
        <f t="shared" si="794"/>
        <v>0</v>
      </c>
      <c r="BD492" s="17">
        <f t="shared" si="794"/>
        <v>0</v>
      </c>
      <c r="BE492" s="17">
        <f t="shared" ref="BE492" si="795">SUM(BE491)</f>
        <v>22600</v>
      </c>
      <c r="BF492" s="17">
        <f t="shared" si="794"/>
        <v>0</v>
      </c>
      <c r="BG492" s="17">
        <f t="shared" si="794"/>
        <v>9000</v>
      </c>
      <c r="BH492" s="17">
        <f t="shared" si="794"/>
        <v>8000</v>
      </c>
      <c r="BI492" s="17">
        <f t="shared" si="794"/>
        <v>0</v>
      </c>
      <c r="BJ492" s="17">
        <f t="shared" si="794"/>
        <v>0</v>
      </c>
      <c r="BK492" s="17">
        <f t="shared" si="794"/>
        <v>0</v>
      </c>
      <c r="BL492" s="17">
        <f t="shared" si="794"/>
        <v>0</v>
      </c>
      <c r="BM492" s="17">
        <f t="shared" si="794"/>
        <v>0</v>
      </c>
      <c r="BN492" s="17">
        <f t="shared" si="794"/>
        <v>0</v>
      </c>
      <c r="BO492" s="17">
        <f t="shared" si="794"/>
        <v>0</v>
      </c>
      <c r="BP492" s="17">
        <f t="shared" si="794"/>
        <v>0</v>
      </c>
      <c r="BQ492" s="17">
        <f t="shared" si="794"/>
        <v>0</v>
      </c>
      <c r="BR492" s="17">
        <v>17000</v>
      </c>
      <c r="BS492" s="17">
        <v>5600</v>
      </c>
      <c r="BT492" s="17" t="e">
        <f>IF(#REF!=0,"-",#REF!/#REF!*100)</f>
        <v>#REF!</v>
      </c>
    </row>
    <row r="493" spans="1:72" x14ac:dyDescent="0.25">
      <c r="A493" s="134"/>
      <c r="B493" s="134"/>
      <c r="C493" s="134"/>
      <c r="D493" s="137"/>
      <c r="E493" s="137"/>
      <c r="F493" s="137"/>
      <c r="G493" s="140"/>
      <c r="O493">
        <f t="shared" si="757"/>
        <v>0</v>
      </c>
      <c r="AB493">
        <v>0</v>
      </c>
      <c r="AC493">
        <v>0</v>
      </c>
      <c r="AJ493">
        <f t="shared" si="758"/>
        <v>0</v>
      </c>
      <c r="AW493">
        <v>0</v>
      </c>
      <c r="AX493">
        <v>0</v>
      </c>
      <c r="BE493">
        <f t="shared" si="759"/>
        <v>0</v>
      </c>
      <c r="BR493">
        <v>0</v>
      </c>
      <c r="BS493">
        <v>0</v>
      </c>
      <c r="BT493" t="e">
        <f>IF(#REF!=0,"-",#REF!/#REF!*100)</f>
        <v>#REF!</v>
      </c>
    </row>
    <row r="494" spans="1:72" ht="15.75" thickBot="1" x14ac:dyDescent="0.3">
      <c r="A494" s="13" t="s">
        <v>0</v>
      </c>
      <c r="B494" s="13" t="s">
        <v>0</v>
      </c>
      <c r="C494" s="13" t="s">
        <v>0</v>
      </c>
      <c r="D494" s="98" t="s">
        <v>0</v>
      </c>
      <c r="E494" s="98" t="s">
        <v>0</v>
      </c>
      <c r="F494" s="98" t="s">
        <v>0</v>
      </c>
      <c r="G494" s="13" t="s">
        <v>0</v>
      </c>
      <c r="H494" s="19" t="s">
        <v>0</v>
      </c>
      <c r="I494" s="19" t="s">
        <v>0</v>
      </c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>
        <v>0</v>
      </c>
      <c r="AC494" s="19">
        <v>0</v>
      </c>
      <c r="AD494" s="19" t="s">
        <v>0</v>
      </c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>
        <v>0</v>
      </c>
      <c r="AX494" s="19">
        <v>0</v>
      </c>
      <c r="AY494" s="19" t="s">
        <v>0</v>
      </c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>
        <v>0</v>
      </c>
      <c r="BS494" s="19">
        <v>0</v>
      </c>
      <c r="BT494" s="19"/>
    </row>
    <row r="495" spans="1:72" ht="69.75" customHeight="1" thickBot="1" x14ac:dyDescent="0.3">
      <c r="A495" s="5" t="s">
        <v>2</v>
      </c>
      <c r="B495" s="5" t="s">
        <v>3</v>
      </c>
      <c r="C495" s="5" t="s">
        <v>4</v>
      </c>
      <c r="D495" s="103" t="s">
        <v>0</v>
      </c>
      <c r="E495" s="112" t="s">
        <v>5</v>
      </c>
      <c r="F495" s="112" t="s">
        <v>6</v>
      </c>
      <c r="G495" s="5" t="s">
        <v>7</v>
      </c>
      <c r="H495" s="5" t="s">
        <v>8</v>
      </c>
      <c r="I495" s="89" t="s">
        <v>9</v>
      </c>
      <c r="J495" s="89" t="s">
        <v>1606</v>
      </c>
      <c r="K495" s="89" t="s">
        <v>1534</v>
      </c>
      <c r="L495" s="89" t="s">
        <v>1592</v>
      </c>
      <c r="M495" s="89" t="s">
        <v>1593</v>
      </c>
      <c r="N495" s="89" t="s">
        <v>1594</v>
      </c>
      <c r="O495" s="89" t="s">
        <v>1610</v>
      </c>
      <c r="P495" s="89" t="s">
        <v>1607</v>
      </c>
      <c r="Q495" s="89" t="s">
        <v>1595</v>
      </c>
      <c r="R495" s="89" t="s">
        <v>1596</v>
      </c>
      <c r="S495" s="89" t="s">
        <v>1597</v>
      </c>
      <c r="T495" s="89" t="s">
        <v>1598</v>
      </c>
      <c r="U495" s="89" t="s">
        <v>1599</v>
      </c>
      <c r="V495" s="89" t="s">
        <v>1600</v>
      </c>
      <c r="W495" s="89" t="s">
        <v>1608</v>
      </c>
      <c r="X495" s="89" t="s">
        <v>1609</v>
      </c>
      <c r="Y495" s="89" t="s">
        <v>1601</v>
      </c>
      <c r="Z495" s="89" t="s">
        <v>1602</v>
      </c>
      <c r="AA495" s="89" t="s">
        <v>1603</v>
      </c>
      <c r="AB495" s="89" t="s">
        <v>1604</v>
      </c>
      <c r="AC495" s="89" t="s">
        <v>1605</v>
      </c>
      <c r="AD495" s="90" t="s">
        <v>10</v>
      </c>
      <c r="AE495" s="90" t="s">
        <v>1606</v>
      </c>
      <c r="AF495" s="90" t="s">
        <v>1534</v>
      </c>
      <c r="AG495" s="90" t="s">
        <v>1592</v>
      </c>
      <c r="AH495" s="90" t="s">
        <v>1593</v>
      </c>
      <c r="AI495" s="90" t="s">
        <v>1594</v>
      </c>
      <c r="AJ495" s="90" t="s">
        <v>1611</v>
      </c>
      <c r="AK495" s="90" t="s">
        <v>1607</v>
      </c>
      <c r="AL495" s="90" t="s">
        <v>1595</v>
      </c>
      <c r="AM495" s="90" t="s">
        <v>1596</v>
      </c>
      <c r="AN495" s="90" t="s">
        <v>1597</v>
      </c>
      <c r="AO495" s="90" t="s">
        <v>1598</v>
      </c>
      <c r="AP495" s="90" t="s">
        <v>1599</v>
      </c>
      <c r="AQ495" s="90" t="s">
        <v>1600</v>
      </c>
      <c r="AR495" s="90" t="s">
        <v>1608</v>
      </c>
      <c r="AS495" s="90" t="s">
        <v>1609</v>
      </c>
      <c r="AT495" s="90" t="s">
        <v>1601</v>
      </c>
      <c r="AU495" s="90" t="s">
        <v>1602</v>
      </c>
      <c r="AV495" s="90" t="s">
        <v>1603</v>
      </c>
      <c r="AW495" s="90" t="s">
        <v>1604</v>
      </c>
      <c r="AX495" s="90" t="s">
        <v>1605</v>
      </c>
      <c r="AY495" s="91" t="s">
        <v>11</v>
      </c>
      <c r="AZ495" s="91" t="s">
        <v>1606</v>
      </c>
      <c r="BA495" s="91" t="s">
        <v>1534</v>
      </c>
      <c r="BB495" s="91" t="s">
        <v>1592</v>
      </c>
      <c r="BC495" s="91" t="s">
        <v>1593</v>
      </c>
      <c r="BD495" s="91" t="s">
        <v>1594</v>
      </c>
      <c r="BE495" s="91" t="s">
        <v>1612</v>
      </c>
      <c r="BF495" s="91" t="s">
        <v>1607</v>
      </c>
      <c r="BG495" s="91" t="s">
        <v>1595</v>
      </c>
      <c r="BH495" s="91" t="s">
        <v>1596</v>
      </c>
      <c r="BI495" s="91" t="s">
        <v>1597</v>
      </c>
      <c r="BJ495" s="91" t="s">
        <v>1598</v>
      </c>
      <c r="BK495" s="91" t="s">
        <v>1599</v>
      </c>
      <c r="BL495" s="91" t="s">
        <v>1600</v>
      </c>
      <c r="BM495" s="91" t="s">
        <v>1608</v>
      </c>
      <c r="BN495" s="91" t="s">
        <v>1609</v>
      </c>
      <c r="BO495" s="91" t="s">
        <v>1601</v>
      </c>
      <c r="BP495" s="91" t="s">
        <v>1602</v>
      </c>
      <c r="BQ495" s="91" t="s">
        <v>1603</v>
      </c>
      <c r="BR495" s="91" t="s">
        <v>1604</v>
      </c>
      <c r="BS495" s="91" t="s">
        <v>1605</v>
      </c>
      <c r="BT495" s="5" t="s">
        <v>1671</v>
      </c>
    </row>
    <row r="496" spans="1:72" x14ac:dyDescent="0.25">
      <c r="A496" s="6" t="s">
        <v>0</v>
      </c>
      <c r="B496" s="6" t="s">
        <v>0</v>
      </c>
      <c r="C496" s="6" t="s">
        <v>0</v>
      </c>
      <c r="D496" s="104" t="s">
        <v>0</v>
      </c>
      <c r="E496" s="104" t="s">
        <v>0</v>
      </c>
      <c r="F496" s="121" t="s">
        <v>0</v>
      </c>
      <c r="G496" s="7" t="s">
        <v>0</v>
      </c>
      <c r="H496" s="8" t="s">
        <v>0</v>
      </c>
      <c r="I496" s="9">
        <v>1</v>
      </c>
      <c r="J496" s="9">
        <v>2</v>
      </c>
      <c r="K496" s="9">
        <v>3</v>
      </c>
      <c r="L496" s="9">
        <v>4</v>
      </c>
      <c r="M496" s="9">
        <v>5</v>
      </c>
      <c r="N496" s="9">
        <v>6</v>
      </c>
      <c r="O496" s="9">
        <v>7</v>
      </c>
      <c r="P496" s="9">
        <v>8</v>
      </c>
      <c r="Q496" s="9">
        <v>9</v>
      </c>
      <c r="R496" s="9">
        <v>10</v>
      </c>
      <c r="S496" s="9">
        <v>11</v>
      </c>
      <c r="T496" s="9">
        <v>12</v>
      </c>
      <c r="U496" s="9">
        <v>13</v>
      </c>
      <c r="V496" s="9">
        <v>14</v>
      </c>
      <c r="W496" s="9">
        <v>15</v>
      </c>
      <c r="X496" s="9">
        <v>16</v>
      </c>
      <c r="Y496" s="9">
        <v>17</v>
      </c>
      <c r="Z496" s="9">
        <v>18</v>
      </c>
      <c r="AA496" s="9">
        <v>19</v>
      </c>
      <c r="AB496" s="9">
        <v>20</v>
      </c>
      <c r="AC496" s="9">
        <v>21</v>
      </c>
      <c r="AD496" s="9">
        <v>1</v>
      </c>
      <c r="AE496" s="9">
        <v>2</v>
      </c>
      <c r="AF496" s="9">
        <v>3</v>
      </c>
      <c r="AG496" s="9">
        <v>4</v>
      </c>
      <c r="AH496" s="9">
        <v>5</v>
      </c>
      <c r="AI496" s="9">
        <v>6</v>
      </c>
      <c r="AJ496" s="9">
        <v>7</v>
      </c>
      <c r="AK496" s="9">
        <v>8</v>
      </c>
      <c r="AL496" s="9">
        <v>9</v>
      </c>
      <c r="AM496" s="9">
        <v>10</v>
      </c>
      <c r="AN496" s="9">
        <v>11</v>
      </c>
      <c r="AO496" s="9">
        <v>12</v>
      </c>
      <c r="AP496" s="9">
        <v>13</v>
      </c>
      <c r="AQ496" s="9">
        <v>14</v>
      </c>
      <c r="AR496" s="9">
        <v>15</v>
      </c>
      <c r="AS496" s="9">
        <v>16</v>
      </c>
      <c r="AT496" s="9">
        <v>17</v>
      </c>
      <c r="AU496" s="9">
        <v>18</v>
      </c>
      <c r="AV496" s="9">
        <v>19</v>
      </c>
      <c r="AW496" s="9">
        <v>20</v>
      </c>
      <c r="AX496" s="9">
        <v>21</v>
      </c>
      <c r="AY496" s="9">
        <v>1</v>
      </c>
      <c r="AZ496" s="9">
        <v>2</v>
      </c>
      <c r="BA496" s="9">
        <v>3</v>
      </c>
      <c r="BB496" s="9">
        <v>4</v>
      </c>
      <c r="BC496" s="9">
        <v>5</v>
      </c>
      <c r="BD496" s="9">
        <v>6</v>
      </c>
      <c r="BE496" s="9">
        <v>7</v>
      </c>
      <c r="BF496" s="9">
        <v>8</v>
      </c>
      <c r="BG496" s="9">
        <v>9</v>
      </c>
      <c r="BH496" s="9">
        <v>10</v>
      </c>
      <c r="BI496" s="9">
        <v>11</v>
      </c>
      <c r="BJ496" s="9">
        <v>12</v>
      </c>
      <c r="BK496" s="9">
        <v>13</v>
      </c>
      <c r="BL496" s="9">
        <v>14</v>
      </c>
      <c r="BM496" s="9">
        <v>15</v>
      </c>
      <c r="BN496" s="9">
        <v>16</v>
      </c>
      <c r="BO496" s="9">
        <v>17</v>
      </c>
      <c r="BP496" s="9">
        <v>18</v>
      </c>
      <c r="BQ496" s="9">
        <v>19</v>
      </c>
      <c r="BR496" s="9">
        <v>20</v>
      </c>
      <c r="BS496" s="9">
        <v>21</v>
      </c>
      <c r="BT496" s="9">
        <v>9</v>
      </c>
    </row>
    <row r="497" spans="1:72" ht="22.5" x14ac:dyDescent="0.25">
      <c r="A497" s="1" t="s">
        <v>133</v>
      </c>
      <c r="B497" s="1" t="s">
        <v>58</v>
      </c>
      <c r="C497" s="4" t="s">
        <v>149</v>
      </c>
      <c r="D497" s="102" t="s">
        <v>284</v>
      </c>
      <c r="E497" s="101" t="s">
        <v>0</v>
      </c>
      <c r="F497" s="101" t="s">
        <v>0</v>
      </c>
      <c r="G497" s="2" t="s">
        <v>0</v>
      </c>
      <c r="H497" s="2" t="s">
        <v>285</v>
      </c>
      <c r="I497" s="3" t="s">
        <v>0</v>
      </c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>
        <v>0</v>
      </c>
      <c r="AC497" s="3">
        <v>0</v>
      </c>
      <c r="AD497" s="3" t="s">
        <v>0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>
        <v>0</v>
      </c>
      <c r="AX497" s="3">
        <v>0</v>
      </c>
      <c r="AY497" s="3" t="s">
        <v>0</v>
      </c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>
        <v>0</v>
      </c>
      <c r="BS497" s="3">
        <v>0</v>
      </c>
      <c r="BT497" s="3"/>
    </row>
    <row r="498" spans="1:72" ht="33.75" x14ac:dyDescent="0.25">
      <c r="A498" s="1" t="s">
        <v>0</v>
      </c>
      <c r="B498" s="1" t="s">
        <v>0</v>
      </c>
      <c r="C498" s="1" t="s">
        <v>0</v>
      </c>
      <c r="D498" s="101" t="s">
        <v>0</v>
      </c>
      <c r="E498" s="101" t="s">
        <v>0</v>
      </c>
      <c r="F498" s="101" t="s">
        <v>0</v>
      </c>
      <c r="G498" s="2" t="s">
        <v>0</v>
      </c>
      <c r="H498" s="10" t="s">
        <v>13</v>
      </c>
      <c r="I498" s="11">
        <f t="shared" ref="I498:AA498" si="796">SUM(I499,I507,I509)</f>
        <v>91000</v>
      </c>
      <c r="J498" s="11">
        <f t="shared" si="796"/>
        <v>0</v>
      </c>
      <c r="K498" s="11">
        <f t="shared" si="796"/>
        <v>0</v>
      </c>
      <c r="L498" s="11">
        <f t="shared" si="796"/>
        <v>0</v>
      </c>
      <c r="M498" s="11">
        <f t="shared" si="796"/>
        <v>0</v>
      </c>
      <c r="N498" s="11">
        <f t="shared" si="796"/>
        <v>0</v>
      </c>
      <c r="O498" s="11">
        <f t="shared" ref="O498" si="797">SUM(O499,O507,O509)</f>
        <v>91000</v>
      </c>
      <c r="P498" s="11">
        <f t="shared" si="796"/>
        <v>5258</v>
      </c>
      <c r="Q498" s="11">
        <f t="shared" si="796"/>
        <v>0</v>
      </c>
      <c r="R498" s="11">
        <f t="shared" si="796"/>
        <v>0</v>
      </c>
      <c r="S498" s="11">
        <f t="shared" si="796"/>
        <v>0</v>
      </c>
      <c r="T498" s="11">
        <f t="shared" si="796"/>
        <v>0</v>
      </c>
      <c r="U498" s="11">
        <f t="shared" si="796"/>
        <v>0</v>
      </c>
      <c r="V498" s="11">
        <f t="shared" si="796"/>
        <v>0</v>
      </c>
      <c r="W498" s="11">
        <f t="shared" si="796"/>
        <v>0</v>
      </c>
      <c r="X498" s="11">
        <f t="shared" si="796"/>
        <v>0</v>
      </c>
      <c r="Y498" s="11">
        <f t="shared" si="796"/>
        <v>0</v>
      </c>
      <c r="Z498" s="11">
        <f t="shared" si="796"/>
        <v>0</v>
      </c>
      <c r="AA498" s="11">
        <f t="shared" si="796"/>
        <v>0</v>
      </c>
      <c r="AB498" s="11">
        <v>5258</v>
      </c>
      <c r="AC498" s="11">
        <v>85742</v>
      </c>
      <c r="AD498" s="11">
        <f t="shared" ref="AD498:AV498" si="798">SUM(AD499,AD507,AD509)</f>
        <v>0</v>
      </c>
      <c r="AE498" s="11">
        <f t="shared" si="798"/>
        <v>0</v>
      </c>
      <c r="AF498" s="11">
        <f t="shared" si="798"/>
        <v>0</v>
      </c>
      <c r="AG498" s="11">
        <f t="shared" si="798"/>
        <v>0</v>
      </c>
      <c r="AH498" s="11">
        <f t="shared" si="798"/>
        <v>0</v>
      </c>
      <c r="AI498" s="11">
        <f t="shared" si="798"/>
        <v>0</v>
      </c>
      <c r="AJ498" s="11">
        <f t="shared" ref="AJ498" si="799">SUM(AJ499,AJ507,AJ509)</f>
        <v>0</v>
      </c>
      <c r="AK498" s="11">
        <f t="shared" si="798"/>
        <v>0</v>
      </c>
      <c r="AL498" s="11">
        <f t="shared" si="798"/>
        <v>0</v>
      </c>
      <c r="AM498" s="11">
        <f t="shared" si="798"/>
        <v>0</v>
      </c>
      <c r="AN498" s="11">
        <f t="shared" si="798"/>
        <v>0</v>
      </c>
      <c r="AO498" s="11">
        <f t="shared" si="798"/>
        <v>0</v>
      </c>
      <c r="AP498" s="11">
        <f t="shared" si="798"/>
        <v>0</v>
      </c>
      <c r="AQ498" s="11">
        <f t="shared" si="798"/>
        <v>0</v>
      </c>
      <c r="AR498" s="11">
        <f t="shared" si="798"/>
        <v>0</v>
      </c>
      <c r="AS498" s="11">
        <f t="shared" si="798"/>
        <v>0</v>
      </c>
      <c r="AT498" s="11">
        <f t="shared" si="798"/>
        <v>0</v>
      </c>
      <c r="AU498" s="11">
        <f t="shared" si="798"/>
        <v>0</v>
      </c>
      <c r="AV498" s="11">
        <f t="shared" si="798"/>
        <v>0</v>
      </c>
      <c r="AW498" s="11">
        <v>0</v>
      </c>
      <c r="AX498" s="11">
        <v>0</v>
      </c>
      <c r="AY498" s="11">
        <f t="shared" ref="AY498:BQ498" si="800">SUM(AY499,AY507,AY509)</f>
        <v>0</v>
      </c>
      <c r="AZ498" s="11">
        <f t="shared" si="800"/>
        <v>0</v>
      </c>
      <c r="BA498" s="11">
        <f t="shared" si="800"/>
        <v>0</v>
      </c>
      <c r="BB498" s="11">
        <f t="shared" si="800"/>
        <v>0</v>
      </c>
      <c r="BC498" s="11">
        <f t="shared" si="800"/>
        <v>0</v>
      </c>
      <c r="BD498" s="11">
        <f t="shared" si="800"/>
        <v>0</v>
      </c>
      <c r="BE498" s="11">
        <f t="shared" ref="BE498" si="801">SUM(BE499,BE507,BE509)</f>
        <v>0</v>
      </c>
      <c r="BF498" s="11">
        <f t="shared" si="800"/>
        <v>0</v>
      </c>
      <c r="BG498" s="11">
        <f t="shared" si="800"/>
        <v>0</v>
      </c>
      <c r="BH498" s="11">
        <f t="shared" si="800"/>
        <v>0</v>
      </c>
      <c r="BI498" s="11">
        <f t="shared" si="800"/>
        <v>0</v>
      </c>
      <c r="BJ498" s="11">
        <f t="shared" si="800"/>
        <v>0</v>
      </c>
      <c r="BK498" s="11">
        <f t="shared" si="800"/>
        <v>0</v>
      </c>
      <c r="BL498" s="11">
        <f t="shared" si="800"/>
        <v>0</v>
      </c>
      <c r="BM498" s="11">
        <f t="shared" si="800"/>
        <v>0</v>
      </c>
      <c r="BN498" s="11">
        <f t="shared" si="800"/>
        <v>0</v>
      </c>
      <c r="BO498" s="11">
        <f t="shared" si="800"/>
        <v>0</v>
      </c>
      <c r="BP498" s="11">
        <f t="shared" si="800"/>
        <v>0</v>
      </c>
      <c r="BQ498" s="11">
        <f t="shared" si="800"/>
        <v>0</v>
      </c>
      <c r="BR498" s="11">
        <v>0</v>
      </c>
      <c r="BS498" s="11">
        <v>0</v>
      </c>
      <c r="BT498" s="11" t="e">
        <f>IF(#REF!=0,"-",#REF!/#REF!*100)</f>
        <v>#REF!</v>
      </c>
    </row>
    <row r="499" spans="1:72" x14ac:dyDescent="0.25">
      <c r="A499" s="4" t="s">
        <v>133</v>
      </c>
      <c r="B499" s="4" t="s">
        <v>58</v>
      </c>
      <c r="C499" s="4" t="s">
        <v>149</v>
      </c>
      <c r="D499" s="102" t="s">
        <v>284</v>
      </c>
      <c r="E499" s="101" t="s">
        <v>14</v>
      </c>
      <c r="F499" s="101" t="s">
        <v>0</v>
      </c>
      <c r="G499" s="2" t="s">
        <v>0</v>
      </c>
      <c r="H499" s="2" t="s">
        <v>15</v>
      </c>
      <c r="I499" s="12">
        <f t="shared" ref="I499:AA499" si="802">SUM(I500,I501)</f>
        <v>0</v>
      </c>
      <c r="J499" s="12">
        <f t="shared" si="802"/>
        <v>0</v>
      </c>
      <c r="K499" s="12">
        <f t="shared" si="802"/>
        <v>0</v>
      </c>
      <c r="L499" s="12">
        <f t="shared" si="802"/>
        <v>0</v>
      </c>
      <c r="M499" s="12">
        <f t="shared" si="802"/>
        <v>0</v>
      </c>
      <c r="N499" s="12">
        <f t="shared" si="802"/>
        <v>0</v>
      </c>
      <c r="O499" s="12">
        <f t="shared" ref="O499" si="803">SUM(O500,O501)</f>
        <v>0</v>
      </c>
      <c r="P499" s="12">
        <f t="shared" si="802"/>
        <v>0</v>
      </c>
      <c r="Q499" s="12">
        <f t="shared" si="802"/>
        <v>0</v>
      </c>
      <c r="R499" s="12">
        <f t="shared" si="802"/>
        <v>0</v>
      </c>
      <c r="S499" s="12">
        <f t="shared" si="802"/>
        <v>0</v>
      </c>
      <c r="T499" s="12">
        <f t="shared" si="802"/>
        <v>0</v>
      </c>
      <c r="U499" s="12">
        <f t="shared" si="802"/>
        <v>0</v>
      </c>
      <c r="V499" s="12">
        <f t="shared" si="802"/>
        <v>0</v>
      </c>
      <c r="W499" s="12">
        <f t="shared" si="802"/>
        <v>0</v>
      </c>
      <c r="X499" s="12">
        <f t="shared" si="802"/>
        <v>0</v>
      </c>
      <c r="Y499" s="12">
        <f t="shared" si="802"/>
        <v>0</v>
      </c>
      <c r="Z499" s="12">
        <f t="shared" si="802"/>
        <v>0</v>
      </c>
      <c r="AA499" s="12">
        <f t="shared" si="802"/>
        <v>0</v>
      </c>
      <c r="AB499" s="12">
        <v>0</v>
      </c>
      <c r="AC499" s="12">
        <v>0</v>
      </c>
      <c r="AD499" s="12">
        <f t="shared" ref="AD499:AV499" si="804">SUM(AD500,AD501)</f>
        <v>0</v>
      </c>
      <c r="AE499" s="12">
        <f t="shared" si="804"/>
        <v>0</v>
      </c>
      <c r="AF499" s="12">
        <f t="shared" si="804"/>
        <v>0</v>
      </c>
      <c r="AG499" s="12">
        <f t="shared" si="804"/>
        <v>0</v>
      </c>
      <c r="AH499" s="12">
        <f t="shared" si="804"/>
        <v>0</v>
      </c>
      <c r="AI499" s="12">
        <f t="shared" si="804"/>
        <v>0</v>
      </c>
      <c r="AJ499" s="12">
        <f t="shared" ref="AJ499" si="805">SUM(AJ500,AJ501)</f>
        <v>0</v>
      </c>
      <c r="AK499" s="12">
        <f t="shared" si="804"/>
        <v>0</v>
      </c>
      <c r="AL499" s="12">
        <f t="shared" si="804"/>
        <v>0</v>
      </c>
      <c r="AM499" s="12">
        <f t="shared" si="804"/>
        <v>0</v>
      </c>
      <c r="AN499" s="12">
        <f t="shared" si="804"/>
        <v>0</v>
      </c>
      <c r="AO499" s="12">
        <f t="shared" si="804"/>
        <v>0</v>
      </c>
      <c r="AP499" s="12">
        <f t="shared" si="804"/>
        <v>0</v>
      </c>
      <c r="AQ499" s="12">
        <f t="shared" si="804"/>
        <v>0</v>
      </c>
      <c r="AR499" s="12">
        <f t="shared" si="804"/>
        <v>0</v>
      </c>
      <c r="AS499" s="12">
        <f t="shared" si="804"/>
        <v>0</v>
      </c>
      <c r="AT499" s="12">
        <f t="shared" si="804"/>
        <v>0</v>
      </c>
      <c r="AU499" s="12">
        <f t="shared" si="804"/>
        <v>0</v>
      </c>
      <c r="AV499" s="12">
        <f t="shared" si="804"/>
        <v>0</v>
      </c>
      <c r="AW499" s="12">
        <v>0</v>
      </c>
      <c r="AX499" s="12">
        <v>0</v>
      </c>
      <c r="AY499" s="12">
        <f t="shared" ref="AY499:BQ499" si="806">SUM(AY500,AY501)</f>
        <v>0</v>
      </c>
      <c r="AZ499" s="12">
        <f t="shared" si="806"/>
        <v>0</v>
      </c>
      <c r="BA499" s="12">
        <f t="shared" si="806"/>
        <v>0</v>
      </c>
      <c r="BB499" s="12">
        <f t="shared" si="806"/>
        <v>0</v>
      </c>
      <c r="BC499" s="12">
        <f t="shared" si="806"/>
        <v>0</v>
      </c>
      <c r="BD499" s="12">
        <f t="shared" si="806"/>
        <v>0</v>
      </c>
      <c r="BE499" s="12">
        <f t="shared" ref="BE499" si="807">SUM(BE500,BE501)</f>
        <v>0</v>
      </c>
      <c r="BF499" s="12">
        <f t="shared" si="806"/>
        <v>0</v>
      </c>
      <c r="BG499" s="12">
        <f t="shared" si="806"/>
        <v>0</v>
      </c>
      <c r="BH499" s="12">
        <f t="shared" si="806"/>
        <v>0</v>
      </c>
      <c r="BI499" s="12">
        <f t="shared" si="806"/>
        <v>0</v>
      </c>
      <c r="BJ499" s="12">
        <f t="shared" si="806"/>
        <v>0</v>
      </c>
      <c r="BK499" s="12">
        <f t="shared" si="806"/>
        <v>0</v>
      </c>
      <c r="BL499" s="12">
        <f t="shared" si="806"/>
        <v>0</v>
      </c>
      <c r="BM499" s="12">
        <f t="shared" si="806"/>
        <v>0</v>
      </c>
      <c r="BN499" s="12">
        <f t="shared" si="806"/>
        <v>0</v>
      </c>
      <c r="BO499" s="12">
        <f t="shared" si="806"/>
        <v>0</v>
      </c>
      <c r="BP499" s="12">
        <f t="shared" si="806"/>
        <v>0</v>
      </c>
      <c r="BQ499" s="12">
        <f t="shared" si="806"/>
        <v>0</v>
      </c>
      <c r="BR499" s="12">
        <v>0</v>
      </c>
      <c r="BS499" s="12">
        <v>0</v>
      </c>
      <c r="BT499" s="12" t="e">
        <f>IF(#REF!=0,"-",#REF!/#REF!*100)</f>
        <v>#REF!</v>
      </c>
    </row>
    <row r="500" spans="1:72" x14ac:dyDescent="0.25">
      <c r="A500" s="4" t="s">
        <v>133</v>
      </c>
      <c r="B500" s="4" t="s">
        <v>58</v>
      </c>
      <c r="C500" s="4" t="s">
        <v>149</v>
      </c>
      <c r="D500" s="102" t="s">
        <v>284</v>
      </c>
      <c r="E500" s="113">
        <v>6111</v>
      </c>
      <c r="F500" s="102"/>
      <c r="G500" s="98" t="s">
        <v>1662</v>
      </c>
      <c r="H500" s="13" t="s">
        <v>16</v>
      </c>
      <c r="I500" s="14">
        <v>0</v>
      </c>
      <c r="J500" s="14"/>
      <c r="K500" s="14"/>
      <c r="L500" s="14"/>
      <c r="M500" s="14"/>
      <c r="N500" s="14"/>
      <c r="O500" s="14">
        <f t="shared" si="757"/>
        <v>0</v>
      </c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>
        <v>0</v>
      </c>
      <c r="AC500" s="14">
        <v>0</v>
      </c>
      <c r="AD500" s="14">
        <v>0</v>
      </c>
      <c r="AE500" s="14"/>
      <c r="AF500" s="14"/>
      <c r="AG500" s="14"/>
      <c r="AH500" s="14"/>
      <c r="AI500" s="14"/>
      <c r="AJ500" s="14">
        <f t="shared" si="758"/>
        <v>0</v>
      </c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>
        <v>0</v>
      </c>
      <c r="AX500" s="14">
        <v>0</v>
      </c>
      <c r="AY500" s="14">
        <v>0</v>
      </c>
      <c r="AZ500" s="14"/>
      <c r="BA500" s="14"/>
      <c r="BB500" s="14"/>
      <c r="BC500" s="14"/>
      <c r="BD500" s="14"/>
      <c r="BE500" s="14">
        <f t="shared" si="759"/>
        <v>0</v>
      </c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>
        <v>0</v>
      </c>
      <c r="BS500" s="14">
        <v>0</v>
      </c>
      <c r="BT500" s="14" t="e">
        <f>IF(#REF!=0,"-",#REF!/#REF!*100)</f>
        <v>#REF!</v>
      </c>
    </row>
    <row r="501" spans="1:72" x14ac:dyDescent="0.25">
      <c r="A501" s="1" t="s">
        <v>133</v>
      </c>
      <c r="B501" s="1" t="s">
        <v>58</v>
      </c>
      <c r="C501" s="1" t="s">
        <v>149</v>
      </c>
      <c r="D501" s="105" t="s">
        <v>284</v>
      </c>
      <c r="E501" s="105" t="s">
        <v>18</v>
      </c>
      <c r="F501" s="102" t="s">
        <v>0</v>
      </c>
      <c r="G501" s="13" t="s">
        <v>0</v>
      </c>
      <c r="H501" s="2" t="s">
        <v>19</v>
      </c>
      <c r="I501" s="12">
        <f t="shared" ref="I501:AA501" si="808">SUM(I502:I506)</f>
        <v>0</v>
      </c>
      <c r="J501" s="12">
        <f t="shared" si="808"/>
        <v>0</v>
      </c>
      <c r="K501" s="12">
        <f t="shared" si="808"/>
        <v>0</v>
      </c>
      <c r="L501" s="12">
        <f t="shared" si="808"/>
        <v>0</v>
      </c>
      <c r="M501" s="12">
        <f t="shared" si="808"/>
        <v>0</v>
      </c>
      <c r="N501" s="12">
        <f t="shared" si="808"/>
        <v>0</v>
      </c>
      <c r="O501" s="12">
        <f t="shared" si="808"/>
        <v>0</v>
      </c>
      <c r="P501" s="12">
        <f t="shared" si="808"/>
        <v>0</v>
      </c>
      <c r="Q501" s="12">
        <f t="shared" si="808"/>
        <v>0</v>
      </c>
      <c r="R501" s="12">
        <f t="shared" si="808"/>
        <v>0</v>
      </c>
      <c r="S501" s="12">
        <f t="shared" si="808"/>
        <v>0</v>
      </c>
      <c r="T501" s="12">
        <f t="shared" si="808"/>
        <v>0</v>
      </c>
      <c r="U501" s="12">
        <f t="shared" si="808"/>
        <v>0</v>
      </c>
      <c r="V501" s="12">
        <f t="shared" si="808"/>
        <v>0</v>
      </c>
      <c r="W501" s="12">
        <f t="shared" si="808"/>
        <v>0</v>
      </c>
      <c r="X501" s="12">
        <f t="shared" si="808"/>
        <v>0</v>
      </c>
      <c r="Y501" s="12">
        <f t="shared" si="808"/>
        <v>0</v>
      </c>
      <c r="Z501" s="12">
        <f t="shared" si="808"/>
        <v>0</v>
      </c>
      <c r="AA501" s="12">
        <f t="shared" si="808"/>
        <v>0</v>
      </c>
      <c r="AB501" s="12">
        <v>0</v>
      </c>
      <c r="AC501" s="12">
        <v>0</v>
      </c>
      <c r="AD501" s="12">
        <f t="shared" ref="AD501:AV501" si="809">SUM(AD502:AD506)</f>
        <v>0</v>
      </c>
      <c r="AE501" s="12">
        <f t="shared" si="809"/>
        <v>0</v>
      </c>
      <c r="AF501" s="12">
        <f t="shared" si="809"/>
        <v>0</v>
      </c>
      <c r="AG501" s="12">
        <f t="shared" si="809"/>
        <v>0</v>
      </c>
      <c r="AH501" s="12">
        <f t="shared" si="809"/>
        <v>0</v>
      </c>
      <c r="AI501" s="12">
        <f t="shared" si="809"/>
        <v>0</v>
      </c>
      <c r="AJ501" s="12">
        <f t="shared" si="809"/>
        <v>0</v>
      </c>
      <c r="AK501" s="12">
        <f t="shared" si="809"/>
        <v>0</v>
      </c>
      <c r="AL501" s="12">
        <f t="shared" si="809"/>
        <v>0</v>
      </c>
      <c r="AM501" s="12">
        <f t="shared" si="809"/>
        <v>0</v>
      </c>
      <c r="AN501" s="12">
        <f t="shared" si="809"/>
        <v>0</v>
      </c>
      <c r="AO501" s="12">
        <f t="shared" si="809"/>
        <v>0</v>
      </c>
      <c r="AP501" s="12">
        <f t="shared" si="809"/>
        <v>0</v>
      </c>
      <c r="AQ501" s="12">
        <f t="shared" si="809"/>
        <v>0</v>
      </c>
      <c r="AR501" s="12">
        <f t="shared" si="809"/>
        <v>0</v>
      </c>
      <c r="AS501" s="12">
        <f t="shared" si="809"/>
        <v>0</v>
      </c>
      <c r="AT501" s="12">
        <f t="shared" si="809"/>
        <v>0</v>
      </c>
      <c r="AU501" s="12">
        <f t="shared" si="809"/>
        <v>0</v>
      </c>
      <c r="AV501" s="12">
        <f t="shared" si="809"/>
        <v>0</v>
      </c>
      <c r="AW501" s="12">
        <v>0</v>
      </c>
      <c r="AX501" s="12">
        <v>0</v>
      </c>
      <c r="AY501" s="12">
        <f t="shared" ref="AY501:BQ501" si="810">SUM(AY502:AY506)</f>
        <v>0</v>
      </c>
      <c r="AZ501" s="12">
        <f t="shared" si="810"/>
        <v>0</v>
      </c>
      <c r="BA501" s="12">
        <f t="shared" si="810"/>
        <v>0</v>
      </c>
      <c r="BB501" s="12">
        <f t="shared" si="810"/>
        <v>0</v>
      </c>
      <c r="BC501" s="12">
        <f t="shared" si="810"/>
        <v>0</v>
      </c>
      <c r="BD501" s="12">
        <f t="shared" si="810"/>
        <v>0</v>
      </c>
      <c r="BE501" s="12">
        <f t="shared" si="810"/>
        <v>0</v>
      </c>
      <c r="BF501" s="12">
        <f t="shared" si="810"/>
        <v>0</v>
      </c>
      <c r="BG501" s="12">
        <f t="shared" si="810"/>
        <v>0</v>
      </c>
      <c r="BH501" s="12">
        <f t="shared" si="810"/>
        <v>0</v>
      </c>
      <c r="BI501" s="12">
        <f t="shared" si="810"/>
        <v>0</v>
      </c>
      <c r="BJ501" s="12">
        <f t="shared" si="810"/>
        <v>0</v>
      </c>
      <c r="BK501" s="12">
        <f t="shared" si="810"/>
        <v>0</v>
      </c>
      <c r="BL501" s="12">
        <f t="shared" si="810"/>
        <v>0</v>
      </c>
      <c r="BM501" s="12">
        <f t="shared" si="810"/>
        <v>0</v>
      </c>
      <c r="BN501" s="12">
        <f t="shared" si="810"/>
        <v>0</v>
      </c>
      <c r="BO501" s="12">
        <f t="shared" si="810"/>
        <v>0</v>
      </c>
      <c r="BP501" s="12">
        <f t="shared" si="810"/>
        <v>0</v>
      </c>
      <c r="BQ501" s="12">
        <f t="shared" si="810"/>
        <v>0</v>
      </c>
      <c r="BR501" s="12">
        <v>0</v>
      </c>
      <c r="BS501" s="12">
        <v>0</v>
      </c>
      <c r="BT501" s="12" t="e">
        <f>IF(#REF!=0,"-",#REF!/#REF!*100)</f>
        <v>#REF!</v>
      </c>
    </row>
    <row r="502" spans="1:72" ht="22.5" x14ac:dyDescent="0.25">
      <c r="A502" s="4" t="s">
        <v>133</v>
      </c>
      <c r="B502" s="4" t="s">
        <v>58</v>
      </c>
      <c r="C502" s="4" t="s">
        <v>149</v>
      </c>
      <c r="D502" s="102" t="s">
        <v>284</v>
      </c>
      <c r="E502" s="113">
        <v>6112</v>
      </c>
      <c r="F502" s="102" t="s">
        <v>286</v>
      </c>
      <c r="G502" s="98" t="s">
        <v>1662</v>
      </c>
      <c r="H502" s="13" t="s">
        <v>57</v>
      </c>
      <c r="I502" s="14">
        <v>0</v>
      </c>
      <c r="J502" s="14"/>
      <c r="K502" s="14"/>
      <c r="L502" s="14"/>
      <c r="M502" s="14"/>
      <c r="N502" s="14"/>
      <c r="O502" s="14">
        <f t="shared" si="757"/>
        <v>0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>
        <v>0</v>
      </c>
      <c r="AC502" s="14">
        <v>0</v>
      </c>
      <c r="AD502" s="14">
        <v>0</v>
      </c>
      <c r="AE502" s="14"/>
      <c r="AF502" s="14"/>
      <c r="AG502" s="14"/>
      <c r="AH502" s="14"/>
      <c r="AI502" s="14"/>
      <c r="AJ502" s="14">
        <f t="shared" si="758"/>
        <v>0</v>
      </c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>
        <v>0</v>
      </c>
      <c r="AX502" s="14">
        <v>0</v>
      </c>
      <c r="AY502" s="14">
        <v>0</v>
      </c>
      <c r="AZ502" s="14"/>
      <c r="BA502" s="14"/>
      <c r="BB502" s="14"/>
      <c r="BC502" s="14"/>
      <c r="BD502" s="14"/>
      <c r="BE502" s="14">
        <f t="shared" si="759"/>
        <v>0</v>
      </c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>
        <v>0</v>
      </c>
      <c r="BS502" s="14">
        <v>0</v>
      </c>
      <c r="BT502" s="14" t="e">
        <f>IF(#REF!=0,"-",#REF!/#REF!*100)</f>
        <v>#REF!</v>
      </c>
    </row>
    <row r="503" spans="1:72" x14ac:dyDescent="0.25">
      <c r="A503" s="4" t="s">
        <v>133</v>
      </c>
      <c r="B503" s="4" t="s">
        <v>58</v>
      </c>
      <c r="C503" s="4" t="s">
        <v>149</v>
      </c>
      <c r="D503" s="102" t="s">
        <v>284</v>
      </c>
      <c r="E503" s="113">
        <v>6112</v>
      </c>
      <c r="F503" s="102" t="s">
        <v>287</v>
      </c>
      <c r="G503" s="98" t="s">
        <v>1662</v>
      </c>
      <c r="H503" s="13" t="s">
        <v>22</v>
      </c>
      <c r="I503" s="14">
        <v>0</v>
      </c>
      <c r="J503" s="14"/>
      <c r="K503" s="14"/>
      <c r="L503" s="14"/>
      <c r="M503" s="14"/>
      <c r="N503" s="14"/>
      <c r="O503" s="14">
        <f t="shared" si="757"/>
        <v>0</v>
      </c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>
        <v>0</v>
      </c>
      <c r="AC503" s="14">
        <v>0</v>
      </c>
      <c r="AD503" s="14">
        <v>0</v>
      </c>
      <c r="AE503" s="14"/>
      <c r="AF503" s="14"/>
      <c r="AG503" s="14"/>
      <c r="AH503" s="14"/>
      <c r="AI503" s="14"/>
      <c r="AJ503" s="14">
        <f t="shared" si="758"/>
        <v>0</v>
      </c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>
        <v>0</v>
      </c>
      <c r="AX503" s="14">
        <v>0</v>
      </c>
      <c r="AY503" s="14">
        <v>0</v>
      </c>
      <c r="AZ503" s="14"/>
      <c r="BA503" s="14"/>
      <c r="BB503" s="14"/>
      <c r="BC503" s="14"/>
      <c r="BD503" s="14"/>
      <c r="BE503" s="14">
        <f t="shared" si="759"/>
        <v>0</v>
      </c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>
        <v>0</v>
      </c>
      <c r="BS503" s="14">
        <v>0</v>
      </c>
      <c r="BT503" s="14" t="e">
        <f>IF(#REF!=0,"-",#REF!/#REF!*100)</f>
        <v>#REF!</v>
      </c>
    </row>
    <row r="504" spans="1:72" x14ac:dyDescent="0.25">
      <c r="A504" s="4" t="s">
        <v>133</v>
      </c>
      <c r="B504" s="4" t="s">
        <v>58</v>
      </c>
      <c r="C504" s="4" t="s">
        <v>149</v>
      </c>
      <c r="D504" s="102" t="s">
        <v>284</v>
      </c>
      <c r="E504" s="113">
        <v>6112</v>
      </c>
      <c r="F504" s="102" t="s">
        <v>288</v>
      </c>
      <c r="G504" s="98" t="s">
        <v>1662</v>
      </c>
      <c r="H504" s="13" t="s">
        <v>23</v>
      </c>
      <c r="I504" s="14">
        <v>0</v>
      </c>
      <c r="J504" s="14"/>
      <c r="K504" s="14"/>
      <c r="L504" s="14"/>
      <c r="M504" s="14"/>
      <c r="N504" s="14"/>
      <c r="O504" s="14">
        <f t="shared" si="757"/>
        <v>0</v>
      </c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>
        <v>0</v>
      </c>
      <c r="AC504" s="14">
        <v>0</v>
      </c>
      <c r="AD504" s="14">
        <v>0</v>
      </c>
      <c r="AE504" s="14"/>
      <c r="AF504" s="14"/>
      <c r="AG504" s="14"/>
      <c r="AH504" s="14"/>
      <c r="AI504" s="14"/>
      <c r="AJ504" s="14">
        <f t="shared" si="758"/>
        <v>0</v>
      </c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>
        <v>0</v>
      </c>
      <c r="AX504" s="14">
        <v>0</v>
      </c>
      <c r="AY504" s="14">
        <v>0</v>
      </c>
      <c r="AZ504" s="14"/>
      <c r="BA504" s="14"/>
      <c r="BB504" s="14"/>
      <c r="BC504" s="14"/>
      <c r="BD504" s="14"/>
      <c r="BE504" s="14">
        <f t="shared" si="759"/>
        <v>0</v>
      </c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>
        <v>0</v>
      </c>
      <c r="BS504" s="14">
        <v>0</v>
      </c>
      <c r="BT504" s="14" t="e">
        <f>IF(#REF!=0,"-",#REF!/#REF!*100)</f>
        <v>#REF!</v>
      </c>
    </row>
    <row r="505" spans="1:72" x14ac:dyDescent="0.25">
      <c r="A505" s="4" t="s">
        <v>133</v>
      </c>
      <c r="B505" s="4" t="s">
        <v>58</v>
      </c>
      <c r="C505" s="4" t="s">
        <v>149</v>
      </c>
      <c r="D505" s="102" t="s">
        <v>284</v>
      </c>
      <c r="E505" s="113">
        <v>6112</v>
      </c>
      <c r="F505" s="102" t="s">
        <v>289</v>
      </c>
      <c r="G505" s="98" t="s">
        <v>1662</v>
      </c>
      <c r="H505" s="13" t="s">
        <v>21</v>
      </c>
      <c r="I505" s="14">
        <v>0</v>
      </c>
      <c r="J505" s="14"/>
      <c r="K505" s="14"/>
      <c r="L505" s="14"/>
      <c r="M505" s="14"/>
      <c r="N505" s="14"/>
      <c r="O505" s="14">
        <f t="shared" si="757"/>
        <v>0</v>
      </c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>
        <v>0</v>
      </c>
      <c r="AC505" s="14">
        <v>0</v>
      </c>
      <c r="AD505" s="14">
        <v>0</v>
      </c>
      <c r="AE505" s="14"/>
      <c r="AF505" s="14"/>
      <c r="AG505" s="14"/>
      <c r="AH505" s="14"/>
      <c r="AI505" s="14"/>
      <c r="AJ505" s="14">
        <f t="shared" si="758"/>
        <v>0</v>
      </c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>
        <v>0</v>
      </c>
      <c r="AX505" s="14">
        <v>0</v>
      </c>
      <c r="AY505" s="14">
        <v>0</v>
      </c>
      <c r="AZ505" s="14"/>
      <c r="BA505" s="14"/>
      <c r="BB505" s="14"/>
      <c r="BC505" s="14"/>
      <c r="BD505" s="14"/>
      <c r="BE505" s="14">
        <f t="shared" si="759"/>
        <v>0</v>
      </c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>
        <v>0</v>
      </c>
      <c r="BS505" s="14">
        <v>0</v>
      </c>
      <c r="BT505" s="14" t="e">
        <f>IF(#REF!=0,"-",#REF!/#REF!*100)</f>
        <v>#REF!</v>
      </c>
    </row>
    <row r="506" spans="1:72" x14ac:dyDescent="0.25">
      <c r="A506" s="4" t="s">
        <v>133</v>
      </c>
      <c r="B506" s="4" t="s">
        <v>58</v>
      </c>
      <c r="C506" s="4" t="s">
        <v>149</v>
      </c>
      <c r="D506" s="102" t="s">
        <v>284</v>
      </c>
      <c r="E506" s="113">
        <v>6112</v>
      </c>
      <c r="F506" s="102" t="s">
        <v>290</v>
      </c>
      <c r="G506" s="98" t="s">
        <v>1662</v>
      </c>
      <c r="H506" s="13" t="s">
        <v>24</v>
      </c>
      <c r="I506" s="14">
        <v>0</v>
      </c>
      <c r="J506" s="14"/>
      <c r="K506" s="14"/>
      <c r="L506" s="14"/>
      <c r="M506" s="14"/>
      <c r="N506" s="14"/>
      <c r="O506" s="14">
        <f t="shared" si="757"/>
        <v>0</v>
      </c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>
        <v>0</v>
      </c>
      <c r="AC506" s="14">
        <v>0</v>
      </c>
      <c r="AD506" s="14">
        <v>0</v>
      </c>
      <c r="AE506" s="14"/>
      <c r="AF506" s="14"/>
      <c r="AG506" s="14"/>
      <c r="AH506" s="14"/>
      <c r="AI506" s="14"/>
      <c r="AJ506" s="14">
        <f t="shared" si="758"/>
        <v>0</v>
      </c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>
        <v>0</v>
      </c>
      <c r="AX506" s="14">
        <v>0</v>
      </c>
      <c r="AY506" s="14">
        <v>0</v>
      </c>
      <c r="AZ506" s="14"/>
      <c r="BA506" s="14"/>
      <c r="BB506" s="14"/>
      <c r="BC506" s="14"/>
      <c r="BD506" s="14"/>
      <c r="BE506" s="14">
        <f t="shared" si="759"/>
        <v>0</v>
      </c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>
        <v>0</v>
      </c>
      <c r="BS506" s="14">
        <v>0</v>
      </c>
      <c r="BT506" s="14" t="e">
        <f>IF(#REF!=0,"-",#REF!/#REF!*100)</f>
        <v>#REF!</v>
      </c>
    </row>
    <row r="507" spans="1:72" ht="22.5" x14ac:dyDescent="0.25">
      <c r="A507" s="4" t="s">
        <v>133</v>
      </c>
      <c r="B507" s="4" t="s">
        <v>58</v>
      </c>
      <c r="C507" s="4" t="s">
        <v>149</v>
      </c>
      <c r="D507" s="102" t="s">
        <v>284</v>
      </c>
      <c r="E507" s="101" t="s">
        <v>25</v>
      </c>
      <c r="F507" s="101" t="s">
        <v>0</v>
      </c>
      <c r="G507" s="2" t="s">
        <v>0</v>
      </c>
      <c r="H507" s="2" t="s">
        <v>26</v>
      </c>
      <c r="I507" s="12">
        <f t="shared" ref="I507:AA507" si="811">SUM(I508)</f>
        <v>0</v>
      </c>
      <c r="J507" s="12">
        <f t="shared" si="811"/>
        <v>0</v>
      </c>
      <c r="K507" s="12">
        <f t="shared" si="811"/>
        <v>0</v>
      </c>
      <c r="L507" s="12">
        <f t="shared" si="811"/>
        <v>0</v>
      </c>
      <c r="M507" s="12">
        <f t="shared" si="811"/>
        <v>0</v>
      </c>
      <c r="N507" s="12">
        <f t="shared" si="811"/>
        <v>0</v>
      </c>
      <c r="O507" s="12">
        <f t="shared" si="811"/>
        <v>0</v>
      </c>
      <c r="P507" s="12">
        <f t="shared" si="811"/>
        <v>0</v>
      </c>
      <c r="Q507" s="12">
        <f t="shared" si="811"/>
        <v>0</v>
      </c>
      <c r="R507" s="12">
        <f t="shared" si="811"/>
        <v>0</v>
      </c>
      <c r="S507" s="12">
        <f t="shared" si="811"/>
        <v>0</v>
      </c>
      <c r="T507" s="12">
        <f t="shared" si="811"/>
        <v>0</v>
      </c>
      <c r="U507" s="12">
        <f t="shared" si="811"/>
        <v>0</v>
      </c>
      <c r="V507" s="12">
        <f t="shared" si="811"/>
        <v>0</v>
      </c>
      <c r="W507" s="12">
        <f t="shared" si="811"/>
        <v>0</v>
      </c>
      <c r="X507" s="12">
        <f t="shared" si="811"/>
        <v>0</v>
      </c>
      <c r="Y507" s="12">
        <f t="shared" si="811"/>
        <v>0</v>
      </c>
      <c r="Z507" s="12">
        <f t="shared" si="811"/>
        <v>0</v>
      </c>
      <c r="AA507" s="12">
        <f t="shared" si="811"/>
        <v>0</v>
      </c>
      <c r="AB507" s="12">
        <v>0</v>
      </c>
      <c r="AC507" s="12">
        <v>0</v>
      </c>
      <c r="AD507" s="12">
        <f t="shared" ref="AD507:AV507" si="812">SUM(AD508)</f>
        <v>0</v>
      </c>
      <c r="AE507" s="12">
        <f t="shared" si="812"/>
        <v>0</v>
      </c>
      <c r="AF507" s="12">
        <f t="shared" si="812"/>
        <v>0</v>
      </c>
      <c r="AG507" s="12">
        <f t="shared" si="812"/>
        <v>0</v>
      </c>
      <c r="AH507" s="12">
        <f t="shared" si="812"/>
        <v>0</v>
      </c>
      <c r="AI507" s="12">
        <f t="shared" si="812"/>
        <v>0</v>
      </c>
      <c r="AJ507" s="12">
        <f t="shared" si="812"/>
        <v>0</v>
      </c>
      <c r="AK507" s="12">
        <f t="shared" si="812"/>
        <v>0</v>
      </c>
      <c r="AL507" s="12">
        <f t="shared" si="812"/>
        <v>0</v>
      </c>
      <c r="AM507" s="12">
        <f t="shared" si="812"/>
        <v>0</v>
      </c>
      <c r="AN507" s="12">
        <f t="shared" si="812"/>
        <v>0</v>
      </c>
      <c r="AO507" s="12">
        <f t="shared" si="812"/>
        <v>0</v>
      </c>
      <c r="AP507" s="12">
        <f t="shared" si="812"/>
        <v>0</v>
      </c>
      <c r="AQ507" s="12">
        <f t="shared" si="812"/>
        <v>0</v>
      </c>
      <c r="AR507" s="12">
        <f t="shared" si="812"/>
        <v>0</v>
      </c>
      <c r="AS507" s="12">
        <f t="shared" si="812"/>
        <v>0</v>
      </c>
      <c r="AT507" s="12">
        <f t="shared" si="812"/>
        <v>0</v>
      </c>
      <c r="AU507" s="12">
        <f t="shared" si="812"/>
        <v>0</v>
      </c>
      <c r="AV507" s="12">
        <f t="shared" si="812"/>
        <v>0</v>
      </c>
      <c r="AW507" s="12">
        <v>0</v>
      </c>
      <c r="AX507" s="12">
        <v>0</v>
      </c>
      <c r="AY507" s="12">
        <f t="shared" ref="AY507:BQ507" si="813">SUM(AY508)</f>
        <v>0</v>
      </c>
      <c r="AZ507" s="12">
        <f t="shared" si="813"/>
        <v>0</v>
      </c>
      <c r="BA507" s="12">
        <f t="shared" si="813"/>
        <v>0</v>
      </c>
      <c r="BB507" s="12">
        <f t="shared" si="813"/>
        <v>0</v>
      </c>
      <c r="BC507" s="12">
        <f t="shared" si="813"/>
        <v>0</v>
      </c>
      <c r="BD507" s="12">
        <f t="shared" si="813"/>
        <v>0</v>
      </c>
      <c r="BE507" s="12">
        <f t="shared" si="813"/>
        <v>0</v>
      </c>
      <c r="BF507" s="12">
        <f t="shared" si="813"/>
        <v>0</v>
      </c>
      <c r="BG507" s="12">
        <f t="shared" si="813"/>
        <v>0</v>
      </c>
      <c r="BH507" s="12">
        <f t="shared" si="813"/>
        <v>0</v>
      </c>
      <c r="BI507" s="12">
        <f t="shared" si="813"/>
        <v>0</v>
      </c>
      <c r="BJ507" s="12">
        <f t="shared" si="813"/>
        <v>0</v>
      </c>
      <c r="BK507" s="12">
        <f t="shared" si="813"/>
        <v>0</v>
      </c>
      <c r="BL507" s="12">
        <f t="shared" si="813"/>
        <v>0</v>
      </c>
      <c r="BM507" s="12">
        <f t="shared" si="813"/>
        <v>0</v>
      </c>
      <c r="BN507" s="12">
        <f t="shared" si="813"/>
        <v>0</v>
      </c>
      <c r="BO507" s="12">
        <f t="shared" si="813"/>
        <v>0</v>
      </c>
      <c r="BP507" s="12">
        <f t="shared" si="813"/>
        <v>0</v>
      </c>
      <c r="BQ507" s="12">
        <f t="shared" si="813"/>
        <v>0</v>
      </c>
      <c r="BR507" s="12">
        <v>0</v>
      </c>
      <c r="BS507" s="12">
        <v>0</v>
      </c>
      <c r="BT507" s="12" t="e">
        <f>IF(#REF!=0,"-",#REF!/#REF!*100)</f>
        <v>#REF!</v>
      </c>
    </row>
    <row r="508" spans="1:72" x14ac:dyDescent="0.25">
      <c r="A508" s="4" t="s">
        <v>133</v>
      </c>
      <c r="B508" s="4" t="s">
        <v>58</v>
      </c>
      <c r="C508" s="4" t="s">
        <v>149</v>
      </c>
      <c r="D508" s="102" t="s">
        <v>284</v>
      </c>
      <c r="E508" s="113">
        <v>6121</v>
      </c>
      <c r="F508" s="102"/>
      <c r="G508" s="98" t="s">
        <v>1662</v>
      </c>
      <c r="H508" s="13" t="s">
        <v>27</v>
      </c>
      <c r="I508" s="14">
        <v>0</v>
      </c>
      <c r="J508" s="14"/>
      <c r="K508" s="14"/>
      <c r="L508" s="14"/>
      <c r="M508" s="14"/>
      <c r="N508" s="14"/>
      <c r="O508" s="14">
        <f t="shared" si="757"/>
        <v>0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>
        <v>0</v>
      </c>
      <c r="AC508" s="14">
        <v>0</v>
      </c>
      <c r="AD508" s="14">
        <v>0</v>
      </c>
      <c r="AE508" s="14"/>
      <c r="AF508" s="14"/>
      <c r="AG508" s="14"/>
      <c r="AH508" s="14"/>
      <c r="AI508" s="14"/>
      <c r="AJ508" s="14">
        <f t="shared" si="758"/>
        <v>0</v>
      </c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>
        <v>0</v>
      </c>
      <c r="AX508" s="14">
        <v>0</v>
      </c>
      <c r="AY508" s="14">
        <v>0</v>
      </c>
      <c r="AZ508" s="14"/>
      <c r="BA508" s="14"/>
      <c r="BB508" s="14"/>
      <c r="BC508" s="14"/>
      <c r="BD508" s="14"/>
      <c r="BE508" s="14">
        <f t="shared" si="759"/>
        <v>0</v>
      </c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>
        <v>0</v>
      </c>
      <c r="BS508" s="14">
        <v>0</v>
      </c>
      <c r="BT508" s="14" t="e">
        <f>IF(#REF!=0,"-",#REF!/#REF!*100)</f>
        <v>#REF!</v>
      </c>
    </row>
    <row r="509" spans="1:72" ht="22.5" x14ac:dyDescent="0.25">
      <c r="A509" s="4" t="s">
        <v>133</v>
      </c>
      <c r="B509" s="4" t="s">
        <v>58</v>
      </c>
      <c r="C509" s="4" t="s">
        <v>149</v>
      </c>
      <c r="D509" s="102" t="s">
        <v>284</v>
      </c>
      <c r="E509" s="101" t="s">
        <v>29</v>
      </c>
      <c r="F509" s="101" t="s">
        <v>0</v>
      </c>
      <c r="G509" s="2" t="s">
        <v>0</v>
      </c>
      <c r="H509" s="2" t="s">
        <v>30</v>
      </c>
      <c r="I509" s="12">
        <f t="shared" ref="I509:AA509" si="814">SUM(I510:I517)</f>
        <v>91000</v>
      </c>
      <c r="J509" s="12">
        <f t="shared" si="814"/>
        <v>0</v>
      </c>
      <c r="K509" s="12">
        <f t="shared" si="814"/>
        <v>0</v>
      </c>
      <c r="L509" s="12">
        <f t="shared" si="814"/>
        <v>0</v>
      </c>
      <c r="M509" s="12">
        <f t="shared" si="814"/>
        <v>0</v>
      </c>
      <c r="N509" s="12">
        <f t="shared" si="814"/>
        <v>0</v>
      </c>
      <c r="O509" s="12">
        <f t="shared" si="814"/>
        <v>91000</v>
      </c>
      <c r="P509" s="12">
        <f t="shared" si="814"/>
        <v>5258</v>
      </c>
      <c r="Q509" s="12">
        <f t="shared" si="814"/>
        <v>0</v>
      </c>
      <c r="R509" s="12">
        <f t="shared" si="814"/>
        <v>0</v>
      </c>
      <c r="S509" s="12">
        <f t="shared" si="814"/>
        <v>0</v>
      </c>
      <c r="T509" s="12">
        <f t="shared" si="814"/>
        <v>0</v>
      </c>
      <c r="U509" s="12">
        <f t="shared" si="814"/>
        <v>0</v>
      </c>
      <c r="V509" s="12">
        <f t="shared" si="814"/>
        <v>0</v>
      </c>
      <c r="W509" s="12">
        <f t="shared" si="814"/>
        <v>0</v>
      </c>
      <c r="X509" s="12">
        <f t="shared" si="814"/>
        <v>0</v>
      </c>
      <c r="Y509" s="12">
        <f t="shared" si="814"/>
        <v>0</v>
      </c>
      <c r="Z509" s="12">
        <f t="shared" si="814"/>
        <v>0</v>
      </c>
      <c r="AA509" s="12">
        <f t="shared" si="814"/>
        <v>0</v>
      </c>
      <c r="AB509" s="12">
        <v>5258</v>
      </c>
      <c r="AC509" s="12">
        <v>85742</v>
      </c>
      <c r="AD509" s="12">
        <f t="shared" ref="AD509:AV509" si="815">SUM(AD510:AD517)</f>
        <v>0</v>
      </c>
      <c r="AE509" s="12">
        <f t="shared" si="815"/>
        <v>0</v>
      </c>
      <c r="AF509" s="12">
        <f t="shared" si="815"/>
        <v>0</v>
      </c>
      <c r="AG509" s="12">
        <f t="shared" si="815"/>
        <v>0</v>
      </c>
      <c r="AH509" s="12">
        <f t="shared" si="815"/>
        <v>0</v>
      </c>
      <c r="AI509" s="12">
        <f t="shared" si="815"/>
        <v>0</v>
      </c>
      <c r="AJ509" s="12">
        <f t="shared" si="815"/>
        <v>0</v>
      </c>
      <c r="AK509" s="12">
        <f t="shared" si="815"/>
        <v>0</v>
      </c>
      <c r="AL509" s="12">
        <f t="shared" si="815"/>
        <v>0</v>
      </c>
      <c r="AM509" s="12">
        <f t="shared" si="815"/>
        <v>0</v>
      </c>
      <c r="AN509" s="12">
        <f t="shared" si="815"/>
        <v>0</v>
      </c>
      <c r="AO509" s="12">
        <f t="shared" si="815"/>
        <v>0</v>
      </c>
      <c r="AP509" s="12">
        <f t="shared" si="815"/>
        <v>0</v>
      </c>
      <c r="AQ509" s="12">
        <f t="shared" si="815"/>
        <v>0</v>
      </c>
      <c r="AR509" s="12">
        <f t="shared" si="815"/>
        <v>0</v>
      </c>
      <c r="AS509" s="12">
        <f t="shared" si="815"/>
        <v>0</v>
      </c>
      <c r="AT509" s="12">
        <f t="shared" si="815"/>
        <v>0</v>
      </c>
      <c r="AU509" s="12">
        <f t="shared" si="815"/>
        <v>0</v>
      </c>
      <c r="AV509" s="12">
        <f t="shared" si="815"/>
        <v>0</v>
      </c>
      <c r="AW509" s="12">
        <v>0</v>
      </c>
      <c r="AX509" s="12">
        <v>0</v>
      </c>
      <c r="AY509" s="12">
        <f t="shared" ref="AY509:BQ509" si="816">SUM(AY510:AY517)</f>
        <v>0</v>
      </c>
      <c r="AZ509" s="12">
        <f t="shared" si="816"/>
        <v>0</v>
      </c>
      <c r="BA509" s="12">
        <f t="shared" si="816"/>
        <v>0</v>
      </c>
      <c r="BB509" s="12">
        <f t="shared" si="816"/>
        <v>0</v>
      </c>
      <c r="BC509" s="12">
        <f t="shared" si="816"/>
        <v>0</v>
      </c>
      <c r="BD509" s="12">
        <f t="shared" si="816"/>
        <v>0</v>
      </c>
      <c r="BE509" s="12">
        <f t="shared" si="816"/>
        <v>0</v>
      </c>
      <c r="BF509" s="12">
        <f t="shared" si="816"/>
        <v>0</v>
      </c>
      <c r="BG509" s="12">
        <f t="shared" si="816"/>
        <v>0</v>
      </c>
      <c r="BH509" s="12">
        <f t="shared" si="816"/>
        <v>0</v>
      </c>
      <c r="BI509" s="12">
        <f t="shared" si="816"/>
        <v>0</v>
      </c>
      <c r="BJ509" s="12">
        <f t="shared" si="816"/>
        <v>0</v>
      </c>
      <c r="BK509" s="12">
        <f t="shared" si="816"/>
        <v>0</v>
      </c>
      <c r="BL509" s="12">
        <f t="shared" si="816"/>
        <v>0</v>
      </c>
      <c r="BM509" s="12">
        <f t="shared" si="816"/>
        <v>0</v>
      </c>
      <c r="BN509" s="12">
        <f t="shared" si="816"/>
        <v>0</v>
      </c>
      <c r="BO509" s="12">
        <f t="shared" si="816"/>
        <v>0</v>
      </c>
      <c r="BP509" s="12">
        <f t="shared" si="816"/>
        <v>0</v>
      </c>
      <c r="BQ509" s="12">
        <f t="shared" si="816"/>
        <v>0</v>
      </c>
      <c r="BR509" s="12">
        <v>0</v>
      </c>
      <c r="BS509" s="12">
        <v>0</v>
      </c>
      <c r="BT509" s="12" t="e">
        <f>IF(#REF!=0,"-",#REF!/#REF!*100)</f>
        <v>#REF!</v>
      </c>
    </row>
    <row r="510" spans="1:72" x14ac:dyDescent="0.25">
      <c r="A510" s="4" t="s">
        <v>133</v>
      </c>
      <c r="B510" s="4" t="s">
        <v>58</v>
      </c>
      <c r="C510" s="4" t="s">
        <v>149</v>
      </c>
      <c r="D510" s="102" t="s">
        <v>284</v>
      </c>
      <c r="E510" s="113">
        <v>6131</v>
      </c>
      <c r="F510" s="102"/>
      <c r="G510" s="98" t="s">
        <v>1662</v>
      </c>
      <c r="H510" s="13" t="s">
        <v>32</v>
      </c>
      <c r="I510" s="14">
        <v>0</v>
      </c>
      <c r="J510" s="14"/>
      <c r="K510" s="14"/>
      <c r="L510" s="14"/>
      <c r="M510" s="14"/>
      <c r="N510" s="14"/>
      <c r="O510" s="14">
        <f t="shared" si="757"/>
        <v>0</v>
      </c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>
        <v>0</v>
      </c>
      <c r="AC510" s="14">
        <v>0</v>
      </c>
      <c r="AD510" s="14">
        <v>0</v>
      </c>
      <c r="AE510" s="14"/>
      <c r="AF510" s="14"/>
      <c r="AG510" s="14"/>
      <c r="AH510" s="14"/>
      <c r="AI510" s="14"/>
      <c r="AJ510" s="14">
        <f t="shared" si="758"/>
        <v>0</v>
      </c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>
        <v>0</v>
      </c>
      <c r="AX510" s="14">
        <v>0</v>
      </c>
      <c r="AY510" s="14">
        <v>0</v>
      </c>
      <c r="AZ510" s="14"/>
      <c r="BA510" s="14"/>
      <c r="BB510" s="14"/>
      <c r="BC510" s="14"/>
      <c r="BD510" s="14"/>
      <c r="BE510" s="14">
        <f t="shared" si="759"/>
        <v>0</v>
      </c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>
        <v>0</v>
      </c>
      <c r="BS510" s="14">
        <v>0</v>
      </c>
      <c r="BT510" s="14" t="e">
        <f>IF(#REF!=0,"-",#REF!/#REF!*100)</f>
        <v>#REF!</v>
      </c>
    </row>
    <row r="511" spans="1:72" x14ac:dyDescent="0.25">
      <c r="A511" s="4" t="s">
        <v>133</v>
      </c>
      <c r="B511" s="4" t="s">
        <v>58</v>
      </c>
      <c r="C511" s="4" t="s">
        <v>149</v>
      </c>
      <c r="D511" s="102" t="s">
        <v>284</v>
      </c>
      <c r="E511" s="113">
        <v>6132</v>
      </c>
      <c r="F511" s="102"/>
      <c r="G511" s="98" t="s">
        <v>1662</v>
      </c>
      <c r="H511" s="13" t="s">
        <v>72</v>
      </c>
      <c r="I511" s="14">
        <v>0</v>
      </c>
      <c r="J511" s="14"/>
      <c r="K511" s="14"/>
      <c r="L511" s="14"/>
      <c r="M511" s="14"/>
      <c r="N511" s="14"/>
      <c r="O511" s="14">
        <f t="shared" si="757"/>
        <v>0</v>
      </c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>
        <v>0</v>
      </c>
      <c r="AC511" s="14">
        <v>0</v>
      </c>
      <c r="AD511" s="14">
        <v>0</v>
      </c>
      <c r="AE511" s="14"/>
      <c r="AF511" s="14"/>
      <c r="AG511" s="14"/>
      <c r="AH511" s="14"/>
      <c r="AI511" s="14"/>
      <c r="AJ511" s="14">
        <f t="shared" si="758"/>
        <v>0</v>
      </c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>
        <v>0</v>
      </c>
      <c r="AX511" s="14">
        <v>0</v>
      </c>
      <c r="AY511" s="14">
        <v>0</v>
      </c>
      <c r="AZ511" s="14"/>
      <c r="BA511" s="14"/>
      <c r="BB511" s="14"/>
      <c r="BC511" s="14"/>
      <c r="BD511" s="14"/>
      <c r="BE511" s="14">
        <f t="shared" si="759"/>
        <v>0</v>
      </c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>
        <v>0</v>
      </c>
      <c r="BS511" s="14">
        <v>0</v>
      </c>
      <c r="BT511" s="14" t="e">
        <f>IF(#REF!=0,"-",#REF!/#REF!*100)</f>
        <v>#REF!</v>
      </c>
    </row>
    <row r="512" spans="1:72" x14ac:dyDescent="0.25">
      <c r="A512" s="4" t="s">
        <v>133</v>
      </c>
      <c r="B512" s="4" t="s">
        <v>58</v>
      </c>
      <c r="C512" s="4" t="s">
        <v>149</v>
      </c>
      <c r="D512" s="102" t="s">
        <v>284</v>
      </c>
      <c r="E512" s="113">
        <v>6133</v>
      </c>
      <c r="F512" s="102"/>
      <c r="G512" s="98" t="s">
        <v>1662</v>
      </c>
      <c r="H512" s="13" t="s">
        <v>75</v>
      </c>
      <c r="I512" s="14">
        <v>0</v>
      </c>
      <c r="J512" s="14"/>
      <c r="K512" s="14"/>
      <c r="L512" s="14"/>
      <c r="M512" s="14"/>
      <c r="N512" s="14"/>
      <c r="O512" s="14">
        <f t="shared" si="757"/>
        <v>0</v>
      </c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>
        <v>0</v>
      </c>
      <c r="AC512" s="14">
        <v>0</v>
      </c>
      <c r="AD512" s="14">
        <v>0</v>
      </c>
      <c r="AE512" s="14"/>
      <c r="AF512" s="14"/>
      <c r="AG512" s="14"/>
      <c r="AH512" s="14"/>
      <c r="AI512" s="14"/>
      <c r="AJ512" s="14">
        <f t="shared" si="758"/>
        <v>0</v>
      </c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>
        <v>0</v>
      </c>
      <c r="AX512" s="14">
        <v>0</v>
      </c>
      <c r="AY512" s="14">
        <v>0</v>
      </c>
      <c r="AZ512" s="14"/>
      <c r="BA512" s="14"/>
      <c r="BB512" s="14"/>
      <c r="BC512" s="14"/>
      <c r="BD512" s="14"/>
      <c r="BE512" s="14">
        <f t="shared" si="759"/>
        <v>0</v>
      </c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>
        <v>0</v>
      </c>
      <c r="BS512" s="14">
        <v>0</v>
      </c>
      <c r="BT512" s="14" t="e">
        <f>IF(#REF!=0,"-",#REF!/#REF!*100)</f>
        <v>#REF!</v>
      </c>
    </row>
    <row r="513" spans="1:72" x14ac:dyDescent="0.25">
      <c r="A513" s="4" t="s">
        <v>133</v>
      </c>
      <c r="B513" s="4" t="s">
        <v>58</v>
      </c>
      <c r="C513" s="4" t="s">
        <v>149</v>
      </c>
      <c r="D513" s="102" t="s">
        <v>284</v>
      </c>
      <c r="E513" s="113">
        <v>6134</v>
      </c>
      <c r="F513" s="102"/>
      <c r="G513" s="98" t="s">
        <v>1662</v>
      </c>
      <c r="H513" s="13" t="s">
        <v>78</v>
      </c>
      <c r="I513" s="14">
        <v>6000</v>
      </c>
      <c r="J513" s="14"/>
      <c r="K513" s="14"/>
      <c r="L513" s="14"/>
      <c r="M513" s="14"/>
      <c r="N513" s="14"/>
      <c r="O513" s="14">
        <f t="shared" si="757"/>
        <v>6000</v>
      </c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>
        <v>0</v>
      </c>
      <c r="AC513" s="14">
        <v>6000</v>
      </c>
      <c r="AD513" s="14">
        <v>0</v>
      </c>
      <c r="AE513" s="14"/>
      <c r="AF513" s="14"/>
      <c r="AG513" s="14"/>
      <c r="AH513" s="14"/>
      <c r="AI513" s="14"/>
      <c r="AJ513" s="14">
        <f t="shared" si="758"/>
        <v>0</v>
      </c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>
        <v>0</v>
      </c>
      <c r="AX513" s="14">
        <v>0</v>
      </c>
      <c r="AY513" s="14">
        <v>0</v>
      </c>
      <c r="AZ513" s="14"/>
      <c r="BA513" s="14"/>
      <c r="BB513" s="14"/>
      <c r="BC513" s="14"/>
      <c r="BD513" s="14"/>
      <c r="BE513" s="14">
        <f t="shared" si="759"/>
        <v>0</v>
      </c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>
        <v>0</v>
      </c>
      <c r="BS513" s="14">
        <v>0</v>
      </c>
      <c r="BT513" s="14" t="e">
        <f>IF(#REF!=0,"-",#REF!/#REF!*100)</f>
        <v>#REF!</v>
      </c>
    </row>
    <row r="514" spans="1:72" x14ac:dyDescent="0.25">
      <c r="A514" s="4" t="s">
        <v>133</v>
      </c>
      <c r="B514" s="4" t="s">
        <v>58</v>
      </c>
      <c r="C514" s="4" t="s">
        <v>149</v>
      </c>
      <c r="D514" s="102" t="s">
        <v>284</v>
      </c>
      <c r="E514" s="113">
        <v>6135</v>
      </c>
      <c r="F514" s="102"/>
      <c r="G514" s="98" t="s">
        <v>1662</v>
      </c>
      <c r="H514" s="13" t="s">
        <v>81</v>
      </c>
      <c r="I514" s="14">
        <v>0</v>
      </c>
      <c r="J514" s="14"/>
      <c r="K514" s="14"/>
      <c r="L514" s="14"/>
      <c r="M514" s="14"/>
      <c r="N514" s="14"/>
      <c r="O514" s="14">
        <f t="shared" si="757"/>
        <v>0</v>
      </c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>
        <v>0</v>
      </c>
      <c r="AC514" s="14">
        <v>0</v>
      </c>
      <c r="AD514" s="14">
        <v>0</v>
      </c>
      <c r="AE514" s="14"/>
      <c r="AF514" s="14"/>
      <c r="AG514" s="14"/>
      <c r="AH514" s="14"/>
      <c r="AI514" s="14"/>
      <c r="AJ514" s="14">
        <f t="shared" si="758"/>
        <v>0</v>
      </c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>
        <v>0</v>
      </c>
      <c r="AX514" s="14">
        <v>0</v>
      </c>
      <c r="AY514" s="14">
        <v>0</v>
      </c>
      <c r="AZ514" s="14"/>
      <c r="BA514" s="14"/>
      <c r="BB514" s="14"/>
      <c r="BC514" s="14"/>
      <c r="BD514" s="14"/>
      <c r="BE514" s="14">
        <f t="shared" si="759"/>
        <v>0</v>
      </c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>
        <v>0</v>
      </c>
      <c r="BS514" s="14">
        <v>0</v>
      </c>
      <c r="BT514" s="14" t="e">
        <f>IF(#REF!=0,"-",#REF!/#REF!*100)</f>
        <v>#REF!</v>
      </c>
    </row>
    <row r="515" spans="1:72" x14ac:dyDescent="0.25">
      <c r="A515" s="4" t="s">
        <v>133</v>
      </c>
      <c r="B515" s="4" t="s">
        <v>58</v>
      </c>
      <c r="C515" s="4" t="s">
        <v>149</v>
      </c>
      <c r="D515" s="102" t="s">
        <v>284</v>
      </c>
      <c r="E515" s="113">
        <v>6137</v>
      </c>
      <c r="F515" s="102"/>
      <c r="G515" s="98" t="s">
        <v>1662</v>
      </c>
      <c r="H515" s="13" t="s">
        <v>87</v>
      </c>
      <c r="I515" s="14">
        <v>0</v>
      </c>
      <c r="J515" s="14"/>
      <c r="K515" s="14"/>
      <c r="L515" s="14"/>
      <c r="M515" s="14"/>
      <c r="N515" s="14"/>
      <c r="O515" s="14">
        <f t="shared" si="757"/>
        <v>0</v>
      </c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>
        <v>0</v>
      </c>
      <c r="AC515" s="14">
        <v>0</v>
      </c>
      <c r="AD515" s="14">
        <v>0</v>
      </c>
      <c r="AE515" s="14"/>
      <c r="AF515" s="14"/>
      <c r="AG515" s="14"/>
      <c r="AH515" s="14"/>
      <c r="AI515" s="14"/>
      <c r="AJ515" s="14">
        <f t="shared" si="758"/>
        <v>0</v>
      </c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>
        <v>0</v>
      </c>
      <c r="AX515" s="14">
        <v>0</v>
      </c>
      <c r="AY515" s="14">
        <v>0</v>
      </c>
      <c r="AZ515" s="14"/>
      <c r="BA515" s="14"/>
      <c r="BB515" s="14"/>
      <c r="BC515" s="14"/>
      <c r="BD515" s="14"/>
      <c r="BE515" s="14">
        <f t="shared" si="759"/>
        <v>0</v>
      </c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>
        <v>0</v>
      </c>
      <c r="BS515" s="14">
        <v>0</v>
      </c>
      <c r="BT515" s="14" t="e">
        <f>IF(#REF!=0,"-",#REF!/#REF!*100)</f>
        <v>#REF!</v>
      </c>
    </row>
    <row r="516" spans="1:72" ht="22.5" x14ac:dyDescent="0.25">
      <c r="A516" s="4" t="s">
        <v>133</v>
      </c>
      <c r="B516" s="4" t="s">
        <v>58</v>
      </c>
      <c r="C516" s="4" t="s">
        <v>149</v>
      </c>
      <c r="D516" s="102" t="s">
        <v>284</v>
      </c>
      <c r="E516" s="113">
        <v>6138</v>
      </c>
      <c r="F516" s="102"/>
      <c r="G516" s="98" t="s">
        <v>1662</v>
      </c>
      <c r="H516" s="13" t="s">
        <v>90</v>
      </c>
      <c r="I516" s="14">
        <v>3300</v>
      </c>
      <c r="J516" s="14"/>
      <c r="K516" s="14"/>
      <c r="L516" s="14"/>
      <c r="M516" s="14"/>
      <c r="N516" s="14"/>
      <c r="O516" s="14">
        <f t="shared" si="757"/>
        <v>3300</v>
      </c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>
        <v>0</v>
      </c>
      <c r="AC516" s="14">
        <v>3300</v>
      </c>
      <c r="AD516" s="14">
        <v>0</v>
      </c>
      <c r="AE516" s="14"/>
      <c r="AF516" s="14"/>
      <c r="AG516" s="14"/>
      <c r="AH516" s="14"/>
      <c r="AI516" s="14"/>
      <c r="AJ516" s="14">
        <f t="shared" si="758"/>
        <v>0</v>
      </c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>
        <v>0</v>
      </c>
      <c r="AX516" s="14">
        <v>0</v>
      </c>
      <c r="AY516" s="14">
        <v>0</v>
      </c>
      <c r="AZ516" s="14"/>
      <c r="BA516" s="14"/>
      <c r="BB516" s="14"/>
      <c r="BC516" s="14"/>
      <c r="BD516" s="14"/>
      <c r="BE516" s="14">
        <f t="shared" si="759"/>
        <v>0</v>
      </c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>
        <v>0</v>
      </c>
      <c r="BS516" s="14">
        <v>0</v>
      </c>
      <c r="BT516" s="14" t="e">
        <f>IF(#REF!=0,"-",#REF!/#REF!*100)</f>
        <v>#REF!</v>
      </c>
    </row>
    <row r="517" spans="1:72" x14ac:dyDescent="0.25">
      <c r="A517" s="1" t="s">
        <v>133</v>
      </c>
      <c r="B517" s="1" t="s">
        <v>58</v>
      </c>
      <c r="C517" s="1" t="s">
        <v>149</v>
      </c>
      <c r="D517" s="105" t="s">
        <v>284</v>
      </c>
      <c r="E517" s="105" t="s">
        <v>34</v>
      </c>
      <c r="F517" s="102" t="s">
        <v>0</v>
      </c>
      <c r="G517" s="13" t="s">
        <v>0</v>
      </c>
      <c r="H517" s="2" t="s">
        <v>35</v>
      </c>
      <c r="I517" s="12">
        <f t="shared" ref="I517:AA517" si="817">SUM(I518:I520)</f>
        <v>81700</v>
      </c>
      <c r="J517" s="12">
        <f t="shared" si="817"/>
        <v>0</v>
      </c>
      <c r="K517" s="12">
        <f t="shared" si="817"/>
        <v>0</v>
      </c>
      <c r="L517" s="12">
        <f t="shared" si="817"/>
        <v>0</v>
      </c>
      <c r="M517" s="12">
        <f t="shared" si="817"/>
        <v>0</v>
      </c>
      <c r="N517" s="12">
        <f t="shared" si="817"/>
        <v>0</v>
      </c>
      <c r="O517" s="12">
        <f t="shared" si="817"/>
        <v>81700</v>
      </c>
      <c r="P517" s="12">
        <f t="shared" si="817"/>
        <v>5258</v>
      </c>
      <c r="Q517" s="12">
        <f t="shared" si="817"/>
        <v>0</v>
      </c>
      <c r="R517" s="12">
        <f t="shared" si="817"/>
        <v>0</v>
      </c>
      <c r="S517" s="12">
        <f t="shared" si="817"/>
        <v>0</v>
      </c>
      <c r="T517" s="12">
        <f t="shared" si="817"/>
        <v>0</v>
      </c>
      <c r="U517" s="12">
        <f t="shared" si="817"/>
        <v>0</v>
      </c>
      <c r="V517" s="12">
        <f t="shared" si="817"/>
        <v>0</v>
      </c>
      <c r="W517" s="12">
        <f t="shared" si="817"/>
        <v>0</v>
      </c>
      <c r="X517" s="12">
        <f t="shared" si="817"/>
        <v>0</v>
      </c>
      <c r="Y517" s="12">
        <f t="shared" si="817"/>
        <v>0</v>
      </c>
      <c r="Z517" s="12">
        <f t="shared" si="817"/>
        <v>0</v>
      </c>
      <c r="AA517" s="12">
        <f t="shared" si="817"/>
        <v>0</v>
      </c>
      <c r="AB517" s="12">
        <v>5258</v>
      </c>
      <c r="AC517" s="12">
        <v>76442</v>
      </c>
      <c r="AD517" s="12">
        <f t="shared" ref="AD517:AV517" si="818">SUM(AD518:AD520)</f>
        <v>0</v>
      </c>
      <c r="AE517" s="12">
        <f t="shared" si="818"/>
        <v>0</v>
      </c>
      <c r="AF517" s="12">
        <f t="shared" si="818"/>
        <v>0</v>
      </c>
      <c r="AG517" s="12">
        <f t="shared" si="818"/>
        <v>0</v>
      </c>
      <c r="AH517" s="12">
        <f t="shared" si="818"/>
        <v>0</v>
      </c>
      <c r="AI517" s="12">
        <f t="shared" si="818"/>
        <v>0</v>
      </c>
      <c r="AJ517" s="12">
        <f t="shared" si="818"/>
        <v>0</v>
      </c>
      <c r="AK517" s="12">
        <f t="shared" si="818"/>
        <v>0</v>
      </c>
      <c r="AL517" s="12">
        <f t="shared" si="818"/>
        <v>0</v>
      </c>
      <c r="AM517" s="12">
        <f t="shared" si="818"/>
        <v>0</v>
      </c>
      <c r="AN517" s="12">
        <f t="shared" si="818"/>
        <v>0</v>
      </c>
      <c r="AO517" s="12">
        <f t="shared" si="818"/>
        <v>0</v>
      </c>
      <c r="AP517" s="12">
        <f t="shared" si="818"/>
        <v>0</v>
      </c>
      <c r="AQ517" s="12">
        <f t="shared" si="818"/>
        <v>0</v>
      </c>
      <c r="AR517" s="12">
        <f t="shared" si="818"/>
        <v>0</v>
      </c>
      <c r="AS517" s="12">
        <f t="shared" si="818"/>
        <v>0</v>
      </c>
      <c r="AT517" s="12">
        <f t="shared" si="818"/>
        <v>0</v>
      </c>
      <c r="AU517" s="12">
        <f t="shared" si="818"/>
        <v>0</v>
      </c>
      <c r="AV517" s="12">
        <f t="shared" si="818"/>
        <v>0</v>
      </c>
      <c r="AW517" s="12">
        <v>0</v>
      </c>
      <c r="AX517" s="12">
        <v>0</v>
      </c>
      <c r="AY517" s="12">
        <f t="shared" ref="AY517:BQ517" si="819">SUM(AY518:AY520)</f>
        <v>0</v>
      </c>
      <c r="AZ517" s="12">
        <f t="shared" si="819"/>
        <v>0</v>
      </c>
      <c r="BA517" s="12">
        <f t="shared" si="819"/>
        <v>0</v>
      </c>
      <c r="BB517" s="12">
        <f t="shared" si="819"/>
        <v>0</v>
      </c>
      <c r="BC517" s="12">
        <f t="shared" si="819"/>
        <v>0</v>
      </c>
      <c r="BD517" s="12">
        <f t="shared" si="819"/>
        <v>0</v>
      </c>
      <c r="BE517" s="12">
        <f t="shared" si="819"/>
        <v>0</v>
      </c>
      <c r="BF517" s="12">
        <f t="shared" si="819"/>
        <v>0</v>
      </c>
      <c r="BG517" s="12">
        <f t="shared" si="819"/>
        <v>0</v>
      </c>
      <c r="BH517" s="12">
        <f t="shared" si="819"/>
        <v>0</v>
      </c>
      <c r="BI517" s="12">
        <f t="shared" si="819"/>
        <v>0</v>
      </c>
      <c r="BJ517" s="12">
        <f t="shared" si="819"/>
        <v>0</v>
      </c>
      <c r="BK517" s="12">
        <f t="shared" si="819"/>
        <v>0</v>
      </c>
      <c r="BL517" s="12">
        <f t="shared" si="819"/>
        <v>0</v>
      </c>
      <c r="BM517" s="12">
        <f t="shared" si="819"/>
        <v>0</v>
      </c>
      <c r="BN517" s="12">
        <f t="shared" si="819"/>
        <v>0</v>
      </c>
      <c r="BO517" s="12">
        <f t="shared" si="819"/>
        <v>0</v>
      </c>
      <c r="BP517" s="12">
        <f t="shared" si="819"/>
        <v>0</v>
      </c>
      <c r="BQ517" s="12">
        <f t="shared" si="819"/>
        <v>0</v>
      </c>
      <c r="BR517" s="12">
        <v>0</v>
      </c>
      <c r="BS517" s="12">
        <v>0</v>
      </c>
      <c r="BT517" s="12" t="e">
        <f>IF(#REF!=0,"-",#REF!/#REF!*100)</f>
        <v>#REF!</v>
      </c>
    </row>
    <row r="518" spans="1:72" x14ac:dyDescent="0.25">
      <c r="A518" s="4" t="s">
        <v>133</v>
      </c>
      <c r="B518" s="4" t="s">
        <v>58</v>
      </c>
      <c r="C518" s="4" t="s">
        <v>149</v>
      </c>
      <c r="D518" s="102" t="s">
        <v>284</v>
      </c>
      <c r="E518" s="113">
        <v>6139</v>
      </c>
      <c r="F518" s="102"/>
      <c r="G518" s="98" t="s">
        <v>1662</v>
      </c>
      <c r="H518" s="13" t="s">
        <v>35</v>
      </c>
      <c r="I518" s="14">
        <v>81700</v>
      </c>
      <c r="J518" s="14"/>
      <c r="K518" s="14"/>
      <c r="L518" s="14"/>
      <c r="M518" s="14"/>
      <c r="N518" s="14"/>
      <c r="O518" s="14">
        <f t="shared" si="757"/>
        <v>81700</v>
      </c>
      <c r="P518" s="14">
        <v>5258</v>
      </c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>
        <v>5258</v>
      </c>
      <c r="AC518" s="14">
        <v>76442</v>
      </c>
      <c r="AD518" s="14">
        <v>0</v>
      </c>
      <c r="AE518" s="14"/>
      <c r="AF518" s="14"/>
      <c r="AG518" s="14"/>
      <c r="AH518" s="14"/>
      <c r="AI518" s="14"/>
      <c r="AJ518" s="14">
        <f t="shared" si="758"/>
        <v>0</v>
      </c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>
        <v>0</v>
      </c>
      <c r="AX518" s="14">
        <v>0</v>
      </c>
      <c r="AY518" s="14">
        <v>0</v>
      </c>
      <c r="AZ518" s="14"/>
      <c r="BA518" s="14"/>
      <c r="BB518" s="14"/>
      <c r="BC518" s="14"/>
      <c r="BD518" s="14"/>
      <c r="BE518" s="14">
        <f t="shared" si="759"/>
        <v>0</v>
      </c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>
        <v>0</v>
      </c>
      <c r="BS518" s="14">
        <v>0</v>
      </c>
      <c r="BT518" s="14" t="e">
        <f>IF(#REF!=0,"-",#REF!/#REF!*100)</f>
        <v>#REF!</v>
      </c>
    </row>
    <row r="519" spans="1:72" ht="22.5" x14ac:dyDescent="0.25">
      <c r="A519" s="4" t="s">
        <v>133</v>
      </c>
      <c r="B519" s="4" t="s">
        <v>58</v>
      </c>
      <c r="C519" s="4" t="s">
        <v>149</v>
      </c>
      <c r="D519" s="102" t="s">
        <v>284</v>
      </c>
      <c r="E519" s="113">
        <v>6139</v>
      </c>
      <c r="F519" s="102" t="s">
        <v>291</v>
      </c>
      <c r="G519" s="98" t="s">
        <v>1662</v>
      </c>
      <c r="H519" s="13" t="s">
        <v>37</v>
      </c>
      <c r="I519" s="14">
        <v>0</v>
      </c>
      <c r="J519" s="14"/>
      <c r="K519" s="14"/>
      <c r="L519" s="14"/>
      <c r="M519" s="14"/>
      <c r="N519" s="14"/>
      <c r="O519" s="14">
        <f t="shared" si="757"/>
        <v>0</v>
      </c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>
        <v>0</v>
      </c>
      <c r="AC519" s="14">
        <v>0</v>
      </c>
      <c r="AD519" s="14">
        <v>0</v>
      </c>
      <c r="AE519" s="14"/>
      <c r="AF519" s="14"/>
      <c r="AG519" s="14"/>
      <c r="AH519" s="14"/>
      <c r="AI519" s="14"/>
      <c r="AJ519" s="14">
        <f t="shared" si="758"/>
        <v>0</v>
      </c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>
        <v>0</v>
      </c>
      <c r="AX519" s="14">
        <v>0</v>
      </c>
      <c r="AY519" s="14">
        <v>0</v>
      </c>
      <c r="AZ519" s="14"/>
      <c r="BA519" s="14"/>
      <c r="BB519" s="14"/>
      <c r="BC519" s="14"/>
      <c r="BD519" s="14"/>
      <c r="BE519" s="14">
        <f t="shared" si="759"/>
        <v>0</v>
      </c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>
        <v>0</v>
      </c>
      <c r="BS519" s="14">
        <v>0</v>
      </c>
      <c r="BT519" s="14" t="e">
        <f>IF(#REF!=0,"-",#REF!/#REF!*100)</f>
        <v>#REF!</v>
      </c>
    </row>
    <row r="520" spans="1:72" ht="33.75" x14ac:dyDescent="0.25">
      <c r="A520" s="4" t="s">
        <v>133</v>
      </c>
      <c r="B520" s="4" t="s">
        <v>58</v>
      </c>
      <c r="C520" s="4" t="s">
        <v>149</v>
      </c>
      <c r="D520" s="102" t="s">
        <v>284</v>
      </c>
      <c r="E520" s="113">
        <v>6139</v>
      </c>
      <c r="F520" s="102" t="s">
        <v>292</v>
      </c>
      <c r="G520" s="98" t="s">
        <v>1662</v>
      </c>
      <c r="H520" s="13" t="s">
        <v>38</v>
      </c>
      <c r="I520" s="14">
        <v>0</v>
      </c>
      <c r="J520" s="14"/>
      <c r="K520" s="14"/>
      <c r="L520" s="14"/>
      <c r="M520" s="14"/>
      <c r="N520" s="14"/>
      <c r="O520" s="14">
        <f t="shared" si="757"/>
        <v>0</v>
      </c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>
        <v>0</v>
      </c>
      <c r="AC520" s="14">
        <v>0</v>
      </c>
      <c r="AD520" s="14">
        <v>0</v>
      </c>
      <c r="AE520" s="14"/>
      <c r="AF520" s="14"/>
      <c r="AG520" s="14"/>
      <c r="AH520" s="14"/>
      <c r="AI520" s="14"/>
      <c r="AJ520" s="14">
        <f t="shared" si="758"/>
        <v>0</v>
      </c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>
        <v>0</v>
      </c>
      <c r="AX520" s="14">
        <v>0</v>
      </c>
      <c r="AY520" s="14">
        <v>0</v>
      </c>
      <c r="AZ520" s="14"/>
      <c r="BA520" s="14"/>
      <c r="BB520" s="14"/>
      <c r="BC520" s="14"/>
      <c r="BD520" s="14"/>
      <c r="BE520" s="14">
        <f t="shared" si="759"/>
        <v>0</v>
      </c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>
        <v>0</v>
      </c>
      <c r="BS520" s="14">
        <v>0</v>
      </c>
      <c r="BT520" s="14" t="e">
        <f>IF(#REF!=0,"-",#REF!/#REF!*100)</f>
        <v>#REF!</v>
      </c>
    </row>
    <row r="521" spans="1:72" ht="33.75" x14ac:dyDescent="0.25">
      <c r="A521" s="1" t="s">
        <v>0</v>
      </c>
      <c r="B521" s="1" t="s">
        <v>0</v>
      </c>
      <c r="C521" s="1" t="s">
        <v>0</v>
      </c>
      <c r="D521" s="101" t="s">
        <v>0</v>
      </c>
      <c r="E521" s="101" t="s">
        <v>0</v>
      </c>
      <c r="F521" s="101" t="s">
        <v>0</v>
      </c>
      <c r="G521" s="2" t="s">
        <v>0</v>
      </c>
      <c r="H521" s="10" t="s">
        <v>39</v>
      </c>
      <c r="I521" s="11">
        <f t="shared" ref="I521:X522" si="820">SUM(I522)</f>
        <v>0</v>
      </c>
      <c r="J521" s="11">
        <f t="shared" si="820"/>
        <v>0</v>
      </c>
      <c r="K521" s="11">
        <f t="shared" si="820"/>
        <v>0</v>
      </c>
      <c r="L521" s="11">
        <f t="shared" si="820"/>
        <v>0</v>
      </c>
      <c r="M521" s="11">
        <f t="shared" si="820"/>
        <v>0</v>
      </c>
      <c r="N521" s="11">
        <f t="shared" si="820"/>
        <v>0</v>
      </c>
      <c r="O521" s="11">
        <f t="shared" si="820"/>
        <v>0</v>
      </c>
      <c r="P521" s="11">
        <f t="shared" si="820"/>
        <v>0</v>
      </c>
      <c r="Q521" s="11">
        <f t="shared" si="820"/>
        <v>0</v>
      </c>
      <c r="R521" s="11">
        <f t="shared" si="820"/>
        <v>0</v>
      </c>
      <c r="S521" s="11">
        <f t="shared" si="820"/>
        <v>0</v>
      </c>
      <c r="T521" s="11">
        <f t="shared" si="820"/>
        <v>0</v>
      </c>
      <c r="U521" s="11">
        <f t="shared" si="820"/>
        <v>0</v>
      </c>
      <c r="V521" s="11">
        <f t="shared" si="820"/>
        <v>0</v>
      </c>
      <c r="W521" s="11">
        <f t="shared" si="820"/>
        <v>0</v>
      </c>
      <c r="X521" s="11">
        <f t="shared" si="820"/>
        <v>0</v>
      </c>
      <c r="Y521" s="11">
        <f t="shared" ref="J521:AA522" si="821">SUM(Y522)</f>
        <v>0</v>
      </c>
      <c r="Z521" s="11">
        <f t="shared" si="821"/>
        <v>0</v>
      </c>
      <c r="AA521" s="11">
        <f t="shared" si="821"/>
        <v>0</v>
      </c>
      <c r="AB521" s="11">
        <v>0</v>
      </c>
      <c r="AC521" s="11">
        <v>0</v>
      </c>
      <c r="AD521" s="11">
        <f t="shared" ref="AD521:AS522" si="822">SUM(AD522)</f>
        <v>0</v>
      </c>
      <c r="AE521" s="11">
        <f t="shared" si="822"/>
        <v>0</v>
      </c>
      <c r="AF521" s="11">
        <f t="shared" si="822"/>
        <v>0</v>
      </c>
      <c r="AG521" s="11">
        <f t="shared" si="822"/>
        <v>0</v>
      </c>
      <c r="AH521" s="11">
        <f t="shared" si="822"/>
        <v>0</v>
      </c>
      <c r="AI521" s="11">
        <f t="shared" si="822"/>
        <v>0</v>
      </c>
      <c r="AJ521" s="11">
        <f t="shared" si="822"/>
        <v>0</v>
      </c>
      <c r="AK521" s="11">
        <f t="shared" si="822"/>
        <v>0</v>
      </c>
      <c r="AL521" s="11">
        <f t="shared" si="822"/>
        <v>0</v>
      </c>
      <c r="AM521" s="11">
        <f t="shared" si="822"/>
        <v>0</v>
      </c>
      <c r="AN521" s="11">
        <f t="shared" si="822"/>
        <v>0</v>
      </c>
      <c r="AO521" s="11">
        <f t="shared" si="822"/>
        <v>0</v>
      </c>
      <c r="AP521" s="11">
        <f t="shared" si="822"/>
        <v>0</v>
      </c>
      <c r="AQ521" s="11">
        <f t="shared" si="822"/>
        <v>0</v>
      </c>
      <c r="AR521" s="11">
        <f t="shared" si="822"/>
        <v>0</v>
      </c>
      <c r="AS521" s="11">
        <f t="shared" si="822"/>
        <v>0</v>
      </c>
      <c r="AT521" s="11">
        <f t="shared" ref="AE521:AV522" si="823">SUM(AT522)</f>
        <v>0</v>
      </c>
      <c r="AU521" s="11">
        <f t="shared" si="823"/>
        <v>0</v>
      </c>
      <c r="AV521" s="11">
        <f t="shared" si="823"/>
        <v>0</v>
      </c>
      <c r="AW521" s="11">
        <v>0</v>
      </c>
      <c r="AX521" s="11">
        <v>0</v>
      </c>
      <c r="AY521" s="11">
        <f t="shared" ref="AY521:BN522" si="824">SUM(AY522)</f>
        <v>0</v>
      </c>
      <c r="AZ521" s="11">
        <f t="shared" si="824"/>
        <v>0</v>
      </c>
      <c r="BA521" s="11">
        <f t="shared" si="824"/>
        <v>0</v>
      </c>
      <c r="BB521" s="11">
        <f t="shared" si="824"/>
        <v>0</v>
      </c>
      <c r="BC521" s="11">
        <f t="shared" si="824"/>
        <v>0</v>
      </c>
      <c r="BD521" s="11">
        <f t="shared" si="824"/>
        <v>0</v>
      </c>
      <c r="BE521" s="11">
        <f t="shared" si="824"/>
        <v>0</v>
      </c>
      <c r="BF521" s="11">
        <f t="shared" si="824"/>
        <v>0</v>
      </c>
      <c r="BG521" s="11">
        <f t="shared" si="824"/>
        <v>0</v>
      </c>
      <c r="BH521" s="11">
        <f t="shared" si="824"/>
        <v>0</v>
      </c>
      <c r="BI521" s="11">
        <f t="shared" si="824"/>
        <v>0</v>
      </c>
      <c r="BJ521" s="11">
        <f t="shared" si="824"/>
        <v>0</v>
      </c>
      <c r="BK521" s="11">
        <f t="shared" si="824"/>
        <v>0</v>
      </c>
      <c r="BL521" s="11">
        <f t="shared" si="824"/>
        <v>0</v>
      </c>
      <c r="BM521" s="11">
        <f t="shared" si="824"/>
        <v>0</v>
      </c>
      <c r="BN521" s="11">
        <f t="shared" si="824"/>
        <v>0</v>
      </c>
      <c r="BO521" s="11">
        <f t="shared" ref="AZ521:BQ522" si="825">SUM(BO522)</f>
        <v>0</v>
      </c>
      <c r="BP521" s="11">
        <f t="shared" si="825"/>
        <v>0</v>
      </c>
      <c r="BQ521" s="11">
        <f t="shared" si="825"/>
        <v>0</v>
      </c>
      <c r="BR521" s="11">
        <v>0</v>
      </c>
      <c r="BS521" s="11">
        <v>0</v>
      </c>
      <c r="BT521" s="11" t="e">
        <f>IF(#REF!=0,"-",#REF!/#REF!*100)</f>
        <v>#REF!</v>
      </c>
    </row>
    <row r="522" spans="1:72" ht="22.5" x14ac:dyDescent="0.25">
      <c r="A522" s="4" t="s">
        <v>133</v>
      </c>
      <c r="B522" s="4" t="s">
        <v>58</v>
      </c>
      <c r="C522" s="4" t="s">
        <v>149</v>
      </c>
      <c r="D522" s="102" t="s">
        <v>284</v>
      </c>
      <c r="E522" s="101" t="s">
        <v>40</v>
      </c>
      <c r="F522" s="101" t="s">
        <v>0</v>
      </c>
      <c r="G522" s="2" t="s">
        <v>0</v>
      </c>
      <c r="H522" s="2" t="s">
        <v>41</v>
      </c>
      <c r="I522" s="12">
        <f t="shared" si="820"/>
        <v>0</v>
      </c>
      <c r="J522" s="12">
        <f t="shared" si="821"/>
        <v>0</v>
      </c>
      <c r="K522" s="12">
        <f t="shared" si="821"/>
        <v>0</v>
      </c>
      <c r="L522" s="12">
        <f t="shared" si="821"/>
        <v>0</v>
      </c>
      <c r="M522" s="12">
        <f t="shared" si="821"/>
        <v>0</v>
      </c>
      <c r="N522" s="12">
        <f t="shared" si="821"/>
        <v>0</v>
      </c>
      <c r="O522" s="12">
        <f t="shared" si="821"/>
        <v>0</v>
      </c>
      <c r="P522" s="12">
        <f t="shared" si="821"/>
        <v>0</v>
      </c>
      <c r="Q522" s="12">
        <f t="shared" si="821"/>
        <v>0</v>
      </c>
      <c r="R522" s="12">
        <f t="shared" si="821"/>
        <v>0</v>
      </c>
      <c r="S522" s="12">
        <f t="shared" si="821"/>
        <v>0</v>
      </c>
      <c r="T522" s="12">
        <f t="shared" si="821"/>
        <v>0</v>
      </c>
      <c r="U522" s="12">
        <f t="shared" si="821"/>
        <v>0</v>
      </c>
      <c r="V522" s="12">
        <f t="shared" si="821"/>
        <v>0</v>
      </c>
      <c r="W522" s="12">
        <f t="shared" si="821"/>
        <v>0</v>
      </c>
      <c r="X522" s="12">
        <f t="shared" si="821"/>
        <v>0</v>
      </c>
      <c r="Y522" s="12">
        <f t="shared" si="821"/>
        <v>0</v>
      </c>
      <c r="Z522" s="12">
        <f t="shared" si="821"/>
        <v>0</v>
      </c>
      <c r="AA522" s="12">
        <f t="shared" si="821"/>
        <v>0</v>
      </c>
      <c r="AB522" s="12">
        <v>0</v>
      </c>
      <c r="AC522" s="12">
        <v>0</v>
      </c>
      <c r="AD522" s="12">
        <f t="shared" si="822"/>
        <v>0</v>
      </c>
      <c r="AE522" s="12">
        <f t="shared" si="823"/>
        <v>0</v>
      </c>
      <c r="AF522" s="12">
        <f t="shared" si="823"/>
        <v>0</v>
      </c>
      <c r="AG522" s="12">
        <f t="shared" si="823"/>
        <v>0</v>
      </c>
      <c r="AH522" s="12">
        <f t="shared" si="823"/>
        <v>0</v>
      </c>
      <c r="AI522" s="12">
        <f t="shared" si="823"/>
        <v>0</v>
      </c>
      <c r="AJ522" s="12">
        <f t="shared" si="823"/>
        <v>0</v>
      </c>
      <c r="AK522" s="12">
        <f t="shared" si="823"/>
        <v>0</v>
      </c>
      <c r="AL522" s="12">
        <f t="shared" si="823"/>
        <v>0</v>
      </c>
      <c r="AM522" s="12">
        <f t="shared" si="823"/>
        <v>0</v>
      </c>
      <c r="AN522" s="12">
        <f t="shared" si="823"/>
        <v>0</v>
      </c>
      <c r="AO522" s="12">
        <f t="shared" si="823"/>
        <v>0</v>
      </c>
      <c r="AP522" s="12">
        <f t="shared" si="823"/>
        <v>0</v>
      </c>
      <c r="AQ522" s="12">
        <f t="shared" si="823"/>
        <v>0</v>
      </c>
      <c r="AR522" s="12">
        <f t="shared" si="823"/>
        <v>0</v>
      </c>
      <c r="AS522" s="12">
        <f t="shared" si="823"/>
        <v>0</v>
      </c>
      <c r="AT522" s="12">
        <f t="shared" si="823"/>
        <v>0</v>
      </c>
      <c r="AU522" s="12">
        <f t="shared" si="823"/>
        <v>0</v>
      </c>
      <c r="AV522" s="12">
        <f t="shared" si="823"/>
        <v>0</v>
      </c>
      <c r="AW522" s="12">
        <v>0</v>
      </c>
      <c r="AX522" s="12">
        <v>0</v>
      </c>
      <c r="AY522" s="12">
        <f t="shared" si="824"/>
        <v>0</v>
      </c>
      <c r="AZ522" s="12">
        <f t="shared" si="825"/>
        <v>0</v>
      </c>
      <c r="BA522" s="12">
        <f t="shared" si="825"/>
        <v>0</v>
      </c>
      <c r="BB522" s="12">
        <f t="shared" si="825"/>
        <v>0</v>
      </c>
      <c r="BC522" s="12">
        <f t="shared" si="825"/>
        <v>0</v>
      </c>
      <c r="BD522" s="12">
        <f t="shared" si="825"/>
        <v>0</v>
      </c>
      <c r="BE522" s="12">
        <f t="shared" si="825"/>
        <v>0</v>
      </c>
      <c r="BF522" s="12">
        <f t="shared" si="825"/>
        <v>0</v>
      </c>
      <c r="BG522" s="12">
        <f t="shared" si="825"/>
        <v>0</v>
      </c>
      <c r="BH522" s="12">
        <f t="shared" si="825"/>
        <v>0</v>
      </c>
      <c r="BI522" s="12">
        <f t="shared" si="825"/>
        <v>0</v>
      </c>
      <c r="BJ522" s="12">
        <f t="shared" si="825"/>
        <v>0</v>
      </c>
      <c r="BK522" s="12">
        <f t="shared" si="825"/>
        <v>0</v>
      </c>
      <c r="BL522" s="12">
        <f t="shared" si="825"/>
        <v>0</v>
      </c>
      <c r="BM522" s="12">
        <f t="shared" si="825"/>
        <v>0</v>
      </c>
      <c r="BN522" s="12">
        <f t="shared" si="825"/>
        <v>0</v>
      </c>
      <c r="BO522" s="12">
        <f t="shared" si="825"/>
        <v>0</v>
      </c>
      <c r="BP522" s="12">
        <f t="shared" si="825"/>
        <v>0</v>
      </c>
      <c r="BQ522" s="12">
        <f t="shared" si="825"/>
        <v>0</v>
      </c>
      <c r="BR522" s="12">
        <v>0</v>
      </c>
      <c r="BS522" s="12">
        <v>0</v>
      </c>
      <c r="BT522" s="12" t="e">
        <f>IF(#REF!=0,"-",#REF!/#REF!*100)</f>
        <v>#REF!</v>
      </c>
    </row>
    <row r="523" spans="1:72" x14ac:dyDescent="0.25">
      <c r="A523" s="4" t="s">
        <v>133</v>
      </c>
      <c r="B523" s="4" t="s">
        <v>58</v>
      </c>
      <c r="C523" s="4" t="s">
        <v>149</v>
      </c>
      <c r="D523" s="102" t="s">
        <v>284</v>
      </c>
      <c r="E523" s="113">
        <v>6148</v>
      </c>
      <c r="F523" s="102"/>
      <c r="G523" s="98" t="s">
        <v>1662</v>
      </c>
      <c r="H523" s="13" t="s">
        <v>45</v>
      </c>
      <c r="I523" s="14">
        <v>0</v>
      </c>
      <c r="J523" s="14"/>
      <c r="K523" s="14"/>
      <c r="L523" s="14"/>
      <c r="M523" s="14"/>
      <c r="N523" s="14"/>
      <c r="O523" s="14">
        <f t="shared" si="757"/>
        <v>0</v>
      </c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>
        <v>0</v>
      </c>
      <c r="AC523" s="14">
        <v>0</v>
      </c>
      <c r="AD523" s="14">
        <v>0</v>
      </c>
      <c r="AE523" s="14"/>
      <c r="AF523" s="14"/>
      <c r="AG523" s="14"/>
      <c r="AH523" s="14"/>
      <c r="AI523" s="14"/>
      <c r="AJ523" s="14">
        <f t="shared" si="758"/>
        <v>0</v>
      </c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>
        <v>0</v>
      </c>
      <c r="AX523" s="14">
        <v>0</v>
      </c>
      <c r="AY523" s="14">
        <v>0</v>
      </c>
      <c r="AZ523" s="14"/>
      <c r="BA523" s="14"/>
      <c r="BB523" s="14"/>
      <c r="BC523" s="14"/>
      <c r="BD523" s="14"/>
      <c r="BE523" s="14">
        <f t="shared" si="759"/>
        <v>0</v>
      </c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>
        <v>0</v>
      </c>
      <c r="BS523" s="14">
        <v>0</v>
      </c>
      <c r="BT523" s="14" t="e">
        <f>IF(#REF!=0,"-",#REF!/#REF!*100)</f>
        <v>#REF!</v>
      </c>
    </row>
    <row r="524" spans="1:72" ht="33.75" x14ac:dyDescent="0.25">
      <c r="A524" s="1" t="s">
        <v>0</v>
      </c>
      <c r="B524" s="1" t="s">
        <v>0</v>
      </c>
      <c r="C524" s="1" t="s">
        <v>0</v>
      </c>
      <c r="D524" s="101" t="s">
        <v>0</v>
      </c>
      <c r="E524" s="101" t="s">
        <v>0</v>
      </c>
      <c r="F524" s="101" t="s">
        <v>0</v>
      </c>
      <c r="G524" s="2" t="s">
        <v>0</v>
      </c>
      <c r="H524" s="10" t="s">
        <v>47</v>
      </c>
      <c r="I524" s="11">
        <f t="shared" ref="I524:AA524" si="826">SUM(I525)</f>
        <v>0</v>
      </c>
      <c r="J524" s="11">
        <f t="shared" si="826"/>
        <v>0</v>
      </c>
      <c r="K524" s="11">
        <f t="shared" si="826"/>
        <v>0</v>
      </c>
      <c r="L524" s="11">
        <f t="shared" si="826"/>
        <v>0</v>
      </c>
      <c r="M524" s="11">
        <f t="shared" si="826"/>
        <v>0</v>
      </c>
      <c r="N524" s="11">
        <f t="shared" si="826"/>
        <v>0</v>
      </c>
      <c r="O524" s="11">
        <f t="shared" si="826"/>
        <v>0</v>
      </c>
      <c r="P524" s="11">
        <f t="shared" si="826"/>
        <v>0</v>
      </c>
      <c r="Q524" s="11">
        <f t="shared" si="826"/>
        <v>0</v>
      </c>
      <c r="R524" s="11">
        <f t="shared" si="826"/>
        <v>0</v>
      </c>
      <c r="S524" s="11">
        <f t="shared" si="826"/>
        <v>0</v>
      </c>
      <c r="T524" s="11">
        <f t="shared" si="826"/>
        <v>0</v>
      </c>
      <c r="U524" s="11">
        <f t="shared" si="826"/>
        <v>0</v>
      </c>
      <c r="V524" s="11">
        <f t="shared" si="826"/>
        <v>0</v>
      </c>
      <c r="W524" s="11">
        <f t="shared" si="826"/>
        <v>0</v>
      </c>
      <c r="X524" s="11">
        <f t="shared" si="826"/>
        <v>0</v>
      </c>
      <c r="Y524" s="11">
        <f t="shared" si="826"/>
        <v>0</v>
      </c>
      <c r="Z524" s="11">
        <f t="shared" si="826"/>
        <v>0</v>
      </c>
      <c r="AA524" s="11">
        <f t="shared" si="826"/>
        <v>0</v>
      </c>
      <c r="AB524" s="11">
        <v>0</v>
      </c>
      <c r="AC524" s="11">
        <v>0</v>
      </c>
      <c r="AD524" s="11">
        <f t="shared" ref="AD524:AV524" si="827">SUM(AD525)</f>
        <v>10000</v>
      </c>
      <c r="AE524" s="11">
        <f t="shared" si="827"/>
        <v>4800</v>
      </c>
      <c r="AF524" s="11">
        <f t="shared" si="827"/>
        <v>0</v>
      </c>
      <c r="AG524" s="11">
        <f t="shared" si="827"/>
        <v>0</v>
      </c>
      <c r="AH524" s="11">
        <f t="shared" si="827"/>
        <v>0</v>
      </c>
      <c r="AI524" s="11">
        <f t="shared" si="827"/>
        <v>0</v>
      </c>
      <c r="AJ524" s="11">
        <f t="shared" si="827"/>
        <v>14800</v>
      </c>
      <c r="AK524" s="11">
        <f t="shared" si="827"/>
        <v>0</v>
      </c>
      <c r="AL524" s="11">
        <f t="shared" si="827"/>
        <v>0</v>
      </c>
      <c r="AM524" s="11">
        <f t="shared" si="827"/>
        <v>4800</v>
      </c>
      <c r="AN524" s="11">
        <f t="shared" si="827"/>
        <v>0</v>
      </c>
      <c r="AO524" s="11">
        <f t="shared" si="827"/>
        <v>0</v>
      </c>
      <c r="AP524" s="11">
        <f t="shared" si="827"/>
        <v>0</v>
      </c>
      <c r="AQ524" s="11">
        <f t="shared" si="827"/>
        <v>0</v>
      </c>
      <c r="AR524" s="11">
        <f t="shared" si="827"/>
        <v>0</v>
      </c>
      <c r="AS524" s="11">
        <f t="shared" si="827"/>
        <v>0</v>
      </c>
      <c r="AT524" s="11">
        <f t="shared" si="827"/>
        <v>0</v>
      </c>
      <c r="AU524" s="11">
        <f t="shared" si="827"/>
        <v>0</v>
      </c>
      <c r="AV524" s="11">
        <f t="shared" si="827"/>
        <v>0</v>
      </c>
      <c r="AW524" s="11">
        <v>4800</v>
      </c>
      <c r="AX524" s="11">
        <v>10000</v>
      </c>
      <c r="AY524" s="11">
        <f t="shared" ref="AY524:BQ524" si="828">SUM(AY525)</f>
        <v>10000</v>
      </c>
      <c r="AZ524" s="11">
        <f t="shared" si="828"/>
        <v>0</v>
      </c>
      <c r="BA524" s="11">
        <f t="shared" si="828"/>
        <v>0</v>
      </c>
      <c r="BB524" s="11">
        <f t="shared" si="828"/>
        <v>0</v>
      </c>
      <c r="BC524" s="11">
        <f t="shared" si="828"/>
        <v>0</v>
      </c>
      <c r="BD524" s="11">
        <f t="shared" si="828"/>
        <v>0</v>
      </c>
      <c r="BE524" s="11">
        <f t="shared" si="828"/>
        <v>10000</v>
      </c>
      <c r="BF524" s="11">
        <f t="shared" si="828"/>
        <v>0</v>
      </c>
      <c r="BG524" s="11">
        <f t="shared" si="828"/>
        <v>0</v>
      </c>
      <c r="BH524" s="11">
        <f t="shared" si="828"/>
        <v>0</v>
      </c>
      <c r="BI524" s="11">
        <f t="shared" si="828"/>
        <v>0</v>
      </c>
      <c r="BJ524" s="11">
        <f t="shared" si="828"/>
        <v>0</v>
      </c>
      <c r="BK524" s="11">
        <f t="shared" si="828"/>
        <v>0</v>
      </c>
      <c r="BL524" s="11">
        <f t="shared" si="828"/>
        <v>0</v>
      </c>
      <c r="BM524" s="11">
        <f t="shared" si="828"/>
        <v>0</v>
      </c>
      <c r="BN524" s="11">
        <f t="shared" si="828"/>
        <v>0</v>
      </c>
      <c r="BO524" s="11">
        <f t="shared" si="828"/>
        <v>0</v>
      </c>
      <c r="BP524" s="11">
        <f t="shared" si="828"/>
        <v>0</v>
      </c>
      <c r="BQ524" s="11">
        <f t="shared" si="828"/>
        <v>0</v>
      </c>
      <c r="BR524" s="11">
        <v>0</v>
      </c>
      <c r="BS524" s="11">
        <v>10000</v>
      </c>
      <c r="BT524" s="11" t="e">
        <f>IF(#REF!=0,"-",#REF!/#REF!*100)</f>
        <v>#REF!</v>
      </c>
    </row>
    <row r="525" spans="1:72" x14ac:dyDescent="0.25">
      <c r="A525" s="4" t="s">
        <v>133</v>
      </c>
      <c r="B525" s="4" t="s">
        <v>58</v>
      </c>
      <c r="C525" s="4" t="s">
        <v>149</v>
      </c>
      <c r="D525" s="102" t="s">
        <v>284</v>
      </c>
      <c r="E525" s="101" t="s">
        <v>48</v>
      </c>
      <c r="F525" s="101" t="s">
        <v>0</v>
      </c>
      <c r="G525" s="2" t="s">
        <v>0</v>
      </c>
      <c r="H525" s="2" t="s">
        <v>49</v>
      </c>
      <c r="I525" s="12">
        <f t="shared" ref="I525:AA525" si="829">SUM(I526:I527)</f>
        <v>0</v>
      </c>
      <c r="J525" s="12">
        <f t="shared" si="829"/>
        <v>0</v>
      </c>
      <c r="K525" s="12">
        <f t="shared" si="829"/>
        <v>0</v>
      </c>
      <c r="L525" s="12">
        <f t="shared" si="829"/>
        <v>0</v>
      </c>
      <c r="M525" s="12">
        <f t="shared" si="829"/>
        <v>0</v>
      </c>
      <c r="N525" s="12">
        <f t="shared" si="829"/>
        <v>0</v>
      </c>
      <c r="O525" s="12">
        <f t="shared" ref="O525" si="830">SUM(O526:O527)</f>
        <v>0</v>
      </c>
      <c r="P525" s="12">
        <f t="shared" si="829"/>
        <v>0</v>
      </c>
      <c r="Q525" s="12">
        <f t="shared" si="829"/>
        <v>0</v>
      </c>
      <c r="R525" s="12">
        <f t="shared" si="829"/>
        <v>0</v>
      </c>
      <c r="S525" s="12">
        <f t="shared" si="829"/>
        <v>0</v>
      </c>
      <c r="T525" s="12">
        <f t="shared" si="829"/>
        <v>0</v>
      </c>
      <c r="U525" s="12">
        <f t="shared" si="829"/>
        <v>0</v>
      </c>
      <c r="V525" s="12">
        <f t="shared" si="829"/>
        <v>0</v>
      </c>
      <c r="W525" s="12">
        <f t="shared" si="829"/>
        <v>0</v>
      </c>
      <c r="X525" s="12">
        <f t="shared" si="829"/>
        <v>0</v>
      </c>
      <c r="Y525" s="12">
        <f t="shared" si="829"/>
        <v>0</v>
      </c>
      <c r="Z525" s="12">
        <f t="shared" si="829"/>
        <v>0</v>
      </c>
      <c r="AA525" s="12">
        <f t="shared" si="829"/>
        <v>0</v>
      </c>
      <c r="AB525" s="12">
        <v>0</v>
      </c>
      <c r="AC525" s="12">
        <v>0</v>
      </c>
      <c r="AD525" s="12">
        <f t="shared" ref="AD525:AV525" si="831">SUM(AD526:AD527)</f>
        <v>10000</v>
      </c>
      <c r="AE525" s="12">
        <f t="shared" si="831"/>
        <v>4800</v>
      </c>
      <c r="AF525" s="12">
        <f t="shared" si="831"/>
        <v>0</v>
      </c>
      <c r="AG525" s="12">
        <f t="shared" si="831"/>
        <v>0</v>
      </c>
      <c r="AH525" s="12">
        <f t="shared" si="831"/>
        <v>0</v>
      </c>
      <c r="AI525" s="12">
        <f t="shared" si="831"/>
        <v>0</v>
      </c>
      <c r="AJ525" s="12">
        <f t="shared" ref="AJ525" si="832">SUM(AJ526:AJ527)</f>
        <v>14800</v>
      </c>
      <c r="AK525" s="12">
        <f t="shared" si="831"/>
        <v>0</v>
      </c>
      <c r="AL525" s="12">
        <f t="shared" si="831"/>
        <v>0</v>
      </c>
      <c r="AM525" s="12">
        <f t="shared" si="831"/>
        <v>4800</v>
      </c>
      <c r="AN525" s="12">
        <f t="shared" si="831"/>
        <v>0</v>
      </c>
      <c r="AO525" s="12">
        <f t="shared" si="831"/>
        <v>0</v>
      </c>
      <c r="AP525" s="12">
        <f t="shared" si="831"/>
        <v>0</v>
      </c>
      <c r="AQ525" s="12">
        <f t="shared" si="831"/>
        <v>0</v>
      </c>
      <c r="AR525" s="12">
        <f t="shared" si="831"/>
        <v>0</v>
      </c>
      <c r="AS525" s="12">
        <f t="shared" si="831"/>
        <v>0</v>
      </c>
      <c r="AT525" s="12">
        <f t="shared" si="831"/>
        <v>0</v>
      </c>
      <c r="AU525" s="12">
        <f t="shared" si="831"/>
        <v>0</v>
      </c>
      <c r="AV525" s="12">
        <f t="shared" si="831"/>
        <v>0</v>
      </c>
      <c r="AW525" s="12">
        <v>4800</v>
      </c>
      <c r="AX525" s="12">
        <v>10000</v>
      </c>
      <c r="AY525" s="12">
        <f t="shared" ref="AY525:BQ525" si="833">SUM(AY526:AY527)</f>
        <v>10000</v>
      </c>
      <c r="AZ525" s="12">
        <f t="shared" si="833"/>
        <v>0</v>
      </c>
      <c r="BA525" s="12">
        <f t="shared" si="833"/>
        <v>0</v>
      </c>
      <c r="BB525" s="12">
        <f t="shared" si="833"/>
        <v>0</v>
      </c>
      <c r="BC525" s="12">
        <f t="shared" si="833"/>
        <v>0</v>
      </c>
      <c r="BD525" s="12">
        <f t="shared" si="833"/>
        <v>0</v>
      </c>
      <c r="BE525" s="12">
        <f t="shared" ref="BE525" si="834">SUM(BE526:BE527)</f>
        <v>10000</v>
      </c>
      <c r="BF525" s="12">
        <f t="shared" si="833"/>
        <v>0</v>
      </c>
      <c r="BG525" s="12">
        <f t="shared" si="833"/>
        <v>0</v>
      </c>
      <c r="BH525" s="12">
        <f t="shared" si="833"/>
        <v>0</v>
      </c>
      <c r="BI525" s="12">
        <f t="shared" si="833"/>
        <v>0</v>
      </c>
      <c r="BJ525" s="12">
        <f t="shared" si="833"/>
        <v>0</v>
      </c>
      <c r="BK525" s="12">
        <f t="shared" si="833"/>
        <v>0</v>
      </c>
      <c r="BL525" s="12">
        <f t="shared" si="833"/>
        <v>0</v>
      </c>
      <c r="BM525" s="12">
        <f t="shared" si="833"/>
        <v>0</v>
      </c>
      <c r="BN525" s="12">
        <f t="shared" si="833"/>
        <v>0</v>
      </c>
      <c r="BO525" s="12">
        <f t="shared" si="833"/>
        <v>0</v>
      </c>
      <c r="BP525" s="12">
        <f t="shared" si="833"/>
        <v>0</v>
      </c>
      <c r="BQ525" s="12">
        <f t="shared" si="833"/>
        <v>0</v>
      </c>
      <c r="BR525" s="12">
        <v>0</v>
      </c>
      <c r="BS525" s="12">
        <v>10000</v>
      </c>
      <c r="BT525" s="12" t="e">
        <f>IF(#REF!=0,"-",#REF!/#REF!*100)</f>
        <v>#REF!</v>
      </c>
    </row>
    <row r="526" spans="1:72" x14ac:dyDescent="0.25">
      <c r="A526" s="4" t="s">
        <v>133</v>
      </c>
      <c r="B526" s="4" t="s">
        <v>58</v>
      </c>
      <c r="C526" s="4" t="s">
        <v>149</v>
      </c>
      <c r="D526" s="102" t="s">
        <v>284</v>
      </c>
      <c r="E526" s="113">
        <v>8213</v>
      </c>
      <c r="F526" s="102"/>
      <c r="G526" s="98" t="s">
        <v>1662</v>
      </c>
      <c r="H526" s="13" t="s">
        <v>51</v>
      </c>
      <c r="I526" s="14">
        <v>0</v>
      </c>
      <c r="J526" s="14"/>
      <c r="K526" s="14"/>
      <c r="L526" s="14"/>
      <c r="M526" s="14"/>
      <c r="N526" s="14"/>
      <c r="O526" s="14">
        <f t="shared" si="757"/>
        <v>0</v>
      </c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>
        <v>0</v>
      </c>
      <c r="AC526" s="14">
        <v>0</v>
      </c>
      <c r="AD526" s="14">
        <v>10000</v>
      </c>
      <c r="AE526" s="14">
        <v>4800</v>
      </c>
      <c r="AF526" s="14"/>
      <c r="AG526" s="14"/>
      <c r="AH526" s="14"/>
      <c r="AI526" s="14"/>
      <c r="AJ526" s="14">
        <f t="shared" si="758"/>
        <v>14800</v>
      </c>
      <c r="AK526" s="14"/>
      <c r="AL526" s="14"/>
      <c r="AM526" s="14">
        <v>4800</v>
      </c>
      <c r="AN526" s="14"/>
      <c r="AO526" s="14"/>
      <c r="AP526" s="14"/>
      <c r="AQ526" s="14"/>
      <c r="AR526" s="14"/>
      <c r="AS526" s="14"/>
      <c r="AT526" s="14"/>
      <c r="AU526" s="14"/>
      <c r="AV526" s="14"/>
      <c r="AW526" s="14">
        <v>4800</v>
      </c>
      <c r="AX526" s="14">
        <v>10000</v>
      </c>
      <c r="AY526" s="14">
        <v>10000</v>
      </c>
      <c r="AZ526" s="14"/>
      <c r="BA526" s="14"/>
      <c r="BB526" s="14"/>
      <c r="BC526" s="14"/>
      <c r="BD526" s="14"/>
      <c r="BE526" s="14">
        <f t="shared" si="759"/>
        <v>10000</v>
      </c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>
        <v>0</v>
      </c>
      <c r="BS526" s="14">
        <v>10000</v>
      </c>
      <c r="BT526" s="14" t="e">
        <f>IF(#REF!=0,"-",#REF!/#REF!*100)</f>
        <v>#REF!</v>
      </c>
    </row>
    <row r="527" spans="1:72" x14ac:dyDescent="0.25">
      <c r="A527" s="4" t="s">
        <v>133</v>
      </c>
      <c r="B527" s="4" t="s">
        <v>58</v>
      </c>
      <c r="C527" s="4" t="s">
        <v>149</v>
      </c>
      <c r="D527" s="102" t="s">
        <v>284</v>
      </c>
      <c r="E527" s="113">
        <v>8216</v>
      </c>
      <c r="F527" s="102"/>
      <c r="G527" s="98" t="s">
        <v>1662</v>
      </c>
      <c r="H527" s="13" t="s">
        <v>108</v>
      </c>
      <c r="I527" s="14">
        <v>0</v>
      </c>
      <c r="J527" s="14"/>
      <c r="K527" s="14"/>
      <c r="L527" s="14"/>
      <c r="M527" s="14"/>
      <c r="N527" s="14"/>
      <c r="O527" s="14">
        <f t="shared" si="757"/>
        <v>0</v>
      </c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>
        <v>0</v>
      </c>
      <c r="AC527" s="14">
        <v>0</v>
      </c>
      <c r="AD527" s="14">
        <v>0</v>
      </c>
      <c r="AE527" s="14"/>
      <c r="AF527" s="14"/>
      <c r="AG527" s="14"/>
      <c r="AH527" s="14"/>
      <c r="AI527" s="14"/>
      <c r="AJ527" s="14">
        <f t="shared" si="758"/>
        <v>0</v>
      </c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>
        <v>0</v>
      </c>
      <c r="AX527" s="14">
        <v>0</v>
      </c>
      <c r="AY527" s="14">
        <v>0</v>
      </c>
      <c r="AZ527" s="14"/>
      <c r="BA527" s="14"/>
      <c r="BB527" s="14"/>
      <c r="BC527" s="14"/>
      <c r="BD527" s="14"/>
      <c r="BE527" s="14">
        <f t="shared" si="759"/>
        <v>0</v>
      </c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>
        <v>0</v>
      </c>
      <c r="BS527" s="14">
        <v>0</v>
      </c>
      <c r="BT527" s="14" t="e">
        <f>IF(#REF!=0,"-",#REF!/#REF!*100)</f>
        <v>#REF!</v>
      </c>
    </row>
    <row r="528" spans="1:72" ht="22.5" x14ac:dyDescent="0.25">
      <c r="A528" s="13" t="s">
        <v>0</v>
      </c>
      <c r="B528" s="13" t="s">
        <v>0</v>
      </c>
      <c r="C528" s="13" t="s">
        <v>0</v>
      </c>
      <c r="D528" s="98" t="s">
        <v>0</v>
      </c>
      <c r="E528" s="98" t="s">
        <v>0</v>
      </c>
      <c r="F528" s="98" t="s">
        <v>0</v>
      </c>
      <c r="G528" s="13" t="s">
        <v>0</v>
      </c>
      <c r="H528" s="10" t="s">
        <v>293</v>
      </c>
      <c r="I528" s="11">
        <f t="shared" ref="I528:AA528" si="835">SUM(I498,I521,I524)</f>
        <v>91000</v>
      </c>
      <c r="J528" s="11">
        <f t="shared" si="835"/>
        <v>0</v>
      </c>
      <c r="K528" s="11">
        <f t="shared" si="835"/>
        <v>0</v>
      </c>
      <c r="L528" s="11">
        <f t="shared" si="835"/>
        <v>0</v>
      </c>
      <c r="M528" s="11">
        <f t="shared" si="835"/>
        <v>0</v>
      </c>
      <c r="N528" s="11">
        <f t="shared" si="835"/>
        <v>0</v>
      </c>
      <c r="O528" s="11">
        <f t="shared" si="835"/>
        <v>91000</v>
      </c>
      <c r="P528" s="11">
        <f t="shared" si="835"/>
        <v>5258</v>
      </c>
      <c r="Q528" s="11">
        <f t="shared" si="835"/>
        <v>0</v>
      </c>
      <c r="R528" s="11">
        <f t="shared" si="835"/>
        <v>0</v>
      </c>
      <c r="S528" s="11">
        <f t="shared" si="835"/>
        <v>0</v>
      </c>
      <c r="T528" s="11">
        <f t="shared" si="835"/>
        <v>0</v>
      </c>
      <c r="U528" s="11">
        <f t="shared" si="835"/>
        <v>0</v>
      </c>
      <c r="V528" s="11">
        <f t="shared" si="835"/>
        <v>0</v>
      </c>
      <c r="W528" s="11">
        <f t="shared" si="835"/>
        <v>0</v>
      </c>
      <c r="X528" s="11">
        <f t="shared" si="835"/>
        <v>0</v>
      </c>
      <c r="Y528" s="11">
        <f t="shared" si="835"/>
        <v>0</v>
      </c>
      <c r="Z528" s="11">
        <f t="shared" si="835"/>
        <v>0</v>
      </c>
      <c r="AA528" s="11">
        <f t="shared" si="835"/>
        <v>0</v>
      </c>
      <c r="AB528" s="11">
        <v>5258</v>
      </c>
      <c r="AC528" s="11">
        <v>85742</v>
      </c>
      <c r="AD528" s="11">
        <f t="shared" ref="AD528:AV528" si="836">SUM(AD498,AD521,AD524)</f>
        <v>10000</v>
      </c>
      <c r="AE528" s="11">
        <f t="shared" si="836"/>
        <v>4800</v>
      </c>
      <c r="AF528" s="11">
        <f t="shared" si="836"/>
        <v>0</v>
      </c>
      <c r="AG528" s="11">
        <f t="shared" si="836"/>
        <v>0</v>
      </c>
      <c r="AH528" s="11">
        <f t="shared" si="836"/>
        <v>0</v>
      </c>
      <c r="AI528" s="11">
        <f t="shared" si="836"/>
        <v>0</v>
      </c>
      <c r="AJ528" s="11">
        <f t="shared" si="836"/>
        <v>14800</v>
      </c>
      <c r="AK528" s="11">
        <f t="shared" si="836"/>
        <v>0</v>
      </c>
      <c r="AL528" s="11">
        <f t="shared" si="836"/>
        <v>0</v>
      </c>
      <c r="AM528" s="11">
        <f t="shared" si="836"/>
        <v>4800</v>
      </c>
      <c r="AN528" s="11">
        <f t="shared" si="836"/>
        <v>0</v>
      </c>
      <c r="AO528" s="11">
        <f t="shared" si="836"/>
        <v>0</v>
      </c>
      <c r="AP528" s="11">
        <f t="shared" si="836"/>
        <v>0</v>
      </c>
      <c r="AQ528" s="11">
        <f t="shared" si="836"/>
        <v>0</v>
      </c>
      <c r="AR528" s="11">
        <f t="shared" si="836"/>
        <v>0</v>
      </c>
      <c r="AS528" s="11">
        <f t="shared" si="836"/>
        <v>0</v>
      </c>
      <c r="AT528" s="11">
        <f t="shared" si="836"/>
        <v>0</v>
      </c>
      <c r="AU528" s="11">
        <f t="shared" si="836"/>
        <v>0</v>
      </c>
      <c r="AV528" s="11">
        <f t="shared" si="836"/>
        <v>0</v>
      </c>
      <c r="AW528" s="11">
        <v>4800</v>
      </c>
      <c r="AX528" s="11">
        <v>10000</v>
      </c>
      <c r="AY528" s="11">
        <f t="shared" ref="AY528:BQ528" si="837">SUM(AY498,AY521,AY524)</f>
        <v>10000</v>
      </c>
      <c r="AZ528" s="11">
        <f t="shared" si="837"/>
        <v>0</v>
      </c>
      <c r="BA528" s="11">
        <f t="shared" si="837"/>
        <v>0</v>
      </c>
      <c r="BB528" s="11">
        <f t="shared" si="837"/>
        <v>0</v>
      </c>
      <c r="BC528" s="11">
        <f t="shared" si="837"/>
        <v>0</v>
      </c>
      <c r="BD528" s="11">
        <f t="shared" si="837"/>
        <v>0</v>
      </c>
      <c r="BE528" s="11">
        <f t="shared" si="837"/>
        <v>10000</v>
      </c>
      <c r="BF528" s="11">
        <f t="shared" si="837"/>
        <v>0</v>
      </c>
      <c r="BG528" s="11">
        <f t="shared" si="837"/>
        <v>0</v>
      </c>
      <c r="BH528" s="11">
        <f t="shared" si="837"/>
        <v>0</v>
      </c>
      <c r="BI528" s="11">
        <f t="shared" si="837"/>
        <v>0</v>
      </c>
      <c r="BJ528" s="11">
        <f t="shared" si="837"/>
        <v>0</v>
      </c>
      <c r="BK528" s="11">
        <f t="shared" si="837"/>
        <v>0</v>
      </c>
      <c r="BL528" s="11">
        <f t="shared" si="837"/>
        <v>0</v>
      </c>
      <c r="BM528" s="11">
        <f t="shared" si="837"/>
        <v>0</v>
      </c>
      <c r="BN528" s="11">
        <f t="shared" si="837"/>
        <v>0</v>
      </c>
      <c r="BO528" s="11">
        <f t="shared" si="837"/>
        <v>0</v>
      </c>
      <c r="BP528" s="11">
        <f t="shared" si="837"/>
        <v>0</v>
      </c>
      <c r="BQ528" s="11">
        <f t="shared" si="837"/>
        <v>0</v>
      </c>
      <c r="BR528" s="11">
        <v>0</v>
      </c>
      <c r="BS528" s="11">
        <v>10000</v>
      </c>
      <c r="BT528" s="11" t="e">
        <f>IF(#REF!=0,"-",#REF!/#REF!*100)</f>
        <v>#REF!</v>
      </c>
    </row>
    <row r="529" spans="1:72" ht="15.75" thickBot="1" x14ac:dyDescent="0.3">
      <c r="A529" s="13" t="s">
        <v>0</v>
      </c>
      <c r="B529" s="13" t="s">
        <v>0</v>
      </c>
      <c r="C529" s="13" t="s">
        <v>0</v>
      </c>
      <c r="D529" s="98" t="s">
        <v>0</v>
      </c>
      <c r="E529" s="98" t="s">
        <v>0</v>
      </c>
      <c r="F529" s="98" t="s">
        <v>0</v>
      </c>
      <c r="G529" s="13" t="s">
        <v>0</v>
      </c>
      <c r="H529" s="2" t="s">
        <v>53</v>
      </c>
      <c r="I529" s="13" t="s">
        <v>0</v>
      </c>
      <c r="J529" s="13"/>
      <c r="K529" s="13"/>
      <c r="L529" s="13"/>
      <c r="M529" s="13"/>
      <c r="N529" s="13"/>
      <c r="O529" s="13" t="e">
        <f t="shared" si="757"/>
        <v>#VALUE!</v>
      </c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>
        <v>0</v>
      </c>
      <c r="AC529" s="13" t="e">
        <v>#VALUE!</v>
      </c>
      <c r="AD529" s="13" t="s">
        <v>0</v>
      </c>
      <c r="AE529" s="13"/>
      <c r="AF529" s="13"/>
      <c r="AG529" s="13"/>
      <c r="AH529" s="13"/>
      <c r="AI529" s="13"/>
      <c r="AJ529" s="13" t="e">
        <f t="shared" si="758"/>
        <v>#VALUE!</v>
      </c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>
        <v>0</v>
      </c>
      <c r="AX529" s="13" t="e">
        <v>#VALUE!</v>
      </c>
      <c r="AY529" s="13" t="s">
        <v>0</v>
      </c>
      <c r="AZ529" s="13"/>
      <c r="BA529" s="13"/>
      <c r="BB529" s="13"/>
      <c r="BC529" s="13"/>
      <c r="BD529" s="13"/>
      <c r="BE529" s="13" t="e">
        <f t="shared" si="759"/>
        <v>#VALUE!</v>
      </c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>
        <v>0</v>
      </c>
      <c r="BS529" s="13" t="e">
        <v>#VALUE!</v>
      </c>
      <c r="BT529" s="12"/>
    </row>
    <row r="530" spans="1:72" ht="69.75" customHeight="1" thickBot="1" x14ac:dyDescent="0.3">
      <c r="A530" s="132" t="s">
        <v>0</v>
      </c>
      <c r="B530" s="132" t="s">
        <v>0</v>
      </c>
      <c r="C530" s="132" t="s">
        <v>0</v>
      </c>
      <c r="D530" s="135" t="s">
        <v>0</v>
      </c>
      <c r="E530" s="135" t="s">
        <v>0</v>
      </c>
      <c r="F530" s="135" t="s">
        <v>0</v>
      </c>
      <c r="G530" s="138" t="s">
        <v>0</v>
      </c>
      <c r="H530" s="5" t="s">
        <v>54</v>
      </c>
      <c r="I530" s="89" t="s">
        <v>9</v>
      </c>
      <c r="J530" s="89" t="s">
        <v>1606</v>
      </c>
      <c r="K530" s="89" t="s">
        <v>1534</v>
      </c>
      <c r="L530" s="89" t="s">
        <v>1592</v>
      </c>
      <c r="M530" s="89" t="s">
        <v>1593</v>
      </c>
      <c r="N530" s="89" t="s">
        <v>1594</v>
      </c>
      <c r="O530" s="89" t="s">
        <v>1610</v>
      </c>
      <c r="P530" s="89" t="s">
        <v>1607</v>
      </c>
      <c r="Q530" s="89" t="s">
        <v>1595</v>
      </c>
      <c r="R530" s="89" t="s">
        <v>1596</v>
      </c>
      <c r="S530" s="89" t="s">
        <v>1597</v>
      </c>
      <c r="T530" s="89" t="s">
        <v>1598</v>
      </c>
      <c r="U530" s="89" t="s">
        <v>1599</v>
      </c>
      <c r="V530" s="89" t="s">
        <v>1600</v>
      </c>
      <c r="W530" s="89" t="s">
        <v>1608</v>
      </c>
      <c r="X530" s="89" t="s">
        <v>1609</v>
      </c>
      <c r="Y530" s="89" t="s">
        <v>1601</v>
      </c>
      <c r="Z530" s="89" t="s">
        <v>1602</v>
      </c>
      <c r="AA530" s="89" t="s">
        <v>1603</v>
      </c>
      <c r="AB530" s="89" t="s">
        <v>1604</v>
      </c>
      <c r="AC530" s="89" t="s">
        <v>1605</v>
      </c>
      <c r="AD530" s="90" t="s">
        <v>10</v>
      </c>
      <c r="AE530" s="90" t="s">
        <v>1606</v>
      </c>
      <c r="AF530" s="90" t="s">
        <v>1534</v>
      </c>
      <c r="AG530" s="90" t="s">
        <v>1592</v>
      </c>
      <c r="AH530" s="90" t="s">
        <v>1593</v>
      </c>
      <c r="AI530" s="90" t="s">
        <v>1594</v>
      </c>
      <c r="AJ530" s="90" t="s">
        <v>1611</v>
      </c>
      <c r="AK530" s="90" t="s">
        <v>1607</v>
      </c>
      <c r="AL530" s="90" t="s">
        <v>1595</v>
      </c>
      <c r="AM530" s="90" t="s">
        <v>1596</v>
      </c>
      <c r="AN530" s="90" t="s">
        <v>1597</v>
      </c>
      <c r="AO530" s="90" t="s">
        <v>1598</v>
      </c>
      <c r="AP530" s="90" t="s">
        <v>1599</v>
      </c>
      <c r="AQ530" s="90" t="s">
        <v>1600</v>
      </c>
      <c r="AR530" s="90" t="s">
        <v>1608</v>
      </c>
      <c r="AS530" s="90" t="s">
        <v>1609</v>
      </c>
      <c r="AT530" s="90" t="s">
        <v>1601</v>
      </c>
      <c r="AU530" s="90" t="s">
        <v>1602</v>
      </c>
      <c r="AV530" s="90" t="s">
        <v>1603</v>
      </c>
      <c r="AW530" s="90" t="s">
        <v>1604</v>
      </c>
      <c r="AX530" s="90" t="s">
        <v>1605</v>
      </c>
      <c r="AY530" s="91" t="s">
        <v>11</v>
      </c>
      <c r="AZ530" s="91" t="s">
        <v>1606</v>
      </c>
      <c r="BA530" s="91" t="s">
        <v>1534</v>
      </c>
      <c r="BB530" s="91" t="s">
        <v>1592</v>
      </c>
      <c r="BC530" s="91" t="s">
        <v>1593</v>
      </c>
      <c r="BD530" s="91" t="s">
        <v>1594</v>
      </c>
      <c r="BE530" s="91" t="s">
        <v>1612</v>
      </c>
      <c r="BF530" s="91" t="s">
        <v>1607</v>
      </c>
      <c r="BG530" s="91" t="s">
        <v>1595</v>
      </c>
      <c r="BH530" s="91" t="s">
        <v>1596</v>
      </c>
      <c r="BI530" s="91" t="s">
        <v>1597</v>
      </c>
      <c r="BJ530" s="91" t="s">
        <v>1598</v>
      </c>
      <c r="BK530" s="91" t="s">
        <v>1599</v>
      </c>
      <c r="BL530" s="91" t="s">
        <v>1600</v>
      </c>
      <c r="BM530" s="91" t="s">
        <v>1608</v>
      </c>
      <c r="BN530" s="91" t="s">
        <v>1609</v>
      </c>
      <c r="BO530" s="91" t="s">
        <v>1601</v>
      </c>
      <c r="BP530" s="91" t="s">
        <v>1602</v>
      </c>
      <c r="BQ530" s="91" t="s">
        <v>1603</v>
      </c>
      <c r="BR530" s="91" t="s">
        <v>1604</v>
      </c>
      <c r="BS530" s="91" t="s">
        <v>1605</v>
      </c>
      <c r="BT530" s="5" t="s">
        <v>1671</v>
      </c>
    </row>
    <row r="531" spans="1:72" x14ac:dyDescent="0.25">
      <c r="A531" s="133"/>
      <c r="B531" s="133"/>
      <c r="C531" s="133"/>
      <c r="D531" s="136"/>
      <c r="E531" s="136"/>
      <c r="F531" s="136"/>
      <c r="G531" s="139"/>
      <c r="H531" s="15" t="s">
        <v>0</v>
      </c>
      <c r="I531" s="9">
        <v>1</v>
      </c>
      <c r="J531" s="9">
        <v>2</v>
      </c>
      <c r="K531" s="9">
        <v>3</v>
      </c>
      <c r="L531" s="9">
        <v>4</v>
      </c>
      <c r="M531" s="9">
        <v>5</v>
      </c>
      <c r="N531" s="9">
        <v>6</v>
      </c>
      <c r="O531" s="9">
        <v>7</v>
      </c>
      <c r="P531" s="9">
        <v>8</v>
      </c>
      <c r="Q531" s="9">
        <v>9</v>
      </c>
      <c r="R531" s="9">
        <v>10</v>
      </c>
      <c r="S531" s="9">
        <v>11</v>
      </c>
      <c r="T531" s="9">
        <v>12</v>
      </c>
      <c r="U531" s="9">
        <v>13</v>
      </c>
      <c r="V531" s="9">
        <v>14</v>
      </c>
      <c r="W531" s="9">
        <v>15</v>
      </c>
      <c r="X531" s="9">
        <v>16</v>
      </c>
      <c r="Y531" s="9">
        <v>17</v>
      </c>
      <c r="Z531" s="9">
        <v>18</v>
      </c>
      <c r="AA531" s="9">
        <v>19</v>
      </c>
      <c r="AB531" s="9">
        <v>20</v>
      </c>
      <c r="AC531" s="9">
        <v>21</v>
      </c>
      <c r="AD531" s="9">
        <v>1</v>
      </c>
      <c r="AE531" s="9">
        <v>2</v>
      </c>
      <c r="AF531" s="9">
        <v>3</v>
      </c>
      <c r="AG531" s="9">
        <v>4</v>
      </c>
      <c r="AH531" s="9">
        <v>5</v>
      </c>
      <c r="AI531" s="9">
        <v>6</v>
      </c>
      <c r="AJ531" s="9">
        <v>7</v>
      </c>
      <c r="AK531" s="9">
        <v>8</v>
      </c>
      <c r="AL531" s="9">
        <v>9</v>
      </c>
      <c r="AM531" s="9">
        <v>10</v>
      </c>
      <c r="AN531" s="9">
        <v>11</v>
      </c>
      <c r="AO531" s="9">
        <v>12</v>
      </c>
      <c r="AP531" s="9">
        <v>13</v>
      </c>
      <c r="AQ531" s="9">
        <v>14</v>
      </c>
      <c r="AR531" s="9">
        <v>15</v>
      </c>
      <c r="AS531" s="9">
        <v>16</v>
      </c>
      <c r="AT531" s="9">
        <v>17</v>
      </c>
      <c r="AU531" s="9">
        <v>18</v>
      </c>
      <c r="AV531" s="9">
        <v>19</v>
      </c>
      <c r="AW531" s="9">
        <v>20</v>
      </c>
      <c r="AX531" s="9">
        <v>21</v>
      </c>
      <c r="AY531" s="9">
        <v>1</v>
      </c>
      <c r="AZ531" s="9">
        <v>2</v>
      </c>
      <c r="BA531" s="9">
        <v>3</v>
      </c>
      <c r="BB531" s="9">
        <v>4</v>
      </c>
      <c r="BC531" s="9">
        <v>5</v>
      </c>
      <c r="BD531" s="9">
        <v>6</v>
      </c>
      <c r="BE531" s="9">
        <v>7</v>
      </c>
      <c r="BF531" s="9">
        <v>8</v>
      </c>
      <c r="BG531" s="9">
        <v>9</v>
      </c>
      <c r="BH531" s="9">
        <v>10</v>
      </c>
      <c r="BI531" s="9">
        <v>11</v>
      </c>
      <c r="BJ531" s="9">
        <v>12</v>
      </c>
      <c r="BK531" s="9">
        <v>13</v>
      </c>
      <c r="BL531" s="9">
        <v>14</v>
      </c>
      <c r="BM531" s="9">
        <v>15</v>
      </c>
      <c r="BN531" s="9">
        <v>16</v>
      </c>
      <c r="BO531" s="9">
        <v>17</v>
      </c>
      <c r="BP531" s="9">
        <v>18</v>
      </c>
      <c r="BQ531" s="9">
        <v>19</v>
      </c>
      <c r="BR531" s="9">
        <v>20</v>
      </c>
      <c r="BS531" s="9">
        <v>21</v>
      </c>
      <c r="BT531" s="9">
        <v>9</v>
      </c>
    </row>
    <row r="532" spans="1:72" x14ac:dyDescent="0.25">
      <c r="A532" s="133"/>
      <c r="B532" s="133"/>
      <c r="C532" s="133"/>
      <c r="D532" s="136"/>
      <c r="E532" s="136"/>
      <c r="F532" s="136"/>
      <c r="G532" s="139"/>
      <c r="H532" s="16" t="s">
        <v>137</v>
      </c>
      <c r="I532" s="17">
        <f t="shared" ref="I532:AA532" si="838">SUM(I528)</f>
        <v>91000</v>
      </c>
      <c r="J532" s="17">
        <f t="shared" si="838"/>
        <v>0</v>
      </c>
      <c r="K532" s="17">
        <f t="shared" si="838"/>
        <v>0</v>
      </c>
      <c r="L532" s="17">
        <f t="shared" si="838"/>
        <v>0</v>
      </c>
      <c r="M532" s="17">
        <f t="shared" si="838"/>
        <v>0</v>
      </c>
      <c r="N532" s="17">
        <f t="shared" si="838"/>
        <v>0</v>
      </c>
      <c r="O532" s="17">
        <f t="shared" ref="O532" si="839">SUM(O528)</f>
        <v>91000</v>
      </c>
      <c r="P532" s="17">
        <f t="shared" si="838"/>
        <v>5258</v>
      </c>
      <c r="Q532" s="17">
        <f t="shared" si="838"/>
        <v>0</v>
      </c>
      <c r="R532" s="17">
        <f t="shared" si="838"/>
        <v>0</v>
      </c>
      <c r="S532" s="17">
        <f t="shared" si="838"/>
        <v>0</v>
      </c>
      <c r="T532" s="17">
        <f t="shared" si="838"/>
        <v>0</v>
      </c>
      <c r="U532" s="17">
        <f t="shared" si="838"/>
        <v>0</v>
      </c>
      <c r="V532" s="17">
        <f t="shared" si="838"/>
        <v>0</v>
      </c>
      <c r="W532" s="17">
        <f t="shared" si="838"/>
        <v>0</v>
      </c>
      <c r="X532" s="17">
        <f t="shared" si="838"/>
        <v>0</v>
      </c>
      <c r="Y532" s="17">
        <f t="shared" si="838"/>
        <v>0</v>
      </c>
      <c r="Z532" s="17">
        <f t="shared" si="838"/>
        <v>0</v>
      </c>
      <c r="AA532" s="17">
        <f t="shared" si="838"/>
        <v>0</v>
      </c>
      <c r="AB532" s="17">
        <v>5258</v>
      </c>
      <c r="AC532" s="17">
        <v>85742</v>
      </c>
      <c r="AD532" s="17">
        <f t="shared" ref="AD532:AV532" si="840">SUM(AD528)</f>
        <v>10000</v>
      </c>
      <c r="AE532" s="17">
        <f t="shared" si="840"/>
        <v>4800</v>
      </c>
      <c r="AF532" s="17">
        <f t="shared" si="840"/>
        <v>0</v>
      </c>
      <c r="AG532" s="17">
        <f t="shared" si="840"/>
        <v>0</v>
      </c>
      <c r="AH532" s="17">
        <f t="shared" si="840"/>
        <v>0</v>
      </c>
      <c r="AI532" s="17">
        <f t="shared" si="840"/>
        <v>0</v>
      </c>
      <c r="AJ532" s="17">
        <f t="shared" ref="AJ532" si="841">SUM(AJ528)</f>
        <v>14800</v>
      </c>
      <c r="AK532" s="17">
        <f t="shared" si="840"/>
        <v>0</v>
      </c>
      <c r="AL532" s="17">
        <f t="shared" si="840"/>
        <v>0</v>
      </c>
      <c r="AM532" s="17">
        <f t="shared" si="840"/>
        <v>4800</v>
      </c>
      <c r="AN532" s="17">
        <f t="shared" si="840"/>
        <v>0</v>
      </c>
      <c r="AO532" s="17">
        <f t="shared" si="840"/>
        <v>0</v>
      </c>
      <c r="AP532" s="17">
        <f t="shared" si="840"/>
        <v>0</v>
      </c>
      <c r="AQ532" s="17">
        <f t="shared" si="840"/>
        <v>0</v>
      </c>
      <c r="AR532" s="17">
        <f t="shared" si="840"/>
        <v>0</v>
      </c>
      <c r="AS532" s="17">
        <f t="shared" si="840"/>
        <v>0</v>
      </c>
      <c r="AT532" s="17">
        <f t="shared" si="840"/>
        <v>0</v>
      </c>
      <c r="AU532" s="17">
        <f t="shared" si="840"/>
        <v>0</v>
      </c>
      <c r="AV532" s="17">
        <f t="shared" si="840"/>
        <v>0</v>
      </c>
      <c r="AW532" s="17">
        <v>4800</v>
      </c>
      <c r="AX532" s="17">
        <v>10000</v>
      </c>
      <c r="AY532" s="17">
        <f t="shared" ref="AY532:BQ532" si="842">SUM(AY528)</f>
        <v>10000</v>
      </c>
      <c r="AZ532" s="17">
        <f t="shared" si="842"/>
        <v>0</v>
      </c>
      <c r="BA532" s="17">
        <f t="shared" si="842"/>
        <v>0</v>
      </c>
      <c r="BB532" s="17">
        <f t="shared" si="842"/>
        <v>0</v>
      </c>
      <c r="BC532" s="17">
        <f t="shared" si="842"/>
        <v>0</v>
      </c>
      <c r="BD532" s="17">
        <f t="shared" si="842"/>
        <v>0</v>
      </c>
      <c r="BE532" s="17">
        <f t="shared" ref="BE532" si="843">SUM(BE528)</f>
        <v>10000</v>
      </c>
      <c r="BF532" s="17">
        <f t="shared" si="842"/>
        <v>0</v>
      </c>
      <c r="BG532" s="17">
        <f t="shared" si="842"/>
        <v>0</v>
      </c>
      <c r="BH532" s="17">
        <f t="shared" si="842"/>
        <v>0</v>
      </c>
      <c r="BI532" s="17">
        <f t="shared" si="842"/>
        <v>0</v>
      </c>
      <c r="BJ532" s="17">
        <f t="shared" si="842"/>
        <v>0</v>
      </c>
      <c r="BK532" s="17">
        <f t="shared" si="842"/>
        <v>0</v>
      </c>
      <c r="BL532" s="17">
        <f t="shared" si="842"/>
        <v>0</v>
      </c>
      <c r="BM532" s="17">
        <f t="shared" si="842"/>
        <v>0</v>
      </c>
      <c r="BN532" s="17">
        <f t="shared" si="842"/>
        <v>0</v>
      </c>
      <c r="BO532" s="17">
        <f t="shared" si="842"/>
        <v>0</v>
      </c>
      <c r="BP532" s="17">
        <f t="shared" si="842"/>
        <v>0</v>
      </c>
      <c r="BQ532" s="17">
        <f t="shared" si="842"/>
        <v>0</v>
      </c>
      <c r="BR532" s="17">
        <v>0</v>
      </c>
      <c r="BS532" s="17">
        <v>10000</v>
      </c>
      <c r="BT532" s="17" t="e">
        <f>IF(#REF!=0,"-",#REF!/#REF!*100)</f>
        <v>#REF!</v>
      </c>
    </row>
    <row r="533" spans="1:72" x14ac:dyDescent="0.25">
      <c r="A533" s="133"/>
      <c r="B533" s="133"/>
      <c r="C533" s="133"/>
      <c r="D533" s="136"/>
      <c r="E533" s="136"/>
      <c r="F533" s="136"/>
      <c r="G533" s="139"/>
      <c r="H533" s="18" t="s">
        <v>55</v>
      </c>
      <c r="I533" s="17">
        <f t="shared" ref="I533:AA533" si="844">SUM(I532)</f>
        <v>91000</v>
      </c>
      <c r="J533" s="17">
        <f t="shared" si="844"/>
        <v>0</v>
      </c>
      <c r="K533" s="17">
        <f t="shared" si="844"/>
        <v>0</v>
      </c>
      <c r="L533" s="17">
        <f t="shared" si="844"/>
        <v>0</v>
      </c>
      <c r="M533" s="17">
        <f t="shared" si="844"/>
        <v>0</v>
      </c>
      <c r="N533" s="17">
        <f t="shared" si="844"/>
        <v>0</v>
      </c>
      <c r="O533" s="17">
        <f t="shared" ref="O533" si="845">SUM(O532)</f>
        <v>91000</v>
      </c>
      <c r="P533" s="17">
        <f t="shared" si="844"/>
        <v>5258</v>
      </c>
      <c r="Q533" s="17">
        <f t="shared" si="844"/>
        <v>0</v>
      </c>
      <c r="R533" s="17">
        <f t="shared" si="844"/>
        <v>0</v>
      </c>
      <c r="S533" s="17">
        <f t="shared" si="844"/>
        <v>0</v>
      </c>
      <c r="T533" s="17">
        <f t="shared" si="844"/>
        <v>0</v>
      </c>
      <c r="U533" s="17">
        <f t="shared" si="844"/>
        <v>0</v>
      </c>
      <c r="V533" s="17">
        <f t="shared" si="844"/>
        <v>0</v>
      </c>
      <c r="W533" s="17">
        <f t="shared" si="844"/>
        <v>0</v>
      </c>
      <c r="X533" s="17">
        <f t="shared" si="844"/>
        <v>0</v>
      </c>
      <c r="Y533" s="17">
        <f t="shared" si="844"/>
        <v>0</v>
      </c>
      <c r="Z533" s="17">
        <f t="shared" si="844"/>
        <v>0</v>
      </c>
      <c r="AA533" s="17">
        <f t="shared" si="844"/>
        <v>0</v>
      </c>
      <c r="AB533" s="17">
        <v>5258</v>
      </c>
      <c r="AC533" s="17">
        <v>85742</v>
      </c>
      <c r="AD533" s="17">
        <f t="shared" ref="AD533:AV533" si="846">SUM(AD532)</f>
        <v>10000</v>
      </c>
      <c r="AE533" s="17">
        <f t="shared" si="846"/>
        <v>4800</v>
      </c>
      <c r="AF533" s="17">
        <f t="shared" si="846"/>
        <v>0</v>
      </c>
      <c r="AG533" s="17">
        <f t="shared" si="846"/>
        <v>0</v>
      </c>
      <c r="AH533" s="17">
        <f t="shared" si="846"/>
        <v>0</v>
      </c>
      <c r="AI533" s="17">
        <f t="shared" si="846"/>
        <v>0</v>
      </c>
      <c r="AJ533" s="17">
        <f t="shared" ref="AJ533" si="847">SUM(AJ532)</f>
        <v>14800</v>
      </c>
      <c r="AK533" s="17">
        <f t="shared" si="846"/>
        <v>0</v>
      </c>
      <c r="AL533" s="17">
        <f t="shared" si="846"/>
        <v>0</v>
      </c>
      <c r="AM533" s="17">
        <f t="shared" si="846"/>
        <v>4800</v>
      </c>
      <c r="AN533" s="17">
        <f t="shared" si="846"/>
        <v>0</v>
      </c>
      <c r="AO533" s="17">
        <f t="shared" si="846"/>
        <v>0</v>
      </c>
      <c r="AP533" s="17">
        <f t="shared" si="846"/>
        <v>0</v>
      </c>
      <c r="AQ533" s="17">
        <f t="shared" si="846"/>
        <v>0</v>
      </c>
      <c r="AR533" s="17">
        <f t="shared" si="846"/>
        <v>0</v>
      </c>
      <c r="AS533" s="17">
        <f t="shared" si="846"/>
        <v>0</v>
      </c>
      <c r="AT533" s="17">
        <f t="shared" si="846"/>
        <v>0</v>
      </c>
      <c r="AU533" s="17">
        <f t="shared" si="846"/>
        <v>0</v>
      </c>
      <c r="AV533" s="17">
        <f t="shared" si="846"/>
        <v>0</v>
      </c>
      <c r="AW533" s="17">
        <v>4800</v>
      </c>
      <c r="AX533" s="17">
        <v>10000</v>
      </c>
      <c r="AY533" s="17">
        <f t="shared" ref="AY533:BQ533" si="848">SUM(AY532)</f>
        <v>10000</v>
      </c>
      <c r="AZ533" s="17">
        <f t="shared" si="848"/>
        <v>0</v>
      </c>
      <c r="BA533" s="17">
        <f t="shared" si="848"/>
        <v>0</v>
      </c>
      <c r="BB533" s="17">
        <f t="shared" si="848"/>
        <v>0</v>
      </c>
      <c r="BC533" s="17">
        <f t="shared" si="848"/>
        <v>0</v>
      </c>
      <c r="BD533" s="17">
        <f t="shared" si="848"/>
        <v>0</v>
      </c>
      <c r="BE533" s="17">
        <f t="shared" ref="BE533" si="849">SUM(BE532)</f>
        <v>10000</v>
      </c>
      <c r="BF533" s="17">
        <f t="shared" si="848"/>
        <v>0</v>
      </c>
      <c r="BG533" s="17">
        <f t="shared" si="848"/>
        <v>0</v>
      </c>
      <c r="BH533" s="17">
        <f t="shared" si="848"/>
        <v>0</v>
      </c>
      <c r="BI533" s="17">
        <f t="shared" si="848"/>
        <v>0</v>
      </c>
      <c r="BJ533" s="17">
        <f t="shared" si="848"/>
        <v>0</v>
      </c>
      <c r="BK533" s="17">
        <f t="shared" si="848"/>
        <v>0</v>
      </c>
      <c r="BL533" s="17">
        <f t="shared" si="848"/>
        <v>0</v>
      </c>
      <c r="BM533" s="17">
        <f t="shared" si="848"/>
        <v>0</v>
      </c>
      <c r="BN533" s="17">
        <f t="shared" si="848"/>
        <v>0</v>
      </c>
      <c r="BO533" s="17">
        <f t="shared" si="848"/>
        <v>0</v>
      </c>
      <c r="BP533" s="17">
        <f t="shared" si="848"/>
        <v>0</v>
      </c>
      <c r="BQ533" s="17">
        <f t="shared" si="848"/>
        <v>0</v>
      </c>
      <c r="BR533" s="17">
        <v>0</v>
      </c>
      <c r="BS533" s="17">
        <v>10000</v>
      </c>
      <c r="BT533" s="17" t="e">
        <f>IF(#REF!=0,"-",#REF!/#REF!*100)</f>
        <v>#REF!</v>
      </c>
    </row>
    <row r="534" spans="1:72" x14ac:dyDescent="0.25">
      <c r="A534" s="134"/>
      <c r="B534" s="134"/>
      <c r="C534" s="134"/>
      <c r="D534" s="137"/>
      <c r="E534" s="137"/>
      <c r="F534" s="137"/>
      <c r="G534" s="140"/>
      <c r="O534">
        <f t="shared" si="757"/>
        <v>0</v>
      </c>
      <c r="AB534">
        <v>0</v>
      </c>
      <c r="AC534">
        <v>0</v>
      </c>
      <c r="AJ534">
        <f t="shared" si="758"/>
        <v>0</v>
      </c>
      <c r="AW534">
        <v>0</v>
      </c>
      <c r="AX534">
        <v>0</v>
      </c>
      <c r="BE534">
        <f t="shared" si="759"/>
        <v>0</v>
      </c>
      <c r="BR534">
        <v>0</v>
      </c>
      <c r="BS534">
        <v>0</v>
      </c>
      <c r="BT534" t="e">
        <f>IF(#REF!=0,"-",#REF!/#REF!*100)</f>
        <v>#REF!</v>
      </c>
    </row>
    <row r="535" spans="1:72" ht="15.75" thickBot="1" x14ac:dyDescent="0.3">
      <c r="A535" s="13" t="s">
        <v>0</v>
      </c>
      <c r="B535" s="13" t="s">
        <v>0</v>
      </c>
      <c r="C535" s="13" t="s">
        <v>0</v>
      </c>
      <c r="D535" s="98" t="s">
        <v>0</v>
      </c>
      <c r="E535" s="98" t="s">
        <v>0</v>
      </c>
      <c r="F535" s="98" t="s">
        <v>0</v>
      </c>
      <c r="G535" s="13" t="s">
        <v>0</v>
      </c>
      <c r="H535" s="19" t="s">
        <v>0</v>
      </c>
      <c r="I535" s="19" t="s">
        <v>0</v>
      </c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>
        <v>0</v>
      </c>
      <c r="AC535" s="19">
        <v>0</v>
      </c>
      <c r="AD535" s="19" t="s">
        <v>0</v>
      </c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>
        <v>0</v>
      </c>
      <c r="AX535" s="19">
        <v>0</v>
      </c>
      <c r="AY535" s="19" t="s">
        <v>0</v>
      </c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>
        <v>0</v>
      </c>
      <c r="BS535" s="19">
        <v>0</v>
      </c>
      <c r="BT535" s="19"/>
    </row>
    <row r="536" spans="1:72" ht="69.75" customHeight="1" thickBot="1" x14ac:dyDescent="0.3">
      <c r="A536" s="5" t="s">
        <v>2</v>
      </c>
      <c r="B536" s="5" t="s">
        <v>3</v>
      </c>
      <c r="C536" s="5" t="s">
        <v>4</v>
      </c>
      <c r="D536" s="103" t="s">
        <v>0</v>
      </c>
      <c r="E536" s="112" t="s">
        <v>5</v>
      </c>
      <c r="F536" s="112" t="s">
        <v>6</v>
      </c>
      <c r="G536" s="5" t="s">
        <v>7</v>
      </c>
      <c r="H536" s="5" t="s">
        <v>8</v>
      </c>
      <c r="I536" s="89" t="s">
        <v>9</v>
      </c>
      <c r="J536" s="89" t="s">
        <v>1606</v>
      </c>
      <c r="K536" s="89" t="s">
        <v>1534</v>
      </c>
      <c r="L536" s="89" t="s">
        <v>1592</v>
      </c>
      <c r="M536" s="89" t="s">
        <v>1593</v>
      </c>
      <c r="N536" s="89" t="s">
        <v>1594</v>
      </c>
      <c r="O536" s="89" t="s">
        <v>1610</v>
      </c>
      <c r="P536" s="89" t="s">
        <v>1607</v>
      </c>
      <c r="Q536" s="89" t="s">
        <v>1595</v>
      </c>
      <c r="R536" s="89" t="s">
        <v>1596</v>
      </c>
      <c r="S536" s="89" t="s">
        <v>1597</v>
      </c>
      <c r="T536" s="89" t="s">
        <v>1598</v>
      </c>
      <c r="U536" s="89" t="s">
        <v>1599</v>
      </c>
      <c r="V536" s="89" t="s">
        <v>1600</v>
      </c>
      <c r="W536" s="89" t="s">
        <v>1608</v>
      </c>
      <c r="X536" s="89" t="s">
        <v>1609</v>
      </c>
      <c r="Y536" s="89" t="s">
        <v>1601</v>
      </c>
      <c r="Z536" s="89" t="s">
        <v>1602</v>
      </c>
      <c r="AA536" s="89" t="s">
        <v>1603</v>
      </c>
      <c r="AB536" s="89" t="s">
        <v>1604</v>
      </c>
      <c r="AC536" s="89" t="s">
        <v>1605</v>
      </c>
      <c r="AD536" s="90" t="s">
        <v>10</v>
      </c>
      <c r="AE536" s="90" t="s">
        <v>1606</v>
      </c>
      <c r="AF536" s="90" t="s">
        <v>1534</v>
      </c>
      <c r="AG536" s="90" t="s">
        <v>1592</v>
      </c>
      <c r="AH536" s="90" t="s">
        <v>1593</v>
      </c>
      <c r="AI536" s="90" t="s">
        <v>1594</v>
      </c>
      <c r="AJ536" s="90" t="s">
        <v>1611</v>
      </c>
      <c r="AK536" s="90" t="s">
        <v>1607</v>
      </c>
      <c r="AL536" s="90" t="s">
        <v>1595</v>
      </c>
      <c r="AM536" s="90" t="s">
        <v>1596</v>
      </c>
      <c r="AN536" s="90" t="s">
        <v>1597</v>
      </c>
      <c r="AO536" s="90" t="s">
        <v>1598</v>
      </c>
      <c r="AP536" s="90" t="s">
        <v>1599</v>
      </c>
      <c r="AQ536" s="90" t="s">
        <v>1600</v>
      </c>
      <c r="AR536" s="90" t="s">
        <v>1608</v>
      </c>
      <c r="AS536" s="90" t="s">
        <v>1609</v>
      </c>
      <c r="AT536" s="90" t="s">
        <v>1601</v>
      </c>
      <c r="AU536" s="90" t="s">
        <v>1602</v>
      </c>
      <c r="AV536" s="90" t="s">
        <v>1603</v>
      </c>
      <c r="AW536" s="90" t="s">
        <v>1604</v>
      </c>
      <c r="AX536" s="90" t="s">
        <v>1605</v>
      </c>
      <c r="AY536" s="91" t="s">
        <v>11</v>
      </c>
      <c r="AZ536" s="91" t="s">
        <v>1606</v>
      </c>
      <c r="BA536" s="91" t="s">
        <v>1534</v>
      </c>
      <c r="BB536" s="91" t="s">
        <v>1592</v>
      </c>
      <c r="BC536" s="91" t="s">
        <v>1593</v>
      </c>
      <c r="BD536" s="91" t="s">
        <v>1594</v>
      </c>
      <c r="BE536" s="91" t="s">
        <v>1612</v>
      </c>
      <c r="BF536" s="91" t="s">
        <v>1607</v>
      </c>
      <c r="BG536" s="91" t="s">
        <v>1595</v>
      </c>
      <c r="BH536" s="91" t="s">
        <v>1596</v>
      </c>
      <c r="BI536" s="91" t="s">
        <v>1597</v>
      </c>
      <c r="BJ536" s="91" t="s">
        <v>1598</v>
      </c>
      <c r="BK536" s="91" t="s">
        <v>1599</v>
      </c>
      <c r="BL536" s="91" t="s">
        <v>1600</v>
      </c>
      <c r="BM536" s="91" t="s">
        <v>1608</v>
      </c>
      <c r="BN536" s="91" t="s">
        <v>1609</v>
      </c>
      <c r="BO536" s="91" t="s">
        <v>1601</v>
      </c>
      <c r="BP536" s="91" t="s">
        <v>1602</v>
      </c>
      <c r="BQ536" s="91" t="s">
        <v>1603</v>
      </c>
      <c r="BR536" s="91" t="s">
        <v>1604</v>
      </c>
      <c r="BS536" s="91" t="s">
        <v>1605</v>
      </c>
      <c r="BT536" s="5" t="s">
        <v>1671</v>
      </c>
    </row>
    <row r="537" spans="1:72" x14ac:dyDescent="0.25">
      <c r="A537" s="6" t="s">
        <v>0</v>
      </c>
      <c r="B537" s="6" t="s">
        <v>0</v>
      </c>
      <c r="C537" s="6" t="s">
        <v>0</v>
      </c>
      <c r="D537" s="104" t="s">
        <v>0</v>
      </c>
      <c r="E537" s="104" t="s">
        <v>0</v>
      </c>
      <c r="F537" s="121" t="s">
        <v>0</v>
      </c>
      <c r="G537" s="7" t="s">
        <v>0</v>
      </c>
      <c r="H537" s="8" t="s">
        <v>0</v>
      </c>
      <c r="I537" s="9">
        <v>1</v>
      </c>
      <c r="J537" s="9">
        <v>2</v>
      </c>
      <c r="K537" s="9">
        <v>3</v>
      </c>
      <c r="L537" s="9">
        <v>4</v>
      </c>
      <c r="M537" s="9">
        <v>5</v>
      </c>
      <c r="N537" s="9">
        <v>6</v>
      </c>
      <c r="O537" s="9">
        <v>7</v>
      </c>
      <c r="P537" s="9">
        <v>8</v>
      </c>
      <c r="Q537" s="9">
        <v>9</v>
      </c>
      <c r="R537" s="9">
        <v>10</v>
      </c>
      <c r="S537" s="9">
        <v>11</v>
      </c>
      <c r="T537" s="9">
        <v>12</v>
      </c>
      <c r="U537" s="9">
        <v>13</v>
      </c>
      <c r="V537" s="9">
        <v>14</v>
      </c>
      <c r="W537" s="9">
        <v>15</v>
      </c>
      <c r="X537" s="9">
        <v>16</v>
      </c>
      <c r="Y537" s="9">
        <v>17</v>
      </c>
      <c r="Z537" s="9">
        <v>18</v>
      </c>
      <c r="AA537" s="9">
        <v>19</v>
      </c>
      <c r="AB537" s="9">
        <v>20</v>
      </c>
      <c r="AC537" s="9">
        <v>21</v>
      </c>
      <c r="AD537" s="9">
        <v>1</v>
      </c>
      <c r="AE537" s="9">
        <v>2</v>
      </c>
      <c r="AF537" s="9">
        <v>3</v>
      </c>
      <c r="AG537" s="9">
        <v>4</v>
      </c>
      <c r="AH537" s="9">
        <v>5</v>
      </c>
      <c r="AI537" s="9">
        <v>6</v>
      </c>
      <c r="AJ537" s="9">
        <v>7</v>
      </c>
      <c r="AK537" s="9">
        <v>8</v>
      </c>
      <c r="AL537" s="9">
        <v>9</v>
      </c>
      <c r="AM537" s="9">
        <v>10</v>
      </c>
      <c r="AN537" s="9">
        <v>11</v>
      </c>
      <c r="AO537" s="9">
        <v>12</v>
      </c>
      <c r="AP537" s="9">
        <v>13</v>
      </c>
      <c r="AQ537" s="9">
        <v>14</v>
      </c>
      <c r="AR537" s="9">
        <v>15</v>
      </c>
      <c r="AS537" s="9">
        <v>16</v>
      </c>
      <c r="AT537" s="9">
        <v>17</v>
      </c>
      <c r="AU537" s="9">
        <v>18</v>
      </c>
      <c r="AV537" s="9">
        <v>19</v>
      </c>
      <c r="AW537" s="9">
        <v>20</v>
      </c>
      <c r="AX537" s="9">
        <v>21</v>
      </c>
      <c r="AY537" s="9">
        <v>1</v>
      </c>
      <c r="AZ537" s="9">
        <v>2</v>
      </c>
      <c r="BA537" s="9">
        <v>3</v>
      </c>
      <c r="BB537" s="9">
        <v>4</v>
      </c>
      <c r="BC537" s="9">
        <v>5</v>
      </c>
      <c r="BD537" s="9">
        <v>6</v>
      </c>
      <c r="BE537" s="9">
        <v>7</v>
      </c>
      <c r="BF537" s="9">
        <v>8</v>
      </c>
      <c r="BG537" s="9">
        <v>9</v>
      </c>
      <c r="BH537" s="9">
        <v>10</v>
      </c>
      <c r="BI537" s="9">
        <v>11</v>
      </c>
      <c r="BJ537" s="9">
        <v>12</v>
      </c>
      <c r="BK537" s="9">
        <v>13</v>
      </c>
      <c r="BL537" s="9">
        <v>14</v>
      </c>
      <c r="BM537" s="9">
        <v>15</v>
      </c>
      <c r="BN537" s="9">
        <v>16</v>
      </c>
      <c r="BO537" s="9">
        <v>17</v>
      </c>
      <c r="BP537" s="9">
        <v>18</v>
      </c>
      <c r="BQ537" s="9">
        <v>19</v>
      </c>
      <c r="BR537" s="9">
        <v>20</v>
      </c>
      <c r="BS537" s="9">
        <v>21</v>
      </c>
      <c r="BT537" s="9">
        <v>9</v>
      </c>
    </row>
    <row r="538" spans="1:72" ht="22.5" x14ac:dyDescent="0.25">
      <c r="A538" s="1" t="s">
        <v>133</v>
      </c>
      <c r="B538" s="1" t="s">
        <v>58</v>
      </c>
      <c r="C538" s="4" t="s">
        <v>150</v>
      </c>
      <c r="D538" s="102" t="s">
        <v>294</v>
      </c>
      <c r="E538" s="101" t="s">
        <v>0</v>
      </c>
      <c r="F538" s="101" t="s">
        <v>0</v>
      </c>
      <c r="G538" s="2" t="s">
        <v>0</v>
      </c>
      <c r="H538" s="2" t="s">
        <v>295</v>
      </c>
      <c r="I538" s="3" t="s">
        <v>0</v>
      </c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>
        <v>0</v>
      </c>
      <c r="AC538" s="3">
        <v>0</v>
      </c>
      <c r="AD538" s="3" t="s">
        <v>0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>
        <v>0</v>
      </c>
      <c r="AX538" s="3">
        <v>0</v>
      </c>
      <c r="AY538" s="3" t="s">
        <v>0</v>
      </c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>
        <v>0</v>
      </c>
      <c r="BS538" s="3">
        <v>0</v>
      </c>
      <c r="BT538" s="3"/>
    </row>
    <row r="539" spans="1:72" ht="33.75" x14ac:dyDescent="0.25">
      <c r="A539" s="1" t="s">
        <v>0</v>
      </c>
      <c r="B539" s="1" t="s">
        <v>0</v>
      </c>
      <c r="C539" s="1" t="s">
        <v>0</v>
      </c>
      <c r="D539" s="101" t="s">
        <v>0</v>
      </c>
      <c r="E539" s="101" t="s">
        <v>0</v>
      </c>
      <c r="F539" s="101" t="s">
        <v>0</v>
      </c>
      <c r="G539" s="2" t="s">
        <v>0</v>
      </c>
      <c r="H539" s="10" t="s">
        <v>13</v>
      </c>
      <c r="I539" s="11">
        <f t="shared" ref="I539:AA539" si="850">SUM(I540,I548,I550)</f>
        <v>44200</v>
      </c>
      <c r="J539" s="11">
        <f t="shared" si="850"/>
        <v>0</v>
      </c>
      <c r="K539" s="11">
        <f t="shared" si="850"/>
        <v>0</v>
      </c>
      <c r="L539" s="11">
        <f t="shared" si="850"/>
        <v>0</v>
      </c>
      <c r="M539" s="11">
        <f t="shared" si="850"/>
        <v>0</v>
      </c>
      <c r="N539" s="11">
        <f t="shared" si="850"/>
        <v>0</v>
      </c>
      <c r="O539" s="11">
        <f t="shared" ref="O539" si="851">SUM(O540,O548,O550)</f>
        <v>44200</v>
      </c>
      <c r="P539" s="11">
        <f t="shared" si="850"/>
        <v>0</v>
      </c>
      <c r="Q539" s="11">
        <f t="shared" si="850"/>
        <v>3000</v>
      </c>
      <c r="R539" s="11">
        <f t="shared" si="850"/>
        <v>0</v>
      </c>
      <c r="S539" s="11">
        <f t="shared" si="850"/>
        <v>0</v>
      </c>
      <c r="T539" s="11">
        <f t="shared" si="850"/>
        <v>0</v>
      </c>
      <c r="U539" s="11">
        <f t="shared" si="850"/>
        <v>0</v>
      </c>
      <c r="V539" s="11">
        <f t="shared" si="850"/>
        <v>0</v>
      </c>
      <c r="W539" s="11">
        <f t="shared" si="850"/>
        <v>0</v>
      </c>
      <c r="X539" s="11">
        <f t="shared" si="850"/>
        <v>0</v>
      </c>
      <c r="Y539" s="11">
        <f t="shared" si="850"/>
        <v>0</v>
      </c>
      <c r="Z539" s="11">
        <f t="shared" si="850"/>
        <v>0</v>
      </c>
      <c r="AA539" s="11">
        <f t="shared" si="850"/>
        <v>0</v>
      </c>
      <c r="AB539" s="11">
        <v>3000</v>
      </c>
      <c r="AC539" s="11">
        <v>41200</v>
      </c>
      <c r="AD539" s="11">
        <f t="shared" ref="AD539:AV539" si="852">SUM(AD540,AD548,AD550)</f>
        <v>0</v>
      </c>
      <c r="AE539" s="11">
        <f t="shared" si="852"/>
        <v>0</v>
      </c>
      <c r="AF539" s="11">
        <f t="shared" si="852"/>
        <v>0</v>
      </c>
      <c r="AG539" s="11">
        <f t="shared" si="852"/>
        <v>0</v>
      </c>
      <c r="AH539" s="11">
        <f t="shared" si="852"/>
        <v>0</v>
      </c>
      <c r="AI539" s="11">
        <f t="shared" si="852"/>
        <v>0</v>
      </c>
      <c r="AJ539" s="11">
        <f t="shared" ref="AJ539" si="853">SUM(AJ540,AJ548,AJ550)</f>
        <v>0</v>
      </c>
      <c r="AK539" s="11">
        <f t="shared" si="852"/>
        <v>0</v>
      </c>
      <c r="AL539" s="11">
        <f t="shared" si="852"/>
        <v>0</v>
      </c>
      <c r="AM539" s="11">
        <f t="shared" si="852"/>
        <v>0</v>
      </c>
      <c r="AN539" s="11">
        <f t="shared" si="852"/>
        <v>0</v>
      </c>
      <c r="AO539" s="11">
        <f t="shared" si="852"/>
        <v>0</v>
      </c>
      <c r="AP539" s="11">
        <f t="shared" si="852"/>
        <v>0</v>
      </c>
      <c r="AQ539" s="11">
        <f t="shared" si="852"/>
        <v>0</v>
      </c>
      <c r="AR539" s="11">
        <f t="shared" si="852"/>
        <v>0</v>
      </c>
      <c r="AS539" s="11">
        <f t="shared" si="852"/>
        <v>0</v>
      </c>
      <c r="AT539" s="11">
        <f t="shared" si="852"/>
        <v>0</v>
      </c>
      <c r="AU539" s="11">
        <f t="shared" si="852"/>
        <v>0</v>
      </c>
      <c r="AV539" s="11">
        <f t="shared" si="852"/>
        <v>0</v>
      </c>
      <c r="AW539" s="11">
        <v>0</v>
      </c>
      <c r="AX539" s="11">
        <v>0</v>
      </c>
      <c r="AY539" s="11">
        <f t="shared" ref="AY539:BQ539" si="854">SUM(AY540,AY548,AY550)</f>
        <v>0</v>
      </c>
      <c r="AZ539" s="11">
        <f t="shared" si="854"/>
        <v>0</v>
      </c>
      <c r="BA539" s="11">
        <f t="shared" si="854"/>
        <v>0</v>
      </c>
      <c r="BB539" s="11">
        <f t="shared" si="854"/>
        <v>0</v>
      </c>
      <c r="BC539" s="11">
        <f t="shared" si="854"/>
        <v>0</v>
      </c>
      <c r="BD539" s="11">
        <f t="shared" si="854"/>
        <v>0</v>
      </c>
      <c r="BE539" s="11">
        <f t="shared" ref="BE539" si="855">SUM(BE540,BE548,BE550)</f>
        <v>0</v>
      </c>
      <c r="BF539" s="11">
        <f t="shared" si="854"/>
        <v>0</v>
      </c>
      <c r="BG539" s="11">
        <f t="shared" si="854"/>
        <v>0</v>
      </c>
      <c r="BH539" s="11">
        <f t="shared" si="854"/>
        <v>0</v>
      </c>
      <c r="BI539" s="11">
        <f t="shared" si="854"/>
        <v>0</v>
      </c>
      <c r="BJ539" s="11">
        <f t="shared" si="854"/>
        <v>0</v>
      </c>
      <c r="BK539" s="11">
        <f t="shared" si="854"/>
        <v>0</v>
      </c>
      <c r="BL539" s="11">
        <f t="shared" si="854"/>
        <v>0</v>
      </c>
      <c r="BM539" s="11">
        <f t="shared" si="854"/>
        <v>0</v>
      </c>
      <c r="BN539" s="11">
        <f t="shared" si="854"/>
        <v>0</v>
      </c>
      <c r="BO539" s="11">
        <f t="shared" si="854"/>
        <v>0</v>
      </c>
      <c r="BP539" s="11">
        <f t="shared" si="854"/>
        <v>0</v>
      </c>
      <c r="BQ539" s="11">
        <f t="shared" si="854"/>
        <v>0</v>
      </c>
      <c r="BR539" s="11">
        <v>0</v>
      </c>
      <c r="BS539" s="11">
        <v>0</v>
      </c>
      <c r="BT539" s="11" t="e">
        <f>IF(#REF!=0,"-",#REF!/#REF!*100)</f>
        <v>#REF!</v>
      </c>
    </row>
    <row r="540" spans="1:72" x14ac:dyDescent="0.25">
      <c r="A540" s="4" t="s">
        <v>133</v>
      </c>
      <c r="B540" s="4" t="s">
        <v>58</v>
      </c>
      <c r="C540" s="4" t="s">
        <v>150</v>
      </c>
      <c r="D540" s="102" t="s">
        <v>294</v>
      </c>
      <c r="E540" s="101" t="s">
        <v>14</v>
      </c>
      <c r="F540" s="101" t="s">
        <v>0</v>
      </c>
      <c r="G540" s="2" t="s">
        <v>0</v>
      </c>
      <c r="H540" s="2" t="s">
        <v>15</v>
      </c>
      <c r="I540" s="12">
        <f t="shared" ref="I540:AA540" si="856">SUM(I541,I542)</f>
        <v>0</v>
      </c>
      <c r="J540" s="12">
        <f t="shared" si="856"/>
        <v>0</v>
      </c>
      <c r="K540" s="12">
        <f t="shared" si="856"/>
        <v>0</v>
      </c>
      <c r="L540" s="12">
        <f t="shared" si="856"/>
        <v>0</v>
      </c>
      <c r="M540" s="12">
        <f t="shared" si="856"/>
        <v>0</v>
      </c>
      <c r="N540" s="12">
        <f t="shared" si="856"/>
        <v>0</v>
      </c>
      <c r="O540" s="12">
        <f t="shared" ref="O540" si="857">SUM(O541,O542)</f>
        <v>0</v>
      </c>
      <c r="P540" s="12">
        <f t="shared" si="856"/>
        <v>0</v>
      </c>
      <c r="Q540" s="12">
        <f t="shared" si="856"/>
        <v>0</v>
      </c>
      <c r="R540" s="12">
        <f t="shared" si="856"/>
        <v>0</v>
      </c>
      <c r="S540" s="12">
        <f t="shared" si="856"/>
        <v>0</v>
      </c>
      <c r="T540" s="12">
        <f t="shared" si="856"/>
        <v>0</v>
      </c>
      <c r="U540" s="12">
        <f t="shared" si="856"/>
        <v>0</v>
      </c>
      <c r="V540" s="12">
        <f t="shared" si="856"/>
        <v>0</v>
      </c>
      <c r="W540" s="12">
        <f t="shared" si="856"/>
        <v>0</v>
      </c>
      <c r="X540" s="12">
        <f t="shared" si="856"/>
        <v>0</v>
      </c>
      <c r="Y540" s="12">
        <f t="shared" si="856"/>
        <v>0</v>
      </c>
      <c r="Z540" s="12">
        <f t="shared" si="856"/>
        <v>0</v>
      </c>
      <c r="AA540" s="12">
        <f t="shared" si="856"/>
        <v>0</v>
      </c>
      <c r="AB540" s="12">
        <v>0</v>
      </c>
      <c r="AC540" s="12">
        <v>0</v>
      </c>
      <c r="AD540" s="12">
        <f t="shared" ref="AD540:AV540" si="858">SUM(AD541,AD542)</f>
        <v>0</v>
      </c>
      <c r="AE540" s="12">
        <f t="shared" si="858"/>
        <v>0</v>
      </c>
      <c r="AF540" s="12">
        <f t="shared" si="858"/>
        <v>0</v>
      </c>
      <c r="AG540" s="12">
        <f t="shared" si="858"/>
        <v>0</v>
      </c>
      <c r="AH540" s="12">
        <f t="shared" si="858"/>
        <v>0</v>
      </c>
      <c r="AI540" s="12">
        <f t="shared" si="858"/>
        <v>0</v>
      </c>
      <c r="AJ540" s="12">
        <f t="shared" ref="AJ540" si="859">SUM(AJ541,AJ542)</f>
        <v>0</v>
      </c>
      <c r="AK540" s="12">
        <f t="shared" si="858"/>
        <v>0</v>
      </c>
      <c r="AL540" s="12">
        <f t="shared" si="858"/>
        <v>0</v>
      </c>
      <c r="AM540" s="12">
        <f t="shared" si="858"/>
        <v>0</v>
      </c>
      <c r="AN540" s="12">
        <f t="shared" si="858"/>
        <v>0</v>
      </c>
      <c r="AO540" s="12">
        <f t="shared" si="858"/>
        <v>0</v>
      </c>
      <c r="AP540" s="12">
        <f t="shared" si="858"/>
        <v>0</v>
      </c>
      <c r="AQ540" s="12">
        <f t="shared" si="858"/>
        <v>0</v>
      </c>
      <c r="AR540" s="12">
        <f t="shared" si="858"/>
        <v>0</v>
      </c>
      <c r="AS540" s="12">
        <f t="shared" si="858"/>
        <v>0</v>
      </c>
      <c r="AT540" s="12">
        <f t="shared" si="858"/>
        <v>0</v>
      </c>
      <c r="AU540" s="12">
        <f t="shared" si="858"/>
        <v>0</v>
      </c>
      <c r="AV540" s="12">
        <f t="shared" si="858"/>
        <v>0</v>
      </c>
      <c r="AW540" s="12">
        <v>0</v>
      </c>
      <c r="AX540" s="12">
        <v>0</v>
      </c>
      <c r="AY540" s="12">
        <f t="shared" ref="AY540:BQ540" si="860">SUM(AY541,AY542)</f>
        <v>0</v>
      </c>
      <c r="AZ540" s="12">
        <f t="shared" si="860"/>
        <v>0</v>
      </c>
      <c r="BA540" s="12">
        <f t="shared" si="860"/>
        <v>0</v>
      </c>
      <c r="BB540" s="12">
        <f t="shared" si="860"/>
        <v>0</v>
      </c>
      <c r="BC540" s="12">
        <f t="shared" si="860"/>
        <v>0</v>
      </c>
      <c r="BD540" s="12">
        <f t="shared" si="860"/>
        <v>0</v>
      </c>
      <c r="BE540" s="12">
        <f t="shared" ref="BE540" si="861">SUM(BE541,BE542)</f>
        <v>0</v>
      </c>
      <c r="BF540" s="12">
        <f t="shared" si="860"/>
        <v>0</v>
      </c>
      <c r="BG540" s="12">
        <f t="shared" si="860"/>
        <v>0</v>
      </c>
      <c r="BH540" s="12">
        <f t="shared" si="860"/>
        <v>0</v>
      </c>
      <c r="BI540" s="12">
        <f t="shared" si="860"/>
        <v>0</v>
      </c>
      <c r="BJ540" s="12">
        <f t="shared" si="860"/>
        <v>0</v>
      </c>
      <c r="BK540" s="12">
        <f t="shared" si="860"/>
        <v>0</v>
      </c>
      <c r="BL540" s="12">
        <f t="shared" si="860"/>
        <v>0</v>
      </c>
      <c r="BM540" s="12">
        <f t="shared" si="860"/>
        <v>0</v>
      </c>
      <c r="BN540" s="12">
        <f t="shared" si="860"/>
        <v>0</v>
      </c>
      <c r="BO540" s="12">
        <f t="shared" si="860"/>
        <v>0</v>
      </c>
      <c r="BP540" s="12">
        <f t="shared" si="860"/>
        <v>0</v>
      </c>
      <c r="BQ540" s="12">
        <f t="shared" si="860"/>
        <v>0</v>
      </c>
      <c r="BR540" s="12">
        <v>0</v>
      </c>
      <c r="BS540" s="12">
        <v>0</v>
      </c>
      <c r="BT540" s="12" t="e">
        <f>IF(#REF!=0,"-",#REF!/#REF!*100)</f>
        <v>#REF!</v>
      </c>
    </row>
    <row r="541" spans="1:72" x14ac:dyDescent="0.25">
      <c r="A541" s="4" t="s">
        <v>133</v>
      </c>
      <c r="B541" s="4" t="s">
        <v>58</v>
      </c>
      <c r="C541" s="4" t="s">
        <v>150</v>
      </c>
      <c r="D541" s="102" t="s">
        <v>294</v>
      </c>
      <c r="E541" s="113">
        <v>6111</v>
      </c>
      <c r="F541" s="102"/>
      <c r="G541" s="98" t="s">
        <v>1662</v>
      </c>
      <c r="H541" s="13" t="s">
        <v>16</v>
      </c>
      <c r="I541" s="14">
        <v>0</v>
      </c>
      <c r="J541" s="14"/>
      <c r="K541" s="14"/>
      <c r="L541" s="14"/>
      <c r="M541" s="14"/>
      <c r="N541" s="14"/>
      <c r="O541" s="14">
        <f t="shared" ref="O541:O602" si="862">I541+J541+K541+L541+M541+N541</f>
        <v>0</v>
      </c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>
        <v>0</v>
      </c>
      <c r="AC541" s="14">
        <v>0</v>
      </c>
      <c r="AD541" s="14">
        <v>0</v>
      </c>
      <c r="AE541" s="14"/>
      <c r="AF541" s="14"/>
      <c r="AG541" s="14"/>
      <c r="AH541" s="14"/>
      <c r="AI541" s="14"/>
      <c r="AJ541" s="14">
        <f t="shared" ref="AJ541:AJ602" si="863">AD541+AE541+AF541+AG541+AH541+AI541</f>
        <v>0</v>
      </c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>
        <v>0</v>
      </c>
      <c r="AX541" s="14">
        <v>0</v>
      </c>
      <c r="AY541" s="14">
        <v>0</v>
      </c>
      <c r="AZ541" s="14"/>
      <c r="BA541" s="14"/>
      <c r="BB541" s="14"/>
      <c r="BC541" s="14"/>
      <c r="BD541" s="14"/>
      <c r="BE541" s="14">
        <f t="shared" ref="BE541:BE602" si="864">AY541+AZ541+BA541+BB541+BC541+BD541</f>
        <v>0</v>
      </c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>
        <v>0</v>
      </c>
      <c r="BS541" s="14">
        <v>0</v>
      </c>
      <c r="BT541" s="14" t="e">
        <f>IF(#REF!=0,"-",#REF!/#REF!*100)</f>
        <v>#REF!</v>
      </c>
    </row>
    <row r="542" spans="1:72" x14ac:dyDescent="0.25">
      <c r="A542" s="1" t="s">
        <v>133</v>
      </c>
      <c r="B542" s="1" t="s">
        <v>58</v>
      </c>
      <c r="C542" s="1" t="s">
        <v>150</v>
      </c>
      <c r="D542" s="105" t="s">
        <v>294</v>
      </c>
      <c r="E542" s="105" t="s">
        <v>18</v>
      </c>
      <c r="F542" s="102" t="s">
        <v>0</v>
      </c>
      <c r="G542" s="13" t="s">
        <v>0</v>
      </c>
      <c r="H542" s="2" t="s">
        <v>19</v>
      </c>
      <c r="I542" s="12">
        <f t="shared" ref="I542:AA542" si="865">SUM(I543:I547)</f>
        <v>0</v>
      </c>
      <c r="J542" s="12">
        <f t="shared" si="865"/>
        <v>0</v>
      </c>
      <c r="K542" s="12">
        <f t="shared" si="865"/>
        <v>0</v>
      </c>
      <c r="L542" s="12">
        <f t="shared" si="865"/>
        <v>0</v>
      </c>
      <c r="M542" s="12">
        <f t="shared" si="865"/>
        <v>0</v>
      </c>
      <c r="N542" s="12">
        <f t="shared" si="865"/>
        <v>0</v>
      </c>
      <c r="O542" s="12">
        <f t="shared" si="865"/>
        <v>0</v>
      </c>
      <c r="P542" s="12">
        <f t="shared" si="865"/>
        <v>0</v>
      </c>
      <c r="Q542" s="12">
        <f t="shared" si="865"/>
        <v>0</v>
      </c>
      <c r="R542" s="12">
        <f t="shared" si="865"/>
        <v>0</v>
      </c>
      <c r="S542" s="12">
        <f t="shared" si="865"/>
        <v>0</v>
      </c>
      <c r="T542" s="12">
        <f t="shared" si="865"/>
        <v>0</v>
      </c>
      <c r="U542" s="12">
        <f t="shared" si="865"/>
        <v>0</v>
      </c>
      <c r="V542" s="12">
        <f t="shared" si="865"/>
        <v>0</v>
      </c>
      <c r="W542" s="12">
        <f t="shared" si="865"/>
        <v>0</v>
      </c>
      <c r="X542" s="12">
        <f t="shared" si="865"/>
        <v>0</v>
      </c>
      <c r="Y542" s="12">
        <f t="shared" si="865"/>
        <v>0</v>
      </c>
      <c r="Z542" s="12">
        <f t="shared" si="865"/>
        <v>0</v>
      </c>
      <c r="AA542" s="12">
        <f t="shared" si="865"/>
        <v>0</v>
      </c>
      <c r="AB542" s="12">
        <v>0</v>
      </c>
      <c r="AC542" s="12">
        <v>0</v>
      </c>
      <c r="AD542" s="12">
        <f t="shared" ref="AD542:AV542" si="866">SUM(AD543:AD547)</f>
        <v>0</v>
      </c>
      <c r="AE542" s="12">
        <f t="shared" si="866"/>
        <v>0</v>
      </c>
      <c r="AF542" s="12">
        <f t="shared" si="866"/>
        <v>0</v>
      </c>
      <c r="AG542" s="12">
        <f t="shared" si="866"/>
        <v>0</v>
      </c>
      <c r="AH542" s="12">
        <f t="shared" si="866"/>
        <v>0</v>
      </c>
      <c r="AI542" s="12">
        <f t="shared" si="866"/>
        <v>0</v>
      </c>
      <c r="AJ542" s="12">
        <f t="shared" si="866"/>
        <v>0</v>
      </c>
      <c r="AK542" s="12">
        <f t="shared" si="866"/>
        <v>0</v>
      </c>
      <c r="AL542" s="12">
        <f t="shared" si="866"/>
        <v>0</v>
      </c>
      <c r="AM542" s="12">
        <f t="shared" si="866"/>
        <v>0</v>
      </c>
      <c r="AN542" s="12">
        <f t="shared" si="866"/>
        <v>0</v>
      </c>
      <c r="AO542" s="12">
        <f t="shared" si="866"/>
        <v>0</v>
      </c>
      <c r="AP542" s="12">
        <f t="shared" si="866"/>
        <v>0</v>
      </c>
      <c r="AQ542" s="12">
        <f t="shared" si="866"/>
        <v>0</v>
      </c>
      <c r="AR542" s="12">
        <f t="shared" si="866"/>
        <v>0</v>
      </c>
      <c r="AS542" s="12">
        <f t="shared" si="866"/>
        <v>0</v>
      </c>
      <c r="AT542" s="12">
        <f t="shared" si="866"/>
        <v>0</v>
      </c>
      <c r="AU542" s="12">
        <f t="shared" si="866"/>
        <v>0</v>
      </c>
      <c r="AV542" s="12">
        <f t="shared" si="866"/>
        <v>0</v>
      </c>
      <c r="AW542" s="12">
        <v>0</v>
      </c>
      <c r="AX542" s="12">
        <v>0</v>
      </c>
      <c r="AY542" s="12">
        <f t="shared" ref="AY542:BQ542" si="867">SUM(AY543:AY547)</f>
        <v>0</v>
      </c>
      <c r="AZ542" s="12">
        <f t="shared" si="867"/>
        <v>0</v>
      </c>
      <c r="BA542" s="12">
        <f t="shared" si="867"/>
        <v>0</v>
      </c>
      <c r="BB542" s="12">
        <f t="shared" si="867"/>
        <v>0</v>
      </c>
      <c r="BC542" s="12">
        <f t="shared" si="867"/>
        <v>0</v>
      </c>
      <c r="BD542" s="12">
        <f t="shared" si="867"/>
        <v>0</v>
      </c>
      <c r="BE542" s="12">
        <f t="shared" si="867"/>
        <v>0</v>
      </c>
      <c r="BF542" s="12">
        <f t="shared" si="867"/>
        <v>0</v>
      </c>
      <c r="BG542" s="12">
        <f t="shared" si="867"/>
        <v>0</v>
      </c>
      <c r="BH542" s="12">
        <f t="shared" si="867"/>
        <v>0</v>
      </c>
      <c r="BI542" s="12">
        <f t="shared" si="867"/>
        <v>0</v>
      </c>
      <c r="BJ542" s="12">
        <f t="shared" si="867"/>
        <v>0</v>
      </c>
      <c r="BK542" s="12">
        <f t="shared" si="867"/>
        <v>0</v>
      </c>
      <c r="BL542" s="12">
        <f t="shared" si="867"/>
        <v>0</v>
      </c>
      <c r="BM542" s="12">
        <f t="shared" si="867"/>
        <v>0</v>
      </c>
      <c r="BN542" s="12">
        <f t="shared" si="867"/>
        <v>0</v>
      </c>
      <c r="BO542" s="12">
        <f t="shared" si="867"/>
        <v>0</v>
      </c>
      <c r="BP542" s="12">
        <f t="shared" si="867"/>
        <v>0</v>
      </c>
      <c r="BQ542" s="12">
        <f t="shared" si="867"/>
        <v>0</v>
      </c>
      <c r="BR542" s="12">
        <v>0</v>
      </c>
      <c r="BS542" s="12">
        <v>0</v>
      </c>
      <c r="BT542" s="12" t="e">
        <f>IF(#REF!=0,"-",#REF!/#REF!*100)</f>
        <v>#REF!</v>
      </c>
    </row>
    <row r="543" spans="1:72" ht="22.5" x14ac:dyDescent="0.25">
      <c r="A543" s="4" t="s">
        <v>133</v>
      </c>
      <c r="B543" s="4" t="s">
        <v>58</v>
      </c>
      <c r="C543" s="4" t="s">
        <v>150</v>
      </c>
      <c r="D543" s="102" t="s">
        <v>294</v>
      </c>
      <c r="E543" s="113">
        <v>6112</v>
      </c>
      <c r="F543" s="102" t="s">
        <v>296</v>
      </c>
      <c r="G543" s="98" t="s">
        <v>1662</v>
      </c>
      <c r="H543" s="13" t="s">
        <v>57</v>
      </c>
      <c r="I543" s="14">
        <v>0</v>
      </c>
      <c r="J543" s="14"/>
      <c r="K543" s="14"/>
      <c r="L543" s="14"/>
      <c r="M543" s="14"/>
      <c r="N543" s="14"/>
      <c r="O543" s="14">
        <f t="shared" si="862"/>
        <v>0</v>
      </c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>
        <v>0</v>
      </c>
      <c r="AC543" s="14">
        <v>0</v>
      </c>
      <c r="AD543" s="14">
        <v>0</v>
      </c>
      <c r="AE543" s="14"/>
      <c r="AF543" s="14"/>
      <c r="AG543" s="14"/>
      <c r="AH543" s="14"/>
      <c r="AI543" s="14"/>
      <c r="AJ543" s="14">
        <f t="shared" si="863"/>
        <v>0</v>
      </c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>
        <v>0</v>
      </c>
      <c r="AX543" s="14">
        <v>0</v>
      </c>
      <c r="AY543" s="14">
        <v>0</v>
      </c>
      <c r="AZ543" s="14"/>
      <c r="BA543" s="14"/>
      <c r="BB543" s="14"/>
      <c r="BC543" s="14"/>
      <c r="BD543" s="14"/>
      <c r="BE543" s="14">
        <f t="shared" si="864"/>
        <v>0</v>
      </c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>
        <v>0</v>
      </c>
      <c r="BS543" s="14">
        <v>0</v>
      </c>
      <c r="BT543" s="14" t="e">
        <f>IF(#REF!=0,"-",#REF!/#REF!*100)</f>
        <v>#REF!</v>
      </c>
    </row>
    <row r="544" spans="1:72" x14ac:dyDescent="0.25">
      <c r="A544" s="4" t="s">
        <v>133</v>
      </c>
      <c r="B544" s="4" t="s">
        <v>58</v>
      </c>
      <c r="C544" s="4" t="s">
        <v>150</v>
      </c>
      <c r="D544" s="102" t="s">
        <v>294</v>
      </c>
      <c r="E544" s="113">
        <v>6112</v>
      </c>
      <c r="F544" s="102" t="s">
        <v>297</v>
      </c>
      <c r="G544" s="98" t="s">
        <v>1662</v>
      </c>
      <c r="H544" s="13" t="s">
        <v>22</v>
      </c>
      <c r="I544" s="14">
        <v>0</v>
      </c>
      <c r="J544" s="14"/>
      <c r="K544" s="14"/>
      <c r="L544" s="14"/>
      <c r="M544" s="14"/>
      <c r="N544" s="14"/>
      <c r="O544" s="14">
        <f t="shared" si="862"/>
        <v>0</v>
      </c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>
        <v>0</v>
      </c>
      <c r="AC544" s="14">
        <v>0</v>
      </c>
      <c r="AD544" s="14">
        <v>0</v>
      </c>
      <c r="AE544" s="14"/>
      <c r="AF544" s="14"/>
      <c r="AG544" s="14"/>
      <c r="AH544" s="14"/>
      <c r="AI544" s="14"/>
      <c r="AJ544" s="14">
        <f t="shared" si="863"/>
        <v>0</v>
      </c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>
        <v>0</v>
      </c>
      <c r="AX544" s="14">
        <v>0</v>
      </c>
      <c r="AY544" s="14">
        <v>0</v>
      </c>
      <c r="AZ544" s="14"/>
      <c r="BA544" s="14"/>
      <c r="BB544" s="14"/>
      <c r="BC544" s="14"/>
      <c r="BD544" s="14"/>
      <c r="BE544" s="14">
        <f t="shared" si="864"/>
        <v>0</v>
      </c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>
        <v>0</v>
      </c>
      <c r="BS544" s="14">
        <v>0</v>
      </c>
      <c r="BT544" s="14" t="e">
        <f>IF(#REF!=0,"-",#REF!/#REF!*100)</f>
        <v>#REF!</v>
      </c>
    </row>
    <row r="545" spans="1:72" x14ac:dyDescent="0.25">
      <c r="A545" s="4" t="s">
        <v>133</v>
      </c>
      <c r="B545" s="4" t="s">
        <v>58</v>
      </c>
      <c r="C545" s="4" t="s">
        <v>150</v>
      </c>
      <c r="D545" s="102" t="s">
        <v>294</v>
      </c>
      <c r="E545" s="113">
        <v>6112</v>
      </c>
      <c r="F545" s="102" t="s">
        <v>298</v>
      </c>
      <c r="G545" s="98" t="s">
        <v>1662</v>
      </c>
      <c r="H545" s="13" t="s">
        <v>23</v>
      </c>
      <c r="I545" s="14">
        <v>0</v>
      </c>
      <c r="J545" s="14"/>
      <c r="K545" s="14"/>
      <c r="L545" s="14"/>
      <c r="M545" s="14"/>
      <c r="N545" s="14"/>
      <c r="O545" s="14">
        <f t="shared" si="862"/>
        <v>0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>
        <v>0</v>
      </c>
      <c r="AC545" s="14">
        <v>0</v>
      </c>
      <c r="AD545" s="14">
        <v>0</v>
      </c>
      <c r="AE545" s="14"/>
      <c r="AF545" s="14"/>
      <c r="AG545" s="14"/>
      <c r="AH545" s="14"/>
      <c r="AI545" s="14"/>
      <c r="AJ545" s="14">
        <f t="shared" si="863"/>
        <v>0</v>
      </c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>
        <v>0</v>
      </c>
      <c r="AX545" s="14">
        <v>0</v>
      </c>
      <c r="AY545" s="14">
        <v>0</v>
      </c>
      <c r="AZ545" s="14"/>
      <c r="BA545" s="14"/>
      <c r="BB545" s="14"/>
      <c r="BC545" s="14"/>
      <c r="BD545" s="14"/>
      <c r="BE545" s="14">
        <f t="shared" si="864"/>
        <v>0</v>
      </c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>
        <v>0</v>
      </c>
      <c r="BS545" s="14">
        <v>0</v>
      </c>
      <c r="BT545" s="14" t="e">
        <f>IF(#REF!=0,"-",#REF!/#REF!*100)</f>
        <v>#REF!</v>
      </c>
    </row>
    <row r="546" spans="1:72" x14ac:dyDescent="0.25">
      <c r="A546" s="4" t="s">
        <v>133</v>
      </c>
      <c r="B546" s="4" t="s">
        <v>58</v>
      </c>
      <c r="C546" s="4" t="s">
        <v>150</v>
      </c>
      <c r="D546" s="102" t="s">
        <v>294</v>
      </c>
      <c r="E546" s="113">
        <v>6112</v>
      </c>
      <c r="F546" s="102" t="s">
        <v>299</v>
      </c>
      <c r="G546" s="98" t="s">
        <v>1662</v>
      </c>
      <c r="H546" s="13" t="s">
        <v>21</v>
      </c>
      <c r="I546" s="14">
        <v>0</v>
      </c>
      <c r="J546" s="14"/>
      <c r="K546" s="14"/>
      <c r="L546" s="14"/>
      <c r="M546" s="14"/>
      <c r="N546" s="14"/>
      <c r="O546" s="14">
        <f t="shared" si="862"/>
        <v>0</v>
      </c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>
        <v>0</v>
      </c>
      <c r="AC546" s="14">
        <v>0</v>
      </c>
      <c r="AD546" s="14">
        <v>0</v>
      </c>
      <c r="AE546" s="14"/>
      <c r="AF546" s="14"/>
      <c r="AG546" s="14"/>
      <c r="AH546" s="14"/>
      <c r="AI546" s="14"/>
      <c r="AJ546" s="14">
        <f t="shared" si="863"/>
        <v>0</v>
      </c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>
        <v>0</v>
      </c>
      <c r="AX546" s="14">
        <v>0</v>
      </c>
      <c r="AY546" s="14">
        <v>0</v>
      </c>
      <c r="AZ546" s="14"/>
      <c r="BA546" s="14"/>
      <c r="BB546" s="14"/>
      <c r="BC546" s="14"/>
      <c r="BD546" s="14"/>
      <c r="BE546" s="14">
        <f t="shared" si="864"/>
        <v>0</v>
      </c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>
        <v>0</v>
      </c>
      <c r="BS546" s="14">
        <v>0</v>
      </c>
      <c r="BT546" s="14" t="e">
        <f>IF(#REF!=0,"-",#REF!/#REF!*100)</f>
        <v>#REF!</v>
      </c>
    </row>
    <row r="547" spans="1:72" x14ac:dyDescent="0.25">
      <c r="A547" s="4" t="s">
        <v>133</v>
      </c>
      <c r="B547" s="4" t="s">
        <v>58</v>
      </c>
      <c r="C547" s="4" t="s">
        <v>150</v>
      </c>
      <c r="D547" s="102" t="s">
        <v>294</v>
      </c>
      <c r="E547" s="113">
        <v>6112</v>
      </c>
      <c r="F547" s="102" t="s">
        <v>300</v>
      </c>
      <c r="G547" s="98" t="s">
        <v>1662</v>
      </c>
      <c r="H547" s="13" t="s">
        <v>24</v>
      </c>
      <c r="I547" s="14">
        <v>0</v>
      </c>
      <c r="J547" s="14"/>
      <c r="K547" s="14"/>
      <c r="L547" s="14"/>
      <c r="M547" s="14"/>
      <c r="N547" s="14"/>
      <c r="O547" s="14">
        <f t="shared" si="862"/>
        <v>0</v>
      </c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>
        <v>0</v>
      </c>
      <c r="AC547" s="14">
        <v>0</v>
      </c>
      <c r="AD547" s="14">
        <v>0</v>
      </c>
      <c r="AE547" s="14"/>
      <c r="AF547" s="14"/>
      <c r="AG547" s="14"/>
      <c r="AH547" s="14"/>
      <c r="AI547" s="14"/>
      <c r="AJ547" s="14">
        <f t="shared" si="863"/>
        <v>0</v>
      </c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>
        <v>0</v>
      </c>
      <c r="AX547" s="14">
        <v>0</v>
      </c>
      <c r="AY547" s="14">
        <v>0</v>
      </c>
      <c r="AZ547" s="14"/>
      <c r="BA547" s="14"/>
      <c r="BB547" s="14"/>
      <c r="BC547" s="14"/>
      <c r="BD547" s="14"/>
      <c r="BE547" s="14">
        <f t="shared" si="864"/>
        <v>0</v>
      </c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>
        <v>0</v>
      </c>
      <c r="BS547" s="14">
        <v>0</v>
      </c>
      <c r="BT547" s="14" t="e">
        <f>IF(#REF!=0,"-",#REF!/#REF!*100)</f>
        <v>#REF!</v>
      </c>
    </row>
    <row r="548" spans="1:72" ht="22.5" x14ac:dyDescent="0.25">
      <c r="A548" s="4" t="s">
        <v>133</v>
      </c>
      <c r="B548" s="4" t="s">
        <v>58</v>
      </c>
      <c r="C548" s="4" t="s">
        <v>150</v>
      </c>
      <c r="D548" s="102" t="s">
        <v>294</v>
      </c>
      <c r="E548" s="101" t="s">
        <v>25</v>
      </c>
      <c r="F548" s="101" t="s">
        <v>0</v>
      </c>
      <c r="G548" s="2" t="s">
        <v>0</v>
      </c>
      <c r="H548" s="2" t="s">
        <v>26</v>
      </c>
      <c r="I548" s="12">
        <f t="shared" ref="I548:AA548" si="868">SUM(I549)</f>
        <v>0</v>
      </c>
      <c r="J548" s="12">
        <f t="shared" si="868"/>
        <v>0</v>
      </c>
      <c r="K548" s="12">
        <f t="shared" si="868"/>
        <v>0</v>
      </c>
      <c r="L548" s="12">
        <f t="shared" si="868"/>
        <v>0</v>
      </c>
      <c r="M548" s="12">
        <f t="shared" si="868"/>
        <v>0</v>
      </c>
      <c r="N548" s="12">
        <f t="shared" si="868"/>
        <v>0</v>
      </c>
      <c r="O548" s="12">
        <f t="shared" si="868"/>
        <v>0</v>
      </c>
      <c r="P548" s="12">
        <f t="shared" si="868"/>
        <v>0</v>
      </c>
      <c r="Q548" s="12">
        <f t="shared" si="868"/>
        <v>0</v>
      </c>
      <c r="R548" s="12">
        <f t="shared" si="868"/>
        <v>0</v>
      </c>
      <c r="S548" s="12">
        <f t="shared" si="868"/>
        <v>0</v>
      </c>
      <c r="T548" s="12">
        <f t="shared" si="868"/>
        <v>0</v>
      </c>
      <c r="U548" s="12">
        <f t="shared" si="868"/>
        <v>0</v>
      </c>
      <c r="V548" s="12">
        <f t="shared" si="868"/>
        <v>0</v>
      </c>
      <c r="W548" s="12">
        <f t="shared" si="868"/>
        <v>0</v>
      </c>
      <c r="X548" s="12">
        <f t="shared" si="868"/>
        <v>0</v>
      </c>
      <c r="Y548" s="12">
        <f t="shared" si="868"/>
        <v>0</v>
      </c>
      <c r="Z548" s="12">
        <f t="shared" si="868"/>
        <v>0</v>
      </c>
      <c r="AA548" s="12">
        <f t="shared" si="868"/>
        <v>0</v>
      </c>
      <c r="AB548" s="12">
        <v>0</v>
      </c>
      <c r="AC548" s="12">
        <v>0</v>
      </c>
      <c r="AD548" s="12">
        <f t="shared" ref="AD548:AV548" si="869">SUM(AD549)</f>
        <v>0</v>
      </c>
      <c r="AE548" s="12">
        <f t="shared" si="869"/>
        <v>0</v>
      </c>
      <c r="AF548" s="12">
        <f t="shared" si="869"/>
        <v>0</v>
      </c>
      <c r="AG548" s="12">
        <f t="shared" si="869"/>
        <v>0</v>
      </c>
      <c r="AH548" s="12">
        <f t="shared" si="869"/>
        <v>0</v>
      </c>
      <c r="AI548" s="12">
        <f t="shared" si="869"/>
        <v>0</v>
      </c>
      <c r="AJ548" s="12">
        <f t="shared" si="869"/>
        <v>0</v>
      </c>
      <c r="AK548" s="12">
        <f t="shared" si="869"/>
        <v>0</v>
      </c>
      <c r="AL548" s="12">
        <f t="shared" si="869"/>
        <v>0</v>
      </c>
      <c r="AM548" s="12">
        <f t="shared" si="869"/>
        <v>0</v>
      </c>
      <c r="AN548" s="12">
        <f t="shared" si="869"/>
        <v>0</v>
      </c>
      <c r="AO548" s="12">
        <f t="shared" si="869"/>
        <v>0</v>
      </c>
      <c r="AP548" s="12">
        <f t="shared" si="869"/>
        <v>0</v>
      </c>
      <c r="AQ548" s="12">
        <f t="shared" si="869"/>
        <v>0</v>
      </c>
      <c r="AR548" s="12">
        <f t="shared" si="869"/>
        <v>0</v>
      </c>
      <c r="AS548" s="12">
        <f t="shared" si="869"/>
        <v>0</v>
      </c>
      <c r="AT548" s="12">
        <f t="shared" si="869"/>
        <v>0</v>
      </c>
      <c r="AU548" s="12">
        <f t="shared" si="869"/>
        <v>0</v>
      </c>
      <c r="AV548" s="12">
        <f t="shared" si="869"/>
        <v>0</v>
      </c>
      <c r="AW548" s="12">
        <v>0</v>
      </c>
      <c r="AX548" s="12">
        <v>0</v>
      </c>
      <c r="AY548" s="12">
        <f t="shared" ref="AY548:BQ548" si="870">SUM(AY549)</f>
        <v>0</v>
      </c>
      <c r="AZ548" s="12">
        <f t="shared" si="870"/>
        <v>0</v>
      </c>
      <c r="BA548" s="12">
        <f t="shared" si="870"/>
        <v>0</v>
      </c>
      <c r="BB548" s="12">
        <f t="shared" si="870"/>
        <v>0</v>
      </c>
      <c r="BC548" s="12">
        <f t="shared" si="870"/>
        <v>0</v>
      </c>
      <c r="BD548" s="12">
        <f t="shared" si="870"/>
        <v>0</v>
      </c>
      <c r="BE548" s="12">
        <f t="shared" si="870"/>
        <v>0</v>
      </c>
      <c r="BF548" s="12">
        <f t="shared" si="870"/>
        <v>0</v>
      </c>
      <c r="BG548" s="12">
        <f t="shared" si="870"/>
        <v>0</v>
      </c>
      <c r="BH548" s="12">
        <f t="shared" si="870"/>
        <v>0</v>
      </c>
      <c r="BI548" s="12">
        <f t="shared" si="870"/>
        <v>0</v>
      </c>
      <c r="BJ548" s="12">
        <f t="shared" si="870"/>
        <v>0</v>
      </c>
      <c r="BK548" s="12">
        <f t="shared" si="870"/>
        <v>0</v>
      </c>
      <c r="BL548" s="12">
        <f t="shared" si="870"/>
        <v>0</v>
      </c>
      <c r="BM548" s="12">
        <f t="shared" si="870"/>
        <v>0</v>
      </c>
      <c r="BN548" s="12">
        <f t="shared" si="870"/>
        <v>0</v>
      </c>
      <c r="BO548" s="12">
        <f t="shared" si="870"/>
        <v>0</v>
      </c>
      <c r="BP548" s="12">
        <f t="shared" si="870"/>
        <v>0</v>
      </c>
      <c r="BQ548" s="12">
        <f t="shared" si="870"/>
        <v>0</v>
      </c>
      <c r="BR548" s="12">
        <v>0</v>
      </c>
      <c r="BS548" s="12">
        <v>0</v>
      </c>
      <c r="BT548" s="12" t="e">
        <f>IF(#REF!=0,"-",#REF!/#REF!*100)</f>
        <v>#REF!</v>
      </c>
    </row>
    <row r="549" spans="1:72" x14ac:dyDescent="0.25">
      <c r="A549" s="4" t="s">
        <v>133</v>
      </c>
      <c r="B549" s="4" t="s">
        <v>58</v>
      </c>
      <c r="C549" s="4" t="s">
        <v>150</v>
      </c>
      <c r="D549" s="102" t="s">
        <v>294</v>
      </c>
      <c r="E549" s="113">
        <v>6121</v>
      </c>
      <c r="F549" s="102"/>
      <c r="G549" s="98" t="s">
        <v>1662</v>
      </c>
      <c r="H549" s="13" t="s">
        <v>27</v>
      </c>
      <c r="I549" s="14">
        <v>0</v>
      </c>
      <c r="J549" s="14"/>
      <c r="K549" s="14"/>
      <c r="L549" s="14"/>
      <c r="M549" s="14"/>
      <c r="N549" s="14"/>
      <c r="O549" s="14">
        <f t="shared" si="862"/>
        <v>0</v>
      </c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>
        <v>0</v>
      </c>
      <c r="AC549" s="14">
        <v>0</v>
      </c>
      <c r="AD549" s="14">
        <v>0</v>
      </c>
      <c r="AE549" s="14"/>
      <c r="AF549" s="14"/>
      <c r="AG549" s="14"/>
      <c r="AH549" s="14"/>
      <c r="AI549" s="14"/>
      <c r="AJ549" s="14">
        <f t="shared" si="863"/>
        <v>0</v>
      </c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>
        <v>0</v>
      </c>
      <c r="AX549" s="14">
        <v>0</v>
      </c>
      <c r="AY549" s="14">
        <v>0</v>
      </c>
      <c r="AZ549" s="14"/>
      <c r="BA549" s="14"/>
      <c r="BB549" s="14"/>
      <c r="BC549" s="14"/>
      <c r="BD549" s="14"/>
      <c r="BE549" s="14">
        <f t="shared" si="864"/>
        <v>0</v>
      </c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>
        <v>0</v>
      </c>
      <c r="BS549" s="14">
        <v>0</v>
      </c>
      <c r="BT549" s="14" t="e">
        <f>IF(#REF!=0,"-",#REF!/#REF!*100)</f>
        <v>#REF!</v>
      </c>
    </row>
    <row r="550" spans="1:72" ht="22.5" x14ac:dyDescent="0.25">
      <c r="A550" s="4" t="s">
        <v>133</v>
      </c>
      <c r="B550" s="4" t="s">
        <v>58</v>
      </c>
      <c r="C550" s="4" t="s">
        <v>150</v>
      </c>
      <c r="D550" s="102" t="s">
        <v>294</v>
      </c>
      <c r="E550" s="101" t="s">
        <v>29</v>
      </c>
      <c r="F550" s="101" t="s">
        <v>0</v>
      </c>
      <c r="G550" s="2" t="s">
        <v>0</v>
      </c>
      <c r="H550" s="2" t="s">
        <v>30</v>
      </c>
      <c r="I550" s="12">
        <f t="shared" ref="I550:AA550" si="871">SUM(I551:I558)</f>
        <v>44200</v>
      </c>
      <c r="J550" s="12">
        <f t="shared" si="871"/>
        <v>0</v>
      </c>
      <c r="K550" s="12">
        <f t="shared" si="871"/>
        <v>0</v>
      </c>
      <c r="L550" s="12">
        <f t="shared" si="871"/>
        <v>0</v>
      </c>
      <c r="M550" s="12">
        <f t="shared" si="871"/>
        <v>0</v>
      </c>
      <c r="N550" s="12">
        <f t="shared" si="871"/>
        <v>0</v>
      </c>
      <c r="O550" s="12">
        <f t="shared" si="871"/>
        <v>44200</v>
      </c>
      <c r="P550" s="12">
        <f t="shared" si="871"/>
        <v>0</v>
      </c>
      <c r="Q550" s="12">
        <f t="shared" si="871"/>
        <v>3000</v>
      </c>
      <c r="R550" s="12">
        <f t="shared" si="871"/>
        <v>0</v>
      </c>
      <c r="S550" s="12">
        <f t="shared" si="871"/>
        <v>0</v>
      </c>
      <c r="T550" s="12">
        <f t="shared" si="871"/>
        <v>0</v>
      </c>
      <c r="U550" s="12">
        <f t="shared" si="871"/>
        <v>0</v>
      </c>
      <c r="V550" s="12">
        <f t="shared" si="871"/>
        <v>0</v>
      </c>
      <c r="W550" s="12">
        <f t="shared" si="871"/>
        <v>0</v>
      </c>
      <c r="X550" s="12">
        <f t="shared" si="871"/>
        <v>0</v>
      </c>
      <c r="Y550" s="12">
        <f t="shared" si="871"/>
        <v>0</v>
      </c>
      <c r="Z550" s="12">
        <f t="shared" si="871"/>
        <v>0</v>
      </c>
      <c r="AA550" s="12">
        <f t="shared" si="871"/>
        <v>0</v>
      </c>
      <c r="AB550" s="12">
        <v>3000</v>
      </c>
      <c r="AC550" s="12">
        <v>41200</v>
      </c>
      <c r="AD550" s="12">
        <f t="shared" ref="AD550:AV550" si="872">SUM(AD551:AD558)</f>
        <v>0</v>
      </c>
      <c r="AE550" s="12">
        <f t="shared" si="872"/>
        <v>0</v>
      </c>
      <c r="AF550" s="12">
        <f t="shared" si="872"/>
        <v>0</v>
      </c>
      <c r="AG550" s="12">
        <f t="shared" si="872"/>
        <v>0</v>
      </c>
      <c r="AH550" s="12">
        <f t="shared" si="872"/>
        <v>0</v>
      </c>
      <c r="AI550" s="12">
        <f t="shared" si="872"/>
        <v>0</v>
      </c>
      <c r="AJ550" s="12">
        <f t="shared" si="872"/>
        <v>0</v>
      </c>
      <c r="AK550" s="12">
        <f t="shared" si="872"/>
        <v>0</v>
      </c>
      <c r="AL550" s="12">
        <f t="shared" si="872"/>
        <v>0</v>
      </c>
      <c r="AM550" s="12">
        <f t="shared" si="872"/>
        <v>0</v>
      </c>
      <c r="AN550" s="12">
        <f t="shared" si="872"/>
        <v>0</v>
      </c>
      <c r="AO550" s="12">
        <f t="shared" si="872"/>
        <v>0</v>
      </c>
      <c r="AP550" s="12">
        <f t="shared" si="872"/>
        <v>0</v>
      </c>
      <c r="AQ550" s="12">
        <f t="shared" si="872"/>
        <v>0</v>
      </c>
      <c r="AR550" s="12">
        <f t="shared" si="872"/>
        <v>0</v>
      </c>
      <c r="AS550" s="12">
        <f t="shared" si="872"/>
        <v>0</v>
      </c>
      <c r="AT550" s="12">
        <f t="shared" si="872"/>
        <v>0</v>
      </c>
      <c r="AU550" s="12">
        <f t="shared" si="872"/>
        <v>0</v>
      </c>
      <c r="AV550" s="12">
        <f t="shared" si="872"/>
        <v>0</v>
      </c>
      <c r="AW550" s="12">
        <v>0</v>
      </c>
      <c r="AX550" s="12">
        <v>0</v>
      </c>
      <c r="AY550" s="12">
        <f t="shared" ref="AY550:BQ550" si="873">SUM(AY551:AY558)</f>
        <v>0</v>
      </c>
      <c r="AZ550" s="12">
        <f t="shared" si="873"/>
        <v>0</v>
      </c>
      <c r="BA550" s="12">
        <f t="shared" si="873"/>
        <v>0</v>
      </c>
      <c r="BB550" s="12">
        <f t="shared" si="873"/>
        <v>0</v>
      </c>
      <c r="BC550" s="12">
        <f t="shared" si="873"/>
        <v>0</v>
      </c>
      <c r="BD550" s="12">
        <f t="shared" si="873"/>
        <v>0</v>
      </c>
      <c r="BE550" s="12">
        <f t="shared" si="873"/>
        <v>0</v>
      </c>
      <c r="BF550" s="12">
        <f t="shared" si="873"/>
        <v>0</v>
      </c>
      <c r="BG550" s="12">
        <f t="shared" si="873"/>
        <v>0</v>
      </c>
      <c r="BH550" s="12">
        <f t="shared" si="873"/>
        <v>0</v>
      </c>
      <c r="BI550" s="12">
        <f t="shared" si="873"/>
        <v>0</v>
      </c>
      <c r="BJ550" s="12">
        <f t="shared" si="873"/>
        <v>0</v>
      </c>
      <c r="BK550" s="12">
        <f t="shared" si="873"/>
        <v>0</v>
      </c>
      <c r="BL550" s="12">
        <f t="shared" si="873"/>
        <v>0</v>
      </c>
      <c r="BM550" s="12">
        <f t="shared" si="873"/>
        <v>0</v>
      </c>
      <c r="BN550" s="12">
        <f t="shared" si="873"/>
        <v>0</v>
      </c>
      <c r="BO550" s="12">
        <f t="shared" si="873"/>
        <v>0</v>
      </c>
      <c r="BP550" s="12">
        <f t="shared" si="873"/>
        <v>0</v>
      </c>
      <c r="BQ550" s="12">
        <f t="shared" si="873"/>
        <v>0</v>
      </c>
      <c r="BR550" s="12">
        <v>0</v>
      </c>
      <c r="BS550" s="12">
        <v>0</v>
      </c>
      <c r="BT550" s="12" t="e">
        <f>IF(#REF!=0,"-",#REF!/#REF!*100)</f>
        <v>#REF!</v>
      </c>
    </row>
    <row r="551" spans="1:72" x14ac:dyDescent="0.25">
      <c r="A551" s="4" t="s">
        <v>133</v>
      </c>
      <c r="B551" s="4" t="s">
        <v>58</v>
      </c>
      <c r="C551" s="4" t="s">
        <v>150</v>
      </c>
      <c r="D551" s="102" t="s">
        <v>294</v>
      </c>
      <c r="E551" s="113">
        <v>6131</v>
      </c>
      <c r="F551" s="102"/>
      <c r="G551" s="98" t="s">
        <v>1662</v>
      </c>
      <c r="H551" s="13" t="s">
        <v>32</v>
      </c>
      <c r="I551" s="14">
        <v>200</v>
      </c>
      <c r="J551" s="14"/>
      <c r="K551" s="14"/>
      <c r="L551" s="14"/>
      <c r="M551" s="14"/>
      <c r="N551" s="14"/>
      <c r="O551" s="14">
        <f t="shared" si="862"/>
        <v>200</v>
      </c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>
        <v>0</v>
      </c>
      <c r="AC551" s="14">
        <v>200</v>
      </c>
      <c r="AD551" s="14">
        <v>0</v>
      </c>
      <c r="AE551" s="14"/>
      <c r="AF551" s="14"/>
      <c r="AG551" s="14"/>
      <c r="AH551" s="14"/>
      <c r="AI551" s="14"/>
      <c r="AJ551" s="14">
        <f t="shared" si="863"/>
        <v>0</v>
      </c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>
        <v>0</v>
      </c>
      <c r="AX551" s="14">
        <v>0</v>
      </c>
      <c r="AY551" s="14">
        <v>0</v>
      </c>
      <c r="AZ551" s="14"/>
      <c r="BA551" s="14"/>
      <c r="BB551" s="14"/>
      <c r="BC551" s="14"/>
      <c r="BD551" s="14"/>
      <c r="BE551" s="14">
        <f t="shared" si="864"/>
        <v>0</v>
      </c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>
        <v>0</v>
      </c>
      <c r="BS551" s="14">
        <v>0</v>
      </c>
      <c r="BT551" s="14" t="e">
        <f>IF(#REF!=0,"-",#REF!/#REF!*100)</f>
        <v>#REF!</v>
      </c>
    </row>
    <row r="552" spans="1:72" x14ac:dyDescent="0.25">
      <c r="A552" s="4" t="s">
        <v>133</v>
      </c>
      <c r="B552" s="4" t="s">
        <v>58</v>
      </c>
      <c r="C552" s="4" t="s">
        <v>150</v>
      </c>
      <c r="D552" s="102" t="s">
        <v>294</v>
      </c>
      <c r="E552" s="113">
        <v>6132</v>
      </c>
      <c r="F552" s="102"/>
      <c r="G552" s="98" t="s">
        <v>1662</v>
      </c>
      <c r="H552" s="13" t="s">
        <v>72</v>
      </c>
      <c r="I552" s="14">
        <v>1000</v>
      </c>
      <c r="J552" s="14"/>
      <c r="K552" s="14"/>
      <c r="L552" s="14"/>
      <c r="M552" s="14"/>
      <c r="N552" s="14"/>
      <c r="O552" s="14">
        <f t="shared" si="862"/>
        <v>1000</v>
      </c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>
        <v>0</v>
      </c>
      <c r="AC552" s="14">
        <v>1000</v>
      </c>
      <c r="AD552" s="14">
        <v>0</v>
      </c>
      <c r="AE552" s="14"/>
      <c r="AF552" s="14"/>
      <c r="AG552" s="14"/>
      <c r="AH552" s="14"/>
      <c r="AI552" s="14"/>
      <c r="AJ552" s="14">
        <f t="shared" si="863"/>
        <v>0</v>
      </c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>
        <v>0</v>
      </c>
      <c r="AX552" s="14">
        <v>0</v>
      </c>
      <c r="AY552" s="14">
        <v>0</v>
      </c>
      <c r="AZ552" s="14"/>
      <c r="BA552" s="14"/>
      <c r="BB552" s="14"/>
      <c r="BC552" s="14"/>
      <c r="BD552" s="14"/>
      <c r="BE552" s="14">
        <f t="shared" si="864"/>
        <v>0</v>
      </c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>
        <v>0</v>
      </c>
      <c r="BS552" s="14">
        <v>0</v>
      </c>
      <c r="BT552" s="14" t="e">
        <f>IF(#REF!=0,"-",#REF!/#REF!*100)</f>
        <v>#REF!</v>
      </c>
    </row>
    <row r="553" spans="1:72" x14ac:dyDescent="0.25">
      <c r="A553" s="4" t="s">
        <v>133</v>
      </c>
      <c r="B553" s="4" t="s">
        <v>58</v>
      </c>
      <c r="C553" s="4" t="s">
        <v>150</v>
      </c>
      <c r="D553" s="102" t="s">
        <v>294</v>
      </c>
      <c r="E553" s="113">
        <v>6133</v>
      </c>
      <c r="F553" s="102"/>
      <c r="G553" s="98" t="s">
        <v>1662</v>
      </c>
      <c r="H553" s="13" t="s">
        <v>75</v>
      </c>
      <c r="I553" s="14">
        <v>1000</v>
      </c>
      <c r="J553" s="14"/>
      <c r="K553" s="14"/>
      <c r="L553" s="14"/>
      <c r="M553" s="14"/>
      <c r="N553" s="14"/>
      <c r="O553" s="14">
        <f t="shared" si="862"/>
        <v>1000</v>
      </c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>
        <v>0</v>
      </c>
      <c r="AC553" s="14">
        <v>1000</v>
      </c>
      <c r="AD553" s="14">
        <v>0</v>
      </c>
      <c r="AE553" s="14"/>
      <c r="AF553" s="14"/>
      <c r="AG553" s="14"/>
      <c r="AH553" s="14"/>
      <c r="AI553" s="14"/>
      <c r="AJ553" s="14">
        <f t="shared" si="863"/>
        <v>0</v>
      </c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>
        <v>0</v>
      </c>
      <c r="AX553" s="14">
        <v>0</v>
      </c>
      <c r="AY553" s="14">
        <v>0</v>
      </c>
      <c r="AZ553" s="14"/>
      <c r="BA553" s="14"/>
      <c r="BB553" s="14"/>
      <c r="BC553" s="14"/>
      <c r="BD553" s="14"/>
      <c r="BE553" s="14">
        <f t="shared" si="864"/>
        <v>0</v>
      </c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>
        <v>0</v>
      </c>
      <c r="BS553" s="14">
        <v>0</v>
      </c>
      <c r="BT553" s="14" t="e">
        <f>IF(#REF!=0,"-",#REF!/#REF!*100)</f>
        <v>#REF!</v>
      </c>
    </row>
    <row r="554" spans="1:72" x14ac:dyDescent="0.25">
      <c r="A554" s="4" t="s">
        <v>133</v>
      </c>
      <c r="B554" s="4" t="s">
        <v>58</v>
      </c>
      <c r="C554" s="4" t="s">
        <v>150</v>
      </c>
      <c r="D554" s="102" t="s">
        <v>294</v>
      </c>
      <c r="E554" s="113">
        <v>6134</v>
      </c>
      <c r="F554" s="102"/>
      <c r="G554" s="98" t="s">
        <v>1662</v>
      </c>
      <c r="H554" s="13" t="s">
        <v>78</v>
      </c>
      <c r="I554" s="14">
        <v>13000</v>
      </c>
      <c r="J554" s="14"/>
      <c r="K554" s="14"/>
      <c r="L554" s="14"/>
      <c r="M554" s="14"/>
      <c r="N554" s="14"/>
      <c r="O554" s="14">
        <f t="shared" si="862"/>
        <v>13000</v>
      </c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>
        <v>0</v>
      </c>
      <c r="AC554" s="14">
        <v>13000</v>
      </c>
      <c r="AD554" s="14">
        <v>0</v>
      </c>
      <c r="AE554" s="14"/>
      <c r="AF554" s="14"/>
      <c r="AG554" s="14"/>
      <c r="AH554" s="14"/>
      <c r="AI554" s="14"/>
      <c r="AJ554" s="14">
        <f t="shared" si="863"/>
        <v>0</v>
      </c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>
        <v>0</v>
      </c>
      <c r="AX554" s="14">
        <v>0</v>
      </c>
      <c r="AY554" s="14">
        <v>0</v>
      </c>
      <c r="AZ554" s="14"/>
      <c r="BA554" s="14"/>
      <c r="BB554" s="14"/>
      <c r="BC554" s="14"/>
      <c r="BD554" s="14"/>
      <c r="BE554" s="14">
        <f t="shared" si="864"/>
        <v>0</v>
      </c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>
        <v>0</v>
      </c>
      <c r="BS554" s="14">
        <v>0</v>
      </c>
      <c r="BT554" s="14" t="e">
        <f>IF(#REF!=0,"-",#REF!/#REF!*100)</f>
        <v>#REF!</v>
      </c>
    </row>
    <row r="555" spans="1:72" x14ac:dyDescent="0.25">
      <c r="A555" s="4" t="s">
        <v>133</v>
      </c>
      <c r="B555" s="4" t="s">
        <v>58</v>
      </c>
      <c r="C555" s="4" t="s">
        <v>150</v>
      </c>
      <c r="D555" s="102" t="s">
        <v>294</v>
      </c>
      <c r="E555" s="113">
        <v>6135</v>
      </c>
      <c r="F555" s="102"/>
      <c r="G555" s="98" t="s">
        <v>1662</v>
      </c>
      <c r="H555" s="13" t="s">
        <v>81</v>
      </c>
      <c r="I555" s="14">
        <v>1000</v>
      </c>
      <c r="J555" s="14"/>
      <c r="K555" s="14"/>
      <c r="L555" s="14"/>
      <c r="M555" s="14"/>
      <c r="N555" s="14"/>
      <c r="O555" s="14">
        <f t="shared" si="862"/>
        <v>1000</v>
      </c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>
        <v>0</v>
      </c>
      <c r="AC555" s="14">
        <v>1000</v>
      </c>
      <c r="AD555" s="14">
        <v>0</v>
      </c>
      <c r="AE555" s="14"/>
      <c r="AF555" s="14"/>
      <c r="AG555" s="14"/>
      <c r="AH555" s="14"/>
      <c r="AI555" s="14"/>
      <c r="AJ555" s="14">
        <f t="shared" si="863"/>
        <v>0</v>
      </c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>
        <v>0</v>
      </c>
      <c r="AX555" s="14">
        <v>0</v>
      </c>
      <c r="AY555" s="14">
        <v>0</v>
      </c>
      <c r="AZ555" s="14"/>
      <c r="BA555" s="14"/>
      <c r="BB555" s="14"/>
      <c r="BC555" s="14"/>
      <c r="BD555" s="14"/>
      <c r="BE555" s="14">
        <f t="shared" si="864"/>
        <v>0</v>
      </c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>
        <v>0</v>
      </c>
      <c r="BS555" s="14">
        <v>0</v>
      </c>
      <c r="BT555" s="14" t="e">
        <f>IF(#REF!=0,"-",#REF!/#REF!*100)</f>
        <v>#REF!</v>
      </c>
    </row>
    <row r="556" spans="1:72" x14ac:dyDescent="0.25">
      <c r="A556" s="4" t="s">
        <v>133</v>
      </c>
      <c r="B556" s="4" t="s">
        <v>58</v>
      </c>
      <c r="C556" s="4" t="s">
        <v>150</v>
      </c>
      <c r="D556" s="102" t="s">
        <v>294</v>
      </c>
      <c r="E556" s="113">
        <v>6137</v>
      </c>
      <c r="F556" s="102"/>
      <c r="G556" s="98" t="s">
        <v>1662</v>
      </c>
      <c r="H556" s="13" t="s">
        <v>87</v>
      </c>
      <c r="I556" s="14">
        <v>8000</v>
      </c>
      <c r="J556" s="14"/>
      <c r="K556" s="14"/>
      <c r="L556" s="14"/>
      <c r="M556" s="14"/>
      <c r="N556" s="14"/>
      <c r="O556" s="14">
        <f t="shared" si="862"/>
        <v>8000</v>
      </c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>
        <v>0</v>
      </c>
      <c r="AC556" s="14">
        <v>8000</v>
      </c>
      <c r="AD556" s="14">
        <v>0</v>
      </c>
      <c r="AE556" s="14"/>
      <c r="AF556" s="14"/>
      <c r="AG556" s="14"/>
      <c r="AH556" s="14"/>
      <c r="AI556" s="14"/>
      <c r="AJ556" s="14">
        <f t="shared" si="863"/>
        <v>0</v>
      </c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>
        <v>0</v>
      </c>
      <c r="AX556" s="14">
        <v>0</v>
      </c>
      <c r="AY556" s="14">
        <v>0</v>
      </c>
      <c r="AZ556" s="14"/>
      <c r="BA556" s="14"/>
      <c r="BB556" s="14"/>
      <c r="BC556" s="14"/>
      <c r="BD556" s="14"/>
      <c r="BE556" s="14">
        <f t="shared" si="864"/>
        <v>0</v>
      </c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>
        <v>0</v>
      </c>
      <c r="BS556" s="14">
        <v>0</v>
      </c>
      <c r="BT556" s="14" t="e">
        <f>IF(#REF!=0,"-",#REF!/#REF!*100)</f>
        <v>#REF!</v>
      </c>
    </row>
    <row r="557" spans="1:72" ht="22.5" x14ac:dyDescent="0.25">
      <c r="A557" s="4" t="s">
        <v>133</v>
      </c>
      <c r="B557" s="4" t="s">
        <v>58</v>
      </c>
      <c r="C557" s="4" t="s">
        <v>150</v>
      </c>
      <c r="D557" s="102" t="s">
        <v>294</v>
      </c>
      <c r="E557" s="113">
        <v>6138</v>
      </c>
      <c r="F557" s="102"/>
      <c r="G557" s="98" t="s">
        <v>1662</v>
      </c>
      <c r="H557" s="13" t="s">
        <v>90</v>
      </c>
      <c r="I557" s="14">
        <v>0</v>
      </c>
      <c r="J557" s="14"/>
      <c r="K557" s="14"/>
      <c r="L557" s="14"/>
      <c r="M557" s="14"/>
      <c r="N557" s="14"/>
      <c r="O557" s="14">
        <f t="shared" si="862"/>
        <v>0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>
        <v>0</v>
      </c>
      <c r="AC557" s="14">
        <v>0</v>
      </c>
      <c r="AD557" s="14">
        <v>0</v>
      </c>
      <c r="AE557" s="14"/>
      <c r="AF557" s="14"/>
      <c r="AG557" s="14"/>
      <c r="AH557" s="14"/>
      <c r="AI557" s="14"/>
      <c r="AJ557" s="14">
        <f t="shared" si="863"/>
        <v>0</v>
      </c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>
        <v>0</v>
      </c>
      <c r="AX557" s="14">
        <v>0</v>
      </c>
      <c r="AY557" s="14">
        <v>0</v>
      </c>
      <c r="AZ557" s="14"/>
      <c r="BA557" s="14"/>
      <c r="BB557" s="14"/>
      <c r="BC557" s="14"/>
      <c r="BD557" s="14"/>
      <c r="BE557" s="14">
        <f t="shared" si="864"/>
        <v>0</v>
      </c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>
        <v>0</v>
      </c>
      <c r="BS557" s="14">
        <v>0</v>
      </c>
      <c r="BT557" s="14" t="e">
        <f>IF(#REF!=0,"-",#REF!/#REF!*100)</f>
        <v>#REF!</v>
      </c>
    </row>
    <row r="558" spans="1:72" x14ac:dyDescent="0.25">
      <c r="A558" s="1" t="s">
        <v>133</v>
      </c>
      <c r="B558" s="1" t="s">
        <v>58</v>
      </c>
      <c r="C558" s="1" t="s">
        <v>150</v>
      </c>
      <c r="D558" s="105" t="s">
        <v>294</v>
      </c>
      <c r="E558" s="105" t="s">
        <v>34</v>
      </c>
      <c r="F558" s="102" t="s">
        <v>0</v>
      </c>
      <c r="G558" s="13" t="s">
        <v>0</v>
      </c>
      <c r="H558" s="2" t="s">
        <v>35</v>
      </c>
      <c r="I558" s="12">
        <f t="shared" ref="I558:AA558" si="874">SUM(I559:I561)</f>
        <v>20000</v>
      </c>
      <c r="J558" s="12">
        <f t="shared" si="874"/>
        <v>0</v>
      </c>
      <c r="K558" s="12">
        <f t="shared" si="874"/>
        <v>0</v>
      </c>
      <c r="L558" s="12">
        <f t="shared" si="874"/>
        <v>0</v>
      </c>
      <c r="M558" s="12">
        <f t="shared" si="874"/>
        <v>0</v>
      </c>
      <c r="N558" s="12">
        <f t="shared" si="874"/>
        <v>0</v>
      </c>
      <c r="O558" s="12">
        <f t="shared" si="874"/>
        <v>20000</v>
      </c>
      <c r="P558" s="12">
        <f t="shared" si="874"/>
        <v>0</v>
      </c>
      <c r="Q558" s="12">
        <f t="shared" si="874"/>
        <v>3000</v>
      </c>
      <c r="R558" s="12">
        <f t="shared" si="874"/>
        <v>0</v>
      </c>
      <c r="S558" s="12">
        <f t="shared" si="874"/>
        <v>0</v>
      </c>
      <c r="T558" s="12">
        <f t="shared" si="874"/>
        <v>0</v>
      </c>
      <c r="U558" s="12">
        <f t="shared" si="874"/>
        <v>0</v>
      </c>
      <c r="V558" s="12">
        <f t="shared" si="874"/>
        <v>0</v>
      </c>
      <c r="W558" s="12">
        <f t="shared" si="874"/>
        <v>0</v>
      </c>
      <c r="X558" s="12">
        <f t="shared" si="874"/>
        <v>0</v>
      </c>
      <c r="Y558" s="12">
        <f t="shared" si="874"/>
        <v>0</v>
      </c>
      <c r="Z558" s="12">
        <f t="shared" si="874"/>
        <v>0</v>
      </c>
      <c r="AA558" s="12">
        <f t="shared" si="874"/>
        <v>0</v>
      </c>
      <c r="AB558" s="12">
        <v>3000</v>
      </c>
      <c r="AC558" s="12">
        <v>17000</v>
      </c>
      <c r="AD558" s="12">
        <f t="shared" ref="AD558:AV558" si="875">SUM(AD559:AD561)</f>
        <v>0</v>
      </c>
      <c r="AE558" s="12">
        <f t="shared" si="875"/>
        <v>0</v>
      </c>
      <c r="AF558" s="12">
        <f t="shared" si="875"/>
        <v>0</v>
      </c>
      <c r="AG558" s="12">
        <f t="shared" si="875"/>
        <v>0</v>
      </c>
      <c r="AH558" s="12">
        <f t="shared" si="875"/>
        <v>0</v>
      </c>
      <c r="AI558" s="12">
        <f t="shared" si="875"/>
        <v>0</v>
      </c>
      <c r="AJ558" s="12">
        <f t="shared" si="875"/>
        <v>0</v>
      </c>
      <c r="AK558" s="12">
        <f t="shared" si="875"/>
        <v>0</v>
      </c>
      <c r="AL558" s="12">
        <f t="shared" si="875"/>
        <v>0</v>
      </c>
      <c r="AM558" s="12">
        <f t="shared" si="875"/>
        <v>0</v>
      </c>
      <c r="AN558" s="12">
        <f t="shared" si="875"/>
        <v>0</v>
      </c>
      <c r="AO558" s="12">
        <f t="shared" si="875"/>
        <v>0</v>
      </c>
      <c r="AP558" s="12">
        <f t="shared" si="875"/>
        <v>0</v>
      </c>
      <c r="AQ558" s="12">
        <f t="shared" si="875"/>
        <v>0</v>
      </c>
      <c r="AR558" s="12">
        <f t="shared" si="875"/>
        <v>0</v>
      </c>
      <c r="AS558" s="12">
        <f t="shared" si="875"/>
        <v>0</v>
      </c>
      <c r="AT558" s="12">
        <f t="shared" si="875"/>
        <v>0</v>
      </c>
      <c r="AU558" s="12">
        <f t="shared" si="875"/>
        <v>0</v>
      </c>
      <c r="AV558" s="12">
        <f t="shared" si="875"/>
        <v>0</v>
      </c>
      <c r="AW558" s="12">
        <v>0</v>
      </c>
      <c r="AX558" s="12">
        <v>0</v>
      </c>
      <c r="AY558" s="12">
        <f t="shared" ref="AY558:BQ558" si="876">SUM(AY559:AY561)</f>
        <v>0</v>
      </c>
      <c r="AZ558" s="12">
        <f t="shared" si="876"/>
        <v>0</v>
      </c>
      <c r="BA558" s="12">
        <f t="shared" si="876"/>
        <v>0</v>
      </c>
      <c r="BB558" s="12">
        <f t="shared" si="876"/>
        <v>0</v>
      </c>
      <c r="BC558" s="12">
        <f t="shared" si="876"/>
        <v>0</v>
      </c>
      <c r="BD558" s="12">
        <f t="shared" si="876"/>
        <v>0</v>
      </c>
      <c r="BE558" s="12">
        <f t="shared" si="876"/>
        <v>0</v>
      </c>
      <c r="BF558" s="12">
        <f t="shared" si="876"/>
        <v>0</v>
      </c>
      <c r="BG558" s="12">
        <f t="shared" si="876"/>
        <v>0</v>
      </c>
      <c r="BH558" s="12">
        <f t="shared" si="876"/>
        <v>0</v>
      </c>
      <c r="BI558" s="12">
        <f t="shared" si="876"/>
        <v>0</v>
      </c>
      <c r="BJ558" s="12">
        <f t="shared" si="876"/>
        <v>0</v>
      </c>
      <c r="BK558" s="12">
        <f t="shared" si="876"/>
        <v>0</v>
      </c>
      <c r="BL558" s="12">
        <f t="shared" si="876"/>
        <v>0</v>
      </c>
      <c r="BM558" s="12">
        <f t="shared" si="876"/>
        <v>0</v>
      </c>
      <c r="BN558" s="12">
        <f t="shared" si="876"/>
        <v>0</v>
      </c>
      <c r="BO558" s="12">
        <f t="shared" si="876"/>
        <v>0</v>
      </c>
      <c r="BP558" s="12">
        <f t="shared" si="876"/>
        <v>0</v>
      </c>
      <c r="BQ558" s="12">
        <f t="shared" si="876"/>
        <v>0</v>
      </c>
      <c r="BR558" s="12">
        <v>0</v>
      </c>
      <c r="BS558" s="12">
        <v>0</v>
      </c>
      <c r="BT558" s="12" t="e">
        <f>IF(#REF!=0,"-",#REF!/#REF!*100)</f>
        <v>#REF!</v>
      </c>
    </row>
    <row r="559" spans="1:72" x14ac:dyDescent="0.25">
      <c r="A559" s="4" t="s">
        <v>133</v>
      </c>
      <c r="B559" s="4" t="s">
        <v>58</v>
      </c>
      <c r="C559" s="4" t="s">
        <v>150</v>
      </c>
      <c r="D559" s="102" t="s">
        <v>294</v>
      </c>
      <c r="E559" s="113">
        <v>6139</v>
      </c>
      <c r="F559" s="102"/>
      <c r="G559" s="98" t="s">
        <v>1662</v>
      </c>
      <c r="H559" s="13" t="s">
        <v>35</v>
      </c>
      <c r="I559" s="14">
        <v>20000</v>
      </c>
      <c r="J559" s="14"/>
      <c r="K559" s="14"/>
      <c r="L559" s="14"/>
      <c r="M559" s="14"/>
      <c r="N559" s="14"/>
      <c r="O559" s="14">
        <f t="shared" si="862"/>
        <v>20000</v>
      </c>
      <c r="P559" s="14"/>
      <c r="Q559" s="14">
        <v>3000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>
        <v>3000</v>
      </c>
      <c r="AC559" s="14">
        <v>17000</v>
      </c>
      <c r="AD559" s="14">
        <v>0</v>
      </c>
      <c r="AE559" s="14"/>
      <c r="AF559" s="14"/>
      <c r="AG559" s="14"/>
      <c r="AH559" s="14"/>
      <c r="AI559" s="14"/>
      <c r="AJ559" s="14">
        <f t="shared" si="863"/>
        <v>0</v>
      </c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>
        <v>0</v>
      </c>
      <c r="AX559" s="14">
        <v>0</v>
      </c>
      <c r="AY559" s="14">
        <v>0</v>
      </c>
      <c r="AZ559" s="14"/>
      <c r="BA559" s="14"/>
      <c r="BB559" s="14"/>
      <c r="BC559" s="14"/>
      <c r="BD559" s="14"/>
      <c r="BE559" s="14">
        <f t="shared" si="864"/>
        <v>0</v>
      </c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>
        <v>0</v>
      </c>
      <c r="BS559" s="14">
        <v>0</v>
      </c>
      <c r="BT559" s="14" t="e">
        <f>IF(#REF!=0,"-",#REF!/#REF!*100)</f>
        <v>#REF!</v>
      </c>
    </row>
    <row r="560" spans="1:72" ht="22.5" x14ac:dyDescent="0.25">
      <c r="A560" s="4" t="s">
        <v>133</v>
      </c>
      <c r="B560" s="4" t="s">
        <v>58</v>
      </c>
      <c r="C560" s="4" t="s">
        <v>150</v>
      </c>
      <c r="D560" s="102" t="s">
        <v>294</v>
      </c>
      <c r="E560" s="113">
        <v>6139</v>
      </c>
      <c r="F560" s="102" t="s">
        <v>301</v>
      </c>
      <c r="G560" s="98" t="s">
        <v>1662</v>
      </c>
      <c r="H560" s="13" t="s">
        <v>37</v>
      </c>
      <c r="I560" s="14">
        <v>0</v>
      </c>
      <c r="J560" s="14"/>
      <c r="K560" s="14"/>
      <c r="L560" s="14"/>
      <c r="M560" s="14"/>
      <c r="N560" s="14"/>
      <c r="O560" s="14">
        <f t="shared" si="862"/>
        <v>0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>
        <v>0</v>
      </c>
      <c r="AC560" s="14">
        <v>0</v>
      </c>
      <c r="AD560" s="14">
        <v>0</v>
      </c>
      <c r="AE560" s="14"/>
      <c r="AF560" s="14"/>
      <c r="AG560" s="14"/>
      <c r="AH560" s="14"/>
      <c r="AI560" s="14"/>
      <c r="AJ560" s="14">
        <f t="shared" si="863"/>
        <v>0</v>
      </c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>
        <v>0</v>
      </c>
      <c r="AX560" s="14">
        <v>0</v>
      </c>
      <c r="AY560" s="14">
        <v>0</v>
      </c>
      <c r="AZ560" s="14"/>
      <c r="BA560" s="14"/>
      <c r="BB560" s="14"/>
      <c r="BC560" s="14"/>
      <c r="BD560" s="14"/>
      <c r="BE560" s="14">
        <f t="shared" si="864"/>
        <v>0</v>
      </c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>
        <v>0</v>
      </c>
      <c r="BS560" s="14">
        <v>0</v>
      </c>
      <c r="BT560" s="14" t="e">
        <f>IF(#REF!=0,"-",#REF!/#REF!*100)</f>
        <v>#REF!</v>
      </c>
    </row>
    <row r="561" spans="1:72" ht="33.75" x14ac:dyDescent="0.25">
      <c r="A561" s="4" t="s">
        <v>133</v>
      </c>
      <c r="B561" s="4" t="s">
        <v>58</v>
      </c>
      <c r="C561" s="4" t="s">
        <v>150</v>
      </c>
      <c r="D561" s="102" t="s">
        <v>294</v>
      </c>
      <c r="E561" s="113">
        <v>6139</v>
      </c>
      <c r="F561" s="102" t="s">
        <v>302</v>
      </c>
      <c r="G561" s="98" t="s">
        <v>1662</v>
      </c>
      <c r="H561" s="13" t="s">
        <v>38</v>
      </c>
      <c r="I561" s="14">
        <v>0</v>
      </c>
      <c r="J561" s="14"/>
      <c r="K561" s="14"/>
      <c r="L561" s="14"/>
      <c r="M561" s="14"/>
      <c r="N561" s="14"/>
      <c r="O561" s="14">
        <f t="shared" si="862"/>
        <v>0</v>
      </c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>
        <v>0</v>
      </c>
      <c r="AC561" s="14">
        <v>0</v>
      </c>
      <c r="AD561" s="14">
        <v>0</v>
      </c>
      <c r="AE561" s="14"/>
      <c r="AF561" s="14"/>
      <c r="AG561" s="14"/>
      <c r="AH561" s="14"/>
      <c r="AI561" s="14"/>
      <c r="AJ561" s="14">
        <f t="shared" si="863"/>
        <v>0</v>
      </c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>
        <v>0</v>
      </c>
      <c r="AX561" s="14">
        <v>0</v>
      </c>
      <c r="AY561" s="14">
        <v>0</v>
      </c>
      <c r="AZ561" s="14"/>
      <c r="BA561" s="14"/>
      <c r="BB561" s="14"/>
      <c r="BC561" s="14"/>
      <c r="BD561" s="14"/>
      <c r="BE561" s="14">
        <f t="shared" si="864"/>
        <v>0</v>
      </c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>
        <v>0</v>
      </c>
      <c r="BS561" s="14">
        <v>0</v>
      </c>
      <c r="BT561" s="14" t="e">
        <f>IF(#REF!=0,"-",#REF!/#REF!*100)</f>
        <v>#REF!</v>
      </c>
    </row>
    <row r="562" spans="1:72" ht="33.75" x14ac:dyDescent="0.25">
      <c r="A562" s="1" t="s">
        <v>0</v>
      </c>
      <c r="B562" s="1" t="s">
        <v>0</v>
      </c>
      <c r="C562" s="1" t="s">
        <v>0</v>
      </c>
      <c r="D562" s="101" t="s">
        <v>0</v>
      </c>
      <c r="E562" s="101" t="s">
        <v>0</v>
      </c>
      <c r="F562" s="101" t="s">
        <v>0</v>
      </c>
      <c r="G562" s="2" t="s">
        <v>0</v>
      </c>
      <c r="H562" s="10" t="s">
        <v>39</v>
      </c>
      <c r="I562" s="11">
        <f t="shared" ref="I562:X563" si="877">SUM(I563)</f>
        <v>0</v>
      </c>
      <c r="J562" s="11">
        <f t="shared" si="877"/>
        <v>0</v>
      </c>
      <c r="K562" s="11">
        <f t="shared" si="877"/>
        <v>0</v>
      </c>
      <c r="L562" s="11">
        <f t="shared" si="877"/>
        <v>0</v>
      </c>
      <c r="M562" s="11">
        <f t="shared" si="877"/>
        <v>0</v>
      </c>
      <c r="N562" s="11">
        <f t="shared" si="877"/>
        <v>0</v>
      </c>
      <c r="O562" s="11">
        <f t="shared" si="877"/>
        <v>0</v>
      </c>
      <c r="P562" s="11">
        <f t="shared" si="877"/>
        <v>0</v>
      </c>
      <c r="Q562" s="11">
        <f t="shared" si="877"/>
        <v>0</v>
      </c>
      <c r="R562" s="11">
        <f t="shared" si="877"/>
        <v>0</v>
      </c>
      <c r="S562" s="11">
        <f t="shared" si="877"/>
        <v>0</v>
      </c>
      <c r="T562" s="11">
        <f t="shared" si="877"/>
        <v>0</v>
      </c>
      <c r="U562" s="11">
        <f t="shared" si="877"/>
        <v>0</v>
      </c>
      <c r="V562" s="11">
        <f t="shared" si="877"/>
        <v>0</v>
      </c>
      <c r="W562" s="11">
        <f t="shared" si="877"/>
        <v>0</v>
      </c>
      <c r="X562" s="11">
        <f t="shared" si="877"/>
        <v>0</v>
      </c>
      <c r="Y562" s="11">
        <f t="shared" ref="J562:AA563" si="878">SUM(Y563)</f>
        <v>0</v>
      </c>
      <c r="Z562" s="11">
        <f t="shared" si="878"/>
        <v>0</v>
      </c>
      <c r="AA562" s="11">
        <f t="shared" si="878"/>
        <v>0</v>
      </c>
      <c r="AB562" s="11">
        <v>0</v>
      </c>
      <c r="AC562" s="11">
        <v>0</v>
      </c>
      <c r="AD562" s="11">
        <f t="shared" ref="AD562:AS563" si="879">SUM(AD563)</f>
        <v>0</v>
      </c>
      <c r="AE562" s="11">
        <f t="shared" si="879"/>
        <v>0</v>
      </c>
      <c r="AF562" s="11">
        <f t="shared" si="879"/>
        <v>0</v>
      </c>
      <c r="AG562" s="11">
        <f t="shared" si="879"/>
        <v>0</v>
      </c>
      <c r="AH562" s="11">
        <f t="shared" si="879"/>
        <v>0</v>
      </c>
      <c r="AI562" s="11">
        <f t="shared" si="879"/>
        <v>0</v>
      </c>
      <c r="AJ562" s="11">
        <f t="shared" si="879"/>
        <v>0</v>
      </c>
      <c r="AK562" s="11">
        <f t="shared" si="879"/>
        <v>0</v>
      </c>
      <c r="AL562" s="11">
        <f t="shared" si="879"/>
        <v>0</v>
      </c>
      <c r="AM562" s="11">
        <f t="shared" si="879"/>
        <v>0</v>
      </c>
      <c r="AN562" s="11">
        <f t="shared" si="879"/>
        <v>0</v>
      </c>
      <c r="AO562" s="11">
        <f t="shared" si="879"/>
        <v>0</v>
      </c>
      <c r="AP562" s="11">
        <f t="shared" si="879"/>
        <v>0</v>
      </c>
      <c r="AQ562" s="11">
        <f t="shared" si="879"/>
        <v>0</v>
      </c>
      <c r="AR562" s="11">
        <f t="shared" si="879"/>
        <v>0</v>
      </c>
      <c r="AS562" s="11">
        <f t="shared" si="879"/>
        <v>0</v>
      </c>
      <c r="AT562" s="11">
        <f t="shared" ref="AE562:AV563" si="880">SUM(AT563)</f>
        <v>0</v>
      </c>
      <c r="AU562" s="11">
        <f t="shared" si="880"/>
        <v>0</v>
      </c>
      <c r="AV562" s="11">
        <f t="shared" si="880"/>
        <v>0</v>
      </c>
      <c r="AW562" s="11">
        <v>0</v>
      </c>
      <c r="AX562" s="11">
        <v>0</v>
      </c>
      <c r="AY562" s="11">
        <f t="shared" ref="AY562:BN563" si="881">SUM(AY563)</f>
        <v>0</v>
      </c>
      <c r="AZ562" s="11">
        <f t="shared" si="881"/>
        <v>0</v>
      </c>
      <c r="BA562" s="11">
        <f t="shared" si="881"/>
        <v>0</v>
      </c>
      <c r="BB562" s="11">
        <f t="shared" si="881"/>
        <v>0</v>
      </c>
      <c r="BC562" s="11">
        <f t="shared" si="881"/>
        <v>0</v>
      </c>
      <c r="BD562" s="11">
        <f t="shared" si="881"/>
        <v>0</v>
      </c>
      <c r="BE562" s="11">
        <f t="shared" si="881"/>
        <v>0</v>
      </c>
      <c r="BF562" s="11">
        <f t="shared" si="881"/>
        <v>0</v>
      </c>
      <c r="BG562" s="11">
        <f t="shared" si="881"/>
        <v>0</v>
      </c>
      <c r="BH562" s="11">
        <f t="shared" si="881"/>
        <v>0</v>
      </c>
      <c r="BI562" s="11">
        <f t="shared" si="881"/>
        <v>0</v>
      </c>
      <c r="BJ562" s="11">
        <f t="shared" si="881"/>
        <v>0</v>
      </c>
      <c r="BK562" s="11">
        <f t="shared" si="881"/>
        <v>0</v>
      </c>
      <c r="BL562" s="11">
        <f t="shared" si="881"/>
        <v>0</v>
      </c>
      <c r="BM562" s="11">
        <f t="shared" si="881"/>
        <v>0</v>
      </c>
      <c r="BN562" s="11">
        <f t="shared" si="881"/>
        <v>0</v>
      </c>
      <c r="BO562" s="11">
        <f t="shared" ref="AZ562:BQ563" si="882">SUM(BO563)</f>
        <v>0</v>
      </c>
      <c r="BP562" s="11">
        <f t="shared" si="882"/>
        <v>0</v>
      </c>
      <c r="BQ562" s="11">
        <f t="shared" si="882"/>
        <v>0</v>
      </c>
      <c r="BR562" s="11">
        <v>0</v>
      </c>
      <c r="BS562" s="11">
        <v>0</v>
      </c>
      <c r="BT562" s="11" t="e">
        <f>IF(#REF!=0,"-",#REF!/#REF!*100)</f>
        <v>#REF!</v>
      </c>
    </row>
    <row r="563" spans="1:72" ht="22.5" x14ac:dyDescent="0.25">
      <c r="A563" s="4" t="s">
        <v>133</v>
      </c>
      <c r="B563" s="4" t="s">
        <v>58</v>
      </c>
      <c r="C563" s="4" t="s">
        <v>150</v>
      </c>
      <c r="D563" s="102" t="s">
        <v>294</v>
      </c>
      <c r="E563" s="101" t="s">
        <v>40</v>
      </c>
      <c r="F563" s="101" t="s">
        <v>0</v>
      </c>
      <c r="G563" s="2" t="s">
        <v>0</v>
      </c>
      <c r="H563" s="2" t="s">
        <v>41</v>
      </c>
      <c r="I563" s="12">
        <f t="shared" si="877"/>
        <v>0</v>
      </c>
      <c r="J563" s="12">
        <f t="shared" si="878"/>
        <v>0</v>
      </c>
      <c r="K563" s="12">
        <f t="shared" si="878"/>
        <v>0</v>
      </c>
      <c r="L563" s="12">
        <f t="shared" si="878"/>
        <v>0</v>
      </c>
      <c r="M563" s="12">
        <f t="shared" si="878"/>
        <v>0</v>
      </c>
      <c r="N563" s="12">
        <f t="shared" si="878"/>
        <v>0</v>
      </c>
      <c r="O563" s="12">
        <f t="shared" si="878"/>
        <v>0</v>
      </c>
      <c r="P563" s="12">
        <f t="shared" si="878"/>
        <v>0</v>
      </c>
      <c r="Q563" s="12">
        <f t="shared" si="878"/>
        <v>0</v>
      </c>
      <c r="R563" s="12">
        <f t="shared" si="878"/>
        <v>0</v>
      </c>
      <c r="S563" s="12">
        <f t="shared" si="878"/>
        <v>0</v>
      </c>
      <c r="T563" s="12">
        <f t="shared" si="878"/>
        <v>0</v>
      </c>
      <c r="U563" s="12">
        <f t="shared" si="878"/>
        <v>0</v>
      </c>
      <c r="V563" s="12">
        <f t="shared" si="878"/>
        <v>0</v>
      </c>
      <c r="W563" s="12">
        <f t="shared" si="878"/>
        <v>0</v>
      </c>
      <c r="X563" s="12">
        <f t="shared" si="878"/>
        <v>0</v>
      </c>
      <c r="Y563" s="12">
        <f t="shared" si="878"/>
        <v>0</v>
      </c>
      <c r="Z563" s="12">
        <f t="shared" si="878"/>
        <v>0</v>
      </c>
      <c r="AA563" s="12">
        <f t="shared" si="878"/>
        <v>0</v>
      </c>
      <c r="AB563" s="12">
        <v>0</v>
      </c>
      <c r="AC563" s="12">
        <v>0</v>
      </c>
      <c r="AD563" s="12">
        <f t="shared" si="879"/>
        <v>0</v>
      </c>
      <c r="AE563" s="12">
        <f t="shared" si="880"/>
        <v>0</v>
      </c>
      <c r="AF563" s="12">
        <f t="shared" si="880"/>
        <v>0</v>
      </c>
      <c r="AG563" s="12">
        <f t="shared" si="880"/>
        <v>0</v>
      </c>
      <c r="AH563" s="12">
        <f t="shared" si="880"/>
        <v>0</v>
      </c>
      <c r="AI563" s="12">
        <f t="shared" si="880"/>
        <v>0</v>
      </c>
      <c r="AJ563" s="12">
        <f t="shared" si="880"/>
        <v>0</v>
      </c>
      <c r="AK563" s="12">
        <f t="shared" si="880"/>
        <v>0</v>
      </c>
      <c r="AL563" s="12">
        <f t="shared" si="880"/>
        <v>0</v>
      </c>
      <c r="AM563" s="12">
        <f t="shared" si="880"/>
        <v>0</v>
      </c>
      <c r="AN563" s="12">
        <f t="shared" si="880"/>
        <v>0</v>
      </c>
      <c r="AO563" s="12">
        <f t="shared" si="880"/>
        <v>0</v>
      </c>
      <c r="AP563" s="12">
        <f t="shared" si="880"/>
        <v>0</v>
      </c>
      <c r="AQ563" s="12">
        <f t="shared" si="880"/>
        <v>0</v>
      </c>
      <c r="AR563" s="12">
        <f t="shared" si="880"/>
        <v>0</v>
      </c>
      <c r="AS563" s="12">
        <f t="shared" si="880"/>
        <v>0</v>
      </c>
      <c r="AT563" s="12">
        <f t="shared" si="880"/>
        <v>0</v>
      </c>
      <c r="AU563" s="12">
        <f t="shared" si="880"/>
        <v>0</v>
      </c>
      <c r="AV563" s="12">
        <f t="shared" si="880"/>
        <v>0</v>
      </c>
      <c r="AW563" s="12">
        <v>0</v>
      </c>
      <c r="AX563" s="12">
        <v>0</v>
      </c>
      <c r="AY563" s="12">
        <f t="shared" si="881"/>
        <v>0</v>
      </c>
      <c r="AZ563" s="12">
        <f t="shared" si="882"/>
        <v>0</v>
      </c>
      <c r="BA563" s="12">
        <f t="shared" si="882"/>
        <v>0</v>
      </c>
      <c r="BB563" s="12">
        <f t="shared" si="882"/>
        <v>0</v>
      </c>
      <c r="BC563" s="12">
        <f t="shared" si="882"/>
        <v>0</v>
      </c>
      <c r="BD563" s="12">
        <f t="shared" si="882"/>
        <v>0</v>
      </c>
      <c r="BE563" s="12">
        <f t="shared" si="882"/>
        <v>0</v>
      </c>
      <c r="BF563" s="12">
        <f t="shared" si="882"/>
        <v>0</v>
      </c>
      <c r="BG563" s="12">
        <f t="shared" si="882"/>
        <v>0</v>
      </c>
      <c r="BH563" s="12">
        <f t="shared" si="882"/>
        <v>0</v>
      </c>
      <c r="BI563" s="12">
        <f t="shared" si="882"/>
        <v>0</v>
      </c>
      <c r="BJ563" s="12">
        <f t="shared" si="882"/>
        <v>0</v>
      </c>
      <c r="BK563" s="12">
        <f t="shared" si="882"/>
        <v>0</v>
      </c>
      <c r="BL563" s="12">
        <f t="shared" si="882"/>
        <v>0</v>
      </c>
      <c r="BM563" s="12">
        <f t="shared" si="882"/>
        <v>0</v>
      </c>
      <c r="BN563" s="12">
        <f t="shared" si="882"/>
        <v>0</v>
      </c>
      <c r="BO563" s="12">
        <f t="shared" si="882"/>
        <v>0</v>
      </c>
      <c r="BP563" s="12">
        <f t="shared" si="882"/>
        <v>0</v>
      </c>
      <c r="BQ563" s="12">
        <f t="shared" si="882"/>
        <v>0</v>
      </c>
      <c r="BR563" s="12">
        <v>0</v>
      </c>
      <c r="BS563" s="12">
        <v>0</v>
      </c>
      <c r="BT563" s="12" t="e">
        <f>IF(#REF!=0,"-",#REF!/#REF!*100)</f>
        <v>#REF!</v>
      </c>
    </row>
    <row r="564" spans="1:72" x14ac:dyDescent="0.25">
      <c r="A564" s="4" t="s">
        <v>133</v>
      </c>
      <c r="B564" s="4" t="s">
        <v>58</v>
      </c>
      <c r="C564" s="4" t="s">
        <v>150</v>
      </c>
      <c r="D564" s="102" t="s">
        <v>294</v>
      </c>
      <c r="E564" s="113">
        <v>6148</v>
      </c>
      <c r="F564" s="102"/>
      <c r="G564" s="98" t="s">
        <v>1662</v>
      </c>
      <c r="H564" s="13" t="s">
        <v>45</v>
      </c>
      <c r="I564" s="14">
        <v>0</v>
      </c>
      <c r="J564" s="14"/>
      <c r="K564" s="14"/>
      <c r="L564" s="14"/>
      <c r="M564" s="14"/>
      <c r="N564" s="14"/>
      <c r="O564" s="14">
        <f t="shared" si="862"/>
        <v>0</v>
      </c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>
        <v>0</v>
      </c>
      <c r="AC564" s="14">
        <v>0</v>
      </c>
      <c r="AD564" s="14">
        <v>0</v>
      </c>
      <c r="AE564" s="14"/>
      <c r="AF564" s="14"/>
      <c r="AG564" s="14"/>
      <c r="AH564" s="14"/>
      <c r="AI564" s="14"/>
      <c r="AJ564" s="14">
        <f t="shared" si="863"/>
        <v>0</v>
      </c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>
        <v>0</v>
      </c>
      <c r="AX564" s="14">
        <v>0</v>
      </c>
      <c r="AY564" s="14">
        <v>0</v>
      </c>
      <c r="AZ564" s="14"/>
      <c r="BA564" s="14"/>
      <c r="BB564" s="14"/>
      <c r="BC564" s="14"/>
      <c r="BD564" s="14"/>
      <c r="BE564" s="14">
        <f t="shared" si="864"/>
        <v>0</v>
      </c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>
        <v>0</v>
      </c>
      <c r="BS564" s="14">
        <v>0</v>
      </c>
      <c r="BT564" s="14" t="e">
        <f>IF(#REF!=0,"-",#REF!/#REF!*100)</f>
        <v>#REF!</v>
      </c>
    </row>
    <row r="565" spans="1:72" ht="33.75" x14ac:dyDescent="0.25">
      <c r="A565" s="1" t="s">
        <v>0</v>
      </c>
      <c r="B565" s="1" t="s">
        <v>0</v>
      </c>
      <c r="C565" s="1" t="s">
        <v>0</v>
      </c>
      <c r="D565" s="101" t="s">
        <v>0</v>
      </c>
      <c r="E565" s="101" t="s">
        <v>0</v>
      </c>
      <c r="F565" s="101" t="s">
        <v>0</v>
      </c>
      <c r="G565" s="2" t="s">
        <v>0</v>
      </c>
      <c r="H565" s="10" t="s">
        <v>47</v>
      </c>
      <c r="I565" s="11">
        <f t="shared" ref="I565:AA565" si="883">SUM(I566)</f>
        <v>15800</v>
      </c>
      <c r="J565" s="11">
        <f t="shared" si="883"/>
        <v>0</v>
      </c>
      <c r="K565" s="11">
        <f t="shared" si="883"/>
        <v>0</v>
      </c>
      <c r="L565" s="11">
        <f t="shared" si="883"/>
        <v>0</v>
      </c>
      <c r="M565" s="11">
        <f t="shared" si="883"/>
        <v>0</v>
      </c>
      <c r="N565" s="11">
        <f t="shared" si="883"/>
        <v>0</v>
      </c>
      <c r="O565" s="11">
        <f t="shared" si="883"/>
        <v>15800</v>
      </c>
      <c r="P565" s="11">
        <f t="shared" si="883"/>
        <v>0</v>
      </c>
      <c r="Q565" s="11">
        <f t="shared" si="883"/>
        <v>0</v>
      </c>
      <c r="R565" s="11">
        <f t="shared" si="883"/>
        <v>0</v>
      </c>
      <c r="S565" s="11">
        <f t="shared" si="883"/>
        <v>0</v>
      </c>
      <c r="T565" s="11">
        <f t="shared" si="883"/>
        <v>0</v>
      </c>
      <c r="U565" s="11">
        <f t="shared" si="883"/>
        <v>0</v>
      </c>
      <c r="V565" s="11">
        <f t="shared" si="883"/>
        <v>0</v>
      </c>
      <c r="W565" s="11">
        <f t="shared" si="883"/>
        <v>0</v>
      </c>
      <c r="X565" s="11">
        <f t="shared" si="883"/>
        <v>0</v>
      </c>
      <c r="Y565" s="11">
        <f t="shared" si="883"/>
        <v>0</v>
      </c>
      <c r="Z565" s="11">
        <f t="shared" si="883"/>
        <v>0</v>
      </c>
      <c r="AA565" s="11">
        <f t="shared" si="883"/>
        <v>0</v>
      </c>
      <c r="AB565" s="11">
        <v>0</v>
      </c>
      <c r="AC565" s="11">
        <v>15800</v>
      </c>
      <c r="AD565" s="11">
        <f t="shared" ref="AD565:AV565" si="884">SUM(AD566)</f>
        <v>0</v>
      </c>
      <c r="AE565" s="11">
        <f t="shared" si="884"/>
        <v>0</v>
      </c>
      <c r="AF565" s="11">
        <f t="shared" si="884"/>
        <v>0</v>
      </c>
      <c r="AG565" s="11">
        <f t="shared" si="884"/>
        <v>0</v>
      </c>
      <c r="AH565" s="11">
        <f t="shared" si="884"/>
        <v>0</v>
      </c>
      <c r="AI565" s="11">
        <f t="shared" si="884"/>
        <v>0</v>
      </c>
      <c r="AJ565" s="11">
        <f t="shared" si="884"/>
        <v>0</v>
      </c>
      <c r="AK565" s="11">
        <f t="shared" si="884"/>
        <v>0</v>
      </c>
      <c r="AL565" s="11">
        <f t="shared" si="884"/>
        <v>0</v>
      </c>
      <c r="AM565" s="11">
        <f t="shared" si="884"/>
        <v>0</v>
      </c>
      <c r="AN565" s="11">
        <f t="shared" si="884"/>
        <v>0</v>
      </c>
      <c r="AO565" s="11">
        <f t="shared" si="884"/>
        <v>0</v>
      </c>
      <c r="AP565" s="11">
        <f t="shared" si="884"/>
        <v>0</v>
      </c>
      <c r="AQ565" s="11">
        <f t="shared" si="884"/>
        <v>0</v>
      </c>
      <c r="AR565" s="11">
        <f t="shared" si="884"/>
        <v>0</v>
      </c>
      <c r="AS565" s="11">
        <f t="shared" si="884"/>
        <v>0</v>
      </c>
      <c r="AT565" s="11">
        <f t="shared" si="884"/>
        <v>0</v>
      </c>
      <c r="AU565" s="11">
        <f t="shared" si="884"/>
        <v>0</v>
      </c>
      <c r="AV565" s="11">
        <f t="shared" si="884"/>
        <v>0</v>
      </c>
      <c r="AW565" s="11">
        <v>0</v>
      </c>
      <c r="AX565" s="11">
        <v>0</v>
      </c>
      <c r="AY565" s="11">
        <f t="shared" ref="AY565:BQ565" si="885">SUM(AY566)</f>
        <v>0</v>
      </c>
      <c r="AZ565" s="11">
        <f t="shared" si="885"/>
        <v>0</v>
      </c>
      <c r="BA565" s="11">
        <f t="shared" si="885"/>
        <v>0</v>
      </c>
      <c r="BB565" s="11">
        <f t="shared" si="885"/>
        <v>0</v>
      </c>
      <c r="BC565" s="11">
        <f t="shared" si="885"/>
        <v>0</v>
      </c>
      <c r="BD565" s="11">
        <f t="shared" si="885"/>
        <v>0</v>
      </c>
      <c r="BE565" s="11">
        <f t="shared" si="885"/>
        <v>0</v>
      </c>
      <c r="BF565" s="11">
        <f t="shared" si="885"/>
        <v>0</v>
      </c>
      <c r="BG565" s="11">
        <f t="shared" si="885"/>
        <v>0</v>
      </c>
      <c r="BH565" s="11">
        <f t="shared" si="885"/>
        <v>0</v>
      </c>
      <c r="BI565" s="11">
        <f t="shared" si="885"/>
        <v>0</v>
      </c>
      <c r="BJ565" s="11">
        <f t="shared" si="885"/>
        <v>0</v>
      </c>
      <c r="BK565" s="11">
        <f t="shared" si="885"/>
        <v>0</v>
      </c>
      <c r="BL565" s="11">
        <f t="shared" si="885"/>
        <v>0</v>
      </c>
      <c r="BM565" s="11">
        <f t="shared" si="885"/>
        <v>0</v>
      </c>
      <c r="BN565" s="11">
        <f t="shared" si="885"/>
        <v>0</v>
      </c>
      <c r="BO565" s="11">
        <f t="shared" si="885"/>
        <v>0</v>
      </c>
      <c r="BP565" s="11">
        <f t="shared" si="885"/>
        <v>0</v>
      </c>
      <c r="BQ565" s="11">
        <f t="shared" si="885"/>
        <v>0</v>
      </c>
      <c r="BR565" s="11">
        <v>0</v>
      </c>
      <c r="BS565" s="11">
        <v>0</v>
      </c>
      <c r="BT565" s="11" t="e">
        <f>IF(#REF!=0,"-",#REF!/#REF!*100)</f>
        <v>#REF!</v>
      </c>
    </row>
    <row r="566" spans="1:72" x14ac:dyDescent="0.25">
      <c r="A566" s="4" t="s">
        <v>133</v>
      </c>
      <c r="B566" s="4" t="s">
        <v>58</v>
      </c>
      <c r="C566" s="4" t="s">
        <v>150</v>
      </c>
      <c r="D566" s="102" t="s">
        <v>294</v>
      </c>
      <c r="E566" s="101" t="s">
        <v>48</v>
      </c>
      <c r="F566" s="101" t="s">
        <v>0</v>
      </c>
      <c r="G566" s="2" t="s">
        <v>0</v>
      </c>
      <c r="H566" s="2" t="s">
        <v>49</v>
      </c>
      <c r="I566" s="12">
        <f t="shared" ref="I566:AA566" si="886">SUM(I567:I568)</f>
        <v>15800</v>
      </c>
      <c r="J566" s="12">
        <f t="shared" si="886"/>
        <v>0</v>
      </c>
      <c r="K566" s="12">
        <f t="shared" si="886"/>
        <v>0</v>
      </c>
      <c r="L566" s="12">
        <f t="shared" si="886"/>
        <v>0</v>
      </c>
      <c r="M566" s="12">
        <f t="shared" si="886"/>
        <v>0</v>
      </c>
      <c r="N566" s="12">
        <f t="shared" si="886"/>
        <v>0</v>
      </c>
      <c r="O566" s="12">
        <f t="shared" ref="O566" si="887">SUM(O567:O568)</f>
        <v>15800</v>
      </c>
      <c r="P566" s="12">
        <f t="shared" si="886"/>
        <v>0</v>
      </c>
      <c r="Q566" s="12">
        <f t="shared" si="886"/>
        <v>0</v>
      </c>
      <c r="R566" s="12">
        <f t="shared" si="886"/>
        <v>0</v>
      </c>
      <c r="S566" s="12">
        <f t="shared" si="886"/>
        <v>0</v>
      </c>
      <c r="T566" s="12">
        <f t="shared" si="886"/>
        <v>0</v>
      </c>
      <c r="U566" s="12">
        <f t="shared" si="886"/>
        <v>0</v>
      </c>
      <c r="V566" s="12">
        <f t="shared" si="886"/>
        <v>0</v>
      </c>
      <c r="W566" s="12">
        <f t="shared" si="886"/>
        <v>0</v>
      </c>
      <c r="X566" s="12">
        <f t="shared" si="886"/>
        <v>0</v>
      </c>
      <c r="Y566" s="12">
        <f t="shared" si="886"/>
        <v>0</v>
      </c>
      <c r="Z566" s="12">
        <f t="shared" si="886"/>
        <v>0</v>
      </c>
      <c r="AA566" s="12">
        <f t="shared" si="886"/>
        <v>0</v>
      </c>
      <c r="AB566" s="12">
        <v>0</v>
      </c>
      <c r="AC566" s="12">
        <v>15800</v>
      </c>
      <c r="AD566" s="12">
        <f t="shared" ref="AD566:AV566" si="888">SUM(AD567:AD568)</f>
        <v>0</v>
      </c>
      <c r="AE566" s="12">
        <f t="shared" si="888"/>
        <v>0</v>
      </c>
      <c r="AF566" s="12">
        <f t="shared" si="888"/>
        <v>0</v>
      </c>
      <c r="AG566" s="12">
        <f t="shared" si="888"/>
        <v>0</v>
      </c>
      <c r="AH566" s="12">
        <f t="shared" si="888"/>
        <v>0</v>
      </c>
      <c r="AI566" s="12">
        <f t="shared" si="888"/>
        <v>0</v>
      </c>
      <c r="AJ566" s="12">
        <f t="shared" ref="AJ566" si="889">SUM(AJ567:AJ568)</f>
        <v>0</v>
      </c>
      <c r="AK566" s="12">
        <f t="shared" si="888"/>
        <v>0</v>
      </c>
      <c r="AL566" s="12">
        <f t="shared" si="888"/>
        <v>0</v>
      </c>
      <c r="AM566" s="12">
        <f t="shared" si="888"/>
        <v>0</v>
      </c>
      <c r="AN566" s="12">
        <f t="shared" si="888"/>
        <v>0</v>
      </c>
      <c r="AO566" s="12">
        <f t="shared" si="888"/>
        <v>0</v>
      </c>
      <c r="AP566" s="12">
        <f t="shared" si="888"/>
        <v>0</v>
      </c>
      <c r="AQ566" s="12">
        <f t="shared" si="888"/>
        <v>0</v>
      </c>
      <c r="AR566" s="12">
        <f t="shared" si="888"/>
        <v>0</v>
      </c>
      <c r="AS566" s="12">
        <f t="shared" si="888"/>
        <v>0</v>
      </c>
      <c r="AT566" s="12">
        <f t="shared" si="888"/>
        <v>0</v>
      </c>
      <c r="AU566" s="12">
        <f t="shared" si="888"/>
        <v>0</v>
      </c>
      <c r="AV566" s="12">
        <f t="shared" si="888"/>
        <v>0</v>
      </c>
      <c r="AW566" s="12">
        <v>0</v>
      </c>
      <c r="AX566" s="12">
        <v>0</v>
      </c>
      <c r="AY566" s="12">
        <f t="shared" ref="AY566:BQ566" si="890">SUM(AY567:AY568)</f>
        <v>0</v>
      </c>
      <c r="AZ566" s="12">
        <f t="shared" si="890"/>
        <v>0</v>
      </c>
      <c r="BA566" s="12">
        <f t="shared" si="890"/>
        <v>0</v>
      </c>
      <c r="BB566" s="12">
        <f t="shared" si="890"/>
        <v>0</v>
      </c>
      <c r="BC566" s="12">
        <f t="shared" si="890"/>
        <v>0</v>
      </c>
      <c r="BD566" s="12">
        <f t="shared" si="890"/>
        <v>0</v>
      </c>
      <c r="BE566" s="12">
        <f t="shared" ref="BE566" si="891">SUM(BE567:BE568)</f>
        <v>0</v>
      </c>
      <c r="BF566" s="12">
        <f t="shared" si="890"/>
        <v>0</v>
      </c>
      <c r="BG566" s="12">
        <f t="shared" si="890"/>
        <v>0</v>
      </c>
      <c r="BH566" s="12">
        <f t="shared" si="890"/>
        <v>0</v>
      </c>
      <c r="BI566" s="12">
        <f t="shared" si="890"/>
        <v>0</v>
      </c>
      <c r="BJ566" s="12">
        <f t="shared" si="890"/>
        <v>0</v>
      </c>
      <c r="BK566" s="12">
        <f t="shared" si="890"/>
        <v>0</v>
      </c>
      <c r="BL566" s="12">
        <f t="shared" si="890"/>
        <v>0</v>
      </c>
      <c r="BM566" s="12">
        <f t="shared" si="890"/>
        <v>0</v>
      </c>
      <c r="BN566" s="12">
        <f t="shared" si="890"/>
        <v>0</v>
      </c>
      <c r="BO566" s="12">
        <f t="shared" si="890"/>
        <v>0</v>
      </c>
      <c r="BP566" s="12">
        <f t="shared" si="890"/>
        <v>0</v>
      </c>
      <c r="BQ566" s="12">
        <f t="shared" si="890"/>
        <v>0</v>
      </c>
      <c r="BR566" s="12">
        <v>0</v>
      </c>
      <c r="BS566" s="12">
        <v>0</v>
      </c>
      <c r="BT566" s="12" t="e">
        <f>IF(#REF!=0,"-",#REF!/#REF!*100)</f>
        <v>#REF!</v>
      </c>
    </row>
    <row r="567" spans="1:72" x14ac:dyDescent="0.25">
      <c r="A567" s="4" t="s">
        <v>133</v>
      </c>
      <c r="B567" s="4" t="s">
        <v>58</v>
      </c>
      <c r="C567" s="4" t="s">
        <v>150</v>
      </c>
      <c r="D567" s="102" t="s">
        <v>294</v>
      </c>
      <c r="E567" s="113">
        <v>8213</v>
      </c>
      <c r="F567" s="102"/>
      <c r="G567" s="98" t="s">
        <v>1662</v>
      </c>
      <c r="H567" s="13" t="s">
        <v>51</v>
      </c>
      <c r="I567" s="14">
        <v>12000</v>
      </c>
      <c r="J567" s="14"/>
      <c r="K567" s="14"/>
      <c r="L567" s="14"/>
      <c r="M567" s="14"/>
      <c r="N567" s="14"/>
      <c r="O567" s="14">
        <f t="shared" si="862"/>
        <v>12000</v>
      </c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>
        <v>0</v>
      </c>
      <c r="AC567" s="14">
        <v>12000</v>
      </c>
      <c r="AD567" s="14">
        <v>0</v>
      </c>
      <c r="AE567" s="14"/>
      <c r="AF567" s="14"/>
      <c r="AG567" s="14"/>
      <c r="AH567" s="14"/>
      <c r="AI567" s="14"/>
      <c r="AJ567" s="14">
        <f t="shared" si="863"/>
        <v>0</v>
      </c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>
        <v>0</v>
      </c>
      <c r="AX567" s="14">
        <v>0</v>
      </c>
      <c r="AY567" s="14">
        <v>0</v>
      </c>
      <c r="AZ567" s="14"/>
      <c r="BA567" s="14"/>
      <c r="BB567" s="14"/>
      <c r="BC567" s="14"/>
      <c r="BD567" s="14"/>
      <c r="BE567" s="14">
        <f t="shared" si="864"/>
        <v>0</v>
      </c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>
        <v>0</v>
      </c>
      <c r="BS567" s="14">
        <v>0</v>
      </c>
      <c r="BT567" s="14" t="e">
        <f>IF(#REF!=0,"-",#REF!/#REF!*100)</f>
        <v>#REF!</v>
      </c>
    </row>
    <row r="568" spans="1:72" x14ac:dyDescent="0.25">
      <c r="A568" s="4" t="s">
        <v>133</v>
      </c>
      <c r="B568" s="4" t="s">
        <v>58</v>
      </c>
      <c r="C568" s="4" t="s">
        <v>150</v>
      </c>
      <c r="D568" s="102" t="s">
        <v>294</v>
      </c>
      <c r="E568" s="113">
        <v>8216</v>
      </c>
      <c r="F568" s="102"/>
      <c r="G568" s="98" t="s">
        <v>1662</v>
      </c>
      <c r="H568" s="13" t="s">
        <v>108</v>
      </c>
      <c r="I568" s="14">
        <v>3800</v>
      </c>
      <c r="J568" s="14"/>
      <c r="K568" s="14"/>
      <c r="L568" s="14"/>
      <c r="M568" s="14"/>
      <c r="N568" s="14"/>
      <c r="O568" s="14">
        <f t="shared" si="862"/>
        <v>3800</v>
      </c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>
        <v>0</v>
      </c>
      <c r="AC568" s="14">
        <v>3800</v>
      </c>
      <c r="AD568" s="14">
        <v>0</v>
      </c>
      <c r="AE568" s="14"/>
      <c r="AF568" s="14"/>
      <c r="AG568" s="14"/>
      <c r="AH568" s="14"/>
      <c r="AI568" s="14"/>
      <c r="AJ568" s="14">
        <f t="shared" si="863"/>
        <v>0</v>
      </c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>
        <v>0</v>
      </c>
      <c r="AX568" s="14">
        <v>0</v>
      </c>
      <c r="AY568" s="14">
        <v>0</v>
      </c>
      <c r="AZ568" s="14"/>
      <c r="BA568" s="14"/>
      <c r="BB568" s="14"/>
      <c r="BC568" s="14"/>
      <c r="BD568" s="14"/>
      <c r="BE568" s="14">
        <f t="shared" si="864"/>
        <v>0</v>
      </c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>
        <v>0</v>
      </c>
      <c r="BS568" s="14">
        <v>0</v>
      </c>
      <c r="BT568" s="14" t="e">
        <f>IF(#REF!=0,"-",#REF!/#REF!*100)</f>
        <v>#REF!</v>
      </c>
    </row>
    <row r="569" spans="1:72" ht="22.5" x14ac:dyDescent="0.25">
      <c r="A569" s="13" t="s">
        <v>0</v>
      </c>
      <c r="B569" s="13" t="s">
        <v>0</v>
      </c>
      <c r="C569" s="13" t="s">
        <v>0</v>
      </c>
      <c r="D569" s="98" t="s">
        <v>0</v>
      </c>
      <c r="E569" s="98" t="s">
        <v>0</v>
      </c>
      <c r="F569" s="98" t="s">
        <v>0</v>
      </c>
      <c r="G569" s="13" t="s">
        <v>0</v>
      </c>
      <c r="H569" s="10" t="s">
        <v>303</v>
      </c>
      <c r="I569" s="11">
        <f t="shared" ref="I569:AA569" si="892">SUM(I539,I562,I565)</f>
        <v>60000</v>
      </c>
      <c r="J569" s="11">
        <f t="shared" si="892"/>
        <v>0</v>
      </c>
      <c r="K569" s="11">
        <f t="shared" si="892"/>
        <v>0</v>
      </c>
      <c r="L569" s="11">
        <f t="shared" si="892"/>
        <v>0</v>
      </c>
      <c r="M569" s="11">
        <f t="shared" si="892"/>
        <v>0</v>
      </c>
      <c r="N569" s="11">
        <f t="shared" si="892"/>
        <v>0</v>
      </c>
      <c r="O569" s="11">
        <f t="shared" si="892"/>
        <v>60000</v>
      </c>
      <c r="P569" s="11">
        <f t="shared" si="892"/>
        <v>0</v>
      </c>
      <c r="Q569" s="11">
        <f t="shared" si="892"/>
        <v>3000</v>
      </c>
      <c r="R569" s="11">
        <f t="shared" si="892"/>
        <v>0</v>
      </c>
      <c r="S569" s="11">
        <f t="shared" si="892"/>
        <v>0</v>
      </c>
      <c r="T569" s="11">
        <f t="shared" si="892"/>
        <v>0</v>
      </c>
      <c r="U569" s="11">
        <f t="shared" si="892"/>
        <v>0</v>
      </c>
      <c r="V569" s="11">
        <f t="shared" si="892"/>
        <v>0</v>
      </c>
      <c r="W569" s="11">
        <f t="shared" si="892"/>
        <v>0</v>
      </c>
      <c r="X569" s="11">
        <f t="shared" si="892"/>
        <v>0</v>
      </c>
      <c r="Y569" s="11">
        <f t="shared" si="892"/>
        <v>0</v>
      </c>
      <c r="Z569" s="11">
        <f t="shared" si="892"/>
        <v>0</v>
      </c>
      <c r="AA569" s="11">
        <f t="shared" si="892"/>
        <v>0</v>
      </c>
      <c r="AB569" s="11">
        <v>3000</v>
      </c>
      <c r="AC569" s="11">
        <v>57000</v>
      </c>
      <c r="AD569" s="11">
        <f t="shared" ref="AD569:AV569" si="893">SUM(AD539,AD562,AD565)</f>
        <v>0</v>
      </c>
      <c r="AE569" s="11">
        <f t="shared" si="893"/>
        <v>0</v>
      </c>
      <c r="AF569" s="11">
        <f t="shared" si="893"/>
        <v>0</v>
      </c>
      <c r="AG569" s="11">
        <f t="shared" si="893"/>
        <v>0</v>
      </c>
      <c r="AH569" s="11">
        <f t="shared" si="893"/>
        <v>0</v>
      </c>
      <c r="AI569" s="11">
        <f t="shared" si="893"/>
        <v>0</v>
      </c>
      <c r="AJ569" s="11">
        <f t="shared" si="893"/>
        <v>0</v>
      </c>
      <c r="AK569" s="11">
        <f t="shared" si="893"/>
        <v>0</v>
      </c>
      <c r="AL569" s="11">
        <f t="shared" si="893"/>
        <v>0</v>
      </c>
      <c r="AM569" s="11">
        <f t="shared" si="893"/>
        <v>0</v>
      </c>
      <c r="AN569" s="11">
        <f t="shared" si="893"/>
        <v>0</v>
      </c>
      <c r="AO569" s="11">
        <f t="shared" si="893"/>
        <v>0</v>
      </c>
      <c r="AP569" s="11">
        <f t="shared" si="893"/>
        <v>0</v>
      </c>
      <c r="AQ569" s="11">
        <f t="shared" si="893"/>
        <v>0</v>
      </c>
      <c r="AR569" s="11">
        <f t="shared" si="893"/>
        <v>0</v>
      </c>
      <c r="AS569" s="11">
        <f t="shared" si="893"/>
        <v>0</v>
      </c>
      <c r="AT569" s="11">
        <f t="shared" si="893"/>
        <v>0</v>
      </c>
      <c r="AU569" s="11">
        <f t="shared" si="893"/>
        <v>0</v>
      </c>
      <c r="AV569" s="11">
        <f t="shared" si="893"/>
        <v>0</v>
      </c>
      <c r="AW569" s="11">
        <v>0</v>
      </c>
      <c r="AX569" s="11">
        <v>0</v>
      </c>
      <c r="AY569" s="11">
        <f t="shared" ref="AY569:BQ569" si="894">SUM(AY539,AY562,AY565)</f>
        <v>0</v>
      </c>
      <c r="AZ569" s="11">
        <f t="shared" si="894"/>
        <v>0</v>
      </c>
      <c r="BA569" s="11">
        <f t="shared" si="894"/>
        <v>0</v>
      </c>
      <c r="BB569" s="11">
        <f t="shared" si="894"/>
        <v>0</v>
      </c>
      <c r="BC569" s="11">
        <f t="shared" si="894"/>
        <v>0</v>
      </c>
      <c r="BD569" s="11">
        <f t="shared" si="894"/>
        <v>0</v>
      </c>
      <c r="BE569" s="11">
        <f t="shared" si="894"/>
        <v>0</v>
      </c>
      <c r="BF569" s="11">
        <f t="shared" si="894"/>
        <v>0</v>
      </c>
      <c r="BG569" s="11">
        <f t="shared" si="894"/>
        <v>0</v>
      </c>
      <c r="BH569" s="11">
        <f t="shared" si="894"/>
        <v>0</v>
      </c>
      <c r="BI569" s="11">
        <f t="shared" si="894"/>
        <v>0</v>
      </c>
      <c r="BJ569" s="11">
        <f t="shared" si="894"/>
        <v>0</v>
      </c>
      <c r="BK569" s="11">
        <f t="shared" si="894"/>
        <v>0</v>
      </c>
      <c r="BL569" s="11">
        <f t="shared" si="894"/>
        <v>0</v>
      </c>
      <c r="BM569" s="11">
        <f t="shared" si="894"/>
        <v>0</v>
      </c>
      <c r="BN569" s="11">
        <f t="shared" si="894"/>
        <v>0</v>
      </c>
      <c r="BO569" s="11">
        <f t="shared" si="894"/>
        <v>0</v>
      </c>
      <c r="BP569" s="11">
        <f t="shared" si="894"/>
        <v>0</v>
      </c>
      <c r="BQ569" s="11">
        <f t="shared" si="894"/>
        <v>0</v>
      </c>
      <c r="BR569" s="11">
        <v>0</v>
      </c>
      <c r="BS569" s="11">
        <v>0</v>
      </c>
      <c r="BT569" s="11" t="e">
        <f>IF(#REF!=0,"-",#REF!/#REF!*100)</f>
        <v>#REF!</v>
      </c>
    </row>
    <row r="570" spans="1:72" ht="15.75" thickBot="1" x14ac:dyDescent="0.3">
      <c r="A570" s="13" t="s">
        <v>0</v>
      </c>
      <c r="B570" s="13" t="s">
        <v>0</v>
      </c>
      <c r="C570" s="13" t="s">
        <v>0</v>
      </c>
      <c r="D570" s="98" t="s">
        <v>0</v>
      </c>
      <c r="E570" s="98" t="s">
        <v>0</v>
      </c>
      <c r="F570" s="98" t="s">
        <v>0</v>
      </c>
      <c r="G570" s="13" t="s">
        <v>0</v>
      </c>
      <c r="H570" s="2" t="s">
        <v>53</v>
      </c>
      <c r="I570" s="13" t="s">
        <v>0</v>
      </c>
      <c r="J570" s="13"/>
      <c r="K570" s="13"/>
      <c r="L570" s="13"/>
      <c r="M570" s="13"/>
      <c r="N570" s="13"/>
      <c r="O570" s="13" t="e">
        <f t="shared" si="862"/>
        <v>#VALUE!</v>
      </c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>
        <v>0</v>
      </c>
      <c r="AC570" s="13" t="e">
        <v>#VALUE!</v>
      </c>
      <c r="AD570" s="13" t="s">
        <v>0</v>
      </c>
      <c r="AE570" s="13"/>
      <c r="AF570" s="13"/>
      <c r="AG570" s="13"/>
      <c r="AH570" s="13"/>
      <c r="AI570" s="13"/>
      <c r="AJ570" s="13" t="e">
        <f t="shared" si="863"/>
        <v>#VALUE!</v>
      </c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>
        <v>0</v>
      </c>
      <c r="AX570" s="13" t="e">
        <v>#VALUE!</v>
      </c>
      <c r="AY570" s="13" t="s">
        <v>0</v>
      </c>
      <c r="AZ570" s="13"/>
      <c r="BA570" s="13"/>
      <c r="BB570" s="13"/>
      <c r="BC570" s="13"/>
      <c r="BD570" s="13"/>
      <c r="BE570" s="13" t="e">
        <f t="shared" si="864"/>
        <v>#VALUE!</v>
      </c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>
        <v>0</v>
      </c>
      <c r="BS570" s="13" t="e">
        <v>#VALUE!</v>
      </c>
      <c r="BT570" s="12"/>
    </row>
    <row r="571" spans="1:72" ht="69.75" customHeight="1" thickBot="1" x14ac:dyDescent="0.3">
      <c r="A571" s="132" t="s">
        <v>0</v>
      </c>
      <c r="B571" s="132" t="s">
        <v>0</v>
      </c>
      <c r="C571" s="132" t="s">
        <v>0</v>
      </c>
      <c r="D571" s="135" t="s">
        <v>0</v>
      </c>
      <c r="E571" s="135" t="s">
        <v>0</v>
      </c>
      <c r="F571" s="135" t="s">
        <v>0</v>
      </c>
      <c r="G571" s="138" t="s">
        <v>0</v>
      </c>
      <c r="H571" s="5" t="s">
        <v>54</v>
      </c>
      <c r="I571" s="89" t="s">
        <v>9</v>
      </c>
      <c r="J571" s="89" t="s">
        <v>1606</v>
      </c>
      <c r="K571" s="89" t="s">
        <v>1534</v>
      </c>
      <c r="L571" s="89" t="s">
        <v>1592</v>
      </c>
      <c r="M571" s="89" t="s">
        <v>1593</v>
      </c>
      <c r="N571" s="89" t="s">
        <v>1594</v>
      </c>
      <c r="O571" s="89" t="s">
        <v>1610</v>
      </c>
      <c r="P571" s="89" t="s">
        <v>1607</v>
      </c>
      <c r="Q571" s="89" t="s">
        <v>1595</v>
      </c>
      <c r="R571" s="89" t="s">
        <v>1596</v>
      </c>
      <c r="S571" s="89" t="s">
        <v>1597</v>
      </c>
      <c r="T571" s="89" t="s">
        <v>1598</v>
      </c>
      <c r="U571" s="89" t="s">
        <v>1599</v>
      </c>
      <c r="V571" s="89" t="s">
        <v>1600</v>
      </c>
      <c r="W571" s="89" t="s">
        <v>1608</v>
      </c>
      <c r="X571" s="89" t="s">
        <v>1609</v>
      </c>
      <c r="Y571" s="89" t="s">
        <v>1601</v>
      </c>
      <c r="Z571" s="89" t="s">
        <v>1602</v>
      </c>
      <c r="AA571" s="89" t="s">
        <v>1603</v>
      </c>
      <c r="AB571" s="89" t="s">
        <v>1604</v>
      </c>
      <c r="AC571" s="89" t="s">
        <v>1605</v>
      </c>
      <c r="AD571" s="90" t="s">
        <v>10</v>
      </c>
      <c r="AE571" s="90" t="s">
        <v>1606</v>
      </c>
      <c r="AF571" s="90" t="s">
        <v>1534</v>
      </c>
      <c r="AG571" s="90" t="s">
        <v>1592</v>
      </c>
      <c r="AH571" s="90" t="s">
        <v>1593</v>
      </c>
      <c r="AI571" s="90" t="s">
        <v>1594</v>
      </c>
      <c r="AJ571" s="90" t="s">
        <v>1611</v>
      </c>
      <c r="AK571" s="90" t="s">
        <v>1607</v>
      </c>
      <c r="AL571" s="90" t="s">
        <v>1595</v>
      </c>
      <c r="AM571" s="90" t="s">
        <v>1596</v>
      </c>
      <c r="AN571" s="90" t="s">
        <v>1597</v>
      </c>
      <c r="AO571" s="90" t="s">
        <v>1598</v>
      </c>
      <c r="AP571" s="90" t="s">
        <v>1599</v>
      </c>
      <c r="AQ571" s="90" t="s">
        <v>1600</v>
      </c>
      <c r="AR571" s="90" t="s">
        <v>1608</v>
      </c>
      <c r="AS571" s="90" t="s">
        <v>1609</v>
      </c>
      <c r="AT571" s="90" t="s">
        <v>1601</v>
      </c>
      <c r="AU571" s="90" t="s">
        <v>1602</v>
      </c>
      <c r="AV571" s="90" t="s">
        <v>1603</v>
      </c>
      <c r="AW571" s="90" t="s">
        <v>1604</v>
      </c>
      <c r="AX571" s="90" t="s">
        <v>1605</v>
      </c>
      <c r="AY571" s="91" t="s">
        <v>11</v>
      </c>
      <c r="AZ571" s="91" t="s">
        <v>1606</v>
      </c>
      <c r="BA571" s="91" t="s">
        <v>1534</v>
      </c>
      <c r="BB571" s="91" t="s">
        <v>1592</v>
      </c>
      <c r="BC571" s="91" t="s">
        <v>1593</v>
      </c>
      <c r="BD571" s="91" t="s">
        <v>1594</v>
      </c>
      <c r="BE571" s="91" t="s">
        <v>1612</v>
      </c>
      <c r="BF571" s="91" t="s">
        <v>1607</v>
      </c>
      <c r="BG571" s="91" t="s">
        <v>1595</v>
      </c>
      <c r="BH571" s="91" t="s">
        <v>1596</v>
      </c>
      <c r="BI571" s="91" t="s">
        <v>1597</v>
      </c>
      <c r="BJ571" s="91" t="s">
        <v>1598</v>
      </c>
      <c r="BK571" s="91" t="s">
        <v>1599</v>
      </c>
      <c r="BL571" s="91" t="s">
        <v>1600</v>
      </c>
      <c r="BM571" s="91" t="s">
        <v>1608</v>
      </c>
      <c r="BN571" s="91" t="s">
        <v>1609</v>
      </c>
      <c r="BO571" s="91" t="s">
        <v>1601</v>
      </c>
      <c r="BP571" s="91" t="s">
        <v>1602</v>
      </c>
      <c r="BQ571" s="91" t="s">
        <v>1603</v>
      </c>
      <c r="BR571" s="91" t="s">
        <v>1604</v>
      </c>
      <c r="BS571" s="91" t="s">
        <v>1605</v>
      </c>
      <c r="BT571" s="5" t="s">
        <v>1671</v>
      </c>
    </row>
    <row r="572" spans="1:72" x14ac:dyDescent="0.25">
      <c r="A572" s="133"/>
      <c r="B572" s="133"/>
      <c r="C572" s="133"/>
      <c r="D572" s="136"/>
      <c r="E572" s="136"/>
      <c r="F572" s="136"/>
      <c r="G572" s="139"/>
      <c r="H572" s="15" t="s">
        <v>0</v>
      </c>
      <c r="I572" s="9">
        <v>1</v>
      </c>
      <c r="J572" s="9">
        <v>2</v>
      </c>
      <c r="K572" s="9">
        <v>3</v>
      </c>
      <c r="L572" s="9">
        <v>4</v>
      </c>
      <c r="M572" s="9">
        <v>5</v>
      </c>
      <c r="N572" s="9">
        <v>6</v>
      </c>
      <c r="O572" s="9">
        <v>7</v>
      </c>
      <c r="P572" s="9">
        <v>8</v>
      </c>
      <c r="Q572" s="9">
        <v>9</v>
      </c>
      <c r="R572" s="9">
        <v>10</v>
      </c>
      <c r="S572" s="9">
        <v>11</v>
      </c>
      <c r="T572" s="9">
        <v>12</v>
      </c>
      <c r="U572" s="9">
        <v>13</v>
      </c>
      <c r="V572" s="9">
        <v>14</v>
      </c>
      <c r="W572" s="9">
        <v>15</v>
      </c>
      <c r="X572" s="9">
        <v>16</v>
      </c>
      <c r="Y572" s="9">
        <v>17</v>
      </c>
      <c r="Z572" s="9">
        <v>18</v>
      </c>
      <c r="AA572" s="9">
        <v>19</v>
      </c>
      <c r="AB572" s="9">
        <v>20</v>
      </c>
      <c r="AC572" s="9">
        <v>21</v>
      </c>
      <c r="AD572" s="9">
        <v>1</v>
      </c>
      <c r="AE572" s="9">
        <v>2</v>
      </c>
      <c r="AF572" s="9">
        <v>3</v>
      </c>
      <c r="AG572" s="9">
        <v>4</v>
      </c>
      <c r="AH572" s="9">
        <v>5</v>
      </c>
      <c r="AI572" s="9">
        <v>6</v>
      </c>
      <c r="AJ572" s="9">
        <v>7</v>
      </c>
      <c r="AK572" s="9">
        <v>8</v>
      </c>
      <c r="AL572" s="9">
        <v>9</v>
      </c>
      <c r="AM572" s="9">
        <v>10</v>
      </c>
      <c r="AN572" s="9">
        <v>11</v>
      </c>
      <c r="AO572" s="9">
        <v>12</v>
      </c>
      <c r="AP572" s="9">
        <v>13</v>
      </c>
      <c r="AQ572" s="9">
        <v>14</v>
      </c>
      <c r="AR572" s="9">
        <v>15</v>
      </c>
      <c r="AS572" s="9">
        <v>16</v>
      </c>
      <c r="AT572" s="9">
        <v>17</v>
      </c>
      <c r="AU572" s="9">
        <v>18</v>
      </c>
      <c r="AV572" s="9">
        <v>19</v>
      </c>
      <c r="AW572" s="9">
        <v>20</v>
      </c>
      <c r="AX572" s="9">
        <v>21</v>
      </c>
      <c r="AY572" s="9">
        <v>1</v>
      </c>
      <c r="AZ572" s="9">
        <v>2</v>
      </c>
      <c r="BA572" s="9">
        <v>3</v>
      </c>
      <c r="BB572" s="9">
        <v>4</v>
      </c>
      <c r="BC572" s="9">
        <v>5</v>
      </c>
      <c r="BD572" s="9">
        <v>6</v>
      </c>
      <c r="BE572" s="9">
        <v>7</v>
      </c>
      <c r="BF572" s="9">
        <v>8</v>
      </c>
      <c r="BG572" s="9">
        <v>9</v>
      </c>
      <c r="BH572" s="9">
        <v>10</v>
      </c>
      <c r="BI572" s="9">
        <v>11</v>
      </c>
      <c r="BJ572" s="9">
        <v>12</v>
      </c>
      <c r="BK572" s="9">
        <v>13</v>
      </c>
      <c r="BL572" s="9">
        <v>14</v>
      </c>
      <c r="BM572" s="9">
        <v>15</v>
      </c>
      <c r="BN572" s="9">
        <v>16</v>
      </c>
      <c r="BO572" s="9">
        <v>17</v>
      </c>
      <c r="BP572" s="9">
        <v>18</v>
      </c>
      <c r="BQ572" s="9">
        <v>19</v>
      </c>
      <c r="BR572" s="9">
        <v>20</v>
      </c>
      <c r="BS572" s="9">
        <v>21</v>
      </c>
      <c r="BT572" s="9">
        <v>9</v>
      </c>
    </row>
    <row r="573" spans="1:72" x14ac:dyDescent="0.25">
      <c r="A573" s="133"/>
      <c r="B573" s="133"/>
      <c r="C573" s="133"/>
      <c r="D573" s="136"/>
      <c r="E573" s="136"/>
      <c r="F573" s="136"/>
      <c r="G573" s="139"/>
      <c r="H573" s="16" t="s">
        <v>137</v>
      </c>
      <c r="I573" s="17">
        <f t="shared" ref="I573:AA573" si="895">SUM(I569)</f>
        <v>60000</v>
      </c>
      <c r="J573" s="17">
        <f t="shared" si="895"/>
        <v>0</v>
      </c>
      <c r="K573" s="17">
        <f t="shared" si="895"/>
        <v>0</v>
      </c>
      <c r="L573" s="17">
        <f t="shared" si="895"/>
        <v>0</v>
      </c>
      <c r="M573" s="17">
        <f t="shared" si="895"/>
        <v>0</v>
      </c>
      <c r="N573" s="17">
        <f t="shared" si="895"/>
        <v>0</v>
      </c>
      <c r="O573" s="17">
        <f t="shared" ref="O573" si="896">SUM(O569)</f>
        <v>60000</v>
      </c>
      <c r="P573" s="17">
        <f t="shared" si="895"/>
        <v>0</v>
      </c>
      <c r="Q573" s="17">
        <f t="shared" si="895"/>
        <v>3000</v>
      </c>
      <c r="R573" s="17">
        <f t="shared" si="895"/>
        <v>0</v>
      </c>
      <c r="S573" s="17">
        <f t="shared" si="895"/>
        <v>0</v>
      </c>
      <c r="T573" s="17">
        <f t="shared" si="895"/>
        <v>0</v>
      </c>
      <c r="U573" s="17">
        <f t="shared" si="895"/>
        <v>0</v>
      </c>
      <c r="V573" s="17">
        <f t="shared" si="895"/>
        <v>0</v>
      </c>
      <c r="W573" s="17">
        <f t="shared" si="895"/>
        <v>0</v>
      </c>
      <c r="X573" s="17">
        <f t="shared" si="895"/>
        <v>0</v>
      </c>
      <c r="Y573" s="17">
        <f t="shared" si="895"/>
        <v>0</v>
      </c>
      <c r="Z573" s="17">
        <f t="shared" si="895"/>
        <v>0</v>
      </c>
      <c r="AA573" s="17">
        <f t="shared" si="895"/>
        <v>0</v>
      </c>
      <c r="AB573" s="17">
        <v>3000</v>
      </c>
      <c r="AC573" s="17">
        <v>57000</v>
      </c>
      <c r="AD573" s="17">
        <f t="shared" ref="AD573:AV573" si="897">SUM(AD569)</f>
        <v>0</v>
      </c>
      <c r="AE573" s="17">
        <f t="shared" si="897"/>
        <v>0</v>
      </c>
      <c r="AF573" s="17">
        <f t="shared" si="897"/>
        <v>0</v>
      </c>
      <c r="AG573" s="17">
        <f t="shared" si="897"/>
        <v>0</v>
      </c>
      <c r="AH573" s="17">
        <f t="shared" si="897"/>
        <v>0</v>
      </c>
      <c r="AI573" s="17">
        <f t="shared" si="897"/>
        <v>0</v>
      </c>
      <c r="AJ573" s="17">
        <f t="shared" ref="AJ573" si="898">SUM(AJ569)</f>
        <v>0</v>
      </c>
      <c r="AK573" s="17">
        <f t="shared" si="897"/>
        <v>0</v>
      </c>
      <c r="AL573" s="17">
        <f t="shared" si="897"/>
        <v>0</v>
      </c>
      <c r="AM573" s="17">
        <f t="shared" si="897"/>
        <v>0</v>
      </c>
      <c r="AN573" s="17">
        <f t="shared" si="897"/>
        <v>0</v>
      </c>
      <c r="AO573" s="17">
        <f t="shared" si="897"/>
        <v>0</v>
      </c>
      <c r="AP573" s="17">
        <f t="shared" si="897"/>
        <v>0</v>
      </c>
      <c r="AQ573" s="17">
        <f t="shared" si="897"/>
        <v>0</v>
      </c>
      <c r="AR573" s="17">
        <f t="shared" si="897"/>
        <v>0</v>
      </c>
      <c r="AS573" s="17">
        <f t="shared" si="897"/>
        <v>0</v>
      </c>
      <c r="AT573" s="17">
        <f t="shared" si="897"/>
        <v>0</v>
      </c>
      <c r="AU573" s="17">
        <f t="shared" si="897"/>
        <v>0</v>
      </c>
      <c r="AV573" s="17">
        <f t="shared" si="897"/>
        <v>0</v>
      </c>
      <c r="AW573" s="17">
        <v>0</v>
      </c>
      <c r="AX573" s="17">
        <v>0</v>
      </c>
      <c r="AY573" s="17">
        <f t="shared" ref="AY573:BQ573" si="899">SUM(AY569)</f>
        <v>0</v>
      </c>
      <c r="AZ573" s="17">
        <f t="shared" si="899"/>
        <v>0</v>
      </c>
      <c r="BA573" s="17">
        <f t="shared" si="899"/>
        <v>0</v>
      </c>
      <c r="BB573" s="17">
        <f t="shared" si="899"/>
        <v>0</v>
      </c>
      <c r="BC573" s="17">
        <f t="shared" si="899"/>
        <v>0</v>
      </c>
      <c r="BD573" s="17">
        <f t="shared" si="899"/>
        <v>0</v>
      </c>
      <c r="BE573" s="17">
        <f t="shared" ref="BE573" si="900">SUM(BE569)</f>
        <v>0</v>
      </c>
      <c r="BF573" s="17">
        <f t="shared" si="899"/>
        <v>0</v>
      </c>
      <c r="BG573" s="17">
        <f t="shared" si="899"/>
        <v>0</v>
      </c>
      <c r="BH573" s="17">
        <f t="shared" si="899"/>
        <v>0</v>
      </c>
      <c r="BI573" s="17">
        <f t="shared" si="899"/>
        <v>0</v>
      </c>
      <c r="BJ573" s="17">
        <f t="shared" si="899"/>
        <v>0</v>
      </c>
      <c r="BK573" s="17">
        <f t="shared" si="899"/>
        <v>0</v>
      </c>
      <c r="BL573" s="17">
        <f t="shared" si="899"/>
        <v>0</v>
      </c>
      <c r="BM573" s="17">
        <f t="shared" si="899"/>
        <v>0</v>
      </c>
      <c r="BN573" s="17">
        <f t="shared" si="899"/>
        <v>0</v>
      </c>
      <c r="BO573" s="17">
        <f t="shared" si="899"/>
        <v>0</v>
      </c>
      <c r="BP573" s="17">
        <f t="shared" si="899"/>
        <v>0</v>
      </c>
      <c r="BQ573" s="17">
        <f t="shared" si="899"/>
        <v>0</v>
      </c>
      <c r="BR573" s="17">
        <v>0</v>
      </c>
      <c r="BS573" s="17">
        <v>0</v>
      </c>
      <c r="BT573" s="17" t="e">
        <f>IF(#REF!=0,"-",#REF!/#REF!*100)</f>
        <v>#REF!</v>
      </c>
    </row>
    <row r="574" spans="1:72" x14ac:dyDescent="0.25">
      <c r="A574" s="133"/>
      <c r="B574" s="133"/>
      <c r="C574" s="133"/>
      <c r="D574" s="136"/>
      <c r="E574" s="136"/>
      <c r="F574" s="136"/>
      <c r="G574" s="139"/>
      <c r="H574" s="18" t="s">
        <v>55</v>
      </c>
      <c r="I574" s="17">
        <f t="shared" ref="I574:AA574" si="901">SUM(I573)</f>
        <v>60000</v>
      </c>
      <c r="J574" s="17">
        <f t="shared" si="901"/>
        <v>0</v>
      </c>
      <c r="K574" s="17">
        <f t="shared" si="901"/>
        <v>0</v>
      </c>
      <c r="L574" s="17">
        <f t="shared" si="901"/>
        <v>0</v>
      </c>
      <c r="M574" s="17">
        <f t="shared" si="901"/>
        <v>0</v>
      </c>
      <c r="N574" s="17">
        <f t="shared" si="901"/>
        <v>0</v>
      </c>
      <c r="O574" s="17">
        <f t="shared" ref="O574" si="902">SUM(O573)</f>
        <v>60000</v>
      </c>
      <c r="P574" s="17">
        <f t="shared" si="901"/>
        <v>0</v>
      </c>
      <c r="Q574" s="17">
        <f t="shared" si="901"/>
        <v>3000</v>
      </c>
      <c r="R574" s="17">
        <f t="shared" si="901"/>
        <v>0</v>
      </c>
      <c r="S574" s="17">
        <f t="shared" si="901"/>
        <v>0</v>
      </c>
      <c r="T574" s="17">
        <f t="shared" si="901"/>
        <v>0</v>
      </c>
      <c r="U574" s="17">
        <f t="shared" si="901"/>
        <v>0</v>
      </c>
      <c r="V574" s="17">
        <f t="shared" si="901"/>
        <v>0</v>
      </c>
      <c r="W574" s="17">
        <f t="shared" si="901"/>
        <v>0</v>
      </c>
      <c r="X574" s="17">
        <f t="shared" si="901"/>
        <v>0</v>
      </c>
      <c r="Y574" s="17">
        <f t="shared" si="901"/>
        <v>0</v>
      </c>
      <c r="Z574" s="17">
        <f t="shared" si="901"/>
        <v>0</v>
      </c>
      <c r="AA574" s="17">
        <f t="shared" si="901"/>
        <v>0</v>
      </c>
      <c r="AB574" s="17">
        <v>3000</v>
      </c>
      <c r="AC574" s="17">
        <v>57000</v>
      </c>
      <c r="AD574" s="17">
        <f t="shared" ref="AD574:AV574" si="903">SUM(AD573)</f>
        <v>0</v>
      </c>
      <c r="AE574" s="17">
        <f t="shared" si="903"/>
        <v>0</v>
      </c>
      <c r="AF574" s="17">
        <f t="shared" si="903"/>
        <v>0</v>
      </c>
      <c r="AG574" s="17">
        <f t="shared" si="903"/>
        <v>0</v>
      </c>
      <c r="AH574" s="17">
        <f t="shared" si="903"/>
        <v>0</v>
      </c>
      <c r="AI574" s="17">
        <f t="shared" si="903"/>
        <v>0</v>
      </c>
      <c r="AJ574" s="17">
        <f t="shared" ref="AJ574" si="904">SUM(AJ573)</f>
        <v>0</v>
      </c>
      <c r="AK574" s="17">
        <f t="shared" si="903"/>
        <v>0</v>
      </c>
      <c r="AL574" s="17">
        <f t="shared" si="903"/>
        <v>0</v>
      </c>
      <c r="AM574" s="17">
        <f t="shared" si="903"/>
        <v>0</v>
      </c>
      <c r="AN574" s="17">
        <f t="shared" si="903"/>
        <v>0</v>
      </c>
      <c r="AO574" s="17">
        <f t="shared" si="903"/>
        <v>0</v>
      </c>
      <c r="AP574" s="17">
        <f t="shared" si="903"/>
        <v>0</v>
      </c>
      <c r="AQ574" s="17">
        <f t="shared" si="903"/>
        <v>0</v>
      </c>
      <c r="AR574" s="17">
        <f t="shared" si="903"/>
        <v>0</v>
      </c>
      <c r="AS574" s="17">
        <f t="shared" si="903"/>
        <v>0</v>
      </c>
      <c r="AT574" s="17">
        <f t="shared" si="903"/>
        <v>0</v>
      </c>
      <c r="AU574" s="17">
        <f t="shared" si="903"/>
        <v>0</v>
      </c>
      <c r="AV574" s="17">
        <f t="shared" si="903"/>
        <v>0</v>
      </c>
      <c r="AW574" s="17">
        <v>0</v>
      </c>
      <c r="AX574" s="17">
        <v>0</v>
      </c>
      <c r="AY574" s="17">
        <f t="shared" ref="AY574:BQ574" si="905">SUM(AY573)</f>
        <v>0</v>
      </c>
      <c r="AZ574" s="17">
        <f t="shared" si="905"/>
        <v>0</v>
      </c>
      <c r="BA574" s="17">
        <f t="shared" si="905"/>
        <v>0</v>
      </c>
      <c r="BB574" s="17">
        <f t="shared" si="905"/>
        <v>0</v>
      </c>
      <c r="BC574" s="17">
        <f t="shared" si="905"/>
        <v>0</v>
      </c>
      <c r="BD574" s="17">
        <f t="shared" si="905"/>
        <v>0</v>
      </c>
      <c r="BE574" s="17">
        <f t="shared" ref="BE574" si="906">SUM(BE573)</f>
        <v>0</v>
      </c>
      <c r="BF574" s="17">
        <f t="shared" si="905"/>
        <v>0</v>
      </c>
      <c r="BG574" s="17">
        <f t="shared" si="905"/>
        <v>0</v>
      </c>
      <c r="BH574" s="17">
        <f t="shared" si="905"/>
        <v>0</v>
      </c>
      <c r="BI574" s="17">
        <f t="shared" si="905"/>
        <v>0</v>
      </c>
      <c r="BJ574" s="17">
        <f t="shared" si="905"/>
        <v>0</v>
      </c>
      <c r="BK574" s="17">
        <f t="shared" si="905"/>
        <v>0</v>
      </c>
      <c r="BL574" s="17">
        <f t="shared" si="905"/>
        <v>0</v>
      </c>
      <c r="BM574" s="17">
        <f t="shared" si="905"/>
        <v>0</v>
      </c>
      <c r="BN574" s="17">
        <f t="shared" si="905"/>
        <v>0</v>
      </c>
      <c r="BO574" s="17">
        <f t="shared" si="905"/>
        <v>0</v>
      </c>
      <c r="BP574" s="17">
        <f t="shared" si="905"/>
        <v>0</v>
      </c>
      <c r="BQ574" s="17">
        <f t="shared" si="905"/>
        <v>0</v>
      </c>
      <c r="BR574" s="17">
        <v>0</v>
      </c>
      <c r="BS574" s="17">
        <v>0</v>
      </c>
      <c r="BT574" s="17" t="e">
        <f>IF(#REF!=0,"-",#REF!/#REF!*100)</f>
        <v>#REF!</v>
      </c>
    </row>
    <row r="575" spans="1:72" x14ac:dyDescent="0.25">
      <c r="A575" s="134"/>
      <c r="B575" s="134"/>
      <c r="C575" s="134"/>
      <c r="D575" s="137"/>
      <c r="E575" s="137"/>
      <c r="F575" s="137"/>
      <c r="G575" s="140"/>
      <c r="O575">
        <f t="shared" si="862"/>
        <v>0</v>
      </c>
      <c r="AB575">
        <v>0</v>
      </c>
      <c r="AC575">
        <v>0</v>
      </c>
      <c r="AJ575">
        <f t="shared" si="863"/>
        <v>0</v>
      </c>
      <c r="AW575">
        <v>0</v>
      </c>
      <c r="AX575">
        <v>0</v>
      </c>
      <c r="BE575">
        <f t="shared" si="864"/>
        <v>0</v>
      </c>
      <c r="BR575">
        <v>0</v>
      </c>
      <c r="BS575">
        <v>0</v>
      </c>
      <c r="BT575" t="e">
        <f>IF(#REF!=0,"-",#REF!/#REF!*100)</f>
        <v>#REF!</v>
      </c>
    </row>
    <row r="576" spans="1:72" ht="15.75" thickBot="1" x14ac:dyDescent="0.3">
      <c r="A576" s="13" t="s">
        <v>0</v>
      </c>
      <c r="B576" s="13" t="s">
        <v>0</v>
      </c>
      <c r="C576" s="13" t="s">
        <v>0</v>
      </c>
      <c r="D576" s="98" t="s">
        <v>0</v>
      </c>
      <c r="E576" s="98" t="s">
        <v>0</v>
      </c>
      <c r="F576" s="98" t="s">
        <v>0</v>
      </c>
      <c r="G576" s="13" t="s">
        <v>0</v>
      </c>
      <c r="H576" s="19" t="s">
        <v>0</v>
      </c>
      <c r="I576" s="19" t="s">
        <v>0</v>
      </c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>
        <v>0</v>
      </c>
      <c r="AC576" s="19">
        <v>0</v>
      </c>
      <c r="AD576" s="19" t="s">
        <v>0</v>
      </c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>
        <v>0</v>
      </c>
      <c r="AX576" s="19">
        <v>0</v>
      </c>
      <c r="AY576" s="19" t="s">
        <v>0</v>
      </c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>
        <v>0</v>
      </c>
      <c r="BS576" s="19">
        <v>0</v>
      </c>
      <c r="BT576" s="19"/>
    </row>
    <row r="577" spans="1:72" ht="69.75" customHeight="1" thickBot="1" x14ac:dyDescent="0.3">
      <c r="A577" s="5" t="s">
        <v>2</v>
      </c>
      <c r="B577" s="5" t="s">
        <v>3</v>
      </c>
      <c r="C577" s="5" t="s">
        <v>4</v>
      </c>
      <c r="D577" s="103" t="s">
        <v>0</v>
      </c>
      <c r="E577" s="112" t="s">
        <v>5</v>
      </c>
      <c r="F577" s="112" t="s">
        <v>6</v>
      </c>
      <c r="G577" s="5" t="s">
        <v>7</v>
      </c>
      <c r="H577" s="5" t="s">
        <v>8</v>
      </c>
      <c r="I577" s="89" t="s">
        <v>9</v>
      </c>
      <c r="J577" s="89" t="s">
        <v>1606</v>
      </c>
      <c r="K577" s="89" t="s">
        <v>1534</v>
      </c>
      <c r="L577" s="89" t="s">
        <v>1592</v>
      </c>
      <c r="M577" s="89" t="s">
        <v>1593</v>
      </c>
      <c r="N577" s="89" t="s">
        <v>1594</v>
      </c>
      <c r="O577" s="89" t="s">
        <v>1610</v>
      </c>
      <c r="P577" s="89" t="s">
        <v>1607</v>
      </c>
      <c r="Q577" s="89" t="s">
        <v>1595</v>
      </c>
      <c r="R577" s="89" t="s">
        <v>1596</v>
      </c>
      <c r="S577" s="89" t="s">
        <v>1597</v>
      </c>
      <c r="T577" s="89" t="s">
        <v>1598</v>
      </c>
      <c r="U577" s="89" t="s">
        <v>1599</v>
      </c>
      <c r="V577" s="89" t="s">
        <v>1600</v>
      </c>
      <c r="W577" s="89" t="s">
        <v>1608</v>
      </c>
      <c r="X577" s="89" t="s">
        <v>1609</v>
      </c>
      <c r="Y577" s="89" t="s">
        <v>1601</v>
      </c>
      <c r="Z577" s="89" t="s">
        <v>1602</v>
      </c>
      <c r="AA577" s="89" t="s">
        <v>1603</v>
      </c>
      <c r="AB577" s="89" t="s">
        <v>1604</v>
      </c>
      <c r="AC577" s="89" t="s">
        <v>1605</v>
      </c>
      <c r="AD577" s="90" t="s">
        <v>10</v>
      </c>
      <c r="AE577" s="90" t="s">
        <v>1606</v>
      </c>
      <c r="AF577" s="90" t="s">
        <v>1534</v>
      </c>
      <c r="AG577" s="90" t="s">
        <v>1592</v>
      </c>
      <c r="AH577" s="90" t="s">
        <v>1593</v>
      </c>
      <c r="AI577" s="90" t="s">
        <v>1594</v>
      </c>
      <c r="AJ577" s="90" t="s">
        <v>1611</v>
      </c>
      <c r="AK577" s="90" t="s">
        <v>1607</v>
      </c>
      <c r="AL577" s="90" t="s">
        <v>1595</v>
      </c>
      <c r="AM577" s="90" t="s">
        <v>1596</v>
      </c>
      <c r="AN577" s="90" t="s">
        <v>1597</v>
      </c>
      <c r="AO577" s="90" t="s">
        <v>1598</v>
      </c>
      <c r="AP577" s="90" t="s">
        <v>1599</v>
      </c>
      <c r="AQ577" s="90" t="s">
        <v>1600</v>
      </c>
      <c r="AR577" s="90" t="s">
        <v>1608</v>
      </c>
      <c r="AS577" s="90" t="s">
        <v>1609</v>
      </c>
      <c r="AT577" s="90" t="s">
        <v>1601</v>
      </c>
      <c r="AU577" s="90" t="s">
        <v>1602</v>
      </c>
      <c r="AV577" s="90" t="s">
        <v>1603</v>
      </c>
      <c r="AW577" s="90" t="s">
        <v>1604</v>
      </c>
      <c r="AX577" s="90" t="s">
        <v>1605</v>
      </c>
      <c r="AY577" s="91" t="s">
        <v>11</v>
      </c>
      <c r="AZ577" s="91" t="s">
        <v>1606</v>
      </c>
      <c r="BA577" s="91" t="s">
        <v>1534</v>
      </c>
      <c r="BB577" s="91" t="s">
        <v>1592</v>
      </c>
      <c r="BC577" s="91" t="s">
        <v>1593</v>
      </c>
      <c r="BD577" s="91" t="s">
        <v>1594</v>
      </c>
      <c r="BE577" s="91" t="s">
        <v>1612</v>
      </c>
      <c r="BF577" s="91" t="s">
        <v>1607</v>
      </c>
      <c r="BG577" s="91" t="s">
        <v>1595</v>
      </c>
      <c r="BH577" s="91" t="s">
        <v>1596</v>
      </c>
      <c r="BI577" s="91" t="s">
        <v>1597</v>
      </c>
      <c r="BJ577" s="91" t="s">
        <v>1598</v>
      </c>
      <c r="BK577" s="91" t="s">
        <v>1599</v>
      </c>
      <c r="BL577" s="91" t="s">
        <v>1600</v>
      </c>
      <c r="BM577" s="91" t="s">
        <v>1608</v>
      </c>
      <c r="BN577" s="91" t="s">
        <v>1609</v>
      </c>
      <c r="BO577" s="91" t="s">
        <v>1601</v>
      </c>
      <c r="BP577" s="91" t="s">
        <v>1602</v>
      </c>
      <c r="BQ577" s="91" t="s">
        <v>1603</v>
      </c>
      <c r="BR577" s="91" t="s">
        <v>1604</v>
      </c>
      <c r="BS577" s="91" t="s">
        <v>1605</v>
      </c>
      <c r="BT577" s="5" t="s">
        <v>1671</v>
      </c>
    </row>
    <row r="578" spans="1:72" x14ac:dyDescent="0.25">
      <c r="A578" s="6" t="s">
        <v>0</v>
      </c>
      <c r="B578" s="6" t="s">
        <v>0</v>
      </c>
      <c r="C578" s="6" t="s">
        <v>0</v>
      </c>
      <c r="D578" s="104" t="s">
        <v>0</v>
      </c>
      <c r="E578" s="104" t="s">
        <v>0</v>
      </c>
      <c r="F578" s="121" t="s">
        <v>0</v>
      </c>
      <c r="G578" s="7" t="s">
        <v>0</v>
      </c>
      <c r="H578" s="8" t="s">
        <v>0</v>
      </c>
      <c r="I578" s="9">
        <v>1</v>
      </c>
      <c r="J578" s="9">
        <v>2</v>
      </c>
      <c r="K578" s="9">
        <v>3</v>
      </c>
      <c r="L578" s="9">
        <v>4</v>
      </c>
      <c r="M578" s="9">
        <v>5</v>
      </c>
      <c r="N578" s="9">
        <v>6</v>
      </c>
      <c r="O578" s="9">
        <v>7</v>
      </c>
      <c r="P578" s="9">
        <v>8</v>
      </c>
      <c r="Q578" s="9">
        <v>9</v>
      </c>
      <c r="R578" s="9">
        <v>10</v>
      </c>
      <c r="S578" s="9">
        <v>11</v>
      </c>
      <c r="T578" s="9">
        <v>12</v>
      </c>
      <c r="U578" s="9">
        <v>13</v>
      </c>
      <c r="V578" s="9">
        <v>14</v>
      </c>
      <c r="W578" s="9">
        <v>15</v>
      </c>
      <c r="X578" s="9">
        <v>16</v>
      </c>
      <c r="Y578" s="9">
        <v>17</v>
      </c>
      <c r="Z578" s="9">
        <v>18</v>
      </c>
      <c r="AA578" s="9">
        <v>19</v>
      </c>
      <c r="AB578" s="9">
        <v>20</v>
      </c>
      <c r="AC578" s="9">
        <v>21</v>
      </c>
      <c r="AD578" s="9">
        <v>1</v>
      </c>
      <c r="AE578" s="9">
        <v>2</v>
      </c>
      <c r="AF578" s="9">
        <v>3</v>
      </c>
      <c r="AG578" s="9">
        <v>4</v>
      </c>
      <c r="AH578" s="9">
        <v>5</v>
      </c>
      <c r="AI578" s="9">
        <v>6</v>
      </c>
      <c r="AJ578" s="9">
        <v>7</v>
      </c>
      <c r="AK578" s="9">
        <v>8</v>
      </c>
      <c r="AL578" s="9">
        <v>9</v>
      </c>
      <c r="AM578" s="9">
        <v>10</v>
      </c>
      <c r="AN578" s="9">
        <v>11</v>
      </c>
      <c r="AO578" s="9">
        <v>12</v>
      </c>
      <c r="AP578" s="9">
        <v>13</v>
      </c>
      <c r="AQ578" s="9">
        <v>14</v>
      </c>
      <c r="AR578" s="9">
        <v>15</v>
      </c>
      <c r="AS578" s="9">
        <v>16</v>
      </c>
      <c r="AT578" s="9">
        <v>17</v>
      </c>
      <c r="AU578" s="9">
        <v>18</v>
      </c>
      <c r="AV578" s="9">
        <v>19</v>
      </c>
      <c r="AW578" s="9">
        <v>20</v>
      </c>
      <c r="AX578" s="9">
        <v>21</v>
      </c>
      <c r="AY578" s="9">
        <v>1</v>
      </c>
      <c r="AZ578" s="9">
        <v>2</v>
      </c>
      <c r="BA578" s="9">
        <v>3</v>
      </c>
      <c r="BB578" s="9">
        <v>4</v>
      </c>
      <c r="BC578" s="9">
        <v>5</v>
      </c>
      <c r="BD578" s="9">
        <v>6</v>
      </c>
      <c r="BE578" s="9">
        <v>7</v>
      </c>
      <c r="BF578" s="9">
        <v>8</v>
      </c>
      <c r="BG578" s="9">
        <v>9</v>
      </c>
      <c r="BH578" s="9">
        <v>10</v>
      </c>
      <c r="BI578" s="9">
        <v>11</v>
      </c>
      <c r="BJ578" s="9">
        <v>12</v>
      </c>
      <c r="BK578" s="9">
        <v>13</v>
      </c>
      <c r="BL578" s="9">
        <v>14</v>
      </c>
      <c r="BM578" s="9">
        <v>15</v>
      </c>
      <c r="BN578" s="9">
        <v>16</v>
      </c>
      <c r="BO578" s="9">
        <v>17</v>
      </c>
      <c r="BP578" s="9">
        <v>18</v>
      </c>
      <c r="BQ578" s="9">
        <v>19</v>
      </c>
      <c r="BR578" s="9">
        <v>20</v>
      </c>
      <c r="BS578" s="9">
        <v>21</v>
      </c>
      <c r="BT578" s="9">
        <v>9</v>
      </c>
    </row>
    <row r="579" spans="1:72" x14ac:dyDescent="0.25">
      <c r="A579" s="1" t="s">
        <v>133</v>
      </c>
      <c r="B579" s="1" t="s">
        <v>58</v>
      </c>
      <c r="C579" s="4" t="s">
        <v>151</v>
      </c>
      <c r="D579" s="102" t="s">
        <v>304</v>
      </c>
      <c r="E579" s="101" t="s">
        <v>0</v>
      </c>
      <c r="F579" s="101" t="s">
        <v>0</v>
      </c>
      <c r="G579" s="2" t="s">
        <v>0</v>
      </c>
      <c r="H579" s="2" t="s">
        <v>305</v>
      </c>
      <c r="I579" s="3" t="s">
        <v>0</v>
      </c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>
        <v>0</v>
      </c>
      <c r="AC579" s="3">
        <v>0</v>
      </c>
      <c r="AD579" s="3" t="s">
        <v>0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>
        <v>0</v>
      </c>
      <c r="AX579" s="3">
        <v>0</v>
      </c>
      <c r="AY579" s="3" t="s">
        <v>0</v>
      </c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>
        <v>0</v>
      </c>
      <c r="BS579" s="3">
        <v>0</v>
      </c>
      <c r="BT579" s="3"/>
    </row>
    <row r="580" spans="1:72" ht="33.75" x14ac:dyDescent="0.25">
      <c r="A580" s="1" t="s">
        <v>0</v>
      </c>
      <c r="B580" s="1" t="s">
        <v>0</v>
      </c>
      <c r="C580" s="1" t="s">
        <v>0</v>
      </c>
      <c r="D580" s="101" t="s">
        <v>0</v>
      </c>
      <c r="E580" s="101" t="s">
        <v>0</v>
      </c>
      <c r="F580" s="101" t="s">
        <v>0</v>
      </c>
      <c r="G580" s="2" t="s">
        <v>0</v>
      </c>
      <c r="H580" s="10" t="s">
        <v>13</v>
      </c>
      <c r="I580" s="11">
        <f t="shared" ref="I580:AA580" si="907">SUM(I581,I589,I591)</f>
        <v>81500</v>
      </c>
      <c r="J580" s="11">
        <f t="shared" si="907"/>
        <v>0</v>
      </c>
      <c r="K580" s="11">
        <f t="shared" si="907"/>
        <v>0</v>
      </c>
      <c r="L580" s="11">
        <f t="shared" si="907"/>
        <v>0</v>
      </c>
      <c r="M580" s="11">
        <f t="shared" si="907"/>
        <v>0</v>
      </c>
      <c r="N580" s="11">
        <f t="shared" si="907"/>
        <v>0</v>
      </c>
      <c r="O580" s="11">
        <f t="shared" ref="O580" si="908">SUM(O581,O589,O591)</f>
        <v>81500</v>
      </c>
      <c r="P580" s="11">
        <f t="shared" si="907"/>
        <v>2000</v>
      </c>
      <c r="Q580" s="11">
        <f t="shared" si="907"/>
        <v>14000</v>
      </c>
      <c r="R580" s="11">
        <f t="shared" si="907"/>
        <v>19000</v>
      </c>
      <c r="S580" s="11">
        <f t="shared" si="907"/>
        <v>0</v>
      </c>
      <c r="T580" s="11">
        <f t="shared" si="907"/>
        <v>0</v>
      </c>
      <c r="U580" s="11">
        <f t="shared" si="907"/>
        <v>0</v>
      </c>
      <c r="V580" s="11">
        <f t="shared" si="907"/>
        <v>0</v>
      </c>
      <c r="W580" s="11">
        <f t="shared" si="907"/>
        <v>0</v>
      </c>
      <c r="X580" s="11">
        <f t="shared" si="907"/>
        <v>0</v>
      </c>
      <c r="Y580" s="11">
        <f t="shared" si="907"/>
        <v>0</v>
      </c>
      <c r="Z580" s="11">
        <f t="shared" si="907"/>
        <v>0</v>
      </c>
      <c r="AA580" s="11">
        <f t="shared" si="907"/>
        <v>0</v>
      </c>
      <c r="AB580" s="11">
        <v>35000</v>
      </c>
      <c r="AC580" s="11">
        <v>46500</v>
      </c>
      <c r="AD580" s="11">
        <f t="shared" ref="AD580:AV580" si="909">SUM(AD581,AD589,AD591)</f>
        <v>0</v>
      </c>
      <c r="AE580" s="11">
        <f t="shared" si="909"/>
        <v>0</v>
      </c>
      <c r="AF580" s="11">
        <f t="shared" si="909"/>
        <v>0</v>
      </c>
      <c r="AG580" s="11">
        <f t="shared" si="909"/>
        <v>0</v>
      </c>
      <c r="AH580" s="11">
        <f t="shared" si="909"/>
        <v>0</v>
      </c>
      <c r="AI580" s="11">
        <f t="shared" si="909"/>
        <v>0</v>
      </c>
      <c r="AJ580" s="11">
        <f t="shared" ref="AJ580" si="910">SUM(AJ581,AJ589,AJ591)</f>
        <v>0</v>
      </c>
      <c r="AK580" s="11">
        <f t="shared" si="909"/>
        <v>0</v>
      </c>
      <c r="AL580" s="11">
        <f t="shared" si="909"/>
        <v>0</v>
      </c>
      <c r="AM580" s="11">
        <f t="shared" si="909"/>
        <v>0</v>
      </c>
      <c r="AN580" s="11">
        <f t="shared" si="909"/>
        <v>0</v>
      </c>
      <c r="AO580" s="11">
        <f t="shared" si="909"/>
        <v>0</v>
      </c>
      <c r="AP580" s="11">
        <f t="shared" si="909"/>
        <v>0</v>
      </c>
      <c r="AQ580" s="11">
        <f t="shared" si="909"/>
        <v>0</v>
      </c>
      <c r="AR580" s="11">
        <f t="shared" si="909"/>
        <v>0</v>
      </c>
      <c r="AS580" s="11">
        <f t="shared" si="909"/>
        <v>0</v>
      </c>
      <c r="AT580" s="11">
        <f t="shared" si="909"/>
        <v>0</v>
      </c>
      <c r="AU580" s="11">
        <f t="shared" si="909"/>
        <v>0</v>
      </c>
      <c r="AV580" s="11">
        <f t="shared" si="909"/>
        <v>0</v>
      </c>
      <c r="AW580" s="11">
        <v>0</v>
      </c>
      <c r="AX580" s="11">
        <v>0</v>
      </c>
      <c r="AY580" s="11">
        <f t="shared" ref="AY580:BQ580" si="911">SUM(AY581,AY589,AY591)</f>
        <v>0</v>
      </c>
      <c r="AZ580" s="11">
        <f t="shared" si="911"/>
        <v>0</v>
      </c>
      <c r="BA580" s="11">
        <f t="shared" si="911"/>
        <v>0</v>
      </c>
      <c r="BB580" s="11">
        <f t="shared" si="911"/>
        <v>0</v>
      </c>
      <c r="BC580" s="11">
        <f t="shared" si="911"/>
        <v>0</v>
      </c>
      <c r="BD580" s="11">
        <f t="shared" si="911"/>
        <v>0</v>
      </c>
      <c r="BE580" s="11">
        <f t="shared" ref="BE580" si="912">SUM(BE581,BE589,BE591)</f>
        <v>0</v>
      </c>
      <c r="BF580" s="11">
        <f t="shared" si="911"/>
        <v>0</v>
      </c>
      <c r="BG580" s="11">
        <f t="shared" si="911"/>
        <v>0</v>
      </c>
      <c r="BH580" s="11">
        <f t="shared" si="911"/>
        <v>0</v>
      </c>
      <c r="BI580" s="11">
        <f t="shared" si="911"/>
        <v>0</v>
      </c>
      <c r="BJ580" s="11">
        <f t="shared" si="911"/>
        <v>0</v>
      </c>
      <c r="BK580" s="11">
        <f t="shared" si="911"/>
        <v>0</v>
      </c>
      <c r="BL580" s="11">
        <f t="shared" si="911"/>
        <v>0</v>
      </c>
      <c r="BM580" s="11">
        <f t="shared" si="911"/>
        <v>0</v>
      </c>
      <c r="BN580" s="11">
        <f t="shared" si="911"/>
        <v>0</v>
      </c>
      <c r="BO580" s="11">
        <f t="shared" si="911"/>
        <v>0</v>
      </c>
      <c r="BP580" s="11">
        <f t="shared" si="911"/>
        <v>0</v>
      </c>
      <c r="BQ580" s="11">
        <f t="shared" si="911"/>
        <v>0</v>
      </c>
      <c r="BR580" s="11">
        <v>0</v>
      </c>
      <c r="BS580" s="11">
        <v>0</v>
      </c>
      <c r="BT580" s="11" t="e">
        <f>IF(#REF!=0,"-",#REF!/#REF!*100)</f>
        <v>#REF!</v>
      </c>
    </row>
    <row r="581" spans="1:72" x14ac:dyDescent="0.25">
      <c r="A581" s="4" t="s">
        <v>133</v>
      </c>
      <c r="B581" s="4" t="s">
        <v>58</v>
      </c>
      <c r="C581" s="4" t="s">
        <v>151</v>
      </c>
      <c r="D581" s="102" t="s">
        <v>304</v>
      </c>
      <c r="E581" s="101" t="s">
        <v>14</v>
      </c>
      <c r="F581" s="101" t="s">
        <v>0</v>
      </c>
      <c r="G581" s="2" t="s">
        <v>0</v>
      </c>
      <c r="H581" s="2" t="s">
        <v>15</v>
      </c>
      <c r="I581" s="12">
        <f t="shared" ref="I581:AA581" si="913">SUM(I582,I583)</f>
        <v>0</v>
      </c>
      <c r="J581" s="12">
        <f t="shared" si="913"/>
        <v>0</v>
      </c>
      <c r="K581" s="12">
        <f t="shared" si="913"/>
        <v>0</v>
      </c>
      <c r="L581" s="12">
        <f t="shared" si="913"/>
        <v>0</v>
      </c>
      <c r="M581" s="12">
        <f t="shared" si="913"/>
        <v>0</v>
      </c>
      <c r="N581" s="12">
        <f t="shared" si="913"/>
        <v>0</v>
      </c>
      <c r="O581" s="12">
        <f t="shared" ref="O581" si="914">SUM(O582,O583)</f>
        <v>0</v>
      </c>
      <c r="P581" s="12">
        <f t="shared" si="913"/>
        <v>0</v>
      </c>
      <c r="Q581" s="12">
        <f t="shared" si="913"/>
        <v>0</v>
      </c>
      <c r="R581" s="12">
        <f t="shared" si="913"/>
        <v>0</v>
      </c>
      <c r="S581" s="12">
        <f t="shared" si="913"/>
        <v>0</v>
      </c>
      <c r="T581" s="12">
        <f t="shared" si="913"/>
        <v>0</v>
      </c>
      <c r="U581" s="12">
        <f t="shared" si="913"/>
        <v>0</v>
      </c>
      <c r="V581" s="12">
        <f t="shared" si="913"/>
        <v>0</v>
      </c>
      <c r="W581" s="12">
        <f t="shared" si="913"/>
        <v>0</v>
      </c>
      <c r="X581" s="12">
        <f t="shared" si="913"/>
        <v>0</v>
      </c>
      <c r="Y581" s="12">
        <f t="shared" si="913"/>
        <v>0</v>
      </c>
      <c r="Z581" s="12">
        <f t="shared" si="913"/>
        <v>0</v>
      </c>
      <c r="AA581" s="12">
        <f t="shared" si="913"/>
        <v>0</v>
      </c>
      <c r="AB581" s="12">
        <v>0</v>
      </c>
      <c r="AC581" s="12">
        <v>0</v>
      </c>
      <c r="AD581" s="12">
        <f t="shared" ref="AD581:AV581" si="915">SUM(AD582,AD583)</f>
        <v>0</v>
      </c>
      <c r="AE581" s="12">
        <f t="shared" si="915"/>
        <v>0</v>
      </c>
      <c r="AF581" s="12">
        <f t="shared" si="915"/>
        <v>0</v>
      </c>
      <c r="AG581" s="12">
        <f t="shared" si="915"/>
        <v>0</v>
      </c>
      <c r="AH581" s="12">
        <f t="shared" si="915"/>
        <v>0</v>
      </c>
      <c r="AI581" s="12">
        <f t="shared" si="915"/>
        <v>0</v>
      </c>
      <c r="AJ581" s="12">
        <f t="shared" ref="AJ581" si="916">SUM(AJ582,AJ583)</f>
        <v>0</v>
      </c>
      <c r="AK581" s="12">
        <f t="shared" si="915"/>
        <v>0</v>
      </c>
      <c r="AL581" s="12">
        <f t="shared" si="915"/>
        <v>0</v>
      </c>
      <c r="AM581" s="12">
        <f t="shared" si="915"/>
        <v>0</v>
      </c>
      <c r="AN581" s="12">
        <f t="shared" si="915"/>
        <v>0</v>
      </c>
      <c r="AO581" s="12">
        <f t="shared" si="915"/>
        <v>0</v>
      </c>
      <c r="AP581" s="12">
        <f t="shared" si="915"/>
        <v>0</v>
      </c>
      <c r="AQ581" s="12">
        <f t="shared" si="915"/>
        <v>0</v>
      </c>
      <c r="AR581" s="12">
        <f t="shared" si="915"/>
        <v>0</v>
      </c>
      <c r="AS581" s="12">
        <f t="shared" si="915"/>
        <v>0</v>
      </c>
      <c r="AT581" s="12">
        <f t="shared" si="915"/>
        <v>0</v>
      </c>
      <c r="AU581" s="12">
        <f t="shared" si="915"/>
        <v>0</v>
      </c>
      <c r="AV581" s="12">
        <f t="shared" si="915"/>
        <v>0</v>
      </c>
      <c r="AW581" s="12">
        <v>0</v>
      </c>
      <c r="AX581" s="12">
        <v>0</v>
      </c>
      <c r="AY581" s="12">
        <f t="shared" ref="AY581:BQ581" si="917">SUM(AY582,AY583)</f>
        <v>0</v>
      </c>
      <c r="AZ581" s="12">
        <f t="shared" si="917"/>
        <v>0</v>
      </c>
      <c r="BA581" s="12">
        <f t="shared" si="917"/>
        <v>0</v>
      </c>
      <c r="BB581" s="12">
        <f t="shared" si="917"/>
        <v>0</v>
      </c>
      <c r="BC581" s="12">
        <f t="shared" si="917"/>
        <v>0</v>
      </c>
      <c r="BD581" s="12">
        <f t="shared" si="917"/>
        <v>0</v>
      </c>
      <c r="BE581" s="12">
        <f t="shared" ref="BE581" si="918">SUM(BE582,BE583)</f>
        <v>0</v>
      </c>
      <c r="BF581" s="12">
        <f t="shared" si="917"/>
        <v>0</v>
      </c>
      <c r="BG581" s="12">
        <f t="shared" si="917"/>
        <v>0</v>
      </c>
      <c r="BH581" s="12">
        <f t="shared" si="917"/>
        <v>0</v>
      </c>
      <c r="BI581" s="12">
        <f t="shared" si="917"/>
        <v>0</v>
      </c>
      <c r="BJ581" s="12">
        <f t="shared" si="917"/>
        <v>0</v>
      </c>
      <c r="BK581" s="12">
        <f t="shared" si="917"/>
        <v>0</v>
      </c>
      <c r="BL581" s="12">
        <f t="shared" si="917"/>
        <v>0</v>
      </c>
      <c r="BM581" s="12">
        <f t="shared" si="917"/>
        <v>0</v>
      </c>
      <c r="BN581" s="12">
        <f t="shared" si="917"/>
        <v>0</v>
      </c>
      <c r="BO581" s="12">
        <f t="shared" si="917"/>
        <v>0</v>
      </c>
      <c r="BP581" s="12">
        <f t="shared" si="917"/>
        <v>0</v>
      </c>
      <c r="BQ581" s="12">
        <f t="shared" si="917"/>
        <v>0</v>
      </c>
      <c r="BR581" s="12">
        <v>0</v>
      </c>
      <c r="BS581" s="12">
        <v>0</v>
      </c>
      <c r="BT581" s="12" t="e">
        <f>IF(#REF!=0,"-",#REF!/#REF!*100)</f>
        <v>#REF!</v>
      </c>
    </row>
    <row r="582" spans="1:72" x14ac:dyDescent="0.25">
      <c r="A582" s="4" t="s">
        <v>133</v>
      </c>
      <c r="B582" s="4" t="s">
        <v>58</v>
      </c>
      <c r="C582" s="4" t="s">
        <v>151</v>
      </c>
      <c r="D582" s="102" t="s">
        <v>304</v>
      </c>
      <c r="E582" s="113">
        <v>6111</v>
      </c>
      <c r="F582" s="102"/>
      <c r="G582" s="98" t="s">
        <v>1662</v>
      </c>
      <c r="H582" s="13" t="s">
        <v>16</v>
      </c>
      <c r="I582" s="14">
        <v>0</v>
      </c>
      <c r="J582" s="14"/>
      <c r="K582" s="14"/>
      <c r="L582" s="14"/>
      <c r="M582" s="14"/>
      <c r="N582" s="14"/>
      <c r="O582" s="14">
        <f t="shared" si="862"/>
        <v>0</v>
      </c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>
        <v>0</v>
      </c>
      <c r="AC582" s="14">
        <v>0</v>
      </c>
      <c r="AD582" s="14">
        <v>0</v>
      </c>
      <c r="AE582" s="14"/>
      <c r="AF582" s="14"/>
      <c r="AG582" s="14"/>
      <c r="AH582" s="14"/>
      <c r="AI582" s="14"/>
      <c r="AJ582" s="14">
        <f t="shared" si="863"/>
        <v>0</v>
      </c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>
        <v>0</v>
      </c>
      <c r="AX582" s="14">
        <v>0</v>
      </c>
      <c r="AY582" s="14">
        <v>0</v>
      </c>
      <c r="AZ582" s="14"/>
      <c r="BA582" s="14"/>
      <c r="BB582" s="14"/>
      <c r="BC582" s="14"/>
      <c r="BD582" s="14"/>
      <c r="BE582" s="14">
        <f t="shared" si="864"/>
        <v>0</v>
      </c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>
        <v>0</v>
      </c>
      <c r="BS582" s="14">
        <v>0</v>
      </c>
      <c r="BT582" s="14" t="e">
        <f>IF(#REF!=0,"-",#REF!/#REF!*100)</f>
        <v>#REF!</v>
      </c>
    </row>
    <row r="583" spans="1:72" x14ac:dyDescent="0.25">
      <c r="A583" s="1" t="s">
        <v>133</v>
      </c>
      <c r="B583" s="1" t="s">
        <v>58</v>
      </c>
      <c r="C583" s="1" t="s">
        <v>151</v>
      </c>
      <c r="D583" s="105" t="s">
        <v>304</v>
      </c>
      <c r="E583" s="105" t="s">
        <v>18</v>
      </c>
      <c r="F583" s="102" t="s">
        <v>0</v>
      </c>
      <c r="G583" s="13" t="s">
        <v>0</v>
      </c>
      <c r="H583" s="2" t="s">
        <v>19</v>
      </c>
      <c r="I583" s="12">
        <f t="shared" ref="I583:AA583" si="919">SUM(I584:I588)</f>
        <v>0</v>
      </c>
      <c r="J583" s="12">
        <f t="shared" si="919"/>
        <v>0</v>
      </c>
      <c r="K583" s="12">
        <f t="shared" si="919"/>
        <v>0</v>
      </c>
      <c r="L583" s="12">
        <f t="shared" si="919"/>
        <v>0</v>
      </c>
      <c r="M583" s="12">
        <f t="shared" si="919"/>
        <v>0</v>
      </c>
      <c r="N583" s="12">
        <f t="shared" si="919"/>
        <v>0</v>
      </c>
      <c r="O583" s="12">
        <f t="shared" si="919"/>
        <v>0</v>
      </c>
      <c r="P583" s="12">
        <f t="shared" si="919"/>
        <v>0</v>
      </c>
      <c r="Q583" s="12">
        <f t="shared" si="919"/>
        <v>0</v>
      </c>
      <c r="R583" s="12">
        <f t="shared" si="919"/>
        <v>0</v>
      </c>
      <c r="S583" s="12">
        <f t="shared" si="919"/>
        <v>0</v>
      </c>
      <c r="T583" s="12">
        <f t="shared" si="919"/>
        <v>0</v>
      </c>
      <c r="U583" s="12">
        <f t="shared" si="919"/>
        <v>0</v>
      </c>
      <c r="V583" s="12">
        <f t="shared" si="919"/>
        <v>0</v>
      </c>
      <c r="W583" s="12">
        <f t="shared" si="919"/>
        <v>0</v>
      </c>
      <c r="X583" s="12">
        <f t="shared" si="919"/>
        <v>0</v>
      </c>
      <c r="Y583" s="12">
        <f t="shared" si="919"/>
        <v>0</v>
      </c>
      <c r="Z583" s="12">
        <f t="shared" si="919"/>
        <v>0</v>
      </c>
      <c r="AA583" s="12">
        <f t="shared" si="919"/>
        <v>0</v>
      </c>
      <c r="AB583" s="12">
        <v>0</v>
      </c>
      <c r="AC583" s="12">
        <v>0</v>
      </c>
      <c r="AD583" s="12">
        <f t="shared" ref="AD583:AV583" si="920">SUM(AD584:AD588)</f>
        <v>0</v>
      </c>
      <c r="AE583" s="12">
        <f t="shared" si="920"/>
        <v>0</v>
      </c>
      <c r="AF583" s="12">
        <f t="shared" si="920"/>
        <v>0</v>
      </c>
      <c r="AG583" s="12">
        <f t="shared" si="920"/>
        <v>0</v>
      </c>
      <c r="AH583" s="12">
        <f t="shared" si="920"/>
        <v>0</v>
      </c>
      <c r="AI583" s="12">
        <f t="shared" si="920"/>
        <v>0</v>
      </c>
      <c r="AJ583" s="12">
        <f t="shared" si="920"/>
        <v>0</v>
      </c>
      <c r="AK583" s="12">
        <f t="shared" si="920"/>
        <v>0</v>
      </c>
      <c r="AL583" s="12">
        <f t="shared" si="920"/>
        <v>0</v>
      </c>
      <c r="AM583" s="12">
        <f t="shared" si="920"/>
        <v>0</v>
      </c>
      <c r="AN583" s="12">
        <f t="shared" si="920"/>
        <v>0</v>
      </c>
      <c r="AO583" s="12">
        <f t="shared" si="920"/>
        <v>0</v>
      </c>
      <c r="AP583" s="12">
        <f t="shared" si="920"/>
        <v>0</v>
      </c>
      <c r="AQ583" s="12">
        <f t="shared" si="920"/>
        <v>0</v>
      </c>
      <c r="AR583" s="12">
        <f t="shared" si="920"/>
        <v>0</v>
      </c>
      <c r="AS583" s="12">
        <f t="shared" si="920"/>
        <v>0</v>
      </c>
      <c r="AT583" s="12">
        <f t="shared" si="920"/>
        <v>0</v>
      </c>
      <c r="AU583" s="12">
        <f t="shared" si="920"/>
        <v>0</v>
      </c>
      <c r="AV583" s="12">
        <f t="shared" si="920"/>
        <v>0</v>
      </c>
      <c r="AW583" s="12">
        <v>0</v>
      </c>
      <c r="AX583" s="12">
        <v>0</v>
      </c>
      <c r="AY583" s="12">
        <f t="shared" ref="AY583:BQ583" si="921">SUM(AY584:AY588)</f>
        <v>0</v>
      </c>
      <c r="AZ583" s="12">
        <f t="shared" si="921"/>
        <v>0</v>
      </c>
      <c r="BA583" s="12">
        <f t="shared" si="921"/>
        <v>0</v>
      </c>
      <c r="BB583" s="12">
        <f t="shared" si="921"/>
        <v>0</v>
      </c>
      <c r="BC583" s="12">
        <f t="shared" si="921"/>
        <v>0</v>
      </c>
      <c r="BD583" s="12">
        <f t="shared" si="921"/>
        <v>0</v>
      </c>
      <c r="BE583" s="12">
        <f t="shared" si="921"/>
        <v>0</v>
      </c>
      <c r="BF583" s="12">
        <f t="shared" si="921"/>
        <v>0</v>
      </c>
      <c r="BG583" s="12">
        <f t="shared" si="921"/>
        <v>0</v>
      </c>
      <c r="BH583" s="12">
        <f t="shared" si="921"/>
        <v>0</v>
      </c>
      <c r="BI583" s="12">
        <f t="shared" si="921"/>
        <v>0</v>
      </c>
      <c r="BJ583" s="12">
        <f t="shared" si="921"/>
        <v>0</v>
      </c>
      <c r="BK583" s="12">
        <f t="shared" si="921"/>
        <v>0</v>
      </c>
      <c r="BL583" s="12">
        <f t="shared" si="921"/>
        <v>0</v>
      </c>
      <c r="BM583" s="12">
        <f t="shared" si="921"/>
        <v>0</v>
      </c>
      <c r="BN583" s="12">
        <f t="shared" si="921"/>
        <v>0</v>
      </c>
      <c r="BO583" s="12">
        <f t="shared" si="921"/>
        <v>0</v>
      </c>
      <c r="BP583" s="12">
        <f t="shared" si="921"/>
        <v>0</v>
      </c>
      <c r="BQ583" s="12">
        <f t="shared" si="921"/>
        <v>0</v>
      </c>
      <c r="BR583" s="12">
        <v>0</v>
      </c>
      <c r="BS583" s="12">
        <v>0</v>
      </c>
      <c r="BT583" s="12" t="e">
        <f>IF(#REF!=0,"-",#REF!/#REF!*100)</f>
        <v>#REF!</v>
      </c>
    </row>
    <row r="584" spans="1:72" ht="22.5" x14ac:dyDescent="0.25">
      <c r="A584" s="4" t="s">
        <v>133</v>
      </c>
      <c r="B584" s="4" t="s">
        <v>58</v>
      </c>
      <c r="C584" s="4" t="s">
        <v>151</v>
      </c>
      <c r="D584" s="102" t="s">
        <v>304</v>
      </c>
      <c r="E584" s="113">
        <v>6112</v>
      </c>
      <c r="F584" s="102" t="s">
        <v>306</v>
      </c>
      <c r="G584" s="98" t="s">
        <v>1662</v>
      </c>
      <c r="H584" s="13" t="s">
        <v>57</v>
      </c>
      <c r="I584" s="14">
        <v>0</v>
      </c>
      <c r="J584" s="14"/>
      <c r="K584" s="14"/>
      <c r="L584" s="14"/>
      <c r="M584" s="14"/>
      <c r="N584" s="14"/>
      <c r="O584" s="14">
        <f t="shared" si="862"/>
        <v>0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>
        <v>0</v>
      </c>
      <c r="AC584" s="14">
        <v>0</v>
      </c>
      <c r="AD584" s="14">
        <v>0</v>
      </c>
      <c r="AE584" s="14"/>
      <c r="AF584" s="14"/>
      <c r="AG584" s="14"/>
      <c r="AH584" s="14"/>
      <c r="AI584" s="14"/>
      <c r="AJ584" s="14">
        <f t="shared" si="863"/>
        <v>0</v>
      </c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>
        <v>0</v>
      </c>
      <c r="AX584" s="14">
        <v>0</v>
      </c>
      <c r="AY584" s="14">
        <v>0</v>
      </c>
      <c r="AZ584" s="14"/>
      <c r="BA584" s="14"/>
      <c r="BB584" s="14"/>
      <c r="BC584" s="14"/>
      <c r="BD584" s="14"/>
      <c r="BE584" s="14">
        <f t="shared" si="864"/>
        <v>0</v>
      </c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>
        <v>0</v>
      </c>
      <c r="BS584" s="14">
        <v>0</v>
      </c>
      <c r="BT584" s="14" t="e">
        <f>IF(#REF!=0,"-",#REF!/#REF!*100)</f>
        <v>#REF!</v>
      </c>
    </row>
    <row r="585" spans="1:72" x14ac:dyDescent="0.25">
      <c r="A585" s="4" t="s">
        <v>133</v>
      </c>
      <c r="B585" s="4" t="s">
        <v>58</v>
      </c>
      <c r="C585" s="4" t="s">
        <v>151</v>
      </c>
      <c r="D585" s="102" t="s">
        <v>304</v>
      </c>
      <c r="E585" s="113">
        <v>6112</v>
      </c>
      <c r="F585" s="102" t="s">
        <v>307</v>
      </c>
      <c r="G585" s="98" t="s">
        <v>1662</v>
      </c>
      <c r="H585" s="13" t="s">
        <v>22</v>
      </c>
      <c r="I585" s="14">
        <v>0</v>
      </c>
      <c r="J585" s="14"/>
      <c r="K585" s="14"/>
      <c r="L585" s="14"/>
      <c r="M585" s="14"/>
      <c r="N585" s="14"/>
      <c r="O585" s="14">
        <f t="shared" si="862"/>
        <v>0</v>
      </c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>
        <v>0</v>
      </c>
      <c r="AC585" s="14">
        <v>0</v>
      </c>
      <c r="AD585" s="14">
        <v>0</v>
      </c>
      <c r="AE585" s="14"/>
      <c r="AF585" s="14"/>
      <c r="AG585" s="14"/>
      <c r="AH585" s="14"/>
      <c r="AI585" s="14"/>
      <c r="AJ585" s="14">
        <f t="shared" si="863"/>
        <v>0</v>
      </c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>
        <v>0</v>
      </c>
      <c r="AX585" s="14">
        <v>0</v>
      </c>
      <c r="AY585" s="14">
        <v>0</v>
      </c>
      <c r="AZ585" s="14"/>
      <c r="BA585" s="14"/>
      <c r="BB585" s="14"/>
      <c r="BC585" s="14"/>
      <c r="BD585" s="14"/>
      <c r="BE585" s="14">
        <f t="shared" si="864"/>
        <v>0</v>
      </c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>
        <v>0</v>
      </c>
      <c r="BS585" s="14">
        <v>0</v>
      </c>
      <c r="BT585" s="14" t="e">
        <f>IF(#REF!=0,"-",#REF!/#REF!*100)</f>
        <v>#REF!</v>
      </c>
    </row>
    <row r="586" spans="1:72" x14ac:dyDescent="0.25">
      <c r="A586" s="4" t="s">
        <v>133</v>
      </c>
      <c r="B586" s="4" t="s">
        <v>58</v>
      </c>
      <c r="C586" s="4" t="s">
        <v>151</v>
      </c>
      <c r="D586" s="102" t="s">
        <v>304</v>
      </c>
      <c r="E586" s="113">
        <v>6112</v>
      </c>
      <c r="F586" s="102" t="s">
        <v>308</v>
      </c>
      <c r="G586" s="98" t="s">
        <v>1662</v>
      </c>
      <c r="H586" s="13" t="s">
        <v>23</v>
      </c>
      <c r="I586" s="14">
        <v>0</v>
      </c>
      <c r="J586" s="14"/>
      <c r="K586" s="14"/>
      <c r="L586" s="14"/>
      <c r="M586" s="14"/>
      <c r="N586" s="14"/>
      <c r="O586" s="14">
        <f t="shared" si="862"/>
        <v>0</v>
      </c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>
        <v>0</v>
      </c>
      <c r="AC586" s="14">
        <v>0</v>
      </c>
      <c r="AD586" s="14">
        <v>0</v>
      </c>
      <c r="AE586" s="14"/>
      <c r="AF586" s="14"/>
      <c r="AG586" s="14"/>
      <c r="AH586" s="14"/>
      <c r="AI586" s="14"/>
      <c r="AJ586" s="14">
        <f t="shared" si="863"/>
        <v>0</v>
      </c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>
        <v>0</v>
      </c>
      <c r="AX586" s="14">
        <v>0</v>
      </c>
      <c r="AY586" s="14">
        <v>0</v>
      </c>
      <c r="AZ586" s="14"/>
      <c r="BA586" s="14"/>
      <c r="BB586" s="14"/>
      <c r="BC586" s="14"/>
      <c r="BD586" s="14"/>
      <c r="BE586" s="14">
        <f t="shared" si="864"/>
        <v>0</v>
      </c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>
        <v>0</v>
      </c>
      <c r="BS586" s="14">
        <v>0</v>
      </c>
      <c r="BT586" s="14" t="e">
        <f>IF(#REF!=0,"-",#REF!/#REF!*100)</f>
        <v>#REF!</v>
      </c>
    </row>
    <row r="587" spans="1:72" x14ac:dyDescent="0.25">
      <c r="A587" s="4" t="s">
        <v>133</v>
      </c>
      <c r="B587" s="4" t="s">
        <v>58</v>
      </c>
      <c r="C587" s="4" t="s">
        <v>151</v>
      </c>
      <c r="D587" s="102" t="s">
        <v>304</v>
      </c>
      <c r="E587" s="113">
        <v>6112</v>
      </c>
      <c r="F587" s="102" t="s">
        <v>309</v>
      </c>
      <c r="G587" s="98" t="s">
        <v>1662</v>
      </c>
      <c r="H587" s="13" t="s">
        <v>21</v>
      </c>
      <c r="I587" s="14">
        <v>0</v>
      </c>
      <c r="J587" s="14"/>
      <c r="K587" s="14"/>
      <c r="L587" s="14"/>
      <c r="M587" s="14"/>
      <c r="N587" s="14"/>
      <c r="O587" s="14">
        <f t="shared" si="862"/>
        <v>0</v>
      </c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>
        <v>0</v>
      </c>
      <c r="AC587" s="14">
        <v>0</v>
      </c>
      <c r="AD587" s="14">
        <v>0</v>
      </c>
      <c r="AE587" s="14"/>
      <c r="AF587" s="14"/>
      <c r="AG587" s="14"/>
      <c r="AH587" s="14"/>
      <c r="AI587" s="14"/>
      <c r="AJ587" s="14">
        <f t="shared" si="863"/>
        <v>0</v>
      </c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>
        <v>0</v>
      </c>
      <c r="AX587" s="14">
        <v>0</v>
      </c>
      <c r="AY587" s="14">
        <v>0</v>
      </c>
      <c r="AZ587" s="14"/>
      <c r="BA587" s="14"/>
      <c r="BB587" s="14"/>
      <c r="BC587" s="14"/>
      <c r="BD587" s="14"/>
      <c r="BE587" s="14">
        <f t="shared" si="864"/>
        <v>0</v>
      </c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>
        <v>0</v>
      </c>
      <c r="BS587" s="14">
        <v>0</v>
      </c>
      <c r="BT587" s="14" t="e">
        <f>IF(#REF!=0,"-",#REF!/#REF!*100)</f>
        <v>#REF!</v>
      </c>
    </row>
    <row r="588" spans="1:72" x14ac:dyDescent="0.25">
      <c r="A588" s="4" t="s">
        <v>133</v>
      </c>
      <c r="B588" s="4" t="s">
        <v>58</v>
      </c>
      <c r="C588" s="4" t="s">
        <v>151</v>
      </c>
      <c r="D588" s="102" t="s">
        <v>304</v>
      </c>
      <c r="E588" s="113">
        <v>6112</v>
      </c>
      <c r="F588" s="102" t="s">
        <v>310</v>
      </c>
      <c r="G588" s="98" t="s">
        <v>1662</v>
      </c>
      <c r="H588" s="13" t="s">
        <v>24</v>
      </c>
      <c r="I588" s="14">
        <v>0</v>
      </c>
      <c r="J588" s="14"/>
      <c r="K588" s="14"/>
      <c r="L588" s="14"/>
      <c r="M588" s="14"/>
      <c r="N588" s="14"/>
      <c r="O588" s="14">
        <f t="shared" si="862"/>
        <v>0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>
        <v>0</v>
      </c>
      <c r="AC588" s="14">
        <v>0</v>
      </c>
      <c r="AD588" s="14">
        <v>0</v>
      </c>
      <c r="AE588" s="14"/>
      <c r="AF588" s="14"/>
      <c r="AG588" s="14"/>
      <c r="AH588" s="14"/>
      <c r="AI588" s="14"/>
      <c r="AJ588" s="14">
        <f t="shared" si="863"/>
        <v>0</v>
      </c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>
        <v>0</v>
      </c>
      <c r="AX588" s="14">
        <v>0</v>
      </c>
      <c r="AY588" s="14">
        <v>0</v>
      </c>
      <c r="AZ588" s="14"/>
      <c r="BA588" s="14"/>
      <c r="BB588" s="14"/>
      <c r="BC588" s="14"/>
      <c r="BD588" s="14"/>
      <c r="BE588" s="14">
        <f t="shared" si="864"/>
        <v>0</v>
      </c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>
        <v>0</v>
      </c>
      <c r="BS588" s="14">
        <v>0</v>
      </c>
      <c r="BT588" s="14" t="e">
        <f>IF(#REF!=0,"-",#REF!/#REF!*100)</f>
        <v>#REF!</v>
      </c>
    </row>
    <row r="589" spans="1:72" ht="22.5" x14ac:dyDescent="0.25">
      <c r="A589" s="4" t="s">
        <v>133</v>
      </c>
      <c r="B589" s="4" t="s">
        <v>58</v>
      </c>
      <c r="C589" s="4" t="s">
        <v>151</v>
      </c>
      <c r="D589" s="102" t="s">
        <v>304</v>
      </c>
      <c r="E589" s="101" t="s">
        <v>25</v>
      </c>
      <c r="F589" s="101" t="s">
        <v>0</v>
      </c>
      <c r="G589" s="2" t="s">
        <v>0</v>
      </c>
      <c r="H589" s="2" t="s">
        <v>26</v>
      </c>
      <c r="I589" s="12">
        <f t="shared" ref="I589:AA589" si="922">SUM(I590)</f>
        <v>0</v>
      </c>
      <c r="J589" s="12">
        <f t="shared" si="922"/>
        <v>0</v>
      </c>
      <c r="K589" s="12">
        <f t="shared" si="922"/>
        <v>0</v>
      </c>
      <c r="L589" s="12">
        <f t="shared" si="922"/>
        <v>0</v>
      </c>
      <c r="M589" s="12">
        <f t="shared" si="922"/>
        <v>0</v>
      </c>
      <c r="N589" s="12">
        <f t="shared" si="922"/>
        <v>0</v>
      </c>
      <c r="O589" s="12">
        <f t="shared" si="922"/>
        <v>0</v>
      </c>
      <c r="P589" s="12">
        <f t="shared" si="922"/>
        <v>0</v>
      </c>
      <c r="Q589" s="12">
        <f t="shared" si="922"/>
        <v>0</v>
      </c>
      <c r="R589" s="12">
        <f t="shared" si="922"/>
        <v>0</v>
      </c>
      <c r="S589" s="12">
        <f t="shared" si="922"/>
        <v>0</v>
      </c>
      <c r="T589" s="12">
        <f t="shared" si="922"/>
        <v>0</v>
      </c>
      <c r="U589" s="12">
        <f t="shared" si="922"/>
        <v>0</v>
      </c>
      <c r="V589" s="12">
        <f t="shared" si="922"/>
        <v>0</v>
      </c>
      <c r="W589" s="12">
        <f t="shared" si="922"/>
        <v>0</v>
      </c>
      <c r="X589" s="12">
        <f t="shared" si="922"/>
        <v>0</v>
      </c>
      <c r="Y589" s="12">
        <f t="shared" si="922"/>
        <v>0</v>
      </c>
      <c r="Z589" s="12">
        <f t="shared" si="922"/>
        <v>0</v>
      </c>
      <c r="AA589" s="12">
        <f t="shared" si="922"/>
        <v>0</v>
      </c>
      <c r="AB589" s="12">
        <v>0</v>
      </c>
      <c r="AC589" s="12">
        <v>0</v>
      </c>
      <c r="AD589" s="12">
        <f t="shared" ref="AD589:AV589" si="923">SUM(AD590)</f>
        <v>0</v>
      </c>
      <c r="AE589" s="12">
        <f t="shared" si="923"/>
        <v>0</v>
      </c>
      <c r="AF589" s="12">
        <f t="shared" si="923"/>
        <v>0</v>
      </c>
      <c r="AG589" s="12">
        <f t="shared" si="923"/>
        <v>0</v>
      </c>
      <c r="AH589" s="12">
        <f t="shared" si="923"/>
        <v>0</v>
      </c>
      <c r="AI589" s="12">
        <f t="shared" si="923"/>
        <v>0</v>
      </c>
      <c r="AJ589" s="12">
        <f t="shared" si="923"/>
        <v>0</v>
      </c>
      <c r="AK589" s="12">
        <f t="shared" si="923"/>
        <v>0</v>
      </c>
      <c r="AL589" s="12">
        <f t="shared" si="923"/>
        <v>0</v>
      </c>
      <c r="AM589" s="12">
        <f t="shared" si="923"/>
        <v>0</v>
      </c>
      <c r="AN589" s="12">
        <f t="shared" si="923"/>
        <v>0</v>
      </c>
      <c r="AO589" s="12">
        <f t="shared" si="923"/>
        <v>0</v>
      </c>
      <c r="AP589" s="12">
        <f t="shared" si="923"/>
        <v>0</v>
      </c>
      <c r="AQ589" s="12">
        <f t="shared" si="923"/>
        <v>0</v>
      </c>
      <c r="AR589" s="12">
        <f t="shared" si="923"/>
        <v>0</v>
      </c>
      <c r="AS589" s="12">
        <f t="shared" si="923"/>
        <v>0</v>
      </c>
      <c r="AT589" s="12">
        <f t="shared" si="923"/>
        <v>0</v>
      </c>
      <c r="AU589" s="12">
        <f t="shared" si="923"/>
        <v>0</v>
      </c>
      <c r="AV589" s="12">
        <f t="shared" si="923"/>
        <v>0</v>
      </c>
      <c r="AW589" s="12">
        <v>0</v>
      </c>
      <c r="AX589" s="12">
        <v>0</v>
      </c>
      <c r="AY589" s="12">
        <f t="shared" ref="AY589:BQ589" si="924">SUM(AY590)</f>
        <v>0</v>
      </c>
      <c r="AZ589" s="12">
        <f t="shared" si="924"/>
        <v>0</v>
      </c>
      <c r="BA589" s="12">
        <f t="shared" si="924"/>
        <v>0</v>
      </c>
      <c r="BB589" s="12">
        <f t="shared" si="924"/>
        <v>0</v>
      </c>
      <c r="BC589" s="12">
        <f t="shared" si="924"/>
        <v>0</v>
      </c>
      <c r="BD589" s="12">
        <f t="shared" si="924"/>
        <v>0</v>
      </c>
      <c r="BE589" s="12">
        <f t="shared" si="924"/>
        <v>0</v>
      </c>
      <c r="BF589" s="12">
        <f t="shared" si="924"/>
        <v>0</v>
      </c>
      <c r="BG589" s="12">
        <f t="shared" si="924"/>
        <v>0</v>
      </c>
      <c r="BH589" s="12">
        <f t="shared" si="924"/>
        <v>0</v>
      </c>
      <c r="BI589" s="12">
        <f t="shared" si="924"/>
        <v>0</v>
      </c>
      <c r="BJ589" s="12">
        <f t="shared" si="924"/>
        <v>0</v>
      </c>
      <c r="BK589" s="12">
        <f t="shared" si="924"/>
        <v>0</v>
      </c>
      <c r="BL589" s="12">
        <f t="shared" si="924"/>
        <v>0</v>
      </c>
      <c r="BM589" s="12">
        <f t="shared" si="924"/>
        <v>0</v>
      </c>
      <c r="BN589" s="12">
        <f t="shared" si="924"/>
        <v>0</v>
      </c>
      <c r="BO589" s="12">
        <f t="shared" si="924"/>
        <v>0</v>
      </c>
      <c r="BP589" s="12">
        <f t="shared" si="924"/>
        <v>0</v>
      </c>
      <c r="BQ589" s="12">
        <f t="shared" si="924"/>
        <v>0</v>
      </c>
      <c r="BR589" s="12">
        <v>0</v>
      </c>
      <c r="BS589" s="12">
        <v>0</v>
      </c>
      <c r="BT589" s="12" t="e">
        <f>IF(#REF!=0,"-",#REF!/#REF!*100)</f>
        <v>#REF!</v>
      </c>
    </row>
    <row r="590" spans="1:72" x14ac:dyDescent="0.25">
      <c r="A590" s="4" t="s">
        <v>133</v>
      </c>
      <c r="B590" s="4" t="s">
        <v>58</v>
      </c>
      <c r="C590" s="4" t="s">
        <v>151</v>
      </c>
      <c r="D590" s="102" t="s">
        <v>304</v>
      </c>
      <c r="E590" s="113">
        <v>6121</v>
      </c>
      <c r="F590" s="102"/>
      <c r="G590" s="98" t="s">
        <v>1662</v>
      </c>
      <c r="H590" s="13" t="s">
        <v>27</v>
      </c>
      <c r="I590" s="14">
        <v>0</v>
      </c>
      <c r="J590" s="14"/>
      <c r="K590" s="14"/>
      <c r="L590" s="14"/>
      <c r="M590" s="14"/>
      <c r="N590" s="14"/>
      <c r="O590" s="14">
        <f t="shared" si="862"/>
        <v>0</v>
      </c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>
        <v>0</v>
      </c>
      <c r="AC590" s="14">
        <v>0</v>
      </c>
      <c r="AD590" s="14">
        <v>0</v>
      </c>
      <c r="AE590" s="14"/>
      <c r="AF590" s="14"/>
      <c r="AG590" s="14"/>
      <c r="AH590" s="14"/>
      <c r="AI590" s="14"/>
      <c r="AJ590" s="14">
        <f t="shared" si="863"/>
        <v>0</v>
      </c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>
        <v>0</v>
      </c>
      <c r="AX590" s="14">
        <v>0</v>
      </c>
      <c r="AY590" s="14">
        <v>0</v>
      </c>
      <c r="AZ590" s="14"/>
      <c r="BA590" s="14"/>
      <c r="BB590" s="14"/>
      <c r="BC590" s="14"/>
      <c r="BD590" s="14"/>
      <c r="BE590" s="14">
        <f t="shared" si="864"/>
        <v>0</v>
      </c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>
        <v>0</v>
      </c>
      <c r="BS590" s="14">
        <v>0</v>
      </c>
      <c r="BT590" s="14" t="e">
        <f>IF(#REF!=0,"-",#REF!/#REF!*100)</f>
        <v>#REF!</v>
      </c>
    </row>
    <row r="591" spans="1:72" ht="22.5" x14ac:dyDescent="0.25">
      <c r="A591" s="4" t="s">
        <v>133</v>
      </c>
      <c r="B591" s="4" t="s">
        <v>58</v>
      </c>
      <c r="C591" s="4" t="s">
        <v>151</v>
      </c>
      <c r="D591" s="102" t="s">
        <v>304</v>
      </c>
      <c r="E591" s="101" t="s">
        <v>29</v>
      </c>
      <c r="F591" s="101" t="s">
        <v>0</v>
      </c>
      <c r="G591" s="2" t="s">
        <v>0</v>
      </c>
      <c r="H591" s="2" t="s">
        <v>30</v>
      </c>
      <c r="I591" s="12">
        <f t="shared" ref="I591:AA591" si="925">SUM(I592:I600)</f>
        <v>81500</v>
      </c>
      <c r="J591" s="12">
        <f t="shared" si="925"/>
        <v>0</v>
      </c>
      <c r="K591" s="12">
        <f t="shared" si="925"/>
        <v>0</v>
      </c>
      <c r="L591" s="12">
        <f t="shared" si="925"/>
        <v>0</v>
      </c>
      <c r="M591" s="12">
        <f t="shared" si="925"/>
        <v>0</v>
      </c>
      <c r="N591" s="12">
        <f t="shared" si="925"/>
        <v>0</v>
      </c>
      <c r="O591" s="12">
        <f t="shared" si="925"/>
        <v>81500</v>
      </c>
      <c r="P591" s="12">
        <f t="shared" si="925"/>
        <v>2000</v>
      </c>
      <c r="Q591" s="12">
        <f t="shared" si="925"/>
        <v>14000</v>
      </c>
      <c r="R591" s="12">
        <f t="shared" si="925"/>
        <v>19000</v>
      </c>
      <c r="S591" s="12">
        <f t="shared" si="925"/>
        <v>0</v>
      </c>
      <c r="T591" s="12">
        <f t="shared" si="925"/>
        <v>0</v>
      </c>
      <c r="U591" s="12">
        <f t="shared" si="925"/>
        <v>0</v>
      </c>
      <c r="V591" s="12">
        <f t="shared" si="925"/>
        <v>0</v>
      </c>
      <c r="W591" s="12">
        <f t="shared" si="925"/>
        <v>0</v>
      </c>
      <c r="X591" s="12">
        <f t="shared" si="925"/>
        <v>0</v>
      </c>
      <c r="Y591" s="12">
        <f t="shared" si="925"/>
        <v>0</v>
      </c>
      <c r="Z591" s="12">
        <f t="shared" si="925"/>
        <v>0</v>
      </c>
      <c r="AA591" s="12">
        <f t="shared" si="925"/>
        <v>0</v>
      </c>
      <c r="AB591" s="12">
        <v>35000</v>
      </c>
      <c r="AC591" s="12">
        <v>46500</v>
      </c>
      <c r="AD591" s="12">
        <f t="shared" ref="AD591:AV591" si="926">SUM(AD592:AD600)</f>
        <v>0</v>
      </c>
      <c r="AE591" s="12">
        <f t="shared" si="926"/>
        <v>0</v>
      </c>
      <c r="AF591" s="12">
        <f t="shared" si="926"/>
        <v>0</v>
      </c>
      <c r="AG591" s="12">
        <f t="shared" si="926"/>
        <v>0</v>
      </c>
      <c r="AH591" s="12">
        <f t="shared" si="926"/>
        <v>0</v>
      </c>
      <c r="AI591" s="12">
        <f t="shared" si="926"/>
        <v>0</v>
      </c>
      <c r="AJ591" s="12">
        <f t="shared" si="926"/>
        <v>0</v>
      </c>
      <c r="AK591" s="12">
        <f t="shared" si="926"/>
        <v>0</v>
      </c>
      <c r="AL591" s="12">
        <f t="shared" si="926"/>
        <v>0</v>
      </c>
      <c r="AM591" s="12">
        <f t="shared" si="926"/>
        <v>0</v>
      </c>
      <c r="AN591" s="12">
        <f t="shared" si="926"/>
        <v>0</v>
      </c>
      <c r="AO591" s="12">
        <f t="shared" si="926"/>
        <v>0</v>
      </c>
      <c r="AP591" s="12">
        <f t="shared" si="926"/>
        <v>0</v>
      </c>
      <c r="AQ591" s="12">
        <f t="shared" si="926"/>
        <v>0</v>
      </c>
      <c r="AR591" s="12">
        <f t="shared" si="926"/>
        <v>0</v>
      </c>
      <c r="AS591" s="12">
        <f t="shared" si="926"/>
        <v>0</v>
      </c>
      <c r="AT591" s="12">
        <f t="shared" si="926"/>
        <v>0</v>
      </c>
      <c r="AU591" s="12">
        <f t="shared" si="926"/>
        <v>0</v>
      </c>
      <c r="AV591" s="12">
        <f t="shared" si="926"/>
        <v>0</v>
      </c>
      <c r="AW591" s="12">
        <v>0</v>
      </c>
      <c r="AX591" s="12">
        <v>0</v>
      </c>
      <c r="AY591" s="12">
        <f t="shared" ref="AY591:BQ591" si="927">SUM(AY592:AY600)</f>
        <v>0</v>
      </c>
      <c r="AZ591" s="12">
        <f t="shared" si="927"/>
        <v>0</v>
      </c>
      <c r="BA591" s="12">
        <f t="shared" si="927"/>
        <v>0</v>
      </c>
      <c r="BB591" s="12">
        <f t="shared" si="927"/>
        <v>0</v>
      </c>
      <c r="BC591" s="12">
        <f t="shared" si="927"/>
        <v>0</v>
      </c>
      <c r="BD591" s="12">
        <f t="shared" si="927"/>
        <v>0</v>
      </c>
      <c r="BE591" s="12">
        <f t="shared" si="927"/>
        <v>0</v>
      </c>
      <c r="BF591" s="12">
        <f t="shared" si="927"/>
        <v>0</v>
      </c>
      <c r="BG591" s="12">
        <f t="shared" si="927"/>
        <v>0</v>
      </c>
      <c r="BH591" s="12">
        <f t="shared" si="927"/>
        <v>0</v>
      </c>
      <c r="BI591" s="12">
        <f t="shared" si="927"/>
        <v>0</v>
      </c>
      <c r="BJ591" s="12">
        <f t="shared" si="927"/>
        <v>0</v>
      </c>
      <c r="BK591" s="12">
        <f t="shared" si="927"/>
        <v>0</v>
      </c>
      <c r="BL591" s="12">
        <f t="shared" si="927"/>
        <v>0</v>
      </c>
      <c r="BM591" s="12">
        <f t="shared" si="927"/>
        <v>0</v>
      </c>
      <c r="BN591" s="12">
        <f t="shared" si="927"/>
        <v>0</v>
      </c>
      <c r="BO591" s="12">
        <f t="shared" si="927"/>
        <v>0</v>
      </c>
      <c r="BP591" s="12">
        <f t="shared" si="927"/>
        <v>0</v>
      </c>
      <c r="BQ591" s="12">
        <f t="shared" si="927"/>
        <v>0</v>
      </c>
      <c r="BR591" s="12">
        <v>0</v>
      </c>
      <c r="BS591" s="12">
        <v>0</v>
      </c>
      <c r="BT591" s="12" t="e">
        <f>IF(#REF!=0,"-",#REF!/#REF!*100)</f>
        <v>#REF!</v>
      </c>
    </row>
    <row r="592" spans="1:72" x14ac:dyDescent="0.25">
      <c r="A592" s="4" t="s">
        <v>133</v>
      </c>
      <c r="B592" s="4" t="s">
        <v>58</v>
      </c>
      <c r="C592" s="4" t="s">
        <v>151</v>
      </c>
      <c r="D592" s="102" t="s">
        <v>304</v>
      </c>
      <c r="E592" s="113">
        <v>6131</v>
      </c>
      <c r="F592" s="102"/>
      <c r="G592" s="98" t="s">
        <v>1662</v>
      </c>
      <c r="H592" s="13" t="s">
        <v>32</v>
      </c>
      <c r="I592" s="14">
        <v>7000</v>
      </c>
      <c r="J592" s="14"/>
      <c r="K592" s="14"/>
      <c r="L592" s="14"/>
      <c r="M592" s="14"/>
      <c r="N592" s="14"/>
      <c r="O592" s="14">
        <f t="shared" si="862"/>
        <v>7000</v>
      </c>
      <c r="P592" s="14"/>
      <c r="Q592" s="14"/>
      <c r="R592" s="14">
        <v>6000</v>
      </c>
      <c r="S592" s="14"/>
      <c r="T592" s="14"/>
      <c r="U592" s="14"/>
      <c r="V592" s="14"/>
      <c r="W592" s="14"/>
      <c r="X592" s="14"/>
      <c r="Y592" s="14"/>
      <c r="Z592" s="14"/>
      <c r="AA592" s="14"/>
      <c r="AB592" s="14">
        <v>6000</v>
      </c>
      <c r="AC592" s="14">
        <v>1000</v>
      </c>
      <c r="AD592" s="14">
        <v>0</v>
      </c>
      <c r="AE592" s="14"/>
      <c r="AF592" s="14"/>
      <c r="AG592" s="14"/>
      <c r="AH592" s="14"/>
      <c r="AI592" s="14"/>
      <c r="AJ592" s="14">
        <f t="shared" si="863"/>
        <v>0</v>
      </c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>
        <v>0</v>
      </c>
      <c r="AX592" s="14">
        <v>0</v>
      </c>
      <c r="AY592" s="14">
        <v>0</v>
      </c>
      <c r="AZ592" s="14"/>
      <c r="BA592" s="14"/>
      <c r="BB592" s="14"/>
      <c r="BC592" s="14"/>
      <c r="BD592" s="14"/>
      <c r="BE592" s="14">
        <f t="shared" si="864"/>
        <v>0</v>
      </c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>
        <v>0</v>
      </c>
      <c r="BS592" s="14">
        <v>0</v>
      </c>
      <c r="BT592" s="14" t="e">
        <f>IF(#REF!=0,"-",#REF!/#REF!*100)</f>
        <v>#REF!</v>
      </c>
    </row>
    <row r="593" spans="1:72" x14ac:dyDescent="0.25">
      <c r="A593" s="4" t="s">
        <v>133</v>
      </c>
      <c r="B593" s="4" t="s">
        <v>58</v>
      </c>
      <c r="C593" s="4" t="s">
        <v>151</v>
      </c>
      <c r="D593" s="102" t="s">
        <v>304</v>
      </c>
      <c r="E593" s="113">
        <v>6132</v>
      </c>
      <c r="F593" s="102"/>
      <c r="G593" s="98" t="s">
        <v>1662</v>
      </c>
      <c r="H593" s="13" t="s">
        <v>72</v>
      </c>
      <c r="I593" s="14">
        <v>19000</v>
      </c>
      <c r="J593" s="14"/>
      <c r="K593" s="14"/>
      <c r="L593" s="14"/>
      <c r="M593" s="14"/>
      <c r="N593" s="14"/>
      <c r="O593" s="14">
        <f t="shared" si="862"/>
        <v>19000</v>
      </c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>
        <v>0</v>
      </c>
      <c r="AC593" s="14">
        <v>19000</v>
      </c>
      <c r="AD593" s="14">
        <v>0</v>
      </c>
      <c r="AE593" s="14"/>
      <c r="AF593" s="14"/>
      <c r="AG593" s="14"/>
      <c r="AH593" s="14"/>
      <c r="AI593" s="14"/>
      <c r="AJ593" s="14">
        <f t="shared" si="863"/>
        <v>0</v>
      </c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>
        <v>0</v>
      </c>
      <c r="AX593" s="14">
        <v>0</v>
      </c>
      <c r="AY593" s="14">
        <v>0</v>
      </c>
      <c r="AZ593" s="14"/>
      <c r="BA593" s="14"/>
      <c r="BB593" s="14"/>
      <c r="BC593" s="14"/>
      <c r="BD593" s="14"/>
      <c r="BE593" s="14">
        <f t="shared" si="864"/>
        <v>0</v>
      </c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>
        <v>0</v>
      </c>
      <c r="BS593" s="14">
        <v>0</v>
      </c>
      <c r="BT593" s="14" t="e">
        <f>IF(#REF!=0,"-",#REF!/#REF!*100)</f>
        <v>#REF!</v>
      </c>
    </row>
    <row r="594" spans="1:72" x14ac:dyDescent="0.25">
      <c r="A594" s="4" t="s">
        <v>133</v>
      </c>
      <c r="B594" s="4" t="s">
        <v>58</v>
      </c>
      <c r="C594" s="4" t="s">
        <v>151</v>
      </c>
      <c r="D594" s="102" t="s">
        <v>304</v>
      </c>
      <c r="E594" s="113">
        <v>6133</v>
      </c>
      <c r="F594" s="102"/>
      <c r="G594" s="98" t="s">
        <v>1662</v>
      </c>
      <c r="H594" s="13" t="s">
        <v>75</v>
      </c>
      <c r="I594" s="14">
        <v>2500</v>
      </c>
      <c r="J594" s="14"/>
      <c r="K594" s="14"/>
      <c r="L594" s="14"/>
      <c r="M594" s="14"/>
      <c r="N594" s="14"/>
      <c r="O594" s="14">
        <f t="shared" si="862"/>
        <v>2500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>
        <v>0</v>
      </c>
      <c r="AC594" s="14">
        <v>2500</v>
      </c>
      <c r="AD594" s="14">
        <v>0</v>
      </c>
      <c r="AE594" s="14"/>
      <c r="AF594" s="14"/>
      <c r="AG594" s="14"/>
      <c r="AH594" s="14"/>
      <c r="AI594" s="14"/>
      <c r="AJ594" s="14">
        <f t="shared" si="863"/>
        <v>0</v>
      </c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>
        <v>0</v>
      </c>
      <c r="AX594" s="14">
        <v>0</v>
      </c>
      <c r="AY594" s="14">
        <v>0</v>
      </c>
      <c r="AZ594" s="14"/>
      <c r="BA594" s="14"/>
      <c r="BB594" s="14"/>
      <c r="BC594" s="14"/>
      <c r="BD594" s="14"/>
      <c r="BE594" s="14">
        <f t="shared" si="864"/>
        <v>0</v>
      </c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>
        <v>0</v>
      </c>
      <c r="BS594" s="14">
        <v>0</v>
      </c>
      <c r="BT594" s="14" t="e">
        <f>IF(#REF!=0,"-",#REF!/#REF!*100)</f>
        <v>#REF!</v>
      </c>
    </row>
    <row r="595" spans="1:72" x14ac:dyDescent="0.25">
      <c r="A595" s="4" t="s">
        <v>133</v>
      </c>
      <c r="B595" s="4" t="s">
        <v>58</v>
      </c>
      <c r="C595" s="4" t="s">
        <v>151</v>
      </c>
      <c r="D595" s="102" t="s">
        <v>304</v>
      </c>
      <c r="E595" s="113">
        <v>6134</v>
      </c>
      <c r="F595" s="102"/>
      <c r="G595" s="98" t="s">
        <v>1662</v>
      </c>
      <c r="H595" s="13" t="s">
        <v>78</v>
      </c>
      <c r="I595" s="14">
        <v>5000</v>
      </c>
      <c r="J595" s="14"/>
      <c r="K595" s="14"/>
      <c r="L595" s="14"/>
      <c r="M595" s="14"/>
      <c r="N595" s="14"/>
      <c r="O595" s="14">
        <f t="shared" si="862"/>
        <v>5000</v>
      </c>
      <c r="P595" s="14"/>
      <c r="Q595" s="14">
        <v>2000</v>
      </c>
      <c r="R595" s="14">
        <v>1000</v>
      </c>
      <c r="S595" s="14"/>
      <c r="T595" s="14"/>
      <c r="U595" s="14"/>
      <c r="V595" s="14"/>
      <c r="W595" s="14"/>
      <c r="X595" s="14"/>
      <c r="Y595" s="14"/>
      <c r="Z595" s="14"/>
      <c r="AA595" s="14"/>
      <c r="AB595" s="14">
        <v>3000</v>
      </c>
      <c r="AC595" s="14">
        <v>2000</v>
      </c>
      <c r="AD595" s="14">
        <v>0</v>
      </c>
      <c r="AE595" s="14"/>
      <c r="AF595" s="14"/>
      <c r="AG595" s="14"/>
      <c r="AH595" s="14"/>
      <c r="AI595" s="14"/>
      <c r="AJ595" s="14">
        <f t="shared" si="863"/>
        <v>0</v>
      </c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>
        <v>0</v>
      </c>
      <c r="AX595" s="14">
        <v>0</v>
      </c>
      <c r="AY595" s="14">
        <v>0</v>
      </c>
      <c r="AZ595" s="14"/>
      <c r="BA595" s="14"/>
      <c r="BB595" s="14"/>
      <c r="BC595" s="14"/>
      <c r="BD595" s="14"/>
      <c r="BE595" s="14">
        <f t="shared" si="864"/>
        <v>0</v>
      </c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>
        <v>0</v>
      </c>
      <c r="BS595" s="14">
        <v>0</v>
      </c>
      <c r="BT595" s="14" t="e">
        <f>IF(#REF!=0,"-",#REF!/#REF!*100)</f>
        <v>#REF!</v>
      </c>
    </row>
    <row r="596" spans="1:72" x14ac:dyDescent="0.25">
      <c r="A596" s="4" t="s">
        <v>133</v>
      </c>
      <c r="B596" s="4" t="s">
        <v>58</v>
      </c>
      <c r="C596" s="4" t="s">
        <v>151</v>
      </c>
      <c r="D596" s="102" t="s">
        <v>304</v>
      </c>
      <c r="E596" s="113">
        <v>6135</v>
      </c>
      <c r="F596" s="102"/>
      <c r="G596" s="98" t="s">
        <v>1662</v>
      </c>
      <c r="H596" s="13" t="s">
        <v>81</v>
      </c>
      <c r="I596" s="14">
        <v>4000</v>
      </c>
      <c r="J596" s="14"/>
      <c r="K596" s="14"/>
      <c r="L596" s="14"/>
      <c r="M596" s="14"/>
      <c r="N596" s="14"/>
      <c r="O596" s="14">
        <f t="shared" si="862"/>
        <v>4000</v>
      </c>
      <c r="P596" s="14"/>
      <c r="Q596" s="14">
        <v>1000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>
        <v>1000</v>
      </c>
      <c r="AC596" s="14">
        <v>3000</v>
      </c>
      <c r="AD596" s="14">
        <v>0</v>
      </c>
      <c r="AE596" s="14"/>
      <c r="AF596" s="14"/>
      <c r="AG596" s="14"/>
      <c r="AH596" s="14"/>
      <c r="AI596" s="14"/>
      <c r="AJ596" s="14">
        <f t="shared" si="863"/>
        <v>0</v>
      </c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>
        <v>0</v>
      </c>
      <c r="AX596" s="14">
        <v>0</v>
      </c>
      <c r="AY596" s="14">
        <v>0</v>
      </c>
      <c r="AZ596" s="14"/>
      <c r="BA596" s="14"/>
      <c r="BB596" s="14"/>
      <c r="BC596" s="14"/>
      <c r="BD596" s="14"/>
      <c r="BE596" s="14">
        <f t="shared" si="864"/>
        <v>0</v>
      </c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>
        <v>0</v>
      </c>
      <c r="BS596" s="14">
        <v>0</v>
      </c>
      <c r="BT596" s="14" t="e">
        <f>IF(#REF!=0,"-",#REF!/#REF!*100)</f>
        <v>#REF!</v>
      </c>
    </row>
    <row r="597" spans="1:72" ht="22.5" x14ac:dyDescent="0.25">
      <c r="A597" s="4" t="s">
        <v>133</v>
      </c>
      <c r="B597" s="4" t="s">
        <v>58</v>
      </c>
      <c r="C597" s="4" t="s">
        <v>151</v>
      </c>
      <c r="D597" s="102" t="s">
        <v>304</v>
      </c>
      <c r="E597" s="113">
        <v>6136</v>
      </c>
      <c r="F597" s="102"/>
      <c r="G597" s="98" t="s">
        <v>1662</v>
      </c>
      <c r="H597" s="13" t="s">
        <v>84</v>
      </c>
      <c r="I597" s="14">
        <v>1000</v>
      </c>
      <c r="J597" s="14"/>
      <c r="K597" s="14"/>
      <c r="L597" s="14"/>
      <c r="M597" s="14"/>
      <c r="N597" s="14"/>
      <c r="O597" s="14">
        <f t="shared" si="862"/>
        <v>1000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>
        <v>0</v>
      </c>
      <c r="AC597" s="14">
        <v>1000</v>
      </c>
      <c r="AD597" s="14">
        <v>0</v>
      </c>
      <c r="AE597" s="14"/>
      <c r="AF597" s="14"/>
      <c r="AG597" s="14"/>
      <c r="AH597" s="14"/>
      <c r="AI597" s="14"/>
      <c r="AJ597" s="14">
        <f t="shared" si="863"/>
        <v>0</v>
      </c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>
        <v>0</v>
      </c>
      <c r="AX597" s="14">
        <v>0</v>
      </c>
      <c r="AY597" s="14">
        <v>0</v>
      </c>
      <c r="AZ597" s="14"/>
      <c r="BA597" s="14"/>
      <c r="BB597" s="14"/>
      <c r="BC597" s="14"/>
      <c r="BD597" s="14"/>
      <c r="BE597" s="14">
        <f t="shared" si="864"/>
        <v>0</v>
      </c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>
        <v>0</v>
      </c>
      <c r="BS597" s="14">
        <v>0</v>
      </c>
      <c r="BT597" s="14" t="e">
        <f>IF(#REF!=0,"-",#REF!/#REF!*100)</f>
        <v>#REF!</v>
      </c>
    </row>
    <row r="598" spans="1:72" x14ac:dyDescent="0.25">
      <c r="A598" s="4" t="s">
        <v>133</v>
      </c>
      <c r="B598" s="4" t="s">
        <v>58</v>
      </c>
      <c r="C598" s="4" t="s">
        <v>151</v>
      </c>
      <c r="D598" s="102" t="s">
        <v>304</v>
      </c>
      <c r="E598" s="113">
        <v>6137</v>
      </c>
      <c r="F598" s="102"/>
      <c r="G598" s="98" t="s">
        <v>1662</v>
      </c>
      <c r="H598" s="13" t="s">
        <v>87</v>
      </c>
      <c r="I598" s="14">
        <v>7000</v>
      </c>
      <c r="J598" s="14"/>
      <c r="K598" s="14"/>
      <c r="L598" s="14"/>
      <c r="M598" s="14"/>
      <c r="N598" s="14"/>
      <c r="O598" s="14">
        <f t="shared" si="862"/>
        <v>7000</v>
      </c>
      <c r="P598" s="14"/>
      <c r="Q598" s="14">
        <v>3000</v>
      </c>
      <c r="R598" s="14">
        <v>2000</v>
      </c>
      <c r="S598" s="14"/>
      <c r="T598" s="14"/>
      <c r="U598" s="14"/>
      <c r="V598" s="14"/>
      <c r="W598" s="14"/>
      <c r="X598" s="14"/>
      <c r="Y598" s="14"/>
      <c r="Z598" s="14"/>
      <c r="AA598" s="14"/>
      <c r="AB598" s="14">
        <v>5000</v>
      </c>
      <c r="AC598" s="14">
        <v>2000</v>
      </c>
      <c r="AD598" s="14">
        <v>0</v>
      </c>
      <c r="AE598" s="14"/>
      <c r="AF598" s="14"/>
      <c r="AG598" s="14"/>
      <c r="AH598" s="14"/>
      <c r="AI598" s="14"/>
      <c r="AJ598" s="14">
        <f t="shared" si="863"/>
        <v>0</v>
      </c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>
        <v>0</v>
      </c>
      <c r="AX598" s="14">
        <v>0</v>
      </c>
      <c r="AY598" s="14">
        <v>0</v>
      </c>
      <c r="AZ598" s="14"/>
      <c r="BA598" s="14"/>
      <c r="BB598" s="14"/>
      <c r="BC598" s="14"/>
      <c r="BD598" s="14"/>
      <c r="BE598" s="14">
        <f t="shared" si="864"/>
        <v>0</v>
      </c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>
        <v>0</v>
      </c>
      <c r="BS598" s="14">
        <v>0</v>
      </c>
      <c r="BT598" s="14" t="e">
        <f>IF(#REF!=0,"-",#REF!/#REF!*100)</f>
        <v>#REF!</v>
      </c>
    </row>
    <row r="599" spans="1:72" ht="22.5" x14ac:dyDescent="0.25">
      <c r="A599" s="4" t="s">
        <v>133</v>
      </c>
      <c r="B599" s="4" t="s">
        <v>58</v>
      </c>
      <c r="C599" s="4" t="s">
        <v>151</v>
      </c>
      <c r="D599" s="102" t="s">
        <v>304</v>
      </c>
      <c r="E599" s="113">
        <v>6138</v>
      </c>
      <c r="F599" s="102"/>
      <c r="G599" s="98" t="s">
        <v>1662</v>
      </c>
      <c r="H599" s="13" t="s">
        <v>90</v>
      </c>
      <c r="I599" s="14">
        <v>0</v>
      </c>
      <c r="J599" s="14"/>
      <c r="K599" s="14"/>
      <c r="L599" s="14"/>
      <c r="M599" s="14"/>
      <c r="N599" s="14"/>
      <c r="O599" s="14">
        <f t="shared" si="862"/>
        <v>0</v>
      </c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>
        <v>0</v>
      </c>
      <c r="AC599" s="14">
        <v>0</v>
      </c>
      <c r="AD599" s="14">
        <v>0</v>
      </c>
      <c r="AE599" s="14"/>
      <c r="AF599" s="14"/>
      <c r="AG599" s="14"/>
      <c r="AH599" s="14"/>
      <c r="AI599" s="14"/>
      <c r="AJ599" s="14">
        <f t="shared" si="863"/>
        <v>0</v>
      </c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>
        <v>0</v>
      </c>
      <c r="AX599" s="14">
        <v>0</v>
      </c>
      <c r="AY599" s="14">
        <v>0</v>
      </c>
      <c r="AZ599" s="14"/>
      <c r="BA599" s="14"/>
      <c r="BB599" s="14"/>
      <c r="BC599" s="14"/>
      <c r="BD599" s="14"/>
      <c r="BE599" s="14">
        <f t="shared" si="864"/>
        <v>0</v>
      </c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>
        <v>0</v>
      </c>
      <c r="BS599" s="14">
        <v>0</v>
      </c>
      <c r="BT599" s="14" t="e">
        <f>IF(#REF!=0,"-",#REF!/#REF!*100)</f>
        <v>#REF!</v>
      </c>
    </row>
    <row r="600" spans="1:72" x14ac:dyDescent="0.25">
      <c r="A600" s="1" t="s">
        <v>133</v>
      </c>
      <c r="B600" s="1" t="s">
        <v>58</v>
      </c>
      <c r="C600" s="1" t="s">
        <v>151</v>
      </c>
      <c r="D600" s="105" t="s">
        <v>304</v>
      </c>
      <c r="E600" s="105" t="s">
        <v>34</v>
      </c>
      <c r="F600" s="102" t="s">
        <v>0</v>
      </c>
      <c r="G600" s="13" t="s">
        <v>0</v>
      </c>
      <c r="H600" s="2" t="s">
        <v>35</v>
      </c>
      <c r="I600" s="12">
        <f t="shared" ref="I600:AA600" si="928">SUM(I601:I603)</f>
        <v>36000</v>
      </c>
      <c r="J600" s="12">
        <f t="shared" si="928"/>
        <v>0</v>
      </c>
      <c r="K600" s="12">
        <f t="shared" si="928"/>
        <v>0</v>
      </c>
      <c r="L600" s="12">
        <f t="shared" si="928"/>
        <v>0</v>
      </c>
      <c r="M600" s="12">
        <f t="shared" si="928"/>
        <v>0</v>
      </c>
      <c r="N600" s="12">
        <f t="shared" si="928"/>
        <v>0</v>
      </c>
      <c r="O600" s="12">
        <f t="shared" si="928"/>
        <v>36000</v>
      </c>
      <c r="P600" s="12">
        <f t="shared" si="928"/>
        <v>2000</v>
      </c>
      <c r="Q600" s="12">
        <f t="shared" si="928"/>
        <v>8000</v>
      </c>
      <c r="R600" s="12">
        <f t="shared" si="928"/>
        <v>10000</v>
      </c>
      <c r="S600" s="12">
        <f t="shared" si="928"/>
        <v>0</v>
      </c>
      <c r="T600" s="12">
        <f t="shared" si="928"/>
        <v>0</v>
      </c>
      <c r="U600" s="12">
        <f t="shared" si="928"/>
        <v>0</v>
      </c>
      <c r="V600" s="12">
        <f t="shared" si="928"/>
        <v>0</v>
      </c>
      <c r="W600" s="12">
        <f t="shared" si="928"/>
        <v>0</v>
      </c>
      <c r="X600" s="12">
        <f t="shared" si="928"/>
        <v>0</v>
      </c>
      <c r="Y600" s="12">
        <f t="shared" si="928"/>
        <v>0</v>
      </c>
      <c r="Z600" s="12">
        <f t="shared" si="928"/>
        <v>0</v>
      </c>
      <c r="AA600" s="12">
        <f t="shared" si="928"/>
        <v>0</v>
      </c>
      <c r="AB600" s="12">
        <v>20000</v>
      </c>
      <c r="AC600" s="12">
        <v>16000</v>
      </c>
      <c r="AD600" s="12">
        <f t="shared" ref="AD600:AV600" si="929">SUM(AD601:AD603)</f>
        <v>0</v>
      </c>
      <c r="AE600" s="12">
        <f t="shared" si="929"/>
        <v>0</v>
      </c>
      <c r="AF600" s="12">
        <f t="shared" si="929"/>
        <v>0</v>
      </c>
      <c r="AG600" s="12">
        <f t="shared" si="929"/>
        <v>0</v>
      </c>
      <c r="AH600" s="12">
        <f t="shared" si="929"/>
        <v>0</v>
      </c>
      <c r="AI600" s="12">
        <f t="shared" si="929"/>
        <v>0</v>
      </c>
      <c r="AJ600" s="12">
        <f t="shared" si="929"/>
        <v>0</v>
      </c>
      <c r="AK600" s="12">
        <f t="shared" si="929"/>
        <v>0</v>
      </c>
      <c r="AL600" s="12">
        <f t="shared" si="929"/>
        <v>0</v>
      </c>
      <c r="AM600" s="12">
        <f t="shared" si="929"/>
        <v>0</v>
      </c>
      <c r="AN600" s="12">
        <f t="shared" si="929"/>
        <v>0</v>
      </c>
      <c r="AO600" s="12">
        <f t="shared" si="929"/>
        <v>0</v>
      </c>
      <c r="AP600" s="12">
        <f t="shared" si="929"/>
        <v>0</v>
      </c>
      <c r="AQ600" s="12">
        <f t="shared" si="929"/>
        <v>0</v>
      </c>
      <c r="AR600" s="12">
        <f t="shared" si="929"/>
        <v>0</v>
      </c>
      <c r="AS600" s="12">
        <f t="shared" si="929"/>
        <v>0</v>
      </c>
      <c r="AT600" s="12">
        <f t="shared" si="929"/>
        <v>0</v>
      </c>
      <c r="AU600" s="12">
        <f t="shared" si="929"/>
        <v>0</v>
      </c>
      <c r="AV600" s="12">
        <f t="shared" si="929"/>
        <v>0</v>
      </c>
      <c r="AW600" s="12">
        <v>0</v>
      </c>
      <c r="AX600" s="12">
        <v>0</v>
      </c>
      <c r="AY600" s="12">
        <f t="shared" ref="AY600:BQ600" si="930">SUM(AY601:AY603)</f>
        <v>0</v>
      </c>
      <c r="AZ600" s="12">
        <f t="shared" si="930"/>
        <v>0</v>
      </c>
      <c r="BA600" s="12">
        <f t="shared" si="930"/>
        <v>0</v>
      </c>
      <c r="BB600" s="12">
        <f t="shared" si="930"/>
        <v>0</v>
      </c>
      <c r="BC600" s="12">
        <f t="shared" si="930"/>
        <v>0</v>
      </c>
      <c r="BD600" s="12">
        <f t="shared" si="930"/>
        <v>0</v>
      </c>
      <c r="BE600" s="12">
        <f t="shared" si="930"/>
        <v>0</v>
      </c>
      <c r="BF600" s="12">
        <f t="shared" si="930"/>
        <v>0</v>
      </c>
      <c r="BG600" s="12">
        <f t="shared" si="930"/>
        <v>0</v>
      </c>
      <c r="BH600" s="12">
        <f t="shared" si="930"/>
        <v>0</v>
      </c>
      <c r="BI600" s="12">
        <f t="shared" si="930"/>
        <v>0</v>
      </c>
      <c r="BJ600" s="12">
        <f t="shared" si="930"/>
        <v>0</v>
      </c>
      <c r="BK600" s="12">
        <f t="shared" si="930"/>
        <v>0</v>
      </c>
      <c r="BL600" s="12">
        <f t="shared" si="930"/>
        <v>0</v>
      </c>
      <c r="BM600" s="12">
        <f t="shared" si="930"/>
        <v>0</v>
      </c>
      <c r="BN600" s="12">
        <f t="shared" si="930"/>
        <v>0</v>
      </c>
      <c r="BO600" s="12">
        <f t="shared" si="930"/>
        <v>0</v>
      </c>
      <c r="BP600" s="12">
        <f t="shared" si="930"/>
        <v>0</v>
      </c>
      <c r="BQ600" s="12">
        <f t="shared" si="930"/>
        <v>0</v>
      </c>
      <c r="BR600" s="12">
        <v>0</v>
      </c>
      <c r="BS600" s="12">
        <v>0</v>
      </c>
      <c r="BT600" s="12" t="e">
        <f>IF(#REF!=0,"-",#REF!/#REF!*100)</f>
        <v>#REF!</v>
      </c>
    </row>
    <row r="601" spans="1:72" x14ac:dyDescent="0.25">
      <c r="A601" s="4" t="s">
        <v>133</v>
      </c>
      <c r="B601" s="4" t="s">
        <v>58</v>
      </c>
      <c r="C601" s="4" t="s">
        <v>151</v>
      </c>
      <c r="D601" s="102" t="s">
        <v>304</v>
      </c>
      <c r="E601" s="113">
        <v>6139</v>
      </c>
      <c r="F601" s="102"/>
      <c r="G601" s="98" t="s">
        <v>1662</v>
      </c>
      <c r="H601" s="13" t="s">
        <v>35</v>
      </c>
      <c r="I601" s="14">
        <v>36000</v>
      </c>
      <c r="J601" s="14"/>
      <c r="K601" s="14"/>
      <c r="L601" s="14"/>
      <c r="M601" s="14"/>
      <c r="N601" s="14"/>
      <c r="O601" s="14">
        <f t="shared" si="862"/>
        <v>36000</v>
      </c>
      <c r="P601" s="14">
        <v>2000</v>
      </c>
      <c r="Q601" s="14">
        <v>8000</v>
      </c>
      <c r="R601" s="14">
        <v>10000</v>
      </c>
      <c r="S601" s="14"/>
      <c r="T601" s="14"/>
      <c r="U601" s="14"/>
      <c r="V601" s="14"/>
      <c r="W601" s="14"/>
      <c r="X601" s="14"/>
      <c r="Y601" s="14"/>
      <c r="Z601" s="14"/>
      <c r="AA601" s="14"/>
      <c r="AB601" s="14">
        <v>20000</v>
      </c>
      <c r="AC601" s="14">
        <v>16000</v>
      </c>
      <c r="AD601" s="14">
        <v>0</v>
      </c>
      <c r="AE601" s="14"/>
      <c r="AF601" s="14"/>
      <c r="AG601" s="14"/>
      <c r="AH601" s="14"/>
      <c r="AI601" s="14"/>
      <c r="AJ601" s="14">
        <f t="shared" si="863"/>
        <v>0</v>
      </c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>
        <v>0</v>
      </c>
      <c r="AX601" s="14">
        <v>0</v>
      </c>
      <c r="AY601" s="14">
        <v>0</v>
      </c>
      <c r="AZ601" s="14"/>
      <c r="BA601" s="14"/>
      <c r="BB601" s="14"/>
      <c r="BC601" s="14"/>
      <c r="BD601" s="14"/>
      <c r="BE601" s="14">
        <f t="shared" si="864"/>
        <v>0</v>
      </c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>
        <v>0</v>
      </c>
      <c r="BS601" s="14">
        <v>0</v>
      </c>
      <c r="BT601" s="14" t="e">
        <f>IF(#REF!=0,"-",#REF!/#REF!*100)</f>
        <v>#REF!</v>
      </c>
    </row>
    <row r="602" spans="1:72" ht="22.5" x14ac:dyDescent="0.25">
      <c r="A602" s="4" t="s">
        <v>133</v>
      </c>
      <c r="B602" s="4" t="s">
        <v>58</v>
      </c>
      <c r="C602" s="4" t="s">
        <v>151</v>
      </c>
      <c r="D602" s="102" t="s">
        <v>304</v>
      </c>
      <c r="E602" s="113">
        <v>6139</v>
      </c>
      <c r="F602" s="102" t="s">
        <v>311</v>
      </c>
      <c r="G602" s="98" t="s">
        <v>1662</v>
      </c>
      <c r="H602" s="13" t="s">
        <v>37</v>
      </c>
      <c r="I602" s="14">
        <v>0</v>
      </c>
      <c r="J602" s="14"/>
      <c r="K602" s="14"/>
      <c r="L602" s="14"/>
      <c r="M602" s="14"/>
      <c r="N602" s="14"/>
      <c r="O602" s="14">
        <f t="shared" si="862"/>
        <v>0</v>
      </c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>
        <v>0</v>
      </c>
      <c r="AC602" s="14">
        <v>0</v>
      </c>
      <c r="AD602" s="14">
        <v>0</v>
      </c>
      <c r="AE602" s="14"/>
      <c r="AF602" s="14"/>
      <c r="AG602" s="14"/>
      <c r="AH602" s="14"/>
      <c r="AI602" s="14"/>
      <c r="AJ602" s="14">
        <f t="shared" si="863"/>
        <v>0</v>
      </c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>
        <v>0</v>
      </c>
      <c r="AX602" s="14">
        <v>0</v>
      </c>
      <c r="AY602" s="14">
        <v>0</v>
      </c>
      <c r="AZ602" s="14"/>
      <c r="BA602" s="14"/>
      <c r="BB602" s="14"/>
      <c r="BC602" s="14"/>
      <c r="BD602" s="14"/>
      <c r="BE602" s="14">
        <f t="shared" si="864"/>
        <v>0</v>
      </c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>
        <v>0</v>
      </c>
      <c r="BS602" s="14">
        <v>0</v>
      </c>
      <c r="BT602" s="14" t="e">
        <f>IF(#REF!=0,"-",#REF!/#REF!*100)</f>
        <v>#REF!</v>
      </c>
    </row>
    <row r="603" spans="1:72" ht="33.75" x14ac:dyDescent="0.25">
      <c r="A603" s="4" t="s">
        <v>133</v>
      </c>
      <c r="B603" s="4" t="s">
        <v>58</v>
      </c>
      <c r="C603" s="4" t="s">
        <v>151</v>
      </c>
      <c r="D603" s="102" t="s">
        <v>304</v>
      </c>
      <c r="E603" s="113">
        <v>6139</v>
      </c>
      <c r="F603" s="102" t="s">
        <v>312</v>
      </c>
      <c r="G603" s="98" t="s">
        <v>1662</v>
      </c>
      <c r="H603" s="13" t="s">
        <v>38</v>
      </c>
      <c r="I603" s="14">
        <v>0</v>
      </c>
      <c r="J603" s="14"/>
      <c r="K603" s="14"/>
      <c r="L603" s="14"/>
      <c r="M603" s="14"/>
      <c r="N603" s="14"/>
      <c r="O603" s="14">
        <f t="shared" ref="O603:O665" si="931">I603+J603+K603+L603+M603+N603</f>
        <v>0</v>
      </c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>
        <v>0</v>
      </c>
      <c r="AC603" s="14">
        <v>0</v>
      </c>
      <c r="AD603" s="14">
        <v>0</v>
      </c>
      <c r="AE603" s="14"/>
      <c r="AF603" s="14"/>
      <c r="AG603" s="14"/>
      <c r="AH603" s="14"/>
      <c r="AI603" s="14"/>
      <c r="AJ603" s="14">
        <f t="shared" ref="AJ603:AJ665" si="932">AD603+AE603+AF603+AG603+AH603+AI603</f>
        <v>0</v>
      </c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>
        <v>0</v>
      </c>
      <c r="AX603" s="14">
        <v>0</v>
      </c>
      <c r="AY603" s="14">
        <v>0</v>
      </c>
      <c r="AZ603" s="14"/>
      <c r="BA603" s="14"/>
      <c r="BB603" s="14"/>
      <c r="BC603" s="14"/>
      <c r="BD603" s="14"/>
      <c r="BE603" s="14">
        <f t="shared" ref="BE603:BE665" si="933">AY603+AZ603+BA603+BB603+BC603+BD603</f>
        <v>0</v>
      </c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>
        <v>0</v>
      </c>
      <c r="BS603" s="14">
        <v>0</v>
      </c>
      <c r="BT603" s="14" t="e">
        <f>IF(#REF!=0,"-",#REF!/#REF!*100)</f>
        <v>#REF!</v>
      </c>
    </row>
    <row r="604" spans="1:72" ht="33.75" x14ac:dyDescent="0.25">
      <c r="A604" s="1" t="s">
        <v>0</v>
      </c>
      <c r="B604" s="1" t="s">
        <v>0</v>
      </c>
      <c r="C604" s="1" t="s">
        <v>0</v>
      </c>
      <c r="D604" s="101" t="s">
        <v>0</v>
      </c>
      <c r="E604" s="101" t="s">
        <v>0</v>
      </c>
      <c r="F604" s="101" t="s">
        <v>0</v>
      </c>
      <c r="G604" s="2" t="s">
        <v>0</v>
      </c>
      <c r="H604" s="10" t="s">
        <v>39</v>
      </c>
      <c r="I604" s="11">
        <f t="shared" ref="I604:X605" si="934">SUM(I605)</f>
        <v>0</v>
      </c>
      <c r="J604" s="11">
        <f t="shared" si="934"/>
        <v>0</v>
      </c>
      <c r="K604" s="11">
        <f t="shared" si="934"/>
        <v>0</v>
      </c>
      <c r="L604" s="11">
        <f t="shared" si="934"/>
        <v>0</v>
      </c>
      <c r="M604" s="11">
        <f t="shared" si="934"/>
        <v>0</v>
      </c>
      <c r="N604" s="11">
        <f t="shared" si="934"/>
        <v>0</v>
      </c>
      <c r="O604" s="11">
        <f t="shared" si="934"/>
        <v>0</v>
      </c>
      <c r="P604" s="11">
        <f t="shared" si="934"/>
        <v>0</v>
      </c>
      <c r="Q604" s="11">
        <f t="shared" si="934"/>
        <v>0</v>
      </c>
      <c r="R604" s="11">
        <f t="shared" si="934"/>
        <v>0</v>
      </c>
      <c r="S604" s="11">
        <f t="shared" si="934"/>
        <v>0</v>
      </c>
      <c r="T604" s="11">
        <f t="shared" si="934"/>
        <v>0</v>
      </c>
      <c r="U604" s="11">
        <f t="shared" si="934"/>
        <v>0</v>
      </c>
      <c r="V604" s="11">
        <f t="shared" si="934"/>
        <v>0</v>
      </c>
      <c r="W604" s="11">
        <f t="shared" si="934"/>
        <v>0</v>
      </c>
      <c r="X604" s="11">
        <f t="shared" si="934"/>
        <v>0</v>
      </c>
      <c r="Y604" s="11">
        <f t="shared" ref="J604:AA605" si="935">SUM(Y605)</f>
        <v>0</v>
      </c>
      <c r="Z604" s="11">
        <f t="shared" si="935"/>
        <v>0</v>
      </c>
      <c r="AA604" s="11">
        <f t="shared" si="935"/>
        <v>0</v>
      </c>
      <c r="AB604" s="11">
        <v>0</v>
      </c>
      <c r="AC604" s="11">
        <v>0</v>
      </c>
      <c r="AD604" s="11">
        <f t="shared" ref="AD604:AS605" si="936">SUM(AD605)</f>
        <v>0</v>
      </c>
      <c r="AE604" s="11">
        <f t="shared" si="936"/>
        <v>0</v>
      </c>
      <c r="AF604" s="11">
        <f t="shared" si="936"/>
        <v>0</v>
      </c>
      <c r="AG604" s="11">
        <f t="shared" si="936"/>
        <v>0</v>
      </c>
      <c r="AH604" s="11">
        <f t="shared" si="936"/>
        <v>0</v>
      </c>
      <c r="AI604" s="11">
        <f t="shared" si="936"/>
        <v>0</v>
      </c>
      <c r="AJ604" s="11">
        <f t="shared" si="936"/>
        <v>0</v>
      </c>
      <c r="AK604" s="11">
        <f t="shared" si="936"/>
        <v>0</v>
      </c>
      <c r="AL604" s="11">
        <f t="shared" si="936"/>
        <v>0</v>
      </c>
      <c r="AM604" s="11">
        <f t="shared" si="936"/>
        <v>0</v>
      </c>
      <c r="AN604" s="11">
        <f t="shared" si="936"/>
        <v>0</v>
      </c>
      <c r="AO604" s="11">
        <f t="shared" si="936"/>
        <v>0</v>
      </c>
      <c r="AP604" s="11">
        <f t="shared" si="936"/>
        <v>0</v>
      </c>
      <c r="AQ604" s="11">
        <f t="shared" si="936"/>
        <v>0</v>
      </c>
      <c r="AR604" s="11">
        <f t="shared" si="936"/>
        <v>0</v>
      </c>
      <c r="AS604" s="11">
        <f t="shared" si="936"/>
        <v>0</v>
      </c>
      <c r="AT604" s="11">
        <f t="shared" ref="AE604:AV605" si="937">SUM(AT605)</f>
        <v>0</v>
      </c>
      <c r="AU604" s="11">
        <f t="shared" si="937"/>
        <v>0</v>
      </c>
      <c r="AV604" s="11">
        <f t="shared" si="937"/>
        <v>0</v>
      </c>
      <c r="AW604" s="11">
        <v>0</v>
      </c>
      <c r="AX604" s="11">
        <v>0</v>
      </c>
      <c r="AY604" s="11">
        <f t="shared" ref="AY604:BN605" si="938">SUM(AY605)</f>
        <v>0</v>
      </c>
      <c r="AZ604" s="11">
        <f t="shared" si="938"/>
        <v>0</v>
      </c>
      <c r="BA604" s="11">
        <f t="shared" si="938"/>
        <v>0</v>
      </c>
      <c r="BB604" s="11">
        <f t="shared" si="938"/>
        <v>0</v>
      </c>
      <c r="BC604" s="11">
        <f t="shared" si="938"/>
        <v>0</v>
      </c>
      <c r="BD604" s="11">
        <f t="shared" si="938"/>
        <v>0</v>
      </c>
      <c r="BE604" s="11">
        <f t="shared" si="938"/>
        <v>0</v>
      </c>
      <c r="BF604" s="11">
        <f t="shared" si="938"/>
        <v>0</v>
      </c>
      <c r="BG604" s="11">
        <f t="shared" si="938"/>
        <v>0</v>
      </c>
      <c r="BH604" s="11">
        <f t="shared" si="938"/>
        <v>0</v>
      </c>
      <c r="BI604" s="11">
        <f t="shared" si="938"/>
        <v>0</v>
      </c>
      <c r="BJ604" s="11">
        <f t="shared" si="938"/>
        <v>0</v>
      </c>
      <c r="BK604" s="11">
        <f t="shared" si="938"/>
        <v>0</v>
      </c>
      <c r="BL604" s="11">
        <f t="shared" si="938"/>
        <v>0</v>
      </c>
      <c r="BM604" s="11">
        <f t="shared" si="938"/>
        <v>0</v>
      </c>
      <c r="BN604" s="11">
        <f t="shared" si="938"/>
        <v>0</v>
      </c>
      <c r="BO604" s="11">
        <f t="shared" ref="AZ604:BQ605" si="939">SUM(BO605)</f>
        <v>0</v>
      </c>
      <c r="BP604" s="11">
        <f t="shared" si="939"/>
        <v>0</v>
      </c>
      <c r="BQ604" s="11">
        <f t="shared" si="939"/>
        <v>0</v>
      </c>
      <c r="BR604" s="11">
        <v>0</v>
      </c>
      <c r="BS604" s="11">
        <v>0</v>
      </c>
      <c r="BT604" s="11" t="e">
        <f>IF(#REF!=0,"-",#REF!/#REF!*100)</f>
        <v>#REF!</v>
      </c>
    </row>
    <row r="605" spans="1:72" ht="22.5" x14ac:dyDescent="0.25">
      <c r="A605" s="4" t="s">
        <v>133</v>
      </c>
      <c r="B605" s="4" t="s">
        <v>58</v>
      </c>
      <c r="C605" s="4" t="s">
        <v>151</v>
      </c>
      <c r="D605" s="102" t="s">
        <v>304</v>
      </c>
      <c r="E605" s="101" t="s">
        <v>40</v>
      </c>
      <c r="F605" s="101" t="s">
        <v>0</v>
      </c>
      <c r="G605" s="2" t="s">
        <v>0</v>
      </c>
      <c r="H605" s="2" t="s">
        <v>41</v>
      </c>
      <c r="I605" s="12">
        <f t="shared" si="934"/>
        <v>0</v>
      </c>
      <c r="J605" s="12">
        <f t="shared" si="935"/>
        <v>0</v>
      </c>
      <c r="K605" s="12">
        <f t="shared" si="935"/>
        <v>0</v>
      </c>
      <c r="L605" s="12">
        <f t="shared" si="935"/>
        <v>0</v>
      </c>
      <c r="M605" s="12">
        <f t="shared" si="935"/>
        <v>0</v>
      </c>
      <c r="N605" s="12">
        <f t="shared" si="935"/>
        <v>0</v>
      </c>
      <c r="O605" s="12">
        <f t="shared" si="935"/>
        <v>0</v>
      </c>
      <c r="P605" s="12">
        <f t="shared" si="935"/>
        <v>0</v>
      </c>
      <c r="Q605" s="12">
        <f t="shared" si="935"/>
        <v>0</v>
      </c>
      <c r="R605" s="12">
        <f t="shared" si="935"/>
        <v>0</v>
      </c>
      <c r="S605" s="12">
        <f t="shared" si="935"/>
        <v>0</v>
      </c>
      <c r="T605" s="12">
        <f t="shared" si="935"/>
        <v>0</v>
      </c>
      <c r="U605" s="12">
        <f t="shared" si="935"/>
        <v>0</v>
      </c>
      <c r="V605" s="12">
        <f t="shared" si="935"/>
        <v>0</v>
      </c>
      <c r="W605" s="12">
        <f t="shared" si="935"/>
        <v>0</v>
      </c>
      <c r="X605" s="12">
        <f t="shared" si="935"/>
        <v>0</v>
      </c>
      <c r="Y605" s="12">
        <f t="shared" si="935"/>
        <v>0</v>
      </c>
      <c r="Z605" s="12">
        <f t="shared" si="935"/>
        <v>0</v>
      </c>
      <c r="AA605" s="12">
        <f t="shared" si="935"/>
        <v>0</v>
      </c>
      <c r="AB605" s="12">
        <v>0</v>
      </c>
      <c r="AC605" s="12">
        <v>0</v>
      </c>
      <c r="AD605" s="12">
        <f t="shared" si="936"/>
        <v>0</v>
      </c>
      <c r="AE605" s="12">
        <f t="shared" si="937"/>
        <v>0</v>
      </c>
      <c r="AF605" s="12">
        <f t="shared" si="937"/>
        <v>0</v>
      </c>
      <c r="AG605" s="12">
        <f t="shared" si="937"/>
        <v>0</v>
      </c>
      <c r="AH605" s="12">
        <f t="shared" si="937"/>
        <v>0</v>
      </c>
      <c r="AI605" s="12">
        <f t="shared" si="937"/>
        <v>0</v>
      </c>
      <c r="AJ605" s="12">
        <f t="shared" si="937"/>
        <v>0</v>
      </c>
      <c r="AK605" s="12">
        <f t="shared" si="937"/>
        <v>0</v>
      </c>
      <c r="AL605" s="12">
        <f t="shared" si="937"/>
        <v>0</v>
      </c>
      <c r="AM605" s="12">
        <f t="shared" si="937"/>
        <v>0</v>
      </c>
      <c r="AN605" s="12">
        <f t="shared" si="937"/>
        <v>0</v>
      </c>
      <c r="AO605" s="12">
        <f t="shared" si="937"/>
        <v>0</v>
      </c>
      <c r="AP605" s="12">
        <f t="shared" si="937"/>
        <v>0</v>
      </c>
      <c r="AQ605" s="12">
        <f t="shared" si="937"/>
        <v>0</v>
      </c>
      <c r="AR605" s="12">
        <f t="shared" si="937"/>
        <v>0</v>
      </c>
      <c r="AS605" s="12">
        <f t="shared" si="937"/>
        <v>0</v>
      </c>
      <c r="AT605" s="12">
        <f t="shared" si="937"/>
        <v>0</v>
      </c>
      <c r="AU605" s="12">
        <f t="shared" si="937"/>
        <v>0</v>
      </c>
      <c r="AV605" s="12">
        <f t="shared" si="937"/>
        <v>0</v>
      </c>
      <c r="AW605" s="12">
        <v>0</v>
      </c>
      <c r="AX605" s="12">
        <v>0</v>
      </c>
      <c r="AY605" s="12">
        <f t="shared" si="938"/>
        <v>0</v>
      </c>
      <c r="AZ605" s="12">
        <f t="shared" si="939"/>
        <v>0</v>
      </c>
      <c r="BA605" s="12">
        <f t="shared" si="939"/>
        <v>0</v>
      </c>
      <c r="BB605" s="12">
        <f t="shared" si="939"/>
        <v>0</v>
      </c>
      <c r="BC605" s="12">
        <f t="shared" si="939"/>
        <v>0</v>
      </c>
      <c r="BD605" s="12">
        <f t="shared" si="939"/>
        <v>0</v>
      </c>
      <c r="BE605" s="12">
        <f t="shared" si="939"/>
        <v>0</v>
      </c>
      <c r="BF605" s="12">
        <f t="shared" si="939"/>
        <v>0</v>
      </c>
      <c r="BG605" s="12">
        <f t="shared" si="939"/>
        <v>0</v>
      </c>
      <c r="BH605" s="12">
        <f t="shared" si="939"/>
        <v>0</v>
      </c>
      <c r="BI605" s="12">
        <f t="shared" si="939"/>
        <v>0</v>
      </c>
      <c r="BJ605" s="12">
        <f t="shared" si="939"/>
        <v>0</v>
      </c>
      <c r="BK605" s="12">
        <f t="shared" si="939"/>
        <v>0</v>
      </c>
      <c r="BL605" s="12">
        <f t="shared" si="939"/>
        <v>0</v>
      </c>
      <c r="BM605" s="12">
        <f t="shared" si="939"/>
        <v>0</v>
      </c>
      <c r="BN605" s="12">
        <f t="shared" si="939"/>
        <v>0</v>
      </c>
      <c r="BO605" s="12">
        <f t="shared" si="939"/>
        <v>0</v>
      </c>
      <c r="BP605" s="12">
        <f t="shared" si="939"/>
        <v>0</v>
      </c>
      <c r="BQ605" s="12">
        <f t="shared" si="939"/>
        <v>0</v>
      </c>
      <c r="BR605" s="12">
        <v>0</v>
      </c>
      <c r="BS605" s="12">
        <v>0</v>
      </c>
      <c r="BT605" s="12" t="e">
        <f>IF(#REF!=0,"-",#REF!/#REF!*100)</f>
        <v>#REF!</v>
      </c>
    </row>
    <row r="606" spans="1:72" x14ac:dyDescent="0.25">
      <c r="A606" s="4" t="s">
        <v>133</v>
      </c>
      <c r="B606" s="4" t="s">
        <v>58</v>
      </c>
      <c r="C606" s="4" t="s">
        <v>151</v>
      </c>
      <c r="D606" s="102" t="s">
        <v>304</v>
      </c>
      <c r="E606" s="113">
        <v>6148</v>
      </c>
      <c r="F606" s="102"/>
      <c r="G606" s="98" t="s">
        <v>1662</v>
      </c>
      <c r="H606" s="13" t="s">
        <v>45</v>
      </c>
      <c r="I606" s="14">
        <v>0</v>
      </c>
      <c r="J606" s="14"/>
      <c r="K606" s="14"/>
      <c r="L606" s="14"/>
      <c r="M606" s="14"/>
      <c r="N606" s="14"/>
      <c r="O606" s="14">
        <f t="shared" si="931"/>
        <v>0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>
        <v>0</v>
      </c>
      <c r="AC606" s="14">
        <v>0</v>
      </c>
      <c r="AD606" s="14">
        <v>0</v>
      </c>
      <c r="AE606" s="14"/>
      <c r="AF606" s="14"/>
      <c r="AG606" s="14"/>
      <c r="AH606" s="14"/>
      <c r="AI606" s="14"/>
      <c r="AJ606" s="14">
        <f t="shared" si="932"/>
        <v>0</v>
      </c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>
        <v>0</v>
      </c>
      <c r="AX606" s="14">
        <v>0</v>
      </c>
      <c r="AY606" s="14">
        <v>0</v>
      </c>
      <c r="AZ606" s="14"/>
      <c r="BA606" s="14"/>
      <c r="BB606" s="14"/>
      <c r="BC606" s="14"/>
      <c r="BD606" s="14"/>
      <c r="BE606" s="14">
        <f t="shared" si="933"/>
        <v>0</v>
      </c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>
        <v>0</v>
      </c>
      <c r="BS606" s="14">
        <v>0</v>
      </c>
      <c r="BT606" s="14" t="e">
        <f>IF(#REF!=0,"-",#REF!/#REF!*100)</f>
        <v>#REF!</v>
      </c>
    </row>
    <row r="607" spans="1:72" ht="33.75" x14ac:dyDescent="0.25">
      <c r="A607" s="1" t="s">
        <v>0</v>
      </c>
      <c r="B607" s="1" t="s">
        <v>0</v>
      </c>
      <c r="C607" s="1" t="s">
        <v>0</v>
      </c>
      <c r="D607" s="101" t="s">
        <v>0</v>
      </c>
      <c r="E607" s="101" t="s">
        <v>0</v>
      </c>
      <c r="F607" s="101" t="s">
        <v>0</v>
      </c>
      <c r="G607" s="2" t="s">
        <v>0</v>
      </c>
      <c r="H607" s="10" t="s">
        <v>47</v>
      </c>
      <c r="I607" s="11">
        <f t="shared" ref="I607:AA607" si="940">SUM(I608)</f>
        <v>15000</v>
      </c>
      <c r="J607" s="11">
        <f t="shared" si="940"/>
        <v>0</v>
      </c>
      <c r="K607" s="11">
        <f t="shared" si="940"/>
        <v>0</v>
      </c>
      <c r="L607" s="11">
        <f t="shared" si="940"/>
        <v>0</v>
      </c>
      <c r="M607" s="11">
        <f t="shared" si="940"/>
        <v>0</v>
      </c>
      <c r="N607" s="11">
        <f t="shared" si="940"/>
        <v>0</v>
      </c>
      <c r="O607" s="11">
        <f t="shared" si="940"/>
        <v>15000</v>
      </c>
      <c r="P607" s="11">
        <f t="shared" si="940"/>
        <v>0</v>
      </c>
      <c r="Q607" s="11">
        <f t="shared" si="940"/>
        <v>5000</v>
      </c>
      <c r="R607" s="11">
        <f t="shared" si="940"/>
        <v>0</v>
      </c>
      <c r="S607" s="11">
        <f t="shared" si="940"/>
        <v>0</v>
      </c>
      <c r="T607" s="11">
        <f t="shared" si="940"/>
        <v>0</v>
      </c>
      <c r="U607" s="11">
        <f t="shared" si="940"/>
        <v>0</v>
      </c>
      <c r="V607" s="11">
        <f t="shared" si="940"/>
        <v>0</v>
      </c>
      <c r="W607" s="11">
        <f t="shared" si="940"/>
        <v>0</v>
      </c>
      <c r="X607" s="11">
        <f t="shared" si="940"/>
        <v>0</v>
      </c>
      <c r="Y607" s="11">
        <f t="shared" si="940"/>
        <v>0</v>
      </c>
      <c r="Z607" s="11">
        <f t="shared" si="940"/>
        <v>0</v>
      </c>
      <c r="AA607" s="11">
        <f t="shared" si="940"/>
        <v>0</v>
      </c>
      <c r="AB607" s="11">
        <v>5000</v>
      </c>
      <c r="AC607" s="11">
        <v>10000</v>
      </c>
      <c r="AD607" s="11">
        <f t="shared" ref="AD607:AV607" si="941">SUM(AD608)</f>
        <v>0</v>
      </c>
      <c r="AE607" s="11">
        <f t="shared" si="941"/>
        <v>0</v>
      </c>
      <c r="AF607" s="11">
        <f t="shared" si="941"/>
        <v>0</v>
      </c>
      <c r="AG607" s="11">
        <f t="shared" si="941"/>
        <v>0</v>
      </c>
      <c r="AH607" s="11">
        <f t="shared" si="941"/>
        <v>0</v>
      </c>
      <c r="AI607" s="11">
        <f t="shared" si="941"/>
        <v>0</v>
      </c>
      <c r="AJ607" s="11">
        <f t="shared" si="941"/>
        <v>0</v>
      </c>
      <c r="AK607" s="11">
        <f t="shared" si="941"/>
        <v>0</v>
      </c>
      <c r="AL607" s="11">
        <f t="shared" si="941"/>
        <v>0</v>
      </c>
      <c r="AM607" s="11">
        <f t="shared" si="941"/>
        <v>0</v>
      </c>
      <c r="AN607" s="11">
        <f t="shared" si="941"/>
        <v>0</v>
      </c>
      <c r="AO607" s="11">
        <f t="shared" si="941"/>
        <v>0</v>
      </c>
      <c r="AP607" s="11">
        <f t="shared" si="941"/>
        <v>0</v>
      </c>
      <c r="AQ607" s="11">
        <f t="shared" si="941"/>
        <v>0</v>
      </c>
      <c r="AR607" s="11">
        <f t="shared" si="941"/>
        <v>0</v>
      </c>
      <c r="AS607" s="11">
        <f t="shared" si="941"/>
        <v>0</v>
      </c>
      <c r="AT607" s="11">
        <f t="shared" si="941"/>
        <v>0</v>
      </c>
      <c r="AU607" s="11">
        <f t="shared" si="941"/>
        <v>0</v>
      </c>
      <c r="AV607" s="11">
        <f t="shared" si="941"/>
        <v>0</v>
      </c>
      <c r="AW607" s="11">
        <v>0</v>
      </c>
      <c r="AX607" s="11">
        <v>0</v>
      </c>
      <c r="AY607" s="11">
        <f t="shared" ref="AY607:BQ607" si="942">SUM(AY608)</f>
        <v>0</v>
      </c>
      <c r="AZ607" s="11">
        <f t="shared" si="942"/>
        <v>0</v>
      </c>
      <c r="BA607" s="11">
        <f t="shared" si="942"/>
        <v>0</v>
      </c>
      <c r="BB607" s="11">
        <f t="shared" si="942"/>
        <v>0</v>
      </c>
      <c r="BC607" s="11">
        <f t="shared" si="942"/>
        <v>0</v>
      </c>
      <c r="BD607" s="11">
        <f t="shared" si="942"/>
        <v>0</v>
      </c>
      <c r="BE607" s="11">
        <f t="shared" si="942"/>
        <v>0</v>
      </c>
      <c r="BF607" s="11">
        <f t="shared" si="942"/>
        <v>0</v>
      </c>
      <c r="BG607" s="11">
        <f t="shared" si="942"/>
        <v>0</v>
      </c>
      <c r="BH607" s="11">
        <f t="shared" si="942"/>
        <v>0</v>
      </c>
      <c r="BI607" s="11">
        <f t="shared" si="942"/>
        <v>0</v>
      </c>
      <c r="BJ607" s="11">
        <f t="shared" si="942"/>
        <v>0</v>
      </c>
      <c r="BK607" s="11">
        <f t="shared" si="942"/>
        <v>0</v>
      </c>
      <c r="BL607" s="11">
        <f t="shared" si="942"/>
        <v>0</v>
      </c>
      <c r="BM607" s="11">
        <f t="shared" si="942"/>
        <v>0</v>
      </c>
      <c r="BN607" s="11">
        <f t="shared" si="942"/>
        <v>0</v>
      </c>
      <c r="BO607" s="11">
        <f t="shared" si="942"/>
        <v>0</v>
      </c>
      <c r="BP607" s="11">
        <f t="shared" si="942"/>
        <v>0</v>
      </c>
      <c r="BQ607" s="11">
        <f t="shared" si="942"/>
        <v>0</v>
      </c>
      <c r="BR607" s="11">
        <v>0</v>
      </c>
      <c r="BS607" s="11">
        <v>0</v>
      </c>
      <c r="BT607" s="11" t="e">
        <f>IF(#REF!=0,"-",#REF!/#REF!*100)</f>
        <v>#REF!</v>
      </c>
    </row>
    <row r="608" spans="1:72" x14ac:dyDescent="0.25">
      <c r="A608" s="4" t="s">
        <v>133</v>
      </c>
      <c r="B608" s="4" t="s">
        <v>58</v>
      </c>
      <c r="C608" s="4" t="s">
        <v>151</v>
      </c>
      <c r="D608" s="102" t="s">
        <v>304</v>
      </c>
      <c r="E608" s="101" t="s">
        <v>48</v>
      </c>
      <c r="F608" s="101" t="s">
        <v>0</v>
      </c>
      <c r="G608" s="2" t="s">
        <v>0</v>
      </c>
      <c r="H608" s="2" t="s">
        <v>49</v>
      </c>
      <c r="I608" s="12">
        <f t="shared" ref="I608:AA608" si="943">SUM(I609:I610)</f>
        <v>15000</v>
      </c>
      <c r="J608" s="12">
        <f t="shared" si="943"/>
        <v>0</v>
      </c>
      <c r="K608" s="12">
        <f t="shared" si="943"/>
        <v>0</v>
      </c>
      <c r="L608" s="12">
        <f t="shared" si="943"/>
        <v>0</v>
      </c>
      <c r="M608" s="12">
        <f t="shared" si="943"/>
        <v>0</v>
      </c>
      <c r="N608" s="12">
        <f t="shared" si="943"/>
        <v>0</v>
      </c>
      <c r="O608" s="12">
        <f t="shared" ref="O608" si="944">SUM(O609:O610)</f>
        <v>15000</v>
      </c>
      <c r="P608" s="12">
        <f t="shared" si="943"/>
        <v>0</v>
      </c>
      <c r="Q608" s="12">
        <f t="shared" si="943"/>
        <v>5000</v>
      </c>
      <c r="R608" s="12">
        <f t="shared" si="943"/>
        <v>0</v>
      </c>
      <c r="S608" s="12">
        <f t="shared" si="943"/>
        <v>0</v>
      </c>
      <c r="T608" s="12">
        <f t="shared" si="943"/>
        <v>0</v>
      </c>
      <c r="U608" s="12">
        <f t="shared" si="943"/>
        <v>0</v>
      </c>
      <c r="V608" s="12">
        <f t="shared" si="943"/>
        <v>0</v>
      </c>
      <c r="W608" s="12">
        <f t="shared" si="943"/>
        <v>0</v>
      </c>
      <c r="X608" s="12">
        <f t="shared" si="943"/>
        <v>0</v>
      </c>
      <c r="Y608" s="12">
        <f t="shared" si="943"/>
        <v>0</v>
      </c>
      <c r="Z608" s="12">
        <f t="shared" si="943"/>
        <v>0</v>
      </c>
      <c r="AA608" s="12">
        <f t="shared" si="943"/>
        <v>0</v>
      </c>
      <c r="AB608" s="12">
        <v>5000</v>
      </c>
      <c r="AC608" s="12">
        <v>10000</v>
      </c>
      <c r="AD608" s="12">
        <f t="shared" ref="AD608:AV608" si="945">SUM(AD609:AD610)</f>
        <v>0</v>
      </c>
      <c r="AE608" s="12">
        <f t="shared" si="945"/>
        <v>0</v>
      </c>
      <c r="AF608" s="12">
        <f t="shared" si="945"/>
        <v>0</v>
      </c>
      <c r="AG608" s="12">
        <f t="shared" si="945"/>
        <v>0</v>
      </c>
      <c r="AH608" s="12">
        <f t="shared" si="945"/>
        <v>0</v>
      </c>
      <c r="AI608" s="12">
        <f t="shared" si="945"/>
        <v>0</v>
      </c>
      <c r="AJ608" s="12">
        <f t="shared" ref="AJ608" si="946">SUM(AJ609:AJ610)</f>
        <v>0</v>
      </c>
      <c r="AK608" s="12">
        <f t="shared" si="945"/>
        <v>0</v>
      </c>
      <c r="AL608" s="12">
        <f t="shared" si="945"/>
        <v>0</v>
      </c>
      <c r="AM608" s="12">
        <f t="shared" si="945"/>
        <v>0</v>
      </c>
      <c r="AN608" s="12">
        <f t="shared" si="945"/>
        <v>0</v>
      </c>
      <c r="AO608" s="12">
        <f t="shared" si="945"/>
        <v>0</v>
      </c>
      <c r="AP608" s="12">
        <f t="shared" si="945"/>
        <v>0</v>
      </c>
      <c r="AQ608" s="12">
        <f t="shared" si="945"/>
        <v>0</v>
      </c>
      <c r="AR608" s="12">
        <f t="shared" si="945"/>
        <v>0</v>
      </c>
      <c r="AS608" s="12">
        <f t="shared" si="945"/>
        <v>0</v>
      </c>
      <c r="AT608" s="12">
        <f t="shared" si="945"/>
        <v>0</v>
      </c>
      <c r="AU608" s="12">
        <f t="shared" si="945"/>
        <v>0</v>
      </c>
      <c r="AV608" s="12">
        <f t="shared" si="945"/>
        <v>0</v>
      </c>
      <c r="AW608" s="12">
        <v>0</v>
      </c>
      <c r="AX608" s="12">
        <v>0</v>
      </c>
      <c r="AY608" s="12">
        <f t="shared" ref="AY608:BQ608" si="947">SUM(AY609:AY610)</f>
        <v>0</v>
      </c>
      <c r="AZ608" s="12">
        <f t="shared" si="947"/>
        <v>0</v>
      </c>
      <c r="BA608" s="12">
        <f t="shared" si="947"/>
        <v>0</v>
      </c>
      <c r="BB608" s="12">
        <f t="shared" si="947"/>
        <v>0</v>
      </c>
      <c r="BC608" s="12">
        <f t="shared" si="947"/>
        <v>0</v>
      </c>
      <c r="BD608" s="12">
        <f t="shared" si="947"/>
        <v>0</v>
      </c>
      <c r="BE608" s="12">
        <f t="shared" ref="BE608" si="948">SUM(BE609:BE610)</f>
        <v>0</v>
      </c>
      <c r="BF608" s="12">
        <f t="shared" si="947"/>
        <v>0</v>
      </c>
      <c r="BG608" s="12">
        <f t="shared" si="947"/>
        <v>0</v>
      </c>
      <c r="BH608" s="12">
        <f t="shared" si="947"/>
        <v>0</v>
      </c>
      <c r="BI608" s="12">
        <f t="shared" si="947"/>
        <v>0</v>
      </c>
      <c r="BJ608" s="12">
        <f t="shared" si="947"/>
        <v>0</v>
      </c>
      <c r="BK608" s="12">
        <f t="shared" si="947"/>
        <v>0</v>
      </c>
      <c r="BL608" s="12">
        <f t="shared" si="947"/>
        <v>0</v>
      </c>
      <c r="BM608" s="12">
        <f t="shared" si="947"/>
        <v>0</v>
      </c>
      <c r="BN608" s="12">
        <f t="shared" si="947"/>
        <v>0</v>
      </c>
      <c r="BO608" s="12">
        <f t="shared" si="947"/>
        <v>0</v>
      </c>
      <c r="BP608" s="12">
        <f t="shared" si="947"/>
        <v>0</v>
      </c>
      <c r="BQ608" s="12">
        <f t="shared" si="947"/>
        <v>0</v>
      </c>
      <c r="BR608" s="12">
        <v>0</v>
      </c>
      <c r="BS608" s="12">
        <v>0</v>
      </c>
      <c r="BT608" s="12" t="e">
        <f>IF(#REF!=0,"-",#REF!/#REF!*100)</f>
        <v>#REF!</v>
      </c>
    </row>
    <row r="609" spans="1:72" x14ac:dyDescent="0.25">
      <c r="A609" s="4" t="s">
        <v>133</v>
      </c>
      <c r="B609" s="4" t="s">
        <v>58</v>
      </c>
      <c r="C609" s="4" t="s">
        <v>151</v>
      </c>
      <c r="D609" s="102" t="s">
        <v>304</v>
      </c>
      <c r="E609" s="113">
        <v>8213</v>
      </c>
      <c r="F609" s="102"/>
      <c r="G609" s="98" t="s">
        <v>1662</v>
      </c>
      <c r="H609" s="13" t="s">
        <v>51</v>
      </c>
      <c r="I609" s="14">
        <v>15000</v>
      </c>
      <c r="J609" s="14"/>
      <c r="K609" s="14"/>
      <c r="L609" s="14"/>
      <c r="M609" s="14"/>
      <c r="N609" s="14"/>
      <c r="O609" s="14">
        <f t="shared" si="931"/>
        <v>15000</v>
      </c>
      <c r="P609" s="14"/>
      <c r="Q609" s="14">
        <v>5000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>
        <v>5000</v>
      </c>
      <c r="AC609" s="14">
        <v>10000</v>
      </c>
      <c r="AD609" s="14">
        <v>0</v>
      </c>
      <c r="AE609" s="14"/>
      <c r="AF609" s="14"/>
      <c r="AG609" s="14"/>
      <c r="AH609" s="14"/>
      <c r="AI609" s="14"/>
      <c r="AJ609" s="14">
        <f t="shared" si="932"/>
        <v>0</v>
      </c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>
        <v>0</v>
      </c>
      <c r="AX609" s="14">
        <v>0</v>
      </c>
      <c r="AY609" s="14">
        <v>0</v>
      </c>
      <c r="AZ609" s="14"/>
      <c r="BA609" s="14"/>
      <c r="BB609" s="14"/>
      <c r="BC609" s="14"/>
      <c r="BD609" s="14"/>
      <c r="BE609" s="14">
        <f t="shared" si="933"/>
        <v>0</v>
      </c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>
        <v>0</v>
      </c>
      <c r="BS609" s="14">
        <v>0</v>
      </c>
      <c r="BT609" s="14" t="e">
        <f>IF(#REF!=0,"-",#REF!/#REF!*100)</f>
        <v>#REF!</v>
      </c>
    </row>
    <row r="610" spans="1:72" x14ac:dyDescent="0.25">
      <c r="A610" s="4" t="s">
        <v>133</v>
      </c>
      <c r="B610" s="4" t="s">
        <v>58</v>
      </c>
      <c r="C610" s="4" t="s">
        <v>151</v>
      </c>
      <c r="D610" s="102" t="s">
        <v>304</v>
      </c>
      <c r="E610" s="113">
        <v>8216</v>
      </c>
      <c r="F610" s="102"/>
      <c r="G610" s="98" t="s">
        <v>1662</v>
      </c>
      <c r="H610" s="13" t="s">
        <v>108</v>
      </c>
      <c r="I610" s="14">
        <v>0</v>
      </c>
      <c r="J610" s="14"/>
      <c r="K610" s="14"/>
      <c r="L610" s="14"/>
      <c r="M610" s="14"/>
      <c r="N610" s="14"/>
      <c r="O610" s="14">
        <f t="shared" si="931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>
        <v>0</v>
      </c>
      <c r="AC610" s="14">
        <v>0</v>
      </c>
      <c r="AD610" s="14">
        <v>0</v>
      </c>
      <c r="AE610" s="14"/>
      <c r="AF610" s="14"/>
      <c r="AG610" s="14"/>
      <c r="AH610" s="14"/>
      <c r="AI610" s="14"/>
      <c r="AJ610" s="14">
        <f t="shared" si="932"/>
        <v>0</v>
      </c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>
        <v>0</v>
      </c>
      <c r="AX610" s="14">
        <v>0</v>
      </c>
      <c r="AY610" s="14">
        <v>0</v>
      </c>
      <c r="AZ610" s="14"/>
      <c r="BA610" s="14"/>
      <c r="BB610" s="14"/>
      <c r="BC610" s="14"/>
      <c r="BD610" s="14"/>
      <c r="BE610" s="14">
        <f t="shared" si="933"/>
        <v>0</v>
      </c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>
        <v>0</v>
      </c>
      <c r="BS610" s="14">
        <v>0</v>
      </c>
      <c r="BT610" s="14" t="e">
        <f>IF(#REF!=0,"-",#REF!/#REF!*100)</f>
        <v>#REF!</v>
      </c>
    </row>
    <row r="611" spans="1:72" ht="22.5" x14ac:dyDescent="0.25">
      <c r="A611" s="13" t="s">
        <v>0</v>
      </c>
      <c r="B611" s="13" t="s">
        <v>0</v>
      </c>
      <c r="C611" s="13" t="s">
        <v>0</v>
      </c>
      <c r="D611" s="98" t="s">
        <v>0</v>
      </c>
      <c r="E611" s="98" t="s">
        <v>0</v>
      </c>
      <c r="F611" s="98" t="s">
        <v>0</v>
      </c>
      <c r="G611" s="13" t="s">
        <v>0</v>
      </c>
      <c r="H611" s="10" t="s">
        <v>313</v>
      </c>
      <c r="I611" s="11">
        <f t="shared" ref="I611:AA611" si="949">SUM(I580,I604,I607)</f>
        <v>96500</v>
      </c>
      <c r="J611" s="11">
        <f t="shared" si="949"/>
        <v>0</v>
      </c>
      <c r="K611" s="11">
        <f t="shared" si="949"/>
        <v>0</v>
      </c>
      <c r="L611" s="11">
        <f t="shared" si="949"/>
        <v>0</v>
      </c>
      <c r="M611" s="11">
        <f t="shared" si="949"/>
        <v>0</v>
      </c>
      <c r="N611" s="11">
        <f t="shared" si="949"/>
        <v>0</v>
      </c>
      <c r="O611" s="11">
        <f t="shared" si="949"/>
        <v>96500</v>
      </c>
      <c r="P611" s="11">
        <f t="shared" si="949"/>
        <v>2000</v>
      </c>
      <c r="Q611" s="11">
        <f t="shared" si="949"/>
        <v>19000</v>
      </c>
      <c r="R611" s="11">
        <f t="shared" si="949"/>
        <v>19000</v>
      </c>
      <c r="S611" s="11">
        <f t="shared" si="949"/>
        <v>0</v>
      </c>
      <c r="T611" s="11">
        <f t="shared" si="949"/>
        <v>0</v>
      </c>
      <c r="U611" s="11">
        <f t="shared" si="949"/>
        <v>0</v>
      </c>
      <c r="V611" s="11">
        <f t="shared" si="949"/>
        <v>0</v>
      </c>
      <c r="W611" s="11">
        <f t="shared" si="949"/>
        <v>0</v>
      </c>
      <c r="X611" s="11">
        <f t="shared" si="949"/>
        <v>0</v>
      </c>
      <c r="Y611" s="11">
        <f t="shared" si="949"/>
        <v>0</v>
      </c>
      <c r="Z611" s="11">
        <f t="shared" si="949"/>
        <v>0</v>
      </c>
      <c r="AA611" s="11">
        <f t="shared" si="949"/>
        <v>0</v>
      </c>
      <c r="AB611" s="11">
        <v>40000</v>
      </c>
      <c r="AC611" s="11">
        <v>56500</v>
      </c>
      <c r="AD611" s="11">
        <f t="shared" ref="AD611:AV611" si="950">SUM(AD580,AD604,AD607)</f>
        <v>0</v>
      </c>
      <c r="AE611" s="11">
        <f t="shared" si="950"/>
        <v>0</v>
      </c>
      <c r="AF611" s="11">
        <f t="shared" si="950"/>
        <v>0</v>
      </c>
      <c r="AG611" s="11">
        <f t="shared" si="950"/>
        <v>0</v>
      </c>
      <c r="AH611" s="11">
        <f t="shared" si="950"/>
        <v>0</v>
      </c>
      <c r="AI611" s="11">
        <f t="shared" si="950"/>
        <v>0</v>
      </c>
      <c r="AJ611" s="11">
        <f t="shared" si="950"/>
        <v>0</v>
      </c>
      <c r="AK611" s="11">
        <f t="shared" si="950"/>
        <v>0</v>
      </c>
      <c r="AL611" s="11">
        <f t="shared" si="950"/>
        <v>0</v>
      </c>
      <c r="AM611" s="11">
        <f t="shared" si="950"/>
        <v>0</v>
      </c>
      <c r="AN611" s="11">
        <f t="shared" si="950"/>
        <v>0</v>
      </c>
      <c r="AO611" s="11">
        <f t="shared" si="950"/>
        <v>0</v>
      </c>
      <c r="AP611" s="11">
        <f t="shared" si="950"/>
        <v>0</v>
      </c>
      <c r="AQ611" s="11">
        <f t="shared" si="950"/>
        <v>0</v>
      </c>
      <c r="AR611" s="11">
        <f t="shared" si="950"/>
        <v>0</v>
      </c>
      <c r="AS611" s="11">
        <f t="shared" si="950"/>
        <v>0</v>
      </c>
      <c r="AT611" s="11">
        <f t="shared" si="950"/>
        <v>0</v>
      </c>
      <c r="AU611" s="11">
        <f t="shared" si="950"/>
        <v>0</v>
      </c>
      <c r="AV611" s="11">
        <f t="shared" si="950"/>
        <v>0</v>
      </c>
      <c r="AW611" s="11">
        <v>0</v>
      </c>
      <c r="AX611" s="11">
        <v>0</v>
      </c>
      <c r="AY611" s="11">
        <f t="shared" ref="AY611:BQ611" si="951">SUM(AY580,AY604,AY607)</f>
        <v>0</v>
      </c>
      <c r="AZ611" s="11">
        <f t="shared" si="951"/>
        <v>0</v>
      </c>
      <c r="BA611" s="11">
        <f t="shared" si="951"/>
        <v>0</v>
      </c>
      <c r="BB611" s="11">
        <f t="shared" si="951"/>
        <v>0</v>
      </c>
      <c r="BC611" s="11">
        <f t="shared" si="951"/>
        <v>0</v>
      </c>
      <c r="BD611" s="11">
        <f t="shared" si="951"/>
        <v>0</v>
      </c>
      <c r="BE611" s="11">
        <f t="shared" si="951"/>
        <v>0</v>
      </c>
      <c r="BF611" s="11">
        <f t="shared" si="951"/>
        <v>0</v>
      </c>
      <c r="BG611" s="11">
        <f t="shared" si="951"/>
        <v>0</v>
      </c>
      <c r="BH611" s="11">
        <f t="shared" si="951"/>
        <v>0</v>
      </c>
      <c r="BI611" s="11">
        <f t="shared" si="951"/>
        <v>0</v>
      </c>
      <c r="BJ611" s="11">
        <f t="shared" si="951"/>
        <v>0</v>
      </c>
      <c r="BK611" s="11">
        <f t="shared" si="951"/>
        <v>0</v>
      </c>
      <c r="BL611" s="11">
        <f t="shared" si="951"/>
        <v>0</v>
      </c>
      <c r="BM611" s="11">
        <f t="shared" si="951"/>
        <v>0</v>
      </c>
      <c r="BN611" s="11">
        <f t="shared" si="951"/>
        <v>0</v>
      </c>
      <c r="BO611" s="11">
        <f t="shared" si="951"/>
        <v>0</v>
      </c>
      <c r="BP611" s="11">
        <f t="shared" si="951"/>
        <v>0</v>
      </c>
      <c r="BQ611" s="11">
        <f t="shared" si="951"/>
        <v>0</v>
      </c>
      <c r="BR611" s="11">
        <v>0</v>
      </c>
      <c r="BS611" s="11">
        <v>0</v>
      </c>
      <c r="BT611" s="11" t="e">
        <f>IF(#REF!=0,"-",#REF!/#REF!*100)</f>
        <v>#REF!</v>
      </c>
    </row>
    <row r="612" spans="1:72" ht="15.75" thickBot="1" x14ac:dyDescent="0.3">
      <c r="A612" s="13" t="s">
        <v>0</v>
      </c>
      <c r="B612" s="13" t="s">
        <v>0</v>
      </c>
      <c r="C612" s="13" t="s">
        <v>0</v>
      </c>
      <c r="D612" s="98" t="s">
        <v>0</v>
      </c>
      <c r="E612" s="98" t="s">
        <v>0</v>
      </c>
      <c r="F612" s="98" t="s">
        <v>0</v>
      </c>
      <c r="G612" s="13" t="s">
        <v>0</v>
      </c>
      <c r="H612" s="2" t="s">
        <v>53</v>
      </c>
      <c r="I612" s="13" t="s">
        <v>0</v>
      </c>
      <c r="J612" s="13"/>
      <c r="K612" s="13"/>
      <c r="L612" s="13"/>
      <c r="M612" s="13"/>
      <c r="N612" s="13"/>
      <c r="O612" s="13" t="e">
        <f t="shared" si="931"/>
        <v>#VALUE!</v>
      </c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>
        <v>0</v>
      </c>
      <c r="AC612" s="13" t="e">
        <v>#VALUE!</v>
      </c>
      <c r="AD612" s="13" t="s">
        <v>0</v>
      </c>
      <c r="AE612" s="13"/>
      <c r="AF612" s="13"/>
      <c r="AG612" s="13"/>
      <c r="AH612" s="13"/>
      <c r="AI612" s="13"/>
      <c r="AJ612" s="13" t="e">
        <f t="shared" si="932"/>
        <v>#VALUE!</v>
      </c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>
        <v>0</v>
      </c>
      <c r="AX612" s="13" t="e">
        <v>#VALUE!</v>
      </c>
      <c r="AY612" s="13" t="s">
        <v>0</v>
      </c>
      <c r="AZ612" s="13"/>
      <c r="BA612" s="13"/>
      <c r="BB612" s="13"/>
      <c r="BC612" s="13"/>
      <c r="BD612" s="13"/>
      <c r="BE612" s="13" t="e">
        <f t="shared" si="933"/>
        <v>#VALUE!</v>
      </c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>
        <v>0</v>
      </c>
      <c r="BS612" s="13" t="e">
        <v>#VALUE!</v>
      </c>
      <c r="BT612" s="12"/>
    </row>
    <row r="613" spans="1:72" ht="69.75" customHeight="1" thickBot="1" x14ac:dyDescent="0.3">
      <c r="A613" s="132" t="s">
        <v>0</v>
      </c>
      <c r="B613" s="132" t="s">
        <v>0</v>
      </c>
      <c r="C613" s="132" t="s">
        <v>0</v>
      </c>
      <c r="D613" s="135" t="s">
        <v>0</v>
      </c>
      <c r="E613" s="135" t="s">
        <v>0</v>
      </c>
      <c r="F613" s="135" t="s">
        <v>0</v>
      </c>
      <c r="G613" s="138" t="s">
        <v>0</v>
      </c>
      <c r="H613" s="5" t="s">
        <v>54</v>
      </c>
      <c r="I613" s="89" t="s">
        <v>9</v>
      </c>
      <c r="J613" s="89" t="s">
        <v>1606</v>
      </c>
      <c r="K613" s="89" t="s">
        <v>1534</v>
      </c>
      <c r="L613" s="89" t="s">
        <v>1592</v>
      </c>
      <c r="M613" s="89" t="s">
        <v>1593</v>
      </c>
      <c r="N613" s="89" t="s">
        <v>1594</v>
      </c>
      <c r="O613" s="89" t="s">
        <v>1610</v>
      </c>
      <c r="P613" s="89" t="s">
        <v>1607</v>
      </c>
      <c r="Q613" s="89" t="s">
        <v>1595</v>
      </c>
      <c r="R613" s="89" t="s">
        <v>1596</v>
      </c>
      <c r="S613" s="89" t="s">
        <v>1597</v>
      </c>
      <c r="T613" s="89" t="s">
        <v>1598</v>
      </c>
      <c r="U613" s="89" t="s">
        <v>1599</v>
      </c>
      <c r="V613" s="89" t="s">
        <v>1600</v>
      </c>
      <c r="W613" s="89" t="s">
        <v>1608</v>
      </c>
      <c r="X613" s="89" t="s">
        <v>1609</v>
      </c>
      <c r="Y613" s="89" t="s">
        <v>1601</v>
      </c>
      <c r="Z613" s="89" t="s">
        <v>1602</v>
      </c>
      <c r="AA613" s="89" t="s">
        <v>1603</v>
      </c>
      <c r="AB613" s="89" t="s">
        <v>1604</v>
      </c>
      <c r="AC613" s="89" t="s">
        <v>1605</v>
      </c>
      <c r="AD613" s="90" t="s">
        <v>10</v>
      </c>
      <c r="AE613" s="90" t="s">
        <v>1606</v>
      </c>
      <c r="AF613" s="90" t="s">
        <v>1534</v>
      </c>
      <c r="AG613" s="90" t="s">
        <v>1592</v>
      </c>
      <c r="AH613" s="90" t="s">
        <v>1593</v>
      </c>
      <c r="AI613" s="90" t="s">
        <v>1594</v>
      </c>
      <c r="AJ613" s="90" t="s">
        <v>1611</v>
      </c>
      <c r="AK613" s="90" t="s">
        <v>1607</v>
      </c>
      <c r="AL613" s="90" t="s">
        <v>1595</v>
      </c>
      <c r="AM613" s="90" t="s">
        <v>1596</v>
      </c>
      <c r="AN613" s="90" t="s">
        <v>1597</v>
      </c>
      <c r="AO613" s="90" t="s">
        <v>1598</v>
      </c>
      <c r="AP613" s="90" t="s">
        <v>1599</v>
      </c>
      <c r="AQ613" s="90" t="s">
        <v>1600</v>
      </c>
      <c r="AR613" s="90" t="s">
        <v>1608</v>
      </c>
      <c r="AS613" s="90" t="s">
        <v>1609</v>
      </c>
      <c r="AT613" s="90" t="s">
        <v>1601</v>
      </c>
      <c r="AU613" s="90" t="s">
        <v>1602</v>
      </c>
      <c r="AV613" s="90" t="s">
        <v>1603</v>
      </c>
      <c r="AW613" s="90" t="s">
        <v>1604</v>
      </c>
      <c r="AX613" s="90" t="s">
        <v>1605</v>
      </c>
      <c r="AY613" s="91" t="s">
        <v>11</v>
      </c>
      <c r="AZ613" s="91" t="s">
        <v>1606</v>
      </c>
      <c r="BA613" s="91" t="s">
        <v>1534</v>
      </c>
      <c r="BB613" s="91" t="s">
        <v>1592</v>
      </c>
      <c r="BC613" s="91" t="s">
        <v>1593</v>
      </c>
      <c r="BD613" s="91" t="s">
        <v>1594</v>
      </c>
      <c r="BE613" s="91" t="s">
        <v>1612</v>
      </c>
      <c r="BF613" s="91" t="s">
        <v>1607</v>
      </c>
      <c r="BG613" s="91" t="s">
        <v>1595</v>
      </c>
      <c r="BH613" s="91" t="s">
        <v>1596</v>
      </c>
      <c r="BI613" s="91" t="s">
        <v>1597</v>
      </c>
      <c r="BJ613" s="91" t="s">
        <v>1598</v>
      </c>
      <c r="BK613" s="91" t="s">
        <v>1599</v>
      </c>
      <c r="BL613" s="91" t="s">
        <v>1600</v>
      </c>
      <c r="BM613" s="91" t="s">
        <v>1608</v>
      </c>
      <c r="BN613" s="91" t="s">
        <v>1609</v>
      </c>
      <c r="BO613" s="91" t="s">
        <v>1601</v>
      </c>
      <c r="BP613" s="91" t="s">
        <v>1602</v>
      </c>
      <c r="BQ613" s="91" t="s">
        <v>1603</v>
      </c>
      <c r="BR613" s="91" t="s">
        <v>1604</v>
      </c>
      <c r="BS613" s="91" t="s">
        <v>1605</v>
      </c>
      <c r="BT613" s="5" t="s">
        <v>1671</v>
      </c>
    </row>
    <row r="614" spans="1:72" x14ac:dyDescent="0.25">
      <c r="A614" s="133"/>
      <c r="B614" s="133"/>
      <c r="C614" s="133"/>
      <c r="D614" s="136"/>
      <c r="E614" s="136"/>
      <c r="F614" s="136"/>
      <c r="G614" s="139"/>
      <c r="H614" s="15" t="s">
        <v>0</v>
      </c>
      <c r="I614" s="9">
        <v>1</v>
      </c>
      <c r="J614" s="9">
        <v>2</v>
      </c>
      <c r="K614" s="9">
        <v>3</v>
      </c>
      <c r="L614" s="9">
        <v>4</v>
      </c>
      <c r="M614" s="9">
        <v>5</v>
      </c>
      <c r="N614" s="9">
        <v>6</v>
      </c>
      <c r="O614" s="9">
        <v>7</v>
      </c>
      <c r="P614" s="9">
        <v>8</v>
      </c>
      <c r="Q614" s="9">
        <v>9</v>
      </c>
      <c r="R614" s="9">
        <v>10</v>
      </c>
      <c r="S614" s="9">
        <v>11</v>
      </c>
      <c r="T614" s="9">
        <v>12</v>
      </c>
      <c r="U614" s="9">
        <v>13</v>
      </c>
      <c r="V614" s="9">
        <v>14</v>
      </c>
      <c r="W614" s="9">
        <v>15</v>
      </c>
      <c r="X614" s="9">
        <v>16</v>
      </c>
      <c r="Y614" s="9">
        <v>17</v>
      </c>
      <c r="Z614" s="9">
        <v>18</v>
      </c>
      <c r="AA614" s="9">
        <v>19</v>
      </c>
      <c r="AB614" s="9">
        <v>20</v>
      </c>
      <c r="AC614" s="9">
        <v>21</v>
      </c>
      <c r="AD614" s="9">
        <v>1</v>
      </c>
      <c r="AE614" s="9">
        <v>2</v>
      </c>
      <c r="AF614" s="9">
        <v>3</v>
      </c>
      <c r="AG614" s="9">
        <v>4</v>
      </c>
      <c r="AH614" s="9">
        <v>5</v>
      </c>
      <c r="AI614" s="9">
        <v>6</v>
      </c>
      <c r="AJ614" s="9">
        <v>7</v>
      </c>
      <c r="AK614" s="9">
        <v>8</v>
      </c>
      <c r="AL614" s="9">
        <v>9</v>
      </c>
      <c r="AM614" s="9">
        <v>10</v>
      </c>
      <c r="AN614" s="9">
        <v>11</v>
      </c>
      <c r="AO614" s="9">
        <v>12</v>
      </c>
      <c r="AP614" s="9">
        <v>13</v>
      </c>
      <c r="AQ614" s="9">
        <v>14</v>
      </c>
      <c r="AR614" s="9">
        <v>15</v>
      </c>
      <c r="AS614" s="9">
        <v>16</v>
      </c>
      <c r="AT614" s="9">
        <v>17</v>
      </c>
      <c r="AU614" s="9">
        <v>18</v>
      </c>
      <c r="AV614" s="9">
        <v>19</v>
      </c>
      <c r="AW614" s="9">
        <v>20</v>
      </c>
      <c r="AX614" s="9">
        <v>21</v>
      </c>
      <c r="AY614" s="9">
        <v>1</v>
      </c>
      <c r="AZ614" s="9">
        <v>2</v>
      </c>
      <c r="BA614" s="9">
        <v>3</v>
      </c>
      <c r="BB614" s="9">
        <v>4</v>
      </c>
      <c r="BC614" s="9">
        <v>5</v>
      </c>
      <c r="BD614" s="9">
        <v>6</v>
      </c>
      <c r="BE614" s="9">
        <v>7</v>
      </c>
      <c r="BF614" s="9">
        <v>8</v>
      </c>
      <c r="BG614" s="9">
        <v>9</v>
      </c>
      <c r="BH614" s="9">
        <v>10</v>
      </c>
      <c r="BI614" s="9">
        <v>11</v>
      </c>
      <c r="BJ614" s="9">
        <v>12</v>
      </c>
      <c r="BK614" s="9">
        <v>13</v>
      </c>
      <c r="BL614" s="9">
        <v>14</v>
      </c>
      <c r="BM614" s="9">
        <v>15</v>
      </c>
      <c r="BN614" s="9">
        <v>16</v>
      </c>
      <c r="BO614" s="9">
        <v>17</v>
      </c>
      <c r="BP614" s="9">
        <v>18</v>
      </c>
      <c r="BQ614" s="9">
        <v>19</v>
      </c>
      <c r="BR614" s="9">
        <v>20</v>
      </c>
      <c r="BS614" s="9">
        <v>21</v>
      </c>
      <c r="BT614" s="9">
        <v>9</v>
      </c>
    </row>
    <row r="615" spans="1:72" x14ac:dyDescent="0.25">
      <c r="A615" s="133"/>
      <c r="B615" s="133"/>
      <c r="C615" s="133"/>
      <c r="D615" s="136"/>
      <c r="E615" s="136"/>
      <c r="F615" s="136"/>
      <c r="G615" s="139"/>
      <c r="H615" s="16" t="s">
        <v>137</v>
      </c>
      <c r="I615" s="17">
        <f t="shared" ref="I615:AA615" si="952">SUM(I611)</f>
        <v>96500</v>
      </c>
      <c r="J615" s="17">
        <f t="shared" si="952"/>
        <v>0</v>
      </c>
      <c r="K615" s="17">
        <f t="shared" si="952"/>
        <v>0</v>
      </c>
      <c r="L615" s="17">
        <f t="shared" si="952"/>
        <v>0</v>
      </c>
      <c r="M615" s="17">
        <f t="shared" si="952"/>
        <v>0</v>
      </c>
      <c r="N615" s="17">
        <f t="shared" si="952"/>
        <v>0</v>
      </c>
      <c r="O615" s="17">
        <f t="shared" ref="O615" si="953">SUM(O611)</f>
        <v>96500</v>
      </c>
      <c r="P615" s="17">
        <f t="shared" si="952"/>
        <v>2000</v>
      </c>
      <c r="Q615" s="17">
        <f t="shared" si="952"/>
        <v>19000</v>
      </c>
      <c r="R615" s="17">
        <f t="shared" si="952"/>
        <v>19000</v>
      </c>
      <c r="S615" s="17">
        <f t="shared" si="952"/>
        <v>0</v>
      </c>
      <c r="T615" s="17">
        <f t="shared" si="952"/>
        <v>0</v>
      </c>
      <c r="U615" s="17">
        <f t="shared" si="952"/>
        <v>0</v>
      </c>
      <c r="V615" s="17">
        <f t="shared" si="952"/>
        <v>0</v>
      </c>
      <c r="W615" s="17">
        <f t="shared" si="952"/>
        <v>0</v>
      </c>
      <c r="X615" s="17">
        <f t="shared" si="952"/>
        <v>0</v>
      </c>
      <c r="Y615" s="17">
        <f t="shared" si="952"/>
        <v>0</v>
      </c>
      <c r="Z615" s="17">
        <f t="shared" si="952"/>
        <v>0</v>
      </c>
      <c r="AA615" s="17">
        <f t="shared" si="952"/>
        <v>0</v>
      </c>
      <c r="AB615" s="17">
        <v>40000</v>
      </c>
      <c r="AC615" s="17">
        <v>56500</v>
      </c>
      <c r="AD615" s="17">
        <f t="shared" ref="AD615:AV615" si="954">SUM(AD611)</f>
        <v>0</v>
      </c>
      <c r="AE615" s="17">
        <f t="shared" si="954"/>
        <v>0</v>
      </c>
      <c r="AF615" s="17">
        <f t="shared" si="954"/>
        <v>0</v>
      </c>
      <c r="AG615" s="17">
        <f t="shared" si="954"/>
        <v>0</v>
      </c>
      <c r="AH615" s="17">
        <f t="shared" si="954"/>
        <v>0</v>
      </c>
      <c r="AI615" s="17">
        <f t="shared" si="954"/>
        <v>0</v>
      </c>
      <c r="AJ615" s="17">
        <f t="shared" ref="AJ615" si="955">SUM(AJ611)</f>
        <v>0</v>
      </c>
      <c r="AK615" s="17">
        <f t="shared" si="954"/>
        <v>0</v>
      </c>
      <c r="AL615" s="17">
        <f t="shared" si="954"/>
        <v>0</v>
      </c>
      <c r="AM615" s="17">
        <f t="shared" si="954"/>
        <v>0</v>
      </c>
      <c r="AN615" s="17">
        <f t="shared" si="954"/>
        <v>0</v>
      </c>
      <c r="AO615" s="17">
        <f t="shared" si="954"/>
        <v>0</v>
      </c>
      <c r="AP615" s="17">
        <f t="shared" si="954"/>
        <v>0</v>
      </c>
      <c r="AQ615" s="17">
        <f t="shared" si="954"/>
        <v>0</v>
      </c>
      <c r="AR615" s="17">
        <f t="shared" si="954"/>
        <v>0</v>
      </c>
      <c r="AS615" s="17">
        <f t="shared" si="954"/>
        <v>0</v>
      </c>
      <c r="AT615" s="17">
        <f t="shared" si="954"/>
        <v>0</v>
      </c>
      <c r="AU615" s="17">
        <f t="shared" si="954"/>
        <v>0</v>
      </c>
      <c r="AV615" s="17">
        <f t="shared" si="954"/>
        <v>0</v>
      </c>
      <c r="AW615" s="17">
        <v>0</v>
      </c>
      <c r="AX615" s="17">
        <v>0</v>
      </c>
      <c r="AY615" s="17">
        <f t="shared" ref="AY615:BQ615" si="956">SUM(AY611)</f>
        <v>0</v>
      </c>
      <c r="AZ615" s="17">
        <f t="shared" si="956"/>
        <v>0</v>
      </c>
      <c r="BA615" s="17">
        <f t="shared" si="956"/>
        <v>0</v>
      </c>
      <c r="BB615" s="17">
        <f t="shared" si="956"/>
        <v>0</v>
      </c>
      <c r="BC615" s="17">
        <f t="shared" si="956"/>
        <v>0</v>
      </c>
      <c r="BD615" s="17">
        <f t="shared" si="956"/>
        <v>0</v>
      </c>
      <c r="BE615" s="17">
        <f t="shared" ref="BE615" si="957">SUM(BE611)</f>
        <v>0</v>
      </c>
      <c r="BF615" s="17">
        <f t="shared" si="956"/>
        <v>0</v>
      </c>
      <c r="BG615" s="17">
        <f t="shared" si="956"/>
        <v>0</v>
      </c>
      <c r="BH615" s="17">
        <f t="shared" si="956"/>
        <v>0</v>
      </c>
      <c r="BI615" s="17">
        <f t="shared" si="956"/>
        <v>0</v>
      </c>
      <c r="BJ615" s="17">
        <f t="shared" si="956"/>
        <v>0</v>
      </c>
      <c r="BK615" s="17">
        <f t="shared" si="956"/>
        <v>0</v>
      </c>
      <c r="BL615" s="17">
        <f t="shared" si="956"/>
        <v>0</v>
      </c>
      <c r="BM615" s="17">
        <f t="shared" si="956"/>
        <v>0</v>
      </c>
      <c r="BN615" s="17">
        <f t="shared" si="956"/>
        <v>0</v>
      </c>
      <c r="BO615" s="17">
        <f t="shared" si="956"/>
        <v>0</v>
      </c>
      <c r="BP615" s="17">
        <f t="shared" si="956"/>
        <v>0</v>
      </c>
      <c r="BQ615" s="17">
        <f t="shared" si="956"/>
        <v>0</v>
      </c>
      <c r="BR615" s="17">
        <v>0</v>
      </c>
      <c r="BS615" s="17">
        <v>0</v>
      </c>
      <c r="BT615" s="17" t="e">
        <f>IF(#REF!=0,"-",#REF!/#REF!*100)</f>
        <v>#REF!</v>
      </c>
    </row>
    <row r="616" spans="1:72" x14ac:dyDescent="0.25">
      <c r="A616" s="133"/>
      <c r="B616" s="133"/>
      <c r="C616" s="133"/>
      <c r="D616" s="136"/>
      <c r="E616" s="136"/>
      <c r="F616" s="136"/>
      <c r="G616" s="139"/>
      <c r="H616" s="18" t="s">
        <v>55</v>
      </c>
      <c r="I616" s="17">
        <f t="shared" ref="I616:AA616" si="958">SUM(I615)</f>
        <v>96500</v>
      </c>
      <c r="J616" s="17">
        <f t="shared" si="958"/>
        <v>0</v>
      </c>
      <c r="K616" s="17">
        <f t="shared" si="958"/>
        <v>0</v>
      </c>
      <c r="L616" s="17">
        <f t="shared" si="958"/>
        <v>0</v>
      </c>
      <c r="M616" s="17">
        <f t="shared" si="958"/>
        <v>0</v>
      </c>
      <c r="N616" s="17">
        <f t="shared" si="958"/>
        <v>0</v>
      </c>
      <c r="O616" s="17">
        <f t="shared" ref="O616" si="959">SUM(O615)</f>
        <v>96500</v>
      </c>
      <c r="P616" s="17">
        <f t="shared" si="958"/>
        <v>2000</v>
      </c>
      <c r="Q616" s="17">
        <f t="shared" si="958"/>
        <v>19000</v>
      </c>
      <c r="R616" s="17">
        <f t="shared" si="958"/>
        <v>19000</v>
      </c>
      <c r="S616" s="17">
        <f t="shared" si="958"/>
        <v>0</v>
      </c>
      <c r="T616" s="17">
        <f t="shared" si="958"/>
        <v>0</v>
      </c>
      <c r="U616" s="17">
        <f t="shared" si="958"/>
        <v>0</v>
      </c>
      <c r="V616" s="17">
        <f t="shared" si="958"/>
        <v>0</v>
      </c>
      <c r="W616" s="17">
        <f t="shared" si="958"/>
        <v>0</v>
      </c>
      <c r="X616" s="17">
        <f t="shared" si="958"/>
        <v>0</v>
      </c>
      <c r="Y616" s="17">
        <f t="shared" si="958"/>
        <v>0</v>
      </c>
      <c r="Z616" s="17">
        <f t="shared" si="958"/>
        <v>0</v>
      </c>
      <c r="AA616" s="17">
        <f t="shared" si="958"/>
        <v>0</v>
      </c>
      <c r="AB616" s="17">
        <v>40000</v>
      </c>
      <c r="AC616" s="17">
        <v>56500</v>
      </c>
      <c r="AD616" s="17">
        <f t="shared" ref="AD616:AV616" si="960">SUM(AD615)</f>
        <v>0</v>
      </c>
      <c r="AE616" s="17">
        <f t="shared" si="960"/>
        <v>0</v>
      </c>
      <c r="AF616" s="17">
        <f t="shared" si="960"/>
        <v>0</v>
      </c>
      <c r="AG616" s="17">
        <f t="shared" si="960"/>
        <v>0</v>
      </c>
      <c r="AH616" s="17">
        <f t="shared" si="960"/>
        <v>0</v>
      </c>
      <c r="AI616" s="17">
        <f t="shared" si="960"/>
        <v>0</v>
      </c>
      <c r="AJ616" s="17">
        <f t="shared" ref="AJ616" si="961">SUM(AJ615)</f>
        <v>0</v>
      </c>
      <c r="AK616" s="17">
        <f t="shared" si="960"/>
        <v>0</v>
      </c>
      <c r="AL616" s="17">
        <f t="shared" si="960"/>
        <v>0</v>
      </c>
      <c r="AM616" s="17">
        <f t="shared" si="960"/>
        <v>0</v>
      </c>
      <c r="AN616" s="17">
        <f t="shared" si="960"/>
        <v>0</v>
      </c>
      <c r="AO616" s="17">
        <f t="shared" si="960"/>
        <v>0</v>
      </c>
      <c r="AP616" s="17">
        <f t="shared" si="960"/>
        <v>0</v>
      </c>
      <c r="AQ616" s="17">
        <f t="shared" si="960"/>
        <v>0</v>
      </c>
      <c r="AR616" s="17">
        <f t="shared" si="960"/>
        <v>0</v>
      </c>
      <c r="AS616" s="17">
        <f t="shared" si="960"/>
        <v>0</v>
      </c>
      <c r="AT616" s="17">
        <f t="shared" si="960"/>
        <v>0</v>
      </c>
      <c r="AU616" s="17">
        <f t="shared" si="960"/>
        <v>0</v>
      </c>
      <c r="AV616" s="17">
        <f t="shared" si="960"/>
        <v>0</v>
      </c>
      <c r="AW616" s="17">
        <v>0</v>
      </c>
      <c r="AX616" s="17">
        <v>0</v>
      </c>
      <c r="AY616" s="17">
        <f t="shared" ref="AY616:BQ616" si="962">SUM(AY615)</f>
        <v>0</v>
      </c>
      <c r="AZ616" s="17">
        <f t="shared" si="962"/>
        <v>0</v>
      </c>
      <c r="BA616" s="17">
        <f t="shared" si="962"/>
        <v>0</v>
      </c>
      <c r="BB616" s="17">
        <f t="shared" si="962"/>
        <v>0</v>
      </c>
      <c r="BC616" s="17">
        <f t="shared" si="962"/>
        <v>0</v>
      </c>
      <c r="BD616" s="17">
        <f t="shared" si="962"/>
        <v>0</v>
      </c>
      <c r="BE616" s="17">
        <f t="shared" ref="BE616" si="963">SUM(BE615)</f>
        <v>0</v>
      </c>
      <c r="BF616" s="17">
        <f t="shared" si="962"/>
        <v>0</v>
      </c>
      <c r="BG616" s="17">
        <f t="shared" si="962"/>
        <v>0</v>
      </c>
      <c r="BH616" s="17">
        <f t="shared" si="962"/>
        <v>0</v>
      </c>
      <c r="BI616" s="17">
        <f t="shared" si="962"/>
        <v>0</v>
      </c>
      <c r="BJ616" s="17">
        <f t="shared" si="962"/>
        <v>0</v>
      </c>
      <c r="BK616" s="17">
        <f t="shared" si="962"/>
        <v>0</v>
      </c>
      <c r="BL616" s="17">
        <f t="shared" si="962"/>
        <v>0</v>
      </c>
      <c r="BM616" s="17">
        <f t="shared" si="962"/>
        <v>0</v>
      </c>
      <c r="BN616" s="17">
        <f t="shared" si="962"/>
        <v>0</v>
      </c>
      <c r="BO616" s="17">
        <f t="shared" si="962"/>
        <v>0</v>
      </c>
      <c r="BP616" s="17">
        <f t="shared" si="962"/>
        <v>0</v>
      </c>
      <c r="BQ616" s="17">
        <f t="shared" si="962"/>
        <v>0</v>
      </c>
      <c r="BR616" s="17">
        <v>0</v>
      </c>
      <c r="BS616" s="17">
        <v>0</v>
      </c>
      <c r="BT616" s="17" t="e">
        <f>IF(#REF!=0,"-",#REF!/#REF!*100)</f>
        <v>#REF!</v>
      </c>
    </row>
    <row r="617" spans="1:72" x14ac:dyDescent="0.25">
      <c r="A617" s="134"/>
      <c r="B617" s="134"/>
      <c r="C617" s="134"/>
      <c r="D617" s="137"/>
      <c r="E617" s="137"/>
      <c r="F617" s="137"/>
      <c r="G617" s="140"/>
      <c r="O617">
        <f t="shared" si="931"/>
        <v>0</v>
      </c>
      <c r="AB617">
        <v>0</v>
      </c>
      <c r="AC617">
        <v>0</v>
      </c>
      <c r="AJ617">
        <f t="shared" si="932"/>
        <v>0</v>
      </c>
      <c r="AW617">
        <v>0</v>
      </c>
      <c r="AX617">
        <v>0</v>
      </c>
      <c r="BE617">
        <f t="shared" si="933"/>
        <v>0</v>
      </c>
      <c r="BR617">
        <v>0</v>
      </c>
      <c r="BS617">
        <v>0</v>
      </c>
      <c r="BT617" t="e">
        <f>IF(#REF!=0,"-",#REF!/#REF!*100)</f>
        <v>#REF!</v>
      </c>
    </row>
    <row r="618" spans="1:72" ht="15.75" thickBot="1" x14ac:dyDescent="0.3">
      <c r="A618" s="13" t="s">
        <v>0</v>
      </c>
      <c r="B618" s="13" t="s">
        <v>0</v>
      </c>
      <c r="C618" s="13" t="s">
        <v>0</v>
      </c>
      <c r="D618" s="98" t="s">
        <v>0</v>
      </c>
      <c r="E618" s="98" t="s">
        <v>0</v>
      </c>
      <c r="F618" s="98" t="s">
        <v>0</v>
      </c>
      <c r="G618" s="13" t="s">
        <v>0</v>
      </c>
      <c r="H618" s="19" t="s">
        <v>0</v>
      </c>
      <c r="I618" s="19" t="s">
        <v>0</v>
      </c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>
        <v>0</v>
      </c>
      <c r="AC618" s="19">
        <v>0</v>
      </c>
      <c r="AD618" s="19" t="s">
        <v>0</v>
      </c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>
        <v>0</v>
      </c>
      <c r="AX618" s="19">
        <v>0</v>
      </c>
      <c r="AY618" s="19" t="s">
        <v>0</v>
      </c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>
        <v>0</v>
      </c>
      <c r="BS618" s="19">
        <v>0</v>
      </c>
      <c r="BT618" s="19"/>
    </row>
    <row r="619" spans="1:72" ht="69.75" customHeight="1" thickBot="1" x14ac:dyDescent="0.3">
      <c r="A619" s="5" t="s">
        <v>2</v>
      </c>
      <c r="B619" s="5" t="s">
        <v>3</v>
      </c>
      <c r="C619" s="5" t="s">
        <v>4</v>
      </c>
      <c r="D619" s="103" t="s">
        <v>0</v>
      </c>
      <c r="E619" s="112" t="s">
        <v>5</v>
      </c>
      <c r="F619" s="112" t="s">
        <v>6</v>
      </c>
      <c r="G619" s="5" t="s">
        <v>7</v>
      </c>
      <c r="H619" s="5" t="s">
        <v>8</v>
      </c>
      <c r="I619" s="89" t="s">
        <v>9</v>
      </c>
      <c r="J619" s="89" t="s">
        <v>1606</v>
      </c>
      <c r="K619" s="89" t="s">
        <v>1534</v>
      </c>
      <c r="L619" s="89" t="s">
        <v>1592</v>
      </c>
      <c r="M619" s="89" t="s">
        <v>1593</v>
      </c>
      <c r="N619" s="89" t="s">
        <v>1594</v>
      </c>
      <c r="O619" s="89" t="s">
        <v>1610</v>
      </c>
      <c r="P619" s="89" t="s">
        <v>1607</v>
      </c>
      <c r="Q619" s="89" t="s">
        <v>1595</v>
      </c>
      <c r="R619" s="89" t="s">
        <v>1596</v>
      </c>
      <c r="S619" s="89" t="s">
        <v>1597</v>
      </c>
      <c r="T619" s="89" t="s">
        <v>1598</v>
      </c>
      <c r="U619" s="89" t="s">
        <v>1599</v>
      </c>
      <c r="V619" s="89" t="s">
        <v>1600</v>
      </c>
      <c r="W619" s="89" t="s">
        <v>1608</v>
      </c>
      <c r="X619" s="89" t="s">
        <v>1609</v>
      </c>
      <c r="Y619" s="89" t="s">
        <v>1601</v>
      </c>
      <c r="Z619" s="89" t="s">
        <v>1602</v>
      </c>
      <c r="AA619" s="89" t="s">
        <v>1603</v>
      </c>
      <c r="AB619" s="89" t="s">
        <v>1604</v>
      </c>
      <c r="AC619" s="89" t="s">
        <v>1605</v>
      </c>
      <c r="AD619" s="90" t="s">
        <v>10</v>
      </c>
      <c r="AE619" s="90" t="s">
        <v>1606</v>
      </c>
      <c r="AF619" s="90" t="s">
        <v>1534</v>
      </c>
      <c r="AG619" s="90" t="s">
        <v>1592</v>
      </c>
      <c r="AH619" s="90" t="s">
        <v>1593</v>
      </c>
      <c r="AI619" s="90" t="s">
        <v>1594</v>
      </c>
      <c r="AJ619" s="90" t="s">
        <v>1611</v>
      </c>
      <c r="AK619" s="90" t="s">
        <v>1607</v>
      </c>
      <c r="AL619" s="90" t="s">
        <v>1595</v>
      </c>
      <c r="AM619" s="90" t="s">
        <v>1596</v>
      </c>
      <c r="AN619" s="90" t="s">
        <v>1597</v>
      </c>
      <c r="AO619" s="90" t="s">
        <v>1598</v>
      </c>
      <c r="AP619" s="90" t="s">
        <v>1599</v>
      </c>
      <c r="AQ619" s="90" t="s">
        <v>1600</v>
      </c>
      <c r="AR619" s="90" t="s">
        <v>1608</v>
      </c>
      <c r="AS619" s="90" t="s">
        <v>1609</v>
      </c>
      <c r="AT619" s="90" t="s">
        <v>1601</v>
      </c>
      <c r="AU619" s="90" t="s">
        <v>1602</v>
      </c>
      <c r="AV619" s="90" t="s">
        <v>1603</v>
      </c>
      <c r="AW619" s="90" t="s">
        <v>1604</v>
      </c>
      <c r="AX619" s="90" t="s">
        <v>1605</v>
      </c>
      <c r="AY619" s="91" t="s">
        <v>11</v>
      </c>
      <c r="AZ619" s="91" t="s">
        <v>1606</v>
      </c>
      <c r="BA619" s="91" t="s">
        <v>1534</v>
      </c>
      <c r="BB619" s="91" t="s">
        <v>1592</v>
      </c>
      <c r="BC619" s="91" t="s">
        <v>1593</v>
      </c>
      <c r="BD619" s="91" t="s">
        <v>1594</v>
      </c>
      <c r="BE619" s="91" t="s">
        <v>1612</v>
      </c>
      <c r="BF619" s="91" t="s">
        <v>1607</v>
      </c>
      <c r="BG619" s="91" t="s">
        <v>1595</v>
      </c>
      <c r="BH619" s="91" t="s">
        <v>1596</v>
      </c>
      <c r="BI619" s="91" t="s">
        <v>1597</v>
      </c>
      <c r="BJ619" s="91" t="s">
        <v>1598</v>
      </c>
      <c r="BK619" s="91" t="s">
        <v>1599</v>
      </c>
      <c r="BL619" s="91" t="s">
        <v>1600</v>
      </c>
      <c r="BM619" s="91" t="s">
        <v>1608</v>
      </c>
      <c r="BN619" s="91" t="s">
        <v>1609</v>
      </c>
      <c r="BO619" s="91" t="s">
        <v>1601</v>
      </c>
      <c r="BP619" s="91" t="s">
        <v>1602</v>
      </c>
      <c r="BQ619" s="91" t="s">
        <v>1603</v>
      </c>
      <c r="BR619" s="91" t="s">
        <v>1604</v>
      </c>
      <c r="BS619" s="91" t="s">
        <v>1605</v>
      </c>
      <c r="BT619" s="5" t="s">
        <v>1671</v>
      </c>
    </row>
    <row r="620" spans="1:72" x14ac:dyDescent="0.25">
      <c r="A620" s="6" t="s">
        <v>0</v>
      </c>
      <c r="B620" s="6" t="s">
        <v>0</v>
      </c>
      <c r="C620" s="6" t="s">
        <v>0</v>
      </c>
      <c r="D620" s="104" t="s">
        <v>0</v>
      </c>
      <c r="E620" s="104" t="s">
        <v>0</v>
      </c>
      <c r="F620" s="121" t="s">
        <v>0</v>
      </c>
      <c r="G620" s="7" t="s">
        <v>0</v>
      </c>
      <c r="H620" s="8" t="s">
        <v>0</v>
      </c>
      <c r="I620" s="9">
        <v>1</v>
      </c>
      <c r="J620" s="9">
        <v>2</v>
      </c>
      <c r="K620" s="9">
        <v>3</v>
      </c>
      <c r="L620" s="9">
        <v>4</v>
      </c>
      <c r="M620" s="9">
        <v>5</v>
      </c>
      <c r="N620" s="9">
        <v>6</v>
      </c>
      <c r="O620" s="9">
        <v>7</v>
      </c>
      <c r="P620" s="9">
        <v>8</v>
      </c>
      <c r="Q620" s="9">
        <v>9</v>
      </c>
      <c r="R620" s="9">
        <v>10</v>
      </c>
      <c r="S620" s="9">
        <v>11</v>
      </c>
      <c r="T620" s="9">
        <v>12</v>
      </c>
      <c r="U620" s="9">
        <v>13</v>
      </c>
      <c r="V620" s="9">
        <v>14</v>
      </c>
      <c r="W620" s="9">
        <v>15</v>
      </c>
      <c r="X620" s="9">
        <v>16</v>
      </c>
      <c r="Y620" s="9">
        <v>17</v>
      </c>
      <c r="Z620" s="9">
        <v>18</v>
      </c>
      <c r="AA620" s="9">
        <v>19</v>
      </c>
      <c r="AB620" s="9">
        <v>20</v>
      </c>
      <c r="AC620" s="9">
        <v>21</v>
      </c>
      <c r="AD620" s="9">
        <v>1</v>
      </c>
      <c r="AE620" s="9">
        <v>2</v>
      </c>
      <c r="AF620" s="9">
        <v>3</v>
      </c>
      <c r="AG620" s="9">
        <v>4</v>
      </c>
      <c r="AH620" s="9">
        <v>5</v>
      </c>
      <c r="AI620" s="9">
        <v>6</v>
      </c>
      <c r="AJ620" s="9">
        <v>7</v>
      </c>
      <c r="AK620" s="9">
        <v>8</v>
      </c>
      <c r="AL620" s="9">
        <v>9</v>
      </c>
      <c r="AM620" s="9">
        <v>10</v>
      </c>
      <c r="AN620" s="9">
        <v>11</v>
      </c>
      <c r="AO620" s="9">
        <v>12</v>
      </c>
      <c r="AP620" s="9">
        <v>13</v>
      </c>
      <c r="AQ620" s="9">
        <v>14</v>
      </c>
      <c r="AR620" s="9">
        <v>15</v>
      </c>
      <c r="AS620" s="9">
        <v>16</v>
      </c>
      <c r="AT620" s="9">
        <v>17</v>
      </c>
      <c r="AU620" s="9">
        <v>18</v>
      </c>
      <c r="AV620" s="9">
        <v>19</v>
      </c>
      <c r="AW620" s="9">
        <v>20</v>
      </c>
      <c r="AX620" s="9">
        <v>21</v>
      </c>
      <c r="AY620" s="9">
        <v>1</v>
      </c>
      <c r="AZ620" s="9">
        <v>2</v>
      </c>
      <c r="BA620" s="9">
        <v>3</v>
      </c>
      <c r="BB620" s="9">
        <v>4</v>
      </c>
      <c r="BC620" s="9">
        <v>5</v>
      </c>
      <c r="BD620" s="9">
        <v>6</v>
      </c>
      <c r="BE620" s="9">
        <v>7</v>
      </c>
      <c r="BF620" s="9">
        <v>8</v>
      </c>
      <c r="BG620" s="9">
        <v>9</v>
      </c>
      <c r="BH620" s="9">
        <v>10</v>
      </c>
      <c r="BI620" s="9">
        <v>11</v>
      </c>
      <c r="BJ620" s="9">
        <v>12</v>
      </c>
      <c r="BK620" s="9">
        <v>13</v>
      </c>
      <c r="BL620" s="9">
        <v>14</v>
      </c>
      <c r="BM620" s="9">
        <v>15</v>
      </c>
      <c r="BN620" s="9">
        <v>16</v>
      </c>
      <c r="BO620" s="9">
        <v>17</v>
      </c>
      <c r="BP620" s="9">
        <v>18</v>
      </c>
      <c r="BQ620" s="9">
        <v>19</v>
      </c>
      <c r="BR620" s="9">
        <v>20</v>
      </c>
      <c r="BS620" s="9">
        <v>21</v>
      </c>
      <c r="BT620" s="9">
        <v>9</v>
      </c>
    </row>
    <row r="621" spans="1:72" ht="22.5" x14ac:dyDescent="0.25">
      <c r="A621" s="1" t="s">
        <v>133</v>
      </c>
      <c r="B621" s="1" t="s">
        <v>58</v>
      </c>
      <c r="C621" s="4" t="s">
        <v>152</v>
      </c>
      <c r="D621" s="102" t="s">
        <v>314</v>
      </c>
      <c r="E621" s="101" t="s">
        <v>0</v>
      </c>
      <c r="F621" s="101" t="s">
        <v>0</v>
      </c>
      <c r="G621" s="2" t="s">
        <v>0</v>
      </c>
      <c r="H621" s="2" t="s">
        <v>315</v>
      </c>
      <c r="I621" s="3" t="s">
        <v>0</v>
      </c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>
        <v>0</v>
      </c>
      <c r="AC621" s="3">
        <v>0</v>
      </c>
      <c r="AD621" s="3" t="s">
        <v>0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>
        <v>0</v>
      </c>
      <c r="AX621" s="3">
        <v>0</v>
      </c>
      <c r="AY621" s="3" t="s">
        <v>0</v>
      </c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>
        <v>0</v>
      </c>
      <c r="BS621" s="3">
        <v>0</v>
      </c>
      <c r="BT621" s="3"/>
    </row>
    <row r="622" spans="1:72" ht="33.75" x14ac:dyDescent="0.25">
      <c r="A622" s="1" t="s">
        <v>0</v>
      </c>
      <c r="B622" s="1" t="s">
        <v>0</v>
      </c>
      <c r="C622" s="1" t="s">
        <v>0</v>
      </c>
      <c r="D622" s="101" t="s">
        <v>0</v>
      </c>
      <c r="E622" s="101" t="s">
        <v>0</v>
      </c>
      <c r="F622" s="101" t="s">
        <v>0</v>
      </c>
      <c r="G622" s="2" t="s">
        <v>0</v>
      </c>
      <c r="H622" s="10" t="s">
        <v>13</v>
      </c>
      <c r="I622" s="11">
        <f t="shared" ref="I622:AA622" si="964">SUM(I623,I631,I633)</f>
        <v>0</v>
      </c>
      <c r="J622" s="11">
        <f t="shared" si="964"/>
        <v>0</v>
      </c>
      <c r="K622" s="11">
        <f t="shared" si="964"/>
        <v>0</v>
      </c>
      <c r="L622" s="11">
        <f t="shared" si="964"/>
        <v>0</v>
      </c>
      <c r="M622" s="11">
        <f t="shared" si="964"/>
        <v>0</v>
      </c>
      <c r="N622" s="11">
        <f t="shared" si="964"/>
        <v>0</v>
      </c>
      <c r="O622" s="11">
        <f t="shared" ref="O622" si="965">SUM(O623,O631,O633)</f>
        <v>0</v>
      </c>
      <c r="P622" s="11">
        <f t="shared" si="964"/>
        <v>0</v>
      </c>
      <c r="Q622" s="11">
        <f t="shared" si="964"/>
        <v>0</v>
      </c>
      <c r="R622" s="11">
        <f t="shared" si="964"/>
        <v>0</v>
      </c>
      <c r="S622" s="11">
        <f t="shared" si="964"/>
        <v>0</v>
      </c>
      <c r="T622" s="11">
        <f t="shared" si="964"/>
        <v>0</v>
      </c>
      <c r="U622" s="11">
        <f t="shared" si="964"/>
        <v>0</v>
      </c>
      <c r="V622" s="11">
        <f t="shared" si="964"/>
        <v>0</v>
      </c>
      <c r="W622" s="11">
        <f t="shared" si="964"/>
        <v>0</v>
      </c>
      <c r="X622" s="11">
        <f t="shared" si="964"/>
        <v>0</v>
      </c>
      <c r="Y622" s="11">
        <f t="shared" si="964"/>
        <v>0</v>
      </c>
      <c r="Z622" s="11">
        <f t="shared" si="964"/>
        <v>0</v>
      </c>
      <c r="AA622" s="11">
        <f t="shared" si="964"/>
        <v>0</v>
      </c>
      <c r="AB622" s="11">
        <v>0</v>
      </c>
      <c r="AC622" s="11">
        <v>0</v>
      </c>
      <c r="AD622" s="11">
        <f t="shared" ref="AD622:AV622" si="966">SUM(AD623,AD631,AD633)</f>
        <v>0</v>
      </c>
      <c r="AE622" s="11">
        <f t="shared" si="966"/>
        <v>0</v>
      </c>
      <c r="AF622" s="11">
        <f t="shared" si="966"/>
        <v>0</v>
      </c>
      <c r="AG622" s="11">
        <f t="shared" si="966"/>
        <v>0</v>
      </c>
      <c r="AH622" s="11">
        <f t="shared" si="966"/>
        <v>0</v>
      </c>
      <c r="AI622" s="11">
        <f t="shared" si="966"/>
        <v>0</v>
      </c>
      <c r="AJ622" s="11">
        <f t="shared" ref="AJ622" si="967">SUM(AJ623,AJ631,AJ633)</f>
        <v>0</v>
      </c>
      <c r="AK622" s="11">
        <f t="shared" si="966"/>
        <v>0</v>
      </c>
      <c r="AL622" s="11">
        <f t="shared" si="966"/>
        <v>0</v>
      </c>
      <c r="AM622" s="11">
        <f t="shared" si="966"/>
        <v>0</v>
      </c>
      <c r="AN622" s="11">
        <f t="shared" si="966"/>
        <v>0</v>
      </c>
      <c r="AO622" s="11">
        <f t="shared" si="966"/>
        <v>0</v>
      </c>
      <c r="AP622" s="11">
        <f t="shared" si="966"/>
        <v>0</v>
      </c>
      <c r="AQ622" s="11">
        <f t="shared" si="966"/>
        <v>0</v>
      </c>
      <c r="AR622" s="11">
        <f t="shared" si="966"/>
        <v>0</v>
      </c>
      <c r="AS622" s="11">
        <f t="shared" si="966"/>
        <v>0</v>
      </c>
      <c r="AT622" s="11">
        <f t="shared" si="966"/>
        <v>0</v>
      </c>
      <c r="AU622" s="11">
        <f t="shared" si="966"/>
        <v>0</v>
      </c>
      <c r="AV622" s="11">
        <f t="shared" si="966"/>
        <v>0</v>
      </c>
      <c r="AW622" s="11">
        <v>0</v>
      </c>
      <c r="AX622" s="11">
        <v>0</v>
      </c>
      <c r="AY622" s="11">
        <f t="shared" ref="AY622:BQ622" si="968">SUM(AY623,AY631,AY633)</f>
        <v>0</v>
      </c>
      <c r="AZ622" s="11">
        <f t="shared" si="968"/>
        <v>0</v>
      </c>
      <c r="BA622" s="11">
        <f t="shared" si="968"/>
        <v>0</v>
      </c>
      <c r="BB622" s="11">
        <f t="shared" si="968"/>
        <v>0</v>
      </c>
      <c r="BC622" s="11">
        <f t="shared" si="968"/>
        <v>0</v>
      </c>
      <c r="BD622" s="11">
        <f t="shared" si="968"/>
        <v>0</v>
      </c>
      <c r="BE622" s="11">
        <f t="shared" ref="BE622" si="969">SUM(BE623,BE631,BE633)</f>
        <v>0</v>
      </c>
      <c r="BF622" s="11">
        <f t="shared" si="968"/>
        <v>0</v>
      </c>
      <c r="BG622" s="11">
        <f t="shared" si="968"/>
        <v>0</v>
      </c>
      <c r="BH622" s="11">
        <f t="shared" si="968"/>
        <v>0</v>
      </c>
      <c r="BI622" s="11">
        <f t="shared" si="968"/>
        <v>0</v>
      </c>
      <c r="BJ622" s="11">
        <f t="shared" si="968"/>
        <v>0</v>
      </c>
      <c r="BK622" s="11">
        <f t="shared" si="968"/>
        <v>0</v>
      </c>
      <c r="BL622" s="11">
        <f t="shared" si="968"/>
        <v>0</v>
      </c>
      <c r="BM622" s="11">
        <f t="shared" si="968"/>
        <v>0</v>
      </c>
      <c r="BN622" s="11">
        <f t="shared" si="968"/>
        <v>0</v>
      </c>
      <c r="BO622" s="11">
        <f t="shared" si="968"/>
        <v>0</v>
      </c>
      <c r="BP622" s="11">
        <f t="shared" si="968"/>
        <v>0</v>
      </c>
      <c r="BQ622" s="11">
        <f t="shared" si="968"/>
        <v>0</v>
      </c>
      <c r="BR622" s="11">
        <v>0</v>
      </c>
      <c r="BS622" s="11">
        <v>0</v>
      </c>
      <c r="BT622" s="11" t="e">
        <f>IF(#REF!=0,"-",#REF!/#REF!*100)</f>
        <v>#REF!</v>
      </c>
    </row>
    <row r="623" spans="1:72" x14ac:dyDescent="0.25">
      <c r="A623" s="4" t="s">
        <v>133</v>
      </c>
      <c r="B623" s="4" t="s">
        <v>58</v>
      </c>
      <c r="C623" s="4" t="s">
        <v>152</v>
      </c>
      <c r="D623" s="102" t="s">
        <v>314</v>
      </c>
      <c r="E623" s="101" t="s">
        <v>14</v>
      </c>
      <c r="F623" s="101" t="s">
        <v>0</v>
      </c>
      <c r="G623" s="2" t="s">
        <v>0</v>
      </c>
      <c r="H623" s="2" t="s">
        <v>15</v>
      </c>
      <c r="I623" s="12">
        <f t="shared" ref="I623:AA623" si="970">SUM(I624,I625)</f>
        <v>0</v>
      </c>
      <c r="J623" s="12">
        <f t="shared" si="970"/>
        <v>0</v>
      </c>
      <c r="K623" s="12">
        <f t="shared" si="970"/>
        <v>0</v>
      </c>
      <c r="L623" s="12">
        <f t="shared" si="970"/>
        <v>0</v>
      </c>
      <c r="M623" s="12">
        <f t="shared" si="970"/>
        <v>0</v>
      </c>
      <c r="N623" s="12">
        <f t="shared" si="970"/>
        <v>0</v>
      </c>
      <c r="O623" s="12">
        <f t="shared" ref="O623" si="971">SUM(O624,O625)</f>
        <v>0</v>
      </c>
      <c r="P623" s="12">
        <f t="shared" si="970"/>
        <v>0</v>
      </c>
      <c r="Q623" s="12">
        <f t="shared" si="970"/>
        <v>0</v>
      </c>
      <c r="R623" s="12">
        <f t="shared" si="970"/>
        <v>0</v>
      </c>
      <c r="S623" s="12">
        <f t="shared" si="970"/>
        <v>0</v>
      </c>
      <c r="T623" s="12">
        <f t="shared" si="970"/>
        <v>0</v>
      </c>
      <c r="U623" s="12">
        <f t="shared" si="970"/>
        <v>0</v>
      </c>
      <c r="V623" s="12">
        <f t="shared" si="970"/>
        <v>0</v>
      </c>
      <c r="W623" s="12">
        <f t="shared" si="970"/>
        <v>0</v>
      </c>
      <c r="X623" s="12">
        <f t="shared" si="970"/>
        <v>0</v>
      </c>
      <c r="Y623" s="12">
        <f t="shared" si="970"/>
        <v>0</v>
      </c>
      <c r="Z623" s="12">
        <f t="shared" si="970"/>
        <v>0</v>
      </c>
      <c r="AA623" s="12">
        <f t="shared" si="970"/>
        <v>0</v>
      </c>
      <c r="AB623" s="12">
        <v>0</v>
      </c>
      <c r="AC623" s="12">
        <v>0</v>
      </c>
      <c r="AD623" s="12">
        <f t="shared" ref="AD623:AV623" si="972">SUM(AD624,AD625)</f>
        <v>0</v>
      </c>
      <c r="AE623" s="12">
        <f t="shared" si="972"/>
        <v>0</v>
      </c>
      <c r="AF623" s="12">
        <f t="shared" si="972"/>
        <v>0</v>
      </c>
      <c r="AG623" s="12">
        <f t="shared" si="972"/>
        <v>0</v>
      </c>
      <c r="AH623" s="12">
        <f t="shared" si="972"/>
        <v>0</v>
      </c>
      <c r="AI623" s="12">
        <f t="shared" si="972"/>
        <v>0</v>
      </c>
      <c r="AJ623" s="12">
        <f t="shared" ref="AJ623" si="973">SUM(AJ624,AJ625)</f>
        <v>0</v>
      </c>
      <c r="AK623" s="12">
        <f t="shared" si="972"/>
        <v>0</v>
      </c>
      <c r="AL623" s="12">
        <f t="shared" si="972"/>
        <v>0</v>
      </c>
      <c r="AM623" s="12">
        <f t="shared" si="972"/>
        <v>0</v>
      </c>
      <c r="AN623" s="12">
        <f t="shared" si="972"/>
        <v>0</v>
      </c>
      <c r="AO623" s="12">
        <f t="shared" si="972"/>
        <v>0</v>
      </c>
      <c r="AP623" s="12">
        <f t="shared" si="972"/>
        <v>0</v>
      </c>
      <c r="AQ623" s="12">
        <f t="shared" si="972"/>
        <v>0</v>
      </c>
      <c r="AR623" s="12">
        <f t="shared" si="972"/>
        <v>0</v>
      </c>
      <c r="AS623" s="12">
        <f t="shared" si="972"/>
        <v>0</v>
      </c>
      <c r="AT623" s="12">
        <f t="shared" si="972"/>
        <v>0</v>
      </c>
      <c r="AU623" s="12">
        <f t="shared" si="972"/>
        <v>0</v>
      </c>
      <c r="AV623" s="12">
        <f t="shared" si="972"/>
        <v>0</v>
      </c>
      <c r="AW623" s="12">
        <v>0</v>
      </c>
      <c r="AX623" s="12">
        <v>0</v>
      </c>
      <c r="AY623" s="12">
        <f t="shared" ref="AY623:BQ623" si="974">SUM(AY624,AY625)</f>
        <v>0</v>
      </c>
      <c r="AZ623" s="12">
        <f t="shared" si="974"/>
        <v>0</v>
      </c>
      <c r="BA623" s="12">
        <f t="shared" si="974"/>
        <v>0</v>
      </c>
      <c r="BB623" s="12">
        <f t="shared" si="974"/>
        <v>0</v>
      </c>
      <c r="BC623" s="12">
        <f t="shared" si="974"/>
        <v>0</v>
      </c>
      <c r="BD623" s="12">
        <f t="shared" si="974"/>
        <v>0</v>
      </c>
      <c r="BE623" s="12">
        <f t="shared" ref="BE623" si="975">SUM(BE624,BE625)</f>
        <v>0</v>
      </c>
      <c r="BF623" s="12">
        <f t="shared" si="974"/>
        <v>0</v>
      </c>
      <c r="BG623" s="12">
        <f t="shared" si="974"/>
        <v>0</v>
      </c>
      <c r="BH623" s="12">
        <f t="shared" si="974"/>
        <v>0</v>
      </c>
      <c r="BI623" s="12">
        <f t="shared" si="974"/>
        <v>0</v>
      </c>
      <c r="BJ623" s="12">
        <f t="shared" si="974"/>
        <v>0</v>
      </c>
      <c r="BK623" s="12">
        <f t="shared" si="974"/>
        <v>0</v>
      </c>
      <c r="BL623" s="12">
        <f t="shared" si="974"/>
        <v>0</v>
      </c>
      <c r="BM623" s="12">
        <f t="shared" si="974"/>
        <v>0</v>
      </c>
      <c r="BN623" s="12">
        <f t="shared" si="974"/>
        <v>0</v>
      </c>
      <c r="BO623" s="12">
        <f t="shared" si="974"/>
        <v>0</v>
      </c>
      <c r="BP623" s="12">
        <f t="shared" si="974"/>
        <v>0</v>
      </c>
      <c r="BQ623" s="12">
        <f t="shared" si="974"/>
        <v>0</v>
      </c>
      <c r="BR623" s="12">
        <v>0</v>
      </c>
      <c r="BS623" s="12">
        <v>0</v>
      </c>
      <c r="BT623" s="12" t="e">
        <f>IF(#REF!=0,"-",#REF!/#REF!*100)</f>
        <v>#REF!</v>
      </c>
    </row>
    <row r="624" spans="1:72" x14ac:dyDescent="0.25">
      <c r="A624" s="4" t="s">
        <v>133</v>
      </c>
      <c r="B624" s="4" t="s">
        <v>58</v>
      </c>
      <c r="C624" s="4" t="s">
        <v>152</v>
      </c>
      <c r="D624" s="102" t="s">
        <v>314</v>
      </c>
      <c r="E624" s="113">
        <v>6111</v>
      </c>
      <c r="F624" s="102"/>
      <c r="G624" s="98" t="s">
        <v>1662</v>
      </c>
      <c r="H624" s="13" t="s">
        <v>16</v>
      </c>
      <c r="I624" s="14">
        <v>0</v>
      </c>
      <c r="J624" s="14"/>
      <c r="K624" s="14"/>
      <c r="L624" s="14"/>
      <c r="M624" s="14"/>
      <c r="N624" s="14"/>
      <c r="O624" s="14">
        <f t="shared" si="931"/>
        <v>0</v>
      </c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>
        <v>0</v>
      </c>
      <c r="AC624" s="14">
        <v>0</v>
      </c>
      <c r="AD624" s="14">
        <v>0</v>
      </c>
      <c r="AE624" s="14"/>
      <c r="AF624" s="14"/>
      <c r="AG624" s="14"/>
      <c r="AH624" s="14"/>
      <c r="AI624" s="14"/>
      <c r="AJ624" s="14">
        <f t="shared" si="932"/>
        <v>0</v>
      </c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>
        <v>0</v>
      </c>
      <c r="AX624" s="14">
        <v>0</v>
      </c>
      <c r="AY624" s="14">
        <v>0</v>
      </c>
      <c r="AZ624" s="14"/>
      <c r="BA624" s="14"/>
      <c r="BB624" s="14"/>
      <c r="BC624" s="14"/>
      <c r="BD624" s="14"/>
      <c r="BE624" s="14">
        <f t="shared" si="933"/>
        <v>0</v>
      </c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>
        <v>0</v>
      </c>
      <c r="BS624" s="14">
        <v>0</v>
      </c>
      <c r="BT624" s="14" t="e">
        <f>IF(#REF!=0,"-",#REF!/#REF!*100)</f>
        <v>#REF!</v>
      </c>
    </row>
    <row r="625" spans="1:72" x14ac:dyDescent="0.25">
      <c r="A625" s="1" t="s">
        <v>133</v>
      </c>
      <c r="B625" s="1" t="s">
        <v>58</v>
      </c>
      <c r="C625" s="1" t="s">
        <v>152</v>
      </c>
      <c r="D625" s="105" t="s">
        <v>314</v>
      </c>
      <c r="E625" s="105" t="s">
        <v>18</v>
      </c>
      <c r="F625" s="102" t="s">
        <v>0</v>
      </c>
      <c r="G625" s="13" t="s">
        <v>0</v>
      </c>
      <c r="H625" s="2" t="s">
        <v>19</v>
      </c>
      <c r="I625" s="12">
        <f t="shared" ref="I625:AA625" si="976">SUM(I626:I630)</f>
        <v>0</v>
      </c>
      <c r="J625" s="12">
        <f t="shared" si="976"/>
        <v>0</v>
      </c>
      <c r="K625" s="12">
        <f t="shared" si="976"/>
        <v>0</v>
      </c>
      <c r="L625" s="12">
        <f t="shared" si="976"/>
        <v>0</v>
      </c>
      <c r="M625" s="12">
        <f t="shared" si="976"/>
        <v>0</v>
      </c>
      <c r="N625" s="12">
        <f t="shared" si="976"/>
        <v>0</v>
      </c>
      <c r="O625" s="12">
        <f t="shared" si="976"/>
        <v>0</v>
      </c>
      <c r="P625" s="12">
        <f t="shared" si="976"/>
        <v>0</v>
      </c>
      <c r="Q625" s="12">
        <f t="shared" si="976"/>
        <v>0</v>
      </c>
      <c r="R625" s="12">
        <f t="shared" si="976"/>
        <v>0</v>
      </c>
      <c r="S625" s="12">
        <f t="shared" si="976"/>
        <v>0</v>
      </c>
      <c r="T625" s="12">
        <f t="shared" si="976"/>
        <v>0</v>
      </c>
      <c r="U625" s="12">
        <f t="shared" si="976"/>
        <v>0</v>
      </c>
      <c r="V625" s="12">
        <f t="shared" si="976"/>
        <v>0</v>
      </c>
      <c r="W625" s="12">
        <f t="shared" si="976"/>
        <v>0</v>
      </c>
      <c r="X625" s="12">
        <f t="shared" si="976"/>
        <v>0</v>
      </c>
      <c r="Y625" s="12">
        <f t="shared" si="976"/>
        <v>0</v>
      </c>
      <c r="Z625" s="12">
        <f t="shared" si="976"/>
        <v>0</v>
      </c>
      <c r="AA625" s="12">
        <f t="shared" si="976"/>
        <v>0</v>
      </c>
      <c r="AB625" s="12">
        <v>0</v>
      </c>
      <c r="AC625" s="12">
        <v>0</v>
      </c>
      <c r="AD625" s="12">
        <f t="shared" ref="AD625:AV625" si="977">SUM(AD626:AD630)</f>
        <v>0</v>
      </c>
      <c r="AE625" s="12">
        <f t="shared" si="977"/>
        <v>0</v>
      </c>
      <c r="AF625" s="12">
        <f t="shared" si="977"/>
        <v>0</v>
      </c>
      <c r="AG625" s="12">
        <f t="shared" si="977"/>
        <v>0</v>
      </c>
      <c r="AH625" s="12">
        <f t="shared" si="977"/>
        <v>0</v>
      </c>
      <c r="AI625" s="12">
        <f t="shared" si="977"/>
        <v>0</v>
      </c>
      <c r="AJ625" s="12">
        <f t="shared" si="977"/>
        <v>0</v>
      </c>
      <c r="AK625" s="12">
        <f t="shared" si="977"/>
        <v>0</v>
      </c>
      <c r="AL625" s="12">
        <f t="shared" si="977"/>
        <v>0</v>
      </c>
      <c r="AM625" s="12">
        <f t="shared" si="977"/>
        <v>0</v>
      </c>
      <c r="AN625" s="12">
        <f t="shared" si="977"/>
        <v>0</v>
      </c>
      <c r="AO625" s="12">
        <f t="shared" si="977"/>
        <v>0</v>
      </c>
      <c r="AP625" s="12">
        <f t="shared" si="977"/>
        <v>0</v>
      </c>
      <c r="AQ625" s="12">
        <f t="shared" si="977"/>
        <v>0</v>
      </c>
      <c r="AR625" s="12">
        <f t="shared" si="977"/>
        <v>0</v>
      </c>
      <c r="AS625" s="12">
        <f t="shared" si="977"/>
        <v>0</v>
      </c>
      <c r="AT625" s="12">
        <f t="shared" si="977"/>
        <v>0</v>
      </c>
      <c r="AU625" s="12">
        <f t="shared" si="977"/>
        <v>0</v>
      </c>
      <c r="AV625" s="12">
        <f t="shared" si="977"/>
        <v>0</v>
      </c>
      <c r="AW625" s="12">
        <v>0</v>
      </c>
      <c r="AX625" s="12">
        <v>0</v>
      </c>
      <c r="AY625" s="12">
        <f t="shared" ref="AY625:BQ625" si="978">SUM(AY626:AY630)</f>
        <v>0</v>
      </c>
      <c r="AZ625" s="12">
        <f t="shared" si="978"/>
        <v>0</v>
      </c>
      <c r="BA625" s="12">
        <f t="shared" si="978"/>
        <v>0</v>
      </c>
      <c r="BB625" s="12">
        <f t="shared" si="978"/>
        <v>0</v>
      </c>
      <c r="BC625" s="12">
        <f t="shared" si="978"/>
        <v>0</v>
      </c>
      <c r="BD625" s="12">
        <f t="shared" si="978"/>
        <v>0</v>
      </c>
      <c r="BE625" s="12">
        <f t="shared" si="978"/>
        <v>0</v>
      </c>
      <c r="BF625" s="12">
        <f t="shared" si="978"/>
        <v>0</v>
      </c>
      <c r="BG625" s="12">
        <f t="shared" si="978"/>
        <v>0</v>
      </c>
      <c r="BH625" s="12">
        <f t="shared" si="978"/>
        <v>0</v>
      </c>
      <c r="BI625" s="12">
        <f t="shared" si="978"/>
        <v>0</v>
      </c>
      <c r="BJ625" s="12">
        <f t="shared" si="978"/>
        <v>0</v>
      </c>
      <c r="BK625" s="12">
        <f t="shared" si="978"/>
        <v>0</v>
      </c>
      <c r="BL625" s="12">
        <f t="shared" si="978"/>
        <v>0</v>
      </c>
      <c r="BM625" s="12">
        <f t="shared" si="978"/>
        <v>0</v>
      </c>
      <c r="BN625" s="12">
        <f t="shared" si="978"/>
        <v>0</v>
      </c>
      <c r="BO625" s="12">
        <f t="shared" si="978"/>
        <v>0</v>
      </c>
      <c r="BP625" s="12">
        <f t="shared" si="978"/>
        <v>0</v>
      </c>
      <c r="BQ625" s="12">
        <f t="shared" si="978"/>
        <v>0</v>
      </c>
      <c r="BR625" s="12">
        <v>0</v>
      </c>
      <c r="BS625" s="12">
        <v>0</v>
      </c>
      <c r="BT625" s="12" t="e">
        <f>IF(#REF!=0,"-",#REF!/#REF!*100)</f>
        <v>#REF!</v>
      </c>
    </row>
    <row r="626" spans="1:72" ht="22.5" x14ac:dyDescent="0.25">
      <c r="A626" s="4" t="s">
        <v>133</v>
      </c>
      <c r="B626" s="4" t="s">
        <v>58</v>
      </c>
      <c r="C626" s="4" t="s">
        <v>152</v>
      </c>
      <c r="D626" s="102" t="s">
        <v>314</v>
      </c>
      <c r="E626" s="113">
        <v>6112</v>
      </c>
      <c r="F626" s="102" t="s">
        <v>316</v>
      </c>
      <c r="G626" s="98" t="s">
        <v>1662</v>
      </c>
      <c r="H626" s="13" t="s">
        <v>57</v>
      </c>
      <c r="I626" s="14">
        <v>0</v>
      </c>
      <c r="J626" s="14"/>
      <c r="K626" s="14"/>
      <c r="L626" s="14"/>
      <c r="M626" s="14"/>
      <c r="N626" s="14"/>
      <c r="O626" s="14">
        <f t="shared" si="931"/>
        <v>0</v>
      </c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>
        <v>0</v>
      </c>
      <c r="AC626" s="14">
        <v>0</v>
      </c>
      <c r="AD626" s="14">
        <v>0</v>
      </c>
      <c r="AE626" s="14"/>
      <c r="AF626" s="14"/>
      <c r="AG626" s="14"/>
      <c r="AH626" s="14"/>
      <c r="AI626" s="14"/>
      <c r="AJ626" s="14">
        <f t="shared" si="932"/>
        <v>0</v>
      </c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>
        <v>0</v>
      </c>
      <c r="AX626" s="14">
        <v>0</v>
      </c>
      <c r="AY626" s="14">
        <v>0</v>
      </c>
      <c r="AZ626" s="14"/>
      <c r="BA626" s="14"/>
      <c r="BB626" s="14"/>
      <c r="BC626" s="14"/>
      <c r="BD626" s="14"/>
      <c r="BE626" s="14">
        <f t="shared" si="933"/>
        <v>0</v>
      </c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>
        <v>0</v>
      </c>
      <c r="BS626" s="14">
        <v>0</v>
      </c>
      <c r="BT626" s="14" t="e">
        <f>IF(#REF!=0,"-",#REF!/#REF!*100)</f>
        <v>#REF!</v>
      </c>
    </row>
    <row r="627" spans="1:72" x14ac:dyDescent="0.25">
      <c r="A627" s="4" t="s">
        <v>133</v>
      </c>
      <c r="B627" s="4" t="s">
        <v>58</v>
      </c>
      <c r="C627" s="4" t="s">
        <v>152</v>
      </c>
      <c r="D627" s="102" t="s">
        <v>314</v>
      </c>
      <c r="E627" s="113">
        <v>6112</v>
      </c>
      <c r="F627" s="102" t="s">
        <v>317</v>
      </c>
      <c r="G627" s="98" t="s">
        <v>1662</v>
      </c>
      <c r="H627" s="13" t="s">
        <v>22</v>
      </c>
      <c r="I627" s="14">
        <v>0</v>
      </c>
      <c r="J627" s="14"/>
      <c r="K627" s="14"/>
      <c r="L627" s="14"/>
      <c r="M627" s="14"/>
      <c r="N627" s="14"/>
      <c r="O627" s="14">
        <f t="shared" si="931"/>
        <v>0</v>
      </c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>
        <v>0</v>
      </c>
      <c r="AC627" s="14">
        <v>0</v>
      </c>
      <c r="AD627" s="14">
        <v>0</v>
      </c>
      <c r="AE627" s="14"/>
      <c r="AF627" s="14"/>
      <c r="AG627" s="14"/>
      <c r="AH627" s="14"/>
      <c r="AI627" s="14"/>
      <c r="AJ627" s="14">
        <f t="shared" si="932"/>
        <v>0</v>
      </c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>
        <v>0</v>
      </c>
      <c r="AX627" s="14">
        <v>0</v>
      </c>
      <c r="AY627" s="14">
        <v>0</v>
      </c>
      <c r="AZ627" s="14"/>
      <c r="BA627" s="14"/>
      <c r="BB627" s="14"/>
      <c r="BC627" s="14"/>
      <c r="BD627" s="14"/>
      <c r="BE627" s="14">
        <f t="shared" si="933"/>
        <v>0</v>
      </c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>
        <v>0</v>
      </c>
      <c r="BS627" s="14">
        <v>0</v>
      </c>
      <c r="BT627" s="14" t="e">
        <f>IF(#REF!=0,"-",#REF!/#REF!*100)</f>
        <v>#REF!</v>
      </c>
    </row>
    <row r="628" spans="1:72" x14ac:dyDescent="0.25">
      <c r="A628" s="4" t="s">
        <v>133</v>
      </c>
      <c r="B628" s="4" t="s">
        <v>58</v>
      </c>
      <c r="C628" s="4" t="s">
        <v>152</v>
      </c>
      <c r="D628" s="102" t="s">
        <v>314</v>
      </c>
      <c r="E628" s="113">
        <v>6112</v>
      </c>
      <c r="F628" s="102" t="s">
        <v>318</v>
      </c>
      <c r="G628" s="98" t="s">
        <v>1662</v>
      </c>
      <c r="H628" s="13" t="s">
        <v>23</v>
      </c>
      <c r="I628" s="14">
        <v>0</v>
      </c>
      <c r="J628" s="14"/>
      <c r="K628" s="14"/>
      <c r="L628" s="14"/>
      <c r="M628" s="14"/>
      <c r="N628" s="14"/>
      <c r="O628" s="14">
        <f t="shared" si="931"/>
        <v>0</v>
      </c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>
        <v>0</v>
      </c>
      <c r="AC628" s="14">
        <v>0</v>
      </c>
      <c r="AD628" s="14">
        <v>0</v>
      </c>
      <c r="AE628" s="14"/>
      <c r="AF628" s="14"/>
      <c r="AG628" s="14"/>
      <c r="AH628" s="14"/>
      <c r="AI628" s="14"/>
      <c r="AJ628" s="14">
        <f t="shared" si="932"/>
        <v>0</v>
      </c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>
        <v>0</v>
      </c>
      <c r="AX628" s="14">
        <v>0</v>
      </c>
      <c r="AY628" s="14">
        <v>0</v>
      </c>
      <c r="AZ628" s="14"/>
      <c r="BA628" s="14"/>
      <c r="BB628" s="14"/>
      <c r="BC628" s="14"/>
      <c r="BD628" s="14"/>
      <c r="BE628" s="14">
        <f t="shared" si="933"/>
        <v>0</v>
      </c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>
        <v>0</v>
      </c>
      <c r="BS628" s="14">
        <v>0</v>
      </c>
      <c r="BT628" s="14" t="e">
        <f>IF(#REF!=0,"-",#REF!/#REF!*100)</f>
        <v>#REF!</v>
      </c>
    </row>
    <row r="629" spans="1:72" x14ac:dyDescent="0.25">
      <c r="A629" s="4" t="s">
        <v>133</v>
      </c>
      <c r="B629" s="4" t="s">
        <v>58</v>
      </c>
      <c r="C629" s="4" t="s">
        <v>152</v>
      </c>
      <c r="D629" s="102" t="s">
        <v>314</v>
      </c>
      <c r="E629" s="113">
        <v>6112</v>
      </c>
      <c r="F629" s="102" t="s">
        <v>319</v>
      </c>
      <c r="G629" s="98" t="s">
        <v>1662</v>
      </c>
      <c r="H629" s="13" t="s">
        <v>21</v>
      </c>
      <c r="I629" s="14">
        <v>0</v>
      </c>
      <c r="J629" s="14"/>
      <c r="K629" s="14"/>
      <c r="L629" s="14"/>
      <c r="M629" s="14"/>
      <c r="N629" s="14"/>
      <c r="O629" s="14">
        <f t="shared" si="931"/>
        <v>0</v>
      </c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>
        <v>0</v>
      </c>
      <c r="AC629" s="14">
        <v>0</v>
      </c>
      <c r="AD629" s="14">
        <v>0</v>
      </c>
      <c r="AE629" s="14"/>
      <c r="AF629" s="14"/>
      <c r="AG629" s="14"/>
      <c r="AH629" s="14"/>
      <c r="AI629" s="14"/>
      <c r="AJ629" s="14">
        <f t="shared" si="932"/>
        <v>0</v>
      </c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>
        <v>0</v>
      </c>
      <c r="AX629" s="14">
        <v>0</v>
      </c>
      <c r="AY629" s="14">
        <v>0</v>
      </c>
      <c r="AZ629" s="14"/>
      <c r="BA629" s="14"/>
      <c r="BB629" s="14"/>
      <c r="BC629" s="14"/>
      <c r="BD629" s="14"/>
      <c r="BE629" s="14">
        <f t="shared" si="933"/>
        <v>0</v>
      </c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>
        <v>0</v>
      </c>
      <c r="BS629" s="14">
        <v>0</v>
      </c>
      <c r="BT629" s="14" t="e">
        <f>IF(#REF!=0,"-",#REF!/#REF!*100)</f>
        <v>#REF!</v>
      </c>
    </row>
    <row r="630" spans="1:72" x14ac:dyDescent="0.25">
      <c r="A630" s="4" t="s">
        <v>133</v>
      </c>
      <c r="B630" s="4" t="s">
        <v>58</v>
      </c>
      <c r="C630" s="4" t="s">
        <v>152</v>
      </c>
      <c r="D630" s="102" t="s">
        <v>314</v>
      </c>
      <c r="E630" s="113">
        <v>6112</v>
      </c>
      <c r="F630" s="102" t="s">
        <v>320</v>
      </c>
      <c r="G630" s="98" t="s">
        <v>1662</v>
      </c>
      <c r="H630" s="13" t="s">
        <v>24</v>
      </c>
      <c r="I630" s="14">
        <v>0</v>
      </c>
      <c r="J630" s="14"/>
      <c r="K630" s="14"/>
      <c r="L630" s="14"/>
      <c r="M630" s="14"/>
      <c r="N630" s="14"/>
      <c r="O630" s="14">
        <f t="shared" si="931"/>
        <v>0</v>
      </c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>
        <v>0</v>
      </c>
      <c r="AC630" s="14">
        <v>0</v>
      </c>
      <c r="AD630" s="14">
        <v>0</v>
      </c>
      <c r="AE630" s="14"/>
      <c r="AF630" s="14"/>
      <c r="AG630" s="14"/>
      <c r="AH630" s="14"/>
      <c r="AI630" s="14"/>
      <c r="AJ630" s="14">
        <f t="shared" si="932"/>
        <v>0</v>
      </c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>
        <v>0</v>
      </c>
      <c r="AX630" s="14">
        <v>0</v>
      </c>
      <c r="AY630" s="14">
        <v>0</v>
      </c>
      <c r="AZ630" s="14"/>
      <c r="BA630" s="14"/>
      <c r="BB630" s="14"/>
      <c r="BC630" s="14"/>
      <c r="BD630" s="14"/>
      <c r="BE630" s="14">
        <f t="shared" si="933"/>
        <v>0</v>
      </c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>
        <v>0</v>
      </c>
      <c r="BS630" s="14">
        <v>0</v>
      </c>
      <c r="BT630" s="14" t="e">
        <f>IF(#REF!=0,"-",#REF!/#REF!*100)</f>
        <v>#REF!</v>
      </c>
    </row>
    <row r="631" spans="1:72" ht="22.5" x14ac:dyDescent="0.25">
      <c r="A631" s="4" t="s">
        <v>133</v>
      </c>
      <c r="B631" s="4" t="s">
        <v>58</v>
      </c>
      <c r="C631" s="4" t="s">
        <v>152</v>
      </c>
      <c r="D631" s="102" t="s">
        <v>314</v>
      </c>
      <c r="E631" s="101" t="s">
        <v>25</v>
      </c>
      <c r="F631" s="101" t="s">
        <v>0</v>
      </c>
      <c r="G631" s="2" t="s">
        <v>0</v>
      </c>
      <c r="H631" s="2" t="s">
        <v>26</v>
      </c>
      <c r="I631" s="12">
        <f t="shared" ref="I631:AA631" si="979">SUM(I632)</f>
        <v>0</v>
      </c>
      <c r="J631" s="12">
        <f t="shared" si="979"/>
        <v>0</v>
      </c>
      <c r="K631" s="12">
        <f t="shared" si="979"/>
        <v>0</v>
      </c>
      <c r="L631" s="12">
        <f t="shared" si="979"/>
        <v>0</v>
      </c>
      <c r="M631" s="12">
        <f t="shared" si="979"/>
        <v>0</v>
      </c>
      <c r="N631" s="12">
        <f t="shared" si="979"/>
        <v>0</v>
      </c>
      <c r="O631" s="12">
        <f t="shared" si="979"/>
        <v>0</v>
      </c>
      <c r="P631" s="12">
        <f t="shared" si="979"/>
        <v>0</v>
      </c>
      <c r="Q631" s="12">
        <f t="shared" si="979"/>
        <v>0</v>
      </c>
      <c r="R631" s="12">
        <f t="shared" si="979"/>
        <v>0</v>
      </c>
      <c r="S631" s="12">
        <f t="shared" si="979"/>
        <v>0</v>
      </c>
      <c r="T631" s="12">
        <f t="shared" si="979"/>
        <v>0</v>
      </c>
      <c r="U631" s="12">
        <f t="shared" si="979"/>
        <v>0</v>
      </c>
      <c r="V631" s="12">
        <f t="shared" si="979"/>
        <v>0</v>
      </c>
      <c r="W631" s="12">
        <f t="shared" si="979"/>
        <v>0</v>
      </c>
      <c r="X631" s="12">
        <f t="shared" si="979"/>
        <v>0</v>
      </c>
      <c r="Y631" s="12">
        <f t="shared" si="979"/>
        <v>0</v>
      </c>
      <c r="Z631" s="12">
        <f t="shared" si="979"/>
        <v>0</v>
      </c>
      <c r="AA631" s="12">
        <f t="shared" si="979"/>
        <v>0</v>
      </c>
      <c r="AB631" s="12">
        <v>0</v>
      </c>
      <c r="AC631" s="12">
        <v>0</v>
      </c>
      <c r="AD631" s="12">
        <f t="shared" ref="AD631:AV631" si="980">SUM(AD632)</f>
        <v>0</v>
      </c>
      <c r="AE631" s="12">
        <f t="shared" si="980"/>
        <v>0</v>
      </c>
      <c r="AF631" s="12">
        <f t="shared" si="980"/>
        <v>0</v>
      </c>
      <c r="AG631" s="12">
        <f t="shared" si="980"/>
        <v>0</v>
      </c>
      <c r="AH631" s="12">
        <f t="shared" si="980"/>
        <v>0</v>
      </c>
      <c r="AI631" s="12">
        <f t="shared" si="980"/>
        <v>0</v>
      </c>
      <c r="AJ631" s="12">
        <f t="shared" si="980"/>
        <v>0</v>
      </c>
      <c r="AK631" s="12">
        <f t="shared" si="980"/>
        <v>0</v>
      </c>
      <c r="AL631" s="12">
        <f t="shared" si="980"/>
        <v>0</v>
      </c>
      <c r="AM631" s="12">
        <f t="shared" si="980"/>
        <v>0</v>
      </c>
      <c r="AN631" s="12">
        <f t="shared" si="980"/>
        <v>0</v>
      </c>
      <c r="AO631" s="12">
        <f t="shared" si="980"/>
        <v>0</v>
      </c>
      <c r="AP631" s="12">
        <f t="shared" si="980"/>
        <v>0</v>
      </c>
      <c r="AQ631" s="12">
        <f t="shared" si="980"/>
        <v>0</v>
      </c>
      <c r="AR631" s="12">
        <f t="shared" si="980"/>
        <v>0</v>
      </c>
      <c r="AS631" s="12">
        <f t="shared" si="980"/>
        <v>0</v>
      </c>
      <c r="AT631" s="12">
        <f t="shared" si="980"/>
        <v>0</v>
      </c>
      <c r="AU631" s="12">
        <f t="shared" si="980"/>
        <v>0</v>
      </c>
      <c r="AV631" s="12">
        <f t="shared" si="980"/>
        <v>0</v>
      </c>
      <c r="AW631" s="12">
        <v>0</v>
      </c>
      <c r="AX631" s="12">
        <v>0</v>
      </c>
      <c r="AY631" s="12">
        <f t="shared" ref="AY631:BQ631" si="981">SUM(AY632)</f>
        <v>0</v>
      </c>
      <c r="AZ631" s="12">
        <f t="shared" si="981"/>
        <v>0</v>
      </c>
      <c r="BA631" s="12">
        <f t="shared" si="981"/>
        <v>0</v>
      </c>
      <c r="BB631" s="12">
        <f t="shared" si="981"/>
        <v>0</v>
      </c>
      <c r="BC631" s="12">
        <f t="shared" si="981"/>
        <v>0</v>
      </c>
      <c r="BD631" s="12">
        <f t="shared" si="981"/>
        <v>0</v>
      </c>
      <c r="BE631" s="12">
        <f t="shared" si="981"/>
        <v>0</v>
      </c>
      <c r="BF631" s="12">
        <f t="shared" si="981"/>
        <v>0</v>
      </c>
      <c r="BG631" s="12">
        <f t="shared" si="981"/>
        <v>0</v>
      </c>
      <c r="BH631" s="12">
        <f t="shared" si="981"/>
        <v>0</v>
      </c>
      <c r="BI631" s="12">
        <f t="shared" si="981"/>
        <v>0</v>
      </c>
      <c r="BJ631" s="12">
        <f t="shared" si="981"/>
        <v>0</v>
      </c>
      <c r="BK631" s="12">
        <f t="shared" si="981"/>
        <v>0</v>
      </c>
      <c r="BL631" s="12">
        <f t="shared" si="981"/>
        <v>0</v>
      </c>
      <c r="BM631" s="12">
        <f t="shared" si="981"/>
        <v>0</v>
      </c>
      <c r="BN631" s="12">
        <f t="shared" si="981"/>
        <v>0</v>
      </c>
      <c r="BO631" s="12">
        <f t="shared" si="981"/>
        <v>0</v>
      </c>
      <c r="BP631" s="12">
        <f t="shared" si="981"/>
        <v>0</v>
      </c>
      <c r="BQ631" s="12">
        <f t="shared" si="981"/>
        <v>0</v>
      </c>
      <c r="BR631" s="12">
        <v>0</v>
      </c>
      <c r="BS631" s="12">
        <v>0</v>
      </c>
      <c r="BT631" s="12" t="e">
        <f>IF(#REF!=0,"-",#REF!/#REF!*100)</f>
        <v>#REF!</v>
      </c>
    </row>
    <row r="632" spans="1:72" x14ac:dyDescent="0.25">
      <c r="A632" s="4" t="s">
        <v>133</v>
      </c>
      <c r="B632" s="4" t="s">
        <v>58</v>
      </c>
      <c r="C632" s="4" t="s">
        <v>152</v>
      </c>
      <c r="D632" s="102" t="s">
        <v>314</v>
      </c>
      <c r="E632" s="113">
        <v>6121</v>
      </c>
      <c r="F632" s="102"/>
      <c r="G632" s="98" t="s">
        <v>1662</v>
      </c>
      <c r="H632" s="13" t="s">
        <v>27</v>
      </c>
      <c r="I632" s="14">
        <v>0</v>
      </c>
      <c r="J632" s="14"/>
      <c r="K632" s="14"/>
      <c r="L632" s="14"/>
      <c r="M632" s="14"/>
      <c r="N632" s="14"/>
      <c r="O632" s="14">
        <f t="shared" si="931"/>
        <v>0</v>
      </c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>
        <v>0</v>
      </c>
      <c r="AC632" s="14">
        <v>0</v>
      </c>
      <c r="AD632" s="14">
        <v>0</v>
      </c>
      <c r="AE632" s="14"/>
      <c r="AF632" s="14"/>
      <c r="AG632" s="14"/>
      <c r="AH632" s="14"/>
      <c r="AI632" s="14"/>
      <c r="AJ632" s="14">
        <f t="shared" si="932"/>
        <v>0</v>
      </c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>
        <v>0</v>
      </c>
      <c r="AX632" s="14">
        <v>0</v>
      </c>
      <c r="AY632" s="14">
        <v>0</v>
      </c>
      <c r="AZ632" s="14"/>
      <c r="BA632" s="14"/>
      <c r="BB632" s="14"/>
      <c r="BC632" s="14"/>
      <c r="BD632" s="14"/>
      <c r="BE632" s="14">
        <f t="shared" si="933"/>
        <v>0</v>
      </c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>
        <v>0</v>
      </c>
      <c r="BS632" s="14">
        <v>0</v>
      </c>
      <c r="BT632" s="14" t="e">
        <f>IF(#REF!=0,"-",#REF!/#REF!*100)</f>
        <v>#REF!</v>
      </c>
    </row>
    <row r="633" spans="1:72" ht="22.5" x14ac:dyDescent="0.25">
      <c r="A633" s="4" t="s">
        <v>133</v>
      </c>
      <c r="B633" s="4" t="s">
        <v>58</v>
      </c>
      <c r="C633" s="4" t="s">
        <v>152</v>
      </c>
      <c r="D633" s="102" t="s">
        <v>314</v>
      </c>
      <c r="E633" s="101" t="s">
        <v>29</v>
      </c>
      <c r="F633" s="101" t="s">
        <v>0</v>
      </c>
      <c r="G633" s="2" t="s">
        <v>0</v>
      </c>
      <c r="H633" s="2" t="s">
        <v>30</v>
      </c>
      <c r="I633" s="12">
        <f t="shared" ref="I633:AA633" si="982">SUM(I634:I641)</f>
        <v>0</v>
      </c>
      <c r="J633" s="12">
        <f t="shared" si="982"/>
        <v>0</v>
      </c>
      <c r="K633" s="12">
        <f t="shared" si="982"/>
        <v>0</v>
      </c>
      <c r="L633" s="12">
        <f t="shared" si="982"/>
        <v>0</v>
      </c>
      <c r="M633" s="12">
        <f t="shared" si="982"/>
        <v>0</v>
      </c>
      <c r="N633" s="12">
        <f t="shared" si="982"/>
        <v>0</v>
      </c>
      <c r="O633" s="12">
        <f t="shared" si="982"/>
        <v>0</v>
      </c>
      <c r="P633" s="12">
        <f t="shared" si="982"/>
        <v>0</v>
      </c>
      <c r="Q633" s="12">
        <f t="shared" si="982"/>
        <v>0</v>
      </c>
      <c r="R633" s="12">
        <f t="shared" si="982"/>
        <v>0</v>
      </c>
      <c r="S633" s="12">
        <f t="shared" si="982"/>
        <v>0</v>
      </c>
      <c r="T633" s="12">
        <f t="shared" si="982"/>
        <v>0</v>
      </c>
      <c r="U633" s="12">
        <f t="shared" si="982"/>
        <v>0</v>
      </c>
      <c r="V633" s="12">
        <f t="shared" si="982"/>
        <v>0</v>
      </c>
      <c r="W633" s="12">
        <f t="shared" si="982"/>
        <v>0</v>
      </c>
      <c r="X633" s="12">
        <f t="shared" si="982"/>
        <v>0</v>
      </c>
      <c r="Y633" s="12">
        <f t="shared" si="982"/>
        <v>0</v>
      </c>
      <c r="Z633" s="12">
        <f t="shared" si="982"/>
        <v>0</v>
      </c>
      <c r="AA633" s="12">
        <f t="shared" si="982"/>
        <v>0</v>
      </c>
      <c r="AB633" s="12">
        <v>0</v>
      </c>
      <c r="AC633" s="12">
        <v>0</v>
      </c>
      <c r="AD633" s="12">
        <f t="shared" ref="AD633:AV633" si="983">SUM(AD634:AD641)</f>
        <v>0</v>
      </c>
      <c r="AE633" s="12">
        <f t="shared" si="983"/>
        <v>0</v>
      </c>
      <c r="AF633" s="12">
        <f t="shared" si="983"/>
        <v>0</v>
      </c>
      <c r="AG633" s="12">
        <f t="shared" si="983"/>
        <v>0</v>
      </c>
      <c r="AH633" s="12">
        <f t="shared" si="983"/>
        <v>0</v>
      </c>
      <c r="AI633" s="12">
        <f t="shared" si="983"/>
        <v>0</v>
      </c>
      <c r="AJ633" s="12">
        <f t="shared" si="983"/>
        <v>0</v>
      </c>
      <c r="AK633" s="12">
        <f t="shared" si="983"/>
        <v>0</v>
      </c>
      <c r="AL633" s="12">
        <f t="shared" si="983"/>
        <v>0</v>
      </c>
      <c r="AM633" s="12">
        <f t="shared" si="983"/>
        <v>0</v>
      </c>
      <c r="AN633" s="12">
        <f t="shared" si="983"/>
        <v>0</v>
      </c>
      <c r="AO633" s="12">
        <f t="shared" si="983"/>
        <v>0</v>
      </c>
      <c r="AP633" s="12">
        <f t="shared" si="983"/>
        <v>0</v>
      </c>
      <c r="AQ633" s="12">
        <f t="shared" si="983"/>
        <v>0</v>
      </c>
      <c r="AR633" s="12">
        <f t="shared" si="983"/>
        <v>0</v>
      </c>
      <c r="AS633" s="12">
        <f t="shared" si="983"/>
        <v>0</v>
      </c>
      <c r="AT633" s="12">
        <f t="shared" si="983"/>
        <v>0</v>
      </c>
      <c r="AU633" s="12">
        <f t="shared" si="983"/>
        <v>0</v>
      </c>
      <c r="AV633" s="12">
        <f t="shared" si="983"/>
        <v>0</v>
      </c>
      <c r="AW633" s="12">
        <v>0</v>
      </c>
      <c r="AX633" s="12">
        <v>0</v>
      </c>
      <c r="AY633" s="12">
        <f t="shared" ref="AY633:BQ633" si="984">SUM(AY634:AY641)</f>
        <v>0</v>
      </c>
      <c r="AZ633" s="12">
        <f t="shared" si="984"/>
        <v>0</v>
      </c>
      <c r="BA633" s="12">
        <f t="shared" si="984"/>
        <v>0</v>
      </c>
      <c r="BB633" s="12">
        <f t="shared" si="984"/>
        <v>0</v>
      </c>
      <c r="BC633" s="12">
        <f t="shared" si="984"/>
        <v>0</v>
      </c>
      <c r="BD633" s="12">
        <f t="shared" si="984"/>
        <v>0</v>
      </c>
      <c r="BE633" s="12">
        <f t="shared" si="984"/>
        <v>0</v>
      </c>
      <c r="BF633" s="12">
        <f t="shared" si="984"/>
        <v>0</v>
      </c>
      <c r="BG633" s="12">
        <f t="shared" si="984"/>
        <v>0</v>
      </c>
      <c r="BH633" s="12">
        <f t="shared" si="984"/>
        <v>0</v>
      </c>
      <c r="BI633" s="12">
        <f t="shared" si="984"/>
        <v>0</v>
      </c>
      <c r="BJ633" s="12">
        <f t="shared" si="984"/>
        <v>0</v>
      </c>
      <c r="BK633" s="12">
        <f t="shared" si="984"/>
        <v>0</v>
      </c>
      <c r="BL633" s="12">
        <f t="shared" si="984"/>
        <v>0</v>
      </c>
      <c r="BM633" s="12">
        <f t="shared" si="984"/>
        <v>0</v>
      </c>
      <c r="BN633" s="12">
        <f t="shared" si="984"/>
        <v>0</v>
      </c>
      <c r="BO633" s="12">
        <f t="shared" si="984"/>
        <v>0</v>
      </c>
      <c r="BP633" s="12">
        <f t="shared" si="984"/>
        <v>0</v>
      </c>
      <c r="BQ633" s="12">
        <f t="shared" si="984"/>
        <v>0</v>
      </c>
      <c r="BR633" s="12">
        <v>0</v>
      </c>
      <c r="BS633" s="12">
        <v>0</v>
      </c>
      <c r="BT633" s="12" t="e">
        <f>IF(#REF!=0,"-",#REF!/#REF!*100)</f>
        <v>#REF!</v>
      </c>
    </row>
    <row r="634" spans="1:72" x14ac:dyDescent="0.25">
      <c r="A634" s="4" t="s">
        <v>133</v>
      </c>
      <c r="B634" s="4" t="s">
        <v>58</v>
      </c>
      <c r="C634" s="4" t="s">
        <v>152</v>
      </c>
      <c r="D634" s="102" t="s">
        <v>314</v>
      </c>
      <c r="E634" s="113">
        <v>6131</v>
      </c>
      <c r="F634" s="102"/>
      <c r="G634" s="98" t="s">
        <v>1662</v>
      </c>
      <c r="H634" s="13" t="s">
        <v>32</v>
      </c>
      <c r="I634" s="14">
        <v>0</v>
      </c>
      <c r="J634" s="14"/>
      <c r="K634" s="14"/>
      <c r="L634" s="14"/>
      <c r="M634" s="14"/>
      <c r="N634" s="14"/>
      <c r="O634" s="14">
        <f t="shared" si="931"/>
        <v>0</v>
      </c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>
        <v>0</v>
      </c>
      <c r="AC634" s="14">
        <v>0</v>
      </c>
      <c r="AD634" s="14">
        <v>0</v>
      </c>
      <c r="AE634" s="14"/>
      <c r="AF634" s="14"/>
      <c r="AG634" s="14"/>
      <c r="AH634" s="14"/>
      <c r="AI634" s="14"/>
      <c r="AJ634" s="14">
        <f t="shared" si="932"/>
        <v>0</v>
      </c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>
        <v>0</v>
      </c>
      <c r="AX634" s="14">
        <v>0</v>
      </c>
      <c r="AY634" s="14">
        <v>0</v>
      </c>
      <c r="AZ634" s="14"/>
      <c r="BA634" s="14"/>
      <c r="BB634" s="14"/>
      <c r="BC634" s="14"/>
      <c r="BD634" s="14"/>
      <c r="BE634" s="14">
        <f t="shared" si="933"/>
        <v>0</v>
      </c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>
        <v>0</v>
      </c>
      <c r="BS634" s="14">
        <v>0</v>
      </c>
      <c r="BT634" s="14" t="e">
        <f>IF(#REF!=0,"-",#REF!/#REF!*100)</f>
        <v>#REF!</v>
      </c>
    </row>
    <row r="635" spans="1:72" x14ac:dyDescent="0.25">
      <c r="A635" s="4" t="s">
        <v>133</v>
      </c>
      <c r="B635" s="4" t="s">
        <v>58</v>
      </c>
      <c r="C635" s="4" t="s">
        <v>152</v>
      </c>
      <c r="D635" s="102" t="s">
        <v>314</v>
      </c>
      <c r="E635" s="113">
        <v>6132</v>
      </c>
      <c r="F635" s="102"/>
      <c r="G635" s="98" t="s">
        <v>1662</v>
      </c>
      <c r="H635" s="13" t="s">
        <v>72</v>
      </c>
      <c r="I635" s="14">
        <v>0</v>
      </c>
      <c r="J635" s="14"/>
      <c r="K635" s="14"/>
      <c r="L635" s="14"/>
      <c r="M635" s="14"/>
      <c r="N635" s="14"/>
      <c r="O635" s="14">
        <f t="shared" si="931"/>
        <v>0</v>
      </c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>
        <v>0</v>
      </c>
      <c r="AC635" s="14">
        <v>0</v>
      </c>
      <c r="AD635" s="14">
        <v>0</v>
      </c>
      <c r="AE635" s="14"/>
      <c r="AF635" s="14"/>
      <c r="AG635" s="14"/>
      <c r="AH635" s="14"/>
      <c r="AI635" s="14"/>
      <c r="AJ635" s="14">
        <f t="shared" si="932"/>
        <v>0</v>
      </c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>
        <v>0</v>
      </c>
      <c r="AX635" s="14">
        <v>0</v>
      </c>
      <c r="AY635" s="14">
        <v>0</v>
      </c>
      <c r="AZ635" s="14"/>
      <c r="BA635" s="14"/>
      <c r="BB635" s="14"/>
      <c r="BC635" s="14"/>
      <c r="BD635" s="14"/>
      <c r="BE635" s="14">
        <f t="shared" si="933"/>
        <v>0</v>
      </c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>
        <v>0</v>
      </c>
      <c r="BS635" s="14">
        <v>0</v>
      </c>
      <c r="BT635" s="14" t="e">
        <f>IF(#REF!=0,"-",#REF!/#REF!*100)</f>
        <v>#REF!</v>
      </c>
    </row>
    <row r="636" spans="1:72" x14ac:dyDescent="0.25">
      <c r="A636" s="4" t="s">
        <v>133</v>
      </c>
      <c r="B636" s="4" t="s">
        <v>58</v>
      </c>
      <c r="C636" s="4" t="s">
        <v>152</v>
      </c>
      <c r="D636" s="102" t="s">
        <v>314</v>
      </c>
      <c r="E636" s="113">
        <v>6133</v>
      </c>
      <c r="F636" s="102"/>
      <c r="G636" s="98" t="s">
        <v>1662</v>
      </c>
      <c r="H636" s="13" t="s">
        <v>75</v>
      </c>
      <c r="I636" s="14">
        <v>0</v>
      </c>
      <c r="J636" s="14"/>
      <c r="K636" s="14"/>
      <c r="L636" s="14"/>
      <c r="M636" s="14"/>
      <c r="N636" s="14"/>
      <c r="O636" s="14">
        <f t="shared" si="931"/>
        <v>0</v>
      </c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>
        <v>0</v>
      </c>
      <c r="AC636" s="14">
        <v>0</v>
      </c>
      <c r="AD636" s="14">
        <v>0</v>
      </c>
      <c r="AE636" s="14"/>
      <c r="AF636" s="14"/>
      <c r="AG636" s="14"/>
      <c r="AH636" s="14"/>
      <c r="AI636" s="14"/>
      <c r="AJ636" s="14">
        <f t="shared" si="932"/>
        <v>0</v>
      </c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>
        <v>0</v>
      </c>
      <c r="AX636" s="14">
        <v>0</v>
      </c>
      <c r="AY636" s="14">
        <v>0</v>
      </c>
      <c r="AZ636" s="14"/>
      <c r="BA636" s="14"/>
      <c r="BB636" s="14"/>
      <c r="BC636" s="14"/>
      <c r="BD636" s="14"/>
      <c r="BE636" s="14">
        <f t="shared" si="933"/>
        <v>0</v>
      </c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>
        <v>0</v>
      </c>
      <c r="BS636" s="14">
        <v>0</v>
      </c>
      <c r="BT636" s="14" t="e">
        <f>IF(#REF!=0,"-",#REF!/#REF!*100)</f>
        <v>#REF!</v>
      </c>
    </row>
    <row r="637" spans="1:72" x14ac:dyDescent="0.25">
      <c r="A637" s="4" t="s">
        <v>133</v>
      </c>
      <c r="B637" s="4" t="s">
        <v>58</v>
      </c>
      <c r="C637" s="4" t="s">
        <v>152</v>
      </c>
      <c r="D637" s="102" t="s">
        <v>314</v>
      </c>
      <c r="E637" s="113">
        <v>6134</v>
      </c>
      <c r="F637" s="102"/>
      <c r="G637" s="98" t="s">
        <v>1662</v>
      </c>
      <c r="H637" s="13" t="s">
        <v>78</v>
      </c>
      <c r="I637" s="14">
        <v>0</v>
      </c>
      <c r="J637" s="14"/>
      <c r="K637" s="14"/>
      <c r="L637" s="14"/>
      <c r="M637" s="14"/>
      <c r="N637" s="14"/>
      <c r="O637" s="14">
        <f t="shared" si="931"/>
        <v>0</v>
      </c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>
        <v>0</v>
      </c>
      <c r="AC637" s="14">
        <v>0</v>
      </c>
      <c r="AD637" s="14">
        <v>0</v>
      </c>
      <c r="AE637" s="14"/>
      <c r="AF637" s="14"/>
      <c r="AG637" s="14"/>
      <c r="AH637" s="14"/>
      <c r="AI637" s="14"/>
      <c r="AJ637" s="14">
        <f t="shared" si="932"/>
        <v>0</v>
      </c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>
        <v>0</v>
      </c>
      <c r="AX637" s="14">
        <v>0</v>
      </c>
      <c r="AY637" s="14">
        <v>0</v>
      </c>
      <c r="AZ637" s="14"/>
      <c r="BA637" s="14"/>
      <c r="BB637" s="14"/>
      <c r="BC637" s="14"/>
      <c r="BD637" s="14"/>
      <c r="BE637" s="14">
        <f t="shared" si="933"/>
        <v>0</v>
      </c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>
        <v>0</v>
      </c>
      <c r="BS637" s="14">
        <v>0</v>
      </c>
      <c r="BT637" s="14" t="e">
        <f>IF(#REF!=0,"-",#REF!/#REF!*100)</f>
        <v>#REF!</v>
      </c>
    </row>
    <row r="638" spans="1:72" x14ac:dyDescent="0.25">
      <c r="A638" s="4" t="s">
        <v>133</v>
      </c>
      <c r="B638" s="4" t="s">
        <v>58</v>
      </c>
      <c r="C638" s="4" t="s">
        <v>152</v>
      </c>
      <c r="D638" s="102" t="s">
        <v>314</v>
      </c>
      <c r="E638" s="113">
        <v>6135</v>
      </c>
      <c r="F638" s="102"/>
      <c r="G638" s="98" t="s">
        <v>1662</v>
      </c>
      <c r="H638" s="13" t="s">
        <v>81</v>
      </c>
      <c r="I638" s="14">
        <v>0</v>
      </c>
      <c r="J638" s="14"/>
      <c r="K638" s="14"/>
      <c r="L638" s="14"/>
      <c r="M638" s="14"/>
      <c r="N638" s="14"/>
      <c r="O638" s="14">
        <f t="shared" si="931"/>
        <v>0</v>
      </c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>
        <v>0</v>
      </c>
      <c r="AC638" s="14">
        <v>0</v>
      </c>
      <c r="AD638" s="14">
        <v>0</v>
      </c>
      <c r="AE638" s="14"/>
      <c r="AF638" s="14"/>
      <c r="AG638" s="14"/>
      <c r="AH638" s="14"/>
      <c r="AI638" s="14"/>
      <c r="AJ638" s="14">
        <f t="shared" si="932"/>
        <v>0</v>
      </c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>
        <v>0</v>
      </c>
      <c r="AX638" s="14">
        <v>0</v>
      </c>
      <c r="AY638" s="14">
        <v>0</v>
      </c>
      <c r="AZ638" s="14"/>
      <c r="BA638" s="14"/>
      <c r="BB638" s="14"/>
      <c r="BC638" s="14"/>
      <c r="BD638" s="14"/>
      <c r="BE638" s="14">
        <f t="shared" si="933"/>
        <v>0</v>
      </c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>
        <v>0</v>
      </c>
      <c r="BS638" s="14">
        <v>0</v>
      </c>
      <c r="BT638" s="14" t="e">
        <f>IF(#REF!=0,"-",#REF!/#REF!*100)</f>
        <v>#REF!</v>
      </c>
    </row>
    <row r="639" spans="1:72" x14ac:dyDescent="0.25">
      <c r="A639" s="4" t="s">
        <v>133</v>
      </c>
      <c r="B639" s="4" t="s">
        <v>58</v>
      </c>
      <c r="C639" s="4" t="s">
        <v>152</v>
      </c>
      <c r="D639" s="102" t="s">
        <v>314</v>
      </c>
      <c r="E639" s="113">
        <v>6137</v>
      </c>
      <c r="F639" s="102"/>
      <c r="G639" s="98" t="s">
        <v>1662</v>
      </c>
      <c r="H639" s="13" t="s">
        <v>87</v>
      </c>
      <c r="I639" s="14">
        <v>0</v>
      </c>
      <c r="J639" s="14"/>
      <c r="K639" s="14"/>
      <c r="L639" s="14"/>
      <c r="M639" s="14"/>
      <c r="N639" s="14"/>
      <c r="O639" s="14">
        <f t="shared" si="931"/>
        <v>0</v>
      </c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>
        <v>0</v>
      </c>
      <c r="AC639" s="14">
        <v>0</v>
      </c>
      <c r="AD639" s="14">
        <v>0</v>
      </c>
      <c r="AE639" s="14"/>
      <c r="AF639" s="14"/>
      <c r="AG639" s="14"/>
      <c r="AH639" s="14"/>
      <c r="AI639" s="14"/>
      <c r="AJ639" s="14">
        <f t="shared" si="932"/>
        <v>0</v>
      </c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>
        <v>0</v>
      </c>
      <c r="AX639" s="14">
        <v>0</v>
      </c>
      <c r="AY639" s="14">
        <v>0</v>
      </c>
      <c r="AZ639" s="14"/>
      <c r="BA639" s="14"/>
      <c r="BB639" s="14"/>
      <c r="BC639" s="14"/>
      <c r="BD639" s="14"/>
      <c r="BE639" s="14">
        <f t="shared" si="933"/>
        <v>0</v>
      </c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>
        <v>0</v>
      </c>
      <c r="BS639" s="14">
        <v>0</v>
      </c>
      <c r="BT639" s="14" t="e">
        <f>IF(#REF!=0,"-",#REF!/#REF!*100)</f>
        <v>#REF!</v>
      </c>
    </row>
    <row r="640" spans="1:72" ht="22.5" x14ac:dyDescent="0.25">
      <c r="A640" s="4" t="s">
        <v>133</v>
      </c>
      <c r="B640" s="4" t="s">
        <v>58</v>
      </c>
      <c r="C640" s="4" t="s">
        <v>152</v>
      </c>
      <c r="D640" s="102" t="s">
        <v>314</v>
      </c>
      <c r="E640" s="113">
        <v>6138</v>
      </c>
      <c r="F640" s="102"/>
      <c r="G640" s="98" t="s">
        <v>1662</v>
      </c>
      <c r="H640" s="13" t="s">
        <v>90</v>
      </c>
      <c r="I640" s="14">
        <v>0</v>
      </c>
      <c r="J640" s="14"/>
      <c r="K640" s="14"/>
      <c r="L640" s="14"/>
      <c r="M640" s="14"/>
      <c r="N640" s="14"/>
      <c r="O640" s="14">
        <f t="shared" si="931"/>
        <v>0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>
        <v>0</v>
      </c>
      <c r="AC640" s="14">
        <v>0</v>
      </c>
      <c r="AD640" s="14">
        <v>0</v>
      </c>
      <c r="AE640" s="14"/>
      <c r="AF640" s="14"/>
      <c r="AG640" s="14"/>
      <c r="AH640" s="14"/>
      <c r="AI640" s="14"/>
      <c r="AJ640" s="14">
        <f t="shared" si="932"/>
        <v>0</v>
      </c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>
        <v>0</v>
      </c>
      <c r="AX640" s="14">
        <v>0</v>
      </c>
      <c r="AY640" s="14">
        <v>0</v>
      </c>
      <c r="AZ640" s="14"/>
      <c r="BA640" s="14"/>
      <c r="BB640" s="14"/>
      <c r="BC640" s="14"/>
      <c r="BD640" s="14"/>
      <c r="BE640" s="14">
        <f t="shared" si="933"/>
        <v>0</v>
      </c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>
        <v>0</v>
      </c>
      <c r="BS640" s="14">
        <v>0</v>
      </c>
      <c r="BT640" s="14" t="e">
        <f>IF(#REF!=0,"-",#REF!/#REF!*100)</f>
        <v>#REF!</v>
      </c>
    </row>
    <row r="641" spans="1:72" x14ac:dyDescent="0.25">
      <c r="A641" s="1" t="s">
        <v>133</v>
      </c>
      <c r="B641" s="1" t="s">
        <v>58</v>
      </c>
      <c r="C641" s="1" t="s">
        <v>152</v>
      </c>
      <c r="D641" s="105" t="s">
        <v>314</v>
      </c>
      <c r="E641" s="105" t="s">
        <v>34</v>
      </c>
      <c r="F641" s="102" t="s">
        <v>0</v>
      </c>
      <c r="G641" s="13" t="s">
        <v>0</v>
      </c>
      <c r="H641" s="2" t="s">
        <v>35</v>
      </c>
      <c r="I641" s="12">
        <f t="shared" ref="I641:AA641" si="985">SUM(I642:I644)</f>
        <v>0</v>
      </c>
      <c r="J641" s="12">
        <f t="shared" si="985"/>
        <v>0</v>
      </c>
      <c r="K641" s="12">
        <f t="shared" si="985"/>
        <v>0</v>
      </c>
      <c r="L641" s="12">
        <f t="shared" si="985"/>
        <v>0</v>
      </c>
      <c r="M641" s="12">
        <f t="shared" si="985"/>
        <v>0</v>
      </c>
      <c r="N641" s="12">
        <f t="shared" si="985"/>
        <v>0</v>
      </c>
      <c r="O641" s="12">
        <f t="shared" si="985"/>
        <v>0</v>
      </c>
      <c r="P641" s="12">
        <f t="shared" si="985"/>
        <v>0</v>
      </c>
      <c r="Q641" s="12">
        <f t="shared" si="985"/>
        <v>0</v>
      </c>
      <c r="R641" s="12">
        <f t="shared" si="985"/>
        <v>0</v>
      </c>
      <c r="S641" s="12">
        <f t="shared" si="985"/>
        <v>0</v>
      </c>
      <c r="T641" s="12">
        <f t="shared" si="985"/>
        <v>0</v>
      </c>
      <c r="U641" s="12">
        <f t="shared" si="985"/>
        <v>0</v>
      </c>
      <c r="V641" s="12">
        <f t="shared" si="985"/>
        <v>0</v>
      </c>
      <c r="W641" s="12">
        <f t="shared" si="985"/>
        <v>0</v>
      </c>
      <c r="X641" s="12">
        <f t="shared" si="985"/>
        <v>0</v>
      </c>
      <c r="Y641" s="12">
        <f t="shared" si="985"/>
        <v>0</v>
      </c>
      <c r="Z641" s="12">
        <f t="shared" si="985"/>
        <v>0</v>
      </c>
      <c r="AA641" s="12">
        <f t="shared" si="985"/>
        <v>0</v>
      </c>
      <c r="AB641" s="12">
        <v>0</v>
      </c>
      <c r="AC641" s="12">
        <v>0</v>
      </c>
      <c r="AD641" s="12">
        <f t="shared" ref="AD641:AV641" si="986">SUM(AD642:AD644)</f>
        <v>0</v>
      </c>
      <c r="AE641" s="12">
        <f t="shared" si="986"/>
        <v>0</v>
      </c>
      <c r="AF641" s="12">
        <f t="shared" si="986"/>
        <v>0</v>
      </c>
      <c r="AG641" s="12">
        <f t="shared" si="986"/>
        <v>0</v>
      </c>
      <c r="AH641" s="12">
        <f t="shared" si="986"/>
        <v>0</v>
      </c>
      <c r="AI641" s="12">
        <f t="shared" si="986"/>
        <v>0</v>
      </c>
      <c r="AJ641" s="12">
        <f t="shared" si="986"/>
        <v>0</v>
      </c>
      <c r="AK641" s="12">
        <f t="shared" si="986"/>
        <v>0</v>
      </c>
      <c r="AL641" s="12">
        <f t="shared" si="986"/>
        <v>0</v>
      </c>
      <c r="AM641" s="12">
        <f t="shared" si="986"/>
        <v>0</v>
      </c>
      <c r="AN641" s="12">
        <f t="shared" si="986"/>
        <v>0</v>
      </c>
      <c r="AO641" s="12">
        <f t="shared" si="986"/>
        <v>0</v>
      </c>
      <c r="AP641" s="12">
        <f t="shared" si="986"/>
        <v>0</v>
      </c>
      <c r="AQ641" s="12">
        <f t="shared" si="986"/>
        <v>0</v>
      </c>
      <c r="AR641" s="12">
        <f t="shared" si="986"/>
        <v>0</v>
      </c>
      <c r="AS641" s="12">
        <f t="shared" si="986"/>
        <v>0</v>
      </c>
      <c r="AT641" s="12">
        <f t="shared" si="986"/>
        <v>0</v>
      </c>
      <c r="AU641" s="12">
        <f t="shared" si="986"/>
        <v>0</v>
      </c>
      <c r="AV641" s="12">
        <f t="shared" si="986"/>
        <v>0</v>
      </c>
      <c r="AW641" s="12">
        <v>0</v>
      </c>
      <c r="AX641" s="12">
        <v>0</v>
      </c>
      <c r="AY641" s="12">
        <f t="shared" ref="AY641:BQ641" si="987">SUM(AY642:AY644)</f>
        <v>0</v>
      </c>
      <c r="AZ641" s="12">
        <f t="shared" si="987"/>
        <v>0</v>
      </c>
      <c r="BA641" s="12">
        <f t="shared" si="987"/>
        <v>0</v>
      </c>
      <c r="BB641" s="12">
        <f t="shared" si="987"/>
        <v>0</v>
      </c>
      <c r="BC641" s="12">
        <f t="shared" si="987"/>
        <v>0</v>
      </c>
      <c r="BD641" s="12">
        <f t="shared" si="987"/>
        <v>0</v>
      </c>
      <c r="BE641" s="12">
        <f t="shared" si="987"/>
        <v>0</v>
      </c>
      <c r="BF641" s="12">
        <f t="shared" si="987"/>
        <v>0</v>
      </c>
      <c r="BG641" s="12">
        <f t="shared" si="987"/>
        <v>0</v>
      </c>
      <c r="BH641" s="12">
        <f t="shared" si="987"/>
        <v>0</v>
      </c>
      <c r="BI641" s="12">
        <f t="shared" si="987"/>
        <v>0</v>
      </c>
      <c r="BJ641" s="12">
        <f t="shared" si="987"/>
        <v>0</v>
      </c>
      <c r="BK641" s="12">
        <f t="shared" si="987"/>
        <v>0</v>
      </c>
      <c r="BL641" s="12">
        <f t="shared" si="987"/>
        <v>0</v>
      </c>
      <c r="BM641" s="12">
        <f t="shared" si="987"/>
        <v>0</v>
      </c>
      <c r="BN641" s="12">
        <f t="shared" si="987"/>
        <v>0</v>
      </c>
      <c r="BO641" s="12">
        <f t="shared" si="987"/>
        <v>0</v>
      </c>
      <c r="BP641" s="12">
        <f t="shared" si="987"/>
        <v>0</v>
      </c>
      <c r="BQ641" s="12">
        <f t="shared" si="987"/>
        <v>0</v>
      </c>
      <c r="BR641" s="12">
        <v>0</v>
      </c>
      <c r="BS641" s="12">
        <v>0</v>
      </c>
      <c r="BT641" s="12" t="e">
        <f>IF(#REF!=0,"-",#REF!/#REF!*100)</f>
        <v>#REF!</v>
      </c>
    </row>
    <row r="642" spans="1:72" x14ac:dyDescent="0.25">
      <c r="A642" s="4" t="s">
        <v>133</v>
      </c>
      <c r="B642" s="4" t="s">
        <v>58</v>
      </c>
      <c r="C642" s="4" t="s">
        <v>152</v>
      </c>
      <c r="D642" s="102" t="s">
        <v>314</v>
      </c>
      <c r="E642" s="113">
        <v>6139</v>
      </c>
      <c r="F642" s="102"/>
      <c r="G642" s="98" t="s">
        <v>1662</v>
      </c>
      <c r="H642" s="13" t="s">
        <v>35</v>
      </c>
      <c r="I642" s="14">
        <v>0</v>
      </c>
      <c r="J642" s="14"/>
      <c r="K642" s="14"/>
      <c r="L642" s="14"/>
      <c r="M642" s="14"/>
      <c r="N642" s="14"/>
      <c r="O642" s="14">
        <f t="shared" si="931"/>
        <v>0</v>
      </c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>
        <v>0</v>
      </c>
      <c r="AC642" s="14">
        <v>0</v>
      </c>
      <c r="AD642" s="14">
        <v>0</v>
      </c>
      <c r="AE642" s="14"/>
      <c r="AF642" s="14"/>
      <c r="AG642" s="14"/>
      <c r="AH642" s="14"/>
      <c r="AI642" s="14"/>
      <c r="AJ642" s="14">
        <f t="shared" si="932"/>
        <v>0</v>
      </c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>
        <v>0</v>
      </c>
      <c r="AX642" s="14">
        <v>0</v>
      </c>
      <c r="AY642" s="14">
        <v>0</v>
      </c>
      <c r="AZ642" s="14"/>
      <c r="BA642" s="14"/>
      <c r="BB642" s="14"/>
      <c r="BC642" s="14"/>
      <c r="BD642" s="14"/>
      <c r="BE642" s="14">
        <f t="shared" si="933"/>
        <v>0</v>
      </c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>
        <v>0</v>
      </c>
      <c r="BS642" s="14">
        <v>0</v>
      </c>
      <c r="BT642" s="14" t="e">
        <f>IF(#REF!=0,"-",#REF!/#REF!*100)</f>
        <v>#REF!</v>
      </c>
    </row>
    <row r="643" spans="1:72" ht="22.5" x14ac:dyDescent="0.25">
      <c r="A643" s="4" t="s">
        <v>133</v>
      </c>
      <c r="B643" s="4" t="s">
        <v>58</v>
      </c>
      <c r="C643" s="4" t="s">
        <v>152</v>
      </c>
      <c r="D643" s="102" t="s">
        <v>314</v>
      </c>
      <c r="E643" s="113">
        <v>6139</v>
      </c>
      <c r="F643" s="102" t="s">
        <v>321</v>
      </c>
      <c r="G643" s="98" t="s">
        <v>1662</v>
      </c>
      <c r="H643" s="13" t="s">
        <v>37</v>
      </c>
      <c r="I643" s="14">
        <v>0</v>
      </c>
      <c r="J643" s="14"/>
      <c r="K643" s="14"/>
      <c r="L643" s="14"/>
      <c r="M643" s="14"/>
      <c r="N643" s="14"/>
      <c r="O643" s="14">
        <f t="shared" si="931"/>
        <v>0</v>
      </c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>
        <v>0</v>
      </c>
      <c r="AC643" s="14">
        <v>0</v>
      </c>
      <c r="AD643" s="14">
        <v>0</v>
      </c>
      <c r="AE643" s="14"/>
      <c r="AF643" s="14"/>
      <c r="AG643" s="14"/>
      <c r="AH643" s="14"/>
      <c r="AI643" s="14"/>
      <c r="AJ643" s="14">
        <f t="shared" si="932"/>
        <v>0</v>
      </c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>
        <v>0</v>
      </c>
      <c r="AX643" s="14">
        <v>0</v>
      </c>
      <c r="AY643" s="14">
        <v>0</v>
      </c>
      <c r="AZ643" s="14"/>
      <c r="BA643" s="14"/>
      <c r="BB643" s="14"/>
      <c r="BC643" s="14"/>
      <c r="BD643" s="14"/>
      <c r="BE643" s="14">
        <f t="shared" si="933"/>
        <v>0</v>
      </c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>
        <v>0</v>
      </c>
      <c r="BS643" s="14">
        <v>0</v>
      </c>
      <c r="BT643" s="14" t="e">
        <f>IF(#REF!=0,"-",#REF!/#REF!*100)</f>
        <v>#REF!</v>
      </c>
    </row>
    <row r="644" spans="1:72" ht="33.75" x14ac:dyDescent="0.25">
      <c r="A644" s="4" t="s">
        <v>133</v>
      </c>
      <c r="B644" s="4" t="s">
        <v>58</v>
      </c>
      <c r="C644" s="4" t="s">
        <v>152</v>
      </c>
      <c r="D644" s="102" t="s">
        <v>314</v>
      </c>
      <c r="E644" s="113">
        <v>6139</v>
      </c>
      <c r="F644" s="102" t="s">
        <v>322</v>
      </c>
      <c r="G644" s="98" t="s">
        <v>1662</v>
      </c>
      <c r="H644" s="13" t="s">
        <v>38</v>
      </c>
      <c r="I644" s="14">
        <v>0</v>
      </c>
      <c r="J644" s="14"/>
      <c r="K644" s="14"/>
      <c r="L644" s="14"/>
      <c r="M644" s="14"/>
      <c r="N644" s="14"/>
      <c r="O644" s="14">
        <f t="shared" si="931"/>
        <v>0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>
        <v>0</v>
      </c>
      <c r="AC644" s="14">
        <v>0</v>
      </c>
      <c r="AD644" s="14">
        <v>0</v>
      </c>
      <c r="AE644" s="14"/>
      <c r="AF644" s="14"/>
      <c r="AG644" s="14"/>
      <c r="AH644" s="14"/>
      <c r="AI644" s="14"/>
      <c r="AJ644" s="14">
        <f t="shared" si="932"/>
        <v>0</v>
      </c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>
        <v>0</v>
      </c>
      <c r="AX644" s="14">
        <v>0</v>
      </c>
      <c r="AY644" s="14">
        <v>0</v>
      </c>
      <c r="AZ644" s="14"/>
      <c r="BA644" s="14"/>
      <c r="BB644" s="14"/>
      <c r="BC644" s="14"/>
      <c r="BD644" s="14"/>
      <c r="BE644" s="14">
        <f t="shared" si="933"/>
        <v>0</v>
      </c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>
        <v>0</v>
      </c>
      <c r="BS644" s="14">
        <v>0</v>
      </c>
      <c r="BT644" s="14" t="e">
        <f>IF(#REF!=0,"-",#REF!/#REF!*100)</f>
        <v>#REF!</v>
      </c>
    </row>
    <row r="645" spans="1:72" ht="33.75" x14ac:dyDescent="0.25">
      <c r="A645" s="1" t="s">
        <v>0</v>
      </c>
      <c r="B645" s="1" t="s">
        <v>0</v>
      </c>
      <c r="C645" s="1" t="s">
        <v>0</v>
      </c>
      <c r="D645" s="101" t="s">
        <v>0</v>
      </c>
      <c r="E645" s="101" t="s">
        <v>0</v>
      </c>
      <c r="F645" s="101" t="s">
        <v>0</v>
      </c>
      <c r="G645" s="2" t="s">
        <v>0</v>
      </c>
      <c r="H645" s="10" t="s">
        <v>39</v>
      </c>
      <c r="I645" s="11">
        <f t="shared" ref="I645:X646" si="988">SUM(I646)</f>
        <v>0</v>
      </c>
      <c r="J645" s="11">
        <f t="shared" si="988"/>
        <v>0</v>
      </c>
      <c r="K645" s="11">
        <f t="shared" si="988"/>
        <v>0</v>
      </c>
      <c r="L645" s="11">
        <f t="shared" si="988"/>
        <v>0</v>
      </c>
      <c r="M645" s="11">
        <f t="shared" si="988"/>
        <v>0</v>
      </c>
      <c r="N645" s="11">
        <f t="shared" si="988"/>
        <v>0</v>
      </c>
      <c r="O645" s="11">
        <f t="shared" si="988"/>
        <v>0</v>
      </c>
      <c r="P645" s="11">
        <f t="shared" si="988"/>
        <v>0</v>
      </c>
      <c r="Q645" s="11">
        <f t="shared" si="988"/>
        <v>0</v>
      </c>
      <c r="R645" s="11">
        <f t="shared" si="988"/>
        <v>0</v>
      </c>
      <c r="S645" s="11">
        <f t="shared" si="988"/>
        <v>0</v>
      </c>
      <c r="T645" s="11">
        <f t="shared" si="988"/>
        <v>0</v>
      </c>
      <c r="U645" s="11">
        <f t="shared" si="988"/>
        <v>0</v>
      </c>
      <c r="V645" s="11">
        <f t="shared" si="988"/>
        <v>0</v>
      </c>
      <c r="W645" s="11">
        <f t="shared" si="988"/>
        <v>0</v>
      </c>
      <c r="X645" s="11">
        <f t="shared" si="988"/>
        <v>0</v>
      </c>
      <c r="Y645" s="11">
        <f t="shared" ref="J645:AA646" si="989">SUM(Y646)</f>
        <v>0</v>
      </c>
      <c r="Z645" s="11">
        <f t="shared" si="989"/>
        <v>0</v>
      </c>
      <c r="AA645" s="11">
        <f t="shared" si="989"/>
        <v>0</v>
      </c>
      <c r="AB645" s="11">
        <v>0</v>
      </c>
      <c r="AC645" s="11">
        <v>0</v>
      </c>
      <c r="AD645" s="11">
        <f t="shared" ref="AD645:AS646" si="990">SUM(AD646)</f>
        <v>0</v>
      </c>
      <c r="AE645" s="11">
        <f t="shared" si="990"/>
        <v>0</v>
      </c>
      <c r="AF645" s="11">
        <f t="shared" si="990"/>
        <v>0</v>
      </c>
      <c r="AG645" s="11">
        <f t="shared" si="990"/>
        <v>0</v>
      </c>
      <c r="AH645" s="11">
        <f t="shared" si="990"/>
        <v>0</v>
      </c>
      <c r="AI645" s="11">
        <f t="shared" si="990"/>
        <v>0</v>
      </c>
      <c r="AJ645" s="11">
        <f t="shared" si="990"/>
        <v>0</v>
      </c>
      <c r="AK645" s="11">
        <f t="shared" si="990"/>
        <v>0</v>
      </c>
      <c r="AL645" s="11">
        <f t="shared" si="990"/>
        <v>0</v>
      </c>
      <c r="AM645" s="11">
        <f t="shared" si="990"/>
        <v>0</v>
      </c>
      <c r="AN645" s="11">
        <f t="shared" si="990"/>
        <v>0</v>
      </c>
      <c r="AO645" s="11">
        <f t="shared" si="990"/>
        <v>0</v>
      </c>
      <c r="AP645" s="11">
        <f t="shared" si="990"/>
        <v>0</v>
      </c>
      <c r="AQ645" s="11">
        <f t="shared" si="990"/>
        <v>0</v>
      </c>
      <c r="AR645" s="11">
        <f t="shared" si="990"/>
        <v>0</v>
      </c>
      <c r="AS645" s="11">
        <f t="shared" si="990"/>
        <v>0</v>
      </c>
      <c r="AT645" s="11">
        <f t="shared" ref="AE645:AV646" si="991">SUM(AT646)</f>
        <v>0</v>
      </c>
      <c r="AU645" s="11">
        <f t="shared" si="991"/>
        <v>0</v>
      </c>
      <c r="AV645" s="11">
        <f t="shared" si="991"/>
        <v>0</v>
      </c>
      <c r="AW645" s="11">
        <v>0</v>
      </c>
      <c r="AX645" s="11">
        <v>0</v>
      </c>
      <c r="AY645" s="11">
        <f t="shared" ref="AY645:BN646" si="992">SUM(AY646)</f>
        <v>0</v>
      </c>
      <c r="AZ645" s="11">
        <f t="shared" si="992"/>
        <v>0</v>
      </c>
      <c r="BA645" s="11">
        <f t="shared" si="992"/>
        <v>0</v>
      </c>
      <c r="BB645" s="11">
        <f t="shared" si="992"/>
        <v>0</v>
      </c>
      <c r="BC645" s="11">
        <f t="shared" si="992"/>
        <v>0</v>
      </c>
      <c r="BD645" s="11">
        <f t="shared" si="992"/>
        <v>0</v>
      </c>
      <c r="BE645" s="11">
        <f t="shared" si="992"/>
        <v>0</v>
      </c>
      <c r="BF645" s="11">
        <f t="shared" si="992"/>
        <v>0</v>
      </c>
      <c r="BG645" s="11">
        <f t="shared" si="992"/>
        <v>0</v>
      </c>
      <c r="BH645" s="11">
        <f t="shared" si="992"/>
        <v>0</v>
      </c>
      <c r="BI645" s="11">
        <f t="shared" si="992"/>
        <v>0</v>
      </c>
      <c r="BJ645" s="11">
        <f t="shared" si="992"/>
        <v>0</v>
      </c>
      <c r="BK645" s="11">
        <f t="shared" si="992"/>
        <v>0</v>
      </c>
      <c r="BL645" s="11">
        <f t="shared" si="992"/>
        <v>0</v>
      </c>
      <c r="BM645" s="11">
        <f t="shared" si="992"/>
        <v>0</v>
      </c>
      <c r="BN645" s="11">
        <f t="shared" si="992"/>
        <v>0</v>
      </c>
      <c r="BO645" s="11">
        <f t="shared" ref="AZ645:BQ646" si="993">SUM(BO646)</f>
        <v>0</v>
      </c>
      <c r="BP645" s="11">
        <f t="shared" si="993"/>
        <v>0</v>
      </c>
      <c r="BQ645" s="11">
        <f t="shared" si="993"/>
        <v>0</v>
      </c>
      <c r="BR645" s="11">
        <v>0</v>
      </c>
      <c r="BS645" s="11">
        <v>0</v>
      </c>
      <c r="BT645" s="11" t="e">
        <f>IF(#REF!=0,"-",#REF!/#REF!*100)</f>
        <v>#REF!</v>
      </c>
    </row>
    <row r="646" spans="1:72" ht="22.5" x14ac:dyDescent="0.25">
      <c r="A646" s="4" t="s">
        <v>133</v>
      </c>
      <c r="B646" s="4" t="s">
        <v>58</v>
      </c>
      <c r="C646" s="4" t="s">
        <v>152</v>
      </c>
      <c r="D646" s="102" t="s">
        <v>314</v>
      </c>
      <c r="E646" s="101" t="s">
        <v>40</v>
      </c>
      <c r="F646" s="101" t="s">
        <v>0</v>
      </c>
      <c r="G646" s="2" t="s">
        <v>0</v>
      </c>
      <c r="H646" s="2" t="s">
        <v>41</v>
      </c>
      <c r="I646" s="12">
        <f t="shared" si="988"/>
        <v>0</v>
      </c>
      <c r="J646" s="12">
        <f t="shared" si="989"/>
        <v>0</v>
      </c>
      <c r="K646" s="12">
        <f t="shared" si="989"/>
        <v>0</v>
      </c>
      <c r="L646" s="12">
        <f t="shared" si="989"/>
        <v>0</v>
      </c>
      <c r="M646" s="12">
        <f t="shared" si="989"/>
        <v>0</v>
      </c>
      <c r="N646" s="12">
        <f t="shared" si="989"/>
        <v>0</v>
      </c>
      <c r="O646" s="12">
        <f t="shared" si="989"/>
        <v>0</v>
      </c>
      <c r="P646" s="12">
        <f t="shared" si="989"/>
        <v>0</v>
      </c>
      <c r="Q646" s="12">
        <f t="shared" si="989"/>
        <v>0</v>
      </c>
      <c r="R646" s="12">
        <f t="shared" si="989"/>
        <v>0</v>
      </c>
      <c r="S646" s="12">
        <f t="shared" si="989"/>
        <v>0</v>
      </c>
      <c r="T646" s="12">
        <f t="shared" si="989"/>
        <v>0</v>
      </c>
      <c r="U646" s="12">
        <f t="shared" si="989"/>
        <v>0</v>
      </c>
      <c r="V646" s="12">
        <f t="shared" si="989"/>
        <v>0</v>
      </c>
      <c r="W646" s="12">
        <f t="shared" si="989"/>
        <v>0</v>
      </c>
      <c r="X646" s="12">
        <f t="shared" si="989"/>
        <v>0</v>
      </c>
      <c r="Y646" s="12">
        <f t="shared" si="989"/>
        <v>0</v>
      </c>
      <c r="Z646" s="12">
        <f t="shared" si="989"/>
        <v>0</v>
      </c>
      <c r="AA646" s="12">
        <f t="shared" si="989"/>
        <v>0</v>
      </c>
      <c r="AB646" s="12">
        <v>0</v>
      </c>
      <c r="AC646" s="12">
        <v>0</v>
      </c>
      <c r="AD646" s="12">
        <f t="shared" si="990"/>
        <v>0</v>
      </c>
      <c r="AE646" s="12">
        <f t="shared" si="991"/>
        <v>0</v>
      </c>
      <c r="AF646" s="12">
        <f t="shared" si="991"/>
        <v>0</v>
      </c>
      <c r="AG646" s="12">
        <f t="shared" si="991"/>
        <v>0</v>
      </c>
      <c r="AH646" s="12">
        <f t="shared" si="991"/>
        <v>0</v>
      </c>
      <c r="AI646" s="12">
        <f t="shared" si="991"/>
        <v>0</v>
      </c>
      <c r="AJ646" s="12">
        <f t="shared" si="991"/>
        <v>0</v>
      </c>
      <c r="AK646" s="12">
        <f t="shared" si="991"/>
        <v>0</v>
      </c>
      <c r="AL646" s="12">
        <f t="shared" si="991"/>
        <v>0</v>
      </c>
      <c r="AM646" s="12">
        <f t="shared" si="991"/>
        <v>0</v>
      </c>
      <c r="AN646" s="12">
        <f t="shared" si="991"/>
        <v>0</v>
      </c>
      <c r="AO646" s="12">
        <f t="shared" si="991"/>
        <v>0</v>
      </c>
      <c r="AP646" s="12">
        <f t="shared" si="991"/>
        <v>0</v>
      </c>
      <c r="AQ646" s="12">
        <f t="shared" si="991"/>
        <v>0</v>
      </c>
      <c r="AR646" s="12">
        <f t="shared" si="991"/>
        <v>0</v>
      </c>
      <c r="AS646" s="12">
        <f t="shared" si="991"/>
        <v>0</v>
      </c>
      <c r="AT646" s="12">
        <f t="shared" si="991"/>
        <v>0</v>
      </c>
      <c r="AU646" s="12">
        <f t="shared" si="991"/>
        <v>0</v>
      </c>
      <c r="AV646" s="12">
        <f t="shared" si="991"/>
        <v>0</v>
      </c>
      <c r="AW646" s="12">
        <v>0</v>
      </c>
      <c r="AX646" s="12">
        <v>0</v>
      </c>
      <c r="AY646" s="12">
        <f t="shared" si="992"/>
        <v>0</v>
      </c>
      <c r="AZ646" s="12">
        <f t="shared" si="993"/>
        <v>0</v>
      </c>
      <c r="BA646" s="12">
        <f t="shared" si="993"/>
        <v>0</v>
      </c>
      <c r="BB646" s="12">
        <f t="shared" si="993"/>
        <v>0</v>
      </c>
      <c r="BC646" s="12">
        <f t="shared" si="993"/>
        <v>0</v>
      </c>
      <c r="BD646" s="12">
        <f t="shared" si="993"/>
        <v>0</v>
      </c>
      <c r="BE646" s="12">
        <f t="shared" si="993"/>
        <v>0</v>
      </c>
      <c r="BF646" s="12">
        <f t="shared" si="993"/>
        <v>0</v>
      </c>
      <c r="BG646" s="12">
        <f t="shared" si="993"/>
        <v>0</v>
      </c>
      <c r="BH646" s="12">
        <f t="shared" si="993"/>
        <v>0</v>
      </c>
      <c r="BI646" s="12">
        <f t="shared" si="993"/>
        <v>0</v>
      </c>
      <c r="BJ646" s="12">
        <f t="shared" si="993"/>
        <v>0</v>
      </c>
      <c r="BK646" s="12">
        <f t="shared" si="993"/>
        <v>0</v>
      </c>
      <c r="BL646" s="12">
        <f t="shared" si="993"/>
        <v>0</v>
      </c>
      <c r="BM646" s="12">
        <f t="shared" si="993"/>
        <v>0</v>
      </c>
      <c r="BN646" s="12">
        <f t="shared" si="993"/>
        <v>0</v>
      </c>
      <c r="BO646" s="12">
        <f t="shared" si="993"/>
        <v>0</v>
      </c>
      <c r="BP646" s="12">
        <f t="shared" si="993"/>
        <v>0</v>
      </c>
      <c r="BQ646" s="12">
        <f t="shared" si="993"/>
        <v>0</v>
      </c>
      <c r="BR646" s="12">
        <v>0</v>
      </c>
      <c r="BS646" s="12">
        <v>0</v>
      </c>
      <c r="BT646" s="12" t="e">
        <f>IF(#REF!=0,"-",#REF!/#REF!*100)</f>
        <v>#REF!</v>
      </c>
    </row>
    <row r="647" spans="1:72" x14ac:dyDescent="0.25">
      <c r="A647" s="4" t="s">
        <v>133</v>
      </c>
      <c r="B647" s="4" t="s">
        <v>58</v>
      </c>
      <c r="C647" s="4" t="s">
        <v>152</v>
      </c>
      <c r="D647" s="102" t="s">
        <v>314</v>
      </c>
      <c r="E647" s="113">
        <v>6148</v>
      </c>
      <c r="F647" s="102"/>
      <c r="G647" s="98" t="s">
        <v>1662</v>
      </c>
      <c r="H647" s="13" t="s">
        <v>45</v>
      </c>
      <c r="I647" s="14">
        <v>0</v>
      </c>
      <c r="J647" s="14"/>
      <c r="K647" s="14"/>
      <c r="L647" s="14"/>
      <c r="M647" s="14"/>
      <c r="N647" s="14"/>
      <c r="O647" s="14">
        <f t="shared" si="931"/>
        <v>0</v>
      </c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>
        <v>0</v>
      </c>
      <c r="AC647" s="14">
        <v>0</v>
      </c>
      <c r="AD647" s="14">
        <v>0</v>
      </c>
      <c r="AE647" s="14"/>
      <c r="AF647" s="14"/>
      <c r="AG647" s="14"/>
      <c r="AH647" s="14"/>
      <c r="AI647" s="14"/>
      <c r="AJ647" s="14">
        <f t="shared" si="932"/>
        <v>0</v>
      </c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>
        <v>0</v>
      </c>
      <c r="AX647" s="14">
        <v>0</v>
      </c>
      <c r="AY647" s="14">
        <v>0</v>
      </c>
      <c r="AZ647" s="14"/>
      <c r="BA647" s="14"/>
      <c r="BB647" s="14"/>
      <c r="BC647" s="14"/>
      <c r="BD647" s="14"/>
      <c r="BE647" s="14">
        <f t="shared" si="933"/>
        <v>0</v>
      </c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>
        <v>0</v>
      </c>
      <c r="BS647" s="14">
        <v>0</v>
      </c>
      <c r="BT647" s="14" t="e">
        <f>IF(#REF!=0,"-",#REF!/#REF!*100)</f>
        <v>#REF!</v>
      </c>
    </row>
    <row r="648" spans="1:72" ht="33.75" x14ac:dyDescent="0.25">
      <c r="A648" s="1" t="s">
        <v>0</v>
      </c>
      <c r="B648" s="1" t="s">
        <v>0</v>
      </c>
      <c r="C648" s="1" t="s">
        <v>0</v>
      </c>
      <c r="D648" s="101" t="s">
        <v>0</v>
      </c>
      <c r="E648" s="101" t="s">
        <v>0</v>
      </c>
      <c r="F648" s="101" t="s">
        <v>0</v>
      </c>
      <c r="G648" s="2" t="s">
        <v>0</v>
      </c>
      <c r="H648" s="10" t="s">
        <v>47</v>
      </c>
      <c r="I648" s="11">
        <f t="shared" ref="I648:AA648" si="994">SUM(I649)</f>
        <v>0</v>
      </c>
      <c r="J648" s="11">
        <f t="shared" si="994"/>
        <v>0</v>
      </c>
      <c r="K648" s="11">
        <f t="shared" si="994"/>
        <v>0</v>
      </c>
      <c r="L648" s="11">
        <f t="shared" si="994"/>
        <v>0</v>
      </c>
      <c r="M648" s="11">
        <f t="shared" si="994"/>
        <v>0</v>
      </c>
      <c r="N648" s="11">
        <f t="shared" si="994"/>
        <v>0</v>
      </c>
      <c r="O648" s="11">
        <f t="shared" si="994"/>
        <v>0</v>
      </c>
      <c r="P648" s="11">
        <f t="shared" si="994"/>
        <v>0</v>
      </c>
      <c r="Q648" s="11">
        <f t="shared" si="994"/>
        <v>0</v>
      </c>
      <c r="R648" s="11">
        <f t="shared" si="994"/>
        <v>0</v>
      </c>
      <c r="S648" s="11">
        <f t="shared" si="994"/>
        <v>0</v>
      </c>
      <c r="T648" s="11">
        <f t="shared" si="994"/>
        <v>0</v>
      </c>
      <c r="U648" s="11">
        <f t="shared" si="994"/>
        <v>0</v>
      </c>
      <c r="V648" s="11">
        <f t="shared" si="994"/>
        <v>0</v>
      </c>
      <c r="W648" s="11">
        <f t="shared" si="994"/>
        <v>0</v>
      </c>
      <c r="X648" s="11">
        <f t="shared" si="994"/>
        <v>0</v>
      </c>
      <c r="Y648" s="11">
        <f t="shared" si="994"/>
        <v>0</v>
      </c>
      <c r="Z648" s="11">
        <f t="shared" si="994"/>
        <v>0</v>
      </c>
      <c r="AA648" s="11">
        <f t="shared" si="994"/>
        <v>0</v>
      </c>
      <c r="AB648" s="11">
        <v>0</v>
      </c>
      <c r="AC648" s="11">
        <v>0</v>
      </c>
      <c r="AD648" s="11">
        <f t="shared" ref="AD648:AV648" si="995">SUM(AD649)</f>
        <v>0</v>
      </c>
      <c r="AE648" s="11">
        <f t="shared" si="995"/>
        <v>0</v>
      </c>
      <c r="AF648" s="11">
        <f t="shared" si="995"/>
        <v>0</v>
      </c>
      <c r="AG648" s="11">
        <f t="shared" si="995"/>
        <v>0</v>
      </c>
      <c r="AH648" s="11">
        <f t="shared" si="995"/>
        <v>0</v>
      </c>
      <c r="AI648" s="11">
        <f t="shared" si="995"/>
        <v>0</v>
      </c>
      <c r="AJ648" s="11">
        <f t="shared" si="995"/>
        <v>0</v>
      </c>
      <c r="AK648" s="11">
        <f t="shared" si="995"/>
        <v>0</v>
      </c>
      <c r="AL648" s="11">
        <f t="shared" si="995"/>
        <v>0</v>
      </c>
      <c r="AM648" s="11">
        <f t="shared" si="995"/>
        <v>0</v>
      </c>
      <c r="AN648" s="11">
        <f t="shared" si="995"/>
        <v>0</v>
      </c>
      <c r="AO648" s="11">
        <f t="shared" si="995"/>
        <v>0</v>
      </c>
      <c r="AP648" s="11">
        <f t="shared" si="995"/>
        <v>0</v>
      </c>
      <c r="AQ648" s="11">
        <f t="shared" si="995"/>
        <v>0</v>
      </c>
      <c r="AR648" s="11">
        <f t="shared" si="995"/>
        <v>0</v>
      </c>
      <c r="AS648" s="11">
        <f t="shared" si="995"/>
        <v>0</v>
      </c>
      <c r="AT648" s="11">
        <f t="shared" si="995"/>
        <v>0</v>
      </c>
      <c r="AU648" s="11">
        <f t="shared" si="995"/>
        <v>0</v>
      </c>
      <c r="AV648" s="11">
        <f t="shared" si="995"/>
        <v>0</v>
      </c>
      <c r="AW648" s="11">
        <v>0</v>
      </c>
      <c r="AX648" s="11">
        <v>0</v>
      </c>
      <c r="AY648" s="11">
        <f t="shared" ref="AY648:BQ648" si="996">SUM(AY649)</f>
        <v>1000</v>
      </c>
      <c r="AZ648" s="11">
        <f t="shared" si="996"/>
        <v>0</v>
      </c>
      <c r="BA648" s="11">
        <f t="shared" si="996"/>
        <v>0</v>
      </c>
      <c r="BB648" s="11">
        <f t="shared" si="996"/>
        <v>0</v>
      </c>
      <c r="BC648" s="11">
        <f t="shared" si="996"/>
        <v>0</v>
      </c>
      <c r="BD648" s="11">
        <f t="shared" si="996"/>
        <v>0</v>
      </c>
      <c r="BE648" s="11">
        <f t="shared" si="996"/>
        <v>1000</v>
      </c>
      <c r="BF648" s="11">
        <f t="shared" si="996"/>
        <v>0</v>
      </c>
      <c r="BG648" s="11">
        <f t="shared" si="996"/>
        <v>0</v>
      </c>
      <c r="BH648" s="11">
        <f t="shared" si="996"/>
        <v>0</v>
      </c>
      <c r="BI648" s="11">
        <f t="shared" si="996"/>
        <v>0</v>
      </c>
      <c r="BJ648" s="11">
        <f t="shared" si="996"/>
        <v>0</v>
      </c>
      <c r="BK648" s="11">
        <f t="shared" si="996"/>
        <v>0</v>
      </c>
      <c r="BL648" s="11">
        <f t="shared" si="996"/>
        <v>0</v>
      </c>
      <c r="BM648" s="11">
        <f t="shared" si="996"/>
        <v>0</v>
      </c>
      <c r="BN648" s="11">
        <f t="shared" si="996"/>
        <v>0</v>
      </c>
      <c r="BO648" s="11">
        <f t="shared" si="996"/>
        <v>0</v>
      </c>
      <c r="BP648" s="11">
        <f t="shared" si="996"/>
        <v>0</v>
      </c>
      <c r="BQ648" s="11">
        <f t="shared" si="996"/>
        <v>0</v>
      </c>
      <c r="BR648" s="11">
        <v>0</v>
      </c>
      <c r="BS648" s="11">
        <v>1000</v>
      </c>
      <c r="BT648" s="11" t="e">
        <f>IF(#REF!=0,"-",#REF!/#REF!*100)</f>
        <v>#REF!</v>
      </c>
    </row>
    <row r="649" spans="1:72" x14ac:dyDescent="0.25">
      <c r="A649" s="4" t="s">
        <v>133</v>
      </c>
      <c r="B649" s="4" t="s">
        <v>58</v>
      </c>
      <c r="C649" s="4" t="s">
        <v>152</v>
      </c>
      <c r="D649" s="102" t="s">
        <v>314</v>
      </c>
      <c r="E649" s="101" t="s">
        <v>48</v>
      </c>
      <c r="F649" s="101" t="s">
        <v>0</v>
      </c>
      <c r="G649" s="2" t="s">
        <v>0</v>
      </c>
      <c r="H649" s="2" t="s">
        <v>49</v>
      </c>
      <c r="I649" s="12">
        <f t="shared" ref="I649:AA649" si="997">SUM(I650:I651)</f>
        <v>0</v>
      </c>
      <c r="J649" s="12">
        <f t="shared" si="997"/>
        <v>0</v>
      </c>
      <c r="K649" s="12">
        <f t="shared" si="997"/>
        <v>0</v>
      </c>
      <c r="L649" s="12">
        <f t="shared" si="997"/>
        <v>0</v>
      </c>
      <c r="M649" s="12">
        <f t="shared" si="997"/>
        <v>0</v>
      </c>
      <c r="N649" s="12">
        <f t="shared" si="997"/>
        <v>0</v>
      </c>
      <c r="O649" s="12">
        <f t="shared" ref="O649" si="998">SUM(O650:O651)</f>
        <v>0</v>
      </c>
      <c r="P649" s="12">
        <f t="shared" si="997"/>
        <v>0</v>
      </c>
      <c r="Q649" s="12">
        <f t="shared" si="997"/>
        <v>0</v>
      </c>
      <c r="R649" s="12">
        <f t="shared" si="997"/>
        <v>0</v>
      </c>
      <c r="S649" s="12">
        <f t="shared" si="997"/>
        <v>0</v>
      </c>
      <c r="T649" s="12">
        <f t="shared" si="997"/>
        <v>0</v>
      </c>
      <c r="U649" s="12">
        <f t="shared" si="997"/>
        <v>0</v>
      </c>
      <c r="V649" s="12">
        <f t="shared" si="997"/>
        <v>0</v>
      </c>
      <c r="W649" s="12">
        <f t="shared" si="997"/>
        <v>0</v>
      </c>
      <c r="X649" s="12">
        <f t="shared" si="997"/>
        <v>0</v>
      </c>
      <c r="Y649" s="12">
        <f t="shared" si="997"/>
        <v>0</v>
      </c>
      <c r="Z649" s="12">
        <f t="shared" si="997"/>
        <v>0</v>
      </c>
      <c r="AA649" s="12">
        <f t="shared" si="997"/>
        <v>0</v>
      </c>
      <c r="AB649" s="12">
        <v>0</v>
      </c>
      <c r="AC649" s="12">
        <v>0</v>
      </c>
      <c r="AD649" s="12">
        <f t="shared" ref="AD649:AV649" si="999">SUM(AD650:AD651)</f>
        <v>0</v>
      </c>
      <c r="AE649" s="12">
        <f t="shared" si="999"/>
        <v>0</v>
      </c>
      <c r="AF649" s="12">
        <f t="shared" si="999"/>
        <v>0</v>
      </c>
      <c r="AG649" s="12">
        <f t="shared" si="999"/>
        <v>0</v>
      </c>
      <c r="AH649" s="12">
        <f t="shared" si="999"/>
        <v>0</v>
      </c>
      <c r="AI649" s="12">
        <f t="shared" si="999"/>
        <v>0</v>
      </c>
      <c r="AJ649" s="12">
        <f t="shared" ref="AJ649" si="1000">SUM(AJ650:AJ651)</f>
        <v>0</v>
      </c>
      <c r="AK649" s="12">
        <f t="shared" si="999"/>
        <v>0</v>
      </c>
      <c r="AL649" s="12">
        <f t="shared" si="999"/>
        <v>0</v>
      </c>
      <c r="AM649" s="12">
        <f t="shared" si="999"/>
        <v>0</v>
      </c>
      <c r="AN649" s="12">
        <f t="shared" si="999"/>
        <v>0</v>
      </c>
      <c r="AO649" s="12">
        <f t="shared" si="999"/>
        <v>0</v>
      </c>
      <c r="AP649" s="12">
        <f t="shared" si="999"/>
        <v>0</v>
      </c>
      <c r="AQ649" s="12">
        <f t="shared" si="999"/>
        <v>0</v>
      </c>
      <c r="AR649" s="12">
        <f t="shared" si="999"/>
        <v>0</v>
      </c>
      <c r="AS649" s="12">
        <f t="shared" si="999"/>
        <v>0</v>
      </c>
      <c r="AT649" s="12">
        <f t="shared" si="999"/>
        <v>0</v>
      </c>
      <c r="AU649" s="12">
        <f t="shared" si="999"/>
        <v>0</v>
      </c>
      <c r="AV649" s="12">
        <f t="shared" si="999"/>
        <v>0</v>
      </c>
      <c r="AW649" s="12">
        <v>0</v>
      </c>
      <c r="AX649" s="12">
        <v>0</v>
      </c>
      <c r="AY649" s="12">
        <f t="shared" ref="AY649:BQ649" si="1001">SUM(AY650:AY651)</f>
        <v>1000</v>
      </c>
      <c r="AZ649" s="12">
        <f t="shared" si="1001"/>
        <v>0</v>
      </c>
      <c r="BA649" s="12">
        <f t="shared" si="1001"/>
        <v>0</v>
      </c>
      <c r="BB649" s="12">
        <f t="shared" si="1001"/>
        <v>0</v>
      </c>
      <c r="BC649" s="12">
        <f t="shared" si="1001"/>
        <v>0</v>
      </c>
      <c r="BD649" s="12">
        <f t="shared" si="1001"/>
        <v>0</v>
      </c>
      <c r="BE649" s="12">
        <f t="shared" ref="BE649" si="1002">SUM(BE650:BE651)</f>
        <v>1000</v>
      </c>
      <c r="BF649" s="12">
        <f t="shared" si="1001"/>
        <v>0</v>
      </c>
      <c r="BG649" s="12">
        <f t="shared" si="1001"/>
        <v>0</v>
      </c>
      <c r="BH649" s="12">
        <f t="shared" si="1001"/>
        <v>0</v>
      </c>
      <c r="BI649" s="12">
        <f t="shared" si="1001"/>
        <v>0</v>
      </c>
      <c r="BJ649" s="12">
        <f t="shared" si="1001"/>
        <v>0</v>
      </c>
      <c r="BK649" s="12">
        <f t="shared" si="1001"/>
        <v>0</v>
      </c>
      <c r="BL649" s="12">
        <f t="shared" si="1001"/>
        <v>0</v>
      </c>
      <c r="BM649" s="12">
        <f t="shared" si="1001"/>
        <v>0</v>
      </c>
      <c r="BN649" s="12">
        <f t="shared" si="1001"/>
        <v>0</v>
      </c>
      <c r="BO649" s="12">
        <f t="shared" si="1001"/>
        <v>0</v>
      </c>
      <c r="BP649" s="12">
        <f t="shared" si="1001"/>
        <v>0</v>
      </c>
      <c r="BQ649" s="12">
        <f t="shared" si="1001"/>
        <v>0</v>
      </c>
      <c r="BR649" s="12">
        <v>0</v>
      </c>
      <c r="BS649" s="12">
        <v>1000</v>
      </c>
      <c r="BT649" s="12" t="e">
        <f>IF(#REF!=0,"-",#REF!/#REF!*100)</f>
        <v>#REF!</v>
      </c>
    </row>
    <row r="650" spans="1:72" x14ac:dyDescent="0.25">
      <c r="A650" s="4" t="s">
        <v>133</v>
      </c>
      <c r="B650" s="4" t="s">
        <v>58</v>
      </c>
      <c r="C650" s="4" t="s">
        <v>152</v>
      </c>
      <c r="D650" s="102" t="s">
        <v>314</v>
      </c>
      <c r="E650" s="113">
        <v>8213</v>
      </c>
      <c r="F650" s="102"/>
      <c r="G650" s="98" t="s">
        <v>1662</v>
      </c>
      <c r="H650" s="13" t="s">
        <v>51</v>
      </c>
      <c r="I650" s="14">
        <v>0</v>
      </c>
      <c r="J650" s="14"/>
      <c r="K650" s="14"/>
      <c r="L650" s="14"/>
      <c r="M650" s="14"/>
      <c r="N650" s="14"/>
      <c r="O650" s="14">
        <f t="shared" si="931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>
        <v>0</v>
      </c>
      <c r="AC650" s="14">
        <v>0</v>
      </c>
      <c r="AD650" s="14">
        <v>0</v>
      </c>
      <c r="AE650" s="14"/>
      <c r="AF650" s="14"/>
      <c r="AG650" s="14"/>
      <c r="AH650" s="14"/>
      <c r="AI650" s="14"/>
      <c r="AJ650" s="14">
        <f t="shared" si="932"/>
        <v>0</v>
      </c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>
        <v>0</v>
      </c>
      <c r="AX650" s="14">
        <v>0</v>
      </c>
      <c r="AY650" s="14">
        <v>1000</v>
      </c>
      <c r="AZ650" s="14"/>
      <c r="BA650" s="14"/>
      <c r="BB650" s="14"/>
      <c r="BC650" s="14"/>
      <c r="BD650" s="14"/>
      <c r="BE650" s="14">
        <f t="shared" si="933"/>
        <v>1000</v>
      </c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>
        <v>0</v>
      </c>
      <c r="BS650" s="14">
        <v>1000</v>
      </c>
      <c r="BT650" s="14" t="e">
        <f>IF(#REF!=0,"-",#REF!/#REF!*100)</f>
        <v>#REF!</v>
      </c>
    </row>
    <row r="651" spans="1:72" x14ac:dyDescent="0.25">
      <c r="A651" s="4" t="s">
        <v>133</v>
      </c>
      <c r="B651" s="4" t="s">
        <v>58</v>
      </c>
      <c r="C651" s="4" t="s">
        <v>152</v>
      </c>
      <c r="D651" s="102" t="s">
        <v>314</v>
      </c>
      <c r="E651" s="113">
        <v>8216</v>
      </c>
      <c r="F651" s="102"/>
      <c r="G651" s="98" t="s">
        <v>1662</v>
      </c>
      <c r="H651" s="13" t="s">
        <v>108</v>
      </c>
      <c r="I651" s="14">
        <v>0</v>
      </c>
      <c r="J651" s="14"/>
      <c r="K651" s="14"/>
      <c r="L651" s="14"/>
      <c r="M651" s="14"/>
      <c r="N651" s="14"/>
      <c r="O651" s="14">
        <f t="shared" si="931"/>
        <v>0</v>
      </c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>
        <v>0</v>
      </c>
      <c r="AC651" s="14">
        <v>0</v>
      </c>
      <c r="AD651" s="14">
        <v>0</v>
      </c>
      <c r="AE651" s="14"/>
      <c r="AF651" s="14"/>
      <c r="AG651" s="14"/>
      <c r="AH651" s="14"/>
      <c r="AI651" s="14"/>
      <c r="AJ651" s="14">
        <f t="shared" si="932"/>
        <v>0</v>
      </c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>
        <v>0</v>
      </c>
      <c r="AX651" s="14">
        <v>0</v>
      </c>
      <c r="AY651" s="14">
        <v>0</v>
      </c>
      <c r="AZ651" s="14"/>
      <c r="BA651" s="14"/>
      <c r="BB651" s="14"/>
      <c r="BC651" s="14"/>
      <c r="BD651" s="14"/>
      <c r="BE651" s="14">
        <f t="shared" si="933"/>
        <v>0</v>
      </c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>
        <v>0</v>
      </c>
      <c r="BS651" s="14">
        <v>0</v>
      </c>
      <c r="BT651" s="14" t="e">
        <f>IF(#REF!=0,"-",#REF!/#REF!*100)</f>
        <v>#REF!</v>
      </c>
    </row>
    <row r="652" spans="1:72" ht="22.5" x14ac:dyDescent="0.25">
      <c r="A652" s="13" t="s">
        <v>0</v>
      </c>
      <c r="B652" s="13" t="s">
        <v>0</v>
      </c>
      <c r="C652" s="13" t="s">
        <v>0</v>
      </c>
      <c r="D652" s="98" t="s">
        <v>0</v>
      </c>
      <c r="E652" s="98" t="s">
        <v>0</v>
      </c>
      <c r="F652" s="98" t="s">
        <v>0</v>
      </c>
      <c r="G652" s="13" t="s">
        <v>0</v>
      </c>
      <c r="H652" s="10" t="s">
        <v>323</v>
      </c>
      <c r="I652" s="11">
        <f t="shared" ref="I652:AA652" si="1003">SUM(I622,I645,I648)</f>
        <v>0</v>
      </c>
      <c r="J652" s="11">
        <f t="shared" si="1003"/>
        <v>0</v>
      </c>
      <c r="K652" s="11">
        <f t="shared" si="1003"/>
        <v>0</v>
      </c>
      <c r="L652" s="11">
        <f t="shared" si="1003"/>
        <v>0</v>
      </c>
      <c r="M652" s="11">
        <f t="shared" si="1003"/>
        <v>0</v>
      </c>
      <c r="N652" s="11">
        <f t="shared" si="1003"/>
        <v>0</v>
      </c>
      <c r="O652" s="11">
        <f t="shared" si="1003"/>
        <v>0</v>
      </c>
      <c r="P652" s="11">
        <f t="shared" si="1003"/>
        <v>0</v>
      </c>
      <c r="Q652" s="11">
        <f t="shared" si="1003"/>
        <v>0</v>
      </c>
      <c r="R652" s="11">
        <f t="shared" si="1003"/>
        <v>0</v>
      </c>
      <c r="S652" s="11">
        <f t="shared" si="1003"/>
        <v>0</v>
      </c>
      <c r="T652" s="11">
        <f t="shared" si="1003"/>
        <v>0</v>
      </c>
      <c r="U652" s="11">
        <f t="shared" si="1003"/>
        <v>0</v>
      </c>
      <c r="V652" s="11">
        <f t="shared" si="1003"/>
        <v>0</v>
      </c>
      <c r="W652" s="11">
        <f t="shared" si="1003"/>
        <v>0</v>
      </c>
      <c r="X652" s="11">
        <f t="shared" si="1003"/>
        <v>0</v>
      </c>
      <c r="Y652" s="11">
        <f t="shared" si="1003"/>
        <v>0</v>
      </c>
      <c r="Z652" s="11">
        <f t="shared" si="1003"/>
        <v>0</v>
      </c>
      <c r="AA652" s="11">
        <f t="shared" si="1003"/>
        <v>0</v>
      </c>
      <c r="AB652" s="11">
        <v>0</v>
      </c>
      <c r="AC652" s="11">
        <v>0</v>
      </c>
      <c r="AD652" s="11">
        <f t="shared" ref="AD652:AV652" si="1004">SUM(AD622,AD645,AD648)</f>
        <v>0</v>
      </c>
      <c r="AE652" s="11">
        <f t="shared" si="1004"/>
        <v>0</v>
      </c>
      <c r="AF652" s="11">
        <f t="shared" si="1004"/>
        <v>0</v>
      </c>
      <c r="AG652" s="11">
        <f t="shared" si="1004"/>
        <v>0</v>
      </c>
      <c r="AH652" s="11">
        <f t="shared" si="1004"/>
        <v>0</v>
      </c>
      <c r="AI652" s="11">
        <f t="shared" si="1004"/>
        <v>0</v>
      </c>
      <c r="AJ652" s="11">
        <f t="shared" si="1004"/>
        <v>0</v>
      </c>
      <c r="AK652" s="11">
        <f t="shared" si="1004"/>
        <v>0</v>
      </c>
      <c r="AL652" s="11">
        <f t="shared" si="1004"/>
        <v>0</v>
      </c>
      <c r="AM652" s="11">
        <f t="shared" si="1004"/>
        <v>0</v>
      </c>
      <c r="AN652" s="11">
        <f t="shared" si="1004"/>
        <v>0</v>
      </c>
      <c r="AO652" s="11">
        <f t="shared" si="1004"/>
        <v>0</v>
      </c>
      <c r="AP652" s="11">
        <f t="shared" si="1004"/>
        <v>0</v>
      </c>
      <c r="AQ652" s="11">
        <f t="shared" si="1004"/>
        <v>0</v>
      </c>
      <c r="AR652" s="11">
        <f t="shared" si="1004"/>
        <v>0</v>
      </c>
      <c r="AS652" s="11">
        <f t="shared" si="1004"/>
        <v>0</v>
      </c>
      <c r="AT652" s="11">
        <f t="shared" si="1004"/>
        <v>0</v>
      </c>
      <c r="AU652" s="11">
        <f t="shared" si="1004"/>
        <v>0</v>
      </c>
      <c r="AV652" s="11">
        <f t="shared" si="1004"/>
        <v>0</v>
      </c>
      <c r="AW652" s="11">
        <v>0</v>
      </c>
      <c r="AX652" s="11">
        <v>0</v>
      </c>
      <c r="AY652" s="11">
        <f t="shared" ref="AY652:BQ652" si="1005">SUM(AY622,AY645,AY648)</f>
        <v>1000</v>
      </c>
      <c r="AZ652" s="11">
        <f t="shared" si="1005"/>
        <v>0</v>
      </c>
      <c r="BA652" s="11">
        <f t="shared" si="1005"/>
        <v>0</v>
      </c>
      <c r="BB652" s="11">
        <f t="shared" si="1005"/>
        <v>0</v>
      </c>
      <c r="BC652" s="11">
        <f t="shared" si="1005"/>
        <v>0</v>
      </c>
      <c r="BD652" s="11">
        <f t="shared" si="1005"/>
        <v>0</v>
      </c>
      <c r="BE652" s="11">
        <f t="shared" si="1005"/>
        <v>1000</v>
      </c>
      <c r="BF652" s="11">
        <f t="shared" si="1005"/>
        <v>0</v>
      </c>
      <c r="BG652" s="11">
        <f t="shared" si="1005"/>
        <v>0</v>
      </c>
      <c r="BH652" s="11">
        <f t="shared" si="1005"/>
        <v>0</v>
      </c>
      <c r="BI652" s="11">
        <f t="shared" si="1005"/>
        <v>0</v>
      </c>
      <c r="BJ652" s="11">
        <f t="shared" si="1005"/>
        <v>0</v>
      </c>
      <c r="BK652" s="11">
        <f t="shared" si="1005"/>
        <v>0</v>
      </c>
      <c r="BL652" s="11">
        <f t="shared" si="1005"/>
        <v>0</v>
      </c>
      <c r="BM652" s="11">
        <f t="shared" si="1005"/>
        <v>0</v>
      </c>
      <c r="BN652" s="11">
        <f t="shared" si="1005"/>
        <v>0</v>
      </c>
      <c r="BO652" s="11">
        <f t="shared" si="1005"/>
        <v>0</v>
      </c>
      <c r="BP652" s="11">
        <f t="shared" si="1005"/>
        <v>0</v>
      </c>
      <c r="BQ652" s="11">
        <f t="shared" si="1005"/>
        <v>0</v>
      </c>
      <c r="BR652" s="11">
        <v>0</v>
      </c>
      <c r="BS652" s="11">
        <v>1000</v>
      </c>
      <c r="BT652" s="11" t="e">
        <f>IF(#REF!=0,"-",#REF!/#REF!*100)</f>
        <v>#REF!</v>
      </c>
    </row>
    <row r="653" spans="1:72" ht="15.75" thickBot="1" x14ac:dyDescent="0.3">
      <c r="A653" s="13" t="s">
        <v>0</v>
      </c>
      <c r="B653" s="13" t="s">
        <v>0</v>
      </c>
      <c r="C653" s="13" t="s">
        <v>0</v>
      </c>
      <c r="D653" s="98" t="s">
        <v>0</v>
      </c>
      <c r="E653" s="98" t="s">
        <v>0</v>
      </c>
      <c r="F653" s="98" t="s">
        <v>0</v>
      </c>
      <c r="G653" s="13" t="s">
        <v>0</v>
      </c>
      <c r="H653" s="2" t="s">
        <v>53</v>
      </c>
      <c r="I653" s="13" t="s">
        <v>0</v>
      </c>
      <c r="J653" s="13"/>
      <c r="K653" s="13"/>
      <c r="L653" s="13"/>
      <c r="M653" s="13"/>
      <c r="N653" s="13"/>
      <c r="O653" s="13" t="e">
        <f t="shared" si="931"/>
        <v>#VALUE!</v>
      </c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>
        <v>0</v>
      </c>
      <c r="AC653" s="13" t="e">
        <v>#VALUE!</v>
      </c>
      <c r="AD653" s="13" t="s">
        <v>0</v>
      </c>
      <c r="AE653" s="13"/>
      <c r="AF653" s="13"/>
      <c r="AG653" s="13"/>
      <c r="AH653" s="13"/>
      <c r="AI653" s="13"/>
      <c r="AJ653" s="13" t="e">
        <f t="shared" si="932"/>
        <v>#VALUE!</v>
      </c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>
        <v>0</v>
      </c>
      <c r="AX653" s="13" t="e">
        <v>#VALUE!</v>
      </c>
      <c r="AY653" s="13" t="s">
        <v>0</v>
      </c>
      <c r="AZ653" s="13"/>
      <c r="BA653" s="13"/>
      <c r="BB653" s="13"/>
      <c r="BC653" s="13"/>
      <c r="BD653" s="13"/>
      <c r="BE653" s="13" t="e">
        <f t="shared" si="933"/>
        <v>#VALUE!</v>
      </c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>
        <v>0</v>
      </c>
      <c r="BS653" s="13" t="e">
        <v>#VALUE!</v>
      </c>
      <c r="BT653" s="12"/>
    </row>
    <row r="654" spans="1:72" ht="69.75" customHeight="1" thickBot="1" x14ac:dyDescent="0.3">
      <c r="A654" s="132" t="s">
        <v>0</v>
      </c>
      <c r="B654" s="132" t="s">
        <v>0</v>
      </c>
      <c r="C654" s="132" t="s">
        <v>0</v>
      </c>
      <c r="D654" s="135" t="s">
        <v>0</v>
      </c>
      <c r="E654" s="135" t="s">
        <v>0</v>
      </c>
      <c r="F654" s="135" t="s">
        <v>0</v>
      </c>
      <c r="G654" s="138" t="s">
        <v>0</v>
      </c>
      <c r="H654" s="5" t="s">
        <v>54</v>
      </c>
      <c r="I654" s="89" t="s">
        <v>9</v>
      </c>
      <c r="J654" s="89" t="s">
        <v>1606</v>
      </c>
      <c r="K654" s="89" t="s">
        <v>1534</v>
      </c>
      <c r="L654" s="89" t="s">
        <v>1592</v>
      </c>
      <c r="M654" s="89" t="s">
        <v>1593</v>
      </c>
      <c r="N654" s="89" t="s">
        <v>1594</v>
      </c>
      <c r="O654" s="89" t="s">
        <v>1610</v>
      </c>
      <c r="P654" s="89" t="s">
        <v>1607</v>
      </c>
      <c r="Q654" s="89" t="s">
        <v>1595</v>
      </c>
      <c r="R654" s="89" t="s">
        <v>1596</v>
      </c>
      <c r="S654" s="89" t="s">
        <v>1597</v>
      </c>
      <c r="T654" s="89" t="s">
        <v>1598</v>
      </c>
      <c r="U654" s="89" t="s">
        <v>1599</v>
      </c>
      <c r="V654" s="89" t="s">
        <v>1600</v>
      </c>
      <c r="W654" s="89" t="s">
        <v>1608</v>
      </c>
      <c r="X654" s="89" t="s">
        <v>1609</v>
      </c>
      <c r="Y654" s="89" t="s">
        <v>1601</v>
      </c>
      <c r="Z654" s="89" t="s">
        <v>1602</v>
      </c>
      <c r="AA654" s="89" t="s">
        <v>1603</v>
      </c>
      <c r="AB654" s="89" t="s">
        <v>1604</v>
      </c>
      <c r="AC654" s="89" t="s">
        <v>1605</v>
      </c>
      <c r="AD654" s="90" t="s">
        <v>10</v>
      </c>
      <c r="AE654" s="90" t="s">
        <v>1606</v>
      </c>
      <c r="AF654" s="90" t="s">
        <v>1534</v>
      </c>
      <c r="AG654" s="90" t="s">
        <v>1592</v>
      </c>
      <c r="AH654" s="90" t="s">
        <v>1593</v>
      </c>
      <c r="AI654" s="90" t="s">
        <v>1594</v>
      </c>
      <c r="AJ654" s="90" t="s">
        <v>1611</v>
      </c>
      <c r="AK654" s="90" t="s">
        <v>1607</v>
      </c>
      <c r="AL654" s="90" t="s">
        <v>1595</v>
      </c>
      <c r="AM654" s="90" t="s">
        <v>1596</v>
      </c>
      <c r="AN654" s="90" t="s">
        <v>1597</v>
      </c>
      <c r="AO654" s="90" t="s">
        <v>1598</v>
      </c>
      <c r="AP654" s="90" t="s">
        <v>1599</v>
      </c>
      <c r="AQ654" s="90" t="s">
        <v>1600</v>
      </c>
      <c r="AR654" s="90" t="s">
        <v>1608</v>
      </c>
      <c r="AS654" s="90" t="s">
        <v>1609</v>
      </c>
      <c r="AT654" s="90" t="s">
        <v>1601</v>
      </c>
      <c r="AU654" s="90" t="s">
        <v>1602</v>
      </c>
      <c r="AV654" s="90" t="s">
        <v>1603</v>
      </c>
      <c r="AW654" s="90" t="s">
        <v>1604</v>
      </c>
      <c r="AX654" s="90" t="s">
        <v>1605</v>
      </c>
      <c r="AY654" s="91" t="s">
        <v>11</v>
      </c>
      <c r="AZ654" s="91" t="s">
        <v>1606</v>
      </c>
      <c r="BA654" s="91" t="s">
        <v>1534</v>
      </c>
      <c r="BB654" s="91" t="s">
        <v>1592</v>
      </c>
      <c r="BC654" s="91" t="s">
        <v>1593</v>
      </c>
      <c r="BD654" s="91" t="s">
        <v>1594</v>
      </c>
      <c r="BE654" s="91" t="s">
        <v>1612</v>
      </c>
      <c r="BF654" s="91" t="s">
        <v>1607</v>
      </c>
      <c r="BG654" s="91" t="s">
        <v>1595</v>
      </c>
      <c r="BH654" s="91" t="s">
        <v>1596</v>
      </c>
      <c r="BI654" s="91" t="s">
        <v>1597</v>
      </c>
      <c r="BJ654" s="91" t="s">
        <v>1598</v>
      </c>
      <c r="BK654" s="91" t="s">
        <v>1599</v>
      </c>
      <c r="BL654" s="91" t="s">
        <v>1600</v>
      </c>
      <c r="BM654" s="91" t="s">
        <v>1608</v>
      </c>
      <c r="BN654" s="91" t="s">
        <v>1609</v>
      </c>
      <c r="BO654" s="91" t="s">
        <v>1601</v>
      </c>
      <c r="BP654" s="91" t="s">
        <v>1602</v>
      </c>
      <c r="BQ654" s="91" t="s">
        <v>1603</v>
      </c>
      <c r="BR654" s="91" t="s">
        <v>1604</v>
      </c>
      <c r="BS654" s="91" t="s">
        <v>1605</v>
      </c>
      <c r="BT654" s="5" t="s">
        <v>1671</v>
      </c>
    </row>
    <row r="655" spans="1:72" x14ac:dyDescent="0.25">
      <c r="A655" s="133"/>
      <c r="B655" s="133"/>
      <c r="C655" s="133"/>
      <c r="D655" s="136"/>
      <c r="E655" s="136"/>
      <c r="F655" s="136"/>
      <c r="G655" s="139"/>
      <c r="H655" s="15" t="s">
        <v>0</v>
      </c>
      <c r="I655" s="9">
        <v>1</v>
      </c>
      <c r="J655" s="9">
        <v>2</v>
      </c>
      <c r="K655" s="9">
        <v>3</v>
      </c>
      <c r="L655" s="9">
        <v>4</v>
      </c>
      <c r="M655" s="9">
        <v>5</v>
      </c>
      <c r="N655" s="9">
        <v>6</v>
      </c>
      <c r="O655" s="9">
        <v>7</v>
      </c>
      <c r="P655" s="9">
        <v>8</v>
      </c>
      <c r="Q655" s="9">
        <v>9</v>
      </c>
      <c r="R655" s="9">
        <v>10</v>
      </c>
      <c r="S655" s="9">
        <v>11</v>
      </c>
      <c r="T655" s="9">
        <v>12</v>
      </c>
      <c r="U655" s="9">
        <v>13</v>
      </c>
      <c r="V655" s="9">
        <v>14</v>
      </c>
      <c r="W655" s="9">
        <v>15</v>
      </c>
      <c r="X655" s="9">
        <v>16</v>
      </c>
      <c r="Y655" s="9">
        <v>17</v>
      </c>
      <c r="Z655" s="9">
        <v>18</v>
      </c>
      <c r="AA655" s="9">
        <v>19</v>
      </c>
      <c r="AB655" s="9">
        <v>20</v>
      </c>
      <c r="AC655" s="9">
        <v>21</v>
      </c>
      <c r="AD655" s="9">
        <v>1</v>
      </c>
      <c r="AE655" s="9">
        <v>2</v>
      </c>
      <c r="AF655" s="9">
        <v>3</v>
      </c>
      <c r="AG655" s="9">
        <v>4</v>
      </c>
      <c r="AH655" s="9">
        <v>5</v>
      </c>
      <c r="AI655" s="9">
        <v>6</v>
      </c>
      <c r="AJ655" s="9">
        <v>7</v>
      </c>
      <c r="AK655" s="9">
        <v>8</v>
      </c>
      <c r="AL655" s="9">
        <v>9</v>
      </c>
      <c r="AM655" s="9">
        <v>10</v>
      </c>
      <c r="AN655" s="9">
        <v>11</v>
      </c>
      <c r="AO655" s="9">
        <v>12</v>
      </c>
      <c r="AP655" s="9">
        <v>13</v>
      </c>
      <c r="AQ655" s="9">
        <v>14</v>
      </c>
      <c r="AR655" s="9">
        <v>15</v>
      </c>
      <c r="AS655" s="9">
        <v>16</v>
      </c>
      <c r="AT655" s="9">
        <v>17</v>
      </c>
      <c r="AU655" s="9">
        <v>18</v>
      </c>
      <c r="AV655" s="9">
        <v>19</v>
      </c>
      <c r="AW655" s="9">
        <v>20</v>
      </c>
      <c r="AX655" s="9">
        <v>21</v>
      </c>
      <c r="AY655" s="9">
        <v>1</v>
      </c>
      <c r="AZ655" s="9">
        <v>2</v>
      </c>
      <c r="BA655" s="9">
        <v>3</v>
      </c>
      <c r="BB655" s="9">
        <v>4</v>
      </c>
      <c r="BC655" s="9">
        <v>5</v>
      </c>
      <c r="BD655" s="9">
        <v>6</v>
      </c>
      <c r="BE655" s="9">
        <v>7</v>
      </c>
      <c r="BF655" s="9">
        <v>8</v>
      </c>
      <c r="BG655" s="9">
        <v>9</v>
      </c>
      <c r="BH655" s="9">
        <v>10</v>
      </c>
      <c r="BI655" s="9">
        <v>11</v>
      </c>
      <c r="BJ655" s="9">
        <v>12</v>
      </c>
      <c r="BK655" s="9">
        <v>13</v>
      </c>
      <c r="BL655" s="9">
        <v>14</v>
      </c>
      <c r="BM655" s="9">
        <v>15</v>
      </c>
      <c r="BN655" s="9">
        <v>16</v>
      </c>
      <c r="BO655" s="9">
        <v>17</v>
      </c>
      <c r="BP655" s="9">
        <v>18</v>
      </c>
      <c r="BQ655" s="9">
        <v>19</v>
      </c>
      <c r="BR655" s="9">
        <v>20</v>
      </c>
      <c r="BS655" s="9">
        <v>21</v>
      </c>
      <c r="BT655" s="9">
        <v>9</v>
      </c>
    </row>
    <row r="656" spans="1:72" x14ac:dyDescent="0.25">
      <c r="A656" s="133"/>
      <c r="B656" s="133"/>
      <c r="C656" s="133"/>
      <c r="D656" s="136"/>
      <c r="E656" s="136"/>
      <c r="F656" s="136"/>
      <c r="G656" s="139"/>
      <c r="H656" s="16" t="s">
        <v>137</v>
      </c>
      <c r="I656" s="17">
        <f t="shared" ref="I656:AA656" si="1006">SUM(I652)</f>
        <v>0</v>
      </c>
      <c r="J656" s="17">
        <f t="shared" si="1006"/>
        <v>0</v>
      </c>
      <c r="K656" s="17">
        <f t="shared" si="1006"/>
        <v>0</v>
      </c>
      <c r="L656" s="17">
        <f t="shared" si="1006"/>
        <v>0</v>
      </c>
      <c r="M656" s="17">
        <f t="shared" si="1006"/>
        <v>0</v>
      </c>
      <c r="N656" s="17">
        <f t="shared" si="1006"/>
        <v>0</v>
      </c>
      <c r="O656" s="17">
        <f t="shared" ref="O656" si="1007">SUM(O652)</f>
        <v>0</v>
      </c>
      <c r="P656" s="17">
        <f t="shared" si="1006"/>
        <v>0</v>
      </c>
      <c r="Q656" s="17">
        <f t="shared" si="1006"/>
        <v>0</v>
      </c>
      <c r="R656" s="17">
        <f t="shared" si="1006"/>
        <v>0</v>
      </c>
      <c r="S656" s="17">
        <f t="shared" si="1006"/>
        <v>0</v>
      </c>
      <c r="T656" s="17">
        <f t="shared" si="1006"/>
        <v>0</v>
      </c>
      <c r="U656" s="17">
        <f t="shared" si="1006"/>
        <v>0</v>
      </c>
      <c r="V656" s="17">
        <f t="shared" si="1006"/>
        <v>0</v>
      </c>
      <c r="W656" s="17">
        <f t="shared" si="1006"/>
        <v>0</v>
      </c>
      <c r="X656" s="17">
        <f t="shared" si="1006"/>
        <v>0</v>
      </c>
      <c r="Y656" s="17">
        <f t="shared" si="1006"/>
        <v>0</v>
      </c>
      <c r="Z656" s="17">
        <f t="shared" si="1006"/>
        <v>0</v>
      </c>
      <c r="AA656" s="17">
        <f t="shared" si="1006"/>
        <v>0</v>
      </c>
      <c r="AB656" s="17">
        <v>0</v>
      </c>
      <c r="AC656" s="17">
        <v>0</v>
      </c>
      <c r="AD656" s="17">
        <f t="shared" ref="AD656:AV656" si="1008">SUM(AD652)</f>
        <v>0</v>
      </c>
      <c r="AE656" s="17">
        <f t="shared" si="1008"/>
        <v>0</v>
      </c>
      <c r="AF656" s="17">
        <f t="shared" si="1008"/>
        <v>0</v>
      </c>
      <c r="AG656" s="17">
        <f t="shared" si="1008"/>
        <v>0</v>
      </c>
      <c r="AH656" s="17">
        <f t="shared" si="1008"/>
        <v>0</v>
      </c>
      <c r="AI656" s="17">
        <f t="shared" si="1008"/>
        <v>0</v>
      </c>
      <c r="AJ656" s="17">
        <f t="shared" ref="AJ656" si="1009">SUM(AJ652)</f>
        <v>0</v>
      </c>
      <c r="AK656" s="17">
        <f t="shared" si="1008"/>
        <v>0</v>
      </c>
      <c r="AL656" s="17">
        <f t="shared" si="1008"/>
        <v>0</v>
      </c>
      <c r="AM656" s="17">
        <f t="shared" si="1008"/>
        <v>0</v>
      </c>
      <c r="AN656" s="17">
        <f t="shared" si="1008"/>
        <v>0</v>
      </c>
      <c r="AO656" s="17">
        <f t="shared" si="1008"/>
        <v>0</v>
      </c>
      <c r="AP656" s="17">
        <f t="shared" si="1008"/>
        <v>0</v>
      </c>
      <c r="AQ656" s="17">
        <f t="shared" si="1008"/>
        <v>0</v>
      </c>
      <c r="AR656" s="17">
        <f t="shared" si="1008"/>
        <v>0</v>
      </c>
      <c r="AS656" s="17">
        <f t="shared" si="1008"/>
        <v>0</v>
      </c>
      <c r="AT656" s="17">
        <f t="shared" si="1008"/>
        <v>0</v>
      </c>
      <c r="AU656" s="17">
        <f t="shared" si="1008"/>
        <v>0</v>
      </c>
      <c r="AV656" s="17">
        <f t="shared" si="1008"/>
        <v>0</v>
      </c>
      <c r="AW656" s="17">
        <v>0</v>
      </c>
      <c r="AX656" s="17">
        <v>0</v>
      </c>
      <c r="AY656" s="17">
        <f t="shared" ref="AY656:BQ656" si="1010">SUM(AY652)</f>
        <v>1000</v>
      </c>
      <c r="AZ656" s="17">
        <f t="shared" si="1010"/>
        <v>0</v>
      </c>
      <c r="BA656" s="17">
        <f t="shared" si="1010"/>
        <v>0</v>
      </c>
      <c r="BB656" s="17">
        <f t="shared" si="1010"/>
        <v>0</v>
      </c>
      <c r="BC656" s="17">
        <f t="shared" si="1010"/>
        <v>0</v>
      </c>
      <c r="BD656" s="17">
        <f t="shared" si="1010"/>
        <v>0</v>
      </c>
      <c r="BE656" s="17">
        <f t="shared" ref="BE656" si="1011">SUM(BE652)</f>
        <v>1000</v>
      </c>
      <c r="BF656" s="17">
        <f t="shared" si="1010"/>
        <v>0</v>
      </c>
      <c r="BG656" s="17">
        <f t="shared" si="1010"/>
        <v>0</v>
      </c>
      <c r="BH656" s="17">
        <f t="shared" si="1010"/>
        <v>0</v>
      </c>
      <c r="BI656" s="17">
        <f t="shared" si="1010"/>
        <v>0</v>
      </c>
      <c r="BJ656" s="17">
        <f t="shared" si="1010"/>
        <v>0</v>
      </c>
      <c r="BK656" s="17">
        <f t="shared" si="1010"/>
        <v>0</v>
      </c>
      <c r="BL656" s="17">
        <f t="shared" si="1010"/>
        <v>0</v>
      </c>
      <c r="BM656" s="17">
        <f t="shared" si="1010"/>
        <v>0</v>
      </c>
      <c r="BN656" s="17">
        <f t="shared" si="1010"/>
        <v>0</v>
      </c>
      <c r="BO656" s="17">
        <f t="shared" si="1010"/>
        <v>0</v>
      </c>
      <c r="BP656" s="17">
        <f t="shared" si="1010"/>
        <v>0</v>
      </c>
      <c r="BQ656" s="17">
        <f t="shared" si="1010"/>
        <v>0</v>
      </c>
      <c r="BR656" s="17">
        <v>0</v>
      </c>
      <c r="BS656" s="17">
        <v>1000</v>
      </c>
      <c r="BT656" s="17" t="e">
        <f>IF(#REF!=0,"-",#REF!/#REF!*100)</f>
        <v>#REF!</v>
      </c>
    </row>
    <row r="657" spans="1:72" x14ac:dyDescent="0.25">
      <c r="A657" s="133"/>
      <c r="B657" s="133"/>
      <c r="C657" s="133"/>
      <c r="D657" s="136"/>
      <c r="E657" s="136"/>
      <c r="F657" s="136"/>
      <c r="G657" s="139"/>
      <c r="H657" s="18" t="s">
        <v>55</v>
      </c>
      <c r="I657" s="17">
        <f t="shared" ref="I657:AA657" si="1012">SUM(I656)</f>
        <v>0</v>
      </c>
      <c r="J657" s="17">
        <f t="shared" si="1012"/>
        <v>0</v>
      </c>
      <c r="K657" s="17">
        <f t="shared" si="1012"/>
        <v>0</v>
      </c>
      <c r="L657" s="17">
        <f t="shared" si="1012"/>
        <v>0</v>
      </c>
      <c r="M657" s="17">
        <f t="shared" si="1012"/>
        <v>0</v>
      </c>
      <c r="N657" s="17">
        <f t="shared" si="1012"/>
        <v>0</v>
      </c>
      <c r="O657" s="17">
        <f t="shared" ref="O657" si="1013">SUM(O656)</f>
        <v>0</v>
      </c>
      <c r="P657" s="17">
        <f t="shared" si="1012"/>
        <v>0</v>
      </c>
      <c r="Q657" s="17">
        <f t="shared" si="1012"/>
        <v>0</v>
      </c>
      <c r="R657" s="17">
        <f t="shared" si="1012"/>
        <v>0</v>
      </c>
      <c r="S657" s="17">
        <f t="shared" si="1012"/>
        <v>0</v>
      </c>
      <c r="T657" s="17">
        <f t="shared" si="1012"/>
        <v>0</v>
      </c>
      <c r="U657" s="17">
        <f t="shared" si="1012"/>
        <v>0</v>
      </c>
      <c r="V657" s="17">
        <f t="shared" si="1012"/>
        <v>0</v>
      </c>
      <c r="W657" s="17">
        <f t="shared" si="1012"/>
        <v>0</v>
      </c>
      <c r="X657" s="17">
        <f t="shared" si="1012"/>
        <v>0</v>
      </c>
      <c r="Y657" s="17">
        <f t="shared" si="1012"/>
        <v>0</v>
      </c>
      <c r="Z657" s="17">
        <f t="shared" si="1012"/>
        <v>0</v>
      </c>
      <c r="AA657" s="17">
        <f t="shared" si="1012"/>
        <v>0</v>
      </c>
      <c r="AB657" s="17">
        <v>0</v>
      </c>
      <c r="AC657" s="17">
        <v>0</v>
      </c>
      <c r="AD657" s="17">
        <f t="shared" ref="AD657:AV657" si="1014">SUM(AD656)</f>
        <v>0</v>
      </c>
      <c r="AE657" s="17">
        <f t="shared" si="1014"/>
        <v>0</v>
      </c>
      <c r="AF657" s="17">
        <f t="shared" si="1014"/>
        <v>0</v>
      </c>
      <c r="AG657" s="17">
        <f t="shared" si="1014"/>
        <v>0</v>
      </c>
      <c r="AH657" s="17">
        <f t="shared" si="1014"/>
        <v>0</v>
      </c>
      <c r="AI657" s="17">
        <f t="shared" si="1014"/>
        <v>0</v>
      </c>
      <c r="AJ657" s="17">
        <f t="shared" ref="AJ657" si="1015">SUM(AJ656)</f>
        <v>0</v>
      </c>
      <c r="AK657" s="17">
        <f t="shared" si="1014"/>
        <v>0</v>
      </c>
      <c r="AL657" s="17">
        <f t="shared" si="1014"/>
        <v>0</v>
      </c>
      <c r="AM657" s="17">
        <f t="shared" si="1014"/>
        <v>0</v>
      </c>
      <c r="AN657" s="17">
        <f t="shared" si="1014"/>
        <v>0</v>
      </c>
      <c r="AO657" s="17">
        <f t="shared" si="1014"/>
        <v>0</v>
      </c>
      <c r="AP657" s="17">
        <f t="shared" si="1014"/>
        <v>0</v>
      </c>
      <c r="AQ657" s="17">
        <f t="shared" si="1014"/>
        <v>0</v>
      </c>
      <c r="AR657" s="17">
        <f t="shared" si="1014"/>
        <v>0</v>
      </c>
      <c r="AS657" s="17">
        <f t="shared" si="1014"/>
        <v>0</v>
      </c>
      <c r="AT657" s="17">
        <f t="shared" si="1014"/>
        <v>0</v>
      </c>
      <c r="AU657" s="17">
        <f t="shared" si="1014"/>
        <v>0</v>
      </c>
      <c r="AV657" s="17">
        <f t="shared" si="1014"/>
        <v>0</v>
      </c>
      <c r="AW657" s="17">
        <v>0</v>
      </c>
      <c r="AX657" s="17">
        <v>0</v>
      </c>
      <c r="AY657" s="17">
        <f t="shared" ref="AY657:BQ657" si="1016">SUM(AY656)</f>
        <v>1000</v>
      </c>
      <c r="AZ657" s="17">
        <f t="shared" si="1016"/>
        <v>0</v>
      </c>
      <c r="BA657" s="17">
        <f t="shared" si="1016"/>
        <v>0</v>
      </c>
      <c r="BB657" s="17">
        <f t="shared" si="1016"/>
        <v>0</v>
      </c>
      <c r="BC657" s="17">
        <f t="shared" si="1016"/>
        <v>0</v>
      </c>
      <c r="BD657" s="17">
        <f t="shared" si="1016"/>
        <v>0</v>
      </c>
      <c r="BE657" s="17">
        <f t="shared" ref="BE657" si="1017">SUM(BE656)</f>
        <v>1000</v>
      </c>
      <c r="BF657" s="17">
        <f t="shared" si="1016"/>
        <v>0</v>
      </c>
      <c r="BG657" s="17">
        <f t="shared" si="1016"/>
        <v>0</v>
      </c>
      <c r="BH657" s="17">
        <f t="shared" si="1016"/>
        <v>0</v>
      </c>
      <c r="BI657" s="17">
        <f t="shared" si="1016"/>
        <v>0</v>
      </c>
      <c r="BJ657" s="17">
        <f t="shared" si="1016"/>
        <v>0</v>
      </c>
      <c r="BK657" s="17">
        <f t="shared" si="1016"/>
        <v>0</v>
      </c>
      <c r="BL657" s="17">
        <f t="shared" si="1016"/>
        <v>0</v>
      </c>
      <c r="BM657" s="17">
        <f t="shared" si="1016"/>
        <v>0</v>
      </c>
      <c r="BN657" s="17">
        <f t="shared" si="1016"/>
        <v>0</v>
      </c>
      <c r="BO657" s="17">
        <f t="shared" si="1016"/>
        <v>0</v>
      </c>
      <c r="BP657" s="17">
        <f t="shared" si="1016"/>
        <v>0</v>
      </c>
      <c r="BQ657" s="17">
        <f t="shared" si="1016"/>
        <v>0</v>
      </c>
      <c r="BR657" s="17">
        <v>0</v>
      </c>
      <c r="BS657" s="17">
        <v>1000</v>
      </c>
      <c r="BT657" s="17" t="e">
        <f>IF(#REF!=0,"-",#REF!/#REF!*100)</f>
        <v>#REF!</v>
      </c>
    </row>
    <row r="658" spans="1:72" x14ac:dyDescent="0.25">
      <c r="A658" s="134"/>
      <c r="B658" s="134"/>
      <c r="C658" s="134"/>
      <c r="D658" s="137"/>
      <c r="E658" s="137"/>
      <c r="F658" s="137"/>
      <c r="G658" s="140"/>
      <c r="O658">
        <f t="shared" si="931"/>
        <v>0</v>
      </c>
      <c r="AB658">
        <v>0</v>
      </c>
      <c r="AC658">
        <v>0</v>
      </c>
      <c r="AJ658">
        <f t="shared" si="932"/>
        <v>0</v>
      </c>
      <c r="AW658">
        <v>0</v>
      </c>
      <c r="AX658">
        <v>0</v>
      </c>
      <c r="BE658">
        <f t="shared" si="933"/>
        <v>0</v>
      </c>
      <c r="BR658">
        <v>0</v>
      </c>
      <c r="BS658">
        <v>0</v>
      </c>
      <c r="BT658" t="e">
        <f>IF(#REF!=0,"-",#REF!/#REF!*100)</f>
        <v>#REF!</v>
      </c>
    </row>
    <row r="659" spans="1:72" ht="15.75" thickBot="1" x14ac:dyDescent="0.3">
      <c r="A659" s="13" t="s">
        <v>0</v>
      </c>
      <c r="B659" s="13" t="s">
        <v>0</v>
      </c>
      <c r="C659" s="13" t="s">
        <v>0</v>
      </c>
      <c r="D659" s="98" t="s">
        <v>0</v>
      </c>
      <c r="E659" s="98" t="s">
        <v>0</v>
      </c>
      <c r="F659" s="98" t="s">
        <v>0</v>
      </c>
      <c r="G659" s="13" t="s">
        <v>0</v>
      </c>
      <c r="H659" s="19" t="s">
        <v>0</v>
      </c>
      <c r="I659" s="19" t="s">
        <v>0</v>
      </c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>
        <v>0</v>
      </c>
      <c r="AC659" s="19">
        <v>0</v>
      </c>
      <c r="AD659" s="19" t="s">
        <v>0</v>
      </c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>
        <v>0</v>
      </c>
      <c r="AX659" s="19">
        <v>0</v>
      </c>
      <c r="AY659" s="19" t="s">
        <v>0</v>
      </c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>
        <v>0</v>
      </c>
      <c r="BS659" s="19">
        <v>0</v>
      </c>
      <c r="BT659" s="19"/>
    </row>
    <row r="660" spans="1:72" ht="69.75" customHeight="1" thickBot="1" x14ac:dyDescent="0.3">
      <c r="A660" s="5" t="s">
        <v>2</v>
      </c>
      <c r="B660" s="5" t="s">
        <v>3</v>
      </c>
      <c r="C660" s="5" t="s">
        <v>4</v>
      </c>
      <c r="D660" s="103" t="s">
        <v>0</v>
      </c>
      <c r="E660" s="112" t="s">
        <v>5</v>
      </c>
      <c r="F660" s="112" t="s">
        <v>6</v>
      </c>
      <c r="G660" s="5" t="s">
        <v>7</v>
      </c>
      <c r="H660" s="5" t="s">
        <v>8</v>
      </c>
      <c r="I660" s="89" t="s">
        <v>9</v>
      </c>
      <c r="J660" s="89" t="s">
        <v>1606</v>
      </c>
      <c r="K660" s="89" t="s">
        <v>1534</v>
      </c>
      <c r="L660" s="89" t="s">
        <v>1592</v>
      </c>
      <c r="M660" s="89" t="s">
        <v>1593</v>
      </c>
      <c r="N660" s="89" t="s">
        <v>1594</v>
      </c>
      <c r="O660" s="89" t="s">
        <v>1610</v>
      </c>
      <c r="P660" s="89" t="s">
        <v>1607</v>
      </c>
      <c r="Q660" s="89" t="s">
        <v>1595</v>
      </c>
      <c r="R660" s="89" t="s">
        <v>1596</v>
      </c>
      <c r="S660" s="89" t="s">
        <v>1597</v>
      </c>
      <c r="T660" s="89" t="s">
        <v>1598</v>
      </c>
      <c r="U660" s="89" t="s">
        <v>1599</v>
      </c>
      <c r="V660" s="89" t="s">
        <v>1600</v>
      </c>
      <c r="W660" s="89" t="s">
        <v>1608</v>
      </c>
      <c r="X660" s="89" t="s">
        <v>1609</v>
      </c>
      <c r="Y660" s="89" t="s">
        <v>1601</v>
      </c>
      <c r="Z660" s="89" t="s">
        <v>1602</v>
      </c>
      <c r="AA660" s="89" t="s">
        <v>1603</v>
      </c>
      <c r="AB660" s="89" t="s">
        <v>1604</v>
      </c>
      <c r="AC660" s="89" t="s">
        <v>1605</v>
      </c>
      <c r="AD660" s="90" t="s">
        <v>10</v>
      </c>
      <c r="AE660" s="90" t="s">
        <v>1606</v>
      </c>
      <c r="AF660" s="90" t="s">
        <v>1534</v>
      </c>
      <c r="AG660" s="90" t="s">
        <v>1592</v>
      </c>
      <c r="AH660" s="90" t="s">
        <v>1593</v>
      </c>
      <c r="AI660" s="90" t="s">
        <v>1594</v>
      </c>
      <c r="AJ660" s="90" t="s">
        <v>1611</v>
      </c>
      <c r="AK660" s="90" t="s">
        <v>1607</v>
      </c>
      <c r="AL660" s="90" t="s">
        <v>1595</v>
      </c>
      <c r="AM660" s="90" t="s">
        <v>1596</v>
      </c>
      <c r="AN660" s="90" t="s">
        <v>1597</v>
      </c>
      <c r="AO660" s="90" t="s">
        <v>1598</v>
      </c>
      <c r="AP660" s="90" t="s">
        <v>1599</v>
      </c>
      <c r="AQ660" s="90" t="s">
        <v>1600</v>
      </c>
      <c r="AR660" s="90" t="s">
        <v>1608</v>
      </c>
      <c r="AS660" s="90" t="s">
        <v>1609</v>
      </c>
      <c r="AT660" s="90" t="s">
        <v>1601</v>
      </c>
      <c r="AU660" s="90" t="s">
        <v>1602</v>
      </c>
      <c r="AV660" s="90" t="s">
        <v>1603</v>
      </c>
      <c r="AW660" s="90" t="s">
        <v>1604</v>
      </c>
      <c r="AX660" s="90" t="s">
        <v>1605</v>
      </c>
      <c r="AY660" s="91" t="s">
        <v>11</v>
      </c>
      <c r="AZ660" s="91" t="s">
        <v>1606</v>
      </c>
      <c r="BA660" s="91" t="s">
        <v>1534</v>
      </c>
      <c r="BB660" s="91" t="s">
        <v>1592</v>
      </c>
      <c r="BC660" s="91" t="s">
        <v>1593</v>
      </c>
      <c r="BD660" s="91" t="s">
        <v>1594</v>
      </c>
      <c r="BE660" s="91" t="s">
        <v>1612</v>
      </c>
      <c r="BF660" s="91" t="s">
        <v>1607</v>
      </c>
      <c r="BG660" s="91" t="s">
        <v>1595</v>
      </c>
      <c r="BH660" s="91" t="s">
        <v>1596</v>
      </c>
      <c r="BI660" s="91" t="s">
        <v>1597</v>
      </c>
      <c r="BJ660" s="91" t="s">
        <v>1598</v>
      </c>
      <c r="BK660" s="91" t="s">
        <v>1599</v>
      </c>
      <c r="BL660" s="91" t="s">
        <v>1600</v>
      </c>
      <c r="BM660" s="91" t="s">
        <v>1608</v>
      </c>
      <c r="BN660" s="91" t="s">
        <v>1609</v>
      </c>
      <c r="BO660" s="91" t="s">
        <v>1601</v>
      </c>
      <c r="BP660" s="91" t="s">
        <v>1602</v>
      </c>
      <c r="BQ660" s="91" t="s">
        <v>1603</v>
      </c>
      <c r="BR660" s="91" t="s">
        <v>1604</v>
      </c>
      <c r="BS660" s="91" t="s">
        <v>1605</v>
      </c>
      <c r="BT660" s="5" t="s">
        <v>1671</v>
      </c>
    </row>
    <row r="661" spans="1:72" x14ac:dyDescent="0.25">
      <c r="A661" s="6" t="s">
        <v>0</v>
      </c>
      <c r="B661" s="6" t="s">
        <v>0</v>
      </c>
      <c r="C661" s="6" t="s">
        <v>0</v>
      </c>
      <c r="D661" s="104" t="s">
        <v>0</v>
      </c>
      <c r="E661" s="104" t="s">
        <v>0</v>
      </c>
      <c r="F661" s="121" t="s">
        <v>0</v>
      </c>
      <c r="G661" s="7" t="s">
        <v>0</v>
      </c>
      <c r="H661" s="8" t="s">
        <v>0</v>
      </c>
      <c r="I661" s="9">
        <v>1</v>
      </c>
      <c r="J661" s="9">
        <v>2</v>
      </c>
      <c r="K661" s="9">
        <v>3</v>
      </c>
      <c r="L661" s="9">
        <v>4</v>
      </c>
      <c r="M661" s="9">
        <v>5</v>
      </c>
      <c r="N661" s="9">
        <v>6</v>
      </c>
      <c r="O661" s="9">
        <v>7</v>
      </c>
      <c r="P661" s="9">
        <v>8</v>
      </c>
      <c r="Q661" s="9">
        <v>9</v>
      </c>
      <c r="R661" s="9">
        <v>10</v>
      </c>
      <c r="S661" s="9">
        <v>11</v>
      </c>
      <c r="T661" s="9">
        <v>12</v>
      </c>
      <c r="U661" s="9">
        <v>13</v>
      </c>
      <c r="V661" s="9">
        <v>14</v>
      </c>
      <c r="W661" s="9">
        <v>15</v>
      </c>
      <c r="X661" s="9">
        <v>16</v>
      </c>
      <c r="Y661" s="9">
        <v>17</v>
      </c>
      <c r="Z661" s="9">
        <v>18</v>
      </c>
      <c r="AA661" s="9">
        <v>19</v>
      </c>
      <c r="AB661" s="9">
        <v>20</v>
      </c>
      <c r="AC661" s="9">
        <v>21</v>
      </c>
      <c r="AD661" s="9">
        <v>1</v>
      </c>
      <c r="AE661" s="9">
        <v>2</v>
      </c>
      <c r="AF661" s="9">
        <v>3</v>
      </c>
      <c r="AG661" s="9">
        <v>4</v>
      </c>
      <c r="AH661" s="9">
        <v>5</v>
      </c>
      <c r="AI661" s="9">
        <v>6</v>
      </c>
      <c r="AJ661" s="9">
        <v>7</v>
      </c>
      <c r="AK661" s="9">
        <v>8</v>
      </c>
      <c r="AL661" s="9">
        <v>9</v>
      </c>
      <c r="AM661" s="9">
        <v>10</v>
      </c>
      <c r="AN661" s="9">
        <v>11</v>
      </c>
      <c r="AO661" s="9">
        <v>12</v>
      </c>
      <c r="AP661" s="9">
        <v>13</v>
      </c>
      <c r="AQ661" s="9">
        <v>14</v>
      </c>
      <c r="AR661" s="9">
        <v>15</v>
      </c>
      <c r="AS661" s="9">
        <v>16</v>
      </c>
      <c r="AT661" s="9">
        <v>17</v>
      </c>
      <c r="AU661" s="9">
        <v>18</v>
      </c>
      <c r="AV661" s="9">
        <v>19</v>
      </c>
      <c r="AW661" s="9">
        <v>20</v>
      </c>
      <c r="AX661" s="9">
        <v>21</v>
      </c>
      <c r="AY661" s="9">
        <v>1</v>
      </c>
      <c r="AZ661" s="9">
        <v>2</v>
      </c>
      <c r="BA661" s="9">
        <v>3</v>
      </c>
      <c r="BB661" s="9">
        <v>4</v>
      </c>
      <c r="BC661" s="9">
        <v>5</v>
      </c>
      <c r="BD661" s="9">
        <v>6</v>
      </c>
      <c r="BE661" s="9">
        <v>7</v>
      </c>
      <c r="BF661" s="9">
        <v>8</v>
      </c>
      <c r="BG661" s="9">
        <v>9</v>
      </c>
      <c r="BH661" s="9">
        <v>10</v>
      </c>
      <c r="BI661" s="9">
        <v>11</v>
      </c>
      <c r="BJ661" s="9">
        <v>12</v>
      </c>
      <c r="BK661" s="9">
        <v>13</v>
      </c>
      <c r="BL661" s="9">
        <v>14</v>
      </c>
      <c r="BM661" s="9">
        <v>15</v>
      </c>
      <c r="BN661" s="9">
        <v>16</v>
      </c>
      <c r="BO661" s="9">
        <v>17</v>
      </c>
      <c r="BP661" s="9">
        <v>18</v>
      </c>
      <c r="BQ661" s="9">
        <v>19</v>
      </c>
      <c r="BR661" s="9">
        <v>20</v>
      </c>
      <c r="BS661" s="9">
        <v>21</v>
      </c>
      <c r="BT661" s="9">
        <v>9</v>
      </c>
    </row>
    <row r="662" spans="1:72" x14ac:dyDescent="0.25">
      <c r="A662" s="1" t="s">
        <v>133</v>
      </c>
      <c r="B662" s="1" t="s">
        <v>58</v>
      </c>
      <c r="C662" s="4" t="s">
        <v>153</v>
      </c>
      <c r="D662" s="102" t="s">
        <v>324</v>
      </c>
      <c r="E662" s="101" t="s">
        <v>0</v>
      </c>
      <c r="F662" s="101" t="s">
        <v>0</v>
      </c>
      <c r="G662" s="2" t="s">
        <v>0</v>
      </c>
      <c r="H662" s="2" t="s">
        <v>325</v>
      </c>
      <c r="I662" s="3" t="s">
        <v>0</v>
      </c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>
        <v>0</v>
      </c>
      <c r="AC662" s="3">
        <v>0</v>
      </c>
      <c r="AD662" s="3" t="s">
        <v>0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>
        <v>0</v>
      </c>
      <c r="AX662" s="3">
        <v>0</v>
      </c>
      <c r="AY662" s="3" t="s">
        <v>0</v>
      </c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>
        <v>0</v>
      </c>
      <c r="BS662" s="3">
        <v>0</v>
      </c>
      <c r="BT662" s="3"/>
    </row>
    <row r="663" spans="1:72" ht="33.75" x14ac:dyDescent="0.25">
      <c r="A663" s="1" t="s">
        <v>0</v>
      </c>
      <c r="B663" s="1" t="s">
        <v>0</v>
      </c>
      <c r="C663" s="1" t="s">
        <v>0</v>
      </c>
      <c r="D663" s="101" t="s">
        <v>0</v>
      </c>
      <c r="E663" s="101" t="s">
        <v>0</v>
      </c>
      <c r="F663" s="101" t="s">
        <v>0</v>
      </c>
      <c r="G663" s="2" t="s">
        <v>0</v>
      </c>
      <c r="H663" s="10" t="s">
        <v>13</v>
      </c>
      <c r="I663" s="11">
        <f t="shared" ref="I663:AA663" si="1018">SUM(I664,I672,I674)</f>
        <v>30000</v>
      </c>
      <c r="J663" s="11">
        <f t="shared" si="1018"/>
        <v>0</v>
      </c>
      <c r="K663" s="11">
        <f t="shared" si="1018"/>
        <v>0</v>
      </c>
      <c r="L663" s="11">
        <f t="shared" si="1018"/>
        <v>0</v>
      </c>
      <c r="M663" s="11">
        <f t="shared" si="1018"/>
        <v>0</v>
      </c>
      <c r="N663" s="11">
        <f t="shared" si="1018"/>
        <v>0</v>
      </c>
      <c r="O663" s="11">
        <f t="shared" ref="O663" si="1019">SUM(O664,O672,O674)</f>
        <v>30000</v>
      </c>
      <c r="P663" s="11">
        <f t="shared" si="1018"/>
        <v>0</v>
      </c>
      <c r="Q663" s="11">
        <f t="shared" si="1018"/>
        <v>0</v>
      </c>
      <c r="R663" s="11">
        <f t="shared" si="1018"/>
        <v>2200</v>
      </c>
      <c r="S663" s="11">
        <f t="shared" si="1018"/>
        <v>0</v>
      </c>
      <c r="T663" s="11">
        <f t="shared" si="1018"/>
        <v>0</v>
      </c>
      <c r="U663" s="11">
        <f t="shared" si="1018"/>
        <v>0</v>
      </c>
      <c r="V663" s="11">
        <f t="shared" si="1018"/>
        <v>0</v>
      </c>
      <c r="W663" s="11">
        <f t="shared" si="1018"/>
        <v>0</v>
      </c>
      <c r="X663" s="11">
        <f t="shared" si="1018"/>
        <v>0</v>
      </c>
      <c r="Y663" s="11">
        <f t="shared" si="1018"/>
        <v>0</v>
      </c>
      <c r="Z663" s="11">
        <f t="shared" si="1018"/>
        <v>0</v>
      </c>
      <c r="AA663" s="11">
        <f t="shared" si="1018"/>
        <v>0</v>
      </c>
      <c r="AB663" s="11">
        <v>2200</v>
      </c>
      <c r="AC663" s="11">
        <v>27800</v>
      </c>
      <c r="AD663" s="11">
        <f t="shared" ref="AD663:AV663" si="1020">SUM(AD664,AD672,AD674)</f>
        <v>0</v>
      </c>
      <c r="AE663" s="11">
        <f t="shared" si="1020"/>
        <v>0</v>
      </c>
      <c r="AF663" s="11">
        <f t="shared" si="1020"/>
        <v>0</v>
      </c>
      <c r="AG663" s="11">
        <f t="shared" si="1020"/>
        <v>0</v>
      </c>
      <c r="AH663" s="11">
        <f t="shared" si="1020"/>
        <v>0</v>
      </c>
      <c r="AI663" s="11">
        <f t="shared" si="1020"/>
        <v>0</v>
      </c>
      <c r="AJ663" s="11">
        <f t="shared" ref="AJ663" si="1021">SUM(AJ664,AJ672,AJ674)</f>
        <v>0</v>
      </c>
      <c r="AK663" s="11">
        <f t="shared" si="1020"/>
        <v>0</v>
      </c>
      <c r="AL663" s="11">
        <f t="shared" si="1020"/>
        <v>0</v>
      </c>
      <c r="AM663" s="11">
        <f t="shared" si="1020"/>
        <v>0</v>
      </c>
      <c r="AN663" s="11">
        <f t="shared" si="1020"/>
        <v>0</v>
      </c>
      <c r="AO663" s="11">
        <f t="shared" si="1020"/>
        <v>0</v>
      </c>
      <c r="AP663" s="11">
        <f t="shared" si="1020"/>
        <v>0</v>
      </c>
      <c r="AQ663" s="11">
        <f t="shared" si="1020"/>
        <v>0</v>
      </c>
      <c r="AR663" s="11">
        <f t="shared" si="1020"/>
        <v>0</v>
      </c>
      <c r="AS663" s="11">
        <f t="shared" si="1020"/>
        <v>0</v>
      </c>
      <c r="AT663" s="11">
        <f t="shared" si="1020"/>
        <v>0</v>
      </c>
      <c r="AU663" s="11">
        <f t="shared" si="1020"/>
        <v>0</v>
      </c>
      <c r="AV663" s="11">
        <f t="shared" si="1020"/>
        <v>0</v>
      </c>
      <c r="AW663" s="11">
        <v>0</v>
      </c>
      <c r="AX663" s="11">
        <v>0</v>
      </c>
      <c r="AY663" s="11">
        <f t="shared" ref="AY663:BQ663" si="1022">SUM(AY664,AY672,AY674)</f>
        <v>0</v>
      </c>
      <c r="AZ663" s="11">
        <f t="shared" si="1022"/>
        <v>29377</v>
      </c>
      <c r="BA663" s="11">
        <f t="shared" si="1022"/>
        <v>0</v>
      </c>
      <c r="BB663" s="11">
        <f t="shared" si="1022"/>
        <v>0</v>
      </c>
      <c r="BC663" s="11">
        <f t="shared" si="1022"/>
        <v>0</v>
      </c>
      <c r="BD663" s="11">
        <f t="shared" si="1022"/>
        <v>0</v>
      </c>
      <c r="BE663" s="11">
        <f t="shared" ref="BE663" si="1023">SUM(BE664,BE672,BE674)</f>
        <v>29377</v>
      </c>
      <c r="BF663" s="11">
        <f t="shared" si="1022"/>
        <v>0</v>
      </c>
      <c r="BG663" s="11">
        <f t="shared" si="1022"/>
        <v>0</v>
      </c>
      <c r="BH663" s="11">
        <f t="shared" si="1022"/>
        <v>29377</v>
      </c>
      <c r="BI663" s="11">
        <f t="shared" si="1022"/>
        <v>0</v>
      </c>
      <c r="BJ663" s="11">
        <f t="shared" si="1022"/>
        <v>0</v>
      </c>
      <c r="BK663" s="11">
        <f t="shared" si="1022"/>
        <v>0</v>
      </c>
      <c r="BL663" s="11">
        <f t="shared" si="1022"/>
        <v>0</v>
      </c>
      <c r="BM663" s="11">
        <f t="shared" si="1022"/>
        <v>0</v>
      </c>
      <c r="BN663" s="11">
        <f t="shared" si="1022"/>
        <v>0</v>
      </c>
      <c r="BO663" s="11">
        <f t="shared" si="1022"/>
        <v>0</v>
      </c>
      <c r="BP663" s="11">
        <f t="shared" si="1022"/>
        <v>0</v>
      </c>
      <c r="BQ663" s="11">
        <f t="shared" si="1022"/>
        <v>0</v>
      </c>
      <c r="BR663" s="11">
        <v>29377</v>
      </c>
      <c r="BS663" s="11">
        <v>0</v>
      </c>
      <c r="BT663" s="11" t="e">
        <f>IF(#REF!=0,"-",#REF!/#REF!*100)</f>
        <v>#REF!</v>
      </c>
    </row>
    <row r="664" spans="1:72" x14ac:dyDescent="0.25">
      <c r="A664" s="4" t="s">
        <v>133</v>
      </c>
      <c r="B664" s="4" t="s">
        <v>58</v>
      </c>
      <c r="C664" s="4" t="s">
        <v>153</v>
      </c>
      <c r="D664" s="102" t="s">
        <v>324</v>
      </c>
      <c r="E664" s="101" t="s">
        <v>14</v>
      </c>
      <c r="F664" s="101" t="s">
        <v>0</v>
      </c>
      <c r="G664" s="2" t="s">
        <v>0</v>
      </c>
      <c r="H664" s="2" t="s">
        <v>15</v>
      </c>
      <c r="I664" s="12">
        <f t="shared" ref="I664:AA664" si="1024">SUM(I665,I666)</f>
        <v>0</v>
      </c>
      <c r="J664" s="12">
        <f t="shared" si="1024"/>
        <v>0</v>
      </c>
      <c r="K664" s="12">
        <f t="shared" si="1024"/>
        <v>0</v>
      </c>
      <c r="L664" s="12">
        <f t="shared" si="1024"/>
        <v>0</v>
      </c>
      <c r="M664" s="12">
        <f t="shared" si="1024"/>
        <v>0</v>
      </c>
      <c r="N664" s="12">
        <f t="shared" si="1024"/>
        <v>0</v>
      </c>
      <c r="O664" s="12">
        <f t="shared" ref="O664" si="1025">SUM(O665,O666)</f>
        <v>0</v>
      </c>
      <c r="P664" s="12">
        <f t="shared" si="1024"/>
        <v>0</v>
      </c>
      <c r="Q664" s="12">
        <f t="shared" si="1024"/>
        <v>0</v>
      </c>
      <c r="R664" s="12">
        <f t="shared" si="1024"/>
        <v>0</v>
      </c>
      <c r="S664" s="12">
        <f t="shared" si="1024"/>
        <v>0</v>
      </c>
      <c r="T664" s="12">
        <f t="shared" si="1024"/>
        <v>0</v>
      </c>
      <c r="U664" s="12">
        <f t="shared" si="1024"/>
        <v>0</v>
      </c>
      <c r="V664" s="12">
        <f t="shared" si="1024"/>
        <v>0</v>
      </c>
      <c r="W664" s="12">
        <f t="shared" si="1024"/>
        <v>0</v>
      </c>
      <c r="X664" s="12">
        <f t="shared" si="1024"/>
        <v>0</v>
      </c>
      <c r="Y664" s="12">
        <f t="shared" si="1024"/>
        <v>0</v>
      </c>
      <c r="Z664" s="12">
        <f t="shared" si="1024"/>
        <v>0</v>
      </c>
      <c r="AA664" s="12">
        <f t="shared" si="1024"/>
        <v>0</v>
      </c>
      <c r="AB664" s="12">
        <v>0</v>
      </c>
      <c r="AC664" s="12">
        <v>0</v>
      </c>
      <c r="AD664" s="12">
        <f t="shared" ref="AD664:AV664" si="1026">SUM(AD665,AD666)</f>
        <v>0</v>
      </c>
      <c r="AE664" s="12">
        <f t="shared" si="1026"/>
        <v>0</v>
      </c>
      <c r="AF664" s="12">
        <f t="shared" si="1026"/>
        <v>0</v>
      </c>
      <c r="AG664" s="12">
        <f t="shared" si="1026"/>
        <v>0</v>
      </c>
      <c r="AH664" s="12">
        <f t="shared" si="1026"/>
        <v>0</v>
      </c>
      <c r="AI664" s="12">
        <f t="shared" si="1026"/>
        <v>0</v>
      </c>
      <c r="AJ664" s="12">
        <f t="shared" ref="AJ664" si="1027">SUM(AJ665,AJ666)</f>
        <v>0</v>
      </c>
      <c r="AK664" s="12">
        <f t="shared" si="1026"/>
        <v>0</v>
      </c>
      <c r="AL664" s="12">
        <f t="shared" si="1026"/>
        <v>0</v>
      </c>
      <c r="AM664" s="12">
        <f t="shared" si="1026"/>
        <v>0</v>
      </c>
      <c r="AN664" s="12">
        <f t="shared" si="1026"/>
        <v>0</v>
      </c>
      <c r="AO664" s="12">
        <f t="shared" si="1026"/>
        <v>0</v>
      </c>
      <c r="AP664" s="12">
        <f t="shared" si="1026"/>
        <v>0</v>
      </c>
      <c r="AQ664" s="12">
        <f t="shared" si="1026"/>
        <v>0</v>
      </c>
      <c r="AR664" s="12">
        <f t="shared" si="1026"/>
        <v>0</v>
      </c>
      <c r="AS664" s="12">
        <f t="shared" si="1026"/>
        <v>0</v>
      </c>
      <c r="AT664" s="12">
        <f t="shared" si="1026"/>
        <v>0</v>
      </c>
      <c r="AU664" s="12">
        <f t="shared" si="1026"/>
        <v>0</v>
      </c>
      <c r="AV664" s="12">
        <f t="shared" si="1026"/>
        <v>0</v>
      </c>
      <c r="AW664" s="12">
        <v>0</v>
      </c>
      <c r="AX664" s="12">
        <v>0</v>
      </c>
      <c r="AY664" s="12">
        <f t="shared" ref="AY664:BQ664" si="1028">SUM(AY665,AY666)</f>
        <v>0</v>
      </c>
      <c r="AZ664" s="12">
        <f t="shared" si="1028"/>
        <v>0</v>
      </c>
      <c r="BA664" s="12">
        <f t="shared" si="1028"/>
        <v>0</v>
      </c>
      <c r="BB664" s="12">
        <f t="shared" si="1028"/>
        <v>0</v>
      </c>
      <c r="BC664" s="12">
        <f t="shared" si="1028"/>
        <v>0</v>
      </c>
      <c r="BD664" s="12">
        <f t="shared" si="1028"/>
        <v>0</v>
      </c>
      <c r="BE664" s="12">
        <f t="shared" ref="BE664" si="1029">SUM(BE665,BE666)</f>
        <v>0</v>
      </c>
      <c r="BF664" s="12">
        <f t="shared" si="1028"/>
        <v>0</v>
      </c>
      <c r="BG664" s="12">
        <f t="shared" si="1028"/>
        <v>0</v>
      </c>
      <c r="BH664" s="12">
        <f t="shared" si="1028"/>
        <v>0</v>
      </c>
      <c r="BI664" s="12">
        <f t="shared" si="1028"/>
        <v>0</v>
      </c>
      <c r="BJ664" s="12">
        <f t="shared" si="1028"/>
        <v>0</v>
      </c>
      <c r="BK664" s="12">
        <f t="shared" si="1028"/>
        <v>0</v>
      </c>
      <c r="BL664" s="12">
        <f t="shared" si="1028"/>
        <v>0</v>
      </c>
      <c r="BM664" s="12">
        <f t="shared" si="1028"/>
        <v>0</v>
      </c>
      <c r="BN664" s="12">
        <f t="shared" si="1028"/>
        <v>0</v>
      </c>
      <c r="BO664" s="12">
        <f t="shared" si="1028"/>
        <v>0</v>
      </c>
      <c r="BP664" s="12">
        <f t="shared" si="1028"/>
        <v>0</v>
      </c>
      <c r="BQ664" s="12">
        <f t="shared" si="1028"/>
        <v>0</v>
      </c>
      <c r="BR664" s="12">
        <v>0</v>
      </c>
      <c r="BS664" s="12">
        <v>0</v>
      </c>
      <c r="BT664" s="12" t="e">
        <f>IF(#REF!=0,"-",#REF!/#REF!*100)</f>
        <v>#REF!</v>
      </c>
    </row>
    <row r="665" spans="1:72" x14ac:dyDescent="0.25">
      <c r="A665" s="4" t="s">
        <v>133</v>
      </c>
      <c r="B665" s="4" t="s">
        <v>58</v>
      </c>
      <c r="C665" s="4" t="s">
        <v>153</v>
      </c>
      <c r="D665" s="102" t="s">
        <v>324</v>
      </c>
      <c r="E665" s="113">
        <v>6111</v>
      </c>
      <c r="F665" s="102"/>
      <c r="G665" s="98" t="s">
        <v>1662</v>
      </c>
      <c r="H665" s="13" t="s">
        <v>16</v>
      </c>
      <c r="I665" s="14">
        <v>0</v>
      </c>
      <c r="J665" s="14"/>
      <c r="K665" s="14"/>
      <c r="L665" s="14"/>
      <c r="M665" s="14"/>
      <c r="N665" s="14"/>
      <c r="O665" s="14">
        <f t="shared" si="931"/>
        <v>0</v>
      </c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>
        <v>0</v>
      </c>
      <c r="AC665" s="14">
        <v>0</v>
      </c>
      <c r="AD665" s="14">
        <v>0</v>
      </c>
      <c r="AE665" s="14"/>
      <c r="AF665" s="14"/>
      <c r="AG665" s="14"/>
      <c r="AH665" s="14"/>
      <c r="AI665" s="14"/>
      <c r="AJ665" s="14">
        <f t="shared" si="932"/>
        <v>0</v>
      </c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>
        <v>0</v>
      </c>
      <c r="AX665" s="14">
        <v>0</v>
      </c>
      <c r="AY665" s="14">
        <v>0</v>
      </c>
      <c r="AZ665" s="14"/>
      <c r="BA665" s="14"/>
      <c r="BB665" s="14"/>
      <c r="BC665" s="14"/>
      <c r="BD665" s="14"/>
      <c r="BE665" s="14">
        <f t="shared" si="933"/>
        <v>0</v>
      </c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>
        <v>0</v>
      </c>
      <c r="BS665" s="14">
        <v>0</v>
      </c>
      <c r="BT665" s="14" t="e">
        <f>IF(#REF!=0,"-",#REF!/#REF!*100)</f>
        <v>#REF!</v>
      </c>
    </row>
    <row r="666" spans="1:72" x14ac:dyDescent="0.25">
      <c r="A666" s="1" t="s">
        <v>133</v>
      </c>
      <c r="B666" s="1" t="s">
        <v>58</v>
      </c>
      <c r="C666" s="1" t="s">
        <v>153</v>
      </c>
      <c r="D666" s="105" t="s">
        <v>324</v>
      </c>
      <c r="E666" s="105" t="s">
        <v>18</v>
      </c>
      <c r="F666" s="102" t="s">
        <v>0</v>
      </c>
      <c r="G666" s="13" t="s">
        <v>0</v>
      </c>
      <c r="H666" s="2" t="s">
        <v>19</v>
      </c>
      <c r="I666" s="12">
        <f t="shared" ref="I666:AA666" si="1030">SUM(I667:I671)</f>
        <v>0</v>
      </c>
      <c r="J666" s="12">
        <f t="shared" si="1030"/>
        <v>0</v>
      </c>
      <c r="K666" s="12">
        <f t="shared" si="1030"/>
        <v>0</v>
      </c>
      <c r="L666" s="12">
        <f t="shared" si="1030"/>
        <v>0</v>
      </c>
      <c r="M666" s="12">
        <f t="shared" si="1030"/>
        <v>0</v>
      </c>
      <c r="N666" s="12">
        <f t="shared" si="1030"/>
        <v>0</v>
      </c>
      <c r="O666" s="12">
        <f t="shared" si="1030"/>
        <v>0</v>
      </c>
      <c r="P666" s="12">
        <f t="shared" si="1030"/>
        <v>0</v>
      </c>
      <c r="Q666" s="12">
        <f t="shared" si="1030"/>
        <v>0</v>
      </c>
      <c r="R666" s="12">
        <f t="shared" si="1030"/>
        <v>0</v>
      </c>
      <c r="S666" s="12">
        <f t="shared" si="1030"/>
        <v>0</v>
      </c>
      <c r="T666" s="12">
        <f t="shared" si="1030"/>
        <v>0</v>
      </c>
      <c r="U666" s="12">
        <f t="shared" si="1030"/>
        <v>0</v>
      </c>
      <c r="V666" s="12">
        <f t="shared" si="1030"/>
        <v>0</v>
      </c>
      <c r="W666" s="12">
        <f t="shared" si="1030"/>
        <v>0</v>
      </c>
      <c r="X666" s="12">
        <f t="shared" si="1030"/>
        <v>0</v>
      </c>
      <c r="Y666" s="12">
        <f t="shared" si="1030"/>
        <v>0</v>
      </c>
      <c r="Z666" s="12">
        <f t="shared" si="1030"/>
        <v>0</v>
      </c>
      <c r="AA666" s="12">
        <f t="shared" si="1030"/>
        <v>0</v>
      </c>
      <c r="AB666" s="12">
        <v>0</v>
      </c>
      <c r="AC666" s="12">
        <v>0</v>
      </c>
      <c r="AD666" s="12">
        <f t="shared" ref="AD666:AV666" si="1031">SUM(AD667:AD671)</f>
        <v>0</v>
      </c>
      <c r="AE666" s="12">
        <f t="shared" si="1031"/>
        <v>0</v>
      </c>
      <c r="AF666" s="12">
        <f t="shared" si="1031"/>
        <v>0</v>
      </c>
      <c r="AG666" s="12">
        <f t="shared" si="1031"/>
        <v>0</v>
      </c>
      <c r="AH666" s="12">
        <f t="shared" si="1031"/>
        <v>0</v>
      </c>
      <c r="AI666" s="12">
        <f t="shared" si="1031"/>
        <v>0</v>
      </c>
      <c r="AJ666" s="12">
        <f t="shared" si="1031"/>
        <v>0</v>
      </c>
      <c r="AK666" s="12">
        <f t="shared" si="1031"/>
        <v>0</v>
      </c>
      <c r="AL666" s="12">
        <f t="shared" si="1031"/>
        <v>0</v>
      </c>
      <c r="AM666" s="12">
        <f t="shared" si="1031"/>
        <v>0</v>
      </c>
      <c r="AN666" s="12">
        <f t="shared" si="1031"/>
        <v>0</v>
      </c>
      <c r="AO666" s="12">
        <f t="shared" si="1031"/>
        <v>0</v>
      </c>
      <c r="AP666" s="12">
        <f t="shared" si="1031"/>
        <v>0</v>
      </c>
      <c r="AQ666" s="12">
        <f t="shared" si="1031"/>
        <v>0</v>
      </c>
      <c r="AR666" s="12">
        <f t="shared" si="1031"/>
        <v>0</v>
      </c>
      <c r="AS666" s="12">
        <f t="shared" si="1031"/>
        <v>0</v>
      </c>
      <c r="AT666" s="12">
        <f t="shared" si="1031"/>
        <v>0</v>
      </c>
      <c r="AU666" s="12">
        <f t="shared" si="1031"/>
        <v>0</v>
      </c>
      <c r="AV666" s="12">
        <f t="shared" si="1031"/>
        <v>0</v>
      </c>
      <c r="AW666" s="12">
        <v>0</v>
      </c>
      <c r="AX666" s="12">
        <v>0</v>
      </c>
      <c r="AY666" s="12">
        <f t="shared" ref="AY666:BQ666" si="1032">SUM(AY667:AY671)</f>
        <v>0</v>
      </c>
      <c r="AZ666" s="12">
        <f t="shared" si="1032"/>
        <v>0</v>
      </c>
      <c r="BA666" s="12">
        <f t="shared" si="1032"/>
        <v>0</v>
      </c>
      <c r="BB666" s="12">
        <f t="shared" si="1032"/>
        <v>0</v>
      </c>
      <c r="BC666" s="12">
        <f t="shared" si="1032"/>
        <v>0</v>
      </c>
      <c r="BD666" s="12">
        <f t="shared" si="1032"/>
        <v>0</v>
      </c>
      <c r="BE666" s="12">
        <f t="shared" si="1032"/>
        <v>0</v>
      </c>
      <c r="BF666" s="12">
        <f t="shared" si="1032"/>
        <v>0</v>
      </c>
      <c r="BG666" s="12">
        <f t="shared" si="1032"/>
        <v>0</v>
      </c>
      <c r="BH666" s="12">
        <f t="shared" si="1032"/>
        <v>0</v>
      </c>
      <c r="BI666" s="12">
        <f t="shared" si="1032"/>
        <v>0</v>
      </c>
      <c r="BJ666" s="12">
        <f t="shared" si="1032"/>
        <v>0</v>
      </c>
      <c r="BK666" s="12">
        <f t="shared" si="1032"/>
        <v>0</v>
      </c>
      <c r="BL666" s="12">
        <f t="shared" si="1032"/>
        <v>0</v>
      </c>
      <c r="BM666" s="12">
        <f t="shared" si="1032"/>
        <v>0</v>
      </c>
      <c r="BN666" s="12">
        <f t="shared" si="1032"/>
        <v>0</v>
      </c>
      <c r="BO666" s="12">
        <f t="shared" si="1032"/>
        <v>0</v>
      </c>
      <c r="BP666" s="12">
        <f t="shared" si="1032"/>
        <v>0</v>
      </c>
      <c r="BQ666" s="12">
        <f t="shared" si="1032"/>
        <v>0</v>
      </c>
      <c r="BR666" s="12">
        <v>0</v>
      </c>
      <c r="BS666" s="12">
        <v>0</v>
      </c>
      <c r="BT666" s="12" t="e">
        <f>IF(#REF!=0,"-",#REF!/#REF!*100)</f>
        <v>#REF!</v>
      </c>
    </row>
    <row r="667" spans="1:72" ht="22.5" x14ac:dyDescent="0.25">
      <c r="A667" s="4" t="s">
        <v>133</v>
      </c>
      <c r="B667" s="4" t="s">
        <v>58</v>
      </c>
      <c r="C667" s="4" t="s">
        <v>153</v>
      </c>
      <c r="D667" s="102" t="s">
        <v>324</v>
      </c>
      <c r="E667" s="113">
        <v>6112</v>
      </c>
      <c r="F667" s="102" t="s">
        <v>326</v>
      </c>
      <c r="G667" s="98" t="s">
        <v>1662</v>
      </c>
      <c r="H667" s="13" t="s">
        <v>57</v>
      </c>
      <c r="I667" s="14">
        <v>0</v>
      </c>
      <c r="J667" s="14"/>
      <c r="K667" s="14"/>
      <c r="L667" s="14"/>
      <c r="M667" s="14"/>
      <c r="N667" s="14"/>
      <c r="O667" s="14">
        <f t="shared" ref="O667:O728" si="1033">I667+J667+K667+L667+M667+N667</f>
        <v>0</v>
      </c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>
        <v>0</v>
      </c>
      <c r="AC667" s="14">
        <v>0</v>
      </c>
      <c r="AD667" s="14">
        <v>0</v>
      </c>
      <c r="AE667" s="14"/>
      <c r="AF667" s="14"/>
      <c r="AG667" s="14"/>
      <c r="AH667" s="14"/>
      <c r="AI667" s="14"/>
      <c r="AJ667" s="14">
        <f t="shared" ref="AJ667:AJ728" si="1034">AD667+AE667+AF667+AG667+AH667+AI667</f>
        <v>0</v>
      </c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>
        <v>0</v>
      </c>
      <c r="AX667" s="14">
        <v>0</v>
      </c>
      <c r="AY667" s="14">
        <v>0</v>
      </c>
      <c r="AZ667" s="14"/>
      <c r="BA667" s="14"/>
      <c r="BB667" s="14"/>
      <c r="BC667" s="14"/>
      <c r="BD667" s="14"/>
      <c r="BE667" s="14">
        <f t="shared" ref="BE667:BE728" si="1035">AY667+AZ667+BA667+BB667+BC667+BD667</f>
        <v>0</v>
      </c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>
        <v>0</v>
      </c>
      <c r="BS667" s="14">
        <v>0</v>
      </c>
      <c r="BT667" s="14" t="e">
        <f>IF(#REF!=0,"-",#REF!/#REF!*100)</f>
        <v>#REF!</v>
      </c>
    </row>
    <row r="668" spans="1:72" x14ac:dyDescent="0.25">
      <c r="A668" s="4" t="s">
        <v>133</v>
      </c>
      <c r="B668" s="4" t="s">
        <v>58</v>
      </c>
      <c r="C668" s="4" t="s">
        <v>153</v>
      </c>
      <c r="D668" s="102" t="s">
        <v>324</v>
      </c>
      <c r="E668" s="113">
        <v>6112</v>
      </c>
      <c r="F668" s="102" t="s">
        <v>327</v>
      </c>
      <c r="G668" s="98" t="s">
        <v>1662</v>
      </c>
      <c r="H668" s="13" t="s">
        <v>22</v>
      </c>
      <c r="I668" s="14">
        <v>0</v>
      </c>
      <c r="J668" s="14"/>
      <c r="K668" s="14"/>
      <c r="L668" s="14"/>
      <c r="M668" s="14"/>
      <c r="N668" s="14"/>
      <c r="O668" s="14">
        <f t="shared" si="1033"/>
        <v>0</v>
      </c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>
        <v>0</v>
      </c>
      <c r="AC668" s="14">
        <v>0</v>
      </c>
      <c r="AD668" s="14">
        <v>0</v>
      </c>
      <c r="AE668" s="14"/>
      <c r="AF668" s="14"/>
      <c r="AG668" s="14"/>
      <c r="AH668" s="14"/>
      <c r="AI668" s="14"/>
      <c r="AJ668" s="14">
        <f t="shared" si="1034"/>
        <v>0</v>
      </c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>
        <v>0</v>
      </c>
      <c r="AX668" s="14">
        <v>0</v>
      </c>
      <c r="AY668" s="14">
        <v>0</v>
      </c>
      <c r="AZ668" s="14"/>
      <c r="BA668" s="14"/>
      <c r="BB668" s="14"/>
      <c r="BC668" s="14"/>
      <c r="BD668" s="14"/>
      <c r="BE668" s="14">
        <f t="shared" si="1035"/>
        <v>0</v>
      </c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>
        <v>0</v>
      </c>
      <c r="BS668" s="14">
        <v>0</v>
      </c>
      <c r="BT668" s="14" t="e">
        <f>IF(#REF!=0,"-",#REF!/#REF!*100)</f>
        <v>#REF!</v>
      </c>
    </row>
    <row r="669" spans="1:72" x14ac:dyDescent="0.25">
      <c r="A669" s="4" t="s">
        <v>133</v>
      </c>
      <c r="B669" s="4" t="s">
        <v>58</v>
      </c>
      <c r="C669" s="4" t="s">
        <v>153</v>
      </c>
      <c r="D669" s="102" t="s">
        <v>324</v>
      </c>
      <c r="E669" s="113">
        <v>6112</v>
      </c>
      <c r="F669" s="102" t="s">
        <v>328</v>
      </c>
      <c r="G669" s="98" t="s">
        <v>1662</v>
      </c>
      <c r="H669" s="13" t="s">
        <v>23</v>
      </c>
      <c r="I669" s="14">
        <v>0</v>
      </c>
      <c r="J669" s="14"/>
      <c r="K669" s="14"/>
      <c r="L669" s="14"/>
      <c r="M669" s="14"/>
      <c r="N669" s="14"/>
      <c r="O669" s="14">
        <f t="shared" si="1033"/>
        <v>0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>
        <v>0</v>
      </c>
      <c r="AC669" s="14">
        <v>0</v>
      </c>
      <c r="AD669" s="14">
        <v>0</v>
      </c>
      <c r="AE669" s="14"/>
      <c r="AF669" s="14"/>
      <c r="AG669" s="14"/>
      <c r="AH669" s="14"/>
      <c r="AI669" s="14"/>
      <c r="AJ669" s="14">
        <f t="shared" si="1034"/>
        <v>0</v>
      </c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>
        <v>0</v>
      </c>
      <c r="AX669" s="14">
        <v>0</v>
      </c>
      <c r="AY669" s="14">
        <v>0</v>
      </c>
      <c r="AZ669" s="14"/>
      <c r="BA669" s="14"/>
      <c r="BB669" s="14"/>
      <c r="BC669" s="14"/>
      <c r="BD669" s="14"/>
      <c r="BE669" s="14">
        <f t="shared" si="1035"/>
        <v>0</v>
      </c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>
        <v>0</v>
      </c>
      <c r="BS669" s="14">
        <v>0</v>
      </c>
      <c r="BT669" s="14" t="e">
        <f>IF(#REF!=0,"-",#REF!/#REF!*100)</f>
        <v>#REF!</v>
      </c>
    </row>
    <row r="670" spans="1:72" x14ac:dyDescent="0.25">
      <c r="A670" s="4" t="s">
        <v>133</v>
      </c>
      <c r="B670" s="4" t="s">
        <v>58</v>
      </c>
      <c r="C670" s="4" t="s">
        <v>153</v>
      </c>
      <c r="D670" s="102" t="s">
        <v>324</v>
      </c>
      <c r="E670" s="113">
        <v>6112</v>
      </c>
      <c r="F670" s="102" t="s">
        <v>329</v>
      </c>
      <c r="G670" s="98" t="s">
        <v>1662</v>
      </c>
      <c r="H670" s="13" t="s">
        <v>21</v>
      </c>
      <c r="I670" s="14">
        <v>0</v>
      </c>
      <c r="J670" s="14"/>
      <c r="K670" s="14"/>
      <c r="L670" s="14"/>
      <c r="M670" s="14"/>
      <c r="N670" s="14"/>
      <c r="O670" s="14">
        <f t="shared" si="1033"/>
        <v>0</v>
      </c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>
        <v>0</v>
      </c>
      <c r="AC670" s="14">
        <v>0</v>
      </c>
      <c r="AD670" s="14">
        <v>0</v>
      </c>
      <c r="AE670" s="14"/>
      <c r="AF670" s="14"/>
      <c r="AG670" s="14"/>
      <c r="AH670" s="14"/>
      <c r="AI670" s="14"/>
      <c r="AJ670" s="14">
        <f t="shared" si="1034"/>
        <v>0</v>
      </c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>
        <v>0</v>
      </c>
      <c r="AX670" s="14">
        <v>0</v>
      </c>
      <c r="AY670" s="14">
        <v>0</v>
      </c>
      <c r="AZ670" s="14"/>
      <c r="BA670" s="14"/>
      <c r="BB670" s="14"/>
      <c r="BC670" s="14"/>
      <c r="BD670" s="14"/>
      <c r="BE670" s="14">
        <f t="shared" si="1035"/>
        <v>0</v>
      </c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>
        <v>0</v>
      </c>
      <c r="BS670" s="14">
        <v>0</v>
      </c>
      <c r="BT670" s="14" t="e">
        <f>IF(#REF!=0,"-",#REF!/#REF!*100)</f>
        <v>#REF!</v>
      </c>
    </row>
    <row r="671" spans="1:72" x14ac:dyDescent="0.25">
      <c r="A671" s="4" t="s">
        <v>133</v>
      </c>
      <c r="B671" s="4" t="s">
        <v>58</v>
      </c>
      <c r="C671" s="4" t="s">
        <v>153</v>
      </c>
      <c r="D671" s="102" t="s">
        <v>324</v>
      </c>
      <c r="E671" s="113">
        <v>6112</v>
      </c>
      <c r="F671" s="102" t="s">
        <v>330</v>
      </c>
      <c r="G671" s="98" t="s">
        <v>1662</v>
      </c>
      <c r="H671" s="13" t="s">
        <v>24</v>
      </c>
      <c r="I671" s="14">
        <v>0</v>
      </c>
      <c r="J671" s="14"/>
      <c r="K671" s="14"/>
      <c r="L671" s="14"/>
      <c r="M671" s="14"/>
      <c r="N671" s="14"/>
      <c r="O671" s="14">
        <f t="shared" si="1033"/>
        <v>0</v>
      </c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>
        <v>0</v>
      </c>
      <c r="AC671" s="14">
        <v>0</v>
      </c>
      <c r="AD671" s="14">
        <v>0</v>
      </c>
      <c r="AE671" s="14"/>
      <c r="AF671" s="14"/>
      <c r="AG671" s="14"/>
      <c r="AH671" s="14"/>
      <c r="AI671" s="14"/>
      <c r="AJ671" s="14">
        <f t="shared" si="1034"/>
        <v>0</v>
      </c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>
        <v>0</v>
      </c>
      <c r="AX671" s="14">
        <v>0</v>
      </c>
      <c r="AY671" s="14">
        <v>0</v>
      </c>
      <c r="AZ671" s="14"/>
      <c r="BA671" s="14"/>
      <c r="BB671" s="14"/>
      <c r="BC671" s="14"/>
      <c r="BD671" s="14"/>
      <c r="BE671" s="14">
        <f t="shared" si="1035"/>
        <v>0</v>
      </c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>
        <v>0</v>
      </c>
      <c r="BS671" s="14">
        <v>0</v>
      </c>
      <c r="BT671" s="14" t="e">
        <f>IF(#REF!=0,"-",#REF!/#REF!*100)</f>
        <v>#REF!</v>
      </c>
    </row>
    <row r="672" spans="1:72" ht="22.5" x14ac:dyDescent="0.25">
      <c r="A672" s="4" t="s">
        <v>133</v>
      </c>
      <c r="B672" s="4" t="s">
        <v>58</v>
      </c>
      <c r="C672" s="4" t="s">
        <v>153</v>
      </c>
      <c r="D672" s="102" t="s">
        <v>324</v>
      </c>
      <c r="E672" s="101" t="s">
        <v>25</v>
      </c>
      <c r="F672" s="101" t="s">
        <v>0</v>
      </c>
      <c r="G672" s="2" t="s">
        <v>0</v>
      </c>
      <c r="H672" s="2" t="s">
        <v>26</v>
      </c>
      <c r="I672" s="12">
        <f t="shared" ref="I672:AA672" si="1036">SUM(I673)</f>
        <v>0</v>
      </c>
      <c r="J672" s="12">
        <f t="shared" si="1036"/>
        <v>0</v>
      </c>
      <c r="K672" s="12">
        <f t="shared" si="1036"/>
        <v>0</v>
      </c>
      <c r="L672" s="12">
        <f t="shared" si="1036"/>
        <v>0</v>
      </c>
      <c r="M672" s="12">
        <f t="shared" si="1036"/>
        <v>0</v>
      </c>
      <c r="N672" s="12">
        <f t="shared" si="1036"/>
        <v>0</v>
      </c>
      <c r="O672" s="12">
        <f t="shared" si="1036"/>
        <v>0</v>
      </c>
      <c r="P672" s="12">
        <f t="shared" si="1036"/>
        <v>0</v>
      </c>
      <c r="Q672" s="12">
        <f t="shared" si="1036"/>
        <v>0</v>
      </c>
      <c r="R672" s="12">
        <f t="shared" si="1036"/>
        <v>0</v>
      </c>
      <c r="S672" s="12">
        <f t="shared" si="1036"/>
        <v>0</v>
      </c>
      <c r="T672" s="12">
        <f t="shared" si="1036"/>
        <v>0</v>
      </c>
      <c r="U672" s="12">
        <f t="shared" si="1036"/>
        <v>0</v>
      </c>
      <c r="V672" s="12">
        <f t="shared" si="1036"/>
        <v>0</v>
      </c>
      <c r="W672" s="12">
        <f t="shared" si="1036"/>
        <v>0</v>
      </c>
      <c r="X672" s="12">
        <f t="shared" si="1036"/>
        <v>0</v>
      </c>
      <c r="Y672" s="12">
        <f t="shared" si="1036"/>
        <v>0</v>
      </c>
      <c r="Z672" s="12">
        <f t="shared" si="1036"/>
        <v>0</v>
      </c>
      <c r="AA672" s="12">
        <f t="shared" si="1036"/>
        <v>0</v>
      </c>
      <c r="AB672" s="12">
        <v>0</v>
      </c>
      <c r="AC672" s="12">
        <v>0</v>
      </c>
      <c r="AD672" s="12">
        <f t="shared" ref="AD672:AV672" si="1037">SUM(AD673)</f>
        <v>0</v>
      </c>
      <c r="AE672" s="12">
        <f t="shared" si="1037"/>
        <v>0</v>
      </c>
      <c r="AF672" s="12">
        <f t="shared" si="1037"/>
        <v>0</v>
      </c>
      <c r="AG672" s="12">
        <f t="shared" si="1037"/>
        <v>0</v>
      </c>
      <c r="AH672" s="12">
        <f t="shared" si="1037"/>
        <v>0</v>
      </c>
      <c r="AI672" s="12">
        <f t="shared" si="1037"/>
        <v>0</v>
      </c>
      <c r="AJ672" s="12">
        <f t="shared" si="1037"/>
        <v>0</v>
      </c>
      <c r="AK672" s="12">
        <f t="shared" si="1037"/>
        <v>0</v>
      </c>
      <c r="AL672" s="12">
        <f t="shared" si="1037"/>
        <v>0</v>
      </c>
      <c r="AM672" s="12">
        <f t="shared" si="1037"/>
        <v>0</v>
      </c>
      <c r="AN672" s="12">
        <f t="shared" si="1037"/>
        <v>0</v>
      </c>
      <c r="AO672" s="12">
        <f t="shared" si="1037"/>
        <v>0</v>
      </c>
      <c r="AP672" s="12">
        <f t="shared" si="1037"/>
        <v>0</v>
      </c>
      <c r="AQ672" s="12">
        <f t="shared" si="1037"/>
        <v>0</v>
      </c>
      <c r="AR672" s="12">
        <f t="shared" si="1037"/>
        <v>0</v>
      </c>
      <c r="AS672" s="12">
        <f t="shared" si="1037"/>
        <v>0</v>
      </c>
      <c r="AT672" s="12">
        <f t="shared" si="1037"/>
        <v>0</v>
      </c>
      <c r="AU672" s="12">
        <f t="shared" si="1037"/>
        <v>0</v>
      </c>
      <c r="AV672" s="12">
        <f t="shared" si="1037"/>
        <v>0</v>
      </c>
      <c r="AW672" s="12">
        <v>0</v>
      </c>
      <c r="AX672" s="12">
        <v>0</v>
      </c>
      <c r="AY672" s="12">
        <f t="shared" ref="AY672:BQ672" si="1038">SUM(AY673)</f>
        <v>0</v>
      </c>
      <c r="AZ672" s="12">
        <f t="shared" si="1038"/>
        <v>0</v>
      </c>
      <c r="BA672" s="12">
        <f t="shared" si="1038"/>
        <v>0</v>
      </c>
      <c r="BB672" s="12">
        <f t="shared" si="1038"/>
        <v>0</v>
      </c>
      <c r="BC672" s="12">
        <f t="shared" si="1038"/>
        <v>0</v>
      </c>
      <c r="BD672" s="12">
        <f t="shared" si="1038"/>
        <v>0</v>
      </c>
      <c r="BE672" s="12">
        <f t="shared" si="1038"/>
        <v>0</v>
      </c>
      <c r="BF672" s="12">
        <f t="shared" si="1038"/>
        <v>0</v>
      </c>
      <c r="BG672" s="12">
        <f t="shared" si="1038"/>
        <v>0</v>
      </c>
      <c r="BH672" s="12">
        <f t="shared" si="1038"/>
        <v>0</v>
      </c>
      <c r="BI672" s="12">
        <f t="shared" si="1038"/>
        <v>0</v>
      </c>
      <c r="BJ672" s="12">
        <f t="shared" si="1038"/>
        <v>0</v>
      </c>
      <c r="BK672" s="12">
        <f t="shared" si="1038"/>
        <v>0</v>
      </c>
      <c r="BL672" s="12">
        <f t="shared" si="1038"/>
        <v>0</v>
      </c>
      <c r="BM672" s="12">
        <f t="shared" si="1038"/>
        <v>0</v>
      </c>
      <c r="BN672" s="12">
        <f t="shared" si="1038"/>
        <v>0</v>
      </c>
      <c r="BO672" s="12">
        <f t="shared" si="1038"/>
        <v>0</v>
      </c>
      <c r="BP672" s="12">
        <f t="shared" si="1038"/>
        <v>0</v>
      </c>
      <c r="BQ672" s="12">
        <f t="shared" si="1038"/>
        <v>0</v>
      </c>
      <c r="BR672" s="12">
        <v>0</v>
      </c>
      <c r="BS672" s="12">
        <v>0</v>
      </c>
      <c r="BT672" s="12" t="e">
        <f>IF(#REF!=0,"-",#REF!/#REF!*100)</f>
        <v>#REF!</v>
      </c>
    </row>
    <row r="673" spans="1:72" x14ac:dyDescent="0.25">
      <c r="A673" s="4" t="s">
        <v>133</v>
      </c>
      <c r="B673" s="4" t="s">
        <v>58</v>
      </c>
      <c r="C673" s="4" t="s">
        <v>153</v>
      </c>
      <c r="D673" s="102" t="s">
        <v>324</v>
      </c>
      <c r="E673" s="113">
        <v>6121</v>
      </c>
      <c r="F673" s="102"/>
      <c r="G673" s="98" t="s">
        <v>1662</v>
      </c>
      <c r="H673" s="13" t="s">
        <v>27</v>
      </c>
      <c r="I673" s="14">
        <v>0</v>
      </c>
      <c r="J673" s="14"/>
      <c r="K673" s="14"/>
      <c r="L673" s="14"/>
      <c r="M673" s="14"/>
      <c r="N673" s="14"/>
      <c r="O673" s="14">
        <f t="shared" si="1033"/>
        <v>0</v>
      </c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>
        <v>0</v>
      </c>
      <c r="AC673" s="14">
        <v>0</v>
      </c>
      <c r="AD673" s="14">
        <v>0</v>
      </c>
      <c r="AE673" s="14"/>
      <c r="AF673" s="14"/>
      <c r="AG673" s="14"/>
      <c r="AH673" s="14"/>
      <c r="AI673" s="14"/>
      <c r="AJ673" s="14">
        <f t="shared" si="1034"/>
        <v>0</v>
      </c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>
        <v>0</v>
      </c>
      <c r="AX673" s="14">
        <v>0</v>
      </c>
      <c r="AY673" s="14">
        <v>0</v>
      </c>
      <c r="AZ673" s="14"/>
      <c r="BA673" s="14"/>
      <c r="BB673" s="14"/>
      <c r="BC673" s="14"/>
      <c r="BD673" s="14"/>
      <c r="BE673" s="14">
        <f t="shared" si="1035"/>
        <v>0</v>
      </c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>
        <v>0</v>
      </c>
      <c r="BS673" s="14">
        <v>0</v>
      </c>
      <c r="BT673" s="14" t="e">
        <f>IF(#REF!=0,"-",#REF!/#REF!*100)</f>
        <v>#REF!</v>
      </c>
    </row>
    <row r="674" spans="1:72" ht="22.5" x14ac:dyDescent="0.25">
      <c r="A674" s="4" t="s">
        <v>133</v>
      </c>
      <c r="B674" s="4" t="s">
        <v>58</v>
      </c>
      <c r="C674" s="4" t="s">
        <v>153</v>
      </c>
      <c r="D674" s="102" t="s">
        <v>324</v>
      </c>
      <c r="E674" s="101" t="s">
        <v>29</v>
      </c>
      <c r="F674" s="101" t="s">
        <v>0</v>
      </c>
      <c r="G674" s="2" t="s">
        <v>0</v>
      </c>
      <c r="H674" s="2" t="s">
        <v>30</v>
      </c>
      <c r="I674" s="12">
        <f t="shared" ref="I674:AA674" si="1039">SUM(I675:I681)</f>
        <v>30000</v>
      </c>
      <c r="J674" s="12">
        <f t="shared" si="1039"/>
        <v>0</v>
      </c>
      <c r="K674" s="12">
        <f t="shared" si="1039"/>
        <v>0</v>
      </c>
      <c r="L674" s="12">
        <f t="shared" si="1039"/>
        <v>0</v>
      </c>
      <c r="M674" s="12">
        <f t="shared" si="1039"/>
        <v>0</v>
      </c>
      <c r="N674" s="12">
        <f t="shared" si="1039"/>
        <v>0</v>
      </c>
      <c r="O674" s="12">
        <f t="shared" si="1039"/>
        <v>30000</v>
      </c>
      <c r="P674" s="12">
        <f t="shared" si="1039"/>
        <v>0</v>
      </c>
      <c r="Q674" s="12">
        <f t="shared" si="1039"/>
        <v>0</v>
      </c>
      <c r="R674" s="12">
        <f t="shared" si="1039"/>
        <v>2200</v>
      </c>
      <c r="S674" s="12">
        <f t="shared" si="1039"/>
        <v>0</v>
      </c>
      <c r="T674" s="12">
        <f t="shared" si="1039"/>
        <v>0</v>
      </c>
      <c r="U674" s="12">
        <f t="shared" si="1039"/>
        <v>0</v>
      </c>
      <c r="V674" s="12">
        <f t="shared" si="1039"/>
        <v>0</v>
      </c>
      <c r="W674" s="12">
        <f t="shared" si="1039"/>
        <v>0</v>
      </c>
      <c r="X674" s="12">
        <f t="shared" si="1039"/>
        <v>0</v>
      </c>
      <c r="Y674" s="12">
        <f t="shared" si="1039"/>
        <v>0</v>
      </c>
      <c r="Z674" s="12">
        <f t="shared" si="1039"/>
        <v>0</v>
      </c>
      <c r="AA674" s="12">
        <f t="shared" si="1039"/>
        <v>0</v>
      </c>
      <c r="AB674" s="12">
        <v>2200</v>
      </c>
      <c r="AC674" s="12">
        <v>27800</v>
      </c>
      <c r="AD674" s="12">
        <f t="shared" ref="AD674:AV674" si="1040">SUM(AD675:AD681)</f>
        <v>0</v>
      </c>
      <c r="AE674" s="12">
        <f t="shared" si="1040"/>
        <v>0</v>
      </c>
      <c r="AF674" s="12">
        <f t="shared" si="1040"/>
        <v>0</v>
      </c>
      <c r="AG674" s="12">
        <f t="shared" si="1040"/>
        <v>0</v>
      </c>
      <c r="AH674" s="12">
        <f t="shared" si="1040"/>
        <v>0</v>
      </c>
      <c r="AI674" s="12">
        <f t="shared" si="1040"/>
        <v>0</v>
      </c>
      <c r="AJ674" s="12">
        <f t="shared" si="1040"/>
        <v>0</v>
      </c>
      <c r="AK674" s="12">
        <f t="shared" si="1040"/>
        <v>0</v>
      </c>
      <c r="AL674" s="12">
        <f t="shared" si="1040"/>
        <v>0</v>
      </c>
      <c r="AM674" s="12">
        <f t="shared" si="1040"/>
        <v>0</v>
      </c>
      <c r="AN674" s="12">
        <f t="shared" si="1040"/>
        <v>0</v>
      </c>
      <c r="AO674" s="12">
        <f t="shared" si="1040"/>
        <v>0</v>
      </c>
      <c r="AP674" s="12">
        <f t="shared" si="1040"/>
        <v>0</v>
      </c>
      <c r="AQ674" s="12">
        <f t="shared" si="1040"/>
        <v>0</v>
      </c>
      <c r="AR674" s="12">
        <f t="shared" si="1040"/>
        <v>0</v>
      </c>
      <c r="AS674" s="12">
        <f t="shared" si="1040"/>
        <v>0</v>
      </c>
      <c r="AT674" s="12">
        <f t="shared" si="1040"/>
        <v>0</v>
      </c>
      <c r="AU674" s="12">
        <f t="shared" si="1040"/>
        <v>0</v>
      </c>
      <c r="AV674" s="12">
        <f t="shared" si="1040"/>
        <v>0</v>
      </c>
      <c r="AW674" s="12">
        <v>0</v>
      </c>
      <c r="AX674" s="12">
        <v>0</v>
      </c>
      <c r="AY674" s="12">
        <f t="shared" ref="AY674:BQ674" si="1041">SUM(AY675:AY681)</f>
        <v>0</v>
      </c>
      <c r="AZ674" s="12">
        <f t="shared" si="1041"/>
        <v>29377</v>
      </c>
      <c r="BA674" s="12">
        <f t="shared" si="1041"/>
        <v>0</v>
      </c>
      <c r="BB674" s="12">
        <f t="shared" si="1041"/>
        <v>0</v>
      </c>
      <c r="BC674" s="12">
        <f t="shared" si="1041"/>
        <v>0</v>
      </c>
      <c r="BD674" s="12">
        <f t="shared" si="1041"/>
        <v>0</v>
      </c>
      <c r="BE674" s="12">
        <f t="shared" si="1041"/>
        <v>29377</v>
      </c>
      <c r="BF674" s="12">
        <f t="shared" si="1041"/>
        <v>0</v>
      </c>
      <c r="BG674" s="12">
        <f t="shared" si="1041"/>
        <v>0</v>
      </c>
      <c r="BH674" s="12">
        <f t="shared" si="1041"/>
        <v>29377</v>
      </c>
      <c r="BI674" s="12">
        <f t="shared" si="1041"/>
        <v>0</v>
      </c>
      <c r="BJ674" s="12">
        <f t="shared" si="1041"/>
        <v>0</v>
      </c>
      <c r="BK674" s="12">
        <f t="shared" si="1041"/>
        <v>0</v>
      </c>
      <c r="BL674" s="12">
        <f t="shared" si="1041"/>
        <v>0</v>
      </c>
      <c r="BM674" s="12">
        <f t="shared" si="1041"/>
        <v>0</v>
      </c>
      <c r="BN674" s="12">
        <f t="shared" si="1041"/>
        <v>0</v>
      </c>
      <c r="BO674" s="12">
        <f t="shared" si="1041"/>
        <v>0</v>
      </c>
      <c r="BP674" s="12">
        <f t="shared" si="1041"/>
        <v>0</v>
      </c>
      <c r="BQ674" s="12">
        <f t="shared" si="1041"/>
        <v>0</v>
      </c>
      <c r="BR674" s="12">
        <v>29377</v>
      </c>
      <c r="BS674" s="12">
        <v>0</v>
      </c>
      <c r="BT674" s="12" t="e">
        <f>IF(#REF!=0,"-",#REF!/#REF!*100)</f>
        <v>#REF!</v>
      </c>
    </row>
    <row r="675" spans="1:72" x14ac:dyDescent="0.25">
      <c r="A675" s="4" t="s">
        <v>133</v>
      </c>
      <c r="B675" s="4" t="s">
        <v>58</v>
      </c>
      <c r="C675" s="4" t="s">
        <v>153</v>
      </c>
      <c r="D675" s="102" t="s">
        <v>324</v>
      </c>
      <c r="E675" s="113">
        <v>6131</v>
      </c>
      <c r="F675" s="102"/>
      <c r="G675" s="98" t="s">
        <v>1662</v>
      </c>
      <c r="H675" s="13" t="s">
        <v>32</v>
      </c>
      <c r="I675" s="14">
        <v>4000</v>
      </c>
      <c r="J675" s="14"/>
      <c r="K675" s="14"/>
      <c r="L675" s="14"/>
      <c r="M675" s="14"/>
      <c r="N675" s="14"/>
      <c r="O675" s="14">
        <f t="shared" si="1033"/>
        <v>4000</v>
      </c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>
        <v>0</v>
      </c>
      <c r="AC675" s="14">
        <v>4000</v>
      </c>
      <c r="AD675" s="14">
        <v>0</v>
      </c>
      <c r="AE675" s="14"/>
      <c r="AF675" s="14"/>
      <c r="AG675" s="14"/>
      <c r="AH675" s="14"/>
      <c r="AI675" s="14"/>
      <c r="AJ675" s="14">
        <f t="shared" si="1034"/>
        <v>0</v>
      </c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>
        <v>0</v>
      </c>
      <c r="AX675" s="14">
        <v>0</v>
      </c>
      <c r="AY675" s="14">
        <v>0</v>
      </c>
      <c r="AZ675" s="14">
        <v>18100</v>
      </c>
      <c r="BA675" s="14"/>
      <c r="BB675" s="14"/>
      <c r="BC675" s="14"/>
      <c r="BD675" s="14"/>
      <c r="BE675" s="14">
        <f t="shared" si="1035"/>
        <v>18100</v>
      </c>
      <c r="BF675" s="14"/>
      <c r="BG675" s="14"/>
      <c r="BH675" s="14">
        <v>18100</v>
      </c>
      <c r="BI675" s="14"/>
      <c r="BJ675" s="14"/>
      <c r="BK675" s="14"/>
      <c r="BL675" s="14"/>
      <c r="BM675" s="14"/>
      <c r="BN675" s="14"/>
      <c r="BO675" s="14"/>
      <c r="BP675" s="14"/>
      <c r="BQ675" s="14"/>
      <c r="BR675" s="14">
        <v>18100</v>
      </c>
      <c r="BS675" s="14">
        <v>0</v>
      </c>
      <c r="BT675" s="14" t="e">
        <f>IF(#REF!=0,"-",#REF!/#REF!*100)</f>
        <v>#REF!</v>
      </c>
    </row>
    <row r="676" spans="1:72" x14ac:dyDescent="0.25">
      <c r="A676" s="4" t="s">
        <v>133</v>
      </c>
      <c r="B676" s="4" t="s">
        <v>58</v>
      </c>
      <c r="C676" s="4" t="s">
        <v>153</v>
      </c>
      <c r="D676" s="102" t="s">
        <v>324</v>
      </c>
      <c r="E676" s="113">
        <v>6132</v>
      </c>
      <c r="F676" s="102"/>
      <c r="G676" s="98" t="s">
        <v>1662</v>
      </c>
      <c r="H676" s="13" t="s">
        <v>72</v>
      </c>
      <c r="I676" s="14">
        <v>0</v>
      </c>
      <c r="J676" s="14"/>
      <c r="K676" s="14"/>
      <c r="L676" s="14"/>
      <c r="M676" s="14"/>
      <c r="N676" s="14"/>
      <c r="O676" s="14">
        <f t="shared" si="1033"/>
        <v>0</v>
      </c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>
        <v>0</v>
      </c>
      <c r="AC676" s="14">
        <v>0</v>
      </c>
      <c r="AD676" s="14">
        <v>0</v>
      </c>
      <c r="AE676" s="14"/>
      <c r="AF676" s="14"/>
      <c r="AG676" s="14"/>
      <c r="AH676" s="14"/>
      <c r="AI676" s="14"/>
      <c r="AJ676" s="14">
        <f t="shared" si="1034"/>
        <v>0</v>
      </c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>
        <v>0</v>
      </c>
      <c r="AX676" s="14">
        <v>0</v>
      </c>
      <c r="AY676" s="14">
        <v>0</v>
      </c>
      <c r="AZ676" s="14"/>
      <c r="BA676" s="14"/>
      <c r="BB676" s="14"/>
      <c r="BC676" s="14"/>
      <c r="BD676" s="14"/>
      <c r="BE676" s="14">
        <f t="shared" si="1035"/>
        <v>0</v>
      </c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>
        <v>0</v>
      </c>
      <c r="BS676" s="14">
        <v>0</v>
      </c>
      <c r="BT676" s="14" t="e">
        <f>IF(#REF!=0,"-",#REF!/#REF!*100)</f>
        <v>#REF!</v>
      </c>
    </row>
    <row r="677" spans="1:72" x14ac:dyDescent="0.25">
      <c r="A677" s="4" t="s">
        <v>133</v>
      </c>
      <c r="B677" s="4" t="s">
        <v>58</v>
      </c>
      <c r="C677" s="4" t="s">
        <v>153</v>
      </c>
      <c r="D677" s="102" t="s">
        <v>324</v>
      </c>
      <c r="E677" s="113">
        <v>6133</v>
      </c>
      <c r="F677" s="102"/>
      <c r="G677" s="98" t="s">
        <v>1662</v>
      </c>
      <c r="H677" s="13" t="s">
        <v>75</v>
      </c>
      <c r="I677" s="14">
        <v>0</v>
      </c>
      <c r="J677" s="14"/>
      <c r="K677" s="14"/>
      <c r="L677" s="14"/>
      <c r="M677" s="14"/>
      <c r="N677" s="14"/>
      <c r="O677" s="14">
        <f t="shared" si="1033"/>
        <v>0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>
        <v>0</v>
      </c>
      <c r="AC677" s="14">
        <v>0</v>
      </c>
      <c r="AD677" s="14">
        <v>0</v>
      </c>
      <c r="AE677" s="14"/>
      <c r="AF677" s="14"/>
      <c r="AG677" s="14"/>
      <c r="AH677" s="14"/>
      <c r="AI677" s="14"/>
      <c r="AJ677" s="14">
        <f t="shared" si="1034"/>
        <v>0</v>
      </c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>
        <v>0</v>
      </c>
      <c r="AX677" s="14">
        <v>0</v>
      </c>
      <c r="AY677" s="14">
        <v>0</v>
      </c>
      <c r="AZ677" s="14"/>
      <c r="BA677" s="14"/>
      <c r="BB677" s="14"/>
      <c r="BC677" s="14"/>
      <c r="BD677" s="14"/>
      <c r="BE677" s="14">
        <f t="shared" si="1035"/>
        <v>0</v>
      </c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>
        <v>0</v>
      </c>
      <c r="BS677" s="14">
        <v>0</v>
      </c>
      <c r="BT677" s="14" t="e">
        <f>IF(#REF!=0,"-",#REF!/#REF!*100)</f>
        <v>#REF!</v>
      </c>
    </row>
    <row r="678" spans="1:72" x14ac:dyDescent="0.25">
      <c r="A678" s="4" t="s">
        <v>133</v>
      </c>
      <c r="B678" s="4" t="s">
        <v>58</v>
      </c>
      <c r="C678" s="4" t="s">
        <v>153</v>
      </c>
      <c r="D678" s="102" t="s">
        <v>324</v>
      </c>
      <c r="E678" s="113">
        <v>6134</v>
      </c>
      <c r="F678" s="102"/>
      <c r="G678" s="98" t="s">
        <v>1662</v>
      </c>
      <c r="H678" s="13" t="s">
        <v>78</v>
      </c>
      <c r="I678" s="14">
        <v>3000</v>
      </c>
      <c r="J678" s="14"/>
      <c r="K678" s="14"/>
      <c r="L678" s="14"/>
      <c r="M678" s="14"/>
      <c r="N678" s="14"/>
      <c r="O678" s="14">
        <f t="shared" si="1033"/>
        <v>3000</v>
      </c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>
        <v>0</v>
      </c>
      <c r="AC678" s="14">
        <v>3000</v>
      </c>
      <c r="AD678" s="14">
        <v>0</v>
      </c>
      <c r="AE678" s="14"/>
      <c r="AF678" s="14"/>
      <c r="AG678" s="14"/>
      <c r="AH678" s="14"/>
      <c r="AI678" s="14"/>
      <c r="AJ678" s="14">
        <f t="shared" si="1034"/>
        <v>0</v>
      </c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>
        <v>0</v>
      </c>
      <c r="AX678" s="14">
        <v>0</v>
      </c>
      <c r="AY678" s="14">
        <v>0</v>
      </c>
      <c r="AZ678" s="14"/>
      <c r="BA678" s="14"/>
      <c r="BB678" s="14"/>
      <c r="BC678" s="14"/>
      <c r="BD678" s="14"/>
      <c r="BE678" s="14">
        <f t="shared" si="1035"/>
        <v>0</v>
      </c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>
        <v>0</v>
      </c>
      <c r="BS678" s="14">
        <v>0</v>
      </c>
      <c r="BT678" s="14" t="e">
        <f>IF(#REF!=0,"-",#REF!/#REF!*100)</f>
        <v>#REF!</v>
      </c>
    </row>
    <row r="679" spans="1:72" x14ac:dyDescent="0.25">
      <c r="A679" s="4" t="s">
        <v>133</v>
      </c>
      <c r="B679" s="4" t="s">
        <v>58</v>
      </c>
      <c r="C679" s="4" t="s">
        <v>153</v>
      </c>
      <c r="D679" s="102" t="s">
        <v>324</v>
      </c>
      <c r="E679" s="113">
        <v>6135</v>
      </c>
      <c r="F679" s="102"/>
      <c r="G679" s="98" t="s">
        <v>1662</v>
      </c>
      <c r="H679" s="13" t="s">
        <v>81</v>
      </c>
      <c r="I679" s="14">
        <v>0</v>
      </c>
      <c r="J679" s="14"/>
      <c r="K679" s="14"/>
      <c r="L679" s="14"/>
      <c r="M679" s="14"/>
      <c r="N679" s="14"/>
      <c r="O679" s="14">
        <f t="shared" si="1033"/>
        <v>0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>
        <v>0</v>
      </c>
      <c r="AC679" s="14">
        <v>0</v>
      </c>
      <c r="AD679" s="14">
        <v>0</v>
      </c>
      <c r="AE679" s="14"/>
      <c r="AF679" s="14"/>
      <c r="AG679" s="14"/>
      <c r="AH679" s="14"/>
      <c r="AI679" s="14"/>
      <c r="AJ679" s="14">
        <f t="shared" si="1034"/>
        <v>0</v>
      </c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>
        <v>0</v>
      </c>
      <c r="AX679" s="14">
        <v>0</v>
      </c>
      <c r="AY679" s="14">
        <v>0</v>
      </c>
      <c r="AZ679" s="14"/>
      <c r="BA679" s="14"/>
      <c r="BB679" s="14"/>
      <c r="BC679" s="14"/>
      <c r="BD679" s="14"/>
      <c r="BE679" s="14">
        <f t="shared" si="1035"/>
        <v>0</v>
      </c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>
        <v>0</v>
      </c>
      <c r="BS679" s="14">
        <v>0</v>
      </c>
      <c r="BT679" s="14" t="e">
        <f>IF(#REF!=0,"-",#REF!/#REF!*100)</f>
        <v>#REF!</v>
      </c>
    </row>
    <row r="680" spans="1:72" x14ac:dyDescent="0.25">
      <c r="A680" s="4" t="s">
        <v>133</v>
      </c>
      <c r="B680" s="4" t="s">
        <v>58</v>
      </c>
      <c r="C680" s="4" t="s">
        <v>153</v>
      </c>
      <c r="D680" s="102" t="s">
        <v>324</v>
      </c>
      <c r="E680" s="113">
        <v>6137</v>
      </c>
      <c r="F680" s="102"/>
      <c r="G680" s="98" t="s">
        <v>1662</v>
      </c>
      <c r="H680" s="13" t="s">
        <v>87</v>
      </c>
      <c r="I680" s="14">
        <v>3000</v>
      </c>
      <c r="J680" s="14"/>
      <c r="K680" s="14"/>
      <c r="L680" s="14"/>
      <c r="M680" s="14"/>
      <c r="N680" s="14"/>
      <c r="O680" s="14">
        <f t="shared" si="1033"/>
        <v>3000</v>
      </c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>
        <v>0</v>
      </c>
      <c r="AC680" s="14">
        <v>3000</v>
      </c>
      <c r="AD680" s="14">
        <v>0</v>
      </c>
      <c r="AE680" s="14"/>
      <c r="AF680" s="14"/>
      <c r="AG680" s="14"/>
      <c r="AH680" s="14"/>
      <c r="AI680" s="14"/>
      <c r="AJ680" s="14">
        <f t="shared" si="1034"/>
        <v>0</v>
      </c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>
        <v>0</v>
      </c>
      <c r="AX680" s="14">
        <v>0</v>
      </c>
      <c r="AY680" s="14">
        <v>0</v>
      </c>
      <c r="AZ680" s="14"/>
      <c r="BA680" s="14"/>
      <c r="BB680" s="14"/>
      <c r="BC680" s="14"/>
      <c r="BD680" s="14"/>
      <c r="BE680" s="14">
        <f t="shared" si="1035"/>
        <v>0</v>
      </c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>
        <v>0</v>
      </c>
      <c r="BS680" s="14">
        <v>0</v>
      </c>
      <c r="BT680" s="14" t="e">
        <f>IF(#REF!=0,"-",#REF!/#REF!*100)</f>
        <v>#REF!</v>
      </c>
    </row>
    <row r="681" spans="1:72" x14ac:dyDescent="0.25">
      <c r="A681" s="1" t="s">
        <v>133</v>
      </c>
      <c r="B681" s="1" t="s">
        <v>58</v>
      </c>
      <c r="C681" s="1" t="s">
        <v>153</v>
      </c>
      <c r="D681" s="105" t="s">
        <v>324</v>
      </c>
      <c r="E681" s="105" t="s">
        <v>34</v>
      </c>
      <c r="F681" s="102" t="s">
        <v>0</v>
      </c>
      <c r="G681" s="13" t="s">
        <v>0</v>
      </c>
      <c r="H681" s="2" t="s">
        <v>35</v>
      </c>
      <c r="I681" s="12">
        <f t="shared" ref="I681:AA681" si="1042">SUM(I682:I684)</f>
        <v>20000</v>
      </c>
      <c r="J681" s="12">
        <f t="shared" si="1042"/>
        <v>0</v>
      </c>
      <c r="K681" s="12">
        <f t="shared" si="1042"/>
        <v>0</v>
      </c>
      <c r="L681" s="12">
        <f t="shared" si="1042"/>
        <v>0</v>
      </c>
      <c r="M681" s="12">
        <f t="shared" si="1042"/>
        <v>0</v>
      </c>
      <c r="N681" s="12">
        <f t="shared" si="1042"/>
        <v>0</v>
      </c>
      <c r="O681" s="12">
        <f t="shared" si="1042"/>
        <v>20000</v>
      </c>
      <c r="P681" s="12">
        <f t="shared" si="1042"/>
        <v>0</v>
      </c>
      <c r="Q681" s="12">
        <f t="shared" si="1042"/>
        <v>0</v>
      </c>
      <c r="R681" s="12">
        <f t="shared" si="1042"/>
        <v>2200</v>
      </c>
      <c r="S681" s="12">
        <f t="shared" si="1042"/>
        <v>0</v>
      </c>
      <c r="T681" s="12">
        <f t="shared" si="1042"/>
        <v>0</v>
      </c>
      <c r="U681" s="12">
        <f t="shared" si="1042"/>
        <v>0</v>
      </c>
      <c r="V681" s="12">
        <f t="shared" si="1042"/>
        <v>0</v>
      </c>
      <c r="W681" s="12">
        <f t="shared" si="1042"/>
        <v>0</v>
      </c>
      <c r="X681" s="12">
        <f t="shared" si="1042"/>
        <v>0</v>
      </c>
      <c r="Y681" s="12">
        <f t="shared" si="1042"/>
        <v>0</v>
      </c>
      <c r="Z681" s="12">
        <f t="shared" si="1042"/>
        <v>0</v>
      </c>
      <c r="AA681" s="12">
        <f t="shared" si="1042"/>
        <v>0</v>
      </c>
      <c r="AB681" s="12">
        <v>2200</v>
      </c>
      <c r="AC681" s="12">
        <v>17800</v>
      </c>
      <c r="AD681" s="12">
        <f t="shared" ref="AD681:AV681" si="1043">SUM(AD682:AD684)</f>
        <v>0</v>
      </c>
      <c r="AE681" s="12">
        <f t="shared" si="1043"/>
        <v>0</v>
      </c>
      <c r="AF681" s="12">
        <f t="shared" si="1043"/>
        <v>0</v>
      </c>
      <c r="AG681" s="12">
        <f t="shared" si="1043"/>
        <v>0</v>
      </c>
      <c r="AH681" s="12">
        <f t="shared" si="1043"/>
        <v>0</v>
      </c>
      <c r="AI681" s="12">
        <f t="shared" si="1043"/>
        <v>0</v>
      </c>
      <c r="AJ681" s="12">
        <f t="shared" si="1043"/>
        <v>0</v>
      </c>
      <c r="AK681" s="12">
        <f t="shared" si="1043"/>
        <v>0</v>
      </c>
      <c r="AL681" s="12">
        <f t="shared" si="1043"/>
        <v>0</v>
      </c>
      <c r="AM681" s="12">
        <f t="shared" si="1043"/>
        <v>0</v>
      </c>
      <c r="AN681" s="12">
        <f t="shared" si="1043"/>
        <v>0</v>
      </c>
      <c r="AO681" s="12">
        <f t="shared" si="1043"/>
        <v>0</v>
      </c>
      <c r="AP681" s="12">
        <f t="shared" si="1043"/>
        <v>0</v>
      </c>
      <c r="AQ681" s="12">
        <f t="shared" si="1043"/>
        <v>0</v>
      </c>
      <c r="AR681" s="12">
        <f t="shared" si="1043"/>
        <v>0</v>
      </c>
      <c r="AS681" s="12">
        <f t="shared" si="1043"/>
        <v>0</v>
      </c>
      <c r="AT681" s="12">
        <f t="shared" si="1043"/>
        <v>0</v>
      </c>
      <c r="AU681" s="12">
        <f t="shared" si="1043"/>
        <v>0</v>
      </c>
      <c r="AV681" s="12">
        <f t="shared" si="1043"/>
        <v>0</v>
      </c>
      <c r="AW681" s="12">
        <v>0</v>
      </c>
      <c r="AX681" s="12">
        <v>0</v>
      </c>
      <c r="AY681" s="12">
        <f t="shared" ref="AY681:BQ681" si="1044">SUM(AY682:AY684)</f>
        <v>0</v>
      </c>
      <c r="AZ681" s="12">
        <f t="shared" si="1044"/>
        <v>11277</v>
      </c>
      <c r="BA681" s="12">
        <f t="shared" si="1044"/>
        <v>0</v>
      </c>
      <c r="BB681" s="12">
        <f t="shared" si="1044"/>
        <v>0</v>
      </c>
      <c r="BC681" s="12">
        <f t="shared" si="1044"/>
        <v>0</v>
      </c>
      <c r="BD681" s="12">
        <f t="shared" si="1044"/>
        <v>0</v>
      </c>
      <c r="BE681" s="12">
        <f t="shared" si="1044"/>
        <v>11277</v>
      </c>
      <c r="BF681" s="12">
        <f t="shared" si="1044"/>
        <v>0</v>
      </c>
      <c r="BG681" s="12">
        <f t="shared" si="1044"/>
        <v>0</v>
      </c>
      <c r="BH681" s="12">
        <f t="shared" si="1044"/>
        <v>11277</v>
      </c>
      <c r="BI681" s="12">
        <f t="shared" si="1044"/>
        <v>0</v>
      </c>
      <c r="BJ681" s="12">
        <f t="shared" si="1044"/>
        <v>0</v>
      </c>
      <c r="BK681" s="12">
        <f t="shared" si="1044"/>
        <v>0</v>
      </c>
      <c r="BL681" s="12">
        <f t="shared" si="1044"/>
        <v>0</v>
      </c>
      <c r="BM681" s="12">
        <f t="shared" si="1044"/>
        <v>0</v>
      </c>
      <c r="BN681" s="12">
        <f t="shared" si="1044"/>
        <v>0</v>
      </c>
      <c r="BO681" s="12">
        <f t="shared" si="1044"/>
        <v>0</v>
      </c>
      <c r="BP681" s="12">
        <f t="shared" si="1044"/>
        <v>0</v>
      </c>
      <c r="BQ681" s="12">
        <f t="shared" si="1044"/>
        <v>0</v>
      </c>
      <c r="BR681" s="12">
        <v>11277</v>
      </c>
      <c r="BS681" s="12">
        <v>0</v>
      </c>
      <c r="BT681" s="12" t="e">
        <f>IF(#REF!=0,"-",#REF!/#REF!*100)</f>
        <v>#REF!</v>
      </c>
    </row>
    <row r="682" spans="1:72" x14ac:dyDescent="0.25">
      <c r="A682" s="4" t="s">
        <v>133</v>
      </c>
      <c r="B682" s="4" t="s">
        <v>58</v>
      </c>
      <c r="C682" s="4" t="s">
        <v>153</v>
      </c>
      <c r="D682" s="102" t="s">
        <v>324</v>
      </c>
      <c r="E682" s="113">
        <v>6139</v>
      </c>
      <c r="F682" s="102"/>
      <c r="G682" s="98" t="s">
        <v>1662</v>
      </c>
      <c r="H682" s="13" t="s">
        <v>35</v>
      </c>
      <c r="I682" s="14">
        <v>20000</v>
      </c>
      <c r="J682" s="14"/>
      <c r="K682" s="14"/>
      <c r="L682" s="14"/>
      <c r="M682" s="14"/>
      <c r="N682" s="14"/>
      <c r="O682" s="14">
        <f t="shared" si="1033"/>
        <v>20000</v>
      </c>
      <c r="P682" s="14"/>
      <c r="Q682" s="14"/>
      <c r="R682" s="14">
        <v>2200</v>
      </c>
      <c r="S682" s="14"/>
      <c r="T682" s="14"/>
      <c r="U682" s="14"/>
      <c r="V682" s="14"/>
      <c r="W682" s="14"/>
      <c r="X682" s="14"/>
      <c r="Y682" s="14"/>
      <c r="Z682" s="14"/>
      <c r="AA682" s="14"/>
      <c r="AB682" s="14">
        <v>2200</v>
      </c>
      <c r="AC682" s="14">
        <v>17800</v>
      </c>
      <c r="AD682" s="14">
        <v>0</v>
      </c>
      <c r="AE682" s="14"/>
      <c r="AF682" s="14"/>
      <c r="AG682" s="14"/>
      <c r="AH682" s="14"/>
      <c r="AI682" s="14"/>
      <c r="AJ682" s="14">
        <f t="shared" si="1034"/>
        <v>0</v>
      </c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>
        <v>0</v>
      </c>
      <c r="AX682" s="14">
        <v>0</v>
      </c>
      <c r="AY682" s="14">
        <v>0</v>
      </c>
      <c r="AZ682" s="14">
        <v>11277</v>
      </c>
      <c r="BA682" s="14"/>
      <c r="BB682" s="14"/>
      <c r="BC682" s="14"/>
      <c r="BD682" s="14"/>
      <c r="BE682" s="14">
        <f t="shared" si="1035"/>
        <v>11277</v>
      </c>
      <c r="BF682" s="14"/>
      <c r="BG682" s="14"/>
      <c r="BH682" s="14">
        <v>11277</v>
      </c>
      <c r="BI682" s="14"/>
      <c r="BJ682" s="14"/>
      <c r="BK682" s="14"/>
      <c r="BL682" s="14"/>
      <c r="BM682" s="14"/>
      <c r="BN682" s="14"/>
      <c r="BO682" s="14"/>
      <c r="BP682" s="14"/>
      <c r="BQ682" s="14"/>
      <c r="BR682" s="14">
        <v>11277</v>
      </c>
      <c r="BS682" s="14">
        <v>0</v>
      </c>
      <c r="BT682" s="14" t="e">
        <f>IF(#REF!=0,"-",#REF!/#REF!*100)</f>
        <v>#REF!</v>
      </c>
    </row>
    <row r="683" spans="1:72" ht="22.5" x14ac:dyDescent="0.25">
      <c r="A683" s="4" t="s">
        <v>133</v>
      </c>
      <c r="B683" s="4" t="s">
        <v>58</v>
      </c>
      <c r="C683" s="4" t="s">
        <v>153</v>
      </c>
      <c r="D683" s="102" t="s">
        <v>324</v>
      </c>
      <c r="E683" s="113">
        <v>6139</v>
      </c>
      <c r="F683" s="102" t="s">
        <v>331</v>
      </c>
      <c r="G683" s="98" t="s">
        <v>1662</v>
      </c>
      <c r="H683" s="13" t="s">
        <v>37</v>
      </c>
      <c r="I683" s="14">
        <v>0</v>
      </c>
      <c r="J683" s="14"/>
      <c r="K683" s="14"/>
      <c r="L683" s="14"/>
      <c r="M683" s="14"/>
      <c r="N683" s="14"/>
      <c r="O683" s="14">
        <f t="shared" si="1033"/>
        <v>0</v>
      </c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>
        <v>0</v>
      </c>
      <c r="AC683" s="14">
        <v>0</v>
      </c>
      <c r="AD683" s="14">
        <v>0</v>
      </c>
      <c r="AE683" s="14"/>
      <c r="AF683" s="14"/>
      <c r="AG683" s="14"/>
      <c r="AH683" s="14"/>
      <c r="AI683" s="14"/>
      <c r="AJ683" s="14">
        <f t="shared" si="1034"/>
        <v>0</v>
      </c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>
        <v>0</v>
      </c>
      <c r="AX683" s="14">
        <v>0</v>
      </c>
      <c r="AY683" s="14">
        <v>0</v>
      </c>
      <c r="AZ683" s="14"/>
      <c r="BA683" s="14"/>
      <c r="BB683" s="14"/>
      <c r="BC683" s="14"/>
      <c r="BD683" s="14"/>
      <c r="BE683" s="14">
        <f t="shared" si="1035"/>
        <v>0</v>
      </c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>
        <v>0</v>
      </c>
      <c r="BS683" s="14">
        <v>0</v>
      </c>
      <c r="BT683" s="14" t="e">
        <f>IF(#REF!=0,"-",#REF!/#REF!*100)</f>
        <v>#REF!</v>
      </c>
    </row>
    <row r="684" spans="1:72" ht="33.75" x14ac:dyDescent="0.25">
      <c r="A684" s="4" t="s">
        <v>133</v>
      </c>
      <c r="B684" s="4" t="s">
        <v>58</v>
      </c>
      <c r="C684" s="4" t="s">
        <v>153</v>
      </c>
      <c r="D684" s="102" t="s">
        <v>324</v>
      </c>
      <c r="E684" s="113">
        <v>6139</v>
      </c>
      <c r="F684" s="102" t="s">
        <v>332</v>
      </c>
      <c r="G684" s="98" t="s">
        <v>1662</v>
      </c>
      <c r="H684" s="13" t="s">
        <v>38</v>
      </c>
      <c r="I684" s="14">
        <v>0</v>
      </c>
      <c r="J684" s="14"/>
      <c r="K684" s="14"/>
      <c r="L684" s="14"/>
      <c r="M684" s="14"/>
      <c r="N684" s="14"/>
      <c r="O684" s="14">
        <f t="shared" si="1033"/>
        <v>0</v>
      </c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>
        <v>0</v>
      </c>
      <c r="AC684" s="14">
        <v>0</v>
      </c>
      <c r="AD684" s="14">
        <v>0</v>
      </c>
      <c r="AE684" s="14"/>
      <c r="AF684" s="14"/>
      <c r="AG684" s="14"/>
      <c r="AH684" s="14"/>
      <c r="AI684" s="14"/>
      <c r="AJ684" s="14">
        <f t="shared" si="1034"/>
        <v>0</v>
      </c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>
        <v>0</v>
      </c>
      <c r="AX684" s="14">
        <v>0</v>
      </c>
      <c r="AY684" s="14">
        <v>0</v>
      </c>
      <c r="AZ684" s="14"/>
      <c r="BA684" s="14"/>
      <c r="BB684" s="14"/>
      <c r="BC684" s="14"/>
      <c r="BD684" s="14"/>
      <c r="BE684" s="14">
        <f t="shared" si="1035"/>
        <v>0</v>
      </c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>
        <v>0</v>
      </c>
      <c r="BS684" s="14">
        <v>0</v>
      </c>
      <c r="BT684" s="14" t="e">
        <f>IF(#REF!=0,"-",#REF!/#REF!*100)</f>
        <v>#REF!</v>
      </c>
    </row>
    <row r="685" spans="1:72" ht="33.75" x14ac:dyDescent="0.25">
      <c r="A685" s="1" t="s">
        <v>0</v>
      </c>
      <c r="B685" s="1" t="s">
        <v>0</v>
      </c>
      <c r="C685" s="1" t="s">
        <v>0</v>
      </c>
      <c r="D685" s="101" t="s">
        <v>0</v>
      </c>
      <c r="E685" s="101" t="s">
        <v>0</v>
      </c>
      <c r="F685" s="101" t="s">
        <v>0</v>
      </c>
      <c r="G685" s="2" t="s">
        <v>0</v>
      </c>
      <c r="H685" s="10" t="s">
        <v>39</v>
      </c>
      <c r="I685" s="11">
        <f t="shared" ref="I685:X686" si="1045">SUM(I686)</f>
        <v>0</v>
      </c>
      <c r="J685" s="11">
        <f t="shared" si="1045"/>
        <v>0</v>
      </c>
      <c r="K685" s="11">
        <f t="shared" si="1045"/>
        <v>0</v>
      </c>
      <c r="L685" s="11">
        <f t="shared" si="1045"/>
        <v>0</v>
      </c>
      <c r="M685" s="11">
        <f t="shared" si="1045"/>
        <v>0</v>
      </c>
      <c r="N685" s="11">
        <f t="shared" si="1045"/>
        <v>0</v>
      </c>
      <c r="O685" s="11">
        <f t="shared" si="1045"/>
        <v>0</v>
      </c>
      <c r="P685" s="11">
        <f t="shared" si="1045"/>
        <v>0</v>
      </c>
      <c r="Q685" s="11">
        <f t="shared" si="1045"/>
        <v>0</v>
      </c>
      <c r="R685" s="11">
        <f t="shared" si="1045"/>
        <v>0</v>
      </c>
      <c r="S685" s="11">
        <f t="shared" si="1045"/>
        <v>0</v>
      </c>
      <c r="T685" s="11">
        <f t="shared" si="1045"/>
        <v>0</v>
      </c>
      <c r="U685" s="11">
        <f t="shared" si="1045"/>
        <v>0</v>
      </c>
      <c r="V685" s="11">
        <f t="shared" si="1045"/>
        <v>0</v>
      </c>
      <c r="W685" s="11">
        <f t="shared" si="1045"/>
        <v>0</v>
      </c>
      <c r="X685" s="11">
        <f t="shared" si="1045"/>
        <v>0</v>
      </c>
      <c r="Y685" s="11">
        <f t="shared" ref="J685:AA686" si="1046">SUM(Y686)</f>
        <v>0</v>
      </c>
      <c r="Z685" s="11">
        <f t="shared" si="1046"/>
        <v>0</v>
      </c>
      <c r="AA685" s="11">
        <f t="shared" si="1046"/>
        <v>0</v>
      </c>
      <c r="AB685" s="11">
        <v>0</v>
      </c>
      <c r="AC685" s="11">
        <v>0</v>
      </c>
      <c r="AD685" s="11">
        <f t="shared" ref="AD685:AS686" si="1047">SUM(AD686)</f>
        <v>0</v>
      </c>
      <c r="AE685" s="11">
        <f t="shared" si="1047"/>
        <v>0</v>
      </c>
      <c r="AF685" s="11">
        <f t="shared" si="1047"/>
        <v>0</v>
      </c>
      <c r="AG685" s="11">
        <f t="shared" si="1047"/>
        <v>0</v>
      </c>
      <c r="AH685" s="11">
        <f t="shared" si="1047"/>
        <v>0</v>
      </c>
      <c r="AI685" s="11">
        <f t="shared" si="1047"/>
        <v>0</v>
      </c>
      <c r="AJ685" s="11">
        <f t="shared" si="1047"/>
        <v>0</v>
      </c>
      <c r="AK685" s="11">
        <f t="shared" si="1047"/>
        <v>0</v>
      </c>
      <c r="AL685" s="11">
        <f t="shared" si="1047"/>
        <v>0</v>
      </c>
      <c r="AM685" s="11">
        <f t="shared" si="1047"/>
        <v>0</v>
      </c>
      <c r="AN685" s="11">
        <f t="shared" si="1047"/>
        <v>0</v>
      </c>
      <c r="AO685" s="11">
        <f t="shared" si="1047"/>
        <v>0</v>
      </c>
      <c r="AP685" s="11">
        <f t="shared" si="1047"/>
        <v>0</v>
      </c>
      <c r="AQ685" s="11">
        <f t="shared" si="1047"/>
        <v>0</v>
      </c>
      <c r="AR685" s="11">
        <f t="shared" si="1047"/>
        <v>0</v>
      </c>
      <c r="AS685" s="11">
        <f t="shared" si="1047"/>
        <v>0</v>
      </c>
      <c r="AT685" s="11">
        <f t="shared" ref="AE685:AV686" si="1048">SUM(AT686)</f>
        <v>0</v>
      </c>
      <c r="AU685" s="11">
        <f t="shared" si="1048"/>
        <v>0</v>
      </c>
      <c r="AV685" s="11">
        <f t="shared" si="1048"/>
        <v>0</v>
      </c>
      <c r="AW685" s="11">
        <v>0</v>
      </c>
      <c r="AX685" s="11">
        <v>0</v>
      </c>
      <c r="AY685" s="11">
        <f t="shared" ref="AY685:BN686" si="1049">SUM(AY686)</f>
        <v>0</v>
      </c>
      <c r="AZ685" s="11">
        <f t="shared" si="1049"/>
        <v>0</v>
      </c>
      <c r="BA685" s="11">
        <f t="shared" si="1049"/>
        <v>0</v>
      </c>
      <c r="BB685" s="11">
        <f t="shared" si="1049"/>
        <v>0</v>
      </c>
      <c r="BC685" s="11">
        <f t="shared" si="1049"/>
        <v>0</v>
      </c>
      <c r="BD685" s="11">
        <f t="shared" si="1049"/>
        <v>0</v>
      </c>
      <c r="BE685" s="11">
        <f t="shared" si="1049"/>
        <v>0</v>
      </c>
      <c r="BF685" s="11">
        <f t="shared" si="1049"/>
        <v>0</v>
      </c>
      <c r="BG685" s="11">
        <f t="shared" si="1049"/>
        <v>0</v>
      </c>
      <c r="BH685" s="11">
        <f t="shared" si="1049"/>
        <v>0</v>
      </c>
      <c r="BI685" s="11">
        <f t="shared" si="1049"/>
        <v>0</v>
      </c>
      <c r="BJ685" s="11">
        <f t="shared" si="1049"/>
        <v>0</v>
      </c>
      <c r="BK685" s="11">
        <f t="shared" si="1049"/>
        <v>0</v>
      </c>
      <c r="BL685" s="11">
        <f t="shared" si="1049"/>
        <v>0</v>
      </c>
      <c r="BM685" s="11">
        <f t="shared" si="1049"/>
        <v>0</v>
      </c>
      <c r="BN685" s="11">
        <f t="shared" si="1049"/>
        <v>0</v>
      </c>
      <c r="BO685" s="11">
        <f t="shared" ref="AZ685:BQ686" si="1050">SUM(BO686)</f>
        <v>0</v>
      </c>
      <c r="BP685" s="11">
        <f t="shared" si="1050"/>
        <v>0</v>
      </c>
      <c r="BQ685" s="11">
        <f t="shared" si="1050"/>
        <v>0</v>
      </c>
      <c r="BR685" s="11">
        <v>0</v>
      </c>
      <c r="BS685" s="11">
        <v>0</v>
      </c>
      <c r="BT685" s="11" t="e">
        <f>IF(#REF!=0,"-",#REF!/#REF!*100)</f>
        <v>#REF!</v>
      </c>
    </row>
    <row r="686" spans="1:72" ht="22.5" x14ac:dyDescent="0.25">
      <c r="A686" s="4" t="s">
        <v>133</v>
      </c>
      <c r="B686" s="4" t="s">
        <v>58</v>
      </c>
      <c r="C686" s="4" t="s">
        <v>153</v>
      </c>
      <c r="D686" s="102" t="s">
        <v>324</v>
      </c>
      <c r="E686" s="101" t="s">
        <v>40</v>
      </c>
      <c r="F686" s="101" t="s">
        <v>0</v>
      </c>
      <c r="G686" s="2" t="s">
        <v>0</v>
      </c>
      <c r="H686" s="2" t="s">
        <v>41</v>
      </c>
      <c r="I686" s="12">
        <f t="shared" si="1045"/>
        <v>0</v>
      </c>
      <c r="J686" s="12">
        <f t="shared" si="1046"/>
        <v>0</v>
      </c>
      <c r="K686" s="12">
        <f t="shared" si="1046"/>
        <v>0</v>
      </c>
      <c r="L686" s="12">
        <f t="shared" si="1046"/>
        <v>0</v>
      </c>
      <c r="M686" s="12">
        <f t="shared" si="1046"/>
        <v>0</v>
      </c>
      <c r="N686" s="12">
        <f t="shared" si="1046"/>
        <v>0</v>
      </c>
      <c r="O686" s="12">
        <f t="shared" si="1046"/>
        <v>0</v>
      </c>
      <c r="P686" s="12">
        <f t="shared" si="1046"/>
        <v>0</v>
      </c>
      <c r="Q686" s="12">
        <f t="shared" si="1046"/>
        <v>0</v>
      </c>
      <c r="R686" s="12">
        <f t="shared" si="1046"/>
        <v>0</v>
      </c>
      <c r="S686" s="12">
        <f t="shared" si="1046"/>
        <v>0</v>
      </c>
      <c r="T686" s="12">
        <f t="shared" si="1046"/>
        <v>0</v>
      </c>
      <c r="U686" s="12">
        <f t="shared" si="1046"/>
        <v>0</v>
      </c>
      <c r="V686" s="12">
        <f t="shared" si="1046"/>
        <v>0</v>
      </c>
      <c r="W686" s="12">
        <f t="shared" si="1046"/>
        <v>0</v>
      </c>
      <c r="X686" s="12">
        <f t="shared" si="1046"/>
        <v>0</v>
      </c>
      <c r="Y686" s="12">
        <f t="shared" si="1046"/>
        <v>0</v>
      </c>
      <c r="Z686" s="12">
        <f t="shared" si="1046"/>
        <v>0</v>
      </c>
      <c r="AA686" s="12">
        <f t="shared" si="1046"/>
        <v>0</v>
      </c>
      <c r="AB686" s="12">
        <v>0</v>
      </c>
      <c r="AC686" s="12">
        <v>0</v>
      </c>
      <c r="AD686" s="12">
        <f t="shared" si="1047"/>
        <v>0</v>
      </c>
      <c r="AE686" s="12">
        <f t="shared" si="1048"/>
        <v>0</v>
      </c>
      <c r="AF686" s="12">
        <f t="shared" si="1048"/>
        <v>0</v>
      </c>
      <c r="AG686" s="12">
        <f t="shared" si="1048"/>
        <v>0</v>
      </c>
      <c r="AH686" s="12">
        <f t="shared" si="1048"/>
        <v>0</v>
      </c>
      <c r="AI686" s="12">
        <f t="shared" si="1048"/>
        <v>0</v>
      </c>
      <c r="AJ686" s="12">
        <f t="shared" si="1048"/>
        <v>0</v>
      </c>
      <c r="AK686" s="12">
        <f t="shared" si="1048"/>
        <v>0</v>
      </c>
      <c r="AL686" s="12">
        <f t="shared" si="1048"/>
        <v>0</v>
      </c>
      <c r="AM686" s="12">
        <f t="shared" si="1048"/>
        <v>0</v>
      </c>
      <c r="AN686" s="12">
        <f t="shared" si="1048"/>
        <v>0</v>
      </c>
      <c r="AO686" s="12">
        <f t="shared" si="1048"/>
        <v>0</v>
      </c>
      <c r="AP686" s="12">
        <f t="shared" si="1048"/>
        <v>0</v>
      </c>
      <c r="AQ686" s="12">
        <f t="shared" si="1048"/>
        <v>0</v>
      </c>
      <c r="AR686" s="12">
        <f t="shared" si="1048"/>
        <v>0</v>
      </c>
      <c r="AS686" s="12">
        <f t="shared" si="1048"/>
        <v>0</v>
      </c>
      <c r="AT686" s="12">
        <f t="shared" si="1048"/>
        <v>0</v>
      </c>
      <c r="AU686" s="12">
        <f t="shared" si="1048"/>
        <v>0</v>
      </c>
      <c r="AV686" s="12">
        <f t="shared" si="1048"/>
        <v>0</v>
      </c>
      <c r="AW686" s="12">
        <v>0</v>
      </c>
      <c r="AX686" s="12">
        <v>0</v>
      </c>
      <c r="AY686" s="12">
        <f t="shared" si="1049"/>
        <v>0</v>
      </c>
      <c r="AZ686" s="12">
        <f t="shared" si="1050"/>
        <v>0</v>
      </c>
      <c r="BA686" s="12">
        <f t="shared" si="1050"/>
        <v>0</v>
      </c>
      <c r="BB686" s="12">
        <f t="shared" si="1050"/>
        <v>0</v>
      </c>
      <c r="BC686" s="12">
        <f t="shared" si="1050"/>
        <v>0</v>
      </c>
      <c r="BD686" s="12">
        <f t="shared" si="1050"/>
        <v>0</v>
      </c>
      <c r="BE686" s="12">
        <f t="shared" si="1050"/>
        <v>0</v>
      </c>
      <c r="BF686" s="12">
        <f t="shared" si="1050"/>
        <v>0</v>
      </c>
      <c r="BG686" s="12">
        <f t="shared" si="1050"/>
        <v>0</v>
      </c>
      <c r="BH686" s="12">
        <f t="shared" si="1050"/>
        <v>0</v>
      </c>
      <c r="BI686" s="12">
        <f t="shared" si="1050"/>
        <v>0</v>
      </c>
      <c r="BJ686" s="12">
        <f t="shared" si="1050"/>
        <v>0</v>
      </c>
      <c r="BK686" s="12">
        <f t="shared" si="1050"/>
        <v>0</v>
      </c>
      <c r="BL686" s="12">
        <f t="shared" si="1050"/>
        <v>0</v>
      </c>
      <c r="BM686" s="12">
        <f t="shared" si="1050"/>
        <v>0</v>
      </c>
      <c r="BN686" s="12">
        <f t="shared" si="1050"/>
        <v>0</v>
      </c>
      <c r="BO686" s="12">
        <f t="shared" si="1050"/>
        <v>0</v>
      </c>
      <c r="BP686" s="12">
        <f t="shared" si="1050"/>
        <v>0</v>
      </c>
      <c r="BQ686" s="12">
        <f t="shared" si="1050"/>
        <v>0</v>
      </c>
      <c r="BR686" s="12">
        <v>0</v>
      </c>
      <c r="BS686" s="12">
        <v>0</v>
      </c>
      <c r="BT686" s="12" t="e">
        <f>IF(#REF!=0,"-",#REF!/#REF!*100)</f>
        <v>#REF!</v>
      </c>
    </row>
    <row r="687" spans="1:72" x14ac:dyDescent="0.25">
      <c r="A687" s="4" t="s">
        <v>133</v>
      </c>
      <c r="B687" s="4" t="s">
        <v>58</v>
      </c>
      <c r="C687" s="4" t="s">
        <v>153</v>
      </c>
      <c r="D687" s="102" t="s">
        <v>324</v>
      </c>
      <c r="E687" s="113">
        <v>6148</v>
      </c>
      <c r="F687" s="102"/>
      <c r="G687" s="98" t="s">
        <v>1662</v>
      </c>
      <c r="H687" s="13" t="s">
        <v>45</v>
      </c>
      <c r="I687" s="14">
        <v>0</v>
      </c>
      <c r="J687" s="14"/>
      <c r="K687" s="14"/>
      <c r="L687" s="14"/>
      <c r="M687" s="14"/>
      <c r="N687" s="14"/>
      <c r="O687" s="14">
        <f t="shared" si="1033"/>
        <v>0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>
        <v>0</v>
      </c>
      <c r="AC687" s="14">
        <v>0</v>
      </c>
      <c r="AD687" s="14">
        <v>0</v>
      </c>
      <c r="AE687" s="14"/>
      <c r="AF687" s="14"/>
      <c r="AG687" s="14"/>
      <c r="AH687" s="14"/>
      <c r="AI687" s="14"/>
      <c r="AJ687" s="14">
        <f t="shared" si="1034"/>
        <v>0</v>
      </c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>
        <v>0</v>
      </c>
      <c r="AX687" s="14">
        <v>0</v>
      </c>
      <c r="AY687" s="14">
        <v>0</v>
      </c>
      <c r="AZ687" s="14"/>
      <c r="BA687" s="14"/>
      <c r="BB687" s="14"/>
      <c r="BC687" s="14"/>
      <c r="BD687" s="14"/>
      <c r="BE687" s="14">
        <f t="shared" si="1035"/>
        <v>0</v>
      </c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>
        <v>0</v>
      </c>
      <c r="BS687" s="14">
        <v>0</v>
      </c>
      <c r="BT687" s="14" t="e">
        <f>IF(#REF!=0,"-",#REF!/#REF!*100)</f>
        <v>#REF!</v>
      </c>
    </row>
    <row r="688" spans="1:72" ht="33.75" x14ac:dyDescent="0.25">
      <c r="A688" s="1" t="s">
        <v>0</v>
      </c>
      <c r="B688" s="1" t="s">
        <v>0</v>
      </c>
      <c r="C688" s="1" t="s">
        <v>0</v>
      </c>
      <c r="D688" s="101" t="s">
        <v>0</v>
      </c>
      <c r="E688" s="101" t="s">
        <v>0</v>
      </c>
      <c r="F688" s="101" t="s">
        <v>0</v>
      </c>
      <c r="G688" s="2" t="s">
        <v>0</v>
      </c>
      <c r="H688" s="10" t="s">
        <v>47</v>
      </c>
      <c r="I688" s="11">
        <f t="shared" ref="I688:AA688" si="1051">SUM(I689)</f>
        <v>10000</v>
      </c>
      <c r="J688" s="11">
        <f t="shared" si="1051"/>
        <v>0</v>
      </c>
      <c r="K688" s="11">
        <f t="shared" si="1051"/>
        <v>0</v>
      </c>
      <c r="L688" s="11">
        <f t="shared" si="1051"/>
        <v>0</v>
      </c>
      <c r="M688" s="11">
        <f t="shared" si="1051"/>
        <v>0</v>
      </c>
      <c r="N688" s="11">
        <f t="shared" si="1051"/>
        <v>0</v>
      </c>
      <c r="O688" s="11">
        <f t="shared" si="1051"/>
        <v>10000</v>
      </c>
      <c r="P688" s="11">
        <f t="shared" si="1051"/>
        <v>0</v>
      </c>
      <c r="Q688" s="11">
        <f t="shared" si="1051"/>
        <v>0</v>
      </c>
      <c r="R688" s="11">
        <f t="shared" si="1051"/>
        <v>0</v>
      </c>
      <c r="S688" s="11">
        <f t="shared" si="1051"/>
        <v>0</v>
      </c>
      <c r="T688" s="11">
        <f t="shared" si="1051"/>
        <v>0</v>
      </c>
      <c r="U688" s="11">
        <f t="shared" si="1051"/>
        <v>0</v>
      </c>
      <c r="V688" s="11">
        <f t="shared" si="1051"/>
        <v>0</v>
      </c>
      <c r="W688" s="11">
        <f t="shared" si="1051"/>
        <v>0</v>
      </c>
      <c r="X688" s="11">
        <f t="shared" si="1051"/>
        <v>0</v>
      </c>
      <c r="Y688" s="11">
        <f t="shared" si="1051"/>
        <v>0</v>
      </c>
      <c r="Z688" s="11">
        <f t="shared" si="1051"/>
        <v>0</v>
      </c>
      <c r="AA688" s="11">
        <f t="shared" si="1051"/>
        <v>0</v>
      </c>
      <c r="AB688" s="11">
        <v>0</v>
      </c>
      <c r="AC688" s="11">
        <v>10000</v>
      </c>
      <c r="AD688" s="11">
        <f t="shared" ref="AD688:AV688" si="1052">SUM(AD689)</f>
        <v>0</v>
      </c>
      <c r="AE688" s="11">
        <f t="shared" si="1052"/>
        <v>0</v>
      </c>
      <c r="AF688" s="11">
        <f t="shared" si="1052"/>
        <v>0</v>
      </c>
      <c r="AG688" s="11">
        <f t="shared" si="1052"/>
        <v>0</v>
      </c>
      <c r="AH688" s="11">
        <f t="shared" si="1052"/>
        <v>0</v>
      </c>
      <c r="AI688" s="11">
        <f t="shared" si="1052"/>
        <v>0</v>
      </c>
      <c r="AJ688" s="11">
        <f t="shared" si="1052"/>
        <v>0</v>
      </c>
      <c r="AK688" s="11">
        <f t="shared" si="1052"/>
        <v>0</v>
      </c>
      <c r="AL688" s="11">
        <f t="shared" si="1052"/>
        <v>0</v>
      </c>
      <c r="AM688" s="11">
        <f t="shared" si="1052"/>
        <v>0</v>
      </c>
      <c r="AN688" s="11">
        <f t="shared" si="1052"/>
        <v>0</v>
      </c>
      <c r="AO688" s="11">
        <f t="shared" si="1052"/>
        <v>0</v>
      </c>
      <c r="AP688" s="11">
        <f t="shared" si="1052"/>
        <v>0</v>
      </c>
      <c r="AQ688" s="11">
        <f t="shared" si="1052"/>
        <v>0</v>
      </c>
      <c r="AR688" s="11">
        <f t="shared" si="1052"/>
        <v>0</v>
      </c>
      <c r="AS688" s="11">
        <f t="shared" si="1052"/>
        <v>0</v>
      </c>
      <c r="AT688" s="11">
        <f t="shared" si="1052"/>
        <v>0</v>
      </c>
      <c r="AU688" s="11">
        <f t="shared" si="1052"/>
        <v>0</v>
      </c>
      <c r="AV688" s="11">
        <f t="shared" si="1052"/>
        <v>0</v>
      </c>
      <c r="AW688" s="11">
        <v>0</v>
      </c>
      <c r="AX688" s="11">
        <v>0</v>
      </c>
      <c r="AY688" s="11">
        <f t="shared" ref="AY688:BQ688" si="1053">SUM(AY689)</f>
        <v>0</v>
      </c>
      <c r="AZ688" s="11">
        <f t="shared" si="1053"/>
        <v>0</v>
      </c>
      <c r="BA688" s="11">
        <f t="shared" si="1053"/>
        <v>0</v>
      </c>
      <c r="BB688" s="11">
        <f t="shared" si="1053"/>
        <v>0</v>
      </c>
      <c r="BC688" s="11">
        <f t="shared" si="1053"/>
        <v>0</v>
      </c>
      <c r="BD688" s="11">
        <f t="shared" si="1053"/>
        <v>0</v>
      </c>
      <c r="BE688" s="11">
        <f t="shared" si="1053"/>
        <v>0</v>
      </c>
      <c r="BF688" s="11">
        <f t="shared" si="1053"/>
        <v>0</v>
      </c>
      <c r="BG688" s="11">
        <f t="shared" si="1053"/>
        <v>0</v>
      </c>
      <c r="BH688" s="11">
        <f t="shared" si="1053"/>
        <v>0</v>
      </c>
      <c r="BI688" s="11">
        <f t="shared" si="1053"/>
        <v>0</v>
      </c>
      <c r="BJ688" s="11">
        <f t="shared" si="1053"/>
        <v>0</v>
      </c>
      <c r="BK688" s="11">
        <f t="shared" si="1053"/>
        <v>0</v>
      </c>
      <c r="BL688" s="11">
        <f t="shared" si="1053"/>
        <v>0</v>
      </c>
      <c r="BM688" s="11">
        <f t="shared" si="1053"/>
        <v>0</v>
      </c>
      <c r="BN688" s="11">
        <f t="shared" si="1053"/>
        <v>0</v>
      </c>
      <c r="BO688" s="11">
        <f t="shared" si="1053"/>
        <v>0</v>
      </c>
      <c r="BP688" s="11">
        <f t="shared" si="1053"/>
        <v>0</v>
      </c>
      <c r="BQ688" s="11">
        <f t="shared" si="1053"/>
        <v>0</v>
      </c>
      <c r="BR688" s="11">
        <v>0</v>
      </c>
      <c r="BS688" s="11">
        <v>0</v>
      </c>
      <c r="BT688" s="11" t="e">
        <f>IF(#REF!=0,"-",#REF!/#REF!*100)</f>
        <v>#REF!</v>
      </c>
    </row>
    <row r="689" spans="1:72" x14ac:dyDescent="0.25">
      <c r="A689" s="4" t="s">
        <v>133</v>
      </c>
      <c r="B689" s="4" t="s">
        <v>58</v>
      </c>
      <c r="C689" s="4" t="s">
        <v>153</v>
      </c>
      <c r="D689" s="102" t="s">
        <v>324</v>
      </c>
      <c r="E689" s="101" t="s">
        <v>48</v>
      </c>
      <c r="F689" s="101" t="s">
        <v>0</v>
      </c>
      <c r="G689" s="2" t="s">
        <v>0</v>
      </c>
      <c r="H689" s="2" t="s">
        <v>49</v>
      </c>
      <c r="I689" s="12">
        <f t="shared" ref="I689:AA689" si="1054">SUM(I690:I691)</f>
        <v>10000</v>
      </c>
      <c r="J689" s="12">
        <f t="shared" si="1054"/>
        <v>0</v>
      </c>
      <c r="K689" s="12">
        <f t="shared" si="1054"/>
        <v>0</v>
      </c>
      <c r="L689" s="12">
        <f t="shared" si="1054"/>
        <v>0</v>
      </c>
      <c r="M689" s="12">
        <f t="shared" si="1054"/>
        <v>0</v>
      </c>
      <c r="N689" s="12">
        <f t="shared" si="1054"/>
        <v>0</v>
      </c>
      <c r="O689" s="12">
        <f t="shared" ref="O689" si="1055">SUM(O690:O691)</f>
        <v>10000</v>
      </c>
      <c r="P689" s="12">
        <f t="shared" si="1054"/>
        <v>0</v>
      </c>
      <c r="Q689" s="12">
        <f t="shared" si="1054"/>
        <v>0</v>
      </c>
      <c r="R689" s="12">
        <f t="shared" si="1054"/>
        <v>0</v>
      </c>
      <c r="S689" s="12">
        <f t="shared" si="1054"/>
        <v>0</v>
      </c>
      <c r="T689" s="12">
        <f t="shared" si="1054"/>
        <v>0</v>
      </c>
      <c r="U689" s="12">
        <f t="shared" si="1054"/>
        <v>0</v>
      </c>
      <c r="V689" s="12">
        <f t="shared" si="1054"/>
        <v>0</v>
      </c>
      <c r="W689" s="12">
        <f t="shared" si="1054"/>
        <v>0</v>
      </c>
      <c r="X689" s="12">
        <f t="shared" si="1054"/>
        <v>0</v>
      </c>
      <c r="Y689" s="12">
        <f t="shared" si="1054"/>
        <v>0</v>
      </c>
      <c r="Z689" s="12">
        <f t="shared" si="1054"/>
        <v>0</v>
      </c>
      <c r="AA689" s="12">
        <f t="shared" si="1054"/>
        <v>0</v>
      </c>
      <c r="AB689" s="12">
        <v>0</v>
      </c>
      <c r="AC689" s="12">
        <v>10000</v>
      </c>
      <c r="AD689" s="12">
        <f t="shared" ref="AD689:AV689" si="1056">SUM(AD690:AD691)</f>
        <v>0</v>
      </c>
      <c r="AE689" s="12">
        <f t="shared" si="1056"/>
        <v>0</v>
      </c>
      <c r="AF689" s="12">
        <f t="shared" si="1056"/>
        <v>0</v>
      </c>
      <c r="AG689" s="12">
        <f t="shared" si="1056"/>
        <v>0</v>
      </c>
      <c r="AH689" s="12">
        <f t="shared" si="1056"/>
        <v>0</v>
      </c>
      <c r="AI689" s="12">
        <f t="shared" si="1056"/>
        <v>0</v>
      </c>
      <c r="AJ689" s="12">
        <f t="shared" ref="AJ689" si="1057">SUM(AJ690:AJ691)</f>
        <v>0</v>
      </c>
      <c r="AK689" s="12">
        <f t="shared" si="1056"/>
        <v>0</v>
      </c>
      <c r="AL689" s="12">
        <f t="shared" si="1056"/>
        <v>0</v>
      </c>
      <c r="AM689" s="12">
        <f t="shared" si="1056"/>
        <v>0</v>
      </c>
      <c r="AN689" s="12">
        <f t="shared" si="1056"/>
        <v>0</v>
      </c>
      <c r="AO689" s="12">
        <f t="shared" si="1056"/>
        <v>0</v>
      </c>
      <c r="AP689" s="12">
        <f t="shared" si="1056"/>
        <v>0</v>
      </c>
      <c r="AQ689" s="12">
        <f t="shared" si="1056"/>
        <v>0</v>
      </c>
      <c r="AR689" s="12">
        <f t="shared" si="1056"/>
        <v>0</v>
      </c>
      <c r="AS689" s="12">
        <f t="shared" si="1056"/>
        <v>0</v>
      </c>
      <c r="AT689" s="12">
        <f t="shared" si="1056"/>
        <v>0</v>
      </c>
      <c r="AU689" s="12">
        <f t="shared" si="1056"/>
        <v>0</v>
      </c>
      <c r="AV689" s="12">
        <f t="shared" si="1056"/>
        <v>0</v>
      </c>
      <c r="AW689" s="12">
        <v>0</v>
      </c>
      <c r="AX689" s="12">
        <v>0</v>
      </c>
      <c r="AY689" s="12">
        <f t="shared" ref="AY689:BQ689" si="1058">SUM(AY690:AY691)</f>
        <v>0</v>
      </c>
      <c r="AZ689" s="12">
        <f t="shared" si="1058"/>
        <v>0</v>
      </c>
      <c r="BA689" s="12">
        <f t="shared" si="1058"/>
        <v>0</v>
      </c>
      <c r="BB689" s="12">
        <f t="shared" si="1058"/>
        <v>0</v>
      </c>
      <c r="BC689" s="12">
        <f t="shared" si="1058"/>
        <v>0</v>
      </c>
      <c r="BD689" s="12">
        <f t="shared" si="1058"/>
        <v>0</v>
      </c>
      <c r="BE689" s="12">
        <f t="shared" ref="BE689" si="1059">SUM(BE690:BE691)</f>
        <v>0</v>
      </c>
      <c r="BF689" s="12">
        <f t="shared" si="1058"/>
        <v>0</v>
      </c>
      <c r="BG689" s="12">
        <f t="shared" si="1058"/>
        <v>0</v>
      </c>
      <c r="BH689" s="12">
        <f t="shared" si="1058"/>
        <v>0</v>
      </c>
      <c r="BI689" s="12">
        <f t="shared" si="1058"/>
        <v>0</v>
      </c>
      <c r="BJ689" s="12">
        <f t="shared" si="1058"/>
        <v>0</v>
      </c>
      <c r="BK689" s="12">
        <f t="shared" si="1058"/>
        <v>0</v>
      </c>
      <c r="BL689" s="12">
        <f t="shared" si="1058"/>
        <v>0</v>
      </c>
      <c r="BM689" s="12">
        <f t="shared" si="1058"/>
        <v>0</v>
      </c>
      <c r="BN689" s="12">
        <f t="shared" si="1058"/>
        <v>0</v>
      </c>
      <c r="BO689" s="12">
        <f t="shared" si="1058"/>
        <v>0</v>
      </c>
      <c r="BP689" s="12">
        <f t="shared" si="1058"/>
        <v>0</v>
      </c>
      <c r="BQ689" s="12">
        <f t="shared" si="1058"/>
        <v>0</v>
      </c>
      <c r="BR689" s="12">
        <v>0</v>
      </c>
      <c r="BS689" s="12">
        <v>0</v>
      </c>
      <c r="BT689" s="12" t="e">
        <f>IF(#REF!=0,"-",#REF!/#REF!*100)</f>
        <v>#REF!</v>
      </c>
    </row>
    <row r="690" spans="1:72" x14ac:dyDescent="0.25">
      <c r="A690" s="4" t="s">
        <v>133</v>
      </c>
      <c r="B690" s="4" t="s">
        <v>58</v>
      </c>
      <c r="C690" s="4" t="s">
        <v>153</v>
      </c>
      <c r="D690" s="102" t="s">
        <v>324</v>
      </c>
      <c r="E690" s="113">
        <v>8213</v>
      </c>
      <c r="F690" s="102"/>
      <c r="G690" s="98" t="s">
        <v>1662</v>
      </c>
      <c r="H690" s="13" t="s">
        <v>51</v>
      </c>
      <c r="I690" s="14">
        <v>10000</v>
      </c>
      <c r="J690" s="14"/>
      <c r="K690" s="14"/>
      <c r="L690" s="14"/>
      <c r="M690" s="14"/>
      <c r="N690" s="14"/>
      <c r="O690" s="14">
        <f t="shared" si="1033"/>
        <v>10000</v>
      </c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>
        <v>0</v>
      </c>
      <c r="AC690" s="14">
        <v>10000</v>
      </c>
      <c r="AD690" s="14">
        <v>0</v>
      </c>
      <c r="AE690" s="14"/>
      <c r="AF690" s="14"/>
      <c r="AG690" s="14"/>
      <c r="AH690" s="14"/>
      <c r="AI690" s="14"/>
      <c r="AJ690" s="14">
        <f t="shared" si="1034"/>
        <v>0</v>
      </c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>
        <v>0</v>
      </c>
      <c r="AX690" s="14">
        <v>0</v>
      </c>
      <c r="AY690" s="14">
        <v>0</v>
      </c>
      <c r="AZ690" s="14"/>
      <c r="BA690" s="14"/>
      <c r="BB690" s="14"/>
      <c r="BC690" s="14"/>
      <c r="BD690" s="14"/>
      <c r="BE690" s="14">
        <f t="shared" si="1035"/>
        <v>0</v>
      </c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>
        <v>0</v>
      </c>
      <c r="BS690" s="14">
        <v>0</v>
      </c>
      <c r="BT690" s="14" t="e">
        <f>IF(#REF!=0,"-",#REF!/#REF!*100)</f>
        <v>#REF!</v>
      </c>
    </row>
    <row r="691" spans="1:72" x14ac:dyDescent="0.25">
      <c r="A691" s="4" t="s">
        <v>133</v>
      </c>
      <c r="B691" s="4" t="s">
        <v>58</v>
      </c>
      <c r="C691" s="4" t="s">
        <v>153</v>
      </c>
      <c r="D691" s="102" t="s">
        <v>324</v>
      </c>
      <c r="E691" s="113">
        <v>8216</v>
      </c>
      <c r="F691" s="102"/>
      <c r="G691" s="98" t="s">
        <v>1662</v>
      </c>
      <c r="H691" s="13" t="s">
        <v>108</v>
      </c>
      <c r="I691" s="14">
        <v>0</v>
      </c>
      <c r="J691" s="14"/>
      <c r="K691" s="14"/>
      <c r="L691" s="14"/>
      <c r="M691" s="14"/>
      <c r="N691" s="14"/>
      <c r="O691" s="14">
        <f t="shared" si="1033"/>
        <v>0</v>
      </c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>
        <v>0</v>
      </c>
      <c r="AC691" s="14">
        <v>0</v>
      </c>
      <c r="AD691" s="14">
        <v>0</v>
      </c>
      <c r="AE691" s="14"/>
      <c r="AF691" s="14"/>
      <c r="AG691" s="14"/>
      <c r="AH691" s="14"/>
      <c r="AI691" s="14"/>
      <c r="AJ691" s="14">
        <f t="shared" si="1034"/>
        <v>0</v>
      </c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>
        <v>0</v>
      </c>
      <c r="AX691" s="14">
        <v>0</v>
      </c>
      <c r="AY691" s="14">
        <v>0</v>
      </c>
      <c r="AZ691" s="14"/>
      <c r="BA691" s="14"/>
      <c r="BB691" s="14"/>
      <c r="BC691" s="14"/>
      <c r="BD691" s="14"/>
      <c r="BE691" s="14">
        <f t="shared" si="1035"/>
        <v>0</v>
      </c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>
        <v>0</v>
      </c>
      <c r="BS691" s="14">
        <v>0</v>
      </c>
      <c r="BT691" s="14" t="e">
        <f>IF(#REF!=0,"-",#REF!/#REF!*100)</f>
        <v>#REF!</v>
      </c>
    </row>
    <row r="692" spans="1:72" ht="22.5" x14ac:dyDescent="0.25">
      <c r="A692" s="13" t="s">
        <v>0</v>
      </c>
      <c r="B692" s="13" t="s">
        <v>0</v>
      </c>
      <c r="C692" s="13" t="s">
        <v>0</v>
      </c>
      <c r="D692" s="98" t="s">
        <v>0</v>
      </c>
      <c r="E692" s="98" t="s">
        <v>0</v>
      </c>
      <c r="F692" s="98" t="s">
        <v>0</v>
      </c>
      <c r="G692" s="13" t="s">
        <v>0</v>
      </c>
      <c r="H692" s="10" t="s">
        <v>333</v>
      </c>
      <c r="I692" s="11">
        <f t="shared" ref="I692:AA692" si="1060">SUM(I663,I685,I688)</f>
        <v>40000</v>
      </c>
      <c r="J692" s="11">
        <f t="shared" si="1060"/>
        <v>0</v>
      </c>
      <c r="K692" s="11">
        <f t="shared" si="1060"/>
        <v>0</v>
      </c>
      <c r="L692" s="11">
        <f t="shared" si="1060"/>
        <v>0</v>
      </c>
      <c r="M692" s="11">
        <f t="shared" si="1060"/>
        <v>0</v>
      </c>
      <c r="N692" s="11">
        <f t="shared" si="1060"/>
        <v>0</v>
      </c>
      <c r="O692" s="11">
        <f t="shared" si="1060"/>
        <v>40000</v>
      </c>
      <c r="P692" s="11">
        <f t="shared" si="1060"/>
        <v>0</v>
      </c>
      <c r="Q692" s="11">
        <f t="shared" si="1060"/>
        <v>0</v>
      </c>
      <c r="R692" s="11">
        <f t="shared" si="1060"/>
        <v>2200</v>
      </c>
      <c r="S692" s="11">
        <f t="shared" si="1060"/>
        <v>0</v>
      </c>
      <c r="T692" s="11">
        <f t="shared" si="1060"/>
        <v>0</v>
      </c>
      <c r="U692" s="11">
        <f t="shared" si="1060"/>
        <v>0</v>
      </c>
      <c r="V692" s="11">
        <f t="shared" si="1060"/>
        <v>0</v>
      </c>
      <c r="W692" s="11">
        <f t="shared" si="1060"/>
        <v>0</v>
      </c>
      <c r="X692" s="11">
        <f t="shared" si="1060"/>
        <v>0</v>
      </c>
      <c r="Y692" s="11">
        <f t="shared" si="1060"/>
        <v>0</v>
      </c>
      <c r="Z692" s="11">
        <f t="shared" si="1060"/>
        <v>0</v>
      </c>
      <c r="AA692" s="11">
        <f t="shared" si="1060"/>
        <v>0</v>
      </c>
      <c r="AB692" s="11">
        <v>2200</v>
      </c>
      <c r="AC692" s="11">
        <v>37800</v>
      </c>
      <c r="AD692" s="11">
        <f t="shared" ref="AD692:AV692" si="1061">SUM(AD663,AD685,AD688)</f>
        <v>0</v>
      </c>
      <c r="AE692" s="11">
        <f t="shared" si="1061"/>
        <v>0</v>
      </c>
      <c r="AF692" s="11">
        <f t="shared" si="1061"/>
        <v>0</v>
      </c>
      <c r="AG692" s="11">
        <f t="shared" si="1061"/>
        <v>0</v>
      </c>
      <c r="AH692" s="11">
        <f t="shared" si="1061"/>
        <v>0</v>
      </c>
      <c r="AI692" s="11">
        <f t="shared" si="1061"/>
        <v>0</v>
      </c>
      <c r="AJ692" s="11">
        <f t="shared" si="1061"/>
        <v>0</v>
      </c>
      <c r="AK692" s="11">
        <f t="shared" si="1061"/>
        <v>0</v>
      </c>
      <c r="AL692" s="11">
        <f t="shared" si="1061"/>
        <v>0</v>
      </c>
      <c r="AM692" s="11">
        <f t="shared" si="1061"/>
        <v>0</v>
      </c>
      <c r="AN692" s="11">
        <f t="shared" si="1061"/>
        <v>0</v>
      </c>
      <c r="AO692" s="11">
        <f t="shared" si="1061"/>
        <v>0</v>
      </c>
      <c r="AP692" s="11">
        <f t="shared" si="1061"/>
        <v>0</v>
      </c>
      <c r="AQ692" s="11">
        <f t="shared" si="1061"/>
        <v>0</v>
      </c>
      <c r="AR692" s="11">
        <f t="shared" si="1061"/>
        <v>0</v>
      </c>
      <c r="AS692" s="11">
        <f t="shared" si="1061"/>
        <v>0</v>
      </c>
      <c r="AT692" s="11">
        <f t="shared" si="1061"/>
        <v>0</v>
      </c>
      <c r="AU692" s="11">
        <f t="shared" si="1061"/>
        <v>0</v>
      </c>
      <c r="AV692" s="11">
        <f t="shared" si="1061"/>
        <v>0</v>
      </c>
      <c r="AW692" s="11">
        <v>0</v>
      </c>
      <c r="AX692" s="11">
        <v>0</v>
      </c>
      <c r="AY692" s="11">
        <f t="shared" ref="AY692:BQ692" si="1062">SUM(AY663,AY685,AY688)</f>
        <v>0</v>
      </c>
      <c r="AZ692" s="11">
        <f t="shared" si="1062"/>
        <v>29377</v>
      </c>
      <c r="BA692" s="11">
        <f t="shared" si="1062"/>
        <v>0</v>
      </c>
      <c r="BB692" s="11">
        <f t="shared" si="1062"/>
        <v>0</v>
      </c>
      <c r="BC692" s="11">
        <f t="shared" si="1062"/>
        <v>0</v>
      </c>
      <c r="BD692" s="11">
        <f t="shared" si="1062"/>
        <v>0</v>
      </c>
      <c r="BE692" s="11">
        <f t="shared" si="1062"/>
        <v>29377</v>
      </c>
      <c r="BF692" s="11">
        <f t="shared" si="1062"/>
        <v>0</v>
      </c>
      <c r="BG692" s="11">
        <f t="shared" si="1062"/>
        <v>0</v>
      </c>
      <c r="BH692" s="11">
        <f t="shared" si="1062"/>
        <v>29377</v>
      </c>
      <c r="BI692" s="11">
        <f t="shared" si="1062"/>
        <v>0</v>
      </c>
      <c r="BJ692" s="11">
        <f t="shared" si="1062"/>
        <v>0</v>
      </c>
      <c r="BK692" s="11">
        <f t="shared" si="1062"/>
        <v>0</v>
      </c>
      <c r="BL692" s="11">
        <f t="shared" si="1062"/>
        <v>0</v>
      </c>
      <c r="BM692" s="11">
        <f t="shared" si="1062"/>
        <v>0</v>
      </c>
      <c r="BN692" s="11">
        <f t="shared" si="1062"/>
        <v>0</v>
      </c>
      <c r="BO692" s="11">
        <f t="shared" si="1062"/>
        <v>0</v>
      </c>
      <c r="BP692" s="11">
        <f t="shared" si="1062"/>
        <v>0</v>
      </c>
      <c r="BQ692" s="11">
        <f t="shared" si="1062"/>
        <v>0</v>
      </c>
      <c r="BR692" s="11">
        <v>29377</v>
      </c>
      <c r="BS692" s="11">
        <v>0</v>
      </c>
      <c r="BT692" s="11" t="e">
        <f>IF(#REF!=0,"-",#REF!/#REF!*100)</f>
        <v>#REF!</v>
      </c>
    </row>
    <row r="693" spans="1:72" ht="15.75" thickBot="1" x14ac:dyDescent="0.3">
      <c r="A693" s="13" t="s">
        <v>0</v>
      </c>
      <c r="B693" s="13" t="s">
        <v>0</v>
      </c>
      <c r="C693" s="13" t="s">
        <v>0</v>
      </c>
      <c r="D693" s="98" t="s">
        <v>0</v>
      </c>
      <c r="E693" s="98" t="s">
        <v>0</v>
      </c>
      <c r="F693" s="98" t="s">
        <v>0</v>
      </c>
      <c r="G693" s="13" t="s">
        <v>0</v>
      </c>
      <c r="H693" s="2" t="s">
        <v>53</v>
      </c>
      <c r="I693" s="13" t="s">
        <v>0</v>
      </c>
      <c r="J693" s="13"/>
      <c r="K693" s="13"/>
      <c r="L693" s="13"/>
      <c r="M693" s="13"/>
      <c r="N693" s="13"/>
      <c r="O693" s="13" t="e">
        <f t="shared" si="1033"/>
        <v>#VALUE!</v>
      </c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>
        <v>0</v>
      </c>
      <c r="AC693" s="13" t="e">
        <v>#VALUE!</v>
      </c>
      <c r="AD693" s="13" t="s">
        <v>0</v>
      </c>
      <c r="AE693" s="13"/>
      <c r="AF693" s="13"/>
      <c r="AG693" s="13"/>
      <c r="AH693" s="13"/>
      <c r="AI693" s="13"/>
      <c r="AJ693" s="13" t="e">
        <f t="shared" si="1034"/>
        <v>#VALUE!</v>
      </c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>
        <v>0</v>
      </c>
      <c r="AX693" s="13" t="e">
        <v>#VALUE!</v>
      </c>
      <c r="AY693" s="13" t="s">
        <v>0</v>
      </c>
      <c r="AZ693" s="13"/>
      <c r="BA693" s="13"/>
      <c r="BB693" s="13"/>
      <c r="BC693" s="13"/>
      <c r="BD693" s="13"/>
      <c r="BE693" s="13" t="e">
        <f t="shared" si="1035"/>
        <v>#VALUE!</v>
      </c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>
        <v>0</v>
      </c>
      <c r="BS693" s="13" t="e">
        <v>#VALUE!</v>
      </c>
      <c r="BT693" s="12"/>
    </row>
    <row r="694" spans="1:72" ht="69.75" customHeight="1" thickBot="1" x14ac:dyDescent="0.3">
      <c r="A694" s="132" t="s">
        <v>0</v>
      </c>
      <c r="B694" s="132" t="s">
        <v>0</v>
      </c>
      <c r="C694" s="132" t="s">
        <v>0</v>
      </c>
      <c r="D694" s="135" t="s">
        <v>0</v>
      </c>
      <c r="E694" s="135" t="s">
        <v>0</v>
      </c>
      <c r="F694" s="135" t="s">
        <v>0</v>
      </c>
      <c r="G694" s="138" t="s">
        <v>0</v>
      </c>
      <c r="H694" s="5" t="s">
        <v>54</v>
      </c>
      <c r="I694" s="89" t="s">
        <v>9</v>
      </c>
      <c r="J694" s="89" t="s">
        <v>1606</v>
      </c>
      <c r="K694" s="89" t="s">
        <v>1534</v>
      </c>
      <c r="L694" s="89" t="s">
        <v>1592</v>
      </c>
      <c r="M694" s="89" t="s">
        <v>1593</v>
      </c>
      <c r="N694" s="89" t="s">
        <v>1594</v>
      </c>
      <c r="O694" s="89" t="s">
        <v>1610</v>
      </c>
      <c r="P694" s="89" t="s">
        <v>1607</v>
      </c>
      <c r="Q694" s="89" t="s">
        <v>1595</v>
      </c>
      <c r="R694" s="89" t="s">
        <v>1596</v>
      </c>
      <c r="S694" s="89" t="s">
        <v>1597</v>
      </c>
      <c r="T694" s="89" t="s">
        <v>1598</v>
      </c>
      <c r="U694" s="89" t="s">
        <v>1599</v>
      </c>
      <c r="V694" s="89" t="s">
        <v>1600</v>
      </c>
      <c r="W694" s="89" t="s">
        <v>1608</v>
      </c>
      <c r="X694" s="89" t="s">
        <v>1609</v>
      </c>
      <c r="Y694" s="89" t="s">
        <v>1601</v>
      </c>
      <c r="Z694" s="89" t="s">
        <v>1602</v>
      </c>
      <c r="AA694" s="89" t="s">
        <v>1603</v>
      </c>
      <c r="AB694" s="89" t="s">
        <v>1604</v>
      </c>
      <c r="AC694" s="89" t="s">
        <v>1605</v>
      </c>
      <c r="AD694" s="90" t="s">
        <v>10</v>
      </c>
      <c r="AE694" s="90" t="s">
        <v>1606</v>
      </c>
      <c r="AF694" s="90" t="s">
        <v>1534</v>
      </c>
      <c r="AG694" s="90" t="s">
        <v>1592</v>
      </c>
      <c r="AH694" s="90" t="s">
        <v>1593</v>
      </c>
      <c r="AI694" s="90" t="s">
        <v>1594</v>
      </c>
      <c r="AJ694" s="90" t="s">
        <v>1611</v>
      </c>
      <c r="AK694" s="90" t="s">
        <v>1607</v>
      </c>
      <c r="AL694" s="90" t="s">
        <v>1595</v>
      </c>
      <c r="AM694" s="90" t="s">
        <v>1596</v>
      </c>
      <c r="AN694" s="90" t="s">
        <v>1597</v>
      </c>
      <c r="AO694" s="90" t="s">
        <v>1598</v>
      </c>
      <c r="AP694" s="90" t="s">
        <v>1599</v>
      </c>
      <c r="AQ694" s="90" t="s">
        <v>1600</v>
      </c>
      <c r="AR694" s="90" t="s">
        <v>1608</v>
      </c>
      <c r="AS694" s="90" t="s">
        <v>1609</v>
      </c>
      <c r="AT694" s="90" t="s">
        <v>1601</v>
      </c>
      <c r="AU694" s="90" t="s">
        <v>1602</v>
      </c>
      <c r="AV694" s="90" t="s">
        <v>1603</v>
      </c>
      <c r="AW694" s="90" t="s">
        <v>1604</v>
      </c>
      <c r="AX694" s="90" t="s">
        <v>1605</v>
      </c>
      <c r="AY694" s="91" t="s">
        <v>11</v>
      </c>
      <c r="AZ694" s="91" t="s">
        <v>1606</v>
      </c>
      <c r="BA694" s="91" t="s">
        <v>1534</v>
      </c>
      <c r="BB694" s="91" t="s">
        <v>1592</v>
      </c>
      <c r="BC694" s="91" t="s">
        <v>1593</v>
      </c>
      <c r="BD694" s="91" t="s">
        <v>1594</v>
      </c>
      <c r="BE694" s="91" t="s">
        <v>1612</v>
      </c>
      <c r="BF694" s="91" t="s">
        <v>1607</v>
      </c>
      <c r="BG694" s="91" t="s">
        <v>1595</v>
      </c>
      <c r="BH694" s="91" t="s">
        <v>1596</v>
      </c>
      <c r="BI694" s="91" t="s">
        <v>1597</v>
      </c>
      <c r="BJ694" s="91" t="s">
        <v>1598</v>
      </c>
      <c r="BK694" s="91" t="s">
        <v>1599</v>
      </c>
      <c r="BL694" s="91" t="s">
        <v>1600</v>
      </c>
      <c r="BM694" s="91" t="s">
        <v>1608</v>
      </c>
      <c r="BN694" s="91" t="s">
        <v>1609</v>
      </c>
      <c r="BO694" s="91" t="s">
        <v>1601</v>
      </c>
      <c r="BP694" s="91" t="s">
        <v>1602</v>
      </c>
      <c r="BQ694" s="91" t="s">
        <v>1603</v>
      </c>
      <c r="BR694" s="91" t="s">
        <v>1604</v>
      </c>
      <c r="BS694" s="91" t="s">
        <v>1605</v>
      </c>
      <c r="BT694" s="5" t="s">
        <v>1671</v>
      </c>
    </row>
    <row r="695" spans="1:72" x14ac:dyDescent="0.25">
      <c r="A695" s="133"/>
      <c r="B695" s="133"/>
      <c r="C695" s="133"/>
      <c r="D695" s="136"/>
      <c r="E695" s="136"/>
      <c r="F695" s="136"/>
      <c r="G695" s="139"/>
      <c r="H695" s="15" t="s">
        <v>0</v>
      </c>
      <c r="I695" s="9">
        <v>1</v>
      </c>
      <c r="J695" s="9">
        <v>2</v>
      </c>
      <c r="K695" s="9">
        <v>3</v>
      </c>
      <c r="L695" s="9">
        <v>4</v>
      </c>
      <c r="M695" s="9">
        <v>5</v>
      </c>
      <c r="N695" s="9">
        <v>6</v>
      </c>
      <c r="O695" s="9">
        <v>7</v>
      </c>
      <c r="P695" s="9">
        <v>8</v>
      </c>
      <c r="Q695" s="9">
        <v>9</v>
      </c>
      <c r="R695" s="9">
        <v>10</v>
      </c>
      <c r="S695" s="9">
        <v>11</v>
      </c>
      <c r="T695" s="9">
        <v>12</v>
      </c>
      <c r="U695" s="9">
        <v>13</v>
      </c>
      <c r="V695" s="9">
        <v>14</v>
      </c>
      <c r="W695" s="9">
        <v>15</v>
      </c>
      <c r="X695" s="9">
        <v>16</v>
      </c>
      <c r="Y695" s="9">
        <v>17</v>
      </c>
      <c r="Z695" s="9">
        <v>18</v>
      </c>
      <c r="AA695" s="9">
        <v>19</v>
      </c>
      <c r="AB695" s="9">
        <v>20</v>
      </c>
      <c r="AC695" s="9">
        <v>21</v>
      </c>
      <c r="AD695" s="9">
        <v>1</v>
      </c>
      <c r="AE695" s="9">
        <v>2</v>
      </c>
      <c r="AF695" s="9">
        <v>3</v>
      </c>
      <c r="AG695" s="9">
        <v>4</v>
      </c>
      <c r="AH695" s="9">
        <v>5</v>
      </c>
      <c r="AI695" s="9">
        <v>6</v>
      </c>
      <c r="AJ695" s="9">
        <v>7</v>
      </c>
      <c r="AK695" s="9">
        <v>8</v>
      </c>
      <c r="AL695" s="9">
        <v>9</v>
      </c>
      <c r="AM695" s="9">
        <v>10</v>
      </c>
      <c r="AN695" s="9">
        <v>11</v>
      </c>
      <c r="AO695" s="9">
        <v>12</v>
      </c>
      <c r="AP695" s="9">
        <v>13</v>
      </c>
      <c r="AQ695" s="9">
        <v>14</v>
      </c>
      <c r="AR695" s="9">
        <v>15</v>
      </c>
      <c r="AS695" s="9">
        <v>16</v>
      </c>
      <c r="AT695" s="9">
        <v>17</v>
      </c>
      <c r="AU695" s="9">
        <v>18</v>
      </c>
      <c r="AV695" s="9">
        <v>19</v>
      </c>
      <c r="AW695" s="9">
        <v>20</v>
      </c>
      <c r="AX695" s="9">
        <v>21</v>
      </c>
      <c r="AY695" s="9">
        <v>1</v>
      </c>
      <c r="AZ695" s="9">
        <v>2</v>
      </c>
      <c r="BA695" s="9">
        <v>3</v>
      </c>
      <c r="BB695" s="9">
        <v>4</v>
      </c>
      <c r="BC695" s="9">
        <v>5</v>
      </c>
      <c r="BD695" s="9">
        <v>6</v>
      </c>
      <c r="BE695" s="9">
        <v>7</v>
      </c>
      <c r="BF695" s="9">
        <v>8</v>
      </c>
      <c r="BG695" s="9">
        <v>9</v>
      </c>
      <c r="BH695" s="9">
        <v>10</v>
      </c>
      <c r="BI695" s="9">
        <v>11</v>
      </c>
      <c r="BJ695" s="9">
        <v>12</v>
      </c>
      <c r="BK695" s="9">
        <v>13</v>
      </c>
      <c r="BL695" s="9">
        <v>14</v>
      </c>
      <c r="BM695" s="9">
        <v>15</v>
      </c>
      <c r="BN695" s="9">
        <v>16</v>
      </c>
      <c r="BO695" s="9">
        <v>17</v>
      </c>
      <c r="BP695" s="9">
        <v>18</v>
      </c>
      <c r="BQ695" s="9">
        <v>19</v>
      </c>
      <c r="BR695" s="9">
        <v>20</v>
      </c>
      <c r="BS695" s="9">
        <v>21</v>
      </c>
      <c r="BT695" s="9">
        <v>9</v>
      </c>
    </row>
    <row r="696" spans="1:72" x14ac:dyDescent="0.25">
      <c r="A696" s="133"/>
      <c r="B696" s="133"/>
      <c r="C696" s="133"/>
      <c r="D696" s="136"/>
      <c r="E696" s="136"/>
      <c r="F696" s="136"/>
      <c r="G696" s="139"/>
      <c r="H696" s="16" t="s">
        <v>137</v>
      </c>
      <c r="I696" s="17">
        <f t="shared" ref="I696:AA696" si="1063">SUM(I692)</f>
        <v>40000</v>
      </c>
      <c r="J696" s="17">
        <f t="shared" si="1063"/>
        <v>0</v>
      </c>
      <c r="K696" s="17">
        <f t="shared" si="1063"/>
        <v>0</v>
      </c>
      <c r="L696" s="17">
        <f t="shared" si="1063"/>
        <v>0</v>
      </c>
      <c r="M696" s="17">
        <f t="shared" si="1063"/>
        <v>0</v>
      </c>
      <c r="N696" s="17">
        <f t="shared" si="1063"/>
        <v>0</v>
      </c>
      <c r="O696" s="17">
        <f t="shared" ref="O696" si="1064">SUM(O692)</f>
        <v>40000</v>
      </c>
      <c r="P696" s="17">
        <f t="shared" si="1063"/>
        <v>0</v>
      </c>
      <c r="Q696" s="17">
        <f t="shared" si="1063"/>
        <v>0</v>
      </c>
      <c r="R696" s="17">
        <f t="shared" si="1063"/>
        <v>2200</v>
      </c>
      <c r="S696" s="17">
        <f t="shared" si="1063"/>
        <v>0</v>
      </c>
      <c r="T696" s="17">
        <f t="shared" si="1063"/>
        <v>0</v>
      </c>
      <c r="U696" s="17">
        <f t="shared" si="1063"/>
        <v>0</v>
      </c>
      <c r="V696" s="17">
        <f t="shared" si="1063"/>
        <v>0</v>
      </c>
      <c r="W696" s="17">
        <f t="shared" si="1063"/>
        <v>0</v>
      </c>
      <c r="X696" s="17">
        <f t="shared" si="1063"/>
        <v>0</v>
      </c>
      <c r="Y696" s="17">
        <f t="shared" si="1063"/>
        <v>0</v>
      </c>
      <c r="Z696" s="17">
        <f t="shared" si="1063"/>
        <v>0</v>
      </c>
      <c r="AA696" s="17">
        <f t="shared" si="1063"/>
        <v>0</v>
      </c>
      <c r="AB696" s="17">
        <v>2200</v>
      </c>
      <c r="AC696" s="17">
        <v>37800</v>
      </c>
      <c r="AD696" s="17">
        <f t="shared" ref="AD696:AV696" si="1065">SUM(AD692)</f>
        <v>0</v>
      </c>
      <c r="AE696" s="17">
        <f t="shared" si="1065"/>
        <v>0</v>
      </c>
      <c r="AF696" s="17">
        <f t="shared" si="1065"/>
        <v>0</v>
      </c>
      <c r="AG696" s="17">
        <f t="shared" si="1065"/>
        <v>0</v>
      </c>
      <c r="AH696" s="17">
        <f t="shared" si="1065"/>
        <v>0</v>
      </c>
      <c r="AI696" s="17">
        <f t="shared" si="1065"/>
        <v>0</v>
      </c>
      <c r="AJ696" s="17">
        <f t="shared" ref="AJ696" si="1066">SUM(AJ692)</f>
        <v>0</v>
      </c>
      <c r="AK696" s="17">
        <f t="shared" si="1065"/>
        <v>0</v>
      </c>
      <c r="AL696" s="17">
        <f t="shared" si="1065"/>
        <v>0</v>
      </c>
      <c r="AM696" s="17">
        <f t="shared" si="1065"/>
        <v>0</v>
      </c>
      <c r="AN696" s="17">
        <f t="shared" si="1065"/>
        <v>0</v>
      </c>
      <c r="AO696" s="17">
        <f t="shared" si="1065"/>
        <v>0</v>
      </c>
      <c r="AP696" s="17">
        <f t="shared" si="1065"/>
        <v>0</v>
      </c>
      <c r="AQ696" s="17">
        <f t="shared" si="1065"/>
        <v>0</v>
      </c>
      <c r="AR696" s="17">
        <f t="shared" si="1065"/>
        <v>0</v>
      </c>
      <c r="AS696" s="17">
        <f t="shared" si="1065"/>
        <v>0</v>
      </c>
      <c r="AT696" s="17">
        <f t="shared" si="1065"/>
        <v>0</v>
      </c>
      <c r="AU696" s="17">
        <f t="shared" si="1065"/>
        <v>0</v>
      </c>
      <c r="AV696" s="17">
        <f t="shared" si="1065"/>
        <v>0</v>
      </c>
      <c r="AW696" s="17">
        <v>0</v>
      </c>
      <c r="AX696" s="17">
        <v>0</v>
      </c>
      <c r="AY696" s="17">
        <f t="shared" ref="AY696:BQ696" si="1067">SUM(AY692)</f>
        <v>0</v>
      </c>
      <c r="AZ696" s="17">
        <f t="shared" si="1067"/>
        <v>29377</v>
      </c>
      <c r="BA696" s="17">
        <f t="shared" si="1067"/>
        <v>0</v>
      </c>
      <c r="BB696" s="17">
        <f t="shared" si="1067"/>
        <v>0</v>
      </c>
      <c r="BC696" s="17">
        <f t="shared" si="1067"/>
        <v>0</v>
      </c>
      <c r="BD696" s="17">
        <f t="shared" si="1067"/>
        <v>0</v>
      </c>
      <c r="BE696" s="17">
        <f t="shared" ref="BE696" si="1068">SUM(BE692)</f>
        <v>29377</v>
      </c>
      <c r="BF696" s="17">
        <f t="shared" si="1067"/>
        <v>0</v>
      </c>
      <c r="BG696" s="17">
        <f t="shared" si="1067"/>
        <v>0</v>
      </c>
      <c r="BH696" s="17">
        <f t="shared" si="1067"/>
        <v>29377</v>
      </c>
      <c r="BI696" s="17">
        <f t="shared" si="1067"/>
        <v>0</v>
      </c>
      <c r="BJ696" s="17">
        <f t="shared" si="1067"/>
        <v>0</v>
      </c>
      <c r="BK696" s="17">
        <f t="shared" si="1067"/>
        <v>0</v>
      </c>
      <c r="BL696" s="17">
        <f t="shared" si="1067"/>
        <v>0</v>
      </c>
      <c r="BM696" s="17">
        <f t="shared" si="1067"/>
        <v>0</v>
      </c>
      <c r="BN696" s="17">
        <f t="shared" si="1067"/>
        <v>0</v>
      </c>
      <c r="BO696" s="17">
        <f t="shared" si="1067"/>
        <v>0</v>
      </c>
      <c r="BP696" s="17">
        <f t="shared" si="1067"/>
        <v>0</v>
      </c>
      <c r="BQ696" s="17">
        <f t="shared" si="1067"/>
        <v>0</v>
      </c>
      <c r="BR696" s="17">
        <v>29377</v>
      </c>
      <c r="BS696" s="17">
        <v>0</v>
      </c>
      <c r="BT696" s="17" t="e">
        <f>IF(#REF!=0,"-",#REF!/#REF!*100)</f>
        <v>#REF!</v>
      </c>
    </row>
    <row r="697" spans="1:72" x14ac:dyDescent="0.25">
      <c r="A697" s="133"/>
      <c r="B697" s="133"/>
      <c r="C697" s="133"/>
      <c r="D697" s="136"/>
      <c r="E697" s="136"/>
      <c r="F697" s="136"/>
      <c r="G697" s="139"/>
      <c r="H697" s="18" t="s">
        <v>55</v>
      </c>
      <c r="I697" s="17">
        <f t="shared" ref="I697:AA697" si="1069">SUM(I696)</f>
        <v>40000</v>
      </c>
      <c r="J697" s="17">
        <f t="shared" si="1069"/>
        <v>0</v>
      </c>
      <c r="K697" s="17">
        <f t="shared" si="1069"/>
        <v>0</v>
      </c>
      <c r="L697" s="17">
        <f t="shared" si="1069"/>
        <v>0</v>
      </c>
      <c r="M697" s="17">
        <f t="shared" si="1069"/>
        <v>0</v>
      </c>
      <c r="N697" s="17">
        <f t="shared" si="1069"/>
        <v>0</v>
      </c>
      <c r="O697" s="17">
        <f t="shared" ref="O697" si="1070">SUM(O696)</f>
        <v>40000</v>
      </c>
      <c r="P697" s="17">
        <f t="shared" si="1069"/>
        <v>0</v>
      </c>
      <c r="Q697" s="17">
        <f t="shared" si="1069"/>
        <v>0</v>
      </c>
      <c r="R697" s="17">
        <f t="shared" si="1069"/>
        <v>2200</v>
      </c>
      <c r="S697" s="17">
        <f t="shared" si="1069"/>
        <v>0</v>
      </c>
      <c r="T697" s="17">
        <f t="shared" si="1069"/>
        <v>0</v>
      </c>
      <c r="U697" s="17">
        <f t="shared" si="1069"/>
        <v>0</v>
      </c>
      <c r="V697" s="17">
        <f t="shared" si="1069"/>
        <v>0</v>
      </c>
      <c r="W697" s="17">
        <f t="shared" si="1069"/>
        <v>0</v>
      </c>
      <c r="X697" s="17">
        <f t="shared" si="1069"/>
        <v>0</v>
      </c>
      <c r="Y697" s="17">
        <f t="shared" si="1069"/>
        <v>0</v>
      </c>
      <c r="Z697" s="17">
        <f t="shared" si="1069"/>
        <v>0</v>
      </c>
      <c r="AA697" s="17">
        <f t="shared" si="1069"/>
        <v>0</v>
      </c>
      <c r="AB697" s="17">
        <v>2200</v>
      </c>
      <c r="AC697" s="17">
        <v>37800</v>
      </c>
      <c r="AD697" s="17">
        <f t="shared" ref="AD697:AV697" si="1071">SUM(AD696)</f>
        <v>0</v>
      </c>
      <c r="AE697" s="17">
        <f t="shared" si="1071"/>
        <v>0</v>
      </c>
      <c r="AF697" s="17">
        <f t="shared" si="1071"/>
        <v>0</v>
      </c>
      <c r="AG697" s="17">
        <f t="shared" si="1071"/>
        <v>0</v>
      </c>
      <c r="AH697" s="17">
        <f t="shared" si="1071"/>
        <v>0</v>
      </c>
      <c r="AI697" s="17">
        <f t="shared" si="1071"/>
        <v>0</v>
      </c>
      <c r="AJ697" s="17">
        <f t="shared" ref="AJ697" si="1072">SUM(AJ696)</f>
        <v>0</v>
      </c>
      <c r="AK697" s="17">
        <f t="shared" si="1071"/>
        <v>0</v>
      </c>
      <c r="AL697" s="17">
        <f t="shared" si="1071"/>
        <v>0</v>
      </c>
      <c r="AM697" s="17">
        <f t="shared" si="1071"/>
        <v>0</v>
      </c>
      <c r="AN697" s="17">
        <f t="shared" si="1071"/>
        <v>0</v>
      </c>
      <c r="AO697" s="17">
        <f t="shared" si="1071"/>
        <v>0</v>
      </c>
      <c r="AP697" s="17">
        <f t="shared" si="1071"/>
        <v>0</v>
      </c>
      <c r="AQ697" s="17">
        <f t="shared" si="1071"/>
        <v>0</v>
      </c>
      <c r="AR697" s="17">
        <f t="shared" si="1071"/>
        <v>0</v>
      </c>
      <c r="AS697" s="17">
        <f t="shared" si="1071"/>
        <v>0</v>
      </c>
      <c r="AT697" s="17">
        <f t="shared" si="1071"/>
        <v>0</v>
      </c>
      <c r="AU697" s="17">
        <f t="shared" si="1071"/>
        <v>0</v>
      </c>
      <c r="AV697" s="17">
        <f t="shared" si="1071"/>
        <v>0</v>
      </c>
      <c r="AW697" s="17">
        <v>0</v>
      </c>
      <c r="AX697" s="17">
        <v>0</v>
      </c>
      <c r="AY697" s="17">
        <f t="shared" ref="AY697:BQ697" si="1073">SUM(AY696)</f>
        <v>0</v>
      </c>
      <c r="AZ697" s="17">
        <f t="shared" si="1073"/>
        <v>29377</v>
      </c>
      <c r="BA697" s="17">
        <f t="shared" si="1073"/>
        <v>0</v>
      </c>
      <c r="BB697" s="17">
        <f t="shared" si="1073"/>
        <v>0</v>
      </c>
      <c r="BC697" s="17">
        <f t="shared" si="1073"/>
        <v>0</v>
      </c>
      <c r="BD697" s="17">
        <f t="shared" si="1073"/>
        <v>0</v>
      </c>
      <c r="BE697" s="17">
        <f t="shared" ref="BE697" si="1074">SUM(BE696)</f>
        <v>29377</v>
      </c>
      <c r="BF697" s="17">
        <f t="shared" si="1073"/>
        <v>0</v>
      </c>
      <c r="BG697" s="17">
        <f t="shared" si="1073"/>
        <v>0</v>
      </c>
      <c r="BH697" s="17">
        <f t="shared" si="1073"/>
        <v>29377</v>
      </c>
      <c r="BI697" s="17">
        <f t="shared" si="1073"/>
        <v>0</v>
      </c>
      <c r="BJ697" s="17">
        <f t="shared" si="1073"/>
        <v>0</v>
      </c>
      <c r="BK697" s="17">
        <f t="shared" si="1073"/>
        <v>0</v>
      </c>
      <c r="BL697" s="17">
        <f t="shared" si="1073"/>
        <v>0</v>
      </c>
      <c r="BM697" s="17">
        <f t="shared" si="1073"/>
        <v>0</v>
      </c>
      <c r="BN697" s="17">
        <f t="shared" si="1073"/>
        <v>0</v>
      </c>
      <c r="BO697" s="17">
        <f t="shared" si="1073"/>
        <v>0</v>
      </c>
      <c r="BP697" s="17">
        <f t="shared" si="1073"/>
        <v>0</v>
      </c>
      <c r="BQ697" s="17">
        <f t="shared" si="1073"/>
        <v>0</v>
      </c>
      <c r="BR697" s="17">
        <v>29377</v>
      </c>
      <c r="BS697" s="17">
        <v>0</v>
      </c>
      <c r="BT697" s="17" t="e">
        <f>IF(#REF!=0,"-",#REF!/#REF!*100)</f>
        <v>#REF!</v>
      </c>
    </row>
    <row r="698" spans="1:72" x14ac:dyDescent="0.25">
      <c r="A698" s="134"/>
      <c r="B698" s="134"/>
      <c r="C698" s="134"/>
      <c r="D698" s="137"/>
      <c r="E698" s="137"/>
      <c r="F698" s="137"/>
      <c r="G698" s="140"/>
      <c r="O698">
        <f t="shared" si="1033"/>
        <v>0</v>
      </c>
      <c r="AB698">
        <v>0</v>
      </c>
      <c r="AC698">
        <v>0</v>
      </c>
      <c r="AJ698">
        <f t="shared" si="1034"/>
        <v>0</v>
      </c>
      <c r="AW698">
        <v>0</v>
      </c>
      <c r="AX698">
        <v>0</v>
      </c>
      <c r="BE698">
        <f t="shared" si="1035"/>
        <v>0</v>
      </c>
      <c r="BR698">
        <v>0</v>
      </c>
      <c r="BS698">
        <v>0</v>
      </c>
      <c r="BT698" t="e">
        <f>IF(#REF!=0,"-",#REF!/#REF!*100)</f>
        <v>#REF!</v>
      </c>
    </row>
    <row r="699" spans="1:72" ht="15.75" thickBot="1" x14ac:dyDescent="0.3">
      <c r="A699" s="13" t="s">
        <v>0</v>
      </c>
      <c r="B699" s="13" t="s">
        <v>0</v>
      </c>
      <c r="C699" s="13" t="s">
        <v>0</v>
      </c>
      <c r="D699" s="98" t="s">
        <v>0</v>
      </c>
      <c r="E699" s="98" t="s">
        <v>0</v>
      </c>
      <c r="F699" s="98" t="s">
        <v>0</v>
      </c>
      <c r="G699" s="13" t="s">
        <v>0</v>
      </c>
      <c r="H699" s="19" t="s">
        <v>0</v>
      </c>
      <c r="I699" s="19" t="s">
        <v>0</v>
      </c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>
        <v>0</v>
      </c>
      <c r="AC699" s="19">
        <v>0</v>
      </c>
      <c r="AD699" s="19" t="s">
        <v>0</v>
      </c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>
        <v>0</v>
      </c>
      <c r="AX699" s="19">
        <v>0</v>
      </c>
      <c r="AY699" s="19" t="s">
        <v>0</v>
      </c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>
        <v>0</v>
      </c>
      <c r="BS699" s="19">
        <v>0</v>
      </c>
      <c r="BT699" s="19"/>
    </row>
    <row r="700" spans="1:72" ht="69.75" customHeight="1" thickBot="1" x14ac:dyDescent="0.3">
      <c r="A700" s="5" t="s">
        <v>2</v>
      </c>
      <c r="B700" s="5" t="s">
        <v>3</v>
      </c>
      <c r="C700" s="5" t="s">
        <v>4</v>
      </c>
      <c r="D700" s="103" t="s">
        <v>0</v>
      </c>
      <c r="E700" s="112" t="s">
        <v>5</v>
      </c>
      <c r="F700" s="112" t="s">
        <v>6</v>
      </c>
      <c r="G700" s="5" t="s">
        <v>7</v>
      </c>
      <c r="H700" s="5" t="s">
        <v>8</v>
      </c>
      <c r="I700" s="89" t="s">
        <v>9</v>
      </c>
      <c r="J700" s="89" t="s">
        <v>1606</v>
      </c>
      <c r="K700" s="89" t="s">
        <v>1534</v>
      </c>
      <c r="L700" s="89" t="s">
        <v>1592</v>
      </c>
      <c r="M700" s="89" t="s">
        <v>1593</v>
      </c>
      <c r="N700" s="89" t="s">
        <v>1594</v>
      </c>
      <c r="O700" s="89" t="s">
        <v>1610</v>
      </c>
      <c r="P700" s="89" t="s">
        <v>1607</v>
      </c>
      <c r="Q700" s="89" t="s">
        <v>1595</v>
      </c>
      <c r="R700" s="89" t="s">
        <v>1596</v>
      </c>
      <c r="S700" s="89" t="s">
        <v>1597</v>
      </c>
      <c r="T700" s="89" t="s">
        <v>1598</v>
      </c>
      <c r="U700" s="89" t="s">
        <v>1599</v>
      </c>
      <c r="V700" s="89" t="s">
        <v>1600</v>
      </c>
      <c r="W700" s="89" t="s">
        <v>1608</v>
      </c>
      <c r="X700" s="89" t="s">
        <v>1609</v>
      </c>
      <c r="Y700" s="89" t="s">
        <v>1601</v>
      </c>
      <c r="Z700" s="89" t="s">
        <v>1602</v>
      </c>
      <c r="AA700" s="89" t="s">
        <v>1603</v>
      </c>
      <c r="AB700" s="89" t="s">
        <v>1604</v>
      </c>
      <c r="AC700" s="89" t="s">
        <v>1605</v>
      </c>
      <c r="AD700" s="90" t="s">
        <v>10</v>
      </c>
      <c r="AE700" s="90" t="s">
        <v>1606</v>
      </c>
      <c r="AF700" s="90" t="s">
        <v>1534</v>
      </c>
      <c r="AG700" s="90" t="s">
        <v>1592</v>
      </c>
      <c r="AH700" s="90" t="s">
        <v>1593</v>
      </c>
      <c r="AI700" s="90" t="s">
        <v>1594</v>
      </c>
      <c r="AJ700" s="90" t="s">
        <v>1611</v>
      </c>
      <c r="AK700" s="90" t="s">
        <v>1607</v>
      </c>
      <c r="AL700" s="90" t="s">
        <v>1595</v>
      </c>
      <c r="AM700" s="90" t="s">
        <v>1596</v>
      </c>
      <c r="AN700" s="90" t="s">
        <v>1597</v>
      </c>
      <c r="AO700" s="90" t="s">
        <v>1598</v>
      </c>
      <c r="AP700" s="90" t="s">
        <v>1599</v>
      </c>
      <c r="AQ700" s="90" t="s">
        <v>1600</v>
      </c>
      <c r="AR700" s="90" t="s">
        <v>1608</v>
      </c>
      <c r="AS700" s="90" t="s">
        <v>1609</v>
      </c>
      <c r="AT700" s="90" t="s">
        <v>1601</v>
      </c>
      <c r="AU700" s="90" t="s">
        <v>1602</v>
      </c>
      <c r="AV700" s="90" t="s">
        <v>1603</v>
      </c>
      <c r="AW700" s="90" t="s">
        <v>1604</v>
      </c>
      <c r="AX700" s="90" t="s">
        <v>1605</v>
      </c>
      <c r="AY700" s="91" t="s">
        <v>11</v>
      </c>
      <c r="AZ700" s="91" t="s">
        <v>1606</v>
      </c>
      <c r="BA700" s="91" t="s">
        <v>1534</v>
      </c>
      <c r="BB700" s="91" t="s">
        <v>1592</v>
      </c>
      <c r="BC700" s="91" t="s">
        <v>1593</v>
      </c>
      <c r="BD700" s="91" t="s">
        <v>1594</v>
      </c>
      <c r="BE700" s="91" t="s">
        <v>1612</v>
      </c>
      <c r="BF700" s="91" t="s">
        <v>1607</v>
      </c>
      <c r="BG700" s="91" t="s">
        <v>1595</v>
      </c>
      <c r="BH700" s="91" t="s">
        <v>1596</v>
      </c>
      <c r="BI700" s="91" t="s">
        <v>1597</v>
      </c>
      <c r="BJ700" s="91" t="s">
        <v>1598</v>
      </c>
      <c r="BK700" s="91" t="s">
        <v>1599</v>
      </c>
      <c r="BL700" s="91" t="s">
        <v>1600</v>
      </c>
      <c r="BM700" s="91" t="s">
        <v>1608</v>
      </c>
      <c r="BN700" s="91" t="s">
        <v>1609</v>
      </c>
      <c r="BO700" s="91" t="s">
        <v>1601</v>
      </c>
      <c r="BP700" s="91" t="s">
        <v>1602</v>
      </c>
      <c r="BQ700" s="91" t="s">
        <v>1603</v>
      </c>
      <c r="BR700" s="91" t="s">
        <v>1604</v>
      </c>
      <c r="BS700" s="91" t="s">
        <v>1605</v>
      </c>
      <c r="BT700" s="5" t="s">
        <v>1671</v>
      </c>
    </row>
    <row r="701" spans="1:72" x14ac:dyDescent="0.25">
      <c r="A701" s="6" t="s">
        <v>0</v>
      </c>
      <c r="B701" s="6" t="s">
        <v>0</v>
      </c>
      <c r="C701" s="6" t="s">
        <v>0</v>
      </c>
      <c r="D701" s="104" t="s">
        <v>0</v>
      </c>
      <c r="E701" s="104" t="s">
        <v>0</v>
      </c>
      <c r="F701" s="121" t="s">
        <v>0</v>
      </c>
      <c r="G701" s="7" t="s">
        <v>0</v>
      </c>
      <c r="H701" s="8" t="s">
        <v>0</v>
      </c>
      <c r="I701" s="9">
        <v>1</v>
      </c>
      <c r="J701" s="9">
        <v>2</v>
      </c>
      <c r="K701" s="9">
        <v>3</v>
      </c>
      <c r="L701" s="9">
        <v>4</v>
      </c>
      <c r="M701" s="9">
        <v>5</v>
      </c>
      <c r="N701" s="9">
        <v>6</v>
      </c>
      <c r="O701" s="9">
        <v>7</v>
      </c>
      <c r="P701" s="9">
        <v>8</v>
      </c>
      <c r="Q701" s="9">
        <v>9</v>
      </c>
      <c r="R701" s="9">
        <v>10</v>
      </c>
      <c r="S701" s="9">
        <v>11</v>
      </c>
      <c r="T701" s="9">
        <v>12</v>
      </c>
      <c r="U701" s="9">
        <v>13</v>
      </c>
      <c r="V701" s="9">
        <v>14</v>
      </c>
      <c r="W701" s="9">
        <v>15</v>
      </c>
      <c r="X701" s="9">
        <v>16</v>
      </c>
      <c r="Y701" s="9">
        <v>17</v>
      </c>
      <c r="Z701" s="9">
        <v>18</v>
      </c>
      <c r="AA701" s="9">
        <v>19</v>
      </c>
      <c r="AB701" s="9">
        <v>20</v>
      </c>
      <c r="AC701" s="9">
        <v>21</v>
      </c>
      <c r="AD701" s="9">
        <v>1</v>
      </c>
      <c r="AE701" s="9">
        <v>2</v>
      </c>
      <c r="AF701" s="9">
        <v>3</v>
      </c>
      <c r="AG701" s="9">
        <v>4</v>
      </c>
      <c r="AH701" s="9">
        <v>5</v>
      </c>
      <c r="AI701" s="9">
        <v>6</v>
      </c>
      <c r="AJ701" s="9">
        <v>7</v>
      </c>
      <c r="AK701" s="9">
        <v>8</v>
      </c>
      <c r="AL701" s="9">
        <v>9</v>
      </c>
      <c r="AM701" s="9">
        <v>10</v>
      </c>
      <c r="AN701" s="9">
        <v>11</v>
      </c>
      <c r="AO701" s="9">
        <v>12</v>
      </c>
      <c r="AP701" s="9">
        <v>13</v>
      </c>
      <c r="AQ701" s="9">
        <v>14</v>
      </c>
      <c r="AR701" s="9">
        <v>15</v>
      </c>
      <c r="AS701" s="9">
        <v>16</v>
      </c>
      <c r="AT701" s="9">
        <v>17</v>
      </c>
      <c r="AU701" s="9">
        <v>18</v>
      </c>
      <c r="AV701" s="9">
        <v>19</v>
      </c>
      <c r="AW701" s="9">
        <v>20</v>
      </c>
      <c r="AX701" s="9">
        <v>21</v>
      </c>
      <c r="AY701" s="9">
        <v>1</v>
      </c>
      <c r="AZ701" s="9">
        <v>2</v>
      </c>
      <c r="BA701" s="9">
        <v>3</v>
      </c>
      <c r="BB701" s="9">
        <v>4</v>
      </c>
      <c r="BC701" s="9">
        <v>5</v>
      </c>
      <c r="BD701" s="9">
        <v>6</v>
      </c>
      <c r="BE701" s="9">
        <v>7</v>
      </c>
      <c r="BF701" s="9">
        <v>8</v>
      </c>
      <c r="BG701" s="9">
        <v>9</v>
      </c>
      <c r="BH701" s="9">
        <v>10</v>
      </c>
      <c r="BI701" s="9">
        <v>11</v>
      </c>
      <c r="BJ701" s="9">
        <v>12</v>
      </c>
      <c r="BK701" s="9">
        <v>13</v>
      </c>
      <c r="BL701" s="9">
        <v>14</v>
      </c>
      <c r="BM701" s="9">
        <v>15</v>
      </c>
      <c r="BN701" s="9">
        <v>16</v>
      </c>
      <c r="BO701" s="9">
        <v>17</v>
      </c>
      <c r="BP701" s="9">
        <v>18</v>
      </c>
      <c r="BQ701" s="9">
        <v>19</v>
      </c>
      <c r="BR701" s="9">
        <v>20</v>
      </c>
      <c r="BS701" s="9">
        <v>21</v>
      </c>
      <c r="BT701" s="9">
        <v>9</v>
      </c>
    </row>
    <row r="702" spans="1:72" ht="22.5" x14ac:dyDescent="0.25">
      <c r="A702" s="1" t="s">
        <v>133</v>
      </c>
      <c r="B702" s="1" t="s">
        <v>58</v>
      </c>
      <c r="C702" s="4" t="s">
        <v>154</v>
      </c>
      <c r="D702" s="102" t="s">
        <v>334</v>
      </c>
      <c r="E702" s="101" t="s">
        <v>0</v>
      </c>
      <c r="F702" s="101" t="s">
        <v>0</v>
      </c>
      <c r="G702" s="2" t="s">
        <v>0</v>
      </c>
      <c r="H702" s="2" t="s">
        <v>335</v>
      </c>
      <c r="I702" s="3" t="s">
        <v>0</v>
      </c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>
        <v>0</v>
      </c>
      <c r="AC702" s="3">
        <v>0</v>
      </c>
      <c r="AD702" s="3" t="s">
        <v>0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>
        <v>0</v>
      </c>
      <c r="AX702" s="3">
        <v>0</v>
      </c>
      <c r="AY702" s="3" t="s">
        <v>0</v>
      </c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>
        <v>0</v>
      </c>
      <c r="BS702" s="3">
        <v>0</v>
      </c>
      <c r="BT702" s="3"/>
    </row>
    <row r="703" spans="1:72" ht="33.75" x14ac:dyDescent="0.25">
      <c r="A703" s="1" t="s">
        <v>0</v>
      </c>
      <c r="B703" s="1" t="s">
        <v>0</v>
      </c>
      <c r="C703" s="1" t="s">
        <v>0</v>
      </c>
      <c r="D703" s="101" t="s">
        <v>0</v>
      </c>
      <c r="E703" s="101" t="s">
        <v>0</v>
      </c>
      <c r="F703" s="101" t="s">
        <v>0</v>
      </c>
      <c r="G703" s="2" t="s">
        <v>0</v>
      </c>
      <c r="H703" s="10" t="s">
        <v>13</v>
      </c>
      <c r="I703" s="11">
        <f t="shared" ref="I703:AA703" si="1075">SUM(I704,I712,I714)</f>
        <v>54000</v>
      </c>
      <c r="J703" s="11">
        <f t="shared" si="1075"/>
        <v>0</v>
      </c>
      <c r="K703" s="11">
        <f t="shared" si="1075"/>
        <v>0</v>
      </c>
      <c r="L703" s="11">
        <f t="shared" si="1075"/>
        <v>0</v>
      </c>
      <c r="M703" s="11">
        <f t="shared" si="1075"/>
        <v>0</v>
      </c>
      <c r="N703" s="11">
        <f t="shared" si="1075"/>
        <v>0</v>
      </c>
      <c r="O703" s="11">
        <f t="shared" ref="O703" si="1076">SUM(O704,O712,O714)</f>
        <v>54000</v>
      </c>
      <c r="P703" s="11">
        <f t="shared" si="1075"/>
        <v>0</v>
      </c>
      <c r="Q703" s="11">
        <f t="shared" si="1075"/>
        <v>0</v>
      </c>
      <c r="R703" s="11">
        <f t="shared" si="1075"/>
        <v>9500</v>
      </c>
      <c r="S703" s="11">
        <f t="shared" si="1075"/>
        <v>0</v>
      </c>
      <c r="T703" s="11">
        <f t="shared" si="1075"/>
        <v>0</v>
      </c>
      <c r="U703" s="11">
        <f t="shared" si="1075"/>
        <v>0</v>
      </c>
      <c r="V703" s="11">
        <f t="shared" si="1075"/>
        <v>0</v>
      </c>
      <c r="W703" s="11">
        <f t="shared" si="1075"/>
        <v>0</v>
      </c>
      <c r="X703" s="11">
        <f t="shared" si="1075"/>
        <v>0</v>
      </c>
      <c r="Y703" s="11">
        <f t="shared" si="1075"/>
        <v>0</v>
      </c>
      <c r="Z703" s="11">
        <f t="shared" si="1075"/>
        <v>0</v>
      </c>
      <c r="AA703" s="11">
        <f t="shared" si="1075"/>
        <v>0</v>
      </c>
      <c r="AB703" s="11">
        <v>9500</v>
      </c>
      <c r="AC703" s="11">
        <v>44500</v>
      </c>
      <c r="AD703" s="11">
        <f t="shared" ref="AD703:AV703" si="1077">SUM(AD704,AD712,AD714)</f>
        <v>0</v>
      </c>
      <c r="AE703" s="11">
        <f t="shared" si="1077"/>
        <v>0</v>
      </c>
      <c r="AF703" s="11">
        <f t="shared" si="1077"/>
        <v>0</v>
      </c>
      <c r="AG703" s="11">
        <f t="shared" si="1077"/>
        <v>0</v>
      </c>
      <c r="AH703" s="11">
        <f t="shared" si="1077"/>
        <v>0</v>
      </c>
      <c r="AI703" s="11">
        <f t="shared" si="1077"/>
        <v>0</v>
      </c>
      <c r="AJ703" s="11">
        <f t="shared" ref="AJ703" si="1078">SUM(AJ704,AJ712,AJ714)</f>
        <v>0</v>
      </c>
      <c r="AK703" s="11">
        <f t="shared" si="1077"/>
        <v>0</v>
      </c>
      <c r="AL703" s="11">
        <f t="shared" si="1077"/>
        <v>0</v>
      </c>
      <c r="AM703" s="11">
        <f t="shared" si="1077"/>
        <v>0</v>
      </c>
      <c r="AN703" s="11">
        <f t="shared" si="1077"/>
        <v>0</v>
      </c>
      <c r="AO703" s="11">
        <f t="shared" si="1077"/>
        <v>0</v>
      </c>
      <c r="AP703" s="11">
        <f t="shared" si="1077"/>
        <v>0</v>
      </c>
      <c r="AQ703" s="11">
        <f t="shared" si="1077"/>
        <v>0</v>
      </c>
      <c r="AR703" s="11">
        <f t="shared" si="1077"/>
        <v>0</v>
      </c>
      <c r="AS703" s="11">
        <f t="shared" si="1077"/>
        <v>0</v>
      </c>
      <c r="AT703" s="11">
        <f t="shared" si="1077"/>
        <v>0</v>
      </c>
      <c r="AU703" s="11">
        <f t="shared" si="1077"/>
        <v>0</v>
      </c>
      <c r="AV703" s="11">
        <f t="shared" si="1077"/>
        <v>0</v>
      </c>
      <c r="AW703" s="11">
        <v>0</v>
      </c>
      <c r="AX703" s="11">
        <v>0</v>
      </c>
      <c r="AY703" s="11">
        <f t="shared" ref="AY703:BQ703" si="1079">SUM(AY704,AY712,AY714)</f>
        <v>0</v>
      </c>
      <c r="AZ703" s="11">
        <f t="shared" si="1079"/>
        <v>0</v>
      </c>
      <c r="BA703" s="11">
        <f t="shared" si="1079"/>
        <v>0</v>
      </c>
      <c r="BB703" s="11">
        <f t="shared" si="1079"/>
        <v>0</v>
      </c>
      <c r="BC703" s="11">
        <f t="shared" si="1079"/>
        <v>0</v>
      </c>
      <c r="BD703" s="11">
        <f t="shared" si="1079"/>
        <v>0</v>
      </c>
      <c r="BE703" s="11">
        <f t="shared" ref="BE703" si="1080">SUM(BE704,BE712,BE714)</f>
        <v>0</v>
      </c>
      <c r="BF703" s="11">
        <f t="shared" si="1079"/>
        <v>0</v>
      </c>
      <c r="BG703" s="11">
        <f t="shared" si="1079"/>
        <v>0</v>
      </c>
      <c r="BH703" s="11">
        <f t="shared" si="1079"/>
        <v>0</v>
      </c>
      <c r="BI703" s="11">
        <f t="shared" si="1079"/>
        <v>0</v>
      </c>
      <c r="BJ703" s="11">
        <f t="shared" si="1079"/>
        <v>0</v>
      </c>
      <c r="BK703" s="11">
        <f t="shared" si="1079"/>
        <v>0</v>
      </c>
      <c r="BL703" s="11">
        <f t="shared" si="1079"/>
        <v>0</v>
      </c>
      <c r="BM703" s="11">
        <f t="shared" si="1079"/>
        <v>0</v>
      </c>
      <c r="BN703" s="11">
        <f t="shared" si="1079"/>
        <v>0</v>
      </c>
      <c r="BO703" s="11">
        <f t="shared" si="1079"/>
        <v>0</v>
      </c>
      <c r="BP703" s="11">
        <f t="shared" si="1079"/>
        <v>0</v>
      </c>
      <c r="BQ703" s="11">
        <f t="shared" si="1079"/>
        <v>0</v>
      </c>
      <c r="BR703" s="11">
        <v>0</v>
      </c>
      <c r="BS703" s="11">
        <v>0</v>
      </c>
      <c r="BT703" s="11" t="e">
        <f>IF(#REF!=0,"-",#REF!/#REF!*100)</f>
        <v>#REF!</v>
      </c>
    </row>
    <row r="704" spans="1:72" x14ac:dyDescent="0.25">
      <c r="A704" s="4" t="s">
        <v>133</v>
      </c>
      <c r="B704" s="4" t="s">
        <v>58</v>
      </c>
      <c r="C704" s="4" t="s">
        <v>154</v>
      </c>
      <c r="D704" s="102" t="s">
        <v>334</v>
      </c>
      <c r="E704" s="101" t="s">
        <v>14</v>
      </c>
      <c r="F704" s="101" t="s">
        <v>0</v>
      </c>
      <c r="G704" s="2" t="s">
        <v>0</v>
      </c>
      <c r="H704" s="2" t="s">
        <v>15</v>
      </c>
      <c r="I704" s="12">
        <f t="shared" ref="I704:AA704" si="1081">SUM(I705,I706)</f>
        <v>0</v>
      </c>
      <c r="J704" s="12">
        <f t="shared" si="1081"/>
        <v>0</v>
      </c>
      <c r="K704" s="12">
        <f t="shared" si="1081"/>
        <v>0</v>
      </c>
      <c r="L704" s="12">
        <f t="shared" si="1081"/>
        <v>0</v>
      </c>
      <c r="M704" s="12">
        <f t="shared" si="1081"/>
        <v>0</v>
      </c>
      <c r="N704" s="12">
        <f t="shared" si="1081"/>
        <v>0</v>
      </c>
      <c r="O704" s="12">
        <f t="shared" ref="O704" si="1082">SUM(O705,O706)</f>
        <v>0</v>
      </c>
      <c r="P704" s="12">
        <f t="shared" si="1081"/>
        <v>0</v>
      </c>
      <c r="Q704" s="12">
        <f t="shared" si="1081"/>
        <v>0</v>
      </c>
      <c r="R704" s="12">
        <f t="shared" si="1081"/>
        <v>0</v>
      </c>
      <c r="S704" s="12">
        <f t="shared" si="1081"/>
        <v>0</v>
      </c>
      <c r="T704" s="12">
        <f t="shared" si="1081"/>
        <v>0</v>
      </c>
      <c r="U704" s="12">
        <f t="shared" si="1081"/>
        <v>0</v>
      </c>
      <c r="V704" s="12">
        <f t="shared" si="1081"/>
        <v>0</v>
      </c>
      <c r="W704" s="12">
        <f t="shared" si="1081"/>
        <v>0</v>
      </c>
      <c r="X704" s="12">
        <f t="shared" si="1081"/>
        <v>0</v>
      </c>
      <c r="Y704" s="12">
        <f t="shared" si="1081"/>
        <v>0</v>
      </c>
      <c r="Z704" s="12">
        <f t="shared" si="1081"/>
        <v>0</v>
      </c>
      <c r="AA704" s="12">
        <f t="shared" si="1081"/>
        <v>0</v>
      </c>
      <c r="AB704" s="12">
        <v>0</v>
      </c>
      <c r="AC704" s="12">
        <v>0</v>
      </c>
      <c r="AD704" s="12">
        <f t="shared" ref="AD704:AV704" si="1083">SUM(AD705,AD706)</f>
        <v>0</v>
      </c>
      <c r="AE704" s="12">
        <f t="shared" si="1083"/>
        <v>0</v>
      </c>
      <c r="AF704" s="12">
        <f t="shared" si="1083"/>
        <v>0</v>
      </c>
      <c r="AG704" s="12">
        <f t="shared" si="1083"/>
        <v>0</v>
      </c>
      <c r="AH704" s="12">
        <f t="shared" si="1083"/>
        <v>0</v>
      </c>
      <c r="AI704" s="12">
        <f t="shared" si="1083"/>
        <v>0</v>
      </c>
      <c r="AJ704" s="12">
        <f t="shared" ref="AJ704" si="1084">SUM(AJ705,AJ706)</f>
        <v>0</v>
      </c>
      <c r="AK704" s="12">
        <f t="shared" si="1083"/>
        <v>0</v>
      </c>
      <c r="AL704" s="12">
        <f t="shared" si="1083"/>
        <v>0</v>
      </c>
      <c r="AM704" s="12">
        <f t="shared" si="1083"/>
        <v>0</v>
      </c>
      <c r="AN704" s="12">
        <f t="shared" si="1083"/>
        <v>0</v>
      </c>
      <c r="AO704" s="12">
        <f t="shared" si="1083"/>
        <v>0</v>
      </c>
      <c r="AP704" s="12">
        <f t="shared" si="1083"/>
        <v>0</v>
      </c>
      <c r="AQ704" s="12">
        <f t="shared" si="1083"/>
        <v>0</v>
      </c>
      <c r="AR704" s="12">
        <f t="shared" si="1083"/>
        <v>0</v>
      </c>
      <c r="AS704" s="12">
        <f t="shared" si="1083"/>
        <v>0</v>
      </c>
      <c r="AT704" s="12">
        <f t="shared" si="1083"/>
        <v>0</v>
      </c>
      <c r="AU704" s="12">
        <f t="shared" si="1083"/>
        <v>0</v>
      </c>
      <c r="AV704" s="12">
        <f t="shared" si="1083"/>
        <v>0</v>
      </c>
      <c r="AW704" s="12">
        <v>0</v>
      </c>
      <c r="AX704" s="12">
        <v>0</v>
      </c>
      <c r="AY704" s="12">
        <f t="shared" ref="AY704:BQ704" si="1085">SUM(AY705,AY706)</f>
        <v>0</v>
      </c>
      <c r="AZ704" s="12">
        <f t="shared" si="1085"/>
        <v>0</v>
      </c>
      <c r="BA704" s="12">
        <f t="shared" si="1085"/>
        <v>0</v>
      </c>
      <c r="BB704" s="12">
        <f t="shared" si="1085"/>
        <v>0</v>
      </c>
      <c r="BC704" s="12">
        <f t="shared" si="1085"/>
        <v>0</v>
      </c>
      <c r="BD704" s="12">
        <f t="shared" si="1085"/>
        <v>0</v>
      </c>
      <c r="BE704" s="12">
        <f t="shared" ref="BE704" si="1086">SUM(BE705,BE706)</f>
        <v>0</v>
      </c>
      <c r="BF704" s="12">
        <f t="shared" si="1085"/>
        <v>0</v>
      </c>
      <c r="BG704" s="12">
        <f t="shared" si="1085"/>
        <v>0</v>
      </c>
      <c r="BH704" s="12">
        <f t="shared" si="1085"/>
        <v>0</v>
      </c>
      <c r="BI704" s="12">
        <f t="shared" si="1085"/>
        <v>0</v>
      </c>
      <c r="BJ704" s="12">
        <f t="shared" si="1085"/>
        <v>0</v>
      </c>
      <c r="BK704" s="12">
        <f t="shared" si="1085"/>
        <v>0</v>
      </c>
      <c r="BL704" s="12">
        <f t="shared" si="1085"/>
        <v>0</v>
      </c>
      <c r="BM704" s="12">
        <f t="shared" si="1085"/>
        <v>0</v>
      </c>
      <c r="BN704" s="12">
        <f t="shared" si="1085"/>
        <v>0</v>
      </c>
      <c r="BO704" s="12">
        <f t="shared" si="1085"/>
        <v>0</v>
      </c>
      <c r="BP704" s="12">
        <f t="shared" si="1085"/>
        <v>0</v>
      </c>
      <c r="BQ704" s="12">
        <f t="shared" si="1085"/>
        <v>0</v>
      </c>
      <c r="BR704" s="12">
        <v>0</v>
      </c>
      <c r="BS704" s="12">
        <v>0</v>
      </c>
      <c r="BT704" s="12" t="e">
        <f>IF(#REF!=0,"-",#REF!/#REF!*100)</f>
        <v>#REF!</v>
      </c>
    </row>
    <row r="705" spans="1:72" x14ac:dyDescent="0.25">
      <c r="A705" s="4" t="s">
        <v>133</v>
      </c>
      <c r="B705" s="4" t="s">
        <v>58</v>
      </c>
      <c r="C705" s="4" t="s">
        <v>154</v>
      </c>
      <c r="D705" s="102" t="s">
        <v>334</v>
      </c>
      <c r="E705" s="113">
        <v>6111</v>
      </c>
      <c r="F705" s="102"/>
      <c r="G705" s="98" t="s">
        <v>1662</v>
      </c>
      <c r="H705" s="13" t="s">
        <v>16</v>
      </c>
      <c r="I705" s="14">
        <v>0</v>
      </c>
      <c r="J705" s="14"/>
      <c r="K705" s="14"/>
      <c r="L705" s="14"/>
      <c r="M705" s="14"/>
      <c r="N705" s="14"/>
      <c r="O705" s="14">
        <f t="shared" si="1033"/>
        <v>0</v>
      </c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>
        <v>0</v>
      </c>
      <c r="AC705" s="14">
        <v>0</v>
      </c>
      <c r="AD705" s="14">
        <v>0</v>
      </c>
      <c r="AE705" s="14"/>
      <c r="AF705" s="14"/>
      <c r="AG705" s="14"/>
      <c r="AH705" s="14"/>
      <c r="AI705" s="14"/>
      <c r="AJ705" s="14">
        <f t="shared" si="1034"/>
        <v>0</v>
      </c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>
        <v>0</v>
      </c>
      <c r="AX705" s="14">
        <v>0</v>
      </c>
      <c r="AY705" s="14">
        <v>0</v>
      </c>
      <c r="AZ705" s="14"/>
      <c r="BA705" s="14"/>
      <c r="BB705" s="14"/>
      <c r="BC705" s="14"/>
      <c r="BD705" s="14"/>
      <c r="BE705" s="14">
        <f t="shared" si="1035"/>
        <v>0</v>
      </c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>
        <v>0</v>
      </c>
      <c r="BS705" s="14">
        <v>0</v>
      </c>
      <c r="BT705" s="14" t="e">
        <f>IF(#REF!=0,"-",#REF!/#REF!*100)</f>
        <v>#REF!</v>
      </c>
    </row>
    <row r="706" spans="1:72" x14ac:dyDescent="0.25">
      <c r="A706" s="1" t="s">
        <v>133</v>
      </c>
      <c r="B706" s="1" t="s">
        <v>58</v>
      </c>
      <c r="C706" s="1" t="s">
        <v>154</v>
      </c>
      <c r="D706" s="105" t="s">
        <v>334</v>
      </c>
      <c r="E706" s="105" t="s">
        <v>18</v>
      </c>
      <c r="F706" s="102" t="s">
        <v>0</v>
      </c>
      <c r="G706" s="13" t="s">
        <v>0</v>
      </c>
      <c r="H706" s="2" t="s">
        <v>19</v>
      </c>
      <c r="I706" s="12">
        <f t="shared" ref="I706:AA706" si="1087">SUM(I707:I711)</f>
        <v>0</v>
      </c>
      <c r="J706" s="12">
        <f t="shared" si="1087"/>
        <v>0</v>
      </c>
      <c r="K706" s="12">
        <f t="shared" si="1087"/>
        <v>0</v>
      </c>
      <c r="L706" s="12">
        <f t="shared" si="1087"/>
        <v>0</v>
      </c>
      <c r="M706" s="12">
        <f t="shared" si="1087"/>
        <v>0</v>
      </c>
      <c r="N706" s="12">
        <f t="shared" si="1087"/>
        <v>0</v>
      </c>
      <c r="O706" s="12">
        <f t="shared" si="1087"/>
        <v>0</v>
      </c>
      <c r="P706" s="12">
        <f t="shared" si="1087"/>
        <v>0</v>
      </c>
      <c r="Q706" s="12">
        <f t="shared" si="1087"/>
        <v>0</v>
      </c>
      <c r="R706" s="12">
        <f t="shared" si="1087"/>
        <v>0</v>
      </c>
      <c r="S706" s="12">
        <f t="shared" si="1087"/>
        <v>0</v>
      </c>
      <c r="T706" s="12">
        <f t="shared" si="1087"/>
        <v>0</v>
      </c>
      <c r="U706" s="12">
        <f t="shared" si="1087"/>
        <v>0</v>
      </c>
      <c r="V706" s="12">
        <f t="shared" si="1087"/>
        <v>0</v>
      </c>
      <c r="W706" s="12">
        <f t="shared" si="1087"/>
        <v>0</v>
      </c>
      <c r="X706" s="12">
        <f t="shared" si="1087"/>
        <v>0</v>
      </c>
      <c r="Y706" s="12">
        <f t="shared" si="1087"/>
        <v>0</v>
      </c>
      <c r="Z706" s="12">
        <f t="shared" si="1087"/>
        <v>0</v>
      </c>
      <c r="AA706" s="12">
        <f t="shared" si="1087"/>
        <v>0</v>
      </c>
      <c r="AB706" s="12">
        <v>0</v>
      </c>
      <c r="AC706" s="12">
        <v>0</v>
      </c>
      <c r="AD706" s="12">
        <f t="shared" ref="AD706:AV706" si="1088">SUM(AD707:AD711)</f>
        <v>0</v>
      </c>
      <c r="AE706" s="12">
        <f t="shared" si="1088"/>
        <v>0</v>
      </c>
      <c r="AF706" s="12">
        <f t="shared" si="1088"/>
        <v>0</v>
      </c>
      <c r="AG706" s="12">
        <f t="shared" si="1088"/>
        <v>0</v>
      </c>
      <c r="AH706" s="12">
        <f t="shared" si="1088"/>
        <v>0</v>
      </c>
      <c r="AI706" s="12">
        <f t="shared" si="1088"/>
        <v>0</v>
      </c>
      <c r="AJ706" s="12">
        <f t="shared" si="1088"/>
        <v>0</v>
      </c>
      <c r="AK706" s="12">
        <f t="shared" si="1088"/>
        <v>0</v>
      </c>
      <c r="AL706" s="12">
        <f t="shared" si="1088"/>
        <v>0</v>
      </c>
      <c r="AM706" s="12">
        <f t="shared" si="1088"/>
        <v>0</v>
      </c>
      <c r="AN706" s="12">
        <f t="shared" si="1088"/>
        <v>0</v>
      </c>
      <c r="AO706" s="12">
        <f t="shared" si="1088"/>
        <v>0</v>
      </c>
      <c r="AP706" s="12">
        <f t="shared" si="1088"/>
        <v>0</v>
      </c>
      <c r="AQ706" s="12">
        <f t="shared" si="1088"/>
        <v>0</v>
      </c>
      <c r="AR706" s="12">
        <f t="shared" si="1088"/>
        <v>0</v>
      </c>
      <c r="AS706" s="12">
        <f t="shared" si="1088"/>
        <v>0</v>
      </c>
      <c r="AT706" s="12">
        <f t="shared" si="1088"/>
        <v>0</v>
      </c>
      <c r="AU706" s="12">
        <f t="shared" si="1088"/>
        <v>0</v>
      </c>
      <c r="AV706" s="12">
        <f t="shared" si="1088"/>
        <v>0</v>
      </c>
      <c r="AW706" s="12">
        <v>0</v>
      </c>
      <c r="AX706" s="12">
        <v>0</v>
      </c>
      <c r="AY706" s="12">
        <f t="shared" ref="AY706:BQ706" si="1089">SUM(AY707:AY711)</f>
        <v>0</v>
      </c>
      <c r="AZ706" s="12">
        <f t="shared" si="1089"/>
        <v>0</v>
      </c>
      <c r="BA706" s="12">
        <f t="shared" si="1089"/>
        <v>0</v>
      </c>
      <c r="BB706" s="12">
        <f t="shared" si="1089"/>
        <v>0</v>
      </c>
      <c r="BC706" s="12">
        <f t="shared" si="1089"/>
        <v>0</v>
      </c>
      <c r="BD706" s="12">
        <f t="shared" si="1089"/>
        <v>0</v>
      </c>
      <c r="BE706" s="12">
        <f t="shared" si="1089"/>
        <v>0</v>
      </c>
      <c r="BF706" s="12">
        <f t="shared" si="1089"/>
        <v>0</v>
      </c>
      <c r="BG706" s="12">
        <f t="shared" si="1089"/>
        <v>0</v>
      </c>
      <c r="BH706" s="12">
        <f t="shared" si="1089"/>
        <v>0</v>
      </c>
      <c r="BI706" s="12">
        <f t="shared" si="1089"/>
        <v>0</v>
      </c>
      <c r="BJ706" s="12">
        <f t="shared" si="1089"/>
        <v>0</v>
      </c>
      <c r="BK706" s="12">
        <f t="shared" si="1089"/>
        <v>0</v>
      </c>
      <c r="BL706" s="12">
        <f t="shared" si="1089"/>
        <v>0</v>
      </c>
      <c r="BM706" s="12">
        <f t="shared" si="1089"/>
        <v>0</v>
      </c>
      <c r="BN706" s="12">
        <f t="shared" si="1089"/>
        <v>0</v>
      </c>
      <c r="BO706" s="12">
        <f t="shared" si="1089"/>
        <v>0</v>
      </c>
      <c r="BP706" s="12">
        <f t="shared" si="1089"/>
        <v>0</v>
      </c>
      <c r="BQ706" s="12">
        <f t="shared" si="1089"/>
        <v>0</v>
      </c>
      <c r="BR706" s="12">
        <v>0</v>
      </c>
      <c r="BS706" s="12">
        <v>0</v>
      </c>
      <c r="BT706" s="12" t="e">
        <f>IF(#REF!=0,"-",#REF!/#REF!*100)</f>
        <v>#REF!</v>
      </c>
    </row>
    <row r="707" spans="1:72" ht="22.5" x14ac:dyDescent="0.25">
      <c r="A707" s="4" t="s">
        <v>133</v>
      </c>
      <c r="B707" s="4" t="s">
        <v>58</v>
      </c>
      <c r="C707" s="4" t="s">
        <v>154</v>
      </c>
      <c r="D707" s="102" t="s">
        <v>334</v>
      </c>
      <c r="E707" s="113">
        <v>6112</v>
      </c>
      <c r="F707" s="102" t="s">
        <v>336</v>
      </c>
      <c r="G707" s="98" t="s">
        <v>1662</v>
      </c>
      <c r="H707" s="13" t="s">
        <v>57</v>
      </c>
      <c r="I707" s="14">
        <v>0</v>
      </c>
      <c r="J707" s="14"/>
      <c r="K707" s="14"/>
      <c r="L707" s="14"/>
      <c r="M707" s="14"/>
      <c r="N707" s="14"/>
      <c r="O707" s="14">
        <f t="shared" si="1033"/>
        <v>0</v>
      </c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>
        <v>0</v>
      </c>
      <c r="AC707" s="14">
        <v>0</v>
      </c>
      <c r="AD707" s="14">
        <v>0</v>
      </c>
      <c r="AE707" s="14"/>
      <c r="AF707" s="14"/>
      <c r="AG707" s="14"/>
      <c r="AH707" s="14"/>
      <c r="AI707" s="14"/>
      <c r="AJ707" s="14">
        <f t="shared" si="1034"/>
        <v>0</v>
      </c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>
        <v>0</v>
      </c>
      <c r="AX707" s="14">
        <v>0</v>
      </c>
      <c r="AY707" s="14">
        <v>0</v>
      </c>
      <c r="AZ707" s="14"/>
      <c r="BA707" s="14"/>
      <c r="BB707" s="14"/>
      <c r="BC707" s="14"/>
      <c r="BD707" s="14"/>
      <c r="BE707" s="14">
        <f t="shared" si="1035"/>
        <v>0</v>
      </c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>
        <v>0</v>
      </c>
      <c r="BS707" s="14">
        <v>0</v>
      </c>
      <c r="BT707" s="14" t="e">
        <f>IF(#REF!=0,"-",#REF!/#REF!*100)</f>
        <v>#REF!</v>
      </c>
    </row>
    <row r="708" spans="1:72" x14ac:dyDescent="0.25">
      <c r="A708" s="4" t="s">
        <v>133</v>
      </c>
      <c r="B708" s="4" t="s">
        <v>58</v>
      </c>
      <c r="C708" s="4" t="s">
        <v>154</v>
      </c>
      <c r="D708" s="102" t="s">
        <v>334</v>
      </c>
      <c r="E708" s="113">
        <v>6112</v>
      </c>
      <c r="F708" s="102" t="s">
        <v>337</v>
      </c>
      <c r="G708" s="98" t="s">
        <v>1662</v>
      </c>
      <c r="H708" s="13" t="s">
        <v>22</v>
      </c>
      <c r="I708" s="14">
        <v>0</v>
      </c>
      <c r="J708" s="14"/>
      <c r="K708" s="14"/>
      <c r="L708" s="14"/>
      <c r="M708" s="14"/>
      <c r="N708" s="14"/>
      <c r="O708" s="14">
        <f t="shared" si="1033"/>
        <v>0</v>
      </c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>
        <v>0</v>
      </c>
      <c r="AC708" s="14">
        <v>0</v>
      </c>
      <c r="AD708" s="14">
        <v>0</v>
      </c>
      <c r="AE708" s="14"/>
      <c r="AF708" s="14"/>
      <c r="AG708" s="14"/>
      <c r="AH708" s="14"/>
      <c r="AI708" s="14"/>
      <c r="AJ708" s="14">
        <f t="shared" si="1034"/>
        <v>0</v>
      </c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>
        <v>0</v>
      </c>
      <c r="AX708" s="14">
        <v>0</v>
      </c>
      <c r="AY708" s="14">
        <v>0</v>
      </c>
      <c r="AZ708" s="14"/>
      <c r="BA708" s="14"/>
      <c r="BB708" s="14"/>
      <c r="BC708" s="14"/>
      <c r="BD708" s="14"/>
      <c r="BE708" s="14">
        <f t="shared" si="1035"/>
        <v>0</v>
      </c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>
        <v>0</v>
      </c>
      <c r="BS708" s="14">
        <v>0</v>
      </c>
      <c r="BT708" s="14" t="e">
        <f>IF(#REF!=0,"-",#REF!/#REF!*100)</f>
        <v>#REF!</v>
      </c>
    </row>
    <row r="709" spans="1:72" x14ac:dyDescent="0.25">
      <c r="A709" s="4" t="s">
        <v>133</v>
      </c>
      <c r="B709" s="4" t="s">
        <v>58</v>
      </c>
      <c r="C709" s="4" t="s">
        <v>154</v>
      </c>
      <c r="D709" s="102" t="s">
        <v>334</v>
      </c>
      <c r="E709" s="113">
        <v>6112</v>
      </c>
      <c r="F709" s="102" t="s">
        <v>338</v>
      </c>
      <c r="G709" s="98" t="s">
        <v>1662</v>
      </c>
      <c r="H709" s="13" t="s">
        <v>23</v>
      </c>
      <c r="I709" s="14">
        <v>0</v>
      </c>
      <c r="J709" s="14"/>
      <c r="K709" s="14"/>
      <c r="L709" s="14"/>
      <c r="M709" s="14"/>
      <c r="N709" s="14"/>
      <c r="O709" s="14">
        <f t="shared" si="1033"/>
        <v>0</v>
      </c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>
        <v>0</v>
      </c>
      <c r="AC709" s="14">
        <v>0</v>
      </c>
      <c r="AD709" s="14">
        <v>0</v>
      </c>
      <c r="AE709" s="14"/>
      <c r="AF709" s="14"/>
      <c r="AG709" s="14"/>
      <c r="AH709" s="14"/>
      <c r="AI709" s="14"/>
      <c r="AJ709" s="14">
        <f t="shared" si="1034"/>
        <v>0</v>
      </c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>
        <v>0</v>
      </c>
      <c r="AX709" s="14">
        <v>0</v>
      </c>
      <c r="AY709" s="14">
        <v>0</v>
      </c>
      <c r="AZ709" s="14"/>
      <c r="BA709" s="14"/>
      <c r="BB709" s="14"/>
      <c r="BC709" s="14"/>
      <c r="BD709" s="14"/>
      <c r="BE709" s="14">
        <f t="shared" si="1035"/>
        <v>0</v>
      </c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>
        <v>0</v>
      </c>
      <c r="BS709" s="14">
        <v>0</v>
      </c>
      <c r="BT709" s="14" t="e">
        <f>IF(#REF!=0,"-",#REF!/#REF!*100)</f>
        <v>#REF!</v>
      </c>
    </row>
    <row r="710" spans="1:72" x14ac:dyDescent="0.25">
      <c r="A710" s="4" t="s">
        <v>133</v>
      </c>
      <c r="B710" s="4" t="s">
        <v>58</v>
      </c>
      <c r="C710" s="4" t="s">
        <v>154</v>
      </c>
      <c r="D710" s="102" t="s">
        <v>334</v>
      </c>
      <c r="E710" s="113">
        <v>6112</v>
      </c>
      <c r="F710" s="102" t="s">
        <v>339</v>
      </c>
      <c r="G710" s="98" t="s">
        <v>1662</v>
      </c>
      <c r="H710" s="13" t="s">
        <v>21</v>
      </c>
      <c r="I710" s="14">
        <v>0</v>
      </c>
      <c r="J710" s="14"/>
      <c r="K710" s="14"/>
      <c r="L710" s="14"/>
      <c r="M710" s="14"/>
      <c r="N710" s="14"/>
      <c r="O710" s="14">
        <f t="shared" si="1033"/>
        <v>0</v>
      </c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>
        <v>0</v>
      </c>
      <c r="AC710" s="14">
        <v>0</v>
      </c>
      <c r="AD710" s="14">
        <v>0</v>
      </c>
      <c r="AE710" s="14"/>
      <c r="AF710" s="14"/>
      <c r="AG710" s="14"/>
      <c r="AH710" s="14"/>
      <c r="AI710" s="14"/>
      <c r="AJ710" s="14">
        <f t="shared" si="1034"/>
        <v>0</v>
      </c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>
        <v>0</v>
      </c>
      <c r="AX710" s="14">
        <v>0</v>
      </c>
      <c r="AY710" s="14">
        <v>0</v>
      </c>
      <c r="AZ710" s="14"/>
      <c r="BA710" s="14"/>
      <c r="BB710" s="14"/>
      <c r="BC710" s="14"/>
      <c r="BD710" s="14"/>
      <c r="BE710" s="14">
        <f t="shared" si="1035"/>
        <v>0</v>
      </c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>
        <v>0</v>
      </c>
      <c r="BS710" s="14">
        <v>0</v>
      </c>
      <c r="BT710" s="14" t="e">
        <f>IF(#REF!=0,"-",#REF!/#REF!*100)</f>
        <v>#REF!</v>
      </c>
    </row>
    <row r="711" spans="1:72" x14ac:dyDescent="0.25">
      <c r="A711" s="4" t="s">
        <v>133</v>
      </c>
      <c r="B711" s="4" t="s">
        <v>58</v>
      </c>
      <c r="C711" s="4" t="s">
        <v>154</v>
      </c>
      <c r="D711" s="102" t="s">
        <v>334</v>
      </c>
      <c r="E711" s="113">
        <v>6112</v>
      </c>
      <c r="F711" s="102" t="s">
        <v>340</v>
      </c>
      <c r="G711" s="98" t="s">
        <v>1662</v>
      </c>
      <c r="H711" s="13" t="s">
        <v>24</v>
      </c>
      <c r="I711" s="14">
        <v>0</v>
      </c>
      <c r="J711" s="14"/>
      <c r="K711" s="14"/>
      <c r="L711" s="14"/>
      <c r="M711" s="14"/>
      <c r="N711" s="14"/>
      <c r="O711" s="14">
        <f t="shared" si="1033"/>
        <v>0</v>
      </c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>
        <v>0</v>
      </c>
      <c r="AC711" s="14">
        <v>0</v>
      </c>
      <c r="AD711" s="14">
        <v>0</v>
      </c>
      <c r="AE711" s="14"/>
      <c r="AF711" s="14"/>
      <c r="AG711" s="14"/>
      <c r="AH711" s="14"/>
      <c r="AI711" s="14"/>
      <c r="AJ711" s="14">
        <f t="shared" si="1034"/>
        <v>0</v>
      </c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>
        <v>0</v>
      </c>
      <c r="AX711" s="14">
        <v>0</v>
      </c>
      <c r="AY711" s="14">
        <v>0</v>
      </c>
      <c r="AZ711" s="14"/>
      <c r="BA711" s="14"/>
      <c r="BB711" s="14"/>
      <c r="BC711" s="14"/>
      <c r="BD711" s="14"/>
      <c r="BE711" s="14">
        <f t="shared" si="1035"/>
        <v>0</v>
      </c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>
        <v>0</v>
      </c>
      <c r="BS711" s="14">
        <v>0</v>
      </c>
      <c r="BT711" s="14" t="e">
        <f>IF(#REF!=0,"-",#REF!/#REF!*100)</f>
        <v>#REF!</v>
      </c>
    </row>
    <row r="712" spans="1:72" ht="22.5" x14ac:dyDescent="0.25">
      <c r="A712" s="4" t="s">
        <v>133</v>
      </c>
      <c r="B712" s="4" t="s">
        <v>58</v>
      </c>
      <c r="C712" s="4" t="s">
        <v>154</v>
      </c>
      <c r="D712" s="102" t="s">
        <v>334</v>
      </c>
      <c r="E712" s="101" t="s">
        <v>25</v>
      </c>
      <c r="F712" s="101" t="s">
        <v>0</v>
      </c>
      <c r="G712" s="2" t="s">
        <v>0</v>
      </c>
      <c r="H712" s="2" t="s">
        <v>26</v>
      </c>
      <c r="I712" s="12">
        <f t="shared" ref="I712:AA712" si="1090">SUM(I713)</f>
        <v>0</v>
      </c>
      <c r="J712" s="12">
        <f t="shared" si="1090"/>
        <v>0</v>
      </c>
      <c r="K712" s="12">
        <f t="shared" si="1090"/>
        <v>0</v>
      </c>
      <c r="L712" s="12">
        <f t="shared" si="1090"/>
        <v>0</v>
      </c>
      <c r="M712" s="12">
        <f t="shared" si="1090"/>
        <v>0</v>
      </c>
      <c r="N712" s="12">
        <f t="shared" si="1090"/>
        <v>0</v>
      </c>
      <c r="O712" s="12">
        <f t="shared" si="1090"/>
        <v>0</v>
      </c>
      <c r="P712" s="12">
        <f t="shared" si="1090"/>
        <v>0</v>
      </c>
      <c r="Q712" s="12">
        <f t="shared" si="1090"/>
        <v>0</v>
      </c>
      <c r="R712" s="12">
        <f t="shared" si="1090"/>
        <v>0</v>
      </c>
      <c r="S712" s="12">
        <f t="shared" si="1090"/>
        <v>0</v>
      </c>
      <c r="T712" s="12">
        <f t="shared" si="1090"/>
        <v>0</v>
      </c>
      <c r="U712" s="12">
        <f t="shared" si="1090"/>
        <v>0</v>
      </c>
      <c r="V712" s="12">
        <f t="shared" si="1090"/>
        <v>0</v>
      </c>
      <c r="W712" s="12">
        <f t="shared" si="1090"/>
        <v>0</v>
      </c>
      <c r="X712" s="12">
        <f t="shared" si="1090"/>
        <v>0</v>
      </c>
      <c r="Y712" s="12">
        <f t="shared" si="1090"/>
        <v>0</v>
      </c>
      <c r="Z712" s="12">
        <f t="shared" si="1090"/>
        <v>0</v>
      </c>
      <c r="AA712" s="12">
        <f t="shared" si="1090"/>
        <v>0</v>
      </c>
      <c r="AB712" s="12">
        <v>0</v>
      </c>
      <c r="AC712" s="12">
        <v>0</v>
      </c>
      <c r="AD712" s="12">
        <f t="shared" ref="AD712:AV712" si="1091">SUM(AD713)</f>
        <v>0</v>
      </c>
      <c r="AE712" s="12">
        <f t="shared" si="1091"/>
        <v>0</v>
      </c>
      <c r="AF712" s="12">
        <f t="shared" si="1091"/>
        <v>0</v>
      </c>
      <c r="AG712" s="12">
        <f t="shared" si="1091"/>
        <v>0</v>
      </c>
      <c r="AH712" s="12">
        <f t="shared" si="1091"/>
        <v>0</v>
      </c>
      <c r="AI712" s="12">
        <f t="shared" si="1091"/>
        <v>0</v>
      </c>
      <c r="AJ712" s="12">
        <f t="shared" si="1091"/>
        <v>0</v>
      </c>
      <c r="AK712" s="12">
        <f t="shared" si="1091"/>
        <v>0</v>
      </c>
      <c r="AL712" s="12">
        <f t="shared" si="1091"/>
        <v>0</v>
      </c>
      <c r="AM712" s="12">
        <f t="shared" si="1091"/>
        <v>0</v>
      </c>
      <c r="AN712" s="12">
        <f t="shared" si="1091"/>
        <v>0</v>
      </c>
      <c r="AO712" s="12">
        <f t="shared" si="1091"/>
        <v>0</v>
      </c>
      <c r="AP712" s="12">
        <f t="shared" si="1091"/>
        <v>0</v>
      </c>
      <c r="AQ712" s="12">
        <f t="shared" si="1091"/>
        <v>0</v>
      </c>
      <c r="AR712" s="12">
        <f t="shared" si="1091"/>
        <v>0</v>
      </c>
      <c r="AS712" s="12">
        <f t="shared" si="1091"/>
        <v>0</v>
      </c>
      <c r="AT712" s="12">
        <f t="shared" si="1091"/>
        <v>0</v>
      </c>
      <c r="AU712" s="12">
        <f t="shared" si="1091"/>
        <v>0</v>
      </c>
      <c r="AV712" s="12">
        <f t="shared" si="1091"/>
        <v>0</v>
      </c>
      <c r="AW712" s="12">
        <v>0</v>
      </c>
      <c r="AX712" s="12">
        <v>0</v>
      </c>
      <c r="AY712" s="12">
        <f t="shared" ref="AY712:BQ712" si="1092">SUM(AY713)</f>
        <v>0</v>
      </c>
      <c r="AZ712" s="12">
        <f t="shared" si="1092"/>
        <v>0</v>
      </c>
      <c r="BA712" s="12">
        <f t="shared" si="1092"/>
        <v>0</v>
      </c>
      <c r="BB712" s="12">
        <f t="shared" si="1092"/>
        <v>0</v>
      </c>
      <c r="BC712" s="12">
        <f t="shared" si="1092"/>
        <v>0</v>
      </c>
      <c r="BD712" s="12">
        <f t="shared" si="1092"/>
        <v>0</v>
      </c>
      <c r="BE712" s="12">
        <f t="shared" si="1092"/>
        <v>0</v>
      </c>
      <c r="BF712" s="12">
        <f t="shared" si="1092"/>
        <v>0</v>
      </c>
      <c r="BG712" s="12">
        <f t="shared" si="1092"/>
        <v>0</v>
      </c>
      <c r="BH712" s="12">
        <f t="shared" si="1092"/>
        <v>0</v>
      </c>
      <c r="BI712" s="12">
        <f t="shared" si="1092"/>
        <v>0</v>
      </c>
      <c r="BJ712" s="12">
        <f t="shared" si="1092"/>
        <v>0</v>
      </c>
      <c r="BK712" s="12">
        <f t="shared" si="1092"/>
        <v>0</v>
      </c>
      <c r="BL712" s="12">
        <f t="shared" si="1092"/>
        <v>0</v>
      </c>
      <c r="BM712" s="12">
        <f t="shared" si="1092"/>
        <v>0</v>
      </c>
      <c r="BN712" s="12">
        <f t="shared" si="1092"/>
        <v>0</v>
      </c>
      <c r="BO712" s="12">
        <f t="shared" si="1092"/>
        <v>0</v>
      </c>
      <c r="BP712" s="12">
        <f t="shared" si="1092"/>
        <v>0</v>
      </c>
      <c r="BQ712" s="12">
        <f t="shared" si="1092"/>
        <v>0</v>
      </c>
      <c r="BR712" s="12">
        <v>0</v>
      </c>
      <c r="BS712" s="12">
        <v>0</v>
      </c>
      <c r="BT712" s="12" t="e">
        <f>IF(#REF!=0,"-",#REF!/#REF!*100)</f>
        <v>#REF!</v>
      </c>
    </row>
    <row r="713" spans="1:72" x14ac:dyDescent="0.25">
      <c r="A713" s="4" t="s">
        <v>133</v>
      </c>
      <c r="B713" s="4" t="s">
        <v>58</v>
      </c>
      <c r="C713" s="4" t="s">
        <v>154</v>
      </c>
      <c r="D713" s="102" t="s">
        <v>334</v>
      </c>
      <c r="E713" s="113">
        <v>6121</v>
      </c>
      <c r="F713" s="102"/>
      <c r="G713" s="98" t="s">
        <v>1662</v>
      </c>
      <c r="H713" s="13" t="s">
        <v>27</v>
      </c>
      <c r="I713" s="14">
        <v>0</v>
      </c>
      <c r="J713" s="14"/>
      <c r="K713" s="14"/>
      <c r="L713" s="14"/>
      <c r="M713" s="14"/>
      <c r="N713" s="14"/>
      <c r="O713" s="14">
        <f t="shared" si="1033"/>
        <v>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>
        <v>0</v>
      </c>
      <c r="AC713" s="14">
        <v>0</v>
      </c>
      <c r="AD713" s="14">
        <v>0</v>
      </c>
      <c r="AE713" s="14"/>
      <c r="AF713" s="14"/>
      <c r="AG713" s="14"/>
      <c r="AH713" s="14"/>
      <c r="AI713" s="14"/>
      <c r="AJ713" s="14">
        <f t="shared" si="1034"/>
        <v>0</v>
      </c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>
        <v>0</v>
      </c>
      <c r="AX713" s="14">
        <v>0</v>
      </c>
      <c r="AY713" s="14">
        <v>0</v>
      </c>
      <c r="AZ713" s="14"/>
      <c r="BA713" s="14"/>
      <c r="BB713" s="14"/>
      <c r="BC713" s="14"/>
      <c r="BD713" s="14"/>
      <c r="BE713" s="14">
        <f t="shared" si="1035"/>
        <v>0</v>
      </c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>
        <v>0</v>
      </c>
      <c r="BS713" s="14">
        <v>0</v>
      </c>
      <c r="BT713" s="14" t="e">
        <f>IF(#REF!=0,"-",#REF!/#REF!*100)</f>
        <v>#REF!</v>
      </c>
    </row>
    <row r="714" spans="1:72" ht="22.5" x14ac:dyDescent="0.25">
      <c r="A714" s="4" t="s">
        <v>133</v>
      </c>
      <c r="B714" s="4" t="s">
        <v>58</v>
      </c>
      <c r="C714" s="4" t="s">
        <v>154</v>
      </c>
      <c r="D714" s="102" t="s">
        <v>334</v>
      </c>
      <c r="E714" s="101" t="s">
        <v>29</v>
      </c>
      <c r="F714" s="101" t="s">
        <v>0</v>
      </c>
      <c r="G714" s="2" t="s">
        <v>0</v>
      </c>
      <c r="H714" s="2" t="s">
        <v>30</v>
      </c>
      <c r="I714" s="12">
        <f t="shared" ref="I714:AA714" si="1093">SUM(I715:I722)</f>
        <v>54000</v>
      </c>
      <c r="J714" s="12">
        <f t="shared" si="1093"/>
        <v>0</v>
      </c>
      <c r="K714" s="12">
        <f t="shared" si="1093"/>
        <v>0</v>
      </c>
      <c r="L714" s="12">
        <f t="shared" si="1093"/>
        <v>0</v>
      </c>
      <c r="M714" s="12">
        <f t="shared" si="1093"/>
        <v>0</v>
      </c>
      <c r="N714" s="12">
        <f t="shared" si="1093"/>
        <v>0</v>
      </c>
      <c r="O714" s="12">
        <f t="shared" si="1093"/>
        <v>54000</v>
      </c>
      <c r="P714" s="12">
        <f t="shared" si="1093"/>
        <v>0</v>
      </c>
      <c r="Q714" s="12">
        <f t="shared" si="1093"/>
        <v>0</v>
      </c>
      <c r="R714" s="12">
        <f t="shared" si="1093"/>
        <v>9500</v>
      </c>
      <c r="S714" s="12">
        <f t="shared" si="1093"/>
        <v>0</v>
      </c>
      <c r="T714" s="12">
        <f t="shared" si="1093"/>
        <v>0</v>
      </c>
      <c r="U714" s="12">
        <f t="shared" si="1093"/>
        <v>0</v>
      </c>
      <c r="V714" s="12">
        <f t="shared" si="1093"/>
        <v>0</v>
      </c>
      <c r="W714" s="12">
        <f t="shared" si="1093"/>
        <v>0</v>
      </c>
      <c r="X714" s="12">
        <f t="shared" si="1093"/>
        <v>0</v>
      </c>
      <c r="Y714" s="12">
        <f t="shared" si="1093"/>
        <v>0</v>
      </c>
      <c r="Z714" s="12">
        <f t="shared" si="1093"/>
        <v>0</v>
      </c>
      <c r="AA714" s="12">
        <f t="shared" si="1093"/>
        <v>0</v>
      </c>
      <c r="AB714" s="12">
        <v>9500</v>
      </c>
      <c r="AC714" s="12">
        <v>44500</v>
      </c>
      <c r="AD714" s="12">
        <f t="shared" ref="AD714:AV714" si="1094">SUM(AD715:AD722)</f>
        <v>0</v>
      </c>
      <c r="AE714" s="12">
        <f t="shared" si="1094"/>
        <v>0</v>
      </c>
      <c r="AF714" s="12">
        <f t="shared" si="1094"/>
        <v>0</v>
      </c>
      <c r="AG714" s="12">
        <f t="shared" si="1094"/>
        <v>0</v>
      </c>
      <c r="AH714" s="12">
        <f t="shared" si="1094"/>
        <v>0</v>
      </c>
      <c r="AI714" s="12">
        <f t="shared" si="1094"/>
        <v>0</v>
      </c>
      <c r="AJ714" s="12">
        <f t="shared" si="1094"/>
        <v>0</v>
      </c>
      <c r="AK714" s="12">
        <f t="shared" si="1094"/>
        <v>0</v>
      </c>
      <c r="AL714" s="12">
        <f t="shared" si="1094"/>
        <v>0</v>
      </c>
      <c r="AM714" s="12">
        <f t="shared" si="1094"/>
        <v>0</v>
      </c>
      <c r="AN714" s="12">
        <f t="shared" si="1094"/>
        <v>0</v>
      </c>
      <c r="AO714" s="12">
        <f t="shared" si="1094"/>
        <v>0</v>
      </c>
      <c r="AP714" s="12">
        <f t="shared" si="1094"/>
        <v>0</v>
      </c>
      <c r="AQ714" s="12">
        <f t="shared" si="1094"/>
        <v>0</v>
      </c>
      <c r="AR714" s="12">
        <f t="shared" si="1094"/>
        <v>0</v>
      </c>
      <c r="AS714" s="12">
        <f t="shared" si="1094"/>
        <v>0</v>
      </c>
      <c r="AT714" s="12">
        <f t="shared" si="1094"/>
        <v>0</v>
      </c>
      <c r="AU714" s="12">
        <f t="shared" si="1094"/>
        <v>0</v>
      </c>
      <c r="AV714" s="12">
        <f t="shared" si="1094"/>
        <v>0</v>
      </c>
      <c r="AW714" s="12">
        <v>0</v>
      </c>
      <c r="AX714" s="12">
        <v>0</v>
      </c>
      <c r="AY714" s="12">
        <f t="shared" ref="AY714:BQ714" si="1095">SUM(AY715:AY722)</f>
        <v>0</v>
      </c>
      <c r="AZ714" s="12">
        <f t="shared" si="1095"/>
        <v>0</v>
      </c>
      <c r="BA714" s="12">
        <f t="shared" si="1095"/>
        <v>0</v>
      </c>
      <c r="BB714" s="12">
        <f t="shared" si="1095"/>
        <v>0</v>
      </c>
      <c r="BC714" s="12">
        <f t="shared" si="1095"/>
        <v>0</v>
      </c>
      <c r="BD714" s="12">
        <f t="shared" si="1095"/>
        <v>0</v>
      </c>
      <c r="BE714" s="12">
        <f t="shared" si="1095"/>
        <v>0</v>
      </c>
      <c r="BF714" s="12">
        <f t="shared" si="1095"/>
        <v>0</v>
      </c>
      <c r="BG714" s="12">
        <f t="shared" si="1095"/>
        <v>0</v>
      </c>
      <c r="BH714" s="12">
        <f t="shared" si="1095"/>
        <v>0</v>
      </c>
      <c r="BI714" s="12">
        <f t="shared" si="1095"/>
        <v>0</v>
      </c>
      <c r="BJ714" s="12">
        <f t="shared" si="1095"/>
        <v>0</v>
      </c>
      <c r="BK714" s="12">
        <f t="shared" si="1095"/>
        <v>0</v>
      </c>
      <c r="BL714" s="12">
        <f t="shared" si="1095"/>
        <v>0</v>
      </c>
      <c r="BM714" s="12">
        <f t="shared" si="1095"/>
        <v>0</v>
      </c>
      <c r="BN714" s="12">
        <f t="shared" si="1095"/>
        <v>0</v>
      </c>
      <c r="BO714" s="12">
        <f t="shared" si="1095"/>
        <v>0</v>
      </c>
      <c r="BP714" s="12">
        <f t="shared" si="1095"/>
        <v>0</v>
      </c>
      <c r="BQ714" s="12">
        <f t="shared" si="1095"/>
        <v>0</v>
      </c>
      <c r="BR714" s="12">
        <v>0</v>
      </c>
      <c r="BS714" s="12">
        <v>0</v>
      </c>
      <c r="BT714" s="12" t="e">
        <f>IF(#REF!=0,"-",#REF!/#REF!*100)</f>
        <v>#REF!</v>
      </c>
    </row>
    <row r="715" spans="1:72" x14ac:dyDescent="0.25">
      <c r="A715" s="4" t="s">
        <v>133</v>
      </c>
      <c r="B715" s="4" t="s">
        <v>58</v>
      </c>
      <c r="C715" s="4" t="s">
        <v>154</v>
      </c>
      <c r="D715" s="102" t="s">
        <v>334</v>
      </c>
      <c r="E715" s="113">
        <v>6131</v>
      </c>
      <c r="F715" s="102"/>
      <c r="G715" s="98" t="s">
        <v>1662</v>
      </c>
      <c r="H715" s="13" t="s">
        <v>32</v>
      </c>
      <c r="I715" s="14">
        <v>2000</v>
      </c>
      <c r="J715" s="14"/>
      <c r="K715" s="14"/>
      <c r="L715" s="14"/>
      <c r="M715" s="14"/>
      <c r="N715" s="14"/>
      <c r="O715" s="14">
        <f t="shared" si="1033"/>
        <v>2000</v>
      </c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>
        <v>0</v>
      </c>
      <c r="AC715" s="14">
        <v>2000</v>
      </c>
      <c r="AD715" s="14">
        <v>0</v>
      </c>
      <c r="AE715" s="14"/>
      <c r="AF715" s="14"/>
      <c r="AG715" s="14"/>
      <c r="AH715" s="14"/>
      <c r="AI715" s="14"/>
      <c r="AJ715" s="14">
        <f t="shared" si="1034"/>
        <v>0</v>
      </c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>
        <v>0</v>
      </c>
      <c r="AX715" s="14">
        <v>0</v>
      </c>
      <c r="AY715" s="14">
        <v>0</v>
      </c>
      <c r="AZ715" s="14"/>
      <c r="BA715" s="14"/>
      <c r="BB715" s="14"/>
      <c r="BC715" s="14"/>
      <c r="BD715" s="14"/>
      <c r="BE715" s="14">
        <f t="shared" si="1035"/>
        <v>0</v>
      </c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>
        <v>0</v>
      </c>
      <c r="BS715" s="14">
        <v>0</v>
      </c>
      <c r="BT715" s="14" t="e">
        <f>IF(#REF!=0,"-",#REF!/#REF!*100)</f>
        <v>#REF!</v>
      </c>
    </row>
    <row r="716" spans="1:72" x14ac:dyDescent="0.25">
      <c r="A716" s="4" t="s">
        <v>133</v>
      </c>
      <c r="B716" s="4" t="s">
        <v>58</v>
      </c>
      <c r="C716" s="4" t="s">
        <v>154</v>
      </c>
      <c r="D716" s="102" t="s">
        <v>334</v>
      </c>
      <c r="E716" s="113">
        <v>6132</v>
      </c>
      <c r="F716" s="102"/>
      <c r="G716" s="98" t="s">
        <v>1662</v>
      </c>
      <c r="H716" s="13" t="s">
        <v>72</v>
      </c>
      <c r="I716" s="14">
        <v>0</v>
      </c>
      <c r="J716" s="14"/>
      <c r="K716" s="14"/>
      <c r="L716" s="14"/>
      <c r="M716" s="14"/>
      <c r="N716" s="14"/>
      <c r="O716" s="14">
        <f t="shared" si="1033"/>
        <v>0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>
        <v>0</v>
      </c>
      <c r="AC716" s="14">
        <v>0</v>
      </c>
      <c r="AD716" s="14">
        <v>0</v>
      </c>
      <c r="AE716" s="14"/>
      <c r="AF716" s="14"/>
      <c r="AG716" s="14"/>
      <c r="AH716" s="14"/>
      <c r="AI716" s="14"/>
      <c r="AJ716" s="14">
        <f t="shared" si="1034"/>
        <v>0</v>
      </c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>
        <v>0</v>
      </c>
      <c r="AX716" s="14">
        <v>0</v>
      </c>
      <c r="AY716" s="14">
        <v>0</v>
      </c>
      <c r="AZ716" s="14"/>
      <c r="BA716" s="14"/>
      <c r="BB716" s="14"/>
      <c r="BC716" s="14"/>
      <c r="BD716" s="14"/>
      <c r="BE716" s="14">
        <f t="shared" si="1035"/>
        <v>0</v>
      </c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>
        <v>0</v>
      </c>
      <c r="BS716" s="14">
        <v>0</v>
      </c>
      <c r="BT716" s="14" t="e">
        <f>IF(#REF!=0,"-",#REF!/#REF!*100)</f>
        <v>#REF!</v>
      </c>
    </row>
    <row r="717" spans="1:72" x14ac:dyDescent="0.25">
      <c r="A717" s="4" t="s">
        <v>133</v>
      </c>
      <c r="B717" s="4" t="s">
        <v>58</v>
      </c>
      <c r="C717" s="4" t="s">
        <v>154</v>
      </c>
      <c r="D717" s="102" t="s">
        <v>334</v>
      </c>
      <c r="E717" s="113">
        <v>6133</v>
      </c>
      <c r="F717" s="102"/>
      <c r="G717" s="98" t="s">
        <v>1662</v>
      </c>
      <c r="H717" s="13" t="s">
        <v>75</v>
      </c>
      <c r="I717" s="14">
        <v>0</v>
      </c>
      <c r="J717" s="14"/>
      <c r="K717" s="14"/>
      <c r="L717" s="14"/>
      <c r="M717" s="14"/>
      <c r="N717" s="14"/>
      <c r="O717" s="14">
        <f t="shared" si="1033"/>
        <v>0</v>
      </c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>
        <v>0</v>
      </c>
      <c r="AC717" s="14">
        <v>0</v>
      </c>
      <c r="AD717" s="14">
        <v>0</v>
      </c>
      <c r="AE717" s="14"/>
      <c r="AF717" s="14"/>
      <c r="AG717" s="14"/>
      <c r="AH717" s="14"/>
      <c r="AI717" s="14"/>
      <c r="AJ717" s="14">
        <f t="shared" si="1034"/>
        <v>0</v>
      </c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>
        <v>0</v>
      </c>
      <c r="AX717" s="14">
        <v>0</v>
      </c>
      <c r="AY717" s="14">
        <v>0</v>
      </c>
      <c r="AZ717" s="14"/>
      <c r="BA717" s="14"/>
      <c r="BB717" s="14"/>
      <c r="BC717" s="14"/>
      <c r="BD717" s="14"/>
      <c r="BE717" s="14">
        <f t="shared" si="1035"/>
        <v>0</v>
      </c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>
        <v>0</v>
      </c>
      <c r="BS717" s="14">
        <v>0</v>
      </c>
      <c r="BT717" s="14" t="e">
        <f>IF(#REF!=0,"-",#REF!/#REF!*100)</f>
        <v>#REF!</v>
      </c>
    </row>
    <row r="718" spans="1:72" x14ac:dyDescent="0.25">
      <c r="A718" s="4" t="s">
        <v>133</v>
      </c>
      <c r="B718" s="4" t="s">
        <v>58</v>
      </c>
      <c r="C718" s="4" t="s">
        <v>154</v>
      </c>
      <c r="D718" s="102" t="s">
        <v>334</v>
      </c>
      <c r="E718" s="113">
        <v>6134</v>
      </c>
      <c r="F718" s="102"/>
      <c r="G718" s="98" t="s">
        <v>1662</v>
      </c>
      <c r="H718" s="13" t="s">
        <v>78</v>
      </c>
      <c r="I718" s="14">
        <v>9000</v>
      </c>
      <c r="J718" s="14"/>
      <c r="K718" s="14"/>
      <c r="L718" s="14"/>
      <c r="M718" s="14"/>
      <c r="N718" s="14"/>
      <c r="O718" s="14">
        <f t="shared" si="1033"/>
        <v>9000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>
        <v>0</v>
      </c>
      <c r="AC718" s="14">
        <v>9000</v>
      </c>
      <c r="AD718" s="14">
        <v>0</v>
      </c>
      <c r="AE718" s="14"/>
      <c r="AF718" s="14"/>
      <c r="AG718" s="14"/>
      <c r="AH718" s="14"/>
      <c r="AI718" s="14"/>
      <c r="AJ718" s="14">
        <f t="shared" si="1034"/>
        <v>0</v>
      </c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>
        <v>0</v>
      </c>
      <c r="AX718" s="14">
        <v>0</v>
      </c>
      <c r="AY718" s="14">
        <v>0</v>
      </c>
      <c r="AZ718" s="14"/>
      <c r="BA718" s="14"/>
      <c r="BB718" s="14"/>
      <c r="BC718" s="14"/>
      <c r="BD718" s="14"/>
      <c r="BE718" s="14">
        <f t="shared" si="1035"/>
        <v>0</v>
      </c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>
        <v>0</v>
      </c>
      <c r="BS718" s="14">
        <v>0</v>
      </c>
      <c r="BT718" s="14" t="e">
        <f>IF(#REF!=0,"-",#REF!/#REF!*100)</f>
        <v>#REF!</v>
      </c>
    </row>
    <row r="719" spans="1:72" x14ac:dyDescent="0.25">
      <c r="A719" s="4" t="s">
        <v>133</v>
      </c>
      <c r="B719" s="4" t="s">
        <v>58</v>
      </c>
      <c r="C719" s="4" t="s">
        <v>154</v>
      </c>
      <c r="D719" s="102" t="s">
        <v>334</v>
      </c>
      <c r="E719" s="113">
        <v>6135</v>
      </c>
      <c r="F719" s="102"/>
      <c r="G719" s="98" t="s">
        <v>1662</v>
      </c>
      <c r="H719" s="13" t="s">
        <v>81</v>
      </c>
      <c r="I719" s="14">
        <v>0</v>
      </c>
      <c r="J719" s="14"/>
      <c r="K719" s="14"/>
      <c r="L719" s="14"/>
      <c r="M719" s="14"/>
      <c r="N719" s="14"/>
      <c r="O719" s="14">
        <f t="shared" si="1033"/>
        <v>0</v>
      </c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>
        <v>0</v>
      </c>
      <c r="AC719" s="14">
        <v>0</v>
      </c>
      <c r="AD719" s="14">
        <v>0</v>
      </c>
      <c r="AE719" s="14"/>
      <c r="AF719" s="14"/>
      <c r="AG719" s="14"/>
      <c r="AH719" s="14"/>
      <c r="AI719" s="14"/>
      <c r="AJ719" s="14">
        <f t="shared" si="1034"/>
        <v>0</v>
      </c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>
        <v>0</v>
      </c>
      <c r="AX719" s="14">
        <v>0</v>
      </c>
      <c r="AY719" s="14">
        <v>0</v>
      </c>
      <c r="AZ719" s="14"/>
      <c r="BA719" s="14"/>
      <c r="BB719" s="14"/>
      <c r="BC719" s="14"/>
      <c r="BD719" s="14"/>
      <c r="BE719" s="14">
        <f t="shared" si="1035"/>
        <v>0</v>
      </c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>
        <v>0</v>
      </c>
      <c r="BS719" s="14">
        <v>0</v>
      </c>
      <c r="BT719" s="14" t="e">
        <f>IF(#REF!=0,"-",#REF!/#REF!*100)</f>
        <v>#REF!</v>
      </c>
    </row>
    <row r="720" spans="1:72" x14ac:dyDescent="0.25">
      <c r="A720" s="4" t="s">
        <v>133</v>
      </c>
      <c r="B720" s="4" t="s">
        <v>58</v>
      </c>
      <c r="C720" s="4" t="s">
        <v>154</v>
      </c>
      <c r="D720" s="102" t="s">
        <v>334</v>
      </c>
      <c r="E720" s="113">
        <v>6137</v>
      </c>
      <c r="F720" s="102"/>
      <c r="G720" s="98" t="s">
        <v>1662</v>
      </c>
      <c r="H720" s="13" t="s">
        <v>87</v>
      </c>
      <c r="I720" s="14">
        <v>6000</v>
      </c>
      <c r="J720" s="14"/>
      <c r="K720" s="14"/>
      <c r="L720" s="14"/>
      <c r="M720" s="14"/>
      <c r="N720" s="14"/>
      <c r="O720" s="14">
        <f t="shared" si="1033"/>
        <v>6000</v>
      </c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>
        <v>0</v>
      </c>
      <c r="AC720" s="14">
        <v>6000</v>
      </c>
      <c r="AD720" s="14">
        <v>0</v>
      </c>
      <c r="AE720" s="14"/>
      <c r="AF720" s="14"/>
      <c r="AG720" s="14"/>
      <c r="AH720" s="14"/>
      <c r="AI720" s="14"/>
      <c r="AJ720" s="14">
        <f t="shared" si="1034"/>
        <v>0</v>
      </c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>
        <v>0</v>
      </c>
      <c r="AX720" s="14">
        <v>0</v>
      </c>
      <c r="AY720" s="14">
        <v>0</v>
      </c>
      <c r="AZ720" s="14"/>
      <c r="BA720" s="14"/>
      <c r="BB720" s="14"/>
      <c r="BC720" s="14"/>
      <c r="BD720" s="14"/>
      <c r="BE720" s="14">
        <f t="shared" si="1035"/>
        <v>0</v>
      </c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>
        <v>0</v>
      </c>
      <c r="BS720" s="14">
        <v>0</v>
      </c>
      <c r="BT720" s="14" t="e">
        <f>IF(#REF!=0,"-",#REF!/#REF!*100)</f>
        <v>#REF!</v>
      </c>
    </row>
    <row r="721" spans="1:72" ht="22.5" x14ac:dyDescent="0.25">
      <c r="A721" s="4" t="s">
        <v>133</v>
      </c>
      <c r="B721" s="4" t="s">
        <v>58</v>
      </c>
      <c r="C721" s="4" t="s">
        <v>154</v>
      </c>
      <c r="D721" s="102" t="s">
        <v>334</v>
      </c>
      <c r="E721" s="113">
        <v>6138</v>
      </c>
      <c r="F721" s="102"/>
      <c r="G721" s="98" t="s">
        <v>1662</v>
      </c>
      <c r="H721" s="13" t="s">
        <v>90</v>
      </c>
      <c r="I721" s="14">
        <v>0</v>
      </c>
      <c r="J721" s="14"/>
      <c r="K721" s="14"/>
      <c r="L721" s="14"/>
      <c r="M721" s="14"/>
      <c r="N721" s="14"/>
      <c r="O721" s="14">
        <f t="shared" si="1033"/>
        <v>0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>
        <v>0</v>
      </c>
      <c r="AC721" s="14">
        <v>0</v>
      </c>
      <c r="AD721" s="14">
        <v>0</v>
      </c>
      <c r="AE721" s="14"/>
      <c r="AF721" s="14"/>
      <c r="AG721" s="14"/>
      <c r="AH721" s="14"/>
      <c r="AI721" s="14"/>
      <c r="AJ721" s="14">
        <f t="shared" si="1034"/>
        <v>0</v>
      </c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>
        <v>0</v>
      </c>
      <c r="AX721" s="14">
        <v>0</v>
      </c>
      <c r="AY721" s="14">
        <v>0</v>
      </c>
      <c r="AZ721" s="14"/>
      <c r="BA721" s="14"/>
      <c r="BB721" s="14"/>
      <c r="BC721" s="14"/>
      <c r="BD721" s="14"/>
      <c r="BE721" s="14">
        <f t="shared" si="1035"/>
        <v>0</v>
      </c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>
        <v>0</v>
      </c>
      <c r="BS721" s="14">
        <v>0</v>
      </c>
      <c r="BT721" s="14" t="e">
        <f>IF(#REF!=0,"-",#REF!/#REF!*100)</f>
        <v>#REF!</v>
      </c>
    </row>
    <row r="722" spans="1:72" x14ac:dyDescent="0.25">
      <c r="A722" s="1" t="s">
        <v>133</v>
      </c>
      <c r="B722" s="1" t="s">
        <v>58</v>
      </c>
      <c r="C722" s="1" t="s">
        <v>154</v>
      </c>
      <c r="D722" s="105" t="s">
        <v>334</v>
      </c>
      <c r="E722" s="105" t="s">
        <v>34</v>
      </c>
      <c r="F722" s="102" t="s">
        <v>0</v>
      </c>
      <c r="G722" s="13" t="s">
        <v>0</v>
      </c>
      <c r="H722" s="2" t="s">
        <v>35</v>
      </c>
      <c r="I722" s="12">
        <f t="shared" ref="I722:AA722" si="1096">SUM(I723:I725)</f>
        <v>37000</v>
      </c>
      <c r="J722" s="12">
        <f t="shared" si="1096"/>
        <v>0</v>
      </c>
      <c r="K722" s="12">
        <f t="shared" si="1096"/>
        <v>0</v>
      </c>
      <c r="L722" s="12">
        <f t="shared" si="1096"/>
        <v>0</v>
      </c>
      <c r="M722" s="12">
        <f t="shared" si="1096"/>
        <v>0</v>
      </c>
      <c r="N722" s="12">
        <f t="shared" si="1096"/>
        <v>0</v>
      </c>
      <c r="O722" s="12">
        <f t="shared" si="1096"/>
        <v>37000</v>
      </c>
      <c r="P722" s="12">
        <f t="shared" si="1096"/>
        <v>0</v>
      </c>
      <c r="Q722" s="12">
        <f t="shared" si="1096"/>
        <v>0</v>
      </c>
      <c r="R722" s="12">
        <f t="shared" si="1096"/>
        <v>9500</v>
      </c>
      <c r="S722" s="12">
        <f t="shared" si="1096"/>
        <v>0</v>
      </c>
      <c r="T722" s="12">
        <f t="shared" si="1096"/>
        <v>0</v>
      </c>
      <c r="U722" s="12">
        <f t="shared" si="1096"/>
        <v>0</v>
      </c>
      <c r="V722" s="12">
        <f t="shared" si="1096"/>
        <v>0</v>
      </c>
      <c r="W722" s="12">
        <f t="shared" si="1096"/>
        <v>0</v>
      </c>
      <c r="X722" s="12">
        <f t="shared" si="1096"/>
        <v>0</v>
      </c>
      <c r="Y722" s="12">
        <f t="shared" si="1096"/>
        <v>0</v>
      </c>
      <c r="Z722" s="12">
        <f t="shared" si="1096"/>
        <v>0</v>
      </c>
      <c r="AA722" s="12">
        <f t="shared" si="1096"/>
        <v>0</v>
      </c>
      <c r="AB722" s="12">
        <v>9500</v>
      </c>
      <c r="AC722" s="12">
        <v>27500</v>
      </c>
      <c r="AD722" s="12">
        <f t="shared" ref="AD722:AV722" si="1097">SUM(AD723:AD725)</f>
        <v>0</v>
      </c>
      <c r="AE722" s="12">
        <f t="shared" si="1097"/>
        <v>0</v>
      </c>
      <c r="AF722" s="12">
        <f t="shared" si="1097"/>
        <v>0</v>
      </c>
      <c r="AG722" s="12">
        <f t="shared" si="1097"/>
        <v>0</v>
      </c>
      <c r="AH722" s="12">
        <f t="shared" si="1097"/>
        <v>0</v>
      </c>
      <c r="AI722" s="12">
        <f t="shared" si="1097"/>
        <v>0</v>
      </c>
      <c r="AJ722" s="12">
        <f t="shared" si="1097"/>
        <v>0</v>
      </c>
      <c r="AK722" s="12">
        <f t="shared" si="1097"/>
        <v>0</v>
      </c>
      <c r="AL722" s="12">
        <f t="shared" si="1097"/>
        <v>0</v>
      </c>
      <c r="AM722" s="12">
        <f t="shared" si="1097"/>
        <v>0</v>
      </c>
      <c r="AN722" s="12">
        <f t="shared" si="1097"/>
        <v>0</v>
      </c>
      <c r="AO722" s="12">
        <f t="shared" si="1097"/>
        <v>0</v>
      </c>
      <c r="AP722" s="12">
        <f t="shared" si="1097"/>
        <v>0</v>
      </c>
      <c r="AQ722" s="12">
        <f t="shared" si="1097"/>
        <v>0</v>
      </c>
      <c r="AR722" s="12">
        <f t="shared" si="1097"/>
        <v>0</v>
      </c>
      <c r="AS722" s="12">
        <f t="shared" si="1097"/>
        <v>0</v>
      </c>
      <c r="AT722" s="12">
        <f t="shared" si="1097"/>
        <v>0</v>
      </c>
      <c r="AU722" s="12">
        <f t="shared" si="1097"/>
        <v>0</v>
      </c>
      <c r="AV722" s="12">
        <f t="shared" si="1097"/>
        <v>0</v>
      </c>
      <c r="AW722" s="12">
        <v>0</v>
      </c>
      <c r="AX722" s="12">
        <v>0</v>
      </c>
      <c r="AY722" s="12">
        <f t="shared" ref="AY722:BQ722" si="1098">SUM(AY723:AY725)</f>
        <v>0</v>
      </c>
      <c r="AZ722" s="12">
        <f t="shared" si="1098"/>
        <v>0</v>
      </c>
      <c r="BA722" s="12">
        <f t="shared" si="1098"/>
        <v>0</v>
      </c>
      <c r="BB722" s="12">
        <f t="shared" si="1098"/>
        <v>0</v>
      </c>
      <c r="BC722" s="12">
        <f t="shared" si="1098"/>
        <v>0</v>
      </c>
      <c r="BD722" s="12">
        <f t="shared" si="1098"/>
        <v>0</v>
      </c>
      <c r="BE722" s="12">
        <f t="shared" si="1098"/>
        <v>0</v>
      </c>
      <c r="BF722" s="12">
        <f t="shared" si="1098"/>
        <v>0</v>
      </c>
      <c r="BG722" s="12">
        <f t="shared" si="1098"/>
        <v>0</v>
      </c>
      <c r="BH722" s="12">
        <f t="shared" si="1098"/>
        <v>0</v>
      </c>
      <c r="BI722" s="12">
        <f t="shared" si="1098"/>
        <v>0</v>
      </c>
      <c r="BJ722" s="12">
        <f t="shared" si="1098"/>
        <v>0</v>
      </c>
      <c r="BK722" s="12">
        <f t="shared" si="1098"/>
        <v>0</v>
      </c>
      <c r="BL722" s="12">
        <f t="shared" si="1098"/>
        <v>0</v>
      </c>
      <c r="BM722" s="12">
        <f t="shared" si="1098"/>
        <v>0</v>
      </c>
      <c r="BN722" s="12">
        <f t="shared" si="1098"/>
        <v>0</v>
      </c>
      <c r="BO722" s="12">
        <f t="shared" si="1098"/>
        <v>0</v>
      </c>
      <c r="BP722" s="12">
        <f t="shared" si="1098"/>
        <v>0</v>
      </c>
      <c r="BQ722" s="12">
        <f t="shared" si="1098"/>
        <v>0</v>
      </c>
      <c r="BR722" s="12">
        <v>0</v>
      </c>
      <c r="BS722" s="12">
        <v>0</v>
      </c>
      <c r="BT722" s="12" t="e">
        <f>IF(#REF!=0,"-",#REF!/#REF!*100)</f>
        <v>#REF!</v>
      </c>
    </row>
    <row r="723" spans="1:72" x14ac:dyDescent="0.25">
      <c r="A723" s="4" t="s">
        <v>133</v>
      </c>
      <c r="B723" s="4" t="s">
        <v>58</v>
      </c>
      <c r="C723" s="4" t="s">
        <v>154</v>
      </c>
      <c r="D723" s="102" t="s">
        <v>334</v>
      </c>
      <c r="E723" s="113">
        <v>6139</v>
      </c>
      <c r="F723" s="102"/>
      <c r="G723" s="98" t="s">
        <v>1662</v>
      </c>
      <c r="H723" s="13" t="s">
        <v>35</v>
      </c>
      <c r="I723" s="14">
        <v>37000</v>
      </c>
      <c r="J723" s="14"/>
      <c r="K723" s="14"/>
      <c r="L723" s="14"/>
      <c r="M723" s="14"/>
      <c r="N723" s="14"/>
      <c r="O723" s="14">
        <f t="shared" si="1033"/>
        <v>37000</v>
      </c>
      <c r="P723" s="14"/>
      <c r="Q723" s="14"/>
      <c r="R723" s="14">
        <v>9500</v>
      </c>
      <c r="S723" s="14"/>
      <c r="T723" s="14"/>
      <c r="U723" s="14"/>
      <c r="V723" s="14"/>
      <c r="W723" s="14"/>
      <c r="X723" s="14"/>
      <c r="Y723" s="14"/>
      <c r="Z723" s="14"/>
      <c r="AA723" s="14"/>
      <c r="AB723" s="14">
        <v>9500</v>
      </c>
      <c r="AC723" s="14">
        <v>27500</v>
      </c>
      <c r="AD723" s="14">
        <v>0</v>
      </c>
      <c r="AE723" s="14"/>
      <c r="AF723" s="14"/>
      <c r="AG723" s="14"/>
      <c r="AH723" s="14"/>
      <c r="AI723" s="14"/>
      <c r="AJ723" s="14">
        <f t="shared" si="1034"/>
        <v>0</v>
      </c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>
        <v>0</v>
      </c>
      <c r="AX723" s="14">
        <v>0</v>
      </c>
      <c r="AY723" s="14">
        <v>0</v>
      </c>
      <c r="AZ723" s="14"/>
      <c r="BA723" s="14"/>
      <c r="BB723" s="14"/>
      <c r="BC723" s="14"/>
      <c r="BD723" s="14"/>
      <c r="BE723" s="14">
        <f t="shared" si="1035"/>
        <v>0</v>
      </c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>
        <v>0</v>
      </c>
      <c r="BS723" s="14">
        <v>0</v>
      </c>
      <c r="BT723" s="14" t="e">
        <f>IF(#REF!=0,"-",#REF!/#REF!*100)</f>
        <v>#REF!</v>
      </c>
    </row>
    <row r="724" spans="1:72" ht="22.5" x14ac:dyDescent="0.25">
      <c r="A724" s="4" t="s">
        <v>133</v>
      </c>
      <c r="B724" s="4" t="s">
        <v>58</v>
      </c>
      <c r="C724" s="4" t="s">
        <v>154</v>
      </c>
      <c r="D724" s="102" t="s">
        <v>334</v>
      </c>
      <c r="E724" s="113">
        <v>6139</v>
      </c>
      <c r="F724" s="102" t="s">
        <v>341</v>
      </c>
      <c r="G724" s="98" t="s">
        <v>1662</v>
      </c>
      <c r="H724" s="13" t="s">
        <v>37</v>
      </c>
      <c r="I724" s="14">
        <v>0</v>
      </c>
      <c r="J724" s="14"/>
      <c r="K724" s="14"/>
      <c r="L724" s="14"/>
      <c r="M724" s="14"/>
      <c r="N724" s="14"/>
      <c r="O724" s="14">
        <f t="shared" si="1033"/>
        <v>0</v>
      </c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>
        <v>0</v>
      </c>
      <c r="AC724" s="14">
        <v>0</v>
      </c>
      <c r="AD724" s="14">
        <v>0</v>
      </c>
      <c r="AE724" s="14"/>
      <c r="AF724" s="14"/>
      <c r="AG724" s="14"/>
      <c r="AH724" s="14"/>
      <c r="AI724" s="14"/>
      <c r="AJ724" s="14">
        <f t="shared" si="1034"/>
        <v>0</v>
      </c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>
        <v>0</v>
      </c>
      <c r="AX724" s="14">
        <v>0</v>
      </c>
      <c r="AY724" s="14">
        <v>0</v>
      </c>
      <c r="AZ724" s="14"/>
      <c r="BA724" s="14"/>
      <c r="BB724" s="14"/>
      <c r="BC724" s="14"/>
      <c r="BD724" s="14"/>
      <c r="BE724" s="14">
        <f t="shared" si="1035"/>
        <v>0</v>
      </c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>
        <v>0</v>
      </c>
      <c r="BS724" s="14">
        <v>0</v>
      </c>
      <c r="BT724" s="14" t="e">
        <f>IF(#REF!=0,"-",#REF!/#REF!*100)</f>
        <v>#REF!</v>
      </c>
    </row>
    <row r="725" spans="1:72" ht="33.75" x14ac:dyDescent="0.25">
      <c r="A725" s="4" t="s">
        <v>133</v>
      </c>
      <c r="B725" s="4" t="s">
        <v>58</v>
      </c>
      <c r="C725" s="4" t="s">
        <v>154</v>
      </c>
      <c r="D725" s="102" t="s">
        <v>334</v>
      </c>
      <c r="E725" s="113">
        <v>6139</v>
      </c>
      <c r="F725" s="102" t="s">
        <v>342</v>
      </c>
      <c r="G725" s="98" t="s">
        <v>1662</v>
      </c>
      <c r="H725" s="13" t="s">
        <v>38</v>
      </c>
      <c r="I725" s="14">
        <v>0</v>
      </c>
      <c r="J725" s="14"/>
      <c r="K725" s="14"/>
      <c r="L725" s="14"/>
      <c r="M725" s="14"/>
      <c r="N725" s="14"/>
      <c r="O725" s="14">
        <f t="shared" si="1033"/>
        <v>0</v>
      </c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>
        <v>0</v>
      </c>
      <c r="AC725" s="14">
        <v>0</v>
      </c>
      <c r="AD725" s="14">
        <v>0</v>
      </c>
      <c r="AE725" s="14"/>
      <c r="AF725" s="14"/>
      <c r="AG725" s="14"/>
      <c r="AH725" s="14"/>
      <c r="AI725" s="14"/>
      <c r="AJ725" s="14">
        <f t="shared" si="1034"/>
        <v>0</v>
      </c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>
        <v>0</v>
      </c>
      <c r="AX725" s="14">
        <v>0</v>
      </c>
      <c r="AY725" s="14">
        <v>0</v>
      </c>
      <c r="AZ725" s="14"/>
      <c r="BA725" s="14"/>
      <c r="BB725" s="14"/>
      <c r="BC725" s="14"/>
      <c r="BD725" s="14"/>
      <c r="BE725" s="14">
        <f t="shared" si="1035"/>
        <v>0</v>
      </c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>
        <v>0</v>
      </c>
      <c r="BS725" s="14">
        <v>0</v>
      </c>
      <c r="BT725" s="14" t="e">
        <f>IF(#REF!=0,"-",#REF!/#REF!*100)</f>
        <v>#REF!</v>
      </c>
    </row>
    <row r="726" spans="1:72" ht="33.75" x14ac:dyDescent="0.25">
      <c r="A726" s="1" t="s">
        <v>0</v>
      </c>
      <c r="B726" s="1" t="s">
        <v>0</v>
      </c>
      <c r="C726" s="1" t="s">
        <v>0</v>
      </c>
      <c r="D726" s="101" t="s">
        <v>0</v>
      </c>
      <c r="E726" s="101" t="s">
        <v>0</v>
      </c>
      <c r="F726" s="101" t="s">
        <v>0</v>
      </c>
      <c r="G726" s="2" t="s">
        <v>0</v>
      </c>
      <c r="H726" s="10" t="s">
        <v>39</v>
      </c>
      <c r="I726" s="11">
        <f t="shared" ref="I726:X727" si="1099">SUM(I727)</f>
        <v>0</v>
      </c>
      <c r="J726" s="11">
        <f t="shared" si="1099"/>
        <v>0</v>
      </c>
      <c r="K726" s="11">
        <f t="shared" si="1099"/>
        <v>0</v>
      </c>
      <c r="L726" s="11">
        <f t="shared" si="1099"/>
        <v>0</v>
      </c>
      <c r="M726" s="11">
        <f t="shared" si="1099"/>
        <v>0</v>
      </c>
      <c r="N726" s="11">
        <f t="shared" si="1099"/>
        <v>0</v>
      </c>
      <c r="O726" s="11">
        <f t="shared" si="1099"/>
        <v>0</v>
      </c>
      <c r="P726" s="11">
        <f t="shared" si="1099"/>
        <v>0</v>
      </c>
      <c r="Q726" s="11">
        <f t="shared" si="1099"/>
        <v>0</v>
      </c>
      <c r="R726" s="11">
        <f t="shared" si="1099"/>
        <v>0</v>
      </c>
      <c r="S726" s="11">
        <f t="shared" si="1099"/>
        <v>0</v>
      </c>
      <c r="T726" s="11">
        <f t="shared" si="1099"/>
        <v>0</v>
      </c>
      <c r="U726" s="11">
        <f t="shared" si="1099"/>
        <v>0</v>
      </c>
      <c r="V726" s="11">
        <f t="shared" si="1099"/>
        <v>0</v>
      </c>
      <c r="W726" s="11">
        <f t="shared" si="1099"/>
        <v>0</v>
      </c>
      <c r="X726" s="11">
        <f t="shared" si="1099"/>
        <v>0</v>
      </c>
      <c r="Y726" s="11">
        <f t="shared" ref="J726:AA727" si="1100">SUM(Y727)</f>
        <v>0</v>
      </c>
      <c r="Z726" s="11">
        <f t="shared" si="1100"/>
        <v>0</v>
      </c>
      <c r="AA726" s="11">
        <f t="shared" si="1100"/>
        <v>0</v>
      </c>
      <c r="AB726" s="11">
        <v>0</v>
      </c>
      <c r="AC726" s="11">
        <v>0</v>
      </c>
      <c r="AD726" s="11">
        <f t="shared" ref="AD726:AS727" si="1101">SUM(AD727)</f>
        <v>0</v>
      </c>
      <c r="AE726" s="11">
        <f t="shared" si="1101"/>
        <v>0</v>
      </c>
      <c r="AF726" s="11">
        <f t="shared" si="1101"/>
        <v>0</v>
      </c>
      <c r="AG726" s="11">
        <f t="shared" si="1101"/>
        <v>0</v>
      </c>
      <c r="AH726" s="11">
        <f t="shared" si="1101"/>
        <v>0</v>
      </c>
      <c r="AI726" s="11">
        <f t="shared" si="1101"/>
        <v>0</v>
      </c>
      <c r="AJ726" s="11">
        <f t="shared" si="1101"/>
        <v>0</v>
      </c>
      <c r="AK726" s="11">
        <f t="shared" si="1101"/>
        <v>0</v>
      </c>
      <c r="AL726" s="11">
        <f t="shared" si="1101"/>
        <v>0</v>
      </c>
      <c r="AM726" s="11">
        <f t="shared" si="1101"/>
        <v>0</v>
      </c>
      <c r="AN726" s="11">
        <f t="shared" si="1101"/>
        <v>0</v>
      </c>
      <c r="AO726" s="11">
        <f t="shared" si="1101"/>
        <v>0</v>
      </c>
      <c r="AP726" s="11">
        <f t="shared" si="1101"/>
        <v>0</v>
      </c>
      <c r="AQ726" s="11">
        <f t="shared" si="1101"/>
        <v>0</v>
      </c>
      <c r="AR726" s="11">
        <f t="shared" si="1101"/>
        <v>0</v>
      </c>
      <c r="AS726" s="11">
        <f t="shared" si="1101"/>
        <v>0</v>
      </c>
      <c r="AT726" s="11">
        <f t="shared" ref="AE726:AV727" si="1102">SUM(AT727)</f>
        <v>0</v>
      </c>
      <c r="AU726" s="11">
        <f t="shared" si="1102"/>
        <v>0</v>
      </c>
      <c r="AV726" s="11">
        <f t="shared" si="1102"/>
        <v>0</v>
      </c>
      <c r="AW726" s="11">
        <v>0</v>
      </c>
      <c r="AX726" s="11">
        <v>0</v>
      </c>
      <c r="AY726" s="11">
        <f t="shared" ref="AY726:BN727" si="1103">SUM(AY727)</f>
        <v>0</v>
      </c>
      <c r="AZ726" s="11">
        <f t="shared" si="1103"/>
        <v>0</v>
      </c>
      <c r="BA726" s="11">
        <f t="shared" si="1103"/>
        <v>0</v>
      </c>
      <c r="BB726" s="11">
        <f t="shared" si="1103"/>
        <v>0</v>
      </c>
      <c r="BC726" s="11">
        <f t="shared" si="1103"/>
        <v>0</v>
      </c>
      <c r="BD726" s="11">
        <f t="shared" si="1103"/>
        <v>0</v>
      </c>
      <c r="BE726" s="11">
        <f t="shared" si="1103"/>
        <v>0</v>
      </c>
      <c r="BF726" s="11">
        <f t="shared" si="1103"/>
        <v>0</v>
      </c>
      <c r="BG726" s="11">
        <f t="shared" si="1103"/>
        <v>0</v>
      </c>
      <c r="BH726" s="11">
        <f t="shared" si="1103"/>
        <v>0</v>
      </c>
      <c r="BI726" s="11">
        <f t="shared" si="1103"/>
        <v>0</v>
      </c>
      <c r="BJ726" s="11">
        <f t="shared" si="1103"/>
        <v>0</v>
      </c>
      <c r="BK726" s="11">
        <f t="shared" si="1103"/>
        <v>0</v>
      </c>
      <c r="BL726" s="11">
        <f t="shared" si="1103"/>
        <v>0</v>
      </c>
      <c r="BM726" s="11">
        <f t="shared" si="1103"/>
        <v>0</v>
      </c>
      <c r="BN726" s="11">
        <f t="shared" si="1103"/>
        <v>0</v>
      </c>
      <c r="BO726" s="11">
        <f t="shared" ref="AZ726:BQ727" si="1104">SUM(BO727)</f>
        <v>0</v>
      </c>
      <c r="BP726" s="11">
        <f t="shared" si="1104"/>
        <v>0</v>
      </c>
      <c r="BQ726" s="11">
        <f t="shared" si="1104"/>
        <v>0</v>
      </c>
      <c r="BR726" s="11">
        <v>0</v>
      </c>
      <c r="BS726" s="11">
        <v>0</v>
      </c>
      <c r="BT726" s="11" t="e">
        <f>IF(#REF!=0,"-",#REF!/#REF!*100)</f>
        <v>#REF!</v>
      </c>
    </row>
    <row r="727" spans="1:72" ht="22.5" x14ac:dyDescent="0.25">
      <c r="A727" s="4" t="s">
        <v>133</v>
      </c>
      <c r="B727" s="4" t="s">
        <v>58</v>
      </c>
      <c r="C727" s="4" t="s">
        <v>154</v>
      </c>
      <c r="D727" s="102" t="s">
        <v>334</v>
      </c>
      <c r="E727" s="101" t="s">
        <v>40</v>
      </c>
      <c r="F727" s="101" t="s">
        <v>0</v>
      </c>
      <c r="G727" s="2" t="s">
        <v>0</v>
      </c>
      <c r="H727" s="2" t="s">
        <v>41</v>
      </c>
      <c r="I727" s="12">
        <f t="shared" si="1099"/>
        <v>0</v>
      </c>
      <c r="J727" s="12">
        <f t="shared" si="1100"/>
        <v>0</v>
      </c>
      <c r="K727" s="12">
        <f t="shared" si="1100"/>
        <v>0</v>
      </c>
      <c r="L727" s="12">
        <f t="shared" si="1100"/>
        <v>0</v>
      </c>
      <c r="M727" s="12">
        <f t="shared" si="1100"/>
        <v>0</v>
      </c>
      <c r="N727" s="12">
        <f t="shared" si="1100"/>
        <v>0</v>
      </c>
      <c r="O727" s="12">
        <f t="shared" si="1100"/>
        <v>0</v>
      </c>
      <c r="P727" s="12">
        <f t="shared" si="1100"/>
        <v>0</v>
      </c>
      <c r="Q727" s="12">
        <f t="shared" si="1100"/>
        <v>0</v>
      </c>
      <c r="R727" s="12">
        <f t="shared" si="1100"/>
        <v>0</v>
      </c>
      <c r="S727" s="12">
        <f t="shared" si="1100"/>
        <v>0</v>
      </c>
      <c r="T727" s="12">
        <f t="shared" si="1100"/>
        <v>0</v>
      </c>
      <c r="U727" s="12">
        <f t="shared" si="1100"/>
        <v>0</v>
      </c>
      <c r="V727" s="12">
        <f t="shared" si="1100"/>
        <v>0</v>
      </c>
      <c r="W727" s="12">
        <f t="shared" si="1100"/>
        <v>0</v>
      </c>
      <c r="X727" s="12">
        <f t="shared" si="1100"/>
        <v>0</v>
      </c>
      <c r="Y727" s="12">
        <f t="shared" si="1100"/>
        <v>0</v>
      </c>
      <c r="Z727" s="12">
        <f t="shared" si="1100"/>
        <v>0</v>
      </c>
      <c r="AA727" s="12">
        <f t="shared" si="1100"/>
        <v>0</v>
      </c>
      <c r="AB727" s="12">
        <v>0</v>
      </c>
      <c r="AC727" s="12">
        <v>0</v>
      </c>
      <c r="AD727" s="12">
        <f t="shared" si="1101"/>
        <v>0</v>
      </c>
      <c r="AE727" s="12">
        <f t="shared" si="1102"/>
        <v>0</v>
      </c>
      <c r="AF727" s="12">
        <f t="shared" si="1102"/>
        <v>0</v>
      </c>
      <c r="AG727" s="12">
        <f t="shared" si="1102"/>
        <v>0</v>
      </c>
      <c r="AH727" s="12">
        <f t="shared" si="1102"/>
        <v>0</v>
      </c>
      <c r="AI727" s="12">
        <f t="shared" si="1102"/>
        <v>0</v>
      </c>
      <c r="AJ727" s="12">
        <f t="shared" si="1102"/>
        <v>0</v>
      </c>
      <c r="AK727" s="12">
        <f t="shared" si="1102"/>
        <v>0</v>
      </c>
      <c r="AL727" s="12">
        <f t="shared" si="1102"/>
        <v>0</v>
      </c>
      <c r="AM727" s="12">
        <f t="shared" si="1102"/>
        <v>0</v>
      </c>
      <c r="AN727" s="12">
        <f t="shared" si="1102"/>
        <v>0</v>
      </c>
      <c r="AO727" s="12">
        <f t="shared" si="1102"/>
        <v>0</v>
      </c>
      <c r="AP727" s="12">
        <f t="shared" si="1102"/>
        <v>0</v>
      </c>
      <c r="AQ727" s="12">
        <f t="shared" si="1102"/>
        <v>0</v>
      </c>
      <c r="AR727" s="12">
        <f t="shared" si="1102"/>
        <v>0</v>
      </c>
      <c r="AS727" s="12">
        <f t="shared" si="1102"/>
        <v>0</v>
      </c>
      <c r="AT727" s="12">
        <f t="shared" si="1102"/>
        <v>0</v>
      </c>
      <c r="AU727" s="12">
        <f t="shared" si="1102"/>
        <v>0</v>
      </c>
      <c r="AV727" s="12">
        <f t="shared" si="1102"/>
        <v>0</v>
      </c>
      <c r="AW727" s="12">
        <v>0</v>
      </c>
      <c r="AX727" s="12">
        <v>0</v>
      </c>
      <c r="AY727" s="12">
        <f t="shared" si="1103"/>
        <v>0</v>
      </c>
      <c r="AZ727" s="12">
        <f t="shared" si="1104"/>
        <v>0</v>
      </c>
      <c r="BA727" s="12">
        <f t="shared" si="1104"/>
        <v>0</v>
      </c>
      <c r="BB727" s="12">
        <f t="shared" si="1104"/>
        <v>0</v>
      </c>
      <c r="BC727" s="12">
        <f t="shared" si="1104"/>
        <v>0</v>
      </c>
      <c r="BD727" s="12">
        <f t="shared" si="1104"/>
        <v>0</v>
      </c>
      <c r="BE727" s="12">
        <f t="shared" si="1104"/>
        <v>0</v>
      </c>
      <c r="BF727" s="12">
        <f t="shared" si="1104"/>
        <v>0</v>
      </c>
      <c r="BG727" s="12">
        <f t="shared" si="1104"/>
        <v>0</v>
      </c>
      <c r="BH727" s="12">
        <f t="shared" si="1104"/>
        <v>0</v>
      </c>
      <c r="BI727" s="12">
        <f t="shared" si="1104"/>
        <v>0</v>
      </c>
      <c r="BJ727" s="12">
        <f t="shared" si="1104"/>
        <v>0</v>
      </c>
      <c r="BK727" s="12">
        <f t="shared" si="1104"/>
        <v>0</v>
      </c>
      <c r="BL727" s="12">
        <f t="shared" si="1104"/>
        <v>0</v>
      </c>
      <c r="BM727" s="12">
        <f t="shared" si="1104"/>
        <v>0</v>
      </c>
      <c r="BN727" s="12">
        <f t="shared" si="1104"/>
        <v>0</v>
      </c>
      <c r="BO727" s="12">
        <f t="shared" si="1104"/>
        <v>0</v>
      </c>
      <c r="BP727" s="12">
        <f t="shared" si="1104"/>
        <v>0</v>
      </c>
      <c r="BQ727" s="12">
        <f t="shared" si="1104"/>
        <v>0</v>
      </c>
      <c r="BR727" s="12">
        <v>0</v>
      </c>
      <c r="BS727" s="12">
        <v>0</v>
      </c>
      <c r="BT727" s="12" t="e">
        <f>IF(#REF!=0,"-",#REF!/#REF!*100)</f>
        <v>#REF!</v>
      </c>
    </row>
    <row r="728" spans="1:72" x14ac:dyDescent="0.25">
      <c r="A728" s="4" t="s">
        <v>133</v>
      </c>
      <c r="B728" s="4" t="s">
        <v>58</v>
      </c>
      <c r="C728" s="4" t="s">
        <v>154</v>
      </c>
      <c r="D728" s="102" t="s">
        <v>334</v>
      </c>
      <c r="E728" s="113">
        <v>6148</v>
      </c>
      <c r="F728" s="102"/>
      <c r="G728" s="98" t="s">
        <v>1662</v>
      </c>
      <c r="H728" s="13" t="s">
        <v>45</v>
      </c>
      <c r="I728" s="14">
        <v>0</v>
      </c>
      <c r="J728" s="14"/>
      <c r="K728" s="14"/>
      <c r="L728" s="14"/>
      <c r="M728" s="14"/>
      <c r="N728" s="14"/>
      <c r="O728" s="14">
        <f t="shared" si="1033"/>
        <v>0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>
        <v>0</v>
      </c>
      <c r="AC728" s="14">
        <v>0</v>
      </c>
      <c r="AD728" s="14">
        <v>0</v>
      </c>
      <c r="AE728" s="14"/>
      <c r="AF728" s="14"/>
      <c r="AG728" s="14"/>
      <c r="AH728" s="14"/>
      <c r="AI728" s="14"/>
      <c r="AJ728" s="14">
        <f t="shared" si="1034"/>
        <v>0</v>
      </c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>
        <v>0</v>
      </c>
      <c r="AX728" s="14">
        <v>0</v>
      </c>
      <c r="AY728" s="14">
        <v>0</v>
      </c>
      <c r="AZ728" s="14"/>
      <c r="BA728" s="14"/>
      <c r="BB728" s="14"/>
      <c r="BC728" s="14"/>
      <c r="BD728" s="14"/>
      <c r="BE728" s="14">
        <f t="shared" si="1035"/>
        <v>0</v>
      </c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>
        <v>0</v>
      </c>
      <c r="BS728" s="14">
        <v>0</v>
      </c>
      <c r="BT728" s="14" t="e">
        <f>IF(#REF!=0,"-",#REF!/#REF!*100)</f>
        <v>#REF!</v>
      </c>
    </row>
    <row r="729" spans="1:72" ht="33.75" x14ac:dyDescent="0.25">
      <c r="A729" s="1" t="s">
        <v>0</v>
      </c>
      <c r="B729" s="1" t="s">
        <v>0</v>
      </c>
      <c r="C729" s="1" t="s">
        <v>0</v>
      </c>
      <c r="D729" s="101" t="s">
        <v>0</v>
      </c>
      <c r="E729" s="101" t="s">
        <v>0</v>
      </c>
      <c r="F729" s="101" t="s">
        <v>0</v>
      </c>
      <c r="G729" s="2" t="s">
        <v>0</v>
      </c>
      <c r="H729" s="10" t="s">
        <v>47</v>
      </c>
      <c r="I729" s="11">
        <f t="shared" ref="I729:AA729" si="1105">SUM(I730)</f>
        <v>39000</v>
      </c>
      <c r="J729" s="11">
        <f t="shared" si="1105"/>
        <v>0</v>
      </c>
      <c r="K729" s="11">
        <f t="shared" si="1105"/>
        <v>0</v>
      </c>
      <c r="L729" s="11">
        <f t="shared" si="1105"/>
        <v>0</v>
      </c>
      <c r="M729" s="11">
        <f t="shared" si="1105"/>
        <v>0</v>
      </c>
      <c r="N729" s="11">
        <f t="shared" si="1105"/>
        <v>0</v>
      </c>
      <c r="O729" s="11">
        <f t="shared" si="1105"/>
        <v>39000</v>
      </c>
      <c r="P729" s="11">
        <f t="shared" si="1105"/>
        <v>0</v>
      </c>
      <c r="Q729" s="11">
        <f t="shared" si="1105"/>
        <v>0</v>
      </c>
      <c r="R729" s="11">
        <f t="shared" si="1105"/>
        <v>0</v>
      </c>
      <c r="S729" s="11">
        <f t="shared" si="1105"/>
        <v>0</v>
      </c>
      <c r="T729" s="11">
        <f t="shared" si="1105"/>
        <v>0</v>
      </c>
      <c r="U729" s="11">
        <f t="shared" si="1105"/>
        <v>0</v>
      </c>
      <c r="V729" s="11">
        <f t="shared" si="1105"/>
        <v>0</v>
      </c>
      <c r="W729" s="11">
        <f t="shared" si="1105"/>
        <v>0</v>
      </c>
      <c r="X729" s="11">
        <f t="shared" si="1105"/>
        <v>0</v>
      </c>
      <c r="Y729" s="11">
        <f t="shared" si="1105"/>
        <v>0</v>
      </c>
      <c r="Z729" s="11">
        <f t="shared" si="1105"/>
        <v>0</v>
      </c>
      <c r="AA729" s="11">
        <f t="shared" si="1105"/>
        <v>0</v>
      </c>
      <c r="AB729" s="11">
        <v>0</v>
      </c>
      <c r="AC729" s="11">
        <v>39000</v>
      </c>
      <c r="AD729" s="11">
        <f t="shared" ref="AD729:AV729" si="1106">SUM(AD730)</f>
        <v>0</v>
      </c>
      <c r="AE729" s="11">
        <f t="shared" si="1106"/>
        <v>0</v>
      </c>
      <c r="AF729" s="11">
        <f t="shared" si="1106"/>
        <v>0</v>
      </c>
      <c r="AG729" s="11">
        <f t="shared" si="1106"/>
        <v>0</v>
      </c>
      <c r="AH729" s="11">
        <f t="shared" si="1106"/>
        <v>0</v>
      </c>
      <c r="AI729" s="11">
        <f t="shared" si="1106"/>
        <v>0</v>
      </c>
      <c r="AJ729" s="11">
        <f t="shared" si="1106"/>
        <v>0</v>
      </c>
      <c r="AK729" s="11">
        <f t="shared" si="1106"/>
        <v>0</v>
      </c>
      <c r="AL729" s="11">
        <f t="shared" si="1106"/>
        <v>0</v>
      </c>
      <c r="AM729" s="11">
        <f t="shared" si="1106"/>
        <v>0</v>
      </c>
      <c r="AN729" s="11">
        <f t="shared" si="1106"/>
        <v>0</v>
      </c>
      <c r="AO729" s="11">
        <f t="shared" si="1106"/>
        <v>0</v>
      </c>
      <c r="AP729" s="11">
        <f t="shared" si="1106"/>
        <v>0</v>
      </c>
      <c r="AQ729" s="11">
        <f t="shared" si="1106"/>
        <v>0</v>
      </c>
      <c r="AR729" s="11">
        <f t="shared" si="1106"/>
        <v>0</v>
      </c>
      <c r="AS729" s="11">
        <f t="shared" si="1106"/>
        <v>0</v>
      </c>
      <c r="AT729" s="11">
        <f t="shared" si="1106"/>
        <v>0</v>
      </c>
      <c r="AU729" s="11">
        <f t="shared" si="1106"/>
        <v>0</v>
      </c>
      <c r="AV729" s="11">
        <f t="shared" si="1106"/>
        <v>0</v>
      </c>
      <c r="AW729" s="11">
        <v>0</v>
      </c>
      <c r="AX729" s="11">
        <v>0</v>
      </c>
      <c r="AY729" s="11">
        <f t="shared" ref="AY729:BQ729" si="1107">SUM(AY730)</f>
        <v>0</v>
      </c>
      <c r="AZ729" s="11">
        <f t="shared" si="1107"/>
        <v>0</v>
      </c>
      <c r="BA729" s="11">
        <f t="shared" si="1107"/>
        <v>0</v>
      </c>
      <c r="BB729" s="11">
        <f t="shared" si="1107"/>
        <v>0</v>
      </c>
      <c r="BC729" s="11">
        <f t="shared" si="1107"/>
        <v>0</v>
      </c>
      <c r="BD729" s="11">
        <f t="shared" si="1107"/>
        <v>0</v>
      </c>
      <c r="BE729" s="11">
        <f t="shared" si="1107"/>
        <v>0</v>
      </c>
      <c r="BF729" s="11">
        <f t="shared" si="1107"/>
        <v>0</v>
      </c>
      <c r="BG729" s="11">
        <f t="shared" si="1107"/>
        <v>0</v>
      </c>
      <c r="BH729" s="11">
        <f t="shared" si="1107"/>
        <v>0</v>
      </c>
      <c r="BI729" s="11">
        <f t="shared" si="1107"/>
        <v>0</v>
      </c>
      <c r="BJ729" s="11">
        <f t="shared" si="1107"/>
        <v>0</v>
      </c>
      <c r="BK729" s="11">
        <f t="shared" si="1107"/>
        <v>0</v>
      </c>
      <c r="BL729" s="11">
        <f t="shared" si="1107"/>
        <v>0</v>
      </c>
      <c r="BM729" s="11">
        <f t="shared" si="1107"/>
        <v>0</v>
      </c>
      <c r="BN729" s="11">
        <f t="shared" si="1107"/>
        <v>0</v>
      </c>
      <c r="BO729" s="11">
        <f t="shared" si="1107"/>
        <v>0</v>
      </c>
      <c r="BP729" s="11">
        <f t="shared" si="1107"/>
        <v>0</v>
      </c>
      <c r="BQ729" s="11">
        <f t="shared" si="1107"/>
        <v>0</v>
      </c>
      <c r="BR729" s="11">
        <v>0</v>
      </c>
      <c r="BS729" s="11">
        <v>0</v>
      </c>
      <c r="BT729" s="11" t="e">
        <f>IF(#REF!=0,"-",#REF!/#REF!*100)</f>
        <v>#REF!</v>
      </c>
    </row>
    <row r="730" spans="1:72" x14ac:dyDescent="0.25">
      <c r="A730" s="4" t="s">
        <v>133</v>
      </c>
      <c r="B730" s="4" t="s">
        <v>58</v>
      </c>
      <c r="C730" s="4" t="s">
        <v>154</v>
      </c>
      <c r="D730" s="102" t="s">
        <v>334</v>
      </c>
      <c r="E730" s="101" t="s">
        <v>48</v>
      </c>
      <c r="F730" s="101" t="s">
        <v>0</v>
      </c>
      <c r="G730" s="2" t="s">
        <v>0</v>
      </c>
      <c r="H730" s="2" t="s">
        <v>49</v>
      </c>
      <c r="I730" s="12">
        <f t="shared" ref="I730:AA730" si="1108">SUM(I731:I732)</f>
        <v>39000</v>
      </c>
      <c r="J730" s="12">
        <f t="shared" si="1108"/>
        <v>0</v>
      </c>
      <c r="K730" s="12">
        <f t="shared" si="1108"/>
        <v>0</v>
      </c>
      <c r="L730" s="12">
        <f t="shared" si="1108"/>
        <v>0</v>
      </c>
      <c r="M730" s="12">
        <f t="shared" si="1108"/>
        <v>0</v>
      </c>
      <c r="N730" s="12">
        <f t="shared" si="1108"/>
        <v>0</v>
      </c>
      <c r="O730" s="12">
        <f t="shared" ref="O730" si="1109">SUM(O731:O732)</f>
        <v>39000</v>
      </c>
      <c r="P730" s="12">
        <f t="shared" si="1108"/>
        <v>0</v>
      </c>
      <c r="Q730" s="12">
        <f t="shared" si="1108"/>
        <v>0</v>
      </c>
      <c r="R730" s="12">
        <f t="shared" si="1108"/>
        <v>0</v>
      </c>
      <c r="S730" s="12">
        <f t="shared" si="1108"/>
        <v>0</v>
      </c>
      <c r="T730" s="12">
        <f t="shared" si="1108"/>
        <v>0</v>
      </c>
      <c r="U730" s="12">
        <f t="shared" si="1108"/>
        <v>0</v>
      </c>
      <c r="V730" s="12">
        <f t="shared" si="1108"/>
        <v>0</v>
      </c>
      <c r="W730" s="12">
        <f t="shared" si="1108"/>
        <v>0</v>
      </c>
      <c r="X730" s="12">
        <f t="shared" si="1108"/>
        <v>0</v>
      </c>
      <c r="Y730" s="12">
        <f t="shared" si="1108"/>
        <v>0</v>
      </c>
      <c r="Z730" s="12">
        <f t="shared" si="1108"/>
        <v>0</v>
      </c>
      <c r="AA730" s="12">
        <f t="shared" si="1108"/>
        <v>0</v>
      </c>
      <c r="AB730" s="12">
        <v>0</v>
      </c>
      <c r="AC730" s="12">
        <v>39000</v>
      </c>
      <c r="AD730" s="12">
        <f t="shared" ref="AD730:AV730" si="1110">SUM(AD731:AD732)</f>
        <v>0</v>
      </c>
      <c r="AE730" s="12">
        <f t="shared" si="1110"/>
        <v>0</v>
      </c>
      <c r="AF730" s="12">
        <f t="shared" si="1110"/>
        <v>0</v>
      </c>
      <c r="AG730" s="12">
        <f t="shared" si="1110"/>
        <v>0</v>
      </c>
      <c r="AH730" s="12">
        <f t="shared" si="1110"/>
        <v>0</v>
      </c>
      <c r="AI730" s="12">
        <f t="shared" si="1110"/>
        <v>0</v>
      </c>
      <c r="AJ730" s="12">
        <f t="shared" ref="AJ730" si="1111">SUM(AJ731:AJ732)</f>
        <v>0</v>
      </c>
      <c r="AK730" s="12">
        <f t="shared" si="1110"/>
        <v>0</v>
      </c>
      <c r="AL730" s="12">
        <f t="shared" si="1110"/>
        <v>0</v>
      </c>
      <c r="AM730" s="12">
        <f t="shared" si="1110"/>
        <v>0</v>
      </c>
      <c r="AN730" s="12">
        <f t="shared" si="1110"/>
        <v>0</v>
      </c>
      <c r="AO730" s="12">
        <f t="shared" si="1110"/>
        <v>0</v>
      </c>
      <c r="AP730" s="12">
        <f t="shared" si="1110"/>
        <v>0</v>
      </c>
      <c r="AQ730" s="12">
        <f t="shared" si="1110"/>
        <v>0</v>
      </c>
      <c r="AR730" s="12">
        <f t="shared" si="1110"/>
        <v>0</v>
      </c>
      <c r="AS730" s="12">
        <f t="shared" si="1110"/>
        <v>0</v>
      </c>
      <c r="AT730" s="12">
        <f t="shared" si="1110"/>
        <v>0</v>
      </c>
      <c r="AU730" s="12">
        <f t="shared" si="1110"/>
        <v>0</v>
      </c>
      <c r="AV730" s="12">
        <f t="shared" si="1110"/>
        <v>0</v>
      </c>
      <c r="AW730" s="12">
        <v>0</v>
      </c>
      <c r="AX730" s="12">
        <v>0</v>
      </c>
      <c r="AY730" s="12">
        <f t="shared" ref="AY730:BQ730" si="1112">SUM(AY731:AY732)</f>
        <v>0</v>
      </c>
      <c r="AZ730" s="12">
        <f t="shared" si="1112"/>
        <v>0</v>
      </c>
      <c r="BA730" s="12">
        <f t="shared" si="1112"/>
        <v>0</v>
      </c>
      <c r="BB730" s="12">
        <f t="shared" si="1112"/>
        <v>0</v>
      </c>
      <c r="BC730" s="12">
        <f t="shared" si="1112"/>
        <v>0</v>
      </c>
      <c r="BD730" s="12">
        <f t="shared" si="1112"/>
        <v>0</v>
      </c>
      <c r="BE730" s="12">
        <f t="shared" ref="BE730" si="1113">SUM(BE731:BE732)</f>
        <v>0</v>
      </c>
      <c r="BF730" s="12">
        <f t="shared" si="1112"/>
        <v>0</v>
      </c>
      <c r="BG730" s="12">
        <f t="shared" si="1112"/>
        <v>0</v>
      </c>
      <c r="BH730" s="12">
        <f t="shared" si="1112"/>
        <v>0</v>
      </c>
      <c r="BI730" s="12">
        <f t="shared" si="1112"/>
        <v>0</v>
      </c>
      <c r="BJ730" s="12">
        <f t="shared" si="1112"/>
        <v>0</v>
      </c>
      <c r="BK730" s="12">
        <f t="shared" si="1112"/>
        <v>0</v>
      </c>
      <c r="BL730" s="12">
        <f t="shared" si="1112"/>
        <v>0</v>
      </c>
      <c r="BM730" s="12">
        <f t="shared" si="1112"/>
        <v>0</v>
      </c>
      <c r="BN730" s="12">
        <f t="shared" si="1112"/>
        <v>0</v>
      </c>
      <c r="BO730" s="12">
        <f t="shared" si="1112"/>
        <v>0</v>
      </c>
      <c r="BP730" s="12">
        <f t="shared" si="1112"/>
        <v>0</v>
      </c>
      <c r="BQ730" s="12">
        <f t="shared" si="1112"/>
        <v>0</v>
      </c>
      <c r="BR730" s="12">
        <v>0</v>
      </c>
      <c r="BS730" s="12">
        <v>0</v>
      </c>
      <c r="BT730" s="12" t="e">
        <f>IF(#REF!=0,"-",#REF!/#REF!*100)</f>
        <v>#REF!</v>
      </c>
    </row>
    <row r="731" spans="1:72" x14ac:dyDescent="0.25">
      <c r="A731" s="4" t="s">
        <v>133</v>
      </c>
      <c r="B731" s="4" t="s">
        <v>58</v>
      </c>
      <c r="C731" s="4" t="s">
        <v>154</v>
      </c>
      <c r="D731" s="102" t="s">
        <v>334</v>
      </c>
      <c r="E731" s="113">
        <v>8213</v>
      </c>
      <c r="F731" s="102"/>
      <c r="G731" s="98" t="s">
        <v>1662</v>
      </c>
      <c r="H731" s="13" t="s">
        <v>51</v>
      </c>
      <c r="I731" s="14">
        <v>10000</v>
      </c>
      <c r="J731" s="14"/>
      <c r="K731" s="14"/>
      <c r="L731" s="14"/>
      <c r="M731" s="14"/>
      <c r="N731" s="14"/>
      <c r="O731" s="14">
        <f t="shared" ref="O731:O794" si="1114">I731+J731+K731+L731+M731+N731</f>
        <v>10000</v>
      </c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>
        <v>0</v>
      </c>
      <c r="AC731" s="14">
        <v>10000</v>
      </c>
      <c r="AD731" s="14">
        <v>0</v>
      </c>
      <c r="AE731" s="14"/>
      <c r="AF731" s="14"/>
      <c r="AG731" s="14"/>
      <c r="AH731" s="14"/>
      <c r="AI731" s="14"/>
      <c r="AJ731" s="14">
        <f t="shared" ref="AJ731:AJ794" si="1115">AD731+AE731+AF731+AG731+AH731+AI731</f>
        <v>0</v>
      </c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>
        <v>0</v>
      </c>
      <c r="AX731" s="14">
        <v>0</v>
      </c>
      <c r="AY731" s="14">
        <v>0</v>
      </c>
      <c r="AZ731" s="14"/>
      <c r="BA731" s="14"/>
      <c r="BB731" s="14"/>
      <c r="BC731" s="14"/>
      <c r="BD731" s="14"/>
      <c r="BE731" s="14">
        <f t="shared" ref="BE731:BE794" si="1116">AY731+AZ731+BA731+BB731+BC731+BD731</f>
        <v>0</v>
      </c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>
        <v>0</v>
      </c>
      <c r="BS731" s="14">
        <v>0</v>
      </c>
      <c r="BT731" s="14" t="e">
        <f>IF(#REF!=0,"-",#REF!/#REF!*100)</f>
        <v>#REF!</v>
      </c>
    </row>
    <row r="732" spans="1:72" x14ac:dyDescent="0.25">
      <c r="A732" s="4" t="s">
        <v>133</v>
      </c>
      <c r="B732" s="4" t="s">
        <v>58</v>
      </c>
      <c r="C732" s="4" t="s">
        <v>154</v>
      </c>
      <c r="D732" s="102" t="s">
        <v>334</v>
      </c>
      <c r="E732" s="113">
        <v>8216</v>
      </c>
      <c r="F732" s="102"/>
      <c r="G732" s="98" t="s">
        <v>1662</v>
      </c>
      <c r="H732" s="13" t="s">
        <v>108</v>
      </c>
      <c r="I732" s="14">
        <v>29000</v>
      </c>
      <c r="J732" s="14"/>
      <c r="K732" s="14"/>
      <c r="L732" s="14"/>
      <c r="M732" s="14"/>
      <c r="N732" s="14"/>
      <c r="O732" s="14">
        <f t="shared" si="1114"/>
        <v>29000</v>
      </c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>
        <v>0</v>
      </c>
      <c r="AC732" s="14">
        <v>29000</v>
      </c>
      <c r="AD732" s="14">
        <v>0</v>
      </c>
      <c r="AE732" s="14"/>
      <c r="AF732" s="14"/>
      <c r="AG732" s="14"/>
      <c r="AH732" s="14"/>
      <c r="AI732" s="14"/>
      <c r="AJ732" s="14">
        <f t="shared" si="1115"/>
        <v>0</v>
      </c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>
        <v>0</v>
      </c>
      <c r="AX732" s="14">
        <v>0</v>
      </c>
      <c r="AY732" s="14">
        <v>0</v>
      </c>
      <c r="AZ732" s="14"/>
      <c r="BA732" s="14"/>
      <c r="BB732" s="14"/>
      <c r="BC732" s="14"/>
      <c r="BD732" s="14"/>
      <c r="BE732" s="14">
        <f t="shared" si="1116"/>
        <v>0</v>
      </c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>
        <v>0</v>
      </c>
      <c r="BS732" s="14">
        <v>0</v>
      </c>
      <c r="BT732" s="14" t="e">
        <f>IF(#REF!=0,"-",#REF!/#REF!*100)</f>
        <v>#REF!</v>
      </c>
    </row>
    <row r="733" spans="1:72" ht="22.5" x14ac:dyDescent="0.25">
      <c r="A733" s="13" t="s">
        <v>0</v>
      </c>
      <c r="B733" s="13" t="s">
        <v>0</v>
      </c>
      <c r="C733" s="13" t="s">
        <v>0</v>
      </c>
      <c r="D733" s="98" t="s">
        <v>0</v>
      </c>
      <c r="E733" s="98" t="s">
        <v>0</v>
      </c>
      <c r="F733" s="98" t="s">
        <v>0</v>
      </c>
      <c r="G733" s="13" t="s">
        <v>0</v>
      </c>
      <c r="H733" s="10" t="s">
        <v>343</v>
      </c>
      <c r="I733" s="11">
        <f t="shared" ref="I733:AA733" si="1117">SUM(I703,I726,I729)</f>
        <v>93000</v>
      </c>
      <c r="J733" s="11">
        <f t="shared" si="1117"/>
        <v>0</v>
      </c>
      <c r="K733" s="11">
        <f t="shared" si="1117"/>
        <v>0</v>
      </c>
      <c r="L733" s="11">
        <f t="shared" si="1117"/>
        <v>0</v>
      </c>
      <c r="M733" s="11">
        <f t="shared" si="1117"/>
        <v>0</v>
      </c>
      <c r="N733" s="11">
        <f t="shared" si="1117"/>
        <v>0</v>
      </c>
      <c r="O733" s="11">
        <f t="shared" si="1117"/>
        <v>93000</v>
      </c>
      <c r="P733" s="11">
        <f t="shared" si="1117"/>
        <v>0</v>
      </c>
      <c r="Q733" s="11">
        <f t="shared" si="1117"/>
        <v>0</v>
      </c>
      <c r="R733" s="11">
        <f t="shared" si="1117"/>
        <v>9500</v>
      </c>
      <c r="S733" s="11">
        <f t="shared" si="1117"/>
        <v>0</v>
      </c>
      <c r="T733" s="11">
        <f t="shared" si="1117"/>
        <v>0</v>
      </c>
      <c r="U733" s="11">
        <f t="shared" si="1117"/>
        <v>0</v>
      </c>
      <c r="V733" s="11">
        <f t="shared" si="1117"/>
        <v>0</v>
      </c>
      <c r="W733" s="11">
        <f t="shared" si="1117"/>
        <v>0</v>
      </c>
      <c r="X733" s="11">
        <f t="shared" si="1117"/>
        <v>0</v>
      </c>
      <c r="Y733" s="11">
        <f t="shared" si="1117"/>
        <v>0</v>
      </c>
      <c r="Z733" s="11">
        <f t="shared" si="1117"/>
        <v>0</v>
      </c>
      <c r="AA733" s="11">
        <f t="shared" si="1117"/>
        <v>0</v>
      </c>
      <c r="AB733" s="11">
        <v>9500</v>
      </c>
      <c r="AC733" s="11">
        <v>83500</v>
      </c>
      <c r="AD733" s="11">
        <f t="shared" ref="AD733:AV733" si="1118">SUM(AD703,AD726,AD729)</f>
        <v>0</v>
      </c>
      <c r="AE733" s="11">
        <f t="shared" si="1118"/>
        <v>0</v>
      </c>
      <c r="AF733" s="11">
        <f t="shared" si="1118"/>
        <v>0</v>
      </c>
      <c r="AG733" s="11">
        <f t="shared" si="1118"/>
        <v>0</v>
      </c>
      <c r="AH733" s="11">
        <f t="shared" si="1118"/>
        <v>0</v>
      </c>
      <c r="AI733" s="11">
        <f t="shared" si="1118"/>
        <v>0</v>
      </c>
      <c r="AJ733" s="11">
        <f t="shared" si="1118"/>
        <v>0</v>
      </c>
      <c r="AK733" s="11">
        <f t="shared" si="1118"/>
        <v>0</v>
      </c>
      <c r="AL733" s="11">
        <f t="shared" si="1118"/>
        <v>0</v>
      </c>
      <c r="AM733" s="11">
        <f t="shared" si="1118"/>
        <v>0</v>
      </c>
      <c r="AN733" s="11">
        <f t="shared" si="1118"/>
        <v>0</v>
      </c>
      <c r="AO733" s="11">
        <f t="shared" si="1118"/>
        <v>0</v>
      </c>
      <c r="AP733" s="11">
        <f t="shared" si="1118"/>
        <v>0</v>
      </c>
      <c r="AQ733" s="11">
        <f t="shared" si="1118"/>
        <v>0</v>
      </c>
      <c r="AR733" s="11">
        <f t="shared" si="1118"/>
        <v>0</v>
      </c>
      <c r="AS733" s="11">
        <f t="shared" si="1118"/>
        <v>0</v>
      </c>
      <c r="AT733" s="11">
        <f t="shared" si="1118"/>
        <v>0</v>
      </c>
      <c r="AU733" s="11">
        <f t="shared" si="1118"/>
        <v>0</v>
      </c>
      <c r="AV733" s="11">
        <f t="shared" si="1118"/>
        <v>0</v>
      </c>
      <c r="AW733" s="11">
        <v>0</v>
      </c>
      <c r="AX733" s="11">
        <v>0</v>
      </c>
      <c r="AY733" s="11">
        <f t="shared" ref="AY733:BQ733" si="1119">SUM(AY703,AY726,AY729)</f>
        <v>0</v>
      </c>
      <c r="AZ733" s="11">
        <f t="shared" si="1119"/>
        <v>0</v>
      </c>
      <c r="BA733" s="11">
        <f t="shared" si="1119"/>
        <v>0</v>
      </c>
      <c r="BB733" s="11">
        <f t="shared" si="1119"/>
        <v>0</v>
      </c>
      <c r="BC733" s="11">
        <f t="shared" si="1119"/>
        <v>0</v>
      </c>
      <c r="BD733" s="11">
        <f t="shared" si="1119"/>
        <v>0</v>
      </c>
      <c r="BE733" s="11">
        <f t="shared" si="1119"/>
        <v>0</v>
      </c>
      <c r="BF733" s="11">
        <f t="shared" si="1119"/>
        <v>0</v>
      </c>
      <c r="BG733" s="11">
        <f t="shared" si="1119"/>
        <v>0</v>
      </c>
      <c r="BH733" s="11">
        <f t="shared" si="1119"/>
        <v>0</v>
      </c>
      <c r="BI733" s="11">
        <f t="shared" si="1119"/>
        <v>0</v>
      </c>
      <c r="BJ733" s="11">
        <f t="shared" si="1119"/>
        <v>0</v>
      </c>
      <c r="BK733" s="11">
        <f t="shared" si="1119"/>
        <v>0</v>
      </c>
      <c r="BL733" s="11">
        <f t="shared" si="1119"/>
        <v>0</v>
      </c>
      <c r="BM733" s="11">
        <f t="shared" si="1119"/>
        <v>0</v>
      </c>
      <c r="BN733" s="11">
        <f t="shared" si="1119"/>
        <v>0</v>
      </c>
      <c r="BO733" s="11">
        <f t="shared" si="1119"/>
        <v>0</v>
      </c>
      <c r="BP733" s="11">
        <f t="shared" si="1119"/>
        <v>0</v>
      </c>
      <c r="BQ733" s="11">
        <f t="shared" si="1119"/>
        <v>0</v>
      </c>
      <c r="BR733" s="11">
        <v>0</v>
      </c>
      <c r="BS733" s="11">
        <v>0</v>
      </c>
      <c r="BT733" s="11" t="e">
        <f>IF(#REF!=0,"-",#REF!/#REF!*100)</f>
        <v>#REF!</v>
      </c>
    </row>
    <row r="734" spans="1:72" ht="15.75" thickBot="1" x14ac:dyDescent="0.3">
      <c r="A734" s="13" t="s">
        <v>0</v>
      </c>
      <c r="B734" s="13" t="s">
        <v>0</v>
      </c>
      <c r="C734" s="13" t="s">
        <v>0</v>
      </c>
      <c r="D734" s="98" t="s">
        <v>0</v>
      </c>
      <c r="E734" s="98" t="s">
        <v>0</v>
      </c>
      <c r="F734" s="98" t="s">
        <v>0</v>
      </c>
      <c r="G734" s="13" t="s">
        <v>0</v>
      </c>
      <c r="H734" s="2" t="s">
        <v>53</v>
      </c>
      <c r="I734" s="13" t="s">
        <v>0</v>
      </c>
      <c r="J734" s="13"/>
      <c r="K734" s="13"/>
      <c r="L734" s="13"/>
      <c r="M734" s="13"/>
      <c r="N734" s="13"/>
      <c r="O734" s="13" t="e">
        <f t="shared" si="1114"/>
        <v>#VALUE!</v>
      </c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>
        <v>0</v>
      </c>
      <c r="AC734" s="13" t="e">
        <v>#VALUE!</v>
      </c>
      <c r="AD734" s="13" t="s">
        <v>0</v>
      </c>
      <c r="AE734" s="13"/>
      <c r="AF734" s="13"/>
      <c r="AG734" s="13"/>
      <c r="AH734" s="13"/>
      <c r="AI734" s="13"/>
      <c r="AJ734" s="13" t="e">
        <f t="shared" si="1115"/>
        <v>#VALUE!</v>
      </c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>
        <v>0</v>
      </c>
      <c r="AX734" s="13" t="e">
        <v>#VALUE!</v>
      </c>
      <c r="AY734" s="13" t="s">
        <v>0</v>
      </c>
      <c r="AZ734" s="13"/>
      <c r="BA734" s="13"/>
      <c r="BB734" s="13"/>
      <c r="BC734" s="13"/>
      <c r="BD734" s="13"/>
      <c r="BE734" s="13" t="e">
        <f t="shared" si="1116"/>
        <v>#VALUE!</v>
      </c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>
        <v>0</v>
      </c>
      <c r="BS734" s="13" t="e">
        <v>#VALUE!</v>
      </c>
      <c r="BT734" s="12"/>
    </row>
    <row r="735" spans="1:72" ht="69.75" customHeight="1" thickBot="1" x14ac:dyDescent="0.3">
      <c r="A735" s="132" t="s">
        <v>0</v>
      </c>
      <c r="B735" s="132" t="s">
        <v>0</v>
      </c>
      <c r="C735" s="132" t="s">
        <v>0</v>
      </c>
      <c r="D735" s="135" t="s">
        <v>0</v>
      </c>
      <c r="E735" s="135" t="s">
        <v>0</v>
      </c>
      <c r="F735" s="135" t="s">
        <v>0</v>
      </c>
      <c r="G735" s="138" t="s">
        <v>0</v>
      </c>
      <c r="H735" s="5" t="s">
        <v>54</v>
      </c>
      <c r="I735" s="89" t="s">
        <v>9</v>
      </c>
      <c r="J735" s="89" t="s">
        <v>1606</v>
      </c>
      <c r="K735" s="89" t="s">
        <v>1534</v>
      </c>
      <c r="L735" s="89" t="s">
        <v>1592</v>
      </c>
      <c r="M735" s="89" t="s">
        <v>1593</v>
      </c>
      <c r="N735" s="89" t="s">
        <v>1594</v>
      </c>
      <c r="O735" s="89" t="s">
        <v>1610</v>
      </c>
      <c r="P735" s="89" t="s">
        <v>1607</v>
      </c>
      <c r="Q735" s="89" t="s">
        <v>1595</v>
      </c>
      <c r="R735" s="89" t="s">
        <v>1596</v>
      </c>
      <c r="S735" s="89" t="s">
        <v>1597</v>
      </c>
      <c r="T735" s="89" t="s">
        <v>1598</v>
      </c>
      <c r="U735" s="89" t="s">
        <v>1599</v>
      </c>
      <c r="V735" s="89" t="s">
        <v>1600</v>
      </c>
      <c r="W735" s="89" t="s">
        <v>1608</v>
      </c>
      <c r="X735" s="89" t="s">
        <v>1609</v>
      </c>
      <c r="Y735" s="89" t="s">
        <v>1601</v>
      </c>
      <c r="Z735" s="89" t="s">
        <v>1602</v>
      </c>
      <c r="AA735" s="89" t="s">
        <v>1603</v>
      </c>
      <c r="AB735" s="89" t="s">
        <v>1604</v>
      </c>
      <c r="AC735" s="89" t="s">
        <v>1605</v>
      </c>
      <c r="AD735" s="90" t="s">
        <v>10</v>
      </c>
      <c r="AE735" s="90" t="s">
        <v>1606</v>
      </c>
      <c r="AF735" s="90" t="s">
        <v>1534</v>
      </c>
      <c r="AG735" s="90" t="s">
        <v>1592</v>
      </c>
      <c r="AH735" s="90" t="s">
        <v>1593</v>
      </c>
      <c r="AI735" s="90" t="s">
        <v>1594</v>
      </c>
      <c r="AJ735" s="90" t="s">
        <v>1611</v>
      </c>
      <c r="AK735" s="90" t="s">
        <v>1607</v>
      </c>
      <c r="AL735" s="90" t="s">
        <v>1595</v>
      </c>
      <c r="AM735" s="90" t="s">
        <v>1596</v>
      </c>
      <c r="AN735" s="90" t="s">
        <v>1597</v>
      </c>
      <c r="AO735" s="90" t="s">
        <v>1598</v>
      </c>
      <c r="AP735" s="90" t="s">
        <v>1599</v>
      </c>
      <c r="AQ735" s="90" t="s">
        <v>1600</v>
      </c>
      <c r="AR735" s="90" t="s">
        <v>1608</v>
      </c>
      <c r="AS735" s="90" t="s">
        <v>1609</v>
      </c>
      <c r="AT735" s="90" t="s">
        <v>1601</v>
      </c>
      <c r="AU735" s="90" t="s">
        <v>1602</v>
      </c>
      <c r="AV735" s="90" t="s">
        <v>1603</v>
      </c>
      <c r="AW735" s="90" t="s">
        <v>1604</v>
      </c>
      <c r="AX735" s="90" t="s">
        <v>1605</v>
      </c>
      <c r="AY735" s="91" t="s">
        <v>11</v>
      </c>
      <c r="AZ735" s="91" t="s">
        <v>1606</v>
      </c>
      <c r="BA735" s="91" t="s">
        <v>1534</v>
      </c>
      <c r="BB735" s="91" t="s">
        <v>1592</v>
      </c>
      <c r="BC735" s="91" t="s">
        <v>1593</v>
      </c>
      <c r="BD735" s="91" t="s">
        <v>1594</v>
      </c>
      <c r="BE735" s="91" t="s">
        <v>1612</v>
      </c>
      <c r="BF735" s="91" t="s">
        <v>1607</v>
      </c>
      <c r="BG735" s="91" t="s">
        <v>1595</v>
      </c>
      <c r="BH735" s="91" t="s">
        <v>1596</v>
      </c>
      <c r="BI735" s="91" t="s">
        <v>1597</v>
      </c>
      <c r="BJ735" s="91" t="s">
        <v>1598</v>
      </c>
      <c r="BK735" s="91" t="s">
        <v>1599</v>
      </c>
      <c r="BL735" s="91" t="s">
        <v>1600</v>
      </c>
      <c r="BM735" s="91" t="s">
        <v>1608</v>
      </c>
      <c r="BN735" s="91" t="s">
        <v>1609</v>
      </c>
      <c r="BO735" s="91" t="s">
        <v>1601</v>
      </c>
      <c r="BP735" s="91" t="s">
        <v>1602</v>
      </c>
      <c r="BQ735" s="91" t="s">
        <v>1603</v>
      </c>
      <c r="BR735" s="91" t="s">
        <v>1604</v>
      </c>
      <c r="BS735" s="91" t="s">
        <v>1605</v>
      </c>
      <c r="BT735" s="5" t="s">
        <v>1671</v>
      </c>
    </row>
    <row r="736" spans="1:72" x14ac:dyDescent="0.25">
      <c r="A736" s="133"/>
      <c r="B736" s="133"/>
      <c r="C736" s="133"/>
      <c r="D736" s="136"/>
      <c r="E736" s="136"/>
      <c r="F736" s="136"/>
      <c r="G736" s="139"/>
      <c r="H736" s="15" t="s">
        <v>0</v>
      </c>
      <c r="I736" s="9">
        <v>1</v>
      </c>
      <c r="J736" s="9">
        <v>2</v>
      </c>
      <c r="K736" s="9">
        <v>3</v>
      </c>
      <c r="L736" s="9">
        <v>4</v>
      </c>
      <c r="M736" s="9">
        <v>5</v>
      </c>
      <c r="N736" s="9">
        <v>6</v>
      </c>
      <c r="O736" s="9">
        <v>7</v>
      </c>
      <c r="P736" s="9">
        <v>8</v>
      </c>
      <c r="Q736" s="9">
        <v>9</v>
      </c>
      <c r="R736" s="9">
        <v>10</v>
      </c>
      <c r="S736" s="9">
        <v>11</v>
      </c>
      <c r="T736" s="9">
        <v>12</v>
      </c>
      <c r="U736" s="9">
        <v>13</v>
      </c>
      <c r="V736" s="9">
        <v>14</v>
      </c>
      <c r="W736" s="9">
        <v>15</v>
      </c>
      <c r="X736" s="9">
        <v>16</v>
      </c>
      <c r="Y736" s="9">
        <v>17</v>
      </c>
      <c r="Z736" s="9">
        <v>18</v>
      </c>
      <c r="AA736" s="9">
        <v>19</v>
      </c>
      <c r="AB736" s="9">
        <v>20</v>
      </c>
      <c r="AC736" s="9">
        <v>21</v>
      </c>
      <c r="AD736" s="9">
        <v>1</v>
      </c>
      <c r="AE736" s="9">
        <v>2</v>
      </c>
      <c r="AF736" s="9">
        <v>3</v>
      </c>
      <c r="AG736" s="9">
        <v>4</v>
      </c>
      <c r="AH736" s="9">
        <v>5</v>
      </c>
      <c r="AI736" s="9">
        <v>6</v>
      </c>
      <c r="AJ736" s="9">
        <v>7</v>
      </c>
      <c r="AK736" s="9">
        <v>8</v>
      </c>
      <c r="AL736" s="9">
        <v>9</v>
      </c>
      <c r="AM736" s="9">
        <v>10</v>
      </c>
      <c r="AN736" s="9">
        <v>11</v>
      </c>
      <c r="AO736" s="9">
        <v>12</v>
      </c>
      <c r="AP736" s="9">
        <v>13</v>
      </c>
      <c r="AQ736" s="9">
        <v>14</v>
      </c>
      <c r="AR736" s="9">
        <v>15</v>
      </c>
      <c r="AS736" s="9">
        <v>16</v>
      </c>
      <c r="AT736" s="9">
        <v>17</v>
      </c>
      <c r="AU736" s="9">
        <v>18</v>
      </c>
      <c r="AV736" s="9">
        <v>19</v>
      </c>
      <c r="AW736" s="9">
        <v>20</v>
      </c>
      <c r="AX736" s="9">
        <v>21</v>
      </c>
      <c r="AY736" s="9">
        <v>1</v>
      </c>
      <c r="AZ736" s="9">
        <v>2</v>
      </c>
      <c r="BA736" s="9">
        <v>3</v>
      </c>
      <c r="BB736" s="9">
        <v>4</v>
      </c>
      <c r="BC736" s="9">
        <v>5</v>
      </c>
      <c r="BD736" s="9">
        <v>6</v>
      </c>
      <c r="BE736" s="9">
        <v>7</v>
      </c>
      <c r="BF736" s="9">
        <v>8</v>
      </c>
      <c r="BG736" s="9">
        <v>9</v>
      </c>
      <c r="BH736" s="9">
        <v>10</v>
      </c>
      <c r="BI736" s="9">
        <v>11</v>
      </c>
      <c r="BJ736" s="9">
        <v>12</v>
      </c>
      <c r="BK736" s="9">
        <v>13</v>
      </c>
      <c r="BL736" s="9">
        <v>14</v>
      </c>
      <c r="BM736" s="9">
        <v>15</v>
      </c>
      <c r="BN736" s="9">
        <v>16</v>
      </c>
      <c r="BO736" s="9">
        <v>17</v>
      </c>
      <c r="BP736" s="9">
        <v>18</v>
      </c>
      <c r="BQ736" s="9">
        <v>19</v>
      </c>
      <c r="BR736" s="9">
        <v>20</v>
      </c>
      <c r="BS736" s="9">
        <v>21</v>
      </c>
      <c r="BT736" s="9">
        <v>9</v>
      </c>
    </row>
    <row r="737" spans="1:72" x14ac:dyDescent="0.25">
      <c r="A737" s="133"/>
      <c r="B737" s="133"/>
      <c r="C737" s="133"/>
      <c r="D737" s="136"/>
      <c r="E737" s="136"/>
      <c r="F737" s="136"/>
      <c r="G737" s="139"/>
      <c r="H737" s="16" t="s">
        <v>137</v>
      </c>
      <c r="I737" s="17">
        <f t="shared" ref="I737:AA737" si="1120">SUM(I733)</f>
        <v>93000</v>
      </c>
      <c r="J737" s="17">
        <f t="shared" si="1120"/>
        <v>0</v>
      </c>
      <c r="K737" s="17">
        <f t="shared" si="1120"/>
        <v>0</v>
      </c>
      <c r="L737" s="17">
        <f t="shared" si="1120"/>
        <v>0</v>
      </c>
      <c r="M737" s="17">
        <f t="shared" si="1120"/>
        <v>0</v>
      </c>
      <c r="N737" s="17">
        <f t="shared" si="1120"/>
        <v>0</v>
      </c>
      <c r="O737" s="17">
        <f t="shared" ref="O737" si="1121">SUM(O733)</f>
        <v>93000</v>
      </c>
      <c r="P737" s="17">
        <f t="shared" si="1120"/>
        <v>0</v>
      </c>
      <c r="Q737" s="17">
        <f t="shared" si="1120"/>
        <v>0</v>
      </c>
      <c r="R737" s="17">
        <f t="shared" si="1120"/>
        <v>9500</v>
      </c>
      <c r="S737" s="17">
        <f t="shared" si="1120"/>
        <v>0</v>
      </c>
      <c r="T737" s="17">
        <f t="shared" si="1120"/>
        <v>0</v>
      </c>
      <c r="U737" s="17">
        <f t="shared" si="1120"/>
        <v>0</v>
      </c>
      <c r="V737" s="17">
        <f t="shared" si="1120"/>
        <v>0</v>
      </c>
      <c r="W737" s="17">
        <f t="shared" si="1120"/>
        <v>0</v>
      </c>
      <c r="X737" s="17">
        <f t="shared" si="1120"/>
        <v>0</v>
      </c>
      <c r="Y737" s="17">
        <f t="shared" si="1120"/>
        <v>0</v>
      </c>
      <c r="Z737" s="17">
        <f t="shared" si="1120"/>
        <v>0</v>
      </c>
      <c r="AA737" s="17">
        <f t="shared" si="1120"/>
        <v>0</v>
      </c>
      <c r="AB737" s="17">
        <v>9500</v>
      </c>
      <c r="AC737" s="17">
        <v>83500</v>
      </c>
      <c r="AD737" s="17">
        <f t="shared" ref="AD737:AV737" si="1122">SUM(AD733)</f>
        <v>0</v>
      </c>
      <c r="AE737" s="17">
        <f t="shared" si="1122"/>
        <v>0</v>
      </c>
      <c r="AF737" s="17">
        <f t="shared" si="1122"/>
        <v>0</v>
      </c>
      <c r="AG737" s="17">
        <f t="shared" si="1122"/>
        <v>0</v>
      </c>
      <c r="AH737" s="17">
        <f t="shared" si="1122"/>
        <v>0</v>
      </c>
      <c r="AI737" s="17">
        <f t="shared" si="1122"/>
        <v>0</v>
      </c>
      <c r="AJ737" s="17">
        <f t="shared" ref="AJ737" si="1123">SUM(AJ733)</f>
        <v>0</v>
      </c>
      <c r="AK737" s="17">
        <f t="shared" si="1122"/>
        <v>0</v>
      </c>
      <c r="AL737" s="17">
        <f t="shared" si="1122"/>
        <v>0</v>
      </c>
      <c r="AM737" s="17">
        <f t="shared" si="1122"/>
        <v>0</v>
      </c>
      <c r="AN737" s="17">
        <f t="shared" si="1122"/>
        <v>0</v>
      </c>
      <c r="AO737" s="17">
        <f t="shared" si="1122"/>
        <v>0</v>
      </c>
      <c r="AP737" s="17">
        <f t="shared" si="1122"/>
        <v>0</v>
      </c>
      <c r="AQ737" s="17">
        <f t="shared" si="1122"/>
        <v>0</v>
      </c>
      <c r="AR737" s="17">
        <f t="shared" si="1122"/>
        <v>0</v>
      </c>
      <c r="AS737" s="17">
        <f t="shared" si="1122"/>
        <v>0</v>
      </c>
      <c r="AT737" s="17">
        <f t="shared" si="1122"/>
        <v>0</v>
      </c>
      <c r="AU737" s="17">
        <f t="shared" si="1122"/>
        <v>0</v>
      </c>
      <c r="AV737" s="17">
        <f t="shared" si="1122"/>
        <v>0</v>
      </c>
      <c r="AW737" s="17">
        <v>0</v>
      </c>
      <c r="AX737" s="17">
        <v>0</v>
      </c>
      <c r="AY737" s="17">
        <f t="shared" ref="AY737:BQ737" si="1124">SUM(AY733)</f>
        <v>0</v>
      </c>
      <c r="AZ737" s="17">
        <f t="shared" si="1124"/>
        <v>0</v>
      </c>
      <c r="BA737" s="17">
        <f t="shared" si="1124"/>
        <v>0</v>
      </c>
      <c r="BB737" s="17">
        <f t="shared" si="1124"/>
        <v>0</v>
      </c>
      <c r="BC737" s="17">
        <f t="shared" si="1124"/>
        <v>0</v>
      </c>
      <c r="BD737" s="17">
        <f t="shared" si="1124"/>
        <v>0</v>
      </c>
      <c r="BE737" s="17">
        <f t="shared" ref="BE737" si="1125">SUM(BE733)</f>
        <v>0</v>
      </c>
      <c r="BF737" s="17">
        <f t="shared" si="1124"/>
        <v>0</v>
      </c>
      <c r="BG737" s="17">
        <f t="shared" si="1124"/>
        <v>0</v>
      </c>
      <c r="BH737" s="17">
        <f t="shared" si="1124"/>
        <v>0</v>
      </c>
      <c r="BI737" s="17">
        <f t="shared" si="1124"/>
        <v>0</v>
      </c>
      <c r="BJ737" s="17">
        <f t="shared" si="1124"/>
        <v>0</v>
      </c>
      <c r="BK737" s="17">
        <f t="shared" si="1124"/>
        <v>0</v>
      </c>
      <c r="BL737" s="17">
        <f t="shared" si="1124"/>
        <v>0</v>
      </c>
      <c r="BM737" s="17">
        <f t="shared" si="1124"/>
        <v>0</v>
      </c>
      <c r="BN737" s="17">
        <f t="shared" si="1124"/>
        <v>0</v>
      </c>
      <c r="BO737" s="17">
        <f t="shared" si="1124"/>
        <v>0</v>
      </c>
      <c r="BP737" s="17">
        <f t="shared" si="1124"/>
        <v>0</v>
      </c>
      <c r="BQ737" s="17">
        <f t="shared" si="1124"/>
        <v>0</v>
      </c>
      <c r="BR737" s="17">
        <v>0</v>
      </c>
      <c r="BS737" s="17">
        <v>0</v>
      </c>
      <c r="BT737" s="17" t="e">
        <f>IF(#REF!=0,"-",#REF!/#REF!*100)</f>
        <v>#REF!</v>
      </c>
    </row>
    <row r="738" spans="1:72" x14ac:dyDescent="0.25">
      <c r="A738" s="133"/>
      <c r="B738" s="133"/>
      <c r="C738" s="133"/>
      <c r="D738" s="136"/>
      <c r="E738" s="136"/>
      <c r="F738" s="136"/>
      <c r="G738" s="139"/>
      <c r="H738" s="18" t="s">
        <v>55</v>
      </c>
      <c r="I738" s="17">
        <f t="shared" ref="I738:AA738" si="1126">SUM(I737)</f>
        <v>93000</v>
      </c>
      <c r="J738" s="17">
        <f t="shared" si="1126"/>
        <v>0</v>
      </c>
      <c r="K738" s="17">
        <f t="shared" si="1126"/>
        <v>0</v>
      </c>
      <c r="L738" s="17">
        <f t="shared" si="1126"/>
        <v>0</v>
      </c>
      <c r="M738" s="17">
        <f t="shared" si="1126"/>
        <v>0</v>
      </c>
      <c r="N738" s="17">
        <f t="shared" si="1126"/>
        <v>0</v>
      </c>
      <c r="O738" s="17">
        <f t="shared" ref="O738" si="1127">SUM(O737)</f>
        <v>93000</v>
      </c>
      <c r="P738" s="17">
        <f t="shared" si="1126"/>
        <v>0</v>
      </c>
      <c r="Q738" s="17">
        <f t="shared" si="1126"/>
        <v>0</v>
      </c>
      <c r="R738" s="17">
        <f t="shared" si="1126"/>
        <v>9500</v>
      </c>
      <c r="S738" s="17">
        <f t="shared" si="1126"/>
        <v>0</v>
      </c>
      <c r="T738" s="17">
        <f t="shared" si="1126"/>
        <v>0</v>
      </c>
      <c r="U738" s="17">
        <f t="shared" si="1126"/>
        <v>0</v>
      </c>
      <c r="V738" s="17">
        <f t="shared" si="1126"/>
        <v>0</v>
      </c>
      <c r="W738" s="17">
        <f t="shared" si="1126"/>
        <v>0</v>
      </c>
      <c r="X738" s="17">
        <f t="shared" si="1126"/>
        <v>0</v>
      </c>
      <c r="Y738" s="17">
        <f t="shared" si="1126"/>
        <v>0</v>
      </c>
      <c r="Z738" s="17">
        <f t="shared" si="1126"/>
        <v>0</v>
      </c>
      <c r="AA738" s="17">
        <f t="shared" si="1126"/>
        <v>0</v>
      </c>
      <c r="AB738" s="17">
        <v>9500</v>
      </c>
      <c r="AC738" s="17">
        <v>83500</v>
      </c>
      <c r="AD738" s="17">
        <f t="shared" ref="AD738:AV738" si="1128">SUM(AD737)</f>
        <v>0</v>
      </c>
      <c r="AE738" s="17">
        <f t="shared" si="1128"/>
        <v>0</v>
      </c>
      <c r="AF738" s="17">
        <f t="shared" si="1128"/>
        <v>0</v>
      </c>
      <c r="AG738" s="17">
        <f t="shared" si="1128"/>
        <v>0</v>
      </c>
      <c r="AH738" s="17">
        <f t="shared" si="1128"/>
        <v>0</v>
      </c>
      <c r="AI738" s="17">
        <f t="shared" si="1128"/>
        <v>0</v>
      </c>
      <c r="AJ738" s="17">
        <f t="shared" ref="AJ738" si="1129">SUM(AJ737)</f>
        <v>0</v>
      </c>
      <c r="AK738" s="17">
        <f t="shared" si="1128"/>
        <v>0</v>
      </c>
      <c r="AL738" s="17">
        <f t="shared" si="1128"/>
        <v>0</v>
      </c>
      <c r="AM738" s="17">
        <f t="shared" si="1128"/>
        <v>0</v>
      </c>
      <c r="AN738" s="17">
        <f t="shared" si="1128"/>
        <v>0</v>
      </c>
      <c r="AO738" s="17">
        <f t="shared" si="1128"/>
        <v>0</v>
      </c>
      <c r="AP738" s="17">
        <f t="shared" si="1128"/>
        <v>0</v>
      </c>
      <c r="AQ738" s="17">
        <f t="shared" si="1128"/>
        <v>0</v>
      </c>
      <c r="AR738" s="17">
        <f t="shared" si="1128"/>
        <v>0</v>
      </c>
      <c r="AS738" s="17">
        <f t="shared" si="1128"/>
        <v>0</v>
      </c>
      <c r="AT738" s="17">
        <f t="shared" si="1128"/>
        <v>0</v>
      </c>
      <c r="AU738" s="17">
        <f t="shared" si="1128"/>
        <v>0</v>
      </c>
      <c r="AV738" s="17">
        <f t="shared" si="1128"/>
        <v>0</v>
      </c>
      <c r="AW738" s="17">
        <v>0</v>
      </c>
      <c r="AX738" s="17">
        <v>0</v>
      </c>
      <c r="AY738" s="17">
        <f t="shared" ref="AY738:BQ738" si="1130">SUM(AY737)</f>
        <v>0</v>
      </c>
      <c r="AZ738" s="17">
        <f t="shared" si="1130"/>
        <v>0</v>
      </c>
      <c r="BA738" s="17">
        <f t="shared" si="1130"/>
        <v>0</v>
      </c>
      <c r="BB738" s="17">
        <f t="shared" si="1130"/>
        <v>0</v>
      </c>
      <c r="BC738" s="17">
        <f t="shared" si="1130"/>
        <v>0</v>
      </c>
      <c r="BD738" s="17">
        <f t="shared" si="1130"/>
        <v>0</v>
      </c>
      <c r="BE738" s="17">
        <f t="shared" ref="BE738" si="1131">SUM(BE737)</f>
        <v>0</v>
      </c>
      <c r="BF738" s="17">
        <f t="shared" si="1130"/>
        <v>0</v>
      </c>
      <c r="BG738" s="17">
        <f t="shared" si="1130"/>
        <v>0</v>
      </c>
      <c r="BH738" s="17">
        <f t="shared" si="1130"/>
        <v>0</v>
      </c>
      <c r="BI738" s="17">
        <f t="shared" si="1130"/>
        <v>0</v>
      </c>
      <c r="BJ738" s="17">
        <f t="shared" si="1130"/>
        <v>0</v>
      </c>
      <c r="BK738" s="17">
        <f t="shared" si="1130"/>
        <v>0</v>
      </c>
      <c r="BL738" s="17">
        <f t="shared" si="1130"/>
        <v>0</v>
      </c>
      <c r="BM738" s="17">
        <f t="shared" si="1130"/>
        <v>0</v>
      </c>
      <c r="BN738" s="17">
        <f t="shared" si="1130"/>
        <v>0</v>
      </c>
      <c r="BO738" s="17">
        <f t="shared" si="1130"/>
        <v>0</v>
      </c>
      <c r="BP738" s="17">
        <f t="shared" si="1130"/>
        <v>0</v>
      </c>
      <c r="BQ738" s="17">
        <f t="shared" si="1130"/>
        <v>0</v>
      </c>
      <c r="BR738" s="17">
        <v>0</v>
      </c>
      <c r="BS738" s="17">
        <v>0</v>
      </c>
      <c r="BT738" s="17" t="e">
        <f>IF(#REF!=0,"-",#REF!/#REF!*100)</f>
        <v>#REF!</v>
      </c>
    </row>
    <row r="739" spans="1:72" x14ac:dyDescent="0.25">
      <c r="A739" s="134"/>
      <c r="B739" s="134"/>
      <c r="C739" s="134"/>
      <c r="D739" s="137"/>
      <c r="E739" s="137"/>
      <c r="F739" s="137"/>
      <c r="G739" s="140"/>
      <c r="O739">
        <f t="shared" si="1114"/>
        <v>0</v>
      </c>
      <c r="AB739">
        <v>0</v>
      </c>
      <c r="AC739">
        <v>0</v>
      </c>
      <c r="AJ739">
        <f t="shared" si="1115"/>
        <v>0</v>
      </c>
      <c r="AW739">
        <v>0</v>
      </c>
      <c r="AX739">
        <v>0</v>
      </c>
      <c r="BE739">
        <f t="shared" si="1116"/>
        <v>0</v>
      </c>
      <c r="BR739">
        <v>0</v>
      </c>
      <c r="BS739">
        <v>0</v>
      </c>
      <c r="BT739" t="e">
        <f>IF(#REF!=0,"-",#REF!/#REF!*100)</f>
        <v>#REF!</v>
      </c>
    </row>
    <row r="740" spans="1:72" ht="15.75" thickBot="1" x14ac:dyDescent="0.3">
      <c r="A740" s="13" t="s">
        <v>0</v>
      </c>
      <c r="B740" s="13" t="s">
        <v>0</v>
      </c>
      <c r="C740" s="13" t="s">
        <v>0</v>
      </c>
      <c r="D740" s="98" t="s">
        <v>0</v>
      </c>
      <c r="E740" s="98" t="s">
        <v>0</v>
      </c>
      <c r="F740" s="98" t="s">
        <v>0</v>
      </c>
      <c r="G740" s="13" t="s">
        <v>0</v>
      </c>
      <c r="H740" s="19" t="s">
        <v>0</v>
      </c>
      <c r="I740" s="19" t="s">
        <v>0</v>
      </c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>
        <v>0</v>
      </c>
      <c r="AC740" s="19">
        <v>0</v>
      </c>
      <c r="AD740" s="19" t="s">
        <v>0</v>
      </c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>
        <v>0</v>
      </c>
      <c r="AX740" s="19">
        <v>0</v>
      </c>
      <c r="AY740" s="19" t="s">
        <v>0</v>
      </c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>
        <v>0</v>
      </c>
      <c r="BS740" s="19">
        <v>0</v>
      </c>
      <c r="BT740" s="19"/>
    </row>
    <row r="741" spans="1:72" ht="69.75" customHeight="1" thickBot="1" x14ac:dyDescent="0.3">
      <c r="A741" s="5" t="s">
        <v>2</v>
      </c>
      <c r="B741" s="5" t="s">
        <v>3</v>
      </c>
      <c r="C741" s="5" t="s">
        <v>4</v>
      </c>
      <c r="D741" s="103" t="s">
        <v>0</v>
      </c>
      <c r="E741" s="112" t="s">
        <v>5</v>
      </c>
      <c r="F741" s="112" t="s">
        <v>6</v>
      </c>
      <c r="G741" s="5" t="s">
        <v>7</v>
      </c>
      <c r="H741" s="5" t="s">
        <v>8</v>
      </c>
      <c r="I741" s="89" t="s">
        <v>9</v>
      </c>
      <c r="J741" s="89" t="s">
        <v>1606</v>
      </c>
      <c r="K741" s="89" t="s">
        <v>1534</v>
      </c>
      <c r="L741" s="89" t="s">
        <v>1592</v>
      </c>
      <c r="M741" s="89" t="s">
        <v>1593</v>
      </c>
      <c r="N741" s="89" t="s">
        <v>1594</v>
      </c>
      <c r="O741" s="89" t="s">
        <v>1610</v>
      </c>
      <c r="P741" s="89" t="s">
        <v>1607</v>
      </c>
      <c r="Q741" s="89" t="s">
        <v>1595</v>
      </c>
      <c r="R741" s="89" t="s">
        <v>1596</v>
      </c>
      <c r="S741" s="89" t="s">
        <v>1597</v>
      </c>
      <c r="T741" s="89" t="s">
        <v>1598</v>
      </c>
      <c r="U741" s="89" t="s">
        <v>1599</v>
      </c>
      <c r="V741" s="89" t="s">
        <v>1600</v>
      </c>
      <c r="W741" s="89" t="s">
        <v>1608</v>
      </c>
      <c r="X741" s="89" t="s">
        <v>1609</v>
      </c>
      <c r="Y741" s="89" t="s">
        <v>1601</v>
      </c>
      <c r="Z741" s="89" t="s">
        <v>1602</v>
      </c>
      <c r="AA741" s="89" t="s">
        <v>1603</v>
      </c>
      <c r="AB741" s="89" t="s">
        <v>1604</v>
      </c>
      <c r="AC741" s="89" t="s">
        <v>1605</v>
      </c>
      <c r="AD741" s="90" t="s">
        <v>10</v>
      </c>
      <c r="AE741" s="90" t="s">
        <v>1606</v>
      </c>
      <c r="AF741" s="90" t="s">
        <v>1534</v>
      </c>
      <c r="AG741" s="90" t="s">
        <v>1592</v>
      </c>
      <c r="AH741" s="90" t="s">
        <v>1593</v>
      </c>
      <c r="AI741" s="90" t="s">
        <v>1594</v>
      </c>
      <c r="AJ741" s="90" t="s">
        <v>1611</v>
      </c>
      <c r="AK741" s="90" t="s">
        <v>1607</v>
      </c>
      <c r="AL741" s="90" t="s">
        <v>1595</v>
      </c>
      <c r="AM741" s="90" t="s">
        <v>1596</v>
      </c>
      <c r="AN741" s="90" t="s">
        <v>1597</v>
      </c>
      <c r="AO741" s="90" t="s">
        <v>1598</v>
      </c>
      <c r="AP741" s="90" t="s">
        <v>1599</v>
      </c>
      <c r="AQ741" s="90" t="s">
        <v>1600</v>
      </c>
      <c r="AR741" s="90" t="s">
        <v>1608</v>
      </c>
      <c r="AS741" s="90" t="s">
        <v>1609</v>
      </c>
      <c r="AT741" s="90" t="s">
        <v>1601</v>
      </c>
      <c r="AU741" s="90" t="s">
        <v>1602</v>
      </c>
      <c r="AV741" s="90" t="s">
        <v>1603</v>
      </c>
      <c r="AW741" s="90" t="s">
        <v>1604</v>
      </c>
      <c r="AX741" s="90" t="s">
        <v>1605</v>
      </c>
      <c r="AY741" s="91" t="s">
        <v>11</v>
      </c>
      <c r="AZ741" s="91" t="s">
        <v>1606</v>
      </c>
      <c r="BA741" s="91" t="s">
        <v>1534</v>
      </c>
      <c r="BB741" s="91" t="s">
        <v>1592</v>
      </c>
      <c r="BC741" s="91" t="s">
        <v>1593</v>
      </c>
      <c r="BD741" s="91" t="s">
        <v>1594</v>
      </c>
      <c r="BE741" s="91" t="s">
        <v>1612</v>
      </c>
      <c r="BF741" s="91" t="s">
        <v>1607</v>
      </c>
      <c r="BG741" s="91" t="s">
        <v>1595</v>
      </c>
      <c r="BH741" s="91" t="s">
        <v>1596</v>
      </c>
      <c r="BI741" s="91" t="s">
        <v>1597</v>
      </c>
      <c r="BJ741" s="91" t="s">
        <v>1598</v>
      </c>
      <c r="BK741" s="91" t="s">
        <v>1599</v>
      </c>
      <c r="BL741" s="91" t="s">
        <v>1600</v>
      </c>
      <c r="BM741" s="91" t="s">
        <v>1608</v>
      </c>
      <c r="BN741" s="91" t="s">
        <v>1609</v>
      </c>
      <c r="BO741" s="91" t="s">
        <v>1601</v>
      </c>
      <c r="BP741" s="91" t="s">
        <v>1602</v>
      </c>
      <c r="BQ741" s="91" t="s">
        <v>1603</v>
      </c>
      <c r="BR741" s="91" t="s">
        <v>1604</v>
      </c>
      <c r="BS741" s="91" t="s">
        <v>1605</v>
      </c>
      <c r="BT741" s="5" t="s">
        <v>1671</v>
      </c>
    </row>
    <row r="742" spans="1:72" x14ac:dyDescent="0.25">
      <c r="A742" s="6" t="s">
        <v>0</v>
      </c>
      <c r="B742" s="6" t="s">
        <v>0</v>
      </c>
      <c r="C742" s="6" t="s">
        <v>0</v>
      </c>
      <c r="D742" s="104" t="s">
        <v>0</v>
      </c>
      <c r="E742" s="104" t="s">
        <v>0</v>
      </c>
      <c r="F742" s="121" t="s">
        <v>0</v>
      </c>
      <c r="G742" s="7" t="s">
        <v>0</v>
      </c>
      <c r="H742" s="8" t="s">
        <v>0</v>
      </c>
      <c r="I742" s="9">
        <v>1</v>
      </c>
      <c r="J742" s="9">
        <v>2</v>
      </c>
      <c r="K742" s="9">
        <v>3</v>
      </c>
      <c r="L742" s="9">
        <v>4</v>
      </c>
      <c r="M742" s="9">
        <v>5</v>
      </c>
      <c r="N742" s="9">
        <v>6</v>
      </c>
      <c r="O742" s="9">
        <v>7</v>
      </c>
      <c r="P742" s="9">
        <v>8</v>
      </c>
      <c r="Q742" s="9">
        <v>9</v>
      </c>
      <c r="R742" s="9">
        <v>10</v>
      </c>
      <c r="S742" s="9">
        <v>11</v>
      </c>
      <c r="T742" s="9">
        <v>12</v>
      </c>
      <c r="U742" s="9">
        <v>13</v>
      </c>
      <c r="V742" s="9">
        <v>14</v>
      </c>
      <c r="W742" s="9">
        <v>15</v>
      </c>
      <c r="X742" s="9">
        <v>16</v>
      </c>
      <c r="Y742" s="9">
        <v>17</v>
      </c>
      <c r="Z742" s="9">
        <v>18</v>
      </c>
      <c r="AA742" s="9">
        <v>19</v>
      </c>
      <c r="AB742" s="9">
        <v>20</v>
      </c>
      <c r="AC742" s="9">
        <v>21</v>
      </c>
      <c r="AD742" s="9">
        <v>1</v>
      </c>
      <c r="AE742" s="9">
        <v>2</v>
      </c>
      <c r="AF742" s="9">
        <v>3</v>
      </c>
      <c r="AG742" s="9">
        <v>4</v>
      </c>
      <c r="AH742" s="9">
        <v>5</v>
      </c>
      <c r="AI742" s="9">
        <v>6</v>
      </c>
      <c r="AJ742" s="9">
        <v>7</v>
      </c>
      <c r="AK742" s="9">
        <v>8</v>
      </c>
      <c r="AL742" s="9">
        <v>9</v>
      </c>
      <c r="AM742" s="9">
        <v>10</v>
      </c>
      <c r="AN742" s="9">
        <v>11</v>
      </c>
      <c r="AO742" s="9">
        <v>12</v>
      </c>
      <c r="AP742" s="9">
        <v>13</v>
      </c>
      <c r="AQ742" s="9">
        <v>14</v>
      </c>
      <c r="AR742" s="9">
        <v>15</v>
      </c>
      <c r="AS742" s="9">
        <v>16</v>
      </c>
      <c r="AT742" s="9">
        <v>17</v>
      </c>
      <c r="AU742" s="9">
        <v>18</v>
      </c>
      <c r="AV742" s="9">
        <v>19</v>
      </c>
      <c r="AW742" s="9">
        <v>20</v>
      </c>
      <c r="AX742" s="9">
        <v>21</v>
      </c>
      <c r="AY742" s="9">
        <v>1</v>
      </c>
      <c r="AZ742" s="9">
        <v>2</v>
      </c>
      <c r="BA742" s="9">
        <v>3</v>
      </c>
      <c r="BB742" s="9">
        <v>4</v>
      </c>
      <c r="BC742" s="9">
        <v>5</v>
      </c>
      <c r="BD742" s="9">
        <v>6</v>
      </c>
      <c r="BE742" s="9">
        <v>7</v>
      </c>
      <c r="BF742" s="9">
        <v>8</v>
      </c>
      <c r="BG742" s="9">
        <v>9</v>
      </c>
      <c r="BH742" s="9">
        <v>10</v>
      </c>
      <c r="BI742" s="9">
        <v>11</v>
      </c>
      <c r="BJ742" s="9">
        <v>12</v>
      </c>
      <c r="BK742" s="9">
        <v>13</v>
      </c>
      <c r="BL742" s="9">
        <v>14</v>
      </c>
      <c r="BM742" s="9">
        <v>15</v>
      </c>
      <c r="BN742" s="9">
        <v>16</v>
      </c>
      <c r="BO742" s="9">
        <v>17</v>
      </c>
      <c r="BP742" s="9">
        <v>18</v>
      </c>
      <c r="BQ742" s="9">
        <v>19</v>
      </c>
      <c r="BR742" s="9">
        <v>20</v>
      </c>
      <c r="BS742" s="9">
        <v>21</v>
      </c>
      <c r="BT742" s="9">
        <v>9</v>
      </c>
    </row>
    <row r="743" spans="1:72" x14ac:dyDescent="0.25">
      <c r="A743" s="1" t="s">
        <v>133</v>
      </c>
      <c r="B743" s="1" t="s">
        <v>58</v>
      </c>
      <c r="C743" s="4" t="s">
        <v>155</v>
      </c>
      <c r="D743" s="102" t="s">
        <v>344</v>
      </c>
      <c r="E743" s="101" t="s">
        <v>0</v>
      </c>
      <c r="F743" s="101" t="s">
        <v>0</v>
      </c>
      <c r="G743" s="2" t="s">
        <v>0</v>
      </c>
      <c r="H743" s="2" t="s">
        <v>345</v>
      </c>
      <c r="I743" s="3" t="s">
        <v>0</v>
      </c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>
        <v>0</v>
      </c>
      <c r="AC743" s="3">
        <v>0</v>
      </c>
      <c r="AD743" s="3" t="s">
        <v>0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>
        <v>0</v>
      </c>
      <c r="AX743" s="3">
        <v>0</v>
      </c>
      <c r="AY743" s="3" t="s">
        <v>0</v>
      </c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>
        <v>0</v>
      </c>
      <c r="BS743" s="3">
        <v>0</v>
      </c>
      <c r="BT743" s="3"/>
    </row>
    <row r="744" spans="1:72" ht="33.75" x14ac:dyDescent="0.25">
      <c r="A744" s="1" t="s">
        <v>0</v>
      </c>
      <c r="B744" s="1" t="s">
        <v>0</v>
      </c>
      <c r="C744" s="1" t="s">
        <v>0</v>
      </c>
      <c r="D744" s="101" t="s">
        <v>0</v>
      </c>
      <c r="E744" s="101" t="s">
        <v>0</v>
      </c>
      <c r="F744" s="101" t="s">
        <v>0</v>
      </c>
      <c r="G744" s="2" t="s">
        <v>0</v>
      </c>
      <c r="H744" s="10" t="s">
        <v>13</v>
      </c>
      <c r="I744" s="11">
        <f t="shared" ref="I744:AA744" si="1132">SUM(I745,I753,I755)</f>
        <v>58000</v>
      </c>
      <c r="J744" s="11">
        <f t="shared" si="1132"/>
        <v>0</v>
      </c>
      <c r="K744" s="11">
        <f t="shared" si="1132"/>
        <v>0</v>
      </c>
      <c r="L744" s="11">
        <f t="shared" si="1132"/>
        <v>0</v>
      </c>
      <c r="M744" s="11">
        <f t="shared" si="1132"/>
        <v>0</v>
      </c>
      <c r="N744" s="11">
        <f t="shared" si="1132"/>
        <v>0</v>
      </c>
      <c r="O744" s="11">
        <f t="shared" ref="O744" si="1133">SUM(O745,O753,O755)</f>
        <v>58000</v>
      </c>
      <c r="P744" s="11">
        <f t="shared" si="1132"/>
        <v>0</v>
      </c>
      <c r="Q744" s="11">
        <f t="shared" si="1132"/>
        <v>4240</v>
      </c>
      <c r="R744" s="11">
        <f t="shared" si="1132"/>
        <v>8082</v>
      </c>
      <c r="S744" s="11">
        <f t="shared" si="1132"/>
        <v>0</v>
      </c>
      <c r="T744" s="11">
        <f t="shared" si="1132"/>
        <v>0</v>
      </c>
      <c r="U744" s="11">
        <f t="shared" si="1132"/>
        <v>0</v>
      </c>
      <c r="V744" s="11">
        <f t="shared" si="1132"/>
        <v>0</v>
      </c>
      <c r="W744" s="11">
        <f t="shared" si="1132"/>
        <v>0</v>
      </c>
      <c r="X744" s="11">
        <f t="shared" si="1132"/>
        <v>0</v>
      </c>
      <c r="Y744" s="11">
        <f t="shared" si="1132"/>
        <v>0</v>
      </c>
      <c r="Z744" s="11">
        <f t="shared" si="1132"/>
        <v>0</v>
      </c>
      <c r="AA744" s="11">
        <f t="shared" si="1132"/>
        <v>0</v>
      </c>
      <c r="AB744" s="11">
        <v>12322</v>
      </c>
      <c r="AC744" s="11">
        <v>45678</v>
      </c>
      <c r="AD744" s="11">
        <f t="shared" ref="AD744:AV744" si="1134">SUM(AD745,AD753,AD755)</f>
        <v>0</v>
      </c>
      <c r="AE744" s="11">
        <f t="shared" si="1134"/>
        <v>0</v>
      </c>
      <c r="AF744" s="11">
        <f t="shared" si="1134"/>
        <v>0</v>
      </c>
      <c r="AG744" s="11">
        <f t="shared" si="1134"/>
        <v>0</v>
      </c>
      <c r="AH744" s="11">
        <f t="shared" si="1134"/>
        <v>0</v>
      </c>
      <c r="AI744" s="11">
        <f t="shared" si="1134"/>
        <v>0</v>
      </c>
      <c r="AJ744" s="11">
        <f t="shared" ref="AJ744" si="1135">SUM(AJ745,AJ753,AJ755)</f>
        <v>0</v>
      </c>
      <c r="AK744" s="11">
        <f t="shared" si="1134"/>
        <v>0</v>
      </c>
      <c r="AL744" s="11">
        <f t="shared" si="1134"/>
        <v>0</v>
      </c>
      <c r="AM744" s="11">
        <f t="shared" si="1134"/>
        <v>0</v>
      </c>
      <c r="AN744" s="11">
        <f t="shared" si="1134"/>
        <v>0</v>
      </c>
      <c r="AO744" s="11">
        <f t="shared" si="1134"/>
        <v>0</v>
      </c>
      <c r="AP744" s="11">
        <f t="shared" si="1134"/>
        <v>0</v>
      </c>
      <c r="AQ744" s="11">
        <f t="shared" si="1134"/>
        <v>0</v>
      </c>
      <c r="AR744" s="11">
        <f t="shared" si="1134"/>
        <v>0</v>
      </c>
      <c r="AS744" s="11">
        <f t="shared" si="1134"/>
        <v>0</v>
      </c>
      <c r="AT744" s="11">
        <f t="shared" si="1134"/>
        <v>0</v>
      </c>
      <c r="AU744" s="11">
        <f t="shared" si="1134"/>
        <v>0</v>
      </c>
      <c r="AV744" s="11">
        <f t="shared" si="1134"/>
        <v>0</v>
      </c>
      <c r="AW744" s="11">
        <v>0</v>
      </c>
      <c r="AX744" s="11">
        <v>0</v>
      </c>
      <c r="AY744" s="11">
        <f t="shared" ref="AY744:BQ744" si="1136">SUM(AY745,AY753,AY755)</f>
        <v>0</v>
      </c>
      <c r="AZ744" s="11">
        <f t="shared" si="1136"/>
        <v>0</v>
      </c>
      <c r="BA744" s="11">
        <f t="shared" si="1136"/>
        <v>0</v>
      </c>
      <c r="BB744" s="11">
        <f t="shared" si="1136"/>
        <v>0</v>
      </c>
      <c r="BC744" s="11">
        <f t="shared" si="1136"/>
        <v>0</v>
      </c>
      <c r="BD744" s="11">
        <f t="shared" si="1136"/>
        <v>0</v>
      </c>
      <c r="BE744" s="11">
        <f t="shared" ref="BE744" si="1137">SUM(BE745,BE753,BE755)</f>
        <v>0</v>
      </c>
      <c r="BF744" s="11">
        <f t="shared" si="1136"/>
        <v>0</v>
      </c>
      <c r="BG744" s="11">
        <f t="shared" si="1136"/>
        <v>0</v>
      </c>
      <c r="BH744" s="11">
        <f t="shared" si="1136"/>
        <v>0</v>
      </c>
      <c r="BI744" s="11">
        <f t="shared" si="1136"/>
        <v>0</v>
      </c>
      <c r="BJ744" s="11">
        <f t="shared" si="1136"/>
        <v>0</v>
      </c>
      <c r="BK744" s="11">
        <f t="shared" si="1136"/>
        <v>0</v>
      </c>
      <c r="BL744" s="11">
        <f t="shared" si="1136"/>
        <v>0</v>
      </c>
      <c r="BM744" s="11">
        <f t="shared" si="1136"/>
        <v>0</v>
      </c>
      <c r="BN744" s="11">
        <f t="shared" si="1136"/>
        <v>0</v>
      </c>
      <c r="BO744" s="11">
        <f t="shared" si="1136"/>
        <v>0</v>
      </c>
      <c r="BP744" s="11">
        <f t="shared" si="1136"/>
        <v>0</v>
      </c>
      <c r="BQ744" s="11">
        <f t="shared" si="1136"/>
        <v>0</v>
      </c>
      <c r="BR744" s="11">
        <v>0</v>
      </c>
      <c r="BS744" s="11">
        <v>0</v>
      </c>
      <c r="BT744" s="11" t="e">
        <f>IF(#REF!=0,"-",#REF!/#REF!*100)</f>
        <v>#REF!</v>
      </c>
    </row>
    <row r="745" spans="1:72" x14ac:dyDescent="0.25">
      <c r="A745" s="4" t="s">
        <v>133</v>
      </c>
      <c r="B745" s="4" t="s">
        <v>58</v>
      </c>
      <c r="C745" s="4" t="s">
        <v>155</v>
      </c>
      <c r="D745" s="102" t="s">
        <v>344</v>
      </c>
      <c r="E745" s="101" t="s">
        <v>14</v>
      </c>
      <c r="F745" s="101" t="s">
        <v>0</v>
      </c>
      <c r="G745" s="2" t="s">
        <v>0</v>
      </c>
      <c r="H745" s="2" t="s">
        <v>15</v>
      </c>
      <c r="I745" s="12">
        <f t="shared" ref="I745:AA745" si="1138">SUM(I746,I747)</f>
        <v>0</v>
      </c>
      <c r="J745" s="12">
        <f t="shared" si="1138"/>
        <v>0</v>
      </c>
      <c r="K745" s="12">
        <f t="shared" si="1138"/>
        <v>0</v>
      </c>
      <c r="L745" s="12">
        <f t="shared" si="1138"/>
        <v>0</v>
      </c>
      <c r="M745" s="12">
        <f t="shared" si="1138"/>
        <v>0</v>
      </c>
      <c r="N745" s="12">
        <f t="shared" si="1138"/>
        <v>0</v>
      </c>
      <c r="O745" s="12">
        <f t="shared" ref="O745" si="1139">SUM(O746,O747)</f>
        <v>0</v>
      </c>
      <c r="P745" s="12">
        <f t="shared" si="1138"/>
        <v>0</v>
      </c>
      <c r="Q745" s="12">
        <f t="shared" si="1138"/>
        <v>0</v>
      </c>
      <c r="R745" s="12">
        <f t="shared" si="1138"/>
        <v>0</v>
      </c>
      <c r="S745" s="12">
        <f t="shared" si="1138"/>
        <v>0</v>
      </c>
      <c r="T745" s="12">
        <f t="shared" si="1138"/>
        <v>0</v>
      </c>
      <c r="U745" s="12">
        <f t="shared" si="1138"/>
        <v>0</v>
      </c>
      <c r="V745" s="12">
        <f t="shared" si="1138"/>
        <v>0</v>
      </c>
      <c r="W745" s="12">
        <f t="shared" si="1138"/>
        <v>0</v>
      </c>
      <c r="X745" s="12">
        <f t="shared" si="1138"/>
        <v>0</v>
      </c>
      <c r="Y745" s="12">
        <f t="shared" si="1138"/>
        <v>0</v>
      </c>
      <c r="Z745" s="12">
        <f t="shared" si="1138"/>
        <v>0</v>
      </c>
      <c r="AA745" s="12">
        <f t="shared" si="1138"/>
        <v>0</v>
      </c>
      <c r="AB745" s="12">
        <v>0</v>
      </c>
      <c r="AC745" s="12">
        <v>0</v>
      </c>
      <c r="AD745" s="12">
        <f t="shared" ref="AD745:AV745" si="1140">SUM(AD746,AD747)</f>
        <v>0</v>
      </c>
      <c r="AE745" s="12">
        <f t="shared" si="1140"/>
        <v>0</v>
      </c>
      <c r="AF745" s="12">
        <f t="shared" si="1140"/>
        <v>0</v>
      </c>
      <c r="AG745" s="12">
        <f t="shared" si="1140"/>
        <v>0</v>
      </c>
      <c r="AH745" s="12">
        <f t="shared" si="1140"/>
        <v>0</v>
      </c>
      <c r="AI745" s="12">
        <f t="shared" si="1140"/>
        <v>0</v>
      </c>
      <c r="AJ745" s="12">
        <f t="shared" ref="AJ745" si="1141">SUM(AJ746,AJ747)</f>
        <v>0</v>
      </c>
      <c r="AK745" s="12">
        <f t="shared" si="1140"/>
        <v>0</v>
      </c>
      <c r="AL745" s="12">
        <f t="shared" si="1140"/>
        <v>0</v>
      </c>
      <c r="AM745" s="12">
        <f t="shared" si="1140"/>
        <v>0</v>
      </c>
      <c r="AN745" s="12">
        <f t="shared" si="1140"/>
        <v>0</v>
      </c>
      <c r="AO745" s="12">
        <f t="shared" si="1140"/>
        <v>0</v>
      </c>
      <c r="AP745" s="12">
        <f t="shared" si="1140"/>
        <v>0</v>
      </c>
      <c r="AQ745" s="12">
        <f t="shared" si="1140"/>
        <v>0</v>
      </c>
      <c r="AR745" s="12">
        <f t="shared" si="1140"/>
        <v>0</v>
      </c>
      <c r="AS745" s="12">
        <f t="shared" si="1140"/>
        <v>0</v>
      </c>
      <c r="AT745" s="12">
        <f t="shared" si="1140"/>
        <v>0</v>
      </c>
      <c r="AU745" s="12">
        <f t="shared" si="1140"/>
        <v>0</v>
      </c>
      <c r="AV745" s="12">
        <f t="shared" si="1140"/>
        <v>0</v>
      </c>
      <c r="AW745" s="12">
        <v>0</v>
      </c>
      <c r="AX745" s="12">
        <v>0</v>
      </c>
      <c r="AY745" s="12">
        <f t="shared" ref="AY745:BQ745" si="1142">SUM(AY746,AY747)</f>
        <v>0</v>
      </c>
      <c r="AZ745" s="12">
        <f t="shared" si="1142"/>
        <v>0</v>
      </c>
      <c r="BA745" s="12">
        <f t="shared" si="1142"/>
        <v>0</v>
      </c>
      <c r="BB745" s="12">
        <f t="shared" si="1142"/>
        <v>0</v>
      </c>
      <c r="BC745" s="12">
        <f t="shared" si="1142"/>
        <v>0</v>
      </c>
      <c r="BD745" s="12">
        <f t="shared" si="1142"/>
        <v>0</v>
      </c>
      <c r="BE745" s="12">
        <f t="shared" ref="BE745" si="1143">SUM(BE746,BE747)</f>
        <v>0</v>
      </c>
      <c r="BF745" s="12">
        <f t="shared" si="1142"/>
        <v>0</v>
      </c>
      <c r="BG745" s="12">
        <f t="shared" si="1142"/>
        <v>0</v>
      </c>
      <c r="BH745" s="12">
        <f t="shared" si="1142"/>
        <v>0</v>
      </c>
      <c r="BI745" s="12">
        <f t="shared" si="1142"/>
        <v>0</v>
      </c>
      <c r="BJ745" s="12">
        <f t="shared" si="1142"/>
        <v>0</v>
      </c>
      <c r="BK745" s="12">
        <f t="shared" si="1142"/>
        <v>0</v>
      </c>
      <c r="BL745" s="12">
        <f t="shared" si="1142"/>
        <v>0</v>
      </c>
      <c r="BM745" s="12">
        <f t="shared" si="1142"/>
        <v>0</v>
      </c>
      <c r="BN745" s="12">
        <f t="shared" si="1142"/>
        <v>0</v>
      </c>
      <c r="BO745" s="12">
        <f t="shared" si="1142"/>
        <v>0</v>
      </c>
      <c r="BP745" s="12">
        <f t="shared" si="1142"/>
        <v>0</v>
      </c>
      <c r="BQ745" s="12">
        <f t="shared" si="1142"/>
        <v>0</v>
      </c>
      <c r="BR745" s="12">
        <v>0</v>
      </c>
      <c r="BS745" s="12">
        <v>0</v>
      </c>
      <c r="BT745" s="12" t="e">
        <f>IF(#REF!=0,"-",#REF!/#REF!*100)</f>
        <v>#REF!</v>
      </c>
    </row>
    <row r="746" spans="1:72" x14ac:dyDescent="0.25">
      <c r="A746" s="4" t="s">
        <v>133</v>
      </c>
      <c r="B746" s="4" t="s">
        <v>58</v>
      </c>
      <c r="C746" s="4" t="s">
        <v>155</v>
      </c>
      <c r="D746" s="102" t="s">
        <v>344</v>
      </c>
      <c r="E746" s="113">
        <v>6111</v>
      </c>
      <c r="F746" s="102"/>
      <c r="G746" s="98" t="s">
        <v>1662</v>
      </c>
      <c r="H746" s="13" t="s">
        <v>16</v>
      </c>
      <c r="I746" s="14">
        <v>0</v>
      </c>
      <c r="J746" s="14"/>
      <c r="K746" s="14"/>
      <c r="L746" s="14"/>
      <c r="M746" s="14"/>
      <c r="N746" s="14"/>
      <c r="O746" s="14">
        <f t="shared" si="1114"/>
        <v>0</v>
      </c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>
        <v>0</v>
      </c>
      <c r="AC746" s="14">
        <v>0</v>
      </c>
      <c r="AD746" s="14">
        <v>0</v>
      </c>
      <c r="AE746" s="14"/>
      <c r="AF746" s="14"/>
      <c r="AG746" s="14"/>
      <c r="AH746" s="14"/>
      <c r="AI746" s="14"/>
      <c r="AJ746" s="14">
        <f t="shared" si="1115"/>
        <v>0</v>
      </c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>
        <v>0</v>
      </c>
      <c r="AX746" s="14">
        <v>0</v>
      </c>
      <c r="AY746" s="14">
        <v>0</v>
      </c>
      <c r="AZ746" s="14"/>
      <c r="BA746" s="14"/>
      <c r="BB746" s="14"/>
      <c r="BC746" s="14"/>
      <c r="BD746" s="14"/>
      <c r="BE746" s="14">
        <f t="shared" si="1116"/>
        <v>0</v>
      </c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>
        <v>0</v>
      </c>
      <c r="BS746" s="14">
        <v>0</v>
      </c>
      <c r="BT746" s="14" t="e">
        <f>IF(#REF!=0,"-",#REF!/#REF!*100)</f>
        <v>#REF!</v>
      </c>
    </row>
    <row r="747" spans="1:72" x14ac:dyDescent="0.25">
      <c r="A747" s="1" t="s">
        <v>133</v>
      </c>
      <c r="B747" s="1" t="s">
        <v>58</v>
      </c>
      <c r="C747" s="1" t="s">
        <v>155</v>
      </c>
      <c r="D747" s="105" t="s">
        <v>344</v>
      </c>
      <c r="E747" s="105" t="s">
        <v>18</v>
      </c>
      <c r="F747" s="102" t="s">
        <v>0</v>
      </c>
      <c r="G747" s="13" t="s">
        <v>0</v>
      </c>
      <c r="H747" s="2" t="s">
        <v>19</v>
      </c>
      <c r="I747" s="12">
        <f t="shared" ref="I747:AA747" si="1144">SUM(I748:I752)</f>
        <v>0</v>
      </c>
      <c r="J747" s="12">
        <f t="shared" si="1144"/>
        <v>0</v>
      </c>
      <c r="K747" s="12">
        <f t="shared" si="1144"/>
        <v>0</v>
      </c>
      <c r="L747" s="12">
        <f t="shared" si="1144"/>
        <v>0</v>
      </c>
      <c r="M747" s="12">
        <f t="shared" si="1144"/>
        <v>0</v>
      </c>
      <c r="N747" s="12">
        <f t="shared" si="1144"/>
        <v>0</v>
      </c>
      <c r="O747" s="12">
        <f t="shared" si="1144"/>
        <v>0</v>
      </c>
      <c r="P747" s="12">
        <f t="shared" si="1144"/>
        <v>0</v>
      </c>
      <c r="Q747" s="12">
        <f t="shared" si="1144"/>
        <v>0</v>
      </c>
      <c r="R747" s="12">
        <f t="shared" si="1144"/>
        <v>0</v>
      </c>
      <c r="S747" s="12">
        <f t="shared" si="1144"/>
        <v>0</v>
      </c>
      <c r="T747" s="12">
        <f t="shared" si="1144"/>
        <v>0</v>
      </c>
      <c r="U747" s="12">
        <f t="shared" si="1144"/>
        <v>0</v>
      </c>
      <c r="V747" s="12">
        <f t="shared" si="1144"/>
        <v>0</v>
      </c>
      <c r="W747" s="12">
        <f t="shared" si="1144"/>
        <v>0</v>
      </c>
      <c r="X747" s="12">
        <f t="shared" si="1144"/>
        <v>0</v>
      </c>
      <c r="Y747" s="12">
        <f t="shared" si="1144"/>
        <v>0</v>
      </c>
      <c r="Z747" s="12">
        <f t="shared" si="1144"/>
        <v>0</v>
      </c>
      <c r="AA747" s="12">
        <f t="shared" si="1144"/>
        <v>0</v>
      </c>
      <c r="AB747" s="12">
        <v>0</v>
      </c>
      <c r="AC747" s="12">
        <v>0</v>
      </c>
      <c r="AD747" s="12">
        <f t="shared" ref="AD747:AV747" si="1145">SUM(AD748:AD752)</f>
        <v>0</v>
      </c>
      <c r="AE747" s="12">
        <f t="shared" si="1145"/>
        <v>0</v>
      </c>
      <c r="AF747" s="12">
        <f t="shared" si="1145"/>
        <v>0</v>
      </c>
      <c r="AG747" s="12">
        <f t="shared" si="1145"/>
        <v>0</v>
      </c>
      <c r="AH747" s="12">
        <f t="shared" si="1145"/>
        <v>0</v>
      </c>
      <c r="AI747" s="12">
        <f t="shared" si="1145"/>
        <v>0</v>
      </c>
      <c r="AJ747" s="12">
        <f t="shared" si="1145"/>
        <v>0</v>
      </c>
      <c r="AK747" s="12">
        <f t="shared" si="1145"/>
        <v>0</v>
      </c>
      <c r="AL747" s="12">
        <f t="shared" si="1145"/>
        <v>0</v>
      </c>
      <c r="AM747" s="12">
        <f t="shared" si="1145"/>
        <v>0</v>
      </c>
      <c r="AN747" s="12">
        <f t="shared" si="1145"/>
        <v>0</v>
      </c>
      <c r="AO747" s="12">
        <f t="shared" si="1145"/>
        <v>0</v>
      </c>
      <c r="AP747" s="12">
        <f t="shared" si="1145"/>
        <v>0</v>
      </c>
      <c r="AQ747" s="12">
        <f t="shared" si="1145"/>
        <v>0</v>
      </c>
      <c r="AR747" s="12">
        <f t="shared" si="1145"/>
        <v>0</v>
      </c>
      <c r="AS747" s="12">
        <f t="shared" si="1145"/>
        <v>0</v>
      </c>
      <c r="AT747" s="12">
        <f t="shared" si="1145"/>
        <v>0</v>
      </c>
      <c r="AU747" s="12">
        <f t="shared" si="1145"/>
        <v>0</v>
      </c>
      <c r="AV747" s="12">
        <f t="shared" si="1145"/>
        <v>0</v>
      </c>
      <c r="AW747" s="12">
        <v>0</v>
      </c>
      <c r="AX747" s="12">
        <v>0</v>
      </c>
      <c r="AY747" s="12">
        <f t="shared" ref="AY747:BQ747" si="1146">SUM(AY748:AY752)</f>
        <v>0</v>
      </c>
      <c r="AZ747" s="12">
        <f t="shared" si="1146"/>
        <v>0</v>
      </c>
      <c r="BA747" s="12">
        <f t="shared" si="1146"/>
        <v>0</v>
      </c>
      <c r="BB747" s="12">
        <f t="shared" si="1146"/>
        <v>0</v>
      </c>
      <c r="BC747" s="12">
        <f t="shared" si="1146"/>
        <v>0</v>
      </c>
      <c r="BD747" s="12">
        <f t="shared" si="1146"/>
        <v>0</v>
      </c>
      <c r="BE747" s="12">
        <f t="shared" si="1146"/>
        <v>0</v>
      </c>
      <c r="BF747" s="12">
        <f t="shared" si="1146"/>
        <v>0</v>
      </c>
      <c r="BG747" s="12">
        <f t="shared" si="1146"/>
        <v>0</v>
      </c>
      <c r="BH747" s="12">
        <f t="shared" si="1146"/>
        <v>0</v>
      </c>
      <c r="BI747" s="12">
        <f t="shared" si="1146"/>
        <v>0</v>
      </c>
      <c r="BJ747" s="12">
        <f t="shared" si="1146"/>
        <v>0</v>
      </c>
      <c r="BK747" s="12">
        <f t="shared" si="1146"/>
        <v>0</v>
      </c>
      <c r="BL747" s="12">
        <f t="shared" si="1146"/>
        <v>0</v>
      </c>
      <c r="BM747" s="12">
        <f t="shared" si="1146"/>
        <v>0</v>
      </c>
      <c r="BN747" s="12">
        <f t="shared" si="1146"/>
        <v>0</v>
      </c>
      <c r="BO747" s="12">
        <f t="shared" si="1146"/>
        <v>0</v>
      </c>
      <c r="BP747" s="12">
        <f t="shared" si="1146"/>
        <v>0</v>
      </c>
      <c r="BQ747" s="12">
        <f t="shared" si="1146"/>
        <v>0</v>
      </c>
      <c r="BR747" s="12">
        <v>0</v>
      </c>
      <c r="BS747" s="12">
        <v>0</v>
      </c>
      <c r="BT747" s="12" t="e">
        <f>IF(#REF!=0,"-",#REF!/#REF!*100)</f>
        <v>#REF!</v>
      </c>
    </row>
    <row r="748" spans="1:72" ht="22.5" x14ac:dyDescent="0.25">
      <c r="A748" s="4" t="s">
        <v>133</v>
      </c>
      <c r="B748" s="4" t="s">
        <v>58</v>
      </c>
      <c r="C748" s="4" t="s">
        <v>155</v>
      </c>
      <c r="D748" s="102" t="s">
        <v>344</v>
      </c>
      <c r="E748" s="113">
        <v>6112</v>
      </c>
      <c r="F748" s="102" t="s">
        <v>346</v>
      </c>
      <c r="G748" s="98" t="s">
        <v>1662</v>
      </c>
      <c r="H748" s="13" t="s">
        <v>57</v>
      </c>
      <c r="I748" s="14">
        <v>0</v>
      </c>
      <c r="J748" s="14"/>
      <c r="K748" s="14"/>
      <c r="L748" s="14"/>
      <c r="M748" s="14"/>
      <c r="N748" s="14"/>
      <c r="O748" s="14">
        <f t="shared" si="1114"/>
        <v>0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>
        <v>0</v>
      </c>
      <c r="AC748" s="14">
        <v>0</v>
      </c>
      <c r="AD748" s="14">
        <v>0</v>
      </c>
      <c r="AE748" s="14"/>
      <c r="AF748" s="14"/>
      <c r="AG748" s="14"/>
      <c r="AH748" s="14"/>
      <c r="AI748" s="14"/>
      <c r="AJ748" s="14">
        <f t="shared" si="1115"/>
        <v>0</v>
      </c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>
        <v>0</v>
      </c>
      <c r="AX748" s="14">
        <v>0</v>
      </c>
      <c r="AY748" s="14">
        <v>0</v>
      </c>
      <c r="AZ748" s="14"/>
      <c r="BA748" s="14"/>
      <c r="BB748" s="14"/>
      <c r="BC748" s="14"/>
      <c r="BD748" s="14"/>
      <c r="BE748" s="14">
        <f t="shared" si="1116"/>
        <v>0</v>
      </c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>
        <v>0</v>
      </c>
      <c r="BS748" s="14">
        <v>0</v>
      </c>
      <c r="BT748" s="14" t="e">
        <f>IF(#REF!=0,"-",#REF!/#REF!*100)</f>
        <v>#REF!</v>
      </c>
    </row>
    <row r="749" spans="1:72" x14ac:dyDescent="0.25">
      <c r="A749" s="4" t="s">
        <v>133</v>
      </c>
      <c r="B749" s="4" t="s">
        <v>58</v>
      </c>
      <c r="C749" s="4" t="s">
        <v>155</v>
      </c>
      <c r="D749" s="102" t="s">
        <v>344</v>
      </c>
      <c r="E749" s="113">
        <v>6112</v>
      </c>
      <c r="F749" s="102" t="s">
        <v>347</v>
      </c>
      <c r="G749" s="98" t="s">
        <v>1662</v>
      </c>
      <c r="H749" s="13" t="s">
        <v>22</v>
      </c>
      <c r="I749" s="14">
        <v>0</v>
      </c>
      <c r="J749" s="14"/>
      <c r="K749" s="14"/>
      <c r="L749" s="14"/>
      <c r="M749" s="14"/>
      <c r="N749" s="14"/>
      <c r="O749" s="14">
        <f t="shared" si="1114"/>
        <v>0</v>
      </c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>
        <v>0</v>
      </c>
      <c r="AC749" s="14">
        <v>0</v>
      </c>
      <c r="AD749" s="14">
        <v>0</v>
      </c>
      <c r="AE749" s="14"/>
      <c r="AF749" s="14"/>
      <c r="AG749" s="14"/>
      <c r="AH749" s="14"/>
      <c r="AI749" s="14"/>
      <c r="AJ749" s="14">
        <f t="shared" si="1115"/>
        <v>0</v>
      </c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>
        <v>0</v>
      </c>
      <c r="AX749" s="14">
        <v>0</v>
      </c>
      <c r="AY749" s="14">
        <v>0</v>
      </c>
      <c r="AZ749" s="14"/>
      <c r="BA749" s="14"/>
      <c r="BB749" s="14"/>
      <c r="BC749" s="14"/>
      <c r="BD749" s="14"/>
      <c r="BE749" s="14">
        <f t="shared" si="1116"/>
        <v>0</v>
      </c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>
        <v>0</v>
      </c>
      <c r="BS749" s="14">
        <v>0</v>
      </c>
      <c r="BT749" s="14" t="e">
        <f>IF(#REF!=0,"-",#REF!/#REF!*100)</f>
        <v>#REF!</v>
      </c>
    </row>
    <row r="750" spans="1:72" x14ac:dyDescent="0.25">
      <c r="A750" s="4" t="s">
        <v>133</v>
      </c>
      <c r="B750" s="4" t="s">
        <v>58</v>
      </c>
      <c r="C750" s="4" t="s">
        <v>155</v>
      </c>
      <c r="D750" s="102" t="s">
        <v>344</v>
      </c>
      <c r="E750" s="113">
        <v>6112</v>
      </c>
      <c r="F750" s="102" t="s">
        <v>348</v>
      </c>
      <c r="G750" s="98" t="s">
        <v>1662</v>
      </c>
      <c r="H750" s="13" t="s">
        <v>23</v>
      </c>
      <c r="I750" s="14">
        <v>0</v>
      </c>
      <c r="J750" s="14"/>
      <c r="K750" s="14"/>
      <c r="L750" s="14"/>
      <c r="M750" s="14"/>
      <c r="N750" s="14"/>
      <c r="O750" s="14">
        <f t="shared" si="1114"/>
        <v>0</v>
      </c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>
        <v>0</v>
      </c>
      <c r="AC750" s="14">
        <v>0</v>
      </c>
      <c r="AD750" s="14">
        <v>0</v>
      </c>
      <c r="AE750" s="14"/>
      <c r="AF750" s="14"/>
      <c r="AG750" s="14"/>
      <c r="AH750" s="14"/>
      <c r="AI750" s="14"/>
      <c r="AJ750" s="14">
        <f t="shared" si="1115"/>
        <v>0</v>
      </c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>
        <v>0</v>
      </c>
      <c r="AX750" s="14">
        <v>0</v>
      </c>
      <c r="AY750" s="14">
        <v>0</v>
      </c>
      <c r="AZ750" s="14"/>
      <c r="BA750" s="14"/>
      <c r="BB750" s="14"/>
      <c r="BC750" s="14"/>
      <c r="BD750" s="14"/>
      <c r="BE750" s="14">
        <f t="shared" si="1116"/>
        <v>0</v>
      </c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>
        <v>0</v>
      </c>
      <c r="BS750" s="14">
        <v>0</v>
      </c>
      <c r="BT750" s="14" t="e">
        <f>IF(#REF!=0,"-",#REF!/#REF!*100)</f>
        <v>#REF!</v>
      </c>
    </row>
    <row r="751" spans="1:72" x14ac:dyDescent="0.25">
      <c r="A751" s="4" t="s">
        <v>133</v>
      </c>
      <c r="B751" s="4" t="s">
        <v>58</v>
      </c>
      <c r="C751" s="4" t="s">
        <v>155</v>
      </c>
      <c r="D751" s="102" t="s">
        <v>344</v>
      </c>
      <c r="E751" s="113">
        <v>6112</v>
      </c>
      <c r="F751" s="102" t="s">
        <v>349</v>
      </c>
      <c r="G751" s="98" t="s">
        <v>1662</v>
      </c>
      <c r="H751" s="13" t="s">
        <v>21</v>
      </c>
      <c r="I751" s="14">
        <v>0</v>
      </c>
      <c r="J751" s="14"/>
      <c r="K751" s="14"/>
      <c r="L751" s="14"/>
      <c r="M751" s="14"/>
      <c r="N751" s="14"/>
      <c r="O751" s="14">
        <f t="shared" si="1114"/>
        <v>0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>
        <v>0</v>
      </c>
      <c r="AC751" s="14">
        <v>0</v>
      </c>
      <c r="AD751" s="14">
        <v>0</v>
      </c>
      <c r="AE751" s="14"/>
      <c r="AF751" s="14"/>
      <c r="AG751" s="14"/>
      <c r="AH751" s="14"/>
      <c r="AI751" s="14"/>
      <c r="AJ751" s="14">
        <f t="shared" si="1115"/>
        <v>0</v>
      </c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>
        <v>0</v>
      </c>
      <c r="AX751" s="14">
        <v>0</v>
      </c>
      <c r="AY751" s="14">
        <v>0</v>
      </c>
      <c r="AZ751" s="14"/>
      <c r="BA751" s="14"/>
      <c r="BB751" s="14"/>
      <c r="BC751" s="14"/>
      <c r="BD751" s="14"/>
      <c r="BE751" s="14">
        <f t="shared" si="1116"/>
        <v>0</v>
      </c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>
        <v>0</v>
      </c>
      <c r="BS751" s="14">
        <v>0</v>
      </c>
      <c r="BT751" s="14" t="e">
        <f>IF(#REF!=0,"-",#REF!/#REF!*100)</f>
        <v>#REF!</v>
      </c>
    </row>
    <row r="752" spans="1:72" x14ac:dyDescent="0.25">
      <c r="A752" s="4" t="s">
        <v>133</v>
      </c>
      <c r="B752" s="4" t="s">
        <v>58</v>
      </c>
      <c r="C752" s="4" t="s">
        <v>155</v>
      </c>
      <c r="D752" s="102" t="s">
        <v>344</v>
      </c>
      <c r="E752" s="113">
        <v>6112</v>
      </c>
      <c r="F752" s="102" t="s">
        <v>350</v>
      </c>
      <c r="G752" s="98" t="s">
        <v>1662</v>
      </c>
      <c r="H752" s="13" t="s">
        <v>24</v>
      </c>
      <c r="I752" s="14">
        <v>0</v>
      </c>
      <c r="J752" s="14"/>
      <c r="K752" s="14"/>
      <c r="L752" s="14"/>
      <c r="M752" s="14"/>
      <c r="N752" s="14"/>
      <c r="O752" s="14">
        <f t="shared" si="1114"/>
        <v>0</v>
      </c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>
        <v>0</v>
      </c>
      <c r="AC752" s="14">
        <v>0</v>
      </c>
      <c r="AD752" s="14">
        <v>0</v>
      </c>
      <c r="AE752" s="14"/>
      <c r="AF752" s="14"/>
      <c r="AG752" s="14"/>
      <c r="AH752" s="14"/>
      <c r="AI752" s="14"/>
      <c r="AJ752" s="14">
        <f t="shared" si="1115"/>
        <v>0</v>
      </c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>
        <v>0</v>
      </c>
      <c r="AX752" s="14">
        <v>0</v>
      </c>
      <c r="AY752" s="14">
        <v>0</v>
      </c>
      <c r="AZ752" s="14"/>
      <c r="BA752" s="14"/>
      <c r="BB752" s="14"/>
      <c r="BC752" s="14"/>
      <c r="BD752" s="14"/>
      <c r="BE752" s="14">
        <f t="shared" si="1116"/>
        <v>0</v>
      </c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>
        <v>0</v>
      </c>
      <c r="BS752" s="14">
        <v>0</v>
      </c>
      <c r="BT752" s="14" t="e">
        <f>IF(#REF!=0,"-",#REF!/#REF!*100)</f>
        <v>#REF!</v>
      </c>
    </row>
    <row r="753" spans="1:72" ht="22.5" x14ac:dyDescent="0.25">
      <c r="A753" s="4" t="s">
        <v>133</v>
      </c>
      <c r="B753" s="4" t="s">
        <v>58</v>
      </c>
      <c r="C753" s="4" t="s">
        <v>155</v>
      </c>
      <c r="D753" s="102" t="s">
        <v>344</v>
      </c>
      <c r="E753" s="101" t="s">
        <v>25</v>
      </c>
      <c r="F753" s="101" t="s">
        <v>0</v>
      </c>
      <c r="G753" s="2" t="s">
        <v>0</v>
      </c>
      <c r="H753" s="2" t="s">
        <v>26</v>
      </c>
      <c r="I753" s="12">
        <f t="shared" ref="I753:AA753" si="1147">SUM(I754)</f>
        <v>0</v>
      </c>
      <c r="J753" s="12">
        <f t="shared" si="1147"/>
        <v>0</v>
      </c>
      <c r="K753" s="12">
        <f t="shared" si="1147"/>
        <v>0</v>
      </c>
      <c r="L753" s="12">
        <f t="shared" si="1147"/>
        <v>0</v>
      </c>
      <c r="M753" s="12">
        <f t="shared" si="1147"/>
        <v>0</v>
      </c>
      <c r="N753" s="12">
        <f t="shared" si="1147"/>
        <v>0</v>
      </c>
      <c r="O753" s="12">
        <f t="shared" si="1147"/>
        <v>0</v>
      </c>
      <c r="P753" s="12">
        <f t="shared" si="1147"/>
        <v>0</v>
      </c>
      <c r="Q753" s="12">
        <f t="shared" si="1147"/>
        <v>0</v>
      </c>
      <c r="R753" s="12">
        <f t="shared" si="1147"/>
        <v>0</v>
      </c>
      <c r="S753" s="12">
        <f t="shared" si="1147"/>
        <v>0</v>
      </c>
      <c r="T753" s="12">
        <f t="shared" si="1147"/>
        <v>0</v>
      </c>
      <c r="U753" s="12">
        <f t="shared" si="1147"/>
        <v>0</v>
      </c>
      <c r="V753" s="12">
        <f t="shared" si="1147"/>
        <v>0</v>
      </c>
      <c r="W753" s="12">
        <f t="shared" si="1147"/>
        <v>0</v>
      </c>
      <c r="X753" s="12">
        <f t="shared" si="1147"/>
        <v>0</v>
      </c>
      <c r="Y753" s="12">
        <f t="shared" si="1147"/>
        <v>0</v>
      </c>
      <c r="Z753" s="12">
        <f t="shared" si="1147"/>
        <v>0</v>
      </c>
      <c r="AA753" s="12">
        <f t="shared" si="1147"/>
        <v>0</v>
      </c>
      <c r="AB753" s="12">
        <v>0</v>
      </c>
      <c r="AC753" s="12">
        <v>0</v>
      </c>
      <c r="AD753" s="12">
        <f t="shared" ref="AD753:AV753" si="1148">SUM(AD754)</f>
        <v>0</v>
      </c>
      <c r="AE753" s="12">
        <f t="shared" si="1148"/>
        <v>0</v>
      </c>
      <c r="AF753" s="12">
        <f t="shared" si="1148"/>
        <v>0</v>
      </c>
      <c r="AG753" s="12">
        <f t="shared" si="1148"/>
        <v>0</v>
      </c>
      <c r="AH753" s="12">
        <f t="shared" si="1148"/>
        <v>0</v>
      </c>
      <c r="AI753" s="12">
        <f t="shared" si="1148"/>
        <v>0</v>
      </c>
      <c r="AJ753" s="12">
        <f t="shared" si="1148"/>
        <v>0</v>
      </c>
      <c r="AK753" s="12">
        <f t="shared" si="1148"/>
        <v>0</v>
      </c>
      <c r="AL753" s="12">
        <f t="shared" si="1148"/>
        <v>0</v>
      </c>
      <c r="AM753" s="12">
        <f t="shared" si="1148"/>
        <v>0</v>
      </c>
      <c r="AN753" s="12">
        <f t="shared" si="1148"/>
        <v>0</v>
      </c>
      <c r="AO753" s="12">
        <f t="shared" si="1148"/>
        <v>0</v>
      </c>
      <c r="AP753" s="12">
        <f t="shared" si="1148"/>
        <v>0</v>
      </c>
      <c r="AQ753" s="12">
        <f t="shared" si="1148"/>
        <v>0</v>
      </c>
      <c r="AR753" s="12">
        <f t="shared" si="1148"/>
        <v>0</v>
      </c>
      <c r="AS753" s="12">
        <f t="shared" si="1148"/>
        <v>0</v>
      </c>
      <c r="AT753" s="12">
        <f t="shared" si="1148"/>
        <v>0</v>
      </c>
      <c r="AU753" s="12">
        <f t="shared" si="1148"/>
        <v>0</v>
      </c>
      <c r="AV753" s="12">
        <f t="shared" si="1148"/>
        <v>0</v>
      </c>
      <c r="AW753" s="12">
        <v>0</v>
      </c>
      <c r="AX753" s="12">
        <v>0</v>
      </c>
      <c r="AY753" s="12">
        <f t="shared" ref="AY753:BQ753" si="1149">SUM(AY754)</f>
        <v>0</v>
      </c>
      <c r="AZ753" s="12">
        <f t="shared" si="1149"/>
        <v>0</v>
      </c>
      <c r="BA753" s="12">
        <f t="shared" si="1149"/>
        <v>0</v>
      </c>
      <c r="BB753" s="12">
        <f t="shared" si="1149"/>
        <v>0</v>
      </c>
      <c r="BC753" s="12">
        <f t="shared" si="1149"/>
        <v>0</v>
      </c>
      <c r="BD753" s="12">
        <f t="shared" si="1149"/>
        <v>0</v>
      </c>
      <c r="BE753" s="12">
        <f t="shared" si="1149"/>
        <v>0</v>
      </c>
      <c r="BF753" s="12">
        <f t="shared" si="1149"/>
        <v>0</v>
      </c>
      <c r="BG753" s="12">
        <f t="shared" si="1149"/>
        <v>0</v>
      </c>
      <c r="BH753" s="12">
        <f t="shared" si="1149"/>
        <v>0</v>
      </c>
      <c r="BI753" s="12">
        <f t="shared" si="1149"/>
        <v>0</v>
      </c>
      <c r="BJ753" s="12">
        <f t="shared" si="1149"/>
        <v>0</v>
      </c>
      <c r="BK753" s="12">
        <f t="shared" si="1149"/>
        <v>0</v>
      </c>
      <c r="BL753" s="12">
        <f t="shared" si="1149"/>
        <v>0</v>
      </c>
      <c r="BM753" s="12">
        <f t="shared" si="1149"/>
        <v>0</v>
      </c>
      <c r="BN753" s="12">
        <f t="shared" si="1149"/>
        <v>0</v>
      </c>
      <c r="BO753" s="12">
        <f t="shared" si="1149"/>
        <v>0</v>
      </c>
      <c r="BP753" s="12">
        <f t="shared" si="1149"/>
        <v>0</v>
      </c>
      <c r="BQ753" s="12">
        <f t="shared" si="1149"/>
        <v>0</v>
      </c>
      <c r="BR753" s="12">
        <v>0</v>
      </c>
      <c r="BS753" s="12">
        <v>0</v>
      </c>
      <c r="BT753" s="12" t="e">
        <f>IF(#REF!=0,"-",#REF!/#REF!*100)</f>
        <v>#REF!</v>
      </c>
    </row>
    <row r="754" spans="1:72" x14ac:dyDescent="0.25">
      <c r="A754" s="4" t="s">
        <v>133</v>
      </c>
      <c r="B754" s="4" t="s">
        <v>58</v>
      </c>
      <c r="C754" s="4" t="s">
        <v>155</v>
      </c>
      <c r="D754" s="102" t="s">
        <v>344</v>
      </c>
      <c r="E754" s="113">
        <v>6121</v>
      </c>
      <c r="F754" s="102"/>
      <c r="G754" s="98" t="s">
        <v>1662</v>
      </c>
      <c r="H754" s="13" t="s">
        <v>27</v>
      </c>
      <c r="I754" s="14">
        <v>0</v>
      </c>
      <c r="J754" s="14"/>
      <c r="K754" s="14"/>
      <c r="L754" s="14"/>
      <c r="M754" s="14"/>
      <c r="N754" s="14"/>
      <c r="O754" s="14">
        <f t="shared" si="1114"/>
        <v>0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>
        <v>0</v>
      </c>
      <c r="AC754" s="14">
        <v>0</v>
      </c>
      <c r="AD754" s="14">
        <v>0</v>
      </c>
      <c r="AE754" s="14"/>
      <c r="AF754" s="14"/>
      <c r="AG754" s="14"/>
      <c r="AH754" s="14"/>
      <c r="AI754" s="14"/>
      <c r="AJ754" s="14">
        <f t="shared" si="1115"/>
        <v>0</v>
      </c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>
        <v>0</v>
      </c>
      <c r="AX754" s="14">
        <v>0</v>
      </c>
      <c r="AY754" s="14">
        <v>0</v>
      </c>
      <c r="AZ754" s="14"/>
      <c r="BA754" s="14"/>
      <c r="BB754" s="14"/>
      <c r="BC754" s="14"/>
      <c r="BD754" s="14"/>
      <c r="BE754" s="14">
        <f t="shared" si="1116"/>
        <v>0</v>
      </c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>
        <v>0</v>
      </c>
      <c r="BS754" s="14">
        <v>0</v>
      </c>
      <c r="BT754" s="14" t="e">
        <f>IF(#REF!=0,"-",#REF!/#REF!*100)</f>
        <v>#REF!</v>
      </c>
    </row>
    <row r="755" spans="1:72" ht="22.5" x14ac:dyDescent="0.25">
      <c r="A755" s="4" t="s">
        <v>133</v>
      </c>
      <c r="B755" s="4" t="s">
        <v>58</v>
      </c>
      <c r="C755" s="4" t="s">
        <v>155</v>
      </c>
      <c r="D755" s="102" t="s">
        <v>344</v>
      </c>
      <c r="E755" s="101" t="s">
        <v>29</v>
      </c>
      <c r="F755" s="101" t="s">
        <v>0</v>
      </c>
      <c r="G755" s="2" t="s">
        <v>0</v>
      </c>
      <c r="H755" s="2" t="s">
        <v>30</v>
      </c>
      <c r="I755" s="12">
        <f t="shared" ref="I755:AA755" si="1150">SUM(I756:I762)</f>
        <v>58000</v>
      </c>
      <c r="J755" s="12">
        <f t="shared" si="1150"/>
        <v>0</v>
      </c>
      <c r="K755" s="12">
        <f t="shared" si="1150"/>
        <v>0</v>
      </c>
      <c r="L755" s="12">
        <f t="shared" si="1150"/>
        <v>0</v>
      </c>
      <c r="M755" s="12">
        <f t="shared" si="1150"/>
        <v>0</v>
      </c>
      <c r="N755" s="12">
        <f t="shared" si="1150"/>
        <v>0</v>
      </c>
      <c r="O755" s="12">
        <f t="shared" si="1150"/>
        <v>58000</v>
      </c>
      <c r="P755" s="12">
        <f t="shared" si="1150"/>
        <v>0</v>
      </c>
      <c r="Q755" s="12">
        <f t="shared" si="1150"/>
        <v>4240</v>
      </c>
      <c r="R755" s="12">
        <f t="shared" si="1150"/>
        <v>8082</v>
      </c>
      <c r="S755" s="12">
        <f t="shared" si="1150"/>
        <v>0</v>
      </c>
      <c r="T755" s="12">
        <f t="shared" si="1150"/>
        <v>0</v>
      </c>
      <c r="U755" s="12">
        <f t="shared" si="1150"/>
        <v>0</v>
      </c>
      <c r="V755" s="12">
        <f t="shared" si="1150"/>
        <v>0</v>
      </c>
      <c r="W755" s="12">
        <f t="shared" si="1150"/>
        <v>0</v>
      </c>
      <c r="X755" s="12">
        <f t="shared" si="1150"/>
        <v>0</v>
      </c>
      <c r="Y755" s="12">
        <f t="shared" si="1150"/>
        <v>0</v>
      </c>
      <c r="Z755" s="12">
        <f t="shared" si="1150"/>
        <v>0</v>
      </c>
      <c r="AA755" s="12">
        <f t="shared" si="1150"/>
        <v>0</v>
      </c>
      <c r="AB755" s="12">
        <v>12322</v>
      </c>
      <c r="AC755" s="12">
        <v>45678</v>
      </c>
      <c r="AD755" s="12">
        <f t="shared" ref="AD755:AV755" si="1151">SUM(AD756:AD762)</f>
        <v>0</v>
      </c>
      <c r="AE755" s="12">
        <f t="shared" si="1151"/>
        <v>0</v>
      </c>
      <c r="AF755" s="12">
        <f t="shared" si="1151"/>
        <v>0</v>
      </c>
      <c r="AG755" s="12">
        <f t="shared" si="1151"/>
        <v>0</v>
      </c>
      <c r="AH755" s="12">
        <f t="shared" si="1151"/>
        <v>0</v>
      </c>
      <c r="AI755" s="12">
        <f t="shared" si="1151"/>
        <v>0</v>
      </c>
      <c r="AJ755" s="12">
        <f t="shared" si="1151"/>
        <v>0</v>
      </c>
      <c r="AK755" s="12">
        <f t="shared" si="1151"/>
        <v>0</v>
      </c>
      <c r="AL755" s="12">
        <f t="shared" si="1151"/>
        <v>0</v>
      </c>
      <c r="AM755" s="12">
        <f t="shared" si="1151"/>
        <v>0</v>
      </c>
      <c r="AN755" s="12">
        <f t="shared" si="1151"/>
        <v>0</v>
      </c>
      <c r="AO755" s="12">
        <f t="shared" si="1151"/>
        <v>0</v>
      </c>
      <c r="AP755" s="12">
        <f t="shared" si="1151"/>
        <v>0</v>
      </c>
      <c r="AQ755" s="12">
        <f t="shared" si="1151"/>
        <v>0</v>
      </c>
      <c r="AR755" s="12">
        <f t="shared" si="1151"/>
        <v>0</v>
      </c>
      <c r="AS755" s="12">
        <f t="shared" si="1151"/>
        <v>0</v>
      </c>
      <c r="AT755" s="12">
        <f t="shared" si="1151"/>
        <v>0</v>
      </c>
      <c r="AU755" s="12">
        <f t="shared" si="1151"/>
        <v>0</v>
      </c>
      <c r="AV755" s="12">
        <f t="shared" si="1151"/>
        <v>0</v>
      </c>
      <c r="AW755" s="12">
        <v>0</v>
      </c>
      <c r="AX755" s="12">
        <v>0</v>
      </c>
      <c r="AY755" s="12">
        <f t="shared" ref="AY755:BQ755" si="1152">SUM(AY756:AY762)</f>
        <v>0</v>
      </c>
      <c r="AZ755" s="12">
        <f t="shared" si="1152"/>
        <v>0</v>
      </c>
      <c r="BA755" s="12">
        <f t="shared" si="1152"/>
        <v>0</v>
      </c>
      <c r="BB755" s="12">
        <f t="shared" si="1152"/>
        <v>0</v>
      </c>
      <c r="BC755" s="12">
        <f t="shared" si="1152"/>
        <v>0</v>
      </c>
      <c r="BD755" s="12">
        <f t="shared" si="1152"/>
        <v>0</v>
      </c>
      <c r="BE755" s="12">
        <f t="shared" si="1152"/>
        <v>0</v>
      </c>
      <c r="BF755" s="12">
        <f t="shared" si="1152"/>
        <v>0</v>
      </c>
      <c r="BG755" s="12">
        <f t="shared" si="1152"/>
        <v>0</v>
      </c>
      <c r="BH755" s="12">
        <f t="shared" si="1152"/>
        <v>0</v>
      </c>
      <c r="BI755" s="12">
        <f t="shared" si="1152"/>
        <v>0</v>
      </c>
      <c r="BJ755" s="12">
        <f t="shared" si="1152"/>
        <v>0</v>
      </c>
      <c r="BK755" s="12">
        <f t="shared" si="1152"/>
        <v>0</v>
      </c>
      <c r="BL755" s="12">
        <f t="shared" si="1152"/>
        <v>0</v>
      </c>
      <c r="BM755" s="12">
        <f t="shared" si="1152"/>
        <v>0</v>
      </c>
      <c r="BN755" s="12">
        <f t="shared" si="1152"/>
        <v>0</v>
      </c>
      <c r="BO755" s="12">
        <f t="shared" si="1152"/>
        <v>0</v>
      </c>
      <c r="BP755" s="12">
        <f t="shared" si="1152"/>
        <v>0</v>
      </c>
      <c r="BQ755" s="12">
        <f t="shared" si="1152"/>
        <v>0</v>
      </c>
      <c r="BR755" s="12">
        <v>0</v>
      </c>
      <c r="BS755" s="12">
        <v>0</v>
      </c>
      <c r="BT755" s="12" t="e">
        <f>IF(#REF!=0,"-",#REF!/#REF!*100)</f>
        <v>#REF!</v>
      </c>
    </row>
    <row r="756" spans="1:72" x14ac:dyDescent="0.25">
      <c r="A756" s="4" t="s">
        <v>133</v>
      </c>
      <c r="B756" s="4" t="s">
        <v>58</v>
      </c>
      <c r="C756" s="4" t="s">
        <v>155</v>
      </c>
      <c r="D756" s="102" t="s">
        <v>344</v>
      </c>
      <c r="E756" s="113">
        <v>6131</v>
      </c>
      <c r="F756" s="102"/>
      <c r="G756" s="98" t="s">
        <v>1662</v>
      </c>
      <c r="H756" s="13" t="s">
        <v>32</v>
      </c>
      <c r="I756" s="14">
        <v>10000</v>
      </c>
      <c r="J756" s="14"/>
      <c r="K756" s="14"/>
      <c r="L756" s="14"/>
      <c r="M756" s="14"/>
      <c r="N756" s="14"/>
      <c r="O756" s="14">
        <f t="shared" si="1114"/>
        <v>10000</v>
      </c>
      <c r="P756" s="14"/>
      <c r="Q756" s="14">
        <v>1000</v>
      </c>
      <c r="R756" s="14">
        <f>1000+2300</f>
        <v>3300</v>
      </c>
      <c r="S756" s="14"/>
      <c r="T756" s="14"/>
      <c r="U756" s="14"/>
      <c r="V756" s="14"/>
      <c r="W756" s="14"/>
      <c r="X756" s="14"/>
      <c r="Y756" s="14"/>
      <c r="Z756" s="14"/>
      <c r="AA756" s="14"/>
      <c r="AB756" s="14">
        <v>4300</v>
      </c>
      <c r="AC756" s="14">
        <v>5700</v>
      </c>
      <c r="AD756" s="14">
        <v>0</v>
      </c>
      <c r="AE756" s="14"/>
      <c r="AF756" s="14"/>
      <c r="AG756" s="14"/>
      <c r="AH756" s="14"/>
      <c r="AI756" s="14"/>
      <c r="AJ756" s="14">
        <f t="shared" si="1115"/>
        <v>0</v>
      </c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>
        <v>0</v>
      </c>
      <c r="AX756" s="14">
        <v>0</v>
      </c>
      <c r="AY756" s="14">
        <v>0</v>
      </c>
      <c r="AZ756" s="14"/>
      <c r="BA756" s="14"/>
      <c r="BB756" s="14"/>
      <c r="BC756" s="14"/>
      <c r="BD756" s="14"/>
      <c r="BE756" s="14">
        <f t="shared" si="1116"/>
        <v>0</v>
      </c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>
        <v>0</v>
      </c>
      <c r="BS756" s="14">
        <v>0</v>
      </c>
      <c r="BT756" s="14" t="e">
        <f>IF(#REF!=0,"-",#REF!/#REF!*100)</f>
        <v>#REF!</v>
      </c>
    </row>
    <row r="757" spans="1:72" x14ac:dyDescent="0.25">
      <c r="A757" s="4" t="s">
        <v>133</v>
      </c>
      <c r="B757" s="4" t="s">
        <v>58</v>
      </c>
      <c r="C757" s="4" t="s">
        <v>155</v>
      </c>
      <c r="D757" s="102" t="s">
        <v>344</v>
      </c>
      <c r="E757" s="113">
        <v>6132</v>
      </c>
      <c r="F757" s="102"/>
      <c r="G757" s="98" t="s">
        <v>1662</v>
      </c>
      <c r="H757" s="13" t="s">
        <v>72</v>
      </c>
      <c r="I757" s="14">
        <v>0</v>
      </c>
      <c r="J757" s="14"/>
      <c r="K757" s="14"/>
      <c r="L757" s="14"/>
      <c r="M757" s="14"/>
      <c r="N757" s="14"/>
      <c r="O757" s="14">
        <f t="shared" si="1114"/>
        <v>0</v>
      </c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>
        <v>0</v>
      </c>
      <c r="AC757" s="14">
        <v>0</v>
      </c>
      <c r="AD757" s="14">
        <v>0</v>
      </c>
      <c r="AE757" s="14"/>
      <c r="AF757" s="14"/>
      <c r="AG757" s="14"/>
      <c r="AH757" s="14"/>
      <c r="AI757" s="14"/>
      <c r="AJ757" s="14">
        <f t="shared" si="1115"/>
        <v>0</v>
      </c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>
        <v>0</v>
      </c>
      <c r="AX757" s="14">
        <v>0</v>
      </c>
      <c r="AY757" s="14">
        <v>0</v>
      </c>
      <c r="AZ757" s="14"/>
      <c r="BA757" s="14"/>
      <c r="BB757" s="14"/>
      <c r="BC757" s="14"/>
      <c r="BD757" s="14"/>
      <c r="BE757" s="14">
        <f t="shared" si="1116"/>
        <v>0</v>
      </c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>
        <v>0</v>
      </c>
      <c r="BS757" s="14">
        <v>0</v>
      </c>
      <c r="BT757" s="14" t="e">
        <f>IF(#REF!=0,"-",#REF!/#REF!*100)</f>
        <v>#REF!</v>
      </c>
    </row>
    <row r="758" spans="1:72" x14ac:dyDescent="0.25">
      <c r="A758" s="4" t="s">
        <v>133</v>
      </c>
      <c r="B758" s="4" t="s">
        <v>58</v>
      </c>
      <c r="C758" s="4" t="s">
        <v>155</v>
      </c>
      <c r="D758" s="102" t="s">
        <v>344</v>
      </c>
      <c r="E758" s="113">
        <v>6133</v>
      </c>
      <c r="F758" s="102"/>
      <c r="G758" s="98" t="s">
        <v>1662</v>
      </c>
      <c r="H758" s="13" t="s">
        <v>75</v>
      </c>
      <c r="I758" s="14">
        <v>1000</v>
      </c>
      <c r="J758" s="14"/>
      <c r="K758" s="14"/>
      <c r="L758" s="14"/>
      <c r="M758" s="14"/>
      <c r="N758" s="14"/>
      <c r="O758" s="14">
        <f t="shared" si="1114"/>
        <v>1000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>
        <v>0</v>
      </c>
      <c r="AC758" s="14">
        <v>1000</v>
      </c>
      <c r="AD758" s="14">
        <v>0</v>
      </c>
      <c r="AE758" s="14"/>
      <c r="AF758" s="14"/>
      <c r="AG758" s="14"/>
      <c r="AH758" s="14"/>
      <c r="AI758" s="14"/>
      <c r="AJ758" s="14">
        <f t="shared" si="1115"/>
        <v>0</v>
      </c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>
        <v>0</v>
      </c>
      <c r="AX758" s="14">
        <v>0</v>
      </c>
      <c r="AY758" s="14">
        <v>0</v>
      </c>
      <c r="AZ758" s="14"/>
      <c r="BA758" s="14"/>
      <c r="BB758" s="14"/>
      <c r="BC758" s="14"/>
      <c r="BD758" s="14"/>
      <c r="BE758" s="14">
        <f t="shared" si="1116"/>
        <v>0</v>
      </c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>
        <v>0</v>
      </c>
      <c r="BS758" s="14">
        <v>0</v>
      </c>
      <c r="BT758" s="14" t="e">
        <f>IF(#REF!=0,"-",#REF!/#REF!*100)</f>
        <v>#REF!</v>
      </c>
    </row>
    <row r="759" spans="1:72" x14ac:dyDescent="0.25">
      <c r="A759" s="4" t="s">
        <v>133</v>
      </c>
      <c r="B759" s="4" t="s">
        <v>58</v>
      </c>
      <c r="C759" s="4" t="s">
        <v>155</v>
      </c>
      <c r="D759" s="102" t="s">
        <v>344</v>
      </c>
      <c r="E759" s="113">
        <v>6134</v>
      </c>
      <c r="F759" s="102"/>
      <c r="G759" s="98" t="s">
        <v>1662</v>
      </c>
      <c r="H759" s="13" t="s">
        <v>78</v>
      </c>
      <c r="I759" s="14">
        <v>10000</v>
      </c>
      <c r="J759" s="14"/>
      <c r="K759" s="14"/>
      <c r="L759" s="14"/>
      <c r="M759" s="14"/>
      <c r="N759" s="14"/>
      <c r="O759" s="14">
        <f t="shared" si="1114"/>
        <v>10000</v>
      </c>
      <c r="P759" s="14"/>
      <c r="Q759" s="14">
        <v>500</v>
      </c>
      <c r="R759" s="14">
        <v>500</v>
      </c>
      <c r="S759" s="14"/>
      <c r="T759" s="14"/>
      <c r="U759" s="14"/>
      <c r="V759" s="14"/>
      <c r="W759" s="14"/>
      <c r="X759" s="14"/>
      <c r="Y759" s="14"/>
      <c r="Z759" s="14"/>
      <c r="AA759" s="14"/>
      <c r="AB759" s="14">
        <v>1000</v>
      </c>
      <c r="AC759" s="14">
        <v>9000</v>
      </c>
      <c r="AD759" s="14">
        <v>0</v>
      </c>
      <c r="AE759" s="14"/>
      <c r="AF759" s="14"/>
      <c r="AG759" s="14"/>
      <c r="AH759" s="14"/>
      <c r="AI759" s="14"/>
      <c r="AJ759" s="14">
        <f t="shared" si="1115"/>
        <v>0</v>
      </c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>
        <v>0</v>
      </c>
      <c r="AX759" s="14">
        <v>0</v>
      </c>
      <c r="AY759" s="14">
        <v>0</v>
      </c>
      <c r="AZ759" s="14"/>
      <c r="BA759" s="14"/>
      <c r="BB759" s="14"/>
      <c r="BC759" s="14"/>
      <c r="BD759" s="14"/>
      <c r="BE759" s="14">
        <f t="shared" si="1116"/>
        <v>0</v>
      </c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>
        <v>0</v>
      </c>
      <c r="BS759" s="14">
        <v>0</v>
      </c>
      <c r="BT759" s="14" t="e">
        <f>IF(#REF!=0,"-",#REF!/#REF!*100)</f>
        <v>#REF!</v>
      </c>
    </row>
    <row r="760" spans="1:72" x14ac:dyDescent="0.25">
      <c r="A760" s="4" t="s">
        <v>133</v>
      </c>
      <c r="B760" s="4" t="s">
        <v>58</v>
      </c>
      <c r="C760" s="4" t="s">
        <v>155</v>
      </c>
      <c r="D760" s="102" t="s">
        <v>344</v>
      </c>
      <c r="E760" s="113">
        <v>6137</v>
      </c>
      <c r="F760" s="102"/>
      <c r="G760" s="98" t="s">
        <v>1662</v>
      </c>
      <c r="H760" s="13" t="s">
        <v>87</v>
      </c>
      <c r="I760" s="14">
        <v>13000</v>
      </c>
      <c r="J760" s="14"/>
      <c r="K760" s="14"/>
      <c r="L760" s="14"/>
      <c r="M760" s="14"/>
      <c r="N760" s="14"/>
      <c r="O760" s="14">
        <f t="shared" si="1114"/>
        <v>13000</v>
      </c>
      <c r="P760" s="14"/>
      <c r="Q760" s="14">
        <v>1300</v>
      </c>
      <c r="R760" s="14">
        <v>1000</v>
      </c>
      <c r="S760" s="14"/>
      <c r="T760" s="14"/>
      <c r="U760" s="14"/>
      <c r="V760" s="14"/>
      <c r="W760" s="14"/>
      <c r="X760" s="14"/>
      <c r="Y760" s="14"/>
      <c r="Z760" s="14"/>
      <c r="AA760" s="14"/>
      <c r="AB760" s="14">
        <v>2300</v>
      </c>
      <c r="AC760" s="14">
        <v>10700</v>
      </c>
      <c r="AD760" s="14">
        <v>0</v>
      </c>
      <c r="AE760" s="14"/>
      <c r="AF760" s="14"/>
      <c r="AG760" s="14"/>
      <c r="AH760" s="14"/>
      <c r="AI760" s="14"/>
      <c r="AJ760" s="14">
        <f t="shared" si="1115"/>
        <v>0</v>
      </c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>
        <v>0</v>
      </c>
      <c r="AX760" s="14">
        <v>0</v>
      </c>
      <c r="AY760" s="14">
        <v>0</v>
      </c>
      <c r="AZ760" s="14"/>
      <c r="BA760" s="14"/>
      <c r="BB760" s="14"/>
      <c r="BC760" s="14"/>
      <c r="BD760" s="14"/>
      <c r="BE760" s="14">
        <f t="shared" si="1116"/>
        <v>0</v>
      </c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>
        <v>0</v>
      </c>
      <c r="BS760" s="14">
        <v>0</v>
      </c>
      <c r="BT760" s="14" t="e">
        <f>IF(#REF!=0,"-",#REF!/#REF!*100)</f>
        <v>#REF!</v>
      </c>
    </row>
    <row r="761" spans="1:72" ht="22.5" x14ac:dyDescent="0.25">
      <c r="A761" s="4" t="s">
        <v>133</v>
      </c>
      <c r="B761" s="4" t="s">
        <v>58</v>
      </c>
      <c r="C761" s="4" t="s">
        <v>155</v>
      </c>
      <c r="D761" s="102" t="s">
        <v>344</v>
      </c>
      <c r="E761" s="113">
        <v>6138</v>
      </c>
      <c r="F761" s="102"/>
      <c r="G761" s="98" t="s">
        <v>1662</v>
      </c>
      <c r="H761" s="13" t="s">
        <v>90</v>
      </c>
      <c r="I761" s="14">
        <v>4000</v>
      </c>
      <c r="J761" s="14"/>
      <c r="K761" s="14"/>
      <c r="L761" s="14"/>
      <c r="M761" s="14"/>
      <c r="N761" s="14"/>
      <c r="O761" s="14">
        <f t="shared" si="1114"/>
        <v>4000</v>
      </c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>
        <v>0</v>
      </c>
      <c r="AC761" s="14">
        <v>4000</v>
      </c>
      <c r="AD761" s="14">
        <v>0</v>
      </c>
      <c r="AE761" s="14"/>
      <c r="AF761" s="14"/>
      <c r="AG761" s="14"/>
      <c r="AH761" s="14"/>
      <c r="AI761" s="14"/>
      <c r="AJ761" s="14">
        <f t="shared" si="1115"/>
        <v>0</v>
      </c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>
        <v>0</v>
      </c>
      <c r="AX761" s="14">
        <v>0</v>
      </c>
      <c r="AY761" s="14">
        <v>0</v>
      </c>
      <c r="AZ761" s="14"/>
      <c r="BA761" s="14"/>
      <c r="BB761" s="14"/>
      <c r="BC761" s="14"/>
      <c r="BD761" s="14"/>
      <c r="BE761" s="14">
        <f t="shared" si="1116"/>
        <v>0</v>
      </c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>
        <v>0</v>
      </c>
      <c r="BS761" s="14">
        <v>0</v>
      </c>
      <c r="BT761" s="14" t="e">
        <f>IF(#REF!=0,"-",#REF!/#REF!*100)</f>
        <v>#REF!</v>
      </c>
    </row>
    <row r="762" spans="1:72" x14ac:dyDescent="0.25">
      <c r="A762" s="1" t="s">
        <v>133</v>
      </c>
      <c r="B762" s="1" t="s">
        <v>58</v>
      </c>
      <c r="C762" s="1" t="s">
        <v>155</v>
      </c>
      <c r="D762" s="105" t="s">
        <v>344</v>
      </c>
      <c r="E762" s="105" t="s">
        <v>34</v>
      </c>
      <c r="F762" s="102" t="s">
        <v>0</v>
      </c>
      <c r="G762" s="13" t="s">
        <v>0</v>
      </c>
      <c r="H762" s="2" t="s">
        <v>35</v>
      </c>
      <c r="I762" s="12">
        <f t="shared" ref="I762:AA762" si="1153">SUM(I763:I765)</f>
        <v>20000</v>
      </c>
      <c r="J762" s="12">
        <f t="shared" si="1153"/>
        <v>0</v>
      </c>
      <c r="K762" s="12">
        <f t="shared" si="1153"/>
        <v>0</v>
      </c>
      <c r="L762" s="12">
        <f t="shared" si="1153"/>
        <v>0</v>
      </c>
      <c r="M762" s="12">
        <f t="shared" si="1153"/>
        <v>0</v>
      </c>
      <c r="N762" s="12">
        <f t="shared" si="1153"/>
        <v>0</v>
      </c>
      <c r="O762" s="12">
        <f t="shared" si="1153"/>
        <v>20000</v>
      </c>
      <c r="P762" s="12">
        <f t="shared" si="1153"/>
        <v>0</v>
      </c>
      <c r="Q762" s="12">
        <f t="shared" si="1153"/>
        <v>1440</v>
      </c>
      <c r="R762" s="12">
        <f t="shared" si="1153"/>
        <v>3282</v>
      </c>
      <c r="S762" s="12">
        <f t="shared" si="1153"/>
        <v>0</v>
      </c>
      <c r="T762" s="12">
        <f t="shared" si="1153"/>
        <v>0</v>
      </c>
      <c r="U762" s="12">
        <f t="shared" si="1153"/>
        <v>0</v>
      </c>
      <c r="V762" s="12">
        <f t="shared" si="1153"/>
        <v>0</v>
      </c>
      <c r="W762" s="12">
        <f t="shared" si="1153"/>
        <v>0</v>
      </c>
      <c r="X762" s="12">
        <f t="shared" si="1153"/>
        <v>0</v>
      </c>
      <c r="Y762" s="12">
        <f t="shared" si="1153"/>
        <v>0</v>
      </c>
      <c r="Z762" s="12">
        <f t="shared" si="1153"/>
        <v>0</v>
      </c>
      <c r="AA762" s="12">
        <f t="shared" si="1153"/>
        <v>0</v>
      </c>
      <c r="AB762" s="12">
        <v>4722</v>
      </c>
      <c r="AC762" s="12">
        <v>15278</v>
      </c>
      <c r="AD762" s="12">
        <f t="shared" ref="AD762:AV762" si="1154">SUM(AD763:AD765)</f>
        <v>0</v>
      </c>
      <c r="AE762" s="12">
        <f t="shared" si="1154"/>
        <v>0</v>
      </c>
      <c r="AF762" s="12">
        <f t="shared" si="1154"/>
        <v>0</v>
      </c>
      <c r="AG762" s="12">
        <f t="shared" si="1154"/>
        <v>0</v>
      </c>
      <c r="AH762" s="12">
        <f t="shared" si="1154"/>
        <v>0</v>
      </c>
      <c r="AI762" s="12">
        <f t="shared" si="1154"/>
        <v>0</v>
      </c>
      <c r="AJ762" s="12">
        <f t="shared" si="1154"/>
        <v>0</v>
      </c>
      <c r="AK762" s="12">
        <f t="shared" si="1154"/>
        <v>0</v>
      </c>
      <c r="AL762" s="12">
        <f t="shared" si="1154"/>
        <v>0</v>
      </c>
      <c r="AM762" s="12">
        <f t="shared" si="1154"/>
        <v>0</v>
      </c>
      <c r="AN762" s="12">
        <f t="shared" si="1154"/>
        <v>0</v>
      </c>
      <c r="AO762" s="12">
        <f t="shared" si="1154"/>
        <v>0</v>
      </c>
      <c r="AP762" s="12">
        <f t="shared" si="1154"/>
        <v>0</v>
      </c>
      <c r="AQ762" s="12">
        <f t="shared" si="1154"/>
        <v>0</v>
      </c>
      <c r="AR762" s="12">
        <f t="shared" si="1154"/>
        <v>0</v>
      </c>
      <c r="AS762" s="12">
        <f t="shared" si="1154"/>
        <v>0</v>
      </c>
      <c r="AT762" s="12">
        <f t="shared" si="1154"/>
        <v>0</v>
      </c>
      <c r="AU762" s="12">
        <f t="shared" si="1154"/>
        <v>0</v>
      </c>
      <c r="AV762" s="12">
        <f t="shared" si="1154"/>
        <v>0</v>
      </c>
      <c r="AW762" s="12">
        <v>0</v>
      </c>
      <c r="AX762" s="12">
        <v>0</v>
      </c>
      <c r="AY762" s="12">
        <f t="shared" ref="AY762:BQ762" si="1155">SUM(AY763:AY765)</f>
        <v>0</v>
      </c>
      <c r="AZ762" s="12">
        <f t="shared" si="1155"/>
        <v>0</v>
      </c>
      <c r="BA762" s="12">
        <f t="shared" si="1155"/>
        <v>0</v>
      </c>
      <c r="BB762" s="12">
        <f t="shared" si="1155"/>
        <v>0</v>
      </c>
      <c r="BC762" s="12">
        <f t="shared" si="1155"/>
        <v>0</v>
      </c>
      <c r="BD762" s="12">
        <f t="shared" si="1155"/>
        <v>0</v>
      </c>
      <c r="BE762" s="12">
        <f t="shared" si="1155"/>
        <v>0</v>
      </c>
      <c r="BF762" s="12">
        <f t="shared" si="1155"/>
        <v>0</v>
      </c>
      <c r="BG762" s="12">
        <f t="shared" si="1155"/>
        <v>0</v>
      </c>
      <c r="BH762" s="12">
        <f t="shared" si="1155"/>
        <v>0</v>
      </c>
      <c r="BI762" s="12">
        <f t="shared" si="1155"/>
        <v>0</v>
      </c>
      <c r="BJ762" s="12">
        <f t="shared" si="1155"/>
        <v>0</v>
      </c>
      <c r="BK762" s="12">
        <f t="shared" si="1155"/>
        <v>0</v>
      </c>
      <c r="BL762" s="12">
        <f t="shared" si="1155"/>
        <v>0</v>
      </c>
      <c r="BM762" s="12">
        <f t="shared" si="1155"/>
        <v>0</v>
      </c>
      <c r="BN762" s="12">
        <f t="shared" si="1155"/>
        <v>0</v>
      </c>
      <c r="BO762" s="12">
        <f t="shared" si="1155"/>
        <v>0</v>
      </c>
      <c r="BP762" s="12">
        <f t="shared" si="1155"/>
        <v>0</v>
      </c>
      <c r="BQ762" s="12">
        <f t="shared" si="1155"/>
        <v>0</v>
      </c>
      <c r="BR762" s="12">
        <v>0</v>
      </c>
      <c r="BS762" s="12">
        <v>0</v>
      </c>
      <c r="BT762" s="12" t="e">
        <f>IF(#REF!=0,"-",#REF!/#REF!*100)</f>
        <v>#REF!</v>
      </c>
    </row>
    <row r="763" spans="1:72" x14ac:dyDescent="0.25">
      <c r="A763" s="4" t="s">
        <v>133</v>
      </c>
      <c r="B763" s="4" t="s">
        <v>58</v>
      </c>
      <c r="C763" s="4" t="s">
        <v>155</v>
      </c>
      <c r="D763" s="102" t="s">
        <v>344</v>
      </c>
      <c r="E763" s="113">
        <v>6139</v>
      </c>
      <c r="F763" s="102"/>
      <c r="G763" s="98" t="s">
        <v>1662</v>
      </c>
      <c r="H763" s="13" t="s">
        <v>35</v>
      </c>
      <c r="I763" s="14">
        <v>20000</v>
      </c>
      <c r="J763" s="14"/>
      <c r="K763" s="14"/>
      <c r="L763" s="14"/>
      <c r="M763" s="14"/>
      <c r="N763" s="14"/>
      <c r="O763" s="14">
        <f t="shared" si="1114"/>
        <v>20000</v>
      </c>
      <c r="P763" s="14"/>
      <c r="Q763" s="14">
        <v>1440</v>
      </c>
      <c r="R763" s="14">
        <f>997+2285</f>
        <v>3282</v>
      </c>
      <c r="S763" s="14"/>
      <c r="T763" s="14"/>
      <c r="U763" s="14"/>
      <c r="V763" s="14"/>
      <c r="W763" s="14"/>
      <c r="X763" s="14"/>
      <c r="Y763" s="14"/>
      <c r="Z763" s="14"/>
      <c r="AA763" s="14"/>
      <c r="AB763" s="14">
        <v>4722</v>
      </c>
      <c r="AC763" s="14">
        <v>15278</v>
      </c>
      <c r="AD763" s="14">
        <v>0</v>
      </c>
      <c r="AE763" s="14"/>
      <c r="AF763" s="14"/>
      <c r="AG763" s="14"/>
      <c r="AH763" s="14"/>
      <c r="AI763" s="14"/>
      <c r="AJ763" s="14">
        <f t="shared" si="1115"/>
        <v>0</v>
      </c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>
        <v>0</v>
      </c>
      <c r="AX763" s="14">
        <v>0</v>
      </c>
      <c r="AY763" s="14">
        <v>0</v>
      </c>
      <c r="AZ763" s="14"/>
      <c r="BA763" s="14"/>
      <c r="BB763" s="14"/>
      <c r="BC763" s="14"/>
      <c r="BD763" s="14"/>
      <c r="BE763" s="14">
        <f t="shared" si="1116"/>
        <v>0</v>
      </c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>
        <v>0</v>
      </c>
      <c r="BS763" s="14">
        <v>0</v>
      </c>
      <c r="BT763" s="14" t="e">
        <f>IF(#REF!=0,"-",#REF!/#REF!*100)</f>
        <v>#REF!</v>
      </c>
    </row>
    <row r="764" spans="1:72" ht="22.5" x14ac:dyDescent="0.25">
      <c r="A764" s="4" t="s">
        <v>133</v>
      </c>
      <c r="B764" s="4" t="s">
        <v>58</v>
      </c>
      <c r="C764" s="4" t="s">
        <v>155</v>
      </c>
      <c r="D764" s="102" t="s">
        <v>344</v>
      </c>
      <c r="E764" s="113">
        <v>6139</v>
      </c>
      <c r="F764" s="102" t="s">
        <v>351</v>
      </c>
      <c r="G764" s="98" t="s">
        <v>1662</v>
      </c>
      <c r="H764" s="13" t="s">
        <v>37</v>
      </c>
      <c r="I764" s="14">
        <v>0</v>
      </c>
      <c r="J764" s="14"/>
      <c r="K764" s="14"/>
      <c r="L764" s="14"/>
      <c r="M764" s="14"/>
      <c r="N764" s="14"/>
      <c r="O764" s="14">
        <f t="shared" si="1114"/>
        <v>0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>
        <v>0</v>
      </c>
      <c r="AC764" s="14">
        <v>0</v>
      </c>
      <c r="AD764" s="14">
        <v>0</v>
      </c>
      <c r="AE764" s="14"/>
      <c r="AF764" s="14"/>
      <c r="AG764" s="14"/>
      <c r="AH764" s="14"/>
      <c r="AI764" s="14"/>
      <c r="AJ764" s="14">
        <f t="shared" si="1115"/>
        <v>0</v>
      </c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>
        <v>0</v>
      </c>
      <c r="AX764" s="14">
        <v>0</v>
      </c>
      <c r="AY764" s="14">
        <v>0</v>
      </c>
      <c r="AZ764" s="14"/>
      <c r="BA764" s="14"/>
      <c r="BB764" s="14"/>
      <c r="BC764" s="14"/>
      <c r="BD764" s="14"/>
      <c r="BE764" s="14">
        <f t="shared" si="1116"/>
        <v>0</v>
      </c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>
        <v>0</v>
      </c>
      <c r="BS764" s="14">
        <v>0</v>
      </c>
      <c r="BT764" s="14" t="e">
        <f>IF(#REF!=0,"-",#REF!/#REF!*100)</f>
        <v>#REF!</v>
      </c>
    </row>
    <row r="765" spans="1:72" ht="33.75" x14ac:dyDescent="0.25">
      <c r="A765" s="4" t="s">
        <v>133</v>
      </c>
      <c r="B765" s="4" t="s">
        <v>58</v>
      </c>
      <c r="C765" s="4" t="s">
        <v>155</v>
      </c>
      <c r="D765" s="102" t="s">
        <v>344</v>
      </c>
      <c r="E765" s="113">
        <v>6139</v>
      </c>
      <c r="F765" s="102" t="s">
        <v>352</v>
      </c>
      <c r="G765" s="98" t="s">
        <v>1662</v>
      </c>
      <c r="H765" s="13" t="s">
        <v>38</v>
      </c>
      <c r="I765" s="14">
        <v>0</v>
      </c>
      <c r="J765" s="14"/>
      <c r="K765" s="14"/>
      <c r="L765" s="14"/>
      <c r="M765" s="14"/>
      <c r="N765" s="14"/>
      <c r="O765" s="14">
        <f t="shared" si="1114"/>
        <v>0</v>
      </c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>
        <v>0</v>
      </c>
      <c r="AC765" s="14">
        <v>0</v>
      </c>
      <c r="AD765" s="14">
        <v>0</v>
      </c>
      <c r="AE765" s="14"/>
      <c r="AF765" s="14"/>
      <c r="AG765" s="14"/>
      <c r="AH765" s="14"/>
      <c r="AI765" s="14"/>
      <c r="AJ765" s="14">
        <f t="shared" si="1115"/>
        <v>0</v>
      </c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>
        <v>0</v>
      </c>
      <c r="AX765" s="14">
        <v>0</v>
      </c>
      <c r="AY765" s="14">
        <v>0</v>
      </c>
      <c r="AZ765" s="14"/>
      <c r="BA765" s="14"/>
      <c r="BB765" s="14"/>
      <c r="BC765" s="14"/>
      <c r="BD765" s="14"/>
      <c r="BE765" s="14">
        <f t="shared" si="1116"/>
        <v>0</v>
      </c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>
        <v>0</v>
      </c>
      <c r="BS765" s="14">
        <v>0</v>
      </c>
      <c r="BT765" s="14" t="e">
        <f>IF(#REF!=0,"-",#REF!/#REF!*100)</f>
        <v>#REF!</v>
      </c>
    </row>
    <row r="766" spans="1:72" ht="33.75" x14ac:dyDescent="0.25">
      <c r="A766" s="1" t="s">
        <v>0</v>
      </c>
      <c r="B766" s="1" t="s">
        <v>0</v>
      </c>
      <c r="C766" s="1" t="s">
        <v>0</v>
      </c>
      <c r="D766" s="101" t="s">
        <v>0</v>
      </c>
      <c r="E766" s="101" t="s">
        <v>0</v>
      </c>
      <c r="F766" s="101" t="s">
        <v>0</v>
      </c>
      <c r="G766" s="2" t="s">
        <v>0</v>
      </c>
      <c r="H766" s="10" t="s">
        <v>39</v>
      </c>
      <c r="I766" s="11">
        <f t="shared" ref="I766:X767" si="1156">SUM(I767)</f>
        <v>0</v>
      </c>
      <c r="J766" s="11">
        <f t="shared" si="1156"/>
        <v>0</v>
      </c>
      <c r="K766" s="11">
        <f t="shared" si="1156"/>
        <v>0</v>
      </c>
      <c r="L766" s="11">
        <f t="shared" si="1156"/>
        <v>0</v>
      </c>
      <c r="M766" s="11">
        <f t="shared" si="1156"/>
        <v>0</v>
      </c>
      <c r="N766" s="11">
        <f t="shared" si="1156"/>
        <v>0</v>
      </c>
      <c r="O766" s="11">
        <f t="shared" si="1156"/>
        <v>0</v>
      </c>
      <c r="P766" s="11">
        <f t="shared" si="1156"/>
        <v>0</v>
      </c>
      <c r="Q766" s="11">
        <f t="shared" si="1156"/>
        <v>0</v>
      </c>
      <c r="R766" s="11">
        <f t="shared" si="1156"/>
        <v>0</v>
      </c>
      <c r="S766" s="11">
        <f t="shared" si="1156"/>
        <v>0</v>
      </c>
      <c r="T766" s="11">
        <f t="shared" si="1156"/>
        <v>0</v>
      </c>
      <c r="U766" s="11">
        <f t="shared" si="1156"/>
        <v>0</v>
      </c>
      <c r="V766" s="11">
        <f t="shared" si="1156"/>
        <v>0</v>
      </c>
      <c r="W766" s="11">
        <f t="shared" si="1156"/>
        <v>0</v>
      </c>
      <c r="X766" s="11">
        <f t="shared" si="1156"/>
        <v>0</v>
      </c>
      <c r="Y766" s="11">
        <f t="shared" ref="J766:AA767" si="1157">SUM(Y767)</f>
        <v>0</v>
      </c>
      <c r="Z766" s="11">
        <f t="shared" si="1157"/>
        <v>0</v>
      </c>
      <c r="AA766" s="11">
        <f t="shared" si="1157"/>
        <v>0</v>
      </c>
      <c r="AB766" s="11">
        <v>0</v>
      </c>
      <c r="AC766" s="11">
        <v>0</v>
      </c>
      <c r="AD766" s="11">
        <f t="shared" ref="AD766:AS767" si="1158">SUM(AD767)</f>
        <v>0</v>
      </c>
      <c r="AE766" s="11">
        <f t="shared" si="1158"/>
        <v>0</v>
      </c>
      <c r="AF766" s="11">
        <f t="shared" si="1158"/>
        <v>0</v>
      </c>
      <c r="AG766" s="11">
        <f t="shared" si="1158"/>
        <v>0</v>
      </c>
      <c r="AH766" s="11">
        <f t="shared" si="1158"/>
        <v>0</v>
      </c>
      <c r="AI766" s="11">
        <f t="shared" si="1158"/>
        <v>0</v>
      </c>
      <c r="AJ766" s="11">
        <f t="shared" si="1158"/>
        <v>0</v>
      </c>
      <c r="AK766" s="11">
        <f t="shared" si="1158"/>
        <v>0</v>
      </c>
      <c r="AL766" s="11">
        <f t="shared" si="1158"/>
        <v>0</v>
      </c>
      <c r="AM766" s="11">
        <f t="shared" si="1158"/>
        <v>0</v>
      </c>
      <c r="AN766" s="11">
        <f t="shared" si="1158"/>
        <v>0</v>
      </c>
      <c r="AO766" s="11">
        <f t="shared" si="1158"/>
        <v>0</v>
      </c>
      <c r="AP766" s="11">
        <f t="shared" si="1158"/>
        <v>0</v>
      </c>
      <c r="AQ766" s="11">
        <f t="shared" si="1158"/>
        <v>0</v>
      </c>
      <c r="AR766" s="11">
        <f t="shared" si="1158"/>
        <v>0</v>
      </c>
      <c r="AS766" s="11">
        <f t="shared" si="1158"/>
        <v>0</v>
      </c>
      <c r="AT766" s="11">
        <f t="shared" ref="AE766:AV767" si="1159">SUM(AT767)</f>
        <v>0</v>
      </c>
      <c r="AU766" s="11">
        <f t="shared" si="1159"/>
        <v>0</v>
      </c>
      <c r="AV766" s="11">
        <f t="shared" si="1159"/>
        <v>0</v>
      </c>
      <c r="AW766" s="11">
        <v>0</v>
      </c>
      <c r="AX766" s="11">
        <v>0</v>
      </c>
      <c r="AY766" s="11">
        <f t="shared" ref="AY766:BN767" si="1160">SUM(AY767)</f>
        <v>0</v>
      </c>
      <c r="AZ766" s="11">
        <f t="shared" si="1160"/>
        <v>0</v>
      </c>
      <c r="BA766" s="11">
        <f t="shared" si="1160"/>
        <v>0</v>
      </c>
      <c r="BB766" s="11">
        <f t="shared" si="1160"/>
        <v>0</v>
      </c>
      <c r="BC766" s="11">
        <f t="shared" si="1160"/>
        <v>0</v>
      </c>
      <c r="BD766" s="11">
        <f t="shared" si="1160"/>
        <v>0</v>
      </c>
      <c r="BE766" s="11">
        <f t="shared" si="1160"/>
        <v>0</v>
      </c>
      <c r="BF766" s="11">
        <f t="shared" si="1160"/>
        <v>0</v>
      </c>
      <c r="BG766" s="11">
        <f t="shared" si="1160"/>
        <v>0</v>
      </c>
      <c r="BH766" s="11">
        <f t="shared" si="1160"/>
        <v>0</v>
      </c>
      <c r="BI766" s="11">
        <f t="shared" si="1160"/>
        <v>0</v>
      </c>
      <c r="BJ766" s="11">
        <f t="shared" si="1160"/>
        <v>0</v>
      </c>
      <c r="BK766" s="11">
        <f t="shared" si="1160"/>
        <v>0</v>
      </c>
      <c r="BL766" s="11">
        <f t="shared" si="1160"/>
        <v>0</v>
      </c>
      <c r="BM766" s="11">
        <f t="shared" si="1160"/>
        <v>0</v>
      </c>
      <c r="BN766" s="11">
        <f t="shared" si="1160"/>
        <v>0</v>
      </c>
      <c r="BO766" s="11">
        <f t="shared" ref="AZ766:BQ767" si="1161">SUM(BO767)</f>
        <v>0</v>
      </c>
      <c r="BP766" s="11">
        <f t="shared" si="1161"/>
        <v>0</v>
      </c>
      <c r="BQ766" s="11">
        <f t="shared" si="1161"/>
        <v>0</v>
      </c>
      <c r="BR766" s="11">
        <v>0</v>
      </c>
      <c r="BS766" s="11">
        <v>0</v>
      </c>
      <c r="BT766" s="11" t="e">
        <f>IF(#REF!=0,"-",#REF!/#REF!*100)</f>
        <v>#REF!</v>
      </c>
    </row>
    <row r="767" spans="1:72" ht="22.5" x14ac:dyDescent="0.25">
      <c r="A767" s="4" t="s">
        <v>133</v>
      </c>
      <c r="B767" s="4" t="s">
        <v>58</v>
      </c>
      <c r="C767" s="4" t="s">
        <v>155</v>
      </c>
      <c r="D767" s="102" t="s">
        <v>344</v>
      </c>
      <c r="E767" s="101" t="s">
        <v>40</v>
      </c>
      <c r="F767" s="101" t="s">
        <v>0</v>
      </c>
      <c r="G767" s="2" t="s">
        <v>0</v>
      </c>
      <c r="H767" s="2" t="s">
        <v>41</v>
      </c>
      <c r="I767" s="12">
        <f t="shared" si="1156"/>
        <v>0</v>
      </c>
      <c r="J767" s="12">
        <f t="shared" si="1157"/>
        <v>0</v>
      </c>
      <c r="K767" s="12">
        <f t="shared" si="1157"/>
        <v>0</v>
      </c>
      <c r="L767" s="12">
        <f t="shared" si="1157"/>
        <v>0</v>
      </c>
      <c r="M767" s="12">
        <f t="shared" si="1157"/>
        <v>0</v>
      </c>
      <c r="N767" s="12">
        <f t="shared" si="1157"/>
        <v>0</v>
      </c>
      <c r="O767" s="12">
        <f t="shared" si="1157"/>
        <v>0</v>
      </c>
      <c r="P767" s="12">
        <f t="shared" si="1157"/>
        <v>0</v>
      </c>
      <c r="Q767" s="12">
        <f t="shared" si="1157"/>
        <v>0</v>
      </c>
      <c r="R767" s="12">
        <f t="shared" si="1157"/>
        <v>0</v>
      </c>
      <c r="S767" s="12">
        <f t="shared" si="1157"/>
        <v>0</v>
      </c>
      <c r="T767" s="12">
        <f t="shared" si="1157"/>
        <v>0</v>
      </c>
      <c r="U767" s="12">
        <f t="shared" si="1157"/>
        <v>0</v>
      </c>
      <c r="V767" s="12">
        <f t="shared" si="1157"/>
        <v>0</v>
      </c>
      <c r="W767" s="12">
        <f t="shared" si="1157"/>
        <v>0</v>
      </c>
      <c r="X767" s="12">
        <f t="shared" si="1157"/>
        <v>0</v>
      </c>
      <c r="Y767" s="12">
        <f t="shared" si="1157"/>
        <v>0</v>
      </c>
      <c r="Z767" s="12">
        <f t="shared" si="1157"/>
        <v>0</v>
      </c>
      <c r="AA767" s="12">
        <f t="shared" si="1157"/>
        <v>0</v>
      </c>
      <c r="AB767" s="12">
        <v>0</v>
      </c>
      <c r="AC767" s="12">
        <v>0</v>
      </c>
      <c r="AD767" s="12">
        <f t="shared" si="1158"/>
        <v>0</v>
      </c>
      <c r="AE767" s="12">
        <f t="shared" si="1159"/>
        <v>0</v>
      </c>
      <c r="AF767" s="12">
        <f t="shared" si="1159"/>
        <v>0</v>
      </c>
      <c r="AG767" s="12">
        <f t="shared" si="1159"/>
        <v>0</v>
      </c>
      <c r="AH767" s="12">
        <f t="shared" si="1159"/>
        <v>0</v>
      </c>
      <c r="AI767" s="12">
        <f t="shared" si="1159"/>
        <v>0</v>
      </c>
      <c r="AJ767" s="12">
        <f t="shared" si="1159"/>
        <v>0</v>
      </c>
      <c r="AK767" s="12">
        <f t="shared" si="1159"/>
        <v>0</v>
      </c>
      <c r="AL767" s="12">
        <f t="shared" si="1159"/>
        <v>0</v>
      </c>
      <c r="AM767" s="12">
        <f t="shared" si="1159"/>
        <v>0</v>
      </c>
      <c r="AN767" s="12">
        <f t="shared" si="1159"/>
        <v>0</v>
      </c>
      <c r="AO767" s="12">
        <f t="shared" si="1159"/>
        <v>0</v>
      </c>
      <c r="AP767" s="12">
        <f t="shared" si="1159"/>
        <v>0</v>
      </c>
      <c r="AQ767" s="12">
        <f t="shared" si="1159"/>
        <v>0</v>
      </c>
      <c r="AR767" s="12">
        <f t="shared" si="1159"/>
        <v>0</v>
      </c>
      <c r="AS767" s="12">
        <f t="shared" si="1159"/>
        <v>0</v>
      </c>
      <c r="AT767" s="12">
        <f t="shared" si="1159"/>
        <v>0</v>
      </c>
      <c r="AU767" s="12">
        <f t="shared" si="1159"/>
        <v>0</v>
      </c>
      <c r="AV767" s="12">
        <f t="shared" si="1159"/>
        <v>0</v>
      </c>
      <c r="AW767" s="12">
        <v>0</v>
      </c>
      <c r="AX767" s="12">
        <v>0</v>
      </c>
      <c r="AY767" s="12">
        <f t="shared" si="1160"/>
        <v>0</v>
      </c>
      <c r="AZ767" s="12">
        <f t="shared" si="1161"/>
        <v>0</v>
      </c>
      <c r="BA767" s="12">
        <f t="shared" si="1161"/>
        <v>0</v>
      </c>
      <c r="BB767" s="12">
        <f t="shared" si="1161"/>
        <v>0</v>
      </c>
      <c r="BC767" s="12">
        <f t="shared" si="1161"/>
        <v>0</v>
      </c>
      <c r="BD767" s="12">
        <f t="shared" si="1161"/>
        <v>0</v>
      </c>
      <c r="BE767" s="12">
        <f t="shared" si="1161"/>
        <v>0</v>
      </c>
      <c r="BF767" s="12">
        <f t="shared" si="1161"/>
        <v>0</v>
      </c>
      <c r="BG767" s="12">
        <f t="shared" si="1161"/>
        <v>0</v>
      </c>
      <c r="BH767" s="12">
        <f t="shared" si="1161"/>
        <v>0</v>
      </c>
      <c r="BI767" s="12">
        <f t="shared" si="1161"/>
        <v>0</v>
      </c>
      <c r="BJ767" s="12">
        <f t="shared" si="1161"/>
        <v>0</v>
      </c>
      <c r="BK767" s="12">
        <f t="shared" si="1161"/>
        <v>0</v>
      </c>
      <c r="BL767" s="12">
        <f t="shared" si="1161"/>
        <v>0</v>
      </c>
      <c r="BM767" s="12">
        <f t="shared" si="1161"/>
        <v>0</v>
      </c>
      <c r="BN767" s="12">
        <f t="shared" si="1161"/>
        <v>0</v>
      </c>
      <c r="BO767" s="12">
        <f t="shared" si="1161"/>
        <v>0</v>
      </c>
      <c r="BP767" s="12">
        <f t="shared" si="1161"/>
        <v>0</v>
      </c>
      <c r="BQ767" s="12">
        <f t="shared" si="1161"/>
        <v>0</v>
      </c>
      <c r="BR767" s="12">
        <v>0</v>
      </c>
      <c r="BS767" s="12">
        <v>0</v>
      </c>
      <c r="BT767" s="12" t="e">
        <f>IF(#REF!=0,"-",#REF!/#REF!*100)</f>
        <v>#REF!</v>
      </c>
    </row>
    <row r="768" spans="1:72" x14ac:dyDescent="0.25">
      <c r="A768" s="4" t="s">
        <v>133</v>
      </c>
      <c r="B768" s="4" t="s">
        <v>58</v>
      </c>
      <c r="C768" s="4" t="s">
        <v>155</v>
      </c>
      <c r="D768" s="102" t="s">
        <v>344</v>
      </c>
      <c r="E768" s="113">
        <v>6148</v>
      </c>
      <c r="F768" s="102"/>
      <c r="G768" s="98" t="s">
        <v>1662</v>
      </c>
      <c r="H768" s="13" t="s">
        <v>45</v>
      </c>
      <c r="I768" s="14">
        <v>0</v>
      </c>
      <c r="J768" s="14"/>
      <c r="K768" s="14"/>
      <c r="L768" s="14"/>
      <c r="M768" s="14"/>
      <c r="N768" s="14"/>
      <c r="O768" s="14">
        <f t="shared" si="1114"/>
        <v>0</v>
      </c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>
        <v>0</v>
      </c>
      <c r="AC768" s="14">
        <v>0</v>
      </c>
      <c r="AD768" s="14">
        <v>0</v>
      </c>
      <c r="AE768" s="14"/>
      <c r="AF768" s="14"/>
      <c r="AG768" s="14"/>
      <c r="AH768" s="14"/>
      <c r="AI768" s="14"/>
      <c r="AJ768" s="14">
        <f t="shared" si="1115"/>
        <v>0</v>
      </c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>
        <v>0</v>
      </c>
      <c r="AX768" s="14">
        <v>0</v>
      </c>
      <c r="AY768" s="14">
        <v>0</v>
      </c>
      <c r="AZ768" s="14"/>
      <c r="BA768" s="14"/>
      <c r="BB768" s="14"/>
      <c r="BC768" s="14"/>
      <c r="BD768" s="14"/>
      <c r="BE768" s="14">
        <f t="shared" si="1116"/>
        <v>0</v>
      </c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>
        <v>0</v>
      </c>
      <c r="BS768" s="14">
        <v>0</v>
      </c>
      <c r="BT768" s="14" t="e">
        <f>IF(#REF!=0,"-",#REF!/#REF!*100)</f>
        <v>#REF!</v>
      </c>
    </row>
    <row r="769" spans="1:72" ht="33.75" x14ac:dyDescent="0.25">
      <c r="A769" s="1" t="s">
        <v>0</v>
      </c>
      <c r="B769" s="1" t="s">
        <v>0</v>
      </c>
      <c r="C769" s="1" t="s">
        <v>0</v>
      </c>
      <c r="D769" s="101" t="s">
        <v>0</v>
      </c>
      <c r="E769" s="101" t="s">
        <v>0</v>
      </c>
      <c r="F769" s="101" t="s">
        <v>0</v>
      </c>
      <c r="G769" s="2" t="s">
        <v>0</v>
      </c>
      <c r="H769" s="10" t="s">
        <v>47</v>
      </c>
      <c r="I769" s="11">
        <f t="shared" ref="I769:AA769" si="1162">SUM(I770)</f>
        <v>22000</v>
      </c>
      <c r="J769" s="11">
        <f t="shared" si="1162"/>
        <v>0</v>
      </c>
      <c r="K769" s="11">
        <f t="shared" si="1162"/>
        <v>0</v>
      </c>
      <c r="L769" s="11">
        <f t="shared" si="1162"/>
        <v>0</v>
      </c>
      <c r="M769" s="11">
        <f t="shared" si="1162"/>
        <v>0</v>
      </c>
      <c r="N769" s="11">
        <f t="shared" si="1162"/>
        <v>0</v>
      </c>
      <c r="O769" s="11">
        <f t="shared" si="1162"/>
        <v>22000</v>
      </c>
      <c r="P769" s="11">
        <f t="shared" si="1162"/>
        <v>0</v>
      </c>
      <c r="Q769" s="11">
        <f t="shared" si="1162"/>
        <v>2000</v>
      </c>
      <c r="R769" s="11">
        <f t="shared" si="1162"/>
        <v>1000</v>
      </c>
      <c r="S769" s="11">
        <f t="shared" si="1162"/>
        <v>0</v>
      </c>
      <c r="T769" s="11">
        <f t="shared" si="1162"/>
        <v>0</v>
      </c>
      <c r="U769" s="11">
        <f t="shared" si="1162"/>
        <v>0</v>
      </c>
      <c r="V769" s="11">
        <f t="shared" si="1162"/>
        <v>0</v>
      </c>
      <c r="W769" s="11">
        <f t="shared" si="1162"/>
        <v>0</v>
      </c>
      <c r="X769" s="11">
        <f t="shared" si="1162"/>
        <v>0</v>
      </c>
      <c r="Y769" s="11">
        <f t="shared" si="1162"/>
        <v>0</v>
      </c>
      <c r="Z769" s="11">
        <f t="shared" si="1162"/>
        <v>0</v>
      </c>
      <c r="AA769" s="11">
        <f t="shared" si="1162"/>
        <v>0</v>
      </c>
      <c r="AB769" s="11">
        <v>3000</v>
      </c>
      <c r="AC769" s="11">
        <v>19000</v>
      </c>
      <c r="AD769" s="11">
        <f t="shared" ref="AD769:AV769" si="1163">SUM(AD770)</f>
        <v>0</v>
      </c>
      <c r="AE769" s="11">
        <f t="shared" si="1163"/>
        <v>0</v>
      </c>
      <c r="AF769" s="11">
        <f t="shared" si="1163"/>
        <v>0</v>
      </c>
      <c r="AG769" s="11">
        <f t="shared" si="1163"/>
        <v>0</v>
      </c>
      <c r="AH769" s="11">
        <f t="shared" si="1163"/>
        <v>0</v>
      </c>
      <c r="AI769" s="11">
        <f t="shared" si="1163"/>
        <v>0</v>
      </c>
      <c r="AJ769" s="11">
        <f t="shared" si="1163"/>
        <v>0</v>
      </c>
      <c r="AK769" s="11">
        <f t="shared" si="1163"/>
        <v>0</v>
      </c>
      <c r="AL769" s="11">
        <f t="shared" si="1163"/>
        <v>0</v>
      </c>
      <c r="AM769" s="11">
        <f t="shared" si="1163"/>
        <v>0</v>
      </c>
      <c r="AN769" s="11">
        <f t="shared" si="1163"/>
        <v>0</v>
      </c>
      <c r="AO769" s="11">
        <f t="shared" si="1163"/>
        <v>0</v>
      </c>
      <c r="AP769" s="11">
        <f t="shared" si="1163"/>
        <v>0</v>
      </c>
      <c r="AQ769" s="11">
        <f t="shared" si="1163"/>
        <v>0</v>
      </c>
      <c r="AR769" s="11">
        <f t="shared" si="1163"/>
        <v>0</v>
      </c>
      <c r="AS769" s="11">
        <f t="shared" si="1163"/>
        <v>0</v>
      </c>
      <c r="AT769" s="11">
        <f t="shared" si="1163"/>
        <v>0</v>
      </c>
      <c r="AU769" s="11">
        <f t="shared" si="1163"/>
        <v>0</v>
      </c>
      <c r="AV769" s="11">
        <f t="shared" si="1163"/>
        <v>0</v>
      </c>
      <c r="AW769" s="11">
        <v>0</v>
      </c>
      <c r="AX769" s="11">
        <v>0</v>
      </c>
      <c r="AY769" s="11">
        <f t="shared" ref="AY769:BQ769" si="1164">SUM(AY770)</f>
        <v>0</v>
      </c>
      <c r="AZ769" s="11">
        <f t="shared" si="1164"/>
        <v>0</v>
      </c>
      <c r="BA769" s="11">
        <f t="shared" si="1164"/>
        <v>0</v>
      </c>
      <c r="BB769" s="11">
        <f t="shared" si="1164"/>
        <v>0</v>
      </c>
      <c r="BC769" s="11">
        <f t="shared" si="1164"/>
        <v>0</v>
      </c>
      <c r="BD769" s="11">
        <f t="shared" si="1164"/>
        <v>0</v>
      </c>
      <c r="BE769" s="11">
        <f t="shared" si="1164"/>
        <v>0</v>
      </c>
      <c r="BF769" s="11">
        <f t="shared" si="1164"/>
        <v>0</v>
      </c>
      <c r="BG769" s="11">
        <f t="shared" si="1164"/>
        <v>0</v>
      </c>
      <c r="BH769" s="11">
        <f t="shared" si="1164"/>
        <v>0</v>
      </c>
      <c r="BI769" s="11">
        <f t="shared" si="1164"/>
        <v>0</v>
      </c>
      <c r="BJ769" s="11">
        <f t="shared" si="1164"/>
        <v>0</v>
      </c>
      <c r="BK769" s="11">
        <f t="shared" si="1164"/>
        <v>0</v>
      </c>
      <c r="BL769" s="11">
        <f t="shared" si="1164"/>
        <v>0</v>
      </c>
      <c r="BM769" s="11">
        <f t="shared" si="1164"/>
        <v>0</v>
      </c>
      <c r="BN769" s="11">
        <f t="shared" si="1164"/>
        <v>0</v>
      </c>
      <c r="BO769" s="11">
        <f t="shared" si="1164"/>
        <v>0</v>
      </c>
      <c r="BP769" s="11">
        <f t="shared" si="1164"/>
        <v>0</v>
      </c>
      <c r="BQ769" s="11">
        <f t="shared" si="1164"/>
        <v>0</v>
      </c>
      <c r="BR769" s="11">
        <v>0</v>
      </c>
      <c r="BS769" s="11">
        <v>0</v>
      </c>
      <c r="BT769" s="11" t="e">
        <f>IF(#REF!=0,"-",#REF!/#REF!*100)</f>
        <v>#REF!</v>
      </c>
    </row>
    <row r="770" spans="1:72" x14ac:dyDescent="0.25">
      <c r="A770" s="4" t="s">
        <v>133</v>
      </c>
      <c r="B770" s="4" t="s">
        <v>58</v>
      </c>
      <c r="C770" s="4" t="s">
        <v>155</v>
      </c>
      <c r="D770" s="102" t="s">
        <v>344</v>
      </c>
      <c r="E770" s="101" t="s">
        <v>48</v>
      </c>
      <c r="F770" s="101" t="s">
        <v>0</v>
      </c>
      <c r="G770" s="2" t="s">
        <v>0</v>
      </c>
      <c r="H770" s="2" t="s">
        <v>49</v>
      </c>
      <c r="I770" s="12">
        <f t="shared" ref="I770:AA770" si="1165">SUM(I771:I772)</f>
        <v>22000</v>
      </c>
      <c r="J770" s="12">
        <f t="shared" si="1165"/>
        <v>0</v>
      </c>
      <c r="K770" s="12">
        <f t="shared" si="1165"/>
        <v>0</v>
      </c>
      <c r="L770" s="12">
        <f t="shared" si="1165"/>
        <v>0</v>
      </c>
      <c r="M770" s="12">
        <f t="shared" si="1165"/>
        <v>0</v>
      </c>
      <c r="N770" s="12">
        <f t="shared" si="1165"/>
        <v>0</v>
      </c>
      <c r="O770" s="12">
        <f t="shared" ref="O770" si="1166">SUM(O771:O772)</f>
        <v>22000</v>
      </c>
      <c r="P770" s="12">
        <f t="shared" si="1165"/>
        <v>0</v>
      </c>
      <c r="Q770" s="12">
        <f t="shared" si="1165"/>
        <v>2000</v>
      </c>
      <c r="R770" s="12">
        <f t="shared" si="1165"/>
        <v>1000</v>
      </c>
      <c r="S770" s="12">
        <f t="shared" si="1165"/>
        <v>0</v>
      </c>
      <c r="T770" s="12">
        <f t="shared" si="1165"/>
        <v>0</v>
      </c>
      <c r="U770" s="12">
        <f t="shared" si="1165"/>
        <v>0</v>
      </c>
      <c r="V770" s="12">
        <f t="shared" si="1165"/>
        <v>0</v>
      </c>
      <c r="W770" s="12">
        <f t="shared" si="1165"/>
        <v>0</v>
      </c>
      <c r="X770" s="12">
        <f t="shared" si="1165"/>
        <v>0</v>
      </c>
      <c r="Y770" s="12">
        <f t="shared" si="1165"/>
        <v>0</v>
      </c>
      <c r="Z770" s="12">
        <f t="shared" si="1165"/>
        <v>0</v>
      </c>
      <c r="AA770" s="12">
        <f t="shared" si="1165"/>
        <v>0</v>
      </c>
      <c r="AB770" s="12">
        <v>3000</v>
      </c>
      <c r="AC770" s="12">
        <v>19000</v>
      </c>
      <c r="AD770" s="12">
        <f t="shared" ref="AD770:AV770" si="1167">SUM(AD771:AD772)</f>
        <v>0</v>
      </c>
      <c r="AE770" s="12">
        <f t="shared" si="1167"/>
        <v>0</v>
      </c>
      <c r="AF770" s="12">
        <f t="shared" si="1167"/>
        <v>0</v>
      </c>
      <c r="AG770" s="12">
        <f t="shared" si="1167"/>
        <v>0</v>
      </c>
      <c r="AH770" s="12">
        <f t="shared" si="1167"/>
        <v>0</v>
      </c>
      <c r="AI770" s="12">
        <f t="shared" si="1167"/>
        <v>0</v>
      </c>
      <c r="AJ770" s="12">
        <f t="shared" ref="AJ770" si="1168">SUM(AJ771:AJ772)</f>
        <v>0</v>
      </c>
      <c r="AK770" s="12">
        <f t="shared" si="1167"/>
        <v>0</v>
      </c>
      <c r="AL770" s="12">
        <f t="shared" si="1167"/>
        <v>0</v>
      </c>
      <c r="AM770" s="12">
        <f t="shared" si="1167"/>
        <v>0</v>
      </c>
      <c r="AN770" s="12">
        <f t="shared" si="1167"/>
        <v>0</v>
      </c>
      <c r="AO770" s="12">
        <f t="shared" si="1167"/>
        <v>0</v>
      </c>
      <c r="AP770" s="12">
        <f t="shared" si="1167"/>
        <v>0</v>
      </c>
      <c r="AQ770" s="12">
        <f t="shared" si="1167"/>
        <v>0</v>
      </c>
      <c r="AR770" s="12">
        <f t="shared" si="1167"/>
        <v>0</v>
      </c>
      <c r="AS770" s="12">
        <f t="shared" si="1167"/>
        <v>0</v>
      </c>
      <c r="AT770" s="12">
        <f t="shared" si="1167"/>
        <v>0</v>
      </c>
      <c r="AU770" s="12">
        <f t="shared" si="1167"/>
        <v>0</v>
      </c>
      <c r="AV770" s="12">
        <f t="shared" si="1167"/>
        <v>0</v>
      </c>
      <c r="AW770" s="12">
        <v>0</v>
      </c>
      <c r="AX770" s="12">
        <v>0</v>
      </c>
      <c r="AY770" s="12">
        <f t="shared" ref="AY770:BQ770" si="1169">SUM(AY771:AY772)</f>
        <v>0</v>
      </c>
      <c r="AZ770" s="12">
        <f t="shared" si="1169"/>
        <v>0</v>
      </c>
      <c r="BA770" s="12">
        <f t="shared" si="1169"/>
        <v>0</v>
      </c>
      <c r="BB770" s="12">
        <f t="shared" si="1169"/>
        <v>0</v>
      </c>
      <c r="BC770" s="12">
        <f t="shared" si="1169"/>
        <v>0</v>
      </c>
      <c r="BD770" s="12">
        <f t="shared" si="1169"/>
        <v>0</v>
      </c>
      <c r="BE770" s="12">
        <f t="shared" ref="BE770" si="1170">SUM(BE771:BE772)</f>
        <v>0</v>
      </c>
      <c r="BF770" s="12">
        <f t="shared" si="1169"/>
        <v>0</v>
      </c>
      <c r="BG770" s="12">
        <f t="shared" si="1169"/>
        <v>0</v>
      </c>
      <c r="BH770" s="12">
        <f t="shared" si="1169"/>
        <v>0</v>
      </c>
      <c r="BI770" s="12">
        <f t="shared" si="1169"/>
        <v>0</v>
      </c>
      <c r="BJ770" s="12">
        <f t="shared" si="1169"/>
        <v>0</v>
      </c>
      <c r="BK770" s="12">
        <f t="shared" si="1169"/>
        <v>0</v>
      </c>
      <c r="BL770" s="12">
        <f t="shared" si="1169"/>
        <v>0</v>
      </c>
      <c r="BM770" s="12">
        <f t="shared" si="1169"/>
        <v>0</v>
      </c>
      <c r="BN770" s="12">
        <f t="shared" si="1169"/>
        <v>0</v>
      </c>
      <c r="BO770" s="12">
        <f t="shared" si="1169"/>
        <v>0</v>
      </c>
      <c r="BP770" s="12">
        <f t="shared" si="1169"/>
        <v>0</v>
      </c>
      <c r="BQ770" s="12">
        <f t="shared" si="1169"/>
        <v>0</v>
      </c>
      <c r="BR770" s="12">
        <v>0</v>
      </c>
      <c r="BS770" s="12">
        <v>0</v>
      </c>
      <c r="BT770" s="12" t="e">
        <f>IF(#REF!=0,"-",#REF!/#REF!*100)</f>
        <v>#REF!</v>
      </c>
    </row>
    <row r="771" spans="1:72" x14ac:dyDescent="0.25">
      <c r="A771" s="4" t="s">
        <v>133</v>
      </c>
      <c r="B771" s="4" t="s">
        <v>58</v>
      </c>
      <c r="C771" s="4" t="s">
        <v>155</v>
      </c>
      <c r="D771" s="102" t="s">
        <v>344</v>
      </c>
      <c r="E771" s="113">
        <v>8213</v>
      </c>
      <c r="F771" s="102"/>
      <c r="G771" s="98" t="s">
        <v>1662</v>
      </c>
      <c r="H771" s="13" t="s">
        <v>51</v>
      </c>
      <c r="I771" s="14">
        <v>22000</v>
      </c>
      <c r="J771" s="14"/>
      <c r="K771" s="14"/>
      <c r="L771" s="14"/>
      <c r="M771" s="14"/>
      <c r="N771" s="14"/>
      <c r="O771" s="14">
        <f t="shared" si="1114"/>
        <v>22000</v>
      </c>
      <c r="P771" s="14"/>
      <c r="Q771" s="14">
        <v>2000</v>
      </c>
      <c r="R771" s="14">
        <v>1000</v>
      </c>
      <c r="S771" s="14"/>
      <c r="T771" s="14"/>
      <c r="U771" s="14"/>
      <c r="V771" s="14"/>
      <c r="W771" s="14"/>
      <c r="X771" s="14"/>
      <c r="Y771" s="14"/>
      <c r="Z771" s="14"/>
      <c r="AA771" s="14"/>
      <c r="AB771" s="14">
        <v>3000</v>
      </c>
      <c r="AC771" s="14">
        <v>19000</v>
      </c>
      <c r="AD771" s="14">
        <v>0</v>
      </c>
      <c r="AE771" s="14"/>
      <c r="AF771" s="14"/>
      <c r="AG771" s="14"/>
      <c r="AH771" s="14"/>
      <c r="AI771" s="14"/>
      <c r="AJ771" s="14">
        <f t="shared" si="1115"/>
        <v>0</v>
      </c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>
        <v>0</v>
      </c>
      <c r="AX771" s="14">
        <v>0</v>
      </c>
      <c r="AY771" s="14">
        <v>0</v>
      </c>
      <c r="AZ771" s="14"/>
      <c r="BA771" s="14"/>
      <c r="BB771" s="14"/>
      <c r="BC771" s="14"/>
      <c r="BD771" s="14"/>
      <c r="BE771" s="14">
        <f t="shared" si="1116"/>
        <v>0</v>
      </c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>
        <v>0</v>
      </c>
      <c r="BS771" s="14">
        <v>0</v>
      </c>
      <c r="BT771" s="14" t="e">
        <f>IF(#REF!=0,"-",#REF!/#REF!*100)</f>
        <v>#REF!</v>
      </c>
    </row>
    <row r="772" spans="1:72" x14ac:dyDescent="0.25">
      <c r="A772" s="4" t="s">
        <v>133</v>
      </c>
      <c r="B772" s="4" t="s">
        <v>58</v>
      </c>
      <c r="C772" s="4" t="s">
        <v>155</v>
      </c>
      <c r="D772" s="102" t="s">
        <v>344</v>
      </c>
      <c r="E772" s="113">
        <v>8216</v>
      </c>
      <c r="F772" s="102"/>
      <c r="G772" s="98" t="s">
        <v>1662</v>
      </c>
      <c r="H772" s="13" t="s">
        <v>108</v>
      </c>
      <c r="I772" s="14">
        <v>0</v>
      </c>
      <c r="J772" s="14"/>
      <c r="K772" s="14"/>
      <c r="L772" s="14"/>
      <c r="M772" s="14"/>
      <c r="N772" s="14"/>
      <c r="O772" s="14">
        <f t="shared" si="1114"/>
        <v>0</v>
      </c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>
        <v>0</v>
      </c>
      <c r="AC772" s="14">
        <v>0</v>
      </c>
      <c r="AD772" s="14">
        <v>0</v>
      </c>
      <c r="AE772" s="14"/>
      <c r="AF772" s="14"/>
      <c r="AG772" s="14"/>
      <c r="AH772" s="14"/>
      <c r="AI772" s="14"/>
      <c r="AJ772" s="14">
        <f t="shared" si="1115"/>
        <v>0</v>
      </c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>
        <v>0</v>
      </c>
      <c r="AX772" s="14">
        <v>0</v>
      </c>
      <c r="AY772" s="14">
        <v>0</v>
      </c>
      <c r="AZ772" s="14"/>
      <c r="BA772" s="14"/>
      <c r="BB772" s="14"/>
      <c r="BC772" s="14"/>
      <c r="BD772" s="14"/>
      <c r="BE772" s="14">
        <f t="shared" si="1116"/>
        <v>0</v>
      </c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>
        <v>0</v>
      </c>
      <c r="BS772" s="14">
        <v>0</v>
      </c>
      <c r="BT772" s="14" t="e">
        <f>IF(#REF!=0,"-",#REF!/#REF!*100)</f>
        <v>#REF!</v>
      </c>
    </row>
    <row r="773" spans="1:72" ht="22.5" x14ac:dyDescent="0.25">
      <c r="A773" s="13" t="s">
        <v>0</v>
      </c>
      <c r="B773" s="13" t="s">
        <v>0</v>
      </c>
      <c r="C773" s="13" t="s">
        <v>0</v>
      </c>
      <c r="D773" s="98" t="s">
        <v>0</v>
      </c>
      <c r="E773" s="98" t="s">
        <v>0</v>
      </c>
      <c r="F773" s="98" t="s">
        <v>0</v>
      </c>
      <c r="G773" s="13" t="s">
        <v>0</v>
      </c>
      <c r="H773" s="10" t="s">
        <v>353</v>
      </c>
      <c r="I773" s="11">
        <f t="shared" ref="I773:AA773" si="1171">SUM(I744,I766,I769)</f>
        <v>80000</v>
      </c>
      <c r="J773" s="11">
        <f t="shared" si="1171"/>
        <v>0</v>
      </c>
      <c r="K773" s="11">
        <f t="shared" si="1171"/>
        <v>0</v>
      </c>
      <c r="L773" s="11">
        <f t="shared" si="1171"/>
        <v>0</v>
      </c>
      <c r="M773" s="11">
        <f t="shared" si="1171"/>
        <v>0</v>
      </c>
      <c r="N773" s="11">
        <f t="shared" si="1171"/>
        <v>0</v>
      </c>
      <c r="O773" s="11">
        <f t="shared" si="1171"/>
        <v>80000</v>
      </c>
      <c r="P773" s="11">
        <f t="shared" si="1171"/>
        <v>0</v>
      </c>
      <c r="Q773" s="11">
        <f t="shared" si="1171"/>
        <v>6240</v>
      </c>
      <c r="R773" s="11">
        <f t="shared" si="1171"/>
        <v>9082</v>
      </c>
      <c r="S773" s="11">
        <f t="shared" si="1171"/>
        <v>0</v>
      </c>
      <c r="T773" s="11">
        <f t="shared" si="1171"/>
        <v>0</v>
      </c>
      <c r="U773" s="11">
        <f t="shared" si="1171"/>
        <v>0</v>
      </c>
      <c r="V773" s="11">
        <f t="shared" si="1171"/>
        <v>0</v>
      </c>
      <c r="W773" s="11">
        <f t="shared" si="1171"/>
        <v>0</v>
      </c>
      <c r="X773" s="11">
        <f t="shared" si="1171"/>
        <v>0</v>
      </c>
      <c r="Y773" s="11">
        <f t="shared" si="1171"/>
        <v>0</v>
      </c>
      <c r="Z773" s="11">
        <f t="shared" si="1171"/>
        <v>0</v>
      </c>
      <c r="AA773" s="11">
        <f t="shared" si="1171"/>
        <v>0</v>
      </c>
      <c r="AB773" s="11">
        <v>15322</v>
      </c>
      <c r="AC773" s="11">
        <v>64678</v>
      </c>
      <c r="AD773" s="11">
        <f t="shared" ref="AD773:AV773" si="1172">SUM(AD744,AD766,AD769)</f>
        <v>0</v>
      </c>
      <c r="AE773" s="11">
        <f t="shared" si="1172"/>
        <v>0</v>
      </c>
      <c r="AF773" s="11">
        <f t="shared" si="1172"/>
        <v>0</v>
      </c>
      <c r="AG773" s="11">
        <f t="shared" si="1172"/>
        <v>0</v>
      </c>
      <c r="AH773" s="11">
        <f t="shared" si="1172"/>
        <v>0</v>
      </c>
      <c r="AI773" s="11">
        <f t="shared" si="1172"/>
        <v>0</v>
      </c>
      <c r="AJ773" s="11">
        <f t="shared" si="1172"/>
        <v>0</v>
      </c>
      <c r="AK773" s="11">
        <f t="shared" si="1172"/>
        <v>0</v>
      </c>
      <c r="AL773" s="11">
        <f t="shared" si="1172"/>
        <v>0</v>
      </c>
      <c r="AM773" s="11">
        <f t="shared" si="1172"/>
        <v>0</v>
      </c>
      <c r="AN773" s="11">
        <f t="shared" si="1172"/>
        <v>0</v>
      </c>
      <c r="AO773" s="11">
        <f t="shared" si="1172"/>
        <v>0</v>
      </c>
      <c r="AP773" s="11">
        <f t="shared" si="1172"/>
        <v>0</v>
      </c>
      <c r="AQ773" s="11">
        <f t="shared" si="1172"/>
        <v>0</v>
      </c>
      <c r="AR773" s="11">
        <f t="shared" si="1172"/>
        <v>0</v>
      </c>
      <c r="AS773" s="11">
        <f t="shared" si="1172"/>
        <v>0</v>
      </c>
      <c r="AT773" s="11">
        <f t="shared" si="1172"/>
        <v>0</v>
      </c>
      <c r="AU773" s="11">
        <f t="shared" si="1172"/>
        <v>0</v>
      </c>
      <c r="AV773" s="11">
        <f t="shared" si="1172"/>
        <v>0</v>
      </c>
      <c r="AW773" s="11">
        <v>0</v>
      </c>
      <c r="AX773" s="11">
        <v>0</v>
      </c>
      <c r="AY773" s="11">
        <f t="shared" ref="AY773:BQ773" si="1173">SUM(AY744,AY766,AY769)</f>
        <v>0</v>
      </c>
      <c r="AZ773" s="11">
        <f t="shared" si="1173"/>
        <v>0</v>
      </c>
      <c r="BA773" s="11">
        <f t="shared" si="1173"/>
        <v>0</v>
      </c>
      <c r="BB773" s="11">
        <f t="shared" si="1173"/>
        <v>0</v>
      </c>
      <c r="BC773" s="11">
        <f t="shared" si="1173"/>
        <v>0</v>
      </c>
      <c r="BD773" s="11">
        <f t="shared" si="1173"/>
        <v>0</v>
      </c>
      <c r="BE773" s="11">
        <f t="shared" si="1173"/>
        <v>0</v>
      </c>
      <c r="BF773" s="11">
        <f t="shared" si="1173"/>
        <v>0</v>
      </c>
      <c r="BG773" s="11">
        <f t="shared" si="1173"/>
        <v>0</v>
      </c>
      <c r="BH773" s="11">
        <f t="shared" si="1173"/>
        <v>0</v>
      </c>
      <c r="BI773" s="11">
        <f t="shared" si="1173"/>
        <v>0</v>
      </c>
      <c r="BJ773" s="11">
        <f t="shared" si="1173"/>
        <v>0</v>
      </c>
      <c r="BK773" s="11">
        <f t="shared" si="1173"/>
        <v>0</v>
      </c>
      <c r="BL773" s="11">
        <f t="shared" si="1173"/>
        <v>0</v>
      </c>
      <c r="BM773" s="11">
        <f t="shared" si="1173"/>
        <v>0</v>
      </c>
      <c r="BN773" s="11">
        <f t="shared" si="1173"/>
        <v>0</v>
      </c>
      <c r="BO773" s="11">
        <f t="shared" si="1173"/>
        <v>0</v>
      </c>
      <c r="BP773" s="11">
        <f t="shared" si="1173"/>
        <v>0</v>
      </c>
      <c r="BQ773" s="11">
        <f t="shared" si="1173"/>
        <v>0</v>
      </c>
      <c r="BR773" s="11">
        <v>0</v>
      </c>
      <c r="BS773" s="11">
        <v>0</v>
      </c>
      <c r="BT773" s="11" t="e">
        <f>IF(#REF!=0,"-",#REF!/#REF!*100)</f>
        <v>#REF!</v>
      </c>
    </row>
    <row r="774" spans="1:72" ht="15.75" thickBot="1" x14ac:dyDescent="0.3">
      <c r="A774" s="13" t="s">
        <v>0</v>
      </c>
      <c r="B774" s="13" t="s">
        <v>0</v>
      </c>
      <c r="C774" s="13" t="s">
        <v>0</v>
      </c>
      <c r="D774" s="98" t="s">
        <v>0</v>
      </c>
      <c r="E774" s="98" t="s">
        <v>0</v>
      </c>
      <c r="F774" s="98" t="s">
        <v>0</v>
      </c>
      <c r="G774" s="13" t="s">
        <v>0</v>
      </c>
      <c r="H774" s="2" t="s">
        <v>53</v>
      </c>
      <c r="I774" s="13" t="s">
        <v>0</v>
      </c>
      <c r="J774" s="13"/>
      <c r="K774" s="13"/>
      <c r="L774" s="13"/>
      <c r="M774" s="13"/>
      <c r="N774" s="13"/>
      <c r="O774" s="13" t="e">
        <f t="shared" si="1114"/>
        <v>#VALUE!</v>
      </c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>
        <v>0</v>
      </c>
      <c r="AC774" s="13" t="e">
        <v>#VALUE!</v>
      </c>
      <c r="AD774" s="13" t="s">
        <v>0</v>
      </c>
      <c r="AE774" s="13"/>
      <c r="AF774" s="13"/>
      <c r="AG774" s="13"/>
      <c r="AH774" s="13"/>
      <c r="AI774" s="13"/>
      <c r="AJ774" s="13" t="e">
        <f t="shared" si="1115"/>
        <v>#VALUE!</v>
      </c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>
        <v>0</v>
      </c>
      <c r="AX774" s="13" t="e">
        <v>#VALUE!</v>
      </c>
      <c r="AY774" s="13" t="s">
        <v>0</v>
      </c>
      <c r="AZ774" s="13"/>
      <c r="BA774" s="13"/>
      <c r="BB774" s="13"/>
      <c r="BC774" s="13"/>
      <c r="BD774" s="13"/>
      <c r="BE774" s="13" t="e">
        <f t="shared" si="1116"/>
        <v>#VALUE!</v>
      </c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>
        <v>0</v>
      </c>
      <c r="BS774" s="13" t="e">
        <v>#VALUE!</v>
      </c>
      <c r="BT774" s="12"/>
    </row>
    <row r="775" spans="1:72" ht="69.75" customHeight="1" thickBot="1" x14ac:dyDescent="0.3">
      <c r="A775" s="132" t="s">
        <v>0</v>
      </c>
      <c r="B775" s="132" t="s">
        <v>0</v>
      </c>
      <c r="C775" s="132" t="s">
        <v>0</v>
      </c>
      <c r="D775" s="135" t="s">
        <v>0</v>
      </c>
      <c r="E775" s="135" t="s">
        <v>0</v>
      </c>
      <c r="F775" s="135" t="s">
        <v>0</v>
      </c>
      <c r="G775" s="138" t="s">
        <v>0</v>
      </c>
      <c r="H775" s="5" t="s">
        <v>54</v>
      </c>
      <c r="I775" s="89" t="s">
        <v>9</v>
      </c>
      <c r="J775" s="89" t="s">
        <v>1606</v>
      </c>
      <c r="K775" s="89" t="s">
        <v>1534</v>
      </c>
      <c r="L775" s="89" t="s">
        <v>1592</v>
      </c>
      <c r="M775" s="89" t="s">
        <v>1593</v>
      </c>
      <c r="N775" s="89" t="s">
        <v>1594</v>
      </c>
      <c r="O775" s="89" t="s">
        <v>1610</v>
      </c>
      <c r="P775" s="89" t="s">
        <v>1607</v>
      </c>
      <c r="Q775" s="89" t="s">
        <v>1595</v>
      </c>
      <c r="R775" s="89" t="s">
        <v>1596</v>
      </c>
      <c r="S775" s="89" t="s">
        <v>1597</v>
      </c>
      <c r="T775" s="89" t="s">
        <v>1598</v>
      </c>
      <c r="U775" s="89" t="s">
        <v>1599</v>
      </c>
      <c r="V775" s="89" t="s">
        <v>1600</v>
      </c>
      <c r="W775" s="89" t="s">
        <v>1608</v>
      </c>
      <c r="X775" s="89" t="s">
        <v>1609</v>
      </c>
      <c r="Y775" s="89" t="s">
        <v>1601</v>
      </c>
      <c r="Z775" s="89" t="s">
        <v>1602</v>
      </c>
      <c r="AA775" s="89" t="s">
        <v>1603</v>
      </c>
      <c r="AB775" s="89" t="s">
        <v>1604</v>
      </c>
      <c r="AC775" s="89" t="s">
        <v>1605</v>
      </c>
      <c r="AD775" s="90" t="s">
        <v>10</v>
      </c>
      <c r="AE775" s="90" t="s">
        <v>1606</v>
      </c>
      <c r="AF775" s="90" t="s">
        <v>1534</v>
      </c>
      <c r="AG775" s="90" t="s">
        <v>1592</v>
      </c>
      <c r="AH775" s="90" t="s">
        <v>1593</v>
      </c>
      <c r="AI775" s="90" t="s">
        <v>1594</v>
      </c>
      <c r="AJ775" s="90" t="s">
        <v>1611</v>
      </c>
      <c r="AK775" s="90" t="s">
        <v>1607</v>
      </c>
      <c r="AL775" s="90" t="s">
        <v>1595</v>
      </c>
      <c r="AM775" s="90" t="s">
        <v>1596</v>
      </c>
      <c r="AN775" s="90" t="s">
        <v>1597</v>
      </c>
      <c r="AO775" s="90" t="s">
        <v>1598</v>
      </c>
      <c r="AP775" s="90" t="s">
        <v>1599</v>
      </c>
      <c r="AQ775" s="90" t="s">
        <v>1600</v>
      </c>
      <c r="AR775" s="90" t="s">
        <v>1608</v>
      </c>
      <c r="AS775" s="90" t="s">
        <v>1609</v>
      </c>
      <c r="AT775" s="90" t="s">
        <v>1601</v>
      </c>
      <c r="AU775" s="90" t="s">
        <v>1602</v>
      </c>
      <c r="AV775" s="90" t="s">
        <v>1603</v>
      </c>
      <c r="AW775" s="90" t="s">
        <v>1604</v>
      </c>
      <c r="AX775" s="90" t="s">
        <v>1605</v>
      </c>
      <c r="AY775" s="91" t="s">
        <v>11</v>
      </c>
      <c r="AZ775" s="91" t="s">
        <v>1606</v>
      </c>
      <c r="BA775" s="91" t="s">
        <v>1534</v>
      </c>
      <c r="BB775" s="91" t="s">
        <v>1592</v>
      </c>
      <c r="BC775" s="91" t="s">
        <v>1593</v>
      </c>
      <c r="BD775" s="91" t="s">
        <v>1594</v>
      </c>
      <c r="BE775" s="91" t="s">
        <v>1612</v>
      </c>
      <c r="BF775" s="91" t="s">
        <v>1607</v>
      </c>
      <c r="BG775" s="91" t="s">
        <v>1595</v>
      </c>
      <c r="BH775" s="91" t="s">
        <v>1596</v>
      </c>
      <c r="BI775" s="91" t="s">
        <v>1597</v>
      </c>
      <c r="BJ775" s="91" t="s">
        <v>1598</v>
      </c>
      <c r="BK775" s="91" t="s">
        <v>1599</v>
      </c>
      <c r="BL775" s="91" t="s">
        <v>1600</v>
      </c>
      <c r="BM775" s="91" t="s">
        <v>1608</v>
      </c>
      <c r="BN775" s="91" t="s">
        <v>1609</v>
      </c>
      <c r="BO775" s="91" t="s">
        <v>1601</v>
      </c>
      <c r="BP775" s="91" t="s">
        <v>1602</v>
      </c>
      <c r="BQ775" s="91" t="s">
        <v>1603</v>
      </c>
      <c r="BR775" s="91" t="s">
        <v>1604</v>
      </c>
      <c r="BS775" s="91" t="s">
        <v>1605</v>
      </c>
      <c r="BT775" s="5" t="s">
        <v>1671</v>
      </c>
    </row>
    <row r="776" spans="1:72" x14ac:dyDescent="0.25">
      <c r="A776" s="133"/>
      <c r="B776" s="133"/>
      <c r="C776" s="133"/>
      <c r="D776" s="136"/>
      <c r="E776" s="136"/>
      <c r="F776" s="136"/>
      <c r="G776" s="139"/>
      <c r="H776" s="15" t="s">
        <v>0</v>
      </c>
      <c r="I776" s="9">
        <v>1</v>
      </c>
      <c r="J776" s="9">
        <v>2</v>
      </c>
      <c r="K776" s="9">
        <v>3</v>
      </c>
      <c r="L776" s="9">
        <v>4</v>
      </c>
      <c r="M776" s="9">
        <v>5</v>
      </c>
      <c r="N776" s="9">
        <v>6</v>
      </c>
      <c r="O776" s="9">
        <v>7</v>
      </c>
      <c r="P776" s="9">
        <v>8</v>
      </c>
      <c r="Q776" s="9">
        <v>9</v>
      </c>
      <c r="R776" s="9">
        <v>10</v>
      </c>
      <c r="S776" s="9">
        <v>11</v>
      </c>
      <c r="T776" s="9">
        <v>12</v>
      </c>
      <c r="U776" s="9">
        <v>13</v>
      </c>
      <c r="V776" s="9">
        <v>14</v>
      </c>
      <c r="W776" s="9">
        <v>15</v>
      </c>
      <c r="X776" s="9">
        <v>16</v>
      </c>
      <c r="Y776" s="9">
        <v>17</v>
      </c>
      <c r="Z776" s="9">
        <v>18</v>
      </c>
      <c r="AA776" s="9">
        <v>19</v>
      </c>
      <c r="AB776" s="9">
        <v>20</v>
      </c>
      <c r="AC776" s="9">
        <v>21</v>
      </c>
      <c r="AD776" s="9">
        <v>1</v>
      </c>
      <c r="AE776" s="9">
        <v>2</v>
      </c>
      <c r="AF776" s="9">
        <v>3</v>
      </c>
      <c r="AG776" s="9">
        <v>4</v>
      </c>
      <c r="AH776" s="9">
        <v>5</v>
      </c>
      <c r="AI776" s="9">
        <v>6</v>
      </c>
      <c r="AJ776" s="9">
        <v>7</v>
      </c>
      <c r="AK776" s="9">
        <v>8</v>
      </c>
      <c r="AL776" s="9">
        <v>9</v>
      </c>
      <c r="AM776" s="9">
        <v>10</v>
      </c>
      <c r="AN776" s="9">
        <v>11</v>
      </c>
      <c r="AO776" s="9">
        <v>12</v>
      </c>
      <c r="AP776" s="9">
        <v>13</v>
      </c>
      <c r="AQ776" s="9">
        <v>14</v>
      </c>
      <c r="AR776" s="9">
        <v>15</v>
      </c>
      <c r="AS776" s="9">
        <v>16</v>
      </c>
      <c r="AT776" s="9">
        <v>17</v>
      </c>
      <c r="AU776" s="9">
        <v>18</v>
      </c>
      <c r="AV776" s="9">
        <v>19</v>
      </c>
      <c r="AW776" s="9">
        <v>20</v>
      </c>
      <c r="AX776" s="9">
        <v>21</v>
      </c>
      <c r="AY776" s="9">
        <v>1</v>
      </c>
      <c r="AZ776" s="9">
        <v>2</v>
      </c>
      <c r="BA776" s="9">
        <v>3</v>
      </c>
      <c r="BB776" s="9">
        <v>4</v>
      </c>
      <c r="BC776" s="9">
        <v>5</v>
      </c>
      <c r="BD776" s="9">
        <v>6</v>
      </c>
      <c r="BE776" s="9">
        <v>7</v>
      </c>
      <c r="BF776" s="9">
        <v>8</v>
      </c>
      <c r="BG776" s="9">
        <v>9</v>
      </c>
      <c r="BH776" s="9">
        <v>10</v>
      </c>
      <c r="BI776" s="9">
        <v>11</v>
      </c>
      <c r="BJ776" s="9">
        <v>12</v>
      </c>
      <c r="BK776" s="9">
        <v>13</v>
      </c>
      <c r="BL776" s="9">
        <v>14</v>
      </c>
      <c r="BM776" s="9">
        <v>15</v>
      </c>
      <c r="BN776" s="9">
        <v>16</v>
      </c>
      <c r="BO776" s="9">
        <v>17</v>
      </c>
      <c r="BP776" s="9">
        <v>18</v>
      </c>
      <c r="BQ776" s="9">
        <v>19</v>
      </c>
      <c r="BR776" s="9">
        <v>20</v>
      </c>
      <c r="BS776" s="9">
        <v>21</v>
      </c>
      <c r="BT776" s="9">
        <v>9</v>
      </c>
    </row>
    <row r="777" spans="1:72" x14ac:dyDescent="0.25">
      <c r="A777" s="133"/>
      <c r="B777" s="133"/>
      <c r="C777" s="133"/>
      <c r="D777" s="136"/>
      <c r="E777" s="136"/>
      <c r="F777" s="136"/>
      <c r="G777" s="139"/>
      <c r="H777" s="16" t="s">
        <v>137</v>
      </c>
      <c r="I777" s="17">
        <f t="shared" ref="I777:AA777" si="1174">SUM(I773)</f>
        <v>80000</v>
      </c>
      <c r="J777" s="17">
        <f t="shared" si="1174"/>
        <v>0</v>
      </c>
      <c r="K777" s="17">
        <f t="shared" si="1174"/>
        <v>0</v>
      </c>
      <c r="L777" s="17">
        <f t="shared" si="1174"/>
        <v>0</v>
      </c>
      <c r="M777" s="17">
        <f t="shared" si="1174"/>
        <v>0</v>
      </c>
      <c r="N777" s="17">
        <f t="shared" si="1174"/>
        <v>0</v>
      </c>
      <c r="O777" s="17">
        <f t="shared" ref="O777" si="1175">SUM(O773)</f>
        <v>80000</v>
      </c>
      <c r="P777" s="17">
        <f t="shared" si="1174"/>
        <v>0</v>
      </c>
      <c r="Q777" s="17">
        <f t="shared" si="1174"/>
        <v>6240</v>
      </c>
      <c r="R777" s="17">
        <f t="shared" si="1174"/>
        <v>9082</v>
      </c>
      <c r="S777" s="17">
        <f t="shared" si="1174"/>
        <v>0</v>
      </c>
      <c r="T777" s="17">
        <f t="shared" si="1174"/>
        <v>0</v>
      </c>
      <c r="U777" s="17">
        <f t="shared" si="1174"/>
        <v>0</v>
      </c>
      <c r="V777" s="17">
        <f t="shared" si="1174"/>
        <v>0</v>
      </c>
      <c r="W777" s="17">
        <f t="shared" si="1174"/>
        <v>0</v>
      </c>
      <c r="X777" s="17">
        <f t="shared" si="1174"/>
        <v>0</v>
      </c>
      <c r="Y777" s="17">
        <f t="shared" si="1174"/>
        <v>0</v>
      </c>
      <c r="Z777" s="17">
        <f t="shared" si="1174"/>
        <v>0</v>
      </c>
      <c r="AA777" s="17">
        <f t="shared" si="1174"/>
        <v>0</v>
      </c>
      <c r="AB777" s="17">
        <v>15322</v>
      </c>
      <c r="AC777" s="17">
        <v>64678</v>
      </c>
      <c r="AD777" s="17">
        <f t="shared" ref="AD777:AV777" si="1176">SUM(AD773)</f>
        <v>0</v>
      </c>
      <c r="AE777" s="17">
        <f t="shared" si="1176"/>
        <v>0</v>
      </c>
      <c r="AF777" s="17">
        <f t="shared" si="1176"/>
        <v>0</v>
      </c>
      <c r="AG777" s="17">
        <f t="shared" si="1176"/>
        <v>0</v>
      </c>
      <c r="AH777" s="17">
        <f t="shared" si="1176"/>
        <v>0</v>
      </c>
      <c r="AI777" s="17">
        <f t="shared" si="1176"/>
        <v>0</v>
      </c>
      <c r="AJ777" s="17">
        <f t="shared" ref="AJ777" si="1177">SUM(AJ773)</f>
        <v>0</v>
      </c>
      <c r="AK777" s="17">
        <f t="shared" si="1176"/>
        <v>0</v>
      </c>
      <c r="AL777" s="17">
        <f t="shared" si="1176"/>
        <v>0</v>
      </c>
      <c r="AM777" s="17">
        <f t="shared" si="1176"/>
        <v>0</v>
      </c>
      <c r="AN777" s="17">
        <f t="shared" si="1176"/>
        <v>0</v>
      </c>
      <c r="AO777" s="17">
        <f t="shared" si="1176"/>
        <v>0</v>
      </c>
      <c r="AP777" s="17">
        <f t="shared" si="1176"/>
        <v>0</v>
      </c>
      <c r="AQ777" s="17">
        <f t="shared" si="1176"/>
        <v>0</v>
      </c>
      <c r="AR777" s="17">
        <f t="shared" si="1176"/>
        <v>0</v>
      </c>
      <c r="AS777" s="17">
        <f t="shared" si="1176"/>
        <v>0</v>
      </c>
      <c r="AT777" s="17">
        <f t="shared" si="1176"/>
        <v>0</v>
      </c>
      <c r="AU777" s="17">
        <f t="shared" si="1176"/>
        <v>0</v>
      </c>
      <c r="AV777" s="17">
        <f t="shared" si="1176"/>
        <v>0</v>
      </c>
      <c r="AW777" s="17">
        <v>0</v>
      </c>
      <c r="AX777" s="17">
        <v>0</v>
      </c>
      <c r="AY777" s="17">
        <f t="shared" ref="AY777:BQ777" si="1178">SUM(AY773)</f>
        <v>0</v>
      </c>
      <c r="AZ777" s="17">
        <f t="shared" si="1178"/>
        <v>0</v>
      </c>
      <c r="BA777" s="17">
        <f t="shared" si="1178"/>
        <v>0</v>
      </c>
      <c r="BB777" s="17">
        <f t="shared" si="1178"/>
        <v>0</v>
      </c>
      <c r="BC777" s="17">
        <f t="shared" si="1178"/>
        <v>0</v>
      </c>
      <c r="BD777" s="17">
        <f t="shared" si="1178"/>
        <v>0</v>
      </c>
      <c r="BE777" s="17">
        <f t="shared" ref="BE777" si="1179">SUM(BE773)</f>
        <v>0</v>
      </c>
      <c r="BF777" s="17">
        <f t="shared" si="1178"/>
        <v>0</v>
      </c>
      <c r="BG777" s="17">
        <f t="shared" si="1178"/>
        <v>0</v>
      </c>
      <c r="BH777" s="17">
        <f t="shared" si="1178"/>
        <v>0</v>
      </c>
      <c r="BI777" s="17">
        <f t="shared" si="1178"/>
        <v>0</v>
      </c>
      <c r="BJ777" s="17">
        <f t="shared" si="1178"/>
        <v>0</v>
      </c>
      <c r="BK777" s="17">
        <f t="shared" si="1178"/>
        <v>0</v>
      </c>
      <c r="BL777" s="17">
        <f t="shared" si="1178"/>
        <v>0</v>
      </c>
      <c r="BM777" s="17">
        <f t="shared" si="1178"/>
        <v>0</v>
      </c>
      <c r="BN777" s="17">
        <f t="shared" si="1178"/>
        <v>0</v>
      </c>
      <c r="BO777" s="17">
        <f t="shared" si="1178"/>
        <v>0</v>
      </c>
      <c r="BP777" s="17">
        <f t="shared" si="1178"/>
        <v>0</v>
      </c>
      <c r="BQ777" s="17">
        <f t="shared" si="1178"/>
        <v>0</v>
      </c>
      <c r="BR777" s="17">
        <v>0</v>
      </c>
      <c r="BS777" s="17">
        <v>0</v>
      </c>
      <c r="BT777" s="17" t="e">
        <f>IF(#REF!=0,"-",#REF!/#REF!*100)</f>
        <v>#REF!</v>
      </c>
    </row>
    <row r="778" spans="1:72" x14ac:dyDescent="0.25">
      <c r="A778" s="133"/>
      <c r="B778" s="133"/>
      <c r="C778" s="133"/>
      <c r="D778" s="136"/>
      <c r="E778" s="136"/>
      <c r="F778" s="136"/>
      <c r="G778" s="139"/>
      <c r="H778" s="18" t="s">
        <v>55</v>
      </c>
      <c r="I778" s="17">
        <f t="shared" ref="I778:AA778" si="1180">SUM(I777)</f>
        <v>80000</v>
      </c>
      <c r="J778" s="17">
        <f t="shared" si="1180"/>
        <v>0</v>
      </c>
      <c r="K778" s="17">
        <f t="shared" si="1180"/>
        <v>0</v>
      </c>
      <c r="L778" s="17">
        <f t="shared" si="1180"/>
        <v>0</v>
      </c>
      <c r="M778" s="17">
        <f t="shared" si="1180"/>
        <v>0</v>
      </c>
      <c r="N778" s="17">
        <f t="shared" si="1180"/>
        <v>0</v>
      </c>
      <c r="O778" s="17">
        <f t="shared" ref="O778" si="1181">SUM(O777)</f>
        <v>80000</v>
      </c>
      <c r="P778" s="17">
        <f t="shared" si="1180"/>
        <v>0</v>
      </c>
      <c r="Q778" s="17">
        <f t="shared" si="1180"/>
        <v>6240</v>
      </c>
      <c r="R778" s="17">
        <f t="shared" si="1180"/>
        <v>9082</v>
      </c>
      <c r="S778" s="17">
        <f t="shared" si="1180"/>
        <v>0</v>
      </c>
      <c r="T778" s="17">
        <f t="shared" si="1180"/>
        <v>0</v>
      </c>
      <c r="U778" s="17">
        <f t="shared" si="1180"/>
        <v>0</v>
      </c>
      <c r="V778" s="17">
        <f t="shared" si="1180"/>
        <v>0</v>
      </c>
      <c r="W778" s="17">
        <f t="shared" si="1180"/>
        <v>0</v>
      </c>
      <c r="X778" s="17">
        <f t="shared" si="1180"/>
        <v>0</v>
      </c>
      <c r="Y778" s="17">
        <f t="shared" si="1180"/>
        <v>0</v>
      </c>
      <c r="Z778" s="17">
        <f t="shared" si="1180"/>
        <v>0</v>
      </c>
      <c r="AA778" s="17">
        <f t="shared" si="1180"/>
        <v>0</v>
      </c>
      <c r="AB778" s="17">
        <v>15322</v>
      </c>
      <c r="AC778" s="17">
        <v>64678</v>
      </c>
      <c r="AD778" s="17">
        <f t="shared" ref="AD778:AV778" si="1182">SUM(AD777)</f>
        <v>0</v>
      </c>
      <c r="AE778" s="17">
        <f t="shared" si="1182"/>
        <v>0</v>
      </c>
      <c r="AF778" s="17">
        <f t="shared" si="1182"/>
        <v>0</v>
      </c>
      <c r="AG778" s="17">
        <f t="shared" si="1182"/>
        <v>0</v>
      </c>
      <c r="AH778" s="17">
        <f t="shared" si="1182"/>
        <v>0</v>
      </c>
      <c r="AI778" s="17">
        <f t="shared" si="1182"/>
        <v>0</v>
      </c>
      <c r="AJ778" s="17">
        <f t="shared" ref="AJ778" si="1183">SUM(AJ777)</f>
        <v>0</v>
      </c>
      <c r="AK778" s="17">
        <f t="shared" si="1182"/>
        <v>0</v>
      </c>
      <c r="AL778" s="17">
        <f t="shared" si="1182"/>
        <v>0</v>
      </c>
      <c r="AM778" s="17">
        <f t="shared" si="1182"/>
        <v>0</v>
      </c>
      <c r="AN778" s="17">
        <f t="shared" si="1182"/>
        <v>0</v>
      </c>
      <c r="AO778" s="17">
        <f t="shared" si="1182"/>
        <v>0</v>
      </c>
      <c r="AP778" s="17">
        <f t="shared" si="1182"/>
        <v>0</v>
      </c>
      <c r="AQ778" s="17">
        <f t="shared" si="1182"/>
        <v>0</v>
      </c>
      <c r="AR778" s="17">
        <f t="shared" si="1182"/>
        <v>0</v>
      </c>
      <c r="AS778" s="17">
        <f t="shared" si="1182"/>
        <v>0</v>
      </c>
      <c r="AT778" s="17">
        <f t="shared" si="1182"/>
        <v>0</v>
      </c>
      <c r="AU778" s="17">
        <f t="shared" si="1182"/>
        <v>0</v>
      </c>
      <c r="AV778" s="17">
        <f t="shared" si="1182"/>
        <v>0</v>
      </c>
      <c r="AW778" s="17">
        <v>0</v>
      </c>
      <c r="AX778" s="17">
        <v>0</v>
      </c>
      <c r="AY778" s="17">
        <f t="shared" ref="AY778:BQ778" si="1184">SUM(AY777)</f>
        <v>0</v>
      </c>
      <c r="AZ778" s="17">
        <f t="shared" si="1184"/>
        <v>0</v>
      </c>
      <c r="BA778" s="17">
        <f t="shared" si="1184"/>
        <v>0</v>
      </c>
      <c r="BB778" s="17">
        <f t="shared" si="1184"/>
        <v>0</v>
      </c>
      <c r="BC778" s="17">
        <f t="shared" si="1184"/>
        <v>0</v>
      </c>
      <c r="BD778" s="17">
        <f t="shared" si="1184"/>
        <v>0</v>
      </c>
      <c r="BE778" s="17">
        <f t="shared" ref="BE778" si="1185">SUM(BE777)</f>
        <v>0</v>
      </c>
      <c r="BF778" s="17">
        <f t="shared" si="1184"/>
        <v>0</v>
      </c>
      <c r="BG778" s="17">
        <f t="shared" si="1184"/>
        <v>0</v>
      </c>
      <c r="BH778" s="17">
        <f t="shared" si="1184"/>
        <v>0</v>
      </c>
      <c r="BI778" s="17">
        <f t="shared" si="1184"/>
        <v>0</v>
      </c>
      <c r="BJ778" s="17">
        <f t="shared" si="1184"/>
        <v>0</v>
      </c>
      <c r="BK778" s="17">
        <f t="shared" si="1184"/>
        <v>0</v>
      </c>
      <c r="BL778" s="17">
        <f t="shared" si="1184"/>
        <v>0</v>
      </c>
      <c r="BM778" s="17">
        <f t="shared" si="1184"/>
        <v>0</v>
      </c>
      <c r="BN778" s="17">
        <f t="shared" si="1184"/>
        <v>0</v>
      </c>
      <c r="BO778" s="17">
        <f t="shared" si="1184"/>
        <v>0</v>
      </c>
      <c r="BP778" s="17">
        <f t="shared" si="1184"/>
        <v>0</v>
      </c>
      <c r="BQ778" s="17">
        <f t="shared" si="1184"/>
        <v>0</v>
      </c>
      <c r="BR778" s="17">
        <v>0</v>
      </c>
      <c r="BS778" s="17">
        <v>0</v>
      </c>
      <c r="BT778" s="17" t="e">
        <f>IF(#REF!=0,"-",#REF!/#REF!*100)</f>
        <v>#REF!</v>
      </c>
    </row>
    <row r="779" spans="1:72" x14ac:dyDescent="0.25">
      <c r="A779" s="134"/>
      <c r="B779" s="134"/>
      <c r="C779" s="134"/>
      <c r="D779" s="137"/>
      <c r="E779" s="137"/>
      <c r="F779" s="137"/>
      <c r="G779" s="140"/>
      <c r="O779">
        <f t="shared" si="1114"/>
        <v>0</v>
      </c>
      <c r="AB779">
        <v>0</v>
      </c>
      <c r="AC779">
        <v>0</v>
      </c>
      <c r="AJ779">
        <f t="shared" si="1115"/>
        <v>0</v>
      </c>
      <c r="AW779">
        <v>0</v>
      </c>
      <c r="AX779">
        <v>0</v>
      </c>
      <c r="BE779">
        <f t="shared" si="1116"/>
        <v>0</v>
      </c>
      <c r="BR779">
        <v>0</v>
      </c>
      <c r="BS779">
        <v>0</v>
      </c>
      <c r="BT779" t="e">
        <f>IF(#REF!=0,"-",#REF!/#REF!*100)</f>
        <v>#REF!</v>
      </c>
    </row>
    <row r="780" spans="1:72" ht="15.75" thickBot="1" x14ac:dyDescent="0.3">
      <c r="A780" s="13" t="s">
        <v>0</v>
      </c>
      <c r="B780" s="13" t="s">
        <v>0</v>
      </c>
      <c r="C780" s="13" t="s">
        <v>0</v>
      </c>
      <c r="D780" s="98" t="s">
        <v>0</v>
      </c>
      <c r="E780" s="98" t="s">
        <v>0</v>
      </c>
      <c r="F780" s="98" t="s">
        <v>0</v>
      </c>
      <c r="G780" s="13" t="s">
        <v>0</v>
      </c>
      <c r="H780" s="19" t="s">
        <v>0</v>
      </c>
      <c r="I780" s="19" t="s">
        <v>0</v>
      </c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>
        <v>0</v>
      </c>
      <c r="AC780" s="19">
        <v>0</v>
      </c>
      <c r="AD780" s="19" t="s">
        <v>0</v>
      </c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>
        <v>0</v>
      </c>
      <c r="AX780" s="19">
        <v>0</v>
      </c>
      <c r="AY780" s="19" t="s">
        <v>0</v>
      </c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>
        <v>0</v>
      </c>
      <c r="BS780" s="19">
        <v>0</v>
      </c>
      <c r="BT780" s="19"/>
    </row>
    <row r="781" spans="1:72" ht="69.75" customHeight="1" thickBot="1" x14ac:dyDescent="0.3">
      <c r="A781" s="5" t="s">
        <v>2</v>
      </c>
      <c r="B781" s="5" t="s">
        <v>3</v>
      </c>
      <c r="C781" s="5" t="s">
        <v>4</v>
      </c>
      <c r="D781" s="103" t="s">
        <v>0</v>
      </c>
      <c r="E781" s="112" t="s">
        <v>5</v>
      </c>
      <c r="F781" s="112" t="s">
        <v>6</v>
      </c>
      <c r="G781" s="5" t="s">
        <v>7</v>
      </c>
      <c r="H781" s="5" t="s">
        <v>8</v>
      </c>
      <c r="I781" s="89" t="s">
        <v>9</v>
      </c>
      <c r="J781" s="89" t="s">
        <v>1606</v>
      </c>
      <c r="K781" s="89" t="s">
        <v>1534</v>
      </c>
      <c r="L781" s="89" t="s">
        <v>1592</v>
      </c>
      <c r="M781" s="89" t="s">
        <v>1593</v>
      </c>
      <c r="N781" s="89" t="s">
        <v>1594</v>
      </c>
      <c r="O781" s="89" t="s">
        <v>1610</v>
      </c>
      <c r="P781" s="89" t="s">
        <v>1607</v>
      </c>
      <c r="Q781" s="89" t="s">
        <v>1595</v>
      </c>
      <c r="R781" s="89" t="s">
        <v>1596</v>
      </c>
      <c r="S781" s="89" t="s">
        <v>1597</v>
      </c>
      <c r="T781" s="89" t="s">
        <v>1598</v>
      </c>
      <c r="U781" s="89" t="s">
        <v>1599</v>
      </c>
      <c r="V781" s="89" t="s">
        <v>1600</v>
      </c>
      <c r="W781" s="89" t="s">
        <v>1608</v>
      </c>
      <c r="X781" s="89" t="s">
        <v>1609</v>
      </c>
      <c r="Y781" s="89" t="s">
        <v>1601</v>
      </c>
      <c r="Z781" s="89" t="s">
        <v>1602</v>
      </c>
      <c r="AA781" s="89" t="s">
        <v>1603</v>
      </c>
      <c r="AB781" s="89" t="s">
        <v>1604</v>
      </c>
      <c r="AC781" s="89" t="s">
        <v>1605</v>
      </c>
      <c r="AD781" s="90" t="s">
        <v>10</v>
      </c>
      <c r="AE781" s="90" t="s">
        <v>1606</v>
      </c>
      <c r="AF781" s="90" t="s">
        <v>1534</v>
      </c>
      <c r="AG781" s="90" t="s">
        <v>1592</v>
      </c>
      <c r="AH781" s="90" t="s">
        <v>1593</v>
      </c>
      <c r="AI781" s="90" t="s">
        <v>1594</v>
      </c>
      <c r="AJ781" s="90" t="s">
        <v>1611</v>
      </c>
      <c r="AK781" s="90" t="s">
        <v>1607</v>
      </c>
      <c r="AL781" s="90" t="s">
        <v>1595</v>
      </c>
      <c r="AM781" s="90" t="s">
        <v>1596</v>
      </c>
      <c r="AN781" s="90" t="s">
        <v>1597</v>
      </c>
      <c r="AO781" s="90" t="s">
        <v>1598</v>
      </c>
      <c r="AP781" s="90" t="s">
        <v>1599</v>
      </c>
      <c r="AQ781" s="90" t="s">
        <v>1600</v>
      </c>
      <c r="AR781" s="90" t="s">
        <v>1608</v>
      </c>
      <c r="AS781" s="90" t="s">
        <v>1609</v>
      </c>
      <c r="AT781" s="90" t="s">
        <v>1601</v>
      </c>
      <c r="AU781" s="90" t="s">
        <v>1602</v>
      </c>
      <c r="AV781" s="90" t="s">
        <v>1603</v>
      </c>
      <c r="AW781" s="90" t="s">
        <v>1604</v>
      </c>
      <c r="AX781" s="90" t="s">
        <v>1605</v>
      </c>
      <c r="AY781" s="91" t="s">
        <v>11</v>
      </c>
      <c r="AZ781" s="91" t="s">
        <v>1606</v>
      </c>
      <c r="BA781" s="91" t="s">
        <v>1534</v>
      </c>
      <c r="BB781" s="91" t="s">
        <v>1592</v>
      </c>
      <c r="BC781" s="91" t="s">
        <v>1593</v>
      </c>
      <c r="BD781" s="91" t="s">
        <v>1594</v>
      </c>
      <c r="BE781" s="91" t="s">
        <v>1612</v>
      </c>
      <c r="BF781" s="91" t="s">
        <v>1607</v>
      </c>
      <c r="BG781" s="91" t="s">
        <v>1595</v>
      </c>
      <c r="BH781" s="91" t="s">
        <v>1596</v>
      </c>
      <c r="BI781" s="91" t="s">
        <v>1597</v>
      </c>
      <c r="BJ781" s="91" t="s">
        <v>1598</v>
      </c>
      <c r="BK781" s="91" t="s">
        <v>1599</v>
      </c>
      <c r="BL781" s="91" t="s">
        <v>1600</v>
      </c>
      <c r="BM781" s="91" t="s">
        <v>1608</v>
      </c>
      <c r="BN781" s="91" t="s">
        <v>1609</v>
      </c>
      <c r="BO781" s="91" t="s">
        <v>1601</v>
      </c>
      <c r="BP781" s="91" t="s">
        <v>1602</v>
      </c>
      <c r="BQ781" s="91" t="s">
        <v>1603</v>
      </c>
      <c r="BR781" s="91" t="s">
        <v>1604</v>
      </c>
      <c r="BS781" s="91" t="s">
        <v>1605</v>
      </c>
      <c r="BT781" s="5" t="s">
        <v>1671</v>
      </c>
    </row>
    <row r="782" spans="1:72" x14ac:dyDescent="0.25">
      <c r="A782" s="6" t="s">
        <v>0</v>
      </c>
      <c r="B782" s="6" t="s">
        <v>0</v>
      </c>
      <c r="C782" s="6" t="s">
        <v>0</v>
      </c>
      <c r="D782" s="104" t="s">
        <v>0</v>
      </c>
      <c r="E782" s="104" t="s">
        <v>0</v>
      </c>
      <c r="F782" s="121" t="s">
        <v>0</v>
      </c>
      <c r="G782" s="7" t="s">
        <v>0</v>
      </c>
      <c r="H782" s="8" t="s">
        <v>0</v>
      </c>
      <c r="I782" s="9">
        <v>1</v>
      </c>
      <c r="J782" s="9">
        <v>2</v>
      </c>
      <c r="K782" s="9">
        <v>3</v>
      </c>
      <c r="L782" s="9">
        <v>4</v>
      </c>
      <c r="M782" s="9">
        <v>5</v>
      </c>
      <c r="N782" s="9">
        <v>6</v>
      </c>
      <c r="O782" s="9">
        <v>7</v>
      </c>
      <c r="P782" s="9">
        <v>8</v>
      </c>
      <c r="Q782" s="9">
        <v>9</v>
      </c>
      <c r="R782" s="9">
        <v>10</v>
      </c>
      <c r="S782" s="9">
        <v>11</v>
      </c>
      <c r="T782" s="9">
        <v>12</v>
      </c>
      <c r="U782" s="9">
        <v>13</v>
      </c>
      <c r="V782" s="9">
        <v>14</v>
      </c>
      <c r="W782" s="9">
        <v>15</v>
      </c>
      <c r="X782" s="9">
        <v>16</v>
      </c>
      <c r="Y782" s="9">
        <v>17</v>
      </c>
      <c r="Z782" s="9">
        <v>18</v>
      </c>
      <c r="AA782" s="9">
        <v>19</v>
      </c>
      <c r="AB782" s="9">
        <v>20</v>
      </c>
      <c r="AC782" s="9">
        <v>21</v>
      </c>
      <c r="AD782" s="9">
        <v>1</v>
      </c>
      <c r="AE782" s="9">
        <v>2</v>
      </c>
      <c r="AF782" s="9">
        <v>3</v>
      </c>
      <c r="AG782" s="9">
        <v>4</v>
      </c>
      <c r="AH782" s="9">
        <v>5</v>
      </c>
      <c r="AI782" s="9">
        <v>6</v>
      </c>
      <c r="AJ782" s="9">
        <v>7</v>
      </c>
      <c r="AK782" s="9">
        <v>8</v>
      </c>
      <c r="AL782" s="9">
        <v>9</v>
      </c>
      <c r="AM782" s="9">
        <v>10</v>
      </c>
      <c r="AN782" s="9">
        <v>11</v>
      </c>
      <c r="AO782" s="9">
        <v>12</v>
      </c>
      <c r="AP782" s="9">
        <v>13</v>
      </c>
      <c r="AQ782" s="9">
        <v>14</v>
      </c>
      <c r="AR782" s="9">
        <v>15</v>
      </c>
      <c r="AS782" s="9">
        <v>16</v>
      </c>
      <c r="AT782" s="9">
        <v>17</v>
      </c>
      <c r="AU782" s="9">
        <v>18</v>
      </c>
      <c r="AV782" s="9">
        <v>19</v>
      </c>
      <c r="AW782" s="9">
        <v>20</v>
      </c>
      <c r="AX782" s="9">
        <v>21</v>
      </c>
      <c r="AY782" s="9">
        <v>1</v>
      </c>
      <c r="AZ782" s="9">
        <v>2</v>
      </c>
      <c r="BA782" s="9">
        <v>3</v>
      </c>
      <c r="BB782" s="9">
        <v>4</v>
      </c>
      <c r="BC782" s="9">
        <v>5</v>
      </c>
      <c r="BD782" s="9">
        <v>6</v>
      </c>
      <c r="BE782" s="9">
        <v>7</v>
      </c>
      <c r="BF782" s="9">
        <v>8</v>
      </c>
      <c r="BG782" s="9">
        <v>9</v>
      </c>
      <c r="BH782" s="9">
        <v>10</v>
      </c>
      <c r="BI782" s="9">
        <v>11</v>
      </c>
      <c r="BJ782" s="9">
        <v>12</v>
      </c>
      <c r="BK782" s="9">
        <v>13</v>
      </c>
      <c r="BL782" s="9">
        <v>14</v>
      </c>
      <c r="BM782" s="9">
        <v>15</v>
      </c>
      <c r="BN782" s="9">
        <v>16</v>
      </c>
      <c r="BO782" s="9">
        <v>17</v>
      </c>
      <c r="BP782" s="9">
        <v>18</v>
      </c>
      <c r="BQ782" s="9">
        <v>19</v>
      </c>
      <c r="BR782" s="9">
        <v>20</v>
      </c>
      <c r="BS782" s="9">
        <v>21</v>
      </c>
      <c r="BT782" s="9">
        <v>9</v>
      </c>
    </row>
    <row r="783" spans="1:72" ht="22.5" x14ac:dyDescent="0.25">
      <c r="A783" s="1" t="s">
        <v>133</v>
      </c>
      <c r="B783" s="1" t="s">
        <v>58</v>
      </c>
      <c r="C783" s="4" t="s">
        <v>156</v>
      </c>
      <c r="D783" s="102" t="s">
        <v>354</v>
      </c>
      <c r="E783" s="101" t="s">
        <v>0</v>
      </c>
      <c r="F783" s="101" t="s">
        <v>0</v>
      </c>
      <c r="G783" s="2" t="s">
        <v>0</v>
      </c>
      <c r="H783" s="2" t="s">
        <v>355</v>
      </c>
      <c r="I783" s="3" t="s">
        <v>0</v>
      </c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>
        <v>0</v>
      </c>
      <c r="AC783" s="3">
        <v>0</v>
      </c>
      <c r="AD783" s="3" t="s">
        <v>0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>
        <v>0</v>
      </c>
      <c r="AX783" s="3">
        <v>0</v>
      </c>
      <c r="AY783" s="3" t="s">
        <v>0</v>
      </c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>
        <v>0</v>
      </c>
      <c r="BS783" s="3">
        <v>0</v>
      </c>
      <c r="BT783" s="3"/>
    </row>
    <row r="784" spans="1:72" ht="33.75" x14ac:dyDescent="0.25">
      <c r="A784" s="1" t="s">
        <v>0</v>
      </c>
      <c r="B784" s="1" t="s">
        <v>0</v>
      </c>
      <c r="C784" s="1" t="s">
        <v>0</v>
      </c>
      <c r="D784" s="101" t="s">
        <v>0</v>
      </c>
      <c r="E784" s="101" t="s">
        <v>0</v>
      </c>
      <c r="F784" s="101" t="s">
        <v>0</v>
      </c>
      <c r="G784" s="2" t="s">
        <v>0</v>
      </c>
      <c r="H784" s="10" t="s">
        <v>13</v>
      </c>
      <c r="I784" s="11">
        <f t="shared" ref="I784:AA784" si="1186">SUM(I785,I793,I795)</f>
        <v>20100</v>
      </c>
      <c r="J784" s="11">
        <f t="shared" si="1186"/>
        <v>0</v>
      </c>
      <c r="K784" s="11">
        <f t="shared" si="1186"/>
        <v>0</v>
      </c>
      <c r="L784" s="11">
        <f t="shared" si="1186"/>
        <v>0</v>
      </c>
      <c r="M784" s="11">
        <f t="shared" si="1186"/>
        <v>0</v>
      </c>
      <c r="N784" s="11">
        <f t="shared" si="1186"/>
        <v>0</v>
      </c>
      <c r="O784" s="11">
        <f t="shared" ref="O784" si="1187">SUM(O785,O793,O795)</f>
        <v>20100</v>
      </c>
      <c r="P784" s="11">
        <f t="shared" si="1186"/>
        <v>0</v>
      </c>
      <c r="Q784" s="11">
        <f t="shared" si="1186"/>
        <v>0</v>
      </c>
      <c r="R784" s="11">
        <f t="shared" si="1186"/>
        <v>494</v>
      </c>
      <c r="S784" s="11">
        <f t="shared" si="1186"/>
        <v>0</v>
      </c>
      <c r="T784" s="11">
        <f t="shared" si="1186"/>
        <v>0</v>
      </c>
      <c r="U784" s="11">
        <f t="shared" si="1186"/>
        <v>0</v>
      </c>
      <c r="V784" s="11">
        <f t="shared" si="1186"/>
        <v>0</v>
      </c>
      <c r="W784" s="11">
        <f t="shared" si="1186"/>
        <v>0</v>
      </c>
      <c r="X784" s="11">
        <f t="shared" si="1186"/>
        <v>0</v>
      </c>
      <c r="Y784" s="11">
        <f t="shared" si="1186"/>
        <v>0</v>
      </c>
      <c r="Z784" s="11">
        <f t="shared" si="1186"/>
        <v>0</v>
      </c>
      <c r="AA784" s="11">
        <f t="shared" si="1186"/>
        <v>0</v>
      </c>
      <c r="AB784" s="11">
        <v>494</v>
      </c>
      <c r="AC784" s="11">
        <v>19606</v>
      </c>
      <c r="AD784" s="11">
        <f t="shared" ref="AD784:AV784" si="1188">SUM(AD785,AD793,AD795)</f>
        <v>0</v>
      </c>
      <c r="AE784" s="11">
        <f t="shared" si="1188"/>
        <v>0</v>
      </c>
      <c r="AF784" s="11">
        <f t="shared" si="1188"/>
        <v>0</v>
      </c>
      <c r="AG784" s="11">
        <f t="shared" si="1188"/>
        <v>0</v>
      </c>
      <c r="AH784" s="11">
        <f t="shared" si="1188"/>
        <v>0</v>
      </c>
      <c r="AI784" s="11">
        <f t="shared" si="1188"/>
        <v>0</v>
      </c>
      <c r="AJ784" s="11">
        <f t="shared" ref="AJ784" si="1189">SUM(AJ785,AJ793,AJ795)</f>
        <v>0</v>
      </c>
      <c r="AK784" s="11">
        <f t="shared" si="1188"/>
        <v>0</v>
      </c>
      <c r="AL784" s="11">
        <f t="shared" si="1188"/>
        <v>0</v>
      </c>
      <c r="AM784" s="11">
        <f t="shared" si="1188"/>
        <v>0</v>
      </c>
      <c r="AN784" s="11">
        <f t="shared" si="1188"/>
        <v>0</v>
      </c>
      <c r="AO784" s="11">
        <f t="shared" si="1188"/>
        <v>0</v>
      </c>
      <c r="AP784" s="11">
        <f t="shared" si="1188"/>
        <v>0</v>
      </c>
      <c r="AQ784" s="11">
        <f t="shared" si="1188"/>
        <v>0</v>
      </c>
      <c r="AR784" s="11">
        <f t="shared" si="1188"/>
        <v>0</v>
      </c>
      <c r="AS784" s="11">
        <f t="shared" si="1188"/>
        <v>0</v>
      </c>
      <c r="AT784" s="11">
        <f t="shared" si="1188"/>
        <v>0</v>
      </c>
      <c r="AU784" s="11">
        <f t="shared" si="1188"/>
        <v>0</v>
      </c>
      <c r="AV784" s="11">
        <f t="shared" si="1188"/>
        <v>0</v>
      </c>
      <c r="AW784" s="11">
        <v>0</v>
      </c>
      <c r="AX784" s="11">
        <v>0</v>
      </c>
      <c r="AY784" s="11">
        <f t="shared" ref="AY784:BQ784" si="1190">SUM(AY785,AY793,AY795)</f>
        <v>0</v>
      </c>
      <c r="AZ784" s="11">
        <f t="shared" si="1190"/>
        <v>0</v>
      </c>
      <c r="BA784" s="11">
        <f t="shared" si="1190"/>
        <v>0</v>
      </c>
      <c r="BB784" s="11">
        <f t="shared" si="1190"/>
        <v>0</v>
      </c>
      <c r="BC784" s="11">
        <f t="shared" si="1190"/>
        <v>0</v>
      </c>
      <c r="BD784" s="11">
        <f t="shared" si="1190"/>
        <v>0</v>
      </c>
      <c r="BE784" s="11">
        <f t="shared" ref="BE784" si="1191">SUM(BE785,BE793,BE795)</f>
        <v>0</v>
      </c>
      <c r="BF784" s="11">
        <f t="shared" si="1190"/>
        <v>0</v>
      </c>
      <c r="BG784" s="11">
        <f t="shared" si="1190"/>
        <v>0</v>
      </c>
      <c r="BH784" s="11">
        <f t="shared" si="1190"/>
        <v>0</v>
      </c>
      <c r="BI784" s="11">
        <f t="shared" si="1190"/>
        <v>0</v>
      </c>
      <c r="BJ784" s="11">
        <f t="shared" si="1190"/>
        <v>0</v>
      </c>
      <c r="BK784" s="11">
        <f t="shared" si="1190"/>
        <v>0</v>
      </c>
      <c r="BL784" s="11">
        <f t="shared" si="1190"/>
        <v>0</v>
      </c>
      <c r="BM784" s="11">
        <f t="shared" si="1190"/>
        <v>0</v>
      </c>
      <c r="BN784" s="11">
        <f t="shared" si="1190"/>
        <v>0</v>
      </c>
      <c r="BO784" s="11">
        <f t="shared" si="1190"/>
        <v>0</v>
      </c>
      <c r="BP784" s="11">
        <f t="shared" si="1190"/>
        <v>0</v>
      </c>
      <c r="BQ784" s="11">
        <f t="shared" si="1190"/>
        <v>0</v>
      </c>
      <c r="BR784" s="11">
        <v>0</v>
      </c>
      <c r="BS784" s="11">
        <v>0</v>
      </c>
      <c r="BT784" s="11" t="e">
        <f>IF(#REF!=0,"-",#REF!/#REF!*100)</f>
        <v>#REF!</v>
      </c>
    </row>
    <row r="785" spans="1:72" x14ac:dyDescent="0.25">
      <c r="A785" s="4" t="s">
        <v>133</v>
      </c>
      <c r="B785" s="4" t="s">
        <v>58</v>
      </c>
      <c r="C785" s="4" t="s">
        <v>156</v>
      </c>
      <c r="D785" s="102" t="s">
        <v>354</v>
      </c>
      <c r="E785" s="101" t="s">
        <v>14</v>
      </c>
      <c r="F785" s="101" t="s">
        <v>0</v>
      </c>
      <c r="G785" s="2" t="s">
        <v>0</v>
      </c>
      <c r="H785" s="2" t="s">
        <v>15</v>
      </c>
      <c r="I785" s="12">
        <f t="shared" ref="I785:AA785" si="1192">SUM(I786,I787)</f>
        <v>0</v>
      </c>
      <c r="J785" s="12">
        <f t="shared" si="1192"/>
        <v>0</v>
      </c>
      <c r="K785" s="12">
        <f t="shared" si="1192"/>
        <v>0</v>
      </c>
      <c r="L785" s="12">
        <f t="shared" si="1192"/>
        <v>0</v>
      </c>
      <c r="M785" s="12">
        <f t="shared" si="1192"/>
        <v>0</v>
      </c>
      <c r="N785" s="12">
        <f t="shared" si="1192"/>
        <v>0</v>
      </c>
      <c r="O785" s="12">
        <f t="shared" ref="O785" si="1193">SUM(O786,O787)</f>
        <v>0</v>
      </c>
      <c r="P785" s="12">
        <f t="shared" si="1192"/>
        <v>0</v>
      </c>
      <c r="Q785" s="12">
        <f t="shared" si="1192"/>
        <v>0</v>
      </c>
      <c r="R785" s="12">
        <f t="shared" si="1192"/>
        <v>0</v>
      </c>
      <c r="S785" s="12">
        <f t="shared" si="1192"/>
        <v>0</v>
      </c>
      <c r="T785" s="12">
        <f t="shared" si="1192"/>
        <v>0</v>
      </c>
      <c r="U785" s="12">
        <f t="shared" si="1192"/>
        <v>0</v>
      </c>
      <c r="V785" s="12">
        <f t="shared" si="1192"/>
        <v>0</v>
      </c>
      <c r="W785" s="12">
        <f t="shared" si="1192"/>
        <v>0</v>
      </c>
      <c r="X785" s="12">
        <f t="shared" si="1192"/>
        <v>0</v>
      </c>
      <c r="Y785" s="12">
        <f t="shared" si="1192"/>
        <v>0</v>
      </c>
      <c r="Z785" s="12">
        <f t="shared" si="1192"/>
        <v>0</v>
      </c>
      <c r="AA785" s="12">
        <f t="shared" si="1192"/>
        <v>0</v>
      </c>
      <c r="AB785" s="12">
        <v>0</v>
      </c>
      <c r="AC785" s="12">
        <v>0</v>
      </c>
      <c r="AD785" s="12">
        <f t="shared" ref="AD785:AV785" si="1194">SUM(AD786,AD787)</f>
        <v>0</v>
      </c>
      <c r="AE785" s="12">
        <f t="shared" si="1194"/>
        <v>0</v>
      </c>
      <c r="AF785" s="12">
        <f t="shared" si="1194"/>
        <v>0</v>
      </c>
      <c r="AG785" s="12">
        <f t="shared" si="1194"/>
        <v>0</v>
      </c>
      <c r="AH785" s="12">
        <f t="shared" si="1194"/>
        <v>0</v>
      </c>
      <c r="AI785" s="12">
        <f t="shared" si="1194"/>
        <v>0</v>
      </c>
      <c r="AJ785" s="12">
        <f t="shared" ref="AJ785" si="1195">SUM(AJ786,AJ787)</f>
        <v>0</v>
      </c>
      <c r="AK785" s="12">
        <f t="shared" si="1194"/>
        <v>0</v>
      </c>
      <c r="AL785" s="12">
        <f t="shared" si="1194"/>
        <v>0</v>
      </c>
      <c r="AM785" s="12">
        <f t="shared" si="1194"/>
        <v>0</v>
      </c>
      <c r="AN785" s="12">
        <f t="shared" si="1194"/>
        <v>0</v>
      </c>
      <c r="AO785" s="12">
        <f t="shared" si="1194"/>
        <v>0</v>
      </c>
      <c r="AP785" s="12">
        <f t="shared" si="1194"/>
        <v>0</v>
      </c>
      <c r="AQ785" s="12">
        <f t="shared" si="1194"/>
        <v>0</v>
      </c>
      <c r="AR785" s="12">
        <f t="shared" si="1194"/>
        <v>0</v>
      </c>
      <c r="AS785" s="12">
        <f t="shared" si="1194"/>
        <v>0</v>
      </c>
      <c r="AT785" s="12">
        <f t="shared" si="1194"/>
        <v>0</v>
      </c>
      <c r="AU785" s="12">
        <f t="shared" si="1194"/>
        <v>0</v>
      </c>
      <c r="AV785" s="12">
        <f t="shared" si="1194"/>
        <v>0</v>
      </c>
      <c r="AW785" s="12">
        <v>0</v>
      </c>
      <c r="AX785" s="12">
        <v>0</v>
      </c>
      <c r="AY785" s="12">
        <f t="shared" ref="AY785:BQ785" si="1196">SUM(AY786,AY787)</f>
        <v>0</v>
      </c>
      <c r="AZ785" s="12">
        <f t="shared" si="1196"/>
        <v>0</v>
      </c>
      <c r="BA785" s="12">
        <f t="shared" si="1196"/>
        <v>0</v>
      </c>
      <c r="BB785" s="12">
        <f t="shared" si="1196"/>
        <v>0</v>
      </c>
      <c r="BC785" s="12">
        <f t="shared" si="1196"/>
        <v>0</v>
      </c>
      <c r="BD785" s="12">
        <f t="shared" si="1196"/>
        <v>0</v>
      </c>
      <c r="BE785" s="12">
        <f t="shared" ref="BE785" si="1197">SUM(BE786,BE787)</f>
        <v>0</v>
      </c>
      <c r="BF785" s="12">
        <f t="shared" si="1196"/>
        <v>0</v>
      </c>
      <c r="BG785" s="12">
        <f t="shared" si="1196"/>
        <v>0</v>
      </c>
      <c r="BH785" s="12">
        <f t="shared" si="1196"/>
        <v>0</v>
      </c>
      <c r="BI785" s="12">
        <f t="shared" si="1196"/>
        <v>0</v>
      </c>
      <c r="BJ785" s="12">
        <f t="shared" si="1196"/>
        <v>0</v>
      </c>
      <c r="BK785" s="12">
        <f t="shared" si="1196"/>
        <v>0</v>
      </c>
      <c r="BL785" s="12">
        <f t="shared" si="1196"/>
        <v>0</v>
      </c>
      <c r="BM785" s="12">
        <f t="shared" si="1196"/>
        <v>0</v>
      </c>
      <c r="BN785" s="12">
        <f t="shared" si="1196"/>
        <v>0</v>
      </c>
      <c r="BO785" s="12">
        <f t="shared" si="1196"/>
        <v>0</v>
      </c>
      <c r="BP785" s="12">
        <f t="shared" si="1196"/>
        <v>0</v>
      </c>
      <c r="BQ785" s="12">
        <f t="shared" si="1196"/>
        <v>0</v>
      </c>
      <c r="BR785" s="12">
        <v>0</v>
      </c>
      <c r="BS785" s="12">
        <v>0</v>
      </c>
      <c r="BT785" s="12" t="e">
        <f>IF(#REF!=0,"-",#REF!/#REF!*100)</f>
        <v>#REF!</v>
      </c>
    </row>
    <row r="786" spans="1:72" x14ac:dyDescent="0.25">
      <c r="A786" s="4" t="s">
        <v>133</v>
      </c>
      <c r="B786" s="4" t="s">
        <v>58</v>
      </c>
      <c r="C786" s="4" t="s">
        <v>156</v>
      </c>
      <c r="D786" s="102" t="s">
        <v>354</v>
      </c>
      <c r="E786" s="113">
        <v>6111</v>
      </c>
      <c r="F786" s="102"/>
      <c r="G786" s="98" t="s">
        <v>1662</v>
      </c>
      <c r="H786" s="13" t="s">
        <v>16</v>
      </c>
      <c r="I786" s="14">
        <v>0</v>
      </c>
      <c r="J786" s="14"/>
      <c r="K786" s="14"/>
      <c r="L786" s="14"/>
      <c r="M786" s="14"/>
      <c r="N786" s="14"/>
      <c r="O786" s="14">
        <f t="shared" si="1114"/>
        <v>0</v>
      </c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>
        <v>0</v>
      </c>
      <c r="AC786" s="14">
        <v>0</v>
      </c>
      <c r="AD786" s="14">
        <v>0</v>
      </c>
      <c r="AE786" s="14"/>
      <c r="AF786" s="14"/>
      <c r="AG786" s="14"/>
      <c r="AH786" s="14"/>
      <c r="AI786" s="14"/>
      <c r="AJ786" s="14">
        <f t="shared" si="1115"/>
        <v>0</v>
      </c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>
        <v>0</v>
      </c>
      <c r="AX786" s="14">
        <v>0</v>
      </c>
      <c r="AY786" s="14">
        <v>0</v>
      </c>
      <c r="AZ786" s="14"/>
      <c r="BA786" s="14"/>
      <c r="BB786" s="14"/>
      <c r="BC786" s="14"/>
      <c r="BD786" s="14"/>
      <c r="BE786" s="14">
        <f t="shared" si="1116"/>
        <v>0</v>
      </c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>
        <v>0</v>
      </c>
      <c r="BS786" s="14">
        <v>0</v>
      </c>
      <c r="BT786" s="14" t="e">
        <f>IF(#REF!=0,"-",#REF!/#REF!*100)</f>
        <v>#REF!</v>
      </c>
    </row>
    <row r="787" spans="1:72" x14ac:dyDescent="0.25">
      <c r="A787" s="1" t="s">
        <v>133</v>
      </c>
      <c r="B787" s="1" t="s">
        <v>58</v>
      </c>
      <c r="C787" s="1" t="s">
        <v>156</v>
      </c>
      <c r="D787" s="105" t="s">
        <v>354</v>
      </c>
      <c r="E787" s="105" t="s">
        <v>18</v>
      </c>
      <c r="F787" s="102" t="s">
        <v>0</v>
      </c>
      <c r="G787" s="13" t="s">
        <v>0</v>
      </c>
      <c r="H787" s="2" t="s">
        <v>19</v>
      </c>
      <c r="I787" s="12">
        <f t="shared" ref="I787:AA787" si="1198">SUM(I788:I792)</f>
        <v>0</v>
      </c>
      <c r="J787" s="12">
        <f t="shared" si="1198"/>
        <v>0</v>
      </c>
      <c r="K787" s="12">
        <f t="shared" si="1198"/>
        <v>0</v>
      </c>
      <c r="L787" s="12">
        <f t="shared" si="1198"/>
        <v>0</v>
      </c>
      <c r="M787" s="12">
        <f t="shared" si="1198"/>
        <v>0</v>
      </c>
      <c r="N787" s="12">
        <f t="shared" si="1198"/>
        <v>0</v>
      </c>
      <c r="O787" s="12">
        <f t="shared" si="1198"/>
        <v>0</v>
      </c>
      <c r="P787" s="12">
        <f t="shared" si="1198"/>
        <v>0</v>
      </c>
      <c r="Q787" s="12">
        <f t="shared" si="1198"/>
        <v>0</v>
      </c>
      <c r="R787" s="12">
        <f t="shared" si="1198"/>
        <v>0</v>
      </c>
      <c r="S787" s="12">
        <f t="shared" si="1198"/>
        <v>0</v>
      </c>
      <c r="T787" s="12">
        <f t="shared" si="1198"/>
        <v>0</v>
      </c>
      <c r="U787" s="12">
        <f t="shared" si="1198"/>
        <v>0</v>
      </c>
      <c r="V787" s="12">
        <f t="shared" si="1198"/>
        <v>0</v>
      </c>
      <c r="W787" s="12">
        <f t="shared" si="1198"/>
        <v>0</v>
      </c>
      <c r="X787" s="12">
        <f t="shared" si="1198"/>
        <v>0</v>
      </c>
      <c r="Y787" s="12">
        <f t="shared" si="1198"/>
        <v>0</v>
      </c>
      <c r="Z787" s="12">
        <f t="shared" si="1198"/>
        <v>0</v>
      </c>
      <c r="AA787" s="12">
        <f t="shared" si="1198"/>
        <v>0</v>
      </c>
      <c r="AB787" s="12">
        <v>0</v>
      </c>
      <c r="AC787" s="12">
        <v>0</v>
      </c>
      <c r="AD787" s="12">
        <f t="shared" ref="AD787:AV787" si="1199">SUM(AD788:AD792)</f>
        <v>0</v>
      </c>
      <c r="AE787" s="12">
        <f t="shared" si="1199"/>
        <v>0</v>
      </c>
      <c r="AF787" s="12">
        <f t="shared" si="1199"/>
        <v>0</v>
      </c>
      <c r="AG787" s="12">
        <f t="shared" si="1199"/>
        <v>0</v>
      </c>
      <c r="AH787" s="12">
        <f t="shared" si="1199"/>
        <v>0</v>
      </c>
      <c r="AI787" s="12">
        <f t="shared" si="1199"/>
        <v>0</v>
      </c>
      <c r="AJ787" s="12">
        <f t="shared" si="1199"/>
        <v>0</v>
      </c>
      <c r="AK787" s="12">
        <f t="shared" si="1199"/>
        <v>0</v>
      </c>
      <c r="AL787" s="12">
        <f t="shared" si="1199"/>
        <v>0</v>
      </c>
      <c r="AM787" s="12">
        <f t="shared" si="1199"/>
        <v>0</v>
      </c>
      <c r="AN787" s="12">
        <f t="shared" si="1199"/>
        <v>0</v>
      </c>
      <c r="AO787" s="12">
        <f t="shared" si="1199"/>
        <v>0</v>
      </c>
      <c r="AP787" s="12">
        <f t="shared" si="1199"/>
        <v>0</v>
      </c>
      <c r="AQ787" s="12">
        <f t="shared" si="1199"/>
        <v>0</v>
      </c>
      <c r="AR787" s="12">
        <f t="shared" si="1199"/>
        <v>0</v>
      </c>
      <c r="AS787" s="12">
        <f t="shared" si="1199"/>
        <v>0</v>
      </c>
      <c r="AT787" s="12">
        <f t="shared" si="1199"/>
        <v>0</v>
      </c>
      <c r="AU787" s="12">
        <f t="shared" si="1199"/>
        <v>0</v>
      </c>
      <c r="AV787" s="12">
        <f t="shared" si="1199"/>
        <v>0</v>
      </c>
      <c r="AW787" s="12">
        <v>0</v>
      </c>
      <c r="AX787" s="12">
        <v>0</v>
      </c>
      <c r="AY787" s="12">
        <f t="shared" ref="AY787:BQ787" si="1200">SUM(AY788:AY792)</f>
        <v>0</v>
      </c>
      <c r="AZ787" s="12">
        <f t="shared" si="1200"/>
        <v>0</v>
      </c>
      <c r="BA787" s="12">
        <f t="shared" si="1200"/>
        <v>0</v>
      </c>
      <c r="BB787" s="12">
        <f t="shared" si="1200"/>
        <v>0</v>
      </c>
      <c r="BC787" s="12">
        <f t="shared" si="1200"/>
        <v>0</v>
      </c>
      <c r="BD787" s="12">
        <f t="shared" si="1200"/>
        <v>0</v>
      </c>
      <c r="BE787" s="12">
        <f t="shared" si="1200"/>
        <v>0</v>
      </c>
      <c r="BF787" s="12">
        <f t="shared" si="1200"/>
        <v>0</v>
      </c>
      <c r="BG787" s="12">
        <f t="shared" si="1200"/>
        <v>0</v>
      </c>
      <c r="BH787" s="12">
        <f t="shared" si="1200"/>
        <v>0</v>
      </c>
      <c r="BI787" s="12">
        <f t="shared" si="1200"/>
        <v>0</v>
      </c>
      <c r="BJ787" s="12">
        <f t="shared" si="1200"/>
        <v>0</v>
      </c>
      <c r="BK787" s="12">
        <f t="shared" si="1200"/>
        <v>0</v>
      </c>
      <c r="BL787" s="12">
        <f t="shared" si="1200"/>
        <v>0</v>
      </c>
      <c r="BM787" s="12">
        <f t="shared" si="1200"/>
        <v>0</v>
      </c>
      <c r="BN787" s="12">
        <f t="shared" si="1200"/>
        <v>0</v>
      </c>
      <c r="BO787" s="12">
        <f t="shared" si="1200"/>
        <v>0</v>
      </c>
      <c r="BP787" s="12">
        <f t="shared" si="1200"/>
        <v>0</v>
      </c>
      <c r="BQ787" s="12">
        <f t="shared" si="1200"/>
        <v>0</v>
      </c>
      <c r="BR787" s="12">
        <v>0</v>
      </c>
      <c r="BS787" s="12">
        <v>0</v>
      </c>
      <c r="BT787" s="12" t="e">
        <f>IF(#REF!=0,"-",#REF!/#REF!*100)</f>
        <v>#REF!</v>
      </c>
    </row>
    <row r="788" spans="1:72" ht="22.5" x14ac:dyDescent="0.25">
      <c r="A788" s="4" t="s">
        <v>133</v>
      </c>
      <c r="B788" s="4" t="s">
        <v>58</v>
      </c>
      <c r="C788" s="4" t="s">
        <v>156</v>
      </c>
      <c r="D788" s="102" t="s">
        <v>354</v>
      </c>
      <c r="E788" s="113">
        <v>6112</v>
      </c>
      <c r="F788" s="102" t="s">
        <v>356</v>
      </c>
      <c r="G788" s="98" t="s">
        <v>1662</v>
      </c>
      <c r="H788" s="13" t="s">
        <v>57</v>
      </c>
      <c r="I788" s="14">
        <v>0</v>
      </c>
      <c r="J788" s="14"/>
      <c r="K788" s="14"/>
      <c r="L788" s="14"/>
      <c r="M788" s="14"/>
      <c r="N788" s="14"/>
      <c r="O788" s="14">
        <f t="shared" si="1114"/>
        <v>0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>
        <v>0</v>
      </c>
      <c r="AC788" s="14">
        <v>0</v>
      </c>
      <c r="AD788" s="14">
        <v>0</v>
      </c>
      <c r="AE788" s="14"/>
      <c r="AF788" s="14"/>
      <c r="AG788" s="14"/>
      <c r="AH788" s="14"/>
      <c r="AI788" s="14"/>
      <c r="AJ788" s="14">
        <f t="shared" si="1115"/>
        <v>0</v>
      </c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>
        <v>0</v>
      </c>
      <c r="AX788" s="14">
        <v>0</v>
      </c>
      <c r="AY788" s="14">
        <v>0</v>
      </c>
      <c r="AZ788" s="14"/>
      <c r="BA788" s="14"/>
      <c r="BB788" s="14"/>
      <c r="BC788" s="14"/>
      <c r="BD788" s="14"/>
      <c r="BE788" s="14">
        <f t="shared" si="1116"/>
        <v>0</v>
      </c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>
        <v>0</v>
      </c>
      <c r="BS788" s="14">
        <v>0</v>
      </c>
      <c r="BT788" s="14" t="e">
        <f>IF(#REF!=0,"-",#REF!/#REF!*100)</f>
        <v>#REF!</v>
      </c>
    </row>
    <row r="789" spans="1:72" x14ac:dyDescent="0.25">
      <c r="A789" s="4" t="s">
        <v>133</v>
      </c>
      <c r="B789" s="4" t="s">
        <v>58</v>
      </c>
      <c r="C789" s="4" t="s">
        <v>156</v>
      </c>
      <c r="D789" s="102" t="s">
        <v>354</v>
      </c>
      <c r="E789" s="113">
        <v>6112</v>
      </c>
      <c r="F789" s="102" t="s">
        <v>357</v>
      </c>
      <c r="G789" s="98" t="s">
        <v>1662</v>
      </c>
      <c r="H789" s="13" t="s">
        <v>22</v>
      </c>
      <c r="I789" s="14">
        <v>0</v>
      </c>
      <c r="J789" s="14"/>
      <c r="K789" s="14"/>
      <c r="L789" s="14"/>
      <c r="M789" s="14"/>
      <c r="N789" s="14"/>
      <c r="O789" s="14">
        <f t="shared" si="1114"/>
        <v>0</v>
      </c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>
        <v>0</v>
      </c>
      <c r="AC789" s="14">
        <v>0</v>
      </c>
      <c r="AD789" s="14">
        <v>0</v>
      </c>
      <c r="AE789" s="14"/>
      <c r="AF789" s="14"/>
      <c r="AG789" s="14"/>
      <c r="AH789" s="14"/>
      <c r="AI789" s="14"/>
      <c r="AJ789" s="14">
        <f t="shared" si="1115"/>
        <v>0</v>
      </c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>
        <v>0</v>
      </c>
      <c r="AX789" s="14">
        <v>0</v>
      </c>
      <c r="AY789" s="14">
        <v>0</v>
      </c>
      <c r="AZ789" s="14"/>
      <c r="BA789" s="14"/>
      <c r="BB789" s="14"/>
      <c r="BC789" s="14"/>
      <c r="BD789" s="14"/>
      <c r="BE789" s="14">
        <f t="shared" si="1116"/>
        <v>0</v>
      </c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>
        <v>0</v>
      </c>
      <c r="BS789" s="14">
        <v>0</v>
      </c>
      <c r="BT789" s="14" t="e">
        <f>IF(#REF!=0,"-",#REF!/#REF!*100)</f>
        <v>#REF!</v>
      </c>
    </row>
    <row r="790" spans="1:72" x14ac:dyDescent="0.25">
      <c r="A790" s="4" t="s">
        <v>133</v>
      </c>
      <c r="B790" s="4" t="s">
        <v>58</v>
      </c>
      <c r="C790" s="4" t="s">
        <v>156</v>
      </c>
      <c r="D790" s="102" t="s">
        <v>354</v>
      </c>
      <c r="E790" s="113">
        <v>6112</v>
      </c>
      <c r="F790" s="102" t="s">
        <v>358</v>
      </c>
      <c r="G790" s="98" t="s">
        <v>1662</v>
      </c>
      <c r="H790" s="13" t="s">
        <v>23</v>
      </c>
      <c r="I790" s="14">
        <v>0</v>
      </c>
      <c r="J790" s="14"/>
      <c r="K790" s="14"/>
      <c r="L790" s="14"/>
      <c r="M790" s="14"/>
      <c r="N790" s="14"/>
      <c r="O790" s="14">
        <f t="shared" si="1114"/>
        <v>0</v>
      </c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>
        <v>0</v>
      </c>
      <c r="AC790" s="14">
        <v>0</v>
      </c>
      <c r="AD790" s="14">
        <v>0</v>
      </c>
      <c r="AE790" s="14"/>
      <c r="AF790" s="14"/>
      <c r="AG790" s="14"/>
      <c r="AH790" s="14"/>
      <c r="AI790" s="14"/>
      <c r="AJ790" s="14">
        <f t="shared" si="1115"/>
        <v>0</v>
      </c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>
        <v>0</v>
      </c>
      <c r="AX790" s="14">
        <v>0</v>
      </c>
      <c r="AY790" s="14">
        <v>0</v>
      </c>
      <c r="AZ790" s="14"/>
      <c r="BA790" s="14"/>
      <c r="BB790" s="14"/>
      <c r="BC790" s="14"/>
      <c r="BD790" s="14"/>
      <c r="BE790" s="14">
        <f t="shared" si="1116"/>
        <v>0</v>
      </c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>
        <v>0</v>
      </c>
      <c r="BS790" s="14">
        <v>0</v>
      </c>
      <c r="BT790" s="14" t="e">
        <f>IF(#REF!=0,"-",#REF!/#REF!*100)</f>
        <v>#REF!</v>
      </c>
    </row>
    <row r="791" spans="1:72" x14ac:dyDescent="0.25">
      <c r="A791" s="4" t="s">
        <v>133</v>
      </c>
      <c r="B791" s="4" t="s">
        <v>58</v>
      </c>
      <c r="C791" s="4" t="s">
        <v>156</v>
      </c>
      <c r="D791" s="102" t="s">
        <v>354</v>
      </c>
      <c r="E791" s="113">
        <v>6112</v>
      </c>
      <c r="F791" s="102" t="s">
        <v>359</v>
      </c>
      <c r="G791" s="98" t="s">
        <v>1662</v>
      </c>
      <c r="H791" s="13" t="s">
        <v>21</v>
      </c>
      <c r="I791" s="14">
        <v>0</v>
      </c>
      <c r="J791" s="14"/>
      <c r="K791" s="14"/>
      <c r="L791" s="14"/>
      <c r="M791" s="14"/>
      <c r="N791" s="14"/>
      <c r="O791" s="14">
        <f t="shared" si="1114"/>
        <v>0</v>
      </c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>
        <v>0</v>
      </c>
      <c r="AC791" s="14">
        <v>0</v>
      </c>
      <c r="AD791" s="14">
        <v>0</v>
      </c>
      <c r="AE791" s="14"/>
      <c r="AF791" s="14"/>
      <c r="AG791" s="14"/>
      <c r="AH791" s="14"/>
      <c r="AI791" s="14"/>
      <c r="AJ791" s="14">
        <f t="shared" si="1115"/>
        <v>0</v>
      </c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>
        <v>0</v>
      </c>
      <c r="AX791" s="14">
        <v>0</v>
      </c>
      <c r="AY791" s="14">
        <v>0</v>
      </c>
      <c r="AZ791" s="14"/>
      <c r="BA791" s="14"/>
      <c r="BB791" s="14"/>
      <c r="BC791" s="14"/>
      <c r="BD791" s="14"/>
      <c r="BE791" s="14">
        <f t="shared" si="1116"/>
        <v>0</v>
      </c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>
        <v>0</v>
      </c>
      <c r="BS791" s="14">
        <v>0</v>
      </c>
      <c r="BT791" s="14" t="e">
        <f>IF(#REF!=0,"-",#REF!/#REF!*100)</f>
        <v>#REF!</v>
      </c>
    </row>
    <row r="792" spans="1:72" x14ac:dyDescent="0.25">
      <c r="A792" s="4" t="s">
        <v>133</v>
      </c>
      <c r="B792" s="4" t="s">
        <v>58</v>
      </c>
      <c r="C792" s="4" t="s">
        <v>156</v>
      </c>
      <c r="D792" s="102" t="s">
        <v>354</v>
      </c>
      <c r="E792" s="113">
        <v>6112</v>
      </c>
      <c r="F792" s="102" t="s">
        <v>360</v>
      </c>
      <c r="G792" s="98" t="s">
        <v>1662</v>
      </c>
      <c r="H792" s="13" t="s">
        <v>24</v>
      </c>
      <c r="I792" s="14">
        <v>0</v>
      </c>
      <c r="J792" s="14"/>
      <c r="K792" s="14"/>
      <c r="L792" s="14"/>
      <c r="M792" s="14"/>
      <c r="N792" s="14"/>
      <c r="O792" s="14">
        <f t="shared" si="1114"/>
        <v>0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>
        <v>0</v>
      </c>
      <c r="AC792" s="14">
        <v>0</v>
      </c>
      <c r="AD792" s="14">
        <v>0</v>
      </c>
      <c r="AE792" s="14"/>
      <c r="AF792" s="14"/>
      <c r="AG792" s="14"/>
      <c r="AH792" s="14"/>
      <c r="AI792" s="14"/>
      <c r="AJ792" s="14">
        <f t="shared" si="1115"/>
        <v>0</v>
      </c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>
        <v>0</v>
      </c>
      <c r="AX792" s="14">
        <v>0</v>
      </c>
      <c r="AY792" s="14">
        <v>0</v>
      </c>
      <c r="AZ792" s="14"/>
      <c r="BA792" s="14"/>
      <c r="BB792" s="14"/>
      <c r="BC792" s="14"/>
      <c r="BD792" s="14"/>
      <c r="BE792" s="14">
        <f t="shared" si="1116"/>
        <v>0</v>
      </c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>
        <v>0</v>
      </c>
      <c r="BS792" s="14">
        <v>0</v>
      </c>
      <c r="BT792" s="14" t="e">
        <f>IF(#REF!=0,"-",#REF!/#REF!*100)</f>
        <v>#REF!</v>
      </c>
    </row>
    <row r="793" spans="1:72" ht="22.5" x14ac:dyDescent="0.25">
      <c r="A793" s="4" t="s">
        <v>133</v>
      </c>
      <c r="B793" s="4" t="s">
        <v>58</v>
      </c>
      <c r="C793" s="4" t="s">
        <v>156</v>
      </c>
      <c r="D793" s="102" t="s">
        <v>354</v>
      </c>
      <c r="E793" s="101" t="s">
        <v>25</v>
      </c>
      <c r="F793" s="101" t="s">
        <v>0</v>
      </c>
      <c r="G793" s="2" t="s">
        <v>0</v>
      </c>
      <c r="H793" s="2" t="s">
        <v>26</v>
      </c>
      <c r="I793" s="12">
        <f t="shared" ref="I793:AA793" si="1201">SUM(I794)</f>
        <v>0</v>
      </c>
      <c r="J793" s="12">
        <f t="shared" si="1201"/>
        <v>0</v>
      </c>
      <c r="K793" s="12">
        <f t="shared" si="1201"/>
        <v>0</v>
      </c>
      <c r="L793" s="12">
        <f t="shared" si="1201"/>
        <v>0</v>
      </c>
      <c r="M793" s="12">
        <f t="shared" si="1201"/>
        <v>0</v>
      </c>
      <c r="N793" s="12">
        <f t="shared" si="1201"/>
        <v>0</v>
      </c>
      <c r="O793" s="12">
        <f t="shared" si="1201"/>
        <v>0</v>
      </c>
      <c r="P793" s="12">
        <f t="shared" si="1201"/>
        <v>0</v>
      </c>
      <c r="Q793" s="12">
        <f t="shared" si="1201"/>
        <v>0</v>
      </c>
      <c r="R793" s="12">
        <f t="shared" si="1201"/>
        <v>0</v>
      </c>
      <c r="S793" s="12">
        <f t="shared" si="1201"/>
        <v>0</v>
      </c>
      <c r="T793" s="12">
        <f t="shared" si="1201"/>
        <v>0</v>
      </c>
      <c r="U793" s="12">
        <f t="shared" si="1201"/>
        <v>0</v>
      </c>
      <c r="V793" s="12">
        <f t="shared" si="1201"/>
        <v>0</v>
      </c>
      <c r="W793" s="12">
        <f t="shared" si="1201"/>
        <v>0</v>
      </c>
      <c r="X793" s="12">
        <f t="shared" si="1201"/>
        <v>0</v>
      </c>
      <c r="Y793" s="12">
        <f t="shared" si="1201"/>
        <v>0</v>
      </c>
      <c r="Z793" s="12">
        <f t="shared" si="1201"/>
        <v>0</v>
      </c>
      <c r="AA793" s="12">
        <f t="shared" si="1201"/>
        <v>0</v>
      </c>
      <c r="AB793" s="12">
        <v>0</v>
      </c>
      <c r="AC793" s="12">
        <v>0</v>
      </c>
      <c r="AD793" s="12">
        <f t="shared" ref="AD793:AV793" si="1202">SUM(AD794)</f>
        <v>0</v>
      </c>
      <c r="AE793" s="12">
        <f t="shared" si="1202"/>
        <v>0</v>
      </c>
      <c r="AF793" s="12">
        <f t="shared" si="1202"/>
        <v>0</v>
      </c>
      <c r="AG793" s="12">
        <f t="shared" si="1202"/>
        <v>0</v>
      </c>
      <c r="AH793" s="12">
        <f t="shared" si="1202"/>
        <v>0</v>
      </c>
      <c r="AI793" s="12">
        <f t="shared" si="1202"/>
        <v>0</v>
      </c>
      <c r="AJ793" s="12">
        <f t="shared" si="1202"/>
        <v>0</v>
      </c>
      <c r="AK793" s="12">
        <f t="shared" si="1202"/>
        <v>0</v>
      </c>
      <c r="AL793" s="12">
        <f t="shared" si="1202"/>
        <v>0</v>
      </c>
      <c r="AM793" s="12">
        <f t="shared" si="1202"/>
        <v>0</v>
      </c>
      <c r="AN793" s="12">
        <f t="shared" si="1202"/>
        <v>0</v>
      </c>
      <c r="AO793" s="12">
        <f t="shared" si="1202"/>
        <v>0</v>
      </c>
      <c r="AP793" s="12">
        <f t="shared" si="1202"/>
        <v>0</v>
      </c>
      <c r="AQ793" s="12">
        <f t="shared" si="1202"/>
        <v>0</v>
      </c>
      <c r="AR793" s="12">
        <f t="shared" si="1202"/>
        <v>0</v>
      </c>
      <c r="AS793" s="12">
        <f t="shared" si="1202"/>
        <v>0</v>
      </c>
      <c r="AT793" s="12">
        <f t="shared" si="1202"/>
        <v>0</v>
      </c>
      <c r="AU793" s="12">
        <f t="shared" si="1202"/>
        <v>0</v>
      </c>
      <c r="AV793" s="12">
        <f t="shared" si="1202"/>
        <v>0</v>
      </c>
      <c r="AW793" s="12">
        <v>0</v>
      </c>
      <c r="AX793" s="12">
        <v>0</v>
      </c>
      <c r="AY793" s="12">
        <f t="shared" ref="AY793:BQ793" si="1203">SUM(AY794)</f>
        <v>0</v>
      </c>
      <c r="AZ793" s="12">
        <f t="shared" si="1203"/>
        <v>0</v>
      </c>
      <c r="BA793" s="12">
        <f t="shared" si="1203"/>
        <v>0</v>
      </c>
      <c r="BB793" s="12">
        <f t="shared" si="1203"/>
        <v>0</v>
      </c>
      <c r="BC793" s="12">
        <f t="shared" si="1203"/>
        <v>0</v>
      </c>
      <c r="BD793" s="12">
        <f t="shared" si="1203"/>
        <v>0</v>
      </c>
      <c r="BE793" s="12">
        <f t="shared" si="1203"/>
        <v>0</v>
      </c>
      <c r="BF793" s="12">
        <f t="shared" si="1203"/>
        <v>0</v>
      </c>
      <c r="BG793" s="12">
        <f t="shared" si="1203"/>
        <v>0</v>
      </c>
      <c r="BH793" s="12">
        <f t="shared" si="1203"/>
        <v>0</v>
      </c>
      <c r="BI793" s="12">
        <f t="shared" si="1203"/>
        <v>0</v>
      </c>
      <c r="BJ793" s="12">
        <f t="shared" si="1203"/>
        <v>0</v>
      </c>
      <c r="BK793" s="12">
        <f t="shared" si="1203"/>
        <v>0</v>
      </c>
      <c r="BL793" s="12">
        <f t="shared" si="1203"/>
        <v>0</v>
      </c>
      <c r="BM793" s="12">
        <f t="shared" si="1203"/>
        <v>0</v>
      </c>
      <c r="BN793" s="12">
        <f t="shared" si="1203"/>
        <v>0</v>
      </c>
      <c r="BO793" s="12">
        <f t="shared" si="1203"/>
        <v>0</v>
      </c>
      <c r="BP793" s="12">
        <f t="shared" si="1203"/>
        <v>0</v>
      </c>
      <c r="BQ793" s="12">
        <f t="shared" si="1203"/>
        <v>0</v>
      </c>
      <c r="BR793" s="12">
        <v>0</v>
      </c>
      <c r="BS793" s="12">
        <v>0</v>
      </c>
      <c r="BT793" s="12" t="e">
        <f>IF(#REF!=0,"-",#REF!/#REF!*100)</f>
        <v>#REF!</v>
      </c>
    </row>
    <row r="794" spans="1:72" x14ac:dyDescent="0.25">
      <c r="A794" s="4" t="s">
        <v>133</v>
      </c>
      <c r="B794" s="4" t="s">
        <v>58</v>
      </c>
      <c r="C794" s="4" t="s">
        <v>156</v>
      </c>
      <c r="D794" s="102" t="s">
        <v>354</v>
      </c>
      <c r="E794" s="113">
        <v>6121</v>
      </c>
      <c r="F794" s="102"/>
      <c r="G794" s="98" t="s">
        <v>1662</v>
      </c>
      <c r="H794" s="13" t="s">
        <v>27</v>
      </c>
      <c r="I794" s="14">
        <v>0</v>
      </c>
      <c r="J794" s="14"/>
      <c r="K794" s="14"/>
      <c r="L794" s="14"/>
      <c r="M794" s="14"/>
      <c r="N794" s="14"/>
      <c r="O794" s="14">
        <f t="shared" si="1114"/>
        <v>0</v>
      </c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>
        <v>0</v>
      </c>
      <c r="AC794" s="14">
        <v>0</v>
      </c>
      <c r="AD794" s="14">
        <v>0</v>
      </c>
      <c r="AE794" s="14"/>
      <c r="AF794" s="14"/>
      <c r="AG794" s="14"/>
      <c r="AH794" s="14"/>
      <c r="AI794" s="14"/>
      <c r="AJ794" s="14">
        <f t="shared" si="1115"/>
        <v>0</v>
      </c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>
        <v>0</v>
      </c>
      <c r="AX794" s="14">
        <v>0</v>
      </c>
      <c r="AY794" s="14">
        <v>0</v>
      </c>
      <c r="AZ794" s="14"/>
      <c r="BA794" s="14"/>
      <c r="BB794" s="14"/>
      <c r="BC794" s="14"/>
      <c r="BD794" s="14"/>
      <c r="BE794" s="14">
        <f t="shared" si="1116"/>
        <v>0</v>
      </c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>
        <v>0</v>
      </c>
      <c r="BS794" s="14">
        <v>0</v>
      </c>
      <c r="BT794" s="14" t="e">
        <f>IF(#REF!=0,"-",#REF!/#REF!*100)</f>
        <v>#REF!</v>
      </c>
    </row>
    <row r="795" spans="1:72" ht="22.5" x14ac:dyDescent="0.25">
      <c r="A795" s="4" t="s">
        <v>133</v>
      </c>
      <c r="B795" s="4" t="s">
        <v>58</v>
      </c>
      <c r="C795" s="4" t="s">
        <v>156</v>
      </c>
      <c r="D795" s="102" t="s">
        <v>354</v>
      </c>
      <c r="E795" s="101" t="s">
        <v>29</v>
      </c>
      <c r="F795" s="101" t="s">
        <v>0</v>
      </c>
      <c r="G795" s="2" t="s">
        <v>0</v>
      </c>
      <c r="H795" s="2" t="s">
        <v>30</v>
      </c>
      <c r="I795" s="12">
        <f t="shared" ref="I795:AA795" si="1204">SUM(I796:I803)</f>
        <v>20100</v>
      </c>
      <c r="J795" s="12">
        <f t="shared" si="1204"/>
        <v>0</v>
      </c>
      <c r="K795" s="12">
        <f t="shared" si="1204"/>
        <v>0</v>
      </c>
      <c r="L795" s="12">
        <f t="shared" si="1204"/>
        <v>0</v>
      </c>
      <c r="M795" s="12">
        <f t="shared" si="1204"/>
        <v>0</v>
      </c>
      <c r="N795" s="12">
        <f t="shared" si="1204"/>
        <v>0</v>
      </c>
      <c r="O795" s="12">
        <f t="shared" si="1204"/>
        <v>20100</v>
      </c>
      <c r="P795" s="12">
        <f t="shared" si="1204"/>
        <v>0</v>
      </c>
      <c r="Q795" s="12">
        <f t="shared" si="1204"/>
        <v>0</v>
      </c>
      <c r="R795" s="12">
        <f t="shared" si="1204"/>
        <v>494</v>
      </c>
      <c r="S795" s="12">
        <f t="shared" si="1204"/>
        <v>0</v>
      </c>
      <c r="T795" s="12">
        <f t="shared" si="1204"/>
        <v>0</v>
      </c>
      <c r="U795" s="12">
        <f t="shared" si="1204"/>
        <v>0</v>
      </c>
      <c r="V795" s="12">
        <f t="shared" si="1204"/>
        <v>0</v>
      </c>
      <c r="W795" s="12">
        <f t="shared" si="1204"/>
        <v>0</v>
      </c>
      <c r="X795" s="12">
        <f t="shared" si="1204"/>
        <v>0</v>
      </c>
      <c r="Y795" s="12">
        <f t="shared" si="1204"/>
        <v>0</v>
      </c>
      <c r="Z795" s="12">
        <f t="shared" si="1204"/>
        <v>0</v>
      </c>
      <c r="AA795" s="12">
        <f t="shared" si="1204"/>
        <v>0</v>
      </c>
      <c r="AB795" s="12">
        <v>494</v>
      </c>
      <c r="AC795" s="12">
        <v>19606</v>
      </c>
      <c r="AD795" s="12">
        <f t="shared" ref="AD795:AV795" si="1205">SUM(AD796:AD803)</f>
        <v>0</v>
      </c>
      <c r="AE795" s="12">
        <f t="shared" si="1205"/>
        <v>0</v>
      </c>
      <c r="AF795" s="12">
        <f t="shared" si="1205"/>
        <v>0</v>
      </c>
      <c r="AG795" s="12">
        <f t="shared" si="1205"/>
        <v>0</v>
      </c>
      <c r="AH795" s="12">
        <f t="shared" si="1205"/>
        <v>0</v>
      </c>
      <c r="AI795" s="12">
        <f t="shared" si="1205"/>
        <v>0</v>
      </c>
      <c r="AJ795" s="12">
        <f t="shared" si="1205"/>
        <v>0</v>
      </c>
      <c r="AK795" s="12">
        <f t="shared" si="1205"/>
        <v>0</v>
      </c>
      <c r="AL795" s="12">
        <f t="shared" si="1205"/>
        <v>0</v>
      </c>
      <c r="AM795" s="12">
        <f t="shared" si="1205"/>
        <v>0</v>
      </c>
      <c r="AN795" s="12">
        <f t="shared" si="1205"/>
        <v>0</v>
      </c>
      <c r="AO795" s="12">
        <f t="shared" si="1205"/>
        <v>0</v>
      </c>
      <c r="AP795" s="12">
        <f t="shared" si="1205"/>
        <v>0</v>
      </c>
      <c r="AQ795" s="12">
        <f t="shared" si="1205"/>
        <v>0</v>
      </c>
      <c r="AR795" s="12">
        <f t="shared" si="1205"/>
        <v>0</v>
      </c>
      <c r="AS795" s="12">
        <f t="shared" si="1205"/>
        <v>0</v>
      </c>
      <c r="AT795" s="12">
        <f t="shared" si="1205"/>
        <v>0</v>
      </c>
      <c r="AU795" s="12">
        <f t="shared" si="1205"/>
        <v>0</v>
      </c>
      <c r="AV795" s="12">
        <f t="shared" si="1205"/>
        <v>0</v>
      </c>
      <c r="AW795" s="12">
        <v>0</v>
      </c>
      <c r="AX795" s="12">
        <v>0</v>
      </c>
      <c r="AY795" s="12">
        <f t="shared" ref="AY795:BQ795" si="1206">SUM(AY796:AY803)</f>
        <v>0</v>
      </c>
      <c r="AZ795" s="12">
        <f t="shared" si="1206"/>
        <v>0</v>
      </c>
      <c r="BA795" s="12">
        <f t="shared" si="1206"/>
        <v>0</v>
      </c>
      <c r="BB795" s="12">
        <f t="shared" si="1206"/>
        <v>0</v>
      </c>
      <c r="BC795" s="12">
        <f t="shared" si="1206"/>
        <v>0</v>
      </c>
      <c r="BD795" s="12">
        <f t="shared" si="1206"/>
        <v>0</v>
      </c>
      <c r="BE795" s="12">
        <f t="shared" si="1206"/>
        <v>0</v>
      </c>
      <c r="BF795" s="12">
        <f t="shared" si="1206"/>
        <v>0</v>
      </c>
      <c r="BG795" s="12">
        <f t="shared" si="1206"/>
        <v>0</v>
      </c>
      <c r="BH795" s="12">
        <f t="shared" si="1206"/>
        <v>0</v>
      </c>
      <c r="BI795" s="12">
        <f t="shared" si="1206"/>
        <v>0</v>
      </c>
      <c r="BJ795" s="12">
        <f t="shared" si="1206"/>
        <v>0</v>
      </c>
      <c r="BK795" s="12">
        <f t="shared" si="1206"/>
        <v>0</v>
      </c>
      <c r="BL795" s="12">
        <f t="shared" si="1206"/>
        <v>0</v>
      </c>
      <c r="BM795" s="12">
        <f t="shared" si="1206"/>
        <v>0</v>
      </c>
      <c r="BN795" s="12">
        <f t="shared" si="1206"/>
        <v>0</v>
      </c>
      <c r="BO795" s="12">
        <f t="shared" si="1206"/>
        <v>0</v>
      </c>
      <c r="BP795" s="12">
        <f t="shared" si="1206"/>
        <v>0</v>
      </c>
      <c r="BQ795" s="12">
        <f t="shared" si="1206"/>
        <v>0</v>
      </c>
      <c r="BR795" s="12">
        <v>0</v>
      </c>
      <c r="BS795" s="12">
        <v>0</v>
      </c>
      <c r="BT795" s="12" t="e">
        <f>IF(#REF!=0,"-",#REF!/#REF!*100)</f>
        <v>#REF!</v>
      </c>
    </row>
    <row r="796" spans="1:72" x14ac:dyDescent="0.25">
      <c r="A796" s="4" t="s">
        <v>133</v>
      </c>
      <c r="B796" s="4" t="s">
        <v>58</v>
      </c>
      <c r="C796" s="4" t="s">
        <v>156</v>
      </c>
      <c r="D796" s="102" t="s">
        <v>354</v>
      </c>
      <c r="E796" s="113">
        <v>6131</v>
      </c>
      <c r="F796" s="102"/>
      <c r="G796" s="98" t="s">
        <v>1662</v>
      </c>
      <c r="H796" s="13" t="s">
        <v>32</v>
      </c>
      <c r="I796" s="14">
        <v>1300</v>
      </c>
      <c r="J796" s="14"/>
      <c r="K796" s="14"/>
      <c r="L796" s="14"/>
      <c r="M796" s="14"/>
      <c r="N796" s="14"/>
      <c r="O796" s="14">
        <f t="shared" ref="O796:O854" si="1207">I796+J796+K796+L796+M796+N796</f>
        <v>1300</v>
      </c>
      <c r="P796" s="14"/>
      <c r="Q796" s="14"/>
      <c r="R796" s="14">
        <v>494</v>
      </c>
      <c r="S796" s="14"/>
      <c r="T796" s="14"/>
      <c r="U796" s="14"/>
      <c r="V796" s="14"/>
      <c r="W796" s="14"/>
      <c r="X796" s="14"/>
      <c r="Y796" s="14"/>
      <c r="Z796" s="14"/>
      <c r="AA796" s="14"/>
      <c r="AB796" s="14">
        <v>494</v>
      </c>
      <c r="AC796" s="14">
        <v>806</v>
      </c>
      <c r="AD796" s="14">
        <v>0</v>
      </c>
      <c r="AE796" s="14"/>
      <c r="AF796" s="14"/>
      <c r="AG796" s="14"/>
      <c r="AH796" s="14"/>
      <c r="AI796" s="14"/>
      <c r="AJ796" s="14">
        <f t="shared" ref="AJ796:AJ854" si="1208">AD796+AE796+AF796+AG796+AH796+AI796</f>
        <v>0</v>
      </c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>
        <v>0</v>
      </c>
      <c r="AX796" s="14">
        <v>0</v>
      </c>
      <c r="AY796" s="14">
        <v>0</v>
      </c>
      <c r="AZ796" s="14"/>
      <c r="BA796" s="14"/>
      <c r="BB796" s="14"/>
      <c r="BC796" s="14"/>
      <c r="BD796" s="14"/>
      <c r="BE796" s="14">
        <f t="shared" ref="BE796:BE854" si="1209">AY796+AZ796+BA796+BB796+BC796+BD796</f>
        <v>0</v>
      </c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>
        <v>0</v>
      </c>
      <c r="BS796" s="14">
        <v>0</v>
      </c>
      <c r="BT796" s="14" t="e">
        <f>IF(#REF!=0,"-",#REF!/#REF!*100)</f>
        <v>#REF!</v>
      </c>
    </row>
    <row r="797" spans="1:72" x14ac:dyDescent="0.25">
      <c r="A797" s="4" t="s">
        <v>133</v>
      </c>
      <c r="B797" s="4" t="s">
        <v>58</v>
      </c>
      <c r="C797" s="4" t="s">
        <v>156</v>
      </c>
      <c r="D797" s="102" t="s">
        <v>354</v>
      </c>
      <c r="E797" s="113">
        <v>6132</v>
      </c>
      <c r="F797" s="102"/>
      <c r="G797" s="98" t="s">
        <v>1662</v>
      </c>
      <c r="H797" s="13" t="s">
        <v>72</v>
      </c>
      <c r="I797" s="14">
        <v>0</v>
      </c>
      <c r="J797" s="14"/>
      <c r="K797" s="14"/>
      <c r="L797" s="14"/>
      <c r="M797" s="14"/>
      <c r="N797" s="14"/>
      <c r="O797" s="14">
        <f t="shared" si="1207"/>
        <v>0</v>
      </c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>
        <v>0</v>
      </c>
      <c r="AC797" s="14">
        <v>0</v>
      </c>
      <c r="AD797" s="14">
        <v>0</v>
      </c>
      <c r="AE797" s="14"/>
      <c r="AF797" s="14"/>
      <c r="AG797" s="14"/>
      <c r="AH797" s="14"/>
      <c r="AI797" s="14"/>
      <c r="AJ797" s="14">
        <f t="shared" si="1208"/>
        <v>0</v>
      </c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>
        <v>0</v>
      </c>
      <c r="AX797" s="14">
        <v>0</v>
      </c>
      <c r="AY797" s="14">
        <v>0</v>
      </c>
      <c r="AZ797" s="14"/>
      <c r="BA797" s="14"/>
      <c r="BB797" s="14"/>
      <c r="BC797" s="14"/>
      <c r="BD797" s="14"/>
      <c r="BE797" s="14">
        <f t="shared" si="1209"/>
        <v>0</v>
      </c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>
        <v>0</v>
      </c>
      <c r="BS797" s="14">
        <v>0</v>
      </c>
      <c r="BT797" s="14" t="e">
        <f>IF(#REF!=0,"-",#REF!/#REF!*100)</f>
        <v>#REF!</v>
      </c>
    </row>
    <row r="798" spans="1:72" x14ac:dyDescent="0.25">
      <c r="A798" s="4" t="s">
        <v>133</v>
      </c>
      <c r="B798" s="4" t="s">
        <v>58</v>
      </c>
      <c r="C798" s="4" t="s">
        <v>156</v>
      </c>
      <c r="D798" s="102" t="s">
        <v>354</v>
      </c>
      <c r="E798" s="113">
        <v>6133</v>
      </c>
      <c r="F798" s="102"/>
      <c r="G798" s="98" t="s">
        <v>1662</v>
      </c>
      <c r="H798" s="13" t="s">
        <v>75</v>
      </c>
      <c r="I798" s="14">
        <v>0</v>
      </c>
      <c r="J798" s="14"/>
      <c r="K798" s="14"/>
      <c r="L798" s="14"/>
      <c r="M798" s="14"/>
      <c r="N798" s="14"/>
      <c r="O798" s="14">
        <f t="shared" si="1207"/>
        <v>0</v>
      </c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>
        <v>0</v>
      </c>
      <c r="AC798" s="14">
        <v>0</v>
      </c>
      <c r="AD798" s="14">
        <v>0</v>
      </c>
      <c r="AE798" s="14"/>
      <c r="AF798" s="14"/>
      <c r="AG798" s="14"/>
      <c r="AH798" s="14"/>
      <c r="AI798" s="14"/>
      <c r="AJ798" s="14">
        <f t="shared" si="1208"/>
        <v>0</v>
      </c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>
        <v>0</v>
      </c>
      <c r="AX798" s="14">
        <v>0</v>
      </c>
      <c r="AY798" s="14">
        <v>0</v>
      </c>
      <c r="AZ798" s="14"/>
      <c r="BA798" s="14"/>
      <c r="BB798" s="14"/>
      <c r="BC798" s="14"/>
      <c r="BD798" s="14"/>
      <c r="BE798" s="14">
        <f t="shared" si="1209"/>
        <v>0</v>
      </c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>
        <v>0</v>
      </c>
      <c r="BS798" s="14">
        <v>0</v>
      </c>
      <c r="BT798" s="14" t="e">
        <f>IF(#REF!=0,"-",#REF!/#REF!*100)</f>
        <v>#REF!</v>
      </c>
    </row>
    <row r="799" spans="1:72" x14ac:dyDescent="0.25">
      <c r="A799" s="4" t="s">
        <v>133</v>
      </c>
      <c r="B799" s="4" t="s">
        <v>58</v>
      </c>
      <c r="C799" s="4" t="s">
        <v>156</v>
      </c>
      <c r="D799" s="102" t="s">
        <v>354</v>
      </c>
      <c r="E799" s="113">
        <v>6134</v>
      </c>
      <c r="F799" s="102"/>
      <c r="G799" s="98" t="s">
        <v>1662</v>
      </c>
      <c r="H799" s="13" t="s">
        <v>78</v>
      </c>
      <c r="I799" s="14">
        <v>3500</v>
      </c>
      <c r="J799" s="14"/>
      <c r="K799" s="14"/>
      <c r="L799" s="14"/>
      <c r="M799" s="14"/>
      <c r="N799" s="14"/>
      <c r="O799" s="14">
        <f t="shared" si="1207"/>
        <v>3500</v>
      </c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>
        <v>0</v>
      </c>
      <c r="AC799" s="14">
        <v>3500</v>
      </c>
      <c r="AD799" s="14">
        <v>0</v>
      </c>
      <c r="AE799" s="14"/>
      <c r="AF799" s="14"/>
      <c r="AG799" s="14"/>
      <c r="AH799" s="14"/>
      <c r="AI799" s="14"/>
      <c r="AJ799" s="14">
        <f t="shared" si="1208"/>
        <v>0</v>
      </c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>
        <v>0</v>
      </c>
      <c r="AX799" s="14">
        <v>0</v>
      </c>
      <c r="AY799" s="14">
        <v>0</v>
      </c>
      <c r="AZ799" s="14"/>
      <c r="BA799" s="14"/>
      <c r="BB799" s="14"/>
      <c r="BC799" s="14"/>
      <c r="BD799" s="14"/>
      <c r="BE799" s="14">
        <f t="shared" si="1209"/>
        <v>0</v>
      </c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>
        <v>0</v>
      </c>
      <c r="BS799" s="14">
        <v>0</v>
      </c>
      <c r="BT799" s="14" t="e">
        <f>IF(#REF!=0,"-",#REF!/#REF!*100)</f>
        <v>#REF!</v>
      </c>
    </row>
    <row r="800" spans="1:72" x14ac:dyDescent="0.25">
      <c r="A800" s="4" t="s">
        <v>133</v>
      </c>
      <c r="B800" s="4" t="s">
        <v>58</v>
      </c>
      <c r="C800" s="4" t="s">
        <v>156</v>
      </c>
      <c r="D800" s="102" t="s">
        <v>354</v>
      </c>
      <c r="E800" s="113">
        <v>6135</v>
      </c>
      <c r="F800" s="102"/>
      <c r="G800" s="98" t="s">
        <v>1662</v>
      </c>
      <c r="H800" s="13" t="s">
        <v>81</v>
      </c>
      <c r="I800" s="14">
        <v>2500</v>
      </c>
      <c r="J800" s="14"/>
      <c r="K800" s="14"/>
      <c r="L800" s="14"/>
      <c r="M800" s="14"/>
      <c r="N800" s="14"/>
      <c r="O800" s="14">
        <f t="shared" si="1207"/>
        <v>2500</v>
      </c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>
        <v>0</v>
      </c>
      <c r="AC800" s="14">
        <v>2500</v>
      </c>
      <c r="AD800" s="14">
        <v>0</v>
      </c>
      <c r="AE800" s="14"/>
      <c r="AF800" s="14"/>
      <c r="AG800" s="14"/>
      <c r="AH800" s="14"/>
      <c r="AI800" s="14"/>
      <c r="AJ800" s="14">
        <f t="shared" si="1208"/>
        <v>0</v>
      </c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>
        <v>0</v>
      </c>
      <c r="AX800" s="14">
        <v>0</v>
      </c>
      <c r="AY800" s="14">
        <v>0</v>
      </c>
      <c r="AZ800" s="14"/>
      <c r="BA800" s="14"/>
      <c r="BB800" s="14"/>
      <c r="BC800" s="14"/>
      <c r="BD800" s="14"/>
      <c r="BE800" s="14">
        <f t="shared" si="1209"/>
        <v>0</v>
      </c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>
        <v>0</v>
      </c>
      <c r="BS800" s="14">
        <v>0</v>
      </c>
      <c r="BT800" s="14" t="e">
        <f>IF(#REF!=0,"-",#REF!/#REF!*100)</f>
        <v>#REF!</v>
      </c>
    </row>
    <row r="801" spans="1:72" x14ac:dyDescent="0.25">
      <c r="A801" s="4" t="s">
        <v>133</v>
      </c>
      <c r="B801" s="4" t="s">
        <v>58</v>
      </c>
      <c r="C801" s="4" t="s">
        <v>156</v>
      </c>
      <c r="D801" s="102" t="s">
        <v>354</v>
      </c>
      <c r="E801" s="113">
        <v>6137</v>
      </c>
      <c r="F801" s="102"/>
      <c r="G801" s="98" t="s">
        <v>1662</v>
      </c>
      <c r="H801" s="13" t="s">
        <v>87</v>
      </c>
      <c r="I801" s="14">
        <v>3000</v>
      </c>
      <c r="J801" s="14"/>
      <c r="K801" s="14"/>
      <c r="L801" s="14"/>
      <c r="M801" s="14"/>
      <c r="N801" s="14"/>
      <c r="O801" s="14">
        <f t="shared" si="1207"/>
        <v>3000</v>
      </c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>
        <v>0</v>
      </c>
      <c r="AC801" s="14">
        <v>3000</v>
      </c>
      <c r="AD801" s="14">
        <v>0</v>
      </c>
      <c r="AE801" s="14"/>
      <c r="AF801" s="14"/>
      <c r="AG801" s="14"/>
      <c r="AH801" s="14"/>
      <c r="AI801" s="14"/>
      <c r="AJ801" s="14">
        <f t="shared" si="1208"/>
        <v>0</v>
      </c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>
        <v>0</v>
      </c>
      <c r="AX801" s="14">
        <v>0</v>
      </c>
      <c r="AY801" s="14">
        <v>0</v>
      </c>
      <c r="AZ801" s="14"/>
      <c r="BA801" s="14"/>
      <c r="BB801" s="14"/>
      <c r="BC801" s="14"/>
      <c r="BD801" s="14"/>
      <c r="BE801" s="14">
        <f t="shared" si="1209"/>
        <v>0</v>
      </c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>
        <v>0</v>
      </c>
      <c r="BS801" s="14">
        <v>0</v>
      </c>
      <c r="BT801" s="14" t="e">
        <f>IF(#REF!=0,"-",#REF!/#REF!*100)</f>
        <v>#REF!</v>
      </c>
    </row>
    <row r="802" spans="1:72" ht="22.5" x14ac:dyDescent="0.25">
      <c r="A802" s="4" t="s">
        <v>133</v>
      </c>
      <c r="B802" s="4" t="s">
        <v>58</v>
      </c>
      <c r="C802" s="4" t="s">
        <v>156</v>
      </c>
      <c r="D802" s="102" t="s">
        <v>354</v>
      </c>
      <c r="E802" s="113">
        <v>6138</v>
      </c>
      <c r="F802" s="102"/>
      <c r="G802" s="98" t="s">
        <v>1662</v>
      </c>
      <c r="H802" s="13" t="s">
        <v>90</v>
      </c>
      <c r="I802" s="14">
        <v>1800</v>
      </c>
      <c r="J802" s="14"/>
      <c r="K802" s="14"/>
      <c r="L802" s="14"/>
      <c r="M802" s="14"/>
      <c r="N802" s="14"/>
      <c r="O802" s="14">
        <f t="shared" si="1207"/>
        <v>1800</v>
      </c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>
        <v>0</v>
      </c>
      <c r="AC802" s="14">
        <v>1800</v>
      </c>
      <c r="AD802" s="14">
        <v>0</v>
      </c>
      <c r="AE802" s="14"/>
      <c r="AF802" s="14"/>
      <c r="AG802" s="14"/>
      <c r="AH802" s="14"/>
      <c r="AI802" s="14"/>
      <c r="AJ802" s="14">
        <f t="shared" si="1208"/>
        <v>0</v>
      </c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>
        <v>0</v>
      </c>
      <c r="AX802" s="14">
        <v>0</v>
      </c>
      <c r="AY802" s="14">
        <v>0</v>
      </c>
      <c r="AZ802" s="14"/>
      <c r="BA802" s="14"/>
      <c r="BB802" s="14"/>
      <c r="BC802" s="14"/>
      <c r="BD802" s="14"/>
      <c r="BE802" s="14">
        <f t="shared" si="1209"/>
        <v>0</v>
      </c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>
        <v>0</v>
      </c>
      <c r="BS802" s="14">
        <v>0</v>
      </c>
      <c r="BT802" s="14" t="e">
        <f>IF(#REF!=0,"-",#REF!/#REF!*100)</f>
        <v>#REF!</v>
      </c>
    </row>
    <row r="803" spans="1:72" x14ac:dyDescent="0.25">
      <c r="A803" s="1" t="s">
        <v>133</v>
      </c>
      <c r="B803" s="1" t="s">
        <v>58</v>
      </c>
      <c r="C803" s="1" t="s">
        <v>156</v>
      </c>
      <c r="D803" s="105" t="s">
        <v>354</v>
      </c>
      <c r="E803" s="105" t="s">
        <v>34</v>
      </c>
      <c r="F803" s="102" t="s">
        <v>0</v>
      </c>
      <c r="G803" s="13" t="s">
        <v>0</v>
      </c>
      <c r="H803" s="2" t="s">
        <v>35</v>
      </c>
      <c r="I803" s="12">
        <f t="shared" ref="I803:AA803" si="1210">SUM(I804:I806)</f>
        <v>8000</v>
      </c>
      <c r="J803" s="12">
        <f t="shared" si="1210"/>
        <v>0</v>
      </c>
      <c r="K803" s="12">
        <f t="shared" si="1210"/>
        <v>0</v>
      </c>
      <c r="L803" s="12">
        <f t="shared" si="1210"/>
        <v>0</v>
      </c>
      <c r="M803" s="12">
        <f t="shared" si="1210"/>
        <v>0</v>
      </c>
      <c r="N803" s="12">
        <f t="shared" si="1210"/>
        <v>0</v>
      </c>
      <c r="O803" s="12">
        <f t="shared" si="1210"/>
        <v>8000</v>
      </c>
      <c r="P803" s="12">
        <f t="shared" si="1210"/>
        <v>0</v>
      </c>
      <c r="Q803" s="12">
        <f t="shared" si="1210"/>
        <v>0</v>
      </c>
      <c r="R803" s="12">
        <f t="shared" si="1210"/>
        <v>0</v>
      </c>
      <c r="S803" s="12">
        <f t="shared" si="1210"/>
        <v>0</v>
      </c>
      <c r="T803" s="12">
        <f t="shared" si="1210"/>
        <v>0</v>
      </c>
      <c r="U803" s="12">
        <f t="shared" si="1210"/>
        <v>0</v>
      </c>
      <c r="V803" s="12">
        <f t="shared" si="1210"/>
        <v>0</v>
      </c>
      <c r="W803" s="12">
        <f t="shared" si="1210"/>
        <v>0</v>
      </c>
      <c r="X803" s="12">
        <f t="shared" si="1210"/>
        <v>0</v>
      </c>
      <c r="Y803" s="12">
        <f t="shared" si="1210"/>
        <v>0</v>
      </c>
      <c r="Z803" s="12">
        <f t="shared" si="1210"/>
        <v>0</v>
      </c>
      <c r="AA803" s="12">
        <f t="shared" si="1210"/>
        <v>0</v>
      </c>
      <c r="AB803" s="12">
        <v>0</v>
      </c>
      <c r="AC803" s="12">
        <v>8000</v>
      </c>
      <c r="AD803" s="12">
        <f t="shared" ref="AD803:AV803" si="1211">SUM(AD804:AD806)</f>
        <v>0</v>
      </c>
      <c r="AE803" s="12">
        <f t="shared" si="1211"/>
        <v>0</v>
      </c>
      <c r="AF803" s="12">
        <f t="shared" si="1211"/>
        <v>0</v>
      </c>
      <c r="AG803" s="12">
        <f t="shared" si="1211"/>
        <v>0</v>
      </c>
      <c r="AH803" s="12">
        <f t="shared" si="1211"/>
        <v>0</v>
      </c>
      <c r="AI803" s="12">
        <f t="shared" si="1211"/>
        <v>0</v>
      </c>
      <c r="AJ803" s="12">
        <f t="shared" si="1211"/>
        <v>0</v>
      </c>
      <c r="AK803" s="12">
        <f t="shared" si="1211"/>
        <v>0</v>
      </c>
      <c r="AL803" s="12">
        <f t="shared" si="1211"/>
        <v>0</v>
      </c>
      <c r="AM803" s="12">
        <f t="shared" si="1211"/>
        <v>0</v>
      </c>
      <c r="AN803" s="12">
        <f t="shared" si="1211"/>
        <v>0</v>
      </c>
      <c r="AO803" s="12">
        <f t="shared" si="1211"/>
        <v>0</v>
      </c>
      <c r="AP803" s="12">
        <f t="shared" si="1211"/>
        <v>0</v>
      </c>
      <c r="AQ803" s="12">
        <f t="shared" si="1211"/>
        <v>0</v>
      </c>
      <c r="AR803" s="12">
        <f t="shared" si="1211"/>
        <v>0</v>
      </c>
      <c r="AS803" s="12">
        <f t="shared" si="1211"/>
        <v>0</v>
      </c>
      <c r="AT803" s="12">
        <f t="shared" si="1211"/>
        <v>0</v>
      </c>
      <c r="AU803" s="12">
        <f t="shared" si="1211"/>
        <v>0</v>
      </c>
      <c r="AV803" s="12">
        <f t="shared" si="1211"/>
        <v>0</v>
      </c>
      <c r="AW803" s="12">
        <v>0</v>
      </c>
      <c r="AX803" s="12">
        <v>0</v>
      </c>
      <c r="AY803" s="12">
        <f t="shared" ref="AY803:BQ803" si="1212">SUM(AY804:AY806)</f>
        <v>0</v>
      </c>
      <c r="AZ803" s="12">
        <f t="shared" si="1212"/>
        <v>0</v>
      </c>
      <c r="BA803" s="12">
        <f t="shared" si="1212"/>
        <v>0</v>
      </c>
      <c r="BB803" s="12">
        <f t="shared" si="1212"/>
        <v>0</v>
      </c>
      <c r="BC803" s="12">
        <f t="shared" si="1212"/>
        <v>0</v>
      </c>
      <c r="BD803" s="12">
        <f t="shared" si="1212"/>
        <v>0</v>
      </c>
      <c r="BE803" s="12">
        <f t="shared" si="1212"/>
        <v>0</v>
      </c>
      <c r="BF803" s="12">
        <f t="shared" si="1212"/>
        <v>0</v>
      </c>
      <c r="BG803" s="12">
        <f t="shared" si="1212"/>
        <v>0</v>
      </c>
      <c r="BH803" s="12">
        <f t="shared" si="1212"/>
        <v>0</v>
      </c>
      <c r="BI803" s="12">
        <f t="shared" si="1212"/>
        <v>0</v>
      </c>
      <c r="BJ803" s="12">
        <f t="shared" si="1212"/>
        <v>0</v>
      </c>
      <c r="BK803" s="12">
        <f t="shared" si="1212"/>
        <v>0</v>
      </c>
      <c r="BL803" s="12">
        <f t="shared" si="1212"/>
        <v>0</v>
      </c>
      <c r="BM803" s="12">
        <f t="shared" si="1212"/>
        <v>0</v>
      </c>
      <c r="BN803" s="12">
        <f t="shared" si="1212"/>
        <v>0</v>
      </c>
      <c r="BO803" s="12">
        <f t="shared" si="1212"/>
        <v>0</v>
      </c>
      <c r="BP803" s="12">
        <f t="shared" si="1212"/>
        <v>0</v>
      </c>
      <c r="BQ803" s="12">
        <f t="shared" si="1212"/>
        <v>0</v>
      </c>
      <c r="BR803" s="12">
        <v>0</v>
      </c>
      <c r="BS803" s="12">
        <v>0</v>
      </c>
      <c r="BT803" s="12" t="e">
        <f>IF(#REF!=0,"-",#REF!/#REF!*100)</f>
        <v>#REF!</v>
      </c>
    </row>
    <row r="804" spans="1:72" x14ac:dyDescent="0.25">
      <c r="A804" s="4" t="s">
        <v>133</v>
      </c>
      <c r="B804" s="4" t="s">
        <v>58</v>
      </c>
      <c r="C804" s="4" t="s">
        <v>156</v>
      </c>
      <c r="D804" s="102" t="s">
        <v>354</v>
      </c>
      <c r="E804" s="113">
        <v>6139</v>
      </c>
      <c r="F804" s="102"/>
      <c r="G804" s="98" t="s">
        <v>1662</v>
      </c>
      <c r="H804" s="13" t="s">
        <v>35</v>
      </c>
      <c r="I804" s="14">
        <v>8000</v>
      </c>
      <c r="J804" s="14"/>
      <c r="K804" s="14"/>
      <c r="L804" s="14"/>
      <c r="M804" s="14"/>
      <c r="N804" s="14"/>
      <c r="O804" s="14">
        <f t="shared" si="1207"/>
        <v>8000</v>
      </c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>
        <v>0</v>
      </c>
      <c r="AC804" s="14">
        <v>8000</v>
      </c>
      <c r="AD804" s="14">
        <v>0</v>
      </c>
      <c r="AE804" s="14"/>
      <c r="AF804" s="14"/>
      <c r="AG804" s="14"/>
      <c r="AH804" s="14"/>
      <c r="AI804" s="14"/>
      <c r="AJ804" s="14">
        <f t="shared" si="1208"/>
        <v>0</v>
      </c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>
        <v>0</v>
      </c>
      <c r="AX804" s="14">
        <v>0</v>
      </c>
      <c r="AY804" s="14">
        <v>0</v>
      </c>
      <c r="AZ804" s="14"/>
      <c r="BA804" s="14"/>
      <c r="BB804" s="14"/>
      <c r="BC804" s="14"/>
      <c r="BD804" s="14"/>
      <c r="BE804" s="14">
        <f t="shared" si="1209"/>
        <v>0</v>
      </c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>
        <v>0</v>
      </c>
      <c r="BS804" s="14">
        <v>0</v>
      </c>
      <c r="BT804" s="14" t="e">
        <f>IF(#REF!=0,"-",#REF!/#REF!*100)</f>
        <v>#REF!</v>
      </c>
    </row>
    <row r="805" spans="1:72" ht="22.5" x14ac:dyDescent="0.25">
      <c r="A805" s="4" t="s">
        <v>133</v>
      </c>
      <c r="B805" s="4" t="s">
        <v>58</v>
      </c>
      <c r="C805" s="4" t="s">
        <v>156</v>
      </c>
      <c r="D805" s="102" t="s">
        <v>354</v>
      </c>
      <c r="E805" s="113">
        <v>6139</v>
      </c>
      <c r="F805" s="102" t="s">
        <v>361</v>
      </c>
      <c r="G805" s="98" t="s">
        <v>1662</v>
      </c>
      <c r="H805" s="13" t="s">
        <v>37</v>
      </c>
      <c r="I805" s="14">
        <v>0</v>
      </c>
      <c r="J805" s="14"/>
      <c r="K805" s="14"/>
      <c r="L805" s="14"/>
      <c r="M805" s="14"/>
      <c r="N805" s="14"/>
      <c r="O805" s="14">
        <f t="shared" si="1207"/>
        <v>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>
        <v>0</v>
      </c>
      <c r="AC805" s="14">
        <v>0</v>
      </c>
      <c r="AD805" s="14">
        <v>0</v>
      </c>
      <c r="AE805" s="14"/>
      <c r="AF805" s="14"/>
      <c r="AG805" s="14"/>
      <c r="AH805" s="14"/>
      <c r="AI805" s="14"/>
      <c r="AJ805" s="14">
        <f t="shared" si="1208"/>
        <v>0</v>
      </c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>
        <v>0</v>
      </c>
      <c r="AX805" s="14">
        <v>0</v>
      </c>
      <c r="AY805" s="14">
        <v>0</v>
      </c>
      <c r="AZ805" s="14"/>
      <c r="BA805" s="14"/>
      <c r="BB805" s="14"/>
      <c r="BC805" s="14"/>
      <c r="BD805" s="14"/>
      <c r="BE805" s="14">
        <f t="shared" si="1209"/>
        <v>0</v>
      </c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>
        <v>0</v>
      </c>
      <c r="BS805" s="14">
        <v>0</v>
      </c>
      <c r="BT805" s="14" t="e">
        <f>IF(#REF!=0,"-",#REF!/#REF!*100)</f>
        <v>#REF!</v>
      </c>
    </row>
    <row r="806" spans="1:72" ht="33.75" x14ac:dyDescent="0.25">
      <c r="A806" s="4" t="s">
        <v>133</v>
      </c>
      <c r="B806" s="4" t="s">
        <v>58</v>
      </c>
      <c r="C806" s="4" t="s">
        <v>156</v>
      </c>
      <c r="D806" s="102" t="s">
        <v>354</v>
      </c>
      <c r="E806" s="113">
        <v>6139</v>
      </c>
      <c r="F806" s="102" t="s">
        <v>362</v>
      </c>
      <c r="G806" s="98" t="s">
        <v>1662</v>
      </c>
      <c r="H806" s="13" t="s">
        <v>38</v>
      </c>
      <c r="I806" s="14">
        <v>0</v>
      </c>
      <c r="J806" s="14"/>
      <c r="K806" s="14"/>
      <c r="L806" s="14"/>
      <c r="M806" s="14"/>
      <c r="N806" s="14"/>
      <c r="O806" s="14">
        <f t="shared" si="1207"/>
        <v>0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>
        <v>0</v>
      </c>
      <c r="AC806" s="14">
        <v>0</v>
      </c>
      <c r="AD806" s="14">
        <v>0</v>
      </c>
      <c r="AE806" s="14"/>
      <c r="AF806" s="14"/>
      <c r="AG806" s="14"/>
      <c r="AH806" s="14"/>
      <c r="AI806" s="14"/>
      <c r="AJ806" s="14">
        <f t="shared" si="1208"/>
        <v>0</v>
      </c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>
        <v>0</v>
      </c>
      <c r="AX806" s="14">
        <v>0</v>
      </c>
      <c r="AY806" s="14">
        <v>0</v>
      </c>
      <c r="AZ806" s="14"/>
      <c r="BA806" s="14"/>
      <c r="BB806" s="14"/>
      <c r="BC806" s="14"/>
      <c r="BD806" s="14"/>
      <c r="BE806" s="14">
        <f t="shared" si="1209"/>
        <v>0</v>
      </c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>
        <v>0</v>
      </c>
      <c r="BS806" s="14">
        <v>0</v>
      </c>
      <c r="BT806" s="14" t="e">
        <f>IF(#REF!=0,"-",#REF!/#REF!*100)</f>
        <v>#REF!</v>
      </c>
    </row>
    <row r="807" spans="1:72" ht="33.75" x14ac:dyDescent="0.25">
      <c r="A807" s="1" t="s">
        <v>0</v>
      </c>
      <c r="B807" s="1" t="s">
        <v>0</v>
      </c>
      <c r="C807" s="1" t="s">
        <v>0</v>
      </c>
      <c r="D807" s="101" t="s">
        <v>0</v>
      </c>
      <c r="E807" s="101" t="s">
        <v>0</v>
      </c>
      <c r="F807" s="101" t="s">
        <v>0</v>
      </c>
      <c r="G807" s="2" t="s">
        <v>0</v>
      </c>
      <c r="H807" s="10" t="s">
        <v>39</v>
      </c>
      <c r="I807" s="11">
        <f t="shared" ref="I807:AA807" si="1213">SUM(I808)</f>
        <v>0</v>
      </c>
      <c r="J807" s="11">
        <f t="shared" si="1213"/>
        <v>0</v>
      </c>
      <c r="K807" s="11">
        <f t="shared" si="1213"/>
        <v>0</v>
      </c>
      <c r="L807" s="11">
        <f t="shared" si="1213"/>
        <v>0</v>
      </c>
      <c r="M807" s="11">
        <f t="shared" si="1213"/>
        <v>0</v>
      </c>
      <c r="N807" s="11">
        <f t="shared" si="1213"/>
        <v>0</v>
      </c>
      <c r="O807" s="11">
        <f t="shared" si="1213"/>
        <v>0</v>
      </c>
      <c r="P807" s="11">
        <f t="shared" si="1213"/>
        <v>0</v>
      </c>
      <c r="Q807" s="11">
        <f t="shared" si="1213"/>
        <v>0</v>
      </c>
      <c r="R807" s="11">
        <f t="shared" si="1213"/>
        <v>0</v>
      </c>
      <c r="S807" s="11">
        <f t="shared" si="1213"/>
        <v>0</v>
      </c>
      <c r="T807" s="11">
        <f t="shared" si="1213"/>
        <v>0</v>
      </c>
      <c r="U807" s="11">
        <f t="shared" si="1213"/>
        <v>0</v>
      </c>
      <c r="V807" s="11">
        <f t="shared" si="1213"/>
        <v>0</v>
      </c>
      <c r="W807" s="11">
        <f t="shared" si="1213"/>
        <v>0</v>
      </c>
      <c r="X807" s="11">
        <f t="shared" si="1213"/>
        <v>0</v>
      </c>
      <c r="Y807" s="11">
        <f t="shared" si="1213"/>
        <v>0</v>
      </c>
      <c r="Z807" s="11">
        <f t="shared" si="1213"/>
        <v>0</v>
      </c>
      <c r="AA807" s="11">
        <f t="shared" si="1213"/>
        <v>0</v>
      </c>
      <c r="AB807" s="11">
        <v>0</v>
      </c>
      <c r="AC807" s="11">
        <v>0</v>
      </c>
      <c r="AD807" s="11">
        <f t="shared" ref="AD807:AV807" si="1214">SUM(AD808)</f>
        <v>0</v>
      </c>
      <c r="AE807" s="11">
        <f t="shared" si="1214"/>
        <v>0</v>
      </c>
      <c r="AF807" s="11">
        <f t="shared" si="1214"/>
        <v>0</v>
      </c>
      <c r="AG807" s="11">
        <f t="shared" si="1214"/>
        <v>0</v>
      </c>
      <c r="AH807" s="11">
        <f t="shared" si="1214"/>
        <v>0</v>
      </c>
      <c r="AI807" s="11">
        <f t="shared" si="1214"/>
        <v>0</v>
      </c>
      <c r="AJ807" s="11">
        <f t="shared" si="1214"/>
        <v>0</v>
      </c>
      <c r="AK807" s="11">
        <f t="shared" si="1214"/>
        <v>0</v>
      </c>
      <c r="AL807" s="11">
        <f t="shared" si="1214"/>
        <v>0</v>
      </c>
      <c r="AM807" s="11">
        <f t="shared" si="1214"/>
        <v>0</v>
      </c>
      <c r="AN807" s="11">
        <f t="shared" si="1214"/>
        <v>0</v>
      </c>
      <c r="AO807" s="11">
        <f t="shared" si="1214"/>
        <v>0</v>
      </c>
      <c r="AP807" s="11">
        <f t="shared" si="1214"/>
        <v>0</v>
      </c>
      <c r="AQ807" s="11">
        <f t="shared" si="1214"/>
        <v>0</v>
      </c>
      <c r="AR807" s="11">
        <f t="shared" si="1214"/>
        <v>0</v>
      </c>
      <c r="AS807" s="11">
        <f t="shared" si="1214"/>
        <v>0</v>
      </c>
      <c r="AT807" s="11">
        <f t="shared" si="1214"/>
        <v>0</v>
      </c>
      <c r="AU807" s="11">
        <f t="shared" si="1214"/>
        <v>0</v>
      </c>
      <c r="AV807" s="11">
        <f t="shared" si="1214"/>
        <v>0</v>
      </c>
      <c r="AW807" s="11">
        <v>0</v>
      </c>
      <c r="AX807" s="11">
        <v>0</v>
      </c>
      <c r="AY807" s="11">
        <f t="shared" ref="AY807:BQ807" si="1215">SUM(AY808)</f>
        <v>0</v>
      </c>
      <c r="AZ807" s="11">
        <f t="shared" si="1215"/>
        <v>0</v>
      </c>
      <c r="BA807" s="11">
        <f t="shared" si="1215"/>
        <v>0</v>
      </c>
      <c r="BB807" s="11">
        <f t="shared" si="1215"/>
        <v>0</v>
      </c>
      <c r="BC807" s="11">
        <f t="shared" si="1215"/>
        <v>0</v>
      </c>
      <c r="BD807" s="11">
        <f t="shared" si="1215"/>
        <v>0</v>
      </c>
      <c r="BE807" s="11">
        <f t="shared" si="1215"/>
        <v>0</v>
      </c>
      <c r="BF807" s="11">
        <f t="shared" si="1215"/>
        <v>0</v>
      </c>
      <c r="BG807" s="11">
        <f t="shared" si="1215"/>
        <v>0</v>
      </c>
      <c r="BH807" s="11">
        <f t="shared" si="1215"/>
        <v>0</v>
      </c>
      <c r="BI807" s="11">
        <f t="shared" si="1215"/>
        <v>0</v>
      </c>
      <c r="BJ807" s="11">
        <f t="shared" si="1215"/>
        <v>0</v>
      </c>
      <c r="BK807" s="11">
        <f t="shared" si="1215"/>
        <v>0</v>
      </c>
      <c r="BL807" s="11">
        <f t="shared" si="1215"/>
        <v>0</v>
      </c>
      <c r="BM807" s="11">
        <f t="shared" si="1215"/>
        <v>0</v>
      </c>
      <c r="BN807" s="11">
        <f t="shared" si="1215"/>
        <v>0</v>
      </c>
      <c r="BO807" s="11">
        <f t="shared" si="1215"/>
        <v>0</v>
      </c>
      <c r="BP807" s="11">
        <f t="shared" si="1215"/>
        <v>0</v>
      </c>
      <c r="BQ807" s="11">
        <f t="shared" si="1215"/>
        <v>0</v>
      </c>
      <c r="BR807" s="11">
        <v>0</v>
      </c>
      <c r="BS807" s="11">
        <v>0</v>
      </c>
      <c r="BT807" s="11" t="e">
        <f>IF(#REF!=0,"-",#REF!/#REF!*100)</f>
        <v>#REF!</v>
      </c>
    </row>
    <row r="808" spans="1:72" ht="22.5" x14ac:dyDescent="0.25">
      <c r="A808" s="4" t="s">
        <v>133</v>
      </c>
      <c r="B808" s="4" t="s">
        <v>58</v>
      </c>
      <c r="C808" s="4" t="s">
        <v>156</v>
      </c>
      <c r="D808" s="102" t="s">
        <v>354</v>
      </c>
      <c r="E808" s="101" t="s">
        <v>40</v>
      </c>
      <c r="F808" s="101" t="s">
        <v>0</v>
      </c>
      <c r="G808" s="2" t="s">
        <v>0</v>
      </c>
      <c r="H808" s="2" t="s">
        <v>41</v>
      </c>
      <c r="I808" s="12">
        <f t="shared" ref="I808:AA808" si="1216">SUM(I809:I810)</f>
        <v>0</v>
      </c>
      <c r="J808" s="12">
        <f t="shared" si="1216"/>
        <v>0</v>
      </c>
      <c r="K808" s="12">
        <f t="shared" si="1216"/>
        <v>0</v>
      </c>
      <c r="L808" s="12">
        <f t="shared" si="1216"/>
        <v>0</v>
      </c>
      <c r="M808" s="12">
        <f t="shared" si="1216"/>
        <v>0</v>
      </c>
      <c r="N808" s="12">
        <f t="shared" si="1216"/>
        <v>0</v>
      </c>
      <c r="O808" s="12">
        <f t="shared" ref="O808" si="1217">SUM(O809:O810)</f>
        <v>0</v>
      </c>
      <c r="P808" s="12">
        <f t="shared" si="1216"/>
        <v>0</v>
      </c>
      <c r="Q808" s="12">
        <f t="shared" si="1216"/>
        <v>0</v>
      </c>
      <c r="R808" s="12">
        <f t="shared" si="1216"/>
        <v>0</v>
      </c>
      <c r="S808" s="12">
        <f t="shared" si="1216"/>
        <v>0</v>
      </c>
      <c r="T808" s="12">
        <f t="shared" si="1216"/>
        <v>0</v>
      </c>
      <c r="U808" s="12">
        <f t="shared" si="1216"/>
        <v>0</v>
      </c>
      <c r="V808" s="12">
        <f t="shared" si="1216"/>
        <v>0</v>
      </c>
      <c r="W808" s="12">
        <f t="shared" si="1216"/>
        <v>0</v>
      </c>
      <c r="X808" s="12">
        <f t="shared" si="1216"/>
        <v>0</v>
      </c>
      <c r="Y808" s="12">
        <f t="shared" si="1216"/>
        <v>0</v>
      </c>
      <c r="Z808" s="12">
        <f t="shared" si="1216"/>
        <v>0</v>
      </c>
      <c r="AA808" s="12">
        <f t="shared" si="1216"/>
        <v>0</v>
      </c>
      <c r="AB808" s="12">
        <v>0</v>
      </c>
      <c r="AC808" s="12">
        <v>0</v>
      </c>
      <c r="AD808" s="12">
        <f t="shared" ref="AD808:AV808" si="1218">SUM(AD809:AD810)</f>
        <v>0</v>
      </c>
      <c r="AE808" s="12">
        <f t="shared" si="1218"/>
        <v>0</v>
      </c>
      <c r="AF808" s="12">
        <f t="shared" si="1218"/>
        <v>0</v>
      </c>
      <c r="AG808" s="12">
        <f t="shared" si="1218"/>
        <v>0</v>
      </c>
      <c r="AH808" s="12">
        <f t="shared" si="1218"/>
        <v>0</v>
      </c>
      <c r="AI808" s="12">
        <f t="shared" si="1218"/>
        <v>0</v>
      </c>
      <c r="AJ808" s="12">
        <f t="shared" ref="AJ808" si="1219">SUM(AJ809:AJ810)</f>
        <v>0</v>
      </c>
      <c r="AK808" s="12">
        <f t="shared" si="1218"/>
        <v>0</v>
      </c>
      <c r="AL808" s="12">
        <f t="shared" si="1218"/>
        <v>0</v>
      </c>
      <c r="AM808" s="12">
        <f t="shared" si="1218"/>
        <v>0</v>
      </c>
      <c r="AN808" s="12">
        <f t="shared" si="1218"/>
        <v>0</v>
      </c>
      <c r="AO808" s="12">
        <f t="shared" si="1218"/>
        <v>0</v>
      </c>
      <c r="AP808" s="12">
        <f t="shared" si="1218"/>
        <v>0</v>
      </c>
      <c r="AQ808" s="12">
        <f t="shared" si="1218"/>
        <v>0</v>
      </c>
      <c r="AR808" s="12">
        <f t="shared" si="1218"/>
        <v>0</v>
      </c>
      <c r="AS808" s="12">
        <f t="shared" si="1218"/>
        <v>0</v>
      </c>
      <c r="AT808" s="12">
        <f t="shared" si="1218"/>
        <v>0</v>
      </c>
      <c r="AU808" s="12">
        <f t="shared" si="1218"/>
        <v>0</v>
      </c>
      <c r="AV808" s="12">
        <f t="shared" si="1218"/>
        <v>0</v>
      </c>
      <c r="AW808" s="12">
        <v>0</v>
      </c>
      <c r="AX808" s="12">
        <v>0</v>
      </c>
      <c r="AY808" s="12">
        <f t="shared" ref="AY808:BQ808" si="1220">SUM(AY809:AY810)</f>
        <v>0</v>
      </c>
      <c r="AZ808" s="12">
        <f t="shared" si="1220"/>
        <v>0</v>
      </c>
      <c r="BA808" s="12">
        <f t="shared" si="1220"/>
        <v>0</v>
      </c>
      <c r="BB808" s="12">
        <f t="shared" si="1220"/>
        <v>0</v>
      </c>
      <c r="BC808" s="12">
        <f t="shared" si="1220"/>
        <v>0</v>
      </c>
      <c r="BD808" s="12">
        <f t="shared" si="1220"/>
        <v>0</v>
      </c>
      <c r="BE808" s="12">
        <f t="shared" ref="BE808" si="1221">SUM(BE809:BE810)</f>
        <v>0</v>
      </c>
      <c r="BF808" s="12">
        <f t="shared" si="1220"/>
        <v>0</v>
      </c>
      <c r="BG808" s="12">
        <f t="shared" si="1220"/>
        <v>0</v>
      </c>
      <c r="BH808" s="12">
        <f t="shared" si="1220"/>
        <v>0</v>
      </c>
      <c r="BI808" s="12">
        <f t="shared" si="1220"/>
        <v>0</v>
      </c>
      <c r="BJ808" s="12">
        <f t="shared" si="1220"/>
        <v>0</v>
      </c>
      <c r="BK808" s="12">
        <f t="shared" si="1220"/>
        <v>0</v>
      </c>
      <c r="BL808" s="12">
        <f t="shared" si="1220"/>
        <v>0</v>
      </c>
      <c r="BM808" s="12">
        <f t="shared" si="1220"/>
        <v>0</v>
      </c>
      <c r="BN808" s="12">
        <f t="shared" si="1220"/>
        <v>0</v>
      </c>
      <c r="BO808" s="12">
        <f t="shared" si="1220"/>
        <v>0</v>
      </c>
      <c r="BP808" s="12">
        <f t="shared" si="1220"/>
        <v>0</v>
      </c>
      <c r="BQ808" s="12">
        <f t="shared" si="1220"/>
        <v>0</v>
      </c>
      <c r="BR808" s="12">
        <v>0</v>
      </c>
      <c r="BS808" s="12">
        <v>0</v>
      </c>
      <c r="BT808" s="12" t="e">
        <f>IF(#REF!=0,"-",#REF!/#REF!*100)</f>
        <v>#REF!</v>
      </c>
    </row>
    <row r="809" spans="1:72" x14ac:dyDescent="0.25">
      <c r="A809" s="4" t="s">
        <v>133</v>
      </c>
      <c r="B809" s="4" t="s">
        <v>58</v>
      </c>
      <c r="C809" s="4" t="s">
        <v>156</v>
      </c>
      <c r="D809" s="102" t="s">
        <v>354</v>
      </c>
      <c r="E809" s="113">
        <v>6142</v>
      </c>
      <c r="F809" s="102"/>
      <c r="G809" s="98" t="s">
        <v>1662</v>
      </c>
      <c r="H809" s="13" t="s">
        <v>60</v>
      </c>
      <c r="I809" s="14">
        <v>0</v>
      </c>
      <c r="J809" s="14"/>
      <c r="K809" s="14"/>
      <c r="L809" s="14"/>
      <c r="M809" s="14"/>
      <c r="N809" s="14"/>
      <c r="O809" s="14">
        <f t="shared" si="1207"/>
        <v>0</v>
      </c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>
        <v>0</v>
      </c>
      <c r="AC809" s="14">
        <v>0</v>
      </c>
      <c r="AD809" s="14">
        <v>0</v>
      </c>
      <c r="AE809" s="14"/>
      <c r="AF809" s="14"/>
      <c r="AG809" s="14"/>
      <c r="AH809" s="14"/>
      <c r="AI809" s="14"/>
      <c r="AJ809" s="14">
        <f t="shared" si="1208"/>
        <v>0</v>
      </c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>
        <v>0</v>
      </c>
      <c r="AX809" s="14">
        <v>0</v>
      </c>
      <c r="AY809" s="14">
        <v>0</v>
      </c>
      <c r="AZ809" s="14"/>
      <c r="BA809" s="14"/>
      <c r="BB809" s="14"/>
      <c r="BC809" s="14"/>
      <c r="BD809" s="14"/>
      <c r="BE809" s="14">
        <f t="shared" si="1209"/>
        <v>0</v>
      </c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>
        <v>0</v>
      </c>
      <c r="BS809" s="14">
        <v>0</v>
      </c>
      <c r="BT809" s="14" t="e">
        <f>IF(#REF!=0,"-",#REF!/#REF!*100)</f>
        <v>#REF!</v>
      </c>
    </row>
    <row r="810" spans="1:72" x14ac:dyDescent="0.25">
      <c r="A810" s="4" t="s">
        <v>133</v>
      </c>
      <c r="B810" s="4" t="s">
        <v>58</v>
      </c>
      <c r="C810" s="4" t="s">
        <v>156</v>
      </c>
      <c r="D810" s="102" t="s">
        <v>354</v>
      </c>
      <c r="E810" s="113">
        <v>6148</v>
      </c>
      <c r="F810" s="102"/>
      <c r="G810" s="98" t="s">
        <v>1662</v>
      </c>
      <c r="H810" s="13" t="s">
        <v>45</v>
      </c>
      <c r="I810" s="14">
        <v>0</v>
      </c>
      <c r="J810" s="14"/>
      <c r="K810" s="14"/>
      <c r="L810" s="14"/>
      <c r="M810" s="14"/>
      <c r="N810" s="14"/>
      <c r="O810" s="14">
        <f t="shared" si="1207"/>
        <v>0</v>
      </c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>
        <v>0</v>
      </c>
      <c r="AC810" s="14">
        <v>0</v>
      </c>
      <c r="AD810" s="14">
        <v>0</v>
      </c>
      <c r="AE810" s="14"/>
      <c r="AF810" s="14"/>
      <c r="AG810" s="14"/>
      <c r="AH810" s="14"/>
      <c r="AI810" s="14"/>
      <c r="AJ810" s="14">
        <f t="shared" si="1208"/>
        <v>0</v>
      </c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>
        <v>0</v>
      </c>
      <c r="AX810" s="14">
        <v>0</v>
      </c>
      <c r="AY810" s="14">
        <v>0</v>
      </c>
      <c r="AZ810" s="14"/>
      <c r="BA810" s="14"/>
      <c r="BB810" s="14"/>
      <c r="BC810" s="14"/>
      <c r="BD810" s="14"/>
      <c r="BE810" s="14">
        <f t="shared" si="1209"/>
        <v>0</v>
      </c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>
        <v>0</v>
      </c>
      <c r="BS810" s="14">
        <v>0</v>
      </c>
      <c r="BT810" s="14" t="e">
        <f>IF(#REF!=0,"-",#REF!/#REF!*100)</f>
        <v>#REF!</v>
      </c>
    </row>
    <row r="811" spans="1:72" ht="33.75" x14ac:dyDescent="0.25">
      <c r="A811" s="1" t="s">
        <v>0</v>
      </c>
      <c r="B811" s="1" t="s">
        <v>0</v>
      </c>
      <c r="C811" s="1" t="s">
        <v>0</v>
      </c>
      <c r="D811" s="101" t="s">
        <v>0</v>
      </c>
      <c r="E811" s="101" t="s">
        <v>0</v>
      </c>
      <c r="F811" s="101" t="s">
        <v>0</v>
      </c>
      <c r="G811" s="2" t="s">
        <v>0</v>
      </c>
      <c r="H811" s="10" t="s">
        <v>47</v>
      </c>
      <c r="I811" s="11">
        <f t="shared" ref="I811:AA811" si="1222">SUM(I812)</f>
        <v>2500</v>
      </c>
      <c r="J811" s="11">
        <f t="shared" si="1222"/>
        <v>0</v>
      </c>
      <c r="K811" s="11">
        <f t="shared" si="1222"/>
        <v>0</v>
      </c>
      <c r="L811" s="11">
        <f t="shared" si="1222"/>
        <v>0</v>
      </c>
      <c r="M811" s="11">
        <f t="shared" si="1222"/>
        <v>0</v>
      </c>
      <c r="N811" s="11">
        <f t="shared" si="1222"/>
        <v>0</v>
      </c>
      <c r="O811" s="11">
        <f t="shared" si="1222"/>
        <v>2500</v>
      </c>
      <c r="P811" s="11">
        <f t="shared" si="1222"/>
        <v>0</v>
      </c>
      <c r="Q811" s="11">
        <f t="shared" si="1222"/>
        <v>0</v>
      </c>
      <c r="R811" s="11">
        <f t="shared" si="1222"/>
        <v>0</v>
      </c>
      <c r="S811" s="11">
        <f t="shared" si="1222"/>
        <v>0</v>
      </c>
      <c r="T811" s="11">
        <f t="shared" si="1222"/>
        <v>0</v>
      </c>
      <c r="U811" s="11">
        <f t="shared" si="1222"/>
        <v>0</v>
      </c>
      <c r="V811" s="11">
        <f t="shared" si="1222"/>
        <v>0</v>
      </c>
      <c r="W811" s="11">
        <f t="shared" si="1222"/>
        <v>0</v>
      </c>
      <c r="X811" s="11">
        <f t="shared" si="1222"/>
        <v>0</v>
      </c>
      <c r="Y811" s="11">
        <f t="shared" si="1222"/>
        <v>0</v>
      </c>
      <c r="Z811" s="11">
        <f t="shared" si="1222"/>
        <v>0</v>
      </c>
      <c r="AA811" s="11">
        <f t="shared" si="1222"/>
        <v>0</v>
      </c>
      <c r="AB811" s="11">
        <v>0</v>
      </c>
      <c r="AC811" s="11">
        <v>2500</v>
      </c>
      <c r="AD811" s="11">
        <f t="shared" ref="AD811:AV811" si="1223">SUM(AD812)</f>
        <v>0</v>
      </c>
      <c r="AE811" s="11">
        <f t="shared" si="1223"/>
        <v>0</v>
      </c>
      <c r="AF811" s="11">
        <f t="shared" si="1223"/>
        <v>0</v>
      </c>
      <c r="AG811" s="11">
        <f t="shared" si="1223"/>
        <v>0</v>
      </c>
      <c r="AH811" s="11">
        <f t="shared" si="1223"/>
        <v>0</v>
      </c>
      <c r="AI811" s="11">
        <f t="shared" si="1223"/>
        <v>0</v>
      </c>
      <c r="AJ811" s="11">
        <f t="shared" si="1223"/>
        <v>0</v>
      </c>
      <c r="AK811" s="11">
        <f t="shared" si="1223"/>
        <v>0</v>
      </c>
      <c r="AL811" s="11">
        <f t="shared" si="1223"/>
        <v>0</v>
      </c>
      <c r="AM811" s="11">
        <f t="shared" si="1223"/>
        <v>0</v>
      </c>
      <c r="AN811" s="11">
        <f t="shared" si="1223"/>
        <v>0</v>
      </c>
      <c r="AO811" s="11">
        <f t="shared" si="1223"/>
        <v>0</v>
      </c>
      <c r="AP811" s="11">
        <f t="shared" si="1223"/>
        <v>0</v>
      </c>
      <c r="AQ811" s="11">
        <f t="shared" si="1223"/>
        <v>0</v>
      </c>
      <c r="AR811" s="11">
        <f t="shared" si="1223"/>
        <v>0</v>
      </c>
      <c r="AS811" s="11">
        <f t="shared" si="1223"/>
        <v>0</v>
      </c>
      <c r="AT811" s="11">
        <f t="shared" si="1223"/>
        <v>0</v>
      </c>
      <c r="AU811" s="11">
        <f t="shared" si="1223"/>
        <v>0</v>
      </c>
      <c r="AV811" s="11">
        <f t="shared" si="1223"/>
        <v>0</v>
      </c>
      <c r="AW811" s="11">
        <v>0</v>
      </c>
      <c r="AX811" s="11">
        <v>0</v>
      </c>
      <c r="AY811" s="11">
        <f t="shared" ref="AY811:BQ811" si="1224">SUM(AY812)</f>
        <v>0</v>
      </c>
      <c r="AZ811" s="11">
        <f t="shared" si="1224"/>
        <v>0</v>
      </c>
      <c r="BA811" s="11">
        <f t="shared" si="1224"/>
        <v>0</v>
      </c>
      <c r="BB811" s="11">
        <f t="shared" si="1224"/>
        <v>0</v>
      </c>
      <c r="BC811" s="11">
        <f t="shared" si="1224"/>
        <v>0</v>
      </c>
      <c r="BD811" s="11">
        <f t="shared" si="1224"/>
        <v>0</v>
      </c>
      <c r="BE811" s="11">
        <f t="shared" si="1224"/>
        <v>0</v>
      </c>
      <c r="BF811" s="11">
        <f t="shared" si="1224"/>
        <v>0</v>
      </c>
      <c r="BG811" s="11">
        <f t="shared" si="1224"/>
        <v>0</v>
      </c>
      <c r="BH811" s="11">
        <f t="shared" si="1224"/>
        <v>0</v>
      </c>
      <c r="BI811" s="11">
        <f t="shared" si="1224"/>
        <v>0</v>
      </c>
      <c r="BJ811" s="11">
        <f t="shared" si="1224"/>
        <v>0</v>
      </c>
      <c r="BK811" s="11">
        <f t="shared" si="1224"/>
        <v>0</v>
      </c>
      <c r="BL811" s="11">
        <f t="shared" si="1224"/>
        <v>0</v>
      </c>
      <c r="BM811" s="11">
        <f t="shared" si="1224"/>
        <v>0</v>
      </c>
      <c r="BN811" s="11">
        <f t="shared" si="1224"/>
        <v>0</v>
      </c>
      <c r="BO811" s="11">
        <f t="shared" si="1224"/>
        <v>0</v>
      </c>
      <c r="BP811" s="11">
        <f t="shared" si="1224"/>
        <v>0</v>
      </c>
      <c r="BQ811" s="11">
        <f t="shared" si="1224"/>
        <v>0</v>
      </c>
      <c r="BR811" s="11">
        <v>0</v>
      </c>
      <c r="BS811" s="11">
        <v>0</v>
      </c>
      <c r="BT811" s="11" t="e">
        <f>IF(#REF!=0,"-",#REF!/#REF!*100)</f>
        <v>#REF!</v>
      </c>
    </row>
    <row r="812" spans="1:72" x14ac:dyDescent="0.25">
      <c r="A812" s="4" t="s">
        <v>133</v>
      </c>
      <c r="B812" s="4" t="s">
        <v>58</v>
      </c>
      <c r="C812" s="4" t="s">
        <v>156</v>
      </c>
      <c r="D812" s="102" t="s">
        <v>354</v>
      </c>
      <c r="E812" s="101" t="s">
        <v>48</v>
      </c>
      <c r="F812" s="101" t="s">
        <v>0</v>
      </c>
      <c r="G812" s="2" t="s">
        <v>0</v>
      </c>
      <c r="H812" s="2" t="s">
        <v>49</v>
      </c>
      <c r="I812" s="12">
        <f t="shared" ref="I812:AA812" si="1225">SUM(I813:I814)</f>
        <v>2500</v>
      </c>
      <c r="J812" s="12">
        <f t="shared" si="1225"/>
        <v>0</v>
      </c>
      <c r="K812" s="12">
        <f t="shared" si="1225"/>
        <v>0</v>
      </c>
      <c r="L812" s="12">
        <f t="shared" si="1225"/>
        <v>0</v>
      </c>
      <c r="M812" s="12">
        <f t="shared" si="1225"/>
        <v>0</v>
      </c>
      <c r="N812" s="12">
        <f t="shared" si="1225"/>
        <v>0</v>
      </c>
      <c r="O812" s="12">
        <f t="shared" ref="O812" si="1226">SUM(O813:O814)</f>
        <v>2500</v>
      </c>
      <c r="P812" s="12">
        <f t="shared" si="1225"/>
        <v>0</v>
      </c>
      <c r="Q812" s="12">
        <f t="shared" si="1225"/>
        <v>0</v>
      </c>
      <c r="R812" s="12">
        <f t="shared" si="1225"/>
        <v>0</v>
      </c>
      <c r="S812" s="12">
        <f t="shared" si="1225"/>
        <v>0</v>
      </c>
      <c r="T812" s="12">
        <f t="shared" si="1225"/>
        <v>0</v>
      </c>
      <c r="U812" s="12">
        <f t="shared" si="1225"/>
        <v>0</v>
      </c>
      <c r="V812" s="12">
        <f t="shared" si="1225"/>
        <v>0</v>
      </c>
      <c r="W812" s="12">
        <f t="shared" si="1225"/>
        <v>0</v>
      </c>
      <c r="X812" s="12">
        <f t="shared" si="1225"/>
        <v>0</v>
      </c>
      <c r="Y812" s="12">
        <f t="shared" si="1225"/>
        <v>0</v>
      </c>
      <c r="Z812" s="12">
        <f t="shared" si="1225"/>
        <v>0</v>
      </c>
      <c r="AA812" s="12">
        <f t="shared" si="1225"/>
        <v>0</v>
      </c>
      <c r="AB812" s="12">
        <v>0</v>
      </c>
      <c r="AC812" s="12">
        <v>2500</v>
      </c>
      <c r="AD812" s="12">
        <f t="shared" ref="AD812:AV812" si="1227">SUM(AD813:AD814)</f>
        <v>0</v>
      </c>
      <c r="AE812" s="12">
        <f t="shared" si="1227"/>
        <v>0</v>
      </c>
      <c r="AF812" s="12">
        <f t="shared" si="1227"/>
        <v>0</v>
      </c>
      <c r="AG812" s="12">
        <f t="shared" si="1227"/>
        <v>0</v>
      </c>
      <c r="AH812" s="12">
        <f t="shared" si="1227"/>
        <v>0</v>
      </c>
      <c r="AI812" s="12">
        <f t="shared" si="1227"/>
        <v>0</v>
      </c>
      <c r="AJ812" s="12">
        <f t="shared" ref="AJ812" si="1228">SUM(AJ813:AJ814)</f>
        <v>0</v>
      </c>
      <c r="AK812" s="12">
        <f t="shared" si="1227"/>
        <v>0</v>
      </c>
      <c r="AL812" s="12">
        <f t="shared" si="1227"/>
        <v>0</v>
      </c>
      <c r="AM812" s="12">
        <f t="shared" si="1227"/>
        <v>0</v>
      </c>
      <c r="AN812" s="12">
        <f t="shared" si="1227"/>
        <v>0</v>
      </c>
      <c r="AO812" s="12">
        <f t="shared" si="1227"/>
        <v>0</v>
      </c>
      <c r="AP812" s="12">
        <f t="shared" si="1227"/>
        <v>0</v>
      </c>
      <c r="AQ812" s="12">
        <f t="shared" si="1227"/>
        <v>0</v>
      </c>
      <c r="AR812" s="12">
        <f t="shared" si="1227"/>
        <v>0</v>
      </c>
      <c r="AS812" s="12">
        <f t="shared" si="1227"/>
        <v>0</v>
      </c>
      <c r="AT812" s="12">
        <f t="shared" si="1227"/>
        <v>0</v>
      </c>
      <c r="AU812" s="12">
        <f t="shared" si="1227"/>
        <v>0</v>
      </c>
      <c r="AV812" s="12">
        <f t="shared" si="1227"/>
        <v>0</v>
      </c>
      <c r="AW812" s="12">
        <v>0</v>
      </c>
      <c r="AX812" s="12">
        <v>0</v>
      </c>
      <c r="AY812" s="12">
        <f t="shared" ref="AY812:BQ812" si="1229">SUM(AY813:AY814)</f>
        <v>0</v>
      </c>
      <c r="AZ812" s="12">
        <f t="shared" si="1229"/>
        <v>0</v>
      </c>
      <c r="BA812" s="12">
        <f t="shared" si="1229"/>
        <v>0</v>
      </c>
      <c r="BB812" s="12">
        <f t="shared" si="1229"/>
        <v>0</v>
      </c>
      <c r="BC812" s="12">
        <f t="shared" si="1229"/>
        <v>0</v>
      </c>
      <c r="BD812" s="12">
        <f t="shared" si="1229"/>
        <v>0</v>
      </c>
      <c r="BE812" s="12">
        <f t="shared" ref="BE812" si="1230">SUM(BE813:BE814)</f>
        <v>0</v>
      </c>
      <c r="BF812" s="12">
        <f t="shared" si="1229"/>
        <v>0</v>
      </c>
      <c r="BG812" s="12">
        <f t="shared" si="1229"/>
        <v>0</v>
      </c>
      <c r="BH812" s="12">
        <f t="shared" si="1229"/>
        <v>0</v>
      </c>
      <c r="BI812" s="12">
        <f t="shared" si="1229"/>
        <v>0</v>
      </c>
      <c r="BJ812" s="12">
        <f t="shared" si="1229"/>
        <v>0</v>
      </c>
      <c r="BK812" s="12">
        <f t="shared" si="1229"/>
        <v>0</v>
      </c>
      <c r="BL812" s="12">
        <f t="shared" si="1229"/>
        <v>0</v>
      </c>
      <c r="BM812" s="12">
        <f t="shared" si="1229"/>
        <v>0</v>
      </c>
      <c r="BN812" s="12">
        <f t="shared" si="1229"/>
        <v>0</v>
      </c>
      <c r="BO812" s="12">
        <f t="shared" si="1229"/>
        <v>0</v>
      </c>
      <c r="BP812" s="12">
        <f t="shared" si="1229"/>
        <v>0</v>
      </c>
      <c r="BQ812" s="12">
        <f t="shared" si="1229"/>
        <v>0</v>
      </c>
      <c r="BR812" s="12">
        <v>0</v>
      </c>
      <c r="BS812" s="12">
        <v>0</v>
      </c>
      <c r="BT812" s="12" t="e">
        <f>IF(#REF!=0,"-",#REF!/#REF!*100)</f>
        <v>#REF!</v>
      </c>
    </row>
    <row r="813" spans="1:72" x14ac:dyDescent="0.25">
      <c r="A813" s="4" t="s">
        <v>133</v>
      </c>
      <c r="B813" s="4" t="s">
        <v>58</v>
      </c>
      <c r="C813" s="4" t="s">
        <v>156</v>
      </c>
      <c r="D813" s="102" t="s">
        <v>354</v>
      </c>
      <c r="E813" s="113">
        <v>8213</v>
      </c>
      <c r="F813" s="102"/>
      <c r="G813" s="98" t="s">
        <v>1662</v>
      </c>
      <c r="H813" s="13" t="s">
        <v>51</v>
      </c>
      <c r="I813" s="14">
        <v>2500</v>
      </c>
      <c r="J813" s="14"/>
      <c r="K813" s="14"/>
      <c r="L813" s="14"/>
      <c r="M813" s="14"/>
      <c r="N813" s="14"/>
      <c r="O813" s="14">
        <f t="shared" si="1207"/>
        <v>2500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>
        <v>0</v>
      </c>
      <c r="AC813" s="14">
        <v>2500</v>
      </c>
      <c r="AD813" s="14">
        <v>0</v>
      </c>
      <c r="AE813" s="14"/>
      <c r="AF813" s="14"/>
      <c r="AG813" s="14"/>
      <c r="AH813" s="14"/>
      <c r="AI813" s="14"/>
      <c r="AJ813" s="14">
        <f t="shared" si="1208"/>
        <v>0</v>
      </c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>
        <v>0</v>
      </c>
      <c r="AX813" s="14">
        <v>0</v>
      </c>
      <c r="AY813" s="14">
        <v>0</v>
      </c>
      <c r="AZ813" s="14"/>
      <c r="BA813" s="14"/>
      <c r="BB813" s="14"/>
      <c r="BC813" s="14"/>
      <c r="BD813" s="14"/>
      <c r="BE813" s="14">
        <f t="shared" si="1209"/>
        <v>0</v>
      </c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>
        <v>0</v>
      </c>
      <c r="BS813" s="14">
        <v>0</v>
      </c>
      <c r="BT813" s="14" t="e">
        <f>IF(#REF!=0,"-",#REF!/#REF!*100)</f>
        <v>#REF!</v>
      </c>
    </row>
    <row r="814" spans="1:72" x14ac:dyDescent="0.25">
      <c r="A814" s="4" t="s">
        <v>133</v>
      </c>
      <c r="B814" s="4" t="s">
        <v>58</v>
      </c>
      <c r="C814" s="4" t="s">
        <v>156</v>
      </c>
      <c r="D814" s="102" t="s">
        <v>354</v>
      </c>
      <c r="E814" s="113">
        <v>8216</v>
      </c>
      <c r="F814" s="102"/>
      <c r="G814" s="98" t="s">
        <v>1662</v>
      </c>
      <c r="H814" s="13" t="s">
        <v>108</v>
      </c>
      <c r="I814" s="14">
        <v>0</v>
      </c>
      <c r="J814" s="14"/>
      <c r="K814" s="14"/>
      <c r="L814" s="14"/>
      <c r="M814" s="14"/>
      <c r="N814" s="14"/>
      <c r="O814" s="14">
        <f t="shared" si="1207"/>
        <v>0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>
        <v>0</v>
      </c>
      <c r="AC814" s="14">
        <v>0</v>
      </c>
      <c r="AD814" s="14">
        <v>0</v>
      </c>
      <c r="AE814" s="14"/>
      <c r="AF814" s="14"/>
      <c r="AG814" s="14"/>
      <c r="AH814" s="14"/>
      <c r="AI814" s="14"/>
      <c r="AJ814" s="14">
        <f t="shared" si="1208"/>
        <v>0</v>
      </c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>
        <v>0</v>
      </c>
      <c r="AX814" s="14">
        <v>0</v>
      </c>
      <c r="AY814" s="14">
        <v>0</v>
      </c>
      <c r="AZ814" s="14"/>
      <c r="BA814" s="14"/>
      <c r="BB814" s="14"/>
      <c r="BC814" s="14"/>
      <c r="BD814" s="14"/>
      <c r="BE814" s="14">
        <f t="shared" si="1209"/>
        <v>0</v>
      </c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>
        <v>0</v>
      </c>
      <c r="BS814" s="14">
        <v>0</v>
      </c>
      <c r="BT814" s="14" t="e">
        <f>IF(#REF!=0,"-",#REF!/#REF!*100)</f>
        <v>#REF!</v>
      </c>
    </row>
    <row r="815" spans="1:72" ht="22.5" x14ac:dyDescent="0.25">
      <c r="A815" s="13" t="s">
        <v>0</v>
      </c>
      <c r="B815" s="13" t="s">
        <v>0</v>
      </c>
      <c r="C815" s="13" t="s">
        <v>0</v>
      </c>
      <c r="D815" s="98" t="s">
        <v>0</v>
      </c>
      <c r="E815" s="98" t="s">
        <v>0</v>
      </c>
      <c r="F815" s="98" t="s">
        <v>0</v>
      </c>
      <c r="G815" s="13" t="s">
        <v>0</v>
      </c>
      <c r="H815" s="10" t="s">
        <v>363</v>
      </c>
      <c r="I815" s="11">
        <f t="shared" ref="I815:AA815" si="1231">SUM(I784,I807,I811)</f>
        <v>22600</v>
      </c>
      <c r="J815" s="11">
        <f t="shared" si="1231"/>
        <v>0</v>
      </c>
      <c r="K815" s="11">
        <f t="shared" si="1231"/>
        <v>0</v>
      </c>
      <c r="L815" s="11">
        <f t="shared" si="1231"/>
        <v>0</v>
      </c>
      <c r="M815" s="11">
        <f t="shared" si="1231"/>
        <v>0</v>
      </c>
      <c r="N815" s="11">
        <f t="shared" si="1231"/>
        <v>0</v>
      </c>
      <c r="O815" s="11">
        <f t="shared" si="1231"/>
        <v>22600</v>
      </c>
      <c r="P815" s="11">
        <f t="shared" si="1231"/>
        <v>0</v>
      </c>
      <c r="Q815" s="11">
        <f t="shared" si="1231"/>
        <v>0</v>
      </c>
      <c r="R815" s="11">
        <f t="shared" si="1231"/>
        <v>494</v>
      </c>
      <c r="S815" s="11">
        <f t="shared" si="1231"/>
        <v>0</v>
      </c>
      <c r="T815" s="11">
        <f t="shared" si="1231"/>
        <v>0</v>
      </c>
      <c r="U815" s="11">
        <f t="shared" si="1231"/>
        <v>0</v>
      </c>
      <c r="V815" s="11">
        <f t="shared" si="1231"/>
        <v>0</v>
      </c>
      <c r="W815" s="11">
        <f t="shared" si="1231"/>
        <v>0</v>
      </c>
      <c r="X815" s="11">
        <f t="shared" si="1231"/>
        <v>0</v>
      </c>
      <c r="Y815" s="11">
        <f t="shared" si="1231"/>
        <v>0</v>
      </c>
      <c r="Z815" s="11">
        <f t="shared" si="1231"/>
        <v>0</v>
      </c>
      <c r="AA815" s="11">
        <f t="shared" si="1231"/>
        <v>0</v>
      </c>
      <c r="AB815" s="11">
        <v>494</v>
      </c>
      <c r="AC815" s="11">
        <v>22106</v>
      </c>
      <c r="AD815" s="11">
        <f t="shared" ref="AD815:AV815" si="1232">SUM(AD784,AD807,AD811)</f>
        <v>0</v>
      </c>
      <c r="AE815" s="11">
        <f t="shared" si="1232"/>
        <v>0</v>
      </c>
      <c r="AF815" s="11">
        <f t="shared" si="1232"/>
        <v>0</v>
      </c>
      <c r="AG815" s="11">
        <f t="shared" si="1232"/>
        <v>0</v>
      </c>
      <c r="AH815" s="11">
        <f t="shared" si="1232"/>
        <v>0</v>
      </c>
      <c r="AI815" s="11">
        <f t="shared" si="1232"/>
        <v>0</v>
      </c>
      <c r="AJ815" s="11">
        <f t="shared" si="1232"/>
        <v>0</v>
      </c>
      <c r="AK815" s="11">
        <f t="shared" si="1232"/>
        <v>0</v>
      </c>
      <c r="AL815" s="11">
        <f t="shared" si="1232"/>
        <v>0</v>
      </c>
      <c r="AM815" s="11">
        <f t="shared" si="1232"/>
        <v>0</v>
      </c>
      <c r="AN815" s="11">
        <f t="shared" si="1232"/>
        <v>0</v>
      </c>
      <c r="AO815" s="11">
        <f t="shared" si="1232"/>
        <v>0</v>
      </c>
      <c r="AP815" s="11">
        <f t="shared" si="1232"/>
        <v>0</v>
      </c>
      <c r="AQ815" s="11">
        <f t="shared" si="1232"/>
        <v>0</v>
      </c>
      <c r="AR815" s="11">
        <f t="shared" si="1232"/>
        <v>0</v>
      </c>
      <c r="AS815" s="11">
        <f t="shared" si="1232"/>
        <v>0</v>
      </c>
      <c r="AT815" s="11">
        <f t="shared" si="1232"/>
        <v>0</v>
      </c>
      <c r="AU815" s="11">
        <f t="shared" si="1232"/>
        <v>0</v>
      </c>
      <c r="AV815" s="11">
        <f t="shared" si="1232"/>
        <v>0</v>
      </c>
      <c r="AW815" s="11">
        <v>0</v>
      </c>
      <c r="AX815" s="11">
        <v>0</v>
      </c>
      <c r="AY815" s="11">
        <f t="shared" ref="AY815:BQ815" si="1233">SUM(AY784,AY807,AY811)</f>
        <v>0</v>
      </c>
      <c r="AZ815" s="11">
        <f t="shared" si="1233"/>
        <v>0</v>
      </c>
      <c r="BA815" s="11">
        <f t="shared" si="1233"/>
        <v>0</v>
      </c>
      <c r="BB815" s="11">
        <f t="shared" si="1233"/>
        <v>0</v>
      </c>
      <c r="BC815" s="11">
        <f t="shared" si="1233"/>
        <v>0</v>
      </c>
      <c r="BD815" s="11">
        <f t="shared" si="1233"/>
        <v>0</v>
      </c>
      <c r="BE815" s="11">
        <f t="shared" si="1233"/>
        <v>0</v>
      </c>
      <c r="BF815" s="11">
        <f t="shared" si="1233"/>
        <v>0</v>
      </c>
      <c r="BG815" s="11">
        <f t="shared" si="1233"/>
        <v>0</v>
      </c>
      <c r="BH815" s="11">
        <f t="shared" si="1233"/>
        <v>0</v>
      </c>
      <c r="BI815" s="11">
        <f t="shared" si="1233"/>
        <v>0</v>
      </c>
      <c r="BJ815" s="11">
        <f t="shared" si="1233"/>
        <v>0</v>
      </c>
      <c r="BK815" s="11">
        <f t="shared" si="1233"/>
        <v>0</v>
      </c>
      <c r="BL815" s="11">
        <f t="shared" si="1233"/>
        <v>0</v>
      </c>
      <c r="BM815" s="11">
        <f t="shared" si="1233"/>
        <v>0</v>
      </c>
      <c r="BN815" s="11">
        <f t="shared" si="1233"/>
        <v>0</v>
      </c>
      <c r="BO815" s="11">
        <f t="shared" si="1233"/>
        <v>0</v>
      </c>
      <c r="BP815" s="11">
        <f t="shared" si="1233"/>
        <v>0</v>
      </c>
      <c r="BQ815" s="11">
        <f t="shared" si="1233"/>
        <v>0</v>
      </c>
      <c r="BR815" s="11">
        <v>0</v>
      </c>
      <c r="BS815" s="11">
        <v>0</v>
      </c>
      <c r="BT815" s="11" t="e">
        <f>IF(#REF!=0,"-",#REF!/#REF!*100)</f>
        <v>#REF!</v>
      </c>
    </row>
    <row r="816" spans="1:72" ht="15.75" thickBot="1" x14ac:dyDescent="0.3">
      <c r="A816" s="13" t="s">
        <v>0</v>
      </c>
      <c r="B816" s="13" t="s">
        <v>0</v>
      </c>
      <c r="C816" s="13" t="s">
        <v>0</v>
      </c>
      <c r="D816" s="98" t="s">
        <v>0</v>
      </c>
      <c r="E816" s="98" t="s">
        <v>0</v>
      </c>
      <c r="F816" s="98" t="s">
        <v>0</v>
      </c>
      <c r="G816" s="13" t="s">
        <v>0</v>
      </c>
      <c r="H816" s="2" t="s">
        <v>53</v>
      </c>
      <c r="I816" s="13" t="s">
        <v>0</v>
      </c>
      <c r="J816" s="13"/>
      <c r="K816" s="13"/>
      <c r="L816" s="13"/>
      <c r="M816" s="13"/>
      <c r="N816" s="13"/>
      <c r="O816" s="13" t="e">
        <f t="shared" si="1207"/>
        <v>#VALUE!</v>
      </c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>
        <v>0</v>
      </c>
      <c r="AC816" s="13" t="e">
        <v>#VALUE!</v>
      </c>
      <c r="AD816" s="13" t="s">
        <v>0</v>
      </c>
      <c r="AE816" s="13"/>
      <c r="AF816" s="13"/>
      <c r="AG816" s="13"/>
      <c r="AH816" s="13"/>
      <c r="AI816" s="13"/>
      <c r="AJ816" s="13" t="e">
        <f t="shared" si="1208"/>
        <v>#VALUE!</v>
      </c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>
        <v>0</v>
      </c>
      <c r="AX816" s="13" t="e">
        <v>#VALUE!</v>
      </c>
      <c r="AY816" s="13" t="s">
        <v>0</v>
      </c>
      <c r="AZ816" s="13"/>
      <c r="BA816" s="13"/>
      <c r="BB816" s="13"/>
      <c r="BC816" s="13"/>
      <c r="BD816" s="13"/>
      <c r="BE816" s="13" t="e">
        <f t="shared" si="1209"/>
        <v>#VALUE!</v>
      </c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>
        <v>0</v>
      </c>
      <c r="BS816" s="13" t="e">
        <v>#VALUE!</v>
      </c>
      <c r="BT816" s="12"/>
    </row>
    <row r="817" spans="1:72" ht="69.75" customHeight="1" thickBot="1" x14ac:dyDescent="0.3">
      <c r="A817" s="132" t="s">
        <v>0</v>
      </c>
      <c r="B817" s="132" t="s">
        <v>0</v>
      </c>
      <c r="C817" s="132" t="s">
        <v>0</v>
      </c>
      <c r="D817" s="135" t="s">
        <v>0</v>
      </c>
      <c r="E817" s="135" t="s">
        <v>0</v>
      </c>
      <c r="F817" s="135" t="s">
        <v>0</v>
      </c>
      <c r="G817" s="138" t="s">
        <v>0</v>
      </c>
      <c r="H817" s="5" t="s">
        <v>54</v>
      </c>
      <c r="I817" s="89" t="s">
        <v>9</v>
      </c>
      <c r="J817" s="89" t="s">
        <v>1606</v>
      </c>
      <c r="K817" s="89" t="s">
        <v>1534</v>
      </c>
      <c r="L817" s="89" t="s">
        <v>1592</v>
      </c>
      <c r="M817" s="89" t="s">
        <v>1593</v>
      </c>
      <c r="N817" s="89" t="s">
        <v>1594</v>
      </c>
      <c r="O817" s="89" t="s">
        <v>1610</v>
      </c>
      <c r="P817" s="89" t="s">
        <v>1607</v>
      </c>
      <c r="Q817" s="89" t="s">
        <v>1595</v>
      </c>
      <c r="R817" s="89" t="s">
        <v>1596</v>
      </c>
      <c r="S817" s="89" t="s">
        <v>1597</v>
      </c>
      <c r="T817" s="89" t="s">
        <v>1598</v>
      </c>
      <c r="U817" s="89" t="s">
        <v>1599</v>
      </c>
      <c r="V817" s="89" t="s">
        <v>1600</v>
      </c>
      <c r="W817" s="89" t="s">
        <v>1608</v>
      </c>
      <c r="X817" s="89" t="s">
        <v>1609</v>
      </c>
      <c r="Y817" s="89" t="s">
        <v>1601</v>
      </c>
      <c r="Z817" s="89" t="s">
        <v>1602</v>
      </c>
      <c r="AA817" s="89" t="s">
        <v>1603</v>
      </c>
      <c r="AB817" s="89" t="s">
        <v>1604</v>
      </c>
      <c r="AC817" s="89" t="s">
        <v>1605</v>
      </c>
      <c r="AD817" s="90" t="s">
        <v>10</v>
      </c>
      <c r="AE817" s="90" t="s">
        <v>1606</v>
      </c>
      <c r="AF817" s="90" t="s">
        <v>1534</v>
      </c>
      <c r="AG817" s="90" t="s">
        <v>1592</v>
      </c>
      <c r="AH817" s="90" t="s">
        <v>1593</v>
      </c>
      <c r="AI817" s="90" t="s">
        <v>1594</v>
      </c>
      <c r="AJ817" s="90" t="s">
        <v>1611</v>
      </c>
      <c r="AK817" s="90" t="s">
        <v>1607</v>
      </c>
      <c r="AL817" s="90" t="s">
        <v>1595</v>
      </c>
      <c r="AM817" s="90" t="s">
        <v>1596</v>
      </c>
      <c r="AN817" s="90" t="s">
        <v>1597</v>
      </c>
      <c r="AO817" s="90" t="s">
        <v>1598</v>
      </c>
      <c r="AP817" s="90" t="s">
        <v>1599</v>
      </c>
      <c r="AQ817" s="90" t="s">
        <v>1600</v>
      </c>
      <c r="AR817" s="90" t="s">
        <v>1608</v>
      </c>
      <c r="AS817" s="90" t="s">
        <v>1609</v>
      </c>
      <c r="AT817" s="90" t="s">
        <v>1601</v>
      </c>
      <c r="AU817" s="90" t="s">
        <v>1602</v>
      </c>
      <c r="AV817" s="90" t="s">
        <v>1603</v>
      </c>
      <c r="AW817" s="90" t="s">
        <v>1604</v>
      </c>
      <c r="AX817" s="90" t="s">
        <v>1605</v>
      </c>
      <c r="AY817" s="91" t="s">
        <v>11</v>
      </c>
      <c r="AZ817" s="91" t="s">
        <v>1606</v>
      </c>
      <c r="BA817" s="91" t="s">
        <v>1534</v>
      </c>
      <c r="BB817" s="91" t="s">
        <v>1592</v>
      </c>
      <c r="BC817" s="91" t="s">
        <v>1593</v>
      </c>
      <c r="BD817" s="91" t="s">
        <v>1594</v>
      </c>
      <c r="BE817" s="91" t="s">
        <v>1612</v>
      </c>
      <c r="BF817" s="91" t="s">
        <v>1607</v>
      </c>
      <c r="BG817" s="91" t="s">
        <v>1595</v>
      </c>
      <c r="BH817" s="91" t="s">
        <v>1596</v>
      </c>
      <c r="BI817" s="91" t="s">
        <v>1597</v>
      </c>
      <c r="BJ817" s="91" t="s">
        <v>1598</v>
      </c>
      <c r="BK817" s="91" t="s">
        <v>1599</v>
      </c>
      <c r="BL817" s="91" t="s">
        <v>1600</v>
      </c>
      <c r="BM817" s="91" t="s">
        <v>1608</v>
      </c>
      <c r="BN817" s="91" t="s">
        <v>1609</v>
      </c>
      <c r="BO817" s="91" t="s">
        <v>1601</v>
      </c>
      <c r="BP817" s="91" t="s">
        <v>1602</v>
      </c>
      <c r="BQ817" s="91" t="s">
        <v>1603</v>
      </c>
      <c r="BR817" s="91" t="s">
        <v>1604</v>
      </c>
      <c r="BS817" s="91" t="s">
        <v>1605</v>
      </c>
      <c r="BT817" s="5" t="s">
        <v>1671</v>
      </c>
    </row>
    <row r="818" spans="1:72" x14ac:dyDescent="0.25">
      <c r="A818" s="133"/>
      <c r="B818" s="133"/>
      <c r="C818" s="133"/>
      <c r="D818" s="136"/>
      <c r="E818" s="136"/>
      <c r="F818" s="136"/>
      <c r="G818" s="139"/>
      <c r="H818" s="15" t="s">
        <v>0</v>
      </c>
      <c r="I818" s="9">
        <v>1</v>
      </c>
      <c r="J818" s="9">
        <v>2</v>
      </c>
      <c r="K818" s="9">
        <v>3</v>
      </c>
      <c r="L818" s="9">
        <v>4</v>
      </c>
      <c r="M818" s="9">
        <v>5</v>
      </c>
      <c r="N818" s="9">
        <v>6</v>
      </c>
      <c r="O818" s="9">
        <v>7</v>
      </c>
      <c r="P818" s="9">
        <v>8</v>
      </c>
      <c r="Q818" s="9">
        <v>9</v>
      </c>
      <c r="R818" s="9">
        <v>10</v>
      </c>
      <c r="S818" s="9">
        <v>11</v>
      </c>
      <c r="T818" s="9">
        <v>12</v>
      </c>
      <c r="U818" s="9">
        <v>13</v>
      </c>
      <c r="V818" s="9">
        <v>14</v>
      </c>
      <c r="W818" s="9">
        <v>15</v>
      </c>
      <c r="X818" s="9">
        <v>16</v>
      </c>
      <c r="Y818" s="9">
        <v>17</v>
      </c>
      <c r="Z818" s="9">
        <v>18</v>
      </c>
      <c r="AA818" s="9">
        <v>19</v>
      </c>
      <c r="AB818" s="9">
        <v>20</v>
      </c>
      <c r="AC818" s="9">
        <v>21</v>
      </c>
      <c r="AD818" s="9">
        <v>1</v>
      </c>
      <c r="AE818" s="9">
        <v>2</v>
      </c>
      <c r="AF818" s="9">
        <v>3</v>
      </c>
      <c r="AG818" s="9">
        <v>4</v>
      </c>
      <c r="AH818" s="9">
        <v>5</v>
      </c>
      <c r="AI818" s="9">
        <v>6</v>
      </c>
      <c r="AJ818" s="9">
        <v>7</v>
      </c>
      <c r="AK818" s="9">
        <v>8</v>
      </c>
      <c r="AL818" s="9">
        <v>9</v>
      </c>
      <c r="AM818" s="9">
        <v>10</v>
      </c>
      <c r="AN818" s="9">
        <v>11</v>
      </c>
      <c r="AO818" s="9">
        <v>12</v>
      </c>
      <c r="AP818" s="9">
        <v>13</v>
      </c>
      <c r="AQ818" s="9">
        <v>14</v>
      </c>
      <c r="AR818" s="9">
        <v>15</v>
      </c>
      <c r="AS818" s="9">
        <v>16</v>
      </c>
      <c r="AT818" s="9">
        <v>17</v>
      </c>
      <c r="AU818" s="9">
        <v>18</v>
      </c>
      <c r="AV818" s="9">
        <v>19</v>
      </c>
      <c r="AW818" s="9">
        <v>20</v>
      </c>
      <c r="AX818" s="9">
        <v>21</v>
      </c>
      <c r="AY818" s="9">
        <v>1</v>
      </c>
      <c r="AZ818" s="9">
        <v>2</v>
      </c>
      <c r="BA818" s="9">
        <v>3</v>
      </c>
      <c r="BB818" s="9">
        <v>4</v>
      </c>
      <c r="BC818" s="9">
        <v>5</v>
      </c>
      <c r="BD818" s="9">
        <v>6</v>
      </c>
      <c r="BE818" s="9">
        <v>7</v>
      </c>
      <c r="BF818" s="9">
        <v>8</v>
      </c>
      <c r="BG818" s="9">
        <v>9</v>
      </c>
      <c r="BH818" s="9">
        <v>10</v>
      </c>
      <c r="BI818" s="9">
        <v>11</v>
      </c>
      <c r="BJ818" s="9">
        <v>12</v>
      </c>
      <c r="BK818" s="9">
        <v>13</v>
      </c>
      <c r="BL818" s="9">
        <v>14</v>
      </c>
      <c r="BM818" s="9">
        <v>15</v>
      </c>
      <c r="BN818" s="9">
        <v>16</v>
      </c>
      <c r="BO818" s="9">
        <v>17</v>
      </c>
      <c r="BP818" s="9">
        <v>18</v>
      </c>
      <c r="BQ818" s="9">
        <v>19</v>
      </c>
      <c r="BR818" s="9">
        <v>20</v>
      </c>
      <c r="BS818" s="9">
        <v>21</v>
      </c>
      <c r="BT818" s="9">
        <v>9</v>
      </c>
    </row>
    <row r="819" spans="1:72" x14ac:dyDescent="0.25">
      <c r="A819" s="133"/>
      <c r="B819" s="133"/>
      <c r="C819" s="133"/>
      <c r="D819" s="136"/>
      <c r="E819" s="136"/>
      <c r="F819" s="136"/>
      <c r="G819" s="139"/>
      <c r="H819" s="16" t="s">
        <v>137</v>
      </c>
      <c r="I819" s="17">
        <f t="shared" ref="I819:AA819" si="1234">SUM(I815)</f>
        <v>22600</v>
      </c>
      <c r="J819" s="17">
        <f t="shared" si="1234"/>
        <v>0</v>
      </c>
      <c r="K819" s="17">
        <f t="shared" si="1234"/>
        <v>0</v>
      </c>
      <c r="L819" s="17">
        <f t="shared" si="1234"/>
        <v>0</v>
      </c>
      <c r="M819" s="17">
        <f t="shared" si="1234"/>
        <v>0</v>
      </c>
      <c r="N819" s="17">
        <f t="shared" si="1234"/>
        <v>0</v>
      </c>
      <c r="O819" s="17">
        <f t="shared" ref="O819" si="1235">SUM(O815)</f>
        <v>22600</v>
      </c>
      <c r="P819" s="17">
        <f t="shared" si="1234"/>
        <v>0</v>
      </c>
      <c r="Q819" s="17">
        <f t="shared" si="1234"/>
        <v>0</v>
      </c>
      <c r="R819" s="17">
        <f t="shared" si="1234"/>
        <v>494</v>
      </c>
      <c r="S819" s="17">
        <f t="shared" si="1234"/>
        <v>0</v>
      </c>
      <c r="T819" s="17">
        <f t="shared" si="1234"/>
        <v>0</v>
      </c>
      <c r="U819" s="17">
        <f t="shared" si="1234"/>
        <v>0</v>
      </c>
      <c r="V819" s="17">
        <f t="shared" si="1234"/>
        <v>0</v>
      </c>
      <c r="W819" s="17">
        <f t="shared" si="1234"/>
        <v>0</v>
      </c>
      <c r="X819" s="17">
        <f t="shared" si="1234"/>
        <v>0</v>
      </c>
      <c r="Y819" s="17">
        <f t="shared" si="1234"/>
        <v>0</v>
      </c>
      <c r="Z819" s="17">
        <f t="shared" si="1234"/>
        <v>0</v>
      </c>
      <c r="AA819" s="17">
        <f t="shared" si="1234"/>
        <v>0</v>
      </c>
      <c r="AB819" s="17">
        <v>494</v>
      </c>
      <c r="AC819" s="17">
        <v>22106</v>
      </c>
      <c r="AD819" s="17">
        <f t="shared" ref="AD819:AV819" si="1236">SUM(AD815)</f>
        <v>0</v>
      </c>
      <c r="AE819" s="17">
        <f t="shared" si="1236"/>
        <v>0</v>
      </c>
      <c r="AF819" s="17">
        <f t="shared" si="1236"/>
        <v>0</v>
      </c>
      <c r="AG819" s="17">
        <f t="shared" si="1236"/>
        <v>0</v>
      </c>
      <c r="AH819" s="17">
        <f t="shared" si="1236"/>
        <v>0</v>
      </c>
      <c r="AI819" s="17">
        <f t="shared" si="1236"/>
        <v>0</v>
      </c>
      <c r="AJ819" s="17">
        <f t="shared" ref="AJ819" si="1237">SUM(AJ815)</f>
        <v>0</v>
      </c>
      <c r="AK819" s="17">
        <f t="shared" si="1236"/>
        <v>0</v>
      </c>
      <c r="AL819" s="17">
        <f t="shared" si="1236"/>
        <v>0</v>
      </c>
      <c r="AM819" s="17">
        <f t="shared" si="1236"/>
        <v>0</v>
      </c>
      <c r="AN819" s="17">
        <f t="shared" si="1236"/>
        <v>0</v>
      </c>
      <c r="AO819" s="17">
        <f t="shared" si="1236"/>
        <v>0</v>
      </c>
      <c r="AP819" s="17">
        <f t="shared" si="1236"/>
        <v>0</v>
      </c>
      <c r="AQ819" s="17">
        <f t="shared" si="1236"/>
        <v>0</v>
      </c>
      <c r="AR819" s="17">
        <f t="shared" si="1236"/>
        <v>0</v>
      </c>
      <c r="AS819" s="17">
        <f t="shared" si="1236"/>
        <v>0</v>
      </c>
      <c r="AT819" s="17">
        <f t="shared" si="1236"/>
        <v>0</v>
      </c>
      <c r="AU819" s="17">
        <f t="shared" si="1236"/>
        <v>0</v>
      </c>
      <c r="AV819" s="17">
        <f t="shared" si="1236"/>
        <v>0</v>
      </c>
      <c r="AW819" s="17">
        <v>0</v>
      </c>
      <c r="AX819" s="17">
        <v>0</v>
      </c>
      <c r="AY819" s="17">
        <f t="shared" ref="AY819:BQ819" si="1238">SUM(AY815)</f>
        <v>0</v>
      </c>
      <c r="AZ819" s="17">
        <f t="shared" si="1238"/>
        <v>0</v>
      </c>
      <c r="BA819" s="17">
        <f t="shared" si="1238"/>
        <v>0</v>
      </c>
      <c r="BB819" s="17">
        <f t="shared" si="1238"/>
        <v>0</v>
      </c>
      <c r="BC819" s="17">
        <f t="shared" si="1238"/>
        <v>0</v>
      </c>
      <c r="BD819" s="17">
        <f t="shared" si="1238"/>
        <v>0</v>
      </c>
      <c r="BE819" s="17">
        <f t="shared" ref="BE819" si="1239">SUM(BE815)</f>
        <v>0</v>
      </c>
      <c r="BF819" s="17">
        <f t="shared" si="1238"/>
        <v>0</v>
      </c>
      <c r="BG819" s="17">
        <f t="shared" si="1238"/>
        <v>0</v>
      </c>
      <c r="BH819" s="17">
        <f t="shared" si="1238"/>
        <v>0</v>
      </c>
      <c r="BI819" s="17">
        <f t="shared" si="1238"/>
        <v>0</v>
      </c>
      <c r="BJ819" s="17">
        <f t="shared" si="1238"/>
        <v>0</v>
      </c>
      <c r="BK819" s="17">
        <f t="shared" si="1238"/>
        <v>0</v>
      </c>
      <c r="BL819" s="17">
        <f t="shared" si="1238"/>
        <v>0</v>
      </c>
      <c r="BM819" s="17">
        <f t="shared" si="1238"/>
        <v>0</v>
      </c>
      <c r="BN819" s="17">
        <f t="shared" si="1238"/>
        <v>0</v>
      </c>
      <c r="BO819" s="17">
        <f t="shared" si="1238"/>
        <v>0</v>
      </c>
      <c r="BP819" s="17">
        <f t="shared" si="1238"/>
        <v>0</v>
      </c>
      <c r="BQ819" s="17">
        <f t="shared" si="1238"/>
        <v>0</v>
      </c>
      <c r="BR819" s="17">
        <v>0</v>
      </c>
      <c r="BS819" s="17">
        <v>0</v>
      </c>
      <c r="BT819" s="17" t="e">
        <f>IF(#REF!=0,"-",#REF!/#REF!*100)</f>
        <v>#REF!</v>
      </c>
    </row>
    <row r="820" spans="1:72" x14ac:dyDescent="0.25">
      <c r="A820" s="133"/>
      <c r="B820" s="133"/>
      <c r="C820" s="133"/>
      <c r="D820" s="136"/>
      <c r="E820" s="136"/>
      <c r="F820" s="136"/>
      <c r="G820" s="139"/>
      <c r="H820" s="18" t="s">
        <v>55</v>
      </c>
      <c r="I820" s="17">
        <f t="shared" ref="I820:AA820" si="1240">SUM(I819)</f>
        <v>22600</v>
      </c>
      <c r="J820" s="17">
        <f t="shared" si="1240"/>
        <v>0</v>
      </c>
      <c r="K820" s="17">
        <f t="shared" si="1240"/>
        <v>0</v>
      </c>
      <c r="L820" s="17">
        <f t="shared" si="1240"/>
        <v>0</v>
      </c>
      <c r="M820" s="17">
        <f t="shared" si="1240"/>
        <v>0</v>
      </c>
      <c r="N820" s="17">
        <f t="shared" si="1240"/>
        <v>0</v>
      </c>
      <c r="O820" s="17">
        <f t="shared" ref="O820" si="1241">SUM(O819)</f>
        <v>22600</v>
      </c>
      <c r="P820" s="17">
        <f t="shared" si="1240"/>
        <v>0</v>
      </c>
      <c r="Q820" s="17">
        <f t="shared" si="1240"/>
        <v>0</v>
      </c>
      <c r="R820" s="17">
        <f t="shared" si="1240"/>
        <v>494</v>
      </c>
      <c r="S820" s="17">
        <f t="shared" si="1240"/>
        <v>0</v>
      </c>
      <c r="T820" s="17">
        <f t="shared" si="1240"/>
        <v>0</v>
      </c>
      <c r="U820" s="17">
        <f t="shared" si="1240"/>
        <v>0</v>
      </c>
      <c r="V820" s="17">
        <f t="shared" si="1240"/>
        <v>0</v>
      </c>
      <c r="W820" s="17">
        <f t="shared" si="1240"/>
        <v>0</v>
      </c>
      <c r="X820" s="17">
        <f t="shared" si="1240"/>
        <v>0</v>
      </c>
      <c r="Y820" s="17">
        <f t="shared" si="1240"/>
        <v>0</v>
      </c>
      <c r="Z820" s="17">
        <f t="shared" si="1240"/>
        <v>0</v>
      </c>
      <c r="AA820" s="17">
        <f t="shared" si="1240"/>
        <v>0</v>
      </c>
      <c r="AB820" s="17">
        <v>494</v>
      </c>
      <c r="AC820" s="17">
        <v>22106</v>
      </c>
      <c r="AD820" s="17">
        <f t="shared" ref="AD820:AV820" si="1242">SUM(AD819)</f>
        <v>0</v>
      </c>
      <c r="AE820" s="17">
        <f t="shared" si="1242"/>
        <v>0</v>
      </c>
      <c r="AF820" s="17">
        <f t="shared" si="1242"/>
        <v>0</v>
      </c>
      <c r="AG820" s="17">
        <f t="shared" si="1242"/>
        <v>0</v>
      </c>
      <c r="AH820" s="17">
        <f t="shared" si="1242"/>
        <v>0</v>
      </c>
      <c r="AI820" s="17">
        <f t="shared" si="1242"/>
        <v>0</v>
      </c>
      <c r="AJ820" s="17">
        <f t="shared" ref="AJ820" si="1243">SUM(AJ819)</f>
        <v>0</v>
      </c>
      <c r="AK820" s="17">
        <f t="shared" si="1242"/>
        <v>0</v>
      </c>
      <c r="AL820" s="17">
        <f t="shared" si="1242"/>
        <v>0</v>
      </c>
      <c r="AM820" s="17">
        <f t="shared" si="1242"/>
        <v>0</v>
      </c>
      <c r="AN820" s="17">
        <f t="shared" si="1242"/>
        <v>0</v>
      </c>
      <c r="AO820" s="17">
        <f t="shared" si="1242"/>
        <v>0</v>
      </c>
      <c r="AP820" s="17">
        <f t="shared" si="1242"/>
        <v>0</v>
      </c>
      <c r="AQ820" s="17">
        <f t="shared" si="1242"/>
        <v>0</v>
      </c>
      <c r="AR820" s="17">
        <f t="shared" si="1242"/>
        <v>0</v>
      </c>
      <c r="AS820" s="17">
        <f t="shared" si="1242"/>
        <v>0</v>
      </c>
      <c r="AT820" s="17">
        <f t="shared" si="1242"/>
        <v>0</v>
      </c>
      <c r="AU820" s="17">
        <f t="shared" si="1242"/>
        <v>0</v>
      </c>
      <c r="AV820" s="17">
        <f t="shared" si="1242"/>
        <v>0</v>
      </c>
      <c r="AW820" s="17">
        <v>0</v>
      </c>
      <c r="AX820" s="17">
        <v>0</v>
      </c>
      <c r="AY820" s="17">
        <f t="shared" ref="AY820:BQ820" si="1244">SUM(AY819)</f>
        <v>0</v>
      </c>
      <c r="AZ820" s="17">
        <f t="shared" si="1244"/>
        <v>0</v>
      </c>
      <c r="BA820" s="17">
        <f t="shared" si="1244"/>
        <v>0</v>
      </c>
      <c r="BB820" s="17">
        <f t="shared" si="1244"/>
        <v>0</v>
      </c>
      <c r="BC820" s="17">
        <f t="shared" si="1244"/>
        <v>0</v>
      </c>
      <c r="BD820" s="17">
        <f t="shared" si="1244"/>
        <v>0</v>
      </c>
      <c r="BE820" s="17">
        <f t="shared" ref="BE820" si="1245">SUM(BE819)</f>
        <v>0</v>
      </c>
      <c r="BF820" s="17">
        <f t="shared" si="1244"/>
        <v>0</v>
      </c>
      <c r="BG820" s="17">
        <f t="shared" si="1244"/>
        <v>0</v>
      </c>
      <c r="BH820" s="17">
        <f t="shared" si="1244"/>
        <v>0</v>
      </c>
      <c r="BI820" s="17">
        <f t="shared" si="1244"/>
        <v>0</v>
      </c>
      <c r="BJ820" s="17">
        <f t="shared" si="1244"/>
        <v>0</v>
      </c>
      <c r="BK820" s="17">
        <f t="shared" si="1244"/>
        <v>0</v>
      </c>
      <c r="BL820" s="17">
        <f t="shared" si="1244"/>
        <v>0</v>
      </c>
      <c r="BM820" s="17">
        <f t="shared" si="1244"/>
        <v>0</v>
      </c>
      <c r="BN820" s="17">
        <f t="shared" si="1244"/>
        <v>0</v>
      </c>
      <c r="BO820" s="17">
        <f t="shared" si="1244"/>
        <v>0</v>
      </c>
      <c r="BP820" s="17">
        <f t="shared" si="1244"/>
        <v>0</v>
      </c>
      <c r="BQ820" s="17">
        <f t="shared" si="1244"/>
        <v>0</v>
      </c>
      <c r="BR820" s="17">
        <v>0</v>
      </c>
      <c r="BS820" s="17">
        <v>0</v>
      </c>
      <c r="BT820" s="17" t="e">
        <f>IF(#REF!=0,"-",#REF!/#REF!*100)</f>
        <v>#REF!</v>
      </c>
    </row>
    <row r="821" spans="1:72" x14ac:dyDescent="0.25">
      <c r="A821" s="134"/>
      <c r="B821" s="134"/>
      <c r="C821" s="134"/>
      <c r="D821" s="137"/>
      <c r="E821" s="137"/>
      <c r="F821" s="137"/>
      <c r="G821" s="140"/>
      <c r="O821">
        <f t="shared" si="1207"/>
        <v>0</v>
      </c>
      <c r="AB821">
        <v>0</v>
      </c>
      <c r="AC821">
        <v>0</v>
      </c>
      <c r="AJ821">
        <f t="shared" si="1208"/>
        <v>0</v>
      </c>
      <c r="AW821">
        <v>0</v>
      </c>
      <c r="AX821">
        <v>0</v>
      </c>
      <c r="BE821">
        <f t="shared" si="1209"/>
        <v>0</v>
      </c>
      <c r="BR821">
        <v>0</v>
      </c>
      <c r="BS821">
        <v>0</v>
      </c>
      <c r="BT821" t="e">
        <f>IF(#REF!=0,"-",#REF!/#REF!*100)</f>
        <v>#REF!</v>
      </c>
    </row>
    <row r="822" spans="1:72" ht="15.75" thickBot="1" x14ac:dyDescent="0.3">
      <c r="A822" s="13" t="s">
        <v>0</v>
      </c>
      <c r="B822" s="13" t="s">
        <v>0</v>
      </c>
      <c r="C822" s="13" t="s">
        <v>0</v>
      </c>
      <c r="D822" s="98" t="s">
        <v>0</v>
      </c>
      <c r="E822" s="98" t="s">
        <v>0</v>
      </c>
      <c r="F822" s="98" t="s">
        <v>0</v>
      </c>
      <c r="G822" s="13" t="s">
        <v>0</v>
      </c>
      <c r="H822" s="19" t="s">
        <v>0</v>
      </c>
      <c r="I822" s="19" t="s">
        <v>0</v>
      </c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>
        <v>0</v>
      </c>
      <c r="AC822" s="19">
        <v>0</v>
      </c>
      <c r="AD822" s="19" t="s">
        <v>0</v>
      </c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>
        <v>0</v>
      </c>
      <c r="AX822" s="19">
        <v>0</v>
      </c>
      <c r="AY822" s="19" t="s">
        <v>0</v>
      </c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>
        <v>0</v>
      </c>
      <c r="BS822" s="19">
        <v>0</v>
      </c>
      <c r="BT822" s="19"/>
    </row>
    <row r="823" spans="1:72" ht="69.75" customHeight="1" thickBot="1" x14ac:dyDescent="0.3">
      <c r="A823" s="5" t="s">
        <v>2</v>
      </c>
      <c r="B823" s="5" t="s">
        <v>3</v>
      </c>
      <c r="C823" s="5" t="s">
        <v>4</v>
      </c>
      <c r="D823" s="103" t="s">
        <v>0</v>
      </c>
      <c r="E823" s="112" t="s">
        <v>5</v>
      </c>
      <c r="F823" s="112" t="s">
        <v>6</v>
      </c>
      <c r="G823" s="5" t="s">
        <v>7</v>
      </c>
      <c r="H823" s="5" t="s">
        <v>8</v>
      </c>
      <c r="I823" s="89" t="s">
        <v>9</v>
      </c>
      <c r="J823" s="89" t="s">
        <v>1606</v>
      </c>
      <c r="K823" s="89" t="s">
        <v>1534</v>
      </c>
      <c r="L823" s="89" t="s">
        <v>1592</v>
      </c>
      <c r="M823" s="89" t="s">
        <v>1593</v>
      </c>
      <c r="N823" s="89" t="s">
        <v>1594</v>
      </c>
      <c r="O823" s="89" t="s">
        <v>1610</v>
      </c>
      <c r="P823" s="89" t="s">
        <v>1607</v>
      </c>
      <c r="Q823" s="89" t="s">
        <v>1595</v>
      </c>
      <c r="R823" s="89" t="s">
        <v>1596</v>
      </c>
      <c r="S823" s="89" t="s">
        <v>1597</v>
      </c>
      <c r="T823" s="89" t="s">
        <v>1598</v>
      </c>
      <c r="U823" s="89" t="s">
        <v>1599</v>
      </c>
      <c r="V823" s="89" t="s">
        <v>1600</v>
      </c>
      <c r="W823" s="89" t="s">
        <v>1608</v>
      </c>
      <c r="X823" s="89" t="s">
        <v>1609</v>
      </c>
      <c r="Y823" s="89" t="s">
        <v>1601</v>
      </c>
      <c r="Z823" s="89" t="s">
        <v>1602</v>
      </c>
      <c r="AA823" s="89" t="s">
        <v>1603</v>
      </c>
      <c r="AB823" s="89" t="s">
        <v>1604</v>
      </c>
      <c r="AC823" s="89" t="s">
        <v>1605</v>
      </c>
      <c r="AD823" s="90" t="s">
        <v>10</v>
      </c>
      <c r="AE823" s="90" t="s">
        <v>1606</v>
      </c>
      <c r="AF823" s="90" t="s">
        <v>1534</v>
      </c>
      <c r="AG823" s="90" t="s">
        <v>1592</v>
      </c>
      <c r="AH823" s="90" t="s">
        <v>1593</v>
      </c>
      <c r="AI823" s="90" t="s">
        <v>1594</v>
      </c>
      <c r="AJ823" s="90" t="s">
        <v>1611</v>
      </c>
      <c r="AK823" s="90" t="s">
        <v>1607</v>
      </c>
      <c r="AL823" s="90" t="s">
        <v>1595</v>
      </c>
      <c r="AM823" s="90" t="s">
        <v>1596</v>
      </c>
      <c r="AN823" s="90" t="s">
        <v>1597</v>
      </c>
      <c r="AO823" s="90" t="s">
        <v>1598</v>
      </c>
      <c r="AP823" s="90" t="s">
        <v>1599</v>
      </c>
      <c r="AQ823" s="90" t="s">
        <v>1600</v>
      </c>
      <c r="AR823" s="90" t="s">
        <v>1608</v>
      </c>
      <c r="AS823" s="90" t="s">
        <v>1609</v>
      </c>
      <c r="AT823" s="90" t="s">
        <v>1601</v>
      </c>
      <c r="AU823" s="90" t="s">
        <v>1602</v>
      </c>
      <c r="AV823" s="90" t="s">
        <v>1603</v>
      </c>
      <c r="AW823" s="90" t="s">
        <v>1604</v>
      </c>
      <c r="AX823" s="90" t="s">
        <v>1605</v>
      </c>
      <c r="AY823" s="91" t="s">
        <v>11</v>
      </c>
      <c r="AZ823" s="91" t="s">
        <v>1606</v>
      </c>
      <c r="BA823" s="91" t="s">
        <v>1534</v>
      </c>
      <c r="BB823" s="91" t="s">
        <v>1592</v>
      </c>
      <c r="BC823" s="91" t="s">
        <v>1593</v>
      </c>
      <c r="BD823" s="91" t="s">
        <v>1594</v>
      </c>
      <c r="BE823" s="91" t="s">
        <v>1612</v>
      </c>
      <c r="BF823" s="91" t="s">
        <v>1607</v>
      </c>
      <c r="BG823" s="91" t="s">
        <v>1595</v>
      </c>
      <c r="BH823" s="91" t="s">
        <v>1596</v>
      </c>
      <c r="BI823" s="91" t="s">
        <v>1597</v>
      </c>
      <c r="BJ823" s="91" t="s">
        <v>1598</v>
      </c>
      <c r="BK823" s="91" t="s">
        <v>1599</v>
      </c>
      <c r="BL823" s="91" t="s">
        <v>1600</v>
      </c>
      <c r="BM823" s="91" t="s">
        <v>1608</v>
      </c>
      <c r="BN823" s="91" t="s">
        <v>1609</v>
      </c>
      <c r="BO823" s="91" t="s">
        <v>1601</v>
      </c>
      <c r="BP823" s="91" t="s">
        <v>1602</v>
      </c>
      <c r="BQ823" s="91" t="s">
        <v>1603</v>
      </c>
      <c r="BR823" s="91" t="s">
        <v>1604</v>
      </c>
      <c r="BS823" s="91" t="s">
        <v>1605</v>
      </c>
      <c r="BT823" s="5" t="s">
        <v>1671</v>
      </c>
    </row>
    <row r="824" spans="1:72" x14ac:dyDescent="0.25">
      <c r="A824" s="6" t="s">
        <v>0</v>
      </c>
      <c r="B824" s="6" t="s">
        <v>0</v>
      </c>
      <c r="C824" s="6" t="s">
        <v>0</v>
      </c>
      <c r="D824" s="104" t="s">
        <v>0</v>
      </c>
      <c r="E824" s="104" t="s">
        <v>0</v>
      </c>
      <c r="F824" s="121" t="s">
        <v>0</v>
      </c>
      <c r="G824" s="7" t="s">
        <v>0</v>
      </c>
      <c r="H824" s="8" t="s">
        <v>0</v>
      </c>
      <c r="I824" s="9">
        <v>1</v>
      </c>
      <c r="J824" s="9">
        <v>2</v>
      </c>
      <c r="K824" s="9">
        <v>3</v>
      </c>
      <c r="L824" s="9">
        <v>4</v>
      </c>
      <c r="M824" s="9">
        <v>5</v>
      </c>
      <c r="N824" s="9">
        <v>6</v>
      </c>
      <c r="O824" s="9">
        <v>7</v>
      </c>
      <c r="P824" s="9">
        <v>8</v>
      </c>
      <c r="Q824" s="9">
        <v>9</v>
      </c>
      <c r="R824" s="9">
        <v>10</v>
      </c>
      <c r="S824" s="9">
        <v>11</v>
      </c>
      <c r="T824" s="9">
        <v>12</v>
      </c>
      <c r="U824" s="9">
        <v>13</v>
      </c>
      <c r="V824" s="9">
        <v>14</v>
      </c>
      <c r="W824" s="9">
        <v>15</v>
      </c>
      <c r="X824" s="9">
        <v>16</v>
      </c>
      <c r="Y824" s="9">
        <v>17</v>
      </c>
      <c r="Z824" s="9">
        <v>18</v>
      </c>
      <c r="AA824" s="9">
        <v>19</v>
      </c>
      <c r="AB824" s="9">
        <v>20</v>
      </c>
      <c r="AC824" s="9">
        <v>21</v>
      </c>
      <c r="AD824" s="9">
        <v>1</v>
      </c>
      <c r="AE824" s="9">
        <v>2</v>
      </c>
      <c r="AF824" s="9">
        <v>3</v>
      </c>
      <c r="AG824" s="9">
        <v>4</v>
      </c>
      <c r="AH824" s="9">
        <v>5</v>
      </c>
      <c r="AI824" s="9">
        <v>6</v>
      </c>
      <c r="AJ824" s="9">
        <v>7</v>
      </c>
      <c r="AK824" s="9">
        <v>8</v>
      </c>
      <c r="AL824" s="9">
        <v>9</v>
      </c>
      <c r="AM824" s="9">
        <v>10</v>
      </c>
      <c r="AN824" s="9">
        <v>11</v>
      </c>
      <c r="AO824" s="9">
        <v>12</v>
      </c>
      <c r="AP824" s="9">
        <v>13</v>
      </c>
      <c r="AQ824" s="9">
        <v>14</v>
      </c>
      <c r="AR824" s="9">
        <v>15</v>
      </c>
      <c r="AS824" s="9">
        <v>16</v>
      </c>
      <c r="AT824" s="9">
        <v>17</v>
      </c>
      <c r="AU824" s="9">
        <v>18</v>
      </c>
      <c r="AV824" s="9">
        <v>19</v>
      </c>
      <c r="AW824" s="9">
        <v>20</v>
      </c>
      <c r="AX824" s="9">
        <v>21</v>
      </c>
      <c r="AY824" s="9">
        <v>1</v>
      </c>
      <c r="AZ824" s="9">
        <v>2</v>
      </c>
      <c r="BA824" s="9">
        <v>3</v>
      </c>
      <c r="BB824" s="9">
        <v>4</v>
      </c>
      <c r="BC824" s="9">
        <v>5</v>
      </c>
      <c r="BD824" s="9">
        <v>6</v>
      </c>
      <c r="BE824" s="9">
        <v>7</v>
      </c>
      <c r="BF824" s="9">
        <v>8</v>
      </c>
      <c r="BG824" s="9">
        <v>9</v>
      </c>
      <c r="BH824" s="9">
        <v>10</v>
      </c>
      <c r="BI824" s="9">
        <v>11</v>
      </c>
      <c r="BJ824" s="9">
        <v>12</v>
      </c>
      <c r="BK824" s="9">
        <v>13</v>
      </c>
      <c r="BL824" s="9">
        <v>14</v>
      </c>
      <c r="BM824" s="9">
        <v>15</v>
      </c>
      <c r="BN824" s="9">
        <v>16</v>
      </c>
      <c r="BO824" s="9">
        <v>17</v>
      </c>
      <c r="BP824" s="9">
        <v>18</v>
      </c>
      <c r="BQ824" s="9">
        <v>19</v>
      </c>
      <c r="BR824" s="9">
        <v>20</v>
      </c>
      <c r="BS824" s="9">
        <v>21</v>
      </c>
      <c r="BT824" s="9">
        <v>9</v>
      </c>
    </row>
    <row r="825" spans="1:72" ht="22.5" x14ac:dyDescent="0.25">
      <c r="A825" s="1" t="s">
        <v>133</v>
      </c>
      <c r="B825" s="1" t="s">
        <v>58</v>
      </c>
      <c r="C825" s="4" t="s">
        <v>157</v>
      </c>
      <c r="D825" s="102" t="s">
        <v>364</v>
      </c>
      <c r="E825" s="101" t="s">
        <v>0</v>
      </c>
      <c r="F825" s="101" t="s">
        <v>0</v>
      </c>
      <c r="G825" s="2" t="s">
        <v>0</v>
      </c>
      <c r="H825" s="2" t="s">
        <v>365</v>
      </c>
      <c r="I825" s="3" t="s">
        <v>0</v>
      </c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>
        <v>0</v>
      </c>
      <c r="AC825" s="3">
        <v>0</v>
      </c>
      <c r="AD825" s="3" t="s">
        <v>0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>
        <v>0</v>
      </c>
      <c r="AX825" s="3">
        <v>0</v>
      </c>
      <c r="AY825" s="3" t="s">
        <v>0</v>
      </c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>
        <v>0</v>
      </c>
      <c r="BS825" s="3">
        <v>0</v>
      </c>
      <c r="BT825" s="3"/>
    </row>
    <row r="826" spans="1:72" ht="33.75" x14ac:dyDescent="0.25">
      <c r="A826" s="1" t="s">
        <v>0</v>
      </c>
      <c r="B826" s="1" t="s">
        <v>0</v>
      </c>
      <c r="C826" s="1" t="s">
        <v>0</v>
      </c>
      <c r="D826" s="101" t="s">
        <v>0</v>
      </c>
      <c r="E826" s="101" t="s">
        <v>0</v>
      </c>
      <c r="F826" s="101" t="s">
        <v>0</v>
      </c>
      <c r="G826" s="2" t="s">
        <v>0</v>
      </c>
      <c r="H826" s="10" t="s">
        <v>13</v>
      </c>
      <c r="I826" s="11">
        <f t="shared" ref="I826:AA826" si="1246">SUM(I827,I835,I837)</f>
        <v>107500</v>
      </c>
      <c r="J826" s="11">
        <f t="shared" si="1246"/>
        <v>0</v>
      </c>
      <c r="K826" s="11">
        <f t="shared" si="1246"/>
        <v>0</v>
      </c>
      <c r="L826" s="11">
        <f t="shared" si="1246"/>
        <v>0</v>
      </c>
      <c r="M826" s="11">
        <f t="shared" si="1246"/>
        <v>0</v>
      </c>
      <c r="N826" s="11">
        <f t="shared" si="1246"/>
        <v>0</v>
      </c>
      <c r="O826" s="11">
        <f t="shared" ref="O826" si="1247">SUM(O827,O835,O837)</f>
        <v>107500</v>
      </c>
      <c r="P826" s="11">
        <f t="shared" si="1246"/>
        <v>0</v>
      </c>
      <c r="Q826" s="11">
        <f t="shared" si="1246"/>
        <v>13480</v>
      </c>
      <c r="R826" s="11">
        <f t="shared" si="1246"/>
        <v>23000</v>
      </c>
      <c r="S826" s="11">
        <f t="shared" si="1246"/>
        <v>0</v>
      </c>
      <c r="T826" s="11">
        <f t="shared" si="1246"/>
        <v>0</v>
      </c>
      <c r="U826" s="11">
        <f t="shared" si="1246"/>
        <v>0</v>
      </c>
      <c r="V826" s="11">
        <f t="shared" si="1246"/>
        <v>0</v>
      </c>
      <c r="W826" s="11">
        <f t="shared" si="1246"/>
        <v>0</v>
      </c>
      <c r="X826" s="11">
        <f t="shared" si="1246"/>
        <v>0</v>
      </c>
      <c r="Y826" s="11">
        <f t="shared" si="1246"/>
        <v>0</v>
      </c>
      <c r="Z826" s="11">
        <f t="shared" si="1246"/>
        <v>0</v>
      </c>
      <c r="AA826" s="11">
        <f t="shared" si="1246"/>
        <v>0</v>
      </c>
      <c r="AB826" s="11">
        <v>36480</v>
      </c>
      <c r="AC826" s="11">
        <v>71020</v>
      </c>
      <c r="AD826" s="11">
        <f t="shared" ref="AD826:AV826" si="1248">SUM(AD827,AD835,AD837)</f>
        <v>0</v>
      </c>
      <c r="AE826" s="11">
        <f t="shared" si="1248"/>
        <v>3291</v>
      </c>
      <c r="AF826" s="11">
        <f t="shared" si="1248"/>
        <v>0</v>
      </c>
      <c r="AG826" s="11">
        <f t="shared" si="1248"/>
        <v>0</v>
      </c>
      <c r="AH826" s="11">
        <f t="shared" si="1248"/>
        <v>0</v>
      </c>
      <c r="AI826" s="11">
        <f t="shared" si="1248"/>
        <v>0</v>
      </c>
      <c r="AJ826" s="11">
        <f t="shared" ref="AJ826" si="1249">SUM(AJ827,AJ835,AJ837)</f>
        <v>3291</v>
      </c>
      <c r="AK826" s="11">
        <f t="shared" si="1248"/>
        <v>0</v>
      </c>
      <c r="AL826" s="11">
        <f t="shared" si="1248"/>
        <v>0</v>
      </c>
      <c r="AM826" s="11">
        <f t="shared" si="1248"/>
        <v>3291</v>
      </c>
      <c r="AN826" s="11">
        <f t="shared" si="1248"/>
        <v>0</v>
      </c>
      <c r="AO826" s="11">
        <f t="shared" si="1248"/>
        <v>0</v>
      </c>
      <c r="AP826" s="11">
        <f t="shared" si="1248"/>
        <v>0</v>
      </c>
      <c r="AQ826" s="11">
        <f t="shared" si="1248"/>
        <v>0</v>
      </c>
      <c r="AR826" s="11">
        <f t="shared" si="1248"/>
        <v>0</v>
      </c>
      <c r="AS826" s="11">
        <f t="shared" si="1248"/>
        <v>0</v>
      </c>
      <c r="AT826" s="11">
        <f t="shared" si="1248"/>
        <v>0</v>
      </c>
      <c r="AU826" s="11">
        <f t="shared" si="1248"/>
        <v>0</v>
      </c>
      <c r="AV826" s="11">
        <f t="shared" si="1248"/>
        <v>0</v>
      </c>
      <c r="AW826" s="11">
        <v>3291</v>
      </c>
      <c r="AX826" s="11">
        <v>0</v>
      </c>
      <c r="AY826" s="11">
        <f t="shared" ref="AY826:BQ826" si="1250">SUM(AY827,AY835,AY837)</f>
        <v>0</v>
      </c>
      <c r="AZ826" s="11">
        <f t="shared" si="1250"/>
        <v>10514</v>
      </c>
      <c r="BA826" s="11">
        <f t="shared" si="1250"/>
        <v>0</v>
      </c>
      <c r="BB826" s="11">
        <f t="shared" si="1250"/>
        <v>0</v>
      </c>
      <c r="BC826" s="11">
        <f t="shared" si="1250"/>
        <v>0</v>
      </c>
      <c r="BD826" s="11">
        <f t="shared" si="1250"/>
        <v>0</v>
      </c>
      <c r="BE826" s="11">
        <f t="shared" ref="BE826" si="1251">SUM(BE827,BE835,BE837)</f>
        <v>10514</v>
      </c>
      <c r="BF826" s="11">
        <f t="shared" si="1250"/>
        <v>0</v>
      </c>
      <c r="BG826" s="11">
        <f t="shared" si="1250"/>
        <v>0</v>
      </c>
      <c r="BH826" s="11">
        <f t="shared" si="1250"/>
        <v>10514</v>
      </c>
      <c r="BI826" s="11">
        <f t="shared" si="1250"/>
        <v>0</v>
      </c>
      <c r="BJ826" s="11">
        <f t="shared" si="1250"/>
        <v>0</v>
      </c>
      <c r="BK826" s="11">
        <f t="shared" si="1250"/>
        <v>0</v>
      </c>
      <c r="BL826" s="11">
        <f t="shared" si="1250"/>
        <v>0</v>
      </c>
      <c r="BM826" s="11">
        <f t="shared" si="1250"/>
        <v>0</v>
      </c>
      <c r="BN826" s="11">
        <f t="shared" si="1250"/>
        <v>0</v>
      </c>
      <c r="BO826" s="11">
        <f t="shared" si="1250"/>
        <v>0</v>
      </c>
      <c r="BP826" s="11">
        <f t="shared" si="1250"/>
        <v>0</v>
      </c>
      <c r="BQ826" s="11">
        <f t="shared" si="1250"/>
        <v>0</v>
      </c>
      <c r="BR826" s="11">
        <v>10514</v>
      </c>
      <c r="BS826" s="11">
        <v>0</v>
      </c>
      <c r="BT826" s="11" t="e">
        <f>IF(#REF!=0,"-",#REF!/#REF!*100)</f>
        <v>#REF!</v>
      </c>
    </row>
    <row r="827" spans="1:72" x14ac:dyDescent="0.25">
      <c r="A827" s="4" t="s">
        <v>133</v>
      </c>
      <c r="B827" s="4" t="s">
        <v>58</v>
      </c>
      <c r="C827" s="4" t="s">
        <v>157</v>
      </c>
      <c r="D827" s="102" t="s">
        <v>364</v>
      </c>
      <c r="E827" s="101" t="s">
        <v>14</v>
      </c>
      <c r="F827" s="101" t="s">
        <v>0</v>
      </c>
      <c r="G827" s="2" t="s">
        <v>0</v>
      </c>
      <c r="H827" s="2" t="s">
        <v>15</v>
      </c>
      <c r="I827" s="12">
        <f t="shared" ref="I827:AA827" si="1252">SUM(I828,I829)</f>
        <v>0</v>
      </c>
      <c r="J827" s="12">
        <f t="shared" si="1252"/>
        <v>0</v>
      </c>
      <c r="K827" s="12">
        <f t="shared" si="1252"/>
        <v>0</v>
      </c>
      <c r="L827" s="12">
        <f t="shared" si="1252"/>
        <v>0</v>
      </c>
      <c r="M827" s="12">
        <f t="shared" si="1252"/>
        <v>0</v>
      </c>
      <c r="N827" s="12">
        <f t="shared" si="1252"/>
        <v>0</v>
      </c>
      <c r="O827" s="12">
        <f t="shared" ref="O827" si="1253">SUM(O828,O829)</f>
        <v>0</v>
      </c>
      <c r="P827" s="12">
        <f t="shared" si="1252"/>
        <v>0</v>
      </c>
      <c r="Q827" s="12">
        <f t="shared" si="1252"/>
        <v>0</v>
      </c>
      <c r="R827" s="12">
        <f t="shared" si="1252"/>
        <v>0</v>
      </c>
      <c r="S827" s="12">
        <f t="shared" si="1252"/>
        <v>0</v>
      </c>
      <c r="T827" s="12">
        <f t="shared" si="1252"/>
        <v>0</v>
      </c>
      <c r="U827" s="12">
        <f t="shared" si="1252"/>
        <v>0</v>
      </c>
      <c r="V827" s="12">
        <f t="shared" si="1252"/>
        <v>0</v>
      </c>
      <c r="W827" s="12">
        <f t="shared" si="1252"/>
        <v>0</v>
      </c>
      <c r="X827" s="12">
        <f t="shared" si="1252"/>
        <v>0</v>
      </c>
      <c r="Y827" s="12">
        <f t="shared" si="1252"/>
        <v>0</v>
      </c>
      <c r="Z827" s="12">
        <f t="shared" si="1252"/>
        <v>0</v>
      </c>
      <c r="AA827" s="12">
        <f t="shared" si="1252"/>
        <v>0</v>
      </c>
      <c r="AB827" s="12">
        <v>0</v>
      </c>
      <c r="AC827" s="12">
        <v>0</v>
      </c>
      <c r="AD827" s="12">
        <f t="shared" ref="AD827:AV827" si="1254">SUM(AD828,AD829)</f>
        <v>0</v>
      </c>
      <c r="AE827" s="12">
        <f t="shared" si="1254"/>
        <v>0</v>
      </c>
      <c r="AF827" s="12">
        <f t="shared" si="1254"/>
        <v>0</v>
      </c>
      <c r="AG827" s="12">
        <f t="shared" si="1254"/>
        <v>0</v>
      </c>
      <c r="AH827" s="12">
        <f t="shared" si="1254"/>
        <v>0</v>
      </c>
      <c r="AI827" s="12">
        <f t="shared" si="1254"/>
        <v>0</v>
      </c>
      <c r="AJ827" s="12">
        <f t="shared" ref="AJ827" si="1255">SUM(AJ828,AJ829)</f>
        <v>0</v>
      </c>
      <c r="AK827" s="12">
        <f t="shared" si="1254"/>
        <v>0</v>
      </c>
      <c r="AL827" s="12">
        <f t="shared" si="1254"/>
        <v>0</v>
      </c>
      <c r="AM827" s="12">
        <f t="shared" si="1254"/>
        <v>0</v>
      </c>
      <c r="AN827" s="12">
        <f t="shared" si="1254"/>
        <v>0</v>
      </c>
      <c r="AO827" s="12">
        <f t="shared" si="1254"/>
        <v>0</v>
      </c>
      <c r="AP827" s="12">
        <f t="shared" si="1254"/>
        <v>0</v>
      </c>
      <c r="AQ827" s="12">
        <f t="shared" si="1254"/>
        <v>0</v>
      </c>
      <c r="AR827" s="12">
        <f t="shared" si="1254"/>
        <v>0</v>
      </c>
      <c r="AS827" s="12">
        <f t="shared" si="1254"/>
        <v>0</v>
      </c>
      <c r="AT827" s="12">
        <f t="shared" si="1254"/>
        <v>0</v>
      </c>
      <c r="AU827" s="12">
        <f t="shared" si="1254"/>
        <v>0</v>
      </c>
      <c r="AV827" s="12">
        <f t="shared" si="1254"/>
        <v>0</v>
      </c>
      <c r="AW827" s="12">
        <v>0</v>
      </c>
      <c r="AX827" s="12">
        <v>0</v>
      </c>
      <c r="AY827" s="12">
        <f t="shared" ref="AY827:BQ827" si="1256">SUM(AY828,AY829)</f>
        <v>0</v>
      </c>
      <c r="AZ827" s="12">
        <f t="shared" si="1256"/>
        <v>0</v>
      </c>
      <c r="BA827" s="12">
        <f t="shared" si="1256"/>
        <v>0</v>
      </c>
      <c r="BB827" s="12">
        <f t="shared" si="1256"/>
        <v>0</v>
      </c>
      <c r="BC827" s="12">
        <f t="shared" si="1256"/>
        <v>0</v>
      </c>
      <c r="BD827" s="12">
        <f t="shared" si="1256"/>
        <v>0</v>
      </c>
      <c r="BE827" s="12">
        <f t="shared" ref="BE827" si="1257">SUM(BE828,BE829)</f>
        <v>0</v>
      </c>
      <c r="BF827" s="12">
        <f t="shared" si="1256"/>
        <v>0</v>
      </c>
      <c r="BG827" s="12">
        <f t="shared" si="1256"/>
        <v>0</v>
      </c>
      <c r="BH827" s="12">
        <f t="shared" si="1256"/>
        <v>0</v>
      </c>
      <c r="BI827" s="12">
        <f t="shared" si="1256"/>
        <v>0</v>
      </c>
      <c r="BJ827" s="12">
        <f t="shared" si="1256"/>
        <v>0</v>
      </c>
      <c r="BK827" s="12">
        <f t="shared" si="1256"/>
        <v>0</v>
      </c>
      <c r="BL827" s="12">
        <f t="shared" si="1256"/>
        <v>0</v>
      </c>
      <c r="BM827" s="12">
        <f t="shared" si="1256"/>
        <v>0</v>
      </c>
      <c r="BN827" s="12">
        <f t="shared" si="1256"/>
        <v>0</v>
      </c>
      <c r="BO827" s="12">
        <f t="shared" si="1256"/>
        <v>0</v>
      </c>
      <c r="BP827" s="12">
        <f t="shared" si="1256"/>
        <v>0</v>
      </c>
      <c r="BQ827" s="12">
        <f t="shared" si="1256"/>
        <v>0</v>
      </c>
      <c r="BR827" s="12">
        <v>0</v>
      </c>
      <c r="BS827" s="12">
        <v>0</v>
      </c>
      <c r="BT827" s="12" t="e">
        <f>IF(#REF!=0,"-",#REF!/#REF!*100)</f>
        <v>#REF!</v>
      </c>
    </row>
    <row r="828" spans="1:72" x14ac:dyDescent="0.25">
      <c r="A828" s="4" t="s">
        <v>133</v>
      </c>
      <c r="B828" s="4" t="s">
        <v>58</v>
      </c>
      <c r="C828" s="4" t="s">
        <v>157</v>
      </c>
      <c r="D828" s="102" t="s">
        <v>364</v>
      </c>
      <c r="E828" s="113">
        <v>6111</v>
      </c>
      <c r="F828" s="102"/>
      <c r="G828" s="98" t="s">
        <v>1662</v>
      </c>
      <c r="H828" s="13" t="s">
        <v>16</v>
      </c>
      <c r="I828" s="14">
        <v>0</v>
      </c>
      <c r="J828" s="14"/>
      <c r="K828" s="14"/>
      <c r="L828" s="14"/>
      <c r="M828" s="14"/>
      <c r="N828" s="14"/>
      <c r="O828" s="14">
        <f t="shared" si="1207"/>
        <v>0</v>
      </c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>
        <v>0</v>
      </c>
      <c r="AC828" s="14">
        <v>0</v>
      </c>
      <c r="AD828" s="14">
        <v>0</v>
      </c>
      <c r="AE828" s="14"/>
      <c r="AF828" s="14"/>
      <c r="AG828" s="14"/>
      <c r="AH828" s="14"/>
      <c r="AI828" s="14"/>
      <c r="AJ828" s="14">
        <f t="shared" si="1208"/>
        <v>0</v>
      </c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>
        <v>0</v>
      </c>
      <c r="AX828" s="14">
        <v>0</v>
      </c>
      <c r="AY828" s="14">
        <v>0</v>
      </c>
      <c r="AZ828" s="14"/>
      <c r="BA828" s="14"/>
      <c r="BB828" s="14"/>
      <c r="BC828" s="14"/>
      <c r="BD828" s="14"/>
      <c r="BE828" s="14">
        <f t="shared" si="1209"/>
        <v>0</v>
      </c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>
        <v>0</v>
      </c>
      <c r="BS828" s="14">
        <v>0</v>
      </c>
      <c r="BT828" s="14" t="e">
        <f>IF(#REF!=0,"-",#REF!/#REF!*100)</f>
        <v>#REF!</v>
      </c>
    </row>
    <row r="829" spans="1:72" x14ac:dyDescent="0.25">
      <c r="A829" s="1" t="s">
        <v>133</v>
      </c>
      <c r="B829" s="1" t="s">
        <v>58</v>
      </c>
      <c r="C829" s="1" t="s">
        <v>157</v>
      </c>
      <c r="D829" s="105" t="s">
        <v>364</v>
      </c>
      <c r="E829" s="105" t="s">
        <v>18</v>
      </c>
      <c r="F829" s="102" t="s">
        <v>0</v>
      </c>
      <c r="G829" s="13" t="s">
        <v>0</v>
      </c>
      <c r="H829" s="2" t="s">
        <v>19</v>
      </c>
      <c r="I829" s="12">
        <f t="shared" ref="I829:AA829" si="1258">SUM(I830:I834)</f>
        <v>0</v>
      </c>
      <c r="J829" s="12">
        <f t="shared" si="1258"/>
        <v>0</v>
      </c>
      <c r="K829" s="12">
        <f t="shared" si="1258"/>
        <v>0</v>
      </c>
      <c r="L829" s="12">
        <f t="shared" si="1258"/>
        <v>0</v>
      </c>
      <c r="M829" s="12">
        <f t="shared" si="1258"/>
        <v>0</v>
      </c>
      <c r="N829" s="12">
        <f t="shared" si="1258"/>
        <v>0</v>
      </c>
      <c r="O829" s="12">
        <f t="shared" si="1258"/>
        <v>0</v>
      </c>
      <c r="P829" s="12">
        <f t="shared" si="1258"/>
        <v>0</v>
      </c>
      <c r="Q829" s="12">
        <f t="shared" si="1258"/>
        <v>0</v>
      </c>
      <c r="R829" s="12">
        <f t="shared" si="1258"/>
        <v>0</v>
      </c>
      <c r="S829" s="12">
        <f t="shared" si="1258"/>
        <v>0</v>
      </c>
      <c r="T829" s="12">
        <f t="shared" si="1258"/>
        <v>0</v>
      </c>
      <c r="U829" s="12">
        <f t="shared" si="1258"/>
        <v>0</v>
      </c>
      <c r="V829" s="12">
        <f t="shared" si="1258"/>
        <v>0</v>
      </c>
      <c r="W829" s="12">
        <f t="shared" si="1258"/>
        <v>0</v>
      </c>
      <c r="X829" s="12">
        <f t="shared" si="1258"/>
        <v>0</v>
      </c>
      <c r="Y829" s="12">
        <f t="shared" si="1258"/>
        <v>0</v>
      </c>
      <c r="Z829" s="12">
        <f t="shared" si="1258"/>
        <v>0</v>
      </c>
      <c r="AA829" s="12">
        <f t="shared" si="1258"/>
        <v>0</v>
      </c>
      <c r="AB829" s="12">
        <v>0</v>
      </c>
      <c r="AC829" s="12">
        <v>0</v>
      </c>
      <c r="AD829" s="12">
        <f t="shared" ref="AD829:AV829" si="1259">SUM(AD830:AD834)</f>
        <v>0</v>
      </c>
      <c r="AE829" s="12">
        <f t="shared" si="1259"/>
        <v>0</v>
      </c>
      <c r="AF829" s="12">
        <f t="shared" si="1259"/>
        <v>0</v>
      </c>
      <c r="AG829" s="12">
        <f t="shared" si="1259"/>
        <v>0</v>
      </c>
      <c r="AH829" s="12">
        <f t="shared" si="1259"/>
        <v>0</v>
      </c>
      <c r="AI829" s="12">
        <f t="shared" si="1259"/>
        <v>0</v>
      </c>
      <c r="AJ829" s="12">
        <f t="shared" si="1259"/>
        <v>0</v>
      </c>
      <c r="AK829" s="12">
        <f t="shared" si="1259"/>
        <v>0</v>
      </c>
      <c r="AL829" s="12">
        <f t="shared" si="1259"/>
        <v>0</v>
      </c>
      <c r="AM829" s="12">
        <f t="shared" si="1259"/>
        <v>0</v>
      </c>
      <c r="AN829" s="12">
        <f t="shared" si="1259"/>
        <v>0</v>
      </c>
      <c r="AO829" s="12">
        <f t="shared" si="1259"/>
        <v>0</v>
      </c>
      <c r="AP829" s="12">
        <f t="shared" si="1259"/>
        <v>0</v>
      </c>
      <c r="AQ829" s="12">
        <f t="shared" si="1259"/>
        <v>0</v>
      </c>
      <c r="AR829" s="12">
        <f t="shared" si="1259"/>
        <v>0</v>
      </c>
      <c r="AS829" s="12">
        <f t="shared" si="1259"/>
        <v>0</v>
      </c>
      <c r="AT829" s="12">
        <f t="shared" si="1259"/>
        <v>0</v>
      </c>
      <c r="AU829" s="12">
        <f t="shared" si="1259"/>
        <v>0</v>
      </c>
      <c r="AV829" s="12">
        <f t="shared" si="1259"/>
        <v>0</v>
      </c>
      <c r="AW829" s="12">
        <v>0</v>
      </c>
      <c r="AX829" s="12">
        <v>0</v>
      </c>
      <c r="AY829" s="12">
        <f t="shared" ref="AY829:BQ829" si="1260">SUM(AY830:AY834)</f>
        <v>0</v>
      </c>
      <c r="AZ829" s="12">
        <f t="shared" si="1260"/>
        <v>0</v>
      </c>
      <c r="BA829" s="12">
        <f t="shared" si="1260"/>
        <v>0</v>
      </c>
      <c r="BB829" s="12">
        <f t="shared" si="1260"/>
        <v>0</v>
      </c>
      <c r="BC829" s="12">
        <f t="shared" si="1260"/>
        <v>0</v>
      </c>
      <c r="BD829" s="12">
        <f t="shared" si="1260"/>
        <v>0</v>
      </c>
      <c r="BE829" s="12">
        <f t="shared" si="1260"/>
        <v>0</v>
      </c>
      <c r="BF829" s="12">
        <f t="shared" si="1260"/>
        <v>0</v>
      </c>
      <c r="BG829" s="12">
        <f t="shared" si="1260"/>
        <v>0</v>
      </c>
      <c r="BH829" s="12">
        <f t="shared" si="1260"/>
        <v>0</v>
      </c>
      <c r="BI829" s="12">
        <f t="shared" si="1260"/>
        <v>0</v>
      </c>
      <c r="BJ829" s="12">
        <f t="shared" si="1260"/>
        <v>0</v>
      </c>
      <c r="BK829" s="12">
        <f t="shared" si="1260"/>
        <v>0</v>
      </c>
      <c r="BL829" s="12">
        <f t="shared" si="1260"/>
        <v>0</v>
      </c>
      <c r="BM829" s="12">
        <f t="shared" si="1260"/>
        <v>0</v>
      </c>
      <c r="BN829" s="12">
        <f t="shared" si="1260"/>
        <v>0</v>
      </c>
      <c r="BO829" s="12">
        <f t="shared" si="1260"/>
        <v>0</v>
      </c>
      <c r="BP829" s="12">
        <f t="shared" si="1260"/>
        <v>0</v>
      </c>
      <c r="BQ829" s="12">
        <f t="shared" si="1260"/>
        <v>0</v>
      </c>
      <c r="BR829" s="12">
        <v>0</v>
      </c>
      <c r="BS829" s="12">
        <v>0</v>
      </c>
      <c r="BT829" s="12" t="e">
        <f>IF(#REF!=0,"-",#REF!/#REF!*100)</f>
        <v>#REF!</v>
      </c>
    </row>
    <row r="830" spans="1:72" ht="22.5" x14ac:dyDescent="0.25">
      <c r="A830" s="4" t="s">
        <v>133</v>
      </c>
      <c r="B830" s="4" t="s">
        <v>58</v>
      </c>
      <c r="C830" s="4" t="s">
        <v>157</v>
      </c>
      <c r="D830" s="102" t="s">
        <v>364</v>
      </c>
      <c r="E830" s="113">
        <v>6112</v>
      </c>
      <c r="F830" s="102" t="s">
        <v>366</v>
      </c>
      <c r="G830" s="98" t="s">
        <v>1662</v>
      </c>
      <c r="H830" s="13" t="s">
        <v>57</v>
      </c>
      <c r="I830" s="14">
        <v>0</v>
      </c>
      <c r="J830" s="14"/>
      <c r="K830" s="14"/>
      <c r="L830" s="14"/>
      <c r="M830" s="14"/>
      <c r="N830" s="14"/>
      <c r="O830" s="14">
        <f t="shared" si="1207"/>
        <v>0</v>
      </c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>
        <v>0</v>
      </c>
      <c r="AC830" s="14">
        <v>0</v>
      </c>
      <c r="AD830" s="14">
        <v>0</v>
      </c>
      <c r="AE830" s="14"/>
      <c r="AF830" s="14"/>
      <c r="AG830" s="14"/>
      <c r="AH830" s="14"/>
      <c r="AI830" s="14"/>
      <c r="AJ830" s="14">
        <f t="shared" si="1208"/>
        <v>0</v>
      </c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>
        <v>0</v>
      </c>
      <c r="AX830" s="14">
        <v>0</v>
      </c>
      <c r="AY830" s="14">
        <v>0</v>
      </c>
      <c r="AZ830" s="14"/>
      <c r="BA830" s="14"/>
      <c r="BB830" s="14"/>
      <c r="BC830" s="14"/>
      <c r="BD830" s="14"/>
      <c r="BE830" s="14">
        <f t="shared" si="1209"/>
        <v>0</v>
      </c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>
        <v>0</v>
      </c>
      <c r="BS830" s="14">
        <v>0</v>
      </c>
      <c r="BT830" s="14" t="e">
        <f>IF(#REF!=0,"-",#REF!/#REF!*100)</f>
        <v>#REF!</v>
      </c>
    </row>
    <row r="831" spans="1:72" x14ac:dyDescent="0.25">
      <c r="A831" s="4" t="s">
        <v>133</v>
      </c>
      <c r="B831" s="4" t="s">
        <v>58</v>
      </c>
      <c r="C831" s="4" t="s">
        <v>157</v>
      </c>
      <c r="D831" s="102" t="s">
        <v>364</v>
      </c>
      <c r="E831" s="113">
        <v>6112</v>
      </c>
      <c r="F831" s="102" t="s">
        <v>367</v>
      </c>
      <c r="G831" s="98" t="s">
        <v>1662</v>
      </c>
      <c r="H831" s="13" t="s">
        <v>22</v>
      </c>
      <c r="I831" s="14">
        <v>0</v>
      </c>
      <c r="J831" s="14"/>
      <c r="K831" s="14"/>
      <c r="L831" s="14"/>
      <c r="M831" s="14"/>
      <c r="N831" s="14"/>
      <c r="O831" s="14">
        <f t="shared" si="1207"/>
        <v>0</v>
      </c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>
        <v>0</v>
      </c>
      <c r="AC831" s="14">
        <v>0</v>
      </c>
      <c r="AD831" s="14">
        <v>0</v>
      </c>
      <c r="AE831" s="14"/>
      <c r="AF831" s="14"/>
      <c r="AG831" s="14"/>
      <c r="AH831" s="14"/>
      <c r="AI831" s="14"/>
      <c r="AJ831" s="14">
        <f t="shared" si="1208"/>
        <v>0</v>
      </c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>
        <v>0</v>
      </c>
      <c r="AX831" s="14">
        <v>0</v>
      </c>
      <c r="AY831" s="14">
        <v>0</v>
      </c>
      <c r="AZ831" s="14"/>
      <c r="BA831" s="14"/>
      <c r="BB831" s="14"/>
      <c r="BC831" s="14"/>
      <c r="BD831" s="14"/>
      <c r="BE831" s="14">
        <f t="shared" si="1209"/>
        <v>0</v>
      </c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>
        <v>0</v>
      </c>
      <c r="BS831" s="14">
        <v>0</v>
      </c>
      <c r="BT831" s="14" t="e">
        <f>IF(#REF!=0,"-",#REF!/#REF!*100)</f>
        <v>#REF!</v>
      </c>
    </row>
    <row r="832" spans="1:72" x14ac:dyDescent="0.25">
      <c r="A832" s="4" t="s">
        <v>133</v>
      </c>
      <c r="B832" s="4" t="s">
        <v>58</v>
      </c>
      <c r="C832" s="4" t="s">
        <v>157</v>
      </c>
      <c r="D832" s="102" t="s">
        <v>364</v>
      </c>
      <c r="E832" s="113">
        <v>6112</v>
      </c>
      <c r="F832" s="102" t="s">
        <v>368</v>
      </c>
      <c r="G832" s="98" t="s">
        <v>1662</v>
      </c>
      <c r="H832" s="13" t="s">
        <v>23</v>
      </c>
      <c r="I832" s="14">
        <v>0</v>
      </c>
      <c r="J832" s="14"/>
      <c r="K832" s="14"/>
      <c r="L832" s="14"/>
      <c r="M832" s="14"/>
      <c r="N832" s="14"/>
      <c r="O832" s="14">
        <f t="shared" si="1207"/>
        <v>0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>
        <v>0</v>
      </c>
      <c r="AC832" s="14">
        <v>0</v>
      </c>
      <c r="AD832" s="14">
        <v>0</v>
      </c>
      <c r="AE832" s="14"/>
      <c r="AF832" s="14"/>
      <c r="AG832" s="14"/>
      <c r="AH832" s="14"/>
      <c r="AI832" s="14"/>
      <c r="AJ832" s="14">
        <f t="shared" si="1208"/>
        <v>0</v>
      </c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>
        <v>0</v>
      </c>
      <c r="AX832" s="14">
        <v>0</v>
      </c>
      <c r="AY832" s="14">
        <v>0</v>
      </c>
      <c r="AZ832" s="14"/>
      <c r="BA832" s="14"/>
      <c r="BB832" s="14"/>
      <c r="BC832" s="14"/>
      <c r="BD832" s="14"/>
      <c r="BE832" s="14">
        <f t="shared" si="1209"/>
        <v>0</v>
      </c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>
        <v>0</v>
      </c>
      <c r="BS832" s="14">
        <v>0</v>
      </c>
      <c r="BT832" s="14" t="e">
        <f>IF(#REF!=0,"-",#REF!/#REF!*100)</f>
        <v>#REF!</v>
      </c>
    </row>
    <row r="833" spans="1:72" x14ac:dyDescent="0.25">
      <c r="A833" s="4" t="s">
        <v>133</v>
      </c>
      <c r="B833" s="4" t="s">
        <v>58</v>
      </c>
      <c r="C833" s="4" t="s">
        <v>157</v>
      </c>
      <c r="D833" s="102" t="s">
        <v>364</v>
      </c>
      <c r="E833" s="113">
        <v>6112</v>
      </c>
      <c r="F833" s="102" t="s">
        <v>369</v>
      </c>
      <c r="G833" s="98" t="s">
        <v>1662</v>
      </c>
      <c r="H833" s="13" t="s">
        <v>21</v>
      </c>
      <c r="I833" s="14">
        <v>0</v>
      </c>
      <c r="J833" s="14"/>
      <c r="K833" s="14"/>
      <c r="L833" s="14"/>
      <c r="M833" s="14"/>
      <c r="N833" s="14"/>
      <c r="O833" s="14">
        <f t="shared" si="1207"/>
        <v>0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>
        <v>0</v>
      </c>
      <c r="AC833" s="14">
        <v>0</v>
      </c>
      <c r="AD833" s="14">
        <v>0</v>
      </c>
      <c r="AE833" s="14"/>
      <c r="AF833" s="14"/>
      <c r="AG833" s="14"/>
      <c r="AH833" s="14"/>
      <c r="AI833" s="14"/>
      <c r="AJ833" s="14">
        <f t="shared" si="1208"/>
        <v>0</v>
      </c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>
        <v>0</v>
      </c>
      <c r="AX833" s="14">
        <v>0</v>
      </c>
      <c r="AY833" s="14">
        <v>0</v>
      </c>
      <c r="AZ833" s="14"/>
      <c r="BA833" s="14"/>
      <c r="BB833" s="14"/>
      <c r="BC833" s="14"/>
      <c r="BD833" s="14"/>
      <c r="BE833" s="14">
        <f t="shared" si="1209"/>
        <v>0</v>
      </c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>
        <v>0</v>
      </c>
      <c r="BS833" s="14">
        <v>0</v>
      </c>
      <c r="BT833" s="14" t="e">
        <f>IF(#REF!=0,"-",#REF!/#REF!*100)</f>
        <v>#REF!</v>
      </c>
    </row>
    <row r="834" spans="1:72" x14ac:dyDescent="0.25">
      <c r="A834" s="4" t="s">
        <v>133</v>
      </c>
      <c r="B834" s="4" t="s">
        <v>58</v>
      </c>
      <c r="C834" s="4" t="s">
        <v>157</v>
      </c>
      <c r="D834" s="102" t="s">
        <v>364</v>
      </c>
      <c r="E834" s="113">
        <v>6112</v>
      </c>
      <c r="F834" s="102" t="s">
        <v>370</v>
      </c>
      <c r="G834" s="98" t="s">
        <v>1662</v>
      </c>
      <c r="H834" s="13" t="s">
        <v>24</v>
      </c>
      <c r="I834" s="14">
        <v>0</v>
      </c>
      <c r="J834" s="14"/>
      <c r="K834" s="14"/>
      <c r="L834" s="14"/>
      <c r="M834" s="14"/>
      <c r="N834" s="14"/>
      <c r="O834" s="14">
        <f t="shared" si="1207"/>
        <v>0</v>
      </c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>
        <v>0</v>
      </c>
      <c r="AC834" s="14">
        <v>0</v>
      </c>
      <c r="AD834" s="14">
        <v>0</v>
      </c>
      <c r="AE834" s="14"/>
      <c r="AF834" s="14"/>
      <c r="AG834" s="14"/>
      <c r="AH834" s="14"/>
      <c r="AI834" s="14"/>
      <c r="AJ834" s="14">
        <f t="shared" si="1208"/>
        <v>0</v>
      </c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>
        <v>0</v>
      </c>
      <c r="AX834" s="14">
        <v>0</v>
      </c>
      <c r="AY834" s="14">
        <v>0</v>
      </c>
      <c r="AZ834" s="14"/>
      <c r="BA834" s="14"/>
      <c r="BB834" s="14"/>
      <c r="BC834" s="14"/>
      <c r="BD834" s="14"/>
      <c r="BE834" s="14">
        <f t="shared" si="1209"/>
        <v>0</v>
      </c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>
        <v>0</v>
      </c>
      <c r="BS834" s="14">
        <v>0</v>
      </c>
      <c r="BT834" s="14" t="e">
        <f>IF(#REF!=0,"-",#REF!/#REF!*100)</f>
        <v>#REF!</v>
      </c>
    </row>
    <row r="835" spans="1:72" ht="22.5" x14ac:dyDescent="0.25">
      <c r="A835" s="4" t="s">
        <v>133</v>
      </c>
      <c r="B835" s="4" t="s">
        <v>58</v>
      </c>
      <c r="C835" s="4" t="s">
        <v>157</v>
      </c>
      <c r="D835" s="102" t="s">
        <v>364</v>
      </c>
      <c r="E835" s="101" t="s">
        <v>25</v>
      </c>
      <c r="F835" s="101" t="s">
        <v>0</v>
      </c>
      <c r="G835" s="2" t="s">
        <v>0</v>
      </c>
      <c r="H835" s="2" t="s">
        <v>26</v>
      </c>
      <c r="I835" s="12">
        <f t="shared" ref="I835:AA835" si="1261">SUM(I836)</f>
        <v>0</v>
      </c>
      <c r="J835" s="12">
        <f t="shared" si="1261"/>
        <v>0</v>
      </c>
      <c r="K835" s="12">
        <f t="shared" si="1261"/>
        <v>0</v>
      </c>
      <c r="L835" s="12">
        <f t="shared" si="1261"/>
        <v>0</v>
      </c>
      <c r="M835" s="12">
        <f t="shared" si="1261"/>
        <v>0</v>
      </c>
      <c r="N835" s="12">
        <f t="shared" si="1261"/>
        <v>0</v>
      </c>
      <c r="O835" s="12">
        <f t="shared" si="1261"/>
        <v>0</v>
      </c>
      <c r="P835" s="12">
        <f t="shared" si="1261"/>
        <v>0</v>
      </c>
      <c r="Q835" s="12">
        <f t="shared" si="1261"/>
        <v>0</v>
      </c>
      <c r="R835" s="12">
        <f t="shared" si="1261"/>
        <v>0</v>
      </c>
      <c r="S835" s="12">
        <f t="shared" si="1261"/>
        <v>0</v>
      </c>
      <c r="T835" s="12">
        <f t="shared" si="1261"/>
        <v>0</v>
      </c>
      <c r="U835" s="12">
        <f t="shared" si="1261"/>
        <v>0</v>
      </c>
      <c r="V835" s="12">
        <f t="shared" si="1261"/>
        <v>0</v>
      </c>
      <c r="W835" s="12">
        <f t="shared" si="1261"/>
        <v>0</v>
      </c>
      <c r="X835" s="12">
        <f t="shared" si="1261"/>
        <v>0</v>
      </c>
      <c r="Y835" s="12">
        <f t="shared" si="1261"/>
        <v>0</v>
      </c>
      <c r="Z835" s="12">
        <f t="shared" si="1261"/>
        <v>0</v>
      </c>
      <c r="AA835" s="12">
        <f t="shared" si="1261"/>
        <v>0</v>
      </c>
      <c r="AB835" s="12">
        <v>0</v>
      </c>
      <c r="AC835" s="12">
        <v>0</v>
      </c>
      <c r="AD835" s="12">
        <f t="shared" ref="AD835:AV835" si="1262">SUM(AD836)</f>
        <v>0</v>
      </c>
      <c r="AE835" s="12">
        <f t="shared" si="1262"/>
        <v>0</v>
      </c>
      <c r="AF835" s="12">
        <f t="shared" si="1262"/>
        <v>0</v>
      </c>
      <c r="AG835" s="12">
        <f t="shared" si="1262"/>
        <v>0</v>
      </c>
      <c r="AH835" s="12">
        <f t="shared" si="1262"/>
        <v>0</v>
      </c>
      <c r="AI835" s="12">
        <f t="shared" si="1262"/>
        <v>0</v>
      </c>
      <c r="AJ835" s="12">
        <f t="shared" si="1262"/>
        <v>0</v>
      </c>
      <c r="AK835" s="12">
        <f t="shared" si="1262"/>
        <v>0</v>
      </c>
      <c r="AL835" s="12">
        <f t="shared" si="1262"/>
        <v>0</v>
      </c>
      <c r="AM835" s="12">
        <f t="shared" si="1262"/>
        <v>0</v>
      </c>
      <c r="AN835" s="12">
        <f t="shared" si="1262"/>
        <v>0</v>
      </c>
      <c r="AO835" s="12">
        <f t="shared" si="1262"/>
        <v>0</v>
      </c>
      <c r="AP835" s="12">
        <f t="shared" si="1262"/>
        <v>0</v>
      </c>
      <c r="AQ835" s="12">
        <f t="shared" si="1262"/>
        <v>0</v>
      </c>
      <c r="AR835" s="12">
        <f t="shared" si="1262"/>
        <v>0</v>
      </c>
      <c r="AS835" s="12">
        <f t="shared" si="1262"/>
        <v>0</v>
      </c>
      <c r="AT835" s="12">
        <f t="shared" si="1262"/>
        <v>0</v>
      </c>
      <c r="AU835" s="12">
        <f t="shared" si="1262"/>
        <v>0</v>
      </c>
      <c r="AV835" s="12">
        <f t="shared" si="1262"/>
        <v>0</v>
      </c>
      <c r="AW835" s="12">
        <v>0</v>
      </c>
      <c r="AX835" s="12">
        <v>0</v>
      </c>
      <c r="AY835" s="12">
        <f t="shared" ref="AY835:BQ835" si="1263">SUM(AY836)</f>
        <v>0</v>
      </c>
      <c r="AZ835" s="12">
        <f t="shared" si="1263"/>
        <v>0</v>
      </c>
      <c r="BA835" s="12">
        <f t="shared" si="1263"/>
        <v>0</v>
      </c>
      <c r="BB835" s="12">
        <f t="shared" si="1263"/>
        <v>0</v>
      </c>
      <c r="BC835" s="12">
        <f t="shared" si="1263"/>
        <v>0</v>
      </c>
      <c r="BD835" s="12">
        <f t="shared" si="1263"/>
        <v>0</v>
      </c>
      <c r="BE835" s="12">
        <f t="shared" si="1263"/>
        <v>0</v>
      </c>
      <c r="BF835" s="12">
        <f t="shared" si="1263"/>
        <v>0</v>
      </c>
      <c r="BG835" s="12">
        <f t="shared" si="1263"/>
        <v>0</v>
      </c>
      <c r="BH835" s="12">
        <f t="shared" si="1263"/>
        <v>0</v>
      </c>
      <c r="BI835" s="12">
        <f t="shared" si="1263"/>
        <v>0</v>
      </c>
      <c r="BJ835" s="12">
        <f t="shared" si="1263"/>
        <v>0</v>
      </c>
      <c r="BK835" s="12">
        <f t="shared" si="1263"/>
        <v>0</v>
      </c>
      <c r="BL835" s="12">
        <f t="shared" si="1263"/>
        <v>0</v>
      </c>
      <c r="BM835" s="12">
        <f t="shared" si="1263"/>
        <v>0</v>
      </c>
      <c r="BN835" s="12">
        <f t="shared" si="1263"/>
        <v>0</v>
      </c>
      <c r="BO835" s="12">
        <f t="shared" si="1263"/>
        <v>0</v>
      </c>
      <c r="BP835" s="12">
        <f t="shared" si="1263"/>
        <v>0</v>
      </c>
      <c r="BQ835" s="12">
        <f t="shared" si="1263"/>
        <v>0</v>
      </c>
      <c r="BR835" s="12">
        <v>0</v>
      </c>
      <c r="BS835" s="12">
        <v>0</v>
      </c>
      <c r="BT835" s="12" t="e">
        <f>IF(#REF!=0,"-",#REF!/#REF!*100)</f>
        <v>#REF!</v>
      </c>
    </row>
    <row r="836" spans="1:72" x14ac:dyDescent="0.25">
      <c r="A836" s="4" t="s">
        <v>133</v>
      </c>
      <c r="B836" s="4" t="s">
        <v>58</v>
      </c>
      <c r="C836" s="4" t="s">
        <v>157</v>
      </c>
      <c r="D836" s="102" t="s">
        <v>364</v>
      </c>
      <c r="E836" s="113">
        <v>6121</v>
      </c>
      <c r="F836" s="102"/>
      <c r="G836" s="98" t="s">
        <v>1662</v>
      </c>
      <c r="H836" s="13" t="s">
        <v>27</v>
      </c>
      <c r="I836" s="14">
        <v>0</v>
      </c>
      <c r="J836" s="14"/>
      <c r="K836" s="14"/>
      <c r="L836" s="14"/>
      <c r="M836" s="14"/>
      <c r="N836" s="14"/>
      <c r="O836" s="14">
        <f t="shared" si="1207"/>
        <v>0</v>
      </c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>
        <v>0</v>
      </c>
      <c r="AC836" s="14">
        <v>0</v>
      </c>
      <c r="AD836" s="14">
        <v>0</v>
      </c>
      <c r="AE836" s="14"/>
      <c r="AF836" s="14"/>
      <c r="AG836" s="14"/>
      <c r="AH836" s="14"/>
      <c r="AI836" s="14"/>
      <c r="AJ836" s="14">
        <f t="shared" si="1208"/>
        <v>0</v>
      </c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>
        <v>0</v>
      </c>
      <c r="AX836" s="14">
        <v>0</v>
      </c>
      <c r="AY836" s="14">
        <v>0</v>
      </c>
      <c r="AZ836" s="14"/>
      <c r="BA836" s="14"/>
      <c r="BB836" s="14"/>
      <c r="BC836" s="14"/>
      <c r="BD836" s="14"/>
      <c r="BE836" s="14">
        <f t="shared" si="1209"/>
        <v>0</v>
      </c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>
        <v>0</v>
      </c>
      <c r="BS836" s="14">
        <v>0</v>
      </c>
      <c r="BT836" s="14" t="e">
        <f>IF(#REF!=0,"-",#REF!/#REF!*100)</f>
        <v>#REF!</v>
      </c>
    </row>
    <row r="837" spans="1:72" ht="22.5" x14ac:dyDescent="0.25">
      <c r="A837" s="4" t="s">
        <v>133</v>
      </c>
      <c r="B837" s="4" t="s">
        <v>58</v>
      </c>
      <c r="C837" s="4" t="s">
        <v>157</v>
      </c>
      <c r="D837" s="102" t="s">
        <v>364</v>
      </c>
      <c r="E837" s="101" t="s">
        <v>29</v>
      </c>
      <c r="F837" s="101" t="s">
        <v>0</v>
      </c>
      <c r="G837" s="2" t="s">
        <v>0</v>
      </c>
      <c r="H837" s="2" t="s">
        <v>30</v>
      </c>
      <c r="I837" s="12">
        <f t="shared" ref="I837:AA837" si="1264">SUM(I838:I845)</f>
        <v>107500</v>
      </c>
      <c r="J837" s="12">
        <f t="shared" si="1264"/>
        <v>0</v>
      </c>
      <c r="K837" s="12">
        <f t="shared" si="1264"/>
        <v>0</v>
      </c>
      <c r="L837" s="12">
        <f t="shared" si="1264"/>
        <v>0</v>
      </c>
      <c r="M837" s="12">
        <f t="shared" si="1264"/>
        <v>0</v>
      </c>
      <c r="N837" s="12">
        <f t="shared" si="1264"/>
        <v>0</v>
      </c>
      <c r="O837" s="12">
        <f t="shared" si="1264"/>
        <v>107500</v>
      </c>
      <c r="P837" s="12">
        <f t="shared" si="1264"/>
        <v>0</v>
      </c>
      <c r="Q837" s="12">
        <f t="shared" si="1264"/>
        <v>13480</v>
      </c>
      <c r="R837" s="12">
        <f t="shared" si="1264"/>
        <v>23000</v>
      </c>
      <c r="S837" s="12">
        <f t="shared" si="1264"/>
        <v>0</v>
      </c>
      <c r="T837" s="12">
        <f t="shared" si="1264"/>
        <v>0</v>
      </c>
      <c r="U837" s="12">
        <f t="shared" si="1264"/>
        <v>0</v>
      </c>
      <c r="V837" s="12">
        <f t="shared" si="1264"/>
        <v>0</v>
      </c>
      <c r="W837" s="12">
        <f t="shared" si="1264"/>
        <v>0</v>
      </c>
      <c r="X837" s="12">
        <f t="shared" si="1264"/>
        <v>0</v>
      </c>
      <c r="Y837" s="12">
        <f t="shared" si="1264"/>
        <v>0</v>
      </c>
      <c r="Z837" s="12">
        <f t="shared" si="1264"/>
        <v>0</v>
      </c>
      <c r="AA837" s="12">
        <f t="shared" si="1264"/>
        <v>0</v>
      </c>
      <c r="AB837" s="12">
        <v>36480</v>
      </c>
      <c r="AC837" s="12">
        <v>71020</v>
      </c>
      <c r="AD837" s="12">
        <f t="shared" ref="AD837:AV837" si="1265">SUM(AD838:AD845)</f>
        <v>0</v>
      </c>
      <c r="AE837" s="12">
        <f t="shared" si="1265"/>
        <v>3291</v>
      </c>
      <c r="AF837" s="12">
        <f t="shared" si="1265"/>
        <v>0</v>
      </c>
      <c r="AG837" s="12">
        <f t="shared" si="1265"/>
        <v>0</v>
      </c>
      <c r="AH837" s="12">
        <f t="shared" si="1265"/>
        <v>0</v>
      </c>
      <c r="AI837" s="12">
        <f t="shared" si="1265"/>
        <v>0</v>
      </c>
      <c r="AJ837" s="12">
        <f t="shared" si="1265"/>
        <v>3291</v>
      </c>
      <c r="AK837" s="12">
        <f t="shared" si="1265"/>
        <v>0</v>
      </c>
      <c r="AL837" s="12">
        <f t="shared" si="1265"/>
        <v>0</v>
      </c>
      <c r="AM837" s="12">
        <f t="shared" si="1265"/>
        <v>3291</v>
      </c>
      <c r="AN837" s="12">
        <f t="shared" si="1265"/>
        <v>0</v>
      </c>
      <c r="AO837" s="12">
        <f t="shared" si="1265"/>
        <v>0</v>
      </c>
      <c r="AP837" s="12">
        <f t="shared" si="1265"/>
        <v>0</v>
      </c>
      <c r="AQ837" s="12">
        <f t="shared" si="1265"/>
        <v>0</v>
      </c>
      <c r="AR837" s="12">
        <f t="shared" si="1265"/>
        <v>0</v>
      </c>
      <c r="AS837" s="12">
        <f t="shared" si="1265"/>
        <v>0</v>
      </c>
      <c r="AT837" s="12">
        <f t="shared" si="1265"/>
        <v>0</v>
      </c>
      <c r="AU837" s="12">
        <f t="shared" si="1265"/>
        <v>0</v>
      </c>
      <c r="AV837" s="12">
        <f t="shared" si="1265"/>
        <v>0</v>
      </c>
      <c r="AW837" s="12">
        <v>3291</v>
      </c>
      <c r="AX837" s="12">
        <v>0</v>
      </c>
      <c r="AY837" s="12">
        <f t="shared" ref="AY837:BQ837" si="1266">SUM(AY838:AY845)</f>
        <v>0</v>
      </c>
      <c r="AZ837" s="12">
        <f t="shared" si="1266"/>
        <v>10514</v>
      </c>
      <c r="BA837" s="12">
        <f t="shared" si="1266"/>
        <v>0</v>
      </c>
      <c r="BB837" s="12">
        <f t="shared" si="1266"/>
        <v>0</v>
      </c>
      <c r="BC837" s="12">
        <f t="shared" si="1266"/>
        <v>0</v>
      </c>
      <c r="BD837" s="12">
        <f t="shared" si="1266"/>
        <v>0</v>
      </c>
      <c r="BE837" s="12">
        <f t="shared" si="1266"/>
        <v>10514</v>
      </c>
      <c r="BF837" s="12">
        <f t="shared" si="1266"/>
        <v>0</v>
      </c>
      <c r="BG837" s="12">
        <f t="shared" si="1266"/>
        <v>0</v>
      </c>
      <c r="BH837" s="12">
        <f t="shared" si="1266"/>
        <v>10514</v>
      </c>
      <c r="BI837" s="12">
        <f t="shared" si="1266"/>
        <v>0</v>
      </c>
      <c r="BJ837" s="12">
        <f t="shared" si="1266"/>
        <v>0</v>
      </c>
      <c r="BK837" s="12">
        <f t="shared" si="1266"/>
        <v>0</v>
      </c>
      <c r="BL837" s="12">
        <f t="shared" si="1266"/>
        <v>0</v>
      </c>
      <c r="BM837" s="12">
        <f t="shared" si="1266"/>
        <v>0</v>
      </c>
      <c r="BN837" s="12">
        <f t="shared" si="1266"/>
        <v>0</v>
      </c>
      <c r="BO837" s="12">
        <f t="shared" si="1266"/>
        <v>0</v>
      </c>
      <c r="BP837" s="12">
        <f t="shared" si="1266"/>
        <v>0</v>
      </c>
      <c r="BQ837" s="12">
        <f t="shared" si="1266"/>
        <v>0</v>
      </c>
      <c r="BR837" s="12">
        <v>10514</v>
      </c>
      <c r="BS837" s="12">
        <v>0</v>
      </c>
      <c r="BT837" s="12" t="e">
        <f>IF(#REF!=0,"-",#REF!/#REF!*100)</f>
        <v>#REF!</v>
      </c>
    </row>
    <row r="838" spans="1:72" x14ac:dyDescent="0.25">
      <c r="A838" s="4" t="s">
        <v>133</v>
      </c>
      <c r="B838" s="4" t="s">
        <v>58</v>
      </c>
      <c r="C838" s="4" t="s">
        <v>157</v>
      </c>
      <c r="D838" s="102" t="s">
        <v>364</v>
      </c>
      <c r="E838" s="113">
        <v>6131</v>
      </c>
      <c r="F838" s="102"/>
      <c r="G838" s="98" t="s">
        <v>1662</v>
      </c>
      <c r="H838" s="13" t="s">
        <v>32</v>
      </c>
      <c r="I838" s="14">
        <v>6000</v>
      </c>
      <c r="J838" s="14"/>
      <c r="K838" s="14"/>
      <c r="L838" s="14"/>
      <c r="M838" s="14"/>
      <c r="N838" s="14"/>
      <c r="O838" s="14">
        <f>I838+J838+K838+L838+M838+N838</f>
        <v>6000</v>
      </c>
      <c r="P838" s="14"/>
      <c r="Q838" s="14">
        <v>3000</v>
      </c>
      <c r="R838" s="14">
        <v>3000</v>
      </c>
      <c r="S838" s="14"/>
      <c r="T838" s="14"/>
      <c r="U838" s="14"/>
      <c r="V838" s="14"/>
      <c r="W838" s="14"/>
      <c r="X838" s="14"/>
      <c r="Y838" s="14"/>
      <c r="Z838" s="14"/>
      <c r="AA838" s="14"/>
      <c r="AB838" s="14">
        <v>6000</v>
      </c>
      <c r="AC838" s="14">
        <v>0</v>
      </c>
      <c r="AD838" s="14">
        <v>0</v>
      </c>
      <c r="AE838" s="14"/>
      <c r="AF838" s="14"/>
      <c r="AG838" s="14"/>
      <c r="AH838" s="14"/>
      <c r="AI838" s="14"/>
      <c r="AJ838" s="14">
        <f t="shared" si="1208"/>
        <v>0</v>
      </c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>
        <v>0</v>
      </c>
      <c r="AX838" s="14">
        <v>0</v>
      </c>
      <c r="AY838" s="14">
        <v>0</v>
      </c>
      <c r="AZ838" s="14">
        <v>9895</v>
      </c>
      <c r="BA838" s="14"/>
      <c r="BB838" s="14"/>
      <c r="BC838" s="14"/>
      <c r="BD838" s="14"/>
      <c r="BE838" s="14">
        <f t="shared" si="1209"/>
        <v>9895</v>
      </c>
      <c r="BF838" s="14"/>
      <c r="BG838" s="14"/>
      <c r="BH838" s="14">
        <v>9895</v>
      </c>
      <c r="BI838" s="14"/>
      <c r="BJ838" s="14"/>
      <c r="BK838" s="14"/>
      <c r="BL838" s="14"/>
      <c r="BM838" s="14"/>
      <c r="BN838" s="14"/>
      <c r="BO838" s="14"/>
      <c r="BP838" s="14"/>
      <c r="BQ838" s="14"/>
      <c r="BR838" s="14">
        <v>9895</v>
      </c>
      <c r="BS838" s="14">
        <v>0</v>
      </c>
      <c r="BT838" s="14" t="e">
        <f>IF(#REF!=0,"-",#REF!/#REF!*100)</f>
        <v>#REF!</v>
      </c>
    </row>
    <row r="839" spans="1:72" x14ac:dyDescent="0.25">
      <c r="A839" s="4" t="s">
        <v>133</v>
      </c>
      <c r="B839" s="4" t="s">
        <v>58</v>
      </c>
      <c r="C839" s="4" t="s">
        <v>157</v>
      </c>
      <c r="D839" s="102" t="s">
        <v>364</v>
      </c>
      <c r="E839" s="113">
        <v>6132</v>
      </c>
      <c r="F839" s="102"/>
      <c r="G839" s="98" t="s">
        <v>1662</v>
      </c>
      <c r="H839" s="13" t="s">
        <v>72</v>
      </c>
      <c r="I839" s="14">
        <v>3000</v>
      </c>
      <c r="J839" s="14"/>
      <c r="K839" s="14"/>
      <c r="L839" s="14"/>
      <c r="M839" s="14"/>
      <c r="N839" s="14"/>
      <c r="O839" s="14">
        <f t="shared" si="1207"/>
        <v>3000</v>
      </c>
      <c r="P839" s="14"/>
      <c r="Q839" s="14">
        <v>1000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>
        <v>1000</v>
      </c>
      <c r="AC839" s="14">
        <v>2000</v>
      </c>
      <c r="AD839" s="14">
        <v>0</v>
      </c>
      <c r="AE839" s="14"/>
      <c r="AF839" s="14"/>
      <c r="AG839" s="14"/>
      <c r="AH839" s="14"/>
      <c r="AI839" s="14"/>
      <c r="AJ839" s="14">
        <f t="shared" si="1208"/>
        <v>0</v>
      </c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>
        <v>0</v>
      </c>
      <c r="AX839" s="14">
        <v>0</v>
      </c>
      <c r="AY839" s="14">
        <v>0</v>
      </c>
      <c r="AZ839" s="14">
        <v>500</v>
      </c>
      <c r="BA839" s="14"/>
      <c r="BB839" s="14"/>
      <c r="BC839" s="14"/>
      <c r="BD839" s="14"/>
      <c r="BE839" s="14">
        <f t="shared" si="1209"/>
        <v>500</v>
      </c>
      <c r="BF839" s="14"/>
      <c r="BG839" s="14"/>
      <c r="BH839" s="14">
        <v>500</v>
      </c>
      <c r="BI839" s="14"/>
      <c r="BJ839" s="14"/>
      <c r="BK839" s="14"/>
      <c r="BL839" s="14"/>
      <c r="BM839" s="14"/>
      <c r="BN839" s="14"/>
      <c r="BO839" s="14"/>
      <c r="BP839" s="14"/>
      <c r="BQ839" s="14"/>
      <c r="BR839" s="14">
        <v>500</v>
      </c>
      <c r="BS839" s="14">
        <v>0</v>
      </c>
      <c r="BT839" s="14" t="e">
        <f>IF(#REF!=0,"-",#REF!/#REF!*100)</f>
        <v>#REF!</v>
      </c>
    </row>
    <row r="840" spans="1:72" x14ac:dyDescent="0.25">
      <c r="A840" s="4" t="s">
        <v>133</v>
      </c>
      <c r="B840" s="4" t="s">
        <v>58</v>
      </c>
      <c r="C840" s="4" t="s">
        <v>157</v>
      </c>
      <c r="D840" s="102" t="s">
        <v>364</v>
      </c>
      <c r="E840" s="113">
        <v>6133</v>
      </c>
      <c r="F840" s="102"/>
      <c r="G840" s="98" t="s">
        <v>1662</v>
      </c>
      <c r="H840" s="13" t="s">
        <v>75</v>
      </c>
      <c r="I840" s="14">
        <v>2000</v>
      </c>
      <c r="J840" s="14"/>
      <c r="K840" s="14"/>
      <c r="L840" s="14"/>
      <c r="M840" s="14"/>
      <c r="N840" s="14"/>
      <c r="O840" s="14">
        <f t="shared" si="1207"/>
        <v>2000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>
        <v>0</v>
      </c>
      <c r="AC840" s="14">
        <v>2000</v>
      </c>
      <c r="AD840" s="14">
        <v>0</v>
      </c>
      <c r="AE840" s="14"/>
      <c r="AF840" s="14"/>
      <c r="AG840" s="14"/>
      <c r="AH840" s="14"/>
      <c r="AI840" s="14"/>
      <c r="AJ840" s="14">
        <f t="shared" si="1208"/>
        <v>0</v>
      </c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>
        <v>0</v>
      </c>
      <c r="AX840" s="14">
        <v>0</v>
      </c>
      <c r="AY840" s="14">
        <v>0</v>
      </c>
      <c r="AZ840" s="14">
        <v>108</v>
      </c>
      <c r="BA840" s="14"/>
      <c r="BB840" s="14"/>
      <c r="BC840" s="14"/>
      <c r="BD840" s="14"/>
      <c r="BE840" s="14">
        <f t="shared" si="1209"/>
        <v>108</v>
      </c>
      <c r="BF840" s="14"/>
      <c r="BG840" s="14"/>
      <c r="BH840" s="14">
        <v>108</v>
      </c>
      <c r="BI840" s="14"/>
      <c r="BJ840" s="14"/>
      <c r="BK840" s="14"/>
      <c r="BL840" s="14"/>
      <c r="BM840" s="14"/>
      <c r="BN840" s="14"/>
      <c r="BO840" s="14"/>
      <c r="BP840" s="14"/>
      <c r="BQ840" s="14"/>
      <c r="BR840" s="14">
        <v>108</v>
      </c>
      <c r="BS840" s="14">
        <v>0</v>
      </c>
      <c r="BT840" s="14" t="e">
        <f>IF(#REF!=0,"-",#REF!/#REF!*100)</f>
        <v>#REF!</v>
      </c>
    </row>
    <row r="841" spans="1:72" x14ac:dyDescent="0.25">
      <c r="A841" s="4" t="s">
        <v>133</v>
      </c>
      <c r="B841" s="4" t="s">
        <v>58</v>
      </c>
      <c r="C841" s="4" t="s">
        <v>157</v>
      </c>
      <c r="D841" s="102" t="s">
        <v>364</v>
      </c>
      <c r="E841" s="113">
        <v>6134</v>
      </c>
      <c r="F841" s="102"/>
      <c r="G841" s="98" t="s">
        <v>1662</v>
      </c>
      <c r="H841" s="13" t="s">
        <v>78</v>
      </c>
      <c r="I841" s="14">
        <v>5000</v>
      </c>
      <c r="J841" s="14"/>
      <c r="K841" s="14"/>
      <c r="L841" s="14"/>
      <c r="M841" s="14"/>
      <c r="N841" s="14"/>
      <c r="O841" s="14">
        <f t="shared" si="1207"/>
        <v>5000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>
        <v>0</v>
      </c>
      <c r="AC841" s="14">
        <v>5000</v>
      </c>
      <c r="AD841" s="14">
        <v>0</v>
      </c>
      <c r="AE841" s="14">
        <v>291</v>
      </c>
      <c r="AF841" s="14"/>
      <c r="AG841" s="14"/>
      <c r="AH841" s="14"/>
      <c r="AI841" s="14"/>
      <c r="AJ841" s="14">
        <f t="shared" si="1208"/>
        <v>291</v>
      </c>
      <c r="AK841" s="14"/>
      <c r="AL841" s="14"/>
      <c r="AM841" s="14">
        <v>291</v>
      </c>
      <c r="AN841" s="14"/>
      <c r="AO841" s="14"/>
      <c r="AP841" s="14"/>
      <c r="AQ841" s="14"/>
      <c r="AR841" s="14"/>
      <c r="AS841" s="14"/>
      <c r="AT841" s="14"/>
      <c r="AU841" s="14"/>
      <c r="AV841" s="14"/>
      <c r="AW841" s="14">
        <v>291</v>
      </c>
      <c r="AX841" s="14">
        <v>0</v>
      </c>
      <c r="AY841" s="14">
        <v>0</v>
      </c>
      <c r="AZ841" s="14"/>
      <c r="BA841" s="14"/>
      <c r="BB841" s="14"/>
      <c r="BC841" s="14"/>
      <c r="BD841" s="14"/>
      <c r="BE841" s="14">
        <f t="shared" si="1209"/>
        <v>0</v>
      </c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>
        <v>0</v>
      </c>
      <c r="BS841" s="14">
        <v>0</v>
      </c>
      <c r="BT841" s="14" t="e">
        <f>IF(#REF!=0,"-",#REF!/#REF!*100)</f>
        <v>#REF!</v>
      </c>
    </row>
    <row r="842" spans="1:72" x14ac:dyDescent="0.25">
      <c r="A842" s="4" t="s">
        <v>133</v>
      </c>
      <c r="B842" s="4" t="s">
        <v>58</v>
      </c>
      <c r="C842" s="4" t="s">
        <v>157</v>
      </c>
      <c r="D842" s="102" t="s">
        <v>364</v>
      </c>
      <c r="E842" s="113">
        <v>6135</v>
      </c>
      <c r="F842" s="102"/>
      <c r="G842" s="98" t="s">
        <v>1662</v>
      </c>
      <c r="H842" s="13" t="s">
        <v>81</v>
      </c>
      <c r="I842" s="14">
        <v>3000</v>
      </c>
      <c r="J842" s="14"/>
      <c r="K842" s="14"/>
      <c r="L842" s="14"/>
      <c r="M842" s="14"/>
      <c r="N842" s="14"/>
      <c r="O842" s="14">
        <f t="shared" si="1207"/>
        <v>3000</v>
      </c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>
        <v>0</v>
      </c>
      <c r="AC842" s="14">
        <v>3000</v>
      </c>
      <c r="AD842" s="14">
        <v>0</v>
      </c>
      <c r="AE842" s="14"/>
      <c r="AF842" s="14"/>
      <c r="AG842" s="14"/>
      <c r="AH842" s="14"/>
      <c r="AI842" s="14"/>
      <c r="AJ842" s="14">
        <f t="shared" si="1208"/>
        <v>0</v>
      </c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>
        <v>0</v>
      </c>
      <c r="AX842" s="14">
        <v>0</v>
      </c>
      <c r="AY842" s="14">
        <v>0</v>
      </c>
      <c r="AZ842" s="14"/>
      <c r="BA842" s="14"/>
      <c r="BB842" s="14"/>
      <c r="BC842" s="14"/>
      <c r="BD842" s="14"/>
      <c r="BE842" s="14">
        <f t="shared" si="1209"/>
        <v>0</v>
      </c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>
        <v>0</v>
      </c>
      <c r="BS842" s="14">
        <v>0</v>
      </c>
      <c r="BT842" s="14" t="e">
        <f>IF(#REF!=0,"-",#REF!/#REF!*100)</f>
        <v>#REF!</v>
      </c>
    </row>
    <row r="843" spans="1:72" x14ac:dyDescent="0.25">
      <c r="A843" s="4" t="s">
        <v>133</v>
      </c>
      <c r="B843" s="4" t="s">
        <v>58</v>
      </c>
      <c r="C843" s="4" t="s">
        <v>157</v>
      </c>
      <c r="D843" s="102" t="s">
        <v>364</v>
      </c>
      <c r="E843" s="113">
        <v>6137</v>
      </c>
      <c r="F843" s="102"/>
      <c r="G843" s="98" t="s">
        <v>1662</v>
      </c>
      <c r="H843" s="13" t="s">
        <v>87</v>
      </c>
      <c r="I843" s="14">
        <v>3500</v>
      </c>
      <c r="J843" s="14"/>
      <c r="K843" s="14"/>
      <c r="L843" s="14"/>
      <c r="M843" s="14"/>
      <c r="N843" s="14"/>
      <c r="O843" s="14">
        <f t="shared" si="1207"/>
        <v>3500</v>
      </c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>
        <v>0</v>
      </c>
      <c r="AC843" s="14">
        <v>3500</v>
      </c>
      <c r="AD843" s="14">
        <v>0</v>
      </c>
      <c r="AE843" s="14"/>
      <c r="AF843" s="14"/>
      <c r="AG843" s="14"/>
      <c r="AH843" s="14"/>
      <c r="AI843" s="14"/>
      <c r="AJ843" s="14">
        <f t="shared" si="1208"/>
        <v>0</v>
      </c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>
        <v>0</v>
      </c>
      <c r="AX843" s="14">
        <v>0</v>
      </c>
      <c r="AY843" s="14">
        <v>0</v>
      </c>
      <c r="AZ843" s="14"/>
      <c r="BA843" s="14"/>
      <c r="BB843" s="14"/>
      <c r="BC843" s="14"/>
      <c r="BD843" s="14"/>
      <c r="BE843" s="14">
        <f t="shared" si="1209"/>
        <v>0</v>
      </c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>
        <v>0</v>
      </c>
      <c r="BS843" s="14">
        <v>0</v>
      </c>
      <c r="BT843" s="14" t="e">
        <f>IF(#REF!=0,"-",#REF!/#REF!*100)</f>
        <v>#REF!</v>
      </c>
    </row>
    <row r="844" spans="1:72" ht="22.5" x14ac:dyDescent="0.25">
      <c r="A844" s="4" t="s">
        <v>133</v>
      </c>
      <c r="B844" s="4" t="s">
        <v>58</v>
      </c>
      <c r="C844" s="4" t="s">
        <v>157</v>
      </c>
      <c r="D844" s="102" t="s">
        <v>364</v>
      </c>
      <c r="E844" s="113">
        <v>6138</v>
      </c>
      <c r="F844" s="102"/>
      <c r="G844" s="98" t="s">
        <v>1662</v>
      </c>
      <c r="H844" s="13" t="s">
        <v>90</v>
      </c>
      <c r="I844" s="14">
        <v>0</v>
      </c>
      <c r="J844" s="14"/>
      <c r="K844" s="14"/>
      <c r="L844" s="14"/>
      <c r="M844" s="14"/>
      <c r="N844" s="14"/>
      <c r="O844" s="14">
        <f t="shared" si="1207"/>
        <v>0</v>
      </c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>
        <v>0</v>
      </c>
      <c r="AC844" s="14">
        <v>0</v>
      </c>
      <c r="AD844" s="14">
        <v>0</v>
      </c>
      <c r="AE844" s="14"/>
      <c r="AF844" s="14"/>
      <c r="AG844" s="14"/>
      <c r="AH844" s="14"/>
      <c r="AI844" s="14"/>
      <c r="AJ844" s="14">
        <f t="shared" si="1208"/>
        <v>0</v>
      </c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>
        <v>0</v>
      </c>
      <c r="AX844" s="14">
        <v>0</v>
      </c>
      <c r="AY844" s="14">
        <v>0</v>
      </c>
      <c r="AZ844" s="14"/>
      <c r="BA844" s="14"/>
      <c r="BB844" s="14"/>
      <c r="BC844" s="14"/>
      <c r="BD844" s="14"/>
      <c r="BE844" s="14">
        <f t="shared" si="1209"/>
        <v>0</v>
      </c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>
        <v>0</v>
      </c>
      <c r="BS844" s="14">
        <v>0</v>
      </c>
      <c r="BT844" s="14" t="e">
        <f>IF(#REF!=0,"-",#REF!/#REF!*100)</f>
        <v>#REF!</v>
      </c>
    </row>
    <row r="845" spans="1:72" x14ac:dyDescent="0.25">
      <c r="A845" s="1" t="s">
        <v>133</v>
      </c>
      <c r="B845" s="1" t="s">
        <v>58</v>
      </c>
      <c r="C845" s="1" t="s">
        <v>157</v>
      </c>
      <c r="D845" s="105" t="s">
        <v>364</v>
      </c>
      <c r="E845" s="105" t="s">
        <v>34</v>
      </c>
      <c r="F845" s="102" t="s">
        <v>0</v>
      </c>
      <c r="G845" s="13" t="s">
        <v>0</v>
      </c>
      <c r="H845" s="2" t="s">
        <v>35</v>
      </c>
      <c r="I845" s="12">
        <f t="shared" ref="I845:AA845" si="1267">SUM(I846:I848)</f>
        <v>85000</v>
      </c>
      <c r="J845" s="12">
        <f t="shared" si="1267"/>
        <v>0</v>
      </c>
      <c r="K845" s="12">
        <f t="shared" si="1267"/>
        <v>0</v>
      </c>
      <c r="L845" s="12">
        <f t="shared" si="1267"/>
        <v>0</v>
      </c>
      <c r="M845" s="12">
        <f t="shared" si="1267"/>
        <v>0</v>
      </c>
      <c r="N845" s="12">
        <f t="shared" si="1267"/>
        <v>0</v>
      </c>
      <c r="O845" s="12">
        <f t="shared" si="1267"/>
        <v>85000</v>
      </c>
      <c r="P845" s="12">
        <f t="shared" si="1267"/>
        <v>0</v>
      </c>
      <c r="Q845" s="12">
        <f t="shared" si="1267"/>
        <v>9480</v>
      </c>
      <c r="R845" s="12">
        <f t="shared" si="1267"/>
        <v>20000</v>
      </c>
      <c r="S845" s="12">
        <f t="shared" si="1267"/>
        <v>0</v>
      </c>
      <c r="T845" s="12">
        <f t="shared" si="1267"/>
        <v>0</v>
      </c>
      <c r="U845" s="12">
        <f t="shared" si="1267"/>
        <v>0</v>
      </c>
      <c r="V845" s="12">
        <f t="shared" si="1267"/>
        <v>0</v>
      </c>
      <c r="W845" s="12">
        <f t="shared" si="1267"/>
        <v>0</v>
      </c>
      <c r="X845" s="12">
        <f t="shared" si="1267"/>
        <v>0</v>
      </c>
      <c r="Y845" s="12">
        <f t="shared" si="1267"/>
        <v>0</v>
      </c>
      <c r="Z845" s="12">
        <f t="shared" si="1267"/>
        <v>0</v>
      </c>
      <c r="AA845" s="12">
        <f t="shared" si="1267"/>
        <v>0</v>
      </c>
      <c r="AB845" s="12">
        <v>29480</v>
      </c>
      <c r="AC845" s="12">
        <v>55520</v>
      </c>
      <c r="AD845" s="12">
        <f t="shared" ref="AD845:AV845" si="1268">SUM(AD846:AD848)</f>
        <v>0</v>
      </c>
      <c r="AE845" s="12">
        <f t="shared" si="1268"/>
        <v>3000</v>
      </c>
      <c r="AF845" s="12">
        <f t="shared" si="1268"/>
        <v>0</v>
      </c>
      <c r="AG845" s="12">
        <f t="shared" si="1268"/>
        <v>0</v>
      </c>
      <c r="AH845" s="12">
        <f t="shared" si="1268"/>
        <v>0</v>
      </c>
      <c r="AI845" s="12">
        <f t="shared" si="1268"/>
        <v>0</v>
      </c>
      <c r="AJ845" s="12">
        <f t="shared" si="1268"/>
        <v>3000</v>
      </c>
      <c r="AK845" s="12">
        <f t="shared" si="1268"/>
        <v>0</v>
      </c>
      <c r="AL845" s="12">
        <f t="shared" si="1268"/>
        <v>0</v>
      </c>
      <c r="AM845" s="12">
        <f t="shared" si="1268"/>
        <v>3000</v>
      </c>
      <c r="AN845" s="12">
        <f t="shared" si="1268"/>
        <v>0</v>
      </c>
      <c r="AO845" s="12">
        <f t="shared" si="1268"/>
        <v>0</v>
      </c>
      <c r="AP845" s="12">
        <f t="shared" si="1268"/>
        <v>0</v>
      </c>
      <c r="AQ845" s="12">
        <f t="shared" si="1268"/>
        <v>0</v>
      </c>
      <c r="AR845" s="12">
        <f t="shared" si="1268"/>
        <v>0</v>
      </c>
      <c r="AS845" s="12">
        <f t="shared" si="1268"/>
        <v>0</v>
      </c>
      <c r="AT845" s="12">
        <f t="shared" si="1268"/>
        <v>0</v>
      </c>
      <c r="AU845" s="12">
        <f t="shared" si="1268"/>
        <v>0</v>
      </c>
      <c r="AV845" s="12">
        <f t="shared" si="1268"/>
        <v>0</v>
      </c>
      <c r="AW845" s="12">
        <v>3000</v>
      </c>
      <c r="AX845" s="12">
        <v>0</v>
      </c>
      <c r="AY845" s="12">
        <f t="shared" ref="AY845:BQ845" si="1269">SUM(AY846:AY848)</f>
        <v>0</v>
      </c>
      <c r="AZ845" s="12">
        <f t="shared" si="1269"/>
        <v>11</v>
      </c>
      <c r="BA845" s="12">
        <f t="shared" si="1269"/>
        <v>0</v>
      </c>
      <c r="BB845" s="12">
        <f t="shared" si="1269"/>
        <v>0</v>
      </c>
      <c r="BC845" s="12">
        <f t="shared" si="1269"/>
        <v>0</v>
      </c>
      <c r="BD845" s="12">
        <f t="shared" si="1269"/>
        <v>0</v>
      </c>
      <c r="BE845" s="12">
        <f t="shared" si="1269"/>
        <v>11</v>
      </c>
      <c r="BF845" s="12">
        <f t="shared" si="1269"/>
        <v>0</v>
      </c>
      <c r="BG845" s="12">
        <f t="shared" si="1269"/>
        <v>0</v>
      </c>
      <c r="BH845" s="12">
        <f t="shared" si="1269"/>
        <v>11</v>
      </c>
      <c r="BI845" s="12">
        <f t="shared" si="1269"/>
        <v>0</v>
      </c>
      <c r="BJ845" s="12">
        <f t="shared" si="1269"/>
        <v>0</v>
      </c>
      <c r="BK845" s="12">
        <f t="shared" si="1269"/>
        <v>0</v>
      </c>
      <c r="BL845" s="12">
        <f t="shared" si="1269"/>
        <v>0</v>
      </c>
      <c r="BM845" s="12">
        <f t="shared" si="1269"/>
        <v>0</v>
      </c>
      <c r="BN845" s="12">
        <f t="shared" si="1269"/>
        <v>0</v>
      </c>
      <c r="BO845" s="12">
        <f t="shared" si="1269"/>
        <v>0</v>
      </c>
      <c r="BP845" s="12">
        <f t="shared" si="1269"/>
        <v>0</v>
      </c>
      <c r="BQ845" s="12">
        <f t="shared" si="1269"/>
        <v>0</v>
      </c>
      <c r="BR845" s="12">
        <v>11</v>
      </c>
      <c r="BS845" s="12">
        <v>0</v>
      </c>
      <c r="BT845" s="12" t="e">
        <f>IF(#REF!=0,"-",#REF!/#REF!*100)</f>
        <v>#REF!</v>
      </c>
    </row>
    <row r="846" spans="1:72" x14ac:dyDescent="0.25">
      <c r="A846" s="4" t="s">
        <v>133</v>
      </c>
      <c r="B846" s="4" t="s">
        <v>58</v>
      </c>
      <c r="C846" s="4" t="s">
        <v>157</v>
      </c>
      <c r="D846" s="102" t="s">
        <v>364</v>
      </c>
      <c r="E846" s="113">
        <v>6139</v>
      </c>
      <c r="F846" s="102"/>
      <c r="G846" s="98" t="s">
        <v>1662</v>
      </c>
      <c r="H846" s="13" t="s">
        <v>35</v>
      </c>
      <c r="I846" s="14">
        <v>85000</v>
      </c>
      <c r="J846" s="14"/>
      <c r="K846" s="14"/>
      <c r="L846" s="14"/>
      <c r="M846" s="14"/>
      <c r="N846" s="14"/>
      <c r="O846" s="14">
        <f t="shared" si="1207"/>
        <v>85000</v>
      </c>
      <c r="P846" s="14"/>
      <c r="Q846" s="14">
        <v>9480</v>
      </c>
      <c r="R846" s="14">
        <v>20000</v>
      </c>
      <c r="S846" s="14"/>
      <c r="T846" s="14"/>
      <c r="U846" s="14"/>
      <c r="V846" s="14"/>
      <c r="W846" s="14"/>
      <c r="X846" s="14"/>
      <c r="Y846" s="14"/>
      <c r="Z846" s="14"/>
      <c r="AA846" s="14"/>
      <c r="AB846" s="14">
        <v>29480</v>
      </c>
      <c r="AC846" s="14">
        <v>55520</v>
      </c>
      <c r="AD846" s="14">
        <v>0</v>
      </c>
      <c r="AE846" s="14">
        <v>3000</v>
      </c>
      <c r="AF846" s="14"/>
      <c r="AG846" s="14"/>
      <c r="AH846" s="14"/>
      <c r="AI846" s="14"/>
      <c r="AJ846" s="14">
        <f t="shared" si="1208"/>
        <v>3000</v>
      </c>
      <c r="AK846" s="14"/>
      <c r="AL846" s="14"/>
      <c r="AM846" s="14">
        <v>3000</v>
      </c>
      <c r="AN846" s="14"/>
      <c r="AO846" s="14"/>
      <c r="AP846" s="14"/>
      <c r="AQ846" s="14"/>
      <c r="AR846" s="14"/>
      <c r="AS846" s="14"/>
      <c r="AT846" s="14"/>
      <c r="AU846" s="14"/>
      <c r="AV846" s="14"/>
      <c r="AW846" s="14">
        <v>3000</v>
      </c>
      <c r="AX846" s="14">
        <v>0</v>
      </c>
      <c r="AY846" s="14">
        <v>0</v>
      </c>
      <c r="AZ846" s="14">
        <v>11</v>
      </c>
      <c r="BA846" s="14"/>
      <c r="BB846" s="14"/>
      <c r="BC846" s="14"/>
      <c r="BD846" s="14"/>
      <c r="BE846" s="14">
        <f t="shared" si="1209"/>
        <v>11</v>
      </c>
      <c r="BF846" s="14"/>
      <c r="BG846" s="14"/>
      <c r="BH846" s="14">
        <v>11</v>
      </c>
      <c r="BI846" s="14"/>
      <c r="BJ846" s="14"/>
      <c r="BK846" s="14"/>
      <c r="BL846" s="14"/>
      <c r="BM846" s="14"/>
      <c r="BN846" s="14"/>
      <c r="BO846" s="14"/>
      <c r="BP846" s="14"/>
      <c r="BQ846" s="14"/>
      <c r="BR846" s="14">
        <v>11</v>
      </c>
      <c r="BS846" s="14">
        <v>0</v>
      </c>
      <c r="BT846" s="14" t="e">
        <f>IF(#REF!=0,"-",#REF!/#REF!*100)</f>
        <v>#REF!</v>
      </c>
    </row>
    <row r="847" spans="1:72" ht="22.5" x14ac:dyDescent="0.25">
      <c r="A847" s="4" t="s">
        <v>133</v>
      </c>
      <c r="B847" s="4" t="s">
        <v>58</v>
      </c>
      <c r="C847" s="4" t="s">
        <v>157</v>
      </c>
      <c r="D847" s="102" t="s">
        <v>364</v>
      </c>
      <c r="E847" s="113">
        <v>6139</v>
      </c>
      <c r="F847" s="102" t="s">
        <v>371</v>
      </c>
      <c r="G847" s="98" t="s">
        <v>1662</v>
      </c>
      <c r="H847" s="13" t="s">
        <v>37</v>
      </c>
      <c r="I847" s="14">
        <v>0</v>
      </c>
      <c r="J847" s="14"/>
      <c r="K847" s="14"/>
      <c r="L847" s="14"/>
      <c r="M847" s="14"/>
      <c r="N847" s="14"/>
      <c r="O847" s="14">
        <f t="shared" si="1207"/>
        <v>0</v>
      </c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>
        <v>0</v>
      </c>
      <c r="AC847" s="14">
        <v>0</v>
      </c>
      <c r="AD847" s="14">
        <v>0</v>
      </c>
      <c r="AE847" s="14"/>
      <c r="AF847" s="14"/>
      <c r="AG847" s="14"/>
      <c r="AH847" s="14"/>
      <c r="AI847" s="14"/>
      <c r="AJ847" s="14">
        <f t="shared" si="1208"/>
        <v>0</v>
      </c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>
        <v>0</v>
      </c>
      <c r="AX847" s="14">
        <v>0</v>
      </c>
      <c r="AY847" s="14">
        <v>0</v>
      </c>
      <c r="AZ847" s="14"/>
      <c r="BA847" s="14"/>
      <c r="BB847" s="14"/>
      <c r="BC847" s="14"/>
      <c r="BD847" s="14"/>
      <c r="BE847" s="14">
        <f t="shared" si="1209"/>
        <v>0</v>
      </c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>
        <v>0</v>
      </c>
      <c r="BS847" s="14">
        <v>0</v>
      </c>
      <c r="BT847" s="14" t="e">
        <f>IF(#REF!=0,"-",#REF!/#REF!*100)</f>
        <v>#REF!</v>
      </c>
    </row>
    <row r="848" spans="1:72" ht="33.75" x14ac:dyDescent="0.25">
      <c r="A848" s="4" t="s">
        <v>133</v>
      </c>
      <c r="B848" s="4" t="s">
        <v>58</v>
      </c>
      <c r="C848" s="4" t="s">
        <v>157</v>
      </c>
      <c r="D848" s="102" t="s">
        <v>364</v>
      </c>
      <c r="E848" s="113">
        <v>6139</v>
      </c>
      <c r="F848" s="102" t="s">
        <v>372</v>
      </c>
      <c r="G848" s="98" t="s">
        <v>1662</v>
      </c>
      <c r="H848" s="13" t="s">
        <v>38</v>
      </c>
      <c r="I848" s="14">
        <v>0</v>
      </c>
      <c r="J848" s="14"/>
      <c r="K848" s="14"/>
      <c r="L848" s="14"/>
      <c r="M848" s="14"/>
      <c r="N848" s="14"/>
      <c r="O848" s="14">
        <f t="shared" si="1207"/>
        <v>0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>
        <v>0</v>
      </c>
      <c r="AC848" s="14">
        <v>0</v>
      </c>
      <c r="AD848" s="14">
        <v>0</v>
      </c>
      <c r="AE848" s="14"/>
      <c r="AF848" s="14"/>
      <c r="AG848" s="14"/>
      <c r="AH848" s="14"/>
      <c r="AI848" s="14"/>
      <c r="AJ848" s="14">
        <f t="shared" si="1208"/>
        <v>0</v>
      </c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>
        <v>0</v>
      </c>
      <c r="AX848" s="14">
        <v>0</v>
      </c>
      <c r="AY848" s="14">
        <v>0</v>
      </c>
      <c r="AZ848" s="14"/>
      <c r="BA848" s="14"/>
      <c r="BB848" s="14"/>
      <c r="BC848" s="14"/>
      <c r="BD848" s="14"/>
      <c r="BE848" s="14">
        <f t="shared" si="1209"/>
        <v>0</v>
      </c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>
        <v>0</v>
      </c>
      <c r="BS848" s="14">
        <v>0</v>
      </c>
      <c r="BT848" s="14" t="e">
        <f>IF(#REF!=0,"-",#REF!/#REF!*100)</f>
        <v>#REF!</v>
      </c>
    </row>
    <row r="849" spans="1:72" ht="33.75" x14ac:dyDescent="0.25">
      <c r="A849" s="1" t="s">
        <v>0</v>
      </c>
      <c r="B849" s="1" t="s">
        <v>0</v>
      </c>
      <c r="C849" s="1" t="s">
        <v>0</v>
      </c>
      <c r="D849" s="101" t="s">
        <v>0</v>
      </c>
      <c r="E849" s="101" t="s">
        <v>0</v>
      </c>
      <c r="F849" s="101" t="s">
        <v>0</v>
      </c>
      <c r="G849" s="2" t="s">
        <v>0</v>
      </c>
      <c r="H849" s="10" t="s">
        <v>47</v>
      </c>
      <c r="I849" s="11">
        <f t="shared" ref="I849:AA849" si="1270">SUM(I850)</f>
        <v>50000</v>
      </c>
      <c r="J849" s="11">
        <f t="shared" si="1270"/>
        <v>0</v>
      </c>
      <c r="K849" s="11">
        <f t="shared" si="1270"/>
        <v>0</v>
      </c>
      <c r="L849" s="11">
        <f t="shared" si="1270"/>
        <v>0</v>
      </c>
      <c r="M849" s="11">
        <f t="shared" si="1270"/>
        <v>0</v>
      </c>
      <c r="N849" s="11">
        <f t="shared" si="1270"/>
        <v>0</v>
      </c>
      <c r="O849" s="11">
        <f t="shared" si="1270"/>
        <v>50000</v>
      </c>
      <c r="P849" s="11">
        <f t="shared" si="1270"/>
        <v>0</v>
      </c>
      <c r="Q849" s="11">
        <f t="shared" si="1270"/>
        <v>2500</v>
      </c>
      <c r="R849" s="11">
        <f t="shared" si="1270"/>
        <v>0</v>
      </c>
      <c r="S849" s="11">
        <f t="shared" si="1270"/>
        <v>0</v>
      </c>
      <c r="T849" s="11">
        <f t="shared" si="1270"/>
        <v>0</v>
      </c>
      <c r="U849" s="11">
        <f t="shared" si="1270"/>
        <v>0</v>
      </c>
      <c r="V849" s="11">
        <f t="shared" si="1270"/>
        <v>0</v>
      </c>
      <c r="W849" s="11">
        <f t="shared" si="1270"/>
        <v>0</v>
      </c>
      <c r="X849" s="11">
        <f t="shared" si="1270"/>
        <v>0</v>
      </c>
      <c r="Y849" s="11">
        <f t="shared" si="1270"/>
        <v>0</v>
      </c>
      <c r="Z849" s="11">
        <f t="shared" si="1270"/>
        <v>0</v>
      </c>
      <c r="AA849" s="11">
        <f t="shared" si="1270"/>
        <v>0</v>
      </c>
      <c r="AB849" s="11">
        <v>2500</v>
      </c>
      <c r="AC849" s="11">
        <v>47500</v>
      </c>
      <c r="AD849" s="11">
        <f t="shared" ref="AD849:AV849" si="1271">SUM(AD850)</f>
        <v>0</v>
      </c>
      <c r="AE849" s="11">
        <f t="shared" si="1271"/>
        <v>4000</v>
      </c>
      <c r="AF849" s="11">
        <f t="shared" si="1271"/>
        <v>0</v>
      </c>
      <c r="AG849" s="11">
        <f t="shared" si="1271"/>
        <v>0</v>
      </c>
      <c r="AH849" s="11">
        <f t="shared" si="1271"/>
        <v>0</v>
      </c>
      <c r="AI849" s="11">
        <f t="shared" si="1271"/>
        <v>0</v>
      </c>
      <c r="AJ849" s="11">
        <f t="shared" si="1271"/>
        <v>4000</v>
      </c>
      <c r="AK849" s="11">
        <f t="shared" si="1271"/>
        <v>0</v>
      </c>
      <c r="AL849" s="11">
        <f t="shared" si="1271"/>
        <v>0</v>
      </c>
      <c r="AM849" s="11">
        <f t="shared" si="1271"/>
        <v>4000</v>
      </c>
      <c r="AN849" s="11">
        <f t="shared" si="1271"/>
        <v>0</v>
      </c>
      <c r="AO849" s="11">
        <f t="shared" si="1271"/>
        <v>0</v>
      </c>
      <c r="AP849" s="11">
        <f t="shared" si="1271"/>
        <v>0</v>
      </c>
      <c r="AQ849" s="11">
        <f t="shared" si="1271"/>
        <v>0</v>
      </c>
      <c r="AR849" s="11">
        <f t="shared" si="1271"/>
        <v>0</v>
      </c>
      <c r="AS849" s="11">
        <f t="shared" si="1271"/>
        <v>0</v>
      </c>
      <c r="AT849" s="11">
        <f t="shared" si="1271"/>
        <v>0</v>
      </c>
      <c r="AU849" s="11">
        <f t="shared" si="1271"/>
        <v>0</v>
      </c>
      <c r="AV849" s="11">
        <f t="shared" si="1271"/>
        <v>0</v>
      </c>
      <c r="AW849" s="11">
        <v>4000</v>
      </c>
      <c r="AX849" s="11">
        <v>0</v>
      </c>
      <c r="AY849" s="11">
        <f t="shared" ref="AY849:BQ849" si="1272">SUM(AY850)</f>
        <v>0</v>
      </c>
      <c r="AZ849" s="11">
        <f t="shared" si="1272"/>
        <v>0</v>
      </c>
      <c r="BA849" s="11">
        <f t="shared" si="1272"/>
        <v>0</v>
      </c>
      <c r="BB849" s="11">
        <f t="shared" si="1272"/>
        <v>0</v>
      </c>
      <c r="BC849" s="11">
        <f t="shared" si="1272"/>
        <v>0</v>
      </c>
      <c r="BD849" s="11">
        <f t="shared" si="1272"/>
        <v>0</v>
      </c>
      <c r="BE849" s="11">
        <f t="shared" si="1272"/>
        <v>0</v>
      </c>
      <c r="BF849" s="11">
        <f t="shared" si="1272"/>
        <v>0</v>
      </c>
      <c r="BG849" s="11">
        <f t="shared" si="1272"/>
        <v>0</v>
      </c>
      <c r="BH849" s="11">
        <f t="shared" si="1272"/>
        <v>0</v>
      </c>
      <c r="BI849" s="11">
        <f t="shared" si="1272"/>
        <v>0</v>
      </c>
      <c r="BJ849" s="11">
        <f t="shared" si="1272"/>
        <v>0</v>
      </c>
      <c r="BK849" s="11">
        <f t="shared" si="1272"/>
        <v>0</v>
      </c>
      <c r="BL849" s="11">
        <f t="shared" si="1272"/>
        <v>0</v>
      </c>
      <c r="BM849" s="11">
        <f t="shared" si="1272"/>
        <v>0</v>
      </c>
      <c r="BN849" s="11">
        <f t="shared" si="1272"/>
        <v>0</v>
      </c>
      <c r="BO849" s="11">
        <f t="shared" si="1272"/>
        <v>0</v>
      </c>
      <c r="BP849" s="11">
        <f t="shared" si="1272"/>
        <v>0</v>
      </c>
      <c r="BQ849" s="11">
        <f t="shared" si="1272"/>
        <v>0</v>
      </c>
      <c r="BR849" s="11">
        <v>0</v>
      </c>
      <c r="BS849" s="11">
        <v>0</v>
      </c>
      <c r="BT849" s="11" t="e">
        <f>IF(#REF!=0,"-",#REF!/#REF!*100)</f>
        <v>#REF!</v>
      </c>
    </row>
    <row r="850" spans="1:72" x14ac:dyDescent="0.25">
      <c r="A850" s="4" t="s">
        <v>133</v>
      </c>
      <c r="B850" s="4" t="s">
        <v>58</v>
      </c>
      <c r="C850" s="4" t="s">
        <v>157</v>
      </c>
      <c r="D850" s="102" t="s">
        <v>364</v>
      </c>
      <c r="E850" s="101" t="s">
        <v>48</v>
      </c>
      <c r="F850" s="101" t="s">
        <v>0</v>
      </c>
      <c r="G850" s="2" t="s">
        <v>0</v>
      </c>
      <c r="H850" s="2" t="s">
        <v>49</v>
      </c>
      <c r="I850" s="12">
        <f t="shared" ref="I850:AA850" si="1273">SUM(I851:I852)</f>
        <v>50000</v>
      </c>
      <c r="J850" s="12">
        <f t="shared" si="1273"/>
        <v>0</v>
      </c>
      <c r="K850" s="12">
        <f t="shared" si="1273"/>
        <v>0</v>
      </c>
      <c r="L850" s="12">
        <f t="shared" si="1273"/>
        <v>0</v>
      </c>
      <c r="M850" s="12">
        <f t="shared" si="1273"/>
        <v>0</v>
      </c>
      <c r="N850" s="12">
        <f t="shared" si="1273"/>
        <v>0</v>
      </c>
      <c r="O850" s="12">
        <f t="shared" ref="O850" si="1274">SUM(O851:O852)</f>
        <v>50000</v>
      </c>
      <c r="P850" s="12">
        <f t="shared" si="1273"/>
        <v>0</v>
      </c>
      <c r="Q850" s="12">
        <f t="shared" si="1273"/>
        <v>2500</v>
      </c>
      <c r="R850" s="12">
        <f t="shared" si="1273"/>
        <v>0</v>
      </c>
      <c r="S850" s="12">
        <f t="shared" si="1273"/>
        <v>0</v>
      </c>
      <c r="T850" s="12">
        <f t="shared" si="1273"/>
        <v>0</v>
      </c>
      <c r="U850" s="12">
        <f t="shared" si="1273"/>
        <v>0</v>
      </c>
      <c r="V850" s="12">
        <f t="shared" si="1273"/>
        <v>0</v>
      </c>
      <c r="W850" s="12">
        <f t="shared" si="1273"/>
        <v>0</v>
      </c>
      <c r="X850" s="12">
        <f t="shared" si="1273"/>
        <v>0</v>
      </c>
      <c r="Y850" s="12">
        <f t="shared" si="1273"/>
        <v>0</v>
      </c>
      <c r="Z850" s="12">
        <f t="shared" si="1273"/>
        <v>0</v>
      </c>
      <c r="AA850" s="12">
        <f t="shared" si="1273"/>
        <v>0</v>
      </c>
      <c r="AB850" s="12">
        <v>2500</v>
      </c>
      <c r="AC850" s="12">
        <v>47500</v>
      </c>
      <c r="AD850" s="12">
        <f t="shared" ref="AD850:AV850" si="1275">SUM(AD851:AD852)</f>
        <v>0</v>
      </c>
      <c r="AE850" s="12">
        <f t="shared" si="1275"/>
        <v>4000</v>
      </c>
      <c r="AF850" s="12">
        <f t="shared" si="1275"/>
        <v>0</v>
      </c>
      <c r="AG850" s="12">
        <f t="shared" si="1275"/>
        <v>0</v>
      </c>
      <c r="AH850" s="12">
        <f t="shared" si="1275"/>
        <v>0</v>
      </c>
      <c r="AI850" s="12">
        <f t="shared" si="1275"/>
        <v>0</v>
      </c>
      <c r="AJ850" s="12">
        <f t="shared" ref="AJ850" si="1276">SUM(AJ851:AJ852)</f>
        <v>4000</v>
      </c>
      <c r="AK850" s="12">
        <f t="shared" si="1275"/>
        <v>0</v>
      </c>
      <c r="AL850" s="12">
        <f t="shared" si="1275"/>
        <v>0</v>
      </c>
      <c r="AM850" s="12">
        <f t="shared" si="1275"/>
        <v>4000</v>
      </c>
      <c r="AN850" s="12">
        <f t="shared" si="1275"/>
        <v>0</v>
      </c>
      <c r="AO850" s="12">
        <f t="shared" si="1275"/>
        <v>0</v>
      </c>
      <c r="AP850" s="12">
        <f t="shared" si="1275"/>
        <v>0</v>
      </c>
      <c r="AQ850" s="12">
        <f t="shared" si="1275"/>
        <v>0</v>
      </c>
      <c r="AR850" s="12">
        <f t="shared" si="1275"/>
        <v>0</v>
      </c>
      <c r="AS850" s="12">
        <f t="shared" si="1275"/>
        <v>0</v>
      </c>
      <c r="AT850" s="12">
        <f t="shared" si="1275"/>
        <v>0</v>
      </c>
      <c r="AU850" s="12">
        <f t="shared" si="1275"/>
        <v>0</v>
      </c>
      <c r="AV850" s="12">
        <f t="shared" si="1275"/>
        <v>0</v>
      </c>
      <c r="AW850" s="12">
        <v>4000</v>
      </c>
      <c r="AX850" s="12">
        <v>0</v>
      </c>
      <c r="AY850" s="12">
        <f t="shared" ref="AY850:BQ850" si="1277">SUM(AY851:AY852)</f>
        <v>0</v>
      </c>
      <c r="AZ850" s="12">
        <f t="shared" si="1277"/>
        <v>0</v>
      </c>
      <c r="BA850" s="12">
        <f t="shared" si="1277"/>
        <v>0</v>
      </c>
      <c r="BB850" s="12">
        <f t="shared" si="1277"/>
        <v>0</v>
      </c>
      <c r="BC850" s="12">
        <f t="shared" si="1277"/>
        <v>0</v>
      </c>
      <c r="BD850" s="12">
        <f t="shared" si="1277"/>
        <v>0</v>
      </c>
      <c r="BE850" s="12">
        <f t="shared" ref="BE850" si="1278">SUM(BE851:BE852)</f>
        <v>0</v>
      </c>
      <c r="BF850" s="12">
        <f t="shared" si="1277"/>
        <v>0</v>
      </c>
      <c r="BG850" s="12">
        <f t="shared" si="1277"/>
        <v>0</v>
      </c>
      <c r="BH850" s="12">
        <f t="shared" si="1277"/>
        <v>0</v>
      </c>
      <c r="BI850" s="12">
        <f t="shared" si="1277"/>
        <v>0</v>
      </c>
      <c r="BJ850" s="12">
        <f t="shared" si="1277"/>
        <v>0</v>
      </c>
      <c r="BK850" s="12">
        <f t="shared" si="1277"/>
        <v>0</v>
      </c>
      <c r="BL850" s="12">
        <f t="shared" si="1277"/>
        <v>0</v>
      </c>
      <c r="BM850" s="12">
        <f t="shared" si="1277"/>
        <v>0</v>
      </c>
      <c r="BN850" s="12">
        <f t="shared" si="1277"/>
        <v>0</v>
      </c>
      <c r="BO850" s="12">
        <f t="shared" si="1277"/>
        <v>0</v>
      </c>
      <c r="BP850" s="12">
        <f t="shared" si="1277"/>
        <v>0</v>
      </c>
      <c r="BQ850" s="12">
        <f t="shared" si="1277"/>
        <v>0</v>
      </c>
      <c r="BR850" s="12">
        <v>0</v>
      </c>
      <c r="BS850" s="12">
        <v>0</v>
      </c>
      <c r="BT850" s="12" t="e">
        <f>IF(#REF!=0,"-",#REF!/#REF!*100)</f>
        <v>#REF!</v>
      </c>
    </row>
    <row r="851" spans="1:72" x14ac:dyDescent="0.25">
      <c r="A851" s="4" t="s">
        <v>133</v>
      </c>
      <c r="B851" s="4" t="s">
        <v>58</v>
      </c>
      <c r="C851" s="4" t="s">
        <v>157</v>
      </c>
      <c r="D851" s="102" t="s">
        <v>364</v>
      </c>
      <c r="E851" s="113">
        <v>8213</v>
      </c>
      <c r="F851" s="102"/>
      <c r="G851" s="98" t="s">
        <v>1662</v>
      </c>
      <c r="H851" s="13" t="s">
        <v>51</v>
      </c>
      <c r="I851" s="14">
        <v>30000</v>
      </c>
      <c r="J851" s="14"/>
      <c r="K851" s="14"/>
      <c r="L851" s="14"/>
      <c r="M851" s="14"/>
      <c r="N851" s="14"/>
      <c r="O851" s="14">
        <f t="shared" si="1207"/>
        <v>30000</v>
      </c>
      <c r="P851" s="14"/>
      <c r="Q851" s="14">
        <v>2000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>
        <v>2000</v>
      </c>
      <c r="AC851" s="14">
        <v>28000</v>
      </c>
      <c r="AD851" s="14">
        <v>0</v>
      </c>
      <c r="AE851" s="14">
        <v>4000</v>
      </c>
      <c r="AF851" s="14"/>
      <c r="AG851" s="14"/>
      <c r="AH851" s="14"/>
      <c r="AI851" s="14"/>
      <c r="AJ851" s="14">
        <f t="shared" si="1208"/>
        <v>4000</v>
      </c>
      <c r="AK851" s="14"/>
      <c r="AL851" s="14"/>
      <c r="AM851" s="14">
        <v>4000</v>
      </c>
      <c r="AN851" s="14"/>
      <c r="AO851" s="14"/>
      <c r="AP851" s="14"/>
      <c r="AQ851" s="14"/>
      <c r="AR851" s="14"/>
      <c r="AS851" s="14"/>
      <c r="AT851" s="14"/>
      <c r="AU851" s="14"/>
      <c r="AV851" s="14"/>
      <c r="AW851" s="14">
        <v>4000</v>
      </c>
      <c r="AX851" s="14">
        <v>0</v>
      </c>
      <c r="AY851" s="14">
        <v>0</v>
      </c>
      <c r="AZ851" s="14"/>
      <c r="BA851" s="14"/>
      <c r="BB851" s="14"/>
      <c r="BC851" s="14"/>
      <c r="BD851" s="14"/>
      <c r="BE851" s="14">
        <f t="shared" si="1209"/>
        <v>0</v>
      </c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>
        <v>0</v>
      </c>
      <c r="BS851" s="14">
        <v>0</v>
      </c>
      <c r="BT851" s="14" t="e">
        <f>IF(#REF!=0,"-",#REF!/#REF!*100)</f>
        <v>#REF!</v>
      </c>
    </row>
    <row r="852" spans="1:72" x14ac:dyDescent="0.25">
      <c r="A852" s="4" t="s">
        <v>133</v>
      </c>
      <c r="B852" s="4" t="s">
        <v>58</v>
      </c>
      <c r="C852" s="4" t="s">
        <v>157</v>
      </c>
      <c r="D852" s="102" t="s">
        <v>364</v>
      </c>
      <c r="E852" s="113">
        <v>8216</v>
      </c>
      <c r="F852" s="102"/>
      <c r="G852" s="98" t="s">
        <v>1662</v>
      </c>
      <c r="H852" s="13" t="s">
        <v>108</v>
      </c>
      <c r="I852" s="14">
        <v>20000</v>
      </c>
      <c r="J852" s="14"/>
      <c r="K852" s="14"/>
      <c r="L852" s="14"/>
      <c r="M852" s="14"/>
      <c r="N852" s="14"/>
      <c r="O852" s="14">
        <f t="shared" si="1207"/>
        <v>20000</v>
      </c>
      <c r="P852" s="14"/>
      <c r="Q852" s="14">
        <v>500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>
        <v>500</v>
      </c>
      <c r="AC852" s="14">
        <v>19500</v>
      </c>
      <c r="AD852" s="14">
        <v>0</v>
      </c>
      <c r="AE852" s="14"/>
      <c r="AF852" s="14"/>
      <c r="AG852" s="14"/>
      <c r="AH852" s="14"/>
      <c r="AI852" s="14"/>
      <c r="AJ852" s="14">
        <f t="shared" si="1208"/>
        <v>0</v>
      </c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>
        <v>0</v>
      </c>
      <c r="AX852" s="14">
        <v>0</v>
      </c>
      <c r="AY852" s="14">
        <v>0</v>
      </c>
      <c r="AZ852" s="14"/>
      <c r="BA852" s="14"/>
      <c r="BB852" s="14"/>
      <c r="BC852" s="14"/>
      <c r="BD852" s="14"/>
      <c r="BE852" s="14">
        <f t="shared" si="1209"/>
        <v>0</v>
      </c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>
        <v>0</v>
      </c>
      <c r="BS852" s="14">
        <v>0</v>
      </c>
      <c r="BT852" s="14" t="e">
        <f>IF(#REF!=0,"-",#REF!/#REF!*100)</f>
        <v>#REF!</v>
      </c>
    </row>
    <row r="853" spans="1:72" ht="22.5" x14ac:dyDescent="0.25">
      <c r="A853" s="13" t="s">
        <v>0</v>
      </c>
      <c r="B853" s="13" t="s">
        <v>0</v>
      </c>
      <c r="C853" s="13" t="s">
        <v>0</v>
      </c>
      <c r="D853" s="98" t="s">
        <v>0</v>
      </c>
      <c r="E853" s="98" t="s">
        <v>0</v>
      </c>
      <c r="F853" s="98" t="s">
        <v>0</v>
      </c>
      <c r="G853" s="13" t="s">
        <v>0</v>
      </c>
      <c r="H853" s="10" t="s">
        <v>373</v>
      </c>
      <c r="I853" s="11">
        <f t="shared" ref="I853:AA853" si="1279">SUM(I826,I849)</f>
        <v>157500</v>
      </c>
      <c r="J853" s="11">
        <f t="shared" si="1279"/>
        <v>0</v>
      </c>
      <c r="K853" s="11">
        <f t="shared" si="1279"/>
        <v>0</v>
      </c>
      <c r="L853" s="11">
        <f t="shared" si="1279"/>
        <v>0</v>
      </c>
      <c r="M853" s="11">
        <f t="shared" si="1279"/>
        <v>0</v>
      </c>
      <c r="N853" s="11">
        <f t="shared" si="1279"/>
        <v>0</v>
      </c>
      <c r="O853" s="11">
        <f t="shared" si="1279"/>
        <v>157500</v>
      </c>
      <c r="P853" s="11">
        <f t="shared" si="1279"/>
        <v>0</v>
      </c>
      <c r="Q853" s="11">
        <f t="shared" si="1279"/>
        <v>15980</v>
      </c>
      <c r="R853" s="11">
        <f t="shared" si="1279"/>
        <v>23000</v>
      </c>
      <c r="S853" s="11">
        <f t="shared" si="1279"/>
        <v>0</v>
      </c>
      <c r="T853" s="11">
        <f t="shared" si="1279"/>
        <v>0</v>
      </c>
      <c r="U853" s="11">
        <f t="shared" si="1279"/>
        <v>0</v>
      </c>
      <c r="V853" s="11">
        <f t="shared" si="1279"/>
        <v>0</v>
      </c>
      <c r="W853" s="11">
        <f t="shared" si="1279"/>
        <v>0</v>
      </c>
      <c r="X853" s="11">
        <f t="shared" si="1279"/>
        <v>0</v>
      </c>
      <c r="Y853" s="11">
        <f t="shared" si="1279"/>
        <v>0</v>
      </c>
      <c r="Z853" s="11">
        <f t="shared" si="1279"/>
        <v>0</v>
      </c>
      <c r="AA853" s="11">
        <f t="shared" si="1279"/>
        <v>0</v>
      </c>
      <c r="AB853" s="11">
        <v>38980</v>
      </c>
      <c r="AC853" s="11">
        <v>118520</v>
      </c>
      <c r="AD853" s="11">
        <f t="shared" ref="AD853:AV853" si="1280">SUM(AD826,AD849)</f>
        <v>0</v>
      </c>
      <c r="AE853" s="11">
        <f t="shared" si="1280"/>
        <v>7291</v>
      </c>
      <c r="AF853" s="11">
        <f t="shared" si="1280"/>
        <v>0</v>
      </c>
      <c r="AG853" s="11">
        <f t="shared" si="1280"/>
        <v>0</v>
      </c>
      <c r="AH853" s="11">
        <f t="shared" si="1280"/>
        <v>0</v>
      </c>
      <c r="AI853" s="11">
        <f t="shared" si="1280"/>
        <v>0</v>
      </c>
      <c r="AJ853" s="11">
        <f t="shared" si="1280"/>
        <v>7291</v>
      </c>
      <c r="AK853" s="11">
        <f t="shared" si="1280"/>
        <v>0</v>
      </c>
      <c r="AL853" s="11">
        <f t="shared" si="1280"/>
        <v>0</v>
      </c>
      <c r="AM853" s="11">
        <f t="shared" si="1280"/>
        <v>7291</v>
      </c>
      <c r="AN853" s="11">
        <f t="shared" si="1280"/>
        <v>0</v>
      </c>
      <c r="AO853" s="11">
        <f t="shared" si="1280"/>
        <v>0</v>
      </c>
      <c r="AP853" s="11">
        <f t="shared" si="1280"/>
        <v>0</v>
      </c>
      <c r="AQ853" s="11">
        <f t="shared" si="1280"/>
        <v>0</v>
      </c>
      <c r="AR853" s="11">
        <f t="shared" si="1280"/>
        <v>0</v>
      </c>
      <c r="AS853" s="11">
        <f t="shared" si="1280"/>
        <v>0</v>
      </c>
      <c r="AT853" s="11">
        <f t="shared" si="1280"/>
        <v>0</v>
      </c>
      <c r="AU853" s="11">
        <f t="shared" si="1280"/>
        <v>0</v>
      </c>
      <c r="AV853" s="11">
        <f t="shared" si="1280"/>
        <v>0</v>
      </c>
      <c r="AW853" s="11">
        <v>7291</v>
      </c>
      <c r="AX853" s="11">
        <v>0</v>
      </c>
      <c r="AY853" s="11">
        <f t="shared" ref="AY853:BQ853" si="1281">SUM(AY826,AY849)</f>
        <v>0</v>
      </c>
      <c r="AZ853" s="11">
        <f t="shared" si="1281"/>
        <v>10514</v>
      </c>
      <c r="BA853" s="11">
        <f t="shared" si="1281"/>
        <v>0</v>
      </c>
      <c r="BB853" s="11">
        <f t="shared" si="1281"/>
        <v>0</v>
      </c>
      <c r="BC853" s="11">
        <f t="shared" si="1281"/>
        <v>0</v>
      </c>
      <c r="BD853" s="11">
        <f t="shared" si="1281"/>
        <v>0</v>
      </c>
      <c r="BE853" s="11">
        <f t="shared" si="1281"/>
        <v>10514</v>
      </c>
      <c r="BF853" s="11">
        <f t="shared" si="1281"/>
        <v>0</v>
      </c>
      <c r="BG853" s="11">
        <f t="shared" si="1281"/>
        <v>0</v>
      </c>
      <c r="BH853" s="11">
        <f t="shared" si="1281"/>
        <v>10514</v>
      </c>
      <c r="BI853" s="11">
        <f t="shared" si="1281"/>
        <v>0</v>
      </c>
      <c r="BJ853" s="11">
        <f t="shared" si="1281"/>
        <v>0</v>
      </c>
      <c r="BK853" s="11">
        <f t="shared" si="1281"/>
        <v>0</v>
      </c>
      <c r="BL853" s="11">
        <f t="shared" si="1281"/>
        <v>0</v>
      </c>
      <c r="BM853" s="11">
        <f t="shared" si="1281"/>
        <v>0</v>
      </c>
      <c r="BN853" s="11">
        <f t="shared" si="1281"/>
        <v>0</v>
      </c>
      <c r="BO853" s="11">
        <f t="shared" si="1281"/>
        <v>0</v>
      </c>
      <c r="BP853" s="11">
        <f t="shared" si="1281"/>
        <v>0</v>
      </c>
      <c r="BQ853" s="11">
        <f t="shared" si="1281"/>
        <v>0</v>
      </c>
      <c r="BR853" s="11">
        <v>10514</v>
      </c>
      <c r="BS853" s="11">
        <v>0</v>
      </c>
      <c r="BT853" s="11" t="e">
        <f>IF(#REF!=0,"-",#REF!/#REF!*100)</f>
        <v>#REF!</v>
      </c>
    </row>
    <row r="854" spans="1:72" ht="15.75" thickBot="1" x14ac:dyDescent="0.3">
      <c r="A854" s="13" t="s">
        <v>0</v>
      </c>
      <c r="B854" s="13" t="s">
        <v>0</v>
      </c>
      <c r="C854" s="13" t="s">
        <v>0</v>
      </c>
      <c r="D854" s="98" t="s">
        <v>0</v>
      </c>
      <c r="E854" s="98" t="s">
        <v>0</v>
      </c>
      <c r="F854" s="98" t="s">
        <v>0</v>
      </c>
      <c r="G854" s="13" t="s">
        <v>0</v>
      </c>
      <c r="H854" s="2" t="s">
        <v>53</v>
      </c>
      <c r="I854" s="13" t="s">
        <v>0</v>
      </c>
      <c r="J854" s="13"/>
      <c r="K854" s="13"/>
      <c r="L854" s="13"/>
      <c r="M854" s="13"/>
      <c r="N854" s="13"/>
      <c r="O854" s="13" t="e">
        <f t="shared" si="1207"/>
        <v>#VALUE!</v>
      </c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>
        <v>0</v>
      </c>
      <c r="AC854" s="13" t="e">
        <v>#VALUE!</v>
      </c>
      <c r="AD854" s="13" t="s">
        <v>0</v>
      </c>
      <c r="AE854" s="13"/>
      <c r="AF854" s="13"/>
      <c r="AG854" s="13"/>
      <c r="AH854" s="13"/>
      <c r="AI854" s="13"/>
      <c r="AJ854" s="13" t="e">
        <f t="shared" si="1208"/>
        <v>#VALUE!</v>
      </c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>
        <v>0</v>
      </c>
      <c r="AX854" s="13" t="e">
        <v>#VALUE!</v>
      </c>
      <c r="AY854" s="13" t="s">
        <v>0</v>
      </c>
      <c r="AZ854" s="13"/>
      <c r="BA854" s="13"/>
      <c r="BB854" s="13"/>
      <c r="BC854" s="13"/>
      <c r="BD854" s="13"/>
      <c r="BE854" s="13" t="e">
        <f t="shared" si="1209"/>
        <v>#VALUE!</v>
      </c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>
        <v>0</v>
      </c>
      <c r="BS854" s="13" t="e">
        <v>#VALUE!</v>
      </c>
      <c r="BT854" s="12"/>
    </row>
    <row r="855" spans="1:72" ht="69.75" customHeight="1" thickBot="1" x14ac:dyDescent="0.3">
      <c r="A855" s="132" t="s">
        <v>0</v>
      </c>
      <c r="B855" s="132" t="s">
        <v>0</v>
      </c>
      <c r="C855" s="132" t="s">
        <v>0</v>
      </c>
      <c r="D855" s="135" t="s">
        <v>0</v>
      </c>
      <c r="E855" s="135" t="s">
        <v>0</v>
      </c>
      <c r="F855" s="135" t="s">
        <v>0</v>
      </c>
      <c r="G855" s="138" t="s">
        <v>0</v>
      </c>
      <c r="H855" s="5" t="s">
        <v>54</v>
      </c>
      <c r="I855" s="89" t="s">
        <v>9</v>
      </c>
      <c r="J855" s="89" t="s">
        <v>1606</v>
      </c>
      <c r="K855" s="89" t="s">
        <v>1534</v>
      </c>
      <c r="L855" s="89" t="s">
        <v>1592</v>
      </c>
      <c r="M855" s="89" t="s">
        <v>1593</v>
      </c>
      <c r="N855" s="89" t="s">
        <v>1594</v>
      </c>
      <c r="O855" s="89" t="s">
        <v>1610</v>
      </c>
      <c r="P855" s="89" t="s">
        <v>1607</v>
      </c>
      <c r="Q855" s="89" t="s">
        <v>1595</v>
      </c>
      <c r="R855" s="89" t="s">
        <v>1596</v>
      </c>
      <c r="S855" s="89" t="s">
        <v>1597</v>
      </c>
      <c r="T855" s="89" t="s">
        <v>1598</v>
      </c>
      <c r="U855" s="89" t="s">
        <v>1599</v>
      </c>
      <c r="V855" s="89" t="s">
        <v>1600</v>
      </c>
      <c r="W855" s="89" t="s">
        <v>1608</v>
      </c>
      <c r="X855" s="89" t="s">
        <v>1609</v>
      </c>
      <c r="Y855" s="89" t="s">
        <v>1601</v>
      </c>
      <c r="Z855" s="89" t="s">
        <v>1602</v>
      </c>
      <c r="AA855" s="89" t="s">
        <v>1603</v>
      </c>
      <c r="AB855" s="89" t="s">
        <v>1604</v>
      </c>
      <c r="AC855" s="89" t="s">
        <v>1605</v>
      </c>
      <c r="AD855" s="90" t="s">
        <v>10</v>
      </c>
      <c r="AE855" s="90" t="s">
        <v>1606</v>
      </c>
      <c r="AF855" s="90" t="s">
        <v>1534</v>
      </c>
      <c r="AG855" s="90" t="s">
        <v>1592</v>
      </c>
      <c r="AH855" s="90" t="s">
        <v>1593</v>
      </c>
      <c r="AI855" s="90" t="s">
        <v>1594</v>
      </c>
      <c r="AJ855" s="90" t="s">
        <v>1611</v>
      </c>
      <c r="AK855" s="90" t="s">
        <v>1607</v>
      </c>
      <c r="AL855" s="90" t="s">
        <v>1595</v>
      </c>
      <c r="AM855" s="90" t="s">
        <v>1596</v>
      </c>
      <c r="AN855" s="90" t="s">
        <v>1597</v>
      </c>
      <c r="AO855" s="90" t="s">
        <v>1598</v>
      </c>
      <c r="AP855" s="90" t="s">
        <v>1599</v>
      </c>
      <c r="AQ855" s="90" t="s">
        <v>1600</v>
      </c>
      <c r="AR855" s="90" t="s">
        <v>1608</v>
      </c>
      <c r="AS855" s="90" t="s">
        <v>1609</v>
      </c>
      <c r="AT855" s="90" t="s">
        <v>1601</v>
      </c>
      <c r="AU855" s="90" t="s">
        <v>1602</v>
      </c>
      <c r="AV855" s="90" t="s">
        <v>1603</v>
      </c>
      <c r="AW855" s="90" t="s">
        <v>1604</v>
      </c>
      <c r="AX855" s="90" t="s">
        <v>1605</v>
      </c>
      <c r="AY855" s="91" t="s">
        <v>11</v>
      </c>
      <c r="AZ855" s="91" t="s">
        <v>1606</v>
      </c>
      <c r="BA855" s="91" t="s">
        <v>1534</v>
      </c>
      <c r="BB855" s="91" t="s">
        <v>1592</v>
      </c>
      <c r="BC855" s="91" t="s">
        <v>1593</v>
      </c>
      <c r="BD855" s="91" t="s">
        <v>1594</v>
      </c>
      <c r="BE855" s="91" t="s">
        <v>1612</v>
      </c>
      <c r="BF855" s="91" t="s">
        <v>1607</v>
      </c>
      <c r="BG855" s="91" t="s">
        <v>1595</v>
      </c>
      <c r="BH855" s="91" t="s">
        <v>1596</v>
      </c>
      <c r="BI855" s="91" t="s">
        <v>1597</v>
      </c>
      <c r="BJ855" s="91" t="s">
        <v>1598</v>
      </c>
      <c r="BK855" s="91" t="s">
        <v>1599</v>
      </c>
      <c r="BL855" s="91" t="s">
        <v>1600</v>
      </c>
      <c r="BM855" s="91" t="s">
        <v>1608</v>
      </c>
      <c r="BN855" s="91" t="s">
        <v>1609</v>
      </c>
      <c r="BO855" s="91" t="s">
        <v>1601</v>
      </c>
      <c r="BP855" s="91" t="s">
        <v>1602</v>
      </c>
      <c r="BQ855" s="91" t="s">
        <v>1603</v>
      </c>
      <c r="BR855" s="91" t="s">
        <v>1604</v>
      </c>
      <c r="BS855" s="91" t="s">
        <v>1605</v>
      </c>
      <c r="BT855" s="5" t="s">
        <v>1671</v>
      </c>
    </row>
    <row r="856" spans="1:72" x14ac:dyDescent="0.25">
      <c r="A856" s="133"/>
      <c r="B856" s="133"/>
      <c r="C856" s="133"/>
      <c r="D856" s="136"/>
      <c r="E856" s="136"/>
      <c r="F856" s="136"/>
      <c r="G856" s="139"/>
      <c r="H856" s="15" t="s">
        <v>0</v>
      </c>
      <c r="I856" s="9">
        <v>1</v>
      </c>
      <c r="J856" s="9">
        <v>2</v>
      </c>
      <c r="K856" s="9">
        <v>3</v>
      </c>
      <c r="L856" s="9">
        <v>4</v>
      </c>
      <c r="M856" s="9">
        <v>5</v>
      </c>
      <c r="N856" s="9">
        <v>6</v>
      </c>
      <c r="O856" s="9">
        <v>7</v>
      </c>
      <c r="P856" s="9">
        <v>8</v>
      </c>
      <c r="Q856" s="9">
        <v>9</v>
      </c>
      <c r="R856" s="9">
        <v>10</v>
      </c>
      <c r="S856" s="9">
        <v>11</v>
      </c>
      <c r="T856" s="9">
        <v>12</v>
      </c>
      <c r="U856" s="9">
        <v>13</v>
      </c>
      <c r="V856" s="9">
        <v>14</v>
      </c>
      <c r="W856" s="9">
        <v>15</v>
      </c>
      <c r="X856" s="9">
        <v>16</v>
      </c>
      <c r="Y856" s="9">
        <v>17</v>
      </c>
      <c r="Z856" s="9">
        <v>18</v>
      </c>
      <c r="AA856" s="9">
        <v>19</v>
      </c>
      <c r="AB856" s="9">
        <v>20</v>
      </c>
      <c r="AC856" s="9">
        <v>21</v>
      </c>
      <c r="AD856" s="9">
        <v>1</v>
      </c>
      <c r="AE856" s="9">
        <v>2</v>
      </c>
      <c r="AF856" s="9">
        <v>3</v>
      </c>
      <c r="AG856" s="9">
        <v>4</v>
      </c>
      <c r="AH856" s="9">
        <v>5</v>
      </c>
      <c r="AI856" s="9">
        <v>6</v>
      </c>
      <c r="AJ856" s="9">
        <v>7</v>
      </c>
      <c r="AK856" s="9">
        <v>8</v>
      </c>
      <c r="AL856" s="9">
        <v>9</v>
      </c>
      <c r="AM856" s="9">
        <v>10</v>
      </c>
      <c r="AN856" s="9">
        <v>11</v>
      </c>
      <c r="AO856" s="9">
        <v>12</v>
      </c>
      <c r="AP856" s="9">
        <v>13</v>
      </c>
      <c r="AQ856" s="9">
        <v>14</v>
      </c>
      <c r="AR856" s="9">
        <v>15</v>
      </c>
      <c r="AS856" s="9">
        <v>16</v>
      </c>
      <c r="AT856" s="9">
        <v>17</v>
      </c>
      <c r="AU856" s="9">
        <v>18</v>
      </c>
      <c r="AV856" s="9">
        <v>19</v>
      </c>
      <c r="AW856" s="9">
        <v>20</v>
      </c>
      <c r="AX856" s="9">
        <v>21</v>
      </c>
      <c r="AY856" s="9">
        <v>1</v>
      </c>
      <c r="AZ856" s="9">
        <v>2</v>
      </c>
      <c r="BA856" s="9">
        <v>3</v>
      </c>
      <c r="BB856" s="9">
        <v>4</v>
      </c>
      <c r="BC856" s="9">
        <v>5</v>
      </c>
      <c r="BD856" s="9">
        <v>6</v>
      </c>
      <c r="BE856" s="9">
        <v>7</v>
      </c>
      <c r="BF856" s="9">
        <v>8</v>
      </c>
      <c r="BG856" s="9">
        <v>9</v>
      </c>
      <c r="BH856" s="9">
        <v>10</v>
      </c>
      <c r="BI856" s="9">
        <v>11</v>
      </c>
      <c r="BJ856" s="9">
        <v>12</v>
      </c>
      <c r="BK856" s="9">
        <v>13</v>
      </c>
      <c r="BL856" s="9">
        <v>14</v>
      </c>
      <c r="BM856" s="9">
        <v>15</v>
      </c>
      <c r="BN856" s="9">
        <v>16</v>
      </c>
      <c r="BO856" s="9">
        <v>17</v>
      </c>
      <c r="BP856" s="9">
        <v>18</v>
      </c>
      <c r="BQ856" s="9">
        <v>19</v>
      </c>
      <c r="BR856" s="9">
        <v>20</v>
      </c>
      <c r="BS856" s="9">
        <v>21</v>
      </c>
      <c r="BT856" s="9">
        <v>9</v>
      </c>
    </row>
    <row r="857" spans="1:72" x14ac:dyDescent="0.25">
      <c r="A857" s="133"/>
      <c r="B857" s="133"/>
      <c r="C857" s="133"/>
      <c r="D857" s="136"/>
      <c r="E857" s="136"/>
      <c r="F857" s="136"/>
      <c r="G857" s="139"/>
      <c r="H857" s="16" t="s">
        <v>137</v>
      </c>
      <c r="I857" s="17">
        <f t="shared" ref="I857:AA857" si="1282">SUM(I853)</f>
        <v>157500</v>
      </c>
      <c r="J857" s="17">
        <f t="shared" si="1282"/>
        <v>0</v>
      </c>
      <c r="K857" s="17">
        <f t="shared" si="1282"/>
        <v>0</v>
      </c>
      <c r="L857" s="17">
        <f t="shared" si="1282"/>
        <v>0</v>
      </c>
      <c r="M857" s="17">
        <f t="shared" si="1282"/>
        <v>0</v>
      </c>
      <c r="N857" s="17">
        <f t="shared" si="1282"/>
        <v>0</v>
      </c>
      <c r="O857" s="17">
        <f t="shared" ref="O857" si="1283">SUM(O853)</f>
        <v>157500</v>
      </c>
      <c r="P857" s="17">
        <f t="shared" si="1282"/>
        <v>0</v>
      </c>
      <c r="Q857" s="17">
        <f t="shared" si="1282"/>
        <v>15980</v>
      </c>
      <c r="R857" s="17">
        <f t="shared" si="1282"/>
        <v>23000</v>
      </c>
      <c r="S857" s="17">
        <f t="shared" si="1282"/>
        <v>0</v>
      </c>
      <c r="T857" s="17">
        <f t="shared" si="1282"/>
        <v>0</v>
      </c>
      <c r="U857" s="17">
        <f t="shared" si="1282"/>
        <v>0</v>
      </c>
      <c r="V857" s="17">
        <f t="shared" si="1282"/>
        <v>0</v>
      </c>
      <c r="W857" s="17">
        <f t="shared" si="1282"/>
        <v>0</v>
      </c>
      <c r="X857" s="17">
        <f t="shared" si="1282"/>
        <v>0</v>
      </c>
      <c r="Y857" s="17">
        <f t="shared" si="1282"/>
        <v>0</v>
      </c>
      <c r="Z857" s="17">
        <f t="shared" si="1282"/>
        <v>0</v>
      </c>
      <c r="AA857" s="17">
        <f t="shared" si="1282"/>
        <v>0</v>
      </c>
      <c r="AB857" s="17">
        <v>38980</v>
      </c>
      <c r="AC857" s="17">
        <v>118520</v>
      </c>
      <c r="AD857" s="17">
        <f t="shared" ref="AD857:AV857" si="1284">SUM(AD853)</f>
        <v>0</v>
      </c>
      <c r="AE857" s="17">
        <f t="shared" si="1284"/>
        <v>7291</v>
      </c>
      <c r="AF857" s="17">
        <f t="shared" si="1284"/>
        <v>0</v>
      </c>
      <c r="AG857" s="17">
        <f t="shared" si="1284"/>
        <v>0</v>
      </c>
      <c r="AH857" s="17">
        <f t="shared" si="1284"/>
        <v>0</v>
      </c>
      <c r="AI857" s="17">
        <f t="shared" si="1284"/>
        <v>0</v>
      </c>
      <c r="AJ857" s="17">
        <f t="shared" ref="AJ857" si="1285">SUM(AJ853)</f>
        <v>7291</v>
      </c>
      <c r="AK857" s="17">
        <f t="shared" si="1284"/>
        <v>0</v>
      </c>
      <c r="AL857" s="17">
        <f t="shared" si="1284"/>
        <v>0</v>
      </c>
      <c r="AM857" s="17">
        <f t="shared" si="1284"/>
        <v>7291</v>
      </c>
      <c r="AN857" s="17">
        <f t="shared" si="1284"/>
        <v>0</v>
      </c>
      <c r="AO857" s="17">
        <f t="shared" si="1284"/>
        <v>0</v>
      </c>
      <c r="AP857" s="17">
        <f t="shared" si="1284"/>
        <v>0</v>
      </c>
      <c r="AQ857" s="17">
        <f t="shared" si="1284"/>
        <v>0</v>
      </c>
      <c r="AR857" s="17">
        <f t="shared" si="1284"/>
        <v>0</v>
      </c>
      <c r="AS857" s="17">
        <f t="shared" si="1284"/>
        <v>0</v>
      </c>
      <c r="AT857" s="17">
        <f t="shared" si="1284"/>
        <v>0</v>
      </c>
      <c r="AU857" s="17">
        <f t="shared" si="1284"/>
        <v>0</v>
      </c>
      <c r="AV857" s="17">
        <f t="shared" si="1284"/>
        <v>0</v>
      </c>
      <c r="AW857" s="17">
        <v>7291</v>
      </c>
      <c r="AX857" s="17">
        <v>0</v>
      </c>
      <c r="AY857" s="17">
        <f t="shared" ref="AY857:BQ857" si="1286">SUM(AY853)</f>
        <v>0</v>
      </c>
      <c r="AZ857" s="17">
        <f t="shared" si="1286"/>
        <v>10514</v>
      </c>
      <c r="BA857" s="17">
        <f t="shared" si="1286"/>
        <v>0</v>
      </c>
      <c r="BB857" s="17">
        <f t="shared" si="1286"/>
        <v>0</v>
      </c>
      <c r="BC857" s="17">
        <f t="shared" si="1286"/>
        <v>0</v>
      </c>
      <c r="BD857" s="17">
        <f t="shared" si="1286"/>
        <v>0</v>
      </c>
      <c r="BE857" s="17">
        <f t="shared" ref="BE857" si="1287">SUM(BE853)</f>
        <v>10514</v>
      </c>
      <c r="BF857" s="17">
        <f t="shared" si="1286"/>
        <v>0</v>
      </c>
      <c r="BG857" s="17">
        <f t="shared" si="1286"/>
        <v>0</v>
      </c>
      <c r="BH857" s="17">
        <f t="shared" si="1286"/>
        <v>10514</v>
      </c>
      <c r="BI857" s="17">
        <f t="shared" si="1286"/>
        <v>0</v>
      </c>
      <c r="BJ857" s="17">
        <f t="shared" si="1286"/>
        <v>0</v>
      </c>
      <c r="BK857" s="17">
        <f t="shared" si="1286"/>
        <v>0</v>
      </c>
      <c r="BL857" s="17">
        <f t="shared" si="1286"/>
        <v>0</v>
      </c>
      <c r="BM857" s="17">
        <f t="shared" si="1286"/>
        <v>0</v>
      </c>
      <c r="BN857" s="17">
        <f t="shared" si="1286"/>
        <v>0</v>
      </c>
      <c r="BO857" s="17">
        <f t="shared" si="1286"/>
        <v>0</v>
      </c>
      <c r="BP857" s="17">
        <f t="shared" si="1286"/>
        <v>0</v>
      </c>
      <c r="BQ857" s="17">
        <f t="shared" si="1286"/>
        <v>0</v>
      </c>
      <c r="BR857" s="17">
        <v>10514</v>
      </c>
      <c r="BS857" s="17">
        <v>0</v>
      </c>
      <c r="BT857" s="17" t="e">
        <f>IF(#REF!=0,"-",#REF!/#REF!*100)</f>
        <v>#REF!</v>
      </c>
    </row>
    <row r="858" spans="1:72" x14ac:dyDescent="0.25">
      <c r="A858" s="133"/>
      <c r="B858" s="133"/>
      <c r="C858" s="133"/>
      <c r="D858" s="136"/>
      <c r="E858" s="136"/>
      <c r="F858" s="136"/>
      <c r="G858" s="139"/>
      <c r="H858" s="18" t="s">
        <v>55</v>
      </c>
      <c r="I858" s="17">
        <f t="shared" ref="I858:AA858" si="1288">SUM(I857)</f>
        <v>157500</v>
      </c>
      <c r="J858" s="17">
        <f t="shared" si="1288"/>
        <v>0</v>
      </c>
      <c r="K858" s="17">
        <f t="shared" si="1288"/>
        <v>0</v>
      </c>
      <c r="L858" s="17">
        <f t="shared" si="1288"/>
        <v>0</v>
      </c>
      <c r="M858" s="17">
        <f t="shared" si="1288"/>
        <v>0</v>
      </c>
      <c r="N858" s="17">
        <f t="shared" si="1288"/>
        <v>0</v>
      </c>
      <c r="O858" s="17">
        <f t="shared" ref="O858" si="1289">SUM(O857)</f>
        <v>157500</v>
      </c>
      <c r="P858" s="17">
        <f t="shared" si="1288"/>
        <v>0</v>
      </c>
      <c r="Q858" s="17">
        <f t="shared" si="1288"/>
        <v>15980</v>
      </c>
      <c r="R858" s="17">
        <f t="shared" si="1288"/>
        <v>23000</v>
      </c>
      <c r="S858" s="17">
        <f t="shared" si="1288"/>
        <v>0</v>
      </c>
      <c r="T858" s="17">
        <f t="shared" si="1288"/>
        <v>0</v>
      </c>
      <c r="U858" s="17">
        <f t="shared" si="1288"/>
        <v>0</v>
      </c>
      <c r="V858" s="17">
        <f t="shared" si="1288"/>
        <v>0</v>
      </c>
      <c r="W858" s="17">
        <f t="shared" si="1288"/>
        <v>0</v>
      </c>
      <c r="X858" s="17">
        <f t="shared" si="1288"/>
        <v>0</v>
      </c>
      <c r="Y858" s="17">
        <f t="shared" si="1288"/>
        <v>0</v>
      </c>
      <c r="Z858" s="17">
        <f t="shared" si="1288"/>
        <v>0</v>
      </c>
      <c r="AA858" s="17">
        <f t="shared" si="1288"/>
        <v>0</v>
      </c>
      <c r="AB858" s="17">
        <v>38980</v>
      </c>
      <c r="AC858" s="17">
        <v>118520</v>
      </c>
      <c r="AD858" s="17">
        <f t="shared" ref="AD858:AV858" si="1290">SUM(AD857)</f>
        <v>0</v>
      </c>
      <c r="AE858" s="17">
        <f t="shared" si="1290"/>
        <v>7291</v>
      </c>
      <c r="AF858" s="17">
        <f t="shared" si="1290"/>
        <v>0</v>
      </c>
      <c r="AG858" s="17">
        <f t="shared" si="1290"/>
        <v>0</v>
      </c>
      <c r="AH858" s="17">
        <f t="shared" si="1290"/>
        <v>0</v>
      </c>
      <c r="AI858" s="17">
        <f t="shared" si="1290"/>
        <v>0</v>
      </c>
      <c r="AJ858" s="17">
        <f t="shared" ref="AJ858" si="1291">SUM(AJ857)</f>
        <v>7291</v>
      </c>
      <c r="AK858" s="17">
        <f t="shared" si="1290"/>
        <v>0</v>
      </c>
      <c r="AL858" s="17">
        <f t="shared" si="1290"/>
        <v>0</v>
      </c>
      <c r="AM858" s="17">
        <f t="shared" si="1290"/>
        <v>7291</v>
      </c>
      <c r="AN858" s="17">
        <f t="shared" si="1290"/>
        <v>0</v>
      </c>
      <c r="AO858" s="17">
        <f t="shared" si="1290"/>
        <v>0</v>
      </c>
      <c r="AP858" s="17">
        <f t="shared" si="1290"/>
        <v>0</v>
      </c>
      <c r="AQ858" s="17">
        <f t="shared" si="1290"/>
        <v>0</v>
      </c>
      <c r="AR858" s="17">
        <f t="shared" si="1290"/>
        <v>0</v>
      </c>
      <c r="AS858" s="17">
        <f t="shared" si="1290"/>
        <v>0</v>
      </c>
      <c r="AT858" s="17">
        <f t="shared" si="1290"/>
        <v>0</v>
      </c>
      <c r="AU858" s="17">
        <f t="shared" si="1290"/>
        <v>0</v>
      </c>
      <c r="AV858" s="17">
        <f t="shared" si="1290"/>
        <v>0</v>
      </c>
      <c r="AW858" s="17">
        <v>7291</v>
      </c>
      <c r="AX858" s="17">
        <v>0</v>
      </c>
      <c r="AY858" s="17">
        <f t="shared" ref="AY858:BQ858" si="1292">SUM(AY857)</f>
        <v>0</v>
      </c>
      <c r="AZ858" s="17">
        <f t="shared" si="1292"/>
        <v>10514</v>
      </c>
      <c r="BA858" s="17">
        <f t="shared" si="1292"/>
        <v>0</v>
      </c>
      <c r="BB858" s="17">
        <f t="shared" si="1292"/>
        <v>0</v>
      </c>
      <c r="BC858" s="17">
        <f t="shared" si="1292"/>
        <v>0</v>
      </c>
      <c r="BD858" s="17">
        <f t="shared" si="1292"/>
        <v>0</v>
      </c>
      <c r="BE858" s="17">
        <f t="shared" ref="BE858" si="1293">SUM(BE857)</f>
        <v>10514</v>
      </c>
      <c r="BF858" s="17">
        <f t="shared" si="1292"/>
        <v>0</v>
      </c>
      <c r="BG858" s="17">
        <f t="shared" si="1292"/>
        <v>0</v>
      </c>
      <c r="BH858" s="17">
        <f t="shared" si="1292"/>
        <v>10514</v>
      </c>
      <c r="BI858" s="17">
        <f t="shared" si="1292"/>
        <v>0</v>
      </c>
      <c r="BJ858" s="17">
        <f t="shared" si="1292"/>
        <v>0</v>
      </c>
      <c r="BK858" s="17">
        <f t="shared" si="1292"/>
        <v>0</v>
      </c>
      <c r="BL858" s="17">
        <f t="shared" si="1292"/>
        <v>0</v>
      </c>
      <c r="BM858" s="17">
        <f t="shared" si="1292"/>
        <v>0</v>
      </c>
      <c r="BN858" s="17">
        <f t="shared" si="1292"/>
        <v>0</v>
      </c>
      <c r="BO858" s="17">
        <f t="shared" si="1292"/>
        <v>0</v>
      </c>
      <c r="BP858" s="17">
        <f t="shared" si="1292"/>
        <v>0</v>
      </c>
      <c r="BQ858" s="17">
        <f t="shared" si="1292"/>
        <v>0</v>
      </c>
      <c r="BR858" s="17">
        <v>10514</v>
      </c>
      <c r="BS858" s="17">
        <v>0</v>
      </c>
      <c r="BT858" s="17" t="e">
        <f>IF(#REF!=0,"-",#REF!/#REF!*100)</f>
        <v>#REF!</v>
      </c>
    </row>
    <row r="859" spans="1:72" x14ac:dyDescent="0.25">
      <c r="A859" s="134"/>
      <c r="B859" s="134"/>
      <c r="C859" s="134"/>
      <c r="D859" s="137"/>
      <c r="E859" s="137"/>
      <c r="F859" s="137"/>
      <c r="G859" s="140"/>
      <c r="O859">
        <f t="shared" ref="O859:O922" si="1294">I859+J859+K859+L859+M859+N859</f>
        <v>0</v>
      </c>
      <c r="AB859">
        <v>0</v>
      </c>
      <c r="AC859">
        <v>0</v>
      </c>
      <c r="AJ859">
        <f t="shared" ref="AJ859:AJ922" si="1295">AD859+AE859+AF859+AG859+AH859+AI859</f>
        <v>0</v>
      </c>
      <c r="AW859">
        <v>0</v>
      </c>
      <c r="AX859">
        <v>0</v>
      </c>
      <c r="BE859">
        <f t="shared" ref="BE859:BE922" si="1296">AY859+AZ859+BA859+BB859+BC859+BD859</f>
        <v>0</v>
      </c>
      <c r="BR859">
        <v>0</v>
      </c>
      <c r="BS859">
        <v>0</v>
      </c>
      <c r="BT859" t="e">
        <f>IF(#REF!=0,"-",#REF!/#REF!*100)</f>
        <v>#REF!</v>
      </c>
    </row>
    <row r="860" spans="1:72" ht="15.75" thickBot="1" x14ac:dyDescent="0.3">
      <c r="A860" s="13" t="s">
        <v>0</v>
      </c>
      <c r="B860" s="13" t="s">
        <v>0</v>
      </c>
      <c r="C860" s="13" t="s">
        <v>0</v>
      </c>
      <c r="D860" s="98" t="s">
        <v>0</v>
      </c>
      <c r="E860" s="98" t="s">
        <v>0</v>
      </c>
      <c r="F860" s="98" t="s">
        <v>0</v>
      </c>
      <c r="G860" s="13" t="s">
        <v>0</v>
      </c>
      <c r="H860" s="19" t="s">
        <v>0</v>
      </c>
      <c r="I860" s="19" t="s">
        <v>0</v>
      </c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>
        <v>0</v>
      </c>
      <c r="AC860" s="19">
        <v>0</v>
      </c>
      <c r="AD860" s="19" t="s">
        <v>0</v>
      </c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>
        <v>0</v>
      </c>
      <c r="AX860" s="19">
        <v>0</v>
      </c>
      <c r="AY860" s="19" t="s">
        <v>0</v>
      </c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>
        <v>0</v>
      </c>
      <c r="BS860" s="19">
        <v>0</v>
      </c>
      <c r="BT860" s="19"/>
    </row>
    <row r="861" spans="1:72" ht="69.75" customHeight="1" thickBot="1" x14ac:dyDescent="0.3">
      <c r="A861" s="5" t="s">
        <v>2</v>
      </c>
      <c r="B861" s="5" t="s">
        <v>3</v>
      </c>
      <c r="C861" s="5" t="s">
        <v>4</v>
      </c>
      <c r="D861" s="103" t="s">
        <v>0</v>
      </c>
      <c r="E861" s="112" t="s">
        <v>5</v>
      </c>
      <c r="F861" s="112" t="s">
        <v>6</v>
      </c>
      <c r="G861" s="5" t="s">
        <v>7</v>
      </c>
      <c r="H861" s="5" t="s">
        <v>8</v>
      </c>
      <c r="I861" s="89" t="s">
        <v>9</v>
      </c>
      <c r="J861" s="89" t="s">
        <v>1606</v>
      </c>
      <c r="K861" s="89" t="s">
        <v>1534</v>
      </c>
      <c r="L861" s="89" t="s">
        <v>1592</v>
      </c>
      <c r="M861" s="89" t="s">
        <v>1593</v>
      </c>
      <c r="N861" s="89" t="s">
        <v>1594</v>
      </c>
      <c r="O861" s="89" t="s">
        <v>1610</v>
      </c>
      <c r="P861" s="89" t="s">
        <v>1607</v>
      </c>
      <c r="Q861" s="89" t="s">
        <v>1595</v>
      </c>
      <c r="R861" s="89" t="s">
        <v>1596</v>
      </c>
      <c r="S861" s="89" t="s">
        <v>1597</v>
      </c>
      <c r="T861" s="89" t="s">
        <v>1598</v>
      </c>
      <c r="U861" s="89" t="s">
        <v>1599</v>
      </c>
      <c r="V861" s="89" t="s">
        <v>1600</v>
      </c>
      <c r="W861" s="89" t="s">
        <v>1608</v>
      </c>
      <c r="X861" s="89" t="s">
        <v>1609</v>
      </c>
      <c r="Y861" s="89" t="s">
        <v>1601</v>
      </c>
      <c r="Z861" s="89" t="s">
        <v>1602</v>
      </c>
      <c r="AA861" s="89" t="s">
        <v>1603</v>
      </c>
      <c r="AB861" s="89" t="s">
        <v>1604</v>
      </c>
      <c r="AC861" s="89" t="s">
        <v>1605</v>
      </c>
      <c r="AD861" s="90" t="s">
        <v>10</v>
      </c>
      <c r="AE861" s="90" t="s">
        <v>1606</v>
      </c>
      <c r="AF861" s="90" t="s">
        <v>1534</v>
      </c>
      <c r="AG861" s="90" t="s">
        <v>1592</v>
      </c>
      <c r="AH861" s="90" t="s">
        <v>1593</v>
      </c>
      <c r="AI861" s="90" t="s">
        <v>1594</v>
      </c>
      <c r="AJ861" s="90" t="s">
        <v>1611</v>
      </c>
      <c r="AK861" s="90" t="s">
        <v>1607</v>
      </c>
      <c r="AL861" s="90" t="s">
        <v>1595</v>
      </c>
      <c r="AM861" s="90" t="s">
        <v>1596</v>
      </c>
      <c r="AN861" s="90" t="s">
        <v>1597</v>
      </c>
      <c r="AO861" s="90" t="s">
        <v>1598</v>
      </c>
      <c r="AP861" s="90" t="s">
        <v>1599</v>
      </c>
      <c r="AQ861" s="90" t="s">
        <v>1600</v>
      </c>
      <c r="AR861" s="90" t="s">
        <v>1608</v>
      </c>
      <c r="AS861" s="90" t="s">
        <v>1609</v>
      </c>
      <c r="AT861" s="90" t="s">
        <v>1601</v>
      </c>
      <c r="AU861" s="90" t="s">
        <v>1602</v>
      </c>
      <c r="AV861" s="90" t="s">
        <v>1603</v>
      </c>
      <c r="AW861" s="90" t="s">
        <v>1604</v>
      </c>
      <c r="AX861" s="90" t="s">
        <v>1605</v>
      </c>
      <c r="AY861" s="91" t="s">
        <v>11</v>
      </c>
      <c r="AZ861" s="91" t="s">
        <v>1606</v>
      </c>
      <c r="BA861" s="91" t="s">
        <v>1534</v>
      </c>
      <c r="BB861" s="91" t="s">
        <v>1592</v>
      </c>
      <c r="BC861" s="91" t="s">
        <v>1593</v>
      </c>
      <c r="BD861" s="91" t="s">
        <v>1594</v>
      </c>
      <c r="BE861" s="91" t="s">
        <v>1612</v>
      </c>
      <c r="BF861" s="91" t="s">
        <v>1607</v>
      </c>
      <c r="BG861" s="91" t="s">
        <v>1595</v>
      </c>
      <c r="BH861" s="91" t="s">
        <v>1596</v>
      </c>
      <c r="BI861" s="91" t="s">
        <v>1597</v>
      </c>
      <c r="BJ861" s="91" t="s">
        <v>1598</v>
      </c>
      <c r="BK861" s="91" t="s">
        <v>1599</v>
      </c>
      <c r="BL861" s="91" t="s">
        <v>1600</v>
      </c>
      <c r="BM861" s="91" t="s">
        <v>1608</v>
      </c>
      <c r="BN861" s="91" t="s">
        <v>1609</v>
      </c>
      <c r="BO861" s="91" t="s">
        <v>1601</v>
      </c>
      <c r="BP861" s="91" t="s">
        <v>1602</v>
      </c>
      <c r="BQ861" s="91" t="s">
        <v>1603</v>
      </c>
      <c r="BR861" s="91" t="s">
        <v>1604</v>
      </c>
      <c r="BS861" s="91" t="s">
        <v>1605</v>
      </c>
      <c r="BT861" s="5" t="s">
        <v>1671</v>
      </c>
    </row>
    <row r="862" spans="1:72" x14ac:dyDescent="0.25">
      <c r="A862" s="6" t="s">
        <v>0</v>
      </c>
      <c r="B862" s="6" t="s">
        <v>0</v>
      </c>
      <c r="C862" s="6" t="s">
        <v>0</v>
      </c>
      <c r="D862" s="104" t="s">
        <v>0</v>
      </c>
      <c r="E862" s="104" t="s">
        <v>0</v>
      </c>
      <c r="F862" s="121" t="s">
        <v>0</v>
      </c>
      <c r="G862" s="7" t="s">
        <v>0</v>
      </c>
      <c r="H862" s="8" t="s">
        <v>0</v>
      </c>
      <c r="I862" s="9">
        <v>1</v>
      </c>
      <c r="J862" s="9">
        <v>2</v>
      </c>
      <c r="K862" s="9">
        <v>3</v>
      </c>
      <c r="L862" s="9">
        <v>4</v>
      </c>
      <c r="M862" s="9">
        <v>5</v>
      </c>
      <c r="N862" s="9">
        <v>6</v>
      </c>
      <c r="O862" s="9">
        <v>7</v>
      </c>
      <c r="P862" s="9">
        <v>8</v>
      </c>
      <c r="Q862" s="9">
        <v>9</v>
      </c>
      <c r="R862" s="9">
        <v>10</v>
      </c>
      <c r="S862" s="9">
        <v>11</v>
      </c>
      <c r="T862" s="9">
        <v>12</v>
      </c>
      <c r="U862" s="9">
        <v>13</v>
      </c>
      <c r="V862" s="9">
        <v>14</v>
      </c>
      <c r="W862" s="9">
        <v>15</v>
      </c>
      <c r="X862" s="9">
        <v>16</v>
      </c>
      <c r="Y862" s="9">
        <v>17</v>
      </c>
      <c r="Z862" s="9">
        <v>18</v>
      </c>
      <c r="AA862" s="9">
        <v>19</v>
      </c>
      <c r="AB862" s="9">
        <v>20</v>
      </c>
      <c r="AC862" s="9">
        <v>21</v>
      </c>
      <c r="AD862" s="9">
        <v>1</v>
      </c>
      <c r="AE862" s="9">
        <v>2</v>
      </c>
      <c r="AF862" s="9">
        <v>3</v>
      </c>
      <c r="AG862" s="9">
        <v>4</v>
      </c>
      <c r="AH862" s="9">
        <v>5</v>
      </c>
      <c r="AI862" s="9">
        <v>6</v>
      </c>
      <c r="AJ862" s="9">
        <v>7</v>
      </c>
      <c r="AK862" s="9">
        <v>8</v>
      </c>
      <c r="AL862" s="9">
        <v>9</v>
      </c>
      <c r="AM862" s="9">
        <v>10</v>
      </c>
      <c r="AN862" s="9">
        <v>11</v>
      </c>
      <c r="AO862" s="9">
        <v>12</v>
      </c>
      <c r="AP862" s="9">
        <v>13</v>
      </c>
      <c r="AQ862" s="9">
        <v>14</v>
      </c>
      <c r="AR862" s="9">
        <v>15</v>
      </c>
      <c r="AS862" s="9">
        <v>16</v>
      </c>
      <c r="AT862" s="9">
        <v>17</v>
      </c>
      <c r="AU862" s="9">
        <v>18</v>
      </c>
      <c r="AV862" s="9">
        <v>19</v>
      </c>
      <c r="AW862" s="9">
        <v>20</v>
      </c>
      <c r="AX862" s="9">
        <v>21</v>
      </c>
      <c r="AY862" s="9">
        <v>1</v>
      </c>
      <c r="AZ862" s="9">
        <v>2</v>
      </c>
      <c r="BA862" s="9">
        <v>3</v>
      </c>
      <c r="BB862" s="9">
        <v>4</v>
      </c>
      <c r="BC862" s="9">
        <v>5</v>
      </c>
      <c r="BD862" s="9">
        <v>6</v>
      </c>
      <c r="BE862" s="9">
        <v>7</v>
      </c>
      <c r="BF862" s="9">
        <v>8</v>
      </c>
      <c r="BG862" s="9">
        <v>9</v>
      </c>
      <c r="BH862" s="9">
        <v>10</v>
      </c>
      <c r="BI862" s="9">
        <v>11</v>
      </c>
      <c r="BJ862" s="9">
        <v>12</v>
      </c>
      <c r="BK862" s="9">
        <v>13</v>
      </c>
      <c r="BL862" s="9">
        <v>14</v>
      </c>
      <c r="BM862" s="9">
        <v>15</v>
      </c>
      <c r="BN862" s="9">
        <v>16</v>
      </c>
      <c r="BO862" s="9">
        <v>17</v>
      </c>
      <c r="BP862" s="9">
        <v>18</v>
      </c>
      <c r="BQ862" s="9">
        <v>19</v>
      </c>
      <c r="BR862" s="9">
        <v>20</v>
      </c>
      <c r="BS862" s="9">
        <v>21</v>
      </c>
      <c r="BT862" s="9">
        <v>9</v>
      </c>
    </row>
    <row r="863" spans="1:72" ht="22.5" x14ac:dyDescent="0.25">
      <c r="A863" s="1" t="s">
        <v>133</v>
      </c>
      <c r="B863" s="1" t="s">
        <v>58</v>
      </c>
      <c r="C863" s="4" t="s">
        <v>158</v>
      </c>
      <c r="D863" s="102" t="s">
        <v>374</v>
      </c>
      <c r="E863" s="101" t="s">
        <v>0</v>
      </c>
      <c r="F863" s="101" t="s">
        <v>0</v>
      </c>
      <c r="G863" s="2" t="s">
        <v>0</v>
      </c>
      <c r="H863" s="2" t="s">
        <v>375</v>
      </c>
      <c r="I863" s="3" t="s">
        <v>0</v>
      </c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v>0</v>
      </c>
      <c r="AC863" s="3">
        <v>0</v>
      </c>
      <c r="AD863" s="3" t="s">
        <v>0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>
        <v>0</v>
      </c>
      <c r="AX863" s="3">
        <v>0</v>
      </c>
      <c r="AY863" s="3" t="s">
        <v>0</v>
      </c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>
        <v>0</v>
      </c>
      <c r="BS863" s="3">
        <v>0</v>
      </c>
      <c r="BT863" s="3"/>
    </row>
    <row r="864" spans="1:72" ht="33.75" x14ac:dyDescent="0.25">
      <c r="A864" s="1" t="s">
        <v>0</v>
      </c>
      <c r="B864" s="1" t="s">
        <v>0</v>
      </c>
      <c r="C864" s="1" t="s">
        <v>0</v>
      </c>
      <c r="D864" s="101" t="s">
        <v>0</v>
      </c>
      <c r="E864" s="101" t="s">
        <v>0</v>
      </c>
      <c r="F864" s="101" t="s">
        <v>0</v>
      </c>
      <c r="G864" s="2" t="s">
        <v>0</v>
      </c>
      <c r="H864" s="10" t="s">
        <v>13</v>
      </c>
      <c r="I864" s="11">
        <f t="shared" ref="I864:AA864" si="1297">SUM(I865,I873,I875)</f>
        <v>43500</v>
      </c>
      <c r="J864" s="11">
        <f t="shared" si="1297"/>
        <v>0</v>
      </c>
      <c r="K864" s="11">
        <f t="shared" si="1297"/>
        <v>0</v>
      </c>
      <c r="L864" s="11">
        <f t="shared" si="1297"/>
        <v>0</v>
      </c>
      <c r="M864" s="11">
        <f t="shared" si="1297"/>
        <v>0</v>
      </c>
      <c r="N864" s="11">
        <f t="shared" si="1297"/>
        <v>0</v>
      </c>
      <c r="O864" s="11">
        <f t="shared" ref="O864" si="1298">SUM(O865,O873,O875)</f>
        <v>43500</v>
      </c>
      <c r="P864" s="11">
        <f t="shared" si="1297"/>
        <v>0</v>
      </c>
      <c r="Q864" s="11">
        <f t="shared" si="1297"/>
        <v>0</v>
      </c>
      <c r="R864" s="11">
        <f t="shared" si="1297"/>
        <v>13435</v>
      </c>
      <c r="S864" s="11">
        <f t="shared" si="1297"/>
        <v>0</v>
      </c>
      <c r="T864" s="11">
        <f t="shared" si="1297"/>
        <v>0</v>
      </c>
      <c r="U864" s="11">
        <f t="shared" si="1297"/>
        <v>0</v>
      </c>
      <c r="V864" s="11">
        <f t="shared" si="1297"/>
        <v>0</v>
      </c>
      <c r="W864" s="11">
        <f t="shared" si="1297"/>
        <v>0</v>
      </c>
      <c r="X864" s="11">
        <f t="shared" si="1297"/>
        <v>0</v>
      </c>
      <c r="Y864" s="11">
        <f t="shared" si="1297"/>
        <v>0</v>
      </c>
      <c r="Z864" s="11">
        <f t="shared" si="1297"/>
        <v>0</v>
      </c>
      <c r="AA864" s="11">
        <f t="shared" si="1297"/>
        <v>0</v>
      </c>
      <c r="AB864" s="11">
        <v>13435</v>
      </c>
      <c r="AC864" s="11">
        <v>30065</v>
      </c>
      <c r="AD864" s="11">
        <f t="shared" ref="AD864:AV864" si="1299">SUM(AD865,AD873,AD875)</f>
        <v>0</v>
      </c>
      <c r="AE864" s="11">
        <f t="shared" si="1299"/>
        <v>14665</v>
      </c>
      <c r="AF864" s="11">
        <f t="shared" si="1299"/>
        <v>0</v>
      </c>
      <c r="AG864" s="11">
        <f t="shared" si="1299"/>
        <v>0</v>
      </c>
      <c r="AH864" s="11">
        <f t="shared" si="1299"/>
        <v>0</v>
      </c>
      <c r="AI864" s="11">
        <f t="shared" si="1299"/>
        <v>0</v>
      </c>
      <c r="AJ864" s="11">
        <f t="shared" ref="AJ864" si="1300">SUM(AJ865,AJ873,AJ875)</f>
        <v>14665</v>
      </c>
      <c r="AK864" s="11">
        <f t="shared" si="1299"/>
        <v>0</v>
      </c>
      <c r="AL864" s="11">
        <f t="shared" si="1299"/>
        <v>0</v>
      </c>
      <c r="AM864" s="11">
        <f t="shared" si="1299"/>
        <v>14665</v>
      </c>
      <c r="AN864" s="11">
        <f t="shared" si="1299"/>
        <v>0</v>
      </c>
      <c r="AO864" s="11">
        <f t="shared" si="1299"/>
        <v>0</v>
      </c>
      <c r="AP864" s="11">
        <f t="shared" si="1299"/>
        <v>0</v>
      </c>
      <c r="AQ864" s="11">
        <f t="shared" si="1299"/>
        <v>0</v>
      </c>
      <c r="AR864" s="11">
        <f t="shared" si="1299"/>
        <v>0</v>
      </c>
      <c r="AS864" s="11">
        <f t="shared" si="1299"/>
        <v>0</v>
      </c>
      <c r="AT864" s="11">
        <f t="shared" si="1299"/>
        <v>0</v>
      </c>
      <c r="AU864" s="11">
        <f t="shared" si="1299"/>
        <v>0</v>
      </c>
      <c r="AV864" s="11">
        <f t="shared" si="1299"/>
        <v>0</v>
      </c>
      <c r="AW864" s="11">
        <v>14665</v>
      </c>
      <c r="AX864" s="11">
        <v>0</v>
      </c>
      <c r="AY864" s="11">
        <f t="shared" ref="AY864:BQ864" si="1301">SUM(AY865,AY873,AY875)</f>
        <v>0</v>
      </c>
      <c r="AZ864" s="11">
        <f t="shared" si="1301"/>
        <v>0</v>
      </c>
      <c r="BA864" s="11">
        <f t="shared" si="1301"/>
        <v>0</v>
      </c>
      <c r="BB864" s="11">
        <f t="shared" si="1301"/>
        <v>0</v>
      </c>
      <c r="BC864" s="11">
        <f t="shared" si="1301"/>
        <v>0</v>
      </c>
      <c r="BD864" s="11">
        <f t="shared" si="1301"/>
        <v>0</v>
      </c>
      <c r="BE864" s="11">
        <f t="shared" ref="BE864" si="1302">SUM(BE865,BE873,BE875)</f>
        <v>0</v>
      </c>
      <c r="BF864" s="11">
        <f t="shared" si="1301"/>
        <v>0</v>
      </c>
      <c r="BG864" s="11">
        <f t="shared" si="1301"/>
        <v>0</v>
      </c>
      <c r="BH864" s="11">
        <f t="shared" si="1301"/>
        <v>0</v>
      </c>
      <c r="BI864" s="11">
        <f t="shared" si="1301"/>
        <v>0</v>
      </c>
      <c r="BJ864" s="11">
        <f t="shared" si="1301"/>
        <v>0</v>
      </c>
      <c r="BK864" s="11">
        <f t="shared" si="1301"/>
        <v>0</v>
      </c>
      <c r="BL864" s="11">
        <f t="shared" si="1301"/>
        <v>0</v>
      </c>
      <c r="BM864" s="11">
        <f t="shared" si="1301"/>
        <v>0</v>
      </c>
      <c r="BN864" s="11">
        <f t="shared" si="1301"/>
        <v>0</v>
      </c>
      <c r="BO864" s="11">
        <f t="shared" si="1301"/>
        <v>0</v>
      </c>
      <c r="BP864" s="11">
        <f t="shared" si="1301"/>
        <v>0</v>
      </c>
      <c r="BQ864" s="11">
        <f t="shared" si="1301"/>
        <v>0</v>
      </c>
      <c r="BR864" s="11">
        <v>0</v>
      </c>
      <c r="BS864" s="11">
        <v>0</v>
      </c>
      <c r="BT864" s="11" t="e">
        <f>IF(#REF!=0,"-",#REF!/#REF!*100)</f>
        <v>#REF!</v>
      </c>
    </row>
    <row r="865" spans="1:72" x14ac:dyDescent="0.25">
      <c r="A865" s="4" t="s">
        <v>133</v>
      </c>
      <c r="B865" s="4" t="s">
        <v>58</v>
      </c>
      <c r="C865" s="4" t="s">
        <v>158</v>
      </c>
      <c r="D865" s="102" t="s">
        <v>374</v>
      </c>
      <c r="E865" s="101" t="s">
        <v>14</v>
      </c>
      <c r="F865" s="101" t="s">
        <v>0</v>
      </c>
      <c r="G865" s="2" t="s">
        <v>0</v>
      </c>
      <c r="H865" s="2" t="s">
        <v>15</v>
      </c>
      <c r="I865" s="12">
        <f t="shared" ref="I865:AA865" si="1303">SUM(I866,I867)</f>
        <v>0</v>
      </c>
      <c r="J865" s="12">
        <f t="shared" si="1303"/>
        <v>0</v>
      </c>
      <c r="K865" s="12">
        <f t="shared" si="1303"/>
        <v>0</v>
      </c>
      <c r="L865" s="12">
        <f t="shared" si="1303"/>
        <v>0</v>
      </c>
      <c r="M865" s="12">
        <f t="shared" si="1303"/>
        <v>0</v>
      </c>
      <c r="N865" s="12">
        <f t="shared" si="1303"/>
        <v>0</v>
      </c>
      <c r="O865" s="12">
        <f t="shared" ref="O865" si="1304">SUM(O866,O867)</f>
        <v>0</v>
      </c>
      <c r="P865" s="12">
        <f t="shared" si="1303"/>
        <v>0</v>
      </c>
      <c r="Q865" s="12">
        <f t="shared" si="1303"/>
        <v>0</v>
      </c>
      <c r="R865" s="12">
        <f t="shared" si="1303"/>
        <v>0</v>
      </c>
      <c r="S865" s="12">
        <f t="shared" si="1303"/>
        <v>0</v>
      </c>
      <c r="T865" s="12">
        <f t="shared" si="1303"/>
        <v>0</v>
      </c>
      <c r="U865" s="12">
        <f t="shared" si="1303"/>
        <v>0</v>
      </c>
      <c r="V865" s="12">
        <f t="shared" si="1303"/>
        <v>0</v>
      </c>
      <c r="W865" s="12">
        <f t="shared" si="1303"/>
        <v>0</v>
      </c>
      <c r="X865" s="12">
        <f t="shared" si="1303"/>
        <v>0</v>
      </c>
      <c r="Y865" s="12">
        <f t="shared" si="1303"/>
        <v>0</v>
      </c>
      <c r="Z865" s="12">
        <f t="shared" si="1303"/>
        <v>0</v>
      </c>
      <c r="AA865" s="12">
        <f t="shared" si="1303"/>
        <v>0</v>
      </c>
      <c r="AB865" s="12">
        <v>0</v>
      </c>
      <c r="AC865" s="12">
        <v>0</v>
      </c>
      <c r="AD865" s="12">
        <f t="shared" ref="AD865:AV865" si="1305">SUM(AD866,AD867)</f>
        <v>0</v>
      </c>
      <c r="AE865" s="12">
        <f t="shared" si="1305"/>
        <v>0</v>
      </c>
      <c r="AF865" s="12">
        <f t="shared" si="1305"/>
        <v>0</v>
      </c>
      <c r="AG865" s="12">
        <f t="shared" si="1305"/>
        <v>0</v>
      </c>
      <c r="AH865" s="12">
        <f t="shared" si="1305"/>
        <v>0</v>
      </c>
      <c r="AI865" s="12">
        <f t="shared" si="1305"/>
        <v>0</v>
      </c>
      <c r="AJ865" s="12">
        <f t="shared" ref="AJ865" si="1306">SUM(AJ866,AJ867)</f>
        <v>0</v>
      </c>
      <c r="AK865" s="12">
        <f t="shared" si="1305"/>
        <v>0</v>
      </c>
      <c r="AL865" s="12">
        <f t="shared" si="1305"/>
        <v>0</v>
      </c>
      <c r="AM865" s="12">
        <f t="shared" si="1305"/>
        <v>0</v>
      </c>
      <c r="AN865" s="12">
        <f t="shared" si="1305"/>
        <v>0</v>
      </c>
      <c r="AO865" s="12">
        <f t="shared" si="1305"/>
        <v>0</v>
      </c>
      <c r="AP865" s="12">
        <f t="shared" si="1305"/>
        <v>0</v>
      </c>
      <c r="AQ865" s="12">
        <f t="shared" si="1305"/>
        <v>0</v>
      </c>
      <c r="AR865" s="12">
        <f t="shared" si="1305"/>
        <v>0</v>
      </c>
      <c r="AS865" s="12">
        <f t="shared" si="1305"/>
        <v>0</v>
      </c>
      <c r="AT865" s="12">
        <f t="shared" si="1305"/>
        <v>0</v>
      </c>
      <c r="AU865" s="12">
        <f t="shared" si="1305"/>
        <v>0</v>
      </c>
      <c r="AV865" s="12">
        <f t="shared" si="1305"/>
        <v>0</v>
      </c>
      <c r="AW865" s="12">
        <v>0</v>
      </c>
      <c r="AX865" s="12">
        <v>0</v>
      </c>
      <c r="AY865" s="12">
        <f t="shared" ref="AY865:BQ865" si="1307">SUM(AY866,AY867)</f>
        <v>0</v>
      </c>
      <c r="AZ865" s="12">
        <f t="shared" si="1307"/>
        <v>0</v>
      </c>
      <c r="BA865" s="12">
        <f t="shared" si="1307"/>
        <v>0</v>
      </c>
      <c r="BB865" s="12">
        <f t="shared" si="1307"/>
        <v>0</v>
      </c>
      <c r="BC865" s="12">
        <f t="shared" si="1307"/>
        <v>0</v>
      </c>
      <c r="BD865" s="12">
        <f t="shared" si="1307"/>
        <v>0</v>
      </c>
      <c r="BE865" s="12">
        <f t="shared" ref="BE865" si="1308">SUM(BE866,BE867)</f>
        <v>0</v>
      </c>
      <c r="BF865" s="12">
        <f t="shared" si="1307"/>
        <v>0</v>
      </c>
      <c r="BG865" s="12">
        <f t="shared" si="1307"/>
        <v>0</v>
      </c>
      <c r="BH865" s="12">
        <f t="shared" si="1307"/>
        <v>0</v>
      </c>
      <c r="BI865" s="12">
        <f t="shared" si="1307"/>
        <v>0</v>
      </c>
      <c r="BJ865" s="12">
        <f t="shared" si="1307"/>
        <v>0</v>
      </c>
      <c r="BK865" s="12">
        <f t="shared" si="1307"/>
        <v>0</v>
      </c>
      <c r="BL865" s="12">
        <f t="shared" si="1307"/>
        <v>0</v>
      </c>
      <c r="BM865" s="12">
        <f t="shared" si="1307"/>
        <v>0</v>
      </c>
      <c r="BN865" s="12">
        <f t="shared" si="1307"/>
        <v>0</v>
      </c>
      <c r="BO865" s="12">
        <f t="shared" si="1307"/>
        <v>0</v>
      </c>
      <c r="BP865" s="12">
        <f t="shared" si="1307"/>
        <v>0</v>
      </c>
      <c r="BQ865" s="12">
        <f t="shared" si="1307"/>
        <v>0</v>
      </c>
      <c r="BR865" s="12">
        <v>0</v>
      </c>
      <c r="BS865" s="12">
        <v>0</v>
      </c>
      <c r="BT865" s="12" t="e">
        <f>IF(#REF!=0,"-",#REF!/#REF!*100)</f>
        <v>#REF!</v>
      </c>
    </row>
    <row r="866" spans="1:72" x14ac:dyDescent="0.25">
      <c r="A866" s="4" t="s">
        <v>133</v>
      </c>
      <c r="B866" s="4" t="s">
        <v>58</v>
      </c>
      <c r="C866" s="4" t="s">
        <v>158</v>
      </c>
      <c r="D866" s="102" t="s">
        <v>374</v>
      </c>
      <c r="E866" s="113">
        <v>6111</v>
      </c>
      <c r="F866" s="102"/>
      <c r="G866" s="98" t="s">
        <v>1662</v>
      </c>
      <c r="H866" s="13" t="s">
        <v>16</v>
      </c>
      <c r="I866" s="14">
        <v>0</v>
      </c>
      <c r="J866" s="14"/>
      <c r="K866" s="14"/>
      <c r="L866" s="14"/>
      <c r="M866" s="14"/>
      <c r="N866" s="14"/>
      <c r="O866" s="14">
        <f t="shared" si="1294"/>
        <v>0</v>
      </c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>
        <v>0</v>
      </c>
      <c r="AC866" s="14">
        <v>0</v>
      </c>
      <c r="AD866" s="14">
        <v>0</v>
      </c>
      <c r="AE866" s="14"/>
      <c r="AF866" s="14"/>
      <c r="AG866" s="14"/>
      <c r="AH866" s="14"/>
      <c r="AI866" s="14"/>
      <c r="AJ866" s="14">
        <f t="shared" si="1295"/>
        <v>0</v>
      </c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>
        <v>0</v>
      </c>
      <c r="AX866" s="14">
        <v>0</v>
      </c>
      <c r="AY866" s="14">
        <v>0</v>
      </c>
      <c r="AZ866" s="14"/>
      <c r="BA866" s="14"/>
      <c r="BB866" s="14"/>
      <c r="BC866" s="14"/>
      <c r="BD866" s="14"/>
      <c r="BE866" s="14">
        <f t="shared" si="1296"/>
        <v>0</v>
      </c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>
        <v>0</v>
      </c>
      <c r="BS866" s="14">
        <v>0</v>
      </c>
      <c r="BT866" s="14" t="e">
        <f>IF(#REF!=0,"-",#REF!/#REF!*100)</f>
        <v>#REF!</v>
      </c>
    </row>
    <row r="867" spans="1:72" x14ac:dyDescent="0.25">
      <c r="A867" s="1" t="s">
        <v>133</v>
      </c>
      <c r="B867" s="1" t="s">
        <v>58</v>
      </c>
      <c r="C867" s="1" t="s">
        <v>158</v>
      </c>
      <c r="D867" s="105" t="s">
        <v>374</v>
      </c>
      <c r="E867" s="105" t="s">
        <v>18</v>
      </c>
      <c r="F867" s="102" t="s">
        <v>0</v>
      </c>
      <c r="G867" s="13" t="s">
        <v>0</v>
      </c>
      <c r="H867" s="2" t="s">
        <v>19</v>
      </c>
      <c r="I867" s="12">
        <f t="shared" ref="I867:AA867" si="1309">SUM(I868:I872)</f>
        <v>0</v>
      </c>
      <c r="J867" s="12">
        <f t="shared" si="1309"/>
        <v>0</v>
      </c>
      <c r="K867" s="12">
        <f t="shared" si="1309"/>
        <v>0</v>
      </c>
      <c r="L867" s="12">
        <f t="shared" si="1309"/>
        <v>0</v>
      </c>
      <c r="M867" s="12">
        <f t="shared" si="1309"/>
        <v>0</v>
      </c>
      <c r="N867" s="12">
        <f t="shared" si="1309"/>
        <v>0</v>
      </c>
      <c r="O867" s="12">
        <f t="shared" si="1309"/>
        <v>0</v>
      </c>
      <c r="P867" s="12">
        <f t="shared" si="1309"/>
        <v>0</v>
      </c>
      <c r="Q867" s="12">
        <f t="shared" si="1309"/>
        <v>0</v>
      </c>
      <c r="R867" s="12">
        <f t="shared" si="1309"/>
        <v>0</v>
      </c>
      <c r="S867" s="12">
        <f t="shared" si="1309"/>
        <v>0</v>
      </c>
      <c r="T867" s="12">
        <f t="shared" si="1309"/>
        <v>0</v>
      </c>
      <c r="U867" s="12">
        <f t="shared" si="1309"/>
        <v>0</v>
      </c>
      <c r="V867" s="12">
        <f t="shared" si="1309"/>
        <v>0</v>
      </c>
      <c r="W867" s="12">
        <f t="shared" si="1309"/>
        <v>0</v>
      </c>
      <c r="X867" s="12">
        <f t="shared" si="1309"/>
        <v>0</v>
      </c>
      <c r="Y867" s="12">
        <f t="shared" si="1309"/>
        <v>0</v>
      </c>
      <c r="Z867" s="12">
        <f t="shared" si="1309"/>
        <v>0</v>
      </c>
      <c r="AA867" s="12">
        <f t="shared" si="1309"/>
        <v>0</v>
      </c>
      <c r="AB867" s="12">
        <v>0</v>
      </c>
      <c r="AC867" s="12">
        <v>0</v>
      </c>
      <c r="AD867" s="12">
        <f t="shared" ref="AD867:AV867" si="1310">SUM(AD868:AD872)</f>
        <v>0</v>
      </c>
      <c r="AE867" s="12">
        <f t="shared" si="1310"/>
        <v>0</v>
      </c>
      <c r="AF867" s="12">
        <f t="shared" si="1310"/>
        <v>0</v>
      </c>
      <c r="AG867" s="12">
        <f t="shared" si="1310"/>
        <v>0</v>
      </c>
      <c r="AH867" s="12">
        <f t="shared" si="1310"/>
        <v>0</v>
      </c>
      <c r="AI867" s="12">
        <f t="shared" si="1310"/>
        <v>0</v>
      </c>
      <c r="AJ867" s="12">
        <f t="shared" si="1310"/>
        <v>0</v>
      </c>
      <c r="AK867" s="12">
        <f t="shared" si="1310"/>
        <v>0</v>
      </c>
      <c r="AL867" s="12">
        <f t="shared" si="1310"/>
        <v>0</v>
      </c>
      <c r="AM867" s="12">
        <f t="shared" si="1310"/>
        <v>0</v>
      </c>
      <c r="AN867" s="12">
        <f t="shared" si="1310"/>
        <v>0</v>
      </c>
      <c r="AO867" s="12">
        <f t="shared" si="1310"/>
        <v>0</v>
      </c>
      <c r="AP867" s="12">
        <f t="shared" si="1310"/>
        <v>0</v>
      </c>
      <c r="AQ867" s="12">
        <f t="shared" si="1310"/>
        <v>0</v>
      </c>
      <c r="AR867" s="12">
        <f t="shared" si="1310"/>
        <v>0</v>
      </c>
      <c r="AS867" s="12">
        <f t="shared" si="1310"/>
        <v>0</v>
      </c>
      <c r="AT867" s="12">
        <f t="shared" si="1310"/>
        <v>0</v>
      </c>
      <c r="AU867" s="12">
        <f t="shared" si="1310"/>
        <v>0</v>
      </c>
      <c r="AV867" s="12">
        <f t="shared" si="1310"/>
        <v>0</v>
      </c>
      <c r="AW867" s="12">
        <v>0</v>
      </c>
      <c r="AX867" s="12">
        <v>0</v>
      </c>
      <c r="AY867" s="12">
        <f t="shared" ref="AY867:BQ867" si="1311">SUM(AY868:AY872)</f>
        <v>0</v>
      </c>
      <c r="AZ867" s="12">
        <f t="shared" si="1311"/>
        <v>0</v>
      </c>
      <c r="BA867" s="12">
        <f t="shared" si="1311"/>
        <v>0</v>
      </c>
      <c r="BB867" s="12">
        <f t="shared" si="1311"/>
        <v>0</v>
      </c>
      <c r="BC867" s="12">
        <f t="shared" si="1311"/>
        <v>0</v>
      </c>
      <c r="BD867" s="12">
        <f t="shared" si="1311"/>
        <v>0</v>
      </c>
      <c r="BE867" s="12">
        <f t="shared" si="1311"/>
        <v>0</v>
      </c>
      <c r="BF867" s="12">
        <f t="shared" si="1311"/>
        <v>0</v>
      </c>
      <c r="BG867" s="12">
        <f t="shared" si="1311"/>
        <v>0</v>
      </c>
      <c r="BH867" s="12">
        <f t="shared" si="1311"/>
        <v>0</v>
      </c>
      <c r="BI867" s="12">
        <f t="shared" si="1311"/>
        <v>0</v>
      </c>
      <c r="BJ867" s="12">
        <f t="shared" si="1311"/>
        <v>0</v>
      </c>
      <c r="BK867" s="12">
        <f t="shared" si="1311"/>
        <v>0</v>
      </c>
      <c r="BL867" s="12">
        <f t="shared" si="1311"/>
        <v>0</v>
      </c>
      <c r="BM867" s="12">
        <f t="shared" si="1311"/>
        <v>0</v>
      </c>
      <c r="BN867" s="12">
        <f t="shared" si="1311"/>
        <v>0</v>
      </c>
      <c r="BO867" s="12">
        <f t="shared" si="1311"/>
        <v>0</v>
      </c>
      <c r="BP867" s="12">
        <f t="shared" si="1311"/>
        <v>0</v>
      </c>
      <c r="BQ867" s="12">
        <f t="shared" si="1311"/>
        <v>0</v>
      </c>
      <c r="BR867" s="12">
        <v>0</v>
      </c>
      <c r="BS867" s="12">
        <v>0</v>
      </c>
      <c r="BT867" s="12" t="e">
        <f>IF(#REF!=0,"-",#REF!/#REF!*100)</f>
        <v>#REF!</v>
      </c>
    </row>
    <row r="868" spans="1:72" ht="22.5" x14ac:dyDescent="0.25">
      <c r="A868" s="4" t="s">
        <v>133</v>
      </c>
      <c r="B868" s="4" t="s">
        <v>58</v>
      </c>
      <c r="C868" s="4" t="s">
        <v>158</v>
      </c>
      <c r="D868" s="102" t="s">
        <v>374</v>
      </c>
      <c r="E868" s="113">
        <v>6112</v>
      </c>
      <c r="F868" s="102" t="s">
        <v>376</v>
      </c>
      <c r="G868" s="98" t="s">
        <v>1662</v>
      </c>
      <c r="H868" s="13" t="s">
        <v>57</v>
      </c>
      <c r="I868" s="14">
        <v>0</v>
      </c>
      <c r="J868" s="14"/>
      <c r="K868" s="14"/>
      <c r="L868" s="14"/>
      <c r="M868" s="14"/>
      <c r="N868" s="14"/>
      <c r="O868" s="14">
        <f t="shared" si="1294"/>
        <v>0</v>
      </c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>
        <v>0</v>
      </c>
      <c r="AC868" s="14">
        <v>0</v>
      </c>
      <c r="AD868" s="14">
        <v>0</v>
      </c>
      <c r="AE868" s="14"/>
      <c r="AF868" s="14"/>
      <c r="AG868" s="14"/>
      <c r="AH868" s="14"/>
      <c r="AI868" s="14"/>
      <c r="AJ868" s="14">
        <f t="shared" si="1295"/>
        <v>0</v>
      </c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>
        <v>0</v>
      </c>
      <c r="AX868" s="14">
        <v>0</v>
      </c>
      <c r="AY868" s="14">
        <v>0</v>
      </c>
      <c r="AZ868" s="14"/>
      <c r="BA868" s="14"/>
      <c r="BB868" s="14"/>
      <c r="BC868" s="14"/>
      <c r="BD868" s="14"/>
      <c r="BE868" s="14">
        <f t="shared" si="1296"/>
        <v>0</v>
      </c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>
        <v>0</v>
      </c>
      <c r="BS868" s="14">
        <v>0</v>
      </c>
      <c r="BT868" s="14" t="e">
        <f>IF(#REF!=0,"-",#REF!/#REF!*100)</f>
        <v>#REF!</v>
      </c>
    </row>
    <row r="869" spans="1:72" x14ac:dyDescent="0.25">
      <c r="A869" s="4" t="s">
        <v>133</v>
      </c>
      <c r="B869" s="4" t="s">
        <v>58</v>
      </c>
      <c r="C869" s="4" t="s">
        <v>158</v>
      </c>
      <c r="D869" s="102" t="s">
        <v>374</v>
      </c>
      <c r="E869" s="113">
        <v>6112</v>
      </c>
      <c r="F869" s="102" t="s">
        <v>377</v>
      </c>
      <c r="G869" s="98" t="s">
        <v>1662</v>
      </c>
      <c r="H869" s="13" t="s">
        <v>22</v>
      </c>
      <c r="I869" s="14">
        <v>0</v>
      </c>
      <c r="J869" s="14"/>
      <c r="K869" s="14"/>
      <c r="L869" s="14"/>
      <c r="M869" s="14"/>
      <c r="N869" s="14"/>
      <c r="O869" s="14">
        <f t="shared" si="1294"/>
        <v>0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>
        <v>0</v>
      </c>
      <c r="AC869" s="14">
        <v>0</v>
      </c>
      <c r="AD869" s="14">
        <v>0</v>
      </c>
      <c r="AE869" s="14"/>
      <c r="AF869" s="14"/>
      <c r="AG869" s="14"/>
      <c r="AH869" s="14"/>
      <c r="AI869" s="14"/>
      <c r="AJ869" s="14">
        <f t="shared" si="1295"/>
        <v>0</v>
      </c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>
        <v>0</v>
      </c>
      <c r="AX869" s="14">
        <v>0</v>
      </c>
      <c r="AY869" s="14">
        <v>0</v>
      </c>
      <c r="AZ869" s="14"/>
      <c r="BA869" s="14"/>
      <c r="BB869" s="14"/>
      <c r="BC869" s="14"/>
      <c r="BD869" s="14"/>
      <c r="BE869" s="14">
        <f t="shared" si="1296"/>
        <v>0</v>
      </c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>
        <v>0</v>
      </c>
      <c r="BS869" s="14">
        <v>0</v>
      </c>
      <c r="BT869" s="14" t="e">
        <f>IF(#REF!=0,"-",#REF!/#REF!*100)</f>
        <v>#REF!</v>
      </c>
    </row>
    <row r="870" spans="1:72" x14ac:dyDescent="0.25">
      <c r="A870" s="4" t="s">
        <v>133</v>
      </c>
      <c r="B870" s="4" t="s">
        <v>58</v>
      </c>
      <c r="C870" s="4" t="s">
        <v>158</v>
      </c>
      <c r="D870" s="102" t="s">
        <v>374</v>
      </c>
      <c r="E870" s="113">
        <v>6112</v>
      </c>
      <c r="F870" s="102" t="s">
        <v>378</v>
      </c>
      <c r="G870" s="98" t="s">
        <v>1662</v>
      </c>
      <c r="H870" s="13" t="s">
        <v>23</v>
      </c>
      <c r="I870" s="14">
        <v>0</v>
      </c>
      <c r="J870" s="14"/>
      <c r="K870" s="14"/>
      <c r="L870" s="14"/>
      <c r="M870" s="14"/>
      <c r="N870" s="14"/>
      <c r="O870" s="14">
        <f t="shared" si="1294"/>
        <v>0</v>
      </c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>
        <v>0</v>
      </c>
      <c r="AC870" s="14">
        <v>0</v>
      </c>
      <c r="AD870" s="14">
        <v>0</v>
      </c>
      <c r="AE870" s="14"/>
      <c r="AF870" s="14"/>
      <c r="AG870" s="14"/>
      <c r="AH870" s="14"/>
      <c r="AI870" s="14"/>
      <c r="AJ870" s="14">
        <f t="shared" si="1295"/>
        <v>0</v>
      </c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>
        <v>0</v>
      </c>
      <c r="AX870" s="14">
        <v>0</v>
      </c>
      <c r="AY870" s="14">
        <v>0</v>
      </c>
      <c r="AZ870" s="14"/>
      <c r="BA870" s="14"/>
      <c r="BB870" s="14"/>
      <c r="BC870" s="14"/>
      <c r="BD870" s="14"/>
      <c r="BE870" s="14">
        <f t="shared" si="1296"/>
        <v>0</v>
      </c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>
        <v>0</v>
      </c>
      <c r="BS870" s="14">
        <v>0</v>
      </c>
      <c r="BT870" s="14" t="e">
        <f>IF(#REF!=0,"-",#REF!/#REF!*100)</f>
        <v>#REF!</v>
      </c>
    </row>
    <row r="871" spans="1:72" x14ac:dyDescent="0.25">
      <c r="A871" s="4" t="s">
        <v>133</v>
      </c>
      <c r="B871" s="4" t="s">
        <v>58</v>
      </c>
      <c r="C871" s="4" t="s">
        <v>158</v>
      </c>
      <c r="D871" s="102" t="s">
        <v>374</v>
      </c>
      <c r="E871" s="113">
        <v>6112</v>
      </c>
      <c r="F871" s="102" t="s">
        <v>379</v>
      </c>
      <c r="G871" s="98" t="s">
        <v>1662</v>
      </c>
      <c r="H871" s="13" t="s">
        <v>21</v>
      </c>
      <c r="I871" s="14">
        <v>0</v>
      </c>
      <c r="J871" s="14"/>
      <c r="K871" s="14"/>
      <c r="L871" s="14"/>
      <c r="M871" s="14"/>
      <c r="N871" s="14"/>
      <c r="O871" s="14">
        <f t="shared" si="1294"/>
        <v>0</v>
      </c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>
        <v>0</v>
      </c>
      <c r="AC871" s="14">
        <v>0</v>
      </c>
      <c r="AD871" s="14">
        <v>0</v>
      </c>
      <c r="AE871" s="14"/>
      <c r="AF871" s="14"/>
      <c r="AG871" s="14"/>
      <c r="AH871" s="14"/>
      <c r="AI871" s="14"/>
      <c r="AJ871" s="14">
        <f t="shared" si="1295"/>
        <v>0</v>
      </c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>
        <v>0</v>
      </c>
      <c r="AX871" s="14">
        <v>0</v>
      </c>
      <c r="AY871" s="14">
        <v>0</v>
      </c>
      <c r="AZ871" s="14"/>
      <c r="BA871" s="14"/>
      <c r="BB871" s="14"/>
      <c r="BC871" s="14"/>
      <c r="BD871" s="14"/>
      <c r="BE871" s="14">
        <f t="shared" si="1296"/>
        <v>0</v>
      </c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>
        <v>0</v>
      </c>
      <c r="BS871" s="14">
        <v>0</v>
      </c>
      <c r="BT871" s="14" t="e">
        <f>IF(#REF!=0,"-",#REF!/#REF!*100)</f>
        <v>#REF!</v>
      </c>
    </row>
    <row r="872" spans="1:72" x14ac:dyDescent="0.25">
      <c r="A872" s="4" t="s">
        <v>133</v>
      </c>
      <c r="B872" s="4" t="s">
        <v>58</v>
      </c>
      <c r="C872" s="4" t="s">
        <v>158</v>
      </c>
      <c r="D872" s="102" t="s">
        <v>374</v>
      </c>
      <c r="E872" s="113">
        <v>6112</v>
      </c>
      <c r="F872" s="102" t="s">
        <v>380</v>
      </c>
      <c r="G872" s="98" t="s">
        <v>1662</v>
      </c>
      <c r="H872" s="13" t="s">
        <v>24</v>
      </c>
      <c r="I872" s="14">
        <v>0</v>
      </c>
      <c r="J872" s="14"/>
      <c r="K872" s="14"/>
      <c r="L872" s="14"/>
      <c r="M872" s="14"/>
      <c r="N872" s="14"/>
      <c r="O872" s="14">
        <f t="shared" si="1294"/>
        <v>0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>
        <v>0</v>
      </c>
      <c r="AC872" s="14">
        <v>0</v>
      </c>
      <c r="AD872" s="14">
        <v>0</v>
      </c>
      <c r="AE872" s="14"/>
      <c r="AF872" s="14"/>
      <c r="AG872" s="14"/>
      <c r="AH872" s="14"/>
      <c r="AI872" s="14"/>
      <c r="AJ872" s="14">
        <f t="shared" si="1295"/>
        <v>0</v>
      </c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>
        <v>0</v>
      </c>
      <c r="AX872" s="14">
        <v>0</v>
      </c>
      <c r="AY872" s="14">
        <v>0</v>
      </c>
      <c r="AZ872" s="14"/>
      <c r="BA872" s="14"/>
      <c r="BB872" s="14"/>
      <c r="BC872" s="14"/>
      <c r="BD872" s="14"/>
      <c r="BE872" s="14">
        <f t="shared" si="1296"/>
        <v>0</v>
      </c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>
        <v>0</v>
      </c>
      <c r="BS872" s="14">
        <v>0</v>
      </c>
      <c r="BT872" s="14" t="e">
        <f>IF(#REF!=0,"-",#REF!/#REF!*100)</f>
        <v>#REF!</v>
      </c>
    </row>
    <row r="873" spans="1:72" ht="22.5" x14ac:dyDescent="0.25">
      <c r="A873" s="4" t="s">
        <v>133</v>
      </c>
      <c r="B873" s="4" t="s">
        <v>58</v>
      </c>
      <c r="C873" s="4" t="s">
        <v>158</v>
      </c>
      <c r="D873" s="102" t="s">
        <v>374</v>
      </c>
      <c r="E873" s="101" t="s">
        <v>25</v>
      </c>
      <c r="F873" s="101" t="s">
        <v>0</v>
      </c>
      <c r="G873" s="2" t="s">
        <v>0</v>
      </c>
      <c r="H873" s="2" t="s">
        <v>26</v>
      </c>
      <c r="I873" s="12">
        <f t="shared" ref="I873:AA873" si="1312">SUM(I874)</f>
        <v>0</v>
      </c>
      <c r="J873" s="12">
        <f t="shared" si="1312"/>
        <v>0</v>
      </c>
      <c r="K873" s="12">
        <f t="shared" si="1312"/>
        <v>0</v>
      </c>
      <c r="L873" s="12">
        <f t="shared" si="1312"/>
        <v>0</v>
      </c>
      <c r="M873" s="12">
        <f t="shared" si="1312"/>
        <v>0</v>
      </c>
      <c r="N873" s="12">
        <f t="shared" si="1312"/>
        <v>0</v>
      </c>
      <c r="O873" s="12">
        <f t="shared" si="1312"/>
        <v>0</v>
      </c>
      <c r="P873" s="12">
        <f t="shared" si="1312"/>
        <v>0</v>
      </c>
      <c r="Q873" s="12">
        <f t="shared" si="1312"/>
        <v>0</v>
      </c>
      <c r="R873" s="12">
        <f t="shared" si="1312"/>
        <v>0</v>
      </c>
      <c r="S873" s="12">
        <f t="shared" si="1312"/>
        <v>0</v>
      </c>
      <c r="T873" s="12">
        <f t="shared" si="1312"/>
        <v>0</v>
      </c>
      <c r="U873" s="12">
        <f t="shared" si="1312"/>
        <v>0</v>
      </c>
      <c r="V873" s="12">
        <f t="shared" si="1312"/>
        <v>0</v>
      </c>
      <c r="W873" s="12">
        <f t="shared" si="1312"/>
        <v>0</v>
      </c>
      <c r="X873" s="12">
        <f t="shared" si="1312"/>
        <v>0</v>
      </c>
      <c r="Y873" s="12">
        <f t="shared" si="1312"/>
        <v>0</v>
      </c>
      <c r="Z873" s="12">
        <f t="shared" si="1312"/>
        <v>0</v>
      </c>
      <c r="AA873" s="12">
        <f t="shared" si="1312"/>
        <v>0</v>
      </c>
      <c r="AB873" s="12">
        <v>0</v>
      </c>
      <c r="AC873" s="12">
        <v>0</v>
      </c>
      <c r="AD873" s="12">
        <f t="shared" ref="AD873:AV873" si="1313">SUM(AD874)</f>
        <v>0</v>
      </c>
      <c r="AE873" s="12">
        <f t="shared" si="1313"/>
        <v>0</v>
      </c>
      <c r="AF873" s="12">
        <f t="shared" si="1313"/>
        <v>0</v>
      </c>
      <c r="AG873" s="12">
        <f t="shared" si="1313"/>
        <v>0</v>
      </c>
      <c r="AH873" s="12">
        <f t="shared" si="1313"/>
        <v>0</v>
      </c>
      <c r="AI873" s="12">
        <f t="shared" si="1313"/>
        <v>0</v>
      </c>
      <c r="AJ873" s="12">
        <f t="shared" si="1313"/>
        <v>0</v>
      </c>
      <c r="AK873" s="12">
        <f t="shared" si="1313"/>
        <v>0</v>
      </c>
      <c r="AL873" s="12">
        <f t="shared" si="1313"/>
        <v>0</v>
      </c>
      <c r="AM873" s="12">
        <f t="shared" si="1313"/>
        <v>0</v>
      </c>
      <c r="AN873" s="12">
        <f t="shared" si="1313"/>
        <v>0</v>
      </c>
      <c r="AO873" s="12">
        <f t="shared" si="1313"/>
        <v>0</v>
      </c>
      <c r="AP873" s="12">
        <f t="shared" si="1313"/>
        <v>0</v>
      </c>
      <c r="AQ873" s="12">
        <f t="shared" si="1313"/>
        <v>0</v>
      </c>
      <c r="AR873" s="12">
        <f t="shared" si="1313"/>
        <v>0</v>
      </c>
      <c r="AS873" s="12">
        <f t="shared" si="1313"/>
        <v>0</v>
      </c>
      <c r="AT873" s="12">
        <f t="shared" si="1313"/>
        <v>0</v>
      </c>
      <c r="AU873" s="12">
        <f t="shared" si="1313"/>
        <v>0</v>
      </c>
      <c r="AV873" s="12">
        <f t="shared" si="1313"/>
        <v>0</v>
      </c>
      <c r="AW873" s="12">
        <v>0</v>
      </c>
      <c r="AX873" s="12">
        <v>0</v>
      </c>
      <c r="AY873" s="12">
        <f t="shared" ref="AY873:BQ873" si="1314">SUM(AY874)</f>
        <v>0</v>
      </c>
      <c r="AZ873" s="12">
        <f t="shared" si="1314"/>
        <v>0</v>
      </c>
      <c r="BA873" s="12">
        <f t="shared" si="1314"/>
        <v>0</v>
      </c>
      <c r="BB873" s="12">
        <f t="shared" si="1314"/>
        <v>0</v>
      </c>
      <c r="BC873" s="12">
        <f t="shared" si="1314"/>
        <v>0</v>
      </c>
      <c r="BD873" s="12">
        <f t="shared" si="1314"/>
        <v>0</v>
      </c>
      <c r="BE873" s="12">
        <f t="shared" si="1314"/>
        <v>0</v>
      </c>
      <c r="BF873" s="12">
        <f t="shared" si="1314"/>
        <v>0</v>
      </c>
      <c r="BG873" s="12">
        <f t="shared" si="1314"/>
        <v>0</v>
      </c>
      <c r="BH873" s="12">
        <f t="shared" si="1314"/>
        <v>0</v>
      </c>
      <c r="BI873" s="12">
        <f t="shared" si="1314"/>
        <v>0</v>
      </c>
      <c r="BJ873" s="12">
        <f t="shared" si="1314"/>
        <v>0</v>
      </c>
      <c r="BK873" s="12">
        <f t="shared" si="1314"/>
        <v>0</v>
      </c>
      <c r="BL873" s="12">
        <f t="shared" si="1314"/>
        <v>0</v>
      </c>
      <c r="BM873" s="12">
        <f t="shared" si="1314"/>
        <v>0</v>
      </c>
      <c r="BN873" s="12">
        <f t="shared" si="1314"/>
        <v>0</v>
      </c>
      <c r="BO873" s="12">
        <f t="shared" si="1314"/>
        <v>0</v>
      </c>
      <c r="BP873" s="12">
        <f t="shared" si="1314"/>
        <v>0</v>
      </c>
      <c r="BQ873" s="12">
        <f t="shared" si="1314"/>
        <v>0</v>
      </c>
      <c r="BR873" s="12">
        <v>0</v>
      </c>
      <c r="BS873" s="12">
        <v>0</v>
      </c>
      <c r="BT873" s="12" t="e">
        <f>IF(#REF!=0,"-",#REF!/#REF!*100)</f>
        <v>#REF!</v>
      </c>
    </row>
    <row r="874" spans="1:72" x14ac:dyDescent="0.25">
      <c r="A874" s="4" t="s">
        <v>133</v>
      </c>
      <c r="B874" s="4" t="s">
        <v>58</v>
      </c>
      <c r="C874" s="4" t="s">
        <v>158</v>
      </c>
      <c r="D874" s="102" t="s">
        <v>374</v>
      </c>
      <c r="E874" s="113">
        <v>6121</v>
      </c>
      <c r="F874" s="102"/>
      <c r="G874" s="98" t="s">
        <v>1662</v>
      </c>
      <c r="H874" s="13" t="s">
        <v>27</v>
      </c>
      <c r="I874" s="14">
        <v>0</v>
      </c>
      <c r="J874" s="14"/>
      <c r="K874" s="14"/>
      <c r="L874" s="14"/>
      <c r="M874" s="14"/>
      <c r="N874" s="14"/>
      <c r="O874" s="14">
        <f t="shared" si="1294"/>
        <v>0</v>
      </c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>
        <v>0</v>
      </c>
      <c r="AC874" s="14">
        <v>0</v>
      </c>
      <c r="AD874" s="14">
        <v>0</v>
      </c>
      <c r="AE874" s="14"/>
      <c r="AF874" s="14"/>
      <c r="AG874" s="14"/>
      <c r="AH874" s="14"/>
      <c r="AI874" s="14"/>
      <c r="AJ874" s="14">
        <f t="shared" si="1295"/>
        <v>0</v>
      </c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>
        <v>0</v>
      </c>
      <c r="AX874" s="14">
        <v>0</v>
      </c>
      <c r="AY874" s="14">
        <v>0</v>
      </c>
      <c r="AZ874" s="14"/>
      <c r="BA874" s="14"/>
      <c r="BB874" s="14"/>
      <c r="BC874" s="14"/>
      <c r="BD874" s="14"/>
      <c r="BE874" s="14">
        <f t="shared" si="1296"/>
        <v>0</v>
      </c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>
        <v>0</v>
      </c>
      <c r="BS874" s="14">
        <v>0</v>
      </c>
      <c r="BT874" s="14" t="e">
        <f>IF(#REF!=0,"-",#REF!/#REF!*100)</f>
        <v>#REF!</v>
      </c>
    </row>
    <row r="875" spans="1:72" ht="22.5" x14ac:dyDescent="0.25">
      <c r="A875" s="4" t="s">
        <v>133</v>
      </c>
      <c r="B875" s="4" t="s">
        <v>58</v>
      </c>
      <c r="C875" s="4" t="s">
        <v>158</v>
      </c>
      <c r="D875" s="102" t="s">
        <v>374</v>
      </c>
      <c r="E875" s="101" t="s">
        <v>29</v>
      </c>
      <c r="F875" s="101" t="s">
        <v>0</v>
      </c>
      <c r="G875" s="2" t="s">
        <v>0</v>
      </c>
      <c r="H875" s="2" t="s">
        <v>30</v>
      </c>
      <c r="I875" s="12">
        <f t="shared" ref="I875:AA875" si="1315">SUM(I876:I883)</f>
        <v>43500</v>
      </c>
      <c r="J875" s="12">
        <f t="shared" si="1315"/>
        <v>0</v>
      </c>
      <c r="K875" s="12">
        <f t="shared" si="1315"/>
        <v>0</v>
      </c>
      <c r="L875" s="12">
        <f t="shared" si="1315"/>
        <v>0</v>
      </c>
      <c r="M875" s="12">
        <f t="shared" si="1315"/>
        <v>0</v>
      </c>
      <c r="N875" s="12">
        <f t="shared" si="1315"/>
        <v>0</v>
      </c>
      <c r="O875" s="12">
        <f t="shared" si="1315"/>
        <v>43500</v>
      </c>
      <c r="P875" s="12">
        <f t="shared" si="1315"/>
        <v>0</v>
      </c>
      <c r="Q875" s="12">
        <f t="shared" si="1315"/>
        <v>0</v>
      </c>
      <c r="R875" s="12">
        <f t="shared" si="1315"/>
        <v>13435</v>
      </c>
      <c r="S875" s="12">
        <f t="shared" si="1315"/>
        <v>0</v>
      </c>
      <c r="T875" s="12">
        <f t="shared" si="1315"/>
        <v>0</v>
      </c>
      <c r="U875" s="12">
        <f t="shared" si="1315"/>
        <v>0</v>
      </c>
      <c r="V875" s="12">
        <f t="shared" si="1315"/>
        <v>0</v>
      </c>
      <c r="W875" s="12">
        <f t="shared" si="1315"/>
        <v>0</v>
      </c>
      <c r="X875" s="12">
        <f t="shared" si="1315"/>
        <v>0</v>
      </c>
      <c r="Y875" s="12">
        <f t="shared" si="1315"/>
        <v>0</v>
      </c>
      <c r="Z875" s="12">
        <f t="shared" si="1315"/>
        <v>0</v>
      </c>
      <c r="AA875" s="12">
        <f t="shared" si="1315"/>
        <v>0</v>
      </c>
      <c r="AB875" s="12">
        <v>13435</v>
      </c>
      <c r="AC875" s="12">
        <v>30065</v>
      </c>
      <c r="AD875" s="12">
        <f t="shared" ref="AD875:AV875" si="1316">SUM(AD876:AD883)</f>
        <v>0</v>
      </c>
      <c r="AE875" s="12">
        <f t="shared" si="1316"/>
        <v>14665</v>
      </c>
      <c r="AF875" s="12">
        <f t="shared" si="1316"/>
        <v>0</v>
      </c>
      <c r="AG875" s="12">
        <f t="shared" si="1316"/>
        <v>0</v>
      </c>
      <c r="AH875" s="12">
        <f t="shared" si="1316"/>
        <v>0</v>
      </c>
      <c r="AI875" s="12">
        <f t="shared" si="1316"/>
        <v>0</v>
      </c>
      <c r="AJ875" s="12">
        <f t="shared" si="1316"/>
        <v>14665</v>
      </c>
      <c r="AK875" s="12">
        <f t="shared" si="1316"/>
        <v>0</v>
      </c>
      <c r="AL875" s="12">
        <f t="shared" si="1316"/>
        <v>0</v>
      </c>
      <c r="AM875" s="12">
        <f t="shared" si="1316"/>
        <v>14665</v>
      </c>
      <c r="AN875" s="12">
        <f t="shared" si="1316"/>
        <v>0</v>
      </c>
      <c r="AO875" s="12">
        <f t="shared" si="1316"/>
        <v>0</v>
      </c>
      <c r="AP875" s="12">
        <f t="shared" si="1316"/>
        <v>0</v>
      </c>
      <c r="AQ875" s="12">
        <f t="shared" si="1316"/>
        <v>0</v>
      </c>
      <c r="AR875" s="12">
        <f t="shared" si="1316"/>
        <v>0</v>
      </c>
      <c r="AS875" s="12">
        <f t="shared" si="1316"/>
        <v>0</v>
      </c>
      <c r="AT875" s="12">
        <f t="shared" si="1316"/>
        <v>0</v>
      </c>
      <c r="AU875" s="12">
        <f t="shared" si="1316"/>
        <v>0</v>
      </c>
      <c r="AV875" s="12">
        <f t="shared" si="1316"/>
        <v>0</v>
      </c>
      <c r="AW875" s="12">
        <v>14665</v>
      </c>
      <c r="AX875" s="12">
        <v>0</v>
      </c>
      <c r="AY875" s="12">
        <f t="shared" ref="AY875:BQ875" si="1317">SUM(AY876:AY883)</f>
        <v>0</v>
      </c>
      <c r="AZ875" s="12">
        <f t="shared" si="1317"/>
        <v>0</v>
      </c>
      <c r="BA875" s="12">
        <f t="shared" si="1317"/>
        <v>0</v>
      </c>
      <c r="BB875" s="12">
        <f t="shared" si="1317"/>
        <v>0</v>
      </c>
      <c r="BC875" s="12">
        <f t="shared" si="1317"/>
        <v>0</v>
      </c>
      <c r="BD875" s="12">
        <f t="shared" si="1317"/>
        <v>0</v>
      </c>
      <c r="BE875" s="12">
        <f t="shared" si="1317"/>
        <v>0</v>
      </c>
      <c r="BF875" s="12">
        <f t="shared" si="1317"/>
        <v>0</v>
      </c>
      <c r="BG875" s="12">
        <f t="shared" si="1317"/>
        <v>0</v>
      </c>
      <c r="BH875" s="12">
        <f t="shared" si="1317"/>
        <v>0</v>
      </c>
      <c r="BI875" s="12">
        <f t="shared" si="1317"/>
        <v>0</v>
      </c>
      <c r="BJ875" s="12">
        <f t="shared" si="1317"/>
        <v>0</v>
      </c>
      <c r="BK875" s="12">
        <f t="shared" si="1317"/>
        <v>0</v>
      </c>
      <c r="BL875" s="12">
        <f t="shared" si="1317"/>
        <v>0</v>
      </c>
      <c r="BM875" s="12">
        <f t="shared" si="1317"/>
        <v>0</v>
      </c>
      <c r="BN875" s="12">
        <f t="shared" si="1317"/>
        <v>0</v>
      </c>
      <c r="BO875" s="12">
        <f t="shared" si="1317"/>
        <v>0</v>
      </c>
      <c r="BP875" s="12">
        <f t="shared" si="1317"/>
        <v>0</v>
      </c>
      <c r="BQ875" s="12">
        <f t="shared" si="1317"/>
        <v>0</v>
      </c>
      <c r="BR875" s="12">
        <v>0</v>
      </c>
      <c r="BS875" s="12">
        <v>0</v>
      </c>
      <c r="BT875" s="12" t="e">
        <f>IF(#REF!=0,"-",#REF!/#REF!*100)</f>
        <v>#REF!</v>
      </c>
    </row>
    <row r="876" spans="1:72" x14ac:dyDescent="0.25">
      <c r="A876" s="4" t="s">
        <v>133</v>
      </c>
      <c r="B876" s="4" t="s">
        <v>58</v>
      </c>
      <c r="C876" s="4" t="s">
        <v>158</v>
      </c>
      <c r="D876" s="102" t="s">
        <v>374</v>
      </c>
      <c r="E876" s="113">
        <v>6131</v>
      </c>
      <c r="F876" s="102"/>
      <c r="G876" s="98" t="s">
        <v>1662</v>
      </c>
      <c r="H876" s="13" t="s">
        <v>32</v>
      </c>
      <c r="I876" s="14">
        <v>500</v>
      </c>
      <c r="J876" s="14"/>
      <c r="K876" s="14"/>
      <c r="L876" s="14"/>
      <c r="M876" s="14"/>
      <c r="N876" s="14"/>
      <c r="O876" s="14">
        <f t="shared" si="1294"/>
        <v>500</v>
      </c>
      <c r="P876" s="14"/>
      <c r="Q876" s="14"/>
      <c r="R876" s="14">
        <v>500</v>
      </c>
      <c r="S876" s="14"/>
      <c r="T876" s="14"/>
      <c r="U876" s="14"/>
      <c r="V876" s="14"/>
      <c r="W876" s="14"/>
      <c r="X876" s="14"/>
      <c r="Y876" s="14"/>
      <c r="Z876" s="14"/>
      <c r="AA876" s="14"/>
      <c r="AB876" s="14">
        <v>500</v>
      </c>
      <c r="AC876" s="14">
        <v>0</v>
      </c>
      <c r="AD876" s="14">
        <v>0</v>
      </c>
      <c r="AE876" s="14"/>
      <c r="AF876" s="14"/>
      <c r="AG876" s="14"/>
      <c r="AH876" s="14"/>
      <c r="AI876" s="14"/>
      <c r="AJ876" s="14">
        <f t="shared" si="1295"/>
        <v>0</v>
      </c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>
        <v>0</v>
      </c>
      <c r="AX876" s="14">
        <v>0</v>
      </c>
      <c r="AY876" s="14">
        <v>0</v>
      </c>
      <c r="AZ876" s="14"/>
      <c r="BA876" s="14"/>
      <c r="BB876" s="14"/>
      <c r="BC876" s="14"/>
      <c r="BD876" s="14"/>
      <c r="BE876" s="14">
        <f t="shared" si="1296"/>
        <v>0</v>
      </c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>
        <v>0</v>
      </c>
      <c r="BS876" s="14">
        <v>0</v>
      </c>
      <c r="BT876" s="14" t="e">
        <f>IF(#REF!=0,"-",#REF!/#REF!*100)</f>
        <v>#REF!</v>
      </c>
    </row>
    <row r="877" spans="1:72" x14ac:dyDescent="0.25">
      <c r="A877" s="4" t="s">
        <v>133</v>
      </c>
      <c r="B877" s="4" t="s">
        <v>58</v>
      </c>
      <c r="C877" s="4" t="s">
        <v>158</v>
      </c>
      <c r="D877" s="102" t="s">
        <v>374</v>
      </c>
      <c r="E877" s="113">
        <v>6132</v>
      </c>
      <c r="F877" s="102"/>
      <c r="G877" s="98" t="s">
        <v>1662</v>
      </c>
      <c r="H877" s="13" t="s">
        <v>72</v>
      </c>
      <c r="I877" s="14">
        <v>0</v>
      </c>
      <c r="J877" s="14"/>
      <c r="K877" s="14"/>
      <c r="L877" s="14"/>
      <c r="M877" s="14"/>
      <c r="N877" s="14"/>
      <c r="O877" s="14">
        <f t="shared" si="1294"/>
        <v>0</v>
      </c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>
        <v>0</v>
      </c>
      <c r="AC877" s="14">
        <v>0</v>
      </c>
      <c r="AD877" s="14">
        <v>0</v>
      </c>
      <c r="AE877" s="14"/>
      <c r="AF877" s="14"/>
      <c r="AG877" s="14"/>
      <c r="AH877" s="14"/>
      <c r="AI877" s="14"/>
      <c r="AJ877" s="14">
        <f t="shared" si="1295"/>
        <v>0</v>
      </c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>
        <v>0</v>
      </c>
      <c r="AX877" s="14">
        <v>0</v>
      </c>
      <c r="AY877" s="14">
        <v>0</v>
      </c>
      <c r="AZ877" s="14"/>
      <c r="BA877" s="14"/>
      <c r="BB877" s="14"/>
      <c r="BC877" s="14"/>
      <c r="BD877" s="14"/>
      <c r="BE877" s="14">
        <f t="shared" si="1296"/>
        <v>0</v>
      </c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>
        <v>0</v>
      </c>
      <c r="BS877" s="14">
        <v>0</v>
      </c>
      <c r="BT877" s="14" t="e">
        <f>IF(#REF!=0,"-",#REF!/#REF!*100)</f>
        <v>#REF!</v>
      </c>
    </row>
    <row r="878" spans="1:72" x14ac:dyDescent="0.25">
      <c r="A878" s="4" t="s">
        <v>133</v>
      </c>
      <c r="B878" s="4" t="s">
        <v>58</v>
      </c>
      <c r="C878" s="4" t="s">
        <v>158</v>
      </c>
      <c r="D878" s="102" t="s">
        <v>374</v>
      </c>
      <c r="E878" s="113">
        <v>6133</v>
      </c>
      <c r="F878" s="102"/>
      <c r="G878" s="98" t="s">
        <v>1662</v>
      </c>
      <c r="H878" s="13" t="s">
        <v>75</v>
      </c>
      <c r="I878" s="14">
        <v>0</v>
      </c>
      <c r="J878" s="14"/>
      <c r="K878" s="14"/>
      <c r="L878" s="14"/>
      <c r="M878" s="14"/>
      <c r="N878" s="14"/>
      <c r="O878" s="14">
        <f t="shared" si="1294"/>
        <v>0</v>
      </c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>
        <v>0</v>
      </c>
      <c r="AC878" s="14">
        <v>0</v>
      </c>
      <c r="AD878" s="14">
        <v>0</v>
      </c>
      <c r="AE878" s="14"/>
      <c r="AF878" s="14"/>
      <c r="AG878" s="14"/>
      <c r="AH878" s="14"/>
      <c r="AI878" s="14"/>
      <c r="AJ878" s="14">
        <f t="shared" si="1295"/>
        <v>0</v>
      </c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>
        <v>0</v>
      </c>
      <c r="AX878" s="14">
        <v>0</v>
      </c>
      <c r="AY878" s="14">
        <v>0</v>
      </c>
      <c r="AZ878" s="14"/>
      <c r="BA878" s="14"/>
      <c r="BB878" s="14"/>
      <c r="BC878" s="14"/>
      <c r="BD878" s="14"/>
      <c r="BE878" s="14">
        <f t="shared" si="1296"/>
        <v>0</v>
      </c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>
        <v>0</v>
      </c>
      <c r="BS878" s="14">
        <v>0</v>
      </c>
      <c r="BT878" s="14" t="e">
        <f>IF(#REF!=0,"-",#REF!/#REF!*100)</f>
        <v>#REF!</v>
      </c>
    </row>
    <row r="879" spans="1:72" x14ac:dyDescent="0.25">
      <c r="A879" s="4" t="s">
        <v>133</v>
      </c>
      <c r="B879" s="4" t="s">
        <v>58</v>
      </c>
      <c r="C879" s="4" t="s">
        <v>158</v>
      </c>
      <c r="D879" s="102" t="s">
        <v>374</v>
      </c>
      <c r="E879" s="113">
        <v>6134</v>
      </c>
      <c r="F879" s="102"/>
      <c r="G879" s="98" t="s">
        <v>1662</v>
      </c>
      <c r="H879" s="13" t="s">
        <v>78</v>
      </c>
      <c r="I879" s="14">
        <v>2000</v>
      </c>
      <c r="J879" s="14"/>
      <c r="K879" s="14"/>
      <c r="L879" s="14"/>
      <c r="M879" s="14"/>
      <c r="N879" s="14"/>
      <c r="O879" s="14">
        <f t="shared" si="1294"/>
        <v>2000</v>
      </c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>
        <v>0</v>
      </c>
      <c r="AC879" s="14">
        <v>2000</v>
      </c>
      <c r="AD879" s="14">
        <v>0</v>
      </c>
      <c r="AE879" s="14"/>
      <c r="AF879" s="14"/>
      <c r="AG879" s="14"/>
      <c r="AH879" s="14"/>
      <c r="AI879" s="14"/>
      <c r="AJ879" s="14">
        <f t="shared" si="1295"/>
        <v>0</v>
      </c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>
        <v>0</v>
      </c>
      <c r="AX879" s="14">
        <v>0</v>
      </c>
      <c r="AY879" s="14">
        <v>0</v>
      </c>
      <c r="AZ879" s="14"/>
      <c r="BA879" s="14"/>
      <c r="BB879" s="14"/>
      <c r="BC879" s="14"/>
      <c r="BD879" s="14"/>
      <c r="BE879" s="14">
        <f t="shared" si="1296"/>
        <v>0</v>
      </c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>
        <v>0</v>
      </c>
      <c r="BS879" s="14">
        <v>0</v>
      </c>
      <c r="BT879" s="14" t="e">
        <f>IF(#REF!=0,"-",#REF!/#REF!*100)</f>
        <v>#REF!</v>
      </c>
    </row>
    <row r="880" spans="1:72" x14ac:dyDescent="0.25">
      <c r="A880" s="4" t="s">
        <v>133</v>
      </c>
      <c r="B880" s="4" t="s">
        <v>58</v>
      </c>
      <c r="C880" s="4" t="s">
        <v>158</v>
      </c>
      <c r="D880" s="102" t="s">
        <v>374</v>
      </c>
      <c r="E880" s="113">
        <v>6135</v>
      </c>
      <c r="F880" s="102"/>
      <c r="G880" s="98" t="s">
        <v>1662</v>
      </c>
      <c r="H880" s="13" t="s">
        <v>81</v>
      </c>
      <c r="I880" s="14">
        <v>0</v>
      </c>
      <c r="J880" s="14"/>
      <c r="K880" s="14"/>
      <c r="L880" s="14"/>
      <c r="M880" s="14"/>
      <c r="N880" s="14"/>
      <c r="O880" s="14">
        <f t="shared" si="1294"/>
        <v>0</v>
      </c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>
        <v>0</v>
      </c>
      <c r="AC880" s="14">
        <v>0</v>
      </c>
      <c r="AD880" s="14">
        <v>0</v>
      </c>
      <c r="AE880" s="14"/>
      <c r="AF880" s="14"/>
      <c r="AG880" s="14"/>
      <c r="AH880" s="14"/>
      <c r="AI880" s="14"/>
      <c r="AJ880" s="14">
        <f t="shared" si="1295"/>
        <v>0</v>
      </c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>
        <v>0</v>
      </c>
      <c r="AX880" s="14">
        <v>0</v>
      </c>
      <c r="AY880" s="14">
        <v>0</v>
      </c>
      <c r="AZ880" s="14"/>
      <c r="BA880" s="14"/>
      <c r="BB880" s="14"/>
      <c r="BC880" s="14"/>
      <c r="BD880" s="14"/>
      <c r="BE880" s="14">
        <f t="shared" si="1296"/>
        <v>0</v>
      </c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>
        <v>0</v>
      </c>
      <c r="BS880" s="14">
        <v>0</v>
      </c>
      <c r="BT880" s="14" t="e">
        <f>IF(#REF!=0,"-",#REF!/#REF!*100)</f>
        <v>#REF!</v>
      </c>
    </row>
    <row r="881" spans="1:72" x14ac:dyDescent="0.25">
      <c r="A881" s="4" t="s">
        <v>133</v>
      </c>
      <c r="B881" s="4" t="s">
        <v>58</v>
      </c>
      <c r="C881" s="4" t="s">
        <v>158</v>
      </c>
      <c r="D881" s="102" t="s">
        <v>374</v>
      </c>
      <c r="E881" s="113">
        <v>6137</v>
      </c>
      <c r="F881" s="102"/>
      <c r="G881" s="98" t="s">
        <v>1662</v>
      </c>
      <c r="H881" s="13" t="s">
        <v>87</v>
      </c>
      <c r="I881" s="14">
        <v>2000</v>
      </c>
      <c r="J881" s="14"/>
      <c r="K881" s="14"/>
      <c r="L881" s="14"/>
      <c r="M881" s="14"/>
      <c r="N881" s="14"/>
      <c r="O881" s="14">
        <f t="shared" si="1294"/>
        <v>2000</v>
      </c>
      <c r="P881" s="14"/>
      <c r="Q881" s="14"/>
      <c r="R881" s="14">
        <v>2000</v>
      </c>
      <c r="S881" s="14"/>
      <c r="T881" s="14"/>
      <c r="U881" s="14"/>
      <c r="V881" s="14"/>
      <c r="W881" s="14"/>
      <c r="X881" s="14"/>
      <c r="Y881" s="14"/>
      <c r="Z881" s="14"/>
      <c r="AA881" s="14"/>
      <c r="AB881" s="14">
        <v>2000</v>
      </c>
      <c r="AC881" s="14">
        <v>0</v>
      </c>
      <c r="AD881" s="14">
        <v>0</v>
      </c>
      <c r="AE881" s="14"/>
      <c r="AF881" s="14"/>
      <c r="AG881" s="14"/>
      <c r="AH881" s="14"/>
      <c r="AI881" s="14"/>
      <c r="AJ881" s="14">
        <f t="shared" si="1295"/>
        <v>0</v>
      </c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>
        <v>0</v>
      </c>
      <c r="AX881" s="14">
        <v>0</v>
      </c>
      <c r="AY881" s="14">
        <v>0</v>
      </c>
      <c r="AZ881" s="14"/>
      <c r="BA881" s="14"/>
      <c r="BB881" s="14"/>
      <c r="BC881" s="14"/>
      <c r="BD881" s="14"/>
      <c r="BE881" s="14">
        <f t="shared" si="1296"/>
        <v>0</v>
      </c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>
        <v>0</v>
      </c>
      <c r="BS881" s="14">
        <v>0</v>
      </c>
      <c r="BT881" s="14" t="e">
        <f>IF(#REF!=0,"-",#REF!/#REF!*100)</f>
        <v>#REF!</v>
      </c>
    </row>
    <row r="882" spans="1:72" ht="22.5" x14ac:dyDescent="0.25">
      <c r="A882" s="4" t="s">
        <v>133</v>
      </c>
      <c r="B882" s="4" t="s">
        <v>58</v>
      </c>
      <c r="C882" s="4" t="s">
        <v>158</v>
      </c>
      <c r="D882" s="102" t="s">
        <v>374</v>
      </c>
      <c r="E882" s="113">
        <v>6138</v>
      </c>
      <c r="F882" s="102"/>
      <c r="G882" s="98" t="s">
        <v>1662</v>
      </c>
      <c r="H882" s="13" t="s">
        <v>90</v>
      </c>
      <c r="I882" s="14">
        <v>2000</v>
      </c>
      <c r="J882" s="14"/>
      <c r="K882" s="14"/>
      <c r="L882" s="14"/>
      <c r="M882" s="14"/>
      <c r="N882" s="14"/>
      <c r="O882" s="14">
        <f t="shared" si="1294"/>
        <v>2000</v>
      </c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>
        <v>0</v>
      </c>
      <c r="AC882" s="14">
        <v>2000</v>
      </c>
      <c r="AD882" s="14">
        <v>0</v>
      </c>
      <c r="AE882" s="14"/>
      <c r="AF882" s="14"/>
      <c r="AG882" s="14"/>
      <c r="AH882" s="14"/>
      <c r="AI882" s="14"/>
      <c r="AJ882" s="14">
        <f t="shared" si="1295"/>
        <v>0</v>
      </c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>
        <v>0</v>
      </c>
      <c r="AX882" s="14">
        <v>0</v>
      </c>
      <c r="AY882" s="14">
        <v>0</v>
      </c>
      <c r="AZ882" s="14"/>
      <c r="BA882" s="14"/>
      <c r="BB882" s="14"/>
      <c r="BC882" s="14"/>
      <c r="BD882" s="14"/>
      <c r="BE882" s="14">
        <f t="shared" si="1296"/>
        <v>0</v>
      </c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>
        <v>0</v>
      </c>
      <c r="BS882" s="14">
        <v>0</v>
      </c>
      <c r="BT882" s="14" t="e">
        <f>IF(#REF!=0,"-",#REF!/#REF!*100)</f>
        <v>#REF!</v>
      </c>
    </row>
    <row r="883" spans="1:72" x14ac:dyDescent="0.25">
      <c r="A883" s="1" t="s">
        <v>133</v>
      </c>
      <c r="B883" s="1" t="s">
        <v>58</v>
      </c>
      <c r="C883" s="1" t="s">
        <v>158</v>
      </c>
      <c r="D883" s="105" t="s">
        <v>374</v>
      </c>
      <c r="E883" s="105" t="s">
        <v>34</v>
      </c>
      <c r="F883" s="102" t="s">
        <v>0</v>
      </c>
      <c r="G883" s="13" t="s">
        <v>0</v>
      </c>
      <c r="H883" s="2" t="s">
        <v>35</v>
      </c>
      <c r="I883" s="12">
        <f t="shared" ref="I883:AA883" si="1318">SUM(I884:I886)</f>
        <v>37000</v>
      </c>
      <c r="J883" s="12">
        <f t="shared" si="1318"/>
        <v>0</v>
      </c>
      <c r="K883" s="12">
        <f t="shared" si="1318"/>
        <v>0</v>
      </c>
      <c r="L883" s="12">
        <f t="shared" si="1318"/>
        <v>0</v>
      </c>
      <c r="M883" s="12">
        <f t="shared" si="1318"/>
        <v>0</v>
      </c>
      <c r="N883" s="12">
        <f t="shared" si="1318"/>
        <v>0</v>
      </c>
      <c r="O883" s="12">
        <f t="shared" si="1318"/>
        <v>37000</v>
      </c>
      <c r="P883" s="12">
        <f t="shared" si="1318"/>
        <v>0</v>
      </c>
      <c r="Q883" s="12">
        <f t="shared" si="1318"/>
        <v>0</v>
      </c>
      <c r="R883" s="12">
        <f t="shared" si="1318"/>
        <v>10935</v>
      </c>
      <c r="S883" s="12">
        <f t="shared" si="1318"/>
        <v>0</v>
      </c>
      <c r="T883" s="12">
        <f t="shared" si="1318"/>
        <v>0</v>
      </c>
      <c r="U883" s="12">
        <f t="shared" si="1318"/>
        <v>0</v>
      </c>
      <c r="V883" s="12">
        <f t="shared" si="1318"/>
        <v>0</v>
      </c>
      <c r="W883" s="12">
        <f t="shared" si="1318"/>
        <v>0</v>
      </c>
      <c r="X883" s="12">
        <f t="shared" si="1318"/>
        <v>0</v>
      </c>
      <c r="Y883" s="12">
        <f t="shared" si="1318"/>
        <v>0</v>
      </c>
      <c r="Z883" s="12">
        <f t="shared" si="1318"/>
        <v>0</v>
      </c>
      <c r="AA883" s="12">
        <f t="shared" si="1318"/>
        <v>0</v>
      </c>
      <c r="AB883" s="12">
        <v>10935</v>
      </c>
      <c r="AC883" s="12">
        <v>26065</v>
      </c>
      <c r="AD883" s="12">
        <f t="shared" ref="AD883:AV883" si="1319">SUM(AD884:AD886)</f>
        <v>0</v>
      </c>
      <c r="AE883" s="12">
        <f t="shared" si="1319"/>
        <v>14665</v>
      </c>
      <c r="AF883" s="12">
        <f t="shared" si="1319"/>
        <v>0</v>
      </c>
      <c r="AG883" s="12">
        <f t="shared" si="1319"/>
        <v>0</v>
      </c>
      <c r="AH883" s="12">
        <f t="shared" si="1319"/>
        <v>0</v>
      </c>
      <c r="AI883" s="12">
        <f t="shared" si="1319"/>
        <v>0</v>
      </c>
      <c r="AJ883" s="12">
        <f t="shared" si="1319"/>
        <v>14665</v>
      </c>
      <c r="AK883" s="12">
        <f t="shared" si="1319"/>
        <v>0</v>
      </c>
      <c r="AL883" s="12">
        <f t="shared" si="1319"/>
        <v>0</v>
      </c>
      <c r="AM883" s="12">
        <f t="shared" si="1319"/>
        <v>14665</v>
      </c>
      <c r="AN883" s="12">
        <f t="shared" si="1319"/>
        <v>0</v>
      </c>
      <c r="AO883" s="12">
        <f t="shared" si="1319"/>
        <v>0</v>
      </c>
      <c r="AP883" s="12">
        <f t="shared" si="1319"/>
        <v>0</v>
      </c>
      <c r="AQ883" s="12">
        <f t="shared" si="1319"/>
        <v>0</v>
      </c>
      <c r="AR883" s="12">
        <f t="shared" si="1319"/>
        <v>0</v>
      </c>
      <c r="AS883" s="12">
        <f t="shared" si="1319"/>
        <v>0</v>
      </c>
      <c r="AT883" s="12">
        <f t="shared" si="1319"/>
        <v>0</v>
      </c>
      <c r="AU883" s="12">
        <f t="shared" si="1319"/>
        <v>0</v>
      </c>
      <c r="AV883" s="12">
        <f t="shared" si="1319"/>
        <v>0</v>
      </c>
      <c r="AW883" s="12">
        <v>14665</v>
      </c>
      <c r="AX883" s="12">
        <v>0</v>
      </c>
      <c r="AY883" s="12">
        <f t="shared" ref="AY883:BQ883" si="1320">SUM(AY884:AY886)</f>
        <v>0</v>
      </c>
      <c r="AZ883" s="12">
        <f t="shared" si="1320"/>
        <v>0</v>
      </c>
      <c r="BA883" s="12">
        <f t="shared" si="1320"/>
        <v>0</v>
      </c>
      <c r="BB883" s="12">
        <f t="shared" si="1320"/>
        <v>0</v>
      </c>
      <c r="BC883" s="12">
        <f t="shared" si="1320"/>
        <v>0</v>
      </c>
      <c r="BD883" s="12">
        <f t="shared" si="1320"/>
        <v>0</v>
      </c>
      <c r="BE883" s="12">
        <f t="shared" si="1320"/>
        <v>0</v>
      </c>
      <c r="BF883" s="12">
        <f t="shared" si="1320"/>
        <v>0</v>
      </c>
      <c r="BG883" s="12">
        <f t="shared" si="1320"/>
        <v>0</v>
      </c>
      <c r="BH883" s="12">
        <f t="shared" si="1320"/>
        <v>0</v>
      </c>
      <c r="BI883" s="12">
        <f t="shared" si="1320"/>
        <v>0</v>
      </c>
      <c r="BJ883" s="12">
        <f t="shared" si="1320"/>
        <v>0</v>
      </c>
      <c r="BK883" s="12">
        <f t="shared" si="1320"/>
        <v>0</v>
      </c>
      <c r="BL883" s="12">
        <f t="shared" si="1320"/>
        <v>0</v>
      </c>
      <c r="BM883" s="12">
        <f t="shared" si="1320"/>
        <v>0</v>
      </c>
      <c r="BN883" s="12">
        <f t="shared" si="1320"/>
        <v>0</v>
      </c>
      <c r="BO883" s="12">
        <f t="shared" si="1320"/>
        <v>0</v>
      </c>
      <c r="BP883" s="12">
        <f t="shared" si="1320"/>
        <v>0</v>
      </c>
      <c r="BQ883" s="12">
        <f t="shared" si="1320"/>
        <v>0</v>
      </c>
      <c r="BR883" s="12">
        <v>0</v>
      </c>
      <c r="BS883" s="12">
        <v>0</v>
      </c>
      <c r="BT883" s="12" t="e">
        <f>IF(#REF!=0,"-",#REF!/#REF!*100)</f>
        <v>#REF!</v>
      </c>
    </row>
    <row r="884" spans="1:72" x14ac:dyDescent="0.25">
      <c r="A884" s="4" t="s">
        <v>133</v>
      </c>
      <c r="B884" s="4" t="s">
        <v>58</v>
      </c>
      <c r="C884" s="4" t="s">
        <v>158</v>
      </c>
      <c r="D884" s="102" t="s">
        <v>374</v>
      </c>
      <c r="E884" s="113">
        <v>6139</v>
      </c>
      <c r="F884" s="102"/>
      <c r="G884" s="98" t="s">
        <v>1662</v>
      </c>
      <c r="H884" s="13" t="s">
        <v>35</v>
      </c>
      <c r="I884" s="14">
        <v>37000</v>
      </c>
      <c r="J884" s="14"/>
      <c r="K884" s="14"/>
      <c r="L884" s="14"/>
      <c r="M884" s="14"/>
      <c r="N884" s="14"/>
      <c r="O884" s="14">
        <f t="shared" si="1294"/>
        <v>37000</v>
      </c>
      <c r="P884" s="14"/>
      <c r="Q884" s="14"/>
      <c r="R884" s="14">
        <v>10935</v>
      </c>
      <c r="S884" s="14"/>
      <c r="T884" s="14"/>
      <c r="U884" s="14"/>
      <c r="V884" s="14"/>
      <c r="W884" s="14"/>
      <c r="X884" s="14"/>
      <c r="Y884" s="14"/>
      <c r="Z884" s="14"/>
      <c r="AA884" s="14"/>
      <c r="AB884" s="14">
        <v>10935</v>
      </c>
      <c r="AC884" s="14">
        <v>26065</v>
      </c>
      <c r="AD884" s="14">
        <v>0</v>
      </c>
      <c r="AE884" s="14">
        <v>14665</v>
      </c>
      <c r="AF884" s="14"/>
      <c r="AG884" s="14"/>
      <c r="AH884" s="14"/>
      <c r="AI884" s="14"/>
      <c r="AJ884" s="14">
        <f t="shared" si="1295"/>
        <v>14665</v>
      </c>
      <c r="AK884" s="14"/>
      <c r="AL884" s="14"/>
      <c r="AM884" s="14">
        <v>14665</v>
      </c>
      <c r="AN884" s="14"/>
      <c r="AO884" s="14"/>
      <c r="AP884" s="14"/>
      <c r="AQ884" s="14"/>
      <c r="AR884" s="14"/>
      <c r="AS884" s="14"/>
      <c r="AT884" s="14"/>
      <c r="AU884" s="14"/>
      <c r="AV884" s="14"/>
      <c r="AW884" s="14">
        <v>14665</v>
      </c>
      <c r="AX884" s="14">
        <v>0</v>
      </c>
      <c r="AY884" s="14">
        <v>0</v>
      </c>
      <c r="AZ884" s="14"/>
      <c r="BA884" s="14"/>
      <c r="BB884" s="14"/>
      <c r="BC884" s="14"/>
      <c r="BD884" s="14"/>
      <c r="BE884" s="14">
        <f t="shared" si="1296"/>
        <v>0</v>
      </c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>
        <v>0</v>
      </c>
      <c r="BS884" s="14">
        <v>0</v>
      </c>
      <c r="BT884" s="14" t="e">
        <f>IF(#REF!=0,"-",#REF!/#REF!*100)</f>
        <v>#REF!</v>
      </c>
    </row>
    <row r="885" spans="1:72" ht="22.5" x14ac:dyDescent="0.25">
      <c r="A885" s="4" t="s">
        <v>133</v>
      </c>
      <c r="B885" s="4" t="s">
        <v>58</v>
      </c>
      <c r="C885" s="4" t="s">
        <v>158</v>
      </c>
      <c r="D885" s="102" t="s">
        <v>374</v>
      </c>
      <c r="E885" s="113">
        <v>6139</v>
      </c>
      <c r="F885" s="102" t="s">
        <v>381</v>
      </c>
      <c r="G885" s="98" t="s">
        <v>1662</v>
      </c>
      <c r="H885" s="13" t="s">
        <v>37</v>
      </c>
      <c r="I885" s="14">
        <v>0</v>
      </c>
      <c r="J885" s="14"/>
      <c r="K885" s="14"/>
      <c r="L885" s="14"/>
      <c r="M885" s="14"/>
      <c r="N885" s="14"/>
      <c r="O885" s="14">
        <f t="shared" si="1294"/>
        <v>0</v>
      </c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>
        <v>0</v>
      </c>
      <c r="AC885" s="14">
        <v>0</v>
      </c>
      <c r="AD885" s="14">
        <v>0</v>
      </c>
      <c r="AE885" s="14"/>
      <c r="AF885" s="14"/>
      <c r="AG885" s="14"/>
      <c r="AH885" s="14"/>
      <c r="AI885" s="14"/>
      <c r="AJ885" s="14">
        <f t="shared" si="1295"/>
        <v>0</v>
      </c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>
        <v>0</v>
      </c>
      <c r="AX885" s="14">
        <v>0</v>
      </c>
      <c r="AY885" s="14">
        <v>0</v>
      </c>
      <c r="AZ885" s="14"/>
      <c r="BA885" s="14"/>
      <c r="BB885" s="14"/>
      <c r="BC885" s="14"/>
      <c r="BD885" s="14"/>
      <c r="BE885" s="14">
        <f t="shared" si="1296"/>
        <v>0</v>
      </c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>
        <v>0</v>
      </c>
      <c r="BS885" s="14">
        <v>0</v>
      </c>
      <c r="BT885" s="14" t="e">
        <f>IF(#REF!=0,"-",#REF!/#REF!*100)</f>
        <v>#REF!</v>
      </c>
    </row>
    <row r="886" spans="1:72" ht="33.75" x14ac:dyDescent="0.25">
      <c r="A886" s="4" t="s">
        <v>133</v>
      </c>
      <c r="B886" s="4" t="s">
        <v>58</v>
      </c>
      <c r="C886" s="4" t="s">
        <v>158</v>
      </c>
      <c r="D886" s="102" t="s">
        <v>374</v>
      </c>
      <c r="E886" s="113">
        <v>6139</v>
      </c>
      <c r="F886" s="102" t="s">
        <v>382</v>
      </c>
      <c r="G886" s="98" t="s">
        <v>1662</v>
      </c>
      <c r="H886" s="13" t="s">
        <v>38</v>
      </c>
      <c r="I886" s="14">
        <v>0</v>
      </c>
      <c r="J886" s="14"/>
      <c r="K886" s="14"/>
      <c r="L886" s="14"/>
      <c r="M886" s="14"/>
      <c r="N886" s="14"/>
      <c r="O886" s="14">
        <f t="shared" si="1294"/>
        <v>0</v>
      </c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>
        <v>0</v>
      </c>
      <c r="AC886" s="14">
        <v>0</v>
      </c>
      <c r="AD886" s="14">
        <v>0</v>
      </c>
      <c r="AE886" s="14"/>
      <c r="AF886" s="14"/>
      <c r="AG886" s="14"/>
      <c r="AH886" s="14"/>
      <c r="AI886" s="14"/>
      <c r="AJ886" s="14">
        <f t="shared" si="1295"/>
        <v>0</v>
      </c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>
        <v>0</v>
      </c>
      <c r="AX886" s="14">
        <v>0</v>
      </c>
      <c r="AY886" s="14">
        <v>0</v>
      </c>
      <c r="AZ886" s="14"/>
      <c r="BA886" s="14"/>
      <c r="BB886" s="14"/>
      <c r="BC886" s="14"/>
      <c r="BD886" s="14"/>
      <c r="BE886" s="14">
        <f t="shared" si="1296"/>
        <v>0</v>
      </c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>
        <v>0</v>
      </c>
      <c r="BS886" s="14">
        <v>0</v>
      </c>
      <c r="BT886" s="14" t="e">
        <f>IF(#REF!=0,"-",#REF!/#REF!*100)</f>
        <v>#REF!</v>
      </c>
    </row>
    <row r="887" spans="1:72" ht="33.75" x14ac:dyDescent="0.25">
      <c r="A887" s="1" t="s">
        <v>0</v>
      </c>
      <c r="B887" s="1" t="s">
        <v>0</v>
      </c>
      <c r="C887" s="1" t="s">
        <v>0</v>
      </c>
      <c r="D887" s="101" t="s">
        <v>0</v>
      </c>
      <c r="E887" s="101" t="s">
        <v>0</v>
      </c>
      <c r="F887" s="101" t="s">
        <v>0</v>
      </c>
      <c r="G887" s="2" t="s">
        <v>0</v>
      </c>
      <c r="H887" s="10" t="s">
        <v>39</v>
      </c>
      <c r="I887" s="11">
        <f t="shared" ref="I887:X888" si="1321">SUM(I888)</f>
        <v>0</v>
      </c>
      <c r="J887" s="11">
        <f t="shared" si="1321"/>
        <v>0</v>
      </c>
      <c r="K887" s="11">
        <f t="shared" si="1321"/>
        <v>0</v>
      </c>
      <c r="L887" s="11">
        <f t="shared" si="1321"/>
        <v>0</v>
      </c>
      <c r="M887" s="11">
        <f t="shared" si="1321"/>
        <v>0</v>
      </c>
      <c r="N887" s="11">
        <f t="shared" si="1321"/>
        <v>0</v>
      </c>
      <c r="O887" s="11">
        <f t="shared" si="1321"/>
        <v>0</v>
      </c>
      <c r="P887" s="11">
        <f t="shared" si="1321"/>
        <v>0</v>
      </c>
      <c r="Q887" s="11">
        <f t="shared" si="1321"/>
        <v>0</v>
      </c>
      <c r="R887" s="11">
        <f t="shared" si="1321"/>
        <v>0</v>
      </c>
      <c r="S887" s="11">
        <f t="shared" si="1321"/>
        <v>0</v>
      </c>
      <c r="T887" s="11">
        <f t="shared" si="1321"/>
        <v>0</v>
      </c>
      <c r="U887" s="11">
        <f t="shared" si="1321"/>
        <v>0</v>
      </c>
      <c r="V887" s="11">
        <f t="shared" si="1321"/>
        <v>0</v>
      </c>
      <c r="W887" s="11">
        <f t="shared" si="1321"/>
        <v>0</v>
      </c>
      <c r="X887" s="11">
        <f t="shared" si="1321"/>
        <v>0</v>
      </c>
      <c r="Y887" s="11">
        <f t="shared" ref="J887:AA888" si="1322">SUM(Y888)</f>
        <v>0</v>
      </c>
      <c r="Z887" s="11">
        <f t="shared" si="1322"/>
        <v>0</v>
      </c>
      <c r="AA887" s="11">
        <f t="shared" si="1322"/>
        <v>0</v>
      </c>
      <c r="AB887" s="11">
        <v>0</v>
      </c>
      <c r="AC887" s="11">
        <v>0</v>
      </c>
      <c r="AD887" s="11">
        <f t="shared" ref="AD887:AS888" si="1323">SUM(AD888)</f>
        <v>0</v>
      </c>
      <c r="AE887" s="11">
        <f t="shared" si="1323"/>
        <v>0</v>
      </c>
      <c r="AF887" s="11">
        <f t="shared" si="1323"/>
        <v>0</v>
      </c>
      <c r="AG887" s="11">
        <f t="shared" si="1323"/>
        <v>0</v>
      </c>
      <c r="AH887" s="11">
        <f t="shared" si="1323"/>
        <v>0</v>
      </c>
      <c r="AI887" s="11">
        <f t="shared" si="1323"/>
        <v>0</v>
      </c>
      <c r="AJ887" s="11">
        <f t="shared" si="1323"/>
        <v>0</v>
      </c>
      <c r="AK887" s="11">
        <f t="shared" si="1323"/>
        <v>0</v>
      </c>
      <c r="AL887" s="11">
        <f t="shared" si="1323"/>
        <v>0</v>
      </c>
      <c r="AM887" s="11">
        <f t="shared" si="1323"/>
        <v>0</v>
      </c>
      <c r="AN887" s="11">
        <f t="shared" si="1323"/>
        <v>0</v>
      </c>
      <c r="AO887" s="11">
        <f t="shared" si="1323"/>
        <v>0</v>
      </c>
      <c r="AP887" s="11">
        <f t="shared" si="1323"/>
        <v>0</v>
      </c>
      <c r="AQ887" s="11">
        <f t="shared" si="1323"/>
        <v>0</v>
      </c>
      <c r="AR887" s="11">
        <f t="shared" si="1323"/>
        <v>0</v>
      </c>
      <c r="AS887" s="11">
        <f t="shared" si="1323"/>
        <v>0</v>
      </c>
      <c r="AT887" s="11">
        <f t="shared" ref="AE887:AV888" si="1324">SUM(AT888)</f>
        <v>0</v>
      </c>
      <c r="AU887" s="11">
        <f t="shared" si="1324"/>
        <v>0</v>
      </c>
      <c r="AV887" s="11">
        <f t="shared" si="1324"/>
        <v>0</v>
      </c>
      <c r="AW887" s="11">
        <v>0</v>
      </c>
      <c r="AX887" s="11">
        <v>0</v>
      </c>
      <c r="AY887" s="11">
        <f t="shared" ref="AY887:BN888" si="1325">SUM(AY888)</f>
        <v>0</v>
      </c>
      <c r="AZ887" s="11">
        <f t="shared" si="1325"/>
        <v>0</v>
      </c>
      <c r="BA887" s="11">
        <f t="shared" si="1325"/>
        <v>0</v>
      </c>
      <c r="BB887" s="11">
        <f t="shared" si="1325"/>
        <v>0</v>
      </c>
      <c r="BC887" s="11">
        <f t="shared" si="1325"/>
        <v>0</v>
      </c>
      <c r="BD887" s="11">
        <f t="shared" si="1325"/>
        <v>0</v>
      </c>
      <c r="BE887" s="11">
        <f t="shared" si="1325"/>
        <v>0</v>
      </c>
      <c r="BF887" s="11">
        <f t="shared" si="1325"/>
        <v>0</v>
      </c>
      <c r="BG887" s="11">
        <f t="shared" si="1325"/>
        <v>0</v>
      </c>
      <c r="BH887" s="11">
        <f t="shared" si="1325"/>
        <v>0</v>
      </c>
      <c r="BI887" s="11">
        <f t="shared" si="1325"/>
        <v>0</v>
      </c>
      <c r="BJ887" s="11">
        <f t="shared" si="1325"/>
        <v>0</v>
      </c>
      <c r="BK887" s="11">
        <f t="shared" si="1325"/>
        <v>0</v>
      </c>
      <c r="BL887" s="11">
        <f t="shared" si="1325"/>
        <v>0</v>
      </c>
      <c r="BM887" s="11">
        <f t="shared" si="1325"/>
        <v>0</v>
      </c>
      <c r="BN887" s="11">
        <f t="shared" si="1325"/>
        <v>0</v>
      </c>
      <c r="BO887" s="11">
        <f t="shared" ref="AZ887:BQ888" si="1326">SUM(BO888)</f>
        <v>0</v>
      </c>
      <c r="BP887" s="11">
        <f t="shared" si="1326"/>
        <v>0</v>
      </c>
      <c r="BQ887" s="11">
        <f t="shared" si="1326"/>
        <v>0</v>
      </c>
      <c r="BR887" s="11">
        <v>0</v>
      </c>
      <c r="BS887" s="11">
        <v>0</v>
      </c>
      <c r="BT887" s="11" t="e">
        <f>IF(#REF!=0,"-",#REF!/#REF!*100)</f>
        <v>#REF!</v>
      </c>
    </row>
    <row r="888" spans="1:72" ht="22.5" x14ac:dyDescent="0.25">
      <c r="A888" s="4" t="s">
        <v>133</v>
      </c>
      <c r="B888" s="4" t="s">
        <v>58</v>
      </c>
      <c r="C888" s="4" t="s">
        <v>158</v>
      </c>
      <c r="D888" s="102" t="s">
        <v>374</v>
      </c>
      <c r="E888" s="101" t="s">
        <v>40</v>
      </c>
      <c r="F888" s="101" t="s">
        <v>0</v>
      </c>
      <c r="G888" s="2" t="s">
        <v>0</v>
      </c>
      <c r="H888" s="2" t="s">
        <v>41</v>
      </c>
      <c r="I888" s="12">
        <f t="shared" si="1321"/>
        <v>0</v>
      </c>
      <c r="J888" s="12">
        <f t="shared" si="1322"/>
        <v>0</v>
      </c>
      <c r="K888" s="12">
        <f t="shared" si="1322"/>
        <v>0</v>
      </c>
      <c r="L888" s="12">
        <f t="shared" si="1322"/>
        <v>0</v>
      </c>
      <c r="M888" s="12">
        <f t="shared" si="1322"/>
        <v>0</v>
      </c>
      <c r="N888" s="12">
        <f t="shared" si="1322"/>
        <v>0</v>
      </c>
      <c r="O888" s="12">
        <f t="shared" si="1322"/>
        <v>0</v>
      </c>
      <c r="P888" s="12">
        <f t="shared" si="1322"/>
        <v>0</v>
      </c>
      <c r="Q888" s="12">
        <f t="shared" si="1322"/>
        <v>0</v>
      </c>
      <c r="R888" s="12">
        <f t="shared" si="1322"/>
        <v>0</v>
      </c>
      <c r="S888" s="12">
        <f t="shared" si="1322"/>
        <v>0</v>
      </c>
      <c r="T888" s="12">
        <f t="shared" si="1322"/>
        <v>0</v>
      </c>
      <c r="U888" s="12">
        <f t="shared" si="1322"/>
        <v>0</v>
      </c>
      <c r="V888" s="12">
        <f t="shared" si="1322"/>
        <v>0</v>
      </c>
      <c r="W888" s="12">
        <f t="shared" si="1322"/>
        <v>0</v>
      </c>
      <c r="X888" s="12">
        <f t="shared" si="1322"/>
        <v>0</v>
      </c>
      <c r="Y888" s="12">
        <f t="shared" si="1322"/>
        <v>0</v>
      </c>
      <c r="Z888" s="12">
        <f t="shared" si="1322"/>
        <v>0</v>
      </c>
      <c r="AA888" s="12">
        <f t="shared" si="1322"/>
        <v>0</v>
      </c>
      <c r="AB888" s="12">
        <v>0</v>
      </c>
      <c r="AC888" s="12">
        <v>0</v>
      </c>
      <c r="AD888" s="12">
        <f t="shared" si="1323"/>
        <v>0</v>
      </c>
      <c r="AE888" s="12">
        <f t="shared" si="1324"/>
        <v>0</v>
      </c>
      <c r="AF888" s="12">
        <f t="shared" si="1324"/>
        <v>0</v>
      </c>
      <c r="AG888" s="12">
        <f t="shared" si="1324"/>
        <v>0</v>
      </c>
      <c r="AH888" s="12">
        <f t="shared" si="1324"/>
        <v>0</v>
      </c>
      <c r="AI888" s="12">
        <f t="shared" si="1324"/>
        <v>0</v>
      </c>
      <c r="AJ888" s="12">
        <f t="shared" si="1324"/>
        <v>0</v>
      </c>
      <c r="AK888" s="12">
        <f t="shared" si="1324"/>
        <v>0</v>
      </c>
      <c r="AL888" s="12">
        <f t="shared" si="1324"/>
        <v>0</v>
      </c>
      <c r="AM888" s="12">
        <f t="shared" si="1324"/>
        <v>0</v>
      </c>
      <c r="AN888" s="12">
        <f t="shared" si="1324"/>
        <v>0</v>
      </c>
      <c r="AO888" s="12">
        <f t="shared" si="1324"/>
        <v>0</v>
      </c>
      <c r="AP888" s="12">
        <f t="shared" si="1324"/>
        <v>0</v>
      </c>
      <c r="AQ888" s="12">
        <f t="shared" si="1324"/>
        <v>0</v>
      </c>
      <c r="AR888" s="12">
        <f t="shared" si="1324"/>
        <v>0</v>
      </c>
      <c r="AS888" s="12">
        <f t="shared" si="1324"/>
        <v>0</v>
      </c>
      <c r="AT888" s="12">
        <f t="shared" si="1324"/>
        <v>0</v>
      </c>
      <c r="AU888" s="12">
        <f t="shared" si="1324"/>
        <v>0</v>
      </c>
      <c r="AV888" s="12">
        <f t="shared" si="1324"/>
        <v>0</v>
      </c>
      <c r="AW888" s="12">
        <v>0</v>
      </c>
      <c r="AX888" s="12">
        <v>0</v>
      </c>
      <c r="AY888" s="12">
        <f t="shared" si="1325"/>
        <v>0</v>
      </c>
      <c r="AZ888" s="12">
        <f t="shared" si="1326"/>
        <v>0</v>
      </c>
      <c r="BA888" s="12">
        <f t="shared" si="1326"/>
        <v>0</v>
      </c>
      <c r="BB888" s="12">
        <f t="shared" si="1326"/>
        <v>0</v>
      </c>
      <c r="BC888" s="12">
        <f t="shared" si="1326"/>
        <v>0</v>
      </c>
      <c r="BD888" s="12">
        <f t="shared" si="1326"/>
        <v>0</v>
      </c>
      <c r="BE888" s="12">
        <f t="shared" si="1326"/>
        <v>0</v>
      </c>
      <c r="BF888" s="12">
        <f t="shared" si="1326"/>
        <v>0</v>
      </c>
      <c r="BG888" s="12">
        <f t="shared" si="1326"/>
        <v>0</v>
      </c>
      <c r="BH888" s="12">
        <f t="shared" si="1326"/>
        <v>0</v>
      </c>
      <c r="BI888" s="12">
        <f t="shared" si="1326"/>
        <v>0</v>
      </c>
      <c r="BJ888" s="12">
        <f t="shared" si="1326"/>
        <v>0</v>
      </c>
      <c r="BK888" s="12">
        <f t="shared" si="1326"/>
        <v>0</v>
      </c>
      <c r="BL888" s="12">
        <f t="shared" si="1326"/>
        <v>0</v>
      </c>
      <c r="BM888" s="12">
        <f t="shared" si="1326"/>
        <v>0</v>
      </c>
      <c r="BN888" s="12">
        <f t="shared" si="1326"/>
        <v>0</v>
      </c>
      <c r="BO888" s="12">
        <f t="shared" si="1326"/>
        <v>0</v>
      </c>
      <c r="BP888" s="12">
        <f t="shared" si="1326"/>
        <v>0</v>
      </c>
      <c r="BQ888" s="12">
        <f t="shared" si="1326"/>
        <v>0</v>
      </c>
      <c r="BR888" s="12">
        <v>0</v>
      </c>
      <c r="BS888" s="12">
        <v>0</v>
      </c>
      <c r="BT888" s="12" t="e">
        <f>IF(#REF!=0,"-",#REF!/#REF!*100)</f>
        <v>#REF!</v>
      </c>
    </row>
    <row r="889" spans="1:72" x14ac:dyDescent="0.25">
      <c r="A889" s="4" t="s">
        <v>133</v>
      </c>
      <c r="B889" s="4" t="s">
        <v>58</v>
      </c>
      <c r="C889" s="4" t="s">
        <v>158</v>
      </c>
      <c r="D889" s="102" t="s">
        <v>374</v>
      </c>
      <c r="E889" s="113">
        <v>6148</v>
      </c>
      <c r="F889" s="102"/>
      <c r="G889" s="98" t="s">
        <v>1662</v>
      </c>
      <c r="H889" s="13" t="s">
        <v>45</v>
      </c>
      <c r="I889" s="14">
        <v>0</v>
      </c>
      <c r="J889" s="14"/>
      <c r="K889" s="14"/>
      <c r="L889" s="14"/>
      <c r="M889" s="14"/>
      <c r="N889" s="14"/>
      <c r="O889" s="14">
        <f t="shared" si="1294"/>
        <v>0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>
        <v>0</v>
      </c>
      <c r="AC889" s="14">
        <v>0</v>
      </c>
      <c r="AD889" s="14">
        <v>0</v>
      </c>
      <c r="AE889" s="14"/>
      <c r="AF889" s="14"/>
      <c r="AG889" s="14"/>
      <c r="AH889" s="14"/>
      <c r="AI889" s="14"/>
      <c r="AJ889" s="14">
        <f t="shared" si="1295"/>
        <v>0</v>
      </c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>
        <v>0</v>
      </c>
      <c r="AX889" s="14">
        <v>0</v>
      </c>
      <c r="AY889" s="14">
        <v>0</v>
      </c>
      <c r="AZ889" s="14"/>
      <c r="BA889" s="14"/>
      <c r="BB889" s="14"/>
      <c r="BC889" s="14"/>
      <c r="BD889" s="14"/>
      <c r="BE889" s="14">
        <f t="shared" si="1296"/>
        <v>0</v>
      </c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>
        <v>0</v>
      </c>
      <c r="BS889" s="14">
        <v>0</v>
      </c>
      <c r="BT889" s="14" t="e">
        <f>IF(#REF!=0,"-",#REF!/#REF!*100)</f>
        <v>#REF!</v>
      </c>
    </row>
    <row r="890" spans="1:72" ht="33.75" x14ac:dyDescent="0.25">
      <c r="A890" s="1" t="s">
        <v>0</v>
      </c>
      <c r="B890" s="1" t="s">
        <v>0</v>
      </c>
      <c r="C890" s="1" t="s">
        <v>0</v>
      </c>
      <c r="D890" s="101" t="s">
        <v>0</v>
      </c>
      <c r="E890" s="101" t="s">
        <v>0</v>
      </c>
      <c r="F890" s="101" t="s">
        <v>0</v>
      </c>
      <c r="G890" s="2" t="s">
        <v>0</v>
      </c>
      <c r="H890" s="10" t="s">
        <v>47</v>
      </c>
      <c r="I890" s="11">
        <f t="shared" ref="I890:AA890" si="1327">SUM(I891)</f>
        <v>25000</v>
      </c>
      <c r="J890" s="11">
        <f t="shared" si="1327"/>
        <v>0</v>
      </c>
      <c r="K890" s="11">
        <f t="shared" si="1327"/>
        <v>0</v>
      </c>
      <c r="L890" s="11">
        <f t="shared" si="1327"/>
        <v>0</v>
      </c>
      <c r="M890" s="11">
        <f t="shared" si="1327"/>
        <v>0</v>
      </c>
      <c r="N890" s="11">
        <f t="shared" si="1327"/>
        <v>0</v>
      </c>
      <c r="O890" s="11">
        <f t="shared" si="1327"/>
        <v>25000</v>
      </c>
      <c r="P890" s="11">
        <f t="shared" si="1327"/>
        <v>0</v>
      </c>
      <c r="Q890" s="11">
        <f t="shared" si="1327"/>
        <v>0</v>
      </c>
      <c r="R890" s="11">
        <f t="shared" si="1327"/>
        <v>0</v>
      </c>
      <c r="S890" s="11">
        <f t="shared" si="1327"/>
        <v>0</v>
      </c>
      <c r="T890" s="11">
        <f t="shared" si="1327"/>
        <v>0</v>
      </c>
      <c r="U890" s="11">
        <f t="shared" si="1327"/>
        <v>0</v>
      </c>
      <c r="V890" s="11">
        <f t="shared" si="1327"/>
        <v>0</v>
      </c>
      <c r="W890" s="11">
        <f t="shared" si="1327"/>
        <v>0</v>
      </c>
      <c r="X890" s="11">
        <f t="shared" si="1327"/>
        <v>0</v>
      </c>
      <c r="Y890" s="11">
        <f t="shared" si="1327"/>
        <v>0</v>
      </c>
      <c r="Z890" s="11">
        <f t="shared" si="1327"/>
        <v>0</v>
      </c>
      <c r="AA890" s="11">
        <f t="shared" si="1327"/>
        <v>0</v>
      </c>
      <c r="AB890" s="11">
        <v>0</v>
      </c>
      <c r="AC890" s="11">
        <v>25000</v>
      </c>
      <c r="AD890" s="11">
        <f t="shared" ref="AD890:AV890" si="1328">SUM(AD891)</f>
        <v>0</v>
      </c>
      <c r="AE890" s="11">
        <f t="shared" si="1328"/>
        <v>0</v>
      </c>
      <c r="AF890" s="11">
        <f t="shared" si="1328"/>
        <v>0</v>
      </c>
      <c r="AG890" s="11">
        <f t="shared" si="1328"/>
        <v>0</v>
      </c>
      <c r="AH890" s="11">
        <f t="shared" si="1328"/>
        <v>0</v>
      </c>
      <c r="AI890" s="11">
        <f t="shared" si="1328"/>
        <v>0</v>
      </c>
      <c r="AJ890" s="11">
        <f t="shared" si="1328"/>
        <v>0</v>
      </c>
      <c r="AK890" s="11">
        <f t="shared" si="1328"/>
        <v>0</v>
      </c>
      <c r="AL890" s="11">
        <f t="shared" si="1328"/>
        <v>0</v>
      </c>
      <c r="AM890" s="11">
        <f t="shared" si="1328"/>
        <v>0</v>
      </c>
      <c r="AN890" s="11">
        <f t="shared" si="1328"/>
        <v>0</v>
      </c>
      <c r="AO890" s="11">
        <f t="shared" si="1328"/>
        <v>0</v>
      </c>
      <c r="AP890" s="11">
        <f t="shared" si="1328"/>
        <v>0</v>
      </c>
      <c r="AQ890" s="11">
        <f t="shared" si="1328"/>
        <v>0</v>
      </c>
      <c r="AR890" s="11">
        <f t="shared" si="1328"/>
        <v>0</v>
      </c>
      <c r="AS890" s="11">
        <f t="shared" si="1328"/>
        <v>0</v>
      </c>
      <c r="AT890" s="11">
        <f t="shared" si="1328"/>
        <v>0</v>
      </c>
      <c r="AU890" s="11">
        <f t="shared" si="1328"/>
        <v>0</v>
      </c>
      <c r="AV890" s="11">
        <f t="shared" si="1328"/>
        <v>0</v>
      </c>
      <c r="AW890" s="11">
        <v>0</v>
      </c>
      <c r="AX890" s="11">
        <v>0</v>
      </c>
      <c r="AY890" s="11">
        <f t="shared" ref="AY890:BQ890" si="1329">SUM(AY891)</f>
        <v>0</v>
      </c>
      <c r="AZ890" s="11">
        <f t="shared" si="1329"/>
        <v>0</v>
      </c>
      <c r="BA890" s="11">
        <f t="shared" si="1329"/>
        <v>0</v>
      </c>
      <c r="BB890" s="11">
        <f t="shared" si="1329"/>
        <v>0</v>
      </c>
      <c r="BC890" s="11">
        <f t="shared" si="1329"/>
        <v>0</v>
      </c>
      <c r="BD890" s="11">
        <f t="shared" si="1329"/>
        <v>0</v>
      </c>
      <c r="BE890" s="11">
        <f t="shared" si="1329"/>
        <v>0</v>
      </c>
      <c r="BF890" s="11">
        <f t="shared" si="1329"/>
        <v>0</v>
      </c>
      <c r="BG890" s="11">
        <f t="shared" si="1329"/>
        <v>0</v>
      </c>
      <c r="BH890" s="11">
        <f t="shared" si="1329"/>
        <v>0</v>
      </c>
      <c r="BI890" s="11">
        <f t="shared" si="1329"/>
        <v>0</v>
      </c>
      <c r="BJ890" s="11">
        <f t="shared" si="1329"/>
        <v>0</v>
      </c>
      <c r="BK890" s="11">
        <f t="shared" si="1329"/>
        <v>0</v>
      </c>
      <c r="BL890" s="11">
        <f t="shared" si="1329"/>
        <v>0</v>
      </c>
      <c r="BM890" s="11">
        <f t="shared" si="1329"/>
        <v>0</v>
      </c>
      <c r="BN890" s="11">
        <f t="shared" si="1329"/>
        <v>0</v>
      </c>
      <c r="BO890" s="11">
        <f t="shared" si="1329"/>
        <v>0</v>
      </c>
      <c r="BP890" s="11">
        <f t="shared" si="1329"/>
        <v>0</v>
      </c>
      <c r="BQ890" s="11">
        <f t="shared" si="1329"/>
        <v>0</v>
      </c>
      <c r="BR890" s="11">
        <v>0</v>
      </c>
      <c r="BS890" s="11">
        <v>0</v>
      </c>
      <c r="BT890" s="11" t="e">
        <f>IF(#REF!=0,"-",#REF!/#REF!*100)</f>
        <v>#REF!</v>
      </c>
    </row>
    <row r="891" spans="1:72" x14ac:dyDescent="0.25">
      <c r="A891" s="4" t="s">
        <v>133</v>
      </c>
      <c r="B891" s="4" t="s">
        <v>58</v>
      </c>
      <c r="C891" s="4" t="s">
        <v>158</v>
      </c>
      <c r="D891" s="102" t="s">
        <v>374</v>
      </c>
      <c r="E891" s="101" t="s">
        <v>48</v>
      </c>
      <c r="F891" s="101" t="s">
        <v>0</v>
      </c>
      <c r="G891" s="2" t="s">
        <v>0</v>
      </c>
      <c r="H891" s="2" t="s">
        <v>49</v>
      </c>
      <c r="I891" s="12">
        <f t="shared" ref="I891:AA891" si="1330">SUM(I892:I893)</f>
        <v>25000</v>
      </c>
      <c r="J891" s="12">
        <f t="shared" si="1330"/>
        <v>0</v>
      </c>
      <c r="K891" s="12">
        <f t="shared" si="1330"/>
        <v>0</v>
      </c>
      <c r="L891" s="12">
        <f t="shared" si="1330"/>
        <v>0</v>
      </c>
      <c r="M891" s="12">
        <f t="shared" si="1330"/>
        <v>0</v>
      </c>
      <c r="N891" s="12">
        <f t="shared" si="1330"/>
        <v>0</v>
      </c>
      <c r="O891" s="12">
        <f t="shared" ref="O891" si="1331">SUM(O892:O893)</f>
        <v>25000</v>
      </c>
      <c r="P891" s="12">
        <f t="shared" si="1330"/>
        <v>0</v>
      </c>
      <c r="Q891" s="12">
        <f t="shared" si="1330"/>
        <v>0</v>
      </c>
      <c r="R891" s="12">
        <f t="shared" si="1330"/>
        <v>0</v>
      </c>
      <c r="S891" s="12">
        <f t="shared" si="1330"/>
        <v>0</v>
      </c>
      <c r="T891" s="12">
        <f t="shared" si="1330"/>
        <v>0</v>
      </c>
      <c r="U891" s="12">
        <f t="shared" si="1330"/>
        <v>0</v>
      </c>
      <c r="V891" s="12">
        <f t="shared" si="1330"/>
        <v>0</v>
      </c>
      <c r="W891" s="12">
        <f t="shared" si="1330"/>
        <v>0</v>
      </c>
      <c r="X891" s="12">
        <f t="shared" si="1330"/>
        <v>0</v>
      </c>
      <c r="Y891" s="12">
        <f t="shared" si="1330"/>
        <v>0</v>
      </c>
      <c r="Z891" s="12">
        <f t="shared" si="1330"/>
        <v>0</v>
      </c>
      <c r="AA891" s="12">
        <f t="shared" si="1330"/>
        <v>0</v>
      </c>
      <c r="AB891" s="12">
        <v>0</v>
      </c>
      <c r="AC891" s="12">
        <v>25000</v>
      </c>
      <c r="AD891" s="12">
        <f t="shared" ref="AD891:AV891" si="1332">SUM(AD892:AD893)</f>
        <v>0</v>
      </c>
      <c r="AE891" s="12">
        <f t="shared" si="1332"/>
        <v>0</v>
      </c>
      <c r="AF891" s="12">
        <f t="shared" si="1332"/>
        <v>0</v>
      </c>
      <c r="AG891" s="12">
        <f t="shared" si="1332"/>
        <v>0</v>
      </c>
      <c r="AH891" s="12">
        <f t="shared" si="1332"/>
        <v>0</v>
      </c>
      <c r="AI891" s="12">
        <f t="shared" si="1332"/>
        <v>0</v>
      </c>
      <c r="AJ891" s="12">
        <f t="shared" ref="AJ891" si="1333">SUM(AJ892:AJ893)</f>
        <v>0</v>
      </c>
      <c r="AK891" s="12">
        <f t="shared" si="1332"/>
        <v>0</v>
      </c>
      <c r="AL891" s="12">
        <f t="shared" si="1332"/>
        <v>0</v>
      </c>
      <c r="AM891" s="12">
        <f t="shared" si="1332"/>
        <v>0</v>
      </c>
      <c r="AN891" s="12">
        <f t="shared" si="1332"/>
        <v>0</v>
      </c>
      <c r="AO891" s="12">
        <f t="shared" si="1332"/>
        <v>0</v>
      </c>
      <c r="AP891" s="12">
        <f t="shared" si="1332"/>
        <v>0</v>
      </c>
      <c r="AQ891" s="12">
        <f t="shared" si="1332"/>
        <v>0</v>
      </c>
      <c r="AR891" s="12">
        <f t="shared" si="1332"/>
        <v>0</v>
      </c>
      <c r="AS891" s="12">
        <f t="shared" si="1332"/>
        <v>0</v>
      </c>
      <c r="AT891" s="12">
        <f t="shared" si="1332"/>
        <v>0</v>
      </c>
      <c r="AU891" s="12">
        <f t="shared" si="1332"/>
        <v>0</v>
      </c>
      <c r="AV891" s="12">
        <f t="shared" si="1332"/>
        <v>0</v>
      </c>
      <c r="AW891" s="12">
        <v>0</v>
      </c>
      <c r="AX891" s="12">
        <v>0</v>
      </c>
      <c r="AY891" s="12">
        <f t="shared" ref="AY891:BQ891" si="1334">SUM(AY892:AY893)</f>
        <v>0</v>
      </c>
      <c r="AZ891" s="12">
        <f t="shared" si="1334"/>
        <v>0</v>
      </c>
      <c r="BA891" s="12">
        <f t="shared" si="1334"/>
        <v>0</v>
      </c>
      <c r="BB891" s="12">
        <f t="shared" si="1334"/>
        <v>0</v>
      </c>
      <c r="BC891" s="12">
        <f t="shared" si="1334"/>
        <v>0</v>
      </c>
      <c r="BD891" s="12">
        <f t="shared" si="1334"/>
        <v>0</v>
      </c>
      <c r="BE891" s="12">
        <f t="shared" ref="BE891" si="1335">SUM(BE892:BE893)</f>
        <v>0</v>
      </c>
      <c r="BF891" s="12">
        <f t="shared" si="1334"/>
        <v>0</v>
      </c>
      <c r="BG891" s="12">
        <f t="shared" si="1334"/>
        <v>0</v>
      </c>
      <c r="BH891" s="12">
        <f t="shared" si="1334"/>
        <v>0</v>
      </c>
      <c r="BI891" s="12">
        <f t="shared" si="1334"/>
        <v>0</v>
      </c>
      <c r="BJ891" s="12">
        <f t="shared" si="1334"/>
        <v>0</v>
      </c>
      <c r="BK891" s="12">
        <f t="shared" si="1334"/>
        <v>0</v>
      </c>
      <c r="BL891" s="12">
        <f t="shared" si="1334"/>
        <v>0</v>
      </c>
      <c r="BM891" s="12">
        <f t="shared" si="1334"/>
        <v>0</v>
      </c>
      <c r="BN891" s="12">
        <f t="shared" si="1334"/>
        <v>0</v>
      </c>
      <c r="BO891" s="12">
        <f t="shared" si="1334"/>
        <v>0</v>
      </c>
      <c r="BP891" s="12">
        <f t="shared" si="1334"/>
        <v>0</v>
      </c>
      <c r="BQ891" s="12">
        <f t="shared" si="1334"/>
        <v>0</v>
      </c>
      <c r="BR891" s="12">
        <v>0</v>
      </c>
      <c r="BS891" s="12">
        <v>0</v>
      </c>
      <c r="BT891" s="12" t="e">
        <f>IF(#REF!=0,"-",#REF!/#REF!*100)</f>
        <v>#REF!</v>
      </c>
    </row>
    <row r="892" spans="1:72" x14ac:dyDescent="0.25">
      <c r="A892" s="4" t="s">
        <v>133</v>
      </c>
      <c r="B892" s="4" t="s">
        <v>58</v>
      </c>
      <c r="C892" s="4" t="s">
        <v>158</v>
      </c>
      <c r="D892" s="102" t="s">
        <v>374</v>
      </c>
      <c r="E892" s="113">
        <v>8213</v>
      </c>
      <c r="F892" s="102"/>
      <c r="G892" s="98" t="s">
        <v>1662</v>
      </c>
      <c r="H892" s="13" t="s">
        <v>51</v>
      </c>
      <c r="I892" s="14">
        <v>15000</v>
      </c>
      <c r="J892" s="14"/>
      <c r="K892" s="14"/>
      <c r="L892" s="14"/>
      <c r="M892" s="14"/>
      <c r="N892" s="14"/>
      <c r="O892" s="14">
        <f t="shared" si="1294"/>
        <v>15000</v>
      </c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>
        <v>0</v>
      </c>
      <c r="AC892" s="14">
        <v>15000</v>
      </c>
      <c r="AD892" s="14">
        <v>0</v>
      </c>
      <c r="AE892" s="14"/>
      <c r="AF892" s="14"/>
      <c r="AG892" s="14"/>
      <c r="AH892" s="14"/>
      <c r="AI892" s="14"/>
      <c r="AJ892" s="14">
        <f t="shared" si="1295"/>
        <v>0</v>
      </c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>
        <v>0</v>
      </c>
      <c r="AX892" s="14">
        <v>0</v>
      </c>
      <c r="AY892" s="14">
        <v>0</v>
      </c>
      <c r="AZ892" s="14"/>
      <c r="BA892" s="14"/>
      <c r="BB892" s="14"/>
      <c r="BC892" s="14"/>
      <c r="BD892" s="14"/>
      <c r="BE892" s="14">
        <f t="shared" si="1296"/>
        <v>0</v>
      </c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>
        <v>0</v>
      </c>
      <c r="BS892" s="14">
        <v>0</v>
      </c>
      <c r="BT892" s="14" t="e">
        <f>IF(#REF!=0,"-",#REF!/#REF!*100)</f>
        <v>#REF!</v>
      </c>
    </row>
    <row r="893" spans="1:72" x14ac:dyDescent="0.25">
      <c r="A893" s="4" t="s">
        <v>133</v>
      </c>
      <c r="B893" s="4" t="s">
        <v>58</v>
      </c>
      <c r="C893" s="4" t="s">
        <v>158</v>
      </c>
      <c r="D893" s="102" t="s">
        <v>374</v>
      </c>
      <c r="E893" s="113">
        <v>8216</v>
      </c>
      <c r="F893" s="102"/>
      <c r="G893" s="98" t="s">
        <v>1662</v>
      </c>
      <c r="H893" s="13" t="s">
        <v>108</v>
      </c>
      <c r="I893" s="14">
        <v>10000</v>
      </c>
      <c r="J893" s="14"/>
      <c r="K893" s="14"/>
      <c r="L893" s="14"/>
      <c r="M893" s="14"/>
      <c r="N893" s="14"/>
      <c r="O893" s="14">
        <f t="shared" si="1294"/>
        <v>10000</v>
      </c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>
        <v>0</v>
      </c>
      <c r="AC893" s="14">
        <v>10000</v>
      </c>
      <c r="AD893" s="14">
        <v>0</v>
      </c>
      <c r="AE893" s="14"/>
      <c r="AF893" s="14"/>
      <c r="AG893" s="14"/>
      <c r="AH893" s="14"/>
      <c r="AI893" s="14"/>
      <c r="AJ893" s="14">
        <f t="shared" si="1295"/>
        <v>0</v>
      </c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>
        <v>0</v>
      </c>
      <c r="AX893" s="14">
        <v>0</v>
      </c>
      <c r="AY893" s="14">
        <v>0</v>
      </c>
      <c r="AZ893" s="14"/>
      <c r="BA893" s="14"/>
      <c r="BB893" s="14"/>
      <c r="BC893" s="14"/>
      <c r="BD893" s="14"/>
      <c r="BE893" s="14">
        <f t="shared" si="1296"/>
        <v>0</v>
      </c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>
        <v>0</v>
      </c>
      <c r="BS893" s="14">
        <v>0</v>
      </c>
      <c r="BT893" s="14" t="e">
        <f>IF(#REF!=0,"-",#REF!/#REF!*100)</f>
        <v>#REF!</v>
      </c>
    </row>
    <row r="894" spans="1:72" ht="22.5" x14ac:dyDescent="0.25">
      <c r="A894" s="13" t="s">
        <v>0</v>
      </c>
      <c r="B894" s="13" t="s">
        <v>0</v>
      </c>
      <c r="C894" s="13" t="s">
        <v>0</v>
      </c>
      <c r="D894" s="98" t="s">
        <v>0</v>
      </c>
      <c r="E894" s="98" t="s">
        <v>0</v>
      </c>
      <c r="F894" s="98" t="s">
        <v>0</v>
      </c>
      <c r="G894" s="13" t="s">
        <v>0</v>
      </c>
      <c r="H894" s="10" t="s">
        <v>383</v>
      </c>
      <c r="I894" s="11">
        <f t="shared" ref="I894:AA894" si="1336">SUM(I864,I887,I890)</f>
        <v>68500</v>
      </c>
      <c r="J894" s="11">
        <f t="shared" si="1336"/>
        <v>0</v>
      </c>
      <c r="K894" s="11">
        <f t="shared" si="1336"/>
        <v>0</v>
      </c>
      <c r="L894" s="11">
        <f t="shared" si="1336"/>
        <v>0</v>
      </c>
      <c r="M894" s="11">
        <f t="shared" si="1336"/>
        <v>0</v>
      </c>
      <c r="N894" s="11">
        <f t="shared" si="1336"/>
        <v>0</v>
      </c>
      <c r="O894" s="11">
        <f t="shared" si="1336"/>
        <v>68500</v>
      </c>
      <c r="P894" s="11">
        <f t="shared" si="1336"/>
        <v>0</v>
      </c>
      <c r="Q894" s="11">
        <f t="shared" si="1336"/>
        <v>0</v>
      </c>
      <c r="R894" s="11">
        <f t="shared" si="1336"/>
        <v>13435</v>
      </c>
      <c r="S894" s="11">
        <f t="shared" si="1336"/>
        <v>0</v>
      </c>
      <c r="T894" s="11">
        <f t="shared" si="1336"/>
        <v>0</v>
      </c>
      <c r="U894" s="11">
        <f t="shared" si="1336"/>
        <v>0</v>
      </c>
      <c r="V894" s="11">
        <f t="shared" si="1336"/>
        <v>0</v>
      </c>
      <c r="W894" s="11">
        <f t="shared" si="1336"/>
        <v>0</v>
      </c>
      <c r="X894" s="11">
        <f t="shared" si="1336"/>
        <v>0</v>
      </c>
      <c r="Y894" s="11">
        <f t="shared" si="1336"/>
        <v>0</v>
      </c>
      <c r="Z894" s="11">
        <f t="shared" si="1336"/>
        <v>0</v>
      </c>
      <c r="AA894" s="11">
        <f t="shared" si="1336"/>
        <v>0</v>
      </c>
      <c r="AB894" s="11">
        <v>13435</v>
      </c>
      <c r="AC894" s="11">
        <v>55065</v>
      </c>
      <c r="AD894" s="11">
        <f t="shared" ref="AD894:AV894" si="1337">SUM(AD864,AD887,AD890)</f>
        <v>0</v>
      </c>
      <c r="AE894" s="11">
        <f t="shared" si="1337"/>
        <v>14665</v>
      </c>
      <c r="AF894" s="11">
        <f t="shared" si="1337"/>
        <v>0</v>
      </c>
      <c r="AG894" s="11">
        <f t="shared" si="1337"/>
        <v>0</v>
      </c>
      <c r="AH894" s="11">
        <f t="shared" si="1337"/>
        <v>0</v>
      </c>
      <c r="AI894" s="11">
        <f t="shared" si="1337"/>
        <v>0</v>
      </c>
      <c r="AJ894" s="11">
        <f t="shared" si="1337"/>
        <v>14665</v>
      </c>
      <c r="AK894" s="11">
        <f t="shared" si="1337"/>
        <v>0</v>
      </c>
      <c r="AL894" s="11">
        <f t="shared" si="1337"/>
        <v>0</v>
      </c>
      <c r="AM894" s="11">
        <f t="shared" si="1337"/>
        <v>14665</v>
      </c>
      <c r="AN894" s="11">
        <f t="shared" si="1337"/>
        <v>0</v>
      </c>
      <c r="AO894" s="11">
        <f t="shared" si="1337"/>
        <v>0</v>
      </c>
      <c r="AP894" s="11">
        <f t="shared" si="1337"/>
        <v>0</v>
      </c>
      <c r="AQ894" s="11">
        <f t="shared" si="1337"/>
        <v>0</v>
      </c>
      <c r="AR894" s="11">
        <f t="shared" si="1337"/>
        <v>0</v>
      </c>
      <c r="AS894" s="11">
        <f t="shared" si="1337"/>
        <v>0</v>
      </c>
      <c r="AT894" s="11">
        <f t="shared" si="1337"/>
        <v>0</v>
      </c>
      <c r="AU894" s="11">
        <f t="shared" si="1337"/>
        <v>0</v>
      </c>
      <c r="AV894" s="11">
        <f t="shared" si="1337"/>
        <v>0</v>
      </c>
      <c r="AW894" s="11">
        <v>14665</v>
      </c>
      <c r="AX894" s="11">
        <v>0</v>
      </c>
      <c r="AY894" s="11">
        <f t="shared" ref="AY894:BQ894" si="1338">SUM(AY864,AY887,AY890)</f>
        <v>0</v>
      </c>
      <c r="AZ894" s="11">
        <f t="shared" si="1338"/>
        <v>0</v>
      </c>
      <c r="BA894" s="11">
        <f t="shared" si="1338"/>
        <v>0</v>
      </c>
      <c r="BB894" s="11">
        <f t="shared" si="1338"/>
        <v>0</v>
      </c>
      <c r="BC894" s="11">
        <f t="shared" si="1338"/>
        <v>0</v>
      </c>
      <c r="BD894" s="11">
        <f t="shared" si="1338"/>
        <v>0</v>
      </c>
      <c r="BE894" s="11">
        <f t="shared" si="1338"/>
        <v>0</v>
      </c>
      <c r="BF894" s="11">
        <f t="shared" si="1338"/>
        <v>0</v>
      </c>
      <c r="BG894" s="11">
        <f t="shared" si="1338"/>
        <v>0</v>
      </c>
      <c r="BH894" s="11">
        <f t="shared" si="1338"/>
        <v>0</v>
      </c>
      <c r="BI894" s="11">
        <f t="shared" si="1338"/>
        <v>0</v>
      </c>
      <c r="BJ894" s="11">
        <f t="shared" si="1338"/>
        <v>0</v>
      </c>
      <c r="BK894" s="11">
        <f t="shared" si="1338"/>
        <v>0</v>
      </c>
      <c r="BL894" s="11">
        <f t="shared" si="1338"/>
        <v>0</v>
      </c>
      <c r="BM894" s="11">
        <f t="shared" si="1338"/>
        <v>0</v>
      </c>
      <c r="BN894" s="11">
        <f t="shared" si="1338"/>
        <v>0</v>
      </c>
      <c r="BO894" s="11">
        <f t="shared" si="1338"/>
        <v>0</v>
      </c>
      <c r="BP894" s="11">
        <f t="shared" si="1338"/>
        <v>0</v>
      </c>
      <c r="BQ894" s="11">
        <f t="shared" si="1338"/>
        <v>0</v>
      </c>
      <c r="BR894" s="11">
        <v>0</v>
      </c>
      <c r="BS894" s="11">
        <v>0</v>
      </c>
      <c r="BT894" s="11" t="e">
        <f>IF(#REF!=0,"-",#REF!/#REF!*100)</f>
        <v>#REF!</v>
      </c>
    </row>
    <row r="895" spans="1:72" ht="15.75" thickBot="1" x14ac:dyDescent="0.3">
      <c r="A895" s="13" t="s">
        <v>0</v>
      </c>
      <c r="B895" s="13" t="s">
        <v>0</v>
      </c>
      <c r="C895" s="13" t="s">
        <v>0</v>
      </c>
      <c r="D895" s="98" t="s">
        <v>0</v>
      </c>
      <c r="E895" s="98" t="s">
        <v>0</v>
      </c>
      <c r="F895" s="98" t="s">
        <v>0</v>
      </c>
      <c r="G895" s="13" t="s">
        <v>0</v>
      </c>
      <c r="H895" s="2" t="s">
        <v>53</v>
      </c>
      <c r="I895" s="13" t="s">
        <v>0</v>
      </c>
      <c r="J895" s="13"/>
      <c r="K895" s="13"/>
      <c r="L895" s="13"/>
      <c r="M895" s="13"/>
      <c r="N895" s="13"/>
      <c r="O895" s="13" t="e">
        <f t="shared" si="1294"/>
        <v>#VALUE!</v>
      </c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>
        <v>0</v>
      </c>
      <c r="AC895" s="13" t="e">
        <v>#VALUE!</v>
      </c>
      <c r="AD895" s="13" t="s">
        <v>0</v>
      </c>
      <c r="AE895" s="13"/>
      <c r="AF895" s="13"/>
      <c r="AG895" s="13"/>
      <c r="AH895" s="13"/>
      <c r="AI895" s="13"/>
      <c r="AJ895" s="13" t="e">
        <f t="shared" si="1295"/>
        <v>#VALUE!</v>
      </c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>
        <v>0</v>
      </c>
      <c r="AX895" s="13" t="e">
        <v>#VALUE!</v>
      </c>
      <c r="AY895" s="13" t="s">
        <v>0</v>
      </c>
      <c r="AZ895" s="13"/>
      <c r="BA895" s="13"/>
      <c r="BB895" s="13"/>
      <c r="BC895" s="13"/>
      <c r="BD895" s="13"/>
      <c r="BE895" s="13" t="e">
        <f t="shared" si="1296"/>
        <v>#VALUE!</v>
      </c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>
        <v>0</v>
      </c>
      <c r="BS895" s="13" t="e">
        <v>#VALUE!</v>
      </c>
      <c r="BT895" s="12"/>
    </row>
    <row r="896" spans="1:72" ht="69.75" customHeight="1" thickBot="1" x14ac:dyDescent="0.3">
      <c r="A896" s="132" t="s">
        <v>0</v>
      </c>
      <c r="B896" s="132" t="s">
        <v>0</v>
      </c>
      <c r="C896" s="132" t="s">
        <v>0</v>
      </c>
      <c r="D896" s="135" t="s">
        <v>0</v>
      </c>
      <c r="E896" s="135" t="s">
        <v>0</v>
      </c>
      <c r="F896" s="135" t="s">
        <v>0</v>
      </c>
      <c r="G896" s="138" t="s">
        <v>0</v>
      </c>
      <c r="H896" s="5" t="s">
        <v>54</v>
      </c>
      <c r="I896" s="89" t="s">
        <v>9</v>
      </c>
      <c r="J896" s="89" t="s">
        <v>1606</v>
      </c>
      <c r="K896" s="89" t="s">
        <v>1534</v>
      </c>
      <c r="L896" s="89" t="s">
        <v>1592</v>
      </c>
      <c r="M896" s="89" t="s">
        <v>1593</v>
      </c>
      <c r="N896" s="89" t="s">
        <v>1594</v>
      </c>
      <c r="O896" s="89" t="s">
        <v>1610</v>
      </c>
      <c r="P896" s="89" t="s">
        <v>1607</v>
      </c>
      <c r="Q896" s="89" t="s">
        <v>1595</v>
      </c>
      <c r="R896" s="89" t="s">
        <v>1596</v>
      </c>
      <c r="S896" s="89" t="s">
        <v>1597</v>
      </c>
      <c r="T896" s="89" t="s">
        <v>1598</v>
      </c>
      <c r="U896" s="89" t="s">
        <v>1599</v>
      </c>
      <c r="V896" s="89" t="s">
        <v>1600</v>
      </c>
      <c r="W896" s="89" t="s">
        <v>1608</v>
      </c>
      <c r="X896" s="89" t="s">
        <v>1609</v>
      </c>
      <c r="Y896" s="89" t="s">
        <v>1601</v>
      </c>
      <c r="Z896" s="89" t="s">
        <v>1602</v>
      </c>
      <c r="AA896" s="89" t="s">
        <v>1603</v>
      </c>
      <c r="AB896" s="89" t="s">
        <v>1604</v>
      </c>
      <c r="AC896" s="89" t="s">
        <v>1605</v>
      </c>
      <c r="AD896" s="90" t="s">
        <v>10</v>
      </c>
      <c r="AE896" s="90" t="s">
        <v>1606</v>
      </c>
      <c r="AF896" s="90" t="s">
        <v>1534</v>
      </c>
      <c r="AG896" s="90" t="s">
        <v>1592</v>
      </c>
      <c r="AH896" s="90" t="s">
        <v>1593</v>
      </c>
      <c r="AI896" s="90" t="s">
        <v>1594</v>
      </c>
      <c r="AJ896" s="90" t="s">
        <v>1611</v>
      </c>
      <c r="AK896" s="90" t="s">
        <v>1607</v>
      </c>
      <c r="AL896" s="90" t="s">
        <v>1595</v>
      </c>
      <c r="AM896" s="90" t="s">
        <v>1596</v>
      </c>
      <c r="AN896" s="90" t="s">
        <v>1597</v>
      </c>
      <c r="AO896" s="90" t="s">
        <v>1598</v>
      </c>
      <c r="AP896" s="90" t="s">
        <v>1599</v>
      </c>
      <c r="AQ896" s="90" t="s">
        <v>1600</v>
      </c>
      <c r="AR896" s="90" t="s">
        <v>1608</v>
      </c>
      <c r="AS896" s="90" t="s">
        <v>1609</v>
      </c>
      <c r="AT896" s="90" t="s">
        <v>1601</v>
      </c>
      <c r="AU896" s="90" t="s">
        <v>1602</v>
      </c>
      <c r="AV896" s="90" t="s">
        <v>1603</v>
      </c>
      <c r="AW896" s="90" t="s">
        <v>1604</v>
      </c>
      <c r="AX896" s="90" t="s">
        <v>1605</v>
      </c>
      <c r="AY896" s="91" t="s">
        <v>11</v>
      </c>
      <c r="AZ896" s="91" t="s">
        <v>1606</v>
      </c>
      <c r="BA896" s="91" t="s">
        <v>1534</v>
      </c>
      <c r="BB896" s="91" t="s">
        <v>1592</v>
      </c>
      <c r="BC896" s="91" t="s">
        <v>1593</v>
      </c>
      <c r="BD896" s="91" t="s">
        <v>1594</v>
      </c>
      <c r="BE896" s="91" t="s">
        <v>1612</v>
      </c>
      <c r="BF896" s="91" t="s">
        <v>1607</v>
      </c>
      <c r="BG896" s="91" t="s">
        <v>1595</v>
      </c>
      <c r="BH896" s="91" t="s">
        <v>1596</v>
      </c>
      <c r="BI896" s="91" t="s">
        <v>1597</v>
      </c>
      <c r="BJ896" s="91" t="s">
        <v>1598</v>
      </c>
      <c r="BK896" s="91" t="s">
        <v>1599</v>
      </c>
      <c r="BL896" s="91" t="s">
        <v>1600</v>
      </c>
      <c r="BM896" s="91" t="s">
        <v>1608</v>
      </c>
      <c r="BN896" s="91" t="s">
        <v>1609</v>
      </c>
      <c r="BO896" s="91" t="s">
        <v>1601</v>
      </c>
      <c r="BP896" s="91" t="s">
        <v>1602</v>
      </c>
      <c r="BQ896" s="91" t="s">
        <v>1603</v>
      </c>
      <c r="BR896" s="91" t="s">
        <v>1604</v>
      </c>
      <c r="BS896" s="91" t="s">
        <v>1605</v>
      </c>
      <c r="BT896" s="5" t="s">
        <v>1671</v>
      </c>
    </row>
    <row r="897" spans="1:72" x14ac:dyDescent="0.25">
      <c r="A897" s="133"/>
      <c r="B897" s="133"/>
      <c r="C897" s="133"/>
      <c r="D897" s="136"/>
      <c r="E897" s="136"/>
      <c r="F897" s="136"/>
      <c r="G897" s="139"/>
      <c r="H897" s="15" t="s">
        <v>0</v>
      </c>
      <c r="I897" s="9">
        <v>1</v>
      </c>
      <c r="J897" s="9">
        <v>2</v>
      </c>
      <c r="K897" s="9">
        <v>3</v>
      </c>
      <c r="L897" s="9">
        <v>4</v>
      </c>
      <c r="M897" s="9">
        <v>5</v>
      </c>
      <c r="N897" s="9">
        <v>6</v>
      </c>
      <c r="O897" s="9">
        <v>7</v>
      </c>
      <c r="P897" s="9">
        <v>8</v>
      </c>
      <c r="Q897" s="9">
        <v>9</v>
      </c>
      <c r="R897" s="9">
        <v>10</v>
      </c>
      <c r="S897" s="9">
        <v>11</v>
      </c>
      <c r="T897" s="9">
        <v>12</v>
      </c>
      <c r="U897" s="9">
        <v>13</v>
      </c>
      <c r="V897" s="9">
        <v>14</v>
      </c>
      <c r="W897" s="9">
        <v>15</v>
      </c>
      <c r="X897" s="9">
        <v>16</v>
      </c>
      <c r="Y897" s="9">
        <v>17</v>
      </c>
      <c r="Z897" s="9">
        <v>18</v>
      </c>
      <c r="AA897" s="9">
        <v>19</v>
      </c>
      <c r="AB897" s="9">
        <v>20</v>
      </c>
      <c r="AC897" s="9">
        <v>21</v>
      </c>
      <c r="AD897" s="9">
        <v>1</v>
      </c>
      <c r="AE897" s="9">
        <v>2</v>
      </c>
      <c r="AF897" s="9">
        <v>3</v>
      </c>
      <c r="AG897" s="9">
        <v>4</v>
      </c>
      <c r="AH897" s="9">
        <v>5</v>
      </c>
      <c r="AI897" s="9">
        <v>6</v>
      </c>
      <c r="AJ897" s="9">
        <v>7</v>
      </c>
      <c r="AK897" s="9">
        <v>8</v>
      </c>
      <c r="AL897" s="9">
        <v>9</v>
      </c>
      <c r="AM897" s="9">
        <v>10</v>
      </c>
      <c r="AN897" s="9">
        <v>11</v>
      </c>
      <c r="AO897" s="9">
        <v>12</v>
      </c>
      <c r="AP897" s="9">
        <v>13</v>
      </c>
      <c r="AQ897" s="9">
        <v>14</v>
      </c>
      <c r="AR897" s="9">
        <v>15</v>
      </c>
      <c r="AS897" s="9">
        <v>16</v>
      </c>
      <c r="AT897" s="9">
        <v>17</v>
      </c>
      <c r="AU897" s="9">
        <v>18</v>
      </c>
      <c r="AV897" s="9">
        <v>19</v>
      </c>
      <c r="AW897" s="9">
        <v>20</v>
      </c>
      <c r="AX897" s="9">
        <v>21</v>
      </c>
      <c r="AY897" s="9">
        <v>1</v>
      </c>
      <c r="AZ897" s="9">
        <v>2</v>
      </c>
      <c r="BA897" s="9">
        <v>3</v>
      </c>
      <c r="BB897" s="9">
        <v>4</v>
      </c>
      <c r="BC897" s="9">
        <v>5</v>
      </c>
      <c r="BD897" s="9">
        <v>6</v>
      </c>
      <c r="BE897" s="9">
        <v>7</v>
      </c>
      <c r="BF897" s="9">
        <v>8</v>
      </c>
      <c r="BG897" s="9">
        <v>9</v>
      </c>
      <c r="BH897" s="9">
        <v>10</v>
      </c>
      <c r="BI897" s="9">
        <v>11</v>
      </c>
      <c r="BJ897" s="9">
        <v>12</v>
      </c>
      <c r="BK897" s="9">
        <v>13</v>
      </c>
      <c r="BL897" s="9">
        <v>14</v>
      </c>
      <c r="BM897" s="9">
        <v>15</v>
      </c>
      <c r="BN897" s="9">
        <v>16</v>
      </c>
      <c r="BO897" s="9">
        <v>17</v>
      </c>
      <c r="BP897" s="9">
        <v>18</v>
      </c>
      <c r="BQ897" s="9">
        <v>19</v>
      </c>
      <c r="BR897" s="9">
        <v>20</v>
      </c>
      <c r="BS897" s="9">
        <v>21</v>
      </c>
      <c r="BT897" s="9">
        <v>9</v>
      </c>
    </row>
    <row r="898" spans="1:72" x14ac:dyDescent="0.25">
      <c r="A898" s="133"/>
      <c r="B898" s="133"/>
      <c r="C898" s="133"/>
      <c r="D898" s="136"/>
      <c r="E898" s="136"/>
      <c r="F898" s="136"/>
      <c r="G898" s="139"/>
      <c r="H898" s="16" t="s">
        <v>137</v>
      </c>
      <c r="I898" s="17">
        <f t="shared" ref="I898:AA898" si="1339">SUM(I894)</f>
        <v>68500</v>
      </c>
      <c r="J898" s="17">
        <f t="shared" si="1339"/>
        <v>0</v>
      </c>
      <c r="K898" s="17">
        <f t="shared" si="1339"/>
        <v>0</v>
      </c>
      <c r="L898" s="17">
        <f t="shared" si="1339"/>
        <v>0</v>
      </c>
      <c r="M898" s="17">
        <f t="shared" si="1339"/>
        <v>0</v>
      </c>
      <c r="N898" s="17">
        <f t="shared" si="1339"/>
        <v>0</v>
      </c>
      <c r="O898" s="17">
        <f t="shared" ref="O898" si="1340">SUM(O894)</f>
        <v>68500</v>
      </c>
      <c r="P898" s="17">
        <f t="shared" si="1339"/>
        <v>0</v>
      </c>
      <c r="Q898" s="17">
        <f t="shared" si="1339"/>
        <v>0</v>
      </c>
      <c r="R898" s="17">
        <f t="shared" si="1339"/>
        <v>13435</v>
      </c>
      <c r="S898" s="17">
        <f t="shared" si="1339"/>
        <v>0</v>
      </c>
      <c r="T898" s="17">
        <f t="shared" si="1339"/>
        <v>0</v>
      </c>
      <c r="U898" s="17">
        <f t="shared" si="1339"/>
        <v>0</v>
      </c>
      <c r="V898" s="17">
        <f t="shared" si="1339"/>
        <v>0</v>
      </c>
      <c r="W898" s="17">
        <f t="shared" si="1339"/>
        <v>0</v>
      </c>
      <c r="X898" s="17">
        <f t="shared" si="1339"/>
        <v>0</v>
      </c>
      <c r="Y898" s="17">
        <f t="shared" si="1339"/>
        <v>0</v>
      </c>
      <c r="Z898" s="17">
        <f t="shared" si="1339"/>
        <v>0</v>
      </c>
      <c r="AA898" s="17">
        <f t="shared" si="1339"/>
        <v>0</v>
      </c>
      <c r="AB898" s="17">
        <v>13435</v>
      </c>
      <c r="AC898" s="17">
        <v>55065</v>
      </c>
      <c r="AD898" s="17">
        <f t="shared" ref="AD898:AV898" si="1341">SUM(AD894)</f>
        <v>0</v>
      </c>
      <c r="AE898" s="17">
        <f t="shared" si="1341"/>
        <v>14665</v>
      </c>
      <c r="AF898" s="17">
        <f t="shared" si="1341"/>
        <v>0</v>
      </c>
      <c r="AG898" s="17">
        <f t="shared" si="1341"/>
        <v>0</v>
      </c>
      <c r="AH898" s="17">
        <f t="shared" si="1341"/>
        <v>0</v>
      </c>
      <c r="AI898" s="17">
        <f t="shared" si="1341"/>
        <v>0</v>
      </c>
      <c r="AJ898" s="17">
        <f t="shared" ref="AJ898" si="1342">SUM(AJ894)</f>
        <v>14665</v>
      </c>
      <c r="AK898" s="17">
        <f t="shared" si="1341"/>
        <v>0</v>
      </c>
      <c r="AL898" s="17">
        <f t="shared" si="1341"/>
        <v>0</v>
      </c>
      <c r="AM898" s="17">
        <f t="shared" si="1341"/>
        <v>14665</v>
      </c>
      <c r="AN898" s="17">
        <f t="shared" si="1341"/>
        <v>0</v>
      </c>
      <c r="AO898" s="17">
        <f t="shared" si="1341"/>
        <v>0</v>
      </c>
      <c r="AP898" s="17">
        <f t="shared" si="1341"/>
        <v>0</v>
      </c>
      <c r="AQ898" s="17">
        <f t="shared" si="1341"/>
        <v>0</v>
      </c>
      <c r="AR898" s="17">
        <f t="shared" si="1341"/>
        <v>0</v>
      </c>
      <c r="AS898" s="17">
        <f t="shared" si="1341"/>
        <v>0</v>
      </c>
      <c r="AT898" s="17">
        <f t="shared" si="1341"/>
        <v>0</v>
      </c>
      <c r="AU898" s="17">
        <f t="shared" si="1341"/>
        <v>0</v>
      </c>
      <c r="AV898" s="17">
        <f t="shared" si="1341"/>
        <v>0</v>
      </c>
      <c r="AW898" s="17">
        <v>14665</v>
      </c>
      <c r="AX898" s="17">
        <v>0</v>
      </c>
      <c r="AY898" s="17">
        <f t="shared" ref="AY898:BQ898" si="1343">SUM(AY894)</f>
        <v>0</v>
      </c>
      <c r="AZ898" s="17">
        <f t="shared" si="1343"/>
        <v>0</v>
      </c>
      <c r="BA898" s="17">
        <f t="shared" si="1343"/>
        <v>0</v>
      </c>
      <c r="BB898" s="17">
        <f t="shared" si="1343"/>
        <v>0</v>
      </c>
      <c r="BC898" s="17">
        <f t="shared" si="1343"/>
        <v>0</v>
      </c>
      <c r="BD898" s="17">
        <f t="shared" si="1343"/>
        <v>0</v>
      </c>
      <c r="BE898" s="17">
        <f t="shared" ref="BE898" si="1344">SUM(BE894)</f>
        <v>0</v>
      </c>
      <c r="BF898" s="17">
        <f t="shared" si="1343"/>
        <v>0</v>
      </c>
      <c r="BG898" s="17">
        <f t="shared" si="1343"/>
        <v>0</v>
      </c>
      <c r="BH898" s="17">
        <f t="shared" si="1343"/>
        <v>0</v>
      </c>
      <c r="BI898" s="17">
        <f t="shared" si="1343"/>
        <v>0</v>
      </c>
      <c r="BJ898" s="17">
        <f t="shared" si="1343"/>
        <v>0</v>
      </c>
      <c r="BK898" s="17">
        <f t="shared" si="1343"/>
        <v>0</v>
      </c>
      <c r="BL898" s="17">
        <f t="shared" si="1343"/>
        <v>0</v>
      </c>
      <c r="BM898" s="17">
        <f t="shared" si="1343"/>
        <v>0</v>
      </c>
      <c r="BN898" s="17">
        <f t="shared" si="1343"/>
        <v>0</v>
      </c>
      <c r="BO898" s="17">
        <f t="shared" si="1343"/>
        <v>0</v>
      </c>
      <c r="BP898" s="17">
        <f t="shared" si="1343"/>
        <v>0</v>
      </c>
      <c r="BQ898" s="17">
        <f t="shared" si="1343"/>
        <v>0</v>
      </c>
      <c r="BR898" s="17">
        <v>0</v>
      </c>
      <c r="BS898" s="17">
        <v>0</v>
      </c>
      <c r="BT898" s="17" t="e">
        <f>IF(#REF!=0,"-",#REF!/#REF!*100)</f>
        <v>#REF!</v>
      </c>
    </row>
    <row r="899" spans="1:72" x14ac:dyDescent="0.25">
      <c r="A899" s="133"/>
      <c r="B899" s="133"/>
      <c r="C899" s="133"/>
      <c r="D899" s="136"/>
      <c r="E899" s="136"/>
      <c r="F899" s="136"/>
      <c r="G899" s="139"/>
      <c r="H899" s="18" t="s">
        <v>55</v>
      </c>
      <c r="I899" s="17">
        <f t="shared" ref="I899:AA899" si="1345">SUM(I898)</f>
        <v>68500</v>
      </c>
      <c r="J899" s="17">
        <f t="shared" si="1345"/>
        <v>0</v>
      </c>
      <c r="K899" s="17">
        <f t="shared" si="1345"/>
        <v>0</v>
      </c>
      <c r="L899" s="17">
        <f t="shared" si="1345"/>
        <v>0</v>
      </c>
      <c r="M899" s="17">
        <f t="shared" si="1345"/>
        <v>0</v>
      </c>
      <c r="N899" s="17">
        <f t="shared" si="1345"/>
        <v>0</v>
      </c>
      <c r="O899" s="17">
        <f t="shared" ref="O899" si="1346">SUM(O898)</f>
        <v>68500</v>
      </c>
      <c r="P899" s="17">
        <f t="shared" si="1345"/>
        <v>0</v>
      </c>
      <c r="Q899" s="17">
        <f t="shared" si="1345"/>
        <v>0</v>
      </c>
      <c r="R899" s="17">
        <f t="shared" si="1345"/>
        <v>13435</v>
      </c>
      <c r="S899" s="17">
        <f t="shared" si="1345"/>
        <v>0</v>
      </c>
      <c r="T899" s="17">
        <f t="shared" si="1345"/>
        <v>0</v>
      </c>
      <c r="U899" s="17">
        <f t="shared" si="1345"/>
        <v>0</v>
      </c>
      <c r="V899" s="17">
        <f t="shared" si="1345"/>
        <v>0</v>
      </c>
      <c r="W899" s="17">
        <f t="shared" si="1345"/>
        <v>0</v>
      </c>
      <c r="X899" s="17">
        <f t="shared" si="1345"/>
        <v>0</v>
      </c>
      <c r="Y899" s="17">
        <f t="shared" si="1345"/>
        <v>0</v>
      </c>
      <c r="Z899" s="17">
        <f t="shared" si="1345"/>
        <v>0</v>
      </c>
      <c r="AA899" s="17">
        <f t="shared" si="1345"/>
        <v>0</v>
      </c>
      <c r="AB899" s="17">
        <v>13435</v>
      </c>
      <c r="AC899" s="17">
        <v>55065</v>
      </c>
      <c r="AD899" s="17">
        <f t="shared" ref="AD899:AV899" si="1347">SUM(AD898)</f>
        <v>0</v>
      </c>
      <c r="AE899" s="17">
        <f t="shared" si="1347"/>
        <v>14665</v>
      </c>
      <c r="AF899" s="17">
        <f t="shared" si="1347"/>
        <v>0</v>
      </c>
      <c r="AG899" s="17">
        <f t="shared" si="1347"/>
        <v>0</v>
      </c>
      <c r="AH899" s="17">
        <f t="shared" si="1347"/>
        <v>0</v>
      </c>
      <c r="AI899" s="17">
        <f t="shared" si="1347"/>
        <v>0</v>
      </c>
      <c r="AJ899" s="17">
        <f t="shared" ref="AJ899" si="1348">SUM(AJ898)</f>
        <v>14665</v>
      </c>
      <c r="AK899" s="17">
        <f t="shared" si="1347"/>
        <v>0</v>
      </c>
      <c r="AL899" s="17">
        <f t="shared" si="1347"/>
        <v>0</v>
      </c>
      <c r="AM899" s="17">
        <f t="shared" si="1347"/>
        <v>14665</v>
      </c>
      <c r="AN899" s="17">
        <f t="shared" si="1347"/>
        <v>0</v>
      </c>
      <c r="AO899" s="17">
        <f t="shared" si="1347"/>
        <v>0</v>
      </c>
      <c r="AP899" s="17">
        <f t="shared" si="1347"/>
        <v>0</v>
      </c>
      <c r="AQ899" s="17">
        <f t="shared" si="1347"/>
        <v>0</v>
      </c>
      <c r="AR899" s="17">
        <f t="shared" si="1347"/>
        <v>0</v>
      </c>
      <c r="AS899" s="17">
        <f t="shared" si="1347"/>
        <v>0</v>
      </c>
      <c r="AT899" s="17">
        <f t="shared" si="1347"/>
        <v>0</v>
      </c>
      <c r="AU899" s="17">
        <f t="shared" si="1347"/>
        <v>0</v>
      </c>
      <c r="AV899" s="17">
        <f t="shared" si="1347"/>
        <v>0</v>
      </c>
      <c r="AW899" s="17">
        <v>14665</v>
      </c>
      <c r="AX899" s="17">
        <v>0</v>
      </c>
      <c r="AY899" s="17">
        <f t="shared" ref="AY899:BQ899" si="1349">SUM(AY898)</f>
        <v>0</v>
      </c>
      <c r="AZ899" s="17">
        <f t="shared" si="1349"/>
        <v>0</v>
      </c>
      <c r="BA899" s="17">
        <f t="shared" si="1349"/>
        <v>0</v>
      </c>
      <c r="BB899" s="17">
        <f t="shared" si="1349"/>
        <v>0</v>
      </c>
      <c r="BC899" s="17">
        <f t="shared" si="1349"/>
        <v>0</v>
      </c>
      <c r="BD899" s="17">
        <f t="shared" si="1349"/>
        <v>0</v>
      </c>
      <c r="BE899" s="17">
        <f t="shared" ref="BE899" si="1350">SUM(BE898)</f>
        <v>0</v>
      </c>
      <c r="BF899" s="17">
        <f t="shared" si="1349"/>
        <v>0</v>
      </c>
      <c r="BG899" s="17">
        <f t="shared" si="1349"/>
        <v>0</v>
      </c>
      <c r="BH899" s="17">
        <f t="shared" si="1349"/>
        <v>0</v>
      </c>
      <c r="BI899" s="17">
        <f t="shared" si="1349"/>
        <v>0</v>
      </c>
      <c r="BJ899" s="17">
        <f t="shared" si="1349"/>
        <v>0</v>
      </c>
      <c r="BK899" s="17">
        <f t="shared" si="1349"/>
        <v>0</v>
      </c>
      <c r="BL899" s="17">
        <f t="shared" si="1349"/>
        <v>0</v>
      </c>
      <c r="BM899" s="17">
        <f t="shared" si="1349"/>
        <v>0</v>
      </c>
      <c r="BN899" s="17">
        <f t="shared" si="1349"/>
        <v>0</v>
      </c>
      <c r="BO899" s="17">
        <f t="shared" si="1349"/>
        <v>0</v>
      </c>
      <c r="BP899" s="17">
        <f t="shared" si="1349"/>
        <v>0</v>
      </c>
      <c r="BQ899" s="17">
        <f t="shared" si="1349"/>
        <v>0</v>
      </c>
      <c r="BR899" s="17">
        <v>0</v>
      </c>
      <c r="BS899" s="17">
        <v>0</v>
      </c>
      <c r="BT899" s="17" t="e">
        <f>IF(#REF!=0,"-",#REF!/#REF!*100)</f>
        <v>#REF!</v>
      </c>
    </row>
    <row r="900" spans="1:72" x14ac:dyDescent="0.25">
      <c r="A900" s="134"/>
      <c r="B900" s="134"/>
      <c r="C900" s="134"/>
      <c r="D900" s="137"/>
      <c r="E900" s="137"/>
      <c r="F900" s="137"/>
      <c r="G900" s="140"/>
      <c r="O900">
        <f t="shared" si="1294"/>
        <v>0</v>
      </c>
      <c r="AB900">
        <v>0</v>
      </c>
      <c r="AC900">
        <v>0</v>
      </c>
      <c r="AJ900">
        <f t="shared" si="1295"/>
        <v>0</v>
      </c>
      <c r="AW900">
        <v>0</v>
      </c>
      <c r="AX900">
        <v>0</v>
      </c>
      <c r="BE900">
        <f t="shared" si="1296"/>
        <v>0</v>
      </c>
      <c r="BR900">
        <v>0</v>
      </c>
      <c r="BS900">
        <v>0</v>
      </c>
      <c r="BT900" t="e">
        <f>IF(#REF!=0,"-",#REF!/#REF!*100)</f>
        <v>#REF!</v>
      </c>
    </row>
    <row r="901" spans="1:72" ht="15.75" thickBot="1" x14ac:dyDescent="0.3">
      <c r="A901" s="13" t="s">
        <v>0</v>
      </c>
      <c r="B901" s="13" t="s">
        <v>0</v>
      </c>
      <c r="C901" s="13" t="s">
        <v>0</v>
      </c>
      <c r="D901" s="98" t="s">
        <v>0</v>
      </c>
      <c r="E901" s="98" t="s">
        <v>0</v>
      </c>
      <c r="F901" s="98" t="s">
        <v>0</v>
      </c>
      <c r="G901" s="13" t="s">
        <v>0</v>
      </c>
      <c r="H901" s="19" t="s">
        <v>0</v>
      </c>
      <c r="I901" s="19" t="s">
        <v>0</v>
      </c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>
        <v>0</v>
      </c>
      <c r="AC901" s="19">
        <v>0</v>
      </c>
      <c r="AD901" s="19" t="s">
        <v>0</v>
      </c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>
        <v>0</v>
      </c>
      <c r="AX901" s="19">
        <v>0</v>
      </c>
      <c r="AY901" s="19" t="s">
        <v>0</v>
      </c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>
        <v>0</v>
      </c>
      <c r="BS901" s="19">
        <v>0</v>
      </c>
      <c r="BT901" s="19"/>
    </row>
    <row r="902" spans="1:72" ht="69.75" customHeight="1" thickBot="1" x14ac:dyDescent="0.3">
      <c r="A902" s="5" t="s">
        <v>2</v>
      </c>
      <c r="B902" s="5" t="s">
        <v>3</v>
      </c>
      <c r="C902" s="5" t="s">
        <v>4</v>
      </c>
      <c r="D902" s="103" t="s">
        <v>0</v>
      </c>
      <c r="E902" s="112" t="s">
        <v>5</v>
      </c>
      <c r="F902" s="112" t="s">
        <v>6</v>
      </c>
      <c r="G902" s="5" t="s">
        <v>7</v>
      </c>
      <c r="H902" s="5" t="s">
        <v>8</v>
      </c>
      <c r="I902" s="89" t="s">
        <v>9</v>
      </c>
      <c r="J902" s="89" t="s">
        <v>1606</v>
      </c>
      <c r="K902" s="89" t="s">
        <v>1534</v>
      </c>
      <c r="L902" s="89" t="s">
        <v>1592</v>
      </c>
      <c r="M902" s="89" t="s">
        <v>1593</v>
      </c>
      <c r="N902" s="89" t="s">
        <v>1594</v>
      </c>
      <c r="O902" s="89" t="s">
        <v>1610</v>
      </c>
      <c r="P902" s="89" t="s">
        <v>1607</v>
      </c>
      <c r="Q902" s="89" t="s">
        <v>1595</v>
      </c>
      <c r="R902" s="89" t="s">
        <v>1596</v>
      </c>
      <c r="S902" s="89" t="s">
        <v>1597</v>
      </c>
      <c r="T902" s="89" t="s">
        <v>1598</v>
      </c>
      <c r="U902" s="89" t="s">
        <v>1599</v>
      </c>
      <c r="V902" s="89" t="s">
        <v>1600</v>
      </c>
      <c r="W902" s="89" t="s">
        <v>1608</v>
      </c>
      <c r="X902" s="89" t="s">
        <v>1609</v>
      </c>
      <c r="Y902" s="89" t="s">
        <v>1601</v>
      </c>
      <c r="Z902" s="89" t="s">
        <v>1602</v>
      </c>
      <c r="AA902" s="89" t="s">
        <v>1603</v>
      </c>
      <c r="AB902" s="89" t="s">
        <v>1604</v>
      </c>
      <c r="AC902" s="89" t="s">
        <v>1605</v>
      </c>
      <c r="AD902" s="90" t="s">
        <v>10</v>
      </c>
      <c r="AE902" s="90" t="s">
        <v>1606</v>
      </c>
      <c r="AF902" s="90" t="s">
        <v>1534</v>
      </c>
      <c r="AG902" s="90" t="s">
        <v>1592</v>
      </c>
      <c r="AH902" s="90" t="s">
        <v>1593</v>
      </c>
      <c r="AI902" s="90" t="s">
        <v>1594</v>
      </c>
      <c r="AJ902" s="90" t="s">
        <v>1611</v>
      </c>
      <c r="AK902" s="90" t="s">
        <v>1607</v>
      </c>
      <c r="AL902" s="90" t="s">
        <v>1595</v>
      </c>
      <c r="AM902" s="90" t="s">
        <v>1596</v>
      </c>
      <c r="AN902" s="90" t="s">
        <v>1597</v>
      </c>
      <c r="AO902" s="90" t="s">
        <v>1598</v>
      </c>
      <c r="AP902" s="90" t="s">
        <v>1599</v>
      </c>
      <c r="AQ902" s="90" t="s">
        <v>1600</v>
      </c>
      <c r="AR902" s="90" t="s">
        <v>1608</v>
      </c>
      <c r="AS902" s="90" t="s">
        <v>1609</v>
      </c>
      <c r="AT902" s="90" t="s">
        <v>1601</v>
      </c>
      <c r="AU902" s="90" t="s">
        <v>1602</v>
      </c>
      <c r="AV902" s="90" t="s">
        <v>1603</v>
      </c>
      <c r="AW902" s="90" t="s">
        <v>1604</v>
      </c>
      <c r="AX902" s="90" t="s">
        <v>1605</v>
      </c>
      <c r="AY902" s="91" t="s">
        <v>11</v>
      </c>
      <c r="AZ902" s="91" t="s">
        <v>1606</v>
      </c>
      <c r="BA902" s="91" t="s">
        <v>1534</v>
      </c>
      <c r="BB902" s="91" t="s">
        <v>1592</v>
      </c>
      <c r="BC902" s="91" t="s">
        <v>1593</v>
      </c>
      <c r="BD902" s="91" t="s">
        <v>1594</v>
      </c>
      <c r="BE902" s="91" t="s">
        <v>1612</v>
      </c>
      <c r="BF902" s="91" t="s">
        <v>1607</v>
      </c>
      <c r="BG902" s="91" t="s">
        <v>1595</v>
      </c>
      <c r="BH902" s="91" t="s">
        <v>1596</v>
      </c>
      <c r="BI902" s="91" t="s">
        <v>1597</v>
      </c>
      <c r="BJ902" s="91" t="s">
        <v>1598</v>
      </c>
      <c r="BK902" s="91" t="s">
        <v>1599</v>
      </c>
      <c r="BL902" s="91" t="s">
        <v>1600</v>
      </c>
      <c r="BM902" s="91" t="s">
        <v>1608</v>
      </c>
      <c r="BN902" s="91" t="s">
        <v>1609</v>
      </c>
      <c r="BO902" s="91" t="s">
        <v>1601</v>
      </c>
      <c r="BP902" s="91" t="s">
        <v>1602</v>
      </c>
      <c r="BQ902" s="91" t="s">
        <v>1603</v>
      </c>
      <c r="BR902" s="91" t="s">
        <v>1604</v>
      </c>
      <c r="BS902" s="91" t="s">
        <v>1605</v>
      </c>
      <c r="BT902" s="5" t="s">
        <v>1671</v>
      </c>
    </row>
    <row r="903" spans="1:72" x14ac:dyDescent="0.25">
      <c r="A903" s="6" t="s">
        <v>0</v>
      </c>
      <c r="B903" s="6" t="s">
        <v>0</v>
      </c>
      <c r="C903" s="6" t="s">
        <v>0</v>
      </c>
      <c r="D903" s="104" t="s">
        <v>0</v>
      </c>
      <c r="E903" s="104" t="s">
        <v>0</v>
      </c>
      <c r="F903" s="121" t="s">
        <v>0</v>
      </c>
      <c r="G903" s="7" t="s">
        <v>0</v>
      </c>
      <c r="H903" s="8" t="s">
        <v>0</v>
      </c>
      <c r="I903" s="9">
        <v>1</v>
      </c>
      <c r="J903" s="9">
        <v>2</v>
      </c>
      <c r="K903" s="9">
        <v>3</v>
      </c>
      <c r="L903" s="9">
        <v>4</v>
      </c>
      <c r="M903" s="9">
        <v>5</v>
      </c>
      <c r="N903" s="9">
        <v>6</v>
      </c>
      <c r="O903" s="9">
        <v>7</v>
      </c>
      <c r="P903" s="9">
        <v>8</v>
      </c>
      <c r="Q903" s="9">
        <v>9</v>
      </c>
      <c r="R903" s="9">
        <v>10</v>
      </c>
      <c r="S903" s="9">
        <v>11</v>
      </c>
      <c r="T903" s="9">
        <v>12</v>
      </c>
      <c r="U903" s="9">
        <v>13</v>
      </c>
      <c r="V903" s="9">
        <v>14</v>
      </c>
      <c r="W903" s="9">
        <v>15</v>
      </c>
      <c r="X903" s="9">
        <v>16</v>
      </c>
      <c r="Y903" s="9">
        <v>17</v>
      </c>
      <c r="Z903" s="9">
        <v>18</v>
      </c>
      <c r="AA903" s="9">
        <v>19</v>
      </c>
      <c r="AB903" s="9">
        <v>20</v>
      </c>
      <c r="AC903" s="9">
        <v>21</v>
      </c>
      <c r="AD903" s="9">
        <v>1</v>
      </c>
      <c r="AE903" s="9">
        <v>2</v>
      </c>
      <c r="AF903" s="9">
        <v>3</v>
      </c>
      <c r="AG903" s="9">
        <v>4</v>
      </c>
      <c r="AH903" s="9">
        <v>5</v>
      </c>
      <c r="AI903" s="9">
        <v>6</v>
      </c>
      <c r="AJ903" s="9">
        <v>7</v>
      </c>
      <c r="AK903" s="9">
        <v>8</v>
      </c>
      <c r="AL903" s="9">
        <v>9</v>
      </c>
      <c r="AM903" s="9">
        <v>10</v>
      </c>
      <c r="AN903" s="9">
        <v>11</v>
      </c>
      <c r="AO903" s="9">
        <v>12</v>
      </c>
      <c r="AP903" s="9">
        <v>13</v>
      </c>
      <c r="AQ903" s="9">
        <v>14</v>
      </c>
      <c r="AR903" s="9">
        <v>15</v>
      </c>
      <c r="AS903" s="9">
        <v>16</v>
      </c>
      <c r="AT903" s="9">
        <v>17</v>
      </c>
      <c r="AU903" s="9">
        <v>18</v>
      </c>
      <c r="AV903" s="9">
        <v>19</v>
      </c>
      <c r="AW903" s="9">
        <v>20</v>
      </c>
      <c r="AX903" s="9">
        <v>21</v>
      </c>
      <c r="AY903" s="9">
        <v>1</v>
      </c>
      <c r="AZ903" s="9">
        <v>2</v>
      </c>
      <c r="BA903" s="9">
        <v>3</v>
      </c>
      <c r="BB903" s="9">
        <v>4</v>
      </c>
      <c r="BC903" s="9">
        <v>5</v>
      </c>
      <c r="BD903" s="9">
        <v>6</v>
      </c>
      <c r="BE903" s="9">
        <v>7</v>
      </c>
      <c r="BF903" s="9">
        <v>8</v>
      </c>
      <c r="BG903" s="9">
        <v>9</v>
      </c>
      <c r="BH903" s="9">
        <v>10</v>
      </c>
      <c r="BI903" s="9">
        <v>11</v>
      </c>
      <c r="BJ903" s="9">
        <v>12</v>
      </c>
      <c r="BK903" s="9">
        <v>13</v>
      </c>
      <c r="BL903" s="9">
        <v>14</v>
      </c>
      <c r="BM903" s="9">
        <v>15</v>
      </c>
      <c r="BN903" s="9">
        <v>16</v>
      </c>
      <c r="BO903" s="9">
        <v>17</v>
      </c>
      <c r="BP903" s="9">
        <v>18</v>
      </c>
      <c r="BQ903" s="9">
        <v>19</v>
      </c>
      <c r="BR903" s="9">
        <v>20</v>
      </c>
      <c r="BS903" s="9">
        <v>21</v>
      </c>
      <c r="BT903" s="9">
        <v>9</v>
      </c>
    </row>
    <row r="904" spans="1:72" x14ac:dyDescent="0.25">
      <c r="A904" s="1" t="s">
        <v>133</v>
      </c>
      <c r="B904" s="1" t="s">
        <v>58</v>
      </c>
      <c r="C904" s="4" t="s">
        <v>159</v>
      </c>
      <c r="D904" s="102" t="s">
        <v>384</v>
      </c>
      <c r="E904" s="101" t="s">
        <v>0</v>
      </c>
      <c r="F904" s="101" t="s">
        <v>0</v>
      </c>
      <c r="G904" s="2" t="s">
        <v>0</v>
      </c>
      <c r="H904" s="2" t="s">
        <v>385</v>
      </c>
      <c r="I904" s="3" t="s">
        <v>0</v>
      </c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v>0</v>
      </c>
      <c r="AC904" s="3">
        <v>0</v>
      </c>
      <c r="AD904" s="3" t="s">
        <v>0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>
        <v>0</v>
      </c>
      <c r="AX904" s="3">
        <v>0</v>
      </c>
      <c r="AY904" s="3" t="s">
        <v>0</v>
      </c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>
        <v>0</v>
      </c>
      <c r="BS904" s="3">
        <v>0</v>
      </c>
      <c r="BT904" s="3"/>
    </row>
    <row r="905" spans="1:72" ht="33.75" x14ac:dyDescent="0.25">
      <c r="A905" s="1" t="s">
        <v>0</v>
      </c>
      <c r="B905" s="1" t="s">
        <v>0</v>
      </c>
      <c r="C905" s="1" t="s">
        <v>0</v>
      </c>
      <c r="D905" s="101" t="s">
        <v>0</v>
      </c>
      <c r="E905" s="101" t="s">
        <v>0</v>
      </c>
      <c r="F905" s="101"/>
      <c r="G905" s="2" t="s">
        <v>0</v>
      </c>
      <c r="H905" s="10" t="s">
        <v>13</v>
      </c>
      <c r="I905" s="11">
        <f t="shared" ref="I905:AA905" si="1351">SUM(I906,I914,I916)</f>
        <v>71399</v>
      </c>
      <c r="J905" s="11">
        <f t="shared" si="1351"/>
        <v>0</v>
      </c>
      <c r="K905" s="11">
        <f t="shared" si="1351"/>
        <v>0</v>
      </c>
      <c r="L905" s="11">
        <f t="shared" si="1351"/>
        <v>0</v>
      </c>
      <c r="M905" s="11">
        <f t="shared" si="1351"/>
        <v>0</v>
      </c>
      <c r="N905" s="11">
        <f t="shared" si="1351"/>
        <v>0</v>
      </c>
      <c r="O905" s="11">
        <f t="shared" ref="O905" si="1352">SUM(O906,O914,O916)</f>
        <v>71399</v>
      </c>
      <c r="P905" s="11">
        <f t="shared" si="1351"/>
        <v>14710</v>
      </c>
      <c r="Q905" s="11">
        <f t="shared" si="1351"/>
        <v>14028</v>
      </c>
      <c r="R905" s="11">
        <f t="shared" si="1351"/>
        <v>16665</v>
      </c>
      <c r="S905" s="11">
        <f t="shared" si="1351"/>
        <v>0</v>
      </c>
      <c r="T905" s="11">
        <f t="shared" si="1351"/>
        <v>0</v>
      </c>
      <c r="U905" s="11">
        <f t="shared" si="1351"/>
        <v>0</v>
      </c>
      <c r="V905" s="11">
        <f t="shared" si="1351"/>
        <v>0</v>
      </c>
      <c r="W905" s="11">
        <f t="shared" si="1351"/>
        <v>0</v>
      </c>
      <c r="X905" s="11">
        <f t="shared" si="1351"/>
        <v>0</v>
      </c>
      <c r="Y905" s="11">
        <f t="shared" si="1351"/>
        <v>0</v>
      </c>
      <c r="Z905" s="11">
        <f t="shared" si="1351"/>
        <v>0</v>
      </c>
      <c r="AA905" s="11">
        <f t="shared" si="1351"/>
        <v>0</v>
      </c>
      <c r="AB905" s="11">
        <v>45403</v>
      </c>
      <c r="AC905" s="11">
        <v>25996</v>
      </c>
      <c r="AD905" s="11">
        <f t="shared" ref="AD905:AV905" si="1353">SUM(AD906,AD914,AD916)</f>
        <v>0</v>
      </c>
      <c r="AE905" s="11">
        <f t="shared" si="1353"/>
        <v>0</v>
      </c>
      <c r="AF905" s="11">
        <f t="shared" si="1353"/>
        <v>0</v>
      </c>
      <c r="AG905" s="11">
        <f t="shared" si="1353"/>
        <v>0</v>
      </c>
      <c r="AH905" s="11">
        <f t="shared" si="1353"/>
        <v>0</v>
      </c>
      <c r="AI905" s="11">
        <f t="shared" si="1353"/>
        <v>0</v>
      </c>
      <c r="AJ905" s="11">
        <f t="shared" ref="AJ905" si="1354">SUM(AJ906,AJ914,AJ916)</f>
        <v>0</v>
      </c>
      <c r="AK905" s="11">
        <f t="shared" si="1353"/>
        <v>0</v>
      </c>
      <c r="AL905" s="11">
        <f t="shared" si="1353"/>
        <v>0</v>
      </c>
      <c r="AM905" s="11">
        <f t="shared" si="1353"/>
        <v>0</v>
      </c>
      <c r="AN905" s="11">
        <f t="shared" si="1353"/>
        <v>0</v>
      </c>
      <c r="AO905" s="11">
        <f t="shared" si="1353"/>
        <v>0</v>
      </c>
      <c r="AP905" s="11">
        <f t="shared" si="1353"/>
        <v>0</v>
      </c>
      <c r="AQ905" s="11">
        <f t="shared" si="1353"/>
        <v>0</v>
      </c>
      <c r="AR905" s="11">
        <f t="shared" si="1353"/>
        <v>0</v>
      </c>
      <c r="AS905" s="11">
        <f t="shared" si="1353"/>
        <v>0</v>
      </c>
      <c r="AT905" s="11">
        <f t="shared" si="1353"/>
        <v>0</v>
      </c>
      <c r="AU905" s="11">
        <f t="shared" si="1353"/>
        <v>0</v>
      </c>
      <c r="AV905" s="11">
        <f t="shared" si="1353"/>
        <v>0</v>
      </c>
      <c r="AW905" s="11">
        <v>0</v>
      </c>
      <c r="AX905" s="11">
        <v>0</v>
      </c>
      <c r="AY905" s="11">
        <f t="shared" ref="AY905:BQ905" si="1355">SUM(AY906,AY914,AY916)</f>
        <v>0</v>
      </c>
      <c r="AZ905" s="11">
        <f t="shared" si="1355"/>
        <v>0</v>
      </c>
      <c r="BA905" s="11">
        <f t="shared" si="1355"/>
        <v>0</v>
      </c>
      <c r="BB905" s="11">
        <f t="shared" si="1355"/>
        <v>0</v>
      </c>
      <c r="BC905" s="11">
        <f t="shared" si="1355"/>
        <v>0</v>
      </c>
      <c r="BD905" s="11">
        <f t="shared" si="1355"/>
        <v>0</v>
      </c>
      <c r="BE905" s="11">
        <f t="shared" ref="BE905" si="1356">SUM(BE906,BE914,BE916)</f>
        <v>0</v>
      </c>
      <c r="BF905" s="11">
        <f t="shared" si="1355"/>
        <v>0</v>
      </c>
      <c r="BG905" s="11">
        <f t="shared" si="1355"/>
        <v>0</v>
      </c>
      <c r="BH905" s="11">
        <f t="shared" si="1355"/>
        <v>0</v>
      </c>
      <c r="BI905" s="11">
        <f t="shared" si="1355"/>
        <v>0</v>
      </c>
      <c r="BJ905" s="11">
        <f t="shared" si="1355"/>
        <v>0</v>
      </c>
      <c r="BK905" s="11">
        <f t="shared" si="1355"/>
        <v>0</v>
      </c>
      <c r="BL905" s="11">
        <f t="shared" si="1355"/>
        <v>0</v>
      </c>
      <c r="BM905" s="11">
        <f t="shared" si="1355"/>
        <v>0</v>
      </c>
      <c r="BN905" s="11">
        <f t="shared" si="1355"/>
        <v>0</v>
      </c>
      <c r="BO905" s="11">
        <f t="shared" si="1355"/>
        <v>0</v>
      </c>
      <c r="BP905" s="11">
        <f t="shared" si="1355"/>
        <v>0</v>
      </c>
      <c r="BQ905" s="11">
        <f t="shared" si="1355"/>
        <v>0</v>
      </c>
      <c r="BR905" s="11">
        <v>0</v>
      </c>
      <c r="BS905" s="11">
        <v>0</v>
      </c>
      <c r="BT905" s="11" t="e">
        <f>IF(#REF!=0,"-",#REF!/#REF!*100)</f>
        <v>#REF!</v>
      </c>
    </row>
    <row r="906" spans="1:72" x14ac:dyDescent="0.25">
      <c r="A906" s="4" t="s">
        <v>133</v>
      </c>
      <c r="B906" s="4" t="s">
        <v>58</v>
      </c>
      <c r="C906" s="4" t="s">
        <v>159</v>
      </c>
      <c r="D906" s="102" t="s">
        <v>384</v>
      </c>
      <c r="E906" s="101" t="s">
        <v>14</v>
      </c>
      <c r="F906" s="101" t="s">
        <v>0</v>
      </c>
      <c r="G906" s="2" t="s">
        <v>0</v>
      </c>
      <c r="H906" s="2" t="s">
        <v>15</v>
      </c>
      <c r="I906" s="12">
        <f t="shared" ref="I906:AA906" si="1357">SUM(I907,I908)</f>
        <v>0</v>
      </c>
      <c r="J906" s="12">
        <f t="shared" si="1357"/>
        <v>0</v>
      </c>
      <c r="K906" s="12">
        <f t="shared" si="1357"/>
        <v>0</v>
      </c>
      <c r="L906" s="12">
        <f t="shared" si="1357"/>
        <v>0</v>
      </c>
      <c r="M906" s="12">
        <f t="shared" si="1357"/>
        <v>0</v>
      </c>
      <c r="N906" s="12">
        <f t="shared" si="1357"/>
        <v>0</v>
      </c>
      <c r="O906" s="12">
        <f t="shared" ref="O906" si="1358">SUM(O907,O908)</f>
        <v>0</v>
      </c>
      <c r="P906" s="12">
        <f t="shared" si="1357"/>
        <v>0</v>
      </c>
      <c r="Q906" s="12">
        <f t="shared" si="1357"/>
        <v>0</v>
      </c>
      <c r="R906" s="12">
        <f t="shared" si="1357"/>
        <v>0</v>
      </c>
      <c r="S906" s="12">
        <f t="shared" si="1357"/>
        <v>0</v>
      </c>
      <c r="T906" s="12">
        <f t="shared" si="1357"/>
        <v>0</v>
      </c>
      <c r="U906" s="12">
        <f t="shared" si="1357"/>
        <v>0</v>
      </c>
      <c r="V906" s="12">
        <f t="shared" si="1357"/>
        <v>0</v>
      </c>
      <c r="W906" s="12">
        <f t="shared" si="1357"/>
        <v>0</v>
      </c>
      <c r="X906" s="12">
        <f t="shared" si="1357"/>
        <v>0</v>
      </c>
      <c r="Y906" s="12">
        <f t="shared" si="1357"/>
        <v>0</v>
      </c>
      <c r="Z906" s="12">
        <f t="shared" si="1357"/>
        <v>0</v>
      </c>
      <c r="AA906" s="12">
        <f t="shared" si="1357"/>
        <v>0</v>
      </c>
      <c r="AB906" s="12">
        <v>0</v>
      </c>
      <c r="AC906" s="12">
        <v>0</v>
      </c>
      <c r="AD906" s="12">
        <f t="shared" ref="AD906:AV906" si="1359">SUM(AD907,AD908)</f>
        <v>0</v>
      </c>
      <c r="AE906" s="12">
        <f t="shared" si="1359"/>
        <v>0</v>
      </c>
      <c r="AF906" s="12">
        <f t="shared" si="1359"/>
        <v>0</v>
      </c>
      <c r="AG906" s="12">
        <f t="shared" si="1359"/>
        <v>0</v>
      </c>
      <c r="AH906" s="12">
        <f t="shared" si="1359"/>
        <v>0</v>
      </c>
      <c r="AI906" s="12">
        <f t="shared" si="1359"/>
        <v>0</v>
      </c>
      <c r="AJ906" s="12">
        <f t="shared" ref="AJ906" si="1360">SUM(AJ907,AJ908)</f>
        <v>0</v>
      </c>
      <c r="AK906" s="12">
        <f t="shared" si="1359"/>
        <v>0</v>
      </c>
      <c r="AL906" s="12">
        <f t="shared" si="1359"/>
        <v>0</v>
      </c>
      <c r="AM906" s="12">
        <f t="shared" si="1359"/>
        <v>0</v>
      </c>
      <c r="AN906" s="12">
        <f t="shared" si="1359"/>
        <v>0</v>
      </c>
      <c r="AO906" s="12">
        <f t="shared" si="1359"/>
        <v>0</v>
      </c>
      <c r="AP906" s="12">
        <f t="shared" si="1359"/>
        <v>0</v>
      </c>
      <c r="AQ906" s="12">
        <f t="shared" si="1359"/>
        <v>0</v>
      </c>
      <c r="AR906" s="12">
        <f t="shared" si="1359"/>
        <v>0</v>
      </c>
      <c r="AS906" s="12">
        <f t="shared" si="1359"/>
        <v>0</v>
      </c>
      <c r="AT906" s="12">
        <f t="shared" si="1359"/>
        <v>0</v>
      </c>
      <c r="AU906" s="12">
        <f t="shared" si="1359"/>
        <v>0</v>
      </c>
      <c r="AV906" s="12">
        <f t="shared" si="1359"/>
        <v>0</v>
      </c>
      <c r="AW906" s="12">
        <v>0</v>
      </c>
      <c r="AX906" s="12">
        <v>0</v>
      </c>
      <c r="AY906" s="12">
        <f t="shared" ref="AY906:BQ906" si="1361">SUM(AY907,AY908)</f>
        <v>0</v>
      </c>
      <c r="AZ906" s="12">
        <f t="shared" si="1361"/>
        <v>0</v>
      </c>
      <c r="BA906" s="12">
        <f t="shared" si="1361"/>
        <v>0</v>
      </c>
      <c r="BB906" s="12">
        <f t="shared" si="1361"/>
        <v>0</v>
      </c>
      <c r="BC906" s="12">
        <f t="shared" si="1361"/>
        <v>0</v>
      </c>
      <c r="BD906" s="12">
        <f t="shared" si="1361"/>
        <v>0</v>
      </c>
      <c r="BE906" s="12">
        <f t="shared" ref="BE906" si="1362">SUM(BE907,BE908)</f>
        <v>0</v>
      </c>
      <c r="BF906" s="12">
        <f t="shared" si="1361"/>
        <v>0</v>
      </c>
      <c r="BG906" s="12">
        <f t="shared" si="1361"/>
        <v>0</v>
      </c>
      <c r="BH906" s="12">
        <f t="shared" si="1361"/>
        <v>0</v>
      </c>
      <c r="BI906" s="12">
        <f t="shared" si="1361"/>
        <v>0</v>
      </c>
      <c r="BJ906" s="12">
        <f t="shared" si="1361"/>
        <v>0</v>
      </c>
      <c r="BK906" s="12">
        <f t="shared" si="1361"/>
        <v>0</v>
      </c>
      <c r="BL906" s="12">
        <f t="shared" si="1361"/>
        <v>0</v>
      </c>
      <c r="BM906" s="12">
        <f t="shared" si="1361"/>
        <v>0</v>
      </c>
      <c r="BN906" s="12">
        <f t="shared" si="1361"/>
        <v>0</v>
      </c>
      <c r="BO906" s="12">
        <f t="shared" si="1361"/>
        <v>0</v>
      </c>
      <c r="BP906" s="12">
        <f t="shared" si="1361"/>
        <v>0</v>
      </c>
      <c r="BQ906" s="12">
        <f t="shared" si="1361"/>
        <v>0</v>
      </c>
      <c r="BR906" s="12">
        <v>0</v>
      </c>
      <c r="BS906" s="12">
        <v>0</v>
      </c>
      <c r="BT906" s="12" t="e">
        <f>IF(#REF!=0,"-",#REF!/#REF!*100)</f>
        <v>#REF!</v>
      </c>
    </row>
    <row r="907" spans="1:72" x14ac:dyDescent="0.25">
      <c r="A907" s="4" t="s">
        <v>133</v>
      </c>
      <c r="B907" s="4" t="s">
        <v>58</v>
      </c>
      <c r="C907" s="4" t="s">
        <v>159</v>
      </c>
      <c r="D907" s="102" t="s">
        <v>384</v>
      </c>
      <c r="E907" s="113">
        <v>6111</v>
      </c>
      <c r="F907" s="102"/>
      <c r="G907" s="98" t="s">
        <v>1662</v>
      </c>
      <c r="H907" s="13" t="s">
        <v>16</v>
      </c>
      <c r="I907" s="14">
        <v>0</v>
      </c>
      <c r="J907" s="14"/>
      <c r="K907" s="14"/>
      <c r="L907" s="14"/>
      <c r="M907" s="14"/>
      <c r="N907" s="14"/>
      <c r="O907" s="14">
        <f t="shared" si="1294"/>
        <v>0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>
        <v>0</v>
      </c>
      <c r="AC907" s="14">
        <v>0</v>
      </c>
      <c r="AD907" s="14">
        <v>0</v>
      </c>
      <c r="AE907" s="14"/>
      <c r="AF907" s="14"/>
      <c r="AG907" s="14"/>
      <c r="AH907" s="14"/>
      <c r="AI907" s="14"/>
      <c r="AJ907" s="14">
        <f t="shared" si="1295"/>
        <v>0</v>
      </c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>
        <v>0</v>
      </c>
      <c r="AX907" s="14">
        <v>0</v>
      </c>
      <c r="AY907" s="14">
        <v>0</v>
      </c>
      <c r="AZ907" s="14"/>
      <c r="BA907" s="14"/>
      <c r="BB907" s="14"/>
      <c r="BC907" s="14"/>
      <c r="BD907" s="14"/>
      <c r="BE907" s="14">
        <f t="shared" si="1296"/>
        <v>0</v>
      </c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>
        <v>0</v>
      </c>
      <c r="BS907" s="14">
        <v>0</v>
      </c>
      <c r="BT907" s="14" t="e">
        <f>IF(#REF!=0,"-",#REF!/#REF!*100)</f>
        <v>#REF!</v>
      </c>
    </row>
    <row r="908" spans="1:72" x14ac:dyDescent="0.25">
      <c r="A908" s="1" t="s">
        <v>133</v>
      </c>
      <c r="B908" s="1" t="s">
        <v>58</v>
      </c>
      <c r="C908" s="1" t="s">
        <v>159</v>
      </c>
      <c r="D908" s="105" t="s">
        <v>384</v>
      </c>
      <c r="E908" s="105" t="s">
        <v>18</v>
      </c>
      <c r="F908" s="102" t="s">
        <v>0</v>
      </c>
      <c r="G908" s="13" t="s">
        <v>0</v>
      </c>
      <c r="H908" s="2" t="s">
        <v>19</v>
      </c>
      <c r="I908" s="12">
        <f t="shared" ref="I908:AA908" si="1363">SUM(I909:I913)</f>
        <v>0</v>
      </c>
      <c r="J908" s="12">
        <f t="shared" si="1363"/>
        <v>0</v>
      </c>
      <c r="K908" s="12">
        <f t="shared" si="1363"/>
        <v>0</v>
      </c>
      <c r="L908" s="12">
        <f t="shared" si="1363"/>
        <v>0</v>
      </c>
      <c r="M908" s="12">
        <f t="shared" si="1363"/>
        <v>0</v>
      </c>
      <c r="N908" s="12">
        <f t="shared" si="1363"/>
        <v>0</v>
      </c>
      <c r="O908" s="12">
        <f t="shared" si="1363"/>
        <v>0</v>
      </c>
      <c r="P908" s="12">
        <f t="shared" si="1363"/>
        <v>0</v>
      </c>
      <c r="Q908" s="12">
        <f t="shared" si="1363"/>
        <v>0</v>
      </c>
      <c r="R908" s="12">
        <f t="shared" si="1363"/>
        <v>0</v>
      </c>
      <c r="S908" s="12">
        <f t="shared" si="1363"/>
        <v>0</v>
      </c>
      <c r="T908" s="12">
        <f t="shared" si="1363"/>
        <v>0</v>
      </c>
      <c r="U908" s="12">
        <f t="shared" si="1363"/>
        <v>0</v>
      </c>
      <c r="V908" s="12">
        <f t="shared" si="1363"/>
        <v>0</v>
      </c>
      <c r="W908" s="12">
        <f t="shared" si="1363"/>
        <v>0</v>
      </c>
      <c r="X908" s="12">
        <f t="shared" si="1363"/>
        <v>0</v>
      </c>
      <c r="Y908" s="12">
        <f t="shared" si="1363"/>
        <v>0</v>
      </c>
      <c r="Z908" s="12">
        <f t="shared" si="1363"/>
        <v>0</v>
      </c>
      <c r="AA908" s="12">
        <f t="shared" si="1363"/>
        <v>0</v>
      </c>
      <c r="AB908" s="12">
        <v>0</v>
      </c>
      <c r="AC908" s="12">
        <v>0</v>
      </c>
      <c r="AD908" s="12">
        <f t="shared" ref="AD908:AV908" si="1364">SUM(AD909:AD913)</f>
        <v>0</v>
      </c>
      <c r="AE908" s="12">
        <f t="shared" si="1364"/>
        <v>0</v>
      </c>
      <c r="AF908" s="12">
        <f t="shared" si="1364"/>
        <v>0</v>
      </c>
      <c r="AG908" s="12">
        <f t="shared" si="1364"/>
        <v>0</v>
      </c>
      <c r="AH908" s="12">
        <f t="shared" si="1364"/>
        <v>0</v>
      </c>
      <c r="AI908" s="12">
        <f t="shared" si="1364"/>
        <v>0</v>
      </c>
      <c r="AJ908" s="12">
        <f t="shared" si="1364"/>
        <v>0</v>
      </c>
      <c r="AK908" s="12">
        <f t="shared" si="1364"/>
        <v>0</v>
      </c>
      <c r="AL908" s="12">
        <f t="shared" si="1364"/>
        <v>0</v>
      </c>
      <c r="AM908" s="12">
        <f t="shared" si="1364"/>
        <v>0</v>
      </c>
      <c r="AN908" s="12">
        <f t="shared" si="1364"/>
        <v>0</v>
      </c>
      <c r="AO908" s="12">
        <f t="shared" si="1364"/>
        <v>0</v>
      </c>
      <c r="AP908" s="12">
        <f t="shared" si="1364"/>
        <v>0</v>
      </c>
      <c r="AQ908" s="12">
        <f t="shared" si="1364"/>
        <v>0</v>
      </c>
      <c r="AR908" s="12">
        <f t="shared" si="1364"/>
        <v>0</v>
      </c>
      <c r="AS908" s="12">
        <f t="shared" si="1364"/>
        <v>0</v>
      </c>
      <c r="AT908" s="12">
        <f t="shared" si="1364"/>
        <v>0</v>
      </c>
      <c r="AU908" s="12">
        <f t="shared" si="1364"/>
        <v>0</v>
      </c>
      <c r="AV908" s="12">
        <f t="shared" si="1364"/>
        <v>0</v>
      </c>
      <c r="AW908" s="12">
        <v>0</v>
      </c>
      <c r="AX908" s="12">
        <v>0</v>
      </c>
      <c r="AY908" s="12">
        <f t="shared" ref="AY908:BQ908" si="1365">SUM(AY909:AY913)</f>
        <v>0</v>
      </c>
      <c r="AZ908" s="12">
        <f t="shared" si="1365"/>
        <v>0</v>
      </c>
      <c r="BA908" s="12">
        <f t="shared" si="1365"/>
        <v>0</v>
      </c>
      <c r="BB908" s="12">
        <f t="shared" si="1365"/>
        <v>0</v>
      </c>
      <c r="BC908" s="12">
        <f t="shared" si="1365"/>
        <v>0</v>
      </c>
      <c r="BD908" s="12">
        <f t="shared" si="1365"/>
        <v>0</v>
      </c>
      <c r="BE908" s="12">
        <f t="shared" si="1365"/>
        <v>0</v>
      </c>
      <c r="BF908" s="12">
        <f t="shared" si="1365"/>
        <v>0</v>
      </c>
      <c r="BG908" s="12">
        <f t="shared" si="1365"/>
        <v>0</v>
      </c>
      <c r="BH908" s="12">
        <f t="shared" si="1365"/>
        <v>0</v>
      </c>
      <c r="BI908" s="12">
        <f t="shared" si="1365"/>
        <v>0</v>
      </c>
      <c r="BJ908" s="12">
        <f t="shared" si="1365"/>
        <v>0</v>
      </c>
      <c r="BK908" s="12">
        <f t="shared" si="1365"/>
        <v>0</v>
      </c>
      <c r="BL908" s="12">
        <f t="shared" si="1365"/>
        <v>0</v>
      </c>
      <c r="BM908" s="12">
        <f t="shared" si="1365"/>
        <v>0</v>
      </c>
      <c r="BN908" s="12">
        <f t="shared" si="1365"/>
        <v>0</v>
      </c>
      <c r="BO908" s="12">
        <f t="shared" si="1365"/>
        <v>0</v>
      </c>
      <c r="BP908" s="12">
        <f t="shared" si="1365"/>
        <v>0</v>
      </c>
      <c r="BQ908" s="12">
        <f t="shared" si="1365"/>
        <v>0</v>
      </c>
      <c r="BR908" s="12">
        <v>0</v>
      </c>
      <c r="BS908" s="12">
        <v>0</v>
      </c>
      <c r="BT908" s="12" t="e">
        <f>IF(#REF!=0,"-",#REF!/#REF!*100)</f>
        <v>#REF!</v>
      </c>
    </row>
    <row r="909" spans="1:72" ht="22.5" x14ac:dyDescent="0.25">
      <c r="A909" s="4" t="s">
        <v>133</v>
      </c>
      <c r="B909" s="4" t="s">
        <v>58</v>
      </c>
      <c r="C909" s="4" t="s">
        <v>159</v>
      </c>
      <c r="D909" s="102" t="s">
        <v>384</v>
      </c>
      <c r="E909" s="113">
        <v>6112</v>
      </c>
      <c r="F909" s="102" t="s">
        <v>386</v>
      </c>
      <c r="G909" s="98" t="s">
        <v>1662</v>
      </c>
      <c r="H909" s="13" t="s">
        <v>57</v>
      </c>
      <c r="I909" s="14">
        <v>0</v>
      </c>
      <c r="J909" s="14"/>
      <c r="K909" s="14"/>
      <c r="L909" s="14"/>
      <c r="M909" s="14"/>
      <c r="N909" s="14"/>
      <c r="O909" s="14">
        <f t="shared" si="1294"/>
        <v>0</v>
      </c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>
        <v>0</v>
      </c>
      <c r="AC909" s="14">
        <v>0</v>
      </c>
      <c r="AD909" s="14">
        <v>0</v>
      </c>
      <c r="AE909" s="14"/>
      <c r="AF909" s="14"/>
      <c r="AG909" s="14"/>
      <c r="AH909" s="14"/>
      <c r="AI909" s="14"/>
      <c r="AJ909" s="14">
        <f t="shared" si="1295"/>
        <v>0</v>
      </c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>
        <v>0</v>
      </c>
      <c r="AX909" s="14">
        <v>0</v>
      </c>
      <c r="AY909" s="14">
        <v>0</v>
      </c>
      <c r="AZ909" s="14"/>
      <c r="BA909" s="14"/>
      <c r="BB909" s="14"/>
      <c r="BC909" s="14"/>
      <c r="BD909" s="14"/>
      <c r="BE909" s="14">
        <f t="shared" si="1296"/>
        <v>0</v>
      </c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>
        <v>0</v>
      </c>
      <c r="BS909" s="14">
        <v>0</v>
      </c>
      <c r="BT909" s="14" t="e">
        <f>IF(#REF!=0,"-",#REF!/#REF!*100)</f>
        <v>#REF!</v>
      </c>
    </row>
    <row r="910" spans="1:72" x14ac:dyDescent="0.25">
      <c r="A910" s="4" t="s">
        <v>133</v>
      </c>
      <c r="B910" s="4" t="s">
        <v>58</v>
      </c>
      <c r="C910" s="4" t="s">
        <v>159</v>
      </c>
      <c r="D910" s="102" t="s">
        <v>384</v>
      </c>
      <c r="E910" s="113">
        <v>6112</v>
      </c>
      <c r="F910" s="102" t="s">
        <v>387</v>
      </c>
      <c r="G910" s="98" t="s">
        <v>1662</v>
      </c>
      <c r="H910" s="13" t="s">
        <v>22</v>
      </c>
      <c r="I910" s="14">
        <v>0</v>
      </c>
      <c r="J910" s="14"/>
      <c r="K910" s="14"/>
      <c r="L910" s="14"/>
      <c r="M910" s="14"/>
      <c r="N910" s="14"/>
      <c r="O910" s="14">
        <f t="shared" si="1294"/>
        <v>0</v>
      </c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>
        <v>0</v>
      </c>
      <c r="AC910" s="14">
        <v>0</v>
      </c>
      <c r="AD910" s="14">
        <v>0</v>
      </c>
      <c r="AE910" s="14"/>
      <c r="AF910" s="14"/>
      <c r="AG910" s="14"/>
      <c r="AH910" s="14"/>
      <c r="AI910" s="14"/>
      <c r="AJ910" s="14">
        <f t="shared" si="1295"/>
        <v>0</v>
      </c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>
        <v>0</v>
      </c>
      <c r="AX910" s="14">
        <v>0</v>
      </c>
      <c r="AY910" s="14">
        <v>0</v>
      </c>
      <c r="AZ910" s="14"/>
      <c r="BA910" s="14"/>
      <c r="BB910" s="14"/>
      <c r="BC910" s="14"/>
      <c r="BD910" s="14"/>
      <c r="BE910" s="14">
        <f t="shared" si="1296"/>
        <v>0</v>
      </c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>
        <v>0</v>
      </c>
      <c r="BS910" s="14">
        <v>0</v>
      </c>
      <c r="BT910" s="14" t="e">
        <f>IF(#REF!=0,"-",#REF!/#REF!*100)</f>
        <v>#REF!</v>
      </c>
    </row>
    <row r="911" spans="1:72" x14ac:dyDescent="0.25">
      <c r="A911" s="4" t="s">
        <v>133</v>
      </c>
      <c r="B911" s="4" t="s">
        <v>58</v>
      </c>
      <c r="C911" s="4" t="s">
        <v>159</v>
      </c>
      <c r="D911" s="102" t="s">
        <v>384</v>
      </c>
      <c r="E911" s="113">
        <v>6112</v>
      </c>
      <c r="F911" s="102" t="s">
        <v>388</v>
      </c>
      <c r="G911" s="98" t="s">
        <v>1662</v>
      </c>
      <c r="H911" s="13" t="s">
        <v>23</v>
      </c>
      <c r="I911" s="14">
        <v>0</v>
      </c>
      <c r="J911" s="14"/>
      <c r="K911" s="14"/>
      <c r="L911" s="14"/>
      <c r="M911" s="14"/>
      <c r="N911" s="14"/>
      <c r="O911" s="14">
        <f t="shared" si="1294"/>
        <v>0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>
        <v>0</v>
      </c>
      <c r="AC911" s="14">
        <v>0</v>
      </c>
      <c r="AD911" s="14">
        <v>0</v>
      </c>
      <c r="AE911" s="14"/>
      <c r="AF911" s="14"/>
      <c r="AG911" s="14"/>
      <c r="AH911" s="14"/>
      <c r="AI911" s="14"/>
      <c r="AJ911" s="14">
        <f t="shared" si="1295"/>
        <v>0</v>
      </c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>
        <v>0</v>
      </c>
      <c r="AX911" s="14">
        <v>0</v>
      </c>
      <c r="AY911" s="14">
        <v>0</v>
      </c>
      <c r="AZ911" s="14"/>
      <c r="BA911" s="14"/>
      <c r="BB911" s="14"/>
      <c r="BC911" s="14"/>
      <c r="BD911" s="14"/>
      <c r="BE911" s="14">
        <f t="shared" si="1296"/>
        <v>0</v>
      </c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>
        <v>0</v>
      </c>
      <c r="BS911" s="14">
        <v>0</v>
      </c>
      <c r="BT911" s="14" t="e">
        <f>IF(#REF!=0,"-",#REF!/#REF!*100)</f>
        <v>#REF!</v>
      </c>
    </row>
    <row r="912" spans="1:72" x14ac:dyDescent="0.25">
      <c r="A912" s="4" t="s">
        <v>133</v>
      </c>
      <c r="B912" s="4" t="s">
        <v>58</v>
      </c>
      <c r="C912" s="4" t="s">
        <v>159</v>
      </c>
      <c r="D912" s="102" t="s">
        <v>384</v>
      </c>
      <c r="E912" s="113">
        <v>6112</v>
      </c>
      <c r="F912" s="102" t="s">
        <v>389</v>
      </c>
      <c r="G912" s="98" t="s">
        <v>1662</v>
      </c>
      <c r="H912" s="13" t="s">
        <v>21</v>
      </c>
      <c r="I912" s="14">
        <v>0</v>
      </c>
      <c r="J912" s="14"/>
      <c r="K912" s="14"/>
      <c r="L912" s="14"/>
      <c r="M912" s="14"/>
      <c r="N912" s="14"/>
      <c r="O912" s="14">
        <f t="shared" si="1294"/>
        <v>0</v>
      </c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>
        <v>0</v>
      </c>
      <c r="AC912" s="14">
        <v>0</v>
      </c>
      <c r="AD912" s="14">
        <v>0</v>
      </c>
      <c r="AE912" s="14"/>
      <c r="AF912" s="14"/>
      <c r="AG912" s="14"/>
      <c r="AH912" s="14"/>
      <c r="AI912" s="14"/>
      <c r="AJ912" s="14">
        <f t="shared" si="1295"/>
        <v>0</v>
      </c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>
        <v>0</v>
      </c>
      <c r="AX912" s="14">
        <v>0</v>
      </c>
      <c r="AY912" s="14">
        <v>0</v>
      </c>
      <c r="AZ912" s="14"/>
      <c r="BA912" s="14"/>
      <c r="BB912" s="14"/>
      <c r="BC912" s="14"/>
      <c r="BD912" s="14"/>
      <c r="BE912" s="14">
        <f t="shared" si="1296"/>
        <v>0</v>
      </c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>
        <v>0</v>
      </c>
      <c r="BS912" s="14">
        <v>0</v>
      </c>
      <c r="BT912" s="14" t="e">
        <f>IF(#REF!=0,"-",#REF!/#REF!*100)</f>
        <v>#REF!</v>
      </c>
    </row>
    <row r="913" spans="1:72" x14ac:dyDescent="0.25">
      <c r="A913" s="4" t="s">
        <v>133</v>
      </c>
      <c r="B913" s="4" t="s">
        <v>58</v>
      </c>
      <c r="C913" s="4" t="s">
        <v>159</v>
      </c>
      <c r="D913" s="102" t="s">
        <v>384</v>
      </c>
      <c r="E913" s="113">
        <v>6112</v>
      </c>
      <c r="F913" s="102" t="s">
        <v>390</v>
      </c>
      <c r="G913" s="98" t="s">
        <v>1662</v>
      </c>
      <c r="H913" s="13" t="s">
        <v>24</v>
      </c>
      <c r="I913" s="14">
        <v>0</v>
      </c>
      <c r="J913" s="14"/>
      <c r="K913" s="14"/>
      <c r="L913" s="14"/>
      <c r="M913" s="14"/>
      <c r="N913" s="14"/>
      <c r="O913" s="14">
        <f t="shared" si="1294"/>
        <v>0</v>
      </c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>
        <v>0</v>
      </c>
      <c r="AC913" s="14">
        <v>0</v>
      </c>
      <c r="AD913" s="14">
        <v>0</v>
      </c>
      <c r="AE913" s="14"/>
      <c r="AF913" s="14"/>
      <c r="AG913" s="14"/>
      <c r="AH913" s="14"/>
      <c r="AI913" s="14"/>
      <c r="AJ913" s="14">
        <f t="shared" si="1295"/>
        <v>0</v>
      </c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>
        <v>0</v>
      </c>
      <c r="AX913" s="14">
        <v>0</v>
      </c>
      <c r="AY913" s="14">
        <v>0</v>
      </c>
      <c r="AZ913" s="14"/>
      <c r="BA913" s="14"/>
      <c r="BB913" s="14"/>
      <c r="BC913" s="14"/>
      <c r="BD913" s="14"/>
      <c r="BE913" s="14">
        <f t="shared" si="1296"/>
        <v>0</v>
      </c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>
        <v>0</v>
      </c>
      <c r="BS913" s="14">
        <v>0</v>
      </c>
      <c r="BT913" s="14" t="e">
        <f>IF(#REF!=0,"-",#REF!/#REF!*100)</f>
        <v>#REF!</v>
      </c>
    </row>
    <row r="914" spans="1:72" ht="22.5" x14ac:dyDescent="0.25">
      <c r="A914" s="4" t="s">
        <v>133</v>
      </c>
      <c r="B914" s="4" t="s">
        <v>58</v>
      </c>
      <c r="C914" s="4" t="s">
        <v>159</v>
      </c>
      <c r="D914" s="102" t="s">
        <v>384</v>
      </c>
      <c r="E914" s="101" t="s">
        <v>25</v>
      </c>
      <c r="F914" s="101" t="s">
        <v>0</v>
      </c>
      <c r="G914" s="2" t="s">
        <v>0</v>
      </c>
      <c r="H914" s="2" t="s">
        <v>26</v>
      </c>
      <c r="I914" s="12">
        <f t="shared" ref="I914:AA914" si="1366">SUM(I915)</f>
        <v>0</v>
      </c>
      <c r="J914" s="12">
        <f t="shared" si="1366"/>
        <v>0</v>
      </c>
      <c r="K914" s="12">
        <f t="shared" si="1366"/>
        <v>0</v>
      </c>
      <c r="L914" s="12">
        <f t="shared" si="1366"/>
        <v>0</v>
      </c>
      <c r="M914" s="12">
        <f t="shared" si="1366"/>
        <v>0</v>
      </c>
      <c r="N914" s="12">
        <f t="shared" si="1366"/>
        <v>0</v>
      </c>
      <c r="O914" s="12">
        <f t="shared" si="1366"/>
        <v>0</v>
      </c>
      <c r="P914" s="12">
        <f t="shared" si="1366"/>
        <v>0</v>
      </c>
      <c r="Q914" s="12">
        <f t="shared" si="1366"/>
        <v>0</v>
      </c>
      <c r="R914" s="12">
        <f t="shared" si="1366"/>
        <v>0</v>
      </c>
      <c r="S914" s="12">
        <f t="shared" si="1366"/>
        <v>0</v>
      </c>
      <c r="T914" s="12">
        <f t="shared" si="1366"/>
        <v>0</v>
      </c>
      <c r="U914" s="12">
        <f t="shared" si="1366"/>
        <v>0</v>
      </c>
      <c r="V914" s="12">
        <f t="shared" si="1366"/>
        <v>0</v>
      </c>
      <c r="W914" s="12">
        <f t="shared" si="1366"/>
        <v>0</v>
      </c>
      <c r="X914" s="12">
        <f t="shared" si="1366"/>
        <v>0</v>
      </c>
      <c r="Y914" s="12">
        <f t="shared" si="1366"/>
        <v>0</v>
      </c>
      <c r="Z914" s="12">
        <f t="shared" si="1366"/>
        <v>0</v>
      </c>
      <c r="AA914" s="12">
        <f t="shared" si="1366"/>
        <v>0</v>
      </c>
      <c r="AB914" s="12">
        <v>0</v>
      </c>
      <c r="AC914" s="12">
        <v>0</v>
      </c>
      <c r="AD914" s="12">
        <f t="shared" ref="AD914:AV914" si="1367">SUM(AD915)</f>
        <v>0</v>
      </c>
      <c r="AE914" s="12">
        <f t="shared" si="1367"/>
        <v>0</v>
      </c>
      <c r="AF914" s="12">
        <f t="shared" si="1367"/>
        <v>0</v>
      </c>
      <c r="AG914" s="12">
        <f t="shared" si="1367"/>
        <v>0</v>
      </c>
      <c r="AH914" s="12">
        <f t="shared" si="1367"/>
        <v>0</v>
      </c>
      <c r="AI914" s="12">
        <f t="shared" si="1367"/>
        <v>0</v>
      </c>
      <c r="AJ914" s="12">
        <f t="shared" si="1367"/>
        <v>0</v>
      </c>
      <c r="AK914" s="12">
        <f t="shared" si="1367"/>
        <v>0</v>
      </c>
      <c r="AL914" s="12">
        <f t="shared" si="1367"/>
        <v>0</v>
      </c>
      <c r="AM914" s="12">
        <f t="shared" si="1367"/>
        <v>0</v>
      </c>
      <c r="AN914" s="12">
        <f t="shared" si="1367"/>
        <v>0</v>
      </c>
      <c r="AO914" s="12">
        <f t="shared" si="1367"/>
        <v>0</v>
      </c>
      <c r="AP914" s="12">
        <f t="shared" si="1367"/>
        <v>0</v>
      </c>
      <c r="AQ914" s="12">
        <f t="shared" si="1367"/>
        <v>0</v>
      </c>
      <c r="AR914" s="12">
        <f t="shared" si="1367"/>
        <v>0</v>
      </c>
      <c r="AS914" s="12">
        <f t="shared" si="1367"/>
        <v>0</v>
      </c>
      <c r="AT914" s="12">
        <f t="shared" si="1367"/>
        <v>0</v>
      </c>
      <c r="AU914" s="12">
        <f t="shared" si="1367"/>
        <v>0</v>
      </c>
      <c r="AV914" s="12">
        <f t="shared" si="1367"/>
        <v>0</v>
      </c>
      <c r="AW914" s="12">
        <v>0</v>
      </c>
      <c r="AX914" s="12">
        <v>0</v>
      </c>
      <c r="AY914" s="12">
        <f t="shared" ref="AY914:BQ914" si="1368">SUM(AY915)</f>
        <v>0</v>
      </c>
      <c r="AZ914" s="12">
        <f t="shared" si="1368"/>
        <v>0</v>
      </c>
      <c r="BA914" s="12">
        <f t="shared" si="1368"/>
        <v>0</v>
      </c>
      <c r="BB914" s="12">
        <f t="shared" si="1368"/>
        <v>0</v>
      </c>
      <c r="BC914" s="12">
        <f t="shared" si="1368"/>
        <v>0</v>
      </c>
      <c r="BD914" s="12">
        <f t="shared" si="1368"/>
        <v>0</v>
      </c>
      <c r="BE914" s="12">
        <f t="shared" si="1368"/>
        <v>0</v>
      </c>
      <c r="BF914" s="12">
        <f t="shared" si="1368"/>
        <v>0</v>
      </c>
      <c r="BG914" s="12">
        <f t="shared" si="1368"/>
        <v>0</v>
      </c>
      <c r="BH914" s="12">
        <f t="shared" si="1368"/>
        <v>0</v>
      </c>
      <c r="BI914" s="12">
        <f t="shared" si="1368"/>
        <v>0</v>
      </c>
      <c r="BJ914" s="12">
        <f t="shared" si="1368"/>
        <v>0</v>
      </c>
      <c r="BK914" s="12">
        <f t="shared" si="1368"/>
        <v>0</v>
      </c>
      <c r="BL914" s="12">
        <f t="shared" si="1368"/>
        <v>0</v>
      </c>
      <c r="BM914" s="12">
        <f t="shared" si="1368"/>
        <v>0</v>
      </c>
      <c r="BN914" s="12">
        <f t="shared" si="1368"/>
        <v>0</v>
      </c>
      <c r="BO914" s="12">
        <f t="shared" si="1368"/>
        <v>0</v>
      </c>
      <c r="BP914" s="12">
        <f t="shared" si="1368"/>
        <v>0</v>
      </c>
      <c r="BQ914" s="12">
        <f t="shared" si="1368"/>
        <v>0</v>
      </c>
      <c r="BR914" s="12">
        <v>0</v>
      </c>
      <c r="BS914" s="12">
        <v>0</v>
      </c>
      <c r="BT914" s="12" t="e">
        <f>IF(#REF!=0,"-",#REF!/#REF!*100)</f>
        <v>#REF!</v>
      </c>
    </row>
    <row r="915" spans="1:72" x14ac:dyDescent="0.25">
      <c r="A915" s="4" t="s">
        <v>133</v>
      </c>
      <c r="B915" s="4" t="s">
        <v>58</v>
      </c>
      <c r="C915" s="4" t="s">
        <v>159</v>
      </c>
      <c r="D915" s="102" t="s">
        <v>384</v>
      </c>
      <c r="E915" s="113">
        <v>6121</v>
      </c>
      <c r="F915" s="102"/>
      <c r="G915" s="98" t="s">
        <v>1662</v>
      </c>
      <c r="H915" s="13" t="s">
        <v>27</v>
      </c>
      <c r="I915" s="14">
        <v>0</v>
      </c>
      <c r="J915" s="14"/>
      <c r="K915" s="14"/>
      <c r="L915" s="14"/>
      <c r="M915" s="14"/>
      <c r="N915" s="14"/>
      <c r="O915" s="14">
        <f t="shared" si="1294"/>
        <v>0</v>
      </c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>
        <v>0</v>
      </c>
      <c r="AC915" s="14">
        <v>0</v>
      </c>
      <c r="AD915" s="14">
        <v>0</v>
      </c>
      <c r="AE915" s="14"/>
      <c r="AF915" s="14"/>
      <c r="AG915" s="14"/>
      <c r="AH915" s="14"/>
      <c r="AI915" s="14"/>
      <c r="AJ915" s="14">
        <f t="shared" si="1295"/>
        <v>0</v>
      </c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>
        <v>0</v>
      </c>
      <c r="AX915" s="14">
        <v>0</v>
      </c>
      <c r="AY915" s="14">
        <v>0</v>
      </c>
      <c r="AZ915" s="14"/>
      <c r="BA915" s="14"/>
      <c r="BB915" s="14"/>
      <c r="BC915" s="14"/>
      <c r="BD915" s="14"/>
      <c r="BE915" s="14">
        <f t="shared" si="1296"/>
        <v>0</v>
      </c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>
        <v>0</v>
      </c>
      <c r="BS915" s="14">
        <v>0</v>
      </c>
      <c r="BT915" s="14" t="e">
        <f>IF(#REF!=0,"-",#REF!/#REF!*100)</f>
        <v>#REF!</v>
      </c>
    </row>
    <row r="916" spans="1:72" ht="22.5" x14ac:dyDescent="0.25">
      <c r="A916" s="4" t="s">
        <v>133</v>
      </c>
      <c r="B916" s="4" t="s">
        <v>58</v>
      </c>
      <c r="C916" s="4" t="s">
        <v>159</v>
      </c>
      <c r="D916" s="102" t="s">
        <v>384</v>
      </c>
      <c r="E916" s="101" t="s">
        <v>29</v>
      </c>
      <c r="F916" s="101" t="s">
        <v>0</v>
      </c>
      <c r="G916" s="2" t="s">
        <v>0</v>
      </c>
      <c r="H916" s="2" t="s">
        <v>30</v>
      </c>
      <c r="I916" s="12">
        <f t="shared" ref="I916:AA916" si="1369">SUM(I917:I924)</f>
        <v>71399</v>
      </c>
      <c r="J916" s="12">
        <f t="shared" si="1369"/>
        <v>0</v>
      </c>
      <c r="K916" s="12">
        <f t="shared" si="1369"/>
        <v>0</v>
      </c>
      <c r="L916" s="12">
        <f t="shared" si="1369"/>
        <v>0</v>
      </c>
      <c r="M916" s="12">
        <f t="shared" si="1369"/>
        <v>0</v>
      </c>
      <c r="N916" s="12">
        <f t="shared" si="1369"/>
        <v>0</v>
      </c>
      <c r="O916" s="12">
        <f t="shared" si="1369"/>
        <v>71399</v>
      </c>
      <c r="P916" s="12">
        <f t="shared" si="1369"/>
        <v>14710</v>
      </c>
      <c r="Q916" s="12">
        <f t="shared" si="1369"/>
        <v>14028</v>
      </c>
      <c r="R916" s="12">
        <f t="shared" si="1369"/>
        <v>16665</v>
      </c>
      <c r="S916" s="12">
        <f t="shared" si="1369"/>
        <v>0</v>
      </c>
      <c r="T916" s="12">
        <f t="shared" si="1369"/>
        <v>0</v>
      </c>
      <c r="U916" s="12">
        <f t="shared" si="1369"/>
        <v>0</v>
      </c>
      <c r="V916" s="12">
        <f t="shared" si="1369"/>
        <v>0</v>
      </c>
      <c r="W916" s="12">
        <f t="shared" si="1369"/>
        <v>0</v>
      </c>
      <c r="X916" s="12">
        <f t="shared" si="1369"/>
        <v>0</v>
      </c>
      <c r="Y916" s="12">
        <f t="shared" si="1369"/>
        <v>0</v>
      </c>
      <c r="Z916" s="12">
        <f t="shared" si="1369"/>
        <v>0</v>
      </c>
      <c r="AA916" s="12">
        <f t="shared" si="1369"/>
        <v>0</v>
      </c>
      <c r="AB916" s="12">
        <v>45403</v>
      </c>
      <c r="AC916" s="12">
        <v>25996</v>
      </c>
      <c r="AD916" s="12">
        <f t="shared" ref="AD916:AV916" si="1370">SUM(AD917:AD924)</f>
        <v>0</v>
      </c>
      <c r="AE916" s="12">
        <f t="shared" si="1370"/>
        <v>0</v>
      </c>
      <c r="AF916" s="12">
        <f t="shared" si="1370"/>
        <v>0</v>
      </c>
      <c r="AG916" s="12">
        <f t="shared" si="1370"/>
        <v>0</v>
      </c>
      <c r="AH916" s="12">
        <f t="shared" si="1370"/>
        <v>0</v>
      </c>
      <c r="AI916" s="12">
        <f t="shared" si="1370"/>
        <v>0</v>
      </c>
      <c r="AJ916" s="12">
        <f t="shared" si="1370"/>
        <v>0</v>
      </c>
      <c r="AK916" s="12">
        <f t="shared" si="1370"/>
        <v>0</v>
      </c>
      <c r="AL916" s="12">
        <f t="shared" si="1370"/>
        <v>0</v>
      </c>
      <c r="AM916" s="12">
        <f t="shared" si="1370"/>
        <v>0</v>
      </c>
      <c r="AN916" s="12">
        <f t="shared" si="1370"/>
        <v>0</v>
      </c>
      <c r="AO916" s="12">
        <f t="shared" si="1370"/>
        <v>0</v>
      </c>
      <c r="AP916" s="12">
        <f t="shared" si="1370"/>
        <v>0</v>
      </c>
      <c r="AQ916" s="12">
        <f t="shared" si="1370"/>
        <v>0</v>
      </c>
      <c r="AR916" s="12">
        <f t="shared" si="1370"/>
        <v>0</v>
      </c>
      <c r="AS916" s="12">
        <f t="shared" si="1370"/>
        <v>0</v>
      </c>
      <c r="AT916" s="12">
        <f t="shared" si="1370"/>
        <v>0</v>
      </c>
      <c r="AU916" s="12">
        <f t="shared" si="1370"/>
        <v>0</v>
      </c>
      <c r="AV916" s="12">
        <f t="shared" si="1370"/>
        <v>0</v>
      </c>
      <c r="AW916" s="12">
        <v>0</v>
      </c>
      <c r="AX916" s="12">
        <v>0</v>
      </c>
      <c r="AY916" s="12">
        <f t="shared" ref="AY916:BQ916" si="1371">SUM(AY917:AY924)</f>
        <v>0</v>
      </c>
      <c r="AZ916" s="12">
        <f t="shared" si="1371"/>
        <v>0</v>
      </c>
      <c r="BA916" s="12">
        <f t="shared" si="1371"/>
        <v>0</v>
      </c>
      <c r="BB916" s="12">
        <f t="shared" si="1371"/>
        <v>0</v>
      </c>
      <c r="BC916" s="12">
        <f t="shared" si="1371"/>
        <v>0</v>
      </c>
      <c r="BD916" s="12">
        <f t="shared" si="1371"/>
        <v>0</v>
      </c>
      <c r="BE916" s="12">
        <f t="shared" si="1371"/>
        <v>0</v>
      </c>
      <c r="BF916" s="12">
        <f t="shared" si="1371"/>
        <v>0</v>
      </c>
      <c r="BG916" s="12">
        <f t="shared" si="1371"/>
        <v>0</v>
      </c>
      <c r="BH916" s="12">
        <f t="shared" si="1371"/>
        <v>0</v>
      </c>
      <c r="BI916" s="12">
        <f t="shared" si="1371"/>
        <v>0</v>
      </c>
      <c r="BJ916" s="12">
        <f t="shared" si="1371"/>
        <v>0</v>
      </c>
      <c r="BK916" s="12">
        <f t="shared" si="1371"/>
        <v>0</v>
      </c>
      <c r="BL916" s="12">
        <f t="shared" si="1371"/>
        <v>0</v>
      </c>
      <c r="BM916" s="12">
        <f t="shared" si="1371"/>
        <v>0</v>
      </c>
      <c r="BN916" s="12">
        <f t="shared" si="1371"/>
        <v>0</v>
      </c>
      <c r="BO916" s="12">
        <f t="shared" si="1371"/>
        <v>0</v>
      </c>
      <c r="BP916" s="12">
        <f t="shared" si="1371"/>
        <v>0</v>
      </c>
      <c r="BQ916" s="12">
        <f t="shared" si="1371"/>
        <v>0</v>
      </c>
      <c r="BR916" s="12">
        <v>0</v>
      </c>
      <c r="BS916" s="12">
        <v>0</v>
      </c>
      <c r="BT916" s="12" t="e">
        <f>IF(#REF!=0,"-",#REF!/#REF!*100)</f>
        <v>#REF!</v>
      </c>
    </row>
    <row r="917" spans="1:72" x14ac:dyDescent="0.25">
      <c r="A917" s="4" t="s">
        <v>133</v>
      </c>
      <c r="B917" s="4" t="s">
        <v>58</v>
      </c>
      <c r="C917" s="4" t="s">
        <v>159</v>
      </c>
      <c r="D917" s="102" t="s">
        <v>384</v>
      </c>
      <c r="E917" s="113">
        <v>6131</v>
      </c>
      <c r="F917" s="102"/>
      <c r="G917" s="98" t="s">
        <v>1662</v>
      </c>
      <c r="H917" s="13" t="s">
        <v>32</v>
      </c>
      <c r="I917" s="14">
        <v>1050</v>
      </c>
      <c r="J917" s="14"/>
      <c r="K917" s="14"/>
      <c r="L917" s="14"/>
      <c r="M917" s="14"/>
      <c r="N917" s="14"/>
      <c r="O917" s="14">
        <f t="shared" si="1294"/>
        <v>1050</v>
      </c>
      <c r="P917" s="14">
        <v>1050</v>
      </c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>
        <v>1050</v>
      </c>
      <c r="AC917" s="14">
        <v>0</v>
      </c>
      <c r="AD917" s="14">
        <v>0</v>
      </c>
      <c r="AE917" s="14"/>
      <c r="AF917" s="14"/>
      <c r="AG917" s="14"/>
      <c r="AH917" s="14"/>
      <c r="AI917" s="14"/>
      <c r="AJ917" s="14">
        <f t="shared" si="1295"/>
        <v>0</v>
      </c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>
        <v>0</v>
      </c>
      <c r="AX917" s="14">
        <v>0</v>
      </c>
      <c r="AY917" s="14">
        <v>0</v>
      </c>
      <c r="AZ917" s="14"/>
      <c r="BA917" s="14"/>
      <c r="BB917" s="14"/>
      <c r="BC917" s="14"/>
      <c r="BD917" s="14"/>
      <c r="BE917" s="14">
        <f t="shared" si="1296"/>
        <v>0</v>
      </c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>
        <v>0</v>
      </c>
      <c r="BS917" s="14">
        <v>0</v>
      </c>
      <c r="BT917" s="14" t="e">
        <f>IF(#REF!=0,"-",#REF!/#REF!*100)</f>
        <v>#REF!</v>
      </c>
    </row>
    <row r="918" spans="1:72" x14ac:dyDescent="0.25">
      <c r="A918" s="4" t="s">
        <v>133</v>
      </c>
      <c r="B918" s="4" t="s">
        <v>58</v>
      </c>
      <c r="C918" s="4" t="s">
        <v>159</v>
      </c>
      <c r="D918" s="102" t="s">
        <v>384</v>
      </c>
      <c r="E918" s="113">
        <v>6132</v>
      </c>
      <c r="F918" s="102"/>
      <c r="G918" s="98" t="s">
        <v>1662</v>
      </c>
      <c r="H918" s="13" t="s">
        <v>72</v>
      </c>
      <c r="I918" s="14">
        <v>0</v>
      </c>
      <c r="J918" s="14"/>
      <c r="K918" s="14"/>
      <c r="L918" s="14"/>
      <c r="M918" s="14"/>
      <c r="N918" s="14"/>
      <c r="O918" s="14">
        <f t="shared" si="1294"/>
        <v>0</v>
      </c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>
        <v>0</v>
      </c>
      <c r="AC918" s="14">
        <v>0</v>
      </c>
      <c r="AD918" s="14">
        <v>0</v>
      </c>
      <c r="AE918" s="14"/>
      <c r="AF918" s="14"/>
      <c r="AG918" s="14"/>
      <c r="AH918" s="14"/>
      <c r="AI918" s="14"/>
      <c r="AJ918" s="14">
        <f t="shared" si="1295"/>
        <v>0</v>
      </c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>
        <v>0</v>
      </c>
      <c r="AX918" s="14">
        <v>0</v>
      </c>
      <c r="AY918" s="14">
        <v>0</v>
      </c>
      <c r="AZ918" s="14"/>
      <c r="BA918" s="14"/>
      <c r="BB918" s="14"/>
      <c r="BC918" s="14"/>
      <c r="BD918" s="14"/>
      <c r="BE918" s="14">
        <f t="shared" si="1296"/>
        <v>0</v>
      </c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>
        <v>0</v>
      </c>
      <c r="BS918" s="14">
        <v>0</v>
      </c>
      <c r="BT918" s="14" t="e">
        <f>IF(#REF!=0,"-",#REF!/#REF!*100)</f>
        <v>#REF!</v>
      </c>
    </row>
    <row r="919" spans="1:72" x14ac:dyDescent="0.25">
      <c r="A919" s="4" t="s">
        <v>133</v>
      </c>
      <c r="B919" s="4" t="s">
        <v>58</v>
      </c>
      <c r="C919" s="4" t="s">
        <v>159</v>
      </c>
      <c r="D919" s="102" t="s">
        <v>384</v>
      </c>
      <c r="E919" s="113">
        <v>6133</v>
      </c>
      <c r="F919" s="102"/>
      <c r="G919" s="98" t="s">
        <v>1662</v>
      </c>
      <c r="H919" s="13" t="s">
        <v>75</v>
      </c>
      <c r="I919" s="14">
        <v>0</v>
      </c>
      <c r="J919" s="14"/>
      <c r="K919" s="14"/>
      <c r="L919" s="14"/>
      <c r="M919" s="14"/>
      <c r="N919" s="14"/>
      <c r="O919" s="14">
        <f t="shared" si="1294"/>
        <v>0</v>
      </c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>
        <v>0</v>
      </c>
      <c r="AC919" s="14">
        <v>0</v>
      </c>
      <c r="AD919" s="14">
        <v>0</v>
      </c>
      <c r="AE919" s="14"/>
      <c r="AF919" s="14"/>
      <c r="AG919" s="14"/>
      <c r="AH919" s="14"/>
      <c r="AI919" s="14"/>
      <c r="AJ919" s="14">
        <f t="shared" si="1295"/>
        <v>0</v>
      </c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>
        <v>0</v>
      </c>
      <c r="AX919" s="14">
        <v>0</v>
      </c>
      <c r="AY919" s="14">
        <v>0</v>
      </c>
      <c r="AZ919" s="14"/>
      <c r="BA919" s="14"/>
      <c r="BB919" s="14"/>
      <c r="BC919" s="14"/>
      <c r="BD919" s="14"/>
      <c r="BE919" s="14">
        <f t="shared" si="1296"/>
        <v>0</v>
      </c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>
        <v>0</v>
      </c>
      <c r="BS919" s="14">
        <v>0</v>
      </c>
      <c r="BT919" s="14" t="e">
        <f>IF(#REF!=0,"-",#REF!/#REF!*100)</f>
        <v>#REF!</v>
      </c>
    </row>
    <row r="920" spans="1:72" x14ac:dyDescent="0.25">
      <c r="A920" s="4" t="s">
        <v>133</v>
      </c>
      <c r="B920" s="4" t="s">
        <v>58</v>
      </c>
      <c r="C920" s="4" t="s">
        <v>159</v>
      </c>
      <c r="D920" s="102" t="s">
        <v>384</v>
      </c>
      <c r="E920" s="113">
        <v>6134</v>
      </c>
      <c r="F920" s="102"/>
      <c r="G920" s="98" t="s">
        <v>1662</v>
      </c>
      <c r="H920" s="13" t="s">
        <v>78</v>
      </c>
      <c r="I920" s="14">
        <v>10500</v>
      </c>
      <c r="J920" s="14"/>
      <c r="K920" s="14"/>
      <c r="L920" s="14"/>
      <c r="M920" s="14"/>
      <c r="N920" s="14"/>
      <c r="O920" s="14">
        <f t="shared" si="1294"/>
        <v>10500</v>
      </c>
      <c r="P920" s="14">
        <v>2500</v>
      </c>
      <c r="Q920" s="14">
        <v>2500</v>
      </c>
      <c r="R920" s="14">
        <v>2500</v>
      </c>
      <c r="S920" s="14"/>
      <c r="T920" s="14"/>
      <c r="U920" s="14"/>
      <c r="V920" s="14"/>
      <c r="W920" s="14"/>
      <c r="X920" s="14"/>
      <c r="Y920" s="14"/>
      <c r="Z920" s="14"/>
      <c r="AA920" s="14"/>
      <c r="AB920" s="14">
        <v>7500</v>
      </c>
      <c r="AC920" s="14">
        <v>3000</v>
      </c>
      <c r="AD920" s="14">
        <v>0</v>
      </c>
      <c r="AE920" s="14"/>
      <c r="AF920" s="14"/>
      <c r="AG920" s="14"/>
      <c r="AH920" s="14"/>
      <c r="AI920" s="14"/>
      <c r="AJ920" s="14">
        <f t="shared" si="1295"/>
        <v>0</v>
      </c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>
        <v>0</v>
      </c>
      <c r="AX920" s="14">
        <v>0</v>
      </c>
      <c r="AY920" s="14">
        <v>0</v>
      </c>
      <c r="AZ920" s="14"/>
      <c r="BA920" s="14"/>
      <c r="BB920" s="14"/>
      <c r="BC920" s="14"/>
      <c r="BD920" s="14"/>
      <c r="BE920" s="14">
        <f t="shared" si="1296"/>
        <v>0</v>
      </c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>
        <v>0</v>
      </c>
      <c r="BS920" s="14">
        <v>0</v>
      </c>
      <c r="BT920" s="14" t="e">
        <f>IF(#REF!=0,"-",#REF!/#REF!*100)</f>
        <v>#REF!</v>
      </c>
    </row>
    <row r="921" spans="1:72" x14ac:dyDescent="0.25">
      <c r="A921" s="4" t="s">
        <v>133</v>
      </c>
      <c r="B921" s="4" t="s">
        <v>58</v>
      </c>
      <c r="C921" s="4" t="s">
        <v>159</v>
      </c>
      <c r="D921" s="102" t="s">
        <v>384</v>
      </c>
      <c r="E921" s="113">
        <v>6135</v>
      </c>
      <c r="F921" s="102"/>
      <c r="G921" s="98" t="s">
        <v>1662</v>
      </c>
      <c r="H921" s="13" t="s">
        <v>81</v>
      </c>
      <c r="I921" s="14">
        <v>0</v>
      </c>
      <c r="J921" s="14"/>
      <c r="K921" s="14"/>
      <c r="L921" s="14"/>
      <c r="M921" s="14"/>
      <c r="N921" s="14"/>
      <c r="O921" s="14">
        <f t="shared" si="1294"/>
        <v>0</v>
      </c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>
        <v>0</v>
      </c>
      <c r="AC921" s="14">
        <v>0</v>
      </c>
      <c r="AD921" s="14">
        <v>0</v>
      </c>
      <c r="AE921" s="14"/>
      <c r="AF921" s="14"/>
      <c r="AG921" s="14"/>
      <c r="AH921" s="14"/>
      <c r="AI921" s="14"/>
      <c r="AJ921" s="14">
        <f t="shared" si="1295"/>
        <v>0</v>
      </c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>
        <v>0</v>
      </c>
      <c r="AX921" s="14">
        <v>0</v>
      </c>
      <c r="AY921" s="14">
        <v>0</v>
      </c>
      <c r="AZ921" s="14"/>
      <c r="BA921" s="14"/>
      <c r="BB921" s="14"/>
      <c r="BC921" s="14"/>
      <c r="BD921" s="14"/>
      <c r="BE921" s="14">
        <f t="shared" si="1296"/>
        <v>0</v>
      </c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>
        <v>0</v>
      </c>
      <c r="BS921" s="14">
        <v>0</v>
      </c>
      <c r="BT921" s="14" t="e">
        <f>IF(#REF!=0,"-",#REF!/#REF!*100)</f>
        <v>#REF!</v>
      </c>
    </row>
    <row r="922" spans="1:72" x14ac:dyDescent="0.25">
      <c r="A922" s="4" t="s">
        <v>133</v>
      </c>
      <c r="B922" s="4" t="s">
        <v>58</v>
      </c>
      <c r="C922" s="4" t="s">
        <v>159</v>
      </c>
      <c r="D922" s="102" t="s">
        <v>384</v>
      </c>
      <c r="E922" s="113">
        <v>6137</v>
      </c>
      <c r="F922" s="102"/>
      <c r="G922" s="98" t="s">
        <v>1662</v>
      </c>
      <c r="H922" s="13" t="s">
        <v>87</v>
      </c>
      <c r="I922" s="14">
        <v>5250</v>
      </c>
      <c r="J922" s="14"/>
      <c r="K922" s="14"/>
      <c r="L922" s="14"/>
      <c r="M922" s="14"/>
      <c r="N922" s="14"/>
      <c r="O922" s="14">
        <f t="shared" si="1294"/>
        <v>5250</v>
      </c>
      <c r="P922" s="14">
        <v>2250</v>
      </c>
      <c r="Q922" s="14">
        <v>3000</v>
      </c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>
        <v>5250</v>
      </c>
      <c r="AC922" s="14">
        <v>0</v>
      </c>
      <c r="AD922" s="14">
        <v>0</v>
      </c>
      <c r="AE922" s="14"/>
      <c r="AF922" s="14"/>
      <c r="AG922" s="14"/>
      <c r="AH922" s="14"/>
      <c r="AI922" s="14"/>
      <c r="AJ922" s="14">
        <f t="shared" si="1295"/>
        <v>0</v>
      </c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>
        <v>0</v>
      </c>
      <c r="AX922" s="14">
        <v>0</v>
      </c>
      <c r="AY922" s="14">
        <v>0</v>
      </c>
      <c r="AZ922" s="14"/>
      <c r="BA922" s="14"/>
      <c r="BB922" s="14"/>
      <c r="BC922" s="14"/>
      <c r="BD922" s="14"/>
      <c r="BE922" s="14">
        <f t="shared" si="1296"/>
        <v>0</v>
      </c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>
        <v>0</v>
      </c>
      <c r="BS922" s="14">
        <v>0</v>
      </c>
      <c r="BT922" s="14" t="e">
        <f>IF(#REF!=0,"-",#REF!/#REF!*100)</f>
        <v>#REF!</v>
      </c>
    </row>
    <row r="923" spans="1:72" ht="22.5" x14ac:dyDescent="0.25">
      <c r="A923" s="4" t="s">
        <v>133</v>
      </c>
      <c r="B923" s="4" t="s">
        <v>58</v>
      </c>
      <c r="C923" s="4" t="s">
        <v>159</v>
      </c>
      <c r="D923" s="102" t="s">
        <v>384</v>
      </c>
      <c r="E923" s="113">
        <v>6138</v>
      </c>
      <c r="F923" s="102"/>
      <c r="G923" s="98" t="s">
        <v>1662</v>
      </c>
      <c r="H923" s="13" t="s">
        <v>90</v>
      </c>
      <c r="I923" s="14">
        <v>1312</v>
      </c>
      <c r="J923" s="14"/>
      <c r="K923" s="14"/>
      <c r="L923" s="14"/>
      <c r="M923" s="14"/>
      <c r="N923" s="14"/>
      <c r="O923" s="14">
        <f t="shared" ref="O923:O986" si="1372">I923+J923+K923+L923+M923+N923</f>
        <v>1312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>
        <v>0</v>
      </c>
      <c r="AC923" s="14">
        <v>1312</v>
      </c>
      <c r="AD923" s="14">
        <v>0</v>
      </c>
      <c r="AE923" s="14"/>
      <c r="AF923" s="14"/>
      <c r="AG923" s="14"/>
      <c r="AH923" s="14"/>
      <c r="AI923" s="14"/>
      <c r="AJ923" s="14">
        <f t="shared" ref="AJ923:AJ986" si="1373">AD923+AE923+AF923+AG923+AH923+AI923</f>
        <v>0</v>
      </c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>
        <v>0</v>
      </c>
      <c r="AX923" s="14">
        <v>0</v>
      </c>
      <c r="AY923" s="14">
        <v>0</v>
      </c>
      <c r="AZ923" s="14"/>
      <c r="BA923" s="14"/>
      <c r="BB923" s="14"/>
      <c r="BC923" s="14"/>
      <c r="BD923" s="14"/>
      <c r="BE923" s="14">
        <f t="shared" ref="BE923:BE986" si="1374">AY923+AZ923+BA923+BB923+BC923+BD923</f>
        <v>0</v>
      </c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>
        <v>0</v>
      </c>
      <c r="BS923" s="14">
        <v>0</v>
      </c>
      <c r="BT923" s="14" t="e">
        <f>IF(#REF!=0,"-",#REF!/#REF!*100)</f>
        <v>#REF!</v>
      </c>
    </row>
    <row r="924" spans="1:72" x14ac:dyDescent="0.25">
      <c r="A924" s="1" t="s">
        <v>133</v>
      </c>
      <c r="B924" s="1" t="s">
        <v>58</v>
      </c>
      <c r="C924" s="1" t="s">
        <v>159</v>
      </c>
      <c r="D924" s="105" t="s">
        <v>384</v>
      </c>
      <c r="E924" s="105" t="s">
        <v>34</v>
      </c>
      <c r="F924" s="102" t="s">
        <v>0</v>
      </c>
      <c r="G924" s="13" t="s">
        <v>0</v>
      </c>
      <c r="H924" s="2" t="s">
        <v>35</v>
      </c>
      <c r="I924" s="12">
        <f t="shared" ref="I924:AA924" si="1375">SUM(I925:I927)</f>
        <v>53287</v>
      </c>
      <c r="J924" s="12">
        <f t="shared" si="1375"/>
        <v>0</v>
      </c>
      <c r="K924" s="12">
        <f t="shared" si="1375"/>
        <v>0</v>
      </c>
      <c r="L924" s="12">
        <f t="shared" si="1375"/>
        <v>0</v>
      </c>
      <c r="M924" s="12">
        <f t="shared" si="1375"/>
        <v>0</v>
      </c>
      <c r="N924" s="12">
        <f t="shared" si="1375"/>
        <v>0</v>
      </c>
      <c r="O924" s="12">
        <f t="shared" si="1375"/>
        <v>53287</v>
      </c>
      <c r="P924" s="12">
        <f t="shared" si="1375"/>
        <v>8910</v>
      </c>
      <c r="Q924" s="12">
        <f t="shared" si="1375"/>
        <v>8528</v>
      </c>
      <c r="R924" s="12">
        <f t="shared" si="1375"/>
        <v>14165</v>
      </c>
      <c r="S924" s="12">
        <f t="shared" si="1375"/>
        <v>0</v>
      </c>
      <c r="T924" s="12">
        <f t="shared" si="1375"/>
        <v>0</v>
      </c>
      <c r="U924" s="12">
        <f t="shared" si="1375"/>
        <v>0</v>
      </c>
      <c r="V924" s="12">
        <f t="shared" si="1375"/>
        <v>0</v>
      </c>
      <c r="W924" s="12">
        <f t="shared" si="1375"/>
        <v>0</v>
      </c>
      <c r="X924" s="12">
        <f t="shared" si="1375"/>
        <v>0</v>
      </c>
      <c r="Y924" s="12">
        <f t="shared" si="1375"/>
        <v>0</v>
      </c>
      <c r="Z924" s="12">
        <f t="shared" si="1375"/>
        <v>0</v>
      </c>
      <c r="AA924" s="12">
        <f t="shared" si="1375"/>
        <v>0</v>
      </c>
      <c r="AB924" s="12">
        <v>31603</v>
      </c>
      <c r="AC924" s="12">
        <v>21684</v>
      </c>
      <c r="AD924" s="12">
        <f t="shared" ref="AD924:AV924" si="1376">SUM(AD925:AD927)</f>
        <v>0</v>
      </c>
      <c r="AE924" s="12">
        <f t="shared" si="1376"/>
        <v>0</v>
      </c>
      <c r="AF924" s="12">
        <f t="shared" si="1376"/>
        <v>0</v>
      </c>
      <c r="AG924" s="12">
        <f t="shared" si="1376"/>
        <v>0</v>
      </c>
      <c r="AH924" s="12">
        <f t="shared" si="1376"/>
        <v>0</v>
      </c>
      <c r="AI924" s="12">
        <f t="shared" si="1376"/>
        <v>0</v>
      </c>
      <c r="AJ924" s="12">
        <f t="shared" si="1376"/>
        <v>0</v>
      </c>
      <c r="AK924" s="12">
        <f t="shared" si="1376"/>
        <v>0</v>
      </c>
      <c r="AL924" s="12">
        <f t="shared" si="1376"/>
        <v>0</v>
      </c>
      <c r="AM924" s="12">
        <f t="shared" si="1376"/>
        <v>0</v>
      </c>
      <c r="AN924" s="12">
        <f t="shared" si="1376"/>
        <v>0</v>
      </c>
      <c r="AO924" s="12">
        <f t="shared" si="1376"/>
        <v>0</v>
      </c>
      <c r="AP924" s="12">
        <f t="shared" si="1376"/>
        <v>0</v>
      </c>
      <c r="AQ924" s="12">
        <f t="shared" si="1376"/>
        <v>0</v>
      </c>
      <c r="AR924" s="12">
        <f t="shared" si="1376"/>
        <v>0</v>
      </c>
      <c r="AS924" s="12">
        <f t="shared" si="1376"/>
        <v>0</v>
      </c>
      <c r="AT924" s="12">
        <f t="shared" si="1376"/>
        <v>0</v>
      </c>
      <c r="AU924" s="12">
        <f t="shared" si="1376"/>
        <v>0</v>
      </c>
      <c r="AV924" s="12">
        <f t="shared" si="1376"/>
        <v>0</v>
      </c>
      <c r="AW924" s="12">
        <v>0</v>
      </c>
      <c r="AX924" s="12">
        <v>0</v>
      </c>
      <c r="AY924" s="12">
        <f t="shared" ref="AY924:BQ924" si="1377">SUM(AY925:AY927)</f>
        <v>0</v>
      </c>
      <c r="AZ924" s="12">
        <f t="shared" si="1377"/>
        <v>0</v>
      </c>
      <c r="BA924" s="12">
        <f t="shared" si="1377"/>
        <v>0</v>
      </c>
      <c r="BB924" s="12">
        <f t="shared" si="1377"/>
        <v>0</v>
      </c>
      <c r="BC924" s="12">
        <f t="shared" si="1377"/>
        <v>0</v>
      </c>
      <c r="BD924" s="12">
        <f t="shared" si="1377"/>
        <v>0</v>
      </c>
      <c r="BE924" s="12">
        <f t="shared" si="1377"/>
        <v>0</v>
      </c>
      <c r="BF924" s="12">
        <f t="shared" si="1377"/>
        <v>0</v>
      </c>
      <c r="BG924" s="12">
        <f t="shared" si="1377"/>
        <v>0</v>
      </c>
      <c r="BH924" s="12">
        <f t="shared" si="1377"/>
        <v>0</v>
      </c>
      <c r="BI924" s="12">
        <f t="shared" si="1377"/>
        <v>0</v>
      </c>
      <c r="BJ924" s="12">
        <f t="shared" si="1377"/>
        <v>0</v>
      </c>
      <c r="BK924" s="12">
        <f t="shared" si="1377"/>
        <v>0</v>
      </c>
      <c r="BL924" s="12">
        <f t="shared" si="1377"/>
        <v>0</v>
      </c>
      <c r="BM924" s="12">
        <f t="shared" si="1377"/>
        <v>0</v>
      </c>
      <c r="BN924" s="12">
        <f t="shared" si="1377"/>
        <v>0</v>
      </c>
      <c r="BO924" s="12">
        <f t="shared" si="1377"/>
        <v>0</v>
      </c>
      <c r="BP924" s="12">
        <f t="shared" si="1377"/>
        <v>0</v>
      </c>
      <c r="BQ924" s="12">
        <f t="shared" si="1377"/>
        <v>0</v>
      </c>
      <c r="BR924" s="12">
        <v>0</v>
      </c>
      <c r="BS924" s="12">
        <v>0</v>
      </c>
      <c r="BT924" s="12" t="e">
        <f>IF(#REF!=0,"-",#REF!/#REF!*100)</f>
        <v>#REF!</v>
      </c>
    </row>
    <row r="925" spans="1:72" x14ac:dyDescent="0.25">
      <c r="A925" s="4" t="s">
        <v>133</v>
      </c>
      <c r="B925" s="4" t="s">
        <v>58</v>
      </c>
      <c r="C925" s="4" t="s">
        <v>159</v>
      </c>
      <c r="D925" s="102" t="s">
        <v>384</v>
      </c>
      <c r="E925" s="113">
        <v>6139</v>
      </c>
      <c r="F925" s="102"/>
      <c r="G925" s="98" t="s">
        <v>1662</v>
      </c>
      <c r="H925" s="13" t="s">
        <v>35</v>
      </c>
      <c r="I925" s="14">
        <v>53287</v>
      </c>
      <c r="J925" s="14"/>
      <c r="K925" s="14"/>
      <c r="L925" s="14"/>
      <c r="M925" s="14"/>
      <c r="N925" s="14"/>
      <c r="O925" s="14">
        <f t="shared" si="1372"/>
        <v>53287</v>
      </c>
      <c r="P925" s="14">
        <v>8910</v>
      </c>
      <c r="Q925" s="14">
        <v>8528</v>
      </c>
      <c r="R925" s="14">
        <v>14165</v>
      </c>
      <c r="S925" s="14"/>
      <c r="T925" s="14"/>
      <c r="U925" s="14"/>
      <c r="V925" s="14"/>
      <c r="W925" s="14"/>
      <c r="X925" s="14"/>
      <c r="Y925" s="14"/>
      <c r="Z925" s="14"/>
      <c r="AA925" s="14"/>
      <c r="AB925" s="14">
        <v>31603</v>
      </c>
      <c r="AC925" s="14">
        <v>21684</v>
      </c>
      <c r="AD925" s="14">
        <v>0</v>
      </c>
      <c r="AE925" s="14"/>
      <c r="AF925" s="14"/>
      <c r="AG925" s="14"/>
      <c r="AH925" s="14"/>
      <c r="AI925" s="14"/>
      <c r="AJ925" s="14">
        <f t="shared" si="1373"/>
        <v>0</v>
      </c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>
        <v>0</v>
      </c>
      <c r="AX925" s="14">
        <v>0</v>
      </c>
      <c r="AY925" s="14">
        <v>0</v>
      </c>
      <c r="AZ925" s="14"/>
      <c r="BA925" s="14"/>
      <c r="BB925" s="14"/>
      <c r="BC925" s="14"/>
      <c r="BD925" s="14"/>
      <c r="BE925" s="14">
        <f t="shared" si="1374"/>
        <v>0</v>
      </c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>
        <v>0</v>
      </c>
      <c r="BS925" s="14">
        <v>0</v>
      </c>
      <c r="BT925" s="14" t="e">
        <f>IF(#REF!=0,"-",#REF!/#REF!*100)</f>
        <v>#REF!</v>
      </c>
    </row>
    <row r="926" spans="1:72" ht="22.5" x14ac:dyDescent="0.25">
      <c r="A926" s="4" t="s">
        <v>133</v>
      </c>
      <c r="B926" s="4" t="s">
        <v>58</v>
      </c>
      <c r="C926" s="4" t="s">
        <v>159</v>
      </c>
      <c r="D926" s="102" t="s">
        <v>384</v>
      </c>
      <c r="E926" s="113">
        <v>6139</v>
      </c>
      <c r="F926" s="102" t="s">
        <v>391</v>
      </c>
      <c r="G926" s="98" t="s">
        <v>1662</v>
      </c>
      <c r="H926" s="13" t="s">
        <v>37</v>
      </c>
      <c r="I926" s="14">
        <v>0</v>
      </c>
      <c r="J926" s="14"/>
      <c r="K926" s="14"/>
      <c r="L926" s="14"/>
      <c r="M926" s="14"/>
      <c r="N926" s="14"/>
      <c r="O926" s="14">
        <f t="shared" si="1372"/>
        <v>0</v>
      </c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>
        <v>0</v>
      </c>
      <c r="AC926" s="14">
        <v>0</v>
      </c>
      <c r="AD926" s="14">
        <v>0</v>
      </c>
      <c r="AE926" s="14"/>
      <c r="AF926" s="14"/>
      <c r="AG926" s="14"/>
      <c r="AH926" s="14"/>
      <c r="AI926" s="14"/>
      <c r="AJ926" s="14">
        <f t="shared" si="1373"/>
        <v>0</v>
      </c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>
        <v>0</v>
      </c>
      <c r="AX926" s="14">
        <v>0</v>
      </c>
      <c r="AY926" s="14">
        <v>0</v>
      </c>
      <c r="AZ926" s="14"/>
      <c r="BA926" s="14"/>
      <c r="BB926" s="14"/>
      <c r="BC926" s="14"/>
      <c r="BD926" s="14"/>
      <c r="BE926" s="14">
        <f t="shared" si="1374"/>
        <v>0</v>
      </c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>
        <v>0</v>
      </c>
      <c r="BS926" s="14">
        <v>0</v>
      </c>
      <c r="BT926" s="14" t="e">
        <f>IF(#REF!=0,"-",#REF!/#REF!*100)</f>
        <v>#REF!</v>
      </c>
    </row>
    <row r="927" spans="1:72" ht="33.75" x14ac:dyDescent="0.25">
      <c r="A927" s="4" t="s">
        <v>133</v>
      </c>
      <c r="B927" s="4" t="s">
        <v>58</v>
      </c>
      <c r="C927" s="4" t="s">
        <v>159</v>
      </c>
      <c r="D927" s="102" t="s">
        <v>384</v>
      </c>
      <c r="E927" s="113">
        <v>6139</v>
      </c>
      <c r="F927" s="102" t="s">
        <v>392</v>
      </c>
      <c r="G927" s="98" t="s">
        <v>1662</v>
      </c>
      <c r="H927" s="13" t="s">
        <v>38</v>
      </c>
      <c r="I927" s="14">
        <v>0</v>
      </c>
      <c r="J927" s="14"/>
      <c r="K927" s="14"/>
      <c r="L927" s="14"/>
      <c r="M927" s="14"/>
      <c r="N927" s="14"/>
      <c r="O927" s="14">
        <f t="shared" si="1372"/>
        <v>0</v>
      </c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>
        <v>0</v>
      </c>
      <c r="AC927" s="14">
        <v>0</v>
      </c>
      <c r="AD927" s="14">
        <v>0</v>
      </c>
      <c r="AE927" s="14"/>
      <c r="AF927" s="14"/>
      <c r="AG927" s="14"/>
      <c r="AH927" s="14"/>
      <c r="AI927" s="14"/>
      <c r="AJ927" s="14">
        <f t="shared" si="1373"/>
        <v>0</v>
      </c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>
        <v>0</v>
      </c>
      <c r="AX927" s="14">
        <v>0</v>
      </c>
      <c r="AY927" s="14">
        <v>0</v>
      </c>
      <c r="AZ927" s="14"/>
      <c r="BA927" s="14"/>
      <c r="BB927" s="14"/>
      <c r="BC927" s="14"/>
      <c r="BD927" s="14"/>
      <c r="BE927" s="14">
        <f t="shared" si="1374"/>
        <v>0</v>
      </c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>
        <v>0</v>
      </c>
      <c r="BS927" s="14">
        <v>0</v>
      </c>
      <c r="BT927" s="14" t="e">
        <f>IF(#REF!=0,"-",#REF!/#REF!*100)</f>
        <v>#REF!</v>
      </c>
    </row>
    <row r="928" spans="1:72" ht="33.75" x14ac:dyDescent="0.25">
      <c r="A928" s="1" t="s">
        <v>0</v>
      </c>
      <c r="B928" s="1" t="s">
        <v>0</v>
      </c>
      <c r="C928" s="1" t="s">
        <v>0</v>
      </c>
      <c r="D928" s="101" t="s">
        <v>0</v>
      </c>
      <c r="E928" s="101" t="s">
        <v>0</v>
      </c>
      <c r="F928" s="101" t="s">
        <v>0</v>
      </c>
      <c r="G928" s="2" t="s">
        <v>0</v>
      </c>
      <c r="H928" s="10" t="s">
        <v>47</v>
      </c>
      <c r="I928" s="11">
        <f t="shared" ref="I928:AA928" si="1378">SUM(I929)</f>
        <v>2100</v>
      </c>
      <c r="J928" s="11">
        <f t="shared" si="1378"/>
        <v>0</v>
      </c>
      <c r="K928" s="11">
        <f t="shared" si="1378"/>
        <v>0</v>
      </c>
      <c r="L928" s="11">
        <f t="shared" si="1378"/>
        <v>0</v>
      </c>
      <c r="M928" s="11">
        <f t="shared" si="1378"/>
        <v>0</v>
      </c>
      <c r="N928" s="11">
        <f t="shared" si="1378"/>
        <v>0</v>
      </c>
      <c r="O928" s="11">
        <f t="shared" si="1378"/>
        <v>2100</v>
      </c>
      <c r="P928" s="11">
        <f t="shared" si="1378"/>
        <v>2100</v>
      </c>
      <c r="Q928" s="11">
        <f t="shared" si="1378"/>
        <v>0</v>
      </c>
      <c r="R928" s="11">
        <f t="shared" si="1378"/>
        <v>0</v>
      </c>
      <c r="S928" s="11">
        <f t="shared" si="1378"/>
        <v>0</v>
      </c>
      <c r="T928" s="11">
        <f t="shared" si="1378"/>
        <v>0</v>
      </c>
      <c r="U928" s="11">
        <f t="shared" si="1378"/>
        <v>0</v>
      </c>
      <c r="V928" s="11">
        <f t="shared" si="1378"/>
        <v>0</v>
      </c>
      <c r="W928" s="11">
        <f t="shared" si="1378"/>
        <v>0</v>
      </c>
      <c r="X928" s="11">
        <f t="shared" si="1378"/>
        <v>0</v>
      </c>
      <c r="Y928" s="11">
        <f t="shared" si="1378"/>
        <v>0</v>
      </c>
      <c r="Z928" s="11">
        <f t="shared" si="1378"/>
        <v>0</v>
      </c>
      <c r="AA928" s="11">
        <f t="shared" si="1378"/>
        <v>0</v>
      </c>
      <c r="AB928" s="11">
        <v>2100</v>
      </c>
      <c r="AC928" s="11">
        <v>0</v>
      </c>
      <c r="AD928" s="11">
        <f t="shared" ref="AD928:AV928" si="1379">SUM(AD929)</f>
        <v>4200</v>
      </c>
      <c r="AE928" s="11">
        <f t="shared" si="1379"/>
        <v>0</v>
      </c>
      <c r="AF928" s="11">
        <f t="shared" si="1379"/>
        <v>0</v>
      </c>
      <c r="AG928" s="11">
        <f t="shared" si="1379"/>
        <v>0</v>
      </c>
      <c r="AH928" s="11">
        <f t="shared" si="1379"/>
        <v>0</v>
      </c>
      <c r="AI928" s="11">
        <f t="shared" si="1379"/>
        <v>0</v>
      </c>
      <c r="AJ928" s="11">
        <f t="shared" si="1379"/>
        <v>4200</v>
      </c>
      <c r="AK928" s="11">
        <f t="shared" si="1379"/>
        <v>0</v>
      </c>
      <c r="AL928" s="11">
        <f t="shared" si="1379"/>
        <v>0</v>
      </c>
      <c r="AM928" s="11">
        <f t="shared" si="1379"/>
        <v>0</v>
      </c>
      <c r="AN928" s="11">
        <f t="shared" si="1379"/>
        <v>0</v>
      </c>
      <c r="AO928" s="11">
        <f t="shared" si="1379"/>
        <v>0</v>
      </c>
      <c r="AP928" s="11">
        <f t="shared" si="1379"/>
        <v>0</v>
      </c>
      <c r="AQ928" s="11">
        <f t="shared" si="1379"/>
        <v>0</v>
      </c>
      <c r="AR928" s="11">
        <f t="shared" si="1379"/>
        <v>0</v>
      </c>
      <c r="AS928" s="11">
        <f t="shared" si="1379"/>
        <v>0</v>
      </c>
      <c r="AT928" s="11">
        <f t="shared" si="1379"/>
        <v>0</v>
      </c>
      <c r="AU928" s="11">
        <f t="shared" si="1379"/>
        <v>0</v>
      </c>
      <c r="AV928" s="11">
        <f t="shared" si="1379"/>
        <v>0</v>
      </c>
      <c r="AW928" s="11">
        <v>0</v>
      </c>
      <c r="AX928" s="11">
        <v>4200</v>
      </c>
      <c r="AY928" s="11">
        <f t="shared" ref="AY928:BQ928" si="1380">SUM(AY929)</f>
        <v>0</v>
      </c>
      <c r="AZ928" s="11">
        <f t="shared" si="1380"/>
        <v>0</v>
      </c>
      <c r="BA928" s="11">
        <f t="shared" si="1380"/>
        <v>0</v>
      </c>
      <c r="BB928" s="11">
        <f t="shared" si="1380"/>
        <v>0</v>
      </c>
      <c r="BC928" s="11">
        <f t="shared" si="1380"/>
        <v>0</v>
      </c>
      <c r="BD928" s="11">
        <f t="shared" si="1380"/>
        <v>0</v>
      </c>
      <c r="BE928" s="11">
        <f t="shared" si="1380"/>
        <v>0</v>
      </c>
      <c r="BF928" s="11">
        <f t="shared" si="1380"/>
        <v>0</v>
      </c>
      <c r="BG928" s="11">
        <f t="shared" si="1380"/>
        <v>0</v>
      </c>
      <c r="BH928" s="11">
        <f t="shared" si="1380"/>
        <v>0</v>
      </c>
      <c r="BI928" s="11">
        <f t="shared" si="1380"/>
        <v>0</v>
      </c>
      <c r="BJ928" s="11">
        <f t="shared" si="1380"/>
        <v>0</v>
      </c>
      <c r="BK928" s="11">
        <f t="shared" si="1380"/>
        <v>0</v>
      </c>
      <c r="BL928" s="11">
        <f t="shared" si="1380"/>
        <v>0</v>
      </c>
      <c r="BM928" s="11">
        <f t="shared" si="1380"/>
        <v>0</v>
      </c>
      <c r="BN928" s="11">
        <f t="shared" si="1380"/>
        <v>0</v>
      </c>
      <c r="BO928" s="11">
        <f t="shared" si="1380"/>
        <v>0</v>
      </c>
      <c r="BP928" s="11">
        <f t="shared" si="1380"/>
        <v>0</v>
      </c>
      <c r="BQ928" s="11">
        <f t="shared" si="1380"/>
        <v>0</v>
      </c>
      <c r="BR928" s="11">
        <v>0</v>
      </c>
      <c r="BS928" s="11">
        <v>0</v>
      </c>
      <c r="BT928" s="11" t="e">
        <f>IF(#REF!=0,"-",#REF!/#REF!*100)</f>
        <v>#REF!</v>
      </c>
    </row>
    <row r="929" spans="1:72" x14ac:dyDescent="0.25">
      <c r="A929" s="4" t="s">
        <v>133</v>
      </c>
      <c r="B929" s="4" t="s">
        <v>58</v>
      </c>
      <c r="C929" s="4" t="s">
        <v>159</v>
      </c>
      <c r="D929" s="102" t="s">
        <v>384</v>
      </c>
      <c r="E929" s="101" t="s">
        <v>48</v>
      </c>
      <c r="F929" s="101" t="s">
        <v>0</v>
      </c>
      <c r="G929" s="2" t="s">
        <v>0</v>
      </c>
      <c r="H929" s="2" t="s">
        <v>49</v>
      </c>
      <c r="I929" s="12">
        <f t="shared" ref="I929:AA929" si="1381">SUM(I930:I931)</f>
        <v>2100</v>
      </c>
      <c r="J929" s="12">
        <f t="shared" si="1381"/>
        <v>0</v>
      </c>
      <c r="K929" s="12">
        <f t="shared" si="1381"/>
        <v>0</v>
      </c>
      <c r="L929" s="12">
        <f t="shared" si="1381"/>
        <v>0</v>
      </c>
      <c r="M929" s="12">
        <f t="shared" si="1381"/>
        <v>0</v>
      </c>
      <c r="N929" s="12">
        <f t="shared" si="1381"/>
        <v>0</v>
      </c>
      <c r="O929" s="12">
        <f t="shared" ref="O929" si="1382">SUM(O930:O931)</f>
        <v>2100</v>
      </c>
      <c r="P929" s="12">
        <f t="shared" si="1381"/>
        <v>2100</v>
      </c>
      <c r="Q929" s="12">
        <f t="shared" si="1381"/>
        <v>0</v>
      </c>
      <c r="R929" s="12">
        <f t="shared" si="1381"/>
        <v>0</v>
      </c>
      <c r="S929" s="12">
        <f t="shared" si="1381"/>
        <v>0</v>
      </c>
      <c r="T929" s="12">
        <f t="shared" si="1381"/>
        <v>0</v>
      </c>
      <c r="U929" s="12">
        <f t="shared" si="1381"/>
        <v>0</v>
      </c>
      <c r="V929" s="12">
        <f t="shared" si="1381"/>
        <v>0</v>
      </c>
      <c r="W929" s="12">
        <f t="shared" si="1381"/>
        <v>0</v>
      </c>
      <c r="X929" s="12">
        <f t="shared" si="1381"/>
        <v>0</v>
      </c>
      <c r="Y929" s="12">
        <f t="shared" si="1381"/>
        <v>0</v>
      </c>
      <c r="Z929" s="12">
        <f t="shared" si="1381"/>
        <v>0</v>
      </c>
      <c r="AA929" s="12">
        <f t="shared" si="1381"/>
        <v>0</v>
      </c>
      <c r="AB929" s="12">
        <v>2100</v>
      </c>
      <c r="AC929" s="12">
        <v>0</v>
      </c>
      <c r="AD929" s="12">
        <f t="shared" ref="AD929:AV929" si="1383">SUM(AD930:AD931)</f>
        <v>4200</v>
      </c>
      <c r="AE929" s="12">
        <f t="shared" si="1383"/>
        <v>0</v>
      </c>
      <c r="AF929" s="12">
        <f t="shared" si="1383"/>
        <v>0</v>
      </c>
      <c r="AG929" s="12">
        <f t="shared" si="1383"/>
        <v>0</v>
      </c>
      <c r="AH929" s="12">
        <f t="shared" si="1383"/>
        <v>0</v>
      </c>
      <c r="AI929" s="12">
        <f t="shared" si="1383"/>
        <v>0</v>
      </c>
      <c r="AJ929" s="12">
        <f t="shared" ref="AJ929" si="1384">SUM(AJ930:AJ931)</f>
        <v>4200</v>
      </c>
      <c r="AK929" s="12">
        <f t="shared" si="1383"/>
        <v>0</v>
      </c>
      <c r="AL929" s="12">
        <f t="shared" si="1383"/>
        <v>0</v>
      </c>
      <c r="AM929" s="12">
        <f t="shared" si="1383"/>
        <v>0</v>
      </c>
      <c r="AN929" s="12">
        <f t="shared" si="1383"/>
        <v>0</v>
      </c>
      <c r="AO929" s="12">
        <f t="shared" si="1383"/>
        <v>0</v>
      </c>
      <c r="AP929" s="12">
        <f t="shared" si="1383"/>
        <v>0</v>
      </c>
      <c r="AQ929" s="12">
        <f t="shared" si="1383"/>
        <v>0</v>
      </c>
      <c r="AR929" s="12">
        <f t="shared" si="1383"/>
        <v>0</v>
      </c>
      <c r="AS929" s="12">
        <f t="shared" si="1383"/>
        <v>0</v>
      </c>
      <c r="AT929" s="12">
        <f t="shared" si="1383"/>
        <v>0</v>
      </c>
      <c r="AU929" s="12">
        <f t="shared" si="1383"/>
        <v>0</v>
      </c>
      <c r="AV929" s="12">
        <f t="shared" si="1383"/>
        <v>0</v>
      </c>
      <c r="AW929" s="12">
        <v>0</v>
      </c>
      <c r="AX929" s="12">
        <v>4200</v>
      </c>
      <c r="AY929" s="12">
        <f t="shared" ref="AY929:BQ929" si="1385">SUM(AY930:AY931)</f>
        <v>0</v>
      </c>
      <c r="AZ929" s="12">
        <f t="shared" si="1385"/>
        <v>0</v>
      </c>
      <c r="BA929" s="12">
        <f t="shared" si="1385"/>
        <v>0</v>
      </c>
      <c r="BB929" s="12">
        <f t="shared" si="1385"/>
        <v>0</v>
      </c>
      <c r="BC929" s="12">
        <f t="shared" si="1385"/>
        <v>0</v>
      </c>
      <c r="BD929" s="12">
        <f t="shared" si="1385"/>
        <v>0</v>
      </c>
      <c r="BE929" s="12">
        <f t="shared" ref="BE929" si="1386">SUM(BE930:BE931)</f>
        <v>0</v>
      </c>
      <c r="BF929" s="12">
        <f t="shared" si="1385"/>
        <v>0</v>
      </c>
      <c r="BG929" s="12">
        <f t="shared" si="1385"/>
        <v>0</v>
      </c>
      <c r="BH929" s="12">
        <f t="shared" si="1385"/>
        <v>0</v>
      </c>
      <c r="BI929" s="12">
        <f t="shared" si="1385"/>
        <v>0</v>
      </c>
      <c r="BJ929" s="12">
        <f t="shared" si="1385"/>
        <v>0</v>
      </c>
      <c r="BK929" s="12">
        <f t="shared" si="1385"/>
        <v>0</v>
      </c>
      <c r="BL929" s="12">
        <f t="shared" si="1385"/>
        <v>0</v>
      </c>
      <c r="BM929" s="12">
        <f t="shared" si="1385"/>
        <v>0</v>
      </c>
      <c r="BN929" s="12">
        <f t="shared" si="1385"/>
        <v>0</v>
      </c>
      <c r="BO929" s="12">
        <f t="shared" si="1385"/>
        <v>0</v>
      </c>
      <c r="BP929" s="12">
        <f t="shared" si="1385"/>
        <v>0</v>
      </c>
      <c r="BQ929" s="12">
        <f t="shared" si="1385"/>
        <v>0</v>
      </c>
      <c r="BR929" s="12">
        <v>0</v>
      </c>
      <c r="BS929" s="12">
        <v>0</v>
      </c>
      <c r="BT929" s="12" t="e">
        <f>IF(#REF!=0,"-",#REF!/#REF!*100)</f>
        <v>#REF!</v>
      </c>
    </row>
    <row r="930" spans="1:72" x14ac:dyDescent="0.25">
      <c r="A930" s="4" t="s">
        <v>133</v>
      </c>
      <c r="B930" s="4" t="s">
        <v>58</v>
      </c>
      <c r="C930" s="4" t="s">
        <v>159</v>
      </c>
      <c r="D930" s="102" t="s">
        <v>384</v>
      </c>
      <c r="E930" s="113">
        <v>8213</v>
      </c>
      <c r="F930" s="102"/>
      <c r="G930" s="98" t="s">
        <v>1662</v>
      </c>
      <c r="H930" s="13" t="s">
        <v>51</v>
      </c>
      <c r="I930" s="14">
        <v>2100</v>
      </c>
      <c r="J930" s="14"/>
      <c r="K930" s="14"/>
      <c r="L930" s="14"/>
      <c r="M930" s="14"/>
      <c r="N930" s="14"/>
      <c r="O930" s="14">
        <f t="shared" si="1372"/>
        <v>2100</v>
      </c>
      <c r="P930" s="14">
        <v>2100</v>
      </c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>
        <v>2100</v>
      </c>
      <c r="AC930" s="14">
        <v>0</v>
      </c>
      <c r="AD930" s="14">
        <v>4200</v>
      </c>
      <c r="AE930" s="14"/>
      <c r="AF930" s="14"/>
      <c r="AG930" s="14"/>
      <c r="AH930" s="14"/>
      <c r="AI930" s="14"/>
      <c r="AJ930" s="14">
        <f t="shared" si="1373"/>
        <v>4200</v>
      </c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>
        <v>0</v>
      </c>
      <c r="AX930" s="14">
        <v>4200</v>
      </c>
      <c r="AY930" s="14">
        <v>0</v>
      </c>
      <c r="AZ930" s="14"/>
      <c r="BA930" s="14"/>
      <c r="BB930" s="14"/>
      <c r="BC930" s="14"/>
      <c r="BD930" s="14"/>
      <c r="BE930" s="14">
        <f t="shared" si="1374"/>
        <v>0</v>
      </c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>
        <v>0</v>
      </c>
      <c r="BS930" s="14">
        <v>0</v>
      </c>
      <c r="BT930" s="14" t="e">
        <f>IF(#REF!=0,"-",#REF!/#REF!*100)</f>
        <v>#REF!</v>
      </c>
    </row>
    <row r="931" spans="1:72" x14ac:dyDescent="0.25">
      <c r="A931" s="4" t="s">
        <v>133</v>
      </c>
      <c r="B931" s="4" t="s">
        <v>58</v>
      </c>
      <c r="C931" s="4" t="s">
        <v>159</v>
      </c>
      <c r="D931" s="102" t="s">
        <v>384</v>
      </c>
      <c r="E931" s="113">
        <v>8216</v>
      </c>
      <c r="F931" s="102"/>
      <c r="G931" s="98" t="s">
        <v>1662</v>
      </c>
      <c r="H931" s="13" t="s">
        <v>108</v>
      </c>
      <c r="I931" s="14">
        <v>0</v>
      </c>
      <c r="J931" s="14"/>
      <c r="K931" s="14"/>
      <c r="L931" s="14"/>
      <c r="M931" s="14"/>
      <c r="N931" s="14"/>
      <c r="O931" s="14">
        <f t="shared" si="1372"/>
        <v>0</v>
      </c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>
        <v>0</v>
      </c>
      <c r="AC931" s="14">
        <v>0</v>
      </c>
      <c r="AD931" s="14">
        <v>0</v>
      </c>
      <c r="AE931" s="14"/>
      <c r="AF931" s="14"/>
      <c r="AG931" s="14"/>
      <c r="AH931" s="14"/>
      <c r="AI931" s="14"/>
      <c r="AJ931" s="14">
        <f t="shared" si="1373"/>
        <v>0</v>
      </c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>
        <v>0</v>
      </c>
      <c r="AX931" s="14">
        <v>0</v>
      </c>
      <c r="AY931" s="14">
        <v>0</v>
      </c>
      <c r="AZ931" s="14"/>
      <c r="BA931" s="14"/>
      <c r="BB931" s="14"/>
      <c r="BC931" s="14"/>
      <c r="BD931" s="14"/>
      <c r="BE931" s="14">
        <f t="shared" si="1374"/>
        <v>0</v>
      </c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>
        <v>0</v>
      </c>
      <c r="BS931" s="14">
        <v>0</v>
      </c>
      <c r="BT931" s="14" t="e">
        <f>IF(#REF!=0,"-",#REF!/#REF!*100)</f>
        <v>#REF!</v>
      </c>
    </row>
    <row r="932" spans="1:72" ht="22.5" x14ac:dyDescent="0.25">
      <c r="A932" s="13" t="s">
        <v>0</v>
      </c>
      <c r="B932" s="13" t="s">
        <v>0</v>
      </c>
      <c r="C932" s="13" t="s">
        <v>0</v>
      </c>
      <c r="D932" s="98" t="s">
        <v>0</v>
      </c>
      <c r="E932" s="98" t="s">
        <v>0</v>
      </c>
      <c r="F932" s="98" t="s">
        <v>0</v>
      </c>
      <c r="G932" s="13" t="s">
        <v>0</v>
      </c>
      <c r="H932" s="10" t="s">
        <v>393</v>
      </c>
      <c r="I932" s="11">
        <f t="shared" ref="I932:AA932" si="1387">SUM(I905,I928)</f>
        <v>73499</v>
      </c>
      <c r="J932" s="11">
        <f t="shared" si="1387"/>
        <v>0</v>
      </c>
      <c r="K932" s="11">
        <f t="shared" si="1387"/>
        <v>0</v>
      </c>
      <c r="L932" s="11">
        <f t="shared" si="1387"/>
        <v>0</v>
      </c>
      <c r="M932" s="11">
        <f t="shared" si="1387"/>
        <v>0</v>
      </c>
      <c r="N932" s="11">
        <f t="shared" si="1387"/>
        <v>0</v>
      </c>
      <c r="O932" s="11">
        <f t="shared" si="1387"/>
        <v>73499</v>
      </c>
      <c r="P932" s="11">
        <f t="shared" si="1387"/>
        <v>16810</v>
      </c>
      <c r="Q932" s="11">
        <f t="shared" si="1387"/>
        <v>14028</v>
      </c>
      <c r="R932" s="11">
        <f t="shared" si="1387"/>
        <v>16665</v>
      </c>
      <c r="S932" s="11">
        <f t="shared" si="1387"/>
        <v>0</v>
      </c>
      <c r="T932" s="11">
        <f t="shared" si="1387"/>
        <v>0</v>
      </c>
      <c r="U932" s="11">
        <f t="shared" si="1387"/>
        <v>0</v>
      </c>
      <c r="V932" s="11">
        <f t="shared" si="1387"/>
        <v>0</v>
      </c>
      <c r="W932" s="11">
        <f t="shared" si="1387"/>
        <v>0</v>
      </c>
      <c r="X932" s="11">
        <f t="shared" si="1387"/>
        <v>0</v>
      </c>
      <c r="Y932" s="11">
        <f t="shared" si="1387"/>
        <v>0</v>
      </c>
      <c r="Z932" s="11">
        <f t="shared" si="1387"/>
        <v>0</v>
      </c>
      <c r="AA932" s="11">
        <f t="shared" si="1387"/>
        <v>0</v>
      </c>
      <c r="AB932" s="11">
        <v>47503</v>
      </c>
      <c r="AC932" s="11">
        <v>25996</v>
      </c>
      <c r="AD932" s="11">
        <f t="shared" ref="AD932:AV932" si="1388">SUM(AD905,AD928)</f>
        <v>4200</v>
      </c>
      <c r="AE932" s="11">
        <f t="shared" si="1388"/>
        <v>0</v>
      </c>
      <c r="AF932" s="11">
        <f t="shared" si="1388"/>
        <v>0</v>
      </c>
      <c r="AG932" s="11">
        <f t="shared" si="1388"/>
        <v>0</v>
      </c>
      <c r="AH932" s="11">
        <f t="shared" si="1388"/>
        <v>0</v>
      </c>
      <c r="AI932" s="11">
        <f t="shared" si="1388"/>
        <v>0</v>
      </c>
      <c r="AJ932" s="11">
        <f t="shared" si="1388"/>
        <v>4200</v>
      </c>
      <c r="AK932" s="11">
        <f t="shared" si="1388"/>
        <v>0</v>
      </c>
      <c r="AL932" s="11">
        <f t="shared" si="1388"/>
        <v>0</v>
      </c>
      <c r="AM932" s="11">
        <f t="shared" si="1388"/>
        <v>0</v>
      </c>
      <c r="AN932" s="11">
        <f t="shared" si="1388"/>
        <v>0</v>
      </c>
      <c r="AO932" s="11">
        <f t="shared" si="1388"/>
        <v>0</v>
      </c>
      <c r="AP932" s="11">
        <f t="shared" si="1388"/>
        <v>0</v>
      </c>
      <c r="AQ932" s="11">
        <f t="shared" si="1388"/>
        <v>0</v>
      </c>
      <c r="AR932" s="11">
        <f t="shared" si="1388"/>
        <v>0</v>
      </c>
      <c r="AS932" s="11">
        <f t="shared" si="1388"/>
        <v>0</v>
      </c>
      <c r="AT932" s="11">
        <f t="shared" si="1388"/>
        <v>0</v>
      </c>
      <c r="AU932" s="11">
        <f t="shared" si="1388"/>
        <v>0</v>
      </c>
      <c r="AV932" s="11">
        <f t="shared" si="1388"/>
        <v>0</v>
      </c>
      <c r="AW932" s="11">
        <v>0</v>
      </c>
      <c r="AX932" s="11">
        <v>4200</v>
      </c>
      <c r="AY932" s="11">
        <f t="shared" ref="AY932:BQ932" si="1389">SUM(AY905,AY928)</f>
        <v>0</v>
      </c>
      <c r="AZ932" s="11">
        <f t="shared" si="1389"/>
        <v>0</v>
      </c>
      <c r="BA932" s="11">
        <f t="shared" si="1389"/>
        <v>0</v>
      </c>
      <c r="BB932" s="11">
        <f t="shared" si="1389"/>
        <v>0</v>
      </c>
      <c r="BC932" s="11">
        <f t="shared" si="1389"/>
        <v>0</v>
      </c>
      <c r="BD932" s="11">
        <f t="shared" si="1389"/>
        <v>0</v>
      </c>
      <c r="BE932" s="11">
        <f t="shared" si="1389"/>
        <v>0</v>
      </c>
      <c r="BF932" s="11">
        <f t="shared" si="1389"/>
        <v>0</v>
      </c>
      <c r="BG932" s="11">
        <f t="shared" si="1389"/>
        <v>0</v>
      </c>
      <c r="BH932" s="11">
        <f t="shared" si="1389"/>
        <v>0</v>
      </c>
      <c r="BI932" s="11">
        <f t="shared" si="1389"/>
        <v>0</v>
      </c>
      <c r="BJ932" s="11">
        <f t="shared" si="1389"/>
        <v>0</v>
      </c>
      <c r="BK932" s="11">
        <f t="shared" si="1389"/>
        <v>0</v>
      </c>
      <c r="BL932" s="11">
        <f t="shared" si="1389"/>
        <v>0</v>
      </c>
      <c r="BM932" s="11">
        <f t="shared" si="1389"/>
        <v>0</v>
      </c>
      <c r="BN932" s="11">
        <f t="shared" si="1389"/>
        <v>0</v>
      </c>
      <c r="BO932" s="11">
        <f t="shared" si="1389"/>
        <v>0</v>
      </c>
      <c r="BP932" s="11">
        <f t="shared" si="1389"/>
        <v>0</v>
      </c>
      <c r="BQ932" s="11">
        <f t="shared" si="1389"/>
        <v>0</v>
      </c>
      <c r="BR932" s="11">
        <v>0</v>
      </c>
      <c r="BS932" s="11">
        <v>0</v>
      </c>
      <c r="BT932" s="11" t="e">
        <f>IF(#REF!=0,"-",#REF!/#REF!*100)</f>
        <v>#REF!</v>
      </c>
    </row>
    <row r="933" spans="1:72" ht="15.75" thickBot="1" x14ac:dyDescent="0.3">
      <c r="A933" s="13" t="s">
        <v>0</v>
      </c>
      <c r="B933" s="13" t="s">
        <v>0</v>
      </c>
      <c r="C933" s="13" t="s">
        <v>0</v>
      </c>
      <c r="D933" s="98" t="s">
        <v>0</v>
      </c>
      <c r="E933" s="98" t="s">
        <v>0</v>
      </c>
      <c r="F933" s="98" t="s">
        <v>0</v>
      </c>
      <c r="G933" s="13" t="s">
        <v>0</v>
      </c>
      <c r="H933" s="2" t="s">
        <v>53</v>
      </c>
      <c r="I933" s="13" t="s">
        <v>0</v>
      </c>
      <c r="J933" s="13"/>
      <c r="K933" s="13"/>
      <c r="L933" s="13"/>
      <c r="M933" s="13"/>
      <c r="N933" s="13"/>
      <c r="O933" s="13" t="e">
        <f t="shared" si="1372"/>
        <v>#VALUE!</v>
      </c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>
        <v>0</v>
      </c>
      <c r="AC933" s="13" t="e">
        <v>#VALUE!</v>
      </c>
      <c r="AD933" s="13" t="s">
        <v>0</v>
      </c>
      <c r="AE933" s="13"/>
      <c r="AF933" s="13"/>
      <c r="AG933" s="13"/>
      <c r="AH933" s="13"/>
      <c r="AI933" s="13"/>
      <c r="AJ933" s="13" t="e">
        <f t="shared" si="1373"/>
        <v>#VALUE!</v>
      </c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>
        <v>0</v>
      </c>
      <c r="AX933" s="13" t="e">
        <v>#VALUE!</v>
      </c>
      <c r="AY933" s="13" t="s">
        <v>0</v>
      </c>
      <c r="AZ933" s="13"/>
      <c r="BA933" s="13"/>
      <c r="BB933" s="13"/>
      <c r="BC933" s="13"/>
      <c r="BD933" s="13"/>
      <c r="BE933" s="13" t="e">
        <f t="shared" si="1374"/>
        <v>#VALUE!</v>
      </c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>
        <v>0</v>
      </c>
      <c r="BS933" s="13" t="e">
        <v>#VALUE!</v>
      </c>
      <c r="BT933" s="12"/>
    </row>
    <row r="934" spans="1:72" ht="69.75" customHeight="1" thickBot="1" x14ac:dyDescent="0.3">
      <c r="A934" s="132" t="s">
        <v>0</v>
      </c>
      <c r="B934" s="132" t="s">
        <v>0</v>
      </c>
      <c r="C934" s="132" t="s">
        <v>0</v>
      </c>
      <c r="D934" s="135" t="s">
        <v>0</v>
      </c>
      <c r="E934" s="135" t="s">
        <v>0</v>
      </c>
      <c r="F934" s="135" t="s">
        <v>0</v>
      </c>
      <c r="G934" s="138" t="s">
        <v>0</v>
      </c>
      <c r="H934" s="5" t="s">
        <v>54</v>
      </c>
      <c r="I934" s="89" t="s">
        <v>9</v>
      </c>
      <c r="J934" s="89" t="s">
        <v>1606</v>
      </c>
      <c r="K934" s="89" t="s">
        <v>1534</v>
      </c>
      <c r="L934" s="89" t="s">
        <v>1592</v>
      </c>
      <c r="M934" s="89" t="s">
        <v>1593</v>
      </c>
      <c r="N934" s="89" t="s">
        <v>1594</v>
      </c>
      <c r="O934" s="89" t="s">
        <v>1610</v>
      </c>
      <c r="P934" s="89" t="s">
        <v>1607</v>
      </c>
      <c r="Q934" s="89" t="s">
        <v>1595</v>
      </c>
      <c r="R934" s="89" t="s">
        <v>1596</v>
      </c>
      <c r="S934" s="89" t="s">
        <v>1597</v>
      </c>
      <c r="T934" s="89" t="s">
        <v>1598</v>
      </c>
      <c r="U934" s="89" t="s">
        <v>1599</v>
      </c>
      <c r="V934" s="89" t="s">
        <v>1600</v>
      </c>
      <c r="W934" s="89" t="s">
        <v>1608</v>
      </c>
      <c r="X934" s="89" t="s">
        <v>1609</v>
      </c>
      <c r="Y934" s="89" t="s">
        <v>1601</v>
      </c>
      <c r="Z934" s="89" t="s">
        <v>1602</v>
      </c>
      <c r="AA934" s="89" t="s">
        <v>1603</v>
      </c>
      <c r="AB934" s="89" t="s">
        <v>1604</v>
      </c>
      <c r="AC934" s="89" t="s">
        <v>1605</v>
      </c>
      <c r="AD934" s="90" t="s">
        <v>10</v>
      </c>
      <c r="AE934" s="90" t="s">
        <v>1606</v>
      </c>
      <c r="AF934" s="90" t="s">
        <v>1534</v>
      </c>
      <c r="AG934" s="90" t="s">
        <v>1592</v>
      </c>
      <c r="AH934" s="90" t="s">
        <v>1593</v>
      </c>
      <c r="AI934" s="90" t="s">
        <v>1594</v>
      </c>
      <c r="AJ934" s="90" t="s">
        <v>1611</v>
      </c>
      <c r="AK934" s="90" t="s">
        <v>1607</v>
      </c>
      <c r="AL934" s="90" t="s">
        <v>1595</v>
      </c>
      <c r="AM934" s="90" t="s">
        <v>1596</v>
      </c>
      <c r="AN934" s="90" t="s">
        <v>1597</v>
      </c>
      <c r="AO934" s="90" t="s">
        <v>1598</v>
      </c>
      <c r="AP934" s="90" t="s">
        <v>1599</v>
      </c>
      <c r="AQ934" s="90" t="s">
        <v>1600</v>
      </c>
      <c r="AR934" s="90" t="s">
        <v>1608</v>
      </c>
      <c r="AS934" s="90" t="s">
        <v>1609</v>
      </c>
      <c r="AT934" s="90" t="s">
        <v>1601</v>
      </c>
      <c r="AU934" s="90" t="s">
        <v>1602</v>
      </c>
      <c r="AV934" s="90" t="s">
        <v>1603</v>
      </c>
      <c r="AW934" s="90" t="s">
        <v>1604</v>
      </c>
      <c r="AX934" s="90" t="s">
        <v>1605</v>
      </c>
      <c r="AY934" s="91" t="s">
        <v>11</v>
      </c>
      <c r="AZ934" s="91" t="s">
        <v>1606</v>
      </c>
      <c r="BA934" s="91" t="s">
        <v>1534</v>
      </c>
      <c r="BB934" s="91" t="s">
        <v>1592</v>
      </c>
      <c r="BC934" s="91" t="s">
        <v>1593</v>
      </c>
      <c r="BD934" s="91" t="s">
        <v>1594</v>
      </c>
      <c r="BE934" s="91" t="s">
        <v>1612</v>
      </c>
      <c r="BF934" s="91" t="s">
        <v>1607</v>
      </c>
      <c r="BG934" s="91" t="s">
        <v>1595</v>
      </c>
      <c r="BH934" s="91" t="s">
        <v>1596</v>
      </c>
      <c r="BI934" s="91" t="s">
        <v>1597</v>
      </c>
      <c r="BJ934" s="91" t="s">
        <v>1598</v>
      </c>
      <c r="BK934" s="91" t="s">
        <v>1599</v>
      </c>
      <c r="BL934" s="91" t="s">
        <v>1600</v>
      </c>
      <c r="BM934" s="91" t="s">
        <v>1608</v>
      </c>
      <c r="BN934" s="91" t="s">
        <v>1609</v>
      </c>
      <c r="BO934" s="91" t="s">
        <v>1601</v>
      </c>
      <c r="BP934" s="91" t="s">
        <v>1602</v>
      </c>
      <c r="BQ934" s="91" t="s">
        <v>1603</v>
      </c>
      <c r="BR934" s="91" t="s">
        <v>1604</v>
      </c>
      <c r="BS934" s="91" t="s">
        <v>1605</v>
      </c>
      <c r="BT934" s="5" t="s">
        <v>1671</v>
      </c>
    </row>
    <row r="935" spans="1:72" x14ac:dyDescent="0.25">
      <c r="A935" s="133"/>
      <c r="B935" s="133"/>
      <c r="C935" s="133"/>
      <c r="D935" s="136"/>
      <c r="E935" s="136"/>
      <c r="F935" s="136"/>
      <c r="G935" s="139"/>
      <c r="H935" s="15" t="s">
        <v>0</v>
      </c>
      <c r="I935" s="9">
        <v>1</v>
      </c>
      <c r="J935" s="9">
        <v>2</v>
      </c>
      <c r="K935" s="9">
        <v>3</v>
      </c>
      <c r="L935" s="9">
        <v>4</v>
      </c>
      <c r="M935" s="9">
        <v>5</v>
      </c>
      <c r="N935" s="9">
        <v>6</v>
      </c>
      <c r="O935" s="9">
        <v>7</v>
      </c>
      <c r="P935" s="9">
        <v>8</v>
      </c>
      <c r="Q935" s="9">
        <v>9</v>
      </c>
      <c r="R935" s="9">
        <v>10</v>
      </c>
      <c r="S935" s="9">
        <v>11</v>
      </c>
      <c r="T935" s="9">
        <v>12</v>
      </c>
      <c r="U935" s="9">
        <v>13</v>
      </c>
      <c r="V935" s="9">
        <v>14</v>
      </c>
      <c r="W935" s="9">
        <v>15</v>
      </c>
      <c r="X935" s="9">
        <v>16</v>
      </c>
      <c r="Y935" s="9">
        <v>17</v>
      </c>
      <c r="Z935" s="9">
        <v>18</v>
      </c>
      <c r="AA935" s="9">
        <v>19</v>
      </c>
      <c r="AB935" s="9">
        <v>20</v>
      </c>
      <c r="AC935" s="9">
        <v>21</v>
      </c>
      <c r="AD935" s="9">
        <v>1</v>
      </c>
      <c r="AE935" s="9">
        <v>2</v>
      </c>
      <c r="AF935" s="9">
        <v>3</v>
      </c>
      <c r="AG935" s="9">
        <v>4</v>
      </c>
      <c r="AH935" s="9">
        <v>5</v>
      </c>
      <c r="AI935" s="9">
        <v>6</v>
      </c>
      <c r="AJ935" s="9">
        <v>7</v>
      </c>
      <c r="AK935" s="9">
        <v>8</v>
      </c>
      <c r="AL935" s="9">
        <v>9</v>
      </c>
      <c r="AM935" s="9">
        <v>10</v>
      </c>
      <c r="AN935" s="9">
        <v>11</v>
      </c>
      <c r="AO935" s="9">
        <v>12</v>
      </c>
      <c r="AP935" s="9">
        <v>13</v>
      </c>
      <c r="AQ935" s="9">
        <v>14</v>
      </c>
      <c r="AR935" s="9">
        <v>15</v>
      </c>
      <c r="AS935" s="9">
        <v>16</v>
      </c>
      <c r="AT935" s="9">
        <v>17</v>
      </c>
      <c r="AU935" s="9">
        <v>18</v>
      </c>
      <c r="AV935" s="9">
        <v>19</v>
      </c>
      <c r="AW935" s="9">
        <v>20</v>
      </c>
      <c r="AX935" s="9">
        <v>21</v>
      </c>
      <c r="AY935" s="9">
        <v>1</v>
      </c>
      <c r="AZ935" s="9">
        <v>2</v>
      </c>
      <c r="BA935" s="9">
        <v>3</v>
      </c>
      <c r="BB935" s="9">
        <v>4</v>
      </c>
      <c r="BC935" s="9">
        <v>5</v>
      </c>
      <c r="BD935" s="9">
        <v>6</v>
      </c>
      <c r="BE935" s="9">
        <v>7</v>
      </c>
      <c r="BF935" s="9">
        <v>8</v>
      </c>
      <c r="BG935" s="9">
        <v>9</v>
      </c>
      <c r="BH935" s="9">
        <v>10</v>
      </c>
      <c r="BI935" s="9">
        <v>11</v>
      </c>
      <c r="BJ935" s="9">
        <v>12</v>
      </c>
      <c r="BK935" s="9">
        <v>13</v>
      </c>
      <c r="BL935" s="9">
        <v>14</v>
      </c>
      <c r="BM935" s="9">
        <v>15</v>
      </c>
      <c r="BN935" s="9">
        <v>16</v>
      </c>
      <c r="BO935" s="9">
        <v>17</v>
      </c>
      <c r="BP935" s="9">
        <v>18</v>
      </c>
      <c r="BQ935" s="9">
        <v>19</v>
      </c>
      <c r="BR935" s="9">
        <v>20</v>
      </c>
      <c r="BS935" s="9">
        <v>21</v>
      </c>
      <c r="BT935" s="9">
        <v>9</v>
      </c>
    </row>
    <row r="936" spans="1:72" x14ac:dyDescent="0.25">
      <c r="A936" s="133"/>
      <c r="B936" s="133"/>
      <c r="C936" s="133"/>
      <c r="D936" s="136"/>
      <c r="E936" s="136"/>
      <c r="F936" s="136"/>
      <c r="G936" s="139"/>
      <c r="H936" s="16" t="s">
        <v>137</v>
      </c>
      <c r="I936" s="17">
        <f t="shared" ref="I936:AA936" si="1390">SUM(I932)</f>
        <v>73499</v>
      </c>
      <c r="J936" s="17">
        <f t="shared" si="1390"/>
        <v>0</v>
      </c>
      <c r="K936" s="17">
        <f t="shared" si="1390"/>
        <v>0</v>
      </c>
      <c r="L936" s="17">
        <f t="shared" si="1390"/>
        <v>0</v>
      </c>
      <c r="M936" s="17">
        <f t="shared" si="1390"/>
        <v>0</v>
      </c>
      <c r="N936" s="17">
        <f t="shared" si="1390"/>
        <v>0</v>
      </c>
      <c r="O936" s="17">
        <f t="shared" ref="O936" si="1391">SUM(O932)</f>
        <v>73499</v>
      </c>
      <c r="P936" s="17">
        <f t="shared" si="1390"/>
        <v>16810</v>
      </c>
      <c r="Q936" s="17">
        <f t="shared" si="1390"/>
        <v>14028</v>
      </c>
      <c r="R936" s="17">
        <f t="shared" si="1390"/>
        <v>16665</v>
      </c>
      <c r="S936" s="17">
        <f t="shared" si="1390"/>
        <v>0</v>
      </c>
      <c r="T936" s="17">
        <f t="shared" si="1390"/>
        <v>0</v>
      </c>
      <c r="U936" s="17">
        <f t="shared" si="1390"/>
        <v>0</v>
      </c>
      <c r="V936" s="17">
        <f t="shared" si="1390"/>
        <v>0</v>
      </c>
      <c r="W936" s="17">
        <f t="shared" si="1390"/>
        <v>0</v>
      </c>
      <c r="X936" s="17">
        <f t="shared" si="1390"/>
        <v>0</v>
      </c>
      <c r="Y936" s="17">
        <f t="shared" si="1390"/>
        <v>0</v>
      </c>
      <c r="Z936" s="17">
        <f t="shared" si="1390"/>
        <v>0</v>
      </c>
      <c r="AA936" s="17">
        <f t="shared" si="1390"/>
        <v>0</v>
      </c>
      <c r="AB936" s="17">
        <v>47503</v>
      </c>
      <c r="AC936" s="17">
        <v>25996</v>
      </c>
      <c r="AD936" s="17">
        <f t="shared" ref="AD936:AV936" si="1392">SUM(AD932)</f>
        <v>4200</v>
      </c>
      <c r="AE936" s="17">
        <f t="shared" si="1392"/>
        <v>0</v>
      </c>
      <c r="AF936" s="17">
        <f t="shared" si="1392"/>
        <v>0</v>
      </c>
      <c r="AG936" s="17">
        <f t="shared" si="1392"/>
        <v>0</v>
      </c>
      <c r="AH936" s="17">
        <f t="shared" si="1392"/>
        <v>0</v>
      </c>
      <c r="AI936" s="17">
        <f t="shared" si="1392"/>
        <v>0</v>
      </c>
      <c r="AJ936" s="17">
        <f t="shared" ref="AJ936" si="1393">SUM(AJ932)</f>
        <v>4200</v>
      </c>
      <c r="AK936" s="17">
        <f t="shared" si="1392"/>
        <v>0</v>
      </c>
      <c r="AL936" s="17">
        <f t="shared" si="1392"/>
        <v>0</v>
      </c>
      <c r="AM936" s="17">
        <f t="shared" si="1392"/>
        <v>0</v>
      </c>
      <c r="AN936" s="17">
        <f t="shared" si="1392"/>
        <v>0</v>
      </c>
      <c r="AO936" s="17">
        <f t="shared" si="1392"/>
        <v>0</v>
      </c>
      <c r="AP936" s="17">
        <f t="shared" si="1392"/>
        <v>0</v>
      </c>
      <c r="AQ936" s="17">
        <f t="shared" si="1392"/>
        <v>0</v>
      </c>
      <c r="AR936" s="17">
        <f t="shared" si="1392"/>
        <v>0</v>
      </c>
      <c r="AS936" s="17">
        <f t="shared" si="1392"/>
        <v>0</v>
      </c>
      <c r="AT936" s="17">
        <f t="shared" si="1392"/>
        <v>0</v>
      </c>
      <c r="AU936" s="17">
        <f t="shared" si="1392"/>
        <v>0</v>
      </c>
      <c r="AV936" s="17">
        <f t="shared" si="1392"/>
        <v>0</v>
      </c>
      <c r="AW936" s="17">
        <v>0</v>
      </c>
      <c r="AX936" s="17">
        <v>4200</v>
      </c>
      <c r="AY936" s="17">
        <f t="shared" ref="AY936:BQ936" si="1394">SUM(AY932)</f>
        <v>0</v>
      </c>
      <c r="AZ936" s="17">
        <f t="shared" si="1394"/>
        <v>0</v>
      </c>
      <c r="BA936" s="17">
        <f t="shared" si="1394"/>
        <v>0</v>
      </c>
      <c r="BB936" s="17">
        <f t="shared" si="1394"/>
        <v>0</v>
      </c>
      <c r="BC936" s="17">
        <f t="shared" si="1394"/>
        <v>0</v>
      </c>
      <c r="BD936" s="17">
        <f t="shared" si="1394"/>
        <v>0</v>
      </c>
      <c r="BE936" s="17">
        <f t="shared" ref="BE936" si="1395">SUM(BE932)</f>
        <v>0</v>
      </c>
      <c r="BF936" s="17">
        <f t="shared" si="1394"/>
        <v>0</v>
      </c>
      <c r="BG936" s="17">
        <f t="shared" si="1394"/>
        <v>0</v>
      </c>
      <c r="BH936" s="17">
        <f t="shared" si="1394"/>
        <v>0</v>
      </c>
      <c r="BI936" s="17">
        <f t="shared" si="1394"/>
        <v>0</v>
      </c>
      <c r="BJ936" s="17">
        <f t="shared" si="1394"/>
        <v>0</v>
      </c>
      <c r="BK936" s="17">
        <f t="shared" si="1394"/>
        <v>0</v>
      </c>
      <c r="BL936" s="17">
        <f t="shared" si="1394"/>
        <v>0</v>
      </c>
      <c r="BM936" s="17">
        <f t="shared" si="1394"/>
        <v>0</v>
      </c>
      <c r="BN936" s="17">
        <f t="shared" si="1394"/>
        <v>0</v>
      </c>
      <c r="BO936" s="17">
        <f t="shared" si="1394"/>
        <v>0</v>
      </c>
      <c r="BP936" s="17">
        <f t="shared" si="1394"/>
        <v>0</v>
      </c>
      <c r="BQ936" s="17">
        <f t="shared" si="1394"/>
        <v>0</v>
      </c>
      <c r="BR936" s="17">
        <v>0</v>
      </c>
      <c r="BS936" s="17">
        <v>0</v>
      </c>
      <c r="BT936" s="17" t="e">
        <f>IF(#REF!=0,"-",#REF!/#REF!*100)</f>
        <v>#REF!</v>
      </c>
    </row>
    <row r="937" spans="1:72" x14ac:dyDescent="0.25">
      <c r="A937" s="133"/>
      <c r="B937" s="133"/>
      <c r="C937" s="133"/>
      <c r="D937" s="136"/>
      <c r="E937" s="136"/>
      <c r="F937" s="136"/>
      <c r="G937" s="139"/>
      <c r="H937" s="18" t="s">
        <v>55</v>
      </c>
      <c r="I937" s="17">
        <f t="shared" ref="I937:AA937" si="1396">SUM(I936)</f>
        <v>73499</v>
      </c>
      <c r="J937" s="17">
        <f t="shared" si="1396"/>
        <v>0</v>
      </c>
      <c r="K937" s="17">
        <f t="shared" si="1396"/>
        <v>0</v>
      </c>
      <c r="L937" s="17">
        <f t="shared" si="1396"/>
        <v>0</v>
      </c>
      <c r="M937" s="17">
        <f t="shared" si="1396"/>
        <v>0</v>
      </c>
      <c r="N937" s="17">
        <f t="shared" si="1396"/>
        <v>0</v>
      </c>
      <c r="O937" s="17">
        <f t="shared" ref="O937" si="1397">SUM(O936)</f>
        <v>73499</v>
      </c>
      <c r="P937" s="17">
        <f t="shared" si="1396"/>
        <v>16810</v>
      </c>
      <c r="Q937" s="17">
        <f t="shared" si="1396"/>
        <v>14028</v>
      </c>
      <c r="R937" s="17">
        <f t="shared" si="1396"/>
        <v>16665</v>
      </c>
      <c r="S937" s="17">
        <f t="shared" si="1396"/>
        <v>0</v>
      </c>
      <c r="T937" s="17">
        <f t="shared" si="1396"/>
        <v>0</v>
      </c>
      <c r="U937" s="17">
        <f t="shared" si="1396"/>
        <v>0</v>
      </c>
      <c r="V937" s="17">
        <f t="shared" si="1396"/>
        <v>0</v>
      </c>
      <c r="W937" s="17">
        <f t="shared" si="1396"/>
        <v>0</v>
      </c>
      <c r="X937" s="17">
        <f t="shared" si="1396"/>
        <v>0</v>
      </c>
      <c r="Y937" s="17">
        <f t="shared" si="1396"/>
        <v>0</v>
      </c>
      <c r="Z937" s="17">
        <f t="shared" si="1396"/>
        <v>0</v>
      </c>
      <c r="AA937" s="17">
        <f t="shared" si="1396"/>
        <v>0</v>
      </c>
      <c r="AB937" s="17">
        <v>47503</v>
      </c>
      <c r="AC937" s="17">
        <v>25996</v>
      </c>
      <c r="AD937" s="17">
        <f t="shared" ref="AD937:AV937" si="1398">SUM(AD936)</f>
        <v>4200</v>
      </c>
      <c r="AE937" s="17">
        <f t="shared" si="1398"/>
        <v>0</v>
      </c>
      <c r="AF937" s="17">
        <f t="shared" si="1398"/>
        <v>0</v>
      </c>
      <c r="AG937" s="17">
        <f t="shared" si="1398"/>
        <v>0</v>
      </c>
      <c r="AH937" s="17">
        <f t="shared" si="1398"/>
        <v>0</v>
      </c>
      <c r="AI937" s="17">
        <f t="shared" si="1398"/>
        <v>0</v>
      </c>
      <c r="AJ937" s="17">
        <f t="shared" ref="AJ937" si="1399">SUM(AJ936)</f>
        <v>4200</v>
      </c>
      <c r="AK937" s="17">
        <f t="shared" si="1398"/>
        <v>0</v>
      </c>
      <c r="AL937" s="17">
        <f t="shared" si="1398"/>
        <v>0</v>
      </c>
      <c r="AM937" s="17">
        <f t="shared" si="1398"/>
        <v>0</v>
      </c>
      <c r="AN937" s="17">
        <f t="shared" si="1398"/>
        <v>0</v>
      </c>
      <c r="AO937" s="17">
        <f t="shared" si="1398"/>
        <v>0</v>
      </c>
      <c r="AP937" s="17">
        <f t="shared" si="1398"/>
        <v>0</v>
      </c>
      <c r="AQ937" s="17">
        <f t="shared" si="1398"/>
        <v>0</v>
      </c>
      <c r="AR937" s="17">
        <f t="shared" si="1398"/>
        <v>0</v>
      </c>
      <c r="AS937" s="17">
        <f t="shared" si="1398"/>
        <v>0</v>
      </c>
      <c r="AT937" s="17">
        <f t="shared" si="1398"/>
        <v>0</v>
      </c>
      <c r="AU937" s="17">
        <f t="shared" si="1398"/>
        <v>0</v>
      </c>
      <c r="AV937" s="17">
        <f t="shared" si="1398"/>
        <v>0</v>
      </c>
      <c r="AW937" s="17">
        <v>0</v>
      </c>
      <c r="AX937" s="17">
        <v>4200</v>
      </c>
      <c r="AY937" s="17">
        <f t="shared" ref="AY937:BQ937" si="1400">SUM(AY936)</f>
        <v>0</v>
      </c>
      <c r="AZ937" s="17">
        <f t="shared" si="1400"/>
        <v>0</v>
      </c>
      <c r="BA937" s="17">
        <f t="shared" si="1400"/>
        <v>0</v>
      </c>
      <c r="BB937" s="17">
        <f t="shared" si="1400"/>
        <v>0</v>
      </c>
      <c r="BC937" s="17">
        <f t="shared" si="1400"/>
        <v>0</v>
      </c>
      <c r="BD937" s="17">
        <f t="shared" si="1400"/>
        <v>0</v>
      </c>
      <c r="BE937" s="17">
        <f t="shared" ref="BE937" si="1401">SUM(BE936)</f>
        <v>0</v>
      </c>
      <c r="BF937" s="17">
        <f t="shared" si="1400"/>
        <v>0</v>
      </c>
      <c r="BG937" s="17">
        <f t="shared" si="1400"/>
        <v>0</v>
      </c>
      <c r="BH937" s="17">
        <f t="shared" si="1400"/>
        <v>0</v>
      </c>
      <c r="BI937" s="17">
        <f t="shared" si="1400"/>
        <v>0</v>
      </c>
      <c r="BJ937" s="17">
        <f t="shared" si="1400"/>
        <v>0</v>
      </c>
      <c r="BK937" s="17">
        <f t="shared" si="1400"/>
        <v>0</v>
      </c>
      <c r="BL937" s="17">
        <f t="shared" si="1400"/>
        <v>0</v>
      </c>
      <c r="BM937" s="17">
        <f t="shared" si="1400"/>
        <v>0</v>
      </c>
      <c r="BN937" s="17">
        <f t="shared" si="1400"/>
        <v>0</v>
      </c>
      <c r="BO937" s="17">
        <f t="shared" si="1400"/>
        <v>0</v>
      </c>
      <c r="BP937" s="17">
        <f t="shared" si="1400"/>
        <v>0</v>
      </c>
      <c r="BQ937" s="17">
        <f t="shared" si="1400"/>
        <v>0</v>
      </c>
      <c r="BR937" s="17">
        <v>0</v>
      </c>
      <c r="BS937" s="17">
        <v>0</v>
      </c>
      <c r="BT937" s="17" t="e">
        <f>IF(#REF!=0,"-",#REF!/#REF!*100)</f>
        <v>#REF!</v>
      </c>
    </row>
    <row r="938" spans="1:72" x14ac:dyDescent="0.25">
      <c r="A938" s="134"/>
      <c r="B938" s="134"/>
      <c r="C938" s="134"/>
      <c r="D938" s="137"/>
      <c r="E938" s="137"/>
      <c r="F938" s="137"/>
      <c r="G938" s="140"/>
      <c r="O938">
        <f t="shared" si="1372"/>
        <v>0</v>
      </c>
      <c r="AB938">
        <v>0</v>
      </c>
      <c r="AC938">
        <v>0</v>
      </c>
      <c r="AJ938">
        <f t="shared" si="1373"/>
        <v>0</v>
      </c>
      <c r="AW938">
        <v>0</v>
      </c>
      <c r="AX938">
        <v>0</v>
      </c>
      <c r="BE938">
        <f t="shared" si="1374"/>
        <v>0</v>
      </c>
      <c r="BR938">
        <v>0</v>
      </c>
      <c r="BS938">
        <v>0</v>
      </c>
      <c r="BT938" t="e">
        <f>IF(#REF!=0,"-",#REF!/#REF!*100)</f>
        <v>#REF!</v>
      </c>
    </row>
    <row r="939" spans="1:72" ht="15.75" thickBot="1" x14ac:dyDescent="0.3">
      <c r="A939" s="13" t="s">
        <v>0</v>
      </c>
      <c r="B939" s="13" t="s">
        <v>0</v>
      </c>
      <c r="C939" s="13" t="s">
        <v>0</v>
      </c>
      <c r="D939" s="98" t="s">
        <v>0</v>
      </c>
      <c r="E939" s="98" t="s">
        <v>0</v>
      </c>
      <c r="F939" s="98" t="s">
        <v>0</v>
      </c>
      <c r="G939" s="13" t="s">
        <v>0</v>
      </c>
      <c r="H939" s="19" t="s">
        <v>0</v>
      </c>
      <c r="I939" s="19" t="s">
        <v>0</v>
      </c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>
        <v>0</v>
      </c>
      <c r="AC939" s="19">
        <v>0</v>
      </c>
      <c r="AD939" s="19" t="s">
        <v>0</v>
      </c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>
        <v>0</v>
      </c>
      <c r="AX939" s="19">
        <v>0</v>
      </c>
      <c r="AY939" s="19" t="s">
        <v>0</v>
      </c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>
        <v>0</v>
      </c>
      <c r="BS939" s="19">
        <v>0</v>
      </c>
      <c r="BT939" s="19"/>
    </row>
    <row r="940" spans="1:72" ht="69.75" customHeight="1" thickBot="1" x14ac:dyDescent="0.3">
      <c r="A940" s="5" t="s">
        <v>2</v>
      </c>
      <c r="B940" s="5" t="s">
        <v>3</v>
      </c>
      <c r="C940" s="5" t="s">
        <v>4</v>
      </c>
      <c r="D940" s="103" t="s">
        <v>0</v>
      </c>
      <c r="E940" s="112" t="s">
        <v>5</v>
      </c>
      <c r="F940" s="112" t="s">
        <v>6</v>
      </c>
      <c r="G940" s="5" t="s">
        <v>7</v>
      </c>
      <c r="H940" s="5" t="s">
        <v>8</v>
      </c>
      <c r="I940" s="89" t="s">
        <v>9</v>
      </c>
      <c r="J940" s="89" t="s">
        <v>1606</v>
      </c>
      <c r="K940" s="89" t="s">
        <v>1534</v>
      </c>
      <c r="L940" s="89" t="s">
        <v>1592</v>
      </c>
      <c r="M940" s="89" t="s">
        <v>1593</v>
      </c>
      <c r="N940" s="89" t="s">
        <v>1594</v>
      </c>
      <c r="O940" s="89" t="s">
        <v>1610</v>
      </c>
      <c r="P940" s="89" t="s">
        <v>1607</v>
      </c>
      <c r="Q940" s="89" t="s">
        <v>1595</v>
      </c>
      <c r="R940" s="89" t="s">
        <v>1596</v>
      </c>
      <c r="S940" s="89" t="s">
        <v>1597</v>
      </c>
      <c r="T940" s="89" t="s">
        <v>1598</v>
      </c>
      <c r="U940" s="89" t="s">
        <v>1599</v>
      </c>
      <c r="V940" s="89" t="s">
        <v>1600</v>
      </c>
      <c r="W940" s="89" t="s">
        <v>1608</v>
      </c>
      <c r="X940" s="89" t="s">
        <v>1609</v>
      </c>
      <c r="Y940" s="89" t="s">
        <v>1601</v>
      </c>
      <c r="Z940" s="89" t="s">
        <v>1602</v>
      </c>
      <c r="AA940" s="89" t="s">
        <v>1603</v>
      </c>
      <c r="AB940" s="89" t="s">
        <v>1604</v>
      </c>
      <c r="AC940" s="89" t="s">
        <v>1605</v>
      </c>
      <c r="AD940" s="90" t="s">
        <v>10</v>
      </c>
      <c r="AE940" s="90" t="s">
        <v>1606</v>
      </c>
      <c r="AF940" s="90" t="s">
        <v>1534</v>
      </c>
      <c r="AG940" s="90" t="s">
        <v>1592</v>
      </c>
      <c r="AH940" s="90" t="s">
        <v>1593</v>
      </c>
      <c r="AI940" s="90" t="s">
        <v>1594</v>
      </c>
      <c r="AJ940" s="90" t="s">
        <v>1611</v>
      </c>
      <c r="AK940" s="90" t="s">
        <v>1607</v>
      </c>
      <c r="AL940" s="90" t="s">
        <v>1595</v>
      </c>
      <c r="AM940" s="90" t="s">
        <v>1596</v>
      </c>
      <c r="AN940" s="90" t="s">
        <v>1597</v>
      </c>
      <c r="AO940" s="90" t="s">
        <v>1598</v>
      </c>
      <c r="AP940" s="90" t="s">
        <v>1599</v>
      </c>
      <c r="AQ940" s="90" t="s">
        <v>1600</v>
      </c>
      <c r="AR940" s="90" t="s">
        <v>1608</v>
      </c>
      <c r="AS940" s="90" t="s">
        <v>1609</v>
      </c>
      <c r="AT940" s="90" t="s">
        <v>1601</v>
      </c>
      <c r="AU940" s="90" t="s">
        <v>1602</v>
      </c>
      <c r="AV940" s="90" t="s">
        <v>1603</v>
      </c>
      <c r="AW940" s="90" t="s">
        <v>1604</v>
      </c>
      <c r="AX940" s="90" t="s">
        <v>1605</v>
      </c>
      <c r="AY940" s="91" t="s">
        <v>11</v>
      </c>
      <c r="AZ940" s="91" t="s">
        <v>1606</v>
      </c>
      <c r="BA940" s="91" t="s">
        <v>1534</v>
      </c>
      <c r="BB940" s="91" t="s">
        <v>1592</v>
      </c>
      <c r="BC940" s="91" t="s">
        <v>1593</v>
      </c>
      <c r="BD940" s="91" t="s">
        <v>1594</v>
      </c>
      <c r="BE940" s="91" t="s">
        <v>1612</v>
      </c>
      <c r="BF940" s="91" t="s">
        <v>1607</v>
      </c>
      <c r="BG940" s="91" t="s">
        <v>1595</v>
      </c>
      <c r="BH940" s="91" t="s">
        <v>1596</v>
      </c>
      <c r="BI940" s="91" t="s">
        <v>1597</v>
      </c>
      <c r="BJ940" s="91" t="s">
        <v>1598</v>
      </c>
      <c r="BK940" s="91" t="s">
        <v>1599</v>
      </c>
      <c r="BL940" s="91" t="s">
        <v>1600</v>
      </c>
      <c r="BM940" s="91" t="s">
        <v>1608</v>
      </c>
      <c r="BN940" s="91" t="s">
        <v>1609</v>
      </c>
      <c r="BO940" s="91" t="s">
        <v>1601</v>
      </c>
      <c r="BP940" s="91" t="s">
        <v>1602</v>
      </c>
      <c r="BQ940" s="91" t="s">
        <v>1603</v>
      </c>
      <c r="BR940" s="91" t="s">
        <v>1604</v>
      </c>
      <c r="BS940" s="91" t="s">
        <v>1605</v>
      </c>
      <c r="BT940" s="5" t="s">
        <v>1671</v>
      </c>
    </row>
    <row r="941" spans="1:72" x14ac:dyDescent="0.25">
      <c r="A941" s="6" t="s">
        <v>0</v>
      </c>
      <c r="B941" s="6" t="s">
        <v>0</v>
      </c>
      <c r="C941" s="6" t="s">
        <v>0</v>
      </c>
      <c r="D941" s="104" t="s">
        <v>0</v>
      </c>
      <c r="E941" s="104" t="s">
        <v>0</v>
      </c>
      <c r="F941" s="121" t="s">
        <v>0</v>
      </c>
      <c r="G941" s="7" t="s">
        <v>0</v>
      </c>
      <c r="H941" s="8" t="s">
        <v>0</v>
      </c>
      <c r="I941" s="9">
        <v>1</v>
      </c>
      <c r="J941" s="9">
        <v>2</v>
      </c>
      <c r="K941" s="9">
        <v>3</v>
      </c>
      <c r="L941" s="9">
        <v>4</v>
      </c>
      <c r="M941" s="9">
        <v>5</v>
      </c>
      <c r="N941" s="9">
        <v>6</v>
      </c>
      <c r="O941" s="9">
        <v>7</v>
      </c>
      <c r="P941" s="9">
        <v>8</v>
      </c>
      <c r="Q941" s="9">
        <v>9</v>
      </c>
      <c r="R941" s="9">
        <v>10</v>
      </c>
      <c r="S941" s="9">
        <v>11</v>
      </c>
      <c r="T941" s="9">
        <v>12</v>
      </c>
      <c r="U941" s="9">
        <v>13</v>
      </c>
      <c r="V941" s="9">
        <v>14</v>
      </c>
      <c r="W941" s="9">
        <v>15</v>
      </c>
      <c r="X941" s="9">
        <v>16</v>
      </c>
      <c r="Y941" s="9">
        <v>17</v>
      </c>
      <c r="Z941" s="9">
        <v>18</v>
      </c>
      <c r="AA941" s="9">
        <v>19</v>
      </c>
      <c r="AB941" s="9">
        <v>20</v>
      </c>
      <c r="AC941" s="9">
        <v>21</v>
      </c>
      <c r="AD941" s="9">
        <v>1</v>
      </c>
      <c r="AE941" s="9">
        <v>2</v>
      </c>
      <c r="AF941" s="9">
        <v>3</v>
      </c>
      <c r="AG941" s="9">
        <v>4</v>
      </c>
      <c r="AH941" s="9">
        <v>5</v>
      </c>
      <c r="AI941" s="9">
        <v>6</v>
      </c>
      <c r="AJ941" s="9">
        <v>7</v>
      </c>
      <c r="AK941" s="9">
        <v>8</v>
      </c>
      <c r="AL941" s="9">
        <v>9</v>
      </c>
      <c r="AM941" s="9">
        <v>10</v>
      </c>
      <c r="AN941" s="9">
        <v>11</v>
      </c>
      <c r="AO941" s="9">
        <v>12</v>
      </c>
      <c r="AP941" s="9">
        <v>13</v>
      </c>
      <c r="AQ941" s="9">
        <v>14</v>
      </c>
      <c r="AR941" s="9">
        <v>15</v>
      </c>
      <c r="AS941" s="9">
        <v>16</v>
      </c>
      <c r="AT941" s="9">
        <v>17</v>
      </c>
      <c r="AU941" s="9">
        <v>18</v>
      </c>
      <c r="AV941" s="9">
        <v>19</v>
      </c>
      <c r="AW941" s="9">
        <v>20</v>
      </c>
      <c r="AX941" s="9">
        <v>21</v>
      </c>
      <c r="AY941" s="9">
        <v>1</v>
      </c>
      <c r="AZ941" s="9">
        <v>2</v>
      </c>
      <c r="BA941" s="9">
        <v>3</v>
      </c>
      <c r="BB941" s="9">
        <v>4</v>
      </c>
      <c r="BC941" s="9">
        <v>5</v>
      </c>
      <c r="BD941" s="9">
        <v>6</v>
      </c>
      <c r="BE941" s="9">
        <v>7</v>
      </c>
      <c r="BF941" s="9">
        <v>8</v>
      </c>
      <c r="BG941" s="9">
        <v>9</v>
      </c>
      <c r="BH941" s="9">
        <v>10</v>
      </c>
      <c r="BI941" s="9">
        <v>11</v>
      </c>
      <c r="BJ941" s="9">
        <v>12</v>
      </c>
      <c r="BK941" s="9">
        <v>13</v>
      </c>
      <c r="BL941" s="9">
        <v>14</v>
      </c>
      <c r="BM941" s="9">
        <v>15</v>
      </c>
      <c r="BN941" s="9">
        <v>16</v>
      </c>
      <c r="BO941" s="9">
        <v>17</v>
      </c>
      <c r="BP941" s="9">
        <v>18</v>
      </c>
      <c r="BQ941" s="9">
        <v>19</v>
      </c>
      <c r="BR941" s="9">
        <v>20</v>
      </c>
      <c r="BS941" s="9">
        <v>21</v>
      </c>
      <c r="BT941" s="9">
        <v>9</v>
      </c>
    </row>
    <row r="942" spans="1:72" ht="22.5" x14ac:dyDescent="0.25">
      <c r="A942" s="1" t="s">
        <v>133</v>
      </c>
      <c r="B942" s="1" t="s">
        <v>58</v>
      </c>
      <c r="C942" s="4" t="s">
        <v>160</v>
      </c>
      <c r="D942" s="102" t="s">
        <v>394</v>
      </c>
      <c r="E942" s="101" t="s">
        <v>0</v>
      </c>
      <c r="F942" s="101" t="s">
        <v>0</v>
      </c>
      <c r="G942" s="2" t="s">
        <v>0</v>
      </c>
      <c r="H942" s="2" t="s">
        <v>395</v>
      </c>
      <c r="I942" s="3" t="s">
        <v>0</v>
      </c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>
        <v>0</v>
      </c>
      <c r="AC942" s="3">
        <v>0</v>
      </c>
      <c r="AD942" s="3" t="s">
        <v>0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>
        <v>0</v>
      </c>
      <c r="AX942" s="3">
        <v>0</v>
      </c>
      <c r="AY942" s="3" t="s">
        <v>0</v>
      </c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>
        <v>0</v>
      </c>
      <c r="BS942" s="3">
        <v>0</v>
      </c>
      <c r="BT942" s="3"/>
    </row>
    <row r="943" spans="1:72" ht="33.75" x14ac:dyDescent="0.25">
      <c r="A943" s="1" t="s">
        <v>0</v>
      </c>
      <c r="B943" s="1" t="s">
        <v>0</v>
      </c>
      <c r="C943" s="1" t="s">
        <v>0</v>
      </c>
      <c r="D943" s="101" t="s">
        <v>0</v>
      </c>
      <c r="E943" s="101" t="s">
        <v>0</v>
      </c>
      <c r="F943" s="101" t="s">
        <v>0</v>
      </c>
      <c r="G943" s="2" t="s">
        <v>0</v>
      </c>
      <c r="H943" s="10" t="s">
        <v>13</v>
      </c>
      <c r="I943" s="11">
        <f t="shared" ref="I943:AA943" si="1402">SUM(I944,I952,I954)</f>
        <v>7000</v>
      </c>
      <c r="J943" s="11">
        <f t="shared" si="1402"/>
        <v>0</v>
      </c>
      <c r="K943" s="11">
        <f t="shared" si="1402"/>
        <v>0</v>
      </c>
      <c r="L943" s="11">
        <f t="shared" si="1402"/>
        <v>0</v>
      </c>
      <c r="M943" s="11">
        <f t="shared" si="1402"/>
        <v>0</v>
      </c>
      <c r="N943" s="11">
        <f t="shared" si="1402"/>
        <v>0</v>
      </c>
      <c r="O943" s="11">
        <f t="shared" ref="O943" si="1403">SUM(O944,O952,O954)</f>
        <v>7000</v>
      </c>
      <c r="P943" s="11">
        <f t="shared" si="1402"/>
        <v>0</v>
      </c>
      <c r="Q943" s="11">
        <f t="shared" si="1402"/>
        <v>0</v>
      </c>
      <c r="R943" s="11">
        <f t="shared" si="1402"/>
        <v>0</v>
      </c>
      <c r="S943" s="11">
        <f t="shared" si="1402"/>
        <v>0</v>
      </c>
      <c r="T943" s="11">
        <f t="shared" si="1402"/>
        <v>0</v>
      </c>
      <c r="U943" s="11">
        <f t="shared" si="1402"/>
        <v>0</v>
      </c>
      <c r="V943" s="11">
        <f t="shared" si="1402"/>
        <v>0</v>
      </c>
      <c r="W943" s="11">
        <f t="shared" si="1402"/>
        <v>0</v>
      </c>
      <c r="X943" s="11">
        <f t="shared" si="1402"/>
        <v>0</v>
      </c>
      <c r="Y943" s="11">
        <f t="shared" si="1402"/>
        <v>0</v>
      </c>
      <c r="Z943" s="11">
        <f t="shared" si="1402"/>
        <v>0</v>
      </c>
      <c r="AA943" s="11">
        <f t="shared" si="1402"/>
        <v>0</v>
      </c>
      <c r="AB943" s="11">
        <v>0</v>
      </c>
      <c r="AC943" s="11">
        <v>7000</v>
      </c>
      <c r="AD943" s="11">
        <f t="shared" ref="AD943:AV943" si="1404">SUM(AD944,AD952,AD954)</f>
        <v>0</v>
      </c>
      <c r="AE943" s="11">
        <f t="shared" si="1404"/>
        <v>0</v>
      </c>
      <c r="AF943" s="11">
        <f t="shared" si="1404"/>
        <v>0</v>
      </c>
      <c r="AG943" s="11">
        <f t="shared" si="1404"/>
        <v>0</v>
      </c>
      <c r="AH943" s="11">
        <f t="shared" si="1404"/>
        <v>0</v>
      </c>
      <c r="AI943" s="11">
        <f t="shared" si="1404"/>
        <v>0</v>
      </c>
      <c r="AJ943" s="11">
        <f t="shared" ref="AJ943" si="1405">SUM(AJ944,AJ952,AJ954)</f>
        <v>0</v>
      </c>
      <c r="AK943" s="11">
        <f t="shared" si="1404"/>
        <v>0</v>
      </c>
      <c r="AL943" s="11">
        <f t="shared" si="1404"/>
        <v>0</v>
      </c>
      <c r="AM943" s="11">
        <f t="shared" si="1404"/>
        <v>0</v>
      </c>
      <c r="AN943" s="11">
        <f t="shared" si="1404"/>
        <v>0</v>
      </c>
      <c r="AO943" s="11">
        <f t="shared" si="1404"/>
        <v>0</v>
      </c>
      <c r="AP943" s="11">
        <f t="shared" si="1404"/>
        <v>0</v>
      </c>
      <c r="AQ943" s="11">
        <f t="shared" si="1404"/>
        <v>0</v>
      </c>
      <c r="AR943" s="11">
        <f t="shared" si="1404"/>
        <v>0</v>
      </c>
      <c r="AS943" s="11">
        <f t="shared" si="1404"/>
        <v>0</v>
      </c>
      <c r="AT943" s="11">
        <f t="shared" si="1404"/>
        <v>0</v>
      </c>
      <c r="AU943" s="11">
        <f t="shared" si="1404"/>
        <v>0</v>
      </c>
      <c r="AV943" s="11">
        <f t="shared" si="1404"/>
        <v>0</v>
      </c>
      <c r="AW943" s="11">
        <v>0</v>
      </c>
      <c r="AX943" s="11">
        <v>0</v>
      </c>
      <c r="AY943" s="11">
        <f t="shared" ref="AY943:BQ943" si="1406">SUM(AY944,AY952,AY954)</f>
        <v>0</v>
      </c>
      <c r="AZ943" s="11">
        <f t="shared" si="1406"/>
        <v>0</v>
      </c>
      <c r="BA943" s="11">
        <f t="shared" si="1406"/>
        <v>0</v>
      </c>
      <c r="BB943" s="11">
        <f t="shared" si="1406"/>
        <v>0</v>
      </c>
      <c r="BC943" s="11">
        <f t="shared" si="1406"/>
        <v>0</v>
      </c>
      <c r="BD943" s="11">
        <f t="shared" si="1406"/>
        <v>0</v>
      </c>
      <c r="BE943" s="11">
        <f t="shared" ref="BE943" si="1407">SUM(BE944,BE952,BE954)</f>
        <v>0</v>
      </c>
      <c r="BF943" s="11">
        <f t="shared" si="1406"/>
        <v>0</v>
      </c>
      <c r="BG943" s="11">
        <f t="shared" si="1406"/>
        <v>0</v>
      </c>
      <c r="BH943" s="11">
        <f t="shared" si="1406"/>
        <v>0</v>
      </c>
      <c r="BI943" s="11">
        <f t="shared" si="1406"/>
        <v>0</v>
      </c>
      <c r="BJ943" s="11">
        <f t="shared" si="1406"/>
        <v>0</v>
      </c>
      <c r="BK943" s="11">
        <f t="shared" si="1406"/>
        <v>0</v>
      </c>
      <c r="BL943" s="11">
        <f t="shared" si="1406"/>
        <v>0</v>
      </c>
      <c r="BM943" s="11">
        <f t="shared" si="1406"/>
        <v>0</v>
      </c>
      <c r="BN943" s="11">
        <f t="shared" si="1406"/>
        <v>0</v>
      </c>
      <c r="BO943" s="11">
        <f t="shared" si="1406"/>
        <v>0</v>
      </c>
      <c r="BP943" s="11">
        <f t="shared" si="1406"/>
        <v>0</v>
      </c>
      <c r="BQ943" s="11">
        <f t="shared" si="1406"/>
        <v>0</v>
      </c>
      <c r="BR943" s="11">
        <v>0</v>
      </c>
      <c r="BS943" s="11">
        <v>0</v>
      </c>
      <c r="BT943" s="11" t="e">
        <f>IF(#REF!=0,"-",#REF!/#REF!*100)</f>
        <v>#REF!</v>
      </c>
    </row>
    <row r="944" spans="1:72" x14ac:dyDescent="0.25">
      <c r="A944" s="4" t="s">
        <v>133</v>
      </c>
      <c r="B944" s="4" t="s">
        <v>58</v>
      </c>
      <c r="C944" s="4" t="s">
        <v>160</v>
      </c>
      <c r="D944" s="102" t="s">
        <v>394</v>
      </c>
      <c r="E944" s="101" t="s">
        <v>14</v>
      </c>
      <c r="F944" s="101" t="s">
        <v>0</v>
      </c>
      <c r="G944" s="2" t="s">
        <v>0</v>
      </c>
      <c r="H944" s="2" t="s">
        <v>15</v>
      </c>
      <c r="I944" s="12">
        <f t="shared" ref="I944:AA944" si="1408">SUM(I945,I946)</f>
        <v>0</v>
      </c>
      <c r="J944" s="12">
        <f t="shared" si="1408"/>
        <v>0</v>
      </c>
      <c r="K944" s="12">
        <f t="shared" si="1408"/>
        <v>0</v>
      </c>
      <c r="L944" s="12">
        <f t="shared" si="1408"/>
        <v>0</v>
      </c>
      <c r="M944" s="12">
        <f t="shared" si="1408"/>
        <v>0</v>
      </c>
      <c r="N944" s="12">
        <f t="shared" si="1408"/>
        <v>0</v>
      </c>
      <c r="O944" s="12">
        <f t="shared" ref="O944" si="1409">SUM(O945,O946)</f>
        <v>0</v>
      </c>
      <c r="P944" s="12">
        <f t="shared" si="1408"/>
        <v>0</v>
      </c>
      <c r="Q944" s="12">
        <f t="shared" si="1408"/>
        <v>0</v>
      </c>
      <c r="R944" s="12">
        <f t="shared" si="1408"/>
        <v>0</v>
      </c>
      <c r="S944" s="12">
        <f t="shared" si="1408"/>
        <v>0</v>
      </c>
      <c r="T944" s="12">
        <f t="shared" si="1408"/>
        <v>0</v>
      </c>
      <c r="U944" s="12">
        <f t="shared" si="1408"/>
        <v>0</v>
      </c>
      <c r="V944" s="12">
        <f t="shared" si="1408"/>
        <v>0</v>
      </c>
      <c r="W944" s="12">
        <f t="shared" si="1408"/>
        <v>0</v>
      </c>
      <c r="X944" s="12">
        <f t="shared" si="1408"/>
        <v>0</v>
      </c>
      <c r="Y944" s="12">
        <f t="shared" si="1408"/>
        <v>0</v>
      </c>
      <c r="Z944" s="12">
        <f t="shared" si="1408"/>
        <v>0</v>
      </c>
      <c r="AA944" s="12">
        <f t="shared" si="1408"/>
        <v>0</v>
      </c>
      <c r="AB944" s="12">
        <v>0</v>
      </c>
      <c r="AC944" s="12">
        <v>0</v>
      </c>
      <c r="AD944" s="12">
        <f t="shared" ref="AD944:AV944" si="1410">SUM(AD945,AD946)</f>
        <v>0</v>
      </c>
      <c r="AE944" s="12">
        <f t="shared" si="1410"/>
        <v>0</v>
      </c>
      <c r="AF944" s="12">
        <f t="shared" si="1410"/>
        <v>0</v>
      </c>
      <c r="AG944" s="12">
        <f t="shared" si="1410"/>
        <v>0</v>
      </c>
      <c r="AH944" s="12">
        <f t="shared" si="1410"/>
        <v>0</v>
      </c>
      <c r="AI944" s="12">
        <f t="shared" si="1410"/>
        <v>0</v>
      </c>
      <c r="AJ944" s="12">
        <f t="shared" ref="AJ944" si="1411">SUM(AJ945,AJ946)</f>
        <v>0</v>
      </c>
      <c r="AK944" s="12">
        <f t="shared" si="1410"/>
        <v>0</v>
      </c>
      <c r="AL944" s="12">
        <f t="shared" si="1410"/>
        <v>0</v>
      </c>
      <c r="AM944" s="12">
        <f t="shared" si="1410"/>
        <v>0</v>
      </c>
      <c r="AN944" s="12">
        <f t="shared" si="1410"/>
        <v>0</v>
      </c>
      <c r="AO944" s="12">
        <f t="shared" si="1410"/>
        <v>0</v>
      </c>
      <c r="AP944" s="12">
        <f t="shared" si="1410"/>
        <v>0</v>
      </c>
      <c r="AQ944" s="12">
        <f t="shared" si="1410"/>
        <v>0</v>
      </c>
      <c r="AR944" s="12">
        <f t="shared" si="1410"/>
        <v>0</v>
      </c>
      <c r="AS944" s="12">
        <f t="shared" si="1410"/>
        <v>0</v>
      </c>
      <c r="AT944" s="12">
        <f t="shared" si="1410"/>
        <v>0</v>
      </c>
      <c r="AU944" s="12">
        <f t="shared" si="1410"/>
        <v>0</v>
      </c>
      <c r="AV944" s="12">
        <f t="shared" si="1410"/>
        <v>0</v>
      </c>
      <c r="AW944" s="12">
        <v>0</v>
      </c>
      <c r="AX944" s="12">
        <v>0</v>
      </c>
      <c r="AY944" s="12">
        <f t="shared" ref="AY944:BQ944" si="1412">SUM(AY945,AY946)</f>
        <v>0</v>
      </c>
      <c r="AZ944" s="12">
        <f t="shared" si="1412"/>
        <v>0</v>
      </c>
      <c r="BA944" s="12">
        <f t="shared" si="1412"/>
        <v>0</v>
      </c>
      <c r="BB944" s="12">
        <f t="shared" si="1412"/>
        <v>0</v>
      </c>
      <c r="BC944" s="12">
        <f t="shared" si="1412"/>
        <v>0</v>
      </c>
      <c r="BD944" s="12">
        <f t="shared" si="1412"/>
        <v>0</v>
      </c>
      <c r="BE944" s="12">
        <f t="shared" ref="BE944" si="1413">SUM(BE945,BE946)</f>
        <v>0</v>
      </c>
      <c r="BF944" s="12">
        <f t="shared" si="1412"/>
        <v>0</v>
      </c>
      <c r="BG944" s="12">
        <f t="shared" si="1412"/>
        <v>0</v>
      </c>
      <c r="BH944" s="12">
        <f t="shared" si="1412"/>
        <v>0</v>
      </c>
      <c r="BI944" s="12">
        <f t="shared" si="1412"/>
        <v>0</v>
      </c>
      <c r="BJ944" s="12">
        <f t="shared" si="1412"/>
        <v>0</v>
      </c>
      <c r="BK944" s="12">
        <f t="shared" si="1412"/>
        <v>0</v>
      </c>
      <c r="BL944" s="12">
        <f t="shared" si="1412"/>
        <v>0</v>
      </c>
      <c r="BM944" s="12">
        <f t="shared" si="1412"/>
        <v>0</v>
      </c>
      <c r="BN944" s="12">
        <f t="shared" si="1412"/>
        <v>0</v>
      </c>
      <c r="BO944" s="12">
        <f t="shared" si="1412"/>
        <v>0</v>
      </c>
      <c r="BP944" s="12">
        <f t="shared" si="1412"/>
        <v>0</v>
      </c>
      <c r="BQ944" s="12">
        <f t="shared" si="1412"/>
        <v>0</v>
      </c>
      <c r="BR944" s="12">
        <v>0</v>
      </c>
      <c r="BS944" s="12">
        <v>0</v>
      </c>
      <c r="BT944" s="12" t="e">
        <f>IF(#REF!=0,"-",#REF!/#REF!*100)</f>
        <v>#REF!</v>
      </c>
    </row>
    <row r="945" spans="1:72" x14ac:dyDescent="0.25">
      <c r="A945" s="4" t="s">
        <v>133</v>
      </c>
      <c r="B945" s="4" t="s">
        <v>58</v>
      </c>
      <c r="C945" s="4" t="s">
        <v>160</v>
      </c>
      <c r="D945" s="102" t="s">
        <v>394</v>
      </c>
      <c r="E945" s="113">
        <v>6111</v>
      </c>
      <c r="F945" s="102"/>
      <c r="G945" s="98" t="s">
        <v>1662</v>
      </c>
      <c r="H945" s="13" t="s">
        <v>16</v>
      </c>
      <c r="I945" s="14">
        <v>0</v>
      </c>
      <c r="J945" s="14"/>
      <c r="K945" s="14"/>
      <c r="L945" s="14"/>
      <c r="M945" s="14"/>
      <c r="N945" s="14"/>
      <c r="O945" s="14">
        <f t="shared" si="1372"/>
        <v>0</v>
      </c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>
        <v>0</v>
      </c>
      <c r="AC945" s="14">
        <v>0</v>
      </c>
      <c r="AD945" s="14">
        <v>0</v>
      </c>
      <c r="AE945" s="14"/>
      <c r="AF945" s="14"/>
      <c r="AG945" s="14"/>
      <c r="AH945" s="14"/>
      <c r="AI945" s="14"/>
      <c r="AJ945" s="14">
        <f t="shared" si="1373"/>
        <v>0</v>
      </c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>
        <v>0</v>
      </c>
      <c r="AX945" s="14">
        <v>0</v>
      </c>
      <c r="AY945" s="14">
        <v>0</v>
      </c>
      <c r="AZ945" s="14"/>
      <c r="BA945" s="14"/>
      <c r="BB945" s="14"/>
      <c r="BC945" s="14"/>
      <c r="BD945" s="14"/>
      <c r="BE945" s="14">
        <f t="shared" si="1374"/>
        <v>0</v>
      </c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>
        <v>0</v>
      </c>
      <c r="BS945" s="14">
        <v>0</v>
      </c>
      <c r="BT945" s="14" t="e">
        <f>IF(#REF!=0,"-",#REF!/#REF!*100)</f>
        <v>#REF!</v>
      </c>
    </row>
    <row r="946" spans="1:72" x14ac:dyDescent="0.25">
      <c r="A946" s="1" t="s">
        <v>133</v>
      </c>
      <c r="B946" s="1" t="s">
        <v>58</v>
      </c>
      <c r="C946" s="1" t="s">
        <v>160</v>
      </c>
      <c r="D946" s="105" t="s">
        <v>394</v>
      </c>
      <c r="E946" s="105" t="s">
        <v>18</v>
      </c>
      <c r="F946" s="102" t="s">
        <v>0</v>
      </c>
      <c r="G946" s="13" t="s">
        <v>0</v>
      </c>
      <c r="H946" s="2" t="s">
        <v>19</v>
      </c>
      <c r="I946" s="12">
        <f t="shared" ref="I946:AA946" si="1414">SUM(I947:I951)</f>
        <v>0</v>
      </c>
      <c r="J946" s="12">
        <f t="shared" si="1414"/>
        <v>0</v>
      </c>
      <c r="K946" s="12">
        <f t="shared" si="1414"/>
        <v>0</v>
      </c>
      <c r="L946" s="12">
        <f t="shared" si="1414"/>
        <v>0</v>
      </c>
      <c r="M946" s="12">
        <f t="shared" si="1414"/>
        <v>0</v>
      </c>
      <c r="N946" s="12">
        <f t="shared" si="1414"/>
        <v>0</v>
      </c>
      <c r="O946" s="12">
        <f t="shared" si="1414"/>
        <v>0</v>
      </c>
      <c r="P946" s="12">
        <f t="shared" si="1414"/>
        <v>0</v>
      </c>
      <c r="Q946" s="12">
        <f t="shared" si="1414"/>
        <v>0</v>
      </c>
      <c r="R946" s="12">
        <f t="shared" si="1414"/>
        <v>0</v>
      </c>
      <c r="S946" s="12">
        <f t="shared" si="1414"/>
        <v>0</v>
      </c>
      <c r="T946" s="12">
        <f t="shared" si="1414"/>
        <v>0</v>
      </c>
      <c r="U946" s="12">
        <f t="shared" si="1414"/>
        <v>0</v>
      </c>
      <c r="V946" s="12">
        <f t="shared" si="1414"/>
        <v>0</v>
      </c>
      <c r="W946" s="12">
        <f t="shared" si="1414"/>
        <v>0</v>
      </c>
      <c r="X946" s="12">
        <f t="shared" si="1414"/>
        <v>0</v>
      </c>
      <c r="Y946" s="12">
        <f t="shared" si="1414"/>
        <v>0</v>
      </c>
      <c r="Z946" s="12">
        <f t="shared" si="1414"/>
        <v>0</v>
      </c>
      <c r="AA946" s="12">
        <f t="shared" si="1414"/>
        <v>0</v>
      </c>
      <c r="AB946" s="12">
        <v>0</v>
      </c>
      <c r="AC946" s="12">
        <v>0</v>
      </c>
      <c r="AD946" s="12">
        <f t="shared" ref="AD946:AV946" si="1415">SUM(AD947:AD951)</f>
        <v>0</v>
      </c>
      <c r="AE946" s="12">
        <f t="shared" si="1415"/>
        <v>0</v>
      </c>
      <c r="AF946" s="12">
        <f t="shared" si="1415"/>
        <v>0</v>
      </c>
      <c r="AG946" s="12">
        <f t="shared" si="1415"/>
        <v>0</v>
      </c>
      <c r="AH946" s="12">
        <f t="shared" si="1415"/>
        <v>0</v>
      </c>
      <c r="AI946" s="12">
        <f t="shared" si="1415"/>
        <v>0</v>
      </c>
      <c r="AJ946" s="12">
        <f t="shared" si="1415"/>
        <v>0</v>
      </c>
      <c r="AK946" s="12">
        <f t="shared" si="1415"/>
        <v>0</v>
      </c>
      <c r="AL946" s="12">
        <f t="shared" si="1415"/>
        <v>0</v>
      </c>
      <c r="AM946" s="12">
        <f t="shared" si="1415"/>
        <v>0</v>
      </c>
      <c r="AN946" s="12">
        <f t="shared" si="1415"/>
        <v>0</v>
      </c>
      <c r="AO946" s="12">
        <f t="shared" si="1415"/>
        <v>0</v>
      </c>
      <c r="AP946" s="12">
        <f t="shared" si="1415"/>
        <v>0</v>
      </c>
      <c r="AQ946" s="12">
        <f t="shared" si="1415"/>
        <v>0</v>
      </c>
      <c r="AR946" s="12">
        <f t="shared" si="1415"/>
        <v>0</v>
      </c>
      <c r="AS946" s="12">
        <f t="shared" si="1415"/>
        <v>0</v>
      </c>
      <c r="AT946" s="12">
        <f t="shared" si="1415"/>
        <v>0</v>
      </c>
      <c r="AU946" s="12">
        <f t="shared" si="1415"/>
        <v>0</v>
      </c>
      <c r="AV946" s="12">
        <f t="shared" si="1415"/>
        <v>0</v>
      </c>
      <c r="AW946" s="12">
        <v>0</v>
      </c>
      <c r="AX946" s="12">
        <v>0</v>
      </c>
      <c r="AY946" s="12">
        <f t="shared" ref="AY946:BQ946" si="1416">SUM(AY947:AY951)</f>
        <v>0</v>
      </c>
      <c r="AZ946" s="12">
        <f t="shared" si="1416"/>
        <v>0</v>
      </c>
      <c r="BA946" s="12">
        <f t="shared" si="1416"/>
        <v>0</v>
      </c>
      <c r="BB946" s="12">
        <f t="shared" si="1416"/>
        <v>0</v>
      </c>
      <c r="BC946" s="12">
        <f t="shared" si="1416"/>
        <v>0</v>
      </c>
      <c r="BD946" s="12">
        <f t="shared" si="1416"/>
        <v>0</v>
      </c>
      <c r="BE946" s="12">
        <f t="shared" si="1416"/>
        <v>0</v>
      </c>
      <c r="BF946" s="12">
        <f t="shared" si="1416"/>
        <v>0</v>
      </c>
      <c r="BG946" s="12">
        <f t="shared" si="1416"/>
        <v>0</v>
      </c>
      <c r="BH946" s="12">
        <f t="shared" si="1416"/>
        <v>0</v>
      </c>
      <c r="BI946" s="12">
        <f t="shared" si="1416"/>
        <v>0</v>
      </c>
      <c r="BJ946" s="12">
        <f t="shared" si="1416"/>
        <v>0</v>
      </c>
      <c r="BK946" s="12">
        <f t="shared" si="1416"/>
        <v>0</v>
      </c>
      <c r="BL946" s="12">
        <f t="shared" si="1416"/>
        <v>0</v>
      </c>
      <c r="BM946" s="12">
        <f t="shared" si="1416"/>
        <v>0</v>
      </c>
      <c r="BN946" s="12">
        <f t="shared" si="1416"/>
        <v>0</v>
      </c>
      <c r="BO946" s="12">
        <f t="shared" si="1416"/>
        <v>0</v>
      </c>
      <c r="BP946" s="12">
        <f t="shared" si="1416"/>
        <v>0</v>
      </c>
      <c r="BQ946" s="12">
        <f t="shared" si="1416"/>
        <v>0</v>
      </c>
      <c r="BR946" s="12">
        <v>0</v>
      </c>
      <c r="BS946" s="12">
        <v>0</v>
      </c>
      <c r="BT946" s="12" t="e">
        <f>IF(#REF!=0,"-",#REF!/#REF!*100)</f>
        <v>#REF!</v>
      </c>
    </row>
    <row r="947" spans="1:72" ht="22.5" x14ac:dyDescent="0.25">
      <c r="A947" s="4" t="s">
        <v>133</v>
      </c>
      <c r="B947" s="4" t="s">
        <v>58</v>
      </c>
      <c r="C947" s="4" t="s">
        <v>160</v>
      </c>
      <c r="D947" s="102" t="s">
        <v>394</v>
      </c>
      <c r="E947" s="113">
        <v>6112</v>
      </c>
      <c r="F947" s="102" t="s">
        <v>396</v>
      </c>
      <c r="G947" s="98" t="s">
        <v>1662</v>
      </c>
      <c r="H947" s="13" t="s">
        <v>57</v>
      </c>
      <c r="I947" s="14">
        <v>0</v>
      </c>
      <c r="J947" s="14"/>
      <c r="K947" s="14"/>
      <c r="L947" s="14"/>
      <c r="M947" s="14"/>
      <c r="N947" s="14"/>
      <c r="O947" s="14">
        <f t="shared" si="1372"/>
        <v>0</v>
      </c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>
        <v>0</v>
      </c>
      <c r="AC947" s="14">
        <v>0</v>
      </c>
      <c r="AD947" s="14">
        <v>0</v>
      </c>
      <c r="AE947" s="14"/>
      <c r="AF947" s="14"/>
      <c r="AG947" s="14"/>
      <c r="AH947" s="14"/>
      <c r="AI947" s="14"/>
      <c r="AJ947" s="14">
        <f t="shared" si="1373"/>
        <v>0</v>
      </c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>
        <v>0</v>
      </c>
      <c r="AX947" s="14">
        <v>0</v>
      </c>
      <c r="AY947" s="14">
        <v>0</v>
      </c>
      <c r="AZ947" s="14"/>
      <c r="BA947" s="14"/>
      <c r="BB947" s="14"/>
      <c r="BC947" s="14"/>
      <c r="BD947" s="14"/>
      <c r="BE947" s="14">
        <f t="shared" si="1374"/>
        <v>0</v>
      </c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>
        <v>0</v>
      </c>
      <c r="BS947" s="14">
        <v>0</v>
      </c>
      <c r="BT947" s="14" t="e">
        <f>IF(#REF!=0,"-",#REF!/#REF!*100)</f>
        <v>#REF!</v>
      </c>
    </row>
    <row r="948" spans="1:72" x14ac:dyDescent="0.25">
      <c r="A948" s="4" t="s">
        <v>133</v>
      </c>
      <c r="B948" s="4" t="s">
        <v>58</v>
      </c>
      <c r="C948" s="4" t="s">
        <v>160</v>
      </c>
      <c r="D948" s="102" t="s">
        <v>394</v>
      </c>
      <c r="E948" s="113">
        <v>6112</v>
      </c>
      <c r="F948" s="102" t="s">
        <v>397</v>
      </c>
      <c r="G948" s="98" t="s">
        <v>1662</v>
      </c>
      <c r="H948" s="13" t="s">
        <v>22</v>
      </c>
      <c r="I948" s="14">
        <v>0</v>
      </c>
      <c r="J948" s="14"/>
      <c r="K948" s="14"/>
      <c r="L948" s="14"/>
      <c r="M948" s="14"/>
      <c r="N948" s="14"/>
      <c r="O948" s="14">
        <f t="shared" si="1372"/>
        <v>0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>
        <v>0</v>
      </c>
      <c r="AC948" s="14">
        <v>0</v>
      </c>
      <c r="AD948" s="14">
        <v>0</v>
      </c>
      <c r="AE948" s="14"/>
      <c r="AF948" s="14"/>
      <c r="AG948" s="14"/>
      <c r="AH948" s="14"/>
      <c r="AI948" s="14"/>
      <c r="AJ948" s="14">
        <f t="shared" si="1373"/>
        <v>0</v>
      </c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>
        <v>0</v>
      </c>
      <c r="AX948" s="14">
        <v>0</v>
      </c>
      <c r="AY948" s="14">
        <v>0</v>
      </c>
      <c r="AZ948" s="14"/>
      <c r="BA948" s="14"/>
      <c r="BB948" s="14"/>
      <c r="BC948" s="14"/>
      <c r="BD948" s="14"/>
      <c r="BE948" s="14">
        <f t="shared" si="1374"/>
        <v>0</v>
      </c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>
        <v>0</v>
      </c>
      <c r="BS948" s="14">
        <v>0</v>
      </c>
      <c r="BT948" s="14" t="e">
        <f>IF(#REF!=0,"-",#REF!/#REF!*100)</f>
        <v>#REF!</v>
      </c>
    </row>
    <row r="949" spans="1:72" x14ac:dyDescent="0.25">
      <c r="A949" s="4" t="s">
        <v>133</v>
      </c>
      <c r="B949" s="4" t="s">
        <v>58</v>
      </c>
      <c r="C949" s="4" t="s">
        <v>160</v>
      </c>
      <c r="D949" s="102" t="s">
        <v>394</v>
      </c>
      <c r="E949" s="113">
        <v>6112</v>
      </c>
      <c r="F949" s="102" t="s">
        <v>398</v>
      </c>
      <c r="G949" s="98" t="s">
        <v>1662</v>
      </c>
      <c r="H949" s="13" t="s">
        <v>23</v>
      </c>
      <c r="I949" s="14">
        <v>0</v>
      </c>
      <c r="J949" s="14"/>
      <c r="K949" s="14"/>
      <c r="L949" s="14"/>
      <c r="M949" s="14"/>
      <c r="N949" s="14"/>
      <c r="O949" s="14">
        <f t="shared" si="1372"/>
        <v>0</v>
      </c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>
        <v>0</v>
      </c>
      <c r="AC949" s="14">
        <v>0</v>
      </c>
      <c r="AD949" s="14">
        <v>0</v>
      </c>
      <c r="AE949" s="14"/>
      <c r="AF949" s="14"/>
      <c r="AG949" s="14"/>
      <c r="AH949" s="14"/>
      <c r="AI949" s="14"/>
      <c r="AJ949" s="14">
        <f t="shared" si="1373"/>
        <v>0</v>
      </c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>
        <v>0</v>
      </c>
      <c r="AX949" s="14">
        <v>0</v>
      </c>
      <c r="AY949" s="14">
        <v>0</v>
      </c>
      <c r="AZ949" s="14"/>
      <c r="BA949" s="14"/>
      <c r="BB949" s="14"/>
      <c r="BC949" s="14"/>
      <c r="BD949" s="14"/>
      <c r="BE949" s="14">
        <f t="shared" si="1374"/>
        <v>0</v>
      </c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>
        <v>0</v>
      </c>
      <c r="BS949" s="14">
        <v>0</v>
      </c>
      <c r="BT949" s="14" t="e">
        <f>IF(#REF!=0,"-",#REF!/#REF!*100)</f>
        <v>#REF!</v>
      </c>
    </row>
    <row r="950" spans="1:72" x14ac:dyDescent="0.25">
      <c r="A950" s="4" t="s">
        <v>133</v>
      </c>
      <c r="B950" s="4" t="s">
        <v>58</v>
      </c>
      <c r="C950" s="4" t="s">
        <v>160</v>
      </c>
      <c r="D950" s="102" t="s">
        <v>394</v>
      </c>
      <c r="E950" s="113">
        <v>6112</v>
      </c>
      <c r="F950" s="102" t="s">
        <v>399</v>
      </c>
      <c r="G950" s="98" t="s">
        <v>1662</v>
      </c>
      <c r="H950" s="13" t="s">
        <v>21</v>
      </c>
      <c r="I950" s="14">
        <v>0</v>
      </c>
      <c r="J950" s="14"/>
      <c r="K950" s="14"/>
      <c r="L950" s="14"/>
      <c r="M950" s="14"/>
      <c r="N950" s="14"/>
      <c r="O950" s="14">
        <f t="shared" si="1372"/>
        <v>0</v>
      </c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>
        <v>0</v>
      </c>
      <c r="AC950" s="14">
        <v>0</v>
      </c>
      <c r="AD950" s="14">
        <v>0</v>
      </c>
      <c r="AE950" s="14"/>
      <c r="AF950" s="14"/>
      <c r="AG950" s="14"/>
      <c r="AH950" s="14"/>
      <c r="AI950" s="14"/>
      <c r="AJ950" s="14">
        <f t="shared" si="1373"/>
        <v>0</v>
      </c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>
        <v>0</v>
      </c>
      <c r="AX950" s="14">
        <v>0</v>
      </c>
      <c r="AY950" s="14">
        <v>0</v>
      </c>
      <c r="AZ950" s="14"/>
      <c r="BA950" s="14"/>
      <c r="BB950" s="14"/>
      <c r="BC950" s="14"/>
      <c r="BD950" s="14"/>
      <c r="BE950" s="14">
        <f t="shared" si="1374"/>
        <v>0</v>
      </c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>
        <v>0</v>
      </c>
      <c r="BS950" s="14">
        <v>0</v>
      </c>
      <c r="BT950" s="14" t="e">
        <f>IF(#REF!=0,"-",#REF!/#REF!*100)</f>
        <v>#REF!</v>
      </c>
    </row>
    <row r="951" spans="1:72" x14ac:dyDescent="0.25">
      <c r="A951" s="4" t="s">
        <v>133</v>
      </c>
      <c r="B951" s="4" t="s">
        <v>58</v>
      </c>
      <c r="C951" s="4" t="s">
        <v>160</v>
      </c>
      <c r="D951" s="102" t="s">
        <v>394</v>
      </c>
      <c r="E951" s="113">
        <v>6112</v>
      </c>
      <c r="F951" s="102" t="s">
        <v>400</v>
      </c>
      <c r="G951" s="98" t="s">
        <v>1662</v>
      </c>
      <c r="H951" s="13" t="s">
        <v>24</v>
      </c>
      <c r="I951" s="14">
        <v>0</v>
      </c>
      <c r="J951" s="14"/>
      <c r="K951" s="14"/>
      <c r="L951" s="14"/>
      <c r="M951" s="14"/>
      <c r="N951" s="14"/>
      <c r="O951" s="14">
        <f t="shared" si="1372"/>
        <v>0</v>
      </c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>
        <v>0</v>
      </c>
      <c r="AC951" s="14">
        <v>0</v>
      </c>
      <c r="AD951" s="14">
        <v>0</v>
      </c>
      <c r="AE951" s="14"/>
      <c r="AF951" s="14"/>
      <c r="AG951" s="14"/>
      <c r="AH951" s="14"/>
      <c r="AI951" s="14"/>
      <c r="AJ951" s="14">
        <f t="shared" si="1373"/>
        <v>0</v>
      </c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>
        <v>0</v>
      </c>
      <c r="AX951" s="14">
        <v>0</v>
      </c>
      <c r="AY951" s="14">
        <v>0</v>
      </c>
      <c r="AZ951" s="14"/>
      <c r="BA951" s="14"/>
      <c r="BB951" s="14"/>
      <c r="BC951" s="14"/>
      <c r="BD951" s="14"/>
      <c r="BE951" s="14">
        <f t="shared" si="1374"/>
        <v>0</v>
      </c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>
        <v>0</v>
      </c>
      <c r="BS951" s="14">
        <v>0</v>
      </c>
      <c r="BT951" s="14" t="e">
        <f>IF(#REF!=0,"-",#REF!/#REF!*100)</f>
        <v>#REF!</v>
      </c>
    </row>
    <row r="952" spans="1:72" ht="22.5" x14ac:dyDescent="0.25">
      <c r="A952" s="4" t="s">
        <v>133</v>
      </c>
      <c r="B952" s="4" t="s">
        <v>58</v>
      </c>
      <c r="C952" s="4" t="s">
        <v>160</v>
      </c>
      <c r="D952" s="102" t="s">
        <v>394</v>
      </c>
      <c r="E952" s="101" t="s">
        <v>25</v>
      </c>
      <c r="F952" s="101" t="s">
        <v>0</v>
      </c>
      <c r="G952" s="2" t="s">
        <v>0</v>
      </c>
      <c r="H952" s="2" t="s">
        <v>26</v>
      </c>
      <c r="I952" s="12">
        <f t="shared" ref="I952:AA952" si="1417">SUM(I953)</f>
        <v>0</v>
      </c>
      <c r="J952" s="12">
        <f t="shared" si="1417"/>
        <v>0</v>
      </c>
      <c r="K952" s="12">
        <f t="shared" si="1417"/>
        <v>0</v>
      </c>
      <c r="L952" s="12">
        <f t="shared" si="1417"/>
        <v>0</v>
      </c>
      <c r="M952" s="12">
        <f t="shared" si="1417"/>
        <v>0</v>
      </c>
      <c r="N952" s="12">
        <f t="shared" si="1417"/>
        <v>0</v>
      </c>
      <c r="O952" s="12">
        <f t="shared" si="1417"/>
        <v>0</v>
      </c>
      <c r="P952" s="12">
        <f t="shared" si="1417"/>
        <v>0</v>
      </c>
      <c r="Q952" s="12">
        <f t="shared" si="1417"/>
        <v>0</v>
      </c>
      <c r="R952" s="12">
        <f t="shared" si="1417"/>
        <v>0</v>
      </c>
      <c r="S952" s="12">
        <f t="shared" si="1417"/>
        <v>0</v>
      </c>
      <c r="T952" s="12">
        <f t="shared" si="1417"/>
        <v>0</v>
      </c>
      <c r="U952" s="12">
        <f t="shared" si="1417"/>
        <v>0</v>
      </c>
      <c r="V952" s="12">
        <f t="shared" si="1417"/>
        <v>0</v>
      </c>
      <c r="W952" s="12">
        <f t="shared" si="1417"/>
        <v>0</v>
      </c>
      <c r="X952" s="12">
        <f t="shared" si="1417"/>
        <v>0</v>
      </c>
      <c r="Y952" s="12">
        <f t="shared" si="1417"/>
        <v>0</v>
      </c>
      <c r="Z952" s="12">
        <f t="shared" si="1417"/>
        <v>0</v>
      </c>
      <c r="AA952" s="12">
        <f t="shared" si="1417"/>
        <v>0</v>
      </c>
      <c r="AB952" s="12">
        <v>0</v>
      </c>
      <c r="AC952" s="12">
        <v>0</v>
      </c>
      <c r="AD952" s="12">
        <f t="shared" ref="AD952:AV952" si="1418">SUM(AD953)</f>
        <v>0</v>
      </c>
      <c r="AE952" s="12">
        <f t="shared" si="1418"/>
        <v>0</v>
      </c>
      <c r="AF952" s="12">
        <f t="shared" si="1418"/>
        <v>0</v>
      </c>
      <c r="AG952" s="12">
        <f t="shared" si="1418"/>
        <v>0</v>
      </c>
      <c r="AH952" s="12">
        <f t="shared" si="1418"/>
        <v>0</v>
      </c>
      <c r="AI952" s="12">
        <f t="shared" si="1418"/>
        <v>0</v>
      </c>
      <c r="AJ952" s="12">
        <f t="shared" si="1418"/>
        <v>0</v>
      </c>
      <c r="AK952" s="12">
        <f t="shared" si="1418"/>
        <v>0</v>
      </c>
      <c r="AL952" s="12">
        <f t="shared" si="1418"/>
        <v>0</v>
      </c>
      <c r="AM952" s="12">
        <f t="shared" si="1418"/>
        <v>0</v>
      </c>
      <c r="AN952" s="12">
        <f t="shared" si="1418"/>
        <v>0</v>
      </c>
      <c r="AO952" s="12">
        <f t="shared" si="1418"/>
        <v>0</v>
      </c>
      <c r="AP952" s="12">
        <f t="shared" si="1418"/>
        <v>0</v>
      </c>
      <c r="AQ952" s="12">
        <f t="shared" si="1418"/>
        <v>0</v>
      </c>
      <c r="AR952" s="12">
        <f t="shared" si="1418"/>
        <v>0</v>
      </c>
      <c r="AS952" s="12">
        <f t="shared" si="1418"/>
        <v>0</v>
      </c>
      <c r="AT952" s="12">
        <f t="shared" si="1418"/>
        <v>0</v>
      </c>
      <c r="AU952" s="12">
        <f t="shared" si="1418"/>
        <v>0</v>
      </c>
      <c r="AV952" s="12">
        <f t="shared" si="1418"/>
        <v>0</v>
      </c>
      <c r="AW952" s="12">
        <v>0</v>
      </c>
      <c r="AX952" s="12">
        <v>0</v>
      </c>
      <c r="AY952" s="12">
        <f t="shared" ref="AY952:BQ952" si="1419">SUM(AY953)</f>
        <v>0</v>
      </c>
      <c r="AZ952" s="12">
        <f t="shared" si="1419"/>
        <v>0</v>
      </c>
      <c r="BA952" s="12">
        <f t="shared" si="1419"/>
        <v>0</v>
      </c>
      <c r="BB952" s="12">
        <f t="shared" si="1419"/>
        <v>0</v>
      </c>
      <c r="BC952" s="12">
        <f t="shared" si="1419"/>
        <v>0</v>
      </c>
      <c r="BD952" s="12">
        <f t="shared" si="1419"/>
        <v>0</v>
      </c>
      <c r="BE952" s="12">
        <f t="shared" si="1419"/>
        <v>0</v>
      </c>
      <c r="BF952" s="12">
        <f t="shared" si="1419"/>
        <v>0</v>
      </c>
      <c r="BG952" s="12">
        <f t="shared" si="1419"/>
        <v>0</v>
      </c>
      <c r="BH952" s="12">
        <f t="shared" si="1419"/>
        <v>0</v>
      </c>
      <c r="BI952" s="12">
        <f t="shared" si="1419"/>
        <v>0</v>
      </c>
      <c r="BJ952" s="12">
        <f t="shared" si="1419"/>
        <v>0</v>
      </c>
      <c r="BK952" s="12">
        <f t="shared" si="1419"/>
        <v>0</v>
      </c>
      <c r="BL952" s="12">
        <f t="shared" si="1419"/>
        <v>0</v>
      </c>
      <c r="BM952" s="12">
        <f t="shared" si="1419"/>
        <v>0</v>
      </c>
      <c r="BN952" s="12">
        <f t="shared" si="1419"/>
        <v>0</v>
      </c>
      <c r="BO952" s="12">
        <f t="shared" si="1419"/>
        <v>0</v>
      </c>
      <c r="BP952" s="12">
        <f t="shared" si="1419"/>
        <v>0</v>
      </c>
      <c r="BQ952" s="12">
        <f t="shared" si="1419"/>
        <v>0</v>
      </c>
      <c r="BR952" s="12">
        <v>0</v>
      </c>
      <c r="BS952" s="12">
        <v>0</v>
      </c>
      <c r="BT952" s="12" t="e">
        <f>IF(#REF!=0,"-",#REF!/#REF!*100)</f>
        <v>#REF!</v>
      </c>
    </row>
    <row r="953" spans="1:72" x14ac:dyDescent="0.25">
      <c r="A953" s="4" t="s">
        <v>133</v>
      </c>
      <c r="B953" s="4" t="s">
        <v>58</v>
      </c>
      <c r="C953" s="4" t="s">
        <v>160</v>
      </c>
      <c r="D953" s="102" t="s">
        <v>394</v>
      </c>
      <c r="E953" s="113">
        <v>6121</v>
      </c>
      <c r="F953" s="102"/>
      <c r="G953" s="98" t="s">
        <v>1662</v>
      </c>
      <c r="H953" s="13" t="s">
        <v>27</v>
      </c>
      <c r="I953" s="14">
        <v>0</v>
      </c>
      <c r="J953" s="14"/>
      <c r="K953" s="14"/>
      <c r="L953" s="14"/>
      <c r="M953" s="14"/>
      <c r="N953" s="14"/>
      <c r="O953" s="14">
        <f t="shared" si="1372"/>
        <v>0</v>
      </c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>
        <v>0</v>
      </c>
      <c r="AC953" s="14">
        <v>0</v>
      </c>
      <c r="AD953" s="14">
        <v>0</v>
      </c>
      <c r="AE953" s="14"/>
      <c r="AF953" s="14"/>
      <c r="AG953" s="14"/>
      <c r="AH953" s="14"/>
      <c r="AI953" s="14"/>
      <c r="AJ953" s="14">
        <f t="shared" si="1373"/>
        <v>0</v>
      </c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>
        <v>0</v>
      </c>
      <c r="AX953" s="14">
        <v>0</v>
      </c>
      <c r="AY953" s="14">
        <v>0</v>
      </c>
      <c r="AZ953" s="14"/>
      <c r="BA953" s="14"/>
      <c r="BB953" s="14"/>
      <c r="BC953" s="14"/>
      <c r="BD953" s="14"/>
      <c r="BE953" s="14">
        <f t="shared" si="1374"/>
        <v>0</v>
      </c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>
        <v>0</v>
      </c>
      <c r="BS953" s="14">
        <v>0</v>
      </c>
      <c r="BT953" s="14" t="e">
        <f>IF(#REF!=0,"-",#REF!/#REF!*100)</f>
        <v>#REF!</v>
      </c>
    </row>
    <row r="954" spans="1:72" ht="22.5" x14ac:dyDescent="0.25">
      <c r="A954" s="4" t="s">
        <v>133</v>
      </c>
      <c r="B954" s="4" t="s">
        <v>58</v>
      </c>
      <c r="C954" s="4" t="s">
        <v>160</v>
      </c>
      <c r="D954" s="102" t="s">
        <v>394</v>
      </c>
      <c r="E954" s="101" t="s">
        <v>29</v>
      </c>
      <c r="F954" s="101" t="s">
        <v>0</v>
      </c>
      <c r="G954" s="2" t="s">
        <v>0</v>
      </c>
      <c r="H954" s="2" t="s">
        <v>30</v>
      </c>
      <c r="I954" s="12">
        <f t="shared" ref="I954:AA954" si="1420">SUM(I955:I962)</f>
        <v>7000</v>
      </c>
      <c r="J954" s="12">
        <f t="shared" si="1420"/>
        <v>0</v>
      </c>
      <c r="K954" s="12">
        <f t="shared" si="1420"/>
        <v>0</v>
      </c>
      <c r="L954" s="12">
        <f t="shared" si="1420"/>
        <v>0</v>
      </c>
      <c r="M954" s="12">
        <f t="shared" si="1420"/>
        <v>0</v>
      </c>
      <c r="N954" s="12">
        <f t="shared" si="1420"/>
        <v>0</v>
      </c>
      <c r="O954" s="12">
        <f t="shared" si="1420"/>
        <v>7000</v>
      </c>
      <c r="P954" s="12">
        <f t="shared" si="1420"/>
        <v>0</v>
      </c>
      <c r="Q954" s="12">
        <f t="shared" si="1420"/>
        <v>0</v>
      </c>
      <c r="R954" s="12">
        <f t="shared" si="1420"/>
        <v>0</v>
      </c>
      <c r="S954" s="12">
        <f t="shared" si="1420"/>
        <v>0</v>
      </c>
      <c r="T954" s="12">
        <f t="shared" si="1420"/>
        <v>0</v>
      </c>
      <c r="U954" s="12">
        <f t="shared" si="1420"/>
        <v>0</v>
      </c>
      <c r="V954" s="12">
        <f t="shared" si="1420"/>
        <v>0</v>
      </c>
      <c r="W954" s="12">
        <f t="shared" si="1420"/>
        <v>0</v>
      </c>
      <c r="X954" s="12">
        <f t="shared" si="1420"/>
        <v>0</v>
      </c>
      <c r="Y954" s="12">
        <f t="shared" si="1420"/>
        <v>0</v>
      </c>
      <c r="Z954" s="12">
        <f t="shared" si="1420"/>
        <v>0</v>
      </c>
      <c r="AA954" s="12">
        <f t="shared" si="1420"/>
        <v>0</v>
      </c>
      <c r="AB954" s="12">
        <v>0</v>
      </c>
      <c r="AC954" s="12">
        <v>7000</v>
      </c>
      <c r="AD954" s="12">
        <f t="shared" ref="AD954:AV954" si="1421">SUM(AD955:AD962)</f>
        <v>0</v>
      </c>
      <c r="AE954" s="12">
        <f t="shared" si="1421"/>
        <v>0</v>
      </c>
      <c r="AF954" s="12">
        <f t="shared" si="1421"/>
        <v>0</v>
      </c>
      <c r="AG954" s="12">
        <f t="shared" si="1421"/>
        <v>0</v>
      </c>
      <c r="AH954" s="12">
        <f t="shared" si="1421"/>
        <v>0</v>
      </c>
      <c r="AI954" s="12">
        <f t="shared" si="1421"/>
        <v>0</v>
      </c>
      <c r="AJ954" s="12">
        <f t="shared" si="1421"/>
        <v>0</v>
      </c>
      <c r="AK954" s="12">
        <f t="shared" si="1421"/>
        <v>0</v>
      </c>
      <c r="AL954" s="12">
        <f t="shared" si="1421"/>
        <v>0</v>
      </c>
      <c r="AM954" s="12">
        <f t="shared" si="1421"/>
        <v>0</v>
      </c>
      <c r="AN954" s="12">
        <f t="shared" si="1421"/>
        <v>0</v>
      </c>
      <c r="AO954" s="12">
        <f t="shared" si="1421"/>
        <v>0</v>
      </c>
      <c r="AP954" s="12">
        <f t="shared" si="1421"/>
        <v>0</v>
      </c>
      <c r="AQ954" s="12">
        <f t="shared" si="1421"/>
        <v>0</v>
      </c>
      <c r="AR954" s="12">
        <f t="shared" si="1421"/>
        <v>0</v>
      </c>
      <c r="AS954" s="12">
        <f t="shared" si="1421"/>
        <v>0</v>
      </c>
      <c r="AT954" s="12">
        <f t="shared" si="1421"/>
        <v>0</v>
      </c>
      <c r="AU954" s="12">
        <f t="shared" si="1421"/>
        <v>0</v>
      </c>
      <c r="AV954" s="12">
        <f t="shared" si="1421"/>
        <v>0</v>
      </c>
      <c r="AW954" s="12">
        <v>0</v>
      </c>
      <c r="AX954" s="12">
        <v>0</v>
      </c>
      <c r="AY954" s="12">
        <f t="shared" ref="AY954:BQ954" si="1422">SUM(AY955:AY962)</f>
        <v>0</v>
      </c>
      <c r="AZ954" s="12">
        <f t="shared" si="1422"/>
        <v>0</v>
      </c>
      <c r="BA954" s="12">
        <f t="shared" si="1422"/>
        <v>0</v>
      </c>
      <c r="BB954" s="12">
        <f t="shared" si="1422"/>
        <v>0</v>
      </c>
      <c r="BC954" s="12">
        <f t="shared" si="1422"/>
        <v>0</v>
      </c>
      <c r="BD954" s="12">
        <f t="shared" si="1422"/>
        <v>0</v>
      </c>
      <c r="BE954" s="12">
        <f t="shared" si="1422"/>
        <v>0</v>
      </c>
      <c r="BF954" s="12">
        <f t="shared" si="1422"/>
        <v>0</v>
      </c>
      <c r="BG954" s="12">
        <f t="shared" si="1422"/>
        <v>0</v>
      </c>
      <c r="BH954" s="12">
        <f t="shared" si="1422"/>
        <v>0</v>
      </c>
      <c r="BI954" s="12">
        <f t="shared" si="1422"/>
        <v>0</v>
      </c>
      <c r="BJ954" s="12">
        <f t="shared" si="1422"/>
        <v>0</v>
      </c>
      <c r="BK954" s="12">
        <f t="shared" si="1422"/>
        <v>0</v>
      </c>
      <c r="BL954" s="12">
        <f t="shared" si="1422"/>
        <v>0</v>
      </c>
      <c r="BM954" s="12">
        <f t="shared" si="1422"/>
        <v>0</v>
      </c>
      <c r="BN954" s="12">
        <f t="shared" si="1422"/>
        <v>0</v>
      </c>
      <c r="BO954" s="12">
        <f t="shared" si="1422"/>
        <v>0</v>
      </c>
      <c r="BP954" s="12">
        <f t="shared" si="1422"/>
        <v>0</v>
      </c>
      <c r="BQ954" s="12">
        <f t="shared" si="1422"/>
        <v>0</v>
      </c>
      <c r="BR954" s="12">
        <v>0</v>
      </c>
      <c r="BS954" s="12">
        <v>0</v>
      </c>
      <c r="BT954" s="12" t="e">
        <f>IF(#REF!=0,"-",#REF!/#REF!*100)</f>
        <v>#REF!</v>
      </c>
    </row>
    <row r="955" spans="1:72" x14ac:dyDescent="0.25">
      <c r="A955" s="4" t="s">
        <v>133</v>
      </c>
      <c r="B955" s="4" t="s">
        <v>58</v>
      </c>
      <c r="C955" s="4" t="s">
        <v>160</v>
      </c>
      <c r="D955" s="102" t="s">
        <v>394</v>
      </c>
      <c r="E955" s="113">
        <v>6131</v>
      </c>
      <c r="F955" s="102"/>
      <c r="G955" s="98" t="s">
        <v>1662</v>
      </c>
      <c r="H955" s="13" t="s">
        <v>32</v>
      </c>
      <c r="I955" s="14">
        <v>0</v>
      </c>
      <c r="J955" s="14"/>
      <c r="K955" s="14"/>
      <c r="L955" s="14"/>
      <c r="M955" s="14"/>
      <c r="N955" s="14"/>
      <c r="O955" s="14">
        <f t="shared" si="1372"/>
        <v>0</v>
      </c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>
        <v>0</v>
      </c>
      <c r="AC955" s="14">
        <v>0</v>
      </c>
      <c r="AD955" s="14">
        <v>0</v>
      </c>
      <c r="AE955" s="14"/>
      <c r="AF955" s="14"/>
      <c r="AG955" s="14"/>
      <c r="AH955" s="14"/>
      <c r="AI955" s="14"/>
      <c r="AJ955" s="14">
        <f t="shared" si="1373"/>
        <v>0</v>
      </c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>
        <v>0</v>
      </c>
      <c r="AX955" s="14">
        <v>0</v>
      </c>
      <c r="AY955" s="14">
        <v>0</v>
      </c>
      <c r="AZ955" s="14"/>
      <c r="BA955" s="14"/>
      <c r="BB955" s="14"/>
      <c r="BC955" s="14"/>
      <c r="BD955" s="14"/>
      <c r="BE955" s="14">
        <f t="shared" si="1374"/>
        <v>0</v>
      </c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>
        <v>0</v>
      </c>
      <c r="BS955" s="14">
        <v>0</v>
      </c>
      <c r="BT955" s="14" t="e">
        <f>IF(#REF!=0,"-",#REF!/#REF!*100)</f>
        <v>#REF!</v>
      </c>
    </row>
    <row r="956" spans="1:72" x14ac:dyDescent="0.25">
      <c r="A956" s="4" t="s">
        <v>133</v>
      </c>
      <c r="B956" s="4" t="s">
        <v>58</v>
      </c>
      <c r="C956" s="4" t="s">
        <v>160</v>
      </c>
      <c r="D956" s="102" t="s">
        <v>394</v>
      </c>
      <c r="E956" s="113">
        <v>6132</v>
      </c>
      <c r="F956" s="102"/>
      <c r="G956" s="98" t="s">
        <v>1662</v>
      </c>
      <c r="H956" s="13" t="s">
        <v>72</v>
      </c>
      <c r="I956" s="14">
        <v>0</v>
      </c>
      <c r="J956" s="14"/>
      <c r="K956" s="14"/>
      <c r="L956" s="14"/>
      <c r="M956" s="14"/>
      <c r="N956" s="14"/>
      <c r="O956" s="14">
        <f t="shared" si="1372"/>
        <v>0</v>
      </c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>
        <v>0</v>
      </c>
      <c r="AC956" s="14">
        <v>0</v>
      </c>
      <c r="AD956" s="14">
        <v>0</v>
      </c>
      <c r="AE956" s="14"/>
      <c r="AF956" s="14"/>
      <c r="AG956" s="14"/>
      <c r="AH956" s="14"/>
      <c r="AI956" s="14"/>
      <c r="AJ956" s="14">
        <f t="shared" si="1373"/>
        <v>0</v>
      </c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>
        <v>0</v>
      </c>
      <c r="AX956" s="14">
        <v>0</v>
      </c>
      <c r="AY956" s="14">
        <v>0</v>
      </c>
      <c r="AZ956" s="14"/>
      <c r="BA956" s="14"/>
      <c r="BB956" s="14"/>
      <c r="BC956" s="14"/>
      <c r="BD956" s="14"/>
      <c r="BE956" s="14">
        <f t="shared" si="1374"/>
        <v>0</v>
      </c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>
        <v>0</v>
      </c>
      <c r="BS956" s="14">
        <v>0</v>
      </c>
      <c r="BT956" s="14" t="e">
        <f>IF(#REF!=0,"-",#REF!/#REF!*100)</f>
        <v>#REF!</v>
      </c>
    </row>
    <row r="957" spans="1:72" x14ac:dyDescent="0.25">
      <c r="A957" s="4" t="s">
        <v>133</v>
      </c>
      <c r="B957" s="4" t="s">
        <v>58</v>
      </c>
      <c r="C957" s="4" t="s">
        <v>160</v>
      </c>
      <c r="D957" s="102" t="s">
        <v>394</v>
      </c>
      <c r="E957" s="113">
        <v>6133</v>
      </c>
      <c r="F957" s="102"/>
      <c r="G957" s="98" t="s">
        <v>1662</v>
      </c>
      <c r="H957" s="13" t="s">
        <v>75</v>
      </c>
      <c r="I957" s="14">
        <v>0</v>
      </c>
      <c r="J957" s="14"/>
      <c r="K957" s="14"/>
      <c r="L957" s="14"/>
      <c r="M957" s="14"/>
      <c r="N957" s="14"/>
      <c r="O957" s="14">
        <f t="shared" si="1372"/>
        <v>0</v>
      </c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>
        <v>0</v>
      </c>
      <c r="AC957" s="14">
        <v>0</v>
      </c>
      <c r="AD957" s="14">
        <v>0</v>
      </c>
      <c r="AE957" s="14"/>
      <c r="AF957" s="14"/>
      <c r="AG957" s="14"/>
      <c r="AH957" s="14"/>
      <c r="AI957" s="14"/>
      <c r="AJ957" s="14">
        <f t="shared" si="1373"/>
        <v>0</v>
      </c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>
        <v>0</v>
      </c>
      <c r="AX957" s="14">
        <v>0</v>
      </c>
      <c r="AY957" s="14">
        <v>0</v>
      </c>
      <c r="AZ957" s="14"/>
      <c r="BA957" s="14"/>
      <c r="BB957" s="14"/>
      <c r="BC957" s="14"/>
      <c r="BD957" s="14"/>
      <c r="BE957" s="14">
        <f t="shared" si="1374"/>
        <v>0</v>
      </c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>
        <v>0</v>
      </c>
      <c r="BS957" s="14">
        <v>0</v>
      </c>
      <c r="BT957" s="14" t="e">
        <f>IF(#REF!=0,"-",#REF!/#REF!*100)</f>
        <v>#REF!</v>
      </c>
    </row>
    <row r="958" spans="1:72" x14ac:dyDescent="0.25">
      <c r="A958" s="4" t="s">
        <v>133</v>
      </c>
      <c r="B958" s="4" t="s">
        <v>58</v>
      </c>
      <c r="C958" s="4" t="s">
        <v>160</v>
      </c>
      <c r="D958" s="102" t="s">
        <v>394</v>
      </c>
      <c r="E958" s="113">
        <v>6134</v>
      </c>
      <c r="F958" s="102"/>
      <c r="G958" s="98" t="s">
        <v>1662</v>
      </c>
      <c r="H958" s="13" t="s">
        <v>78</v>
      </c>
      <c r="I958" s="14">
        <v>2000</v>
      </c>
      <c r="J958" s="14"/>
      <c r="K958" s="14"/>
      <c r="L958" s="14"/>
      <c r="M958" s="14"/>
      <c r="N958" s="14"/>
      <c r="O958" s="14">
        <f t="shared" si="1372"/>
        <v>2000</v>
      </c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>
        <v>0</v>
      </c>
      <c r="AC958" s="14">
        <v>2000</v>
      </c>
      <c r="AD958" s="14">
        <v>0</v>
      </c>
      <c r="AE958" s="14"/>
      <c r="AF958" s="14"/>
      <c r="AG958" s="14"/>
      <c r="AH958" s="14"/>
      <c r="AI958" s="14"/>
      <c r="AJ958" s="14">
        <f t="shared" si="1373"/>
        <v>0</v>
      </c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>
        <v>0</v>
      </c>
      <c r="AX958" s="14">
        <v>0</v>
      </c>
      <c r="AY958" s="14">
        <v>0</v>
      </c>
      <c r="AZ958" s="14"/>
      <c r="BA958" s="14"/>
      <c r="BB958" s="14"/>
      <c r="BC958" s="14"/>
      <c r="BD958" s="14"/>
      <c r="BE958" s="14">
        <f t="shared" si="1374"/>
        <v>0</v>
      </c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>
        <v>0</v>
      </c>
      <c r="BS958" s="14">
        <v>0</v>
      </c>
      <c r="BT958" s="14" t="e">
        <f>IF(#REF!=0,"-",#REF!/#REF!*100)</f>
        <v>#REF!</v>
      </c>
    </row>
    <row r="959" spans="1:72" x14ac:dyDescent="0.25">
      <c r="A959" s="4" t="s">
        <v>133</v>
      </c>
      <c r="B959" s="4" t="s">
        <v>58</v>
      </c>
      <c r="C959" s="4" t="s">
        <v>160</v>
      </c>
      <c r="D959" s="102" t="s">
        <v>394</v>
      </c>
      <c r="E959" s="113">
        <v>6135</v>
      </c>
      <c r="F959" s="102"/>
      <c r="G959" s="98" t="s">
        <v>1662</v>
      </c>
      <c r="H959" s="13" t="s">
        <v>81</v>
      </c>
      <c r="I959" s="14">
        <v>0</v>
      </c>
      <c r="J959" s="14"/>
      <c r="K959" s="14"/>
      <c r="L959" s="14"/>
      <c r="M959" s="14"/>
      <c r="N959" s="14"/>
      <c r="O959" s="14">
        <f t="shared" si="1372"/>
        <v>0</v>
      </c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>
        <v>0</v>
      </c>
      <c r="AC959" s="14">
        <v>0</v>
      </c>
      <c r="AD959" s="14">
        <v>0</v>
      </c>
      <c r="AE959" s="14"/>
      <c r="AF959" s="14"/>
      <c r="AG959" s="14"/>
      <c r="AH959" s="14"/>
      <c r="AI959" s="14"/>
      <c r="AJ959" s="14">
        <f t="shared" si="1373"/>
        <v>0</v>
      </c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>
        <v>0</v>
      </c>
      <c r="AX959" s="14">
        <v>0</v>
      </c>
      <c r="AY959" s="14">
        <v>0</v>
      </c>
      <c r="AZ959" s="14"/>
      <c r="BA959" s="14"/>
      <c r="BB959" s="14"/>
      <c r="BC959" s="14"/>
      <c r="BD959" s="14"/>
      <c r="BE959" s="14">
        <f t="shared" si="1374"/>
        <v>0</v>
      </c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>
        <v>0</v>
      </c>
      <c r="BS959" s="14">
        <v>0</v>
      </c>
      <c r="BT959" s="14" t="e">
        <f>IF(#REF!=0,"-",#REF!/#REF!*100)</f>
        <v>#REF!</v>
      </c>
    </row>
    <row r="960" spans="1:72" x14ac:dyDescent="0.25">
      <c r="A960" s="4" t="s">
        <v>133</v>
      </c>
      <c r="B960" s="4" t="s">
        <v>58</v>
      </c>
      <c r="C960" s="4" t="s">
        <v>160</v>
      </c>
      <c r="D960" s="102" t="s">
        <v>394</v>
      </c>
      <c r="E960" s="113">
        <v>6137</v>
      </c>
      <c r="F960" s="102"/>
      <c r="G960" s="98" t="s">
        <v>1662</v>
      </c>
      <c r="H960" s="13" t="s">
        <v>87</v>
      </c>
      <c r="I960" s="14">
        <v>0</v>
      </c>
      <c r="J960" s="14"/>
      <c r="K960" s="14"/>
      <c r="L960" s="14"/>
      <c r="M960" s="14"/>
      <c r="N960" s="14"/>
      <c r="O960" s="14">
        <f t="shared" si="1372"/>
        <v>0</v>
      </c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>
        <v>0</v>
      </c>
      <c r="AC960" s="14">
        <v>0</v>
      </c>
      <c r="AD960" s="14">
        <v>0</v>
      </c>
      <c r="AE960" s="14"/>
      <c r="AF960" s="14"/>
      <c r="AG960" s="14"/>
      <c r="AH960" s="14"/>
      <c r="AI960" s="14"/>
      <c r="AJ960" s="14">
        <f t="shared" si="1373"/>
        <v>0</v>
      </c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>
        <v>0</v>
      </c>
      <c r="AX960" s="14">
        <v>0</v>
      </c>
      <c r="AY960" s="14">
        <v>0</v>
      </c>
      <c r="AZ960" s="14"/>
      <c r="BA960" s="14"/>
      <c r="BB960" s="14"/>
      <c r="BC960" s="14"/>
      <c r="BD960" s="14"/>
      <c r="BE960" s="14">
        <f t="shared" si="1374"/>
        <v>0</v>
      </c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>
        <v>0</v>
      </c>
      <c r="BS960" s="14">
        <v>0</v>
      </c>
      <c r="BT960" s="14" t="e">
        <f>IF(#REF!=0,"-",#REF!/#REF!*100)</f>
        <v>#REF!</v>
      </c>
    </row>
    <row r="961" spans="1:72" ht="22.5" x14ac:dyDescent="0.25">
      <c r="A961" s="4" t="s">
        <v>133</v>
      </c>
      <c r="B961" s="4" t="s">
        <v>58</v>
      </c>
      <c r="C961" s="4" t="s">
        <v>160</v>
      </c>
      <c r="D961" s="102" t="s">
        <v>394</v>
      </c>
      <c r="E961" s="113">
        <v>6138</v>
      </c>
      <c r="F961" s="102"/>
      <c r="G961" s="98" t="s">
        <v>1662</v>
      </c>
      <c r="H961" s="13" t="s">
        <v>90</v>
      </c>
      <c r="I961" s="14">
        <v>0</v>
      </c>
      <c r="J961" s="14"/>
      <c r="K961" s="14"/>
      <c r="L961" s="14"/>
      <c r="M961" s="14"/>
      <c r="N961" s="14"/>
      <c r="O961" s="14">
        <f t="shared" si="1372"/>
        <v>0</v>
      </c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>
        <v>0</v>
      </c>
      <c r="AC961" s="14">
        <v>0</v>
      </c>
      <c r="AD961" s="14">
        <v>0</v>
      </c>
      <c r="AE961" s="14"/>
      <c r="AF961" s="14"/>
      <c r="AG961" s="14"/>
      <c r="AH961" s="14"/>
      <c r="AI961" s="14"/>
      <c r="AJ961" s="14">
        <f t="shared" si="1373"/>
        <v>0</v>
      </c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>
        <v>0</v>
      </c>
      <c r="AX961" s="14">
        <v>0</v>
      </c>
      <c r="AY961" s="14">
        <v>0</v>
      </c>
      <c r="AZ961" s="14"/>
      <c r="BA961" s="14"/>
      <c r="BB961" s="14"/>
      <c r="BC961" s="14"/>
      <c r="BD961" s="14"/>
      <c r="BE961" s="14">
        <f t="shared" si="1374"/>
        <v>0</v>
      </c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>
        <v>0</v>
      </c>
      <c r="BS961" s="14">
        <v>0</v>
      </c>
      <c r="BT961" s="14" t="e">
        <f>IF(#REF!=0,"-",#REF!/#REF!*100)</f>
        <v>#REF!</v>
      </c>
    </row>
    <row r="962" spans="1:72" x14ac:dyDescent="0.25">
      <c r="A962" s="1" t="s">
        <v>133</v>
      </c>
      <c r="B962" s="1" t="s">
        <v>58</v>
      </c>
      <c r="C962" s="1" t="s">
        <v>160</v>
      </c>
      <c r="D962" s="105" t="s">
        <v>394</v>
      </c>
      <c r="E962" s="105" t="s">
        <v>34</v>
      </c>
      <c r="F962" s="102" t="s">
        <v>0</v>
      </c>
      <c r="G962" s="13" t="s">
        <v>0</v>
      </c>
      <c r="H962" s="2" t="s">
        <v>35</v>
      </c>
      <c r="I962" s="12">
        <f t="shared" ref="I962:AA962" si="1423">SUM(I963:I965)</f>
        <v>5000</v>
      </c>
      <c r="J962" s="12">
        <f t="shared" si="1423"/>
        <v>0</v>
      </c>
      <c r="K962" s="12">
        <f t="shared" si="1423"/>
        <v>0</v>
      </c>
      <c r="L962" s="12">
        <f t="shared" si="1423"/>
        <v>0</v>
      </c>
      <c r="M962" s="12">
        <f t="shared" si="1423"/>
        <v>0</v>
      </c>
      <c r="N962" s="12">
        <f t="shared" si="1423"/>
        <v>0</v>
      </c>
      <c r="O962" s="12">
        <f t="shared" si="1423"/>
        <v>5000</v>
      </c>
      <c r="P962" s="12">
        <f t="shared" si="1423"/>
        <v>0</v>
      </c>
      <c r="Q962" s="12">
        <f t="shared" si="1423"/>
        <v>0</v>
      </c>
      <c r="R962" s="12">
        <f t="shared" si="1423"/>
        <v>0</v>
      </c>
      <c r="S962" s="12">
        <f t="shared" si="1423"/>
        <v>0</v>
      </c>
      <c r="T962" s="12">
        <f t="shared" si="1423"/>
        <v>0</v>
      </c>
      <c r="U962" s="12">
        <f t="shared" si="1423"/>
        <v>0</v>
      </c>
      <c r="V962" s="12">
        <f t="shared" si="1423"/>
        <v>0</v>
      </c>
      <c r="W962" s="12">
        <f t="shared" si="1423"/>
        <v>0</v>
      </c>
      <c r="X962" s="12">
        <f t="shared" si="1423"/>
        <v>0</v>
      </c>
      <c r="Y962" s="12">
        <f t="shared" si="1423"/>
        <v>0</v>
      </c>
      <c r="Z962" s="12">
        <f t="shared" si="1423"/>
        <v>0</v>
      </c>
      <c r="AA962" s="12">
        <f t="shared" si="1423"/>
        <v>0</v>
      </c>
      <c r="AB962" s="12">
        <v>0</v>
      </c>
      <c r="AC962" s="12">
        <v>5000</v>
      </c>
      <c r="AD962" s="12">
        <f t="shared" ref="AD962:AV962" si="1424">SUM(AD963:AD965)</f>
        <v>0</v>
      </c>
      <c r="AE962" s="12">
        <f t="shared" si="1424"/>
        <v>0</v>
      </c>
      <c r="AF962" s="12">
        <f t="shared" si="1424"/>
        <v>0</v>
      </c>
      <c r="AG962" s="12">
        <f t="shared" si="1424"/>
        <v>0</v>
      </c>
      <c r="AH962" s="12">
        <f t="shared" si="1424"/>
        <v>0</v>
      </c>
      <c r="AI962" s="12">
        <f t="shared" si="1424"/>
        <v>0</v>
      </c>
      <c r="AJ962" s="12">
        <f t="shared" si="1424"/>
        <v>0</v>
      </c>
      <c r="AK962" s="12">
        <f t="shared" si="1424"/>
        <v>0</v>
      </c>
      <c r="AL962" s="12">
        <f t="shared" si="1424"/>
        <v>0</v>
      </c>
      <c r="AM962" s="12">
        <f t="shared" si="1424"/>
        <v>0</v>
      </c>
      <c r="AN962" s="12">
        <f t="shared" si="1424"/>
        <v>0</v>
      </c>
      <c r="AO962" s="12">
        <f t="shared" si="1424"/>
        <v>0</v>
      </c>
      <c r="AP962" s="12">
        <f t="shared" si="1424"/>
        <v>0</v>
      </c>
      <c r="AQ962" s="12">
        <f t="shared" si="1424"/>
        <v>0</v>
      </c>
      <c r="AR962" s="12">
        <f t="shared" si="1424"/>
        <v>0</v>
      </c>
      <c r="AS962" s="12">
        <f t="shared" si="1424"/>
        <v>0</v>
      </c>
      <c r="AT962" s="12">
        <f t="shared" si="1424"/>
        <v>0</v>
      </c>
      <c r="AU962" s="12">
        <f t="shared" si="1424"/>
        <v>0</v>
      </c>
      <c r="AV962" s="12">
        <f t="shared" si="1424"/>
        <v>0</v>
      </c>
      <c r="AW962" s="12">
        <v>0</v>
      </c>
      <c r="AX962" s="12">
        <v>0</v>
      </c>
      <c r="AY962" s="12">
        <f t="shared" ref="AY962:BQ962" si="1425">SUM(AY963:AY965)</f>
        <v>0</v>
      </c>
      <c r="AZ962" s="12">
        <f t="shared" si="1425"/>
        <v>0</v>
      </c>
      <c r="BA962" s="12">
        <f t="shared" si="1425"/>
        <v>0</v>
      </c>
      <c r="BB962" s="12">
        <f t="shared" si="1425"/>
        <v>0</v>
      </c>
      <c r="BC962" s="12">
        <f t="shared" si="1425"/>
        <v>0</v>
      </c>
      <c r="BD962" s="12">
        <f t="shared" si="1425"/>
        <v>0</v>
      </c>
      <c r="BE962" s="12">
        <f t="shared" si="1425"/>
        <v>0</v>
      </c>
      <c r="BF962" s="12">
        <f t="shared" si="1425"/>
        <v>0</v>
      </c>
      <c r="BG962" s="12">
        <f t="shared" si="1425"/>
        <v>0</v>
      </c>
      <c r="BH962" s="12">
        <f t="shared" si="1425"/>
        <v>0</v>
      </c>
      <c r="BI962" s="12">
        <f t="shared" si="1425"/>
        <v>0</v>
      </c>
      <c r="BJ962" s="12">
        <f t="shared" si="1425"/>
        <v>0</v>
      </c>
      <c r="BK962" s="12">
        <f t="shared" si="1425"/>
        <v>0</v>
      </c>
      <c r="BL962" s="12">
        <f t="shared" si="1425"/>
        <v>0</v>
      </c>
      <c r="BM962" s="12">
        <f t="shared" si="1425"/>
        <v>0</v>
      </c>
      <c r="BN962" s="12">
        <f t="shared" si="1425"/>
        <v>0</v>
      </c>
      <c r="BO962" s="12">
        <f t="shared" si="1425"/>
        <v>0</v>
      </c>
      <c r="BP962" s="12">
        <f t="shared" si="1425"/>
        <v>0</v>
      </c>
      <c r="BQ962" s="12">
        <f t="shared" si="1425"/>
        <v>0</v>
      </c>
      <c r="BR962" s="12">
        <v>0</v>
      </c>
      <c r="BS962" s="12">
        <v>0</v>
      </c>
      <c r="BT962" s="12" t="e">
        <f>IF(#REF!=0,"-",#REF!/#REF!*100)</f>
        <v>#REF!</v>
      </c>
    </row>
    <row r="963" spans="1:72" x14ac:dyDescent="0.25">
      <c r="A963" s="4" t="s">
        <v>133</v>
      </c>
      <c r="B963" s="4" t="s">
        <v>58</v>
      </c>
      <c r="C963" s="4" t="s">
        <v>160</v>
      </c>
      <c r="D963" s="102" t="s">
        <v>394</v>
      </c>
      <c r="E963" s="113">
        <v>6139</v>
      </c>
      <c r="F963" s="102"/>
      <c r="G963" s="98" t="s">
        <v>1662</v>
      </c>
      <c r="H963" s="13" t="s">
        <v>35</v>
      </c>
      <c r="I963" s="14">
        <v>5000</v>
      </c>
      <c r="J963" s="14"/>
      <c r="K963" s="14"/>
      <c r="L963" s="14"/>
      <c r="M963" s="14"/>
      <c r="N963" s="14"/>
      <c r="O963" s="14">
        <f t="shared" si="1372"/>
        <v>5000</v>
      </c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>
        <v>0</v>
      </c>
      <c r="AC963" s="14">
        <v>5000</v>
      </c>
      <c r="AD963" s="14">
        <v>0</v>
      </c>
      <c r="AE963" s="14"/>
      <c r="AF963" s="14"/>
      <c r="AG963" s="14"/>
      <c r="AH963" s="14"/>
      <c r="AI963" s="14"/>
      <c r="AJ963" s="14">
        <f t="shared" si="1373"/>
        <v>0</v>
      </c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>
        <v>0</v>
      </c>
      <c r="AX963" s="14">
        <v>0</v>
      </c>
      <c r="AY963" s="14">
        <v>0</v>
      </c>
      <c r="AZ963" s="14"/>
      <c r="BA963" s="14"/>
      <c r="BB963" s="14"/>
      <c r="BC963" s="14"/>
      <c r="BD963" s="14"/>
      <c r="BE963" s="14">
        <f t="shared" si="1374"/>
        <v>0</v>
      </c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>
        <v>0</v>
      </c>
      <c r="BS963" s="14">
        <v>0</v>
      </c>
      <c r="BT963" s="14" t="e">
        <f>IF(#REF!=0,"-",#REF!/#REF!*100)</f>
        <v>#REF!</v>
      </c>
    </row>
    <row r="964" spans="1:72" ht="22.5" x14ac:dyDescent="0.25">
      <c r="A964" s="4" t="s">
        <v>133</v>
      </c>
      <c r="B964" s="4" t="s">
        <v>58</v>
      </c>
      <c r="C964" s="4" t="s">
        <v>160</v>
      </c>
      <c r="D964" s="102" t="s">
        <v>394</v>
      </c>
      <c r="E964" s="113">
        <v>6139</v>
      </c>
      <c r="F964" s="102" t="s">
        <v>401</v>
      </c>
      <c r="G964" s="98" t="s">
        <v>1662</v>
      </c>
      <c r="H964" s="13" t="s">
        <v>37</v>
      </c>
      <c r="I964" s="14">
        <v>0</v>
      </c>
      <c r="J964" s="14"/>
      <c r="K964" s="14"/>
      <c r="L964" s="14"/>
      <c r="M964" s="14"/>
      <c r="N964" s="14"/>
      <c r="O964" s="14">
        <f t="shared" si="1372"/>
        <v>0</v>
      </c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>
        <v>0</v>
      </c>
      <c r="AC964" s="14">
        <v>0</v>
      </c>
      <c r="AD964" s="14">
        <v>0</v>
      </c>
      <c r="AE964" s="14"/>
      <c r="AF964" s="14"/>
      <c r="AG964" s="14"/>
      <c r="AH964" s="14"/>
      <c r="AI964" s="14"/>
      <c r="AJ964" s="14">
        <f t="shared" si="1373"/>
        <v>0</v>
      </c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>
        <v>0</v>
      </c>
      <c r="AX964" s="14">
        <v>0</v>
      </c>
      <c r="AY964" s="14">
        <v>0</v>
      </c>
      <c r="AZ964" s="14"/>
      <c r="BA964" s="14"/>
      <c r="BB964" s="14"/>
      <c r="BC964" s="14"/>
      <c r="BD964" s="14"/>
      <c r="BE964" s="14">
        <f t="shared" si="1374"/>
        <v>0</v>
      </c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>
        <v>0</v>
      </c>
      <c r="BS964" s="14">
        <v>0</v>
      </c>
      <c r="BT964" s="14" t="e">
        <f>IF(#REF!=0,"-",#REF!/#REF!*100)</f>
        <v>#REF!</v>
      </c>
    </row>
    <row r="965" spans="1:72" ht="33.75" x14ac:dyDescent="0.25">
      <c r="A965" s="4" t="s">
        <v>133</v>
      </c>
      <c r="B965" s="4" t="s">
        <v>58</v>
      </c>
      <c r="C965" s="4" t="s">
        <v>160</v>
      </c>
      <c r="D965" s="102" t="s">
        <v>394</v>
      </c>
      <c r="E965" s="113">
        <v>6139</v>
      </c>
      <c r="F965" s="102" t="s">
        <v>402</v>
      </c>
      <c r="G965" s="98" t="s">
        <v>1662</v>
      </c>
      <c r="H965" s="13" t="s">
        <v>38</v>
      </c>
      <c r="I965" s="14">
        <v>0</v>
      </c>
      <c r="J965" s="14"/>
      <c r="K965" s="14"/>
      <c r="L965" s="14"/>
      <c r="M965" s="14"/>
      <c r="N965" s="14"/>
      <c r="O965" s="14">
        <f t="shared" si="1372"/>
        <v>0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>
        <v>0</v>
      </c>
      <c r="AC965" s="14">
        <v>0</v>
      </c>
      <c r="AD965" s="14">
        <v>0</v>
      </c>
      <c r="AE965" s="14"/>
      <c r="AF965" s="14"/>
      <c r="AG965" s="14"/>
      <c r="AH965" s="14"/>
      <c r="AI965" s="14"/>
      <c r="AJ965" s="14">
        <f t="shared" si="1373"/>
        <v>0</v>
      </c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>
        <v>0</v>
      </c>
      <c r="AX965" s="14">
        <v>0</v>
      </c>
      <c r="AY965" s="14">
        <v>0</v>
      </c>
      <c r="AZ965" s="14"/>
      <c r="BA965" s="14"/>
      <c r="BB965" s="14"/>
      <c r="BC965" s="14"/>
      <c r="BD965" s="14"/>
      <c r="BE965" s="14">
        <f t="shared" si="1374"/>
        <v>0</v>
      </c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>
        <v>0</v>
      </c>
      <c r="BS965" s="14">
        <v>0</v>
      </c>
      <c r="BT965" s="14" t="e">
        <f>IF(#REF!=0,"-",#REF!/#REF!*100)</f>
        <v>#REF!</v>
      </c>
    </row>
    <row r="966" spans="1:72" ht="33.75" x14ac:dyDescent="0.25">
      <c r="A966" s="1" t="s">
        <v>0</v>
      </c>
      <c r="B966" s="1" t="s">
        <v>0</v>
      </c>
      <c r="C966" s="1" t="s">
        <v>0</v>
      </c>
      <c r="D966" s="101" t="s">
        <v>0</v>
      </c>
      <c r="E966" s="101" t="s">
        <v>0</v>
      </c>
      <c r="F966" s="101" t="s">
        <v>0</v>
      </c>
      <c r="G966" s="2" t="s">
        <v>0</v>
      </c>
      <c r="H966" s="10" t="s">
        <v>39</v>
      </c>
      <c r="I966" s="11">
        <f t="shared" ref="I966:X967" si="1426">SUM(I967)</f>
        <v>0</v>
      </c>
      <c r="J966" s="11">
        <f t="shared" si="1426"/>
        <v>0</v>
      </c>
      <c r="K966" s="11">
        <f t="shared" si="1426"/>
        <v>0</v>
      </c>
      <c r="L966" s="11">
        <f t="shared" si="1426"/>
        <v>0</v>
      </c>
      <c r="M966" s="11">
        <f t="shared" si="1426"/>
        <v>0</v>
      </c>
      <c r="N966" s="11">
        <f t="shared" si="1426"/>
        <v>0</v>
      </c>
      <c r="O966" s="11">
        <f t="shared" si="1426"/>
        <v>0</v>
      </c>
      <c r="P966" s="11">
        <f t="shared" si="1426"/>
        <v>0</v>
      </c>
      <c r="Q966" s="11">
        <f t="shared" si="1426"/>
        <v>0</v>
      </c>
      <c r="R966" s="11">
        <f t="shared" si="1426"/>
        <v>0</v>
      </c>
      <c r="S966" s="11">
        <f t="shared" si="1426"/>
        <v>0</v>
      </c>
      <c r="T966" s="11">
        <f t="shared" si="1426"/>
        <v>0</v>
      </c>
      <c r="U966" s="11">
        <f t="shared" si="1426"/>
        <v>0</v>
      </c>
      <c r="V966" s="11">
        <f t="shared" si="1426"/>
        <v>0</v>
      </c>
      <c r="W966" s="11">
        <f t="shared" si="1426"/>
        <v>0</v>
      </c>
      <c r="X966" s="11">
        <f t="shared" si="1426"/>
        <v>0</v>
      </c>
      <c r="Y966" s="11">
        <f t="shared" ref="J966:AA967" si="1427">SUM(Y967)</f>
        <v>0</v>
      </c>
      <c r="Z966" s="11">
        <f t="shared" si="1427"/>
        <v>0</v>
      </c>
      <c r="AA966" s="11">
        <f t="shared" si="1427"/>
        <v>0</v>
      </c>
      <c r="AB966" s="11">
        <v>0</v>
      </c>
      <c r="AC966" s="11">
        <v>0</v>
      </c>
      <c r="AD966" s="11">
        <f t="shared" ref="AD966:AS967" si="1428">SUM(AD967)</f>
        <v>0</v>
      </c>
      <c r="AE966" s="11">
        <f t="shared" si="1428"/>
        <v>0</v>
      </c>
      <c r="AF966" s="11">
        <f t="shared" si="1428"/>
        <v>0</v>
      </c>
      <c r="AG966" s="11">
        <f t="shared" si="1428"/>
        <v>0</v>
      </c>
      <c r="AH966" s="11">
        <f t="shared" si="1428"/>
        <v>0</v>
      </c>
      <c r="AI966" s="11">
        <f t="shared" si="1428"/>
        <v>0</v>
      </c>
      <c r="AJ966" s="11">
        <f t="shared" si="1428"/>
        <v>0</v>
      </c>
      <c r="AK966" s="11">
        <f t="shared" si="1428"/>
        <v>0</v>
      </c>
      <c r="AL966" s="11">
        <f t="shared" si="1428"/>
        <v>0</v>
      </c>
      <c r="AM966" s="11">
        <f t="shared" si="1428"/>
        <v>0</v>
      </c>
      <c r="AN966" s="11">
        <f t="shared" si="1428"/>
        <v>0</v>
      </c>
      <c r="AO966" s="11">
        <f t="shared" si="1428"/>
        <v>0</v>
      </c>
      <c r="AP966" s="11">
        <f t="shared" si="1428"/>
        <v>0</v>
      </c>
      <c r="AQ966" s="11">
        <f t="shared" si="1428"/>
        <v>0</v>
      </c>
      <c r="AR966" s="11">
        <f t="shared" si="1428"/>
        <v>0</v>
      </c>
      <c r="AS966" s="11">
        <f t="shared" si="1428"/>
        <v>0</v>
      </c>
      <c r="AT966" s="11">
        <f t="shared" ref="AE966:AV967" si="1429">SUM(AT967)</f>
        <v>0</v>
      </c>
      <c r="AU966" s="11">
        <f t="shared" si="1429"/>
        <v>0</v>
      </c>
      <c r="AV966" s="11">
        <f t="shared" si="1429"/>
        <v>0</v>
      </c>
      <c r="AW966" s="11">
        <v>0</v>
      </c>
      <c r="AX966" s="11">
        <v>0</v>
      </c>
      <c r="AY966" s="11">
        <f t="shared" ref="AY966:BN967" si="1430">SUM(AY967)</f>
        <v>0</v>
      </c>
      <c r="AZ966" s="11">
        <f t="shared" si="1430"/>
        <v>0</v>
      </c>
      <c r="BA966" s="11">
        <f t="shared" si="1430"/>
        <v>0</v>
      </c>
      <c r="BB966" s="11">
        <f t="shared" si="1430"/>
        <v>0</v>
      </c>
      <c r="BC966" s="11">
        <f t="shared" si="1430"/>
        <v>0</v>
      </c>
      <c r="BD966" s="11">
        <f t="shared" si="1430"/>
        <v>0</v>
      </c>
      <c r="BE966" s="11">
        <f t="shared" si="1430"/>
        <v>0</v>
      </c>
      <c r="BF966" s="11">
        <f t="shared" si="1430"/>
        <v>0</v>
      </c>
      <c r="BG966" s="11">
        <f t="shared" si="1430"/>
        <v>0</v>
      </c>
      <c r="BH966" s="11">
        <f t="shared" si="1430"/>
        <v>0</v>
      </c>
      <c r="BI966" s="11">
        <f t="shared" si="1430"/>
        <v>0</v>
      </c>
      <c r="BJ966" s="11">
        <f t="shared" si="1430"/>
        <v>0</v>
      </c>
      <c r="BK966" s="11">
        <f t="shared" si="1430"/>
        <v>0</v>
      </c>
      <c r="BL966" s="11">
        <f t="shared" si="1430"/>
        <v>0</v>
      </c>
      <c r="BM966" s="11">
        <f t="shared" si="1430"/>
        <v>0</v>
      </c>
      <c r="BN966" s="11">
        <f t="shared" si="1430"/>
        <v>0</v>
      </c>
      <c r="BO966" s="11">
        <f t="shared" ref="AZ966:BQ967" si="1431">SUM(BO967)</f>
        <v>0</v>
      </c>
      <c r="BP966" s="11">
        <f t="shared" si="1431"/>
        <v>0</v>
      </c>
      <c r="BQ966" s="11">
        <f t="shared" si="1431"/>
        <v>0</v>
      </c>
      <c r="BR966" s="11">
        <v>0</v>
      </c>
      <c r="BS966" s="11">
        <v>0</v>
      </c>
      <c r="BT966" s="11" t="e">
        <f>IF(#REF!=0,"-",#REF!/#REF!*100)</f>
        <v>#REF!</v>
      </c>
    </row>
    <row r="967" spans="1:72" ht="22.5" x14ac:dyDescent="0.25">
      <c r="A967" s="4" t="s">
        <v>133</v>
      </c>
      <c r="B967" s="4" t="s">
        <v>58</v>
      </c>
      <c r="C967" s="4" t="s">
        <v>160</v>
      </c>
      <c r="D967" s="102" t="s">
        <v>394</v>
      </c>
      <c r="E967" s="101" t="s">
        <v>40</v>
      </c>
      <c r="F967" s="101" t="s">
        <v>0</v>
      </c>
      <c r="G967" s="2" t="s">
        <v>0</v>
      </c>
      <c r="H967" s="2" t="s">
        <v>41</v>
      </c>
      <c r="I967" s="12">
        <f t="shared" si="1426"/>
        <v>0</v>
      </c>
      <c r="J967" s="12">
        <f t="shared" si="1427"/>
        <v>0</v>
      </c>
      <c r="K967" s="12">
        <f t="shared" si="1427"/>
        <v>0</v>
      </c>
      <c r="L967" s="12">
        <f t="shared" si="1427"/>
        <v>0</v>
      </c>
      <c r="M967" s="12">
        <f t="shared" si="1427"/>
        <v>0</v>
      </c>
      <c r="N967" s="12">
        <f t="shared" si="1427"/>
        <v>0</v>
      </c>
      <c r="O967" s="12">
        <f t="shared" si="1427"/>
        <v>0</v>
      </c>
      <c r="P967" s="12">
        <f t="shared" si="1427"/>
        <v>0</v>
      </c>
      <c r="Q967" s="12">
        <f t="shared" si="1427"/>
        <v>0</v>
      </c>
      <c r="R967" s="12">
        <f t="shared" si="1427"/>
        <v>0</v>
      </c>
      <c r="S967" s="12">
        <f t="shared" si="1427"/>
        <v>0</v>
      </c>
      <c r="T967" s="12">
        <f t="shared" si="1427"/>
        <v>0</v>
      </c>
      <c r="U967" s="12">
        <f t="shared" si="1427"/>
        <v>0</v>
      </c>
      <c r="V967" s="12">
        <f t="shared" si="1427"/>
        <v>0</v>
      </c>
      <c r="W967" s="12">
        <f t="shared" si="1427"/>
        <v>0</v>
      </c>
      <c r="X967" s="12">
        <f t="shared" si="1427"/>
        <v>0</v>
      </c>
      <c r="Y967" s="12">
        <f t="shared" si="1427"/>
        <v>0</v>
      </c>
      <c r="Z967" s="12">
        <f t="shared" si="1427"/>
        <v>0</v>
      </c>
      <c r="AA967" s="12">
        <f t="shared" si="1427"/>
        <v>0</v>
      </c>
      <c r="AB967" s="12">
        <v>0</v>
      </c>
      <c r="AC967" s="12">
        <v>0</v>
      </c>
      <c r="AD967" s="12">
        <f t="shared" si="1428"/>
        <v>0</v>
      </c>
      <c r="AE967" s="12">
        <f t="shared" si="1429"/>
        <v>0</v>
      </c>
      <c r="AF967" s="12">
        <f t="shared" si="1429"/>
        <v>0</v>
      </c>
      <c r="AG967" s="12">
        <f t="shared" si="1429"/>
        <v>0</v>
      </c>
      <c r="AH967" s="12">
        <f t="shared" si="1429"/>
        <v>0</v>
      </c>
      <c r="AI967" s="12">
        <f t="shared" si="1429"/>
        <v>0</v>
      </c>
      <c r="AJ967" s="12">
        <f t="shared" si="1429"/>
        <v>0</v>
      </c>
      <c r="AK967" s="12">
        <f t="shared" si="1429"/>
        <v>0</v>
      </c>
      <c r="AL967" s="12">
        <f t="shared" si="1429"/>
        <v>0</v>
      </c>
      <c r="AM967" s="12">
        <f t="shared" si="1429"/>
        <v>0</v>
      </c>
      <c r="AN967" s="12">
        <f t="shared" si="1429"/>
        <v>0</v>
      </c>
      <c r="AO967" s="12">
        <f t="shared" si="1429"/>
        <v>0</v>
      </c>
      <c r="AP967" s="12">
        <f t="shared" si="1429"/>
        <v>0</v>
      </c>
      <c r="AQ967" s="12">
        <f t="shared" si="1429"/>
        <v>0</v>
      </c>
      <c r="AR967" s="12">
        <f t="shared" si="1429"/>
        <v>0</v>
      </c>
      <c r="AS967" s="12">
        <f t="shared" si="1429"/>
        <v>0</v>
      </c>
      <c r="AT967" s="12">
        <f t="shared" si="1429"/>
        <v>0</v>
      </c>
      <c r="AU967" s="12">
        <f t="shared" si="1429"/>
        <v>0</v>
      </c>
      <c r="AV967" s="12">
        <f t="shared" si="1429"/>
        <v>0</v>
      </c>
      <c r="AW967" s="12">
        <v>0</v>
      </c>
      <c r="AX967" s="12">
        <v>0</v>
      </c>
      <c r="AY967" s="12">
        <f t="shared" si="1430"/>
        <v>0</v>
      </c>
      <c r="AZ967" s="12">
        <f t="shared" si="1431"/>
        <v>0</v>
      </c>
      <c r="BA967" s="12">
        <f t="shared" si="1431"/>
        <v>0</v>
      </c>
      <c r="BB967" s="12">
        <f t="shared" si="1431"/>
        <v>0</v>
      </c>
      <c r="BC967" s="12">
        <f t="shared" si="1431"/>
        <v>0</v>
      </c>
      <c r="BD967" s="12">
        <f t="shared" si="1431"/>
        <v>0</v>
      </c>
      <c r="BE967" s="12">
        <f t="shared" si="1431"/>
        <v>0</v>
      </c>
      <c r="BF967" s="12">
        <f t="shared" si="1431"/>
        <v>0</v>
      </c>
      <c r="BG967" s="12">
        <f t="shared" si="1431"/>
        <v>0</v>
      </c>
      <c r="BH967" s="12">
        <f t="shared" si="1431"/>
        <v>0</v>
      </c>
      <c r="BI967" s="12">
        <f t="shared" si="1431"/>
        <v>0</v>
      </c>
      <c r="BJ967" s="12">
        <f t="shared" si="1431"/>
        <v>0</v>
      </c>
      <c r="BK967" s="12">
        <f t="shared" si="1431"/>
        <v>0</v>
      </c>
      <c r="BL967" s="12">
        <f t="shared" si="1431"/>
        <v>0</v>
      </c>
      <c r="BM967" s="12">
        <f t="shared" si="1431"/>
        <v>0</v>
      </c>
      <c r="BN967" s="12">
        <f t="shared" si="1431"/>
        <v>0</v>
      </c>
      <c r="BO967" s="12">
        <f t="shared" si="1431"/>
        <v>0</v>
      </c>
      <c r="BP967" s="12">
        <f t="shared" si="1431"/>
        <v>0</v>
      </c>
      <c r="BQ967" s="12">
        <f t="shared" si="1431"/>
        <v>0</v>
      </c>
      <c r="BR967" s="12">
        <v>0</v>
      </c>
      <c r="BS967" s="12">
        <v>0</v>
      </c>
      <c r="BT967" s="12" t="e">
        <f>IF(#REF!=0,"-",#REF!/#REF!*100)</f>
        <v>#REF!</v>
      </c>
    </row>
    <row r="968" spans="1:72" x14ac:dyDescent="0.25">
      <c r="A968" s="4" t="s">
        <v>133</v>
      </c>
      <c r="B968" s="4" t="s">
        <v>58</v>
      </c>
      <c r="C968" s="4" t="s">
        <v>160</v>
      </c>
      <c r="D968" s="102" t="s">
        <v>394</v>
      </c>
      <c r="E968" s="113">
        <v>6148</v>
      </c>
      <c r="F968" s="102"/>
      <c r="G968" s="98" t="s">
        <v>1662</v>
      </c>
      <c r="H968" s="13" t="s">
        <v>45</v>
      </c>
      <c r="I968" s="14">
        <v>0</v>
      </c>
      <c r="J968" s="14"/>
      <c r="K968" s="14"/>
      <c r="L968" s="14"/>
      <c r="M968" s="14"/>
      <c r="N968" s="14"/>
      <c r="O968" s="14">
        <f t="shared" si="1372"/>
        <v>0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>
        <v>0</v>
      </c>
      <c r="AC968" s="14">
        <v>0</v>
      </c>
      <c r="AD968" s="14">
        <v>0</v>
      </c>
      <c r="AE968" s="14"/>
      <c r="AF968" s="14"/>
      <c r="AG968" s="14"/>
      <c r="AH968" s="14"/>
      <c r="AI968" s="14"/>
      <c r="AJ968" s="14">
        <f t="shared" si="1373"/>
        <v>0</v>
      </c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>
        <v>0</v>
      </c>
      <c r="AX968" s="14">
        <v>0</v>
      </c>
      <c r="AY968" s="14">
        <v>0</v>
      </c>
      <c r="AZ968" s="14"/>
      <c r="BA968" s="14"/>
      <c r="BB968" s="14"/>
      <c r="BC968" s="14"/>
      <c r="BD968" s="14"/>
      <c r="BE968" s="14">
        <f t="shared" si="1374"/>
        <v>0</v>
      </c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>
        <v>0</v>
      </c>
      <c r="BS968" s="14">
        <v>0</v>
      </c>
      <c r="BT968" s="14" t="e">
        <f>IF(#REF!=0,"-",#REF!/#REF!*100)</f>
        <v>#REF!</v>
      </c>
    </row>
    <row r="969" spans="1:72" ht="33.75" x14ac:dyDescent="0.25">
      <c r="A969" s="1" t="s">
        <v>0</v>
      </c>
      <c r="B969" s="1" t="s">
        <v>0</v>
      </c>
      <c r="C969" s="1" t="s">
        <v>0</v>
      </c>
      <c r="D969" s="101" t="s">
        <v>0</v>
      </c>
      <c r="E969" s="101" t="s">
        <v>0</v>
      </c>
      <c r="F969" s="101" t="s">
        <v>0</v>
      </c>
      <c r="G969" s="2" t="s">
        <v>0</v>
      </c>
      <c r="H969" s="10" t="s">
        <v>47</v>
      </c>
      <c r="I969" s="11">
        <f t="shared" ref="I969:AA969" si="1432">SUM(I970)</f>
        <v>3360</v>
      </c>
      <c r="J969" s="11">
        <f t="shared" si="1432"/>
        <v>0</v>
      </c>
      <c r="K969" s="11">
        <f t="shared" si="1432"/>
        <v>0</v>
      </c>
      <c r="L969" s="11">
        <f t="shared" si="1432"/>
        <v>0</v>
      </c>
      <c r="M969" s="11">
        <f t="shared" si="1432"/>
        <v>0</v>
      </c>
      <c r="N969" s="11">
        <f t="shared" si="1432"/>
        <v>0</v>
      </c>
      <c r="O969" s="11">
        <f t="shared" si="1432"/>
        <v>3360</v>
      </c>
      <c r="P969" s="11">
        <f t="shared" si="1432"/>
        <v>0</v>
      </c>
      <c r="Q969" s="11">
        <f t="shared" si="1432"/>
        <v>0</v>
      </c>
      <c r="R969" s="11">
        <f t="shared" si="1432"/>
        <v>0</v>
      </c>
      <c r="S969" s="11">
        <f t="shared" si="1432"/>
        <v>0</v>
      </c>
      <c r="T969" s="11">
        <f t="shared" si="1432"/>
        <v>0</v>
      </c>
      <c r="U969" s="11">
        <f t="shared" si="1432"/>
        <v>0</v>
      </c>
      <c r="V969" s="11">
        <f t="shared" si="1432"/>
        <v>0</v>
      </c>
      <c r="W969" s="11">
        <f t="shared" si="1432"/>
        <v>0</v>
      </c>
      <c r="X969" s="11">
        <f t="shared" si="1432"/>
        <v>0</v>
      </c>
      <c r="Y969" s="11">
        <f t="shared" si="1432"/>
        <v>0</v>
      </c>
      <c r="Z969" s="11">
        <f t="shared" si="1432"/>
        <v>0</v>
      </c>
      <c r="AA969" s="11">
        <f t="shared" si="1432"/>
        <v>0</v>
      </c>
      <c r="AB969" s="11">
        <v>0</v>
      </c>
      <c r="AC969" s="11">
        <v>3360</v>
      </c>
      <c r="AD969" s="11">
        <f t="shared" ref="AD969:AV969" si="1433">SUM(AD970)</f>
        <v>0</v>
      </c>
      <c r="AE969" s="11">
        <f t="shared" si="1433"/>
        <v>0</v>
      </c>
      <c r="AF969" s="11">
        <f t="shared" si="1433"/>
        <v>0</v>
      </c>
      <c r="AG969" s="11">
        <f t="shared" si="1433"/>
        <v>0</v>
      </c>
      <c r="AH969" s="11">
        <f t="shared" si="1433"/>
        <v>0</v>
      </c>
      <c r="AI969" s="11">
        <f t="shared" si="1433"/>
        <v>0</v>
      </c>
      <c r="AJ969" s="11">
        <f t="shared" si="1433"/>
        <v>0</v>
      </c>
      <c r="AK969" s="11">
        <f t="shared" si="1433"/>
        <v>0</v>
      </c>
      <c r="AL969" s="11">
        <f t="shared" si="1433"/>
        <v>0</v>
      </c>
      <c r="AM969" s="11">
        <f t="shared" si="1433"/>
        <v>0</v>
      </c>
      <c r="AN969" s="11">
        <f t="shared" si="1433"/>
        <v>0</v>
      </c>
      <c r="AO969" s="11">
        <f t="shared" si="1433"/>
        <v>0</v>
      </c>
      <c r="AP969" s="11">
        <f t="shared" si="1433"/>
        <v>0</v>
      </c>
      <c r="AQ969" s="11">
        <f t="shared" si="1433"/>
        <v>0</v>
      </c>
      <c r="AR969" s="11">
        <f t="shared" si="1433"/>
        <v>0</v>
      </c>
      <c r="AS969" s="11">
        <f t="shared" si="1433"/>
        <v>0</v>
      </c>
      <c r="AT969" s="11">
        <f t="shared" si="1433"/>
        <v>0</v>
      </c>
      <c r="AU969" s="11">
        <f t="shared" si="1433"/>
        <v>0</v>
      </c>
      <c r="AV969" s="11">
        <f t="shared" si="1433"/>
        <v>0</v>
      </c>
      <c r="AW969" s="11">
        <v>0</v>
      </c>
      <c r="AX969" s="11">
        <v>0</v>
      </c>
      <c r="AY969" s="11">
        <f t="shared" ref="AY969:BQ969" si="1434">SUM(AY970)</f>
        <v>0</v>
      </c>
      <c r="AZ969" s="11">
        <f t="shared" si="1434"/>
        <v>0</v>
      </c>
      <c r="BA969" s="11">
        <f t="shared" si="1434"/>
        <v>0</v>
      </c>
      <c r="BB969" s="11">
        <f t="shared" si="1434"/>
        <v>0</v>
      </c>
      <c r="BC969" s="11">
        <f t="shared" si="1434"/>
        <v>0</v>
      </c>
      <c r="BD969" s="11">
        <f t="shared" si="1434"/>
        <v>0</v>
      </c>
      <c r="BE969" s="11">
        <f t="shared" si="1434"/>
        <v>0</v>
      </c>
      <c r="BF969" s="11">
        <f t="shared" si="1434"/>
        <v>0</v>
      </c>
      <c r="BG969" s="11">
        <f t="shared" si="1434"/>
        <v>0</v>
      </c>
      <c r="BH969" s="11">
        <f t="shared" si="1434"/>
        <v>0</v>
      </c>
      <c r="BI969" s="11">
        <f t="shared" si="1434"/>
        <v>0</v>
      </c>
      <c r="BJ969" s="11">
        <f t="shared" si="1434"/>
        <v>0</v>
      </c>
      <c r="BK969" s="11">
        <f t="shared" si="1434"/>
        <v>0</v>
      </c>
      <c r="BL969" s="11">
        <f t="shared" si="1434"/>
        <v>0</v>
      </c>
      <c r="BM969" s="11">
        <f t="shared" si="1434"/>
        <v>0</v>
      </c>
      <c r="BN969" s="11">
        <f t="shared" si="1434"/>
        <v>0</v>
      </c>
      <c r="BO969" s="11">
        <f t="shared" si="1434"/>
        <v>0</v>
      </c>
      <c r="BP969" s="11">
        <f t="shared" si="1434"/>
        <v>0</v>
      </c>
      <c r="BQ969" s="11">
        <f t="shared" si="1434"/>
        <v>0</v>
      </c>
      <c r="BR969" s="11">
        <v>0</v>
      </c>
      <c r="BS969" s="11">
        <v>0</v>
      </c>
      <c r="BT969" s="11" t="e">
        <f>IF(#REF!=0,"-",#REF!/#REF!*100)</f>
        <v>#REF!</v>
      </c>
    </row>
    <row r="970" spans="1:72" x14ac:dyDescent="0.25">
      <c r="A970" s="4" t="s">
        <v>133</v>
      </c>
      <c r="B970" s="4" t="s">
        <v>58</v>
      </c>
      <c r="C970" s="4" t="s">
        <v>160</v>
      </c>
      <c r="D970" s="102" t="s">
        <v>394</v>
      </c>
      <c r="E970" s="101" t="s">
        <v>48</v>
      </c>
      <c r="F970" s="101" t="s">
        <v>0</v>
      </c>
      <c r="G970" s="2" t="s">
        <v>0</v>
      </c>
      <c r="H970" s="2" t="s">
        <v>49</v>
      </c>
      <c r="I970" s="12">
        <f t="shared" ref="I970:AA970" si="1435">SUM(I971:I972)</f>
        <v>3360</v>
      </c>
      <c r="J970" s="12">
        <f t="shared" si="1435"/>
        <v>0</v>
      </c>
      <c r="K970" s="12">
        <f t="shared" si="1435"/>
        <v>0</v>
      </c>
      <c r="L970" s="12">
        <f t="shared" si="1435"/>
        <v>0</v>
      </c>
      <c r="M970" s="12">
        <f t="shared" si="1435"/>
        <v>0</v>
      </c>
      <c r="N970" s="12">
        <f t="shared" si="1435"/>
        <v>0</v>
      </c>
      <c r="O970" s="12">
        <f t="shared" ref="O970" si="1436">SUM(O971:O972)</f>
        <v>3360</v>
      </c>
      <c r="P970" s="12">
        <f t="shared" si="1435"/>
        <v>0</v>
      </c>
      <c r="Q970" s="12">
        <f t="shared" si="1435"/>
        <v>0</v>
      </c>
      <c r="R970" s="12">
        <f t="shared" si="1435"/>
        <v>0</v>
      </c>
      <c r="S970" s="12">
        <f t="shared" si="1435"/>
        <v>0</v>
      </c>
      <c r="T970" s="12">
        <f t="shared" si="1435"/>
        <v>0</v>
      </c>
      <c r="U970" s="12">
        <f t="shared" si="1435"/>
        <v>0</v>
      </c>
      <c r="V970" s="12">
        <f t="shared" si="1435"/>
        <v>0</v>
      </c>
      <c r="W970" s="12">
        <f t="shared" si="1435"/>
        <v>0</v>
      </c>
      <c r="X970" s="12">
        <f t="shared" si="1435"/>
        <v>0</v>
      </c>
      <c r="Y970" s="12">
        <f t="shared" si="1435"/>
        <v>0</v>
      </c>
      <c r="Z970" s="12">
        <f t="shared" si="1435"/>
        <v>0</v>
      </c>
      <c r="AA970" s="12">
        <f t="shared" si="1435"/>
        <v>0</v>
      </c>
      <c r="AB970" s="12">
        <v>0</v>
      </c>
      <c r="AC970" s="12">
        <v>3360</v>
      </c>
      <c r="AD970" s="12">
        <f t="shared" ref="AD970:AV970" si="1437">SUM(AD971:AD972)</f>
        <v>0</v>
      </c>
      <c r="AE970" s="12">
        <f t="shared" si="1437"/>
        <v>0</v>
      </c>
      <c r="AF970" s="12">
        <f t="shared" si="1437"/>
        <v>0</v>
      </c>
      <c r="AG970" s="12">
        <f t="shared" si="1437"/>
        <v>0</v>
      </c>
      <c r="AH970" s="12">
        <f t="shared" si="1437"/>
        <v>0</v>
      </c>
      <c r="AI970" s="12">
        <f t="shared" si="1437"/>
        <v>0</v>
      </c>
      <c r="AJ970" s="12">
        <f t="shared" ref="AJ970" si="1438">SUM(AJ971:AJ972)</f>
        <v>0</v>
      </c>
      <c r="AK970" s="12">
        <f t="shared" si="1437"/>
        <v>0</v>
      </c>
      <c r="AL970" s="12">
        <f t="shared" si="1437"/>
        <v>0</v>
      </c>
      <c r="AM970" s="12">
        <f t="shared" si="1437"/>
        <v>0</v>
      </c>
      <c r="AN970" s="12">
        <f t="shared" si="1437"/>
        <v>0</v>
      </c>
      <c r="AO970" s="12">
        <f t="shared" si="1437"/>
        <v>0</v>
      </c>
      <c r="AP970" s="12">
        <f t="shared" si="1437"/>
        <v>0</v>
      </c>
      <c r="AQ970" s="12">
        <f t="shared" si="1437"/>
        <v>0</v>
      </c>
      <c r="AR970" s="12">
        <f t="shared" si="1437"/>
        <v>0</v>
      </c>
      <c r="AS970" s="12">
        <f t="shared" si="1437"/>
        <v>0</v>
      </c>
      <c r="AT970" s="12">
        <f t="shared" si="1437"/>
        <v>0</v>
      </c>
      <c r="AU970" s="12">
        <f t="shared" si="1437"/>
        <v>0</v>
      </c>
      <c r="AV970" s="12">
        <f t="shared" si="1437"/>
        <v>0</v>
      </c>
      <c r="AW970" s="12">
        <v>0</v>
      </c>
      <c r="AX970" s="12">
        <v>0</v>
      </c>
      <c r="AY970" s="12">
        <f t="shared" ref="AY970:BQ970" si="1439">SUM(AY971:AY972)</f>
        <v>0</v>
      </c>
      <c r="AZ970" s="12">
        <f t="shared" si="1439"/>
        <v>0</v>
      </c>
      <c r="BA970" s="12">
        <f t="shared" si="1439"/>
        <v>0</v>
      </c>
      <c r="BB970" s="12">
        <f t="shared" si="1439"/>
        <v>0</v>
      </c>
      <c r="BC970" s="12">
        <f t="shared" si="1439"/>
        <v>0</v>
      </c>
      <c r="BD970" s="12">
        <f t="shared" si="1439"/>
        <v>0</v>
      </c>
      <c r="BE970" s="12">
        <f t="shared" ref="BE970" si="1440">SUM(BE971:BE972)</f>
        <v>0</v>
      </c>
      <c r="BF970" s="12">
        <f t="shared" si="1439"/>
        <v>0</v>
      </c>
      <c r="BG970" s="12">
        <f t="shared" si="1439"/>
        <v>0</v>
      </c>
      <c r="BH970" s="12">
        <f t="shared" si="1439"/>
        <v>0</v>
      </c>
      <c r="BI970" s="12">
        <f t="shared" si="1439"/>
        <v>0</v>
      </c>
      <c r="BJ970" s="12">
        <f t="shared" si="1439"/>
        <v>0</v>
      </c>
      <c r="BK970" s="12">
        <f t="shared" si="1439"/>
        <v>0</v>
      </c>
      <c r="BL970" s="12">
        <f t="shared" si="1439"/>
        <v>0</v>
      </c>
      <c r="BM970" s="12">
        <f t="shared" si="1439"/>
        <v>0</v>
      </c>
      <c r="BN970" s="12">
        <f t="shared" si="1439"/>
        <v>0</v>
      </c>
      <c r="BO970" s="12">
        <f t="shared" si="1439"/>
        <v>0</v>
      </c>
      <c r="BP970" s="12">
        <f t="shared" si="1439"/>
        <v>0</v>
      </c>
      <c r="BQ970" s="12">
        <f t="shared" si="1439"/>
        <v>0</v>
      </c>
      <c r="BR970" s="12">
        <v>0</v>
      </c>
      <c r="BS970" s="12">
        <v>0</v>
      </c>
      <c r="BT970" s="12" t="e">
        <f>IF(#REF!=0,"-",#REF!/#REF!*100)</f>
        <v>#REF!</v>
      </c>
    </row>
    <row r="971" spans="1:72" x14ac:dyDescent="0.25">
      <c r="A971" s="4" t="s">
        <v>133</v>
      </c>
      <c r="B971" s="4" t="s">
        <v>58</v>
      </c>
      <c r="C971" s="4" t="s">
        <v>160</v>
      </c>
      <c r="D971" s="102" t="s">
        <v>394</v>
      </c>
      <c r="E971" s="113">
        <v>8213</v>
      </c>
      <c r="F971" s="102"/>
      <c r="G971" s="98" t="s">
        <v>1662</v>
      </c>
      <c r="H971" s="13" t="s">
        <v>51</v>
      </c>
      <c r="I971" s="14">
        <v>3360</v>
      </c>
      <c r="J971" s="14"/>
      <c r="K971" s="14"/>
      <c r="L971" s="14"/>
      <c r="M971" s="14"/>
      <c r="N971" s="14"/>
      <c r="O971" s="14">
        <f t="shared" si="1372"/>
        <v>3360</v>
      </c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>
        <v>0</v>
      </c>
      <c r="AC971" s="14">
        <v>3360</v>
      </c>
      <c r="AD971" s="14">
        <v>0</v>
      </c>
      <c r="AE971" s="14"/>
      <c r="AF971" s="14"/>
      <c r="AG971" s="14"/>
      <c r="AH971" s="14"/>
      <c r="AI971" s="14"/>
      <c r="AJ971" s="14">
        <f t="shared" si="1373"/>
        <v>0</v>
      </c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>
        <v>0</v>
      </c>
      <c r="AX971" s="14">
        <v>0</v>
      </c>
      <c r="AY971" s="14">
        <v>0</v>
      </c>
      <c r="AZ971" s="14"/>
      <c r="BA971" s="14"/>
      <c r="BB971" s="14"/>
      <c r="BC971" s="14"/>
      <c r="BD971" s="14"/>
      <c r="BE971" s="14">
        <f t="shared" si="1374"/>
        <v>0</v>
      </c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>
        <v>0</v>
      </c>
      <c r="BS971" s="14">
        <v>0</v>
      </c>
      <c r="BT971" s="14" t="e">
        <f>IF(#REF!=0,"-",#REF!/#REF!*100)</f>
        <v>#REF!</v>
      </c>
    </row>
    <row r="972" spans="1:72" x14ac:dyDescent="0.25">
      <c r="A972" s="4" t="s">
        <v>133</v>
      </c>
      <c r="B972" s="4" t="s">
        <v>58</v>
      </c>
      <c r="C972" s="4" t="s">
        <v>160</v>
      </c>
      <c r="D972" s="102" t="s">
        <v>394</v>
      </c>
      <c r="E972" s="113">
        <v>8216</v>
      </c>
      <c r="F972" s="102"/>
      <c r="G972" s="98" t="s">
        <v>1662</v>
      </c>
      <c r="H972" s="13" t="s">
        <v>108</v>
      </c>
      <c r="I972" s="14">
        <v>0</v>
      </c>
      <c r="J972" s="14"/>
      <c r="K972" s="14"/>
      <c r="L972" s="14"/>
      <c r="M972" s="14"/>
      <c r="N972" s="14"/>
      <c r="O972" s="14">
        <f t="shared" si="1372"/>
        <v>0</v>
      </c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>
        <v>0</v>
      </c>
      <c r="AC972" s="14">
        <v>0</v>
      </c>
      <c r="AD972" s="14">
        <v>0</v>
      </c>
      <c r="AE972" s="14"/>
      <c r="AF972" s="14"/>
      <c r="AG972" s="14"/>
      <c r="AH972" s="14"/>
      <c r="AI972" s="14"/>
      <c r="AJ972" s="14">
        <f t="shared" si="1373"/>
        <v>0</v>
      </c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>
        <v>0</v>
      </c>
      <c r="AX972" s="14">
        <v>0</v>
      </c>
      <c r="AY972" s="14">
        <v>0</v>
      </c>
      <c r="AZ972" s="14"/>
      <c r="BA972" s="14"/>
      <c r="BB972" s="14"/>
      <c r="BC972" s="14"/>
      <c r="BD972" s="14"/>
      <c r="BE972" s="14">
        <f t="shared" si="1374"/>
        <v>0</v>
      </c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>
        <v>0</v>
      </c>
      <c r="BS972" s="14">
        <v>0</v>
      </c>
      <c r="BT972" s="14" t="e">
        <f>IF(#REF!=0,"-",#REF!/#REF!*100)</f>
        <v>#REF!</v>
      </c>
    </row>
    <row r="973" spans="1:72" ht="22.5" x14ac:dyDescent="0.25">
      <c r="A973" s="13" t="s">
        <v>0</v>
      </c>
      <c r="B973" s="13" t="s">
        <v>0</v>
      </c>
      <c r="C973" s="13" t="s">
        <v>0</v>
      </c>
      <c r="D973" s="98" t="s">
        <v>0</v>
      </c>
      <c r="E973" s="98" t="s">
        <v>0</v>
      </c>
      <c r="F973" s="98" t="s">
        <v>0</v>
      </c>
      <c r="G973" s="13" t="s">
        <v>0</v>
      </c>
      <c r="H973" s="10" t="s">
        <v>403</v>
      </c>
      <c r="I973" s="11">
        <f t="shared" ref="I973:AA973" si="1441">SUM(I943,I966,I969)</f>
        <v>10360</v>
      </c>
      <c r="J973" s="11">
        <f t="shared" si="1441"/>
        <v>0</v>
      </c>
      <c r="K973" s="11">
        <f t="shared" si="1441"/>
        <v>0</v>
      </c>
      <c r="L973" s="11">
        <f t="shared" si="1441"/>
        <v>0</v>
      </c>
      <c r="M973" s="11">
        <f t="shared" si="1441"/>
        <v>0</v>
      </c>
      <c r="N973" s="11">
        <f t="shared" si="1441"/>
        <v>0</v>
      </c>
      <c r="O973" s="11">
        <f t="shared" si="1441"/>
        <v>10360</v>
      </c>
      <c r="P973" s="11">
        <f t="shared" si="1441"/>
        <v>0</v>
      </c>
      <c r="Q973" s="11">
        <f t="shared" si="1441"/>
        <v>0</v>
      </c>
      <c r="R973" s="11">
        <f t="shared" si="1441"/>
        <v>0</v>
      </c>
      <c r="S973" s="11">
        <f t="shared" si="1441"/>
        <v>0</v>
      </c>
      <c r="T973" s="11">
        <f t="shared" si="1441"/>
        <v>0</v>
      </c>
      <c r="U973" s="11">
        <f t="shared" si="1441"/>
        <v>0</v>
      </c>
      <c r="V973" s="11">
        <f t="shared" si="1441"/>
        <v>0</v>
      </c>
      <c r="W973" s="11">
        <f t="shared" si="1441"/>
        <v>0</v>
      </c>
      <c r="X973" s="11">
        <f t="shared" si="1441"/>
        <v>0</v>
      </c>
      <c r="Y973" s="11">
        <f t="shared" si="1441"/>
        <v>0</v>
      </c>
      <c r="Z973" s="11">
        <f t="shared" si="1441"/>
        <v>0</v>
      </c>
      <c r="AA973" s="11">
        <f t="shared" si="1441"/>
        <v>0</v>
      </c>
      <c r="AB973" s="11">
        <v>0</v>
      </c>
      <c r="AC973" s="11">
        <v>10360</v>
      </c>
      <c r="AD973" s="11">
        <f t="shared" ref="AD973:AV973" si="1442">SUM(AD943,AD966,AD969)</f>
        <v>0</v>
      </c>
      <c r="AE973" s="11">
        <f t="shared" si="1442"/>
        <v>0</v>
      </c>
      <c r="AF973" s="11">
        <f t="shared" si="1442"/>
        <v>0</v>
      </c>
      <c r="AG973" s="11">
        <f t="shared" si="1442"/>
        <v>0</v>
      </c>
      <c r="AH973" s="11">
        <f t="shared" si="1442"/>
        <v>0</v>
      </c>
      <c r="AI973" s="11">
        <f t="shared" si="1442"/>
        <v>0</v>
      </c>
      <c r="AJ973" s="11">
        <f t="shared" si="1442"/>
        <v>0</v>
      </c>
      <c r="AK973" s="11">
        <f t="shared" si="1442"/>
        <v>0</v>
      </c>
      <c r="AL973" s="11">
        <f t="shared" si="1442"/>
        <v>0</v>
      </c>
      <c r="AM973" s="11">
        <f t="shared" si="1442"/>
        <v>0</v>
      </c>
      <c r="AN973" s="11">
        <f t="shared" si="1442"/>
        <v>0</v>
      </c>
      <c r="AO973" s="11">
        <f t="shared" si="1442"/>
        <v>0</v>
      </c>
      <c r="AP973" s="11">
        <f t="shared" si="1442"/>
        <v>0</v>
      </c>
      <c r="AQ973" s="11">
        <f t="shared" si="1442"/>
        <v>0</v>
      </c>
      <c r="AR973" s="11">
        <f t="shared" si="1442"/>
        <v>0</v>
      </c>
      <c r="AS973" s="11">
        <f t="shared" si="1442"/>
        <v>0</v>
      </c>
      <c r="AT973" s="11">
        <f t="shared" si="1442"/>
        <v>0</v>
      </c>
      <c r="AU973" s="11">
        <f t="shared" si="1442"/>
        <v>0</v>
      </c>
      <c r="AV973" s="11">
        <f t="shared" si="1442"/>
        <v>0</v>
      </c>
      <c r="AW973" s="11">
        <v>0</v>
      </c>
      <c r="AX973" s="11">
        <v>0</v>
      </c>
      <c r="AY973" s="11">
        <f t="shared" ref="AY973:BQ973" si="1443">SUM(AY943,AY966,AY969)</f>
        <v>0</v>
      </c>
      <c r="AZ973" s="11">
        <f t="shared" si="1443"/>
        <v>0</v>
      </c>
      <c r="BA973" s="11">
        <f t="shared" si="1443"/>
        <v>0</v>
      </c>
      <c r="BB973" s="11">
        <f t="shared" si="1443"/>
        <v>0</v>
      </c>
      <c r="BC973" s="11">
        <f t="shared" si="1443"/>
        <v>0</v>
      </c>
      <c r="BD973" s="11">
        <f t="shared" si="1443"/>
        <v>0</v>
      </c>
      <c r="BE973" s="11">
        <f t="shared" si="1443"/>
        <v>0</v>
      </c>
      <c r="BF973" s="11">
        <f t="shared" si="1443"/>
        <v>0</v>
      </c>
      <c r="BG973" s="11">
        <f t="shared" si="1443"/>
        <v>0</v>
      </c>
      <c r="BH973" s="11">
        <f t="shared" si="1443"/>
        <v>0</v>
      </c>
      <c r="BI973" s="11">
        <f t="shared" si="1443"/>
        <v>0</v>
      </c>
      <c r="BJ973" s="11">
        <f t="shared" si="1443"/>
        <v>0</v>
      </c>
      <c r="BK973" s="11">
        <f t="shared" si="1443"/>
        <v>0</v>
      </c>
      <c r="BL973" s="11">
        <f t="shared" si="1443"/>
        <v>0</v>
      </c>
      <c r="BM973" s="11">
        <f t="shared" si="1443"/>
        <v>0</v>
      </c>
      <c r="BN973" s="11">
        <f t="shared" si="1443"/>
        <v>0</v>
      </c>
      <c r="BO973" s="11">
        <f t="shared" si="1443"/>
        <v>0</v>
      </c>
      <c r="BP973" s="11">
        <f t="shared" si="1443"/>
        <v>0</v>
      </c>
      <c r="BQ973" s="11">
        <f t="shared" si="1443"/>
        <v>0</v>
      </c>
      <c r="BR973" s="11">
        <v>0</v>
      </c>
      <c r="BS973" s="11">
        <v>0</v>
      </c>
      <c r="BT973" s="11" t="e">
        <f>IF(#REF!=0,"-",#REF!/#REF!*100)</f>
        <v>#REF!</v>
      </c>
    </row>
    <row r="974" spans="1:72" ht="15.75" thickBot="1" x14ac:dyDescent="0.3">
      <c r="A974" s="13" t="s">
        <v>0</v>
      </c>
      <c r="B974" s="13" t="s">
        <v>0</v>
      </c>
      <c r="C974" s="13" t="s">
        <v>0</v>
      </c>
      <c r="D974" s="98" t="s">
        <v>0</v>
      </c>
      <c r="E974" s="98" t="s">
        <v>0</v>
      </c>
      <c r="F974" s="98" t="s">
        <v>0</v>
      </c>
      <c r="G974" s="13" t="s">
        <v>0</v>
      </c>
      <c r="H974" s="2" t="s">
        <v>53</v>
      </c>
      <c r="I974" s="13" t="s">
        <v>0</v>
      </c>
      <c r="J974" s="13"/>
      <c r="K974" s="13"/>
      <c r="L974" s="13"/>
      <c r="M974" s="13"/>
      <c r="N974" s="13"/>
      <c r="O974" s="13" t="e">
        <f t="shared" si="1372"/>
        <v>#VALUE!</v>
      </c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>
        <v>0</v>
      </c>
      <c r="AC974" s="13" t="e">
        <v>#VALUE!</v>
      </c>
      <c r="AD974" s="13" t="s">
        <v>0</v>
      </c>
      <c r="AE974" s="13"/>
      <c r="AF974" s="13"/>
      <c r="AG974" s="13"/>
      <c r="AH974" s="13"/>
      <c r="AI974" s="13"/>
      <c r="AJ974" s="13" t="e">
        <f t="shared" si="1373"/>
        <v>#VALUE!</v>
      </c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>
        <v>0</v>
      </c>
      <c r="AX974" s="13" t="e">
        <v>#VALUE!</v>
      </c>
      <c r="AY974" s="13" t="s">
        <v>0</v>
      </c>
      <c r="AZ974" s="13"/>
      <c r="BA974" s="13"/>
      <c r="BB974" s="13"/>
      <c r="BC974" s="13"/>
      <c r="BD974" s="13"/>
      <c r="BE974" s="13" t="e">
        <f t="shared" si="1374"/>
        <v>#VALUE!</v>
      </c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>
        <v>0</v>
      </c>
      <c r="BS974" s="13" t="e">
        <v>#VALUE!</v>
      </c>
      <c r="BT974" s="12"/>
    </row>
    <row r="975" spans="1:72" ht="69.75" customHeight="1" thickBot="1" x14ac:dyDescent="0.3">
      <c r="A975" s="132" t="s">
        <v>0</v>
      </c>
      <c r="B975" s="132" t="s">
        <v>0</v>
      </c>
      <c r="C975" s="132" t="s">
        <v>0</v>
      </c>
      <c r="D975" s="135" t="s">
        <v>0</v>
      </c>
      <c r="E975" s="135" t="s">
        <v>0</v>
      </c>
      <c r="F975" s="135" t="s">
        <v>0</v>
      </c>
      <c r="G975" s="138" t="s">
        <v>0</v>
      </c>
      <c r="H975" s="5" t="s">
        <v>54</v>
      </c>
      <c r="I975" s="89" t="s">
        <v>9</v>
      </c>
      <c r="J975" s="89" t="s">
        <v>1606</v>
      </c>
      <c r="K975" s="89" t="s">
        <v>1534</v>
      </c>
      <c r="L975" s="89" t="s">
        <v>1592</v>
      </c>
      <c r="M975" s="89" t="s">
        <v>1593</v>
      </c>
      <c r="N975" s="89" t="s">
        <v>1594</v>
      </c>
      <c r="O975" s="89" t="s">
        <v>1610</v>
      </c>
      <c r="P975" s="89" t="s">
        <v>1607</v>
      </c>
      <c r="Q975" s="89" t="s">
        <v>1595</v>
      </c>
      <c r="R975" s="89" t="s">
        <v>1596</v>
      </c>
      <c r="S975" s="89" t="s">
        <v>1597</v>
      </c>
      <c r="T975" s="89" t="s">
        <v>1598</v>
      </c>
      <c r="U975" s="89" t="s">
        <v>1599</v>
      </c>
      <c r="V975" s="89" t="s">
        <v>1600</v>
      </c>
      <c r="W975" s="89" t="s">
        <v>1608</v>
      </c>
      <c r="X975" s="89" t="s">
        <v>1609</v>
      </c>
      <c r="Y975" s="89" t="s">
        <v>1601</v>
      </c>
      <c r="Z975" s="89" t="s">
        <v>1602</v>
      </c>
      <c r="AA975" s="89" t="s">
        <v>1603</v>
      </c>
      <c r="AB975" s="89" t="s">
        <v>1604</v>
      </c>
      <c r="AC975" s="89" t="s">
        <v>1605</v>
      </c>
      <c r="AD975" s="90" t="s">
        <v>10</v>
      </c>
      <c r="AE975" s="90" t="s">
        <v>1606</v>
      </c>
      <c r="AF975" s="90" t="s">
        <v>1534</v>
      </c>
      <c r="AG975" s="90" t="s">
        <v>1592</v>
      </c>
      <c r="AH975" s="90" t="s">
        <v>1593</v>
      </c>
      <c r="AI975" s="90" t="s">
        <v>1594</v>
      </c>
      <c r="AJ975" s="90" t="s">
        <v>1611</v>
      </c>
      <c r="AK975" s="90" t="s">
        <v>1607</v>
      </c>
      <c r="AL975" s="90" t="s">
        <v>1595</v>
      </c>
      <c r="AM975" s="90" t="s">
        <v>1596</v>
      </c>
      <c r="AN975" s="90" t="s">
        <v>1597</v>
      </c>
      <c r="AO975" s="90" t="s">
        <v>1598</v>
      </c>
      <c r="AP975" s="90" t="s">
        <v>1599</v>
      </c>
      <c r="AQ975" s="90" t="s">
        <v>1600</v>
      </c>
      <c r="AR975" s="90" t="s">
        <v>1608</v>
      </c>
      <c r="AS975" s="90" t="s">
        <v>1609</v>
      </c>
      <c r="AT975" s="90" t="s">
        <v>1601</v>
      </c>
      <c r="AU975" s="90" t="s">
        <v>1602</v>
      </c>
      <c r="AV975" s="90" t="s">
        <v>1603</v>
      </c>
      <c r="AW975" s="90" t="s">
        <v>1604</v>
      </c>
      <c r="AX975" s="90" t="s">
        <v>1605</v>
      </c>
      <c r="AY975" s="91" t="s">
        <v>11</v>
      </c>
      <c r="AZ975" s="91" t="s">
        <v>1606</v>
      </c>
      <c r="BA975" s="91" t="s">
        <v>1534</v>
      </c>
      <c r="BB975" s="91" t="s">
        <v>1592</v>
      </c>
      <c r="BC975" s="91" t="s">
        <v>1593</v>
      </c>
      <c r="BD975" s="91" t="s">
        <v>1594</v>
      </c>
      <c r="BE975" s="91" t="s">
        <v>1612</v>
      </c>
      <c r="BF975" s="91" t="s">
        <v>1607</v>
      </c>
      <c r="BG975" s="91" t="s">
        <v>1595</v>
      </c>
      <c r="BH975" s="91" t="s">
        <v>1596</v>
      </c>
      <c r="BI975" s="91" t="s">
        <v>1597</v>
      </c>
      <c r="BJ975" s="91" t="s">
        <v>1598</v>
      </c>
      <c r="BK975" s="91" t="s">
        <v>1599</v>
      </c>
      <c r="BL975" s="91" t="s">
        <v>1600</v>
      </c>
      <c r="BM975" s="91" t="s">
        <v>1608</v>
      </c>
      <c r="BN975" s="91" t="s">
        <v>1609</v>
      </c>
      <c r="BO975" s="91" t="s">
        <v>1601</v>
      </c>
      <c r="BP975" s="91" t="s">
        <v>1602</v>
      </c>
      <c r="BQ975" s="91" t="s">
        <v>1603</v>
      </c>
      <c r="BR975" s="91" t="s">
        <v>1604</v>
      </c>
      <c r="BS975" s="91" t="s">
        <v>1605</v>
      </c>
      <c r="BT975" s="5" t="s">
        <v>1671</v>
      </c>
    </row>
    <row r="976" spans="1:72" x14ac:dyDescent="0.25">
      <c r="A976" s="133"/>
      <c r="B976" s="133"/>
      <c r="C976" s="133"/>
      <c r="D976" s="136"/>
      <c r="E976" s="136"/>
      <c r="F976" s="136"/>
      <c r="G976" s="139"/>
      <c r="H976" s="15" t="s">
        <v>0</v>
      </c>
      <c r="I976" s="9">
        <v>1</v>
      </c>
      <c r="J976" s="9">
        <v>2</v>
      </c>
      <c r="K976" s="9">
        <v>3</v>
      </c>
      <c r="L976" s="9">
        <v>4</v>
      </c>
      <c r="M976" s="9">
        <v>5</v>
      </c>
      <c r="N976" s="9">
        <v>6</v>
      </c>
      <c r="O976" s="9">
        <v>7</v>
      </c>
      <c r="P976" s="9">
        <v>8</v>
      </c>
      <c r="Q976" s="9">
        <v>9</v>
      </c>
      <c r="R976" s="9">
        <v>10</v>
      </c>
      <c r="S976" s="9">
        <v>11</v>
      </c>
      <c r="T976" s="9">
        <v>12</v>
      </c>
      <c r="U976" s="9">
        <v>13</v>
      </c>
      <c r="V976" s="9">
        <v>14</v>
      </c>
      <c r="W976" s="9">
        <v>15</v>
      </c>
      <c r="X976" s="9">
        <v>16</v>
      </c>
      <c r="Y976" s="9">
        <v>17</v>
      </c>
      <c r="Z976" s="9">
        <v>18</v>
      </c>
      <c r="AA976" s="9">
        <v>19</v>
      </c>
      <c r="AB976" s="9">
        <v>20</v>
      </c>
      <c r="AC976" s="9">
        <v>21</v>
      </c>
      <c r="AD976" s="9">
        <v>1</v>
      </c>
      <c r="AE976" s="9">
        <v>2</v>
      </c>
      <c r="AF976" s="9">
        <v>3</v>
      </c>
      <c r="AG976" s="9">
        <v>4</v>
      </c>
      <c r="AH976" s="9">
        <v>5</v>
      </c>
      <c r="AI976" s="9">
        <v>6</v>
      </c>
      <c r="AJ976" s="9">
        <v>7</v>
      </c>
      <c r="AK976" s="9">
        <v>8</v>
      </c>
      <c r="AL976" s="9">
        <v>9</v>
      </c>
      <c r="AM976" s="9">
        <v>10</v>
      </c>
      <c r="AN976" s="9">
        <v>11</v>
      </c>
      <c r="AO976" s="9">
        <v>12</v>
      </c>
      <c r="AP976" s="9">
        <v>13</v>
      </c>
      <c r="AQ976" s="9">
        <v>14</v>
      </c>
      <c r="AR976" s="9">
        <v>15</v>
      </c>
      <c r="AS976" s="9">
        <v>16</v>
      </c>
      <c r="AT976" s="9">
        <v>17</v>
      </c>
      <c r="AU976" s="9">
        <v>18</v>
      </c>
      <c r="AV976" s="9">
        <v>19</v>
      </c>
      <c r="AW976" s="9">
        <v>20</v>
      </c>
      <c r="AX976" s="9">
        <v>21</v>
      </c>
      <c r="AY976" s="9">
        <v>1</v>
      </c>
      <c r="AZ976" s="9">
        <v>2</v>
      </c>
      <c r="BA976" s="9">
        <v>3</v>
      </c>
      <c r="BB976" s="9">
        <v>4</v>
      </c>
      <c r="BC976" s="9">
        <v>5</v>
      </c>
      <c r="BD976" s="9">
        <v>6</v>
      </c>
      <c r="BE976" s="9">
        <v>7</v>
      </c>
      <c r="BF976" s="9">
        <v>8</v>
      </c>
      <c r="BG976" s="9">
        <v>9</v>
      </c>
      <c r="BH976" s="9">
        <v>10</v>
      </c>
      <c r="BI976" s="9">
        <v>11</v>
      </c>
      <c r="BJ976" s="9">
        <v>12</v>
      </c>
      <c r="BK976" s="9">
        <v>13</v>
      </c>
      <c r="BL976" s="9">
        <v>14</v>
      </c>
      <c r="BM976" s="9">
        <v>15</v>
      </c>
      <c r="BN976" s="9">
        <v>16</v>
      </c>
      <c r="BO976" s="9">
        <v>17</v>
      </c>
      <c r="BP976" s="9">
        <v>18</v>
      </c>
      <c r="BQ976" s="9">
        <v>19</v>
      </c>
      <c r="BR976" s="9">
        <v>20</v>
      </c>
      <c r="BS976" s="9">
        <v>21</v>
      </c>
      <c r="BT976" s="9">
        <v>9</v>
      </c>
    </row>
    <row r="977" spans="1:72" x14ac:dyDescent="0.25">
      <c r="A977" s="133"/>
      <c r="B977" s="133"/>
      <c r="C977" s="133"/>
      <c r="D977" s="136"/>
      <c r="E977" s="136"/>
      <c r="F977" s="136"/>
      <c r="G977" s="139"/>
      <c r="H977" s="16" t="s">
        <v>137</v>
      </c>
      <c r="I977" s="17">
        <f t="shared" ref="I977:AA977" si="1444">SUM(I973)</f>
        <v>10360</v>
      </c>
      <c r="J977" s="17">
        <f t="shared" si="1444"/>
        <v>0</v>
      </c>
      <c r="K977" s="17">
        <f t="shared" si="1444"/>
        <v>0</v>
      </c>
      <c r="L977" s="17">
        <f t="shared" si="1444"/>
        <v>0</v>
      </c>
      <c r="M977" s="17">
        <f t="shared" si="1444"/>
        <v>0</v>
      </c>
      <c r="N977" s="17">
        <f t="shared" si="1444"/>
        <v>0</v>
      </c>
      <c r="O977" s="17">
        <f t="shared" ref="O977" si="1445">SUM(O973)</f>
        <v>10360</v>
      </c>
      <c r="P977" s="17">
        <f t="shared" si="1444"/>
        <v>0</v>
      </c>
      <c r="Q977" s="17">
        <f t="shared" si="1444"/>
        <v>0</v>
      </c>
      <c r="R977" s="17">
        <f t="shared" si="1444"/>
        <v>0</v>
      </c>
      <c r="S977" s="17">
        <f t="shared" si="1444"/>
        <v>0</v>
      </c>
      <c r="T977" s="17">
        <f t="shared" si="1444"/>
        <v>0</v>
      </c>
      <c r="U977" s="17">
        <f t="shared" si="1444"/>
        <v>0</v>
      </c>
      <c r="V977" s="17">
        <f t="shared" si="1444"/>
        <v>0</v>
      </c>
      <c r="W977" s="17">
        <f t="shared" si="1444"/>
        <v>0</v>
      </c>
      <c r="X977" s="17">
        <f t="shared" si="1444"/>
        <v>0</v>
      </c>
      <c r="Y977" s="17">
        <f t="shared" si="1444"/>
        <v>0</v>
      </c>
      <c r="Z977" s="17">
        <f t="shared" si="1444"/>
        <v>0</v>
      </c>
      <c r="AA977" s="17">
        <f t="shared" si="1444"/>
        <v>0</v>
      </c>
      <c r="AB977" s="17">
        <v>0</v>
      </c>
      <c r="AC977" s="17">
        <v>10360</v>
      </c>
      <c r="AD977" s="17">
        <f t="shared" ref="AD977:AV977" si="1446">SUM(AD973)</f>
        <v>0</v>
      </c>
      <c r="AE977" s="17">
        <f t="shared" si="1446"/>
        <v>0</v>
      </c>
      <c r="AF977" s="17">
        <f t="shared" si="1446"/>
        <v>0</v>
      </c>
      <c r="AG977" s="17">
        <f t="shared" si="1446"/>
        <v>0</v>
      </c>
      <c r="AH977" s="17">
        <f t="shared" si="1446"/>
        <v>0</v>
      </c>
      <c r="AI977" s="17">
        <f t="shared" si="1446"/>
        <v>0</v>
      </c>
      <c r="AJ977" s="17">
        <f t="shared" ref="AJ977" si="1447">SUM(AJ973)</f>
        <v>0</v>
      </c>
      <c r="AK977" s="17">
        <f t="shared" si="1446"/>
        <v>0</v>
      </c>
      <c r="AL977" s="17">
        <f t="shared" si="1446"/>
        <v>0</v>
      </c>
      <c r="AM977" s="17">
        <f t="shared" si="1446"/>
        <v>0</v>
      </c>
      <c r="AN977" s="17">
        <f t="shared" si="1446"/>
        <v>0</v>
      </c>
      <c r="AO977" s="17">
        <f t="shared" si="1446"/>
        <v>0</v>
      </c>
      <c r="AP977" s="17">
        <f t="shared" si="1446"/>
        <v>0</v>
      </c>
      <c r="AQ977" s="17">
        <f t="shared" si="1446"/>
        <v>0</v>
      </c>
      <c r="AR977" s="17">
        <f t="shared" si="1446"/>
        <v>0</v>
      </c>
      <c r="AS977" s="17">
        <f t="shared" si="1446"/>
        <v>0</v>
      </c>
      <c r="AT977" s="17">
        <f t="shared" si="1446"/>
        <v>0</v>
      </c>
      <c r="AU977" s="17">
        <f t="shared" si="1446"/>
        <v>0</v>
      </c>
      <c r="AV977" s="17">
        <f t="shared" si="1446"/>
        <v>0</v>
      </c>
      <c r="AW977" s="17">
        <v>0</v>
      </c>
      <c r="AX977" s="17">
        <v>0</v>
      </c>
      <c r="AY977" s="17">
        <f t="shared" ref="AY977:BQ977" si="1448">SUM(AY973)</f>
        <v>0</v>
      </c>
      <c r="AZ977" s="17">
        <f t="shared" si="1448"/>
        <v>0</v>
      </c>
      <c r="BA977" s="17">
        <f t="shared" si="1448"/>
        <v>0</v>
      </c>
      <c r="BB977" s="17">
        <f t="shared" si="1448"/>
        <v>0</v>
      </c>
      <c r="BC977" s="17">
        <f t="shared" si="1448"/>
        <v>0</v>
      </c>
      <c r="BD977" s="17">
        <f t="shared" si="1448"/>
        <v>0</v>
      </c>
      <c r="BE977" s="17">
        <f t="shared" ref="BE977" si="1449">SUM(BE973)</f>
        <v>0</v>
      </c>
      <c r="BF977" s="17">
        <f t="shared" si="1448"/>
        <v>0</v>
      </c>
      <c r="BG977" s="17">
        <f t="shared" si="1448"/>
        <v>0</v>
      </c>
      <c r="BH977" s="17">
        <f t="shared" si="1448"/>
        <v>0</v>
      </c>
      <c r="BI977" s="17">
        <f t="shared" si="1448"/>
        <v>0</v>
      </c>
      <c r="BJ977" s="17">
        <f t="shared" si="1448"/>
        <v>0</v>
      </c>
      <c r="BK977" s="17">
        <f t="shared" si="1448"/>
        <v>0</v>
      </c>
      <c r="BL977" s="17">
        <f t="shared" si="1448"/>
        <v>0</v>
      </c>
      <c r="BM977" s="17">
        <f t="shared" si="1448"/>
        <v>0</v>
      </c>
      <c r="BN977" s="17">
        <f t="shared" si="1448"/>
        <v>0</v>
      </c>
      <c r="BO977" s="17">
        <f t="shared" si="1448"/>
        <v>0</v>
      </c>
      <c r="BP977" s="17">
        <f t="shared" si="1448"/>
        <v>0</v>
      </c>
      <c r="BQ977" s="17">
        <f t="shared" si="1448"/>
        <v>0</v>
      </c>
      <c r="BR977" s="17">
        <v>0</v>
      </c>
      <c r="BS977" s="17">
        <v>0</v>
      </c>
      <c r="BT977" s="17" t="e">
        <f>IF(#REF!=0,"-",#REF!/#REF!*100)</f>
        <v>#REF!</v>
      </c>
    </row>
    <row r="978" spans="1:72" x14ac:dyDescent="0.25">
      <c r="A978" s="133"/>
      <c r="B978" s="133"/>
      <c r="C978" s="133"/>
      <c r="D978" s="136"/>
      <c r="E978" s="136"/>
      <c r="F978" s="136"/>
      <c r="G978" s="139"/>
      <c r="H978" s="18" t="s">
        <v>55</v>
      </c>
      <c r="I978" s="17">
        <f t="shared" ref="I978:AA978" si="1450">SUM(I977)</f>
        <v>10360</v>
      </c>
      <c r="J978" s="17">
        <f t="shared" si="1450"/>
        <v>0</v>
      </c>
      <c r="K978" s="17">
        <f t="shared" si="1450"/>
        <v>0</v>
      </c>
      <c r="L978" s="17">
        <f t="shared" si="1450"/>
        <v>0</v>
      </c>
      <c r="M978" s="17">
        <f t="shared" si="1450"/>
        <v>0</v>
      </c>
      <c r="N978" s="17">
        <f t="shared" si="1450"/>
        <v>0</v>
      </c>
      <c r="O978" s="17">
        <f t="shared" ref="O978" si="1451">SUM(O977)</f>
        <v>10360</v>
      </c>
      <c r="P978" s="17">
        <f t="shared" si="1450"/>
        <v>0</v>
      </c>
      <c r="Q978" s="17">
        <f t="shared" si="1450"/>
        <v>0</v>
      </c>
      <c r="R978" s="17">
        <f t="shared" si="1450"/>
        <v>0</v>
      </c>
      <c r="S978" s="17">
        <f t="shared" si="1450"/>
        <v>0</v>
      </c>
      <c r="T978" s="17">
        <f t="shared" si="1450"/>
        <v>0</v>
      </c>
      <c r="U978" s="17">
        <f t="shared" si="1450"/>
        <v>0</v>
      </c>
      <c r="V978" s="17">
        <f t="shared" si="1450"/>
        <v>0</v>
      </c>
      <c r="W978" s="17">
        <f t="shared" si="1450"/>
        <v>0</v>
      </c>
      <c r="X978" s="17">
        <f t="shared" si="1450"/>
        <v>0</v>
      </c>
      <c r="Y978" s="17">
        <f t="shared" si="1450"/>
        <v>0</v>
      </c>
      <c r="Z978" s="17">
        <f t="shared" si="1450"/>
        <v>0</v>
      </c>
      <c r="AA978" s="17">
        <f t="shared" si="1450"/>
        <v>0</v>
      </c>
      <c r="AB978" s="17">
        <v>0</v>
      </c>
      <c r="AC978" s="17">
        <v>10360</v>
      </c>
      <c r="AD978" s="17">
        <f t="shared" ref="AD978:AV978" si="1452">SUM(AD977)</f>
        <v>0</v>
      </c>
      <c r="AE978" s="17">
        <f t="shared" si="1452"/>
        <v>0</v>
      </c>
      <c r="AF978" s="17">
        <f t="shared" si="1452"/>
        <v>0</v>
      </c>
      <c r="AG978" s="17">
        <f t="shared" si="1452"/>
        <v>0</v>
      </c>
      <c r="AH978" s="17">
        <f t="shared" si="1452"/>
        <v>0</v>
      </c>
      <c r="AI978" s="17">
        <f t="shared" si="1452"/>
        <v>0</v>
      </c>
      <c r="AJ978" s="17">
        <f t="shared" ref="AJ978" si="1453">SUM(AJ977)</f>
        <v>0</v>
      </c>
      <c r="AK978" s="17">
        <f t="shared" si="1452"/>
        <v>0</v>
      </c>
      <c r="AL978" s="17">
        <f t="shared" si="1452"/>
        <v>0</v>
      </c>
      <c r="AM978" s="17">
        <f t="shared" si="1452"/>
        <v>0</v>
      </c>
      <c r="AN978" s="17">
        <f t="shared" si="1452"/>
        <v>0</v>
      </c>
      <c r="AO978" s="17">
        <f t="shared" si="1452"/>
        <v>0</v>
      </c>
      <c r="AP978" s="17">
        <f t="shared" si="1452"/>
        <v>0</v>
      </c>
      <c r="AQ978" s="17">
        <f t="shared" si="1452"/>
        <v>0</v>
      </c>
      <c r="AR978" s="17">
        <f t="shared" si="1452"/>
        <v>0</v>
      </c>
      <c r="AS978" s="17">
        <f t="shared" si="1452"/>
        <v>0</v>
      </c>
      <c r="AT978" s="17">
        <f t="shared" si="1452"/>
        <v>0</v>
      </c>
      <c r="AU978" s="17">
        <f t="shared" si="1452"/>
        <v>0</v>
      </c>
      <c r="AV978" s="17">
        <f t="shared" si="1452"/>
        <v>0</v>
      </c>
      <c r="AW978" s="17">
        <v>0</v>
      </c>
      <c r="AX978" s="17">
        <v>0</v>
      </c>
      <c r="AY978" s="17">
        <f t="shared" ref="AY978:BQ978" si="1454">SUM(AY977)</f>
        <v>0</v>
      </c>
      <c r="AZ978" s="17">
        <f t="shared" si="1454"/>
        <v>0</v>
      </c>
      <c r="BA978" s="17">
        <f t="shared" si="1454"/>
        <v>0</v>
      </c>
      <c r="BB978" s="17">
        <f t="shared" si="1454"/>
        <v>0</v>
      </c>
      <c r="BC978" s="17">
        <f t="shared" si="1454"/>
        <v>0</v>
      </c>
      <c r="BD978" s="17">
        <f t="shared" si="1454"/>
        <v>0</v>
      </c>
      <c r="BE978" s="17">
        <f t="shared" ref="BE978" si="1455">SUM(BE977)</f>
        <v>0</v>
      </c>
      <c r="BF978" s="17">
        <f t="shared" si="1454"/>
        <v>0</v>
      </c>
      <c r="BG978" s="17">
        <f t="shared" si="1454"/>
        <v>0</v>
      </c>
      <c r="BH978" s="17">
        <f t="shared" si="1454"/>
        <v>0</v>
      </c>
      <c r="BI978" s="17">
        <f t="shared" si="1454"/>
        <v>0</v>
      </c>
      <c r="BJ978" s="17">
        <f t="shared" si="1454"/>
        <v>0</v>
      </c>
      <c r="BK978" s="17">
        <f t="shared" si="1454"/>
        <v>0</v>
      </c>
      <c r="BL978" s="17">
        <f t="shared" si="1454"/>
        <v>0</v>
      </c>
      <c r="BM978" s="17">
        <f t="shared" si="1454"/>
        <v>0</v>
      </c>
      <c r="BN978" s="17">
        <f t="shared" si="1454"/>
        <v>0</v>
      </c>
      <c r="BO978" s="17">
        <f t="shared" si="1454"/>
        <v>0</v>
      </c>
      <c r="BP978" s="17">
        <f t="shared" si="1454"/>
        <v>0</v>
      </c>
      <c r="BQ978" s="17">
        <f t="shared" si="1454"/>
        <v>0</v>
      </c>
      <c r="BR978" s="17">
        <v>0</v>
      </c>
      <c r="BS978" s="17">
        <v>0</v>
      </c>
      <c r="BT978" s="17" t="e">
        <f>IF(#REF!=0,"-",#REF!/#REF!*100)</f>
        <v>#REF!</v>
      </c>
    </row>
    <row r="979" spans="1:72" x14ac:dyDescent="0.25">
      <c r="A979" s="134"/>
      <c r="B979" s="134"/>
      <c r="C979" s="134"/>
      <c r="D979" s="137"/>
      <c r="E979" s="137"/>
      <c r="F979" s="137"/>
      <c r="G979" s="140"/>
      <c r="O979">
        <f t="shared" si="1372"/>
        <v>0</v>
      </c>
      <c r="AB979">
        <v>0</v>
      </c>
      <c r="AC979">
        <v>0</v>
      </c>
      <c r="AJ979">
        <f t="shared" si="1373"/>
        <v>0</v>
      </c>
      <c r="AW979">
        <v>0</v>
      </c>
      <c r="AX979">
        <v>0</v>
      </c>
      <c r="BE979">
        <f t="shared" si="1374"/>
        <v>0</v>
      </c>
      <c r="BR979">
        <v>0</v>
      </c>
      <c r="BS979">
        <v>0</v>
      </c>
      <c r="BT979" t="e">
        <f>IF(#REF!=0,"-",#REF!/#REF!*100)</f>
        <v>#REF!</v>
      </c>
    </row>
    <row r="980" spans="1:72" ht="15.75" thickBot="1" x14ac:dyDescent="0.3">
      <c r="A980" s="13" t="s">
        <v>0</v>
      </c>
      <c r="B980" s="13" t="s">
        <v>0</v>
      </c>
      <c r="C980" s="13" t="s">
        <v>0</v>
      </c>
      <c r="D980" s="98" t="s">
        <v>0</v>
      </c>
      <c r="E980" s="98" t="s">
        <v>0</v>
      </c>
      <c r="F980" s="98" t="s">
        <v>0</v>
      </c>
      <c r="G980" s="13" t="s">
        <v>0</v>
      </c>
      <c r="H980" s="19" t="s">
        <v>0</v>
      </c>
      <c r="I980" s="19" t="s">
        <v>0</v>
      </c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>
        <v>0</v>
      </c>
      <c r="AC980" s="19">
        <v>0</v>
      </c>
      <c r="AD980" s="19" t="s">
        <v>0</v>
      </c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>
        <v>0</v>
      </c>
      <c r="AX980" s="19">
        <v>0</v>
      </c>
      <c r="AY980" s="19" t="s">
        <v>0</v>
      </c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>
        <v>0</v>
      </c>
      <c r="BS980" s="19">
        <v>0</v>
      </c>
      <c r="BT980" s="19"/>
    </row>
    <row r="981" spans="1:72" ht="69.75" customHeight="1" thickBot="1" x14ac:dyDescent="0.3">
      <c r="A981" s="5" t="s">
        <v>2</v>
      </c>
      <c r="B981" s="5" t="s">
        <v>3</v>
      </c>
      <c r="C981" s="5" t="s">
        <v>4</v>
      </c>
      <c r="D981" s="103" t="s">
        <v>0</v>
      </c>
      <c r="E981" s="112" t="s">
        <v>5</v>
      </c>
      <c r="F981" s="112" t="s">
        <v>6</v>
      </c>
      <c r="G981" s="5" t="s">
        <v>7</v>
      </c>
      <c r="H981" s="5" t="s">
        <v>8</v>
      </c>
      <c r="I981" s="89" t="s">
        <v>9</v>
      </c>
      <c r="J981" s="89" t="s">
        <v>1606</v>
      </c>
      <c r="K981" s="89" t="s">
        <v>1534</v>
      </c>
      <c r="L981" s="89" t="s">
        <v>1592</v>
      </c>
      <c r="M981" s="89" t="s">
        <v>1593</v>
      </c>
      <c r="N981" s="89" t="s">
        <v>1594</v>
      </c>
      <c r="O981" s="89" t="s">
        <v>1610</v>
      </c>
      <c r="P981" s="89" t="s">
        <v>1607</v>
      </c>
      <c r="Q981" s="89" t="s">
        <v>1595</v>
      </c>
      <c r="R981" s="89" t="s">
        <v>1596</v>
      </c>
      <c r="S981" s="89" t="s">
        <v>1597</v>
      </c>
      <c r="T981" s="89" t="s">
        <v>1598</v>
      </c>
      <c r="U981" s="89" t="s">
        <v>1599</v>
      </c>
      <c r="V981" s="89" t="s">
        <v>1600</v>
      </c>
      <c r="W981" s="89" t="s">
        <v>1608</v>
      </c>
      <c r="X981" s="89" t="s">
        <v>1609</v>
      </c>
      <c r="Y981" s="89" t="s">
        <v>1601</v>
      </c>
      <c r="Z981" s="89" t="s">
        <v>1602</v>
      </c>
      <c r="AA981" s="89" t="s">
        <v>1603</v>
      </c>
      <c r="AB981" s="89" t="s">
        <v>1604</v>
      </c>
      <c r="AC981" s="89" t="s">
        <v>1605</v>
      </c>
      <c r="AD981" s="90" t="s">
        <v>10</v>
      </c>
      <c r="AE981" s="90" t="s">
        <v>1606</v>
      </c>
      <c r="AF981" s="90" t="s">
        <v>1534</v>
      </c>
      <c r="AG981" s="90" t="s">
        <v>1592</v>
      </c>
      <c r="AH981" s="90" t="s">
        <v>1593</v>
      </c>
      <c r="AI981" s="90" t="s">
        <v>1594</v>
      </c>
      <c r="AJ981" s="90" t="s">
        <v>1611</v>
      </c>
      <c r="AK981" s="90" t="s">
        <v>1607</v>
      </c>
      <c r="AL981" s="90" t="s">
        <v>1595</v>
      </c>
      <c r="AM981" s="90" t="s">
        <v>1596</v>
      </c>
      <c r="AN981" s="90" t="s">
        <v>1597</v>
      </c>
      <c r="AO981" s="90" t="s">
        <v>1598</v>
      </c>
      <c r="AP981" s="90" t="s">
        <v>1599</v>
      </c>
      <c r="AQ981" s="90" t="s">
        <v>1600</v>
      </c>
      <c r="AR981" s="90" t="s">
        <v>1608</v>
      </c>
      <c r="AS981" s="90" t="s">
        <v>1609</v>
      </c>
      <c r="AT981" s="90" t="s">
        <v>1601</v>
      </c>
      <c r="AU981" s="90" t="s">
        <v>1602</v>
      </c>
      <c r="AV981" s="90" t="s">
        <v>1603</v>
      </c>
      <c r="AW981" s="90" t="s">
        <v>1604</v>
      </c>
      <c r="AX981" s="90" t="s">
        <v>1605</v>
      </c>
      <c r="AY981" s="91" t="s">
        <v>11</v>
      </c>
      <c r="AZ981" s="91" t="s">
        <v>1606</v>
      </c>
      <c r="BA981" s="91" t="s">
        <v>1534</v>
      </c>
      <c r="BB981" s="91" t="s">
        <v>1592</v>
      </c>
      <c r="BC981" s="91" t="s">
        <v>1593</v>
      </c>
      <c r="BD981" s="91" t="s">
        <v>1594</v>
      </c>
      <c r="BE981" s="91" t="s">
        <v>1612</v>
      </c>
      <c r="BF981" s="91" t="s">
        <v>1607</v>
      </c>
      <c r="BG981" s="91" t="s">
        <v>1595</v>
      </c>
      <c r="BH981" s="91" t="s">
        <v>1596</v>
      </c>
      <c r="BI981" s="91" t="s">
        <v>1597</v>
      </c>
      <c r="BJ981" s="91" t="s">
        <v>1598</v>
      </c>
      <c r="BK981" s="91" t="s">
        <v>1599</v>
      </c>
      <c r="BL981" s="91" t="s">
        <v>1600</v>
      </c>
      <c r="BM981" s="91" t="s">
        <v>1608</v>
      </c>
      <c r="BN981" s="91" t="s">
        <v>1609</v>
      </c>
      <c r="BO981" s="91" t="s">
        <v>1601</v>
      </c>
      <c r="BP981" s="91" t="s">
        <v>1602</v>
      </c>
      <c r="BQ981" s="91" t="s">
        <v>1603</v>
      </c>
      <c r="BR981" s="91" t="s">
        <v>1604</v>
      </c>
      <c r="BS981" s="91" t="s">
        <v>1605</v>
      </c>
      <c r="BT981" s="5" t="s">
        <v>1671</v>
      </c>
    </row>
    <row r="982" spans="1:72" x14ac:dyDescent="0.25">
      <c r="A982" s="6" t="s">
        <v>0</v>
      </c>
      <c r="B982" s="6" t="s">
        <v>0</v>
      </c>
      <c r="C982" s="6" t="s">
        <v>0</v>
      </c>
      <c r="D982" s="104" t="s">
        <v>0</v>
      </c>
      <c r="E982" s="104" t="s">
        <v>0</v>
      </c>
      <c r="F982" s="121" t="s">
        <v>0</v>
      </c>
      <c r="G982" s="7" t="s">
        <v>0</v>
      </c>
      <c r="H982" s="8" t="s">
        <v>0</v>
      </c>
      <c r="I982" s="9">
        <v>1</v>
      </c>
      <c r="J982" s="9">
        <v>2</v>
      </c>
      <c r="K982" s="9">
        <v>3</v>
      </c>
      <c r="L982" s="9">
        <v>4</v>
      </c>
      <c r="M982" s="9">
        <v>5</v>
      </c>
      <c r="N982" s="9">
        <v>6</v>
      </c>
      <c r="O982" s="9">
        <v>7</v>
      </c>
      <c r="P982" s="9">
        <v>8</v>
      </c>
      <c r="Q982" s="9">
        <v>9</v>
      </c>
      <c r="R982" s="9">
        <v>10</v>
      </c>
      <c r="S982" s="9">
        <v>11</v>
      </c>
      <c r="T982" s="9">
        <v>12</v>
      </c>
      <c r="U982" s="9">
        <v>13</v>
      </c>
      <c r="V982" s="9">
        <v>14</v>
      </c>
      <c r="W982" s="9">
        <v>15</v>
      </c>
      <c r="X982" s="9">
        <v>16</v>
      </c>
      <c r="Y982" s="9">
        <v>17</v>
      </c>
      <c r="Z982" s="9">
        <v>18</v>
      </c>
      <c r="AA982" s="9">
        <v>19</v>
      </c>
      <c r="AB982" s="9">
        <v>20</v>
      </c>
      <c r="AC982" s="9">
        <v>21</v>
      </c>
      <c r="AD982" s="9">
        <v>1</v>
      </c>
      <c r="AE982" s="9">
        <v>2</v>
      </c>
      <c r="AF982" s="9">
        <v>3</v>
      </c>
      <c r="AG982" s="9">
        <v>4</v>
      </c>
      <c r="AH982" s="9">
        <v>5</v>
      </c>
      <c r="AI982" s="9">
        <v>6</v>
      </c>
      <c r="AJ982" s="9">
        <v>7</v>
      </c>
      <c r="AK982" s="9">
        <v>8</v>
      </c>
      <c r="AL982" s="9">
        <v>9</v>
      </c>
      <c r="AM982" s="9">
        <v>10</v>
      </c>
      <c r="AN982" s="9">
        <v>11</v>
      </c>
      <c r="AO982" s="9">
        <v>12</v>
      </c>
      <c r="AP982" s="9">
        <v>13</v>
      </c>
      <c r="AQ982" s="9">
        <v>14</v>
      </c>
      <c r="AR982" s="9">
        <v>15</v>
      </c>
      <c r="AS982" s="9">
        <v>16</v>
      </c>
      <c r="AT982" s="9">
        <v>17</v>
      </c>
      <c r="AU982" s="9">
        <v>18</v>
      </c>
      <c r="AV982" s="9">
        <v>19</v>
      </c>
      <c r="AW982" s="9">
        <v>20</v>
      </c>
      <c r="AX982" s="9">
        <v>21</v>
      </c>
      <c r="AY982" s="9">
        <v>1</v>
      </c>
      <c r="AZ982" s="9">
        <v>2</v>
      </c>
      <c r="BA982" s="9">
        <v>3</v>
      </c>
      <c r="BB982" s="9">
        <v>4</v>
      </c>
      <c r="BC982" s="9">
        <v>5</v>
      </c>
      <c r="BD982" s="9">
        <v>6</v>
      </c>
      <c r="BE982" s="9">
        <v>7</v>
      </c>
      <c r="BF982" s="9">
        <v>8</v>
      </c>
      <c r="BG982" s="9">
        <v>9</v>
      </c>
      <c r="BH982" s="9">
        <v>10</v>
      </c>
      <c r="BI982" s="9">
        <v>11</v>
      </c>
      <c r="BJ982" s="9">
        <v>12</v>
      </c>
      <c r="BK982" s="9">
        <v>13</v>
      </c>
      <c r="BL982" s="9">
        <v>14</v>
      </c>
      <c r="BM982" s="9">
        <v>15</v>
      </c>
      <c r="BN982" s="9">
        <v>16</v>
      </c>
      <c r="BO982" s="9">
        <v>17</v>
      </c>
      <c r="BP982" s="9">
        <v>18</v>
      </c>
      <c r="BQ982" s="9">
        <v>19</v>
      </c>
      <c r="BR982" s="9">
        <v>20</v>
      </c>
      <c r="BS982" s="9">
        <v>21</v>
      </c>
      <c r="BT982" s="9">
        <v>9</v>
      </c>
    </row>
    <row r="983" spans="1:72" ht="22.5" x14ac:dyDescent="0.25">
      <c r="A983" s="1" t="s">
        <v>133</v>
      </c>
      <c r="B983" s="1" t="s">
        <v>58</v>
      </c>
      <c r="C983" s="4" t="s">
        <v>161</v>
      </c>
      <c r="D983" s="102" t="s">
        <v>404</v>
      </c>
      <c r="E983" s="101" t="s">
        <v>0</v>
      </c>
      <c r="F983" s="101" t="s">
        <v>0</v>
      </c>
      <c r="G983" s="2" t="s">
        <v>0</v>
      </c>
      <c r="H983" s="2" t="s">
        <v>405</v>
      </c>
      <c r="I983" s="3" t="s">
        <v>0</v>
      </c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>
        <v>0</v>
      </c>
      <c r="AC983" s="3">
        <v>0</v>
      </c>
      <c r="AD983" s="3" t="s">
        <v>0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>
        <v>0</v>
      </c>
      <c r="AX983" s="3">
        <v>0</v>
      </c>
      <c r="AY983" s="3" t="s">
        <v>0</v>
      </c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>
        <v>0</v>
      </c>
      <c r="BS983" s="3">
        <v>0</v>
      </c>
      <c r="BT983" s="3"/>
    </row>
    <row r="984" spans="1:72" ht="33.75" x14ac:dyDescent="0.25">
      <c r="A984" s="1" t="s">
        <v>0</v>
      </c>
      <c r="B984" s="1" t="s">
        <v>0</v>
      </c>
      <c r="C984" s="1" t="s">
        <v>0</v>
      </c>
      <c r="D984" s="101" t="s">
        <v>0</v>
      </c>
      <c r="E984" s="101" t="s">
        <v>0</v>
      </c>
      <c r="F984" s="101" t="s">
        <v>0</v>
      </c>
      <c r="G984" s="2" t="s">
        <v>0</v>
      </c>
      <c r="H984" s="10" t="s">
        <v>13</v>
      </c>
      <c r="I984" s="11">
        <f t="shared" ref="I984:AA984" si="1456">SUM(I985,I993,I995)</f>
        <v>12000</v>
      </c>
      <c r="J984" s="11">
        <f t="shared" si="1456"/>
        <v>0</v>
      </c>
      <c r="K984" s="11">
        <f t="shared" si="1456"/>
        <v>0</v>
      </c>
      <c r="L984" s="11">
        <f t="shared" si="1456"/>
        <v>0</v>
      </c>
      <c r="M984" s="11">
        <f t="shared" si="1456"/>
        <v>0</v>
      </c>
      <c r="N984" s="11">
        <f t="shared" si="1456"/>
        <v>0</v>
      </c>
      <c r="O984" s="11">
        <f t="shared" ref="O984" si="1457">SUM(O985,O993,O995)</f>
        <v>12000</v>
      </c>
      <c r="P984" s="11">
        <f t="shared" si="1456"/>
        <v>0</v>
      </c>
      <c r="Q984" s="11">
        <f t="shared" si="1456"/>
        <v>0</v>
      </c>
      <c r="R984" s="11">
        <f t="shared" si="1456"/>
        <v>0</v>
      </c>
      <c r="S984" s="11">
        <f t="shared" si="1456"/>
        <v>0</v>
      </c>
      <c r="T984" s="11">
        <f t="shared" si="1456"/>
        <v>0</v>
      </c>
      <c r="U984" s="11">
        <f t="shared" si="1456"/>
        <v>0</v>
      </c>
      <c r="V984" s="11">
        <f t="shared" si="1456"/>
        <v>0</v>
      </c>
      <c r="W984" s="11">
        <f t="shared" si="1456"/>
        <v>0</v>
      </c>
      <c r="X984" s="11">
        <f t="shared" si="1456"/>
        <v>0</v>
      </c>
      <c r="Y984" s="11">
        <f t="shared" si="1456"/>
        <v>0</v>
      </c>
      <c r="Z984" s="11">
        <f t="shared" si="1456"/>
        <v>0</v>
      </c>
      <c r="AA984" s="11">
        <f t="shared" si="1456"/>
        <v>0</v>
      </c>
      <c r="AB984" s="11">
        <v>0</v>
      </c>
      <c r="AC984" s="11">
        <v>12000</v>
      </c>
      <c r="AD984" s="11">
        <f t="shared" ref="AD984:AV984" si="1458">SUM(AD985,AD993,AD995)</f>
        <v>0</v>
      </c>
      <c r="AE984" s="11">
        <f t="shared" si="1458"/>
        <v>1027</v>
      </c>
      <c r="AF984" s="11">
        <f t="shared" si="1458"/>
        <v>0</v>
      </c>
      <c r="AG984" s="11">
        <f t="shared" si="1458"/>
        <v>0</v>
      </c>
      <c r="AH984" s="11">
        <f t="shared" si="1458"/>
        <v>0</v>
      </c>
      <c r="AI984" s="11">
        <f t="shared" si="1458"/>
        <v>0</v>
      </c>
      <c r="AJ984" s="11">
        <f t="shared" ref="AJ984" si="1459">SUM(AJ985,AJ993,AJ995)</f>
        <v>1027</v>
      </c>
      <c r="AK984" s="11">
        <f t="shared" si="1458"/>
        <v>0</v>
      </c>
      <c r="AL984" s="11">
        <f t="shared" si="1458"/>
        <v>0</v>
      </c>
      <c r="AM984" s="11">
        <f t="shared" si="1458"/>
        <v>1027</v>
      </c>
      <c r="AN984" s="11">
        <f t="shared" si="1458"/>
        <v>0</v>
      </c>
      <c r="AO984" s="11">
        <f t="shared" si="1458"/>
        <v>0</v>
      </c>
      <c r="AP984" s="11">
        <f t="shared" si="1458"/>
        <v>0</v>
      </c>
      <c r="AQ984" s="11">
        <f t="shared" si="1458"/>
        <v>0</v>
      </c>
      <c r="AR984" s="11">
        <f t="shared" si="1458"/>
        <v>0</v>
      </c>
      <c r="AS984" s="11">
        <f t="shared" si="1458"/>
        <v>0</v>
      </c>
      <c r="AT984" s="11">
        <f t="shared" si="1458"/>
        <v>0</v>
      </c>
      <c r="AU984" s="11">
        <f t="shared" si="1458"/>
        <v>0</v>
      </c>
      <c r="AV984" s="11">
        <f t="shared" si="1458"/>
        <v>0</v>
      </c>
      <c r="AW984" s="11">
        <v>1027</v>
      </c>
      <c r="AX984" s="11">
        <v>0</v>
      </c>
      <c r="AY984" s="11">
        <f t="shared" ref="AY984:BQ984" si="1460">SUM(AY985,AY993,AY995)</f>
        <v>0</v>
      </c>
      <c r="AZ984" s="11">
        <f t="shared" si="1460"/>
        <v>3158</v>
      </c>
      <c r="BA984" s="11">
        <f t="shared" si="1460"/>
        <v>0</v>
      </c>
      <c r="BB984" s="11">
        <f t="shared" si="1460"/>
        <v>0</v>
      </c>
      <c r="BC984" s="11">
        <f t="shared" si="1460"/>
        <v>0</v>
      </c>
      <c r="BD984" s="11">
        <f t="shared" si="1460"/>
        <v>0</v>
      </c>
      <c r="BE984" s="11">
        <f t="shared" ref="BE984" si="1461">SUM(BE985,BE993,BE995)</f>
        <v>3158</v>
      </c>
      <c r="BF984" s="11">
        <f t="shared" si="1460"/>
        <v>0</v>
      </c>
      <c r="BG984" s="11">
        <f t="shared" si="1460"/>
        <v>0</v>
      </c>
      <c r="BH984" s="11">
        <f t="shared" si="1460"/>
        <v>3158</v>
      </c>
      <c r="BI984" s="11">
        <f t="shared" si="1460"/>
        <v>0</v>
      </c>
      <c r="BJ984" s="11">
        <f t="shared" si="1460"/>
        <v>0</v>
      </c>
      <c r="BK984" s="11">
        <f t="shared" si="1460"/>
        <v>0</v>
      </c>
      <c r="BL984" s="11">
        <f t="shared" si="1460"/>
        <v>0</v>
      </c>
      <c r="BM984" s="11">
        <f t="shared" si="1460"/>
        <v>0</v>
      </c>
      <c r="BN984" s="11">
        <f t="shared" si="1460"/>
        <v>0</v>
      </c>
      <c r="BO984" s="11">
        <f t="shared" si="1460"/>
        <v>0</v>
      </c>
      <c r="BP984" s="11">
        <f t="shared" si="1460"/>
        <v>0</v>
      </c>
      <c r="BQ984" s="11">
        <f t="shared" si="1460"/>
        <v>0</v>
      </c>
      <c r="BR984" s="11">
        <v>3158</v>
      </c>
      <c r="BS984" s="11">
        <v>0</v>
      </c>
      <c r="BT984" s="11" t="e">
        <f>IF(#REF!=0,"-",#REF!/#REF!*100)</f>
        <v>#REF!</v>
      </c>
    </row>
    <row r="985" spans="1:72" x14ac:dyDescent="0.25">
      <c r="A985" s="4" t="s">
        <v>133</v>
      </c>
      <c r="B985" s="4" t="s">
        <v>58</v>
      </c>
      <c r="C985" s="4" t="s">
        <v>161</v>
      </c>
      <c r="D985" s="102" t="s">
        <v>404</v>
      </c>
      <c r="E985" s="101" t="s">
        <v>14</v>
      </c>
      <c r="F985" s="101" t="s">
        <v>0</v>
      </c>
      <c r="G985" s="2" t="s">
        <v>0</v>
      </c>
      <c r="H985" s="2" t="s">
        <v>15</v>
      </c>
      <c r="I985" s="12">
        <f t="shared" ref="I985:AA985" si="1462">SUM(I986,I987)</f>
        <v>0</v>
      </c>
      <c r="J985" s="12">
        <f t="shared" si="1462"/>
        <v>0</v>
      </c>
      <c r="K985" s="12">
        <f t="shared" si="1462"/>
        <v>0</v>
      </c>
      <c r="L985" s="12">
        <f t="shared" si="1462"/>
        <v>0</v>
      </c>
      <c r="M985" s="12">
        <f t="shared" si="1462"/>
        <v>0</v>
      </c>
      <c r="N985" s="12">
        <f t="shared" si="1462"/>
        <v>0</v>
      </c>
      <c r="O985" s="12">
        <f t="shared" ref="O985" si="1463">SUM(O986,O987)</f>
        <v>0</v>
      </c>
      <c r="P985" s="12">
        <f t="shared" si="1462"/>
        <v>0</v>
      </c>
      <c r="Q985" s="12">
        <f t="shared" si="1462"/>
        <v>0</v>
      </c>
      <c r="R985" s="12">
        <f t="shared" si="1462"/>
        <v>0</v>
      </c>
      <c r="S985" s="12">
        <f t="shared" si="1462"/>
        <v>0</v>
      </c>
      <c r="T985" s="12">
        <f t="shared" si="1462"/>
        <v>0</v>
      </c>
      <c r="U985" s="12">
        <f t="shared" si="1462"/>
        <v>0</v>
      </c>
      <c r="V985" s="12">
        <f t="shared" si="1462"/>
        <v>0</v>
      </c>
      <c r="W985" s="12">
        <f t="shared" si="1462"/>
        <v>0</v>
      </c>
      <c r="X985" s="12">
        <f t="shared" si="1462"/>
        <v>0</v>
      </c>
      <c r="Y985" s="12">
        <f t="shared" si="1462"/>
        <v>0</v>
      </c>
      <c r="Z985" s="12">
        <f t="shared" si="1462"/>
        <v>0</v>
      </c>
      <c r="AA985" s="12">
        <f t="shared" si="1462"/>
        <v>0</v>
      </c>
      <c r="AB985" s="12">
        <v>0</v>
      </c>
      <c r="AC985" s="12">
        <v>0</v>
      </c>
      <c r="AD985" s="12">
        <f t="shared" ref="AD985:AV985" si="1464">SUM(AD986,AD987)</f>
        <v>0</v>
      </c>
      <c r="AE985" s="12">
        <f t="shared" si="1464"/>
        <v>0</v>
      </c>
      <c r="AF985" s="12">
        <f t="shared" si="1464"/>
        <v>0</v>
      </c>
      <c r="AG985" s="12">
        <f t="shared" si="1464"/>
        <v>0</v>
      </c>
      <c r="AH985" s="12">
        <f t="shared" si="1464"/>
        <v>0</v>
      </c>
      <c r="AI985" s="12">
        <f t="shared" si="1464"/>
        <v>0</v>
      </c>
      <c r="AJ985" s="12">
        <f t="shared" ref="AJ985" si="1465">SUM(AJ986,AJ987)</f>
        <v>0</v>
      </c>
      <c r="AK985" s="12">
        <f t="shared" si="1464"/>
        <v>0</v>
      </c>
      <c r="AL985" s="12">
        <f t="shared" si="1464"/>
        <v>0</v>
      </c>
      <c r="AM985" s="12">
        <f t="shared" si="1464"/>
        <v>0</v>
      </c>
      <c r="AN985" s="12">
        <f t="shared" si="1464"/>
        <v>0</v>
      </c>
      <c r="AO985" s="12">
        <f t="shared" si="1464"/>
        <v>0</v>
      </c>
      <c r="AP985" s="12">
        <f t="shared" si="1464"/>
        <v>0</v>
      </c>
      <c r="AQ985" s="12">
        <f t="shared" si="1464"/>
        <v>0</v>
      </c>
      <c r="AR985" s="12">
        <f t="shared" si="1464"/>
        <v>0</v>
      </c>
      <c r="AS985" s="12">
        <f t="shared" si="1464"/>
        <v>0</v>
      </c>
      <c r="AT985" s="12">
        <f t="shared" si="1464"/>
        <v>0</v>
      </c>
      <c r="AU985" s="12">
        <f t="shared" si="1464"/>
        <v>0</v>
      </c>
      <c r="AV985" s="12">
        <f t="shared" si="1464"/>
        <v>0</v>
      </c>
      <c r="AW985" s="12">
        <v>0</v>
      </c>
      <c r="AX985" s="12">
        <v>0</v>
      </c>
      <c r="AY985" s="12">
        <f t="shared" ref="AY985:BQ985" si="1466">SUM(AY986,AY987)</f>
        <v>0</v>
      </c>
      <c r="AZ985" s="12">
        <f t="shared" si="1466"/>
        <v>0</v>
      </c>
      <c r="BA985" s="12">
        <f t="shared" si="1466"/>
        <v>0</v>
      </c>
      <c r="BB985" s="12">
        <f t="shared" si="1466"/>
        <v>0</v>
      </c>
      <c r="BC985" s="12">
        <f t="shared" si="1466"/>
        <v>0</v>
      </c>
      <c r="BD985" s="12">
        <f t="shared" si="1466"/>
        <v>0</v>
      </c>
      <c r="BE985" s="12">
        <f t="shared" ref="BE985" si="1467">SUM(BE986,BE987)</f>
        <v>0</v>
      </c>
      <c r="BF985" s="12">
        <f t="shared" si="1466"/>
        <v>0</v>
      </c>
      <c r="BG985" s="12">
        <f t="shared" si="1466"/>
        <v>0</v>
      </c>
      <c r="BH985" s="12">
        <f t="shared" si="1466"/>
        <v>0</v>
      </c>
      <c r="BI985" s="12">
        <f t="shared" si="1466"/>
        <v>0</v>
      </c>
      <c r="BJ985" s="12">
        <f t="shared" si="1466"/>
        <v>0</v>
      </c>
      <c r="BK985" s="12">
        <f t="shared" si="1466"/>
        <v>0</v>
      </c>
      <c r="BL985" s="12">
        <f t="shared" si="1466"/>
        <v>0</v>
      </c>
      <c r="BM985" s="12">
        <f t="shared" si="1466"/>
        <v>0</v>
      </c>
      <c r="BN985" s="12">
        <f t="shared" si="1466"/>
        <v>0</v>
      </c>
      <c r="BO985" s="12">
        <f t="shared" si="1466"/>
        <v>0</v>
      </c>
      <c r="BP985" s="12">
        <f t="shared" si="1466"/>
        <v>0</v>
      </c>
      <c r="BQ985" s="12">
        <f t="shared" si="1466"/>
        <v>0</v>
      </c>
      <c r="BR985" s="12">
        <v>0</v>
      </c>
      <c r="BS985" s="12">
        <v>0</v>
      </c>
      <c r="BT985" s="12" t="e">
        <f>IF(#REF!=0,"-",#REF!/#REF!*100)</f>
        <v>#REF!</v>
      </c>
    </row>
    <row r="986" spans="1:72" x14ac:dyDescent="0.25">
      <c r="A986" s="4" t="s">
        <v>133</v>
      </c>
      <c r="B986" s="4" t="s">
        <v>58</v>
      </c>
      <c r="C986" s="4" t="s">
        <v>161</v>
      </c>
      <c r="D986" s="102" t="s">
        <v>404</v>
      </c>
      <c r="E986" s="113">
        <v>6111</v>
      </c>
      <c r="F986" s="102"/>
      <c r="G986" s="98" t="s">
        <v>1662</v>
      </c>
      <c r="H986" s="13" t="s">
        <v>16</v>
      </c>
      <c r="I986" s="14">
        <v>0</v>
      </c>
      <c r="J986" s="14"/>
      <c r="K986" s="14"/>
      <c r="L986" s="14"/>
      <c r="M986" s="14"/>
      <c r="N986" s="14"/>
      <c r="O986" s="14">
        <f t="shared" si="1372"/>
        <v>0</v>
      </c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>
        <v>0</v>
      </c>
      <c r="AC986" s="14">
        <v>0</v>
      </c>
      <c r="AD986" s="14">
        <v>0</v>
      </c>
      <c r="AE986" s="14"/>
      <c r="AF986" s="14"/>
      <c r="AG986" s="14"/>
      <c r="AH986" s="14"/>
      <c r="AI986" s="14"/>
      <c r="AJ986" s="14">
        <f t="shared" si="1373"/>
        <v>0</v>
      </c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>
        <v>0</v>
      </c>
      <c r="AX986" s="14">
        <v>0</v>
      </c>
      <c r="AY986" s="14">
        <v>0</v>
      </c>
      <c r="AZ986" s="14"/>
      <c r="BA986" s="14"/>
      <c r="BB986" s="14"/>
      <c r="BC986" s="14"/>
      <c r="BD986" s="14"/>
      <c r="BE986" s="14">
        <f t="shared" si="1374"/>
        <v>0</v>
      </c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>
        <v>0</v>
      </c>
      <c r="BS986" s="14">
        <v>0</v>
      </c>
      <c r="BT986" s="14" t="e">
        <f>IF(#REF!=0,"-",#REF!/#REF!*100)</f>
        <v>#REF!</v>
      </c>
    </row>
    <row r="987" spans="1:72" x14ac:dyDescent="0.25">
      <c r="A987" s="1" t="s">
        <v>133</v>
      </c>
      <c r="B987" s="1" t="s">
        <v>58</v>
      </c>
      <c r="C987" s="1" t="s">
        <v>161</v>
      </c>
      <c r="D987" s="105" t="s">
        <v>404</v>
      </c>
      <c r="E987" s="105" t="s">
        <v>18</v>
      </c>
      <c r="F987" s="102" t="s">
        <v>0</v>
      </c>
      <c r="G987" s="13" t="s">
        <v>0</v>
      </c>
      <c r="H987" s="2" t="s">
        <v>19</v>
      </c>
      <c r="I987" s="12">
        <f t="shared" ref="I987:AA987" si="1468">SUM(I988:I992)</f>
        <v>0</v>
      </c>
      <c r="J987" s="12">
        <f t="shared" si="1468"/>
        <v>0</v>
      </c>
      <c r="K987" s="12">
        <f t="shared" si="1468"/>
        <v>0</v>
      </c>
      <c r="L987" s="12">
        <f t="shared" si="1468"/>
        <v>0</v>
      </c>
      <c r="M987" s="12">
        <f t="shared" si="1468"/>
        <v>0</v>
      </c>
      <c r="N987" s="12">
        <f t="shared" si="1468"/>
        <v>0</v>
      </c>
      <c r="O987" s="12">
        <f t="shared" si="1468"/>
        <v>0</v>
      </c>
      <c r="P987" s="12">
        <f t="shared" si="1468"/>
        <v>0</v>
      </c>
      <c r="Q987" s="12">
        <f t="shared" si="1468"/>
        <v>0</v>
      </c>
      <c r="R987" s="12">
        <f t="shared" si="1468"/>
        <v>0</v>
      </c>
      <c r="S987" s="12">
        <f t="shared" si="1468"/>
        <v>0</v>
      </c>
      <c r="T987" s="12">
        <f t="shared" si="1468"/>
        <v>0</v>
      </c>
      <c r="U987" s="12">
        <f t="shared" si="1468"/>
        <v>0</v>
      </c>
      <c r="V987" s="12">
        <f t="shared" si="1468"/>
        <v>0</v>
      </c>
      <c r="W987" s="12">
        <f t="shared" si="1468"/>
        <v>0</v>
      </c>
      <c r="X987" s="12">
        <f t="shared" si="1468"/>
        <v>0</v>
      </c>
      <c r="Y987" s="12">
        <f t="shared" si="1468"/>
        <v>0</v>
      </c>
      <c r="Z987" s="12">
        <f t="shared" si="1468"/>
        <v>0</v>
      </c>
      <c r="AA987" s="12">
        <f t="shared" si="1468"/>
        <v>0</v>
      </c>
      <c r="AB987" s="12">
        <v>0</v>
      </c>
      <c r="AC987" s="12">
        <v>0</v>
      </c>
      <c r="AD987" s="12">
        <f t="shared" ref="AD987:AV987" si="1469">SUM(AD988:AD992)</f>
        <v>0</v>
      </c>
      <c r="AE987" s="12">
        <f t="shared" si="1469"/>
        <v>0</v>
      </c>
      <c r="AF987" s="12">
        <f t="shared" si="1469"/>
        <v>0</v>
      </c>
      <c r="AG987" s="12">
        <f t="shared" si="1469"/>
        <v>0</v>
      </c>
      <c r="AH987" s="12">
        <f t="shared" si="1469"/>
        <v>0</v>
      </c>
      <c r="AI987" s="12">
        <f t="shared" si="1469"/>
        <v>0</v>
      </c>
      <c r="AJ987" s="12">
        <f t="shared" si="1469"/>
        <v>0</v>
      </c>
      <c r="AK987" s="12">
        <f t="shared" si="1469"/>
        <v>0</v>
      </c>
      <c r="AL987" s="12">
        <f t="shared" si="1469"/>
        <v>0</v>
      </c>
      <c r="AM987" s="12">
        <f t="shared" si="1469"/>
        <v>0</v>
      </c>
      <c r="AN987" s="12">
        <f t="shared" si="1469"/>
        <v>0</v>
      </c>
      <c r="AO987" s="12">
        <f t="shared" si="1469"/>
        <v>0</v>
      </c>
      <c r="AP987" s="12">
        <f t="shared" si="1469"/>
        <v>0</v>
      </c>
      <c r="AQ987" s="12">
        <f t="shared" si="1469"/>
        <v>0</v>
      </c>
      <c r="AR987" s="12">
        <f t="shared" si="1469"/>
        <v>0</v>
      </c>
      <c r="AS987" s="12">
        <f t="shared" si="1469"/>
        <v>0</v>
      </c>
      <c r="AT987" s="12">
        <f t="shared" si="1469"/>
        <v>0</v>
      </c>
      <c r="AU987" s="12">
        <f t="shared" si="1469"/>
        <v>0</v>
      </c>
      <c r="AV987" s="12">
        <f t="shared" si="1469"/>
        <v>0</v>
      </c>
      <c r="AW987" s="12">
        <v>0</v>
      </c>
      <c r="AX987" s="12">
        <v>0</v>
      </c>
      <c r="AY987" s="12">
        <f t="shared" ref="AY987:BQ987" si="1470">SUM(AY988:AY992)</f>
        <v>0</v>
      </c>
      <c r="AZ987" s="12">
        <f t="shared" si="1470"/>
        <v>0</v>
      </c>
      <c r="BA987" s="12">
        <f t="shared" si="1470"/>
        <v>0</v>
      </c>
      <c r="BB987" s="12">
        <f t="shared" si="1470"/>
        <v>0</v>
      </c>
      <c r="BC987" s="12">
        <f t="shared" si="1470"/>
        <v>0</v>
      </c>
      <c r="BD987" s="12">
        <f t="shared" si="1470"/>
        <v>0</v>
      </c>
      <c r="BE987" s="12">
        <f t="shared" si="1470"/>
        <v>0</v>
      </c>
      <c r="BF987" s="12">
        <f t="shared" si="1470"/>
        <v>0</v>
      </c>
      <c r="BG987" s="12">
        <f t="shared" si="1470"/>
        <v>0</v>
      </c>
      <c r="BH987" s="12">
        <f t="shared" si="1470"/>
        <v>0</v>
      </c>
      <c r="BI987" s="12">
        <f t="shared" si="1470"/>
        <v>0</v>
      </c>
      <c r="BJ987" s="12">
        <f t="shared" si="1470"/>
        <v>0</v>
      </c>
      <c r="BK987" s="12">
        <f t="shared" si="1470"/>
        <v>0</v>
      </c>
      <c r="BL987" s="12">
        <f t="shared" si="1470"/>
        <v>0</v>
      </c>
      <c r="BM987" s="12">
        <f t="shared" si="1470"/>
        <v>0</v>
      </c>
      <c r="BN987" s="12">
        <f t="shared" si="1470"/>
        <v>0</v>
      </c>
      <c r="BO987" s="12">
        <f t="shared" si="1470"/>
        <v>0</v>
      </c>
      <c r="BP987" s="12">
        <f t="shared" si="1470"/>
        <v>0</v>
      </c>
      <c r="BQ987" s="12">
        <f t="shared" si="1470"/>
        <v>0</v>
      </c>
      <c r="BR987" s="12">
        <v>0</v>
      </c>
      <c r="BS987" s="12">
        <v>0</v>
      </c>
      <c r="BT987" s="12" t="e">
        <f>IF(#REF!=0,"-",#REF!/#REF!*100)</f>
        <v>#REF!</v>
      </c>
    </row>
    <row r="988" spans="1:72" ht="22.5" x14ac:dyDescent="0.25">
      <c r="A988" s="4" t="s">
        <v>133</v>
      </c>
      <c r="B988" s="4" t="s">
        <v>58</v>
      </c>
      <c r="C988" s="4" t="s">
        <v>161</v>
      </c>
      <c r="D988" s="102" t="s">
        <v>404</v>
      </c>
      <c r="E988" s="113">
        <v>6112</v>
      </c>
      <c r="F988" s="102" t="s">
        <v>406</v>
      </c>
      <c r="G988" s="98" t="s">
        <v>1662</v>
      </c>
      <c r="H988" s="13" t="s">
        <v>57</v>
      </c>
      <c r="I988" s="14">
        <v>0</v>
      </c>
      <c r="J988" s="14"/>
      <c r="K988" s="14"/>
      <c r="L988" s="14"/>
      <c r="M988" s="14"/>
      <c r="N988" s="14"/>
      <c r="O988" s="14">
        <f t="shared" ref="O988:O1048" si="1471">I988+J988+K988+L988+M988+N988</f>
        <v>0</v>
      </c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>
        <v>0</v>
      </c>
      <c r="AC988" s="14">
        <v>0</v>
      </c>
      <c r="AD988" s="14">
        <v>0</v>
      </c>
      <c r="AE988" s="14"/>
      <c r="AF988" s="14"/>
      <c r="AG988" s="14"/>
      <c r="AH988" s="14"/>
      <c r="AI988" s="14"/>
      <c r="AJ988" s="14">
        <f t="shared" ref="AJ988:AJ1048" si="1472">AD988+AE988+AF988+AG988+AH988+AI988</f>
        <v>0</v>
      </c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>
        <v>0</v>
      </c>
      <c r="AX988" s="14">
        <v>0</v>
      </c>
      <c r="AY988" s="14">
        <v>0</v>
      </c>
      <c r="AZ988" s="14"/>
      <c r="BA988" s="14"/>
      <c r="BB988" s="14"/>
      <c r="BC988" s="14"/>
      <c r="BD988" s="14"/>
      <c r="BE988" s="14">
        <f t="shared" ref="BE988:BE1048" si="1473">AY988+AZ988+BA988+BB988+BC988+BD988</f>
        <v>0</v>
      </c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>
        <v>0</v>
      </c>
      <c r="BS988" s="14">
        <v>0</v>
      </c>
      <c r="BT988" s="14" t="e">
        <f>IF(#REF!=0,"-",#REF!/#REF!*100)</f>
        <v>#REF!</v>
      </c>
    </row>
    <row r="989" spans="1:72" x14ac:dyDescent="0.25">
      <c r="A989" s="4" t="s">
        <v>133</v>
      </c>
      <c r="B989" s="4" t="s">
        <v>58</v>
      </c>
      <c r="C989" s="4" t="s">
        <v>161</v>
      </c>
      <c r="D989" s="102" t="s">
        <v>404</v>
      </c>
      <c r="E989" s="113">
        <v>6112</v>
      </c>
      <c r="F989" s="102" t="s">
        <v>407</v>
      </c>
      <c r="G989" s="98" t="s">
        <v>1662</v>
      </c>
      <c r="H989" s="13" t="s">
        <v>22</v>
      </c>
      <c r="I989" s="14">
        <v>0</v>
      </c>
      <c r="J989" s="14"/>
      <c r="K989" s="14"/>
      <c r="L989" s="14"/>
      <c r="M989" s="14"/>
      <c r="N989" s="14"/>
      <c r="O989" s="14">
        <f t="shared" si="1471"/>
        <v>0</v>
      </c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>
        <v>0</v>
      </c>
      <c r="AC989" s="14">
        <v>0</v>
      </c>
      <c r="AD989" s="14">
        <v>0</v>
      </c>
      <c r="AE989" s="14"/>
      <c r="AF989" s="14"/>
      <c r="AG989" s="14"/>
      <c r="AH989" s="14"/>
      <c r="AI989" s="14"/>
      <c r="AJ989" s="14">
        <f t="shared" si="1472"/>
        <v>0</v>
      </c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>
        <v>0</v>
      </c>
      <c r="AX989" s="14">
        <v>0</v>
      </c>
      <c r="AY989" s="14">
        <v>0</v>
      </c>
      <c r="AZ989" s="14"/>
      <c r="BA989" s="14"/>
      <c r="BB989" s="14"/>
      <c r="BC989" s="14"/>
      <c r="BD989" s="14"/>
      <c r="BE989" s="14">
        <f t="shared" si="1473"/>
        <v>0</v>
      </c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>
        <v>0</v>
      </c>
      <c r="BS989" s="14">
        <v>0</v>
      </c>
      <c r="BT989" s="14" t="e">
        <f>IF(#REF!=0,"-",#REF!/#REF!*100)</f>
        <v>#REF!</v>
      </c>
    </row>
    <row r="990" spans="1:72" x14ac:dyDescent="0.25">
      <c r="A990" s="4" t="s">
        <v>133</v>
      </c>
      <c r="B990" s="4" t="s">
        <v>58</v>
      </c>
      <c r="C990" s="4" t="s">
        <v>161</v>
      </c>
      <c r="D990" s="102" t="s">
        <v>404</v>
      </c>
      <c r="E990" s="113">
        <v>6112</v>
      </c>
      <c r="F990" s="102" t="s">
        <v>408</v>
      </c>
      <c r="G990" s="98" t="s">
        <v>1662</v>
      </c>
      <c r="H990" s="13" t="s">
        <v>23</v>
      </c>
      <c r="I990" s="14">
        <v>0</v>
      </c>
      <c r="J990" s="14"/>
      <c r="K990" s="14"/>
      <c r="L990" s="14"/>
      <c r="M990" s="14"/>
      <c r="N990" s="14"/>
      <c r="O990" s="14">
        <f t="shared" si="1471"/>
        <v>0</v>
      </c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>
        <v>0</v>
      </c>
      <c r="AC990" s="14">
        <v>0</v>
      </c>
      <c r="AD990" s="14">
        <v>0</v>
      </c>
      <c r="AE990" s="14"/>
      <c r="AF990" s="14"/>
      <c r="AG990" s="14"/>
      <c r="AH990" s="14"/>
      <c r="AI990" s="14"/>
      <c r="AJ990" s="14">
        <f t="shared" si="1472"/>
        <v>0</v>
      </c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>
        <v>0</v>
      </c>
      <c r="AX990" s="14">
        <v>0</v>
      </c>
      <c r="AY990" s="14">
        <v>0</v>
      </c>
      <c r="AZ990" s="14"/>
      <c r="BA990" s="14"/>
      <c r="BB990" s="14"/>
      <c r="BC990" s="14"/>
      <c r="BD990" s="14"/>
      <c r="BE990" s="14">
        <f t="shared" si="1473"/>
        <v>0</v>
      </c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>
        <v>0</v>
      </c>
      <c r="BS990" s="14">
        <v>0</v>
      </c>
      <c r="BT990" s="14" t="e">
        <f>IF(#REF!=0,"-",#REF!/#REF!*100)</f>
        <v>#REF!</v>
      </c>
    </row>
    <row r="991" spans="1:72" x14ac:dyDescent="0.25">
      <c r="A991" s="4" t="s">
        <v>133</v>
      </c>
      <c r="B991" s="4" t="s">
        <v>58</v>
      </c>
      <c r="C991" s="4" t="s">
        <v>161</v>
      </c>
      <c r="D991" s="102" t="s">
        <v>404</v>
      </c>
      <c r="E991" s="113">
        <v>6112</v>
      </c>
      <c r="F991" s="102" t="s">
        <v>409</v>
      </c>
      <c r="G991" s="98" t="s">
        <v>1662</v>
      </c>
      <c r="H991" s="13" t="s">
        <v>21</v>
      </c>
      <c r="I991" s="14">
        <v>0</v>
      </c>
      <c r="J991" s="14"/>
      <c r="K991" s="14"/>
      <c r="L991" s="14"/>
      <c r="M991" s="14"/>
      <c r="N991" s="14"/>
      <c r="O991" s="14">
        <f t="shared" si="1471"/>
        <v>0</v>
      </c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>
        <v>0</v>
      </c>
      <c r="AC991" s="14">
        <v>0</v>
      </c>
      <c r="AD991" s="14">
        <v>0</v>
      </c>
      <c r="AE991" s="14"/>
      <c r="AF991" s="14"/>
      <c r="AG991" s="14"/>
      <c r="AH991" s="14"/>
      <c r="AI991" s="14"/>
      <c r="AJ991" s="14">
        <f t="shared" si="1472"/>
        <v>0</v>
      </c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>
        <v>0</v>
      </c>
      <c r="AX991" s="14">
        <v>0</v>
      </c>
      <c r="AY991" s="14">
        <v>0</v>
      </c>
      <c r="AZ991" s="14"/>
      <c r="BA991" s="14"/>
      <c r="BB991" s="14"/>
      <c r="BC991" s="14"/>
      <c r="BD991" s="14"/>
      <c r="BE991" s="14">
        <f t="shared" si="1473"/>
        <v>0</v>
      </c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>
        <v>0</v>
      </c>
      <c r="BS991" s="14">
        <v>0</v>
      </c>
      <c r="BT991" s="14" t="e">
        <f>IF(#REF!=0,"-",#REF!/#REF!*100)</f>
        <v>#REF!</v>
      </c>
    </row>
    <row r="992" spans="1:72" x14ac:dyDescent="0.25">
      <c r="A992" s="4" t="s">
        <v>133</v>
      </c>
      <c r="B992" s="4" t="s">
        <v>58</v>
      </c>
      <c r="C992" s="4" t="s">
        <v>161</v>
      </c>
      <c r="D992" s="102" t="s">
        <v>404</v>
      </c>
      <c r="E992" s="113">
        <v>6112</v>
      </c>
      <c r="F992" s="102" t="s">
        <v>410</v>
      </c>
      <c r="G992" s="98" t="s">
        <v>1662</v>
      </c>
      <c r="H992" s="13" t="s">
        <v>24</v>
      </c>
      <c r="I992" s="14">
        <v>0</v>
      </c>
      <c r="J992" s="14"/>
      <c r="K992" s="14"/>
      <c r="L992" s="14"/>
      <c r="M992" s="14"/>
      <c r="N992" s="14"/>
      <c r="O992" s="14">
        <f t="shared" si="1471"/>
        <v>0</v>
      </c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>
        <v>0</v>
      </c>
      <c r="AC992" s="14">
        <v>0</v>
      </c>
      <c r="AD992" s="14">
        <v>0</v>
      </c>
      <c r="AE992" s="14"/>
      <c r="AF992" s="14"/>
      <c r="AG992" s="14"/>
      <c r="AH992" s="14"/>
      <c r="AI992" s="14"/>
      <c r="AJ992" s="14">
        <f t="shared" si="1472"/>
        <v>0</v>
      </c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>
        <v>0</v>
      </c>
      <c r="AX992" s="14">
        <v>0</v>
      </c>
      <c r="AY992" s="14">
        <v>0</v>
      </c>
      <c r="AZ992" s="14"/>
      <c r="BA992" s="14"/>
      <c r="BB992" s="14"/>
      <c r="BC992" s="14"/>
      <c r="BD992" s="14"/>
      <c r="BE992" s="14">
        <f t="shared" si="1473"/>
        <v>0</v>
      </c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>
        <v>0</v>
      </c>
      <c r="BS992" s="14">
        <v>0</v>
      </c>
      <c r="BT992" s="14" t="e">
        <f>IF(#REF!=0,"-",#REF!/#REF!*100)</f>
        <v>#REF!</v>
      </c>
    </row>
    <row r="993" spans="1:72" ht="22.5" x14ac:dyDescent="0.25">
      <c r="A993" s="4" t="s">
        <v>133</v>
      </c>
      <c r="B993" s="4" t="s">
        <v>58</v>
      </c>
      <c r="C993" s="4" t="s">
        <v>161</v>
      </c>
      <c r="D993" s="102" t="s">
        <v>404</v>
      </c>
      <c r="E993" s="101" t="s">
        <v>25</v>
      </c>
      <c r="F993" s="101" t="s">
        <v>0</v>
      </c>
      <c r="G993" s="2" t="s">
        <v>0</v>
      </c>
      <c r="H993" s="2" t="s">
        <v>26</v>
      </c>
      <c r="I993" s="12">
        <f t="shared" ref="I993:AA993" si="1474">SUM(I994)</f>
        <v>0</v>
      </c>
      <c r="J993" s="12">
        <f t="shared" si="1474"/>
        <v>0</v>
      </c>
      <c r="K993" s="12">
        <f t="shared" si="1474"/>
        <v>0</v>
      </c>
      <c r="L993" s="12">
        <f t="shared" si="1474"/>
        <v>0</v>
      </c>
      <c r="M993" s="12">
        <f t="shared" si="1474"/>
        <v>0</v>
      </c>
      <c r="N993" s="12">
        <f t="shared" si="1474"/>
        <v>0</v>
      </c>
      <c r="O993" s="12">
        <f t="shared" si="1474"/>
        <v>0</v>
      </c>
      <c r="P993" s="12">
        <f t="shared" si="1474"/>
        <v>0</v>
      </c>
      <c r="Q993" s="12">
        <f t="shared" si="1474"/>
        <v>0</v>
      </c>
      <c r="R993" s="12">
        <f t="shared" si="1474"/>
        <v>0</v>
      </c>
      <c r="S993" s="12">
        <f t="shared" si="1474"/>
        <v>0</v>
      </c>
      <c r="T993" s="12">
        <f t="shared" si="1474"/>
        <v>0</v>
      </c>
      <c r="U993" s="12">
        <f t="shared" si="1474"/>
        <v>0</v>
      </c>
      <c r="V993" s="12">
        <f t="shared" si="1474"/>
        <v>0</v>
      </c>
      <c r="W993" s="12">
        <f t="shared" si="1474"/>
        <v>0</v>
      </c>
      <c r="X993" s="12">
        <f t="shared" si="1474"/>
        <v>0</v>
      </c>
      <c r="Y993" s="12">
        <f t="shared" si="1474"/>
        <v>0</v>
      </c>
      <c r="Z993" s="12">
        <f t="shared" si="1474"/>
        <v>0</v>
      </c>
      <c r="AA993" s="12">
        <f t="shared" si="1474"/>
        <v>0</v>
      </c>
      <c r="AB993" s="12">
        <v>0</v>
      </c>
      <c r="AC993" s="12">
        <v>0</v>
      </c>
      <c r="AD993" s="12">
        <f t="shared" ref="AD993:AV993" si="1475">SUM(AD994)</f>
        <v>0</v>
      </c>
      <c r="AE993" s="12">
        <f t="shared" si="1475"/>
        <v>0</v>
      </c>
      <c r="AF993" s="12">
        <f t="shared" si="1475"/>
        <v>0</v>
      </c>
      <c r="AG993" s="12">
        <f t="shared" si="1475"/>
        <v>0</v>
      </c>
      <c r="AH993" s="12">
        <f t="shared" si="1475"/>
        <v>0</v>
      </c>
      <c r="AI993" s="12">
        <f t="shared" si="1475"/>
        <v>0</v>
      </c>
      <c r="AJ993" s="12">
        <f t="shared" si="1475"/>
        <v>0</v>
      </c>
      <c r="AK993" s="12">
        <f t="shared" si="1475"/>
        <v>0</v>
      </c>
      <c r="AL993" s="12">
        <f t="shared" si="1475"/>
        <v>0</v>
      </c>
      <c r="AM993" s="12">
        <f t="shared" si="1475"/>
        <v>0</v>
      </c>
      <c r="AN993" s="12">
        <f t="shared" si="1475"/>
        <v>0</v>
      </c>
      <c r="AO993" s="12">
        <f t="shared" si="1475"/>
        <v>0</v>
      </c>
      <c r="AP993" s="12">
        <f t="shared" si="1475"/>
        <v>0</v>
      </c>
      <c r="AQ993" s="12">
        <f t="shared" si="1475"/>
        <v>0</v>
      </c>
      <c r="AR993" s="12">
        <f t="shared" si="1475"/>
        <v>0</v>
      </c>
      <c r="AS993" s="12">
        <f t="shared" si="1475"/>
        <v>0</v>
      </c>
      <c r="AT993" s="12">
        <f t="shared" si="1475"/>
        <v>0</v>
      </c>
      <c r="AU993" s="12">
        <f t="shared" si="1475"/>
        <v>0</v>
      </c>
      <c r="AV993" s="12">
        <f t="shared" si="1475"/>
        <v>0</v>
      </c>
      <c r="AW993" s="12">
        <v>0</v>
      </c>
      <c r="AX993" s="12">
        <v>0</v>
      </c>
      <c r="AY993" s="12">
        <f t="shared" ref="AY993:BQ993" si="1476">SUM(AY994)</f>
        <v>0</v>
      </c>
      <c r="AZ993" s="12">
        <f t="shared" si="1476"/>
        <v>0</v>
      </c>
      <c r="BA993" s="12">
        <f t="shared" si="1476"/>
        <v>0</v>
      </c>
      <c r="BB993" s="12">
        <f t="shared" si="1476"/>
        <v>0</v>
      </c>
      <c r="BC993" s="12">
        <f t="shared" si="1476"/>
        <v>0</v>
      </c>
      <c r="BD993" s="12">
        <f t="shared" si="1476"/>
        <v>0</v>
      </c>
      <c r="BE993" s="12">
        <f t="shared" si="1476"/>
        <v>0</v>
      </c>
      <c r="BF993" s="12">
        <f t="shared" si="1476"/>
        <v>0</v>
      </c>
      <c r="BG993" s="12">
        <f t="shared" si="1476"/>
        <v>0</v>
      </c>
      <c r="BH993" s="12">
        <f t="shared" si="1476"/>
        <v>0</v>
      </c>
      <c r="BI993" s="12">
        <f t="shared" si="1476"/>
        <v>0</v>
      </c>
      <c r="BJ993" s="12">
        <f t="shared" si="1476"/>
        <v>0</v>
      </c>
      <c r="BK993" s="12">
        <f t="shared" si="1476"/>
        <v>0</v>
      </c>
      <c r="BL993" s="12">
        <f t="shared" si="1476"/>
        <v>0</v>
      </c>
      <c r="BM993" s="12">
        <f t="shared" si="1476"/>
        <v>0</v>
      </c>
      <c r="BN993" s="12">
        <f t="shared" si="1476"/>
        <v>0</v>
      </c>
      <c r="BO993" s="12">
        <f t="shared" si="1476"/>
        <v>0</v>
      </c>
      <c r="BP993" s="12">
        <f t="shared" si="1476"/>
        <v>0</v>
      </c>
      <c r="BQ993" s="12">
        <f t="shared" si="1476"/>
        <v>0</v>
      </c>
      <c r="BR993" s="12">
        <v>0</v>
      </c>
      <c r="BS993" s="12">
        <v>0</v>
      </c>
      <c r="BT993" s="12" t="e">
        <f>IF(#REF!=0,"-",#REF!/#REF!*100)</f>
        <v>#REF!</v>
      </c>
    </row>
    <row r="994" spans="1:72" x14ac:dyDescent="0.25">
      <c r="A994" s="4" t="s">
        <v>133</v>
      </c>
      <c r="B994" s="4" t="s">
        <v>58</v>
      </c>
      <c r="C994" s="4" t="s">
        <v>161</v>
      </c>
      <c r="D994" s="102" t="s">
        <v>404</v>
      </c>
      <c r="E994" s="113">
        <v>6121</v>
      </c>
      <c r="F994" s="102"/>
      <c r="G994" s="98" t="s">
        <v>1662</v>
      </c>
      <c r="H994" s="13" t="s">
        <v>27</v>
      </c>
      <c r="I994" s="14">
        <v>0</v>
      </c>
      <c r="J994" s="14"/>
      <c r="K994" s="14"/>
      <c r="L994" s="14"/>
      <c r="M994" s="14"/>
      <c r="N994" s="14"/>
      <c r="O994" s="14">
        <f t="shared" si="1471"/>
        <v>0</v>
      </c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>
        <v>0</v>
      </c>
      <c r="AC994" s="14">
        <v>0</v>
      </c>
      <c r="AD994" s="14">
        <v>0</v>
      </c>
      <c r="AE994" s="14"/>
      <c r="AF994" s="14"/>
      <c r="AG994" s="14"/>
      <c r="AH994" s="14"/>
      <c r="AI994" s="14"/>
      <c r="AJ994" s="14">
        <f t="shared" si="1472"/>
        <v>0</v>
      </c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>
        <v>0</v>
      </c>
      <c r="AX994" s="14">
        <v>0</v>
      </c>
      <c r="AY994" s="14">
        <v>0</v>
      </c>
      <c r="AZ994" s="14"/>
      <c r="BA994" s="14"/>
      <c r="BB994" s="14"/>
      <c r="BC994" s="14"/>
      <c r="BD994" s="14"/>
      <c r="BE994" s="14">
        <f t="shared" si="1473"/>
        <v>0</v>
      </c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>
        <v>0</v>
      </c>
      <c r="BS994" s="14">
        <v>0</v>
      </c>
      <c r="BT994" s="14" t="e">
        <f>IF(#REF!=0,"-",#REF!/#REF!*100)</f>
        <v>#REF!</v>
      </c>
    </row>
    <row r="995" spans="1:72" ht="22.5" x14ac:dyDescent="0.25">
      <c r="A995" s="4" t="s">
        <v>133</v>
      </c>
      <c r="B995" s="4" t="s">
        <v>58</v>
      </c>
      <c r="C995" s="4" t="s">
        <v>161</v>
      </c>
      <c r="D995" s="102" t="s">
        <v>404</v>
      </c>
      <c r="E995" s="101" t="s">
        <v>29</v>
      </c>
      <c r="F995" s="101" t="s">
        <v>0</v>
      </c>
      <c r="G995" s="2" t="s">
        <v>0</v>
      </c>
      <c r="H995" s="2" t="s">
        <v>30</v>
      </c>
      <c r="I995" s="12">
        <f t="shared" ref="I995:AA995" si="1477">SUM(I996:I1004)</f>
        <v>12000</v>
      </c>
      <c r="J995" s="12">
        <f t="shared" si="1477"/>
        <v>0</v>
      </c>
      <c r="K995" s="12">
        <f t="shared" si="1477"/>
        <v>0</v>
      </c>
      <c r="L995" s="12">
        <f t="shared" si="1477"/>
        <v>0</v>
      </c>
      <c r="M995" s="12">
        <f t="shared" si="1477"/>
        <v>0</v>
      </c>
      <c r="N995" s="12">
        <f t="shared" si="1477"/>
        <v>0</v>
      </c>
      <c r="O995" s="12">
        <f t="shared" si="1477"/>
        <v>12000</v>
      </c>
      <c r="P995" s="12">
        <f t="shared" si="1477"/>
        <v>0</v>
      </c>
      <c r="Q995" s="12">
        <f t="shared" si="1477"/>
        <v>0</v>
      </c>
      <c r="R995" s="12">
        <f t="shared" si="1477"/>
        <v>0</v>
      </c>
      <c r="S995" s="12">
        <f t="shared" si="1477"/>
        <v>0</v>
      </c>
      <c r="T995" s="12">
        <f t="shared" si="1477"/>
        <v>0</v>
      </c>
      <c r="U995" s="12">
        <f t="shared" si="1477"/>
        <v>0</v>
      </c>
      <c r="V995" s="12">
        <f t="shared" si="1477"/>
        <v>0</v>
      </c>
      <c r="W995" s="12">
        <f t="shared" si="1477"/>
        <v>0</v>
      </c>
      <c r="X995" s="12">
        <f t="shared" si="1477"/>
        <v>0</v>
      </c>
      <c r="Y995" s="12">
        <f t="shared" si="1477"/>
        <v>0</v>
      </c>
      <c r="Z995" s="12">
        <f t="shared" si="1477"/>
        <v>0</v>
      </c>
      <c r="AA995" s="12">
        <f t="shared" si="1477"/>
        <v>0</v>
      </c>
      <c r="AB995" s="12">
        <v>0</v>
      </c>
      <c r="AC995" s="12">
        <v>12000</v>
      </c>
      <c r="AD995" s="12">
        <f t="shared" ref="AD995:AV995" si="1478">SUM(AD996:AD1004)</f>
        <v>0</v>
      </c>
      <c r="AE995" s="12">
        <f t="shared" si="1478"/>
        <v>1027</v>
      </c>
      <c r="AF995" s="12">
        <f t="shared" si="1478"/>
        <v>0</v>
      </c>
      <c r="AG995" s="12">
        <f t="shared" si="1478"/>
        <v>0</v>
      </c>
      <c r="AH995" s="12">
        <f t="shared" si="1478"/>
        <v>0</v>
      </c>
      <c r="AI995" s="12">
        <f t="shared" si="1478"/>
        <v>0</v>
      </c>
      <c r="AJ995" s="12">
        <f t="shared" si="1478"/>
        <v>1027</v>
      </c>
      <c r="AK995" s="12">
        <f t="shared" si="1478"/>
        <v>0</v>
      </c>
      <c r="AL995" s="12">
        <f t="shared" si="1478"/>
        <v>0</v>
      </c>
      <c r="AM995" s="12">
        <f t="shared" si="1478"/>
        <v>1027</v>
      </c>
      <c r="AN995" s="12">
        <f t="shared" si="1478"/>
        <v>0</v>
      </c>
      <c r="AO995" s="12">
        <f t="shared" si="1478"/>
        <v>0</v>
      </c>
      <c r="AP995" s="12">
        <f t="shared" si="1478"/>
        <v>0</v>
      </c>
      <c r="AQ995" s="12">
        <f t="shared" si="1478"/>
        <v>0</v>
      </c>
      <c r="AR995" s="12">
        <f t="shared" si="1478"/>
        <v>0</v>
      </c>
      <c r="AS995" s="12">
        <f t="shared" si="1478"/>
        <v>0</v>
      </c>
      <c r="AT995" s="12">
        <f t="shared" si="1478"/>
        <v>0</v>
      </c>
      <c r="AU995" s="12">
        <f t="shared" si="1478"/>
        <v>0</v>
      </c>
      <c r="AV995" s="12">
        <f t="shared" si="1478"/>
        <v>0</v>
      </c>
      <c r="AW995" s="12">
        <v>1027</v>
      </c>
      <c r="AX995" s="12">
        <v>0</v>
      </c>
      <c r="AY995" s="12">
        <f t="shared" ref="AY995:BQ995" si="1479">SUM(AY996:AY1004)</f>
        <v>0</v>
      </c>
      <c r="AZ995" s="12">
        <f t="shared" si="1479"/>
        <v>3158</v>
      </c>
      <c r="BA995" s="12">
        <f t="shared" si="1479"/>
        <v>0</v>
      </c>
      <c r="BB995" s="12">
        <f t="shared" si="1479"/>
        <v>0</v>
      </c>
      <c r="BC995" s="12">
        <f t="shared" si="1479"/>
        <v>0</v>
      </c>
      <c r="BD995" s="12">
        <f t="shared" si="1479"/>
        <v>0</v>
      </c>
      <c r="BE995" s="12">
        <f t="shared" si="1479"/>
        <v>3158</v>
      </c>
      <c r="BF995" s="12">
        <f t="shared" si="1479"/>
        <v>0</v>
      </c>
      <c r="BG995" s="12">
        <f t="shared" si="1479"/>
        <v>0</v>
      </c>
      <c r="BH995" s="12">
        <f t="shared" si="1479"/>
        <v>3158</v>
      </c>
      <c r="BI995" s="12">
        <f t="shared" si="1479"/>
        <v>0</v>
      </c>
      <c r="BJ995" s="12">
        <f t="shared" si="1479"/>
        <v>0</v>
      </c>
      <c r="BK995" s="12">
        <f t="shared" si="1479"/>
        <v>0</v>
      </c>
      <c r="BL995" s="12">
        <f t="shared" si="1479"/>
        <v>0</v>
      </c>
      <c r="BM995" s="12">
        <f t="shared" si="1479"/>
        <v>0</v>
      </c>
      <c r="BN995" s="12">
        <f t="shared" si="1479"/>
        <v>0</v>
      </c>
      <c r="BO995" s="12">
        <f t="shared" si="1479"/>
        <v>0</v>
      </c>
      <c r="BP995" s="12">
        <f t="shared" si="1479"/>
        <v>0</v>
      </c>
      <c r="BQ995" s="12">
        <f t="shared" si="1479"/>
        <v>0</v>
      </c>
      <c r="BR995" s="12">
        <v>3158</v>
      </c>
      <c r="BS995" s="12">
        <v>0</v>
      </c>
      <c r="BT995" s="12" t="e">
        <f>IF(#REF!=0,"-",#REF!/#REF!*100)</f>
        <v>#REF!</v>
      </c>
    </row>
    <row r="996" spans="1:72" x14ac:dyDescent="0.25">
      <c r="A996" s="4" t="s">
        <v>133</v>
      </c>
      <c r="B996" s="4" t="s">
        <v>58</v>
      </c>
      <c r="C996" s="4" t="s">
        <v>161</v>
      </c>
      <c r="D996" s="102" t="s">
        <v>404</v>
      </c>
      <c r="E996" s="113">
        <v>6131</v>
      </c>
      <c r="F996" s="102"/>
      <c r="G996" s="98" t="s">
        <v>1662</v>
      </c>
      <c r="H996" s="13" t="s">
        <v>32</v>
      </c>
      <c r="I996" s="14">
        <v>0</v>
      </c>
      <c r="J996" s="14"/>
      <c r="K996" s="14"/>
      <c r="L996" s="14"/>
      <c r="M996" s="14"/>
      <c r="N996" s="14"/>
      <c r="O996" s="14">
        <f t="shared" si="1471"/>
        <v>0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>
        <v>0</v>
      </c>
      <c r="AC996" s="14">
        <v>0</v>
      </c>
      <c r="AD996" s="14">
        <v>0</v>
      </c>
      <c r="AE996" s="14">
        <v>1027</v>
      </c>
      <c r="AF996" s="14"/>
      <c r="AG996" s="14"/>
      <c r="AH996" s="14"/>
      <c r="AI996" s="14"/>
      <c r="AJ996" s="14">
        <f t="shared" si="1472"/>
        <v>1027</v>
      </c>
      <c r="AK996" s="14"/>
      <c r="AL996" s="14"/>
      <c r="AM996" s="14">
        <v>1027</v>
      </c>
      <c r="AN996" s="14"/>
      <c r="AO996" s="14"/>
      <c r="AP996" s="14"/>
      <c r="AQ996" s="14"/>
      <c r="AR996" s="14"/>
      <c r="AS996" s="14"/>
      <c r="AT996" s="14"/>
      <c r="AU996" s="14"/>
      <c r="AV996" s="14"/>
      <c r="AW996" s="14">
        <v>1027</v>
      </c>
      <c r="AX996" s="14">
        <v>0</v>
      </c>
      <c r="AY996" s="14">
        <v>0</v>
      </c>
      <c r="AZ996" s="14">
        <v>2000</v>
      </c>
      <c r="BA996" s="14"/>
      <c r="BB996" s="14"/>
      <c r="BC996" s="14"/>
      <c r="BD996" s="14"/>
      <c r="BE996" s="14">
        <f t="shared" si="1473"/>
        <v>2000</v>
      </c>
      <c r="BF996" s="14"/>
      <c r="BG996" s="14"/>
      <c r="BH996" s="14">
        <v>2000</v>
      </c>
      <c r="BI996" s="14"/>
      <c r="BJ996" s="14"/>
      <c r="BK996" s="14"/>
      <c r="BL996" s="14"/>
      <c r="BM996" s="14"/>
      <c r="BN996" s="14"/>
      <c r="BO996" s="14"/>
      <c r="BP996" s="14"/>
      <c r="BQ996" s="14"/>
      <c r="BR996" s="14">
        <v>2000</v>
      </c>
      <c r="BS996" s="14">
        <v>0</v>
      </c>
      <c r="BT996" s="14" t="e">
        <f>IF(#REF!=0,"-",#REF!/#REF!*100)</f>
        <v>#REF!</v>
      </c>
    </row>
    <row r="997" spans="1:72" x14ac:dyDescent="0.25">
      <c r="A997" s="4" t="s">
        <v>133</v>
      </c>
      <c r="B997" s="4" t="s">
        <v>58</v>
      </c>
      <c r="C997" s="4" t="s">
        <v>161</v>
      </c>
      <c r="D997" s="102" t="s">
        <v>404</v>
      </c>
      <c r="E997" s="113">
        <v>6132</v>
      </c>
      <c r="F997" s="102"/>
      <c r="G997" s="98" t="s">
        <v>1662</v>
      </c>
      <c r="H997" s="13" t="s">
        <v>72</v>
      </c>
      <c r="I997" s="14">
        <v>0</v>
      </c>
      <c r="J997" s="14"/>
      <c r="K997" s="14"/>
      <c r="L997" s="14"/>
      <c r="M997" s="14"/>
      <c r="N997" s="14"/>
      <c r="O997" s="14">
        <f t="shared" si="1471"/>
        <v>0</v>
      </c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>
        <v>0</v>
      </c>
      <c r="AC997" s="14">
        <v>0</v>
      </c>
      <c r="AD997" s="14">
        <v>0</v>
      </c>
      <c r="AE997" s="14"/>
      <c r="AF997" s="14"/>
      <c r="AG997" s="14"/>
      <c r="AH997" s="14"/>
      <c r="AI997" s="14"/>
      <c r="AJ997" s="14">
        <f t="shared" si="1472"/>
        <v>0</v>
      </c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>
        <v>0</v>
      </c>
      <c r="AX997" s="14">
        <v>0</v>
      </c>
      <c r="AY997" s="14">
        <v>0</v>
      </c>
      <c r="AZ997" s="14"/>
      <c r="BA997" s="14"/>
      <c r="BB997" s="14"/>
      <c r="BC997" s="14"/>
      <c r="BD997" s="14"/>
      <c r="BE997" s="14">
        <f t="shared" si="1473"/>
        <v>0</v>
      </c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>
        <v>0</v>
      </c>
      <c r="BS997" s="14">
        <v>0</v>
      </c>
      <c r="BT997" s="14" t="e">
        <f>IF(#REF!=0,"-",#REF!/#REF!*100)</f>
        <v>#REF!</v>
      </c>
    </row>
    <row r="998" spans="1:72" x14ac:dyDescent="0.25">
      <c r="A998" s="4" t="s">
        <v>133</v>
      </c>
      <c r="B998" s="4" t="s">
        <v>58</v>
      </c>
      <c r="C998" s="4" t="s">
        <v>161</v>
      </c>
      <c r="D998" s="102" t="s">
        <v>404</v>
      </c>
      <c r="E998" s="113">
        <v>6133</v>
      </c>
      <c r="F998" s="102"/>
      <c r="G998" s="98" t="s">
        <v>1662</v>
      </c>
      <c r="H998" s="13" t="s">
        <v>75</v>
      </c>
      <c r="I998" s="14">
        <v>0</v>
      </c>
      <c r="J998" s="14"/>
      <c r="K998" s="14"/>
      <c r="L998" s="14"/>
      <c r="M998" s="14"/>
      <c r="N998" s="14"/>
      <c r="O998" s="14">
        <f t="shared" si="1471"/>
        <v>0</v>
      </c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>
        <v>0</v>
      </c>
      <c r="AC998" s="14">
        <v>0</v>
      </c>
      <c r="AD998" s="14">
        <v>0</v>
      </c>
      <c r="AE998" s="14"/>
      <c r="AF998" s="14"/>
      <c r="AG998" s="14"/>
      <c r="AH998" s="14"/>
      <c r="AI998" s="14"/>
      <c r="AJ998" s="14">
        <f t="shared" si="1472"/>
        <v>0</v>
      </c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>
        <v>0</v>
      </c>
      <c r="AX998" s="14">
        <v>0</v>
      </c>
      <c r="AY998" s="14">
        <v>0</v>
      </c>
      <c r="AZ998" s="14"/>
      <c r="BA998" s="14"/>
      <c r="BB998" s="14"/>
      <c r="BC998" s="14"/>
      <c r="BD998" s="14"/>
      <c r="BE998" s="14">
        <f t="shared" si="1473"/>
        <v>0</v>
      </c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>
        <v>0</v>
      </c>
      <c r="BS998" s="14">
        <v>0</v>
      </c>
      <c r="BT998" s="14" t="e">
        <f>IF(#REF!=0,"-",#REF!/#REF!*100)</f>
        <v>#REF!</v>
      </c>
    </row>
    <row r="999" spans="1:72" x14ac:dyDescent="0.25">
      <c r="A999" s="4" t="s">
        <v>133</v>
      </c>
      <c r="B999" s="4" t="s">
        <v>58</v>
      </c>
      <c r="C999" s="4" t="s">
        <v>161</v>
      </c>
      <c r="D999" s="102" t="s">
        <v>404</v>
      </c>
      <c r="E999" s="113">
        <v>6134</v>
      </c>
      <c r="F999" s="102"/>
      <c r="G999" s="98" t="s">
        <v>1662</v>
      </c>
      <c r="H999" s="13" t="s">
        <v>78</v>
      </c>
      <c r="I999" s="14">
        <v>1450</v>
      </c>
      <c r="J999" s="14"/>
      <c r="K999" s="14"/>
      <c r="L999" s="14"/>
      <c r="M999" s="14"/>
      <c r="N999" s="14"/>
      <c r="O999" s="14">
        <f t="shared" si="1471"/>
        <v>1450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>
        <v>0</v>
      </c>
      <c r="AC999" s="14">
        <v>1450</v>
      </c>
      <c r="AD999" s="14">
        <v>0</v>
      </c>
      <c r="AE999" s="14"/>
      <c r="AF999" s="14"/>
      <c r="AG999" s="14"/>
      <c r="AH999" s="14"/>
      <c r="AI999" s="14"/>
      <c r="AJ999" s="14">
        <f t="shared" si="1472"/>
        <v>0</v>
      </c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>
        <v>0</v>
      </c>
      <c r="AX999" s="14">
        <v>0</v>
      </c>
      <c r="AY999" s="14">
        <v>0</v>
      </c>
      <c r="AZ999" s="14"/>
      <c r="BA999" s="14"/>
      <c r="BB999" s="14"/>
      <c r="BC999" s="14"/>
      <c r="BD999" s="14"/>
      <c r="BE999" s="14">
        <f t="shared" si="1473"/>
        <v>0</v>
      </c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>
        <v>0</v>
      </c>
      <c r="BS999" s="14">
        <v>0</v>
      </c>
      <c r="BT999" s="14" t="e">
        <f>IF(#REF!=0,"-",#REF!/#REF!*100)</f>
        <v>#REF!</v>
      </c>
    </row>
    <row r="1000" spans="1:72" x14ac:dyDescent="0.25">
      <c r="A1000" s="4" t="s">
        <v>133</v>
      </c>
      <c r="B1000" s="4" t="s">
        <v>58</v>
      </c>
      <c r="C1000" s="4" t="s">
        <v>161</v>
      </c>
      <c r="D1000" s="102" t="s">
        <v>404</v>
      </c>
      <c r="E1000" s="113">
        <v>6135</v>
      </c>
      <c r="F1000" s="102"/>
      <c r="G1000" s="98" t="s">
        <v>1662</v>
      </c>
      <c r="H1000" s="13" t="s">
        <v>81</v>
      </c>
      <c r="I1000" s="14">
        <v>0</v>
      </c>
      <c r="J1000" s="14"/>
      <c r="K1000" s="14"/>
      <c r="L1000" s="14"/>
      <c r="M1000" s="14"/>
      <c r="N1000" s="14"/>
      <c r="O1000" s="14">
        <f t="shared" si="1471"/>
        <v>0</v>
      </c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>
        <v>0</v>
      </c>
      <c r="AC1000" s="14">
        <v>0</v>
      </c>
      <c r="AD1000" s="14">
        <v>0</v>
      </c>
      <c r="AE1000" s="14"/>
      <c r="AF1000" s="14"/>
      <c r="AG1000" s="14"/>
      <c r="AH1000" s="14"/>
      <c r="AI1000" s="14"/>
      <c r="AJ1000" s="14">
        <f t="shared" si="1472"/>
        <v>0</v>
      </c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>
        <v>0</v>
      </c>
      <c r="AX1000" s="14">
        <v>0</v>
      </c>
      <c r="AY1000" s="14">
        <v>0</v>
      </c>
      <c r="AZ1000" s="14"/>
      <c r="BA1000" s="14"/>
      <c r="BB1000" s="14"/>
      <c r="BC1000" s="14"/>
      <c r="BD1000" s="14"/>
      <c r="BE1000" s="14">
        <f t="shared" si="1473"/>
        <v>0</v>
      </c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>
        <v>0</v>
      </c>
      <c r="BS1000" s="14">
        <v>0</v>
      </c>
      <c r="BT1000" s="14" t="e">
        <f>IF(#REF!=0,"-",#REF!/#REF!*100)</f>
        <v>#REF!</v>
      </c>
    </row>
    <row r="1001" spans="1:72" ht="22.5" x14ac:dyDescent="0.25">
      <c r="A1001" s="4" t="s">
        <v>133</v>
      </c>
      <c r="B1001" s="4" t="s">
        <v>58</v>
      </c>
      <c r="C1001" s="4" t="s">
        <v>161</v>
      </c>
      <c r="D1001" s="102" t="s">
        <v>404</v>
      </c>
      <c r="E1001" s="113">
        <v>6136</v>
      </c>
      <c r="F1001" s="102"/>
      <c r="G1001" s="98" t="s">
        <v>1662</v>
      </c>
      <c r="H1001" s="13" t="s">
        <v>84</v>
      </c>
      <c r="I1001" s="14">
        <v>0</v>
      </c>
      <c r="J1001" s="14"/>
      <c r="K1001" s="14"/>
      <c r="L1001" s="14"/>
      <c r="M1001" s="14"/>
      <c r="N1001" s="14"/>
      <c r="O1001" s="14">
        <f t="shared" si="1471"/>
        <v>0</v>
      </c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>
        <v>0</v>
      </c>
      <c r="AC1001" s="14">
        <v>0</v>
      </c>
      <c r="AD1001" s="14">
        <v>0</v>
      </c>
      <c r="AE1001" s="14"/>
      <c r="AF1001" s="14"/>
      <c r="AG1001" s="14"/>
      <c r="AH1001" s="14"/>
      <c r="AI1001" s="14"/>
      <c r="AJ1001" s="14">
        <f t="shared" si="1472"/>
        <v>0</v>
      </c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>
        <v>0</v>
      </c>
      <c r="AX1001" s="14">
        <v>0</v>
      </c>
      <c r="AY1001" s="14">
        <v>0</v>
      </c>
      <c r="AZ1001" s="14"/>
      <c r="BA1001" s="14"/>
      <c r="BB1001" s="14"/>
      <c r="BC1001" s="14"/>
      <c r="BD1001" s="14"/>
      <c r="BE1001" s="14">
        <f t="shared" si="1473"/>
        <v>0</v>
      </c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>
        <v>0</v>
      </c>
      <c r="BS1001" s="14">
        <v>0</v>
      </c>
      <c r="BT1001" s="14" t="e">
        <f>IF(#REF!=0,"-",#REF!/#REF!*100)</f>
        <v>#REF!</v>
      </c>
    </row>
    <row r="1002" spans="1:72" x14ac:dyDescent="0.25">
      <c r="A1002" s="4" t="s">
        <v>133</v>
      </c>
      <c r="B1002" s="4" t="s">
        <v>58</v>
      </c>
      <c r="C1002" s="4" t="s">
        <v>161</v>
      </c>
      <c r="D1002" s="102" t="s">
        <v>404</v>
      </c>
      <c r="E1002" s="113">
        <v>6137</v>
      </c>
      <c r="F1002" s="102"/>
      <c r="G1002" s="98" t="s">
        <v>1662</v>
      </c>
      <c r="H1002" s="13" t="s">
        <v>87</v>
      </c>
      <c r="I1002" s="14">
        <v>1550</v>
      </c>
      <c r="J1002" s="14"/>
      <c r="K1002" s="14"/>
      <c r="L1002" s="14"/>
      <c r="M1002" s="14"/>
      <c r="N1002" s="14"/>
      <c r="O1002" s="14">
        <f t="shared" si="1471"/>
        <v>1550</v>
      </c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>
        <v>0</v>
      </c>
      <c r="AC1002" s="14">
        <v>1550</v>
      </c>
      <c r="AD1002" s="14">
        <v>0</v>
      </c>
      <c r="AE1002" s="14"/>
      <c r="AF1002" s="14"/>
      <c r="AG1002" s="14"/>
      <c r="AH1002" s="14"/>
      <c r="AI1002" s="14"/>
      <c r="AJ1002" s="14">
        <f t="shared" si="1472"/>
        <v>0</v>
      </c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>
        <v>0</v>
      </c>
      <c r="AX1002" s="14">
        <v>0</v>
      </c>
      <c r="AY1002" s="14">
        <v>0</v>
      </c>
      <c r="AZ1002" s="14"/>
      <c r="BA1002" s="14"/>
      <c r="BB1002" s="14"/>
      <c r="BC1002" s="14"/>
      <c r="BD1002" s="14"/>
      <c r="BE1002" s="14">
        <f t="shared" si="1473"/>
        <v>0</v>
      </c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>
        <v>0</v>
      </c>
      <c r="BS1002" s="14">
        <v>0</v>
      </c>
      <c r="BT1002" s="14" t="e">
        <f>IF(#REF!=0,"-",#REF!/#REF!*100)</f>
        <v>#REF!</v>
      </c>
    </row>
    <row r="1003" spans="1:72" ht="22.5" x14ac:dyDescent="0.25">
      <c r="A1003" s="4" t="s">
        <v>133</v>
      </c>
      <c r="B1003" s="4" t="s">
        <v>58</v>
      </c>
      <c r="C1003" s="4" t="s">
        <v>161</v>
      </c>
      <c r="D1003" s="102" t="s">
        <v>404</v>
      </c>
      <c r="E1003" s="113">
        <v>6138</v>
      </c>
      <c r="F1003" s="102"/>
      <c r="G1003" s="98" t="s">
        <v>1662</v>
      </c>
      <c r="H1003" s="13" t="s">
        <v>90</v>
      </c>
      <c r="I1003" s="14">
        <v>0</v>
      </c>
      <c r="J1003" s="14"/>
      <c r="K1003" s="14"/>
      <c r="L1003" s="14"/>
      <c r="M1003" s="14"/>
      <c r="N1003" s="14"/>
      <c r="O1003" s="14">
        <f t="shared" si="1471"/>
        <v>0</v>
      </c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>
        <v>0</v>
      </c>
      <c r="AC1003" s="14">
        <v>0</v>
      </c>
      <c r="AD1003" s="14">
        <v>0</v>
      </c>
      <c r="AE1003" s="14"/>
      <c r="AF1003" s="14"/>
      <c r="AG1003" s="14"/>
      <c r="AH1003" s="14"/>
      <c r="AI1003" s="14"/>
      <c r="AJ1003" s="14">
        <f t="shared" si="1472"/>
        <v>0</v>
      </c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>
        <v>0</v>
      </c>
      <c r="AX1003" s="14">
        <v>0</v>
      </c>
      <c r="AY1003" s="14">
        <v>0</v>
      </c>
      <c r="AZ1003" s="14"/>
      <c r="BA1003" s="14"/>
      <c r="BB1003" s="14"/>
      <c r="BC1003" s="14"/>
      <c r="BD1003" s="14"/>
      <c r="BE1003" s="14">
        <f t="shared" si="1473"/>
        <v>0</v>
      </c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>
        <v>0</v>
      </c>
      <c r="BS1003" s="14">
        <v>0</v>
      </c>
      <c r="BT1003" s="14" t="e">
        <f>IF(#REF!=0,"-",#REF!/#REF!*100)</f>
        <v>#REF!</v>
      </c>
    </row>
    <row r="1004" spans="1:72" x14ac:dyDescent="0.25">
      <c r="A1004" s="1" t="s">
        <v>133</v>
      </c>
      <c r="B1004" s="1" t="s">
        <v>58</v>
      </c>
      <c r="C1004" s="1" t="s">
        <v>161</v>
      </c>
      <c r="D1004" s="105" t="s">
        <v>404</v>
      </c>
      <c r="E1004" s="105" t="s">
        <v>34</v>
      </c>
      <c r="F1004" s="102" t="s">
        <v>0</v>
      </c>
      <c r="G1004" s="13" t="s">
        <v>0</v>
      </c>
      <c r="H1004" s="2" t="s">
        <v>35</v>
      </c>
      <c r="I1004" s="12">
        <f t="shared" ref="I1004:AA1004" si="1480">SUM(I1005:I1007)</f>
        <v>9000</v>
      </c>
      <c r="J1004" s="12">
        <f t="shared" si="1480"/>
        <v>0</v>
      </c>
      <c r="K1004" s="12">
        <f t="shared" si="1480"/>
        <v>0</v>
      </c>
      <c r="L1004" s="12">
        <f t="shared" si="1480"/>
        <v>0</v>
      </c>
      <c r="M1004" s="12">
        <f t="shared" si="1480"/>
        <v>0</v>
      </c>
      <c r="N1004" s="12">
        <f t="shared" si="1480"/>
        <v>0</v>
      </c>
      <c r="O1004" s="12">
        <f t="shared" si="1480"/>
        <v>9000</v>
      </c>
      <c r="P1004" s="12">
        <f t="shared" si="1480"/>
        <v>0</v>
      </c>
      <c r="Q1004" s="12">
        <f t="shared" si="1480"/>
        <v>0</v>
      </c>
      <c r="R1004" s="12">
        <f t="shared" si="1480"/>
        <v>0</v>
      </c>
      <c r="S1004" s="12">
        <f t="shared" si="1480"/>
        <v>0</v>
      </c>
      <c r="T1004" s="12">
        <f t="shared" si="1480"/>
        <v>0</v>
      </c>
      <c r="U1004" s="12">
        <f t="shared" si="1480"/>
        <v>0</v>
      </c>
      <c r="V1004" s="12">
        <f t="shared" si="1480"/>
        <v>0</v>
      </c>
      <c r="W1004" s="12">
        <f t="shared" si="1480"/>
        <v>0</v>
      </c>
      <c r="X1004" s="12">
        <f t="shared" si="1480"/>
        <v>0</v>
      </c>
      <c r="Y1004" s="12">
        <f t="shared" si="1480"/>
        <v>0</v>
      </c>
      <c r="Z1004" s="12">
        <f t="shared" si="1480"/>
        <v>0</v>
      </c>
      <c r="AA1004" s="12">
        <f t="shared" si="1480"/>
        <v>0</v>
      </c>
      <c r="AB1004" s="12">
        <v>0</v>
      </c>
      <c r="AC1004" s="12">
        <v>9000</v>
      </c>
      <c r="AD1004" s="12">
        <f t="shared" ref="AD1004:AV1004" si="1481">SUM(AD1005:AD1007)</f>
        <v>0</v>
      </c>
      <c r="AE1004" s="12">
        <f t="shared" si="1481"/>
        <v>0</v>
      </c>
      <c r="AF1004" s="12">
        <f t="shared" si="1481"/>
        <v>0</v>
      </c>
      <c r="AG1004" s="12">
        <f t="shared" si="1481"/>
        <v>0</v>
      </c>
      <c r="AH1004" s="12">
        <f t="shared" si="1481"/>
        <v>0</v>
      </c>
      <c r="AI1004" s="12">
        <f t="shared" si="1481"/>
        <v>0</v>
      </c>
      <c r="AJ1004" s="12">
        <f t="shared" si="1481"/>
        <v>0</v>
      </c>
      <c r="AK1004" s="12">
        <f t="shared" si="1481"/>
        <v>0</v>
      </c>
      <c r="AL1004" s="12">
        <f t="shared" si="1481"/>
        <v>0</v>
      </c>
      <c r="AM1004" s="12">
        <f t="shared" si="1481"/>
        <v>0</v>
      </c>
      <c r="AN1004" s="12">
        <f t="shared" si="1481"/>
        <v>0</v>
      </c>
      <c r="AO1004" s="12">
        <f t="shared" si="1481"/>
        <v>0</v>
      </c>
      <c r="AP1004" s="12">
        <f t="shared" si="1481"/>
        <v>0</v>
      </c>
      <c r="AQ1004" s="12">
        <f t="shared" si="1481"/>
        <v>0</v>
      </c>
      <c r="AR1004" s="12">
        <f t="shared" si="1481"/>
        <v>0</v>
      </c>
      <c r="AS1004" s="12">
        <f t="shared" si="1481"/>
        <v>0</v>
      </c>
      <c r="AT1004" s="12">
        <f t="shared" si="1481"/>
        <v>0</v>
      </c>
      <c r="AU1004" s="12">
        <f t="shared" si="1481"/>
        <v>0</v>
      </c>
      <c r="AV1004" s="12">
        <f t="shared" si="1481"/>
        <v>0</v>
      </c>
      <c r="AW1004" s="12">
        <v>0</v>
      </c>
      <c r="AX1004" s="12">
        <v>0</v>
      </c>
      <c r="AY1004" s="12">
        <f t="shared" ref="AY1004:BQ1004" si="1482">SUM(AY1005:AY1007)</f>
        <v>0</v>
      </c>
      <c r="AZ1004" s="12">
        <f t="shared" si="1482"/>
        <v>1158</v>
      </c>
      <c r="BA1004" s="12">
        <f t="shared" si="1482"/>
        <v>0</v>
      </c>
      <c r="BB1004" s="12">
        <f t="shared" si="1482"/>
        <v>0</v>
      </c>
      <c r="BC1004" s="12">
        <f t="shared" si="1482"/>
        <v>0</v>
      </c>
      <c r="BD1004" s="12">
        <f t="shared" si="1482"/>
        <v>0</v>
      </c>
      <c r="BE1004" s="12">
        <f t="shared" si="1482"/>
        <v>1158</v>
      </c>
      <c r="BF1004" s="12">
        <f t="shared" si="1482"/>
        <v>0</v>
      </c>
      <c r="BG1004" s="12">
        <f t="shared" si="1482"/>
        <v>0</v>
      </c>
      <c r="BH1004" s="12">
        <f t="shared" si="1482"/>
        <v>1158</v>
      </c>
      <c r="BI1004" s="12">
        <f t="shared" si="1482"/>
        <v>0</v>
      </c>
      <c r="BJ1004" s="12">
        <f t="shared" si="1482"/>
        <v>0</v>
      </c>
      <c r="BK1004" s="12">
        <f t="shared" si="1482"/>
        <v>0</v>
      </c>
      <c r="BL1004" s="12">
        <f t="shared" si="1482"/>
        <v>0</v>
      </c>
      <c r="BM1004" s="12">
        <f t="shared" si="1482"/>
        <v>0</v>
      </c>
      <c r="BN1004" s="12">
        <f t="shared" si="1482"/>
        <v>0</v>
      </c>
      <c r="BO1004" s="12">
        <f t="shared" si="1482"/>
        <v>0</v>
      </c>
      <c r="BP1004" s="12">
        <f t="shared" si="1482"/>
        <v>0</v>
      </c>
      <c r="BQ1004" s="12">
        <f t="shared" si="1482"/>
        <v>0</v>
      </c>
      <c r="BR1004" s="12">
        <v>1158</v>
      </c>
      <c r="BS1004" s="12">
        <v>0</v>
      </c>
      <c r="BT1004" s="12" t="e">
        <f>IF(#REF!=0,"-",#REF!/#REF!*100)</f>
        <v>#REF!</v>
      </c>
    </row>
    <row r="1005" spans="1:72" x14ac:dyDescent="0.25">
      <c r="A1005" s="4" t="s">
        <v>133</v>
      </c>
      <c r="B1005" s="4" t="s">
        <v>58</v>
      </c>
      <c r="C1005" s="4" t="s">
        <v>161</v>
      </c>
      <c r="D1005" s="102" t="s">
        <v>404</v>
      </c>
      <c r="E1005" s="113">
        <v>6139</v>
      </c>
      <c r="F1005" s="102"/>
      <c r="G1005" s="98" t="s">
        <v>1662</v>
      </c>
      <c r="H1005" s="13" t="s">
        <v>35</v>
      </c>
      <c r="I1005" s="14">
        <v>8800</v>
      </c>
      <c r="J1005" s="14"/>
      <c r="K1005" s="14"/>
      <c r="L1005" s="14"/>
      <c r="M1005" s="14"/>
      <c r="N1005" s="14"/>
      <c r="O1005" s="14">
        <f t="shared" si="1471"/>
        <v>8800</v>
      </c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>
        <v>0</v>
      </c>
      <c r="AC1005" s="14">
        <v>8800</v>
      </c>
      <c r="AD1005" s="14">
        <v>0</v>
      </c>
      <c r="AE1005" s="14"/>
      <c r="AF1005" s="14"/>
      <c r="AG1005" s="14"/>
      <c r="AH1005" s="14"/>
      <c r="AI1005" s="14"/>
      <c r="AJ1005" s="14">
        <f t="shared" si="1472"/>
        <v>0</v>
      </c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>
        <v>0</v>
      </c>
      <c r="AX1005" s="14">
        <v>0</v>
      </c>
      <c r="AY1005" s="14">
        <v>0</v>
      </c>
      <c r="AZ1005" s="14">
        <v>1158</v>
      </c>
      <c r="BA1005" s="14"/>
      <c r="BB1005" s="14"/>
      <c r="BC1005" s="14"/>
      <c r="BD1005" s="14"/>
      <c r="BE1005" s="14">
        <f t="shared" si="1473"/>
        <v>1158</v>
      </c>
      <c r="BF1005" s="14"/>
      <c r="BG1005" s="14"/>
      <c r="BH1005" s="14">
        <v>1158</v>
      </c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>
        <v>1158</v>
      </c>
      <c r="BS1005" s="14">
        <v>0</v>
      </c>
      <c r="BT1005" s="14" t="e">
        <f>IF(#REF!=0,"-",#REF!/#REF!*100)</f>
        <v>#REF!</v>
      </c>
    </row>
    <row r="1006" spans="1:72" ht="22.5" x14ac:dyDescent="0.25">
      <c r="A1006" s="4" t="s">
        <v>133</v>
      </c>
      <c r="B1006" s="4" t="s">
        <v>58</v>
      </c>
      <c r="C1006" s="4" t="s">
        <v>161</v>
      </c>
      <c r="D1006" s="102" t="s">
        <v>404</v>
      </c>
      <c r="E1006" s="113">
        <v>6139</v>
      </c>
      <c r="F1006" s="102" t="s">
        <v>411</v>
      </c>
      <c r="G1006" s="98" t="s">
        <v>1662</v>
      </c>
      <c r="H1006" s="13" t="s">
        <v>37</v>
      </c>
      <c r="I1006" s="14">
        <v>200</v>
      </c>
      <c r="J1006" s="14"/>
      <c r="K1006" s="14"/>
      <c r="L1006" s="14"/>
      <c r="M1006" s="14"/>
      <c r="N1006" s="14"/>
      <c r="O1006" s="14">
        <f t="shared" si="1471"/>
        <v>200</v>
      </c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>
        <v>0</v>
      </c>
      <c r="AC1006" s="14">
        <v>200</v>
      </c>
      <c r="AD1006" s="14">
        <v>0</v>
      </c>
      <c r="AE1006" s="14"/>
      <c r="AF1006" s="14"/>
      <c r="AG1006" s="14"/>
      <c r="AH1006" s="14"/>
      <c r="AI1006" s="14"/>
      <c r="AJ1006" s="14">
        <f t="shared" si="1472"/>
        <v>0</v>
      </c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>
        <v>0</v>
      </c>
      <c r="AX1006" s="14">
        <v>0</v>
      </c>
      <c r="AY1006" s="14">
        <v>0</v>
      </c>
      <c r="AZ1006" s="14"/>
      <c r="BA1006" s="14"/>
      <c r="BB1006" s="14"/>
      <c r="BC1006" s="14"/>
      <c r="BD1006" s="14"/>
      <c r="BE1006" s="14">
        <f t="shared" si="1473"/>
        <v>0</v>
      </c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>
        <v>0</v>
      </c>
      <c r="BS1006" s="14">
        <v>0</v>
      </c>
      <c r="BT1006" s="14" t="e">
        <f>IF(#REF!=0,"-",#REF!/#REF!*100)</f>
        <v>#REF!</v>
      </c>
    </row>
    <row r="1007" spans="1:72" ht="33.75" x14ac:dyDescent="0.25">
      <c r="A1007" s="4" t="s">
        <v>133</v>
      </c>
      <c r="B1007" s="4" t="s">
        <v>58</v>
      </c>
      <c r="C1007" s="4" t="s">
        <v>161</v>
      </c>
      <c r="D1007" s="102" t="s">
        <v>404</v>
      </c>
      <c r="E1007" s="113">
        <v>6139</v>
      </c>
      <c r="F1007" s="102" t="s">
        <v>412</v>
      </c>
      <c r="G1007" s="98" t="s">
        <v>1662</v>
      </c>
      <c r="H1007" s="13" t="s">
        <v>38</v>
      </c>
      <c r="I1007" s="14">
        <v>0</v>
      </c>
      <c r="J1007" s="14"/>
      <c r="K1007" s="14"/>
      <c r="L1007" s="14"/>
      <c r="M1007" s="14"/>
      <c r="N1007" s="14"/>
      <c r="O1007" s="14">
        <f t="shared" si="1471"/>
        <v>0</v>
      </c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>
        <v>0</v>
      </c>
      <c r="AC1007" s="14">
        <v>0</v>
      </c>
      <c r="AD1007" s="14">
        <v>0</v>
      </c>
      <c r="AE1007" s="14"/>
      <c r="AF1007" s="14"/>
      <c r="AG1007" s="14"/>
      <c r="AH1007" s="14"/>
      <c r="AI1007" s="14"/>
      <c r="AJ1007" s="14">
        <f t="shared" si="1472"/>
        <v>0</v>
      </c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>
        <v>0</v>
      </c>
      <c r="AX1007" s="14">
        <v>0</v>
      </c>
      <c r="AY1007" s="14">
        <v>0</v>
      </c>
      <c r="AZ1007" s="14"/>
      <c r="BA1007" s="14"/>
      <c r="BB1007" s="14"/>
      <c r="BC1007" s="14"/>
      <c r="BD1007" s="14"/>
      <c r="BE1007" s="14">
        <f t="shared" si="1473"/>
        <v>0</v>
      </c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>
        <v>0</v>
      </c>
      <c r="BS1007" s="14">
        <v>0</v>
      </c>
      <c r="BT1007" s="14" t="e">
        <f>IF(#REF!=0,"-",#REF!/#REF!*100)</f>
        <v>#REF!</v>
      </c>
    </row>
    <row r="1008" spans="1:72" ht="33.75" x14ac:dyDescent="0.25">
      <c r="A1008" s="1" t="s">
        <v>0</v>
      </c>
      <c r="B1008" s="1" t="s">
        <v>0</v>
      </c>
      <c r="C1008" s="1" t="s">
        <v>0</v>
      </c>
      <c r="D1008" s="101" t="s">
        <v>0</v>
      </c>
      <c r="E1008" s="101" t="s">
        <v>0</v>
      </c>
      <c r="F1008" s="101" t="s">
        <v>0</v>
      </c>
      <c r="G1008" s="2" t="s">
        <v>0</v>
      </c>
      <c r="H1008" s="10" t="s">
        <v>39</v>
      </c>
      <c r="I1008" s="11">
        <f t="shared" ref="I1008:X1009" si="1483">SUM(I1009)</f>
        <v>0</v>
      </c>
      <c r="J1008" s="11">
        <f t="shared" si="1483"/>
        <v>0</v>
      </c>
      <c r="K1008" s="11">
        <f t="shared" si="1483"/>
        <v>0</v>
      </c>
      <c r="L1008" s="11">
        <f t="shared" si="1483"/>
        <v>0</v>
      </c>
      <c r="M1008" s="11">
        <f t="shared" si="1483"/>
        <v>0</v>
      </c>
      <c r="N1008" s="11">
        <f t="shared" si="1483"/>
        <v>0</v>
      </c>
      <c r="O1008" s="11">
        <f t="shared" si="1483"/>
        <v>0</v>
      </c>
      <c r="P1008" s="11">
        <f t="shared" si="1483"/>
        <v>0</v>
      </c>
      <c r="Q1008" s="11">
        <f t="shared" si="1483"/>
        <v>0</v>
      </c>
      <c r="R1008" s="11">
        <f t="shared" si="1483"/>
        <v>0</v>
      </c>
      <c r="S1008" s="11">
        <f t="shared" si="1483"/>
        <v>0</v>
      </c>
      <c r="T1008" s="11">
        <f t="shared" si="1483"/>
        <v>0</v>
      </c>
      <c r="U1008" s="11">
        <f t="shared" si="1483"/>
        <v>0</v>
      </c>
      <c r="V1008" s="11">
        <f t="shared" si="1483"/>
        <v>0</v>
      </c>
      <c r="W1008" s="11">
        <f t="shared" si="1483"/>
        <v>0</v>
      </c>
      <c r="X1008" s="11">
        <f t="shared" si="1483"/>
        <v>0</v>
      </c>
      <c r="Y1008" s="11">
        <f t="shared" ref="J1008:AA1009" si="1484">SUM(Y1009)</f>
        <v>0</v>
      </c>
      <c r="Z1008" s="11">
        <f t="shared" si="1484"/>
        <v>0</v>
      </c>
      <c r="AA1008" s="11">
        <f t="shared" si="1484"/>
        <v>0</v>
      </c>
      <c r="AB1008" s="11">
        <v>0</v>
      </c>
      <c r="AC1008" s="11">
        <v>0</v>
      </c>
      <c r="AD1008" s="11">
        <f t="shared" ref="AD1008:AS1009" si="1485">SUM(AD1009)</f>
        <v>0</v>
      </c>
      <c r="AE1008" s="11">
        <f t="shared" si="1485"/>
        <v>0</v>
      </c>
      <c r="AF1008" s="11">
        <f t="shared" si="1485"/>
        <v>0</v>
      </c>
      <c r="AG1008" s="11">
        <f t="shared" si="1485"/>
        <v>0</v>
      </c>
      <c r="AH1008" s="11">
        <f t="shared" si="1485"/>
        <v>0</v>
      </c>
      <c r="AI1008" s="11">
        <f t="shared" si="1485"/>
        <v>0</v>
      </c>
      <c r="AJ1008" s="11">
        <f t="shared" si="1485"/>
        <v>0</v>
      </c>
      <c r="AK1008" s="11">
        <f t="shared" si="1485"/>
        <v>0</v>
      </c>
      <c r="AL1008" s="11">
        <f t="shared" si="1485"/>
        <v>0</v>
      </c>
      <c r="AM1008" s="11">
        <f t="shared" si="1485"/>
        <v>0</v>
      </c>
      <c r="AN1008" s="11">
        <f t="shared" si="1485"/>
        <v>0</v>
      </c>
      <c r="AO1008" s="11">
        <f t="shared" si="1485"/>
        <v>0</v>
      </c>
      <c r="AP1008" s="11">
        <f t="shared" si="1485"/>
        <v>0</v>
      </c>
      <c r="AQ1008" s="11">
        <f t="shared" si="1485"/>
        <v>0</v>
      </c>
      <c r="AR1008" s="11">
        <f t="shared" si="1485"/>
        <v>0</v>
      </c>
      <c r="AS1008" s="11">
        <f t="shared" si="1485"/>
        <v>0</v>
      </c>
      <c r="AT1008" s="11">
        <f t="shared" ref="AE1008:AV1009" si="1486">SUM(AT1009)</f>
        <v>0</v>
      </c>
      <c r="AU1008" s="11">
        <f t="shared" si="1486"/>
        <v>0</v>
      </c>
      <c r="AV1008" s="11">
        <f t="shared" si="1486"/>
        <v>0</v>
      </c>
      <c r="AW1008" s="11">
        <v>0</v>
      </c>
      <c r="AX1008" s="11">
        <v>0</v>
      </c>
      <c r="AY1008" s="11">
        <f t="shared" ref="AY1008:BN1009" si="1487">SUM(AY1009)</f>
        <v>0</v>
      </c>
      <c r="AZ1008" s="11">
        <f t="shared" si="1487"/>
        <v>0</v>
      </c>
      <c r="BA1008" s="11">
        <f t="shared" si="1487"/>
        <v>0</v>
      </c>
      <c r="BB1008" s="11">
        <f t="shared" si="1487"/>
        <v>0</v>
      </c>
      <c r="BC1008" s="11">
        <f t="shared" si="1487"/>
        <v>0</v>
      </c>
      <c r="BD1008" s="11">
        <f t="shared" si="1487"/>
        <v>0</v>
      </c>
      <c r="BE1008" s="11">
        <f t="shared" si="1487"/>
        <v>0</v>
      </c>
      <c r="BF1008" s="11">
        <f t="shared" si="1487"/>
        <v>0</v>
      </c>
      <c r="BG1008" s="11">
        <f t="shared" si="1487"/>
        <v>0</v>
      </c>
      <c r="BH1008" s="11">
        <f t="shared" si="1487"/>
        <v>0</v>
      </c>
      <c r="BI1008" s="11">
        <f t="shared" si="1487"/>
        <v>0</v>
      </c>
      <c r="BJ1008" s="11">
        <f t="shared" si="1487"/>
        <v>0</v>
      </c>
      <c r="BK1008" s="11">
        <f t="shared" si="1487"/>
        <v>0</v>
      </c>
      <c r="BL1008" s="11">
        <f t="shared" si="1487"/>
        <v>0</v>
      </c>
      <c r="BM1008" s="11">
        <f t="shared" si="1487"/>
        <v>0</v>
      </c>
      <c r="BN1008" s="11">
        <f t="shared" si="1487"/>
        <v>0</v>
      </c>
      <c r="BO1008" s="11">
        <f t="shared" ref="AZ1008:BQ1009" si="1488">SUM(BO1009)</f>
        <v>0</v>
      </c>
      <c r="BP1008" s="11">
        <f t="shared" si="1488"/>
        <v>0</v>
      </c>
      <c r="BQ1008" s="11">
        <f t="shared" si="1488"/>
        <v>0</v>
      </c>
      <c r="BR1008" s="11">
        <v>0</v>
      </c>
      <c r="BS1008" s="11">
        <v>0</v>
      </c>
      <c r="BT1008" s="11" t="e">
        <f>IF(#REF!=0,"-",#REF!/#REF!*100)</f>
        <v>#REF!</v>
      </c>
    </row>
    <row r="1009" spans="1:72" ht="22.5" x14ac:dyDescent="0.25">
      <c r="A1009" s="4" t="s">
        <v>133</v>
      </c>
      <c r="B1009" s="4" t="s">
        <v>58</v>
      </c>
      <c r="C1009" s="4" t="s">
        <v>161</v>
      </c>
      <c r="D1009" s="102" t="s">
        <v>404</v>
      </c>
      <c r="E1009" s="101" t="s">
        <v>40</v>
      </c>
      <c r="F1009" s="101" t="s">
        <v>0</v>
      </c>
      <c r="G1009" s="2" t="s">
        <v>0</v>
      </c>
      <c r="H1009" s="2" t="s">
        <v>41</v>
      </c>
      <c r="I1009" s="12">
        <f t="shared" si="1483"/>
        <v>0</v>
      </c>
      <c r="J1009" s="12">
        <f t="shared" si="1484"/>
        <v>0</v>
      </c>
      <c r="K1009" s="12">
        <f t="shared" si="1484"/>
        <v>0</v>
      </c>
      <c r="L1009" s="12">
        <f t="shared" si="1484"/>
        <v>0</v>
      </c>
      <c r="M1009" s="12">
        <f t="shared" si="1484"/>
        <v>0</v>
      </c>
      <c r="N1009" s="12">
        <f t="shared" si="1484"/>
        <v>0</v>
      </c>
      <c r="O1009" s="12">
        <f t="shared" si="1484"/>
        <v>0</v>
      </c>
      <c r="P1009" s="12">
        <f t="shared" si="1484"/>
        <v>0</v>
      </c>
      <c r="Q1009" s="12">
        <f t="shared" si="1484"/>
        <v>0</v>
      </c>
      <c r="R1009" s="12">
        <f t="shared" si="1484"/>
        <v>0</v>
      </c>
      <c r="S1009" s="12">
        <f t="shared" si="1484"/>
        <v>0</v>
      </c>
      <c r="T1009" s="12">
        <f t="shared" si="1484"/>
        <v>0</v>
      </c>
      <c r="U1009" s="12">
        <f t="shared" si="1484"/>
        <v>0</v>
      </c>
      <c r="V1009" s="12">
        <f t="shared" si="1484"/>
        <v>0</v>
      </c>
      <c r="W1009" s="12">
        <f t="shared" si="1484"/>
        <v>0</v>
      </c>
      <c r="X1009" s="12">
        <f t="shared" si="1484"/>
        <v>0</v>
      </c>
      <c r="Y1009" s="12">
        <f t="shared" si="1484"/>
        <v>0</v>
      </c>
      <c r="Z1009" s="12">
        <f t="shared" si="1484"/>
        <v>0</v>
      </c>
      <c r="AA1009" s="12">
        <f t="shared" si="1484"/>
        <v>0</v>
      </c>
      <c r="AB1009" s="12">
        <v>0</v>
      </c>
      <c r="AC1009" s="12">
        <v>0</v>
      </c>
      <c r="AD1009" s="12">
        <f t="shared" si="1485"/>
        <v>0</v>
      </c>
      <c r="AE1009" s="12">
        <f t="shared" si="1486"/>
        <v>0</v>
      </c>
      <c r="AF1009" s="12">
        <f t="shared" si="1486"/>
        <v>0</v>
      </c>
      <c r="AG1009" s="12">
        <f t="shared" si="1486"/>
        <v>0</v>
      </c>
      <c r="AH1009" s="12">
        <f t="shared" si="1486"/>
        <v>0</v>
      </c>
      <c r="AI1009" s="12">
        <f t="shared" si="1486"/>
        <v>0</v>
      </c>
      <c r="AJ1009" s="12">
        <f t="shared" si="1486"/>
        <v>0</v>
      </c>
      <c r="AK1009" s="12">
        <f t="shared" si="1486"/>
        <v>0</v>
      </c>
      <c r="AL1009" s="12">
        <f t="shared" si="1486"/>
        <v>0</v>
      </c>
      <c r="AM1009" s="12">
        <f t="shared" si="1486"/>
        <v>0</v>
      </c>
      <c r="AN1009" s="12">
        <f t="shared" si="1486"/>
        <v>0</v>
      </c>
      <c r="AO1009" s="12">
        <f t="shared" si="1486"/>
        <v>0</v>
      </c>
      <c r="AP1009" s="12">
        <f t="shared" si="1486"/>
        <v>0</v>
      </c>
      <c r="AQ1009" s="12">
        <f t="shared" si="1486"/>
        <v>0</v>
      </c>
      <c r="AR1009" s="12">
        <f t="shared" si="1486"/>
        <v>0</v>
      </c>
      <c r="AS1009" s="12">
        <f t="shared" si="1486"/>
        <v>0</v>
      </c>
      <c r="AT1009" s="12">
        <f t="shared" si="1486"/>
        <v>0</v>
      </c>
      <c r="AU1009" s="12">
        <f t="shared" si="1486"/>
        <v>0</v>
      </c>
      <c r="AV1009" s="12">
        <f t="shared" si="1486"/>
        <v>0</v>
      </c>
      <c r="AW1009" s="12">
        <v>0</v>
      </c>
      <c r="AX1009" s="12">
        <v>0</v>
      </c>
      <c r="AY1009" s="12">
        <f t="shared" si="1487"/>
        <v>0</v>
      </c>
      <c r="AZ1009" s="12">
        <f t="shared" si="1488"/>
        <v>0</v>
      </c>
      <c r="BA1009" s="12">
        <f t="shared" si="1488"/>
        <v>0</v>
      </c>
      <c r="BB1009" s="12">
        <f t="shared" si="1488"/>
        <v>0</v>
      </c>
      <c r="BC1009" s="12">
        <f t="shared" si="1488"/>
        <v>0</v>
      </c>
      <c r="BD1009" s="12">
        <f t="shared" si="1488"/>
        <v>0</v>
      </c>
      <c r="BE1009" s="12">
        <f t="shared" si="1488"/>
        <v>0</v>
      </c>
      <c r="BF1009" s="12">
        <f t="shared" si="1488"/>
        <v>0</v>
      </c>
      <c r="BG1009" s="12">
        <f t="shared" si="1488"/>
        <v>0</v>
      </c>
      <c r="BH1009" s="12">
        <f t="shared" si="1488"/>
        <v>0</v>
      </c>
      <c r="BI1009" s="12">
        <f t="shared" si="1488"/>
        <v>0</v>
      </c>
      <c r="BJ1009" s="12">
        <f t="shared" si="1488"/>
        <v>0</v>
      </c>
      <c r="BK1009" s="12">
        <f t="shared" si="1488"/>
        <v>0</v>
      </c>
      <c r="BL1009" s="12">
        <f t="shared" si="1488"/>
        <v>0</v>
      </c>
      <c r="BM1009" s="12">
        <f t="shared" si="1488"/>
        <v>0</v>
      </c>
      <c r="BN1009" s="12">
        <f t="shared" si="1488"/>
        <v>0</v>
      </c>
      <c r="BO1009" s="12">
        <f t="shared" si="1488"/>
        <v>0</v>
      </c>
      <c r="BP1009" s="12">
        <f t="shared" si="1488"/>
        <v>0</v>
      </c>
      <c r="BQ1009" s="12">
        <f t="shared" si="1488"/>
        <v>0</v>
      </c>
      <c r="BR1009" s="12">
        <v>0</v>
      </c>
      <c r="BS1009" s="12">
        <v>0</v>
      </c>
      <c r="BT1009" s="12" t="e">
        <f>IF(#REF!=0,"-",#REF!/#REF!*100)</f>
        <v>#REF!</v>
      </c>
    </row>
    <row r="1010" spans="1:72" x14ac:dyDescent="0.25">
      <c r="A1010" s="4" t="s">
        <v>133</v>
      </c>
      <c r="B1010" s="4" t="s">
        <v>58</v>
      </c>
      <c r="C1010" s="4" t="s">
        <v>161</v>
      </c>
      <c r="D1010" s="102" t="s">
        <v>404</v>
      </c>
      <c r="E1010" s="113">
        <v>6148</v>
      </c>
      <c r="F1010" s="102"/>
      <c r="G1010" s="98" t="s">
        <v>1662</v>
      </c>
      <c r="H1010" s="13" t="s">
        <v>45</v>
      </c>
      <c r="I1010" s="14">
        <v>0</v>
      </c>
      <c r="J1010" s="14"/>
      <c r="K1010" s="14"/>
      <c r="L1010" s="14"/>
      <c r="M1010" s="14"/>
      <c r="N1010" s="14"/>
      <c r="O1010" s="14">
        <f t="shared" si="1471"/>
        <v>0</v>
      </c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>
        <v>0</v>
      </c>
      <c r="AC1010" s="14">
        <v>0</v>
      </c>
      <c r="AD1010" s="14">
        <v>0</v>
      </c>
      <c r="AE1010" s="14"/>
      <c r="AF1010" s="14"/>
      <c r="AG1010" s="14"/>
      <c r="AH1010" s="14"/>
      <c r="AI1010" s="14"/>
      <c r="AJ1010" s="14">
        <f t="shared" si="1472"/>
        <v>0</v>
      </c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>
        <v>0</v>
      </c>
      <c r="AX1010" s="14">
        <v>0</v>
      </c>
      <c r="AY1010" s="14">
        <v>0</v>
      </c>
      <c r="AZ1010" s="14"/>
      <c r="BA1010" s="14"/>
      <c r="BB1010" s="14"/>
      <c r="BC1010" s="14"/>
      <c r="BD1010" s="14"/>
      <c r="BE1010" s="14">
        <f t="shared" si="1473"/>
        <v>0</v>
      </c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>
        <v>0</v>
      </c>
      <c r="BS1010" s="14">
        <v>0</v>
      </c>
      <c r="BT1010" s="14" t="e">
        <f>IF(#REF!=0,"-",#REF!/#REF!*100)</f>
        <v>#REF!</v>
      </c>
    </row>
    <row r="1011" spans="1:72" ht="33.75" x14ac:dyDescent="0.25">
      <c r="A1011" s="1" t="s">
        <v>0</v>
      </c>
      <c r="B1011" s="1" t="s">
        <v>0</v>
      </c>
      <c r="C1011" s="1" t="s">
        <v>0</v>
      </c>
      <c r="D1011" s="101" t="s">
        <v>0</v>
      </c>
      <c r="E1011" s="101" t="s">
        <v>0</v>
      </c>
      <c r="F1011" s="101" t="s">
        <v>0</v>
      </c>
      <c r="G1011" s="2" t="s">
        <v>0</v>
      </c>
      <c r="H1011" s="10" t="s">
        <v>47</v>
      </c>
      <c r="I1011" s="11">
        <f t="shared" ref="I1011:AA1011" si="1489">SUM(I1012)</f>
        <v>3000</v>
      </c>
      <c r="J1011" s="11">
        <f t="shared" si="1489"/>
        <v>0</v>
      </c>
      <c r="K1011" s="11">
        <f t="shared" si="1489"/>
        <v>0</v>
      </c>
      <c r="L1011" s="11">
        <f t="shared" si="1489"/>
        <v>0</v>
      </c>
      <c r="M1011" s="11">
        <f t="shared" si="1489"/>
        <v>0</v>
      </c>
      <c r="N1011" s="11">
        <f t="shared" si="1489"/>
        <v>0</v>
      </c>
      <c r="O1011" s="11">
        <f t="shared" si="1489"/>
        <v>3000</v>
      </c>
      <c r="P1011" s="11">
        <f t="shared" si="1489"/>
        <v>0</v>
      </c>
      <c r="Q1011" s="11">
        <f t="shared" si="1489"/>
        <v>0</v>
      </c>
      <c r="R1011" s="11">
        <f t="shared" si="1489"/>
        <v>0</v>
      </c>
      <c r="S1011" s="11">
        <f t="shared" si="1489"/>
        <v>0</v>
      </c>
      <c r="T1011" s="11">
        <f t="shared" si="1489"/>
        <v>0</v>
      </c>
      <c r="U1011" s="11">
        <f t="shared" si="1489"/>
        <v>0</v>
      </c>
      <c r="V1011" s="11">
        <f t="shared" si="1489"/>
        <v>0</v>
      </c>
      <c r="W1011" s="11">
        <f t="shared" si="1489"/>
        <v>0</v>
      </c>
      <c r="X1011" s="11">
        <f t="shared" si="1489"/>
        <v>0</v>
      </c>
      <c r="Y1011" s="11">
        <f t="shared" si="1489"/>
        <v>0</v>
      </c>
      <c r="Z1011" s="11">
        <f t="shared" si="1489"/>
        <v>0</v>
      </c>
      <c r="AA1011" s="11">
        <f t="shared" si="1489"/>
        <v>0</v>
      </c>
      <c r="AB1011" s="11">
        <v>0</v>
      </c>
      <c r="AC1011" s="11">
        <v>3000</v>
      </c>
      <c r="AD1011" s="11">
        <f t="shared" ref="AD1011:AV1011" si="1490">SUM(AD1012)</f>
        <v>4000</v>
      </c>
      <c r="AE1011" s="11">
        <f t="shared" si="1490"/>
        <v>0</v>
      </c>
      <c r="AF1011" s="11">
        <f t="shared" si="1490"/>
        <v>0</v>
      </c>
      <c r="AG1011" s="11">
        <f t="shared" si="1490"/>
        <v>0</v>
      </c>
      <c r="AH1011" s="11">
        <f t="shared" si="1490"/>
        <v>0</v>
      </c>
      <c r="AI1011" s="11">
        <f t="shared" si="1490"/>
        <v>0</v>
      </c>
      <c r="AJ1011" s="11">
        <f t="shared" si="1490"/>
        <v>4000</v>
      </c>
      <c r="AK1011" s="11">
        <f t="shared" si="1490"/>
        <v>0</v>
      </c>
      <c r="AL1011" s="11">
        <f t="shared" si="1490"/>
        <v>0</v>
      </c>
      <c r="AM1011" s="11">
        <f t="shared" si="1490"/>
        <v>0</v>
      </c>
      <c r="AN1011" s="11">
        <f t="shared" si="1490"/>
        <v>0</v>
      </c>
      <c r="AO1011" s="11">
        <f t="shared" si="1490"/>
        <v>0</v>
      </c>
      <c r="AP1011" s="11">
        <f t="shared" si="1490"/>
        <v>0</v>
      </c>
      <c r="AQ1011" s="11">
        <f t="shared" si="1490"/>
        <v>0</v>
      </c>
      <c r="AR1011" s="11">
        <f t="shared" si="1490"/>
        <v>0</v>
      </c>
      <c r="AS1011" s="11">
        <f t="shared" si="1490"/>
        <v>0</v>
      </c>
      <c r="AT1011" s="11">
        <f t="shared" si="1490"/>
        <v>0</v>
      </c>
      <c r="AU1011" s="11">
        <f t="shared" si="1490"/>
        <v>0</v>
      </c>
      <c r="AV1011" s="11">
        <f t="shared" si="1490"/>
        <v>0</v>
      </c>
      <c r="AW1011" s="11">
        <v>0</v>
      </c>
      <c r="AX1011" s="11">
        <v>4000</v>
      </c>
      <c r="AY1011" s="11">
        <f t="shared" ref="AY1011:BQ1011" si="1491">SUM(AY1012)</f>
        <v>0</v>
      </c>
      <c r="AZ1011" s="11">
        <f t="shared" si="1491"/>
        <v>1250</v>
      </c>
      <c r="BA1011" s="11">
        <f t="shared" si="1491"/>
        <v>0</v>
      </c>
      <c r="BB1011" s="11">
        <f t="shared" si="1491"/>
        <v>0</v>
      </c>
      <c r="BC1011" s="11">
        <f t="shared" si="1491"/>
        <v>0</v>
      </c>
      <c r="BD1011" s="11">
        <f t="shared" si="1491"/>
        <v>0</v>
      </c>
      <c r="BE1011" s="11">
        <f t="shared" si="1491"/>
        <v>1250</v>
      </c>
      <c r="BF1011" s="11">
        <f t="shared" si="1491"/>
        <v>0</v>
      </c>
      <c r="BG1011" s="11">
        <f t="shared" si="1491"/>
        <v>0</v>
      </c>
      <c r="BH1011" s="11">
        <f t="shared" si="1491"/>
        <v>1250</v>
      </c>
      <c r="BI1011" s="11">
        <f t="shared" si="1491"/>
        <v>0</v>
      </c>
      <c r="BJ1011" s="11">
        <f t="shared" si="1491"/>
        <v>0</v>
      </c>
      <c r="BK1011" s="11">
        <f t="shared" si="1491"/>
        <v>0</v>
      </c>
      <c r="BL1011" s="11">
        <f t="shared" si="1491"/>
        <v>0</v>
      </c>
      <c r="BM1011" s="11">
        <f t="shared" si="1491"/>
        <v>0</v>
      </c>
      <c r="BN1011" s="11">
        <f t="shared" si="1491"/>
        <v>0</v>
      </c>
      <c r="BO1011" s="11">
        <f t="shared" si="1491"/>
        <v>0</v>
      </c>
      <c r="BP1011" s="11">
        <f t="shared" si="1491"/>
        <v>0</v>
      </c>
      <c r="BQ1011" s="11">
        <f t="shared" si="1491"/>
        <v>0</v>
      </c>
      <c r="BR1011" s="11">
        <v>1250</v>
      </c>
      <c r="BS1011" s="11">
        <v>0</v>
      </c>
      <c r="BT1011" s="11" t="e">
        <f>IF(#REF!=0,"-",#REF!/#REF!*100)</f>
        <v>#REF!</v>
      </c>
    </row>
    <row r="1012" spans="1:72" x14ac:dyDescent="0.25">
      <c r="A1012" s="4" t="s">
        <v>133</v>
      </c>
      <c r="B1012" s="4" t="s">
        <v>58</v>
      </c>
      <c r="C1012" s="4" t="s">
        <v>161</v>
      </c>
      <c r="D1012" s="102" t="s">
        <v>404</v>
      </c>
      <c r="E1012" s="101" t="s">
        <v>48</v>
      </c>
      <c r="F1012" s="101" t="s">
        <v>0</v>
      </c>
      <c r="G1012" s="2" t="s">
        <v>0</v>
      </c>
      <c r="H1012" s="2" t="s">
        <v>49</v>
      </c>
      <c r="I1012" s="12">
        <f t="shared" ref="I1012:AA1012" si="1492">SUM(I1013:I1014)</f>
        <v>3000</v>
      </c>
      <c r="J1012" s="12">
        <f t="shared" si="1492"/>
        <v>0</v>
      </c>
      <c r="K1012" s="12">
        <f t="shared" si="1492"/>
        <v>0</v>
      </c>
      <c r="L1012" s="12">
        <f t="shared" si="1492"/>
        <v>0</v>
      </c>
      <c r="M1012" s="12">
        <f t="shared" si="1492"/>
        <v>0</v>
      </c>
      <c r="N1012" s="12">
        <f t="shared" si="1492"/>
        <v>0</v>
      </c>
      <c r="O1012" s="12">
        <f t="shared" ref="O1012" si="1493">SUM(O1013:O1014)</f>
        <v>3000</v>
      </c>
      <c r="P1012" s="12">
        <f t="shared" si="1492"/>
        <v>0</v>
      </c>
      <c r="Q1012" s="12">
        <f t="shared" si="1492"/>
        <v>0</v>
      </c>
      <c r="R1012" s="12">
        <f t="shared" si="1492"/>
        <v>0</v>
      </c>
      <c r="S1012" s="12">
        <f t="shared" si="1492"/>
        <v>0</v>
      </c>
      <c r="T1012" s="12">
        <f t="shared" si="1492"/>
        <v>0</v>
      </c>
      <c r="U1012" s="12">
        <f t="shared" si="1492"/>
        <v>0</v>
      </c>
      <c r="V1012" s="12">
        <f t="shared" si="1492"/>
        <v>0</v>
      </c>
      <c r="W1012" s="12">
        <f t="shared" si="1492"/>
        <v>0</v>
      </c>
      <c r="X1012" s="12">
        <f t="shared" si="1492"/>
        <v>0</v>
      </c>
      <c r="Y1012" s="12">
        <f t="shared" si="1492"/>
        <v>0</v>
      </c>
      <c r="Z1012" s="12">
        <f t="shared" si="1492"/>
        <v>0</v>
      </c>
      <c r="AA1012" s="12">
        <f t="shared" si="1492"/>
        <v>0</v>
      </c>
      <c r="AB1012" s="12">
        <v>0</v>
      </c>
      <c r="AC1012" s="12">
        <v>3000</v>
      </c>
      <c r="AD1012" s="12">
        <f t="shared" ref="AD1012:AV1012" si="1494">SUM(AD1013:AD1014)</f>
        <v>4000</v>
      </c>
      <c r="AE1012" s="12">
        <f t="shared" si="1494"/>
        <v>0</v>
      </c>
      <c r="AF1012" s="12">
        <f t="shared" si="1494"/>
        <v>0</v>
      </c>
      <c r="AG1012" s="12">
        <f t="shared" si="1494"/>
        <v>0</v>
      </c>
      <c r="AH1012" s="12">
        <f t="shared" si="1494"/>
        <v>0</v>
      </c>
      <c r="AI1012" s="12">
        <f t="shared" si="1494"/>
        <v>0</v>
      </c>
      <c r="AJ1012" s="12">
        <f t="shared" ref="AJ1012" si="1495">SUM(AJ1013:AJ1014)</f>
        <v>4000</v>
      </c>
      <c r="AK1012" s="12">
        <f t="shared" si="1494"/>
        <v>0</v>
      </c>
      <c r="AL1012" s="12">
        <f t="shared" si="1494"/>
        <v>0</v>
      </c>
      <c r="AM1012" s="12">
        <f t="shared" si="1494"/>
        <v>0</v>
      </c>
      <c r="AN1012" s="12">
        <f t="shared" si="1494"/>
        <v>0</v>
      </c>
      <c r="AO1012" s="12">
        <f t="shared" si="1494"/>
        <v>0</v>
      </c>
      <c r="AP1012" s="12">
        <f t="shared" si="1494"/>
        <v>0</v>
      </c>
      <c r="AQ1012" s="12">
        <f t="shared" si="1494"/>
        <v>0</v>
      </c>
      <c r="AR1012" s="12">
        <f t="shared" si="1494"/>
        <v>0</v>
      </c>
      <c r="AS1012" s="12">
        <f t="shared" si="1494"/>
        <v>0</v>
      </c>
      <c r="AT1012" s="12">
        <f t="shared" si="1494"/>
        <v>0</v>
      </c>
      <c r="AU1012" s="12">
        <f t="shared" si="1494"/>
        <v>0</v>
      </c>
      <c r="AV1012" s="12">
        <f t="shared" si="1494"/>
        <v>0</v>
      </c>
      <c r="AW1012" s="12">
        <v>0</v>
      </c>
      <c r="AX1012" s="12">
        <v>4000</v>
      </c>
      <c r="AY1012" s="12">
        <f t="shared" ref="AY1012:BQ1012" si="1496">SUM(AY1013:AY1014)</f>
        <v>0</v>
      </c>
      <c r="AZ1012" s="12">
        <f t="shared" si="1496"/>
        <v>1250</v>
      </c>
      <c r="BA1012" s="12">
        <f t="shared" si="1496"/>
        <v>0</v>
      </c>
      <c r="BB1012" s="12">
        <f t="shared" si="1496"/>
        <v>0</v>
      </c>
      <c r="BC1012" s="12">
        <f t="shared" si="1496"/>
        <v>0</v>
      </c>
      <c r="BD1012" s="12">
        <f t="shared" si="1496"/>
        <v>0</v>
      </c>
      <c r="BE1012" s="12">
        <f t="shared" ref="BE1012" si="1497">SUM(BE1013:BE1014)</f>
        <v>1250</v>
      </c>
      <c r="BF1012" s="12">
        <f t="shared" si="1496"/>
        <v>0</v>
      </c>
      <c r="BG1012" s="12">
        <f t="shared" si="1496"/>
        <v>0</v>
      </c>
      <c r="BH1012" s="12">
        <f t="shared" si="1496"/>
        <v>1250</v>
      </c>
      <c r="BI1012" s="12">
        <f t="shared" si="1496"/>
        <v>0</v>
      </c>
      <c r="BJ1012" s="12">
        <f t="shared" si="1496"/>
        <v>0</v>
      </c>
      <c r="BK1012" s="12">
        <f t="shared" si="1496"/>
        <v>0</v>
      </c>
      <c r="BL1012" s="12">
        <f t="shared" si="1496"/>
        <v>0</v>
      </c>
      <c r="BM1012" s="12">
        <f t="shared" si="1496"/>
        <v>0</v>
      </c>
      <c r="BN1012" s="12">
        <f t="shared" si="1496"/>
        <v>0</v>
      </c>
      <c r="BO1012" s="12">
        <f t="shared" si="1496"/>
        <v>0</v>
      </c>
      <c r="BP1012" s="12">
        <f t="shared" si="1496"/>
        <v>0</v>
      </c>
      <c r="BQ1012" s="12">
        <f t="shared" si="1496"/>
        <v>0</v>
      </c>
      <c r="BR1012" s="12">
        <v>1250</v>
      </c>
      <c r="BS1012" s="12">
        <v>0</v>
      </c>
      <c r="BT1012" s="12" t="e">
        <f>IF(#REF!=0,"-",#REF!/#REF!*100)</f>
        <v>#REF!</v>
      </c>
    </row>
    <row r="1013" spans="1:72" x14ac:dyDescent="0.25">
      <c r="A1013" s="4" t="s">
        <v>133</v>
      </c>
      <c r="B1013" s="4" t="s">
        <v>58</v>
      </c>
      <c r="C1013" s="4" t="s">
        <v>161</v>
      </c>
      <c r="D1013" s="102" t="s">
        <v>404</v>
      </c>
      <c r="E1013" s="113">
        <v>8213</v>
      </c>
      <c r="F1013" s="102"/>
      <c r="G1013" s="98" t="s">
        <v>1662</v>
      </c>
      <c r="H1013" s="13" t="s">
        <v>51</v>
      </c>
      <c r="I1013" s="14">
        <v>3000</v>
      </c>
      <c r="J1013" s="14"/>
      <c r="K1013" s="14"/>
      <c r="L1013" s="14"/>
      <c r="M1013" s="14"/>
      <c r="N1013" s="14"/>
      <c r="O1013" s="14">
        <f t="shared" si="1471"/>
        <v>3000</v>
      </c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>
        <v>0</v>
      </c>
      <c r="AC1013" s="14">
        <v>3000</v>
      </c>
      <c r="AD1013" s="14">
        <v>4000</v>
      </c>
      <c r="AE1013" s="14"/>
      <c r="AF1013" s="14"/>
      <c r="AG1013" s="14"/>
      <c r="AH1013" s="14"/>
      <c r="AI1013" s="14"/>
      <c r="AJ1013" s="14">
        <f t="shared" si="1472"/>
        <v>4000</v>
      </c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>
        <v>0</v>
      </c>
      <c r="AX1013" s="14">
        <v>4000</v>
      </c>
      <c r="AY1013" s="14">
        <v>0</v>
      </c>
      <c r="AZ1013" s="14">
        <v>1250</v>
      </c>
      <c r="BA1013" s="14"/>
      <c r="BB1013" s="14"/>
      <c r="BC1013" s="14"/>
      <c r="BD1013" s="14"/>
      <c r="BE1013" s="14">
        <f t="shared" si="1473"/>
        <v>1250</v>
      </c>
      <c r="BF1013" s="14"/>
      <c r="BG1013" s="14"/>
      <c r="BH1013" s="14">
        <v>1250</v>
      </c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>
        <v>1250</v>
      </c>
      <c r="BS1013" s="14">
        <v>0</v>
      </c>
      <c r="BT1013" s="14" t="e">
        <f>IF(#REF!=0,"-",#REF!/#REF!*100)</f>
        <v>#REF!</v>
      </c>
    </row>
    <row r="1014" spans="1:72" x14ac:dyDescent="0.25">
      <c r="A1014" s="4" t="s">
        <v>133</v>
      </c>
      <c r="B1014" s="4" t="s">
        <v>58</v>
      </c>
      <c r="C1014" s="4" t="s">
        <v>161</v>
      </c>
      <c r="D1014" s="102" t="s">
        <v>404</v>
      </c>
      <c r="E1014" s="113">
        <v>8216</v>
      </c>
      <c r="F1014" s="102"/>
      <c r="G1014" s="98" t="s">
        <v>1662</v>
      </c>
      <c r="H1014" s="13" t="s">
        <v>108</v>
      </c>
      <c r="I1014" s="14">
        <v>0</v>
      </c>
      <c r="J1014" s="14"/>
      <c r="K1014" s="14"/>
      <c r="L1014" s="14"/>
      <c r="M1014" s="14"/>
      <c r="N1014" s="14"/>
      <c r="O1014" s="14">
        <f t="shared" si="1471"/>
        <v>0</v>
      </c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>
        <v>0</v>
      </c>
      <c r="AC1014" s="14">
        <v>0</v>
      </c>
      <c r="AD1014" s="14">
        <v>0</v>
      </c>
      <c r="AE1014" s="14"/>
      <c r="AF1014" s="14"/>
      <c r="AG1014" s="14"/>
      <c r="AH1014" s="14"/>
      <c r="AI1014" s="14"/>
      <c r="AJ1014" s="14">
        <f t="shared" si="1472"/>
        <v>0</v>
      </c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>
        <v>0</v>
      </c>
      <c r="AX1014" s="14">
        <v>0</v>
      </c>
      <c r="AY1014" s="14">
        <v>0</v>
      </c>
      <c r="AZ1014" s="14"/>
      <c r="BA1014" s="14"/>
      <c r="BB1014" s="14"/>
      <c r="BC1014" s="14"/>
      <c r="BD1014" s="14"/>
      <c r="BE1014" s="14">
        <f t="shared" si="1473"/>
        <v>0</v>
      </c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>
        <v>0</v>
      </c>
      <c r="BS1014" s="14">
        <v>0</v>
      </c>
      <c r="BT1014" s="14" t="e">
        <f>IF(#REF!=0,"-",#REF!/#REF!*100)</f>
        <v>#REF!</v>
      </c>
    </row>
    <row r="1015" spans="1:72" ht="33.75" x14ac:dyDescent="0.25">
      <c r="A1015" s="13" t="s">
        <v>0</v>
      </c>
      <c r="B1015" s="13" t="s">
        <v>0</v>
      </c>
      <c r="C1015" s="13" t="s">
        <v>0</v>
      </c>
      <c r="D1015" s="98" t="s">
        <v>0</v>
      </c>
      <c r="E1015" s="98" t="s">
        <v>0</v>
      </c>
      <c r="F1015" s="98" t="s">
        <v>0</v>
      </c>
      <c r="G1015" s="13" t="s">
        <v>0</v>
      </c>
      <c r="H1015" s="10" t="s">
        <v>413</v>
      </c>
      <c r="I1015" s="11">
        <f t="shared" ref="I1015:AA1015" si="1498">SUM(I984,I1008,I1011)</f>
        <v>15000</v>
      </c>
      <c r="J1015" s="11">
        <f t="shared" si="1498"/>
        <v>0</v>
      </c>
      <c r="K1015" s="11">
        <f t="shared" si="1498"/>
        <v>0</v>
      </c>
      <c r="L1015" s="11">
        <f t="shared" si="1498"/>
        <v>0</v>
      </c>
      <c r="M1015" s="11">
        <f t="shared" si="1498"/>
        <v>0</v>
      </c>
      <c r="N1015" s="11">
        <f t="shared" si="1498"/>
        <v>0</v>
      </c>
      <c r="O1015" s="11">
        <f t="shared" si="1498"/>
        <v>15000</v>
      </c>
      <c r="P1015" s="11">
        <f t="shared" si="1498"/>
        <v>0</v>
      </c>
      <c r="Q1015" s="11">
        <f t="shared" si="1498"/>
        <v>0</v>
      </c>
      <c r="R1015" s="11">
        <f t="shared" si="1498"/>
        <v>0</v>
      </c>
      <c r="S1015" s="11">
        <f t="shared" si="1498"/>
        <v>0</v>
      </c>
      <c r="T1015" s="11">
        <f t="shared" si="1498"/>
        <v>0</v>
      </c>
      <c r="U1015" s="11">
        <f t="shared" si="1498"/>
        <v>0</v>
      </c>
      <c r="V1015" s="11">
        <f t="shared" si="1498"/>
        <v>0</v>
      </c>
      <c r="W1015" s="11">
        <f t="shared" si="1498"/>
        <v>0</v>
      </c>
      <c r="X1015" s="11">
        <f t="shared" si="1498"/>
        <v>0</v>
      </c>
      <c r="Y1015" s="11">
        <f t="shared" si="1498"/>
        <v>0</v>
      </c>
      <c r="Z1015" s="11">
        <f t="shared" si="1498"/>
        <v>0</v>
      </c>
      <c r="AA1015" s="11">
        <f t="shared" si="1498"/>
        <v>0</v>
      </c>
      <c r="AB1015" s="11">
        <v>0</v>
      </c>
      <c r="AC1015" s="11">
        <v>15000</v>
      </c>
      <c r="AD1015" s="11">
        <f t="shared" ref="AD1015:AV1015" si="1499">SUM(AD984,AD1008,AD1011)</f>
        <v>4000</v>
      </c>
      <c r="AE1015" s="11">
        <f t="shared" si="1499"/>
        <v>1027</v>
      </c>
      <c r="AF1015" s="11">
        <f t="shared" si="1499"/>
        <v>0</v>
      </c>
      <c r="AG1015" s="11">
        <f t="shared" si="1499"/>
        <v>0</v>
      </c>
      <c r="AH1015" s="11">
        <f t="shared" si="1499"/>
        <v>0</v>
      </c>
      <c r="AI1015" s="11">
        <f t="shared" si="1499"/>
        <v>0</v>
      </c>
      <c r="AJ1015" s="11">
        <f t="shared" si="1499"/>
        <v>5027</v>
      </c>
      <c r="AK1015" s="11">
        <f t="shared" si="1499"/>
        <v>0</v>
      </c>
      <c r="AL1015" s="11">
        <f t="shared" si="1499"/>
        <v>0</v>
      </c>
      <c r="AM1015" s="11">
        <f t="shared" si="1499"/>
        <v>1027</v>
      </c>
      <c r="AN1015" s="11">
        <f t="shared" si="1499"/>
        <v>0</v>
      </c>
      <c r="AO1015" s="11">
        <f t="shared" si="1499"/>
        <v>0</v>
      </c>
      <c r="AP1015" s="11">
        <f t="shared" si="1499"/>
        <v>0</v>
      </c>
      <c r="AQ1015" s="11">
        <f t="shared" si="1499"/>
        <v>0</v>
      </c>
      <c r="AR1015" s="11">
        <f t="shared" si="1499"/>
        <v>0</v>
      </c>
      <c r="AS1015" s="11">
        <f t="shared" si="1499"/>
        <v>0</v>
      </c>
      <c r="AT1015" s="11">
        <f t="shared" si="1499"/>
        <v>0</v>
      </c>
      <c r="AU1015" s="11">
        <f t="shared" si="1499"/>
        <v>0</v>
      </c>
      <c r="AV1015" s="11">
        <f t="shared" si="1499"/>
        <v>0</v>
      </c>
      <c r="AW1015" s="11">
        <v>1027</v>
      </c>
      <c r="AX1015" s="11">
        <v>4000</v>
      </c>
      <c r="AY1015" s="11">
        <f t="shared" ref="AY1015:BQ1015" si="1500">SUM(AY984,AY1008,AY1011)</f>
        <v>0</v>
      </c>
      <c r="AZ1015" s="11">
        <f t="shared" si="1500"/>
        <v>4408</v>
      </c>
      <c r="BA1015" s="11">
        <f t="shared" si="1500"/>
        <v>0</v>
      </c>
      <c r="BB1015" s="11">
        <f t="shared" si="1500"/>
        <v>0</v>
      </c>
      <c r="BC1015" s="11">
        <f t="shared" si="1500"/>
        <v>0</v>
      </c>
      <c r="BD1015" s="11">
        <f t="shared" si="1500"/>
        <v>0</v>
      </c>
      <c r="BE1015" s="11">
        <f t="shared" si="1500"/>
        <v>4408</v>
      </c>
      <c r="BF1015" s="11">
        <f t="shared" si="1500"/>
        <v>0</v>
      </c>
      <c r="BG1015" s="11">
        <f t="shared" si="1500"/>
        <v>0</v>
      </c>
      <c r="BH1015" s="11">
        <f t="shared" si="1500"/>
        <v>4408</v>
      </c>
      <c r="BI1015" s="11">
        <f t="shared" si="1500"/>
        <v>0</v>
      </c>
      <c r="BJ1015" s="11">
        <f t="shared" si="1500"/>
        <v>0</v>
      </c>
      <c r="BK1015" s="11">
        <f t="shared" si="1500"/>
        <v>0</v>
      </c>
      <c r="BL1015" s="11">
        <f t="shared" si="1500"/>
        <v>0</v>
      </c>
      <c r="BM1015" s="11">
        <f t="shared" si="1500"/>
        <v>0</v>
      </c>
      <c r="BN1015" s="11">
        <f t="shared" si="1500"/>
        <v>0</v>
      </c>
      <c r="BO1015" s="11">
        <f t="shared" si="1500"/>
        <v>0</v>
      </c>
      <c r="BP1015" s="11">
        <f t="shared" si="1500"/>
        <v>0</v>
      </c>
      <c r="BQ1015" s="11">
        <f t="shared" si="1500"/>
        <v>0</v>
      </c>
      <c r="BR1015" s="11">
        <v>4408</v>
      </c>
      <c r="BS1015" s="11">
        <v>0</v>
      </c>
      <c r="BT1015" s="11" t="e">
        <f>IF(#REF!=0,"-",#REF!/#REF!*100)</f>
        <v>#REF!</v>
      </c>
    </row>
    <row r="1016" spans="1:72" ht="15.75" thickBot="1" x14ac:dyDescent="0.3">
      <c r="A1016" s="13" t="s">
        <v>0</v>
      </c>
      <c r="B1016" s="13" t="s">
        <v>0</v>
      </c>
      <c r="C1016" s="13" t="s">
        <v>0</v>
      </c>
      <c r="D1016" s="98" t="s">
        <v>0</v>
      </c>
      <c r="E1016" s="98" t="s">
        <v>0</v>
      </c>
      <c r="F1016" s="98" t="s">
        <v>0</v>
      </c>
      <c r="G1016" s="13" t="s">
        <v>0</v>
      </c>
      <c r="H1016" s="2" t="s">
        <v>53</v>
      </c>
      <c r="I1016" s="13" t="s">
        <v>0</v>
      </c>
      <c r="J1016" s="13"/>
      <c r="K1016" s="13"/>
      <c r="L1016" s="13"/>
      <c r="M1016" s="13"/>
      <c r="N1016" s="13"/>
      <c r="O1016" s="13" t="e">
        <f t="shared" si="1471"/>
        <v>#VALUE!</v>
      </c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>
        <v>0</v>
      </c>
      <c r="AC1016" s="13" t="e">
        <v>#VALUE!</v>
      </c>
      <c r="AD1016" s="13" t="s">
        <v>0</v>
      </c>
      <c r="AE1016" s="13"/>
      <c r="AF1016" s="13"/>
      <c r="AG1016" s="13"/>
      <c r="AH1016" s="13"/>
      <c r="AI1016" s="13"/>
      <c r="AJ1016" s="13" t="e">
        <f t="shared" si="1472"/>
        <v>#VALUE!</v>
      </c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>
        <v>0</v>
      </c>
      <c r="AX1016" s="13" t="e">
        <v>#VALUE!</v>
      </c>
      <c r="AY1016" s="13" t="s">
        <v>0</v>
      </c>
      <c r="AZ1016" s="13"/>
      <c r="BA1016" s="13"/>
      <c r="BB1016" s="13"/>
      <c r="BC1016" s="13"/>
      <c r="BD1016" s="13"/>
      <c r="BE1016" s="13" t="e">
        <f t="shared" si="1473"/>
        <v>#VALUE!</v>
      </c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>
        <v>0</v>
      </c>
      <c r="BS1016" s="13" t="e">
        <v>#VALUE!</v>
      </c>
      <c r="BT1016" s="12"/>
    </row>
    <row r="1017" spans="1:72" ht="69.75" customHeight="1" thickBot="1" x14ac:dyDescent="0.3">
      <c r="A1017" s="132" t="s">
        <v>0</v>
      </c>
      <c r="B1017" s="132" t="s">
        <v>0</v>
      </c>
      <c r="C1017" s="132" t="s">
        <v>0</v>
      </c>
      <c r="D1017" s="135" t="s">
        <v>0</v>
      </c>
      <c r="E1017" s="135" t="s">
        <v>0</v>
      </c>
      <c r="F1017" s="135" t="s">
        <v>0</v>
      </c>
      <c r="G1017" s="138" t="s">
        <v>0</v>
      </c>
      <c r="H1017" s="5" t="s">
        <v>54</v>
      </c>
      <c r="I1017" s="89" t="s">
        <v>9</v>
      </c>
      <c r="J1017" s="89" t="s">
        <v>1606</v>
      </c>
      <c r="K1017" s="89" t="s">
        <v>1534</v>
      </c>
      <c r="L1017" s="89" t="s">
        <v>1592</v>
      </c>
      <c r="M1017" s="89" t="s">
        <v>1593</v>
      </c>
      <c r="N1017" s="89" t="s">
        <v>1594</v>
      </c>
      <c r="O1017" s="89" t="s">
        <v>1610</v>
      </c>
      <c r="P1017" s="89" t="s">
        <v>1607</v>
      </c>
      <c r="Q1017" s="89" t="s">
        <v>1595</v>
      </c>
      <c r="R1017" s="89" t="s">
        <v>1596</v>
      </c>
      <c r="S1017" s="89" t="s">
        <v>1597</v>
      </c>
      <c r="T1017" s="89" t="s">
        <v>1598</v>
      </c>
      <c r="U1017" s="89" t="s">
        <v>1599</v>
      </c>
      <c r="V1017" s="89" t="s">
        <v>1600</v>
      </c>
      <c r="W1017" s="89" t="s">
        <v>1608</v>
      </c>
      <c r="X1017" s="89" t="s">
        <v>1609</v>
      </c>
      <c r="Y1017" s="89" t="s">
        <v>1601</v>
      </c>
      <c r="Z1017" s="89" t="s">
        <v>1602</v>
      </c>
      <c r="AA1017" s="89" t="s">
        <v>1603</v>
      </c>
      <c r="AB1017" s="89" t="s">
        <v>1604</v>
      </c>
      <c r="AC1017" s="89" t="s">
        <v>1605</v>
      </c>
      <c r="AD1017" s="90" t="s">
        <v>10</v>
      </c>
      <c r="AE1017" s="90" t="s">
        <v>1606</v>
      </c>
      <c r="AF1017" s="90" t="s">
        <v>1534</v>
      </c>
      <c r="AG1017" s="90" t="s">
        <v>1592</v>
      </c>
      <c r="AH1017" s="90" t="s">
        <v>1593</v>
      </c>
      <c r="AI1017" s="90" t="s">
        <v>1594</v>
      </c>
      <c r="AJ1017" s="90" t="s">
        <v>1611</v>
      </c>
      <c r="AK1017" s="90" t="s">
        <v>1607</v>
      </c>
      <c r="AL1017" s="90" t="s">
        <v>1595</v>
      </c>
      <c r="AM1017" s="90" t="s">
        <v>1596</v>
      </c>
      <c r="AN1017" s="90" t="s">
        <v>1597</v>
      </c>
      <c r="AO1017" s="90" t="s">
        <v>1598</v>
      </c>
      <c r="AP1017" s="90" t="s">
        <v>1599</v>
      </c>
      <c r="AQ1017" s="90" t="s">
        <v>1600</v>
      </c>
      <c r="AR1017" s="90" t="s">
        <v>1608</v>
      </c>
      <c r="AS1017" s="90" t="s">
        <v>1609</v>
      </c>
      <c r="AT1017" s="90" t="s">
        <v>1601</v>
      </c>
      <c r="AU1017" s="90" t="s">
        <v>1602</v>
      </c>
      <c r="AV1017" s="90" t="s">
        <v>1603</v>
      </c>
      <c r="AW1017" s="90" t="s">
        <v>1604</v>
      </c>
      <c r="AX1017" s="90" t="s">
        <v>1605</v>
      </c>
      <c r="AY1017" s="91" t="s">
        <v>11</v>
      </c>
      <c r="AZ1017" s="91" t="s">
        <v>1606</v>
      </c>
      <c r="BA1017" s="91" t="s">
        <v>1534</v>
      </c>
      <c r="BB1017" s="91" t="s">
        <v>1592</v>
      </c>
      <c r="BC1017" s="91" t="s">
        <v>1593</v>
      </c>
      <c r="BD1017" s="91" t="s">
        <v>1594</v>
      </c>
      <c r="BE1017" s="91" t="s">
        <v>1612</v>
      </c>
      <c r="BF1017" s="91" t="s">
        <v>1607</v>
      </c>
      <c r="BG1017" s="91" t="s">
        <v>1595</v>
      </c>
      <c r="BH1017" s="91" t="s">
        <v>1596</v>
      </c>
      <c r="BI1017" s="91" t="s">
        <v>1597</v>
      </c>
      <c r="BJ1017" s="91" t="s">
        <v>1598</v>
      </c>
      <c r="BK1017" s="91" t="s">
        <v>1599</v>
      </c>
      <c r="BL1017" s="91" t="s">
        <v>1600</v>
      </c>
      <c r="BM1017" s="91" t="s">
        <v>1608</v>
      </c>
      <c r="BN1017" s="91" t="s">
        <v>1609</v>
      </c>
      <c r="BO1017" s="91" t="s">
        <v>1601</v>
      </c>
      <c r="BP1017" s="91" t="s">
        <v>1602</v>
      </c>
      <c r="BQ1017" s="91" t="s">
        <v>1603</v>
      </c>
      <c r="BR1017" s="91" t="s">
        <v>1604</v>
      </c>
      <c r="BS1017" s="91" t="s">
        <v>1605</v>
      </c>
      <c r="BT1017" s="5" t="s">
        <v>1671</v>
      </c>
    </row>
    <row r="1018" spans="1:72" x14ac:dyDescent="0.25">
      <c r="A1018" s="133"/>
      <c r="B1018" s="133"/>
      <c r="C1018" s="133"/>
      <c r="D1018" s="136"/>
      <c r="E1018" s="136"/>
      <c r="F1018" s="136"/>
      <c r="G1018" s="139"/>
      <c r="H1018" s="15" t="s">
        <v>0</v>
      </c>
      <c r="I1018" s="9">
        <v>1</v>
      </c>
      <c r="J1018" s="9">
        <v>2</v>
      </c>
      <c r="K1018" s="9">
        <v>3</v>
      </c>
      <c r="L1018" s="9">
        <v>4</v>
      </c>
      <c r="M1018" s="9">
        <v>5</v>
      </c>
      <c r="N1018" s="9">
        <v>6</v>
      </c>
      <c r="O1018" s="9">
        <v>7</v>
      </c>
      <c r="P1018" s="9">
        <v>8</v>
      </c>
      <c r="Q1018" s="9">
        <v>9</v>
      </c>
      <c r="R1018" s="9">
        <v>10</v>
      </c>
      <c r="S1018" s="9">
        <v>11</v>
      </c>
      <c r="T1018" s="9">
        <v>12</v>
      </c>
      <c r="U1018" s="9">
        <v>13</v>
      </c>
      <c r="V1018" s="9">
        <v>14</v>
      </c>
      <c r="W1018" s="9">
        <v>15</v>
      </c>
      <c r="X1018" s="9">
        <v>16</v>
      </c>
      <c r="Y1018" s="9">
        <v>17</v>
      </c>
      <c r="Z1018" s="9">
        <v>18</v>
      </c>
      <c r="AA1018" s="9">
        <v>19</v>
      </c>
      <c r="AB1018" s="9">
        <v>20</v>
      </c>
      <c r="AC1018" s="9">
        <v>21</v>
      </c>
      <c r="AD1018" s="9">
        <v>1</v>
      </c>
      <c r="AE1018" s="9">
        <v>2</v>
      </c>
      <c r="AF1018" s="9">
        <v>3</v>
      </c>
      <c r="AG1018" s="9">
        <v>4</v>
      </c>
      <c r="AH1018" s="9">
        <v>5</v>
      </c>
      <c r="AI1018" s="9">
        <v>6</v>
      </c>
      <c r="AJ1018" s="9">
        <v>7</v>
      </c>
      <c r="AK1018" s="9">
        <v>8</v>
      </c>
      <c r="AL1018" s="9">
        <v>9</v>
      </c>
      <c r="AM1018" s="9">
        <v>10</v>
      </c>
      <c r="AN1018" s="9">
        <v>11</v>
      </c>
      <c r="AO1018" s="9">
        <v>12</v>
      </c>
      <c r="AP1018" s="9">
        <v>13</v>
      </c>
      <c r="AQ1018" s="9">
        <v>14</v>
      </c>
      <c r="AR1018" s="9">
        <v>15</v>
      </c>
      <c r="AS1018" s="9">
        <v>16</v>
      </c>
      <c r="AT1018" s="9">
        <v>17</v>
      </c>
      <c r="AU1018" s="9">
        <v>18</v>
      </c>
      <c r="AV1018" s="9">
        <v>19</v>
      </c>
      <c r="AW1018" s="9">
        <v>20</v>
      </c>
      <c r="AX1018" s="9">
        <v>21</v>
      </c>
      <c r="AY1018" s="9">
        <v>1</v>
      </c>
      <c r="AZ1018" s="9">
        <v>2</v>
      </c>
      <c r="BA1018" s="9">
        <v>3</v>
      </c>
      <c r="BB1018" s="9">
        <v>4</v>
      </c>
      <c r="BC1018" s="9">
        <v>5</v>
      </c>
      <c r="BD1018" s="9">
        <v>6</v>
      </c>
      <c r="BE1018" s="9">
        <v>7</v>
      </c>
      <c r="BF1018" s="9">
        <v>8</v>
      </c>
      <c r="BG1018" s="9">
        <v>9</v>
      </c>
      <c r="BH1018" s="9">
        <v>10</v>
      </c>
      <c r="BI1018" s="9">
        <v>11</v>
      </c>
      <c r="BJ1018" s="9">
        <v>12</v>
      </c>
      <c r="BK1018" s="9">
        <v>13</v>
      </c>
      <c r="BL1018" s="9">
        <v>14</v>
      </c>
      <c r="BM1018" s="9">
        <v>15</v>
      </c>
      <c r="BN1018" s="9">
        <v>16</v>
      </c>
      <c r="BO1018" s="9">
        <v>17</v>
      </c>
      <c r="BP1018" s="9">
        <v>18</v>
      </c>
      <c r="BQ1018" s="9">
        <v>19</v>
      </c>
      <c r="BR1018" s="9">
        <v>20</v>
      </c>
      <c r="BS1018" s="9">
        <v>21</v>
      </c>
      <c r="BT1018" s="9">
        <v>9</v>
      </c>
    </row>
    <row r="1019" spans="1:72" x14ac:dyDescent="0.25">
      <c r="A1019" s="133"/>
      <c r="B1019" s="133"/>
      <c r="C1019" s="133"/>
      <c r="D1019" s="136"/>
      <c r="E1019" s="136"/>
      <c r="F1019" s="136"/>
      <c r="G1019" s="139"/>
      <c r="H1019" s="16" t="s">
        <v>137</v>
      </c>
      <c r="I1019" s="17">
        <f t="shared" ref="I1019:AA1019" si="1501">SUM(I1015)</f>
        <v>15000</v>
      </c>
      <c r="J1019" s="17">
        <f t="shared" si="1501"/>
        <v>0</v>
      </c>
      <c r="K1019" s="17">
        <f t="shared" si="1501"/>
        <v>0</v>
      </c>
      <c r="L1019" s="17">
        <f t="shared" si="1501"/>
        <v>0</v>
      </c>
      <c r="M1019" s="17">
        <f t="shared" si="1501"/>
        <v>0</v>
      </c>
      <c r="N1019" s="17">
        <f t="shared" si="1501"/>
        <v>0</v>
      </c>
      <c r="O1019" s="17">
        <f t="shared" ref="O1019" si="1502">SUM(O1015)</f>
        <v>15000</v>
      </c>
      <c r="P1019" s="17">
        <f t="shared" si="1501"/>
        <v>0</v>
      </c>
      <c r="Q1019" s="17">
        <f t="shared" si="1501"/>
        <v>0</v>
      </c>
      <c r="R1019" s="17">
        <f t="shared" si="1501"/>
        <v>0</v>
      </c>
      <c r="S1019" s="17">
        <f t="shared" si="1501"/>
        <v>0</v>
      </c>
      <c r="T1019" s="17">
        <f t="shared" si="1501"/>
        <v>0</v>
      </c>
      <c r="U1019" s="17">
        <f t="shared" si="1501"/>
        <v>0</v>
      </c>
      <c r="V1019" s="17">
        <f t="shared" si="1501"/>
        <v>0</v>
      </c>
      <c r="W1019" s="17">
        <f t="shared" si="1501"/>
        <v>0</v>
      </c>
      <c r="X1019" s="17">
        <f t="shared" si="1501"/>
        <v>0</v>
      </c>
      <c r="Y1019" s="17">
        <f t="shared" si="1501"/>
        <v>0</v>
      </c>
      <c r="Z1019" s="17">
        <f t="shared" si="1501"/>
        <v>0</v>
      </c>
      <c r="AA1019" s="17">
        <f t="shared" si="1501"/>
        <v>0</v>
      </c>
      <c r="AB1019" s="17">
        <v>0</v>
      </c>
      <c r="AC1019" s="17">
        <v>15000</v>
      </c>
      <c r="AD1019" s="17">
        <f t="shared" ref="AD1019:AV1019" si="1503">SUM(AD1015)</f>
        <v>4000</v>
      </c>
      <c r="AE1019" s="17">
        <f t="shared" si="1503"/>
        <v>1027</v>
      </c>
      <c r="AF1019" s="17">
        <f t="shared" si="1503"/>
        <v>0</v>
      </c>
      <c r="AG1019" s="17">
        <f t="shared" si="1503"/>
        <v>0</v>
      </c>
      <c r="AH1019" s="17">
        <f t="shared" si="1503"/>
        <v>0</v>
      </c>
      <c r="AI1019" s="17">
        <f t="shared" si="1503"/>
        <v>0</v>
      </c>
      <c r="AJ1019" s="17">
        <f t="shared" ref="AJ1019" si="1504">SUM(AJ1015)</f>
        <v>5027</v>
      </c>
      <c r="AK1019" s="17">
        <f t="shared" si="1503"/>
        <v>0</v>
      </c>
      <c r="AL1019" s="17">
        <f t="shared" si="1503"/>
        <v>0</v>
      </c>
      <c r="AM1019" s="17">
        <f t="shared" si="1503"/>
        <v>1027</v>
      </c>
      <c r="AN1019" s="17">
        <f t="shared" si="1503"/>
        <v>0</v>
      </c>
      <c r="AO1019" s="17">
        <f t="shared" si="1503"/>
        <v>0</v>
      </c>
      <c r="AP1019" s="17">
        <f t="shared" si="1503"/>
        <v>0</v>
      </c>
      <c r="AQ1019" s="17">
        <f t="shared" si="1503"/>
        <v>0</v>
      </c>
      <c r="AR1019" s="17">
        <f t="shared" si="1503"/>
        <v>0</v>
      </c>
      <c r="AS1019" s="17">
        <f t="shared" si="1503"/>
        <v>0</v>
      </c>
      <c r="AT1019" s="17">
        <f t="shared" si="1503"/>
        <v>0</v>
      </c>
      <c r="AU1019" s="17">
        <f t="shared" si="1503"/>
        <v>0</v>
      </c>
      <c r="AV1019" s="17">
        <f t="shared" si="1503"/>
        <v>0</v>
      </c>
      <c r="AW1019" s="17">
        <v>1027</v>
      </c>
      <c r="AX1019" s="17">
        <v>4000</v>
      </c>
      <c r="AY1019" s="17">
        <f t="shared" ref="AY1019:BQ1019" si="1505">SUM(AY1015)</f>
        <v>0</v>
      </c>
      <c r="AZ1019" s="17">
        <f t="shared" si="1505"/>
        <v>4408</v>
      </c>
      <c r="BA1019" s="17">
        <f t="shared" si="1505"/>
        <v>0</v>
      </c>
      <c r="BB1019" s="17">
        <f t="shared" si="1505"/>
        <v>0</v>
      </c>
      <c r="BC1019" s="17">
        <f t="shared" si="1505"/>
        <v>0</v>
      </c>
      <c r="BD1019" s="17">
        <f t="shared" si="1505"/>
        <v>0</v>
      </c>
      <c r="BE1019" s="17">
        <f t="shared" ref="BE1019" si="1506">SUM(BE1015)</f>
        <v>4408</v>
      </c>
      <c r="BF1019" s="17">
        <f t="shared" si="1505"/>
        <v>0</v>
      </c>
      <c r="BG1019" s="17">
        <f t="shared" si="1505"/>
        <v>0</v>
      </c>
      <c r="BH1019" s="17">
        <f t="shared" si="1505"/>
        <v>4408</v>
      </c>
      <c r="BI1019" s="17">
        <f t="shared" si="1505"/>
        <v>0</v>
      </c>
      <c r="BJ1019" s="17">
        <f t="shared" si="1505"/>
        <v>0</v>
      </c>
      <c r="BK1019" s="17">
        <f t="shared" si="1505"/>
        <v>0</v>
      </c>
      <c r="BL1019" s="17">
        <f t="shared" si="1505"/>
        <v>0</v>
      </c>
      <c r="BM1019" s="17">
        <f t="shared" si="1505"/>
        <v>0</v>
      </c>
      <c r="BN1019" s="17">
        <f t="shared" si="1505"/>
        <v>0</v>
      </c>
      <c r="BO1019" s="17">
        <f t="shared" si="1505"/>
        <v>0</v>
      </c>
      <c r="BP1019" s="17">
        <f t="shared" si="1505"/>
        <v>0</v>
      </c>
      <c r="BQ1019" s="17">
        <f t="shared" si="1505"/>
        <v>0</v>
      </c>
      <c r="BR1019" s="17">
        <v>4408</v>
      </c>
      <c r="BS1019" s="17">
        <v>0</v>
      </c>
      <c r="BT1019" s="17" t="e">
        <f>IF(#REF!=0,"-",#REF!/#REF!*100)</f>
        <v>#REF!</v>
      </c>
    </row>
    <row r="1020" spans="1:72" x14ac:dyDescent="0.25">
      <c r="A1020" s="133"/>
      <c r="B1020" s="133"/>
      <c r="C1020" s="133"/>
      <c r="D1020" s="136"/>
      <c r="E1020" s="136"/>
      <c r="F1020" s="136"/>
      <c r="G1020" s="139"/>
      <c r="H1020" s="18" t="s">
        <v>55</v>
      </c>
      <c r="I1020" s="17">
        <f t="shared" ref="I1020:AA1020" si="1507">SUM(I1019)</f>
        <v>15000</v>
      </c>
      <c r="J1020" s="17">
        <f t="shared" si="1507"/>
        <v>0</v>
      </c>
      <c r="K1020" s="17">
        <f t="shared" si="1507"/>
        <v>0</v>
      </c>
      <c r="L1020" s="17">
        <f t="shared" si="1507"/>
        <v>0</v>
      </c>
      <c r="M1020" s="17">
        <f t="shared" si="1507"/>
        <v>0</v>
      </c>
      <c r="N1020" s="17">
        <f t="shared" si="1507"/>
        <v>0</v>
      </c>
      <c r="O1020" s="17">
        <f t="shared" ref="O1020" si="1508">SUM(O1019)</f>
        <v>15000</v>
      </c>
      <c r="P1020" s="17">
        <f t="shared" si="1507"/>
        <v>0</v>
      </c>
      <c r="Q1020" s="17">
        <f t="shared" si="1507"/>
        <v>0</v>
      </c>
      <c r="R1020" s="17">
        <f t="shared" si="1507"/>
        <v>0</v>
      </c>
      <c r="S1020" s="17">
        <f t="shared" si="1507"/>
        <v>0</v>
      </c>
      <c r="T1020" s="17">
        <f t="shared" si="1507"/>
        <v>0</v>
      </c>
      <c r="U1020" s="17">
        <f t="shared" si="1507"/>
        <v>0</v>
      </c>
      <c r="V1020" s="17">
        <f t="shared" si="1507"/>
        <v>0</v>
      </c>
      <c r="W1020" s="17">
        <f t="shared" si="1507"/>
        <v>0</v>
      </c>
      <c r="X1020" s="17">
        <f t="shared" si="1507"/>
        <v>0</v>
      </c>
      <c r="Y1020" s="17">
        <f t="shared" si="1507"/>
        <v>0</v>
      </c>
      <c r="Z1020" s="17">
        <f t="shared" si="1507"/>
        <v>0</v>
      </c>
      <c r="AA1020" s="17">
        <f t="shared" si="1507"/>
        <v>0</v>
      </c>
      <c r="AB1020" s="17">
        <v>0</v>
      </c>
      <c r="AC1020" s="17">
        <v>15000</v>
      </c>
      <c r="AD1020" s="17">
        <f t="shared" ref="AD1020:AV1020" si="1509">SUM(AD1019)</f>
        <v>4000</v>
      </c>
      <c r="AE1020" s="17">
        <f t="shared" si="1509"/>
        <v>1027</v>
      </c>
      <c r="AF1020" s="17">
        <f t="shared" si="1509"/>
        <v>0</v>
      </c>
      <c r="AG1020" s="17">
        <f t="shared" si="1509"/>
        <v>0</v>
      </c>
      <c r="AH1020" s="17">
        <f t="shared" si="1509"/>
        <v>0</v>
      </c>
      <c r="AI1020" s="17">
        <f t="shared" si="1509"/>
        <v>0</v>
      </c>
      <c r="AJ1020" s="17">
        <f t="shared" ref="AJ1020" si="1510">SUM(AJ1019)</f>
        <v>5027</v>
      </c>
      <c r="AK1020" s="17">
        <f t="shared" si="1509"/>
        <v>0</v>
      </c>
      <c r="AL1020" s="17">
        <f t="shared" si="1509"/>
        <v>0</v>
      </c>
      <c r="AM1020" s="17">
        <f t="shared" si="1509"/>
        <v>1027</v>
      </c>
      <c r="AN1020" s="17">
        <f t="shared" si="1509"/>
        <v>0</v>
      </c>
      <c r="AO1020" s="17">
        <f t="shared" si="1509"/>
        <v>0</v>
      </c>
      <c r="AP1020" s="17">
        <f t="shared" si="1509"/>
        <v>0</v>
      </c>
      <c r="AQ1020" s="17">
        <f t="shared" si="1509"/>
        <v>0</v>
      </c>
      <c r="AR1020" s="17">
        <f t="shared" si="1509"/>
        <v>0</v>
      </c>
      <c r="AS1020" s="17">
        <f t="shared" si="1509"/>
        <v>0</v>
      </c>
      <c r="AT1020" s="17">
        <f t="shared" si="1509"/>
        <v>0</v>
      </c>
      <c r="AU1020" s="17">
        <f t="shared" si="1509"/>
        <v>0</v>
      </c>
      <c r="AV1020" s="17">
        <f t="shared" si="1509"/>
        <v>0</v>
      </c>
      <c r="AW1020" s="17">
        <v>1027</v>
      </c>
      <c r="AX1020" s="17">
        <v>4000</v>
      </c>
      <c r="AY1020" s="17">
        <f t="shared" ref="AY1020:BQ1020" si="1511">SUM(AY1019)</f>
        <v>0</v>
      </c>
      <c r="AZ1020" s="17">
        <f t="shared" si="1511"/>
        <v>4408</v>
      </c>
      <c r="BA1020" s="17">
        <f t="shared" si="1511"/>
        <v>0</v>
      </c>
      <c r="BB1020" s="17">
        <f t="shared" si="1511"/>
        <v>0</v>
      </c>
      <c r="BC1020" s="17">
        <f t="shared" si="1511"/>
        <v>0</v>
      </c>
      <c r="BD1020" s="17">
        <f t="shared" si="1511"/>
        <v>0</v>
      </c>
      <c r="BE1020" s="17">
        <f t="shared" ref="BE1020" si="1512">SUM(BE1019)</f>
        <v>4408</v>
      </c>
      <c r="BF1020" s="17">
        <f t="shared" si="1511"/>
        <v>0</v>
      </c>
      <c r="BG1020" s="17">
        <f t="shared" si="1511"/>
        <v>0</v>
      </c>
      <c r="BH1020" s="17">
        <f t="shared" si="1511"/>
        <v>4408</v>
      </c>
      <c r="BI1020" s="17">
        <f t="shared" si="1511"/>
        <v>0</v>
      </c>
      <c r="BJ1020" s="17">
        <f t="shared" si="1511"/>
        <v>0</v>
      </c>
      <c r="BK1020" s="17">
        <f t="shared" si="1511"/>
        <v>0</v>
      </c>
      <c r="BL1020" s="17">
        <f t="shared" si="1511"/>
        <v>0</v>
      </c>
      <c r="BM1020" s="17">
        <f t="shared" si="1511"/>
        <v>0</v>
      </c>
      <c r="BN1020" s="17">
        <f t="shared" si="1511"/>
        <v>0</v>
      </c>
      <c r="BO1020" s="17">
        <f t="shared" si="1511"/>
        <v>0</v>
      </c>
      <c r="BP1020" s="17">
        <f t="shared" si="1511"/>
        <v>0</v>
      </c>
      <c r="BQ1020" s="17">
        <f t="shared" si="1511"/>
        <v>0</v>
      </c>
      <c r="BR1020" s="17">
        <v>4408</v>
      </c>
      <c r="BS1020" s="17">
        <v>0</v>
      </c>
      <c r="BT1020" s="17" t="e">
        <f>IF(#REF!=0,"-",#REF!/#REF!*100)</f>
        <v>#REF!</v>
      </c>
    </row>
    <row r="1021" spans="1:72" x14ac:dyDescent="0.25">
      <c r="A1021" s="134"/>
      <c r="B1021" s="134"/>
      <c r="C1021" s="134"/>
      <c r="D1021" s="137"/>
      <c r="E1021" s="137"/>
      <c r="F1021" s="137"/>
      <c r="G1021" s="140"/>
      <c r="O1021">
        <f t="shared" si="1471"/>
        <v>0</v>
      </c>
      <c r="AB1021">
        <v>0</v>
      </c>
      <c r="AC1021">
        <v>0</v>
      </c>
      <c r="AJ1021">
        <f t="shared" si="1472"/>
        <v>0</v>
      </c>
      <c r="AW1021">
        <v>0</v>
      </c>
      <c r="AX1021">
        <v>0</v>
      </c>
      <c r="BE1021">
        <f t="shared" si="1473"/>
        <v>0</v>
      </c>
      <c r="BR1021">
        <v>0</v>
      </c>
      <c r="BS1021">
        <v>0</v>
      </c>
      <c r="BT1021" t="e">
        <f>IF(#REF!=0,"-",#REF!/#REF!*100)</f>
        <v>#REF!</v>
      </c>
    </row>
    <row r="1022" spans="1:72" ht="15.75" thickBot="1" x14ac:dyDescent="0.3">
      <c r="A1022" s="13" t="s">
        <v>0</v>
      </c>
      <c r="B1022" s="13" t="s">
        <v>0</v>
      </c>
      <c r="C1022" s="13" t="s">
        <v>0</v>
      </c>
      <c r="D1022" s="98" t="s">
        <v>0</v>
      </c>
      <c r="E1022" s="98" t="s">
        <v>0</v>
      </c>
      <c r="F1022" s="98" t="s">
        <v>0</v>
      </c>
      <c r="G1022" s="13" t="s">
        <v>0</v>
      </c>
      <c r="H1022" s="19" t="s">
        <v>0</v>
      </c>
      <c r="I1022" s="19" t="s">
        <v>0</v>
      </c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>
        <v>0</v>
      </c>
      <c r="AC1022" s="19">
        <v>0</v>
      </c>
      <c r="AD1022" s="19" t="s">
        <v>0</v>
      </c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>
        <v>0</v>
      </c>
      <c r="AX1022" s="19">
        <v>0</v>
      </c>
      <c r="AY1022" s="19" t="s">
        <v>0</v>
      </c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>
        <v>0</v>
      </c>
      <c r="BS1022" s="19">
        <v>0</v>
      </c>
      <c r="BT1022" s="19"/>
    </row>
    <row r="1023" spans="1:72" ht="69.75" customHeight="1" thickBot="1" x14ac:dyDescent="0.3">
      <c r="A1023" s="5" t="s">
        <v>2</v>
      </c>
      <c r="B1023" s="5" t="s">
        <v>3</v>
      </c>
      <c r="C1023" s="5" t="s">
        <v>4</v>
      </c>
      <c r="D1023" s="103" t="s">
        <v>0</v>
      </c>
      <c r="E1023" s="112" t="s">
        <v>5</v>
      </c>
      <c r="F1023" s="112" t="s">
        <v>6</v>
      </c>
      <c r="G1023" s="5" t="s">
        <v>7</v>
      </c>
      <c r="H1023" s="5" t="s">
        <v>8</v>
      </c>
      <c r="I1023" s="89" t="s">
        <v>9</v>
      </c>
      <c r="J1023" s="89" t="s">
        <v>1606</v>
      </c>
      <c r="K1023" s="89" t="s">
        <v>1534</v>
      </c>
      <c r="L1023" s="89" t="s">
        <v>1592</v>
      </c>
      <c r="M1023" s="89" t="s">
        <v>1593</v>
      </c>
      <c r="N1023" s="89" t="s">
        <v>1594</v>
      </c>
      <c r="O1023" s="89" t="s">
        <v>1610</v>
      </c>
      <c r="P1023" s="89" t="s">
        <v>1607</v>
      </c>
      <c r="Q1023" s="89" t="s">
        <v>1595</v>
      </c>
      <c r="R1023" s="89" t="s">
        <v>1596</v>
      </c>
      <c r="S1023" s="89" t="s">
        <v>1597</v>
      </c>
      <c r="T1023" s="89" t="s">
        <v>1598</v>
      </c>
      <c r="U1023" s="89" t="s">
        <v>1599</v>
      </c>
      <c r="V1023" s="89" t="s">
        <v>1600</v>
      </c>
      <c r="W1023" s="89" t="s">
        <v>1608</v>
      </c>
      <c r="X1023" s="89" t="s">
        <v>1609</v>
      </c>
      <c r="Y1023" s="89" t="s">
        <v>1601</v>
      </c>
      <c r="Z1023" s="89" t="s">
        <v>1602</v>
      </c>
      <c r="AA1023" s="89" t="s">
        <v>1603</v>
      </c>
      <c r="AB1023" s="89" t="s">
        <v>1604</v>
      </c>
      <c r="AC1023" s="89" t="s">
        <v>1605</v>
      </c>
      <c r="AD1023" s="90" t="s">
        <v>10</v>
      </c>
      <c r="AE1023" s="90" t="s">
        <v>1606</v>
      </c>
      <c r="AF1023" s="90" t="s">
        <v>1534</v>
      </c>
      <c r="AG1023" s="90" t="s">
        <v>1592</v>
      </c>
      <c r="AH1023" s="90" t="s">
        <v>1593</v>
      </c>
      <c r="AI1023" s="90" t="s">
        <v>1594</v>
      </c>
      <c r="AJ1023" s="90" t="s">
        <v>1611</v>
      </c>
      <c r="AK1023" s="90" t="s">
        <v>1607</v>
      </c>
      <c r="AL1023" s="90" t="s">
        <v>1595</v>
      </c>
      <c r="AM1023" s="90" t="s">
        <v>1596</v>
      </c>
      <c r="AN1023" s="90" t="s">
        <v>1597</v>
      </c>
      <c r="AO1023" s="90" t="s">
        <v>1598</v>
      </c>
      <c r="AP1023" s="90" t="s">
        <v>1599</v>
      </c>
      <c r="AQ1023" s="90" t="s">
        <v>1600</v>
      </c>
      <c r="AR1023" s="90" t="s">
        <v>1608</v>
      </c>
      <c r="AS1023" s="90" t="s">
        <v>1609</v>
      </c>
      <c r="AT1023" s="90" t="s">
        <v>1601</v>
      </c>
      <c r="AU1023" s="90" t="s">
        <v>1602</v>
      </c>
      <c r="AV1023" s="90" t="s">
        <v>1603</v>
      </c>
      <c r="AW1023" s="90" t="s">
        <v>1604</v>
      </c>
      <c r="AX1023" s="90" t="s">
        <v>1605</v>
      </c>
      <c r="AY1023" s="91" t="s">
        <v>11</v>
      </c>
      <c r="AZ1023" s="91" t="s">
        <v>1606</v>
      </c>
      <c r="BA1023" s="91" t="s">
        <v>1534</v>
      </c>
      <c r="BB1023" s="91" t="s">
        <v>1592</v>
      </c>
      <c r="BC1023" s="91" t="s">
        <v>1593</v>
      </c>
      <c r="BD1023" s="91" t="s">
        <v>1594</v>
      </c>
      <c r="BE1023" s="91" t="s">
        <v>1612</v>
      </c>
      <c r="BF1023" s="91" t="s">
        <v>1607</v>
      </c>
      <c r="BG1023" s="91" t="s">
        <v>1595</v>
      </c>
      <c r="BH1023" s="91" t="s">
        <v>1596</v>
      </c>
      <c r="BI1023" s="91" t="s">
        <v>1597</v>
      </c>
      <c r="BJ1023" s="91" t="s">
        <v>1598</v>
      </c>
      <c r="BK1023" s="91" t="s">
        <v>1599</v>
      </c>
      <c r="BL1023" s="91" t="s">
        <v>1600</v>
      </c>
      <c r="BM1023" s="91" t="s">
        <v>1608</v>
      </c>
      <c r="BN1023" s="91" t="s">
        <v>1609</v>
      </c>
      <c r="BO1023" s="91" t="s">
        <v>1601</v>
      </c>
      <c r="BP1023" s="91" t="s">
        <v>1602</v>
      </c>
      <c r="BQ1023" s="91" t="s">
        <v>1603</v>
      </c>
      <c r="BR1023" s="91" t="s">
        <v>1604</v>
      </c>
      <c r="BS1023" s="91" t="s">
        <v>1605</v>
      </c>
      <c r="BT1023" s="5" t="s">
        <v>1671</v>
      </c>
    </row>
    <row r="1024" spans="1:72" x14ac:dyDescent="0.25">
      <c r="A1024" s="6" t="s">
        <v>0</v>
      </c>
      <c r="B1024" s="6" t="s">
        <v>0</v>
      </c>
      <c r="C1024" s="6" t="s">
        <v>0</v>
      </c>
      <c r="D1024" s="104" t="s">
        <v>0</v>
      </c>
      <c r="E1024" s="104" t="s">
        <v>0</v>
      </c>
      <c r="F1024" s="121" t="s">
        <v>0</v>
      </c>
      <c r="G1024" s="7" t="s">
        <v>0</v>
      </c>
      <c r="H1024" s="8" t="s">
        <v>0</v>
      </c>
      <c r="I1024" s="9">
        <v>1</v>
      </c>
      <c r="J1024" s="9">
        <v>2</v>
      </c>
      <c r="K1024" s="9">
        <v>3</v>
      </c>
      <c r="L1024" s="9">
        <v>4</v>
      </c>
      <c r="M1024" s="9">
        <v>5</v>
      </c>
      <c r="N1024" s="9">
        <v>6</v>
      </c>
      <c r="O1024" s="9">
        <v>7</v>
      </c>
      <c r="P1024" s="9">
        <v>8</v>
      </c>
      <c r="Q1024" s="9">
        <v>9</v>
      </c>
      <c r="R1024" s="9">
        <v>10</v>
      </c>
      <c r="S1024" s="9">
        <v>11</v>
      </c>
      <c r="T1024" s="9">
        <v>12</v>
      </c>
      <c r="U1024" s="9">
        <v>13</v>
      </c>
      <c r="V1024" s="9">
        <v>14</v>
      </c>
      <c r="W1024" s="9">
        <v>15</v>
      </c>
      <c r="X1024" s="9">
        <v>16</v>
      </c>
      <c r="Y1024" s="9">
        <v>17</v>
      </c>
      <c r="Z1024" s="9">
        <v>18</v>
      </c>
      <c r="AA1024" s="9">
        <v>19</v>
      </c>
      <c r="AB1024" s="9">
        <v>20</v>
      </c>
      <c r="AC1024" s="9">
        <v>21</v>
      </c>
      <c r="AD1024" s="9">
        <v>1</v>
      </c>
      <c r="AE1024" s="9">
        <v>2</v>
      </c>
      <c r="AF1024" s="9">
        <v>3</v>
      </c>
      <c r="AG1024" s="9">
        <v>4</v>
      </c>
      <c r="AH1024" s="9">
        <v>5</v>
      </c>
      <c r="AI1024" s="9">
        <v>6</v>
      </c>
      <c r="AJ1024" s="9">
        <v>7</v>
      </c>
      <c r="AK1024" s="9">
        <v>8</v>
      </c>
      <c r="AL1024" s="9">
        <v>9</v>
      </c>
      <c r="AM1024" s="9">
        <v>10</v>
      </c>
      <c r="AN1024" s="9">
        <v>11</v>
      </c>
      <c r="AO1024" s="9">
        <v>12</v>
      </c>
      <c r="AP1024" s="9">
        <v>13</v>
      </c>
      <c r="AQ1024" s="9">
        <v>14</v>
      </c>
      <c r="AR1024" s="9">
        <v>15</v>
      </c>
      <c r="AS1024" s="9">
        <v>16</v>
      </c>
      <c r="AT1024" s="9">
        <v>17</v>
      </c>
      <c r="AU1024" s="9">
        <v>18</v>
      </c>
      <c r="AV1024" s="9">
        <v>19</v>
      </c>
      <c r="AW1024" s="9">
        <v>20</v>
      </c>
      <c r="AX1024" s="9">
        <v>21</v>
      </c>
      <c r="AY1024" s="9">
        <v>1</v>
      </c>
      <c r="AZ1024" s="9">
        <v>2</v>
      </c>
      <c r="BA1024" s="9">
        <v>3</v>
      </c>
      <c r="BB1024" s="9">
        <v>4</v>
      </c>
      <c r="BC1024" s="9">
        <v>5</v>
      </c>
      <c r="BD1024" s="9">
        <v>6</v>
      </c>
      <c r="BE1024" s="9">
        <v>7</v>
      </c>
      <c r="BF1024" s="9">
        <v>8</v>
      </c>
      <c r="BG1024" s="9">
        <v>9</v>
      </c>
      <c r="BH1024" s="9">
        <v>10</v>
      </c>
      <c r="BI1024" s="9">
        <v>11</v>
      </c>
      <c r="BJ1024" s="9">
        <v>12</v>
      </c>
      <c r="BK1024" s="9">
        <v>13</v>
      </c>
      <c r="BL1024" s="9">
        <v>14</v>
      </c>
      <c r="BM1024" s="9">
        <v>15</v>
      </c>
      <c r="BN1024" s="9">
        <v>16</v>
      </c>
      <c r="BO1024" s="9">
        <v>17</v>
      </c>
      <c r="BP1024" s="9">
        <v>18</v>
      </c>
      <c r="BQ1024" s="9">
        <v>19</v>
      </c>
      <c r="BR1024" s="9">
        <v>20</v>
      </c>
      <c r="BS1024" s="9">
        <v>21</v>
      </c>
      <c r="BT1024" s="9">
        <v>9</v>
      </c>
    </row>
    <row r="1025" spans="1:72" ht="22.5" x14ac:dyDescent="0.25">
      <c r="A1025" s="1" t="s">
        <v>133</v>
      </c>
      <c r="B1025" s="1" t="s">
        <v>58</v>
      </c>
      <c r="C1025" s="4" t="s">
        <v>162</v>
      </c>
      <c r="D1025" s="102" t="s">
        <v>414</v>
      </c>
      <c r="E1025" s="101" t="s">
        <v>0</v>
      </c>
      <c r="F1025" s="101" t="s">
        <v>0</v>
      </c>
      <c r="G1025" s="2" t="s">
        <v>0</v>
      </c>
      <c r="H1025" s="2" t="s">
        <v>415</v>
      </c>
      <c r="I1025" s="3" t="s">
        <v>0</v>
      </c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>
        <v>0</v>
      </c>
      <c r="AC1025" s="3">
        <v>0</v>
      </c>
      <c r="AD1025" s="3" t="s">
        <v>0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>
        <v>0</v>
      </c>
      <c r="AX1025" s="3">
        <v>0</v>
      </c>
      <c r="AY1025" s="3" t="s">
        <v>0</v>
      </c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>
        <v>0</v>
      </c>
      <c r="BS1025" s="3">
        <v>0</v>
      </c>
      <c r="BT1025" s="3"/>
    </row>
    <row r="1026" spans="1:72" ht="33.75" x14ac:dyDescent="0.25">
      <c r="A1026" s="1" t="s">
        <v>0</v>
      </c>
      <c r="B1026" s="1" t="s">
        <v>0</v>
      </c>
      <c r="C1026" s="1" t="s">
        <v>0</v>
      </c>
      <c r="D1026" s="101" t="s">
        <v>0</v>
      </c>
      <c r="E1026" s="101" t="s">
        <v>0</v>
      </c>
      <c r="F1026" s="101" t="s">
        <v>0</v>
      </c>
      <c r="G1026" s="2" t="s">
        <v>0</v>
      </c>
      <c r="H1026" s="10" t="s">
        <v>13</v>
      </c>
      <c r="I1026" s="11">
        <f t="shared" ref="I1026:AA1026" si="1513">SUM(I1027,I1035,I1037)</f>
        <v>29500</v>
      </c>
      <c r="J1026" s="11">
        <f t="shared" si="1513"/>
        <v>0</v>
      </c>
      <c r="K1026" s="11">
        <f t="shared" si="1513"/>
        <v>0</v>
      </c>
      <c r="L1026" s="11">
        <f t="shared" si="1513"/>
        <v>0</v>
      </c>
      <c r="M1026" s="11">
        <f t="shared" si="1513"/>
        <v>0</v>
      </c>
      <c r="N1026" s="11">
        <f t="shared" si="1513"/>
        <v>0</v>
      </c>
      <c r="O1026" s="11">
        <f t="shared" ref="O1026" si="1514">SUM(O1027,O1035,O1037)</f>
        <v>29500</v>
      </c>
      <c r="P1026" s="11">
        <f t="shared" si="1513"/>
        <v>1891</v>
      </c>
      <c r="Q1026" s="11">
        <f t="shared" si="1513"/>
        <v>1895</v>
      </c>
      <c r="R1026" s="11">
        <f t="shared" si="1513"/>
        <v>950</v>
      </c>
      <c r="S1026" s="11">
        <f t="shared" si="1513"/>
        <v>0</v>
      </c>
      <c r="T1026" s="11">
        <f t="shared" si="1513"/>
        <v>0</v>
      </c>
      <c r="U1026" s="11">
        <f t="shared" si="1513"/>
        <v>0</v>
      </c>
      <c r="V1026" s="11">
        <f t="shared" si="1513"/>
        <v>0</v>
      </c>
      <c r="W1026" s="11">
        <f t="shared" si="1513"/>
        <v>0</v>
      </c>
      <c r="X1026" s="11">
        <f t="shared" si="1513"/>
        <v>0</v>
      </c>
      <c r="Y1026" s="11">
        <f t="shared" si="1513"/>
        <v>0</v>
      </c>
      <c r="Z1026" s="11">
        <f t="shared" si="1513"/>
        <v>0</v>
      </c>
      <c r="AA1026" s="11">
        <f t="shared" si="1513"/>
        <v>0</v>
      </c>
      <c r="AB1026" s="11">
        <v>4736</v>
      </c>
      <c r="AC1026" s="11">
        <v>24764</v>
      </c>
      <c r="AD1026" s="11">
        <f t="shared" ref="AD1026:AV1026" si="1515">SUM(AD1027,AD1035,AD1037)</f>
        <v>0</v>
      </c>
      <c r="AE1026" s="11">
        <f t="shared" si="1515"/>
        <v>0</v>
      </c>
      <c r="AF1026" s="11">
        <f t="shared" si="1515"/>
        <v>0</v>
      </c>
      <c r="AG1026" s="11">
        <f t="shared" si="1515"/>
        <v>0</v>
      </c>
      <c r="AH1026" s="11">
        <f t="shared" si="1515"/>
        <v>0</v>
      </c>
      <c r="AI1026" s="11">
        <f t="shared" si="1515"/>
        <v>0</v>
      </c>
      <c r="AJ1026" s="11">
        <f t="shared" ref="AJ1026" si="1516">SUM(AJ1027,AJ1035,AJ1037)</f>
        <v>0</v>
      </c>
      <c r="AK1026" s="11">
        <f t="shared" si="1515"/>
        <v>0</v>
      </c>
      <c r="AL1026" s="11">
        <f t="shared" si="1515"/>
        <v>0</v>
      </c>
      <c r="AM1026" s="11">
        <f t="shared" si="1515"/>
        <v>0</v>
      </c>
      <c r="AN1026" s="11">
        <f t="shared" si="1515"/>
        <v>0</v>
      </c>
      <c r="AO1026" s="11">
        <f t="shared" si="1515"/>
        <v>0</v>
      </c>
      <c r="AP1026" s="11">
        <f t="shared" si="1515"/>
        <v>0</v>
      </c>
      <c r="AQ1026" s="11">
        <f t="shared" si="1515"/>
        <v>0</v>
      </c>
      <c r="AR1026" s="11">
        <f t="shared" si="1515"/>
        <v>0</v>
      </c>
      <c r="AS1026" s="11">
        <f t="shared" si="1515"/>
        <v>0</v>
      </c>
      <c r="AT1026" s="11">
        <f t="shared" si="1515"/>
        <v>0</v>
      </c>
      <c r="AU1026" s="11">
        <f t="shared" si="1515"/>
        <v>0</v>
      </c>
      <c r="AV1026" s="11">
        <f t="shared" si="1515"/>
        <v>0</v>
      </c>
      <c r="AW1026" s="11">
        <v>0</v>
      </c>
      <c r="AX1026" s="11">
        <v>0</v>
      </c>
      <c r="AY1026" s="11">
        <f t="shared" ref="AY1026:BQ1026" si="1517">SUM(AY1027,AY1035,AY1037)</f>
        <v>0</v>
      </c>
      <c r="AZ1026" s="11">
        <f t="shared" si="1517"/>
        <v>0</v>
      </c>
      <c r="BA1026" s="11">
        <f t="shared" si="1517"/>
        <v>0</v>
      </c>
      <c r="BB1026" s="11">
        <f t="shared" si="1517"/>
        <v>0</v>
      </c>
      <c r="BC1026" s="11">
        <f t="shared" si="1517"/>
        <v>0</v>
      </c>
      <c r="BD1026" s="11">
        <f t="shared" si="1517"/>
        <v>0</v>
      </c>
      <c r="BE1026" s="11">
        <f t="shared" ref="BE1026" si="1518">SUM(BE1027,BE1035,BE1037)</f>
        <v>0</v>
      </c>
      <c r="BF1026" s="11">
        <f t="shared" si="1517"/>
        <v>0</v>
      </c>
      <c r="BG1026" s="11">
        <f t="shared" si="1517"/>
        <v>0</v>
      </c>
      <c r="BH1026" s="11">
        <f t="shared" si="1517"/>
        <v>0</v>
      </c>
      <c r="BI1026" s="11">
        <f t="shared" si="1517"/>
        <v>0</v>
      </c>
      <c r="BJ1026" s="11">
        <f t="shared" si="1517"/>
        <v>0</v>
      </c>
      <c r="BK1026" s="11">
        <f t="shared" si="1517"/>
        <v>0</v>
      </c>
      <c r="BL1026" s="11">
        <f t="shared" si="1517"/>
        <v>0</v>
      </c>
      <c r="BM1026" s="11">
        <f t="shared" si="1517"/>
        <v>0</v>
      </c>
      <c r="BN1026" s="11">
        <f t="shared" si="1517"/>
        <v>0</v>
      </c>
      <c r="BO1026" s="11">
        <f t="shared" si="1517"/>
        <v>0</v>
      </c>
      <c r="BP1026" s="11">
        <f t="shared" si="1517"/>
        <v>0</v>
      </c>
      <c r="BQ1026" s="11">
        <f t="shared" si="1517"/>
        <v>0</v>
      </c>
      <c r="BR1026" s="11">
        <v>0</v>
      </c>
      <c r="BS1026" s="11">
        <v>0</v>
      </c>
      <c r="BT1026" s="11" t="e">
        <f>IF(#REF!=0,"-",#REF!/#REF!*100)</f>
        <v>#REF!</v>
      </c>
    </row>
    <row r="1027" spans="1:72" x14ac:dyDescent="0.25">
      <c r="A1027" s="4" t="s">
        <v>133</v>
      </c>
      <c r="B1027" s="4" t="s">
        <v>58</v>
      </c>
      <c r="C1027" s="4" t="s">
        <v>162</v>
      </c>
      <c r="D1027" s="102" t="s">
        <v>414</v>
      </c>
      <c r="E1027" s="101" t="s">
        <v>14</v>
      </c>
      <c r="F1027" s="101" t="s">
        <v>0</v>
      </c>
      <c r="G1027" s="2" t="s">
        <v>0</v>
      </c>
      <c r="H1027" s="2" t="s">
        <v>15</v>
      </c>
      <c r="I1027" s="12">
        <f t="shared" ref="I1027:AA1027" si="1519">SUM(I1028,I1029)</f>
        <v>0</v>
      </c>
      <c r="J1027" s="12">
        <f t="shared" si="1519"/>
        <v>0</v>
      </c>
      <c r="K1027" s="12">
        <f t="shared" si="1519"/>
        <v>0</v>
      </c>
      <c r="L1027" s="12">
        <f t="shared" si="1519"/>
        <v>0</v>
      </c>
      <c r="M1027" s="12">
        <f t="shared" si="1519"/>
        <v>0</v>
      </c>
      <c r="N1027" s="12">
        <f t="shared" si="1519"/>
        <v>0</v>
      </c>
      <c r="O1027" s="12">
        <f t="shared" ref="O1027" si="1520">SUM(O1028,O1029)</f>
        <v>0</v>
      </c>
      <c r="P1027" s="12">
        <f t="shared" si="1519"/>
        <v>0</v>
      </c>
      <c r="Q1027" s="12">
        <f t="shared" si="1519"/>
        <v>0</v>
      </c>
      <c r="R1027" s="12">
        <f t="shared" si="1519"/>
        <v>0</v>
      </c>
      <c r="S1027" s="12">
        <f t="shared" si="1519"/>
        <v>0</v>
      </c>
      <c r="T1027" s="12">
        <f t="shared" si="1519"/>
        <v>0</v>
      </c>
      <c r="U1027" s="12">
        <f t="shared" si="1519"/>
        <v>0</v>
      </c>
      <c r="V1027" s="12">
        <f t="shared" si="1519"/>
        <v>0</v>
      </c>
      <c r="W1027" s="12">
        <f t="shared" si="1519"/>
        <v>0</v>
      </c>
      <c r="X1027" s="12">
        <f t="shared" si="1519"/>
        <v>0</v>
      </c>
      <c r="Y1027" s="12">
        <f t="shared" si="1519"/>
        <v>0</v>
      </c>
      <c r="Z1027" s="12">
        <f t="shared" si="1519"/>
        <v>0</v>
      </c>
      <c r="AA1027" s="12">
        <f t="shared" si="1519"/>
        <v>0</v>
      </c>
      <c r="AB1027" s="12">
        <v>0</v>
      </c>
      <c r="AC1027" s="12">
        <v>0</v>
      </c>
      <c r="AD1027" s="12">
        <f t="shared" ref="AD1027:AV1027" si="1521">SUM(AD1028,AD1029)</f>
        <v>0</v>
      </c>
      <c r="AE1027" s="12">
        <f t="shared" si="1521"/>
        <v>0</v>
      </c>
      <c r="AF1027" s="12">
        <f t="shared" si="1521"/>
        <v>0</v>
      </c>
      <c r="AG1027" s="12">
        <f t="shared" si="1521"/>
        <v>0</v>
      </c>
      <c r="AH1027" s="12">
        <f t="shared" si="1521"/>
        <v>0</v>
      </c>
      <c r="AI1027" s="12">
        <f t="shared" si="1521"/>
        <v>0</v>
      </c>
      <c r="AJ1027" s="12">
        <f t="shared" ref="AJ1027" si="1522">SUM(AJ1028,AJ1029)</f>
        <v>0</v>
      </c>
      <c r="AK1027" s="12">
        <f t="shared" si="1521"/>
        <v>0</v>
      </c>
      <c r="AL1027" s="12">
        <f t="shared" si="1521"/>
        <v>0</v>
      </c>
      <c r="AM1027" s="12">
        <f t="shared" si="1521"/>
        <v>0</v>
      </c>
      <c r="AN1027" s="12">
        <f t="shared" si="1521"/>
        <v>0</v>
      </c>
      <c r="AO1027" s="12">
        <f t="shared" si="1521"/>
        <v>0</v>
      </c>
      <c r="AP1027" s="12">
        <f t="shared" si="1521"/>
        <v>0</v>
      </c>
      <c r="AQ1027" s="12">
        <f t="shared" si="1521"/>
        <v>0</v>
      </c>
      <c r="AR1027" s="12">
        <f t="shared" si="1521"/>
        <v>0</v>
      </c>
      <c r="AS1027" s="12">
        <f t="shared" si="1521"/>
        <v>0</v>
      </c>
      <c r="AT1027" s="12">
        <f t="shared" si="1521"/>
        <v>0</v>
      </c>
      <c r="AU1027" s="12">
        <f t="shared" si="1521"/>
        <v>0</v>
      </c>
      <c r="AV1027" s="12">
        <f t="shared" si="1521"/>
        <v>0</v>
      </c>
      <c r="AW1027" s="12">
        <v>0</v>
      </c>
      <c r="AX1027" s="12">
        <v>0</v>
      </c>
      <c r="AY1027" s="12">
        <f t="shared" ref="AY1027:BQ1027" si="1523">SUM(AY1028,AY1029)</f>
        <v>0</v>
      </c>
      <c r="AZ1027" s="12">
        <f t="shared" si="1523"/>
        <v>0</v>
      </c>
      <c r="BA1027" s="12">
        <f t="shared" si="1523"/>
        <v>0</v>
      </c>
      <c r="BB1027" s="12">
        <f t="shared" si="1523"/>
        <v>0</v>
      </c>
      <c r="BC1027" s="12">
        <f t="shared" si="1523"/>
        <v>0</v>
      </c>
      <c r="BD1027" s="12">
        <f t="shared" si="1523"/>
        <v>0</v>
      </c>
      <c r="BE1027" s="12">
        <f t="shared" ref="BE1027" si="1524">SUM(BE1028,BE1029)</f>
        <v>0</v>
      </c>
      <c r="BF1027" s="12">
        <f t="shared" si="1523"/>
        <v>0</v>
      </c>
      <c r="BG1027" s="12">
        <f t="shared" si="1523"/>
        <v>0</v>
      </c>
      <c r="BH1027" s="12">
        <f t="shared" si="1523"/>
        <v>0</v>
      </c>
      <c r="BI1027" s="12">
        <f t="shared" si="1523"/>
        <v>0</v>
      </c>
      <c r="BJ1027" s="12">
        <f t="shared" si="1523"/>
        <v>0</v>
      </c>
      <c r="BK1027" s="12">
        <f t="shared" si="1523"/>
        <v>0</v>
      </c>
      <c r="BL1027" s="12">
        <f t="shared" si="1523"/>
        <v>0</v>
      </c>
      <c r="BM1027" s="12">
        <f t="shared" si="1523"/>
        <v>0</v>
      </c>
      <c r="BN1027" s="12">
        <f t="shared" si="1523"/>
        <v>0</v>
      </c>
      <c r="BO1027" s="12">
        <f t="shared" si="1523"/>
        <v>0</v>
      </c>
      <c r="BP1027" s="12">
        <f t="shared" si="1523"/>
        <v>0</v>
      </c>
      <c r="BQ1027" s="12">
        <f t="shared" si="1523"/>
        <v>0</v>
      </c>
      <c r="BR1027" s="12">
        <v>0</v>
      </c>
      <c r="BS1027" s="12">
        <v>0</v>
      </c>
      <c r="BT1027" s="12" t="e">
        <f>IF(#REF!=0,"-",#REF!/#REF!*100)</f>
        <v>#REF!</v>
      </c>
    </row>
    <row r="1028" spans="1:72" x14ac:dyDescent="0.25">
      <c r="A1028" s="4" t="s">
        <v>133</v>
      </c>
      <c r="B1028" s="4" t="s">
        <v>58</v>
      </c>
      <c r="C1028" s="4" t="s">
        <v>162</v>
      </c>
      <c r="D1028" s="102" t="s">
        <v>414</v>
      </c>
      <c r="E1028" s="113">
        <v>6111</v>
      </c>
      <c r="F1028" s="102"/>
      <c r="G1028" s="98" t="s">
        <v>1662</v>
      </c>
      <c r="H1028" s="13" t="s">
        <v>16</v>
      </c>
      <c r="I1028" s="14">
        <v>0</v>
      </c>
      <c r="J1028" s="14"/>
      <c r="K1028" s="14"/>
      <c r="L1028" s="14"/>
      <c r="M1028" s="14"/>
      <c r="N1028" s="14"/>
      <c r="O1028" s="14">
        <f t="shared" si="1471"/>
        <v>0</v>
      </c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>
        <v>0</v>
      </c>
      <c r="AC1028" s="14">
        <v>0</v>
      </c>
      <c r="AD1028" s="14">
        <v>0</v>
      </c>
      <c r="AE1028" s="14"/>
      <c r="AF1028" s="14"/>
      <c r="AG1028" s="14"/>
      <c r="AH1028" s="14"/>
      <c r="AI1028" s="14"/>
      <c r="AJ1028" s="14">
        <f t="shared" si="1472"/>
        <v>0</v>
      </c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>
        <v>0</v>
      </c>
      <c r="AX1028" s="14">
        <v>0</v>
      </c>
      <c r="AY1028" s="14">
        <v>0</v>
      </c>
      <c r="AZ1028" s="14"/>
      <c r="BA1028" s="14"/>
      <c r="BB1028" s="14"/>
      <c r="BC1028" s="14"/>
      <c r="BD1028" s="14"/>
      <c r="BE1028" s="14">
        <f t="shared" si="1473"/>
        <v>0</v>
      </c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>
        <v>0</v>
      </c>
      <c r="BS1028" s="14">
        <v>0</v>
      </c>
      <c r="BT1028" s="14" t="e">
        <f>IF(#REF!=0,"-",#REF!/#REF!*100)</f>
        <v>#REF!</v>
      </c>
    </row>
    <row r="1029" spans="1:72" x14ac:dyDescent="0.25">
      <c r="A1029" s="1" t="s">
        <v>133</v>
      </c>
      <c r="B1029" s="1" t="s">
        <v>58</v>
      </c>
      <c r="C1029" s="1" t="s">
        <v>162</v>
      </c>
      <c r="D1029" s="105" t="s">
        <v>414</v>
      </c>
      <c r="E1029" s="105" t="s">
        <v>18</v>
      </c>
      <c r="F1029" s="102" t="s">
        <v>0</v>
      </c>
      <c r="G1029" s="13" t="s">
        <v>0</v>
      </c>
      <c r="H1029" s="2" t="s">
        <v>19</v>
      </c>
      <c r="I1029" s="12">
        <f t="shared" ref="I1029:AA1029" si="1525">SUM(I1030:I1034)</f>
        <v>0</v>
      </c>
      <c r="J1029" s="12">
        <f t="shared" si="1525"/>
        <v>0</v>
      </c>
      <c r="K1029" s="12">
        <f t="shared" si="1525"/>
        <v>0</v>
      </c>
      <c r="L1029" s="12">
        <f t="shared" si="1525"/>
        <v>0</v>
      </c>
      <c r="M1029" s="12">
        <f t="shared" si="1525"/>
        <v>0</v>
      </c>
      <c r="N1029" s="12">
        <f t="shared" si="1525"/>
        <v>0</v>
      </c>
      <c r="O1029" s="12">
        <f t="shared" si="1525"/>
        <v>0</v>
      </c>
      <c r="P1029" s="12">
        <f t="shared" si="1525"/>
        <v>0</v>
      </c>
      <c r="Q1029" s="12">
        <f t="shared" si="1525"/>
        <v>0</v>
      </c>
      <c r="R1029" s="12">
        <f t="shared" si="1525"/>
        <v>0</v>
      </c>
      <c r="S1029" s="12">
        <f t="shared" si="1525"/>
        <v>0</v>
      </c>
      <c r="T1029" s="12">
        <f t="shared" si="1525"/>
        <v>0</v>
      </c>
      <c r="U1029" s="12">
        <f t="shared" si="1525"/>
        <v>0</v>
      </c>
      <c r="V1029" s="12">
        <f t="shared" si="1525"/>
        <v>0</v>
      </c>
      <c r="W1029" s="12">
        <f t="shared" si="1525"/>
        <v>0</v>
      </c>
      <c r="X1029" s="12">
        <f t="shared" si="1525"/>
        <v>0</v>
      </c>
      <c r="Y1029" s="12">
        <f t="shared" si="1525"/>
        <v>0</v>
      </c>
      <c r="Z1029" s="12">
        <f t="shared" si="1525"/>
        <v>0</v>
      </c>
      <c r="AA1029" s="12">
        <f t="shared" si="1525"/>
        <v>0</v>
      </c>
      <c r="AB1029" s="12">
        <v>0</v>
      </c>
      <c r="AC1029" s="12">
        <v>0</v>
      </c>
      <c r="AD1029" s="12">
        <f t="shared" ref="AD1029:AV1029" si="1526">SUM(AD1030:AD1034)</f>
        <v>0</v>
      </c>
      <c r="AE1029" s="12">
        <f t="shared" si="1526"/>
        <v>0</v>
      </c>
      <c r="AF1029" s="12">
        <f t="shared" si="1526"/>
        <v>0</v>
      </c>
      <c r="AG1029" s="12">
        <f t="shared" si="1526"/>
        <v>0</v>
      </c>
      <c r="AH1029" s="12">
        <f t="shared" si="1526"/>
        <v>0</v>
      </c>
      <c r="AI1029" s="12">
        <f t="shared" si="1526"/>
        <v>0</v>
      </c>
      <c r="AJ1029" s="12">
        <f t="shared" si="1526"/>
        <v>0</v>
      </c>
      <c r="AK1029" s="12">
        <f t="shared" si="1526"/>
        <v>0</v>
      </c>
      <c r="AL1029" s="12">
        <f t="shared" si="1526"/>
        <v>0</v>
      </c>
      <c r="AM1029" s="12">
        <f t="shared" si="1526"/>
        <v>0</v>
      </c>
      <c r="AN1029" s="12">
        <f t="shared" si="1526"/>
        <v>0</v>
      </c>
      <c r="AO1029" s="12">
        <f t="shared" si="1526"/>
        <v>0</v>
      </c>
      <c r="AP1029" s="12">
        <f t="shared" si="1526"/>
        <v>0</v>
      </c>
      <c r="AQ1029" s="12">
        <f t="shared" si="1526"/>
        <v>0</v>
      </c>
      <c r="AR1029" s="12">
        <f t="shared" si="1526"/>
        <v>0</v>
      </c>
      <c r="AS1029" s="12">
        <f t="shared" si="1526"/>
        <v>0</v>
      </c>
      <c r="AT1029" s="12">
        <f t="shared" si="1526"/>
        <v>0</v>
      </c>
      <c r="AU1029" s="12">
        <f t="shared" si="1526"/>
        <v>0</v>
      </c>
      <c r="AV1029" s="12">
        <f t="shared" si="1526"/>
        <v>0</v>
      </c>
      <c r="AW1029" s="12">
        <v>0</v>
      </c>
      <c r="AX1029" s="12">
        <v>0</v>
      </c>
      <c r="AY1029" s="12">
        <f t="shared" ref="AY1029:BQ1029" si="1527">SUM(AY1030:AY1034)</f>
        <v>0</v>
      </c>
      <c r="AZ1029" s="12">
        <f t="shared" si="1527"/>
        <v>0</v>
      </c>
      <c r="BA1029" s="12">
        <f t="shared" si="1527"/>
        <v>0</v>
      </c>
      <c r="BB1029" s="12">
        <f t="shared" si="1527"/>
        <v>0</v>
      </c>
      <c r="BC1029" s="12">
        <f t="shared" si="1527"/>
        <v>0</v>
      </c>
      <c r="BD1029" s="12">
        <f t="shared" si="1527"/>
        <v>0</v>
      </c>
      <c r="BE1029" s="12">
        <f t="shared" si="1527"/>
        <v>0</v>
      </c>
      <c r="BF1029" s="12">
        <f t="shared" si="1527"/>
        <v>0</v>
      </c>
      <c r="BG1029" s="12">
        <f t="shared" si="1527"/>
        <v>0</v>
      </c>
      <c r="BH1029" s="12">
        <f t="shared" si="1527"/>
        <v>0</v>
      </c>
      <c r="BI1029" s="12">
        <f t="shared" si="1527"/>
        <v>0</v>
      </c>
      <c r="BJ1029" s="12">
        <f t="shared" si="1527"/>
        <v>0</v>
      </c>
      <c r="BK1029" s="12">
        <f t="shared" si="1527"/>
        <v>0</v>
      </c>
      <c r="BL1029" s="12">
        <f t="shared" si="1527"/>
        <v>0</v>
      </c>
      <c r="BM1029" s="12">
        <f t="shared" si="1527"/>
        <v>0</v>
      </c>
      <c r="BN1029" s="12">
        <f t="shared" si="1527"/>
        <v>0</v>
      </c>
      <c r="BO1029" s="12">
        <f t="shared" si="1527"/>
        <v>0</v>
      </c>
      <c r="BP1029" s="12">
        <f t="shared" si="1527"/>
        <v>0</v>
      </c>
      <c r="BQ1029" s="12">
        <f t="shared" si="1527"/>
        <v>0</v>
      </c>
      <c r="BR1029" s="12">
        <v>0</v>
      </c>
      <c r="BS1029" s="12">
        <v>0</v>
      </c>
      <c r="BT1029" s="12" t="e">
        <f>IF(#REF!=0,"-",#REF!/#REF!*100)</f>
        <v>#REF!</v>
      </c>
    </row>
    <row r="1030" spans="1:72" ht="22.5" x14ac:dyDescent="0.25">
      <c r="A1030" s="4" t="s">
        <v>133</v>
      </c>
      <c r="B1030" s="4" t="s">
        <v>58</v>
      </c>
      <c r="C1030" s="4" t="s">
        <v>162</v>
      </c>
      <c r="D1030" s="102" t="s">
        <v>414</v>
      </c>
      <c r="E1030" s="113">
        <v>6112</v>
      </c>
      <c r="F1030" s="102" t="s">
        <v>416</v>
      </c>
      <c r="G1030" s="98" t="s">
        <v>1662</v>
      </c>
      <c r="H1030" s="13" t="s">
        <v>57</v>
      </c>
      <c r="I1030" s="14">
        <v>0</v>
      </c>
      <c r="J1030" s="14"/>
      <c r="K1030" s="14"/>
      <c r="L1030" s="14"/>
      <c r="M1030" s="14"/>
      <c r="N1030" s="14"/>
      <c r="O1030" s="14">
        <f t="shared" si="1471"/>
        <v>0</v>
      </c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>
        <v>0</v>
      </c>
      <c r="AC1030" s="14">
        <v>0</v>
      </c>
      <c r="AD1030" s="14">
        <v>0</v>
      </c>
      <c r="AE1030" s="14"/>
      <c r="AF1030" s="14"/>
      <c r="AG1030" s="14"/>
      <c r="AH1030" s="14"/>
      <c r="AI1030" s="14"/>
      <c r="AJ1030" s="14">
        <f t="shared" si="1472"/>
        <v>0</v>
      </c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>
        <v>0</v>
      </c>
      <c r="AX1030" s="14">
        <v>0</v>
      </c>
      <c r="AY1030" s="14">
        <v>0</v>
      </c>
      <c r="AZ1030" s="14"/>
      <c r="BA1030" s="14"/>
      <c r="BB1030" s="14"/>
      <c r="BC1030" s="14"/>
      <c r="BD1030" s="14"/>
      <c r="BE1030" s="14">
        <f t="shared" si="1473"/>
        <v>0</v>
      </c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>
        <v>0</v>
      </c>
      <c r="BS1030" s="14">
        <v>0</v>
      </c>
      <c r="BT1030" s="14" t="e">
        <f>IF(#REF!=0,"-",#REF!/#REF!*100)</f>
        <v>#REF!</v>
      </c>
    </row>
    <row r="1031" spans="1:72" x14ac:dyDescent="0.25">
      <c r="A1031" s="4" t="s">
        <v>133</v>
      </c>
      <c r="B1031" s="4" t="s">
        <v>58</v>
      </c>
      <c r="C1031" s="4" t="s">
        <v>162</v>
      </c>
      <c r="D1031" s="102" t="s">
        <v>414</v>
      </c>
      <c r="E1031" s="113">
        <v>6112</v>
      </c>
      <c r="F1031" s="102" t="s">
        <v>417</v>
      </c>
      <c r="G1031" s="98" t="s">
        <v>1662</v>
      </c>
      <c r="H1031" s="13" t="s">
        <v>22</v>
      </c>
      <c r="I1031" s="14">
        <v>0</v>
      </c>
      <c r="J1031" s="14"/>
      <c r="K1031" s="14"/>
      <c r="L1031" s="14"/>
      <c r="M1031" s="14"/>
      <c r="N1031" s="14"/>
      <c r="O1031" s="14">
        <f t="shared" si="1471"/>
        <v>0</v>
      </c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>
        <v>0</v>
      </c>
      <c r="AC1031" s="14">
        <v>0</v>
      </c>
      <c r="AD1031" s="14">
        <v>0</v>
      </c>
      <c r="AE1031" s="14"/>
      <c r="AF1031" s="14"/>
      <c r="AG1031" s="14"/>
      <c r="AH1031" s="14"/>
      <c r="AI1031" s="14"/>
      <c r="AJ1031" s="14">
        <f t="shared" si="1472"/>
        <v>0</v>
      </c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>
        <v>0</v>
      </c>
      <c r="AX1031" s="14">
        <v>0</v>
      </c>
      <c r="AY1031" s="14">
        <v>0</v>
      </c>
      <c r="AZ1031" s="14"/>
      <c r="BA1031" s="14"/>
      <c r="BB1031" s="14"/>
      <c r="BC1031" s="14"/>
      <c r="BD1031" s="14"/>
      <c r="BE1031" s="14">
        <f t="shared" si="1473"/>
        <v>0</v>
      </c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>
        <v>0</v>
      </c>
      <c r="BS1031" s="14">
        <v>0</v>
      </c>
      <c r="BT1031" s="14" t="e">
        <f>IF(#REF!=0,"-",#REF!/#REF!*100)</f>
        <v>#REF!</v>
      </c>
    </row>
    <row r="1032" spans="1:72" x14ac:dyDescent="0.25">
      <c r="A1032" s="4" t="s">
        <v>133</v>
      </c>
      <c r="B1032" s="4" t="s">
        <v>58</v>
      </c>
      <c r="C1032" s="4" t="s">
        <v>162</v>
      </c>
      <c r="D1032" s="102" t="s">
        <v>414</v>
      </c>
      <c r="E1032" s="113">
        <v>6112</v>
      </c>
      <c r="F1032" s="102" t="s">
        <v>418</v>
      </c>
      <c r="G1032" s="98" t="s">
        <v>1662</v>
      </c>
      <c r="H1032" s="13" t="s">
        <v>23</v>
      </c>
      <c r="I1032" s="14">
        <v>0</v>
      </c>
      <c r="J1032" s="14"/>
      <c r="K1032" s="14"/>
      <c r="L1032" s="14"/>
      <c r="M1032" s="14"/>
      <c r="N1032" s="14"/>
      <c r="O1032" s="14">
        <f t="shared" si="1471"/>
        <v>0</v>
      </c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>
        <v>0</v>
      </c>
      <c r="AC1032" s="14">
        <v>0</v>
      </c>
      <c r="AD1032" s="14">
        <v>0</v>
      </c>
      <c r="AE1032" s="14"/>
      <c r="AF1032" s="14"/>
      <c r="AG1032" s="14"/>
      <c r="AH1032" s="14"/>
      <c r="AI1032" s="14"/>
      <c r="AJ1032" s="14">
        <f t="shared" si="1472"/>
        <v>0</v>
      </c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>
        <v>0</v>
      </c>
      <c r="AX1032" s="14">
        <v>0</v>
      </c>
      <c r="AY1032" s="14">
        <v>0</v>
      </c>
      <c r="AZ1032" s="14"/>
      <c r="BA1032" s="14"/>
      <c r="BB1032" s="14"/>
      <c r="BC1032" s="14"/>
      <c r="BD1032" s="14"/>
      <c r="BE1032" s="14">
        <f t="shared" si="1473"/>
        <v>0</v>
      </c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>
        <v>0</v>
      </c>
      <c r="BS1032" s="14">
        <v>0</v>
      </c>
      <c r="BT1032" s="14" t="e">
        <f>IF(#REF!=0,"-",#REF!/#REF!*100)</f>
        <v>#REF!</v>
      </c>
    </row>
    <row r="1033" spans="1:72" x14ac:dyDescent="0.25">
      <c r="A1033" s="4" t="s">
        <v>133</v>
      </c>
      <c r="B1033" s="4" t="s">
        <v>58</v>
      </c>
      <c r="C1033" s="4" t="s">
        <v>162</v>
      </c>
      <c r="D1033" s="102" t="s">
        <v>414</v>
      </c>
      <c r="E1033" s="113">
        <v>6112</v>
      </c>
      <c r="F1033" s="102" t="s">
        <v>419</v>
      </c>
      <c r="G1033" s="98" t="s">
        <v>1662</v>
      </c>
      <c r="H1033" s="13" t="s">
        <v>21</v>
      </c>
      <c r="I1033" s="14">
        <v>0</v>
      </c>
      <c r="J1033" s="14"/>
      <c r="K1033" s="14"/>
      <c r="L1033" s="14"/>
      <c r="M1033" s="14"/>
      <c r="N1033" s="14"/>
      <c r="O1033" s="14">
        <f t="shared" si="1471"/>
        <v>0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>
        <v>0</v>
      </c>
      <c r="AC1033" s="14">
        <v>0</v>
      </c>
      <c r="AD1033" s="14">
        <v>0</v>
      </c>
      <c r="AE1033" s="14"/>
      <c r="AF1033" s="14"/>
      <c r="AG1033" s="14"/>
      <c r="AH1033" s="14"/>
      <c r="AI1033" s="14"/>
      <c r="AJ1033" s="14">
        <f t="shared" si="1472"/>
        <v>0</v>
      </c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>
        <v>0</v>
      </c>
      <c r="AX1033" s="14">
        <v>0</v>
      </c>
      <c r="AY1033" s="14">
        <v>0</v>
      </c>
      <c r="AZ1033" s="14"/>
      <c r="BA1033" s="14"/>
      <c r="BB1033" s="14"/>
      <c r="BC1033" s="14"/>
      <c r="BD1033" s="14"/>
      <c r="BE1033" s="14">
        <f t="shared" si="1473"/>
        <v>0</v>
      </c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>
        <v>0</v>
      </c>
      <c r="BS1033" s="14">
        <v>0</v>
      </c>
      <c r="BT1033" s="14" t="e">
        <f>IF(#REF!=0,"-",#REF!/#REF!*100)</f>
        <v>#REF!</v>
      </c>
    </row>
    <row r="1034" spans="1:72" x14ac:dyDescent="0.25">
      <c r="A1034" s="4" t="s">
        <v>133</v>
      </c>
      <c r="B1034" s="4" t="s">
        <v>58</v>
      </c>
      <c r="C1034" s="4" t="s">
        <v>162</v>
      </c>
      <c r="D1034" s="102" t="s">
        <v>414</v>
      </c>
      <c r="E1034" s="113">
        <v>6112</v>
      </c>
      <c r="F1034" s="102" t="s">
        <v>420</v>
      </c>
      <c r="G1034" s="98" t="s">
        <v>1662</v>
      </c>
      <c r="H1034" s="13" t="s">
        <v>24</v>
      </c>
      <c r="I1034" s="14">
        <v>0</v>
      </c>
      <c r="J1034" s="14"/>
      <c r="K1034" s="14"/>
      <c r="L1034" s="14"/>
      <c r="M1034" s="14"/>
      <c r="N1034" s="14"/>
      <c r="O1034" s="14">
        <f t="shared" si="1471"/>
        <v>0</v>
      </c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>
        <v>0</v>
      </c>
      <c r="AC1034" s="14">
        <v>0</v>
      </c>
      <c r="AD1034" s="14">
        <v>0</v>
      </c>
      <c r="AE1034" s="14"/>
      <c r="AF1034" s="14"/>
      <c r="AG1034" s="14"/>
      <c r="AH1034" s="14"/>
      <c r="AI1034" s="14"/>
      <c r="AJ1034" s="14">
        <f t="shared" si="1472"/>
        <v>0</v>
      </c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>
        <v>0</v>
      </c>
      <c r="AX1034" s="14">
        <v>0</v>
      </c>
      <c r="AY1034" s="14">
        <v>0</v>
      </c>
      <c r="AZ1034" s="14"/>
      <c r="BA1034" s="14"/>
      <c r="BB1034" s="14"/>
      <c r="BC1034" s="14"/>
      <c r="BD1034" s="14"/>
      <c r="BE1034" s="14">
        <f t="shared" si="1473"/>
        <v>0</v>
      </c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>
        <v>0</v>
      </c>
      <c r="BS1034" s="14">
        <v>0</v>
      </c>
      <c r="BT1034" s="14" t="e">
        <f>IF(#REF!=0,"-",#REF!/#REF!*100)</f>
        <v>#REF!</v>
      </c>
    </row>
    <row r="1035" spans="1:72" ht="22.5" x14ac:dyDescent="0.25">
      <c r="A1035" s="4" t="s">
        <v>133</v>
      </c>
      <c r="B1035" s="4" t="s">
        <v>58</v>
      </c>
      <c r="C1035" s="4" t="s">
        <v>162</v>
      </c>
      <c r="D1035" s="102" t="s">
        <v>414</v>
      </c>
      <c r="E1035" s="101" t="s">
        <v>25</v>
      </c>
      <c r="F1035" s="101" t="s">
        <v>0</v>
      </c>
      <c r="G1035" s="2" t="s">
        <v>0</v>
      </c>
      <c r="H1035" s="2" t="s">
        <v>26</v>
      </c>
      <c r="I1035" s="12">
        <f t="shared" ref="I1035:AA1035" si="1528">SUM(I1036)</f>
        <v>0</v>
      </c>
      <c r="J1035" s="12">
        <f t="shared" si="1528"/>
        <v>0</v>
      </c>
      <c r="K1035" s="12">
        <f t="shared" si="1528"/>
        <v>0</v>
      </c>
      <c r="L1035" s="12">
        <f t="shared" si="1528"/>
        <v>0</v>
      </c>
      <c r="M1035" s="12">
        <f t="shared" si="1528"/>
        <v>0</v>
      </c>
      <c r="N1035" s="12">
        <f t="shared" si="1528"/>
        <v>0</v>
      </c>
      <c r="O1035" s="12">
        <f t="shared" si="1528"/>
        <v>0</v>
      </c>
      <c r="P1035" s="12">
        <f t="shared" si="1528"/>
        <v>0</v>
      </c>
      <c r="Q1035" s="12">
        <f t="shared" si="1528"/>
        <v>0</v>
      </c>
      <c r="R1035" s="12">
        <f t="shared" si="1528"/>
        <v>0</v>
      </c>
      <c r="S1035" s="12">
        <f t="shared" si="1528"/>
        <v>0</v>
      </c>
      <c r="T1035" s="12">
        <f t="shared" si="1528"/>
        <v>0</v>
      </c>
      <c r="U1035" s="12">
        <f t="shared" si="1528"/>
        <v>0</v>
      </c>
      <c r="V1035" s="12">
        <f t="shared" si="1528"/>
        <v>0</v>
      </c>
      <c r="W1035" s="12">
        <f t="shared" si="1528"/>
        <v>0</v>
      </c>
      <c r="X1035" s="12">
        <f t="shared" si="1528"/>
        <v>0</v>
      </c>
      <c r="Y1035" s="12">
        <f t="shared" si="1528"/>
        <v>0</v>
      </c>
      <c r="Z1035" s="12">
        <f t="shared" si="1528"/>
        <v>0</v>
      </c>
      <c r="AA1035" s="12">
        <f t="shared" si="1528"/>
        <v>0</v>
      </c>
      <c r="AB1035" s="12">
        <v>0</v>
      </c>
      <c r="AC1035" s="12">
        <v>0</v>
      </c>
      <c r="AD1035" s="12">
        <f t="shared" ref="AD1035:AV1035" si="1529">SUM(AD1036)</f>
        <v>0</v>
      </c>
      <c r="AE1035" s="12">
        <f t="shared" si="1529"/>
        <v>0</v>
      </c>
      <c r="AF1035" s="12">
        <f t="shared" si="1529"/>
        <v>0</v>
      </c>
      <c r="AG1035" s="12">
        <f t="shared" si="1529"/>
        <v>0</v>
      </c>
      <c r="AH1035" s="12">
        <f t="shared" si="1529"/>
        <v>0</v>
      </c>
      <c r="AI1035" s="12">
        <f t="shared" si="1529"/>
        <v>0</v>
      </c>
      <c r="AJ1035" s="12">
        <f t="shared" si="1529"/>
        <v>0</v>
      </c>
      <c r="AK1035" s="12">
        <f t="shared" si="1529"/>
        <v>0</v>
      </c>
      <c r="AL1035" s="12">
        <f t="shared" si="1529"/>
        <v>0</v>
      </c>
      <c r="AM1035" s="12">
        <f t="shared" si="1529"/>
        <v>0</v>
      </c>
      <c r="AN1035" s="12">
        <f t="shared" si="1529"/>
        <v>0</v>
      </c>
      <c r="AO1035" s="12">
        <f t="shared" si="1529"/>
        <v>0</v>
      </c>
      <c r="AP1035" s="12">
        <f t="shared" si="1529"/>
        <v>0</v>
      </c>
      <c r="AQ1035" s="12">
        <f t="shared" si="1529"/>
        <v>0</v>
      </c>
      <c r="AR1035" s="12">
        <f t="shared" si="1529"/>
        <v>0</v>
      </c>
      <c r="AS1035" s="12">
        <f t="shared" si="1529"/>
        <v>0</v>
      </c>
      <c r="AT1035" s="12">
        <f t="shared" si="1529"/>
        <v>0</v>
      </c>
      <c r="AU1035" s="12">
        <f t="shared" si="1529"/>
        <v>0</v>
      </c>
      <c r="AV1035" s="12">
        <f t="shared" si="1529"/>
        <v>0</v>
      </c>
      <c r="AW1035" s="12">
        <v>0</v>
      </c>
      <c r="AX1035" s="12">
        <v>0</v>
      </c>
      <c r="AY1035" s="12">
        <f t="shared" ref="AY1035:BQ1035" si="1530">SUM(AY1036)</f>
        <v>0</v>
      </c>
      <c r="AZ1035" s="12">
        <f t="shared" si="1530"/>
        <v>0</v>
      </c>
      <c r="BA1035" s="12">
        <f t="shared" si="1530"/>
        <v>0</v>
      </c>
      <c r="BB1035" s="12">
        <f t="shared" si="1530"/>
        <v>0</v>
      </c>
      <c r="BC1035" s="12">
        <f t="shared" si="1530"/>
        <v>0</v>
      </c>
      <c r="BD1035" s="12">
        <f t="shared" si="1530"/>
        <v>0</v>
      </c>
      <c r="BE1035" s="12">
        <f t="shared" si="1530"/>
        <v>0</v>
      </c>
      <c r="BF1035" s="12">
        <f t="shared" si="1530"/>
        <v>0</v>
      </c>
      <c r="BG1035" s="12">
        <f t="shared" si="1530"/>
        <v>0</v>
      </c>
      <c r="BH1035" s="12">
        <f t="shared" si="1530"/>
        <v>0</v>
      </c>
      <c r="BI1035" s="12">
        <f t="shared" si="1530"/>
        <v>0</v>
      </c>
      <c r="BJ1035" s="12">
        <f t="shared" si="1530"/>
        <v>0</v>
      </c>
      <c r="BK1035" s="12">
        <f t="shared" si="1530"/>
        <v>0</v>
      </c>
      <c r="BL1035" s="12">
        <f t="shared" si="1530"/>
        <v>0</v>
      </c>
      <c r="BM1035" s="12">
        <f t="shared" si="1530"/>
        <v>0</v>
      </c>
      <c r="BN1035" s="12">
        <f t="shared" si="1530"/>
        <v>0</v>
      </c>
      <c r="BO1035" s="12">
        <f t="shared" si="1530"/>
        <v>0</v>
      </c>
      <c r="BP1035" s="12">
        <f t="shared" si="1530"/>
        <v>0</v>
      </c>
      <c r="BQ1035" s="12">
        <f t="shared" si="1530"/>
        <v>0</v>
      </c>
      <c r="BR1035" s="12">
        <v>0</v>
      </c>
      <c r="BS1035" s="12">
        <v>0</v>
      </c>
      <c r="BT1035" s="12" t="e">
        <f>IF(#REF!=0,"-",#REF!/#REF!*100)</f>
        <v>#REF!</v>
      </c>
    </row>
    <row r="1036" spans="1:72" x14ac:dyDescent="0.25">
      <c r="A1036" s="4" t="s">
        <v>133</v>
      </c>
      <c r="B1036" s="4" t="s">
        <v>58</v>
      </c>
      <c r="C1036" s="4" t="s">
        <v>162</v>
      </c>
      <c r="D1036" s="102" t="s">
        <v>414</v>
      </c>
      <c r="E1036" s="113">
        <v>6121</v>
      </c>
      <c r="F1036" s="102"/>
      <c r="G1036" s="98" t="s">
        <v>1662</v>
      </c>
      <c r="H1036" s="13" t="s">
        <v>27</v>
      </c>
      <c r="I1036" s="14">
        <v>0</v>
      </c>
      <c r="J1036" s="14"/>
      <c r="K1036" s="14"/>
      <c r="L1036" s="14"/>
      <c r="M1036" s="14"/>
      <c r="N1036" s="14"/>
      <c r="O1036" s="14">
        <f t="shared" si="1471"/>
        <v>0</v>
      </c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>
        <v>0</v>
      </c>
      <c r="AC1036" s="14">
        <v>0</v>
      </c>
      <c r="AD1036" s="14">
        <v>0</v>
      </c>
      <c r="AE1036" s="14"/>
      <c r="AF1036" s="14"/>
      <c r="AG1036" s="14"/>
      <c r="AH1036" s="14"/>
      <c r="AI1036" s="14"/>
      <c r="AJ1036" s="14">
        <f t="shared" si="1472"/>
        <v>0</v>
      </c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>
        <v>0</v>
      </c>
      <c r="AX1036" s="14">
        <v>0</v>
      </c>
      <c r="AY1036" s="14">
        <v>0</v>
      </c>
      <c r="AZ1036" s="14"/>
      <c r="BA1036" s="14"/>
      <c r="BB1036" s="14"/>
      <c r="BC1036" s="14"/>
      <c r="BD1036" s="14"/>
      <c r="BE1036" s="14">
        <f t="shared" si="1473"/>
        <v>0</v>
      </c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>
        <v>0</v>
      </c>
      <c r="BS1036" s="14">
        <v>0</v>
      </c>
      <c r="BT1036" s="14" t="e">
        <f>IF(#REF!=0,"-",#REF!/#REF!*100)</f>
        <v>#REF!</v>
      </c>
    </row>
    <row r="1037" spans="1:72" ht="22.5" x14ac:dyDescent="0.25">
      <c r="A1037" s="4" t="s">
        <v>133</v>
      </c>
      <c r="B1037" s="4" t="s">
        <v>58</v>
      </c>
      <c r="C1037" s="4" t="s">
        <v>162</v>
      </c>
      <c r="D1037" s="102" t="s">
        <v>414</v>
      </c>
      <c r="E1037" s="101" t="s">
        <v>29</v>
      </c>
      <c r="F1037" s="101" t="s">
        <v>0</v>
      </c>
      <c r="G1037" s="2" t="s">
        <v>0</v>
      </c>
      <c r="H1037" s="2" t="s">
        <v>30</v>
      </c>
      <c r="I1037" s="12">
        <f t="shared" ref="I1037:AA1037" si="1531">SUM(I1038:I1045)</f>
        <v>29500</v>
      </c>
      <c r="J1037" s="12">
        <f t="shared" si="1531"/>
        <v>0</v>
      </c>
      <c r="K1037" s="12">
        <f t="shared" si="1531"/>
        <v>0</v>
      </c>
      <c r="L1037" s="12">
        <f t="shared" si="1531"/>
        <v>0</v>
      </c>
      <c r="M1037" s="12">
        <f t="shared" si="1531"/>
        <v>0</v>
      </c>
      <c r="N1037" s="12">
        <f t="shared" si="1531"/>
        <v>0</v>
      </c>
      <c r="O1037" s="12">
        <f t="shared" si="1531"/>
        <v>29500</v>
      </c>
      <c r="P1037" s="12">
        <f t="shared" si="1531"/>
        <v>1891</v>
      </c>
      <c r="Q1037" s="12">
        <f t="shared" si="1531"/>
        <v>1895</v>
      </c>
      <c r="R1037" s="12">
        <f t="shared" si="1531"/>
        <v>950</v>
      </c>
      <c r="S1037" s="12">
        <f t="shared" si="1531"/>
        <v>0</v>
      </c>
      <c r="T1037" s="12">
        <f t="shared" si="1531"/>
        <v>0</v>
      </c>
      <c r="U1037" s="12">
        <f t="shared" si="1531"/>
        <v>0</v>
      </c>
      <c r="V1037" s="12">
        <f t="shared" si="1531"/>
        <v>0</v>
      </c>
      <c r="W1037" s="12">
        <f t="shared" si="1531"/>
        <v>0</v>
      </c>
      <c r="X1037" s="12">
        <f t="shared" si="1531"/>
        <v>0</v>
      </c>
      <c r="Y1037" s="12">
        <f t="shared" si="1531"/>
        <v>0</v>
      </c>
      <c r="Z1037" s="12">
        <f t="shared" si="1531"/>
        <v>0</v>
      </c>
      <c r="AA1037" s="12">
        <f t="shared" si="1531"/>
        <v>0</v>
      </c>
      <c r="AB1037" s="12">
        <v>4736</v>
      </c>
      <c r="AC1037" s="12">
        <v>24764</v>
      </c>
      <c r="AD1037" s="12">
        <f t="shared" ref="AD1037:AV1037" si="1532">SUM(AD1038:AD1045)</f>
        <v>0</v>
      </c>
      <c r="AE1037" s="12">
        <f t="shared" si="1532"/>
        <v>0</v>
      </c>
      <c r="AF1037" s="12">
        <f t="shared" si="1532"/>
        <v>0</v>
      </c>
      <c r="AG1037" s="12">
        <f t="shared" si="1532"/>
        <v>0</v>
      </c>
      <c r="AH1037" s="12">
        <f t="shared" si="1532"/>
        <v>0</v>
      </c>
      <c r="AI1037" s="12">
        <f t="shared" si="1532"/>
        <v>0</v>
      </c>
      <c r="AJ1037" s="12">
        <f t="shared" si="1532"/>
        <v>0</v>
      </c>
      <c r="AK1037" s="12">
        <f t="shared" si="1532"/>
        <v>0</v>
      </c>
      <c r="AL1037" s="12">
        <f t="shared" si="1532"/>
        <v>0</v>
      </c>
      <c r="AM1037" s="12">
        <f t="shared" si="1532"/>
        <v>0</v>
      </c>
      <c r="AN1037" s="12">
        <f t="shared" si="1532"/>
        <v>0</v>
      </c>
      <c r="AO1037" s="12">
        <f t="shared" si="1532"/>
        <v>0</v>
      </c>
      <c r="AP1037" s="12">
        <f t="shared" si="1532"/>
        <v>0</v>
      </c>
      <c r="AQ1037" s="12">
        <f t="shared" si="1532"/>
        <v>0</v>
      </c>
      <c r="AR1037" s="12">
        <f t="shared" si="1532"/>
        <v>0</v>
      </c>
      <c r="AS1037" s="12">
        <f t="shared" si="1532"/>
        <v>0</v>
      </c>
      <c r="AT1037" s="12">
        <f t="shared" si="1532"/>
        <v>0</v>
      </c>
      <c r="AU1037" s="12">
        <f t="shared" si="1532"/>
        <v>0</v>
      </c>
      <c r="AV1037" s="12">
        <f t="shared" si="1532"/>
        <v>0</v>
      </c>
      <c r="AW1037" s="12">
        <v>0</v>
      </c>
      <c r="AX1037" s="12">
        <v>0</v>
      </c>
      <c r="AY1037" s="12">
        <f t="shared" ref="AY1037:BQ1037" si="1533">SUM(AY1038:AY1045)</f>
        <v>0</v>
      </c>
      <c r="AZ1037" s="12">
        <f t="shared" si="1533"/>
        <v>0</v>
      </c>
      <c r="BA1037" s="12">
        <f t="shared" si="1533"/>
        <v>0</v>
      </c>
      <c r="BB1037" s="12">
        <f t="shared" si="1533"/>
        <v>0</v>
      </c>
      <c r="BC1037" s="12">
        <f t="shared" si="1533"/>
        <v>0</v>
      </c>
      <c r="BD1037" s="12">
        <f t="shared" si="1533"/>
        <v>0</v>
      </c>
      <c r="BE1037" s="12">
        <f t="shared" si="1533"/>
        <v>0</v>
      </c>
      <c r="BF1037" s="12">
        <f t="shared" si="1533"/>
        <v>0</v>
      </c>
      <c r="BG1037" s="12">
        <f t="shared" si="1533"/>
        <v>0</v>
      </c>
      <c r="BH1037" s="12">
        <f t="shared" si="1533"/>
        <v>0</v>
      </c>
      <c r="BI1037" s="12">
        <f t="shared" si="1533"/>
        <v>0</v>
      </c>
      <c r="BJ1037" s="12">
        <f t="shared" si="1533"/>
        <v>0</v>
      </c>
      <c r="BK1037" s="12">
        <f t="shared" si="1533"/>
        <v>0</v>
      </c>
      <c r="BL1037" s="12">
        <f t="shared" si="1533"/>
        <v>0</v>
      </c>
      <c r="BM1037" s="12">
        <f t="shared" si="1533"/>
        <v>0</v>
      </c>
      <c r="BN1037" s="12">
        <f t="shared" si="1533"/>
        <v>0</v>
      </c>
      <c r="BO1037" s="12">
        <f t="shared" si="1533"/>
        <v>0</v>
      </c>
      <c r="BP1037" s="12">
        <f t="shared" si="1533"/>
        <v>0</v>
      </c>
      <c r="BQ1037" s="12">
        <f t="shared" si="1533"/>
        <v>0</v>
      </c>
      <c r="BR1037" s="12">
        <v>0</v>
      </c>
      <c r="BS1037" s="12">
        <v>0</v>
      </c>
      <c r="BT1037" s="12" t="e">
        <f>IF(#REF!=0,"-",#REF!/#REF!*100)</f>
        <v>#REF!</v>
      </c>
    </row>
    <row r="1038" spans="1:72" x14ac:dyDescent="0.25">
      <c r="A1038" s="4" t="s">
        <v>133</v>
      </c>
      <c r="B1038" s="4" t="s">
        <v>58</v>
      </c>
      <c r="C1038" s="4" t="s">
        <v>162</v>
      </c>
      <c r="D1038" s="102" t="s">
        <v>414</v>
      </c>
      <c r="E1038" s="113">
        <v>6131</v>
      </c>
      <c r="F1038" s="102"/>
      <c r="G1038" s="98" t="s">
        <v>1662</v>
      </c>
      <c r="H1038" s="13" t="s">
        <v>32</v>
      </c>
      <c r="I1038" s="14">
        <v>1000</v>
      </c>
      <c r="J1038" s="14"/>
      <c r="K1038" s="14"/>
      <c r="L1038" s="14"/>
      <c r="M1038" s="14"/>
      <c r="N1038" s="14"/>
      <c r="O1038" s="14">
        <f t="shared" si="1471"/>
        <v>1000</v>
      </c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>
        <v>0</v>
      </c>
      <c r="AC1038" s="14">
        <v>1000</v>
      </c>
      <c r="AD1038" s="14">
        <v>0</v>
      </c>
      <c r="AE1038" s="14"/>
      <c r="AF1038" s="14"/>
      <c r="AG1038" s="14"/>
      <c r="AH1038" s="14"/>
      <c r="AI1038" s="14"/>
      <c r="AJ1038" s="14">
        <f t="shared" si="1472"/>
        <v>0</v>
      </c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>
        <v>0</v>
      </c>
      <c r="AX1038" s="14">
        <v>0</v>
      </c>
      <c r="AY1038" s="14">
        <v>0</v>
      </c>
      <c r="AZ1038" s="14"/>
      <c r="BA1038" s="14"/>
      <c r="BB1038" s="14"/>
      <c r="BC1038" s="14"/>
      <c r="BD1038" s="14"/>
      <c r="BE1038" s="14">
        <f t="shared" si="1473"/>
        <v>0</v>
      </c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>
        <v>0</v>
      </c>
      <c r="BS1038" s="14">
        <v>0</v>
      </c>
      <c r="BT1038" s="14" t="e">
        <f>IF(#REF!=0,"-",#REF!/#REF!*100)</f>
        <v>#REF!</v>
      </c>
    </row>
    <row r="1039" spans="1:72" x14ac:dyDescent="0.25">
      <c r="A1039" s="4" t="s">
        <v>133</v>
      </c>
      <c r="B1039" s="4" t="s">
        <v>58</v>
      </c>
      <c r="C1039" s="4" t="s">
        <v>162</v>
      </c>
      <c r="D1039" s="102" t="s">
        <v>414</v>
      </c>
      <c r="E1039" s="113">
        <v>6132</v>
      </c>
      <c r="F1039" s="102"/>
      <c r="G1039" s="98" t="s">
        <v>1662</v>
      </c>
      <c r="H1039" s="13" t="s">
        <v>72</v>
      </c>
      <c r="I1039" s="14">
        <v>0</v>
      </c>
      <c r="J1039" s="14"/>
      <c r="K1039" s="14"/>
      <c r="L1039" s="14"/>
      <c r="M1039" s="14"/>
      <c r="N1039" s="14"/>
      <c r="O1039" s="14">
        <f t="shared" si="1471"/>
        <v>0</v>
      </c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>
        <v>0</v>
      </c>
      <c r="AC1039" s="14">
        <v>0</v>
      </c>
      <c r="AD1039" s="14">
        <v>0</v>
      </c>
      <c r="AE1039" s="14"/>
      <c r="AF1039" s="14"/>
      <c r="AG1039" s="14"/>
      <c r="AH1039" s="14"/>
      <c r="AI1039" s="14"/>
      <c r="AJ1039" s="14">
        <f t="shared" si="1472"/>
        <v>0</v>
      </c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>
        <v>0</v>
      </c>
      <c r="AX1039" s="14">
        <v>0</v>
      </c>
      <c r="AY1039" s="14">
        <v>0</v>
      </c>
      <c r="AZ1039" s="14"/>
      <c r="BA1039" s="14"/>
      <c r="BB1039" s="14"/>
      <c r="BC1039" s="14"/>
      <c r="BD1039" s="14"/>
      <c r="BE1039" s="14">
        <f t="shared" si="1473"/>
        <v>0</v>
      </c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>
        <v>0</v>
      </c>
      <c r="BS1039" s="14">
        <v>0</v>
      </c>
      <c r="BT1039" s="14" t="e">
        <f>IF(#REF!=0,"-",#REF!/#REF!*100)</f>
        <v>#REF!</v>
      </c>
    </row>
    <row r="1040" spans="1:72" x14ac:dyDescent="0.25">
      <c r="A1040" s="4" t="s">
        <v>133</v>
      </c>
      <c r="B1040" s="4" t="s">
        <v>58</v>
      </c>
      <c r="C1040" s="4" t="s">
        <v>162</v>
      </c>
      <c r="D1040" s="102" t="s">
        <v>414</v>
      </c>
      <c r="E1040" s="113">
        <v>6133</v>
      </c>
      <c r="F1040" s="102"/>
      <c r="G1040" s="98" t="s">
        <v>1662</v>
      </c>
      <c r="H1040" s="13" t="s">
        <v>75</v>
      </c>
      <c r="I1040" s="14">
        <v>0</v>
      </c>
      <c r="J1040" s="14"/>
      <c r="K1040" s="14"/>
      <c r="L1040" s="14"/>
      <c r="M1040" s="14"/>
      <c r="N1040" s="14"/>
      <c r="O1040" s="14">
        <f t="shared" si="1471"/>
        <v>0</v>
      </c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>
        <v>0</v>
      </c>
      <c r="AC1040" s="14">
        <v>0</v>
      </c>
      <c r="AD1040" s="14">
        <v>0</v>
      </c>
      <c r="AE1040" s="14"/>
      <c r="AF1040" s="14"/>
      <c r="AG1040" s="14"/>
      <c r="AH1040" s="14"/>
      <c r="AI1040" s="14"/>
      <c r="AJ1040" s="14">
        <f t="shared" si="1472"/>
        <v>0</v>
      </c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>
        <v>0</v>
      </c>
      <c r="AX1040" s="14">
        <v>0</v>
      </c>
      <c r="AY1040" s="14">
        <v>0</v>
      </c>
      <c r="AZ1040" s="14"/>
      <c r="BA1040" s="14"/>
      <c r="BB1040" s="14"/>
      <c r="BC1040" s="14"/>
      <c r="BD1040" s="14"/>
      <c r="BE1040" s="14">
        <f t="shared" si="1473"/>
        <v>0</v>
      </c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>
        <v>0</v>
      </c>
      <c r="BS1040" s="14">
        <v>0</v>
      </c>
      <c r="BT1040" s="14" t="e">
        <f>IF(#REF!=0,"-",#REF!/#REF!*100)</f>
        <v>#REF!</v>
      </c>
    </row>
    <row r="1041" spans="1:72" x14ac:dyDescent="0.25">
      <c r="A1041" s="4" t="s">
        <v>133</v>
      </c>
      <c r="B1041" s="4" t="s">
        <v>58</v>
      </c>
      <c r="C1041" s="4" t="s">
        <v>162</v>
      </c>
      <c r="D1041" s="102" t="s">
        <v>414</v>
      </c>
      <c r="E1041" s="113">
        <v>6134</v>
      </c>
      <c r="F1041" s="102"/>
      <c r="G1041" s="98" t="s">
        <v>1662</v>
      </c>
      <c r="H1041" s="13" t="s">
        <v>78</v>
      </c>
      <c r="I1041" s="14">
        <v>5000</v>
      </c>
      <c r="J1041" s="14"/>
      <c r="K1041" s="14"/>
      <c r="L1041" s="14"/>
      <c r="M1041" s="14"/>
      <c r="N1041" s="14"/>
      <c r="O1041" s="14">
        <f t="shared" si="1471"/>
        <v>5000</v>
      </c>
      <c r="P1041" s="14"/>
      <c r="Q1041" s="14">
        <v>1895</v>
      </c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>
        <v>1895</v>
      </c>
      <c r="AC1041" s="14">
        <v>3105</v>
      </c>
      <c r="AD1041" s="14">
        <v>0</v>
      </c>
      <c r="AE1041" s="14"/>
      <c r="AF1041" s="14"/>
      <c r="AG1041" s="14"/>
      <c r="AH1041" s="14"/>
      <c r="AI1041" s="14"/>
      <c r="AJ1041" s="14">
        <f t="shared" si="1472"/>
        <v>0</v>
      </c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>
        <v>0</v>
      </c>
      <c r="AX1041" s="14">
        <v>0</v>
      </c>
      <c r="AY1041" s="14">
        <v>0</v>
      </c>
      <c r="AZ1041" s="14"/>
      <c r="BA1041" s="14"/>
      <c r="BB1041" s="14"/>
      <c r="BC1041" s="14"/>
      <c r="BD1041" s="14"/>
      <c r="BE1041" s="14">
        <f t="shared" si="1473"/>
        <v>0</v>
      </c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>
        <v>0</v>
      </c>
      <c r="BS1041" s="14">
        <v>0</v>
      </c>
      <c r="BT1041" s="14" t="e">
        <f>IF(#REF!=0,"-",#REF!/#REF!*100)</f>
        <v>#REF!</v>
      </c>
    </row>
    <row r="1042" spans="1:72" x14ac:dyDescent="0.25">
      <c r="A1042" s="4" t="s">
        <v>133</v>
      </c>
      <c r="B1042" s="4" t="s">
        <v>58</v>
      </c>
      <c r="C1042" s="4" t="s">
        <v>162</v>
      </c>
      <c r="D1042" s="102" t="s">
        <v>414</v>
      </c>
      <c r="E1042" s="113">
        <v>6135</v>
      </c>
      <c r="F1042" s="102"/>
      <c r="G1042" s="98" t="s">
        <v>1662</v>
      </c>
      <c r="H1042" s="13" t="s">
        <v>81</v>
      </c>
      <c r="I1042" s="14">
        <v>2000</v>
      </c>
      <c r="J1042" s="14"/>
      <c r="K1042" s="14"/>
      <c r="L1042" s="14"/>
      <c r="M1042" s="14"/>
      <c r="N1042" s="14"/>
      <c r="O1042" s="14">
        <f t="shared" si="1471"/>
        <v>2000</v>
      </c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>
        <v>0</v>
      </c>
      <c r="AC1042" s="14">
        <v>2000</v>
      </c>
      <c r="AD1042" s="14">
        <v>0</v>
      </c>
      <c r="AE1042" s="14"/>
      <c r="AF1042" s="14"/>
      <c r="AG1042" s="14"/>
      <c r="AH1042" s="14"/>
      <c r="AI1042" s="14"/>
      <c r="AJ1042" s="14">
        <f t="shared" si="1472"/>
        <v>0</v>
      </c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>
        <v>0</v>
      </c>
      <c r="AX1042" s="14">
        <v>0</v>
      </c>
      <c r="AY1042" s="14">
        <v>0</v>
      </c>
      <c r="AZ1042" s="14"/>
      <c r="BA1042" s="14"/>
      <c r="BB1042" s="14"/>
      <c r="BC1042" s="14"/>
      <c r="BD1042" s="14"/>
      <c r="BE1042" s="14">
        <f t="shared" si="1473"/>
        <v>0</v>
      </c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>
        <v>0</v>
      </c>
      <c r="BS1042" s="14">
        <v>0</v>
      </c>
      <c r="BT1042" s="14" t="e">
        <f>IF(#REF!=0,"-",#REF!/#REF!*100)</f>
        <v>#REF!</v>
      </c>
    </row>
    <row r="1043" spans="1:72" x14ac:dyDescent="0.25">
      <c r="A1043" s="4" t="s">
        <v>133</v>
      </c>
      <c r="B1043" s="4" t="s">
        <v>58</v>
      </c>
      <c r="C1043" s="4" t="s">
        <v>162</v>
      </c>
      <c r="D1043" s="102" t="s">
        <v>414</v>
      </c>
      <c r="E1043" s="113">
        <v>6137</v>
      </c>
      <c r="F1043" s="102"/>
      <c r="G1043" s="98" t="s">
        <v>1662</v>
      </c>
      <c r="H1043" s="13" t="s">
        <v>87</v>
      </c>
      <c r="I1043" s="14">
        <v>4500</v>
      </c>
      <c r="J1043" s="14"/>
      <c r="K1043" s="14"/>
      <c r="L1043" s="14"/>
      <c r="M1043" s="14"/>
      <c r="N1043" s="14"/>
      <c r="O1043" s="14">
        <f t="shared" si="1471"/>
        <v>4500</v>
      </c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>
        <v>0</v>
      </c>
      <c r="AC1043" s="14">
        <v>4500</v>
      </c>
      <c r="AD1043" s="14">
        <v>0</v>
      </c>
      <c r="AE1043" s="14"/>
      <c r="AF1043" s="14"/>
      <c r="AG1043" s="14"/>
      <c r="AH1043" s="14"/>
      <c r="AI1043" s="14"/>
      <c r="AJ1043" s="14">
        <f t="shared" si="1472"/>
        <v>0</v>
      </c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>
        <v>0</v>
      </c>
      <c r="AX1043" s="14">
        <v>0</v>
      </c>
      <c r="AY1043" s="14">
        <v>0</v>
      </c>
      <c r="AZ1043" s="14"/>
      <c r="BA1043" s="14"/>
      <c r="BB1043" s="14"/>
      <c r="BC1043" s="14"/>
      <c r="BD1043" s="14"/>
      <c r="BE1043" s="14">
        <f t="shared" si="1473"/>
        <v>0</v>
      </c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>
        <v>0</v>
      </c>
      <c r="BS1043" s="14">
        <v>0</v>
      </c>
      <c r="BT1043" s="14" t="e">
        <f>IF(#REF!=0,"-",#REF!/#REF!*100)</f>
        <v>#REF!</v>
      </c>
    </row>
    <row r="1044" spans="1:72" ht="22.5" x14ac:dyDescent="0.25">
      <c r="A1044" s="4" t="s">
        <v>133</v>
      </c>
      <c r="B1044" s="4" t="s">
        <v>58</v>
      </c>
      <c r="C1044" s="4" t="s">
        <v>162</v>
      </c>
      <c r="D1044" s="102" t="s">
        <v>414</v>
      </c>
      <c r="E1044" s="113">
        <v>6138</v>
      </c>
      <c r="F1044" s="102"/>
      <c r="G1044" s="98" t="s">
        <v>1662</v>
      </c>
      <c r="H1044" s="13" t="s">
        <v>90</v>
      </c>
      <c r="I1044" s="14">
        <v>2000</v>
      </c>
      <c r="J1044" s="14"/>
      <c r="K1044" s="14"/>
      <c r="L1044" s="14"/>
      <c r="M1044" s="14"/>
      <c r="N1044" s="14"/>
      <c r="O1044" s="14">
        <f t="shared" si="1471"/>
        <v>2000</v>
      </c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>
        <v>0</v>
      </c>
      <c r="AC1044" s="14">
        <v>2000</v>
      </c>
      <c r="AD1044" s="14">
        <v>0</v>
      </c>
      <c r="AE1044" s="14"/>
      <c r="AF1044" s="14"/>
      <c r="AG1044" s="14"/>
      <c r="AH1044" s="14"/>
      <c r="AI1044" s="14"/>
      <c r="AJ1044" s="14">
        <f t="shared" si="1472"/>
        <v>0</v>
      </c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>
        <v>0</v>
      </c>
      <c r="AX1044" s="14">
        <v>0</v>
      </c>
      <c r="AY1044" s="14">
        <v>0</v>
      </c>
      <c r="AZ1044" s="14"/>
      <c r="BA1044" s="14"/>
      <c r="BB1044" s="14"/>
      <c r="BC1044" s="14"/>
      <c r="BD1044" s="14"/>
      <c r="BE1044" s="14">
        <f t="shared" si="1473"/>
        <v>0</v>
      </c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>
        <v>0</v>
      </c>
      <c r="BS1044" s="14">
        <v>0</v>
      </c>
      <c r="BT1044" s="14" t="e">
        <f>IF(#REF!=0,"-",#REF!/#REF!*100)</f>
        <v>#REF!</v>
      </c>
    </row>
    <row r="1045" spans="1:72" x14ac:dyDescent="0.25">
      <c r="A1045" s="1" t="s">
        <v>133</v>
      </c>
      <c r="B1045" s="1" t="s">
        <v>58</v>
      </c>
      <c r="C1045" s="1" t="s">
        <v>162</v>
      </c>
      <c r="D1045" s="105" t="s">
        <v>414</v>
      </c>
      <c r="E1045" s="105" t="s">
        <v>34</v>
      </c>
      <c r="F1045" s="102" t="s">
        <v>0</v>
      </c>
      <c r="G1045" s="13" t="s">
        <v>0</v>
      </c>
      <c r="H1045" s="2" t="s">
        <v>35</v>
      </c>
      <c r="I1045" s="12">
        <f t="shared" ref="I1045:AA1045" si="1534">SUM(I1046:I1048)</f>
        <v>15000</v>
      </c>
      <c r="J1045" s="12">
        <f t="shared" si="1534"/>
        <v>0</v>
      </c>
      <c r="K1045" s="12">
        <f t="shared" si="1534"/>
        <v>0</v>
      </c>
      <c r="L1045" s="12">
        <f t="shared" si="1534"/>
        <v>0</v>
      </c>
      <c r="M1045" s="12">
        <f t="shared" si="1534"/>
        <v>0</v>
      </c>
      <c r="N1045" s="12">
        <f t="shared" si="1534"/>
        <v>0</v>
      </c>
      <c r="O1045" s="12">
        <f t="shared" si="1534"/>
        <v>15000</v>
      </c>
      <c r="P1045" s="12">
        <f t="shared" si="1534"/>
        <v>1891</v>
      </c>
      <c r="Q1045" s="12">
        <f t="shared" si="1534"/>
        <v>0</v>
      </c>
      <c r="R1045" s="12">
        <f t="shared" si="1534"/>
        <v>950</v>
      </c>
      <c r="S1045" s="12">
        <f t="shared" si="1534"/>
        <v>0</v>
      </c>
      <c r="T1045" s="12">
        <f t="shared" si="1534"/>
        <v>0</v>
      </c>
      <c r="U1045" s="12">
        <f t="shared" si="1534"/>
        <v>0</v>
      </c>
      <c r="V1045" s="12">
        <f t="shared" si="1534"/>
        <v>0</v>
      </c>
      <c r="W1045" s="12">
        <f t="shared" si="1534"/>
        <v>0</v>
      </c>
      <c r="X1045" s="12">
        <f t="shared" si="1534"/>
        <v>0</v>
      </c>
      <c r="Y1045" s="12">
        <f t="shared" si="1534"/>
        <v>0</v>
      </c>
      <c r="Z1045" s="12">
        <f t="shared" si="1534"/>
        <v>0</v>
      </c>
      <c r="AA1045" s="12">
        <f t="shared" si="1534"/>
        <v>0</v>
      </c>
      <c r="AB1045" s="12">
        <v>2841</v>
      </c>
      <c r="AC1045" s="12">
        <v>12159</v>
      </c>
      <c r="AD1045" s="12">
        <f t="shared" ref="AD1045:AV1045" si="1535">SUM(AD1046:AD1048)</f>
        <v>0</v>
      </c>
      <c r="AE1045" s="12">
        <f t="shared" si="1535"/>
        <v>0</v>
      </c>
      <c r="AF1045" s="12">
        <f t="shared" si="1535"/>
        <v>0</v>
      </c>
      <c r="AG1045" s="12">
        <f t="shared" si="1535"/>
        <v>0</v>
      </c>
      <c r="AH1045" s="12">
        <f t="shared" si="1535"/>
        <v>0</v>
      </c>
      <c r="AI1045" s="12">
        <f t="shared" si="1535"/>
        <v>0</v>
      </c>
      <c r="AJ1045" s="12">
        <f t="shared" si="1535"/>
        <v>0</v>
      </c>
      <c r="AK1045" s="12">
        <f t="shared" si="1535"/>
        <v>0</v>
      </c>
      <c r="AL1045" s="12">
        <f t="shared" si="1535"/>
        <v>0</v>
      </c>
      <c r="AM1045" s="12">
        <f t="shared" si="1535"/>
        <v>0</v>
      </c>
      <c r="AN1045" s="12">
        <f t="shared" si="1535"/>
        <v>0</v>
      </c>
      <c r="AO1045" s="12">
        <f t="shared" si="1535"/>
        <v>0</v>
      </c>
      <c r="AP1045" s="12">
        <f t="shared" si="1535"/>
        <v>0</v>
      </c>
      <c r="AQ1045" s="12">
        <f t="shared" si="1535"/>
        <v>0</v>
      </c>
      <c r="AR1045" s="12">
        <f t="shared" si="1535"/>
        <v>0</v>
      </c>
      <c r="AS1045" s="12">
        <f t="shared" si="1535"/>
        <v>0</v>
      </c>
      <c r="AT1045" s="12">
        <f t="shared" si="1535"/>
        <v>0</v>
      </c>
      <c r="AU1045" s="12">
        <f t="shared" si="1535"/>
        <v>0</v>
      </c>
      <c r="AV1045" s="12">
        <f t="shared" si="1535"/>
        <v>0</v>
      </c>
      <c r="AW1045" s="12">
        <v>0</v>
      </c>
      <c r="AX1045" s="12">
        <v>0</v>
      </c>
      <c r="AY1045" s="12">
        <f t="shared" ref="AY1045:BQ1045" si="1536">SUM(AY1046:AY1048)</f>
        <v>0</v>
      </c>
      <c r="AZ1045" s="12">
        <f t="shared" si="1536"/>
        <v>0</v>
      </c>
      <c r="BA1045" s="12">
        <f t="shared" si="1536"/>
        <v>0</v>
      </c>
      <c r="BB1045" s="12">
        <f t="shared" si="1536"/>
        <v>0</v>
      </c>
      <c r="BC1045" s="12">
        <f t="shared" si="1536"/>
        <v>0</v>
      </c>
      <c r="BD1045" s="12">
        <f t="shared" si="1536"/>
        <v>0</v>
      </c>
      <c r="BE1045" s="12">
        <f t="shared" si="1536"/>
        <v>0</v>
      </c>
      <c r="BF1045" s="12">
        <f t="shared" si="1536"/>
        <v>0</v>
      </c>
      <c r="BG1045" s="12">
        <f t="shared" si="1536"/>
        <v>0</v>
      </c>
      <c r="BH1045" s="12">
        <f t="shared" si="1536"/>
        <v>0</v>
      </c>
      <c r="BI1045" s="12">
        <f t="shared" si="1536"/>
        <v>0</v>
      </c>
      <c r="BJ1045" s="12">
        <f t="shared" si="1536"/>
        <v>0</v>
      </c>
      <c r="BK1045" s="12">
        <f t="shared" si="1536"/>
        <v>0</v>
      </c>
      <c r="BL1045" s="12">
        <f t="shared" si="1536"/>
        <v>0</v>
      </c>
      <c r="BM1045" s="12">
        <f t="shared" si="1536"/>
        <v>0</v>
      </c>
      <c r="BN1045" s="12">
        <f t="shared" si="1536"/>
        <v>0</v>
      </c>
      <c r="BO1045" s="12">
        <f t="shared" si="1536"/>
        <v>0</v>
      </c>
      <c r="BP1045" s="12">
        <f t="shared" si="1536"/>
        <v>0</v>
      </c>
      <c r="BQ1045" s="12">
        <f t="shared" si="1536"/>
        <v>0</v>
      </c>
      <c r="BR1045" s="12">
        <v>0</v>
      </c>
      <c r="BS1045" s="12">
        <v>0</v>
      </c>
      <c r="BT1045" s="12" t="e">
        <f>IF(#REF!=0,"-",#REF!/#REF!*100)</f>
        <v>#REF!</v>
      </c>
    </row>
    <row r="1046" spans="1:72" x14ac:dyDescent="0.25">
      <c r="A1046" s="4" t="s">
        <v>133</v>
      </c>
      <c r="B1046" s="4" t="s">
        <v>58</v>
      </c>
      <c r="C1046" s="4" t="s">
        <v>162</v>
      </c>
      <c r="D1046" s="102" t="s">
        <v>414</v>
      </c>
      <c r="E1046" s="113">
        <v>6139</v>
      </c>
      <c r="F1046" s="102"/>
      <c r="G1046" s="98" t="s">
        <v>1662</v>
      </c>
      <c r="H1046" s="13" t="s">
        <v>35</v>
      </c>
      <c r="I1046" s="14">
        <v>15000</v>
      </c>
      <c r="J1046" s="14"/>
      <c r="K1046" s="14"/>
      <c r="L1046" s="14"/>
      <c r="M1046" s="14"/>
      <c r="N1046" s="14"/>
      <c r="O1046" s="14">
        <f t="shared" si="1471"/>
        <v>15000</v>
      </c>
      <c r="P1046" s="14">
        <v>1891</v>
      </c>
      <c r="Q1046" s="14"/>
      <c r="R1046" s="14">
        <v>950</v>
      </c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>
        <v>2841</v>
      </c>
      <c r="AC1046" s="14">
        <v>12159</v>
      </c>
      <c r="AD1046" s="14">
        <v>0</v>
      </c>
      <c r="AE1046" s="14"/>
      <c r="AF1046" s="14"/>
      <c r="AG1046" s="14"/>
      <c r="AH1046" s="14"/>
      <c r="AI1046" s="14"/>
      <c r="AJ1046" s="14">
        <f t="shared" si="1472"/>
        <v>0</v>
      </c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>
        <v>0</v>
      </c>
      <c r="AX1046" s="14">
        <v>0</v>
      </c>
      <c r="AY1046" s="14">
        <v>0</v>
      </c>
      <c r="AZ1046" s="14"/>
      <c r="BA1046" s="14"/>
      <c r="BB1046" s="14"/>
      <c r="BC1046" s="14"/>
      <c r="BD1046" s="14"/>
      <c r="BE1046" s="14">
        <f t="shared" si="1473"/>
        <v>0</v>
      </c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>
        <v>0</v>
      </c>
      <c r="BS1046" s="14">
        <v>0</v>
      </c>
      <c r="BT1046" s="14" t="e">
        <f>IF(#REF!=0,"-",#REF!/#REF!*100)</f>
        <v>#REF!</v>
      </c>
    </row>
    <row r="1047" spans="1:72" ht="22.5" x14ac:dyDescent="0.25">
      <c r="A1047" s="4" t="s">
        <v>133</v>
      </c>
      <c r="B1047" s="4" t="s">
        <v>58</v>
      </c>
      <c r="C1047" s="4" t="s">
        <v>162</v>
      </c>
      <c r="D1047" s="102" t="s">
        <v>414</v>
      </c>
      <c r="E1047" s="113">
        <v>6139</v>
      </c>
      <c r="F1047" s="102" t="s">
        <v>421</v>
      </c>
      <c r="G1047" s="98" t="s">
        <v>1662</v>
      </c>
      <c r="H1047" s="13" t="s">
        <v>37</v>
      </c>
      <c r="I1047" s="14">
        <v>0</v>
      </c>
      <c r="J1047" s="14"/>
      <c r="K1047" s="14"/>
      <c r="L1047" s="14"/>
      <c r="M1047" s="14"/>
      <c r="N1047" s="14"/>
      <c r="O1047" s="14">
        <f t="shared" si="1471"/>
        <v>0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>
        <v>0</v>
      </c>
      <c r="AC1047" s="14">
        <v>0</v>
      </c>
      <c r="AD1047" s="14">
        <v>0</v>
      </c>
      <c r="AE1047" s="14"/>
      <c r="AF1047" s="14"/>
      <c r="AG1047" s="14"/>
      <c r="AH1047" s="14"/>
      <c r="AI1047" s="14"/>
      <c r="AJ1047" s="14">
        <f t="shared" si="1472"/>
        <v>0</v>
      </c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>
        <v>0</v>
      </c>
      <c r="AX1047" s="14">
        <v>0</v>
      </c>
      <c r="AY1047" s="14">
        <v>0</v>
      </c>
      <c r="AZ1047" s="14"/>
      <c r="BA1047" s="14"/>
      <c r="BB1047" s="14"/>
      <c r="BC1047" s="14"/>
      <c r="BD1047" s="14"/>
      <c r="BE1047" s="14">
        <f t="shared" si="1473"/>
        <v>0</v>
      </c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>
        <v>0</v>
      </c>
      <c r="BS1047" s="14">
        <v>0</v>
      </c>
      <c r="BT1047" s="14" t="e">
        <f>IF(#REF!=0,"-",#REF!/#REF!*100)</f>
        <v>#REF!</v>
      </c>
    </row>
    <row r="1048" spans="1:72" ht="33.75" x14ac:dyDescent="0.25">
      <c r="A1048" s="4" t="s">
        <v>133</v>
      </c>
      <c r="B1048" s="4" t="s">
        <v>58</v>
      </c>
      <c r="C1048" s="4" t="s">
        <v>162</v>
      </c>
      <c r="D1048" s="102" t="s">
        <v>414</v>
      </c>
      <c r="E1048" s="113">
        <v>6139</v>
      </c>
      <c r="F1048" s="102" t="s">
        <v>422</v>
      </c>
      <c r="G1048" s="98" t="s">
        <v>1662</v>
      </c>
      <c r="H1048" s="13" t="s">
        <v>38</v>
      </c>
      <c r="I1048" s="14">
        <v>0</v>
      </c>
      <c r="J1048" s="14"/>
      <c r="K1048" s="14"/>
      <c r="L1048" s="14"/>
      <c r="M1048" s="14"/>
      <c r="N1048" s="14"/>
      <c r="O1048" s="14">
        <f t="shared" si="1471"/>
        <v>0</v>
      </c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>
        <v>0</v>
      </c>
      <c r="AC1048" s="14">
        <v>0</v>
      </c>
      <c r="AD1048" s="14">
        <v>0</v>
      </c>
      <c r="AE1048" s="14"/>
      <c r="AF1048" s="14"/>
      <c r="AG1048" s="14"/>
      <c r="AH1048" s="14"/>
      <c r="AI1048" s="14"/>
      <c r="AJ1048" s="14">
        <f t="shared" si="1472"/>
        <v>0</v>
      </c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>
        <v>0</v>
      </c>
      <c r="AX1048" s="14">
        <v>0</v>
      </c>
      <c r="AY1048" s="14">
        <v>0</v>
      </c>
      <c r="AZ1048" s="14"/>
      <c r="BA1048" s="14"/>
      <c r="BB1048" s="14"/>
      <c r="BC1048" s="14"/>
      <c r="BD1048" s="14"/>
      <c r="BE1048" s="14">
        <f t="shared" si="1473"/>
        <v>0</v>
      </c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>
        <v>0</v>
      </c>
      <c r="BS1048" s="14">
        <v>0</v>
      </c>
      <c r="BT1048" s="14" t="e">
        <f>IF(#REF!=0,"-",#REF!/#REF!*100)</f>
        <v>#REF!</v>
      </c>
    </row>
    <row r="1049" spans="1:72" ht="33.75" x14ac:dyDescent="0.25">
      <c r="A1049" s="1" t="s">
        <v>0</v>
      </c>
      <c r="B1049" s="1" t="s">
        <v>0</v>
      </c>
      <c r="C1049" s="1" t="s">
        <v>0</v>
      </c>
      <c r="D1049" s="101" t="s">
        <v>0</v>
      </c>
      <c r="E1049" s="101" t="s">
        <v>0</v>
      </c>
      <c r="F1049" s="101" t="s">
        <v>0</v>
      </c>
      <c r="G1049" s="2" t="s">
        <v>0</v>
      </c>
      <c r="H1049" s="10" t="s">
        <v>39</v>
      </c>
      <c r="I1049" s="11">
        <f t="shared" ref="I1049:X1050" si="1537">SUM(I1050)</f>
        <v>0</v>
      </c>
      <c r="J1049" s="11">
        <f t="shared" si="1537"/>
        <v>0</v>
      </c>
      <c r="K1049" s="11">
        <f t="shared" si="1537"/>
        <v>0</v>
      </c>
      <c r="L1049" s="11">
        <f t="shared" si="1537"/>
        <v>0</v>
      </c>
      <c r="M1049" s="11">
        <f t="shared" si="1537"/>
        <v>0</v>
      </c>
      <c r="N1049" s="11">
        <f t="shared" si="1537"/>
        <v>0</v>
      </c>
      <c r="O1049" s="11">
        <f t="shared" si="1537"/>
        <v>0</v>
      </c>
      <c r="P1049" s="11">
        <f t="shared" si="1537"/>
        <v>0</v>
      </c>
      <c r="Q1049" s="11">
        <f t="shared" si="1537"/>
        <v>0</v>
      </c>
      <c r="R1049" s="11">
        <f t="shared" si="1537"/>
        <v>0</v>
      </c>
      <c r="S1049" s="11">
        <f t="shared" si="1537"/>
        <v>0</v>
      </c>
      <c r="T1049" s="11">
        <f t="shared" si="1537"/>
        <v>0</v>
      </c>
      <c r="U1049" s="11">
        <f t="shared" si="1537"/>
        <v>0</v>
      </c>
      <c r="V1049" s="11">
        <f t="shared" si="1537"/>
        <v>0</v>
      </c>
      <c r="W1049" s="11">
        <f t="shared" si="1537"/>
        <v>0</v>
      </c>
      <c r="X1049" s="11">
        <f t="shared" si="1537"/>
        <v>0</v>
      </c>
      <c r="Y1049" s="11">
        <f t="shared" ref="J1049:AA1050" si="1538">SUM(Y1050)</f>
        <v>0</v>
      </c>
      <c r="Z1049" s="11">
        <f t="shared" si="1538"/>
        <v>0</v>
      </c>
      <c r="AA1049" s="11">
        <f t="shared" si="1538"/>
        <v>0</v>
      </c>
      <c r="AB1049" s="11">
        <v>0</v>
      </c>
      <c r="AC1049" s="11">
        <v>0</v>
      </c>
      <c r="AD1049" s="11">
        <f t="shared" ref="AD1049:AS1050" si="1539">SUM(AD1050)</f>
        <v>0</v>
      </c>
      <c r="AE1049" s="11">
        <f t="shared" si="1539"/>
        <v>0</v>
      </c>
      <c r="AF1049" s="11">
        <f t="shared" si="1539"/>
        <v>0</v>
      </c>
      <c r="AG1049" s="11">
        <f t="shared" si="1539"/>
        <v>0</v>
      </c>
      <c r="AH1049" s="11">
        <f t="shared" si="1539"/>
        <v>0</v>
      </c>
      <c r="AI1049" s="11">
        <f t="shared" si="1539"/>
        <v>0</v>
      </c>
      <c r="AJ1049" s="11">
        <f t="shared" si="1539"/>
        <v>0</v>
      </c>
      <c r="AK1049" s="11">
        <f t="shared" si="1539"/>
        <v>0</v>
      </c>
      <c r="AL1049" s="11">
        <f t="shared" si="1539"/>
        <v>0</v>
      </c>
      <c r="AM1049" s="11">
        <f t="shared" si="1539"/>
        <v>0</v>
      </c>
      <c r="AN1049" s="11">
        <f t="shared" si="1539"/>
        <v>0</v>
      </c>
      <c r="AO1049" s="11">
        <f t="shared" si="1539"/>
        <v>0</v>
      </c>
      <c r="AP1049" s="11">
        <f t="shared" si="1539"/>
        <v>0</v>
      </c>
      <c r="AQ1049" s="11">
        <f t="shared" si="1539"/>
        <v>0</v>
      </c>
      <c r="AR1049" s="11">
        <f t="shared" si="1539"/>
        <v>0</v>
      </c>
      <c r="AS1049" s="11">
        <f t="shared" si="1539"/>
        <v>0</v>
      </c>
      <c r="AT1049" s="11">
        <f t="shared" ref="AE1049:AV1050" si="1540">SUM(AT1050)</f>
        <v>0</v>
      </c>
      <c r="AU1049" s="11">
        <f t="shared" si="1540"/>
        <v>0</v>
      </c>
      <c r="AV1049" s="11">
        <f t="shared" si="1540"/>
        <v>0</v>
      </c>
      <c r="AW1049" s="11">
        <v>0</v>
      </c>
      <c r="AX1049" s="11">
        <v>0</v>
      </c>
      <c r="AY1049" s="11">
        <f t="shared" ref="AY1049:BN1050" si="1541">SUM(AY1050)</f>
        <v>0</v>
      </c>
      <c r="AZ1049" s="11">
        <f t="shared" si="1541"/>
        <v>0</v>
      </c>
      <c r="BA1049" s="11">
        <f t="shared" si="1541"/>
        <v>0</v>
      </c>
      <c r="BB1049" s="11">
        <f t="shared" si="1541"/>
        <v>0</v>
      </c>
      <c r="BC1049" s="11">
        <f t="shared" si="1541"/>
        <v>0</v>
      </c>
      <c r="BD1049" s="11">
        <f t="shared" si="1541"/>
        <v>0</v>
      </c>
      <c r="BE1049" s="11">
        <f t="shared" si="1541"/>
        <v>0</v>
      </c>
      <c r="BF1049" s="11">
        <f t="shared" si="1541"/>
        <v>0</v>
      </c>
      <c r="BG1049" s="11">
        <f t="shared" si="1541"/>
        <v>0</v>
      </c>
      <c r="BH1049" s="11">
        <f t="shared" si="1541"/>
        <v>0</v>
      </c>
      <c r="BI1049" s="11">
        <f t="shared" si="1541"/>
        <v>0</v>
      </c>
      <c r="BJ1049" s="11">
        <f t="shared" si="1541"/>
        <v>0</v>
      </c>
      <c r="BK1049" s="11">
        <f t="shared" si="1541"/>
        <v>0</v>
      </c>
      <c r="BL1049" s="11">
        <f t="shared" si="1541"/>
        <v>0</v>
      </c>
      <c r="BM1049" s="11">
        <f t="shared" si="1541"/>
        <v>0</v>
      </c>
      <c r="BN1049" s="11">
        <f t="shared" si="1541"/>
        <v>0</v>
      </c>
      <c r="BO1049" s="11">
        <f t="shared" ref="AZ1049:BQ1050" si="1542">SUM(BO1050)</f>
        <v>0</v>
      </c>
      <c r="BP1049" s="11">
        <f t="shared" si="1542"/>
        <v>0</v>
      </c>
      <c r="BQ1049" s="11">
        <f t="shared" si="1542"/>
        <v>0</v>
      </c>
      <c r="BR1049" s="11">
        <v>0</v>
      </c>
      <c r="BS1049" s="11">
        <v>0</v>
      </c>
      <c r="BT1049" s="11" t="e">
        <f>IF(#REF!=0,"-",#REF!/#REF!*100)</f>
        <v>#REF!</v>
      </c>
    </row>
    <row r="1050" spans="1:72" ht="22.5" x14ac:dyDescent="0.25">
      <c r="A1050" s="4" t="s">
        <v>133</v>
      </c>
      <c r="B1050" s="4" t="s">
        <v>58</v>
      </c>
      <c r="C1050" s="4" t="s">
        <v>162</v>
      </c>
      <c r="D1050" s="102" t="s">
        <v>414</v>
      </c>
      <c r="E1050" s="101" t="s">
        <v>40</v>
      </c>
      <c r="F1050" s="101" t="s">
        <v>0</v>
      </c>
      <c r="G1050" s="2" t="s">
        <v>0</v>
      </c>
      <c r="H1050" s="2" t="s">
        <v>41</v>
      </c>
      <c r="I1050" s="12">
        <f t="shared" si="1537"/>
        <v>0</v>
      </c>
      <c r="J1050" s="12">
        <f t="shared" si="1538"/>
        <v>0</v>
      </c>
      <c r="K1050" s="12">
        <f t="shared" si="1538"/>
        <v>0</v>
      </c>
      <c r="L1050" s="12">
        <f t="shared" si="1538"/>
        <v>0</v>
      </c>
      <c r="M1050" s="12">
        <f t="shared" si="1538"/>
        <v>0</v>
      </c>
      <c r="N1050" s="12">
        <f t="shared" si="1538"/>
        <v>0</v>
      </c>
      <c r="O1050" s="12">
        <f t="shared" si="1538"/>
        <v>0</v>
      </c>
      <c r="P1050" s="12">
        <f t="shared" si="1538"/>
        <v>0</v>
      </c>
      <c r="Q1050" s="12">
        <f t="shared" si="1538"/>
        <v>0</v>
      </c>
      <c r="R1050" s="12">
        <f t="shared" si="1538"/>
        <v>0</v>
      </c>
      <c r="S1050" s="12">
        <f t="shared" si="1538"/>
        <v>0</v>
      </c>
      <c r="T1050" s="12">
        <f t="shared" si="1538"/>
        <v>0</v>
      </c>
      <c r="U1050" s="12">
        <f t="shared" si="1538"/>
        <v>0</v>
      </c>
      <c r="V1050" s="12">
        <f t="shared" si="1538"/>
        <v>0</v>
      </c>
      <c r="W1050" s="12">
        <f t="shared" si="1538"/>
        <v>0</v>
      </c>
      <c r="X1050" s="12">
        <f t="shared" si="1538"/>
        <v>0</v>
      </c>
      <c r="Y1050" s="12">
        <f t="shared" si="1538"/>
        <v>0</v>
      </c>
      <c r="Z1050" s="12">
        <f t="shared" si="1538"/>
        <v>0</v>
      </c>
      <c r="AA1050" s="12">
        <f t="shared" si="1538"/>
        <v>0</v>
      </c>
      <c r="AB1050" s="12">
        <v>0</v>
      </c>
      <c r="AC1050" s="12">
        <v>0</v>
      </c>
      <c r="AD1050" s="12">
        <f t="shared" si="1539"/>
        <v>0</v>
      </c>
      <c r="AE1050" s="12">
        <f t="shared" si="1540"/>
        <v>0</v>
      </c>
      <c r="AF1050" s="12">
        <f t="shared" si="1540"/>
        <v>0</v>
      </c>
      <c r="AG1050" s="12">
        <f t="shared" si="1540"/>
        <v>0</v>
      </c>
      <c r="AH1050" s="12">
        <f t="shared" si="1540"/>
        <v>0</v>
      </c>
      <c r="AI1050" s="12">
        <f t="shared" si="1540"/>
        <v>0</v>
      </c>
      <c r="AJ1050" s="12">
        <f t="shared" si="1540"/>
        <v>0</v>
      </c>
      <c r="AK1050" s="12">
        <f t="shared" si="1540"/>
        <v>0</v>
      </c>
      <c r="AL1050" s="12">
        <f t="shared" si="1540"/>
        <v>0</v>
      </c>
      <c r="AM1050" s="12">
        <f t="shared" si="1540"/>
        <v>0</v>
      </c>
      <c r="AN1050" s="12">
        <f t="shared" si="1540"/>
        <v>0</v>
      </c>
      <c r="AO1050" s="12">
        <f t="shared" si="1540"/>
        <v>0</v>
      </c>
      <c r="AP1050" s="12">
        <f t="shared" si="1540"/>
        <v>0</v>
      </c>
      <c r="AQ1050" s="12">
        <f t="shared" si="1540"/>
        <v>0</v>
      </c>
      <c r="AR1050" s="12">
        <f t="shared" si="1540"/>
        <v>0</v>
      </c>
      <c r="AS1050" s="12">
        <f t="shared" si="1540"/>
        <v>0</v>
      </c>
      <c r="AT1050" s="12">
        <f t="shared" si="1540"/>
        <v>0</v>
      </c>
      <c r="AU1050" s="12">
        <f t="shared" si="1540"/>
        <v>0</v>
      </c>
      <c r="AV1050" s="12">
        <f t="shared" si="1540"/>
        <v>0</v>
      </c>
      <c r="AW1050" s="12">
        <v>0</v>
      </c>
      <c r="AX1050" s="12">
        <v>0</v>
      </c>
      <c r="AY1050" s="12">
        <f t="shared" si="1541"/>
        <v>0</v>
      </c>
      <c r="AZ1050" s="12">
        <f t="shared" si="1542"/>
        <v>0</v>
      </c>
      <c r="BA1050" s="12">
        <f t="shared" si="1542"/>
        <v>0</v>
      </c>
      <c r="BB1050" s="12">
        <f t="shared" si="1542"/>
        <v>0</v>
      </c>
      <c r="BC1050" s="12">
        <f t="shared" si="1542"/>
        <v>0</v>
      </c>
      <c r="BD1050" s="12">
        <f t="shared" si="1542"/>
        <v>0</v>
      </c>
      <c r="BE1050" s="12">
        <f t="shared" si="1542"/>
        <v>0</v>
      </c>
      <c r="BF1050" s="12">
        <f t="shared" si="1542"/>
        <v>0</v>
      </c>
      <c r="BG1050" s="12">
        <f t="shared" si="1542"/>
        <v>0</v>
      </c>
      <c r="BH1050" s="12">
        <f t="shared" si="1542"/>
        <v>0</v>
      </c>
      <c r="BI1050" s="12">
        <f t="shared" si="1542"/>
        <v>0</v>
      </c>
      <c r="BJ1050" s="12">
        <f t="shared" si="1542"/>
        <v>0</v>
      </c>
      <c r="BK1050" s="12">
        <f t="shared" si="1542"/>
        <v>0</v>
      </c>
      <c r="BL1050" s="12">
        <f t="shared" si="1542"/>
        <v>0</v>
      </c>
      <c r="BM1050" s="12">
        <f t="shared" si="1542"/>
        <v>0</v>
      </c>
      <c r="BN1050" s="12">
        <f t="shared" si="1542"/>
        <v>0</v>
      </c>
      <c r="BO1050" s="12">
        <f t="shared" si="1542"/>
        <v>0</v>
      </c>
      <c r="BP1050" s="12">
        <f t="shared" si="1542"/>
        <v>0</v>
      </c>
      <c r="BQ1050" s="12">
        <f t="shared" si="1542"/>
        <v>0</v>
      </c>
      <c r="BR1050" s="12">
        <v>0</v>
      </c>
      <c r="BS1050" s="12">
        <v>0</v>
      </c>
      <c r="BT1050" s="12" t="e">
        <f>IF(#REF!=0,"-",#REF!/#REF!*100)</f>
        <v>#REF!</v>
      </c>
    </row>
    <row r="1051" spans="1:72" x14ac:dyDescent="0.25">
      <c r="A1051" s="4" t="s">
        <v>133</v>
      </c>
      <c r="B1051" s="4" t="s">
        <v>58</v>
      </c>
      <c r="C1051" s="4" t="s">
        <v>162</v>
      </c>
      <c r="D1051" s="102" t="s">
        <v>414</v>
      </c>
      <c r="E1051" s="113">
        <v>6148</v>
      </c>
      <c r="F1051" s="102"/>
      <c r="G1051" s="98" t="s">
        <v>1662</v>
      </c>
      <c r="H1051" s="13" t="s">
        <v>45</v>
      </c>
      <c r="I1051" s="14">
        <v>0</v>
      </c>
      <c r="J1051" s="14"/>
      <c r="K1051" s="14"/>
      <c r="L1051" s="14"/>
      <c r="M1051" s="14"/>
      <c r="N1051" s="14"/>
      <c r="O1051" s="14">
        <f t="shared" ref="O1051:O1114" si="1543">I1051+J1051+K1051+L1051+M1051+N1051</f>
        <v>0</v>
      </c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>
        <v>0</v>
      </c>
      <c r="AC1051" s="14">
        <v>0</v>
      </c>
      <c r="AD1051" s="14">
        <v>0</v>
      </c>
      <c r="AE1051" s="14"/>
      <c r="AF1051" s="14"/>
      <c r="AG1051" s="14"/>
      <c r="AH1051" s="14"/>
      <c r="AI1051" s="14"/>
      <c r="AJ1051" s="14">
        <f t="shared" ref="AJ1051:AJ1114" si="1544">AD1051+AE1051+AF1051+AG1051+AH1051+AI1051</f>
        <v>0</v>
      </c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>
        <v>0</v>
      </c>
      <c r="AX1051" s="14">
        <v>0</v>
      </c>
      <c r="AY1051" s="14">
        <v>0</v>
      </c>
      <c r="AZ1051" s="14"/>
      <c r="BA1051" s="14"/>
      <c r="BB1051" s="14"/>
      <c r="BC1051" s="14"/>
      <c r="BD1051" s="14"/>
      <c r="BE1051" s="14">
        <f t="shared" ref="BE1051:BE1114" si="1545">AY1051+AZ1051+BA1051+BB1051+BC1051+BD1051</f>
        <v>0</v>
      </c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>
        <v>0</v>
      </c>
      <c r="BS1051" s="14">
        <v>0</v>
      </c>
      <c r="BT1051" s="14" t="e">
        <f>IF(#REF!=0,"-",#REF!/#REF!*100)</f>
        <v>#REF!</v>
      </c>
    </row>
    <row r="1052" spans="1:72" ht="33.75" x14ac:dyDescent="0.25">
      <c r="A1052" s="1" t="s">
        <v>0</v>
      </c>
      <c r="B1052" s="1" t="s">
        <v>0</v>
      </c>
      <c r="C1052" s="1" t="s">
        <v>0</v>
      </c>
      <c r="D1052" s="101" t="s">
        <v>0</v>
      </c>
      <c r="E1052" s="101" t="s">
        <v>0</v>
      </c>
      <c r="F1052" s="101" t="s">
        <v>0</v>
      </c>
      <c r="G1052" s="2" t="s">
        <v>0</v>
      </c>
      <c r="H1052" s="10" t="s">
        <v>47</v>
      </c>
      <c r="I1052" s="11">
        <f t="shared" ref="I1052:AA1052" si="1546">SUM(I1053)</f>
        <v>9000</v>
      </c>
      <c r="J1052" s="11">
        <f t="shared" si="1546"/>
        <v>0</v>
      </c>
      <c r="K1052" s="11">
        <f t="shared" si="1546"/>
        <v>0</v>
      </c>
      <c r="L1052" s="11">
        <f t="shared" si="1546"/>
        <v>0</v>
      </c>
      <c r="M1052" s="11">
        <f t="shared" si="1546"/>
        <v>0</v>
      </c>
      <c r="N1052" s="11">
        <f t="shared" si="1546"/>
        <v>0</v>
      </c>
      <c r="O1052" s="11">
        <f t="shared" si="1546"/>
        <v>9000</v>
      </c>
      <c r="P1052" s="11">
        <f t="shared" si="1546"/>
        <v>0</v>
      </c>
      <c r="Q1052" s="11">
        <f t="shared" si="1546"/>
        <v>0</v>
      </c>
      <c r="R1052" s="11">
        <f t="shared" si="1546"/>
        <v>0</v>
      </c>
      <c r="S1052" s="11">
        <f t="shared" si="1546"/>
        <v>0</v>
      </c>
      <c r="T1052" s="11">
        <f t="shared" si="1546"/>
        <v>0</v>
      </c>
      <c r="U1052" s="11">
        <f t="shared" si="1546"/>
        <v>0</v>
      </c>
      <c r="V1052" s="11">
        <f t="shared" si="1546"/>
        <v>0</v>
      </c>
      <c r="W1052" s="11">
        <f t="shared" si="1546"/>
        <v>0</v>
      </c>
      <c r="X1052" s="11">
        <f t="shared" si="1546"/>
        <v>0</v>
      </c>
      <c r="Y1052" s="11">
        <f t="shared" si="1546"/>
        <v>0</v>
      </c>
      <c r="Z1052" s="11">
        <f t="shared" si="1546"/>
        <v>0</v>
      </c>
      <c r="AA1052" s="11">
        <f t="shared" si="1546"/>
        <v>0</v>
      </c>
      <c r="AB1052" s="11">
        <v>0</v>
      </c>
      <c r="AC1052" s="11">
        <v>9000</v>
      </c>
      <c r="AD1052" s="11">
        <f t="shared" ref="AD1052:AV1052" si="1547">SUM(AD1053)</f>
        <v>0</v>
      </c>
      <c r="AE1052" s="11">
        <f t="shared" si="1547"/>
        <v>0</v>
      </c>
      <c r="AF1052" s="11">
        <f t="shared" si="1547"/>
        <v>0</v>
      </c>
      <c r="AG1052" s="11">
        <f t="shared" si="1547"/>
        <v>4000</v>
      </c>
      <c r="AH1052" s="11">
        <f t="shared" si="1547"/>
        <v>0</v>
      </c>
      <c r="AI1052" s="11">
        <f t="shared" si="1547"/>
        <v>0</v>
      </c>
      <c r="AJ1052" s="11">
        <f t="shared" si="1547"/>
        <v>4000</v>
      </c>
      <c r="AK1052" s="11">
        <f t="shared" si="1547"/>
        <v>0</v>
      </c>
      <c r="AL1052" s="11">
        <f t="shared" si="1547"/>
        <v>2000</v>
      </c>
      <c r="AM1052" s="11">
        <f t="shared" si="1547"/>
        <v>2000</v>
      </c>
      <c r="AN1052" s="11">
        <f t="shared" si="1547"/>
        <v>0</v>
      </c>
      <c r="AO1052" s="11">
        <f t="shared" si="1547"/>
        <v>0</v>
      </c>
      <c r="AP1052" s="11">
        <f t="shared" si="1547"/>
        <v>0</v>
      </c>
      <c r="AQ1052" s="11">
        <f t="shared" si="1547"/>
        <v>0</v>
      </c>
      <c r="AR1052" s="11">
        <f t="shared" si="1547"/>
        <v>0</v>
      </c>
      <c r="AS1052" s="11">
        <f t="shared" si="1547"/>
        <v>0</v>
      </c>
      <c r="AT1052" s="11">
        <f t="shared" si="1547"/>
        <v>0</v>
      </c>
      <c r="AU1052" s="11">
        <f t="shared" si="1547"/>
        <v>0</v>
      </c>
      <c r="AV1052" s="11">
        <f t="shared" si="1547"/>
        <v>0</v>
      </c>
      <c r="AW1052" s="11">
        <v>4000</v>
      </c>
      <c r="AX1052" s="11">
        <v>0</v>
      </c>
      <c r="AY1052" s="11">
        <f t="shared" ref="AY1052:BQ1052" si="1548">SUM(AY1053)</f>
        <v>0</v>
      </c>
      <c r="AZ1052" s="11">
        <f t="shared" si="1548"/>
        <v>0</v>
      </c>
      <c r="BA1052" s="11">
        <f t="shared" si="1548"/>
        <v>0</v>
      </c>
      <c r="BB1052" s="11">
        <f t="shared" si="1548"/>
        <v>0</v>
      </c>
      <c r="BC1052" s="11">
        <f t="shared" si="1548"/>
        <v>0</v>
      </c>
      <c r="BD1052" s="11">
        <f t="shared" si="1548"/>
        <v>0</v>
      </c>
      <c r="BE1052" s="11">
        <f t="shared" si="1548"/>
        <v>0</v>
      </c>
      <c r="BF1052" s="11">
        <f t="shared" si="1548"/>
        <v>0</v>
      </c>
      <c r="BG1052" s="11">
        <f t="shared" si="1548"/>
        <v>0</v>
      </c>
      <c r="BH1052" s="11">
        <f t="shared" si="1548"/>
        <v>0</v>
      </c>
      <c r="BI1052" s="11">
        <f t="shared" si="1548"/>
        <v>0</v>
      </c>
      <c r="BJ1052" s="11">
        <f t="shared" si="1548"/>
        <v>0</v>
      </c>
      <c r="BK1052" s="11">
        <f t="shared" si="1548"/>
        <v>0</v>
      </c>
      <c r="BL1052" s="11">
        <f t="shared" si="1548"/>
        <v>0</v>
      </c>
      <c r="BM1052" s="11">
        <f t="shared" si="1548"/>
        <v>0</v>
      </c>
      <c r="BN1052" s="11">
        <f t="shared" si="1548"/>
        <v>0</v>
      </c>
      <c r="BO1052" s="11">
        <f t="shared" si="1548"/>
        <v>0</v>
      </c>
      <c r="BP1052" s="11">
        <f t="shared" si="1548"/>
        <v>0</v>
      </c>
      <c r="BQ1052" s="11">
        <f t="shared" si="1548"/>
        <v>0</v>
      </c>
      <c r="BR1052" s="11">
        <v>0</v>
      </c>
      <c r="BS1052" s="11">
        <v>0</v>
      </c>
      <c r="BT1052" s="11" t="e">
        <f>IF(#REF!=0,"-",#REF!/#REF!*100)</f>
        <v>#REF!</v>
      </c>
    </row>
    <row r="1053" spans="1:72" x14ac:dyDescent="0.25">
      <c r="A1053" s="4" t="s">
        <v>133</v>
      </c>
      <c r="B1053" s="4" t="s">
        <v>58</v>
      </c>
      <c r="C1053" s="4" t="s">
        <v>162</v>
      </c>
      <c r="D1053" s="102" t="s">
        <v>414</v>
      </c>
      <c r="E1053" s="101" t="s">
        <v>48</v>
      </c>
      <c r="F1053" s="101" t="s">
        <v>0</v>
      </c>
      <c r="G1053" s="2" t="s">
        <v>0</v>
      </c>
      <c r="H1053" s="2" t="s">
        <v>49</v>
      </c>
      <c r="I1053" s="12">
        <f t="shared" ref="I1053:AA1053" si="1549">SUM(I1054:I1055)</f>
        <v>9000</v>
      </c>
      <c r="J1053" s="12">
        <f t="shared" si="1549"/>
        <v>0</v>
      </c>
      <c r="K1053" s="12">
        <f t="shared" si="1549"/>
        <v>0</v>
      </c>
      <c r="L1053" s="12">
        <f t="shared" si="1549"/>
        <v>0</v>
      </c>
      <c r="M1053" s="12">
        <f t="shared" si="1549"/>
        <v>0</v>
      </c>
      <c r="N1053" s="12">
        <f t="shared" si="1549"/>
        <v>0</v>
      </c>
      <c r="O1053" s="12">
        <f t="shared" ref="O1053" si="1550">SUM(O1054:O1055)</f>
        <v>9000</v>
      </c>
      <c r="P1053" s="12">
        <f t="shared" si="1549"/>
        <v>0</v>
      </c>
      <c r="Q1053" s="12">
        <f t="shared" si="1549"/>
        <v>0</v>
      </c>
      <c r="R1053" s="12">
        <f t="shared" si="1549"/>
        <v>0</v>
      </c>
      <c r="S1053" s="12">
        <f t="shared" si="1549"/>
        <v>0</v>
      </c>
      <c r="T1053" s="12">
        <f t="shared" si="1549"/>
        <v>0</v>
      </c>
      <c r="U1053" s="12">
        <f t="shared" si="1549"/>
        <v>0</v>
      </c>
      <c r="V1053" s="12">
        <f t="shared" si="1549"/>
        <v>0</v>
      </c>
      <c r="W1053" s="12">
        <f t="shared" si="1549"/>
        <v>0</v>
      </c>
      <c r="X1053" s="12">
        <f t="shared" si="1549"/>
        <v>0</v>
      </c>
      <c r="Y1053" s="12">
        <f t="shared" si="1549"/>
        <v>0</v>
      </c>
      <c r="Z1053" s="12">
        <f t="shared" si="1549"/>
        <v>0</v>
      </c>
      <c r="AA1053" s="12">
        <f t="shared" si="1549"/>
        <v>0</v>
      </c>
      <c r="AB1053" s="12">
        <v>0</v>
      </c>
      <c r="AC1053" s="12">
        <v>9000</v>
      </c>
      <c r="AD1053" s="12">
        <f t="shared" ref="AD1053:AV1053" si="1551">SUM(AD1054:AD1055)</f>
        <v>0</v>
      </c>
      <c r="AE1053" s="12">
        <f t="shared" si="1551"/>
        <v>0</v>
      </c>
      <c r="AF1053" s="12">
        <f t="shared" si="1551"/>
        <v>0</v>
      </c>
      <c r="AG1053" s="12">
        <f t="shared" si="1551"/>
        <v>4000</v>
      </c>
      <c r="AH1053" s="12">
        <f t="shared" si="1551"/>
        <v>0</v>
      </c>
      <c r="AI1053" s="12">
        <f t="shared" si="1551"/>
        <v>0</v>
      </c>
      <c r="AJ1053" s="12">
        <f t="shared" ref="AJ1053" si="1552">SUM(AJ1054:AJ1055)</f>
        <v>4000</v>
      </c>
      <c r="AK1053" s="12">
        <f t="shared" si="1551"/>
        <v>0</v>
      </c>
      <c r="AL1053" s="12">
        <f t="shared" si="1551"/>
        <v>2000</v>
      </c>
      <c r="AM1053" s="12">
        <f t="shared" si="1551"/>
        <v>2000</v>
      </c>
      <c r="AN1053" s="12">
        <f t="shared" si="1551"/>
        <v>0</v>
      </c>
      <c r="AO1053" s="12">
        <f t="shared" si="1551"/>
        <v>0</v>
      </c>
      <c r="AP1053" s="12">
        <f t="shared" si="1551"/>
        <v>0</v>
      </c>
      <c r="AQ1053" s="12">
        <f t="shared" si="1551"/>
        <v>0</v>
      </c>
      <c r="AR1053" s="12">
        <f t="shared" si="1551"/>
        <v>0</v>
      </c>
      <c r="AS1053" s="12">
        <f t="shared" si="1551"/>
        <v>0</v>
      </c>
      <c r="AT1053" s="12">
        <f t="shared" si="1551"/>
        <v>0</v>
      </c>
      <c r="AU1053" s="12">
        <f t="shared" si="1551"/>
        <v>0</v>
      </c>
      <c r="AV1053" s="12">
        <f t="shared" si="1551"/>
        <v>0</v>
      </c>
      <c r="AW1053" s="12">
        <v>4000</v>
      </c>
      <c r="AX1053" s="12">
        <v>0</v>
      </c>
      <c r="AY1053" s="12">
        <f t="shared" ref="AY1053:BQ1053" si="1553">SUM(AY1054:AY1055)</f>
        <v>0</v>
      </c>
      <c r="AZ1053" s="12">
        <f t="shared" si="1553"/>
        <v>0</v>
      </c>
      <c r="BA1053" s="12">
        <f t="shared" si="1553"/>
        <v>0</v>
      </c>
      <c r="BB1053" s="12">
        <f t="shared" si="1553"/>
        <v>0</v>
      </c>
      <c r="BC1053" s="12">
        <f t="shared" si="1553"/>
        <v>0</v>
      </c>
      <c r="BD1053" s="12">
        <f t="shared" si="1553"/>
        <v>0</v>
      </c>
      <c r="BE1053" s="12">
        <f t="shared" ref="BE1053" si="1554">SUM(BE1054:BE1055)</f>
        <v>0</v>
      </c>
      <c r="BF1053" s="12">
        <f t="shared" si="1553"/>
        <v>0</v>
      </c>
      <c r="BG1053" s="12">
        <f t="shared" si="1553"/>
        <v>0</v>
      </c>
      <c r="BH1053" s="12">
        <f t="shared" si="1553"/>
        <v>0</v>
      </c>
      <c r="BI1053" s="12">
        <f t="shared" si="1553"/>
        <v>0</v>
      </c>
      <c r="BJ1053" s="12">
        <f t="shared" si="1553"/>
        <v>0</v>
      </c>
      <c r="BK1053" s="12">
        <f t="shared" si="1553"/>
        <v>0</v>
      </c>
      <c r="BL1053" s="12">
        <f t="shared" si="1553"/>
        <v>0</v>
      </c>
      <c r="BM1053" s="12">
        <f t="shared" si="1553"/>
        <v>0</v>
      </c>
      <c r="BN1053" s="12">
        <f t="shared" si="1553"/>
        <v>0</v>
      </c>
      <c r="BO1053" s="12">
        <f t="shared" si="1553"/>
        <v>0</v>
      </c>
      <c r="BP1053" s="12">
        <f t="shared" si="1553"/>
        <v>0</v>
      </c>
      <c r="BQ1053" s="12">
        <f t="shared" si="1553"/>
        <v>0</v>
      </c>
      <c r="BR1053" s="12">
        <v>0</v>
      </c>
      <c r="BS1053" s="12">
        <v>0</v>
      </c>
      <c r="BT1053" s="12" t="e">
        <f>IF(#REF!=0,"-",#REF!/#REF!*100)</f>
        <v>#REF!</v>
      </c>
    </row>
    <row r="1054" spans="1:72" x14ac:dyDescent="0.25">
      <c r="A1054" s="4" t="s">
        <v>133</v>
      </c>
      <c r="B1054" s="4" t="s">
        <v>58</v>
      </c>
      <c r="C1054" s="4" t="s">
        <v>162</v>
      </c>
      <c r="D1054" s="102" t="s">
        <v>414</v>
      </c>
      <c r="E1054" s="113">
        <v>8213</v>
      </c>
      <c r="F1054" s="102"/>
      <c r="G1054" s="98" t="s">
        <v>1662</v>
      </c>
      <c r="H1054" s="13" t="s">
        <v>51</v>
      </c>
      <c r="I1054" s="14">
        <v>8000</v>
      </c>
      <c r="J1054" s="14"/>
      <c r="K1054" s="14"/>
      <c r="L1054" s="14"/>
      <c r="M1054" s="14"/>
      <c r="N1054" s="14"/>
      <c r="O1054" s="14">
        <f t="shared" si="1543"/>
        <v>8000</v>
      </c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>
        <v>0</v>
      </c>
      <c r="AC1054" s="14">
        <v>8000</v>
      </c>
      <c r="AD1054" s="14">
        <v>0</v>
      </c>
      <c r="AE1054" s="14"/>
      <c r="AF1054" s="14"/>
      <c r="AG1054" s="14"/>
      <c r="AH1054" s="14"/>
      <c r="AI1054" s="14"/>
      <c r="AJ1054" s="14">
        <f t="shared" si="1544"/>
        <v>0</v>
      </c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>
        <v>0</v>
      </c>
      <c r="AX1054" s="14">
        <v>0</v>
      </c>
      <c r="AY1054" s="14">
        <v>0</v>
      </c>
      <c r="AZ1054" s="14"/>
      <c r="BA1054" s="14"/>
      <c r="BB1054" s="14"/>
      <c r="BC1054" s="14"/>
      <c r="BD1054" s="14"/>
      <c r="BE1054" s="14">
        <f t="shared" si="1545"/>
        <v>0</v>
      </c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>
        <v>0</v>
      </c>
      <c r="BS1054" s="14">
        <v>0</v>
      </c>
      <c r="BT1054" s="14" t="e">
        <f>IF(#REF!=0,"-",#REF!/#REF!*100)</f>
        <v>#REF!</v>
      </c>
    </row>
    <row r="1055" spans="1:72" x14ac:dyDescent="0.25">
      <c r="A1055" s="4" t="s">
        <v>133</v>
      </c>
      <c r="B1055" s="4" t="s">
        <v>58</v>
      </c>
      <c r="C1055" s="4" t="s">
        <v>162</v>
      </c>
      <c r="D1055" s="102" t="s">
        <v>414</v>
      </c>
      <c r="E1055" s="113">
        <v>8216</v>
      </c>
      <c r="F1055" s="102"/>
      <c r="G1055" s="98" t="s">
        <v>1662</v>
      </c>
      <c r="H1055" s="13" t="s">
        <v>108</v>
      </c>
      <c r="I1055" s="14">
        <v>1000</v>
      </c>
      <c r="J1055" s="14"/>
      <c r="K1055" s="14"/>
      <c r="L1055" s="14"/>
      <c r="M1055" s="14"/>
      <c r="N1055" s="14"/>
      <c r="O1055" s="14">
        <f t="shared" si="1543"/>
        <v>1000</v>
      </c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>
        <v>0</v>
      </c>
      <c r="AC1055" s="14">
        <v>1000</v>
      </c>
      <c r="AD1055" s="14">
        <v>0</v>
      </c>
      <c r="AE1055" s="14"/>
      <c r="AF1055" s="14"/>
      <c r="AG1055" s="14">
        <f>2000+2000</f>
        <v>4000</v>
      </c>
      <c r="AH1055" s="14"/>
      <c r="AI1055" s="14"/>
      <c r="AJ1055" s="14">
        <f t="shared" si="1544"/>
        <v>4000</v>
      </c>
      <c r="AK1055" s="14"/>
      <c r="AL1055" s="14">
        <v>2000</v>
      </c>
      <c r="AM1055" s="14">
        <v>2000</v>
      </c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>
        <v>4000</v>
      </c>
      <c r="AX1055" s="14">
        <v>0</v>
      </c>
      <c r="AY1055" s="14">
        <v>0</v>
      </c>
      <c r="AZ1055" s="14"/>
      <c r="BA1055" s="14"/>
      <c r="BB1055" s="14"/>
      <c r="BC1055" s="14"/>
      <c r="BD1055" s="14"/>
      <c r="BE1055" s="14">
        <f t="shared" si="1545"/>
        <v>0</v>
      </c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>
        <v>0</v>
      </c>
      <c r="BS1055" s="14">
        <v>0</v>
      </c>
      <c r="BT1055" s="14" t="e">
        <f>IF(#REF!=0,"-",#REF!/#REF!*100)</f>
        <v>#REF!</v>
      </c>
    </row>
    <row r="1056" spans="1:72" ht="22.5" x14ac:dyDescent="0.25">
      <c r="A1056" s="13" t="s">
        <v>0</v>
      </c>
      <c r="B1056" s="13" t="s">
        <v>0</v>
      </c>
      <c r="C1056" s="13" t="s">
        <v>0</v>
      </c>
      <c r="D1056" s="98" t="s">
        <v>0</v>
      </c>
      <c r="E1056" s="98" t="s">
        <v>0</v>
      </c>
      <c r="F1056" s="98" t="s">
        <v>0</v>
      </c>
      <c r="G1056" s="13" t="s">
        <v>0</v>
      </c>
      <c r="H1056" s="10" t="s">
        <v>423</v>
      </c>
      <c r="I1056" s="11">
        <f t="shared" ref="I1056:AA1056" si="1555">SUM(I1026,I1049,I1052)</f>
        <v>38500</v>
      </c>
      <c r="J1056" s="11">
        <f t="shared" si="1555"/>
        <v>0</v>
      </c>
      <c r="K1056" s="11">
        <f t="shared" si="1555"/>
        <v>0</v>
      </c>
      <c r="L1056" s="11">
        <f t="shared" si="1555"/>
        <v>0</v>
      </c>
      <c r="M1056" s="11">
        <f t="shared" si="1555"/>
        <v>0</v>
      </c>
      <c r="N1056" s="11">
        <f t="shared" si="1555"/>
        <v>0</v>
      </c>
      <c r="O1056" s="11">
        <f t="shared" si="1555"/>
        <v>38500</v>
      </c>
      <c r="P1056" s="11">
        <f t="shared" si="1555"/>
        <v>1891</v>
      </c>
      <c r="Q1056" s="11">
        <f t="shared" si="1555"/>
        <v>1895</v>
      </c>
      <c r="R1056" s="11">
        <f t="shared" si="1555"/>
        <v>950</v>
      </c>
      <c r="S1056" s="11">
        <f t="shared" si="1555"/>
        <v>0</v>
      </c>
      <c r="T1056" s="11">
        <f t="shared" si="1555"/>
        <v>0</v>
      </c>
      <c r="U1056" s="11">
        <f t="shared" si="1555"/>
        <v>0</v>
      </c>
      <c r="V1056" s="11">
        <f t="shared" si="1555"/>
        <v>0</v>
      </c>
      <c r="W1056" s="11">
        <f t="shared" si="1555"/>
        <v>0</v>
      </c>
      <c r="X1056" s="11">
        <f t="shared" si="1555"/>
        <v>0</v>
      </c>
      <c r="Y1056" s="11">
        <f t="shared" si="1555"/>
        <v>0</v>
      </c>
      <c r="Z1056" s="11">
        <f t="shared" si="1555"/>
        <v>0</v>
      </c>
      <c r="AA1056" s="11">
        <f t="shared" si="1555"/>
        <v>0</v>
      </c>
      <c r="AB1056" s="11">
        <v>4736</v>
      </c>
      <c r="AC1056" s="11">
        <v>33764</v>
      </c>
      <c r="AD1056" s="11">
        <f t="shared" ref="AD1056:AV1056" si="1556">SUM(AD1026,AD1049,AD1052)</f>
        <v>0</v>
      </c>
      <c r="AE1056" s="11">
        <f t="shared" si="1556"/>
        <v>0</v>
      </c>
      <c r="AF1056" s="11">
        <f t="shared" si="1556"/>
        <v>0</v>
      </c>
      <c r="AG1056" s="11">
        <f t="shared" si="1556"/>
        <v>4000</v>
      </c>
      <c r="AH1056" s="11">
        <f t="shared" si="1556"/>
        <v>0</v>
      </c>
      <c r="AI1056" s="11">
        <f t="shared" si="1556"/>
        <v>0</v>
      </c>
      <c r="AJ1056" s="11">
        <f t="shared" si="1556"/>
        <v>4000</v>
      </c>
      <c r="AK1056" s="11">
        <f t="shared" si="1556"/>
        <v>0</v>
      </c>
      <c r="AL1056" s="11">
        <f t="shared" si="1556"/>
        <v>2000</v>
      </c>
      <c r="AM1056" s="11">
        <f t="shared" si="1556"/>
        <v>2000</v>
      </c>
      <c r="AN1056" s="11">
        <f t="shared" si="1556"/>
        <v>0</v>
      </c>
      <c r="AO1056" s="11">
        <f t="shared" si="1556"/>
        <v>0</v>
      </c>
      <c r="AP1056" s="11">
        <f t="shared" si="1556"/>
        <v>0</v>
      </c>
      <c r="AQ1056" s="11">
        <f t="shared" si="1556"/>
        <v>0</v>
      </c>
      <c r="AR1056" s="11">
        <f t="shared" si="1556"/>
        <v>0</v>
      </c>
      <c r="AS1056" s="11">
        <f t="shared" si="1556"/>
        <v>0</v>
      </c>
      <c r="AT1056" s="11">
        <f t="shared" si="1556"/>
        <v>0</v>
      </c>
      <c r="AU1056" s="11">
        <f t="shared" si="1556"/>
        <v>0</v>
      </c>
      <c r="AV1056" s="11">
        <f t="shared" si="1556"/>
        <v>0</v>
      </c>
      <c r="AW1056" s="11">
        <v>4000</v>
      </c>
      <c r="AX1056" s="11">
        <v>0</v>
      </c>
      <c r="AY1056" s="11">
        <f t="shared" ref="AY1056:BQ1056" si="1557">SUM(AY1026,AY1049,AY1052)</f>
        <v>0</v>
      </c>
      <c r="AZ1056" s="11">
        <f t="shared" si="1557"/>
        <v>0</v>
      </c>
      <c r="BA1056" s="11">
        <f t="shared" si="1557"/>
        <v>0</v>
      </c>
      <c r="BB1056" s="11">
        <f t="shared" si="1557"/>
        <v>0</v>
      </c>
      <c r="BC1056" s="11">
        <f t="shared" si="1557"/>
        <v>0</v>
      </c>
      <c r="BD1056" s="11">
        <f t="shared" si="1557"/>
        <v>0</v>
      </c>
      <c r="BE1056" s="11">
        <f t="shared" si="1557"/>
        <v>0</v>
      </c>
      <c r="BF1056" s="11">
        <f t="shared" si="1557"/>
        <v>0</v>
      </c>
      <c r="BG1056" s="11">
        <f t="shared" si="1557"/>
        <v>0</v>
      </c>
      <c r="BH1056" s="11">
        <f t="shared" si="1557"/>
        <v>0</v>
      </c>
      <c r="BI1056" s="11">
        <f t="shared" si="1557"/>
        <v>0</v>
      </c>
      <c r="BJ1056" s="11">
        <f t="shared" si="1557"/>
        <v>0</v>
      </c>
      <c r="BK1056" s="11">
        <f t="shared" si="1557"/>
        <v>0</v>
      </c>
      <c r="BL1056" s="11">
        <f t="shared" si="1557"/>
        <v>0</v>
      </c>
      <c r="BM1056" s="11">
        <f t="shared" si="1557"/>
        <v>0</v>
      </c>
      <c r="BN1056" s="11">
        <f t="shared" si="1557"/>
        <v>0</v>
      </c>
      <c r="BO1056" s="11">
        <f t="shared" si="1557"/>
        <v>0</v>
      </c>
      <c r="BP1056" s="11">
        <f t="shared" si="1557"/>
        <v>0</v>
      </c>
      <c r="BQ1056" s="11">
        <f t="shared" si="1557"/>
        <v>0</v>
      </c>
      <c r="BR1056" s="11">
        <v>0</v>
      </c>
      <c r="BS1056" s="11">
        <v>0</v>
      </c>
      <c r="BT1056" s="11" t="e">
        <f>IF(#REF!=0,"-",#REF!/#REF!*100)</f>
        <v>#REF!</v>
      </c>
    </row>
    <row r="1057" spans="1:72" ht="15.75" thickBot="1" x14ac:dyDescent="0.3">
      <c r="A1057" s="13" t="s">
        <v>0</v>
      </c>
      <c r="B1057" s="13" t="s">
        <v>0</v>
      </c>
      <c r="C1057" s="13" t="s">
        <v>0</v>
      </c>
      <c r="D1057" s="98" t="s">
        <v>0</v>
      </c>
      <c r="E1057" s="98" t="s">
        <v>0</v>
      </c>
      <c r="F1057" s="98" t="s">
        <v>0</v>
      </c>
      <c r="G1057" s="13" t="s">
        <v>0</v>
      </c>
      <c r="H1057" s="2" t="s">
        <v>53</v>
      </c>
      <c r="I1057" s="13" t="s">
        <v>0</v>
      </c>
      <c r="J1057" s="13"/>
      <c r="K1057" s="13"/>
      <c r="L1057" s="13"/>
      <c r="M1057" s="13"/>
      <c r="N1057" s="13"/>
      <c r="O1057" s="13" t="e">
        <f t="shared" si="1543"/>
        <v>#VALUE!</v>
      </c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>
        <v>0</v>
      </c>
      <c r="AC1057" s="13" t="e">
        <v>#VALUE!</v>
      </c>
      <c r="AD1057" s="13" t="s">
        <v>0</v>
      </c>
      <c r="AE1057" s="13"/>
      <c r="AF1057" s="13"/>
      <c r="AG1057" s="13"/>
      <c r="AH1057" s="13"/>
      <c r="AI1057" s="13"/>
      <c r="AJ1057" s="13" t="e">
        <f t="shared" si="1544"/>
        <v>#VALUE!</v>
      </c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>
        <v>0</v>
      </c>
      <c r="AX1057" s="13" t="e">
        <v>#VALUE!</v>
      </c>
      <c r="AY1057" s="13" t="s">
        <v>0</v>
      </c>
      <c r="AZ1057" s="13"/>
      <c r="BA1057" s="13"/>
      <c r="BB1057" s="13"/>
      <c r="BC1057" s="13"/>
      <c r="BD1057" s="13"/>
      <c r="BE1057" s="13" t="e">
        <f t="shared" si="1545"/>
        <v>#VALUE!</v>
      </c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>
        <v>0</v>
      </c>
      <c r="BS1057" s="13" t="e">
        <v>#VALUE!</v>
      </c>
      <c r="BT1057" s="12"/>
    </row>
    <row r="1058" spans="1:72" ht="69.75" customHeight="1" thickBot="1" x14ac:dyDescent="0.3">
      <c r="A1058" s="132" t="s">
        <v>0</v>
      </c>
      <c r="B1058" s="132" t="s">
        <v>0</v>
      </c>
      <c r="C1058" s="132" t="s">
        <v>0</v>
      </c>
      <c r="D1058" s="135" t="s">
        <v>0</v>
      </c>
      <c r="E1058" s="135" t="s">
        <v>0</v>
      </c>
      <c r="F1058" s="135" t="s">
        <v>0</v>
      </c>
      <c r="G1058" s="138" t="s">
        <v>0</v>
      </c>
      <c r="H1058" s="5" t="s">
        <v>54</v>
      </c>
      <c r="I1058" s="89" t="s">
        <v>9</v>
      </c>
      <c r="J1058" s="89" t="s">
        <v>1606</v>
      </c>
      <c r="K1058" s="89" t="s">
        <v>1534</v>
      </c>
      <c r="L1058" s="89" t="s">
        <v>1592</v>
      </c>
      <c r="M1058" s="89" t="s">
        <v>1593</v>
      </c>
      <c r="N1058" s="89" t="s">
        <v>1594</v>
      </c>
      <c r="O1058" s="89" t="s">
        <v>1610</v>
      </c>
      <c r="P1058" s="89" t="s">
        <v>1607</v>
      </c>
      <c r="Q1058" s="89" t="s">
        <v>1595</v>
      </c>
      <c r="R1058" s="89" t="s">
        <v>1596</v>
      </c>
      <c r="S1058" s="89" t="s">
        <v>1597</v>
      </c>
      <c r="T1058" s="89" t="s">
        <v>1598</v>
      </c>
      <c r="U1058" s="89" t="s">
        <v>1599</v>
      </c>
      <c r="V1058" s="89" t="s">
        <v>1600</v>
      </c>
      <c r="W1058" s="89" t="s">
        <v>1608</v>
      </c>
      <c r="X1058" s="89" t="s">
        <v>1609</v>
      </c>
      <c r="Y1058" s="89" t="s">
        <v>1601</v>
      </c>
      <c r="Z1058" s="89" t="s">
        <v>1602</v>
      </c>
      <c r="AA1058" s="89" t="s">
        <v>1603</v>
      </c>
      <c r="AB1058" s="89" t="s">
        <v>1604</v>
      </c>
      <c r="AC1058" s="89" t="s">
        <v>1605</v>
      </c>
      <c r="AD1058" s="90" t="s">
        <v>10</v>
      </c>
      <c r="AE1058" s="90" t="s">
        <v>1606</v>
      </c>
      <c r="AF1058" s="90" t="s">
        <v>1534</v>
      </c>
      <c r="AG1058" s="90" t="s">
        <v>1592</v>
      </c>
      <c r="AH1058" s="90" t="s">
        <v>1593</v>
      </c>
      <c r="AI1058" s="90" t="s">
        <v>1594</v>
      </c>
      <c r="AJ1058" s="90" t="s">
        <v>1611</v>
      </c>
      <c r="AK1058" s="90" t="s">
        <v>1607</v>
      </c>
      <c r="AL1058" s="90" t="s">
        <v>1595</v>
      </c>
      <c r="AM1058" s="90" t="s">
        <v>1596</v>
      </c>
      <c r="AN1058" s="90" t="s">
        <v>1597</v>
      </c>
      <c r="AO1058" s="90" t="s">
        <v>1598</v>
      </c>
      <c r="AP1058" s="90" t="s">
        <v>1599</v>
      </c>
      <c r="AQ1058" s="90" t="s">
        <v>1600</v>
      </c>
      <c r="AR1058" s="90" t="s">
        <v>1608</v>
      </c>
      <c r="AS1058" s="90" t="s">
        <v>1609</v>
      </c>
      <c r="AT1058" s="90" t="s">
        <v>1601</v>
      </c>
      <c r="AU1058" s="90" t="s">
        <v>1602</v>
      </c>
      <c r="AV1058" s="90" t="s">
        <v>1603</v>
      </c>
      <c r="AW1058" s="90" t="s">
        <v>1604</v>
      </c>
      <c r="AX1058" s="90" t="s">
        <v>1605</v>
      </c>
      <c r="AY1058" s="91" t="s">
        <v>11</v>
      </c>
      <c r="AZ1058" s="91" t="s">
        <v>1606</v>
      </c>
      <c r="BA1058" s="91" t="s">
        <v>1534</v>
      </c>
      <c r="BB1058" s="91" t="s">
        <v>1592</v>
      </c>
      <c r="BC1058" s="91" t="s">
        <v>1593</v>
      </c>
      <c r="BD1058" s="91" t="s">
        <v>1594</v>
      </c>
      <c r="BE1058" s="91" t="s">
        <v>1612</v>
      </c>
      <c r="BF1058" s="91" t="s">
        <v>1607</v>
      </c>
      <c r="BG1058" s="91" t="s">
        <v>1595</v>
      </c>
      <c r="BH1058" s="91" t="s">
        <v>1596</v>
      </c>
      <c r="BI1058" s="91" t="s">
        <v>1597</v>
      </c>
      <c r="BJ1058" s="91" t="s">
        <v>1598</v>
      </c>
      <c r="BK1058" s="91" t="s">
        <v>1599</v>
      </c>
      <c r="BL1058" s="91" t="s">
        <v>1600</v>
      </c>
      <c r="BM1058" s="91" t="s">
        <v>1608</v>
      </c>
      <c r="BN1058" s="91" t="s">
        <v>1609</v>
      </c>
      <c r="BO1058" s="91" t="s">
        <v>1601</v>
      </c>
      <c r="BP1058" s="91" t="s">
        <v>1602</v>
      </c>
      <c r="BQ1058" s="91" t="s">
        <v>1603</v>
      </c>
      <c r="BR1058" s="91" t="s">
        <v>1604</v>
      </c>
      <c r="BS1058" s="91" t="s">
        <v>1605</v>
      </c>
      <c r="BT1058" s="5" t="s">
        <v>1671</v>
      </c>
    </row>
    <row r="1059" spans="1:72" x14ac:dyDescent="0.25">
      <c r="A1059" s="133"/>
      <c r="B1059" s="133"/>
      <c r="C1059" s="133"/>
      <c r="D1059" s="136"/>
      <c r="E1059" s="136"/>
      <c r="F1059" s="136"/>
      <c r="G1059" s="139"/>
      <c r="H1059" s="15" t="s">
        <v>0</v>
      </c>
      <c r="I1059" s="9">
        <v>1</v>
      </c>
      <c r="J1059" s="9">
        <v>2</v>
      </c>
      <c r="K1059" s="9">
        <v>3</v>
      </c>
      <c r="L1059" s="9">
        <v>4</v>
      </c>
      <c r="M1059" s="9">
        <v>5</v>
      </c>
      <c r="N1059" s="9">
        <v>6</v>
      </c>
      <c r="O1059" s="9">
        <v>7</v>
      </c>
      <c r="P1059" s="9">
        <v>8</v>
      </c>
      <c r="Q1059" s="9">
        <v>9</v>
      </c>
      <c r="R1059" s="9">
        <v>10</v>
      </c>
      <c r="S1059" s="9">
        <v>11</v>
      </c>
      <c r="T1059" s="9">
        <v>12</v>
      </c>
      <c r="U1059" s="9">
        <v>13</v>
      </c>
      <c r="V1059" s="9">
        <v>14</v>
      </c>
      <c r="W1059" s="9">
        <v>15</v>
      </c>
      <c r="X1059" s="9">
        <v>16</v>
      </c>
      <c r="Y1059" s="9">
        <v>17</v>
      </c>
      <c r="Z1059" s="9">
        <v>18</v>
      </c>
      <c r="AA1059" s="9">
        <v>19</v>
      </c>
      <c r="AB1059" s="9">
        <v>20</v>
      </c>
      <c r="AC1059" s="9">
        <v>21</v>
      </c>
      <c r="AD1059" s="9">
        <v>1</v>
      </c>
      <c r="AE1059" s="9">
        <v>2</v>
      </c>
      <c r="AF1059" s="9">
        <v>3</v>
      </c>
      <c r="AG1059" s="9">
        <v>4</v>
      </c>
      <c r="AH1059" s="9">
        <v>5</v>
      </c>
      <c r="AI1059" s="9">
        <v>6</v>
      </c>
      <c r="AJ1059" s="9">
        <v>7</v>
      </c>
      <c r="AK1059" s="9">
        <v>8</v>
      </c>
      <c r="AL1059" s="9">
        <v>9</v>
      </c>
      <c r="AM1059" s="9">
        <v>10</v>
      </c>
      <c r="AN1059" s="9">
        <v>11</v>
      </c>
      <c r="AO1059" s="9">
        <v>12</v>
      </c>
      <c r="AP1059" s="9">
        <v>13</v>
      </c>
      <c r="AQ1059" s="9">
        <v>14</v>
      </c>
      <c r="AR1059" s="9">
        <v>15</v>
      </c>
      <c r="AS1059" s="9">
        <v>16</v>
      </c>
      <c r="AT1059" s="9">
        <v>17</v>
      </c>
      <c r="AU1059" s="9">
        <v>18</v>
      </c>
      <c r="AV1059" s="9">
        <v>19</v>
      </c>
      <c r="AW1059" s="9">
        <v>20</v>
      </c>
      <c r="AX1059" s="9">
        <v>21</v>
      </c>
      <c r="AY1059" s="9">
        <v>1</v>
      </c>
      <c r="AZ1059" s="9">
        <v>2</v>
      </c>
      <c r="BA1059" s="9">
        <v>3</v>
      </c>
      <c r="BB1059" s="9">
        <v>4</v>
      </c>
      <c r="BC1059" s="9">
        <v>5</v>
      </c>
      <c r="BD1059" s="9">
        <v>6</v>
      </c>
      <c r="BE1059" s="9">
        <v>7</v>
      </c>
      <c r="BF1059" s="9">
        <v>8</v>
      </c>
      <c r="BG1059" s="9">
        <v>9</v>
      </c>
      <c r="BH1059" s="9">
        <v>10</v>
      </c>
      <c r="BI1059" s="9">
        <v>11</v>
      </c>
      <c r="BJ1059" s="9">
        <v>12</v>
      </c>
      <c r="BK1059" s="9">
        <v>13</v>
      </c>
      <c r="BL1059" s="9">
        <v>14</v>
      </c>
      <c r="BM1059" s="9">
        <v>15</v>
      </c>
      <c r="BN1059" s="9">
        <v>16</v>
      </c>
      <c r="BO1059" s="9">
        <v>17</v>
      </c>
      <c r="BP1059" s="9">
        <v>18</v>
      </c>
      <c r="BQ1059" s="9">
        <v>19</v>
      </c>
      <c r="BR1059" s="9">
        <v>20</v>
      </c>
      <c r="BS1059" s="9">
        <v>21</v>
      </c>
      <c r="BT1059" s="9">
        <v>9</v>
      </c>
    </row>
    <row r="1060" spans="1:72" x14ac:dyDescent="0.25">
      <c r="A1060" s="133"/>
      <c r="B1060" s="133"/>
      <c r="C1060" s="133"/>
      <c r="D1060" s="136"/>
      <c r="E1060" s="136"/>
      <c r="F1060" s="136"/>
      <c r="G1060" s="139"/>
      <c r="H1060" s="16" t="s">
        <v>137</v>
      </c>
      <c r="I1060" s="17">
        <f t="shared" ref="I1060:AA1060" si="1558">SUM(I1056)</f>
        <v>38500</v>
      </c>
      <c r="J1060" s="17">
        <f t="shared" si="1558"/>
        <v>0</v>
      </c>
      <c r="K1060" s="17">
        <f t="shared" si="1558"/>
        <v>0</v>
      </c>
      <c r="L1060" s="17">
        <f t="shared" si="1558"/>
        <v>0</v>
      </c>
      <c r="M1060" s="17">
        <f t="shared" si="1558"/>
        <v>0</v>
      </c>
      <c r="N1060" s="17">
        <f t="shared" si="1558"/>
        <v>0</v>
      </c>
      <c r="O1060" s="17">
        <f t="shared" ref="O1060" si="1559">SUM(O1056)</f>
        <v>38500</v>
      </c>
      <c r="P1060" s="17">
        <f t="shared" si="1558"/>
        <v>1891</v>
      </c>
      <c r="Q1060" s="17">
        <f t="shared" si="1558"/>
        <v>1895</v>
      </c>
      <c r="R1060" s="17">
        <f t="shared" si="1558"/>
        <v>950</v>
      </c>
      <c r="S1060" s="17">
        <f t="shared" si="1558"/>
        <v>0</v>
      </c>
      <c r="T1060" s="17">
        <f t="shared" si="1558"/>
        <v>0</v>
      </c>
      <c r="U1060" s="17">
        <f t="shared" si="1558"/>
        <v>0</v>
      </c>
      <c r="V1060" s="17">
        <f t="shared" si="1558"/>
        <v>0</v>
      </c>
      <c r="W1060" s="17">
        <f t="shared" si="1558"/>
        <v>0</v>
      </c>
      <c r="X1060" s="17">
        <f t="shared" si="1558"/>
        <v>0</v>
      </c>
      <c r="Y1060" s="17">
        <f t="shared" si="1558"/>
        <v>0</v>
      </c>
      <c r="Z1060" s="17">
        <f t="shared" si="1558"/>
        <v>0</v>
      </c>
      <c r="AA1060" s="17">
        <f t="shared" si="1558"/>
        <v>0</v>
      </c>
      <c r="AB1060" s="17">
        <v>4736</v>
      </c>
      <c r="AC1060" s="17">
        <v>33764</v>
      </c>
      <c r="AD1060" s="17">
        <f t="shared" ref="AD1060:AV1060" si="1560">SUM(AD1056)</f>
        <v>0</v>
      </c>
      <c r="AE1060" s="17">
        <f t="shared" si="1560"/>
        <v>0</v>
      </c>
      <c r="AF1060" s="17">
        <f t="shared" si="1560"/>
        <v>0</v>
      </c>
      <c r="AG1060" s="17">
        <f t="shared" si="1560"/>
        <v>4000</v>
      </c>
      <c r="AH1060" s="17">
        <f t="shared" si="1560"/>
        <v>0</v>
      </c>
      <c r="AI1060" s="17">
        <f t="shared" si="1560"/>
        <v>0</v>
      </c>
      <c r="AJ1060" s="17">
        <f t="shared" ref="AJ1060" si="1561">SUM(AJ1056)</f>
        <v>4000</v>
      </c>
      <c r="AK1060" s="17">
        <f t="shared" si="1560"/>
        <v>0</v>
      </c>
      <c r="AL1060" s="17">
        <f t="shared" si="1560"/>
        <v>2000</v>
      </c>
      <c r="AM1060" s="17">
        <f t="shared" si="1560"/>
        <v>2000</v>
      </c>
      <c r="AN1060" s="17">
        <f t="shared" si="1560"/>
        <v>0</v>
      </c>
      <c r="AO1060" s="17">
        <f t="shared" si="1560"/>
        <v>0</v>
      </c>
      <c r="AP1060" s="17">
        <f t="shared" si="1560"/>
        <v>0</v>
      </c>
      <c r="AQ1060" s="17">
        <f t="shared" si="1560"/>
        <v>0</v>
      </c>
      <c r="AR1060" s="17">
        <f t="shared" si="1560"/>
        <v>0</v>
      </c>
      <c r="AS1060" s="17">
        <f t="shared" si="1560"/>
        <v>0</v>
      </c>
      <c r="AT1060" s="17">
        <f t="shared" si="1560"/>
        <v>0</v>
      </c>
      <c r="AU1060" s="17">
        <f t="shared" si="1560"/>
        <v>0</v>
      </c>
      <c r="AV1060" s="17">
        <f t="shared" si="1560"/>
        <v>0</v>
      </c>
      <c r="AW1060" s="17">
        <v>4000</v>
      </c>
      <c r="AX1060" s="17">
        <v>0</v>
      </c>
      <c r="AY1060" s="17">
        <f t="shared" ref="AY1060:BQ1060" si="1562">SUM(AY1056)</f>
        <v>0</v>
      </c>
      <c r="AZ1060" s="17">
        <f t="shared" si="1562"/>
        <v>0</v>
      </c>
      <c r="BA1060" s="17">
        <f t="shared" si="1562"/>
        <v>0</v>
      </c>
      <c r="BB1060" s="17">
        <f t="shared" si="1562"/>
        <v>0</v>
      </c>
      <c r="BC1060" s="17">
        <f t="shared" si="1562"/>
        <v>0</v>
      </c>
      <c r="BD1060" s="17">
        <f t="shared" si="1562"/>
        <v>0</v>
      </c>
      <c r="BE1060" s="17">
        <f t="shared" ref="BE1060" si="1563">SUM(BE1056)</f>
        <v>0</v>
      </c>
      <c r="BF1060" s="17">
        <f t="shared" si="1562"/>
        <v>0</v>
      </c>
      <c r="BG1060" s="17">
        <f t="shared" si="1562"/>
        <v>0</v>
      </c>
      <c r="BH1060" s="17">
        <f t="shared" si="1562"/>
        <v>0</v>
      </c>
      <c r="BI1060" s="17">
        <f t="shared" si="1562"/>
        <v>0</v>
      </c>
      <c r="BJ1060" s="17">
        <f t="shared" si="1562"/>
        <v>0</v>
      </c>
      <c r="BK1060" s="17">
        <f t="shared" si="1562"/>
        <v>0</v>
      </c>
      <c r="BL1060" s="17">
        <f t="shared" si="1562"/>
        <v>0</v>
      </c>
      <c r="BM1060" s="17">
        <f t="shared" si="1562"/>
        <v>0</v>
      </c>
      <c r="BN1060" s="17">
        <f t="shared" si="1562"/>
        <v>0</v>
      </c>
      <c r="BO1060" s="17">
        <f t="shared" si="1562"/>
        <v>0</v>
      </c>
      <c r="BP1060" s="17">
        <f t="shared" si="1562"/>
        <v>0</v>
      </c>
      <c r="BQ1060" s="17">
        <f t="shared" si="1562"/>
        <v>0</v>
      </c>
      <c r="BR1060" s="17">
        <v>0</v>
      </c>
      <c r="BS1060" s="17">
        <v>0</v>
      </c>
      <c r="BT1060" s="17" t="e">
        <f>IF(#REF!=0,"-",#REF!/#REF!*100)</f>
        <v>#REF!</v>
      </c>
    </row>
    <row r="1061" spans="1:72" x14ac:dyDescent="0.25">
      <c r="A1061" s="133"/>
      <c r="B1061" s="133"/>
      <c r="C1061" s="133"/>
      <c r="D1061" s="136"/>
      <c r="E1061" s="136"/>
      <c r="F1061" s="136"/>
      <c r="G1061" s="139"/>
      <c r="H1061" s="18" t="s">
        <v>55</v>
      </c>
      <c r="I1061" s="17">
        <f t="shared" ref="I1061:AA1061" si="1564">SUM(I1060)</f>
        <v>38500</v>
      </c>
      <c r="J1061" s="17">
        <f t="shared" si="1564"/>
        <v>0</v>
      </c>
      <c r="K1061" s="17">
        <f t="shared" si="1564"/>
        <v>0</v>
      </c>
      <c r="L1061" s="17">
        <f t="shared" si="1564"/>
        <v>0</v>
      </c>
      <c r="M1061" s="17">
        <f t="shared" si="1564"/>
        <v>0</v>
      </c>
      <c r="N1061" s="17">
        <f t="shared" si="1564"/>
        <v>0</v>
      </c>
      <c r="O1061" s="17">
        <f t="shared" ref="O1061" si="1565">SUM(O1060)</f>
        <v>38500</v>
      </c>
      <c r="P1061" s="17">
        <f t="shared" si="1564"/>
        <v>1891</v>
      </c>
      <c r="Q1061" s="17">
        <f t="shared" si="1564"/>
        <v>1895</v>
      </c>
      <c r="R1061" s="17">
        <f t="shared" si="1564"/>
        <v>950</v>
      </c>
      <c r="S1061" s="17">
        <f t="shared" si="1564"/>
        <v>0</v>
      </c>
      <c r="T1061" s="17">
        <f t="shared" si="1564"/>
        <v>0</v>
      </c>
      <c r="U1061" s="17">
        <f t="shared" si="1564"/>
        <v>0</v>
      </c>
      <c r="V1061" s="17">
        <f t="shared" si="1564"/>
        <v>0</v>
      </c>
      <c r="W1061" s="17">
        <f t="shared" si="1564"/>
        <v>0</v>
      </c>
      <c r="X1061" s="17">
        <f t="shared" si="1564"/>
        <v>0</v>
      </c>
      <c r="Y1061" s="17">
        <f t="shared" si="1564"/>
        <v>0</v>
      </c>
      <c r="Z1061" s="17">
        <f t="shared" si="1564"/>
        <v>0</v>
      </c>
      <c r="AA1061" s="17">
        <f t="shared" si="1564"/>
        <v>0</v>
      </c>
      <c r="AB1061" s="17">
        <v>4736</v>
      </c>
      <c r="AC1061" s="17">
        <v>33764</v>
      </c>
      <c r="AD1061" s="17">
        <f t="shared" ref="AD1061:AV1061" si="1566">SUM(AD1060)</f>
        <v>0</v>
      </c>
      <c r="AE1061" s="17">
        <f t="shared" si="1566"/>
        <v>0</v>
      </c>
      <c r="AF1061" s="17">
        <f t="shared" si="1566"/>
        <v>0</v>
      </c>
      <c r="AG1061" s="17">
        <f t="shared" si="1566"/>
        <v>4000</v>
      </c>
      <c r="AH1061" s="17">
        <f t="shared" si="1566"/>
        <v>0</v>
      </c>
      <c r="AI1061" s="17">
        <f t="shared" si="1566"/>
        <v>0</v>
      </c>
      <c r="AJ1061" s="17">
        <f t="shared" ref="AJ1061" si="1567">SUM(AJ1060)</f>
        <v>4000</v>
      </c>
      <c r="AK1061" s="17">
        <f t="shared" si="1566"/>
        <v>0</v>
      </c>
      <c r="AL1061" s="17">
        <f t="shared" si="1566"/>
        <v>2000</v>
      </c>
      <c r="AM1061" s="17">
        <f t="shared" si="1566"/>
        <v>2000</v>
      </c>
      <c r="AN1061" s="17">
        <f t="shared" si="1566"/>
        <v>0</v>
      </c>
      <c r="AO1061" s="17">
        <f t="shared" si="1566"/>
        <v>0</v>
      </c>
      <c r="AP1061" s="17">
        <f t="shared" si="1566"/>
        <v>0</v>
      </c>
      <c r="AQ1061" s="17">
        <f t="shared" si="1566"/>
        <v>0</v>
      </c>
      <c r="AR1061" s="17">
        <f t="shared" si="1566"/>
        <v>0</v>
      </c>
      <c r="AS1061" s="17">
        <f t="shared" si="1566"/>
        <v>0</v>
      </c>
      <c r="AT1061" s="17">
        <f t="shared" si="1566"/>
        <v>0</v>
      </c>
      <c r="AU1061" s="17">
        <f t="shared" si="1566"/>
        <v>0</v>
      </c>
      <c r="AV1061" s="17">
        <f t="shared" si="1566"/>
        <v>0</v>
      </c>
      <c r="AW1061" s="17">
        <v>4000</v>
      </c>
      <c r="AX1061" s="17">
        <v>0</v>
      </c>
      <c r="AY1061" s="17">
        <f t="shared" ref="AY1061:BQ1061" si="1568">SUM(AY1060)</f>
        <v>0</v>
      </c>
      <c r="AZ1061" s="17">
        <f t="shared" si="1568"/>
        <v>0</v>
      </c>
      <c r="BA1061" s="17">
        <f t="shared" si="1568"/>
        <v>0</v>
      </c>
      <c r="BB1061" s="17">
        <f t="shared" si="1568"/>
        <v>0</v>
      </c>
      <c r="BC1061" s="17">
        <f t="shared" si="1568"/>
        <v>0</v>
      </c>
      <c r="BD1061" s="17">
        <f t="shared" si="1568"/>
        <v>0</v>
      </c>
      <c r="BE1061" s="17">
        <f t="shared" ref="BE1061" si="1569">SUM(BE1060)</f>
        <v>0</v>
      </c>
      <c r="BF1061" s="17">
        <f t="shared" si="1568"/>
        <v>0</v>
      </c>
      <c r="BG1061" s="17">
        <f t="shared" si="1568"/>
        <v>0</v>
      </c>
      <c r="BH1061" s="17">
        <f t="shared" si="1568"/>
        <v>0</v>
      </c>
      <c r="BI1061" s="17">
        <f t="shared" si="1568"/>
        <v>0</v>
      </c>
      <c r="BJ1061" s="17">
        <f t="shared" si="1568"/>
        <v>0</v>
      </c>
      <c r="BK1061" s="17">
        <f t="shared" si="1568"/>
        <v>0</v>
      </c>
      <c r="BL1061" s="17">
        <f t="shared" si="1568"/>
        <v>0</v>
      </c>
      <c r="BM1061" s="17">
        <f t="shared" si="1568"/>
        <v>0</v>
      </c>
      <c r="BN1061" s="17">
        <f t="shared" si="1568"/>
        <v>0</v>
      </c>
      <c r="BO1061" s="17">
        <f t="shared" si="1568"/>
        <v>0</v>
      </c>
      <c r="BP1061" s="17">
        <f t="shared" si="1568"/>
        <v>0</v>
      </c>
      <c r="BQ1061" s="17">
        <f t="shared" si="1568"/>
        <v>0</v>
      </c>
      <c r="BR1061" s="17">
        <v>0</v>
      </c>
      <c r="BS1061" s="17">
        <v>0</v>
      </c>
      <c r="BT1061" s="17" t="e">
        <f>IF(#REF!=0,"-",#REF!/#REF!*100)</f>
        <v>#REF!</v>
      </c>
    </row>
    <row r="1062" spans="1:72" x14ac:dyDescent="0.25">
      <c r="A1062" s="134"/>
      <c r="B1062" s="134"/>
      <c r="C1062" s="134"/>
      <c r="D1062" s="137"/>
      <c r="E1062" s="137"/>
      <c r="F1062" s="137"/>
      <c r="G1062" s="140"/>
      <c r="O1062">
        <f t="shared" si="1543"/>
        <v>0</v>
      </c>
      <c r="AB1062">
        <v>0</v>
      </c>
      <c r="AC1062">
        <v>0</v>
      </c>
      <c r="AJ1062">
        <f t="shared" si="1544"/>
        <v>0</v>
      </c>
      <c r="AW1062">
        <v>0</v>
      </c>
      <c r="AX1062">
        <v>0</v>
      </c>
      <c r="BE1062">
        <f t="shared" si="1545"/>
        <v>0</v>
      </c>
      <c r="BR1062">
        <v>0</v>
      </c>
      <c r="BS1062">
        <v>0</v>
      </c>
      <c r="BT1062" t="e">
        <f>IF(#REF!=0,"-",#REF!/#REF!*100)</f>
        <v>#REF!</v>
      </c>
    </row>
    <row r="1063" spans="1:72" ht="15.75" thickBot="1" x14ac:dyDescent="0.3">
      <c r="A1063" s="13" t="s">
        <v>0</v>
      </c>
      <c r="B1063" s="13" t="s">
        <v>0</v>
      </c>
      <c r="C1063" s="13" t="s">
        <v>0</v>
      </c>
      <c r="D1063" s="98" t="s">
        <v>0</v>
      </c>
      <c r="E1063" s="98" t="s">
        <v>0</v>
      </c>
      <c r="F1063" s="98" t="s">
        <v>0</v>
      </c>
      <c r="G1063" s="13" t="s">
        <v>0</v>
      </c>
      <c r="H1063" s="19" t="s">
        <v>0</v>
      </c>
      <c r="I1063" s="19" t="s">
        <v>0</v>
      </c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>
        <v>0</v>
      </c>
      <c r="AC1063" s="19">
        <v>0</v>
      </c>
      <c r="AD1063" s="19" t="s">
        <v>0</v>
      </c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>
        <v>0</v>
      </c>
      <c r="AX1063" s="19">
        <v>0</v>
      </c>
      <c r="AY1063" s="19" t="s">
        <v>0</v>
      </c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>
        <v>0</v>
      </c>
      <c r="BS1063" s="19">
        <v>0</v>
      </c>
      <c r="BT1063" s="19"/>
    </row>
    <row r="1064" spans="1:72" ht="69.75" customHeight="1" thickBot="1" x14ac:dyDescent="0.3">
      <c r="A1064" s="5" t="s">
        <v>2</v>
      </c>
      <c r="B1064" s="5" t="s">
        <v>3</v>
      </c>
      <c r="C1064" s="5" t="s">
        <v>4</v>
      </c>
      <c r="D1064" s="103" t="s">
        <v>0</v>
      </c>
      <c r="E1064" s="112" t="s">
        <v>5</v>
      </c>
      <c r="F1064" s="112" t="s">
        <v>6</v>
      </c>
      <c r="G1064" s="5" t="s">
        <v>7</v>
      </c>
      <c r="H1064" s="5" t="s">
        <v>8</v>
      </c>
      <c r="I1064" s="89" t="s">
        <v>9</v>
      </c>
      <c r="J1064" s="89" t="s">
        <v>1606</v>
      </c>
      <c r="K1064" s="89" t="s">
        <v>1534</v>
      </c>
      <c r="L1064" s="89" t="s">
        <v>1592</v>
      </c>
      <c r="M1064" s="89" t="s">
        <v>1593</v>
      </c>
      <c r="N1064" s="89" t="s">
        <v>1594</v>
      </c>
      <c r="O1064" s="89" t="s">
        <v>1610</v>
      </c>
      <c r="P1064" s="89" t="s">
        <v>1607</v>
      </c>
      <c r="Q1064" s="89" t="s">
        <v>1595</v>
      </c>
      <c r="R1064" s="89" t="s">
        <v>1596</v>
      </c>
      <c r="S1064" s="89" t="s">
        <v>1597</v>
      </c>
      <c r="T1064" s="89" t="s">
        <v>1598</v>
      </c>
      <c r="U1064" s="89" t="s">
        <v>1599</v>
      </c>
      <c r="V1064" s="89" t="s">
        <v>1600</v>
      </c>
      <c r="W1064" s="89" t="s">
        <v>1608</v>
      </c>
      <c r="X1064" s="89" t="s">
        <v>1609</v>
      </c>
      <c r="Y1064" s="89" t="s">
        <v>1601</v>
      </c>
      <c r="Z1064" s="89" t="s">
        <v>1602</v>
      </c>
      <c r="AA1064" s="89" t="s">
        <v>1603</v>
      </c>
      <c r="AB1064" s="89" t="s">
        <v>1604</v>
      </c>
      <c r="AC1064" s="89" t="s">
        <v>1605</v>
      </c>
      <c r="AD1064" s="90" t="s">
        <v>10</v>
      </c>
      <c r="AE1064" s="90" t="s">
        <v>1606</v>
      </c>
      <c r="AF1064" s="90" t="s">
        <v>1534</v>
      </c>
      <c r="AG1064" s="90" t="s">
        <v>1592</v>
      </c>
      <c r="AH1064" s="90" t="s">
        <v>1593</v>
      </c>
      <c r="AI1064" s="90" t="s">
        <v>1594</v>
      </c>
      <c r="AJ1064" s="90" t="s">
        <v>1611</v>
      </c>
      <c r="AK1064" s="90" t="s">
        <v>1607</v>
      </c>
      <c r="AL1064" s="90" t="s">
        <v>1595</v>
      </c>
      <c r="AM1064" s="90" t="s">
        <v>1596</v>
      </c>
      <c r="AN1064" s="90" t="s">
        <v>1597</v>
      </c>
      <c r="AO1064" s="90" t="s">
        <v>1598</v>
      </c>
      <c r="AP1064" s="90" t="s">
        <v>1599</v>
      </c>
      <c r="AQ1064" s="90" t="s">
        <v>1600</v>
      </c>
      <c r="AR1064" s="90" t="s">
        <v>1608</v>
      </c>
      <c r="AS1064" s="90" t="s">
        <v>1609</v>
      </c>
      <c r="AT1064" s="90" t="s">
        <v>1601</v>
      </c>
      <c r="AU1064" s="90" t="s">
        <v>1602</v>
      </c>
      <c r="AV1064" s="90" t="s">
        <v>1603</v>
      </c>
      <c r="AW1064" s="90" t="s">
        <v>1604</v>
      </c>
      <c r="AX1064" s="90" t="s">
        <v>1605</v>
      </c>
      <c r="AY1064" s="91" t="s">
        <v>11</v>
      </c>
      <c r="AZ1064" s="91" t="s">
        <v>1606</v>
      </c>
      <c r="BA1064" s="91" t="s">
        <v>1534</v>
      </c>
      <c r="BB1064" s="91" t="s">
        <v>1592</v>
      </c>
      <c r="BC1064" s="91" t="s">
        <v>1593</v>
      </c>
      <c r="BD1064" s="91" t="s">
        <v>1594</v>
      </c>
      <c r="BE1064" s="91" t="s">
        <v>1612</v>
      </c>
      <c r="BF1064" s="91" t="s">
        <v>1607</v>
      </c>
      <c r="BG1064" s="91" t="s">
        <v>1595</v>
      </c>
      <c r="BH1064" s="91" t="s">
        <v>1596</v>
      </c>
      <c r="BI1064" s="91" t="s">
        <v>1597</v>
      </c>
      <c r="BJ1064" s="91" t="s">
        <v>1598</v>
      </c>
      <c r="BK1064" s="91" t="s">
        <v>1599</v>
      </c>
      <c r="BL1064" s="91" t="s">
        <v>1600</v>
      </c>
      <c r="BM1064" s="91" t="s">
        <v>1608</v>
      </c>
      <c r="BN1064" s="91" t="s">
        <v>1609</v>
      </c>
      <c r="BO1064" s="91" t="s">
        <v>1601</v>
      </c>
      <c r="BP1064" s="91" t="s">
        <v>1602</v>
      </c>
      <c r="BQ1064" s="91" t="s">
        <v>1603</v>
      </c>
      <c r="BR1064" s="91" t="s">
        <v>1604</v>
      </c>
      <c r="BS1064" s="91" t="s">
        <v>1605</v>
      </c>
      <c r="BT1064" s="5" t="s">
        <v>1671</v>
      </c>
    </row>
    <row r="1065" spans="1:72" x14ac:dyDescent="0.25">
      <c r="A1065" s="6" t="s">
        <v>0</v>
      </c>
      <c r="B1065" s="6" t="s">
        <v>0</v>
      </c>
      <c r="C1065" s="6" t="s">
        <v>0</v>
      </c>
      <c r="D1065" s="104" t="s">
        <v>0</v>
      </c>
      <c r="E1065" s="104" t="s">
        <v>0</v>
      </c>
      <c r="F1065" s="121" t="s">
        <v>0</v>
      </c>
      <c r="G1065" s="7" t="s">
        <v>0</v>
      </c>
      <c r="H1065" s="8" t="s">
        <v>0</v>
      </c>
      <c r="I1065" s="9">
        <v>1</v>
      </c>
      <c r="J1065" s="9">
        <v>2</v>
      </c>
      <c r="K1065" s="9">
        <v>3</v>
      </c>
      <c r="L1065" s="9">
        <v>4</v>
      </c>
      <c r="M1065" s="9">
        <v>5</v>
      </c>
      <c r="N1065" s="9">
        <v>6</v>
      </c>
      <c r="O1065" s="9">
        <v>7</v>
      </c>
      <c r="P1065" s="9">
        <v>8</v>
      </c>
      <c r="Q1065" s="9">
        <v>9</v>
      </c>
      <c r="R1065" s="9">
        <v>10</v>
      </c>
      <c r="S1065" s="9">
        <v>11</v>
      </c>
      <c r="T1065" s="9">
        <v>12</v>
      </c>
      <c r="U1065" s="9">
        <v>13</v>
      </c>
      <c r="V1065" s="9">
        <v>14</v>
      </c>
      <c r="W1065" s="9">
        <v>15</v>
      </c>
      <c r="X1065" s="9">
        <v>16</v>
      </c>
      <c r="Y1065" s="9">
        <v>17</v>
      </c>
      <c r="Z1065" s="9">
        <v>18</v>
      </c>
      <c r="AA1065" s="9">
        <v>19</v>
      </c>
      <c r="AB1065" s="9">
        <v>20</v>
      </c>
      <c r="AC1065" s="9">
        <v>21</v>
      </c>
      <c r="AD1065" s="9">
        <v>1</v>
      </c>
      <c r="AE1065" s="9">
        <v>2</v>
      </c>
      <c r="AF1065" s="9">
        <v>3</v>
      </c>
      <c r="AG1065" s="9">
        <v>4</v>
      </c>
      <c r="AH1065" s="9">
        <v>5</v>
      </c>
      <c r="AI1065" s="9">
        <v>6</v>
      </c>
      <c r="AJ1065" s="9">
        <v>7</v>
      </c>
      <c r="AK1065" s="9">
        <v>8</v>
      </c>
      <c r="AL1065" s="9">
        <v>9</v>
      </c>
      <c r="AM1065" s="9">
        <v>10</v>
      </c>
      <c r="AN1065" s="9">
        <v>11</v>
      </c>
      <c r="AO1065" s="9">
        <v>12</v>
      </c>
      <c r="AP1065" s="9">
        <v>13</v>
      </c>
      <c r="AQ1065" s="9">
        <v>14</v>
      </c>
      <c r="AR1065" s="9">
        <v>15</v>
      </c>
      <c r="AS1065" s="9">
        <v>16</v>
      </c>
      <c r="AT1065" s="9">
        <v>17</v>
      </c>
      <c r="AU1065" s="9">
        <v>18</v>
      </c>
      <c r="AV1065" s="9">
        <v>19</v>
      </c>
      <c r="AW1065" s="9">
        <v>20</v>
      </c>
      <c r="AX1065" s="9">
        <v>21</v>
      </c>
      <c r="AY1065" s="9">
        <v>1</v>
      </c>
      <c r="AZ1065" s="9">
        <v>2</v>
      </c>
      <c r="BA1065" s="9">
        <v>3</v>
      </c>
      <c r="BB1065" s="9">
        <v>4</v>
      </c>
      <c r="BC1065" s="9">
        <v>5</v>
      </c>
      <c r="BD1065" s="9">
        <v>6</v>
      </c>
      <c r="BE1065" s="9">
        <v>7</v>
      </c>
      <c r="BF1065" s="9">
        <v>8</v>
      </c>
      <c r="BG1065" s="9">
        <v>9</v>
      </c>
      <c r="BH1065" s="9">
        <v>10</v>
      </c>
      <c r="BI1065" s="9">
        <v>11</v>
      </c>
      <c r="BJ1065" s="9">
        <v>12</v>
      </c>
      <c r="BK1065" s="9">
        <v>13</v>
      </c>
      <c r="BL1065" s="9">
        <v>14</v>
      </c>
      <c r="BM1065" s="9">
        <v>15</v>
      </c>
      <c r="BN1065" s="9">
        <v>16</v>
      </c>
      <c r="BO1065" s="9">
        <v>17</v>
      </c>
      <c r="BP1065" s="9">
        <v>18</v>
      </c>
      <c r="BQ1065" s="9">
        <v>19</v>
      </c>
      <c r="BR1065" s="9">
        <v>20</v>
      </c>
      <c r="BS1065" s="9">
        <v>21</v>
      </c>
      <c r="BT1065" s="9">
        <v>9</v>
      </c>
    </row>
    <row r="1066" spans="1:72" ht="33.75" x14ac:dyDescent="0.25">
      <c r="A1066" s="1" t="s">
        <v>133</v>
      </c>
      <c r="B1066" s="1" t="s">
        <v>58</v>
      </c>
      <c r="C1066" s="4" t="s">
        <v>163</v>
      </c>
      <c r="D1066" s="102" t="s">
        <v>424</v>
      </c>
      <c r="E1066" s="101" t="s">
        <v>0</v>
      </c>
      <c r="F1066" s="101" t="s">
        <v>0</v>
      </c>
      <c r="G1066" s="2" t="s">
        <v>0</v>
      </c>
      <c r="H1066" s="2" t="s">
        <v>425</v>
      </c>
      <c r="I1066" s="3" t="s">
        <v>0</v>
      </c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v>0</v>
      </c>
      <c r="AC1066" s="3">
        <v>0</v>
      </c>
      <c r="AD1066" s="3" t="s">
        <v>0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>
        <v>0</v>
      </c>
      <c r="AX1066" s="3">
        <v>0</v>
      </c>
      <c r="AY1066" s="3" t="s">
        <v>0</v>
      </c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>
        <v>0</v>
      </c>
      <c r="BS1066" s="3">
        <v>0</v>
      </c>
      <c r="BT1066" s="3"/>
    </row>
    <row r="1067" spans="1:72" ht="33.75" x14ac:dyDescent="0.25">
      <c r="A1067" s="1" t="s">
        <v>0</v>
      </c>
      <c r="B1067" s="1" t="s">
        <v>0</v>
      </c>
      <c r="C1067" s="1" t="s">
        <v>0</v>
      </c>
      <c r="D1067" s="101" t="s">
        <v>0</v>
      </c>
      <c r="E1067" s="101" t="s">
        <v>0</v>
      </c>
      <c r="F1067" s="101" t="s">
        <v>0</v>
      </c>
      <c r="G1067" s="2" t="s">
        <v>0</v>
      </c>
      <c r="H1067" s="10" t="s">
        <v>13</v>
      </c>
      <c r="I1067" s="11">
        <f t="shared" ref="I1067:AA1067" si="1570">SUM(I1068,I1076,I1078)</f>
        <v>151100</v>
      </c>
      <c r="J1067" s="11">
        <f t="shared" si="1570"/>
        <v>0</v>
      </c>
      <c r="K1067" s="11">
        <f t="shared" si="1570"/>
        <v>0</v>
      </c>
      <c r="L1067" s="11">
        <f t="shared" si="1570"/>
        <v>0</v>
      </c>
      <c r="M1067" s="11">
        <f t="shared" si="1570"/>
        <v>0</v>
      </c>
      <c r="N1067" s="11">
        <f t="shared" si="1570"/>
        <v>0</v>
      </c>
      <c r="O1067" s="11">
        <f t="shared" ref="O1067" si="1571">SUM(O1068,O1076,O1078)</f>
        <v>151100</v>
      </c>
      <c r="P1067" s="11">
        <f t="shared" si="1570"/>
        <v>2100</v>
      </c>
      <c r="Q1067" s="11">
        <f t="shared" si="1570"/>
        <v>0</v>
      </c>
      <c r="R1067" s="11">
        <f t="shared" si="1570"/>
        <v>28200</v>
      </c>
      <c r="S1067" s="11">
        <f t="shared" si="1570"/>
        <v>0</v>
      </c>
      <c r="T1067" s="11">
        <f t="shared" si="1570"/>
        <v>0</v>
      </c>
      <c r="U1067" s="11">
        <f t="shared" si="1570"/>
        <v>0</v>
      </c>
      <c r="V1067" s="11">
        <f t="shared" si="1570"/>
        <v>0</v>
      </c>
      <c r="W1067" s="11">
        <f t="shared" si="1570"/>
        <v>0</v>
      </c>
      <c r="X1067" s="11">
        <f t="shared" si="1570"/>
        <v>0</v>
      </c>
      <c r="Y1067" s="11">
        <f t="shared" si="1570"/>
        <v>0</v>
      </c>
      <c r="Z1067" s="11">
        <f t="shared" si="1570"/>
        <v>0</v>
      </c>
      <c r="AA1067" s="11">
        <f t="shared" si="1570"/>
        <v>0</v>
      </c>
      <c r="AB1067" s="11">
        <v>30300</v>
      </c>
      <c r="AC1067" s="11">
        <v>120800</v>
      </c>
      <c r="AD1067" s="11">
        <f t="shared" ref="AD1067:AV1067" si="1572">SUM(AD1068,AD1076,AD1078)</f>
        <v>0</v>
      </c>
      <c r="AE1067" s="11">
        <f t="shared" si="1572"/>
        <v>0</v>
      </c>
      <c r="AF1067" s="11">
        <f t="shared" si="1572"/>
        <v>0</v>
      </c>
      <c r="AG1067" s="11">
        <f t="shared" si="1572"/>
        <v>0</v>
      </c>
      <c r="AH1067" s="11">
        <f t="shared" si="1572"/>
        <v>0</v>
      </c>
      <c r="AI1067" s="11">
        <f t="shared" si="1572"/>
        <v>0</v>
      </c>
      <c r="AJ1067" s="11">
        <f t="shared" ref="AJ1067" si="1573">SUM(AJ1068,AJ1076,AJ1078)</f>
        <v>0</v>
      </c>
      <c r="AK1067" s="11">
        <f t="shared" si="1572"/>
        <v>0</v>
      </c>
      <c r="AL1067" s="11">
        <f t="shared" si="1572"/>
        <v>0</v>
      </c>
      <c r="AM1067" s="11">
        <f t="shared" si="1572"/>
        <v>0</v>
      </c>
      <c r="AN1067" s="11">
        <f t="shared" si="1572"/>
        <v>0</v>
      </c>
      <c r="AO1067" s="11">
        <f t="shared" si="1572"/>
        <v>0</v>
      </c>
      <c r="AP1067" s="11">
        <f t="shared" si="1572"/>
        <v>0</v>
      </c>
      <c r="AQ1067" s="11">
        <f t="shared" si="1572"/>
        <v>0</v>
      </c>
      <c r="AR1067" s="11">
        <f t="shared" si="1572"/>
        <v>0</v>
      </c>
      <c r="AS1067" s="11">
        <f t="shared" si="1572"/>
        <v>0</v>
      </c>
      <c r="AT1067" s="11">
        <f t="shared" si="1572"/>
        <v>0</v>
      </c>
      <c r="AU1067" s="11">
        <f t="shared" si="1572"/>
        <v>0</v>
      </c>
      <c r="AV1067" s="11">
        <f t="shared" si="1572"/>
        <v>0</v>
      </c>
      <c r="AW1067" s="11">
        <v>0</v>
      </c>
      <c r="AX1067" s="11">
        <v>0</v>
      </c>
      <c r="AY1067" s="11">
        <f t="shared" ref="AY1067:BQ1067" si="1574">SUM(AY1068,AY1076,AY1078)</f>
        <v>0</v>
      </c>
      <c r="AZ1067" s="11">
        <f t="shared" si="1574"/>
        <v>0</v>
      </c>
      <c r="BA1067" s="11">
        <f t="shared" si="1574"/>
        <v>0</v>
      </c>
      <c r="BB1067" s="11">
        <f t="shared" si="1574"/>
        <v>0</v>
      </c>
      <c r="BC1067" s="11">
        <f t="shared" si="1574"/>
        <v>0</v>
      </c>
      <c r="BD1067" s="11">
        <f t="shared" si="1574"/>
        <v>0</v>
      </c>
      <c r="BE1067" s="11">
        <f t="shared" ref="BE1067" si="1575">SUM(BE1068,BE1076,BE1078)</f>
        <v>0</v>
      </c>
      <c r="BF1067" s="11">
        <f t="shared" si="1574"/>
        <v>0</v>
      </c>
      <c r="BG1067" s="11">
        <f t="shared" si="1574"/>
        <v>0</v>
      </c>
      <c r="BH1067" s="11">
        <f t="shared" si="1574"/>
        <v>0</v>
      </c>
      <c r="BI1067" s="11">
        <f t="shared" si="1574"/>
        <v>0</v>
      </c>
      <c r="BJ1067" s="11">
        <f t="shared" si="1574"/>
        <v>0</v>
      </c>
      <c r="BK1067" s="11">
        <f t="shared" si="1574"/>
        <v>0</v>
      </c>
      <c r="BL1067" s="11">
        <f t="shared" si="1574"/>
        <v>0</v>
      </c>
      <c r="BM1067" s="11">
        <f t="shared" si="1574"/>
        <v>0</v>
      </c>
      <c r="BN1067" s="11">
        <f t="shared" si="1574"/>
        <v>0</v>
      </c>
      <c r="BO1067" s="11">
        <f t="shared" si="1574"/>
        <v>0</v>
      </c>
      <c r="BP1067" s="11">
        <f t="shared" si="1574"/>
        <v>0</v>
      </c>
      <c r="BQ1067" s="11">
        <f t="shared" si="1574"/>
        <v>0</v>
      </c>
      <c r="BR1067" s="11">
        <v>0</v>
      </c>
      <c r="BS1067" s="11">
        <v>0</v>
      </c>
      <c r="BT1067" s="11" t="e">
        <f>IF(#REF!=0,"-",#REF!/#REF!*100)</f>
        <v>#REF!</v>
      </c>
    </row>
    <row r="1068" spans="1:72" x14ac:dyDescent="0.25">
      <c r="A1068" s="4" t="s">
        <v>133</v>
      </c>
      <c r="B1068" s="4" t="s">
        <v>58</v>
      </c>
      <c r="C1068" s="4" t="s">
        <v>163</v>
      </c>
      <c r="D1068" s="102" t="s">
        <v>424</v>
      </c>
      <c r="E1068" s="101" t="s">
        <v>14</v>
      </c>
      <c r="F1068" s="101" t="s">
        <v>0</v>
      </c>
      <c r="G1068" s="2" t="s">
        <v>0</v>
      </c>
      <c r="H1068" s="2" t="s">
        <v>15</v>
      </c>
      <c r="I1068" s="12">
        <f t="shared" ref="I1068:AA1068" si="1576">SUM(I1069,I1070)</f>
        <v>44900</v>
      </c>
      <c r="J1068" s="12">
        <f t="shared" si="1576"/>
        <v>0</v>
      </c>
      <c r="K1068" s="12">
        <f t="shared" si="1576"/>
        <v>0</v>
      </c>
      <c r="L1068" s="12">
        <f t="shared" si="1576"/>
        <v>0</v>
      </c>
      <c r="M1068" s="12">
        <f t="shared" si="1576"/>
        <v>0</v>
      </c>
      <c r="N1068" s="12">
        <f t="shared" si="1576"/>
        <v>0</v>
      </c>
      <c r="O1068" s="12">
        <f t="shared" ref="O1068" si="1577">SUM(O1069,O1070)</f>
        <v>44900</v>
      </c>
      <c r="P1068" s="12">
        <f t="shared" si="1576"/>
        <v>0</v>
      </c>
      <c r="Q1068" s="12">
        <f t="shared" si="1576"/>
        <v>0</v>
      </c>
      <c r="R1068" s="12">
        <f t="shared" si="1576"/>
        <v>0</v>
      </c>
      <c r="S1068" s="12">
        <f t="shared" si="1576"/>
        <v>0</v>
      </c>
      <c r="T1068" s="12">
        <f t="shared" si="1576"/>
        <v>0</v>
      </c>
      <c r="U1068" s="12">
        <f t="shared" si="1576"/>
        <v>0</v>
      </c>
      <c r="V1068" s="12">
        <f t="shared" si="1576"/>
        <v>0</v>
      </c>
      <c r="W1068" s="12">
        <f t="shared" si="1576"/>
        <v>0</v>
      </c>
      <c r="X1068" s="12">
        <f t="shared" si="1576"/>
        <v>0</v>
      </c>
      <c r="Y1068" s="12">
        <f t="shared" si="1576"/>
        <v>0</v>
      </c>
      <c r="Z1068" s="12">
        <f t="shared" si="1576"/>
        <v>0</v>
      </c>
      <c r="AA1068" s="12">
        <f t="shared" si="1576"/>
        <v>0</v>
      </c>
      <c r="AB1068" s="12">
        <v>0</v>
      </c>
      <c r="AC1068" s="12">
        <v>44900</v>
      </c>
      <c r="AD1068" s="12">
        <f t="shared" ref="AD1068:AV1068" si="1578">SUM(AD1069,AD1070)</f>
        <v>0</v>
      </c>
      <c r="AE1068" s="12">
        <f t="shared" si="1578"/>
        <v>0</v>
      </c>
      <c r="AF1068" s="12">
        <f t="shared" si="1578"/>
        <v>0</v>
      </c>
      <c r="AG1068" s="12">
        <f t="shared" si="1578"/>
        <v>0</v>
      </c>
      <c r="AH1068" s="12">
        <f t="shared" si="1578"/>
        <v>0</v>
      </c>
      <c r="AI1068" s="12">
        <f t="shared" si="1578"/>
        <v>0</v>
      </c>
      <c r="AJ1068" s="12">
        <f t="shared" ref="AJ1068" si="1579">SUM(AJ1069,AJ1070)</f>
        <v>0</v>
      </c>
      <c r="AK1068" s="12">
        <f t="shared" si="1578"/>
        <v>0</v>
      </c>
      <c r="AL1068" s="12">
        <f t="shared" si="1578"/>
        <v>0</v>
      </c>
      <c r="AM1068" s="12">
        <f t="shared" si="1578"/>
        <v>0</v>
      </c>
      <c r="AN1068" s="12">
        <f t="shared" si="1578"/>
        <v>0</v>
      </c>
      <c r="AO1068" s="12">
        <f t="shared" si="1578"/>
        <v>0</v>
      </c>
      <c r="AP1068" s="12">
        <f t="shared" si="1578"/>
        <v>0</v>
      </c>
      <c r="AQ1068" s="12">
        <f t="shared" si="1578"/>
        <v>0</v>
      </c>
      <c r="AR1068" s="12">
        <f t="shared" si="1578"/>
        <v>0</v>
      </c>
      <c r="AS1068" s="12">
        <f t="shared" si="1578"/>
        <v>0</v>
      </c>
      <c r="AT1068" s="12">
        <f t="shared" si="1578"/>
        <v>0</v>
      </c>
      <c r="AU1068" s="12">
        <f t="shared" si="1578"/>
        <v>0</v>
      </c>
      <c r="AV1068" s="12">
        <f t="shared" si="1578"/>
        <v>0</v>
      </c>
      <c r="AW1068" s="12">
        <v>0</v>
      </c>
      <c r="AX1068" s="12">
        <v>0</v>
      </c>
      <c r="AY1068" s="12">
        <f t="shared" ref="AY1068:BQ1068" si="1580">SUM(AY1069,AY1070)</f>
        <v>0</v>
      </c>
      <c r="AZ1068" s="12">
        <f t="shared" si="1580"/>
        <v>0</v>
      </c>
      <c r="BA1068" s="12">
        <f t="shared" si="1580"/>
        <v>0</v>
      </c>
      <c r="BB1068" s="12">
        <f t="shared" si="1580"/>
        <v>0</v>
      </c>
      <c r="BC1068" s="12">
        <f t="shared" si="1580"/>
        <v>0</v>
      </c>
      <c r="BD1068" s="12">
        <f t="shared" si="1580"/>
        <v>0</v>
      </c>
      <c r="BE1068" s="12">
        <f t="shared" ref="BE1068" si="1581">SUM(BE1069,BE1070)</f>
        <v>0</v>
      </c>
      <c r="BF1068" s="12">
        <f t="shared" si="1580"/>
        <v>0</v>
      </c>
      <c r="BG1068" s="12">
        <f t="shared" si="1580"/>
        <v>0</v>
      </c>
      <c r="BH1068" s="12">
        <f t="shared" si="1580"/>
        <v>0</v>
      </c>
      <c r="BI1068" s="12">
        <f t="shared" si="1580"/>
        <v>0</v>
      </c>
      <c r="BJ1068" s="12">
        <f t="shared" si="1580"/>
        <v>0</v>
      </c>
      <c r="BK1068" s="12">
        <f t="shared" si="1580"/>
        <v>0</v>
      </c>
      <c r="BL1068" s="12">
        <f t="shared" si="1580"/>
        <v>0</v>
      </c>
      <c r="BM1068" s="12">
        <f t="shared" si="1580"/>
        <v>0</v>
      </c>
      <c r="BN1068" s="12">
        <f t="shared" si="1580"/>
        <v>0</v>
      </c>
      <c r="BO1068" s="12">
        <f t="shared" si="1580"/>
        <v>0</v>
      </c>
      <c r="BP1068" s="12">
        <f t="shared" si="1580"/>
        <v>0</v>
      </c>
      <c r="BQ1068" s="12">
        <f t="shared" si="1580"/>
        <v>0</v>
      </c>
      <c r="BR1068" s="12">
        <v>0</v>
      </c>
      <c r="BS1068" s="12">
        <v>0</v>
      </c>
      <c r="BT1068" s="12" t="e">
        <f>IF(#REF!=0,"-",#REF!/#REF!*100)</f>
        <v>#REF!</v>
      </c>
    </row>
    <row r="1069" spans="1:72" x14ac:dyDescent="0.25">
      <c r="A1069" s="4" t="s">
        <v>133</v>
      </c>
      <c r="B1069" s="4" t="s">
        <v>58</v>
      </c>
      <c r="C1069" s="4" t="s">
        <v>163</v>
      </c>
      <c r="D1069" s="102" t="s">
        <v>424</v>
      </c>
      <c r="E1069" s="113">
        <v>6111</v>
      </c>
      <c r="F1069" s="102"/>
      <c r="G1069" s="98" t="s">
        <v>1662</v>
      </c>
      <c r="H1069" s="13" t="s">
        <v>16</v>
      </c>
      <c r="I1069" s="14">
        <v>36000</v>
      </c>
      <c r="J1069" s="14"/>
      <c r="K1069" s="14"/>
      <c r="L1069" s="14"/>
      <c r="M1069" s="14"/>
      <c r="N1069" s="14"/>
      <c r="O1069" s="14">
        <f t="shared" si="1543"/>
        <v>36000</v>
      </c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>
        <v>0</v>
      </c>
      <c r="AC1069" s="14">
        <v>36000</v>
      </c>
      <c r="AD1069" s="14">
        <v>0</v>
      </c>
      <c r="AE1069" s="14"/>
      <c r="AF1069" s="14"/>
      <c r="AG1069" s="14"/>
      <c r="AH1069" s="14"/>
      <c r="AI1069" s="14"/>
      <c r="AJ1069" s="14">
        <f t="shared" si="1544"/>
        <v>0</v>
      </c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>
        <v>0</v>
      </c>
      <c r="AX1069" s="14">
        <v>0</v>
      </c>
      <c r="AY1069" s="14">
        <v>0</v>
      </c>
      <c r="AZ1069" s="14"/>
      <c r="BA1069" s="14"/>
      <c r="BB1069" s="14"/>
      <c r="BC1069" s="14"/>
      <c r="BD1069" s="14"/>
      <c r="BE1069" s="14">
        <f t="shared" si="1545"/>
        <v>0</v>
      </c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>
        <v>0</v>
      </c>
      <c r="BS1069" s="14">
        <v>0</v>
      </c>
      <c r="BT1069" s="14" t="e">
        <f>IF(#REF!=0,"-",#REF!/#REF!*100)</f>
        <v>#REF!</v>
      </c>
    </row>
    <row r="1070" spans="1:72" x14ac:dyDescent="0.25">
      <c r="A1070" s="1" t="s">
        <v>133</v>
      </c>
      <c r="B1070" s="1" t="s">
        <v>58</v>
      </c>
      <c r="C1070" s="1" t="s">
        <v>163</v>
      </c>
      <c r="D1070" s="105" t="s">
        <v>424</v>
      </c>
      <c r="E1070" s="105" t="s">
        <v>18</v>
      </c>
      <c r="F1070" s="102" t="s">
        <v>0</v>
      </c>
      <c r="G1070" s="13" t="s">
        <v>0</v>
      </c>
      <c r="H1070" s="2" t="s">
        <v>19</v>
      </c>
      <c r="I1070" s="12">
        <f t="shared" ref="I1070:AA1070" si="1582">SUM(I1071:I1075)</f>
        <v>8900</v>
      </c>
      <c r="J1070" s="12">
        <f t="shared" si="1582"/>
        <v>0</v>
      </c>
      <c r="K1070" s="12">
        <f t="shared" si="1582"/>
        <v>0</v>
      </c>
      <c r="L1070" s="12">
        <f t="shared" si="1582"/>
        <v>0</v>
      </c>
      <c r="M1070" s="12">
        <f t="shared" si="1582"/>
        <v>0</v>
      </c>
      <c r="N1070" s="12">
        <f t="shared" si="1582"/>
        <v>0</v>
      </c>
      <c r="O1070" s="12">
        <f t="shared" si="1582"/>
        <v>8900</v>
      </c>
      <c r="P1070" s="12">
        <f t="shared" si="1582"/>
        <v>0</v>
      </c>
      <c r="Q1070" s="12">
        <f t="shared" si="1582"/>
        <v>0</v>
      </c>
      <c r="R1070" s="12">
        <f t="shared" si="1582"/>
        <v>0</v>
      </c>
      <c r="S1070" s="12">
        <f t="shared" si="1582"/>
        <v>0</v>
      </c>
      <c r="T1070" s="12">
        <f t="shared" si="1582"/>
        <v>0</v>
      </c>
      <c r="U1070" s="12">
        <f t="shared" si="1582"/>
        <v>0</v>
      </c>
      <c r="V1070" s="12">
        <f t="shared" si="1582"/>
        <v>0</v>
      </c>
      <c r="W1070" s="12">
        <f t="shared" si="1582"/>
        <v>0</v>
      </c>
      <c r="X1070" s="12">
        <f t="shared" si="1582"/>
        <v>0</v>
      </c>
      <c r="Y1070" s="12">
        <f t="shared" si="1582"/>
        <v>0</v>
      </c>
      <c r="Z1070" s="12">
        <f t="shared" si="1582"/>
        <v>0</v>
      </c>
      <c r="AA1070" s="12">
        <f t="shared" si="1582"/>
        <v>0</v>
      </c>
      <c r="AB1070" s="12">
        <v>0</v>
      </c>
      <c r="AC1070" s="12">
        <v>8900</v>
      </c>
      <c r="AD1070" s="12">
        <f t="shared" ref="AD1070:AV1070" si="1583">SUM(AD1071:AD1075)</f>
        <v>0</v>
      </c>
      <c r="AE1070" s="12">
        <f t="shared" si="1583"/>
        <v>0</v>
      </c>
      <c r="AF1070" s="12">
        <f t="shared" si="1583"/>
        <v>0</v>
      </c>
      <c r="AG1070" s="12">
        <f t="shared" si="1583"/>
        <v>0</v>
      </c>
      <c r="AH1070" s="12">
        <f t="shared" si="1583"/>
        <v>0</v>
      </c>
      <c r="AI1070" s="12">
        <f t="shared" si="1583"/>
        <v>0</v>
      </c>
      <c r="AJ1070" s="12">
        <f t="shared" si="1583"/>
        <v>0</v>
      </c>
      <c r="AK1070" s="12">
        <f t="shared" si="1583"/>
        <v>0</v>
      </c>
      <c r="AL1070" s="12">
        <f t="shared" si="1583"/>
        <v>0</v>
      </c>
      <c r="AM1070" s="12">
        <f t="shared" si="1583"/>
        <v>0</v>
      </c>
      <c r="AN1070" s="12">
        <f t="shared" si="1583"/>
        <v>0</v>
      </c>
      <c r="AO1070" s="12">
        <f t="shared" si="1583"/>
        <v>0</v>
      </c>
      <c r="AP1070" s="12">
        <f t="shared" si="1583"/>
        <v>0</v>
      </c>
      <c r="AQ1070" s="12">
        <f t="shared" si="1583"/>
        <v>0</v>
      </c>
      <c r="AR1070" s="12">
        <f t="shared" si="1583"/>
        <v>0</v>
      </c>
      <c r="AS1070" s="12">
        <f t="shared" si="1583"/>
        <v>0</v>
      </c>
      <c r="AT1070" s="12">
        <f t="shared" si="1583"/>
        <v>0</v>
      </c>
      <c r="AU1070" s="12">
        <f t="shared" si="1583"/>
        <v>0</v>
      </c>
      <c r="AV1070" s="12">
        <f t="shared" si="1583"/>
        <v>0</v>
      </c>
      <c r="AW1070" s="12">
        <v>0</v>
      </c>
      <c r="AX1070" s="12">
        <v>0</v>
      </c>
      <c r="AY1070" s="12">
        <f t="shared" ref="AY1070:BQ1070" si="1584">SUM(AY1071:AY1075)</f>
        <v>0</v>
      </c>
      <c r="AZ1070" s="12">
        <f t="shared" si="1584"/>
        <v>0</v>
      </c>
      <c r="BA1070" s="12">
        <f t="shared" si="1584"/>
        <v>0</v>
      </c>
      <c r="BB1070" s="12">
        <f t="shared" si="1584"/>
        <v>0</v>
      </c>
      <c r="BC1070" s="12">
        <f t="shared" si="1584"/>
        <v>0</v>
      </c>
      <c r="BD1070" s="12">
        <f t="shared" si="1584"/>
        <v>0</v>
      </c>
      <c r="BE1070" s="12">
        <f t="shared" si="1584"/>
        <v>0</v>
      </c>
      <c r="BF1070" s="12">
        <f t="shared" si="1584"/>
        <v>0</v>
      </c>
      <c r="BG1070" s="12">
        <f t="shared" si="1584"/>
        <v>0</v>
      </c>
      <c r="BH1070" s="12">
        <f t="shared" si="1584"/>
        <v>0</v>
      </c>
      <c r="BI1070" s="12">
        <f t="shared" si="1584"/>
        <v>0</v>
      </c>
      <c r="BJ1070" s="12">
        <f t="shared" si="1584"/>
        <v>0</v>
      </c>
      <c r="BK1070" s="12">
        <f t="shared" si="1584"/>
        <v>0</v>
      </c>
      <c r="BL1070" s="12">
        <f t="shared" si="1584"/>
        <v>0</v>
      </c>
      <c r="BM1070" s="12">
        <f t="shared" si="1584"/>
        <v>0</v>
      </c>
      <c r="BN1070" s="12">
        <f t="shared" si="1584"/>
        <v>0</v>
      </c>
      <c r="BO1070" s="12">
        <f t="shared" si="1584"/>
        <v>0</v>
      </c>
      <c r="BP1070" s="12">
        <f t="shared" si="1584"/>
        <v>0</v>
      </c>
      <c r="BQ1070" s="12">
        <f t="shared" si="1584"/>
        <v>0</v>
      </c>
      <c r="BR1070" s="12">
        <v>0</v>
      </c>
      <c r="BS1070" s="12">
        <v>0</v>
      </c>
      <c r="BT1070" s="12" t="e">
        <f>IF(#REF!=0,"-",#REF!/#REF!*100)</f>
        <v>#REF!</v>
      </c>
    </row>
    <row r="1071" spans="1:72" ht="22.5" x14ac:dyDescent="0.25">
      <c r="A1071" s="4" t="s">
        <v>133</v>
      </c>
      <c r="B1071" s="4" t="s">
        <v>58</v>
      </c>
      <c r="C1071" s="4" t="s">
        <v>163</v>
      </c>
      <c r="D1071" s="102" t="s">
        <v>424</v>
      </c>
      <c r="E1071" s="113">
        <v>6112</v>
      </c>
      <c r="F1071" s="102" t="s">
        <v>426</v>
      </c>
      <c r="G1071" s="98" t="s">
        <v>1662</v>
      </c>
      <c r="H1071" s="13" t="s">
        <v>57</v>
      </c>
      <c r="I1071" s="14">
        <v>1400</v>
      </c>
      <c r="J1071" s="14"/>
      <c r="K1071" s="14"/>
      <c r="L1071" s="14"/>
      <c r="M1071" s="14"/>
      <c r="N1071" s="14"/>
      <c r="O1071" s="14">
        <f t="shared" si="1543"/>
        <v>1400</v>
      </c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>
        <v>0</v>
      </c>
      <c r="AC1071" s="14">
        <v>1400</v>
      </c>
      <c r="AD1071" s="14">
        <v>0</v>
      </c>
      <c r="AE1071" s="14"/>
      <c r="AF1071" s="14"/>
      <c r="AG1071" s="14"/>
      <c r="AH1071" s="14"/>
      <c r="AI1071" s="14"/>
      <c r="AJ1071" s="14">
        <f t="shared" si="1544"/>
        <v>0</v>
      </c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>
        <v>0</v>
      </c>
      <c r="AX1071" s="14">
        <v>0</v>
      </c>
      <c r="AY1071" s="14">
        <v>0</v>
      </c>
      <c r="AZ1071" s="14"/>
      <c r="BA1071" s="14"/>
      <c r="BB1071" s="14"/>
      <c r="BC1071" s="14"/>
      <c r="BD1071" s="14"/>
      <c r="BE1071" s="14">
        <f t="shared" si="1545"/>
        <v>0</v>
      </c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>
        <v>0</v>
      </c>
      <c r="BS1071" s="14">
        <v>0</v>
      </c>
      <c r="BT1071" s="14" t="e">
        <f>IF(#REF!=0,"-",#REF!/#REF!*100)</f>
        <v>#REF!</v>
      </c>
    </row>
    <row r="1072" spans="1:72" x14ac:dyDescent="0.25">
      <c r="A1072" s="4" t="s">
        <v>133</v>
      </c>
      <c r="B1072" s="4" t="s">
        <v>58</v>
      </c>
      <c r="C1072" s="4" t="s">
        <v>163</v>
      </c>
      <c r="D1072" s="102" t="s">
        <v>424</v>
      </c>
      <c r="E1072" s="113">
        <v>6112</v>
      </c>
      <c r="F1072" s="102" t="s">
        <v>427</v>
      </c>
      <c r="G1072" s="98" t="s">
        <v>1662</v>
      </c>
      <c r="H1072" s="13" t="s">
        <v>22</v>
      </c>
      <c r="I1072" s="14">
        <v>6000</v>
      </c>
      <c r="J1072" s="14"/>
      <c r="K1072" s="14"/>
      <c r="L1072" s="14"/>
      <c r="M1072" s="14"/>
      <c r="N1072" s="14"/>
      <c r="O1072" s="14">
        <f t="shared" si="1543"/>
        <v>6000</v>
      </c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>
        <v>0</v>
      </c>
      <c r="AC1072" s="14">
        <v>6000</v>
      </c>
      <c r="AD1072" s="14">
        <v>0</v>
      </c>
      <c r="AE1072" s="14"/>
      <c r="AF1072" s="14"/>
      <c r="AG1072" s="14"/>
      <c r="AH1072" s="14"/>
      <c r="AI1072" s="14"/>
      <c r="AJ1072" s="14">
        <f t="shared" si="1544"/>
        <v>0</v>
      </c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>
        <v>0</v>
      </c>
      <c r="AX1072" s="14">
        <v>0</v>
      </c>
      <c r="AY1072" s="14">
        <v>0</v>
      </c>
      <c r="AZ1072" s="14"/>
      <c r="BA1072" s="14"/>
      <c r="BB1072" s="14"/>
      <c r="BC1072" s="14"/>
      <c r="BD1072" s="14"/>
      <c r="BE1072" s="14">
        <f t="shared" si="1545"/>
        <v>0</v>
      </c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>
        <v>0</v>
      </c>
      <c r="BS1072" s="14">
        <v>0</v>
      </c>
      <c r="BT1072" s="14" t="e">
        <f>IF(#REF!=0,"-",#REF!/#REF!*100)</f>
        <v>#REF!</v>
      </c>
    </row>
    <row r="1073" spans="1:72" x14ac:dyDescent="0.25">
      <c r="A1073" s="4" t="s">
        <v>133</v>
      </c>
      <c r="B1073" s="4" t="s">
        <v>58</v>
      </c>
      <c r="C1073" s="4" t="s">
        <v>163</v>
      </c>
      <c r="D1073" s="102" t="s">
        <v>424</v>
      </c>
      <c r="E1073" s="113">
        <v>6112</v>
      </c>
      <c r="F1073" s="102" t="s">
        <v>428</v>
      </c>
      <c r="G1073" s="98" t="s">
        <v>1662</v>
      </c>
      <c r="H1073" s="13" t="s">
        <v>23</v>
      </c>
      <c r="I1073" s="14">
        <v>1500</v>
      </c>
      <c r="J1073" s="14"/>
      <c r="K1073" s="14"/>
      <c r="L1073" s="14"/>
      <c r="M1073" s="14"/>
      <c r="N1073" s="14"/>
      <c r="O1073" s="14">
        <f t="shared" si="1543"/>
        <v>1500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>
        <v>0</v>
      </c>
      <c r="AC1073" s="14">
        <v>1500</v>
      </c>
      <c r="AD1073" s="14">
        <v>0</v>
      </c>
      <c r="AE1073" s="14"/>
      <c r="AF1073" s="14"/>
      <c r="AG1073" s="14"/>
      <c r="AH1073" s="14"/>
      <c r="AI1073" s="14"/>
      <c r="AJ1073" s="14">
        <f t="shared" si="1544"/>
        <v>0</v>
      </c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>
        <v>0</v>
      </c>
      <c r="AX1073" s="14">
        <v>0</v>
      </c>
      <c r="AY1073" s="14">
        <v>0</v>
      </c>
      <c r="AZ1073" s="14"/>
      <c r="BA1073" s="14"/>
      <c r="BB1073" s="14"/>
      <c r="BC1073" s="14"/>
      <c r="BD1073" s="14"/>
      <c r="BE1073" s="14">
        <f t="shared" si="1545"/>
        <v>0</v>
      </c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>
        <v>0</v>
      </c>
      <c r="BS1073" s="14">
        <v>0</v>
      </c>
      <c r="BT1073" s="14" t="e">
        <f>IF(#REF!=0,"-",#REF!/#REF!*100)</f>
        <v>#REF!</v>
      </c>
    </row>
    <row r="1074" spans="1:72" x14ac:dyDescent="0.25">
      <c r="A1074" s="4" t="s">
        <v>133</v>
      </c>
      <c r="B1074" s="4" t="s">
        <v>58</v>
      </c>
      <c r="C1074" s="4" t="s">
        <v>163</v>
      </c>
      <c r="D1074" s="102" t="s">
        <v>424</v>
      </c>
      <c r="E1074" s="113">
        <v>6112</v>
      </c>
      <c r="F1074" s="102" t="s">
        <v>429</v>
      </c>
      <c r="G1074" s="98" t="s">
        <v>1662</v>
      </c>
      <c r="H1074" s="13" t="s">
        <v>21</v>
      </c>
      <c r="I1074" s="14">
        <v>0</v>
      </c>
      <c r="J1074" s="14"/>
      <c r="K1074" s="14"/>
      <c r="L1074" s="14"/>
      <c r="M1074" s="14"/>
      <c r="N1074" s="14"/>
      <c r="O1074" s="14">
        <f t="shared" si="1543"/>
        <v>0</v>
      </c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>
        <v>0</v>
      </c>
      <c r="AC1074" s="14">
        <v>0</v>
      </c>
      <c r="AD1074" s="14">
        <v>0</v>
      </c>
      <c r="AE1074" s="14"/>
      <c r="AF1074" s="14"/>
      <c r="AG1074" s="14"/>
      <c r="AH1074" s="14"/>
      <c r="AI1074" s="14"/>
      <c r="AJ1074" s="14">
        <f t="shared" si="1544"/>
        <v>0</v>
      </c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>
        <v>0</v>
      </c>
      <c r="AX1074" s="14">
        <v>0</v>
      </c>
      <c r="AY1074" s="14">
        <v>0</v>
      </c>
      <c r="AZ1074" s="14"/>
      <c r="BA1074" s="14"/>
      <c r="BB1074" s="14"/>
      <c r="BC1074" s="14"/>
      <c r="BD1074" s="14"/>
      <c r="BE1074" s="14">
        <f t="shared" si="1545"/>
        <v>0</v>
      </c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>
        <v>0</v>
      </c>
      <c r="BS1074" s="14">
        <v>0</v>
      </c>
      <c r="BT1074" s="14" t="e">
        <f>IF(#REF!=0,"-",#REF!/#REF!*100)</f>
        <v>#REF!</v>
      </c>
    </row>
    <row r="1075" spans="1:72" x14ac:dyDescent="0.25">
      <c r="A1075" s="4" t="s">
        <v>133</v>
      </c>
      <c r="B1075" s="4" t="s">
        <v>58</v>
      </c>
      <c r="C1075" s="4" t="s">
        <v>163</v>
      </c>
      <c r="D1075" s="102" t="s">
        <v>424</v>
      </c>
      <c r="E1075" s="113">
        <v>6112</v>
      </c>
      <c r="F1075" s="102" t="s">
        <v>430</v>
      </c>
      <c r="G1075" s="98" t="s">
        <v>1662</v>
      </c>
      <c r="H1075" s="13" t="s">
        <v>24</v>
      </c>
      <c r="I1075" s="14">
        <v>0</v>
      </c>
      <c r="J1075" s="14"/>
      <c r="K1075" s="14"/>
      <c r="L1075" s="14"/>
      <c r="M1075" s="14"/>
      <c r="N1075" s="14"/>
      <c r="O1075" s="14">
        <f t="shared" si="1543"/>
        <v>0</v>
      </c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>
        <v>0</v>
      </c>
      <c r="AC1075" s="14">
        <v>0</v>
      </c>
      <c r="AD1075" s="14">
        <v>0</v>
      </c>
      <c r="AE1075" s="14"/>
      <c r="AF1075" s="14"/>
      <c r="AG1075" s="14"/>
      <c r="AH1075" s="14"/>
      <c r="AI1075" s="14"/>
      <c r="AJ1075" s="14">
        <f t="shared" si="1544"/>
        <v>0</v>
      </c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>
        <v>0</v>
      </c>
      <c r="AX1075" s="14">
        <v>0</v>
      </c>
      <c r="AY1075" s="14">
        <v>0</v>
      </c>
      <c r="AZ1075" s="14"/>
      <c r="BA1075" s="14"/>
      <c r="BB1075" s="14"/>
      <c r="BC1075" s="14"/>
      <c r="BD1075" s="14"/>
      <c r="BE1075" s="14">
        <f t="shared" si="1545"/>
        <v>0</v>
      </c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>
        <v>0</v>
      </c>
      <c r="BS1075" s="14">
        <v>0</v>
      </c>
      <c r="BT1075" s="14" t="e">
        <f>IF(#REF!=0,"-",#REF!/#REF!*100)</f>
        <v>#REF!</v>
      </c>
    </row>
    <row r="1076" spans="1:72" ht="22.5" x14ac:dyDescent="0.25">
      <c r="A1076" s="4" t="s">
        <v>133</v>
      </c>
      <c r="B1076" s="4" t="s">
        <v>58</v>
      </c>
      <c r="C1076" s="4" t="s">
        <v>163</v>
      </c>
      <c r="D1076" s="102" t="s">
        <v>424</v>
      </c>
      <c r="E1076" s="101" t="s">
        <v>25</v>
      </c>
      <c r="F1076" s="101" t="s">
        <v>0</v>
      </c>
      <c r="G1076" s="2" t="s">
        <v>0</v>
      </c>
      <c r="H1076" s="2" t="s">
        <v>26</v>
      </c>
      <c r="I1076" s="12">
        <f t="shared" ref="I1076:AA1076" si="1585">SUM(I1077)</f>
        <v>5000</v>
      </c>
      <c r="J1076" s="12">
        <f t="shared" si="1585"/>
        <v>0</v>
      </c>
      <c r="K1076" s="12">
        <f t="shared" si="1585"/>
        <v>0</v>
      </c>
      <c r="L1076" s="12">
        <f t="shared" si="1585"/>
        <v>0</v>
      </c>
      <c r="M1076" s="12">
        <f t="shared" si="1585"/>
        <v>0</v>
      </c>
      <c r="N1076" s="12">
        <f t="shared" si="1585"/>
        <v>0</v>
      </c>
      <c r="O1076" s="12">
        <f t="shared" si="1585"/>
        <v>5000</v>
      </c>
      <c r="P1076" s="12">
        <f t="shared" si="1585"/>
        <v>0</v>
      </c>
      <c r="Q1076" s="12">
        <f t="shared" si="1585"/>
        <v>0</v>
      </c>
      <c r="R1076" s="12">
        <f t="shared" si="1585"/>
        <v>0</v>
      </c>
      <c r="S1076" s="12">
        <f t="shared" si="1585"/>
        <v>0</v>
      </c>
      <c r="T1076" s="12">
        <f t="shared" si="1585"/>
        <v>0</v>
      </c>
      <c r="U1076" s="12">
        <f t="shared" si="1585"/>
        <v>0</v>
      </c>
      <c r="V1076" s="12">
        <f t="shared" si="1585"/>
        <v>0</v>
      </c>
      <c r="W1076" s="12">
        <f t="shared" si="1585"/>
        <v>0</v>
      </c>
      <c r="X1076" s="12">
        <f t="shared" si="1585"/>
        <v>0</v>
      </c>
      <c r="Y1076" s="12">
        <f t="shared" si="1585"/>
        <v>0</v>
      </c>
      <c r="Z1076" s="12">
        <f t="shared" si="1585"/>
        <v>0</v>
      </c>
      <c r="AA1076" s="12">
        <f t="shared" si="1585"/>
        <v>0</v>
      </c>
      <c r="AB1076" s="12">
        <v>0</v>
      </c>
      <c r="AC1076" s="12">
        <v>5000</v>
      </c>
      <c r="AD1076" s="12">
        <f t="shared" ref="AD1076:AV1076" si="1586">SUM(AD1077)</f>
        <v>0</v>
      </c>
      <c r="AE1076" s="12">
        <f t="shared" si="1586"/>
        <v>0</v>
      </c>
      <c r="AF1076" s="12">
        <f t="shared" si="1586"/>
        <v>0</v>
      </c>
      <c r="AG1076" s="12">
        <f t="shared" si="1586"/>
        <v>0</v>
      </c>
      <c r="AH1076" s="12">
        <f t="shared" si="1586"/>
        <v>0</v>
      </c>
      <c r="AI1076" s="12">
        <f t="shared" si="1586"/>
        <v>0</v>
      </c>
      <c r="AJ1076" s="12">
        <f t="shared" si="1586"/>
        <v>0</v>
      </c>
      <c r="AK1076" s="12">
        <f t="shared" si="1586"/>
        <v>0</v>
      </c>
      <c r="AL1076" s="12">
        <f t="shared" si="1586"/>
        <v>0</v>
      </c>
      <c r="AM1076" s="12">
        <f t="shared" si="1586"/>
        <v>0</v>
      </c>
      <c r="AN1076" s="12">
        <f t="shared" si="1586"/>
        <v>0</v>
      </c>
      <c r="AO1076" s="12">
        <f t="shared" si="1586"/>
        <v>0</v>
      </c>
      <c r="AP1076" s="12">
        <f t="shared" si="1586"/>
        <v>0</v>
      </c>
      <c r="AQ1076" s="12">
        <f t="shared" si="1586"/>
        <v>0</v>
      </c>
      <c r="AR1076" s="12">
        <f t="shared" si="1586"/>
        <v>0</v>
      </c>
      <c r="AS1076" s="12">
        <f t="shared" si="1586"/>
        <v>0</v>
      </c>
      <c r="AT1076" s="12">
        <f t="shared" si="1586"/>
        <v>0</v>
      </c>
      <c r="AU1076" s="12">
        <f t="shared" si="1586"/>
        <v>0</v>
      </c>
      <c r="AV1076" s="12">
        <f t="shared" si="1586"/>
        <v>0</v>
      </c>
      <c r="AW1076" s="12">
        <v>0</v>
      </c>
      <c r="AX1076" s="12">
        <v>0</v>
      </c>
      <c r="AY1076" s="12">
        <f t="shared" ref="AY1076:BQ1076" si="1587">SUM(AY1077)</f>
        <v>0</v>
      </c>
      <c r="AZ1076" s="12">
        <f t="shared" si="1587"/>
        <v>0</v>
      </c>
      <c r="BA1076" s="12">
        <f t="shared" si="1587"/>
        <v>0</v>
      </c>
      <c r="BB1076" s="12">
        <f t="shared" si="1587"/>
        <v>0</v>
      </c>
      <c r="BC1076" s="12">
        <f t="shared" si="1587"/>
        <v>0</v>
      </c>
      <c r="BD1076" s="12">
        <f t="shared" si="1587"/>
        <v>0</v>
      </c>
      <c r="BE1076" s="12">
        <f t="shared" si="1587"/>
        <v>0</v>
      </c>
      <c r="BF1076" s="12">
        <f t="shared" si="1587"/>
        <v>0</v>
      </c>
      <c r="BG1076" s="12">
        <f t="shared" si="1587"/>
        <v>0</v>
      </c>
      <c r="BH1076" s="12">
        <f t="shared" si="1587"/>
        <v>0</v>
      </c>
      <c r="BI1076" s="12">
        <f t="shared" si="1587"/>
        <v>0</v>
      </c>
      <c r="BJ1076" s="12">
        <f t="shared" si="1587"/>
        <v>0</v>
      </c>
      <c r="BK1076" s="12">
        <f t="shared" si="1587"/>
        <v>0</v>
      </c>
      <c r="BL1076" s="12">
        <f t="shared" si="1587"/>
        <v>0</v>
      </c>
      <c r="BM1076" s="12">
        <f t="shared" si="1587"/>
        <v>0</v>
      </c>
      <c r="BN1076" s="12">
        <f t="shared" si="1587"/>
        <v>0</v>
      </c>
      <c r="BO1076" s="12">
        <f t="shared" si="1587"/>
        <v>0</v>
      </c>
      <c r="BP1076" s="12">
        <f t="shared" si="1587"/>
        <v>0</v>
      </c>
      <c r="BQ1076" s="12">
        <f t="shared" si="1587"/>
        <v>0</v>
      </c>
      <c r="BR1076" s="12">
        <v>0</v>
      </c>
      <c r="BS1076" s="12">
        <v>0</v>
      </c>
      <c r="BT1076" s="12" t="e">
        <f>IF(#REF!=0,"-",#REF!/#REF!*100)</f>
        <v>#REF!</v>
      </c>
    </row>
    <row r="1077" spans="1:72" x14ac:dyDescent="0.25">
      <c r="A1077" s="4" t="s">
        <v>133</v>
      </c>
      <c r="B1077" s="4" t="s">
        <v>58</v>
      </c>
      <c r="C1077" s="4" t="s">
        <v>163</v>
      </c>
      <c r="D1077" s="102" t="s">
        <v>424</v>
      </c>
      <c r="E1077" s="113">
        <v>6121</v>
      </c>
      <c r="F1077" s="102"/>
      <c r="G1077" s="98" t="s">
        <v>1662</v>
      </c>
      <c r="H1077" s="13" t="s">
        <v>27</v>
      </c>
      <c r="I1077" s="14">
        <v>5000</v>
      </c>
      <c r="J1077" s="14"/>
      <c r="K1077" s="14"/>
      <c r="L1077" s="14"/>
      <c r="M1077" s="14"/>
      <c r="N1077" s="14"/>
      <c r="O1077" s="14">
        <f t="shared" si="1543"/>
        <v>5000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>
        <v>0</v>
      </c>
      <c r="AC1077" s="14">
        <v>5000</v>
      </c>
      <c r="AD1077" s="14">
        <v>0</v>
      </c>
      <c r="AE1077" s="14"/>
      <c r="AF1077" s="14"/>
      <c r="AG1077" s="14"/>
      <c r="AH1077" s="14"/>
      <c r="AI1077" s="14"/>
      <c r="AJ1077" s="14">
        <f t="shared" si="1544"/>
        <v>0</v>
      </c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>
        <v>0</v>
      </c>
      <c r="AX1077" s="14">
        <v>0</v>
      </c>
      <c r="AY1077" s="14">
        <v>0</v>
      </c>
      <c r="AZ1077" s="14"/>
      <c r="BA1077" s="14"/>
      <c r="BB1077" s="14"/>
      <c r="BC1077" s="14"/>
      <c r="BD1077" s="14"/>
      <c r="BE1077" s="14">
        <f t="shared" si="1545"/>
        <v>0</v>
      </c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>
        <v>0</v>
      </c>
      <c r="BS1077" s="14">
        <v>0</v>
      </c>
      <c r="BT1077" s="14" t="e">
        <f>IF(#REF!=0,"-",#REF!/#REF!*100)</f>
        <v>#REF!</v>
      </c>
    </row>
    <row r="1078" spans="1:72" ht="22.5" x14ac:dyDescent="0.25">
      <c r="A1078" s="4" t="s">
        <v>133</v>
      </c>
      <c r="B1078" s="4" t="s">
        <v>58</v>
      </c>
      <c r="C1078" s="4" t="s">
        <v>163</v>
      </c>
      <c r="D1078" s="102" t="s">
        <v>424</v>
      </c>
      <c r="E1078" s="101" t="s">
        <v>29</v>
      </c>
      <c r="F1078" s="101" t="s">
        <v>0</v>
      </c>
      <c r="G1078" s="2" t="s">
        <v>0</v>
      </c>
      <c r="H1078" s="2" t="s">
        <v>30</v>
      </c>
      <c r="I1078" s="12">
        <f t="shared" ref="I1078:AA1078" si="1588">SUM(I1079:I1086)</f>
        <v>101200</v>
      </c>
      <c r="J1078" s="12">
        <f t="shared" si="1588"/>
        <v>0</v>
      </c>
      <c r="K1078" s="12">
        <f t="shared" si="1588"/>
        <v>0</v>
      </c>
      <c r="L1078" s="12">
        <f t="shared" si="1588"/>
        <v>0</v>
      </c>
      <c r="M1078" s="12">
        <f t="shared" si="1588"/>
        <v>0</v>
      </c>
      <c r="N1078" s="12">
        <f t="shared" si="1588"/>
        <v>0</v>
      </c>
      <c r="O1078" s="12">
        <f t="shared" si="1588"/>
        <v>101200</v>
      </c>
      <c r="P1078" s="12">
        <f t="shared" si="1588"/>
        <v>2100</v>
      </c>
      <c r="Q1078" s="12">
        <f t="shared" si="1588"/>
        <v>0</v>
      </c>
      <c r="R1078" s="12">
        <f t="shared" si="1588"/>
        <v>28200</v>
      </c>
      <c r="S1078" s="12">
        <f t="shared" si="1588"/>
        <v>0</v>
      </c>
      <c r="T1078" s="12">
        <f t="shared" si="1588"/>
        <v>0</v>
      </c>
      <c r="U1078" s="12">
        <f t="shared" si="1588"/>
        <v>0</v>
      </c>
      <c r="V1078" s="12">
        <f t="shared" si="1588"/>
        <v>0</v>
      </c>
      <c r="W1078" s="12">
        <f t="shared" si="1588"/>
        <v>0</v>
      </c>
      <c r="X1078" s="12">
        <f t="shared" si="1588"/>
        <v>0</v>
      </c>
      <c r="Y1078" s="12">
        <f t="shared" si="1588"/>
        <v>0</v>
      </c>
      <c r="Z1078" s="12">
        <f t="shared" si="1588"/>
        <v>0</v>
      </c>
      <c r="AA1078" s="12">
        <f t="shared" si="1588"/>
        <v>0</v>
      </c>
      <c r="AB1078" s="12">
        <v>30300</v>
      </c>
      <c r="AC1078" s="12">
        <v>70900</v>
      </c>
      <c r="AD1078" s="12">
        <f t="shared" ref="AD1078:AV1078" si="1589">SUM(AD1079:AD1086)</f>
        <v>0</v>
      </c>
      <c r="AE1078" s="12">
        <f t="shared" si="1589"/>
        <v>0</v>
      </c>
      <c r="AF1078" s="12">
        <f t="shared" si="1589"/>
        <v>0</v>
      </c>
      <c r="AG1078" s="12">
        <f t="shared" si="1589"/>
        <v>0</v>
      </c>
      <c r="AH1078" s="12">
        <f t="shared" si="1589"/>
        <v>0</v>
      </c>
      <c r="AI1078" s="12">
        <f t="shared" si="1589"/>
        <v>0</v>
      </c>
      <c r="AJ1078" s="12">
        <f t="shared" si="1589"/>
        <v>0</v>
      </c>
      <c r="AK1078" s="12">
        <f t="shared" si="1589"/>
        <v>0</v>
      </c>
      <c r="AL1078" s="12">
        <f t="shared" si="1589"/>
        <v>0</v>
      </c>
      <c r="AM1078" s="12">
        <f t="shared" si="1589"/>
        <v>0</v>
      </c>
      <c r="AN1078" s="12">
        <f t="shared" si="1589"/>
        <v>0</v>
      </c>
      <c r="AO1078" s="12">
        <f t="shared" si="1589"/>
        <v>0</v>
      </c>
      <c r="AP1078" s="12">
        <f t="shared" si="1589"/>
        <v>0</v>
      </c>
      <c r="AQ1078" s="12">
        <f t="shared" si="1589"/>
        <v>0</v>
      </c>
      <c r="AR1078" s="12">
        <f t="shared" si="1589"/>
        <v>0</v>
      </c>
      <c r="AS1078" s="12">
        <f t="shared" si="1589"/>
        <v>0</v>
      </c>
      <c r="AT1078" s="12">
        <f t="shared" si="1589"/>
        <v>0</v>
      </c>
      <c r="AU1078" s="12">
        <f t="shared" si="1589"/>
        <v>0</v>
      </c>
      <c r="AV1078" s="12">
        <f t="shared" si="1589"/>
        <v>0</v>
      </c>
      <c r="AW1078" s="12">
        <v>0</v>
      </c>
      <c r="AX1078" s="12">
        <v>0</v>
      </c>
      <c r="AY1078" s="12">
        <f t="shared" ref="AY1078:BQ1078" si="1590">SUM(AY1079:AY1086)</f>
        <v>0</v>
      </c>
      <c r="AZ1078" s="12">
        <f t="shared" si="1590"/>
        <v>0</v>
      </c>
      <c r="BA1078" s="12">
        <f t="shared" si="1590"/>
        <v>0</v>
      </c>
      <c r="BB1078" s="12">
        <f t="shared" si="1590"/>
        <v>0</v>
      </c>
      <c r="BC1078" s="12">
        <f t="shared" si="1590"/>
        <v>0</v>
      </c>
      <c r="BD1078" s="12">
        <f t="shared" si="1590"/>
        <v>0</v>
      </c>
      <c r="BE1078" s="12">
        <f t="shared" si="1590"/>
        <v>0</v>
      </c>
      <c r="BF1078" s="12">
        <f t="shared" si="1590"/>
        <v>0</v>
      </c>
      <c r="BG1078" s="12">
        <f t="shared" si="1590"/>
        <v>0</v>
      </c>
      <c r="BH1078" s="12">
        <f t="shared" si="1590"/>
        <v>0</v>
      </c>
      <c r="BI1078" s="12">
        <f t="shared" si="1590"/>
        <v>0</v>
      </c>
      <c r="BJ1078" s="12">
        <f t="shared" si="1590"/>
        <v>0</v>
      </c>
      <c r="BK1078" s="12">
        <f t="shared" si="1590"/>
        <v>0</v>
      </c>
      <c r="BL1078" s="12">
        <f t="shared" si="1590"/>
        <v>0</v>
      </c>
      <c r="BM1078" s="12">
        <f t="shared" si="1590"/>
        <v>0</v>
      </c>
      <c r="BN1078" s="12">
        <f t="shared" si="1590"/>
        <v>0</v>
      </c>
      <c r="BO1078" s="12">
        <f t="shared" si="1590"/>
        <v>0</v>
      </c>
      <c r="BP1078" s="12">
        <f t="shared" si="1590"/>
        <v>0</v>
      </c>
      <c r="BQ1078" s="12">
        <f t="shared" si="1590"/>
        <v>0</v>
      </c>
      <c r="BR1078" s="12">
        <v>0</v>
      </c>
      <c r="BS1078" s="12">
        <v>0</v>
      </c>
      <c r="BT1078" s="12" t="e">
        <f>IF(#REF!=0,"-",#REF!/#REF!*100)</f>
        <v>#REF!</v>
      </c>
    </row>
    <row r="1079" spans="1:72" x14ac:dyDescent="0.25">
      <c r="A1079" s="4" t="s">
        <v>133</v>
      </c>
      <c r="B1079" s="4" t="s">
        <v>58</v>
      </c>
      <c r="C1079" s="4" t="s">
        <v>163</v>
      </c>
      <c r="D1079" s="102" t="s">
        <v>424</v>
      </c>
      <c r="E1079" s="113">
        <v>6131</v>
      </c>
      <c r="F1079" s="102"/>
      <c r="G1079" s="98" t="s">
        <v>1662</v>
      </c>
      <c r="H1079" s="13" t="s">
        <v>32</v>
      </c>
      <c r="I1079" s="14">
        <v>3400</v>
      </c>
      <c r="J1079" s="14"/>
      <c r="K1079" s="14"/>
      <c r="L1079" s="14"/>
      <c r="M1079" s="14"/>
      <c r="N1079" s="14"/>
      <c r="O1079" s="14">
        <f t="shared" si="1543"/>
        <v>3400</v>
      </c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>
        <v>0</v>
      </c>
      <c r="AC1079" s="14">
        <v>3400</v>
      </c>
      <c r="AD1079" s="14">
        <v>0</v>
      </c>
      <c r="AE1079" s="14"/>
      <c r="AF1079" s="14"/>
      <c r="AG1079" s="14"/>
      <c r="AH1079" s="14"/>
      <c r="AI1079" s="14"/>
      <c r="AJ1079" s="14">
        <f t="shared" si="1544"/>
        <v>0</v>
      </c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>
        <v>0</v>
      </c>
      <c r="AX1079" s="14">
        <v>0</v>
      </c>
      <c r="AY1079" s="14">
        <v>0</v>
      </c>
      <c r="AZ1079" s="14"/>
      <c r="BA1079" s="14"/>
      <c r="BB1079" s="14"/>
      <c r="BC1079" s="14"/>
      <c r="BD1079" s="14"/>
      <c r="BE1079" s="14">
        <f t="shared" si="1545"/>
        <v>0</v>
      </c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>
        <v>0</v>
      </c>
      <c r="BS1079" s="14">
        <v>0</v>
      </c>
      <c r="BT1079" s="14" t="e">
        <f>IF(#REF!=0,"-",#REF!/#REF!*100)</f>
        <v>#REF!</v>
      </c>
    </row>
    <row r="1080" spans="1:72" x14ac:dyDescent="0.25">
      <c r="A1080" s="4" t="s">
        <v>133</v>
      </c>
      <c r="B1080" s="4" t="s">
        <v>58</v>
      </c>
      <c r="C1080" s="4" t="s">
        <v>163</v>
      </c>
      <c r="D1080" s="102" t="s">
        <v>424</v>
      </c>
      <c r="E1080" s="113">
        <v>6132</v>
      </c>
      <c r="F1080" s="102"/>
      <c r="G1080" s="98" t="s">
        <v>1662</v>
      </c>
      <c r="H1080" s="13" t="s">
        <v>72</v>
      </c>
      <c r="I1080" s="14">
        <v>0</v>
      </c>
      <c r="J1080" s="14"/>
      <c r="K1080" s="14"/>
      <c r="L1080" s="14"/>
      <c r="M1080" s="14"/>
      <c r="N1080" s="14"/>
      <c r="O1080" s="14">
        <f t="shared" si="1543"/>
        <v>0</v>
      </c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>
        <v>0</v>
      </c>
      <c r="AC1080" s="14">
        <v>0</v>
      </c>
      <c r="AD1080" s="14">
        <v>0</v>
      </c>
      <c r="AE1080" s="14"/>
      <c r="AF1080" s="14"/>
      <c r="AG1080" s="14"/>
      <c r="AH1080" s="14"/>
      <c r="AI1080" s="14"/>
      <c r="AJ1080" s="14">
        <f t="shared" si="1544"/>
        <v>0</v>
      </c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>
        <v>0</v>
      </c>
      <c r="AX1080" s="14">
        <v>0</v>
      </c>
      <c r="AY1080" s="14">
        <v>0</v>
      </c>
      <c r="AZ1080" s="14"/>
      <c r="BA1080" s="14"/>
      <c r="BB1080" s="14"/>
      <c r="BC1080" s="14"/>
      <c r="BD1080" s="14"/>
      <c r="BE1080" s="14">
        <f t="shared" si="1545"/>
        <v>0</v>
      </c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>
        <v>0</v>
      </c>
      <c r="BS1080" s="14">
        <v>0</v>
      </c>
      <c r="BT1080" s="14" t="e">
        <f>IF(#REF!=0,"-",#REF!/#REF!*100)</f>
        <v>#REF!</v>
      </c>
    </row>
    <row r="1081" spans="1:72" x14ac:dyDescent="0.25">
      <c r="A1081" s="4" t="s">
        <v>133</v>
      </c>
      <c r="B1081" s="4" t="s">
        <v>58</v>
      </c>
      <c r="C1081" s="4" t="s">
        <v>163</v>
      </c>
      <c r="D1081" s="102" t="s">
        <v>424</v>
      </c>
      <c r="E1081" s="113">
        <v>6133</v>
      </c>
      <c r="F1081" s="102"/>
      <c r="G1081" s="98" t="s">
        <v>1662</v>
      </c>
      <c r="H1081" s="13" t="s">
        <v>75</v>
      </c>
      <c r="I1081" s="14">
        <v>0</v>
      </c>
      <c r="J1081" s="14"/>
      <c r="K1081" s="14"/>
      <c r="L1081" s="14"/>
      <c r="M1081" s="14"/>
      <c r="N1081" s="14"/>
      <c r="O1081" s="14">
        <f t="shared" si="1543"/>
        <v>0</v>
      </c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>
        <v>0</v>
      </c>
      <c r="AC1081" s="14">
        <v>0</v>
      </c>
      <c r="AD1081" s="14">
        <v>0</v>
      </c>
      <c r="AE1081" s="14"/>
      <c r="AF1081" s="14"/>
      <c r="AG1081" s="14"/>
      <c r="AH1081" s="14"/>
      <c r="AI1081" s="14"/>
      <c r="AJ1081" s="14">
        <f t="shared" si="1544"/>
        <v>0</v>
      </c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>
        <v>0</v>
      </c>
      <c r="AX1081" s="14">
        <v>0</v>
      </c>
      <c r="AY1081" s="14">
        <v>0</v>
      </c>
      <c r="AZ1081" s="14"/>
      <c r="BA1081" s="14"/>
      <c r="BB1081" s="14"/>
      <c r="BC1081" s="14"/>
      <c r="BD1081" s="14"/>
      <c r="BE1081" s="14">
        <f t="shared" si="1545"/>
        <v>0</v>
      </c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>
        <v>0</v>
      </c>
      <c r="BS1081" s="14">
        <v>0</v>
      </c>
      <c r="BT1081" s="14" t="e">
        <f>IF(#REF!=0,"-",#REF!/#REF!*100)</f>
        <v>#REF!</v>
      </c>
    </row>
    <row r="1082" spans="1:72" x14ac:dyDescent="0.25">
      <c r="A1082" s="4" t="s">
        <v>133</v>
      </c>
      <c r="B1082" s="4" t="s">
        <v>58</v>
      </c>
      <c r="C1082" s="4" t="s">
        <v>163</v>
      </c>
      <c r="D1082" s="102" t="s">
        <v>424</v>
      </c>
      <c r="E1082" s="113">
        <v>6134</v>
      </c>
      <c r="F1082" s="102"/>
      <c r="G1082" s="98" t="s">
        <v>1662</v>
      </c>
      <c r="H1082" s="13" t="s">
        <v>78</v>
      </c>
      <c r="I1082" s="14">
        <v>40000</v>
      </c>
      <c r="J1082" s="14"/>
      <c r="K1082" s="14"/>
      <c r="L1082" s="14"/>
      <c r="M1082" s="14"/>
      <c r="N1082" s="14"/>
      <c r="O1082" s="14">
        <f t="shared" si="1543"/>
        <v>40000</v>
      </c>
      <c r="P1082" s="14"/>
      <c r="Q1082" s="14"/>
      <c r="R1082" s="14">
        <v>2500</v>
      </c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>
        <v>2500</v>
      </c>
      <c r="AC1082" s="14">
        <v>37500</v>
      </c>
      <c r="AD1082" s="14">
        <v>0</v>
      </c>
      <c r="AE1082" s="14"/>
      <c r="AF1082" s="14"/>
      <c r="AG1082" s="14"/>
      <c r="AH1082" s="14"/>
      <c r="AI1082" s="14"/>
      <c r="AJ1082" s="14">
        <f t="shared" si="1544"/>
        <v>0</v>
      </c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>
        <v>0</v>
      </c>
      <c r="AX1082" s="14">
        <v>0</v>
      </c>
      <c r="AY1082" s="14">
        <v>0</v>
      </c>
      <c r="AZ1082" s="14"/>
      <c r="BA1082" s="14"/>
      <c r="BB1082" s="14"/>
      <c r="BC1082" s="14"/>
      <c r="BD1082" s="14"/>
      <c r="BE1082" s="14">
        <f t="shared" si="1545"/>
        <v>0</v>
      </c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>
        <v>0</v>
      </c>
      <c r="BS1082" s="14">
        <v>0</v>
      </c>
      <c r="BT1082" s="14" t="e">
        <f>IF(#REF!=0,"-",#REF!/#REF!*100)</f>
        <v>#REF!</v>
      </c>
    </row>
    <row r="1083" spans="1:72" x14ac:dyDescent="0.25">
      <c r="A1083" s="4" t="s">
        <v>133</v>
      </c>
      <c r="B1083" s="4" t="s">
        <v>58</v>
      </c>
      <c r="C1083" s="4" t="s">
        <v>163</v>
      </c>
      <c r="D1083" s="102" t="s">
        <v>424</v>
      </c>
      <c r="E1083" s="113">
        <v>6135</v>
      </c>
      <c r="F1083" s="102"/>
      <c r="G1083" s="98" t="s">
        <v>1662</v>
      </c>
      <c r="H1083" s="13" t="s">
        <v>81</v>
      </c>
      <c r="I1083" s="14">
        <v>1500</v>
      </c>
      <c r="J1083" s="14"/>
      <c r="K1083" s="14"/>
      <c r="L1083" s="14"/>
      <c r="M1083" s="14"/>
      <c r="N1083" s="14"/>
      <c r="O1083" s="14">
        <f t="shared" si="1543"/>
        <v>1500</v>
      </c>
      <c r="P1083" s="14">
        <v>100</v>
      </c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>
        <v>100</v>
      </c>
      <c r="AC1083" s="14">
        <v>1400</v>
      </c>
      <c r="AD1083" s="14">
        <v>0</v>
      </c>
      <c r="AE1083" s="14"/>
      <c r="AF1083" s="14"/>
      <c r="AG1083" s="14"/>
      <c r="AH1083" s="14"/>
      <c r="AI1083" s="14"/>
      <c r="AJ1083" s="14">
        <f t="shared" si="1544"/>
        <v>0</v>
      </c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>
        <v>0</v>
      </c>
      <c r="AX1083" s="14">
        <v>0</v>
      </c>
      <c r="AY1083" s="14">
        <v>0</v>
      </c>
      <c r="AZ1083" s="14"/>
      <c r="BA1083" s="14"/>
      <c r="BB1083" s="14"/>
      <c r="BC1083" s="14"/>
      <c r="BD1083" s="14"/>
      <c r="BE1083" s="14">
        <f t="shared" si="1545"/>
        <v>0</v>
      </c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>
        <v>0</v>
      </c>
      <c r="BS1083" s="14">
        <v>0</v>
      </c>
      <c r="BT1083" s="14" t="e">
        <f>IF(#REF!=0,"-",#REF!/#REF!*100)</f>
        <v>#REF!</v>
      </c>
    </row>
    <row r="1084" spans="1:72" x14ac:dyDescent="0.25">
      <c r="A1084" s="4" t="s">
        <v>133</v>
      </c>
      <c r="B1084" s="4" t="s">
        <v>58</v>
      </c>
      <c r="C1084" s="4" t="s">
        <v>163</v>
      </c>
      <c r="D1084" s="102" t="s">
        <v>424</v>
      </c>
      <c r="E1084" s="113">
        <v>6137</v>
      </c>
      <c r="F1084" s="102"/>
      <c r="G1084" s="98" t="s">
        <v>1662</v>
      </c>
      <c r="H1084" s="13" t="s">
        <v>87</v>
      </c>
      <c r="I1084" s="14">
        <v>6000</v>
      </c>
      <c r="J1084" s="14"/>
      <c r="K1084" s="14"/>
      <c r="L1084" s="14"/>
      <c r="M1084" s="14"/>
      <c r="N1084" s="14"/>
      <c r="O1084" s="14">
        <f t="shared" si="1543"/>
        <v>6000</v>
      </c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>
        <v>0</v>
      </c>
      <c r="AC1084" s="14">
        <v>6000</v>
      </c>
      <c r="AD1084" s="14">
        <v>0</v>
      </c>
      <c r="AE1084" s="14"/>
      <c r="AF1084" s="14"/>
      <c r="AG1084" s="14"/>
      <c r="AH1084" s="14"/>
      <c r="AI1084" s="14"/>
      <c r="AJ1084" s="14">
        <f t="shared" si="1544"/>
        <v>0</v>
      </c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>
        <v>0</v>
      </c>
      <c r="AX1084" s="14">
        <v>0</v>
      </c>
      <c r="AY1084" s="14">
        <v>0</v>
      </c>
      <c r="AZ1084" s="14"/>
      <c r="BA1084" s="14"/>
      <c r="BB1084" s="14"/>
      <c r="BC1084" s="14"/>
      <c r="BD1084" s="14"/>
      <c r="BE1084" s="14">
        <f t="shared" si="1545"/>
        <v>0</v>
      </c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>
        <v>0</v>
      </c>
      <c r="BS1084" s="14">
        <v>0</v>
      </c>
      <c r="BT1084" s="14" t="e">
        <f>IF(#REF!=0,"-",#REF!/#REF!*100)</f>
        <v>#REF!</v>
      </c>
    </row>
    <row r="1085" spans="1:72" ht="22.5" x14ac:dyDescent="0.25">
      <c r="A1085" s="4" t="s">
        <v>133</v>
      </c>
      <c r="B1085" s="4" t="s">
        <v>58</v>
      </c>
      <c r="C1085" s="4" t="s">
        <v>163</v>
      </c>
      <c r="D1085" s="102" t="s">
        <v>424</v>
      </c>
      <c r="E1085" s="113">
        <v>6138</v>
      </c>
      <c r="F1085" s="102"/>
      <c r="G1085" s="98" t="s">
        <v>1662</v>
      </c>
      <c r="H1085" s="13" t="s">
        <v>90</v>
      </c>
      <c r="I1085" s="14">
        <v>0</v>
      </c>
      <c r="J1085" s="14"/>
      <c r="K1085" s="14"/>
      <c r="L1085" s="14"/>
      <c r="M1085" s="14"/>
      <c r="N1085" s="14"/>
      <c r="O1085" s="14">
        <f t="shared" si="1543"/>
        <v>0</v>
      </c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>
        <v>0</v>
      </c>
      <c r="AC1085" s="14">
        <v>0</v>
      </c>
      <c r="AD1085" s="14">
        <v>0</v>
      </c>
      <c r="AE1085" s="14"/>
      <c r="AF1085" s="14"/>
      <c r="AG1085" s="14"/>
      <c r="AH1085" s="14"/>
      <c r="AI1085" s="14"/>
      <c r="AJ1085" s="14">
        <f t="shared" si="1544"/>
        <v>0</v>
      </c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>
        <v>0</v>
      </c>
      <c r="AX1085" s="14">
        <v>0</v>
      </c>
      <c r="AY1085" s="14">
        <v>0</v>
      </c>
      <c r="AZ1085" s="14"/>
      <c r="BA1085" s="14"/>
      <c r="BB1085" s="14"/>
      <c r="BC1085" s="14"/>
      <c r="BD1085" s="14"/>
      <c r="BE1085" s="14">
        <f t="shared" si="1545"/>
        <v>0</v>
      </c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>
        <v>0</v>
      </c>
      <c r="BS1085" s="14">
        <v>0</v>
      </c>
      <c r="BT1085" s="14" t="e">
        <f>IF(#REF!=0,"-",#REF!/#REF!*100)</f>
        <v>#REF!</v>
      </c>
    </row>
    <row r="1086" spans="1:72" x14ac:dyDescent="0.25">
      <c r="A1086" s="1" t="s">
        <v>133</v>
      </c>
      <c r="B1086" s="1" t="s">
        <v>58</v>
      </c>
      <c r="C1086" s="1" t="s">
        <v>163</v>
      </c>
      <c r="D1086" s="105" t="s">
        <v>424</v>
      </c>
      <c r="E1086" s="105" t="s">
        <v>34</v>
      </c>
      <c r="F1086" s="102" t="s">
        <v>0</v>
      </c>
      <c r="G1086" s="13" t="s">
        <v>0</v>
      </c>
      <c r="H1086" s="2" t="s">
        <v>35</v>
      </c>
      <c r="I1086" s="12">
        <f t="shared" ref="I1086:AA1086" si="1591">SUM(I1087:I1089)</f>
        <v>50300</v>
      </c>
      <c r="J1086" s="12">
        <f t="shared" si="1591"/>
        <v>0</v>
      </c>
      <c r="K1086" s="12">
        <f t="shared" si="1591"/>
        <v>0</v>
      </c>
      <c r="L1086" s="12">
        <f t="shared" si="1591"/>
        <v>0</v>
      </c>
      <c r="M1086" s="12">
        <f t="shared" si="1591"/>
        <v>0</v>
      </c>
      <c r="N1086" s="12">
        <f t="shared" si="1591"/>
        <v>0</v>
      </c>
      <c r="O1086" s="12">
        <f t="shared" si="1591"/>
        <v>50300</v>
      </c>
      <c r="P1086" s="12">
        <f t="shared" si="1591"/>
        <v>2000</v>
      </c>
      <c r="Q1086" s="12">
        <f t="shared" si="1591"/>
        <v>0</v>
      </c>
      <c r="R1086" s="12">
        <f t="shared" si="1591"/>
        <v>25700</v>
      </c>
      <c r="S1086" s="12">
        <f t="shared" si="1591"/>
        <v>0</v>
      </c>
      <c r="T1086" s="12">
        <f t="shared" si="1591"/>
        <v>0</v>
      </c>
      <c r="U1086" s="12">
        <f t="shared" si="1591"/>
        <v>0</v>
      </c>
      <c r="V1086" s="12">
        <f t="shared" si="1591"/>
        <v>0</v>
      </c>
      <c r="W1086" s="12">
        <f t="shared" si="1591"/>
        <v>0</v>
      </c>
      <c r="X1086" s="12">
        <f t="shared" si="1591"/>
        <v>0</v>
      </c>
      <c r="Y1086" s="12">
        <f t="shared" si="1591"/>
        <v>0</v>
      </c>
      <c r="Z1086" s="12">
        <f t="shared" si="1591"/>
        <v>0</v>
      </c>
      <c r="AA1086" s="12">
        <f t="shared" si="1591"/>
        <v>0</v>
      </c>
      <c r="AB1086" s="12">
        <v>27700</v>
      </c>
      <c r="AC1086" s="12">
        <v>22600</v>
      </c>
      <c r="AD1086" s="12">
        <f t="shared" ref="AD1086:AV1086" si="1592">SUM(AD1087:AD1089)</f>
        <v>0</v>
      </c>
      <c r="AE1086" s="12">
        <f t="shared" si="1592"/>
        <v>0</v>
      </c>
      <c r="AF1086" s="12">
        <f t="shared" si="1592"/>
        <v>0</v>
      </c>
      <c r="AG1086" s="12">
        <f t="shared" si="1592"/>
        <v>0</v>
      </c>
      <c r="AH1086" s="12">
        <f t="shared" si="1592"/>
        <v>0</v>
      </c>
      <c r="AI1086" s="12">
        <f t="shared" si="1592"/>
        <v>0</v>
      </c>
      <c r="AJ1086" s="12">
        <f t="shared" si="1592"/>
        <v>0</v>
      </c>
      <c r="AK1086" s="12">
        <f t="shared" si="1592"/>
        <v>0</v>
      </c>
      <c r="AL1086" s="12">
        <f t="shared" si="1592"/>
        <v>0</v>
      </c>
      <c r="AM1086" s="12">
        <f t="shared" si="1592"/>
        <v>0</v>
      </c>
      <c r="AN1086" s="12">
        <f t="shared" si="1592"/>
        <v>0</v>
      </c>
      <c r="AO1086" s="12">
        <f t="shared" si="1592"/>
        <v>0</v>
      </c>
      <c r="AP1086" s="12">
        <f t="shared" si="1592"/>
        <v>0</v>
      </c>
      <c r="AQ1086" s="12">
        <f t="shared" si="1592"/>
        <v>0</v>
      </c>
      <c r="AR1086" s="12">
        <f t="shared" si="1592"/>
        <v>0</v>
      </c>
      <c r="AS1086" s="12">
        <f t="shared" si="1592"/>
        <v>0</v>
      </c>
      <c r="AT1086" s="12">
        <f t="shared" si="1592"/>
        <v>0</v>
      </c>
      <c r="AU1086" s="12">
        <f t="shared" si="1592"/>
        <v>0</v>
      </c>
      <c r="AV1086" s="12">
        <f t="shared" si="1592"/>
        <v>0</v>
      </c>
      <c r="AW1086" s="12">
        <v>0</v>
      </c>
      <c r="AX1086" s="12">
        <v>0</v>
      </c>
      <c r="AY1086" s="12">
        <f t="shared" ref="AY1086:BQ1086" si="1593">SUM(AY1087:AY1089)</f>
        <v>0</v>
      </c>
      <c r="AZ1086" s="12">
        <f t="shared" si="1593"/>
        <v>0</v>
      </c>
      <c r="BA1086" s="12">
        <f t="shared" si="1593"/>
        <v>0</v>
      </c>
      <c r="BB1086" s="12">
        <f t="shared" si="1593"/>
        <v>0</v>
      </c>
      <c r="BC1086" s="12">
        <f t="shared" si="1593"/>
        <v>0</v>
      </c>
      <c r="BD1086" s="12">
        <f t="shared" si="1593"/>
        <v>0</v>
      </c>
      <c r="BE1086" s="12">
        <f t="shared" si="1593"/>
        <v>0</v>
      </c>
      <c r="BF1086" s="12">
        <f t="shared" si="1593"/>
        <v>0</v>
      </c>
      <c r="BG1086" s="12">
        <f t="shared" si="1593"/>
        <v>0</v>
      </c>
      <c r="BH1086" s="12">
        <f t="shared" si="1593"/>
        <v>0</v>
      </c>
      <c r="BI1086" s="12">
        <f t="shared" si="1593"/>
        <v>0</v>
      </c>
      <c r="BJ1086" s="12">
        <f t="shared" si="1593"/>
        <v>0</v>
      </c>
      <c r="BK1086" s="12">
        <f t="shared" si="1593"/>
        <v>0</v>
      </c>
      <c r="BL1086" s="12">
        <f t="shared" si="1593"/>
        <v>0</v>
      </c>
      <c r="BM1086" s="12">
        <f t="shared" si="1593"/>
        <v>0</v>
      </c>
      <c r="BN1086" s="12">
        <f t="shared" si="1593"/>
        <v>0</v>
      </c>
      <c r="BO1086" s="12">
        <f t="shared" si="1593"/>
        <v>0</v>
      </c>
      <c r="BP1086" s="12">
        <f t="shared" si="1593"/>
        <v>0</v>
      </c>
      <c r="BQ1086" s="12">
        <f t="shared" si="1593"/>
        <v>0</v>
      </c>
      <c r="BR1086" s="12">
        <v>0</v>
      </c>
      <c r="BS1086" s="12">
        <v>0</v>
      </c>
      <c r="BT1086" s="12" t="e">
        <f>IF(#REF!=0,"-",#REF!/#REF!*100)</f>
        <v>#REF!</v>
      </c>
    </row>
    <row r="1087" spans="1:72" x14ac:dyDescent="0.25">
      <c r="A1087" s="4" t="s">
        <v>133</v>
      </c>
      <c r="B1087" s="4" t="s">
        <v>58</v>
      </c>
      <c r="C1087" s="4" t="s">
        <v>163</v>
      </c>
      <c r="D1087" s="102" t="s">
        <v>424</v>
      </c>
      <c r="E1087" s="113">
        <v>6139</v>
      </c>
      <c r="F1087" s="102"/>
      <c r="G1087" s="98" t="s">
        <v>1662</v>
      </c>
      <c r="H1087" s="13" t="s">
        <v>35</v>
      </c>
      <c r="I1087" s="14">
        <v>50000</v>
      </c>
      <c r="J1087" s="14"/>
      <c r="K1087" s="14"/>
      <c r="L1087" s="14"/>
      <c r="M1087" s="14"/>
      <c r="N1087" s="14"/>
      <c r="O1087" s="14">
        <f t="shared" si="1543"/>
        <v>50000</v>
      </c>
      <c r="P1087" s="14">
        <v>2000</v>
      </c>
      <c r="Q1087" s="14"/>
      <c r="R1087" s="14">
        <f>23000+2700</f>
        <v>25700</v>
      </c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>
        <v>27700</v>
      </c>
      <c r="AC1087" s="14">
        <v>22300</v>
      </c>
      <c r="AD1087" s="14">
        <v>0</v>
      </c>
      <c r="AE1087" s="14"/>
      <c r="AF1087" s="14"/>
      <c r="AG1087" s="14"/>
      <c r="AH1087" s="14"/>
      <c r="AI1087" s="14"/>
      <c r="AJ1087" s="14">
        <f t="shared" si="1544"/>
        <v>0</v>
      </c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>
        <v>0</v>
      </c>
      <c r="AX1087" s="14">
        <v>0</v>
      </c>
      <c r="AY1087" s="14">
        <v>0</v>
      </c>
      <c r="AZ1087" s="14"/>
      <c r="BA1087" s="14"/>
      <c r="BB1087" s="14"/>
      <c r="BC1087" s="14"/>
      <c r="BD1087" s="14"/>
      <c r="BE1087" s="14">
        <f t="shared" si="1545"/>
        <v>0</v>
      </c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>
        <v>0</v>
      </c>
      <c r="BS1087" s="14">
        <v>0</v>
      </c>
      <c r="BT1087" s="14" t="e">
        <f>IF(#REF!=0,"-",#REF!/#REF!*100)</f>
        <v>#REF!</v>
      </c>
    </row>
    <row r="1088" spans="1:72" ht="22.5" x14ac:dyDescent="0.25">
      <c r="A1088" s="4" t="s">
        <v>133</v>
      </c>
      <c r="B1088" s="4" t="s">
        <v>58</v>
      </c>
      <c r="C1088" s="4" t="s">
        <v>163</v>
      </c>
      <c r="D1088" s="102" t="s">
        <v>424</v>
      </c>
      <c r="E1088" s="113">
        <v>6139</v>
      </c>
      <c r="F1088" s="102" t="s">
        <v>431</v>
      </c>
      <c r="G1088" s="98" t="s">
        <v>1662</v>
      </c>
      <c r="H1088" s="13" t="s">
        <v>37</v>
      </c>
      <c r="I1088" s="14">
        <v>300</v>
      </c>
      <c r="J1088" s="14"/>
      <c r="K1088" s="14"/>
      <c r="L1088" s="14"/>
      <c r="M1088" s="14"/>
      <c r="N1088" s="14"/>
      <c r="O1088" s="14">
        <f t="shared" si="1543"/>
        <v>300</v>
      </c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>
        <v>0</v>
      </c>
      <c r="AC1088" s="14">
        <v>300</v>
      </c>
      <c r="AD1088" s="14">
        <v>0</v>
      </c>
      <c r="AE1088" s="14"/>
      <c r="AF1088" s="14"/>
      <c r="AG1088" s="14"/>
      <c r="AH1088" s="14"/>
      <c r="AI1088" s="14"/>
      <c r="AJ1088" s="14">
        <f t="shared" si="1544"/>
        <v>0</v>
      </c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>
        <v>0</v>
      </c>
      <c r="AX1088" s="14">
        <v>0</v>
      </c>
      <c r="AY1088" s="14">
        <v>0</v>
      </c>
      <c r="AZ1088" s="14"/>
      <c r="BA1088" s="14"/>
      <c r="BB1088" s="14"/>
      <c r="BC1088" s="14"/>
      <c r="BD1088" s="14"/>
      <c r="BE1088" s="14">
        <f t="shared" si="1545"/>
        <v>0</v>
      </c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>
        <v>0</v>
      </c>
      <c r="BS1088" s="14">
        <v>0</v>
      </c>
      <c r="BT1088" s="14" t="e">
        <f>IF(#REF!=0,"-",#REF!/#REF!*100)</f>
        <v>#REF!</v>
      </c>
    </row>
    <row r="1089" spans="1:72" ht="33.75" x14ac:dyDescent="0.25">
      <c r="A1089" s="4" t="s">
        <v>133</v>
      </c>
      <c r="B1089" s="4" t="s">
        <v>58</v>
      </c>
      <c r="C1089" s="4" t="s">
        <v>163</v>
      </c>
      <c r="D1089" s="102" t="s">
        <v>424</v>
      </c>
      <c r="E1089" s="113">
        <v>6139</v>
      </c>
      <c r="F1089" s="102" t="s">
        <v>432</v>
      </c>
      <c r="G1089" s="98" t="s">
        <v>1662</v>
      </c>
      <c r="H1089" s="13" t="s">
        <v>38</v>
      </c>
      <c r="I1089" s="14">
        <v>0</v>
      </c>
      <c r="J1089" s="14"/>
      <c r="K1089" s="14"/>
      <c r="L1089" s="14"/>
      <c r="M1089" s="14"/>
      <c r="N1089" s="14"/>
      <c r="O1089" s="14">
        <f t="shared" si="1543"/>
        <v>0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>
        <v>0</v>
      </c>
      <c r="AC1089" s="14">
        <v>0</v>
      </c>
      <c r="AD1089" s="14">
        <v>0</v>
      </c>
      <c r="AE1089" s="14"/>
      <c r="AF1089" s="14"/>
      <c r="AG1089" s="14"/>
      <c r="AH1089" s="14"/>
      <c r="AI1089" s="14"/>
      <c r="AJ1089" s="14">
        <f t="shared" si="1544"/>
        <v>0</v>
      </c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>
        <v>0</v>
      </c>
      <c r="AX1089" s="14">
        <v>0</v>
      </c>
      <c r="AY1089" s="14">
        <v>0</v>
      </c>
      <c r="AZ1089" s="14"/>
      <c r="BA1089" s="14"/>
      <c r="BB1089" s="14"/>
      <c r="BC1089" s="14"/>
      <c r="BD1089" s="14"/>
      <c r="BE1089" s="14">
        <f t="shared" si="1545"/>
        <v>0</v>
      </c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>
        <v>0</v>
      </c>
      <c r="BS1089" s="14">
        <v>0</v>
      </c>
      <c r="BT1089" s="14" t="e">
        <f>IF(#REF!=0,"-",#REF!/#REF!*100)</f>
        <v>#REF!</v>
      </c>
    </row>
    <row r="1090" spans="1:72" ht="33.75" x14ac:dyDescent="0.25">
      <c r="A1090" s="1" t="s">
        <v>0</v>
      </c>
      <c r="B1090" s="1" t="s">
        <v>0</v>
      </c>
      <c r="C1090" s="1" t="s">
        <v>0</v>
      </c>
      <c r="D1090" s="101" t="s">
        <v>0</v>
      </c>
      <c r="E1090" s="101" t="s">
        <v>0</v>
      </c>
      <c r="F1090" s="101" t="s">
        <v>0</v>
      </c>
      <c r="G1090" s="2" t="s">
        <v>0</v>
      </c>
      <c r="H1090" s="10" t="s">
        <v>39</v>
      </c>
      <c r="I1090" s="11">
        <f t="shared" ref="I1090:X1091" si="1594">SUM(I1091)</f>
        <v>0</v>
      </c>
      <c r="J1090" s="11">
        <f t="shared" si="1594"/>
        <v>0</v>
      </c>
      <c r="K1090" s="11">
        <f t="shared" si="1594"/>
        <v>0</v>
      </c>
      <c r="L1090" s="11">
        <f t="shared" si="1594"/>
        <v>0</v>
      </c>
      <c r="M1090" s="11">
        <f t="shared" si="1594"/>
        <v>0</v>
      </c>
      <c r="N1090" s="11">
        <f t="shared" si="1594"/>
        <v>0</v>
      </c>
      <c r="O1090" s="11">
        <f t="shared" si="1594"/>
        <v>0</v>
      </c>
      <c r="P1090" s="11">
        <f t="shared" si="1594"/>
        <v>0</v>
      </c>
      <c r="Q1090" s="11">
        <f t="shared" si="1594"/>
        <v>0</v>
      </c>
      <c r="R1090" s="11">
        <f t="shared" si="1594"/>
        <v>0</v>
      </c>
      <c r="S1090" s="11">
        <f t="shared" si="1594"/>
        <v>0</v>
      </c>
      <c r="T1090" s="11">
        <f t="shared" si="1594"/>
        <v>0</v>
      </c>
      <c r="U1090" s="11">
        <f t="shared" si="1594"/>
        <v>0</v>
      </c>
      <c r="V1090" s="11">
        <f t="shared" si="1594"/>
        <v>0</v>
      </c>
      <c r="W1090" s="11">
        <f t="shared" si="1594"/>
        <v>0</v>
      </c>
      <c r="X1090" s="11">
        <f t="shared" si="1594"/>
        <v>0</v>
      </c>
      <c r="Y1090" s="11">
        <f t="shared" ref="J1090:AA1091" si="1595">SUM(Y1091)</f>
        <v>0</v>
      </c>
      <c r="Z1090" s="11">
        <f t="shared" si="1595"/>
        <v>0</v>
      </c>
      <c r="AA1090" s="11">
        <f t="shared" si="1595"/>
        <v>0</v>
      </c>
      <c r="AB1090" s="11">
        <v>0</v>
      </c>
      <c r="AC1090" s="11">
        <v>0</v>
      </c>
      <c r="AD1090" s="11">
        <f t="shared" ref="AD1090:AS1091" si="1596">SUM(AD1091)</f>
        <v>0</v>
      </c>
      <c r="AE1090" s="11">
        <f t="shared" si="1596"/>
        <v>0</v>
      </c>
      <c r="AF1090" s="11">
        <f t="shared" si="1596"/>
        <v>0</v>
      </c>
      <c r="AG1090" s="11">
        <f t="shared" si="1596"/>
        <v>0</v>
      </c>
      <c r="AH1090" s="11">
        <f t="shared" si="1596"/>
        <v>0</v>
      </c>
      <c r="AI1090" s="11">
        <f t="shared" si="1596"/>
        <v>0</v>
      </c>
      <c r="AJ1090" s="11">
        <f t="shared" si="1596"/>
        <v>0</v>
      </c>
      <c r="AK1090" s="11">
        <f t="shared" si="1596"/>
        <v>0</v>
      </c>
      <c r="AL1090" s="11">
        <f t="shared" si="1596"/>
        <v>0</v>
      </c>
      <c r="AM1090" s="11">
        <f t="shared" si="1596"/>
        <v>0</v>
      </c>
      <c r="AN1090" s="11">
        <f t="shared" si="1596"/>
        <v>0</v>
      </c>
      <c r="AO1090" s="11">
        <f t="shared" si="1596"/>
        <v>0</v>
      </c>
      <c r="AP1090" s="11">
        <f t="shared" si="1596"/>
        <v>0</v>
      </c>
      <c r="AQ1090" s="11">
        <f t="shared" si="1596"/>
        <v>0</v>
      </c>
      <c r="AR1090" s="11">
        <f t="shared" si="1596"/>
        <v>0</v>
      </c>
      <c r="AS1090" s="11">
        <f t="shared" si="1596"/>
        <v>0</v>
      </c>
      <c r="AT1090" s="11">
        <f t="shared" ref="AE1090:AV1091" si="1597">SUM(AT1091)</f>
        <v>0</v>
      </c>
      <c r="AU1090" s="11">
        <f t="shared" si="1597"/>
        <v>0</v>
      </c>
      <c r="AV1090" s="11">
        <f t="shared" si="1597"/>
        <v>0</v>
      </c>
      <c r="AW1090" s="11">
        <v>0</v>
      </c>
      <c r="AX1090" s="11">
        <v>0</v>
      </c>
      <c r="AY1090" s="11">
        <f t="shared" ref="AY1090:BN1091" si="1598">SUM(AY1091)</f>
        <v>0</v>
      </c>
      <c r="AZ1090" s="11">
        <f t="shared" si="1598"/>
        <v>0</v>
      </c>
      <c r="BA1090" s="11">
        <f t="shared" si="1598"/>
        <v>0</v>
      </c>
      <c r="BB1090" s="11">
        <f t="shared" si="1598"/>
        <v>0</v>
      </c>
      <c r="BC1090" s="11">
        <f t="shared" si="1598"/>
        <v>0</v>
      </c>
      <c r="BD1090" s="11">
        <f t="shared" si="1598"/>
        <v>0</v>
      </c>
      <c r="BE1090" s="11">
        <f t="shared" si="1598"/>
        <v>0</v>
      </c>
      <c r="BF1090" s="11">
        <f t="shared" si="1598"/>
        <v>0</v>
      </c>
      <c r="BG1090" s="11">
        <f t="shared" si="1598"/>
        <v>0</v>
      </c>
      <c r="BH1090" s="11">
        <f t="shared" si="1598"/>
        <v>0</v>
      </c>
      <c r="BI1090" s="11">
        <f t="shared" si="1598"/>
        <v>0</v>
      </c>
      <c r="BJ1090" s="11">
        <f t="shared" si="1598"/>
        <v>0</v>
      </c>
      <c r="BK1090" s="11">
        <f t="shared" si="1598"/>
        <v>0</v>
      </c>
      <c r="BL1090" s="11">
        <f t="shared" si="1598"/>
        <v>0</v>
      </c>
      <c r="BM1090" s="11">
        <f t="shared" si="1598"/>
        <v>0</v>
      </c>
      <c r="BN1090" s="11">
        <f t="shared" si="1598"/>
        <v>0</v>
      </c>
      <c r="BO1090" s="11">
        <f t="shared" ref="AZ1090:BQ1091" si="1599">SUM(BO1091)</f>
        <v>0</v>
      </c>
      <c r="BP1090" s="11">
        <f t="shared" si="1599"/>
        <v>0</v>
      </c>
      <c r="BQ1090" s="11">
        <f t="shared" si="1599"/>
        <v>0</v>
      </c>
      <c r="BR1090" s="11">
        <v>0</v>
      </c>
      <c r="BS1090" s="11">
        <v>0</v>
      </c>
      <c r="BT1090" s="11" t="e">
        <f>IF(#REF!=0,"-",#REF!/#REF!*100)</f>
        <v>#REF!</v>
      </c>
    </row>
    <row r="1091" spans="1:72" ht="22.5" x14ac:dyDescent="0.25">
      <c r="A1091" s="4" t="s">
        <v>133</v>
      </c>
      <c r="B1091" s="4" t="s">
        <v>58</v>
      </c>
      <c r="C1091" s="4" t="s">
        <v>163</v>
      </c>
      <c r="D1091" s="102" t="s">
        <v>424</v>
      </c>
      <c r="E1091" s="101" t="s">
        <v>40</v>
      </c>
      <c r="F1091" s="101" t="s">
        <v>0</v>
      </c>
      <c r="G1091" s="2" t="s">
        <v>0</v>
      </c>
      <c r="H1091" s="2" t="s">
        <v>41</v>
      </c>
      <c r="I1091" s="12">
        <f t="shared" si="1594"/>
        <v>0</v>
      </c>
      <c r="J1091" s="12">
        <f t="shared" si="1595"/>
        <v>0</v>
      </c>
      <c r="K1091" s="12">
        <f t="shared" si="1595"/>
        <v>0</v>
      </c>
      <c r="L1091" s="12">
        <f t="shared" si="1595"/>
        <v>0</v>
      </c>
      <c r="M1091" s="12">
        <f t="shared" si="1595"/>
        <v>0</v>
      </c>
      <c r="N1091" s="12">
        <f t="shared" si="1595"/>
        <v>0</v>
      </c>
      <c r="O1091" s="12">
        <f t="shared" si="1595"/>
        <v>0</v>
      </c>
      <c r="P1091" s="12">
        <f t="shared" si="1595"/>
        <v>0</v>
      </c>
      <c r="Q1091" s="12">
        <f t="shared" si="1595"/>
        <v>0</v>
      </c>
      <c r="R1091" s="12">
        <f t="shared" si="1595"/>
        <v>0</v>
      </c>
      <c r="S1091" s="12">
        <f t="shared" si="1595"/>
        <v>0</v>
      </c>
      <c r="T1091" s="12">
        <f t="shared" si="1595"/>
        <v>0</v>
      </c>
      <c r="U1091" s="12">
        <f t="shared" si="1595"/>
        <v>0</v>
      </c>
      <c r="V1091" s="12">
        <f t="shared" si="1595"/>
        <v>0</v>
      </c>
      <c r="W1091" s="12">
        <f t="shared" si="1595"/>
        <v>0</v>
      </c>
      <c r="X1091" s="12">
        <f t="shared" si="1595"/>
        <v>0</v>
      </c>
      <c r="Y1091" s="12">
        <f t="shared" si="1595"/>
        <v>0</v>
      </c>
      <c r="Z1091" s="12">
        <f t="shared" si="1595"/>
        <v>0</v>
      </c>
      <c r="AA1091" s="12">
        <f t="shared" si="1595"/>
        <v>0</v>
      </c>
      <c r="AB1091" s="12">
        <v>0</v>
      </c>
      <c r="AC1091" s="12">
        <v>0</v>
      </c>
      <c r="AD1091" s="12">
        <f t="shared" si="1596"/>
        <v>0</v>
      </c>
      <c r="AE1091" s="12">
        <f t="shared" si="1597"/>
        <v>0</v>
      </c>
      <c r="AF1091" s="12">
        <f t="shared" si="1597"/>
        <v>0</v>
      </c>
      <c r="AG1091" s="12">
        <f t="shared" si="1597"/>
        <v>0</v>
      </c>
      <c r="AH1091" s="12">
        <f t="shared" si="1597"/>
        <v>0</v>
      </c>
      <c r="AI1091" s="12">
        <f t="shared" si="1597"/>
        <v>0</v>
      </c>
      <c r="AJ1091" s="12">
        <f t="shared" si="1597"/>
        <v>0</v>
      </c>
      <c r="AK1091" s="12">
        <f t="shared" si="1597"/>
        <v>0</v>
      </c>
      <c r="AL1091" s="12">
        <f t="shared" si="1597"/>
        <v>0</v>
      </c>
      <c r="AM1091" s="12">
        <f t="shared" si="1597"/>
        <v>0</v>
      </c>
      <c r="AN1091" s="12">
        <f t="shared" si="1597"/>
        <v>0</v>
      </c>
      <c r="AO1091" s="12">
        <f t="shared" si="1597"/>
        <v>0</v>
      </c>
      <c r="AP1091" s="12">
        <f t="shared" si="1597"/>
        <v>0</v>
      </c>
      <c r="AQ1091" s="12">
        <f t="shared" si="1597"/>
        <v>0</v>
      </c>
      <c r="AR1091" s="12">
        <f t="shared" si="1597"/>
        <v>0</v>
      </c>
      <c r="AS1091" s="12">
        <f t="shared" si="1597"/>
        <v>0</v>
      </c>
      <c r="AT1091" s="12">
        <f t="shared" si="1597"/>
        <v>0</v>
      </c>
      <c r="AU1091" s="12">
        <f t="shared" si="1597"/>
        <v>0</v>
      </c>
      <c r="AV1091" s="12">
        <f t="shared" si="1597"/>
        <v>0</v>
      </c>
      <c r="AW1091" s="12">
        <v>0</v>
      </c>
      <c r="AX1091" s="12">
        <v>0</v>
      </c>
      <c r="AY1091" s="12">
        <f t="shared" si="1598"/>
        <v>0</v>
      </c>
      <c r="AZ1091" s="12">
        <f t="shared" si="1599"/>
        <v>0</v>
      </c>
      <c r="BA1091" s="12">
        <f t="shared" si="1599"/>
        <v>0</v>
      </c>
      <c r="BB1091" s="12">
        <f t="shared" si="1599"/>
        <v>0</v>
      </c>
      <c r="BC1091" s="12">
        <f t="shared" si="1599"/>
        <v>0</v>
      </c>
      <c r="BD1091" s="12">
        <f t="shared" si="1599"/>
        <v>0</v>
      </c>
      <c r="BE1091" s="12">
        <f t="shared" si="1599"/>
        <v>0</v>
      </c>
      <c r="BF1091" s="12">
        <f t="shared" si="1599"/>
        <v>0</v>
      </c>
      <c r="BG1091" s="12">
        <f t="shared" si="1599"/>
        <v>0</v>
      </c>
      <c r="BH1091" s="12">
        <f t="shared" si="1599"/>
        <v>0</v>
      </c>
      <c r="BI1091" s="12">
        <f t="shared" si="1599"/>
        <v>0</v>
      </c>
      <c r="BJ1091" s="12">
        <f t="shared" si="1599"/>
        <v>0</v>
      </c>
      <c r="BK1091" s="12">
        <f t="shared" si="1599"/>
        <v>0</v>
      </c>
      <c r="BL1091" s="12">
        <f t="shared" si="1599"/>
        <v>0</v>
      </c>
      <c r="BM1091" s="12">
        <f t="shared" si="1599"/>
        <v>0</v>
      </c>
      <c r="BN1091" s="12">
        <f t="shared" si="1599"/>
        <v>0</v>
      </c>
      <c r="BO1091" s="12">
        <f t="shared" si="1599"/>
        <v>0</v>
      </c>
      <c r="BP1091" s="12">
        <f t="shared" si="1599"/>
        <v>0</v>
      </c>
      <c r="BQ1091" s="12">
        <f t="shared" si="1599"/>
        <v>0</v>
      </c>
      <c r="BR1091" s="12">
        <v>0</v>
      </c>
      <c r="BS1091" s="12">
        <v>0</v>
      </c>
      <c r="BT1091" s="12" t="e">
        <f>IF(#REF!=0,"-",#REF!/#REF!*100)</f>
        <v>#REF!</v>
      </c>
    </row>
    <row r="1092" spans="1:72" x14ac:dyDescent="0.25">
      <c r="A1092" s="4" t="s">
        <v>133</v>
      </c>
      <c r="B1092" s="4" t="s">
        <v>58</v>
      </c>
      <c r="C1092" s="4" t="s">
        <v>163</v>
      </c>
      <c r="D1092" s="102" t="s">
        <v>424</v>
      </c>
      <c r="E1092" s="113">
        <v>6148</v>
      </c>
      <c r="F1092" s="102"/>
      <c r="G1092" s="98" t="s">
        <v>1662</v>
      </c>
      <c r="H1092" s="13" t="s">
        <v>45</v>
      </c>
      <c r="I1092" s="14">
        <v>0</v>
      </c>
      <c r="J1092" s="14"/>
      <c r="K1092" s="14"/>
      <c r="L1092" s="14"/>
      <c r="M1092" s="14"/>
      <c r="N1092" s="14"/>
      <c r="O1092" s="14">
        <f t="shared" si="1543"/>
        <v>0</v>
      </c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>
        <v>0</v>
      </c>
      <c r="AC1092" s="14">
        <v>0</v>
      </c>
      <c r="AD1092" s="14">
        <v>0</v>
      </c>
      <c r="AE1092" s="14"/>
      <c r="AF1092" s="14"/>
      <c r="AG1092" s="14"/>
      <c r="AH1092" s="14"/>
      <c r="AI1092" s="14"/>
      <c r="AJ1092" s="14">
        <f t="shared" si="1544"/>
        <v>0</v>
      </c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>
        <v>0</v>
      </c>
      <c r="AX1092" s="14">
        <v>0</v>
      </c>
      <c r="AY1092" s="14">
        <v>0</v>
      </c>
      <c r="AZ1092" s="14"/>
      <c r="BA1092" s="14"/>
      <c r="BB1092" s="14"/>
      <c r="BC1092" s="14"/>
      <c r="BD1092" s="14"/>
      <c r="BE1092" s="14">
        <f t="shared" si="1545"/>
        <v>0</v>
      </c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>
        <v>0</v>
      </c>
      <c r="BS1092" s="14">
        <v>0</v>
      </c>
      <c r="BT1092" s="14" t="e">
        <f>IF(#REF!=0,"-",#REF!/#REF!*100)</f>
        <v>#REF!</v>
      </c>
    </row>
    <row r="1093" spans="1:72" ht="33.75" x14ac:dyDescent="0.25">
      <c r="A1093" s="1" t="s">
        <v>0</v>
      </c>
      <c r="B1093" s="1" t="s">
        <v>0</v>
      </c>
      <c r="C1093" s="1" t="s">
        <v>0</v>
      </c>
      <c r="D1093" s="101" t="s">
        <v>0</v>
      </c>
      <c r="E1093" s="101" t="s">
        <v>0</v>
      </c>
      <c r="F1093" s="101" t="s">
        <v>0</v>
      </c>
      <c r="G1093" s="2" t="s">
        <v>0</v>
      </c>
      <c r="H1093" s="10" t="s">
        <v>47</v>
      </c>
      <c r="I1093" s="11">
        <f t="shared" ref="I1093:AA1093" si="1600">SUM(I1094)</f>
        <v>44000</v>
      </c>
      <c r="J1093" s="11">
        <f t="shared" si="1600"/>
        <v>0</v>
      </c>
      <c r="K1093" s="11">
        <f t="shared" si="1600"/>
        <v>0</v>
      </c>
      <c r="L1093" s="11">
        <f t="shared" si="1600"/>
        <v>0</v>
      </c>
      <c r="M1093" s="11">
        <f t="shared" si="1600"/>
        <v>0</v>
      </c>
      <c r="N1093" s="11">
        <f t="shared" si="1600"/>
        <v>0</v>
      </c>
      <c r="O1093" s="11">
        <f t="shared" si="1600"/>
        <v>44000</v>
      </c>
      <c r="P1093" s="11">
        <f t="shared" si="1600"/>
        <v>0</v>
      </c>
      <c r="Q1093" s="11">
        <f t="shared" si="1600"/>
        <v>0</v>
      </c>
      <c r="R1093" s="11">
        <f t="shared" si="1600"/>
        <v>0</v>
      </c>
      <c r="S1093" s="11">
        <f t="shared" si="1600"/>
        <v>0</v>
      </c>
      <c r="T1093" s="11">
        <f t="shared" si="1600"/>
        <v>0</v>
      </c>
      <c r="U1093" s="11">
        <f t="shared" si="1600"/>
        <v>0</v>
      </c>
      <c r="V1093" s="11">
        <f t="shared" si="1600"/>
        <v>0</v>
      </c>
      <c r="W1093" s="11">
        <f t="shared" si="1600"/>
        <v>0</v>
      </c>
      <c r="X1093" s="11">
        <f t="shared" si="1600"/>
        <v>0</v>
      </c>
      <c r="Y1093" s="11">
        <f t="shared" si="1600"/>
        <v>0</v>
      </c>
      <c r="Z1093" s="11">
        <f t="shared" si="1600"/>
        <v>0</v>
      </c>
      <c r="AA1093" s="11">
        <f t="shared" si="1600"/>
        <v>0</v>
      </c>
      <c r="AB1093" s="11">
        <v>0</v>
      </c>
      <c r="AC1093" s="11">
        <v>44000</v>
      </c>
      <c r="AD1093" s="11">
        <f t="shared" ref="AD1093:AV1093" si="1601">SUM(AD1094)</f>
        <v>0</v>
      </c>
      <c r="AE1093" s="11">
        <f t="shared" si="1601"/>
        <v>0</v>
      </c>
      <c r="AF1093" s="11">
        <f t="shared" si="1601"/>
        <v>0</v>
      </c>
      <c r="AG1093" s="11">
        <f t="shared" si="1601"/>
        <v>0</v>
      </c>
      <c r="AH1093" s="11">
        <f t="shared" si="1601"/>
        <v>0</v>
      </c>
      <c r="AI1093" s="11">
        <f t="shared" si="1601"/>
        <v>0</v>
      </c>
      <c r="AJ1093" s="11">
        <f t="shared" si="1601"/>
        <v>0</v>
      </c>
      <c r="AK1093" s="11">
        <f t="shared" si="1601"/>
        <v>0</v>
      </c>
      <c r="AL1093" s="11">
        <f t="shared" si="1601"/>
        <v>0</v>
      </c>
      <c r="AM1093" s="11">
        <f t="shared" si="1601"/>
        <v>0</v>
      </c>
      <c r="AN1093" s="11">
        <f t="shared" si="1601"/>
        <v>0</v>
      </c>
      <c r="AO1093" s="11">
        <f t="shared" si="1601"/>
        <v>0</v>
      </c>
      <c r="AP1093" s="11">
        <f t="shared" si="1601"/>
        <v>0</v>
      </c>
      <c r="AQ1093" s="11">
        <f t="shared" si="1601"/>
        <v>0</v>
      </c>
      <c r="AR1093" s="11">
        <f t="shared" si="1601"/>
        <v>0</v>
      </c>
      <c r="AS1093" s="11">
        <f t="shared" si="1601"/>
        <v>0</v>
      </c>
      <c r="AT1093" s="11">
        <f t="shared" si="1601"/>
        <v>0</v>
      </c>
      <c r="AU1093" s="11">
        <f t="shared" si="1601"/>
        <v>0</v>
      </c>
      <c r="AV1093" s="11">
        <f t="shared" si="1601"/>
        <v>0</v>
      </c>
      <c r="AW1093" s="11">
        <v>0</v>
      </c>
      <c r="AX1093" s="11">
        <v>0</v>
      </c>
      <c r="AY1093" s="11">
        <f t="shared" ref="AY1093:BQ1093" si="1602">SUM(AY1094)</f>
        <v>0</v>
      </c>
      <c r="AZ1093" s="11">
        <f t="shared" si="1602"/>
        <v>0</v>
      </c>
      <c r="BA1093" s="11">
        <f t="shared" si="1602"/>
        <v>0</v>
      </c>
      <c r="BB1093" s="11">
        <f t="shared" si="1602"/>
        <v>6350</v>
      </c>
      <c r="BC1093" s="11">
        <f t="shared" si="1602"/>
        <v>0</v>
      </c>
      <c r="BD1093" s="11">
        <f t="shared" si="1602"/>
        <v>0</v>
      </c>
      <c r="BE1093" s="11">
        <f t="shared" si="1602"/>
        <v>6350</v>
      </c>
      <c r="BF1093" s="11">
        <f t="shared" si="1602"/>
        <v>0</v>
      </c>
      <c r="BG1093" s="11">
        <f t="shared" si="1602"/>
        <v>6350</v>
      </c>
      <c r="BH1093" s="11">
        <f t="shared" si="1602"/>
        <v>0</v>
      </c>
      <c r="BI1093" s="11">
        <f t="shared" si="1602"/>
        <v>0</v>
      </c>
      <c r="BJ1093" s="11">
        <f t="shared" si="1602"/>
        <v>0</v>
      </c>
      <c r="BK1093" s="11">
        <f t="shared" si="1602"/>
        <v>0</v>
      </c>
      <c r="BL1093" s="11">
        <f t="shared" si="1602"/>
        <v>0</v>
      </c>
      <c r="BM1093" s="11">
        <f t="shared" si="1602"/>
        <v>0</v>
      </c>
      <c r="BN1093" s="11">
        <f t="shared" si="1602"/>
        <v>0</v>
      </c>
      <c r="BO1093" s="11">
        <f t="shared" si="1602"/>
        <v>0</v>
      </c>
      <c r="BP1093" s="11">
        <f t="shared" si="1602"/>
        <v>0</v>
      </c>
      <c r="BQ1093" s="11">
        <f t="shared" si="1602"/>
        <v>0</v>
      </c>
      <c r="BR1093" s="11">
        <v>6350</v>
      </c>
      <c r="BS1093" s="11">
        <v>0</v>
      </c>
      <c r="BT1093" s="11" t="e">
        <f>IF(#REF!=0,"-",#REF!/#REF!*100)</f>
        <v>#REF!</v>
      </c>
    </row>
    <row r="1094" spans="1:72" x14ac:dyDescent="0.25">
      <c r="A1094" s="4" t="s">
        <v>133</v>
      </c>
      <c r="B1094" s="4" t="s">
        <v>58</v>
      </c>
      <c r="C1094" s="4" t="s">
        <v>163</v>
      </c>
      <c r="D1094" s="102" t="s">
        <v>424</v>
      </c>
      <c r="E1094" s="101" t="s">
        <v>48</v>
      </c>
      <c r="F1094" s="101" t="s">
        <v>0</v>
      </c>
      <c r="G1094" s="2" t="s">
        <v>0</v>
      </c>
      <c r="H1094" s="2" t="s">
        <v>49</v>
      </c>
      <c r="I1094" s="12">
        <f t="shared" ref="I1094:AA1094" si="1603">SUM(I1095:I1096)</f>
        <v>44000</v>
      </c>
      <c r="J1094" s="12">
        <f t="shared" si="1603"/>
        <v>0</v>
      </c>
      <c r="K1094" s="12">
        <f t="shared" si="1603"/>
        <v>0</v>
      </c>
      <c r="L1094" s="12">
        <f t="shared" si="1603"/>
        <v>0</v>
      </c>
      <c r="M1094" s="12">
        <f t="shared" si="1603"/>
        <v>0</v>
      </c>
      <c r="N1094" s="12">
        <f t="shared" si="1603"/>
        <v>0</v>
      </c>
      <c r="O1094" s="12">
        <f t="shared" ref="O1094" si="1604">SUM(O1095:O1096)</f>
        <v>44000</v>
      </c>
      <c r="P1094" s="12">
        <f t="shared" si="1603"/>
        <v>0</v>
      </c>
      <c r="Q1094" s="12">
        <f t="shared" si="1603"/>
        <v>0</v>
      </c>
      <c r="R1094" s="12">
        <f t="shared" si="1603"/>
        <v>0</v>
      </c>
      <c r="S1094" s="12">
        <f t="shared" si="1603"/>
        <v>0</v>
      </c>
      <c r="T1094" s="12">
        <f t="shared" si="1603"/>
        <v>0</v>
      </c>
      <c r="U1094" s="12">
        <f t="shared" si="1603"/>
        <v>0</v>
      </c>
      <c r="V1094" s="12">
        <f t="shared" si="1603"/>
        <v>0</v>
      </c>
      <c r="W1094" s="12">
        <f t="shared" si="1603"/>
        <v>0</v>
      </c>
      <c r="X1094" s="12">
        <f t="shared" si="1603"/>
        <v>0</v>
      </c>
      <c r="Y1094" s="12">
        <f t="shared" si="1603"/>
        <v>0</v>
      </c>
      <c r="Z1094" s="12">
        <f t="shared" si="1603"/>
        <v>0</v>
      </c>
      <c r="AA1094" s="12">
        <f t="shared" si="1603"/>
        <v>0</v>
      </c>
      <c r="AB1094" s="12">
        <v>0</v>
      </c>
      <c r="AC1094" s="12">
        <v>44000</v>
      </c>
      <c r="AD1094" s="12">
        <f t="shared" ref="AD1094:AV1094" si="1605">SUM(AD1095:AD1096)</f>
        <v>0</v>
      </c>
      <c r="AE1094" s="12">
        <f t="shared" si="1605"/>
        <v>0</v>
      </c>
      <c r="AF1094" s="12">
        <f t="shared" si="1605"/>
        <v>0</v>
      </c>
      <c r="AG1094" s="12">
        <f t="shared" si="1605"/>
        <v>0</v>
      </c>
      <c r="AH1094" s="12">
        <f t="shared" si="1605"/>
        <v>0</v>
      </c>
      <c r="AI1094" s="12">
        <f t="shared" si="1605"/>
        <v>0</v>
      </c>
      <c r="AJ1094" s="12">
        <f t="shared" ref="AJ1094" si="1606">SUM(AJ1095:AJ1096)</f>
        <v>0</v>
      </c>
      <c r="AK1094" s="12">
        <f t="shared" si="1605"/>
        <v>0</v>
      </c>
      <c r="AL1094" s="12">
        <f t="shared" si="1605"/>
        <v>0</v>
      </c>
      <c r="AM1094" s="12">
        <f t="shared" si="1605"/>
        <v>0</v>
      </c>
      <c r="AN1094" s="12">
        <f t="shared" si="1605"/>
        <v>0</v>
      </c>
      <c r="AO1094" s="12">
        <f t="shared" si="1605"/>
        <v>0</v>
      </c>
      <c r="AP1094" s="12">
        <f t="shared" si="1605"/>
        <v>0</v>
      </c>
      <c r="AQ1094" s="12">
        <f t="shared" si="1605"/>
        <v>0</v>
      </c>
      <c r="AR1094" s="12">
        <f t="shared" si="1605"/>
        <v>0</v>
      </c>
      <c r="AS1094" s="12">
        <f t="shared" si="1605"/>
        <v>0</v>
      </c>
      <c r="AT1094" s="12">
        <f t="shared" si="1605"/>
        <v>0</v>
      </c>
      <c r="AU1094" s="12">
        <f t="shared" si="1605"/>
        <v>0</v>
      </c>
      <c r="AV1094" s="12">
        <f t="shared" si="1605"/>
        <v>0</v>
      </c>
      <c r="AW1094" s="12">
        <v>0</v>
      </c>
      <c r="AX1094" s="12">
        <v>0</v>
      </c>
      <c r="AY1094" s="12">
        <f t="shared" ref="AY1094:BQ1094" si="1607">SUM(AY1095:AY1096)</f>
        <v>0</v>
      </c>
      <c r="AZ1094" s="12">
        <f t="shared" si="1607"/>
        <v>0</v>
      </c>
      <c r="BA1094" s="12">
        <f t="shared" si="1607"/>
        <v>0</v>
      </c>
      <c r="BB1094" s="12">
        <f t="shared" si="1607"/>
        <v>6350</v>
      </c>
      <c r="BC1094" s="12">
        <f t="shared" si="1607"/>
        <v>0</v>
      </c>
      <c r="BD1094" s="12">
        <f t="shared" si="1607"/>
        <v>0</v>
      </c>
      <c r="BE1094" s="12">
        <f t="shared" ref="BE1094" si="1608">SUM(BE1095:BE1096)</f>
        <v>6350</v>
      </c>
      <c r="BF1094" s="12">
        <f t="shared" si="1607"/>
        <v>0</v>
      </c>
      <c r="BG1094" s="12">
        <f t="shared" si="1607"/>
        <v>6350</v>
      </c>
      <c r="BH1094" s="12">
        <f t="shared" si="1607"/>
        <v>0</v>
      </c>
      <c r="BI1094" s="12">
        <f t="shared" si="1607"/>
        <v>0</v>
      </c>
      <c r="BJ1094" s="12">
        <f t="shared" si="1607"/>
        <v>0</v>
      </c>
      <c r="BK1094" s="12">
        <f t="shared" si="1607"/>
        <v>0</v>
      </c>
      <c r="BL1094" s="12">
        <f t="shared" si="1607"/>
        <v>0</v>
      </c>
      <c r="BM1094" s="12">
        <f t="shared" si="1607"/>
        <v>0</v>
      </c>
      <c r="BN1094" s="12">
        <f t="shared" si="1607"/>
        <v>0</v>
      </c>
      <c r="BO1094" s="12">
        <f t="shared" si="1607"/>
        <v>0</v>
      </c>
      <c r="BP1094" s="12">
        <f t="shared" si="1607"/>
        <v>0</v>
      </c>
      <c r="BQ1094" s="12">
        <f t="shared" si="1607"/>
        <v>0</v>
      </c>
      <c r="BR1094" s="12">
        <v>6350</v>
      </c>
      <c r="BS1094" s="12">
        <v>0</v>
      </c>
      <c r="BT1094" s="12" t="e">
        <f>IF(#REF!=0,"-",#REF!/#REF!*100)</f>
        <v>#REF!</v>
      </c>
    </row>
    <row r="1095" spans="1:72" x14ac:dyDescent="0.25">
      <c r="A1095" s="4" t="s">
        <v>133</v>
      </c>
      <c r="B1095" s="4" t="s">
        <v>58</v>
      </c>
      <c r="C1095" s="4" t="s">
        <v>163</v>
      </c>
      <c r="D1095" s="102" t="s">
        <v>424</v>
      </c>
      <c r="E1095" s="113">
        <v>8213</v>
      </c>
      <c r="F1095" s="102"/>
      <c r="G1095" s="98" t="s">
        <v>1662</v>
      </c>
      <c r="H1095" s="13" t="s">
        <v>51</v>
      </c>
      <c r="I1095" s="14">
        <v>22000</v>
      </c>
      <c r="J1095" s="14"/>
      <c r="K1095" s="14"/>
      <c r="L1095" s="14"/>
      <c r="M1095" s="14"/>
      <c r="N1095" s="14"/>
      <c r="O1095" s="14">
        <f t="shared" si="1543"/>
        <v>22000</v>
      </c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>
        <v>0</v>
      </c>
      <c r="AC1095" s="14">
        <v>22000</v>
      </c>
      <c r="AD1095" s="14">
        <v>0</v>
      </c>
      <c r="AE1095" s="14"/>
      <c r="AF1095" s="14"/>
      <c r="AG1095" s="14"/>
      <c r="AH1095" s="14"/>
      <c r="AI1095" s="14"/>
      <c r="AJ1095" s="14">
        <f t="shared" si="1544"/>
        <v>0</v>
      </c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>
        <v>0</v>
      </c>
      <c r="AX1095" s="14">
        <v>0</v>
      </c>
      <c r="AY1095" s="14">
        <v>0</v>
      </c>
      <c r="AZ1095" s="14"/>
      <c r="BA1095" s="14"/>
      <c r="BB1095" s="14">
        <v>6350</v>
      </c>
      <c r="BC1095" s="14"/>
      <c r="BD1095" s="14"/>
      <c r="BE1095" s="14">
        <f t="shared" si="1545"/>
        <v>6350</v>
      </c>
      <c r="BF1095" s="14"/>
      <c r="BG1095" s="14">
        <v>6350</v>
      </c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>
        <v>6350</v>
      </c>
      <c r="BS1095" s="14">
        <v>0</v>
      </c>
      <c r="BT1095" s="14" t="e">
        <f>IF(#REF!=0,"-",#REF!/#REF!*100)</f>
        <v>#REF!</v>
      </c>
    </row>
    <row r="1096" spans="1:72" x14ac:dyDescent="0.25">
      <c r="A1096" s="4" t="s">
        <v>133</v>
      </c>
      <c r="B1096" s="4" t="s">
        <v>58</v>
      </c>
      <c r="C1096" s="4" t="s">
        <v>163</v>
      </c>
      <c r="D1096" s="102" t="s">
        <v>424</v>
      </c>
      <c r="E1096" s="113">
        <v>8216</v>
      </c>
      <c r="F1096" s="102"/>
      <c r="G1096" s="98" t="s">
        <v>1662</v>
      </c>
      <c r="H1096" s="13" t="s">
        <v>108</v>
      </c>
      <c r="I1096" s="14">
        <v>22000</v>
      </c>
      <c r="J1096" s="14"/>
      <c r="K1096" s="14"/>
      <c r="L1096" s="14"/>
      <c r="M1096" s="14"/>
      <c r="N1096" s="14"/>
      <c r="O1096" s="14">
        <f t="shared" si="1543"/>
        <v>22000</v>
      </c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>
        <v>0</v>
      </c>
      <c r="AC1096" s="14">
        <v>22000</v>
      </c>
      <c r="AD1096" s="14">
        <v>0</v>
      </c>
      <c r="AE1096" s="14"/>
      <c r="AF1096" s="14"/>
      <c r="AG1096" s="14"/>
      <c r="AH1096" s="14"/>
      <c r="AI1096" s="14"/>
      <c r="AJ1096" s="14">
        <f t="shared" si="1544"/>
        <v>0</v>
      </c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>
        <v>0</v>
      </c>
      <c r="AX1096" s="14">
        <v>0</v>
      </c>
      <c r="AY1096" s="14">
        <v>0</v>
      </c>
      <c r="AZ1096" s="14"/>
      <c r="BA1096" s="14"/>
      <c r="BB1096" s="14"/>
      <c r="BC1096" s="14"/>
      <c r="BD1096" s="14"/>
      <c r="BE1096" s="14">
        <f t="shared" si="1545"/>
        <v>0</v>
      </c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>
        <v>0</v>
      </c>
      <c r="BS1096" s="14">
        <v>0</v>
      </c>
      <c r="BT1096" s="14" t="e">
        <f>IF(#REF!=0,"-",#REF!/#REF!*100)</f>
        <v>#REF!</v>
      </c>
    </row>
    <row r="1097" spans="1:72" ht="33.75" x14ac:dyDescent="0.25">
      <c r="A1097" s="13" t="s">
        <v>0</v>
      </c>
      <c r="B1097" s="13" t="s">
        <v>0</v>
      </c>
      <c r="C1097" s="13" t="s">
        <v>0</v>
      </c>
      <c r="D1097" s="98" t="s">
        <v>0</v>
      </c>
      <c r="E1097" s="98" t="s">
        <v>0</v>
      </c>
      <c r="F1097" s="98" t="s">
        <v>0</v>
      </c>
      <c r="G1097" s="13" t="s">
        <v>0</v>
      </c>
      <c r="H1097" s="10" t="s">
        <v>433</v>
      </c>
      <c r="I1097" s="11">
        <f t="shared" ref="I1097:AA1097" si="1609">SUM(I1067,I1090,I1093)</f>
        <v>195100</v>
      </c>
      <c r="J1097" s="11">
        <f t="shared" si="1609"/>
        <v>0</v>
      </c>
      <c r="K1097" s="11">
        <f t="shared" si="1609"/>
        <v>0</v>
      </c>
      <c r="L1097" s="11">
        <f t="shared" si="1609"/>
        <v>0</v>
      </c>
      <c r="M1097" s="11">
        <f t="shared" si="1609"/>
        <v>0</v>
      </c>
      <c r="N1097" s="11">
        <f t="shared" si="1609"/>
        <v>0</v>
      </c>
      <c r="O1097" s="11">
        <f t="shared" si="1609"/>
        <v>195100</v>
      </c>
      <c r="P1097" s="11">
        <f t="shared" si="1609"/>
        <v>2100</v>
      </c>
      <c r="Q1097" s="11">
        <f t="shared" si="1609"/>
        <v>0</v>
      </c>
      <c r="R1097" s="11">
        <f t="shared" si="1609"/>
        <v>28200</v>
      </c>
      <c r="S1097" s="11">
        <f t="shared" si="1609"/>
        <v>0</v>
      </c>
      <c r="T1097" s="11">
        <f t="shared" si="1609"/>
        <v>0</v>
      </c>
      <c r="U1097" s="11">
        <f t="shared" si="1609"/>
        <v>0</v>
      </c>
      <c r="V1097" s="11">
        <f t="shared" si="1609"/>
        <v>0</v>
      </c>
      <c r="W1097" s="11">
        <f t="shared" si="1609"/>
        <v>0</v>
      </c>
      <c r="X1097" s="11">
        <f t="shared" si="1609"/>
        <v>0</v>
      </c>
      <c r="Y1097" s="11">
        <f t="shared" si="1609"/>
        <v>0</v>
      </c>
      <c r="Z1097" s="11">
        <f t="shared" si="1609"/>
        <v>0</v>
      </c>
      <c r="AA1097" s="11">
        <f t="shared" si="1609"/>
        <v>0</v>
      </c>
      <c r="AB1097" s="11">
        <v>30300</v>
      </c>
      <c r="AC1097" s="11">
        <v>164800</v>
      </c>
      <c r="AD1097" s="11">
        <f t="shared" ref="AD1097:AV1097" si="1610">SUM(AD1067,AD1090,AD1093)</f>
        <v>0</v>
      </c>
      <c r="AE1097" s="11">
        <f t="shared" si="1610"/>
        <v>0</v>
      </c>
      <c r="AF1097" s="11">
        <f t="shared" si="1610"/>
        <v>0</v>
      </c>
      <c r="AG1097" s="11">
        <f t="shared" si="1610"/>
        <v>0</v>
      </c>
      <c r="AH1097" s="11">
        <f t="shared" si="1610"/>
        <v>0</v>
      </c>
      <c r="AI1097" s="11">
        <f t="shared" si="1610"/>
        <v>0</v>
      </c>
      <c r="AJ1097" s="11">
        <f t="shared" si="1610"/>
        <v>0</v>
      </c>
      <c r="AK1097" s="11">
        <f t="shared" si="1610"/>
        <v>0</v>
      </c>
      <c r="AL1097" s="11">
        <f t="shared" si="1610"/>
        <v>0</v>
      </c>
      <c r="AM1097" s="11">
        <f t="shared" si="1610"/>
        <v>0</v>
      </c>
      <c r="AN1097" s="11">
        <f t="shared" si="1610"/>
        <v>0</v>
      </c>
      <c r="AO1097" s="11">
        <f t="shared" si="1610"/>
        <v>0</v>
      </c>
      <c r="AP1097" s="11">
        <f t="shared" si="1610"/>
        <v>0</v>
      </c>
      <c r="AQ1097" s="11">
        <f t="shared" si="1610"/>
        <v>0</v>
      </c>
      <c r="AR1097" s="11">
        <f t="shared" si="1610"/>
        <v>0</v>
      </c>
      <c r="AS1097" s="11">
        <f t="shared" si="1610"/>
        <v>0</v>
      </c>
      <c r="AT1097" s="11">
        <f t="shared" si="1610"/>
        <v>0</v>
      </c>
      <c r="AU1097" s="11">
        <f t="shared" si="1610"/>
        <v>0</v>
      </c>
      <c r="AV1097" s="11">
        <f t="shared" si="1610"/>
        <v>0</v>
      </c>
      <c r="AW1097" s="11">
        <v>0</v>
      </c>
      <c r="AX1097" s="11">
        <v>0</v>
      </c>
      <c r="AY1097" s="11">
        <f t="shared" ref="AY1097:BQ1097" si="1611">SUM(AY1067,AY1090,AY1093)</f>
        <v>0</v>
      </c>
      <c r="AZ1097" s="11">
        <f t="shared" si="1611"/>
        <v>0</v>
      </c>
      <c r="BA1097" s="11">
        <f t="shared" si="1611"/>
        <v>0</v>
      </c>
      <c r="BB1097" s="11">
        <f t="shared" si="1611"/>
        <v>6350</v>
      </c>
      <c r="BC1097" s="11">
        <f t="shared" si="1611"/>
        <v>0</v>
      </c>
      <c r="BD1097" s="11">
        <f t="shared" si="1611"/>
        <v>0</v>
      </c>
      <c r="BE1097" s="11">
        <f t="shared" si="1611"/>
        <v>6350</v>
      </c>
      <c r="BF1097" s="11">
        <f t="shared" si="1611"/>
        <v>0</v>
      </c>
      <c r="BG1097" s="11">
        <f t="shared" si="1611"/>
        <v>6350</v>
      </c>
      <c r="BH1097" s="11">
        <f t="shared" si="1611"/>
        <v>0</v>
      </c>
      <c r="BI1097" s="11">
        <f t="shared" si="1611"/>
        <v>0</v>
      </c>
      <c r="BJ1097" s="11">
        <f t="shared" si="1611"/>
        <v>0</v>
      </c>
      <c r="BK1097" s="11">
        <f t="shared" si="1611"/>
        <v>0</v>
      </c>
      <c r="BL1097" s="11">
        <f t="shared" si="1611"/>
        <v>0</v>
      </c>
      <c r="BM1097" s="11">
        <f t="shared" si="1611"/>
        <v>0</v>
      </c>
      <c r="BN1097" s="11">
        <f t="shared" si="1611"/>
        <v>0</v>
      </c>
      <c r="BO1097" s="11">
        <f t="shared" si="1611"/>
        <v>0</v>
      </c>
      <c r="BP1097" s="11">
        <f t="shared" si="1611"/>
        <v>0</v>
      </c>
      <c r="BQ1097" s="11">
        <f t="shared" si="1611"/>
        <v>0</v>
      </c>
      <c r="BR1097" s="11">
        <v>6350</v>
      </c>
      <c r="BS1097" s="11">
        <v>0</v>
      </c>
      <c r="BT1097" s="11" t="e">
        <f>IF(#REF!=0,"-",#REF!/#REF!*100)</f>
        <v>#REF!</v>
      </c>
    </row>
    <row r="1098" spans="1:72" ht="15.75" thickBot="1" x14ac:dyDescent="0.3">
      <c r="A1098" s="13" t="s">
        <v>0</v>
      </c>
      <c r="B1098" s="13" t="s">
        <v>0</v>
      </c>
      <c r="C1098" s="13" t="s">
        <v>0</v>
      </c>
      <c r="D1098" s="98" t="s">
        <v>0</v>
      </c>
      <c r="E1098" s="98" t="s">
        <v>0</v>
      </c>
      <c r="F1098" s="98" t="s">
        <v>0</v>
      </c>
      <c r="G1098" s="13" t="s">
        <v>0</v>
      </c>
      <c r="H1098" s="2" t="s">
        <v>53</v>
      </c>
      <c r="I1098" s="13" t="s">
        <v>0</v>
      </c>
      <c r="J1098" s="13"/>
      <c r="K1098" s="13"/>
      <c r="L1098" s="13"/>
      <c r="M1098" s="13"/>
      <c r="N1098" s="13"/>
      <c r="O1098" s="13" t="e">
        <f t="shared" si="1543"/>
        <v>#VALUE!</v>
      </c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>
        <v>0</v>
      </c>
      <c r="AC1098" s="13" t="e">
        <v>#VALUE!</v>
      </c>
      <c r="AD1098" s="13" t="s">
        <v>0</v>
      </c>
      <c r="AE1098" s="13"/>
      <c r="AF1098" s="13"/>
      <c r="AG1098" s="13"/>
      <c r="AH1098" s="13"/>
      <c r="AI1098" s="13"/>
      <c r="AJ1098" s="13" t="e">
        <f t="shared" si="1544"/>
        <v>#VALUE!</v>
      </c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>
        <v>0</v>
      </c>
      <c r="AX1098" s="13" t="e">
        <v>#VALUE!</v>
      </c>
      <c r="AY1098" s="13" t="s">
        <v>0</v>
      </c>
      <c r="AZ1098" s="13"/>
      <c r="BA1098" s="13"/>
      <c r="BB1098" s="13"/>
      <c r="BC1098" s="13"/>
      <c r="BD1098" s="13"/>
      <c r="BE1098" s="13" t="e">
        <f t="shared" si="1545"/>
        <v>#VALUE!</v>
      </c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>
        <v>0</v>
      </c>
      <c r="BS1098" s="13" t="e">
        <v>#VALUE!</v>
      </c>
      <c r="BT1098" s="12"/>
    </row>
    <row r="1099" spans="1:72" ht="69.75" customHeight="1" thickBot="1" x14ac:dyDescent="0.3">
      <c r="A1099" s="132" t="s">
        <v>0</v>
      </c>
      <c r="B1099" s="132" t="s">
        <v>0</v>
      </c>
      <c r="C1099" s="132" t="s">
        <v>0</v>
      </c>
      <c r="D1099" s="135" t="s">
        <v>0</v>
      </c>
      <c r="E1099" s="135" t="s">
        <v>0</v>
      </c>
      <c r="F1099" s="135" t="s">
        <v>0</v>
      </c>
      <c r="G1099" s="138" t="s">
        <v>0</v>
      </c>
      <c r="H1099" s="5" t="s">
        <v>54</v>
      </c>
      <c r="I1099" s="89" t="s">
        <v>9</v>
      </c>
      <c r="J1099" s="89" t="s">
        <v>1606</v>
      </c>
      <c r="K1099" s="89" t="s">
        <v>1534</v>
      </c>
      <c r="L1099" s="89" t="s">
        <v>1592</v>
      </c>
      <c r="M1099" s="89" t="s">
        <v>1593</v>
      </c>
      <c r="N1099" s="89" t="s">
        <v>1594</v>
      </c>
      <c r="O1099" s="89" t="s">
        <v>1610</v>
      </c>
      <c r="P1099" s="89" t="s">
        <v>1607</v>
      </c>
      <c r="Q1099" s="89" t="s">
        <v>1595</v>
      </c>
      <c r="R1099" s="89" t="s">
        <v>1596</v>
      </c>
      <c r="S1099" s="89" t="s">
        <v>1597</v>
      </c>
      <c r="T1099" s="89" t="s">
        <v>1598</v>
      </c>
      <c r="U1099" s="89" t="s">
        <v>1599</v>
      </c>
      <c r="V1099" s="89" t="s">
        <v>1600</v>
      </c>
      <c r="W1099" s="89" t="s">
        <v>1608</v>
      </c>
      <c r="X1099" s="89" t="s">
        <v>1609</v>
      </c>
      <c r="Y1099" s="89" t="s">
        <v>1601</v>
      </c>
      <c r="Z1099" s="89" t="s">
        <v>1602</v>
      </c>
      <c r="AA1099" s="89" t="s">
        <v>1603</v>
      </c>
      <c r="AB1099" s="89" t="s">
        <v>1604</v>
      </c>
      <c r="AC1099" s="89" t="s">
        <v>1605</v>
      </c>
      <c r="AD1099" s="90" t="s">
        <v>10</v>
      </c>
      <c r="AE1099" s="90" t="s">
        <v>1606</v>
      </c>
      <c r="AF1099" s="90" t="s">
        <v>1534</v>
      </c>
      <c r="AG1099" s="90" t="s">
        <v>1592</v>
      </c>
      <c r="AH1099" s="90" t="s">
        <v>1593</v>
      </c>
      <c r="AI1099" s="90" t="s">
        <v>1594</v>
      </c>
      <c r="AJ1099" s="90" t="s">
        <v>1611</v>
      </c>
      <c r="AK1099" s="90" t="s">
        <v>1607</v>
      </c>
      <c r="AL1099" s="90" t="s">
        <v>1595</v>
      </c>
      <c r="AM1099" s="90" t="s">
        <v>1596</v>
      </c>
      <c r="AN1099" s="90" t="s">
        <v>1597</v>
      </c>
      <c r="AO1099" s="90" t="s">
        <v>1598</v>
      </c>
      <c r="AP1099" s="90" t="s">
        <v>1599</v>
      </c>
      <c r="AQ1099" s="90" t="s">
        <v>1600</v>
      </c>
      <c r="AR1099" s="90" t="s">
        <v>1608</v>
      </c>
      <c r="AS1099" s="90" t="s">
        <v>1609</v>
      </c>
      <c r="AT1099" s="90" t="s">
        <v>1601</v>
      </c>
      <c r="AU1099" s="90" t="s">
        <v>1602</v>
      </c>
      <c r="AV1099" s="90" t="s">
        <v>1603</v>
      </c>
      <c r="AW1099" s="90" t="s">
        <v>1604</v>
      </c>
      <c r="AX1099" s="90" t="s">
        <v>1605</v>
      </c>
      <c r="AY1099" s="91" t="s">
        <v>11</v>
      </c>
      <c r="AZ1099" s="91" t="s">
        <v>1606</v>
      </c>
      <c r="BA1099" s="91" t="s">
        <v>1534</v>
      </c>
      <c r="BB1099" s="91" t="s">
        <v>1592</v>
      </c>
      <c r="BC1099" s="91" t="s">
        <v>1593</v>
      </c>
      <c r="BD1099" s="91" t="s">
        <v>1594</v>
      </c>
      <c r="BE1099" s="91" t="s">
        <v>1612</v>
      </c>
      <c r="BF1099" s="91" t="s">
        <v>1607</v>
      </c>
      <c r="BG1099" s="91" t="s">
        <v>1595</v>
      </c>
      <c r="BH1099" s="91" t="s">
        <v>1596</v>
      </c>
      <c r="BI1099" s="91" t="s">
        <v>1597</v>
      </c>
      <c r="BJ1099" s="91" t="s">
        <v>1598</v>
      </c>
      <c r="BK1099" s="91" t="s">
        <v>1599</v>
      </c>
      <c r="BL1099" s="91" t="s">
        <v>1600</v>
      </c>
      <c r="BM1099" s="91" t="s">
        <v>1608</v>
      </c>
      <c r="BN1099" s="91" t="s">
        <v>1609</v>
      </c>
      <c r="BO1099" s="91" t="s">
        <v>1601</v>
      </c>
      <c r="BP1099" s="91" t="s">
        <v>1602</v>
      </c>
      <c r="BQ1099" s="91" t="s">
        <v>1603</v>
      </c>
      <c r="BR1099" s="91" t="s">
        <v>1604</v>
      </c>
      <c r="BS1099" s="91" t="s">
        <v>1605</v>
      </c>
      <c r="BT1099" s="5" t="s">
        <v>1671</v>
      </c>
    </row>
    <row r="1100" spans="1:72" x14ac:dyDescent="0.25">
      <c r="A1100" s="133"/>
      <c r="B1100" s="133"/>
      <c r="C1100" s="133"/>
      <c r="D1100" s="136"/>
      <c r="E1100" s="136"/>
      <c r="F1100" s="136"/>
      <c r="G1100" s="139"/>
      <c r="H1100" s="15" t="s">
        <v>0</v>
      </c>
      <c r="I1100" s="9">
        <v>1</v>
      </c>
      <c r="J1100" s="9">
        <v>2</v>
      </c>
      <c r="K1100" s="9">
        <v>3</v>
      </c>
      <c r="L1100" s="9">
        <v>4</v>
      </c>
      <c r="M1100" s="9">
        <v>5</v>
      </c>
      <c r="N1100" s="9">
        <v>6</v>
      </c>
      <c r="O1100" s="9">
        <v>7</v>
      </c>
      <c r="P1100" s="9">
        <v>8</v>
      </c>
      <c r="Q1100" s="9">
        <v>9</v>
      </c>
      <c r="R1100" s="9">
        <v>10</v>
      </c>
      <c r="S1100" s="9">
        <v>11</v>
      </c>
      <c r="T1100" s="9">
        <v>12</v>
      </c>
      <c r="U1100" s="9">
        <v>13</v>
      </c>
      <c r="V1100" s="9">
        <v>14</v>
      </c>
      <c r="W1100" s="9">
        <v>15</v>
      </c>
      <c r="X1100" s="9">
        <v>16</v>
      </c>
      <c r="Y1100" s="9">
        <v>17</v>
      </c>
      <c r="Z1100" s="9">
        <v>18</v>
      </c>
      <c r="AA1100" s="9">
        <v>19</v>
      </c>
      <c r="AB1100" s="9">
        <v>20</v>
      </c>
      <c r="AC1100" s="9">
        <v>21</v>
      </c>
      <c r="AD1100" s="9">
        <v>1</v>
      </c>
      <c r="AE1100" s="9">
        <v>2</v>
      </c>
      <c r="AF1100" s="9">
        <v>3</v>
      </c>
      <c r="AG1100" s="9">
        <v>4</v>
      </c>
      <c r="AH1100" s="9">
        <v>5</v>
      </c>
      <c r="AI1100" s="9">
        <v>6</v>
      </c>
      <c r="AJ1100" s="9">
        <v>7</v>
      </c>
      <c r="AK1100" s="9">
        <v>8</v>
      </c>
      <c r="AL1100" s="9">
        <v>9</v>
      </c>
      <c r="AM1100" s="9">
        <v>10</v>
      </c>
      <c r="AN1100" s="9">
        <v>11</v>
      </c>
      <c r="AO1100" s="9">
        <v>12</v>
      </c>
      <c r="AP1100" s="9">
        <v>13</v>
      </c>
      <c r="AQ1100" s="9">
        <v>14</v>
      </c>
      <c r="AR1100" s="9">
        <v>15</v>
      </c>
      <c r="AS1100" s="9">
        <v>16</v>
      </c>
      <c r="AT1100" s="9">
        <v>17</v>
      </c>
      <c r="AU1100" s="9">
        <v>18</v>
      </c>
      <c r="AV1100" s="9">
        <v>19</v>
      </c>
      <c r="AW1100" s="9">
        <v>20</v>
      </c>
      <c r="AX1100" s="9">
        <v>21</v>
      </c>
      <c r="AY1100" s="9">
        <v>1</v>
      </c>
      <c r="AZ1100" s="9">
        <v>2</v>
      </c>
      <c r="BA1100" s="9">
        <v>3</v>
      </c>
      <c r="BB1100" s="9">
        <v>4</v>
      </c>
      <c r="BC1100" s="9">
        <v>5</v>
      </c>
      <c r="BD1100" s="9">
        <v>6</v>
      </c>
      <c r="BE1100" s="9">
        <v>7</v>
      </c>
      <c r="BF1100" s="9">
        <v>8</v>
      </c>
      <c r="BG1100" s="9">
        <v>9</v>
      </c>
      <c r="BH1100" s="9">
        <v>10</v>
      </c>
      <c r="BI1100" s="9">
        <v>11</v>
      </c>
      <c r="BJ1100" s="9">
        <v>12</v>
      </c>
      <c r="BK1100" s="9">
        <v>13</v>
      </c>
      <c r="BL1100" s="9">
        <v>14</v>
      </c>
      <c r="BM1100" s="9">
        <v>15</v>
      </c>
      <c r="BN1100" s="9">
        <v>16</v>
      </c>
      <c r="BO1100" s="9">
        <v>17</v>
      </c>
      <c r="BP1100" s="9">
        <v>18</v>
      </c>
      <c r="BQ1100" s="9">
        <v>19</v>
      </c>
      <c r="BR1100" s="9">
        <v>20</v>
      </c>
      <c r="BS1100" s="9">
        <v>21</v>
      </c>
      <c r="BT1100" s="9">
        <v>9</v>
      </c>
    </row>
    <row r="1101" spans="1:72" x14ac:dyDescent="0.25">
      <c r="A1101" s="133"/>
      <c r="B1101" s="133"/>
      <c r="C1101" s="133"/>
      <c r="D1101" s="136"/>
      <c r="E1101" s="136"/>
      <c r="F1101" s="136"/>
      <c r="G1101" s="139"/>
      <c r="H1101" s="16" t="s">
        <v>137</v>
      </c>
      <c r="I1101" s="17">
        <f t="shared" ref="I1101:AA1101" si="1612">SUM(I1097)</f>
        <v>195100</v>
      </c>
      <c r="J1101" s="17">
        <f t="shared" si="1612"/>
        <v>0</v>
      </c>
      <c r="K1101" s="17">
        <f t="shared" si="1612"/>
        <v>0</v>
      </c>
      <c r="L1101" s="17">
        <f t="shared" si="1612"/>
        <v>0</v>
      </c>
      <c r="M1101" s="17">
        <f t="shared" si="1612"/>
        <v>0</v>
      </c>
      <c r="N1101" s="17">
        <f t="shared" si="1612"/>
        <v>0</v>
      </c>
      <c r="O1101" s="17">
        <f t="shared" ref="O1101" si="1613">SUM(O1097)</f>
        <v>195100</v>
      </c>
      <c r="P1101" s="17">
        <f t="shared" si="1612"/>
        <v>2100</v>
      </c>
      <c r="Q1101" s="17">
        <f t="shared" si="1612"/>
        <v>0</v>
      </c>
      <c r="R1101" s="17">
        <f t="shared" si="1612"/>
        <v>28200</v>
      </c>
      <c r="S1101" s="17">
        <f t="shared" si="1612"/>
        <v>0</v>
      </c>
      <c r="T1101" s="17">
        <f t="shared" si="1612"/>
        <v>0</v>
      </c>
      <c r="U1101" s="17">
        <f t="shared" si="1612"/>
        <v>0</v>
      </c>
      <c r="V1101" s="17">
        <f t="shared" si="1612"/>
        <v>0</v>
      </c>
      <c r="W1101" s="17">
        <f t="shared" si="1612"/>
        <v>0</v>
      </c>
      <c r="X1101" s="17">
        <f t="shared" si="1612"/>
        <v>0</v>
      </c>
      <c r="Y1101" s="17">
        <f t="shared" si="1612"/>
        <v>0</v>
      </c>
      <c r="Z1101" s="17">
        <f t="shared" si="1612"/>
        <v>0</v>
      </c>
      <c r="AA1101" s="17">
        <f t="shared" si="1612"/>
        <v>0</v>
      </c>
      <c r="AB1101" s="17">
        <v>30300</v>
      </c>
      <c r="AC1101" s="17">
        <v>164800</v>
      </c>
      <c r="AD1101" s="17">
        <f t="shared" ref="AD1101:AV1101" si="1614">SUM(AD1097)</f>
        <v>0</v>
      </c>
      <c r="AE1101" s="17">
        <f t="shared" si="1614"/>
        <v>0</v>
      </c>
      <c r="AF1101" s="17">
        <f t="shared" si="1614"/>
        <v>0</v>
      </c>
      <c r="AG1101" s="17">
        <f t="shared" si="1614"/>
        <v>0</v>
      </c>
      <c r="AH1101" s="17">
        <f t="shared" si="1614"/>
        <v>0</v>
      </c>
      <c r="AI1101" s="17">
        <f t="shared" si="1614"/>
        <v>0</v>
      </c>
      <c r="AJ1101" s="17">
        <f t="shared" ref="AJ1101" si="1615">SUM(AJ1097)</f>
        <v>0</v>
      </c>
      <c r="AK1101" s="17">
        <f t="shared" si="1614"/>
        <v>0</v>
      </c>
      <c r="AL1101" s="17">
        <f t="shared" si="1614"/>
        <v>0</v>
      </c>
      <c r="AM1101" s="17">
        <f t="shared" si="1614"/>
        <v>0</v>
      </c>
      <c r="AN1101" s="17">
        <f t="shared" si="1614"/>
        <v>0</v>
      </c>
      <c r="AO1101" s="17">
        <f t="shared" si="1614"/>
        <v>0</v>
      </c>
      <c r="AP1101" s="17">
        <f t="shared" si="1614"/>
        <v>0</v>
      </c>
      <c r="AQ1101" s="17">
        <f t="shared" si="1614"/>
        <v>0</v>
      </c>
      <c r="AR1101" s="17">
        <f t="shared" si="1614"/>
        <v>0</v>
      </c>
      <c r="AS1101" s="17">
        <f t="shared" si="1614"/>
        <v>0</v>
      </c>
      <c r="AT1101" s="17">
        <f t="shared" si="1614"/>
        <v>0</v>
      </c>
      <c r="AU1101" s="17">
        <f t="shared" si="1614"/>
        <v>0</v>
      </c>
      <c r="AV1101" s="17">
        <f t="shared" si="1614"/>
        <v>0</v>
      </c>
      <c r="AW1101" s="17">
        <v>0</v>
      </c>
      <c r="AX1101" s="17">
        <v>0</v>
      </c>
      <c r="AY1101" s="17">
        <f t="shared" ref="AY1101:BQ1101" si="1616">SUM(AY1097)</f>
        <v>0</v>
      </c>
      <c r="AZ1101" s="17">
        <f t="shared" si="1616"/>
        <v>0</v>
      </c>
      <c r="BA1101" s="17">
        <f t="shared" si="1616"/>
        <v>0</v>
      </c>
      <c r="BB1101" s="17">
        <f t="shared" si="1616"/>
        <v>6350</v>
      </c>
      <c r="BC1101" s="17">
        <f t="shared" si="1616"/>
        <v>0</v>
      </c>
      <c r="BD1101" s="17">
        <f t="shared" si="1616"/>
        <v>0</v>
      </c>
      <c r="BE1101" s="17">
        <f t="shared" ref="BE1101" si="1617">SUM(BE1097)</f>
        <v>6350</v>
      </c>
      <c r="BF1101" s="17">
        <f t="shared" si="1616"/>
        <v>0</v>
      </c>
      <c r="BG1101" s="17">
        <f t="shared" si="1616"/>
        <v>6350</v>
      </c>
      <c r="BH1101" s="17">
        <f t="shared" si="1616"/>
        <v>0</v>
      </c>
      <c r="BI1101" s="17">
        <f t="shared" si="1616"/>
        <v>0</v>
      </c>
      <c r="BJ1101" s="17">
        <f t="shared" si="1616"/>
        <v>0</v>
      </c>
      <c r="BK1101" s="17">
        <f t="shared" si="1616"/>
        <v>0</v>
      </c>
      <c r="BL1101" s="17">
        <f t="shared" si="1616"/>
        <v>0</v>
      </c>
      <c r="BM1101" s="17">
        <f t="shared" si="1616"/>
        <v>0</v>
      </c>
      <c r="BN1101" s="17">
        <f t="shared" si="1616"/>
        <v>0</v>
      </c>
      <c r="BO1101" s="17">
        <f t="shared" si="1616"/>
        <v>0</v>
      </c>
      <c r="BP1101" s="17">
        <f t="shared" si="1616"/>
        <v>0</v>
      </c>
      <c r="BQ1101" s="17">
        <f t="shared" si="1616"/>
        <v>0</v>
      </c>
      <c r="BR1101" s="17">
        <v>6350</v>
      </c>
      <c r="BS1101" s="17">
        <v>0</v>
      </c>
      <c r="BT1101" s="17" t="e">
        <f>IF(#REF!=0,"-",#REF!/#REF!*100)</f>
        <v>#REF!</v>
      </c>
    </row>
    <row r="1102" spans="1:72" x14ac:dyDescent="0.25">
      <c r="A1102" s="133"/>
      <c r="B1102" s="133"/>
      <c r="C1102" s="133"/>
      <c r="D1102" s="136"/>
      <c r="E1102" s="136"/>
      <c r="F1102" s="136"/>
      <c r="G1102" s="139"/>
      <c r="H1102" s="18" t="s">
        <v>55</v>
      </c>
      <c r="I1102" s="17">
        <f t="shared" ref="I1102:AA1102" si="1618">SUM(I1101)</f>
        <v>195100</v>
      </c>
      <c r="J1102" s="17">
        <f t="shared" si="1618"/>
        <v>0</v>
      </c>
      <c r="K1102" s="17">
        <f t="shared" si="1618"/>
        <v>0</v>
      </c>
      <c r="L1102" s="17">
        <f t="shared" si="1618"/>
        <v>0</v>
      </c>
      <c r="M1102" s="17">
        <f t="shared" si="1618"/>
        <v>0</v>
      </c>
      <c r="N1102" s="17">
        <f t="shared" si="1618"/>
        <v>0</v>
      </c>
      <c r="O1102" s="17">
        <f t="shared" ref="O1102" si="1619">SUM(O1101)</f>
        <v>195100</v>
      </c>
      <c r="P1102" s="17">
        <f t="shared" si="1618"/>
        <v>2100</v>
      </c>
      <c r="Q1102" s="17">
        <f t="shared" si="1618"/>
        <v>0</v>
      </c>
      <c r="R1102" s="17">
        <f t="shared" si="1618"/>
        <v>28200</v>
      </c>
      <c r="S1102" s="17">
        <f t="shared" si="1618"/>
        <v>0</v>
      </c>
      <c r="T1102" s="17">
        <f t="shared" si="1618"/>
        <v>0</v>
      </c>
      <c r="U1102" s="17">
        <f t="shared" si="1618"/>
        <v>0</v>
      </c>
      <c r="V1102" s="17">
        <f t="shared" si="1618"/>
        <v>0</v>
      </c>
      <c r="W1102" s="17">
        <f t="shared" si="1618"/>
        <v>0</v>
      </c>
      <c r="X1102" s="17">
        <f t="shared" si="1618"/>
        <v>0</v>
      </c>
      <c r="Y1102" s="17">
        <f t="shared" si="1618"/>
        <v>0</v>
      </c>
      <c r="Z1102" s="17">
        <f t="shared" si="1618"/>
        <v>0</v>
      </c>
      <c r="AA1102" s="17">
        <f t="shared" si="1618"/>
        <v>0</v>
      </c>
      <c r="AB1102" s="17">
        <v>30300</v>
      </c>
      <c r="AC1102" s="17">
        <v>164800</v>
      </c>
      <c r="AD1102" s="17">
        <f t="shared" ref="AD1102:AV1102" si="1620">SUM(AD1101)</f>
        <v>0</v>
      </c>
      <c r="AE1102" s="17">
        <f t="shared" si="1620"/>
        <v>0</v>
      </c>
      <c r="AF1102" s="17">
        <f t="shared" si="1620"/>
        <v>0</v>
      </c>
      <c r="AG1102" s="17">
        <f t="shared" si="1620"/>
        <v>0</v>
      </c>
      <c r="AH1102" s="17">
        <f t="shared" si="1620"/>
        <v>0</v>
      </c>
      <c r="AI1102" s="17">
        <f t="shared" si="1620"/>
        <v>0</v>
      </c>
      <c r="AJ1102" s="17">
        <f t="shared" ref="AJ1102" si="1621">SUM(AJ1101)</f>
        <v>0</v>
      </c>
      <c r="AK1102" s="17">
        <f t="shared" si="1620"/>
        <v>0</v>
      </c>
      <c r="AL1102" s="17">
        <f t="shared" si="1620"/>
        <v>0</v>
      </c>
      <c r="AM1102" s="17">
        <f t="shared" si="1620"/>
        <v>0</v>
      </c>
      <c r="AN1102" s="17">
        <f t="shared" si="1620"/>
        <v>0</v>
      </c>
      <c r="AO1102" s="17">
        <f t="shared" si="1620"/>
        <v>0</v>
      </c>
      <c r="AP1102" s="17">
        <f t="shared" si="1620"/>
        <v>0</v>
      </c>
      <c r="AQ1102" s="17">
        <f t="shared" si="1620"/>
        <v>0</v>
      </c>
      <c r="AR1102" s="17">
        <f t="shared" si="1620"/>
        <v>0</v>
      </c>
      <c r="AS1102" s="17">
        <f t="shared" si="1620"/>
        <v>0</v>
      </c>
      <c r="AT1102" s="17">
        <f t="shared" si="1620"/>
        <v>0</v>
      </c>
      <c r="AU1102" s="17">
        <f t="shared" si="1620"/>
        <v>0</v>
      </c>
      <c r="AV1102" s="17">
        <f t="shared" si="1620"/>
        <v>0</v>
      </c>
      <c r="AW1102" s="17">
        <v>0</v>
      </c>
      <c r="AX1102" s="17">
        <v>0</v>
      </c>
      <c r="AY1102" s="17">
        <f t="shared" ref="AY1102:BQ1102" si="1622">SUM(AY1101)</f>
        <v>0</v>
      </c>
      <c r="AZ1102" s="17">
        <f t="shared" si="1622"/>
        <v>0</v>
      </c>
      <c r="BA1102" s="17">
        <f t="shared" si="1622"/>
        <v>0</v>
      </c>
      <c r="BB1102" s="17">
        <f t="shared" si="1622"/>
        <v>6350</v>
      </c>
      <c r="BC1102" s="17">
        <f t="shared" si="1622"/>
        <v>0</v>
      </c>
      <c r="BD1102" s="17">
        <f t="shared" si="1622"/>
        <v>0</v>
      </c>
      <c r="BE1102" s="17">
        <f t="shared" ref="BE1102" si="1623">SUM(BE1101)</f>
        <v>6350</v>
      </c>
      <c r="BF1102" s="17">
        <f t="shared" si="1622"/>
        <v>0</v>
      </c>
      <c r="BG1102" s="17">
        <f t="shared" si="1622"/>
        <v>6350</v>
      </c>
      <c r="BH1102" s="17">
        <f t="shared" si="1622"/>
        <v>0</v>
      </c>
      <c r="BI1102" s="17">
        <f t="shared" si="1622"/>
        <v>0</v>
      </c>
      <c r="BJ1102" s="17">
        <f t="shared" si="1622"/>
        <v>0</v>
      </c>
      <c r="BK1102" s="17">
        <f t="shared" si="1622"/>
        <v>0</v>
      </c>
      <c r="BL1102" s="17">
        <f t="shared" si="1622"/>
        <v>0</v>
      </c>
      <c r="BM1102" s="17">
        <f t="shared" si="1622"/>
        <v>0</v>
      </c>
      <c r="BN1102" s="17">
        <f t="shared" si="1622"/>
        <v>0</v>
      </c>
      <c r="BO1102" s="17">
        <f t="shared" si="1622"/>
        <v>0</v>
      </c>
      <c r="BP1102" s="17">
        <f t="shared" si="1622"/>
        <v>0</v>
      </c>
      <c r="BQ1102" s="17">
        <f t="shared" si="1622"/>
        <v>0</v>
      </c>
      <c r="BR1102" s="17">
        <v>6350</v>
      </c>
      <c r="BS1102" s="17">
        <v>0</v>
      </c>
      <c r="BT1102" s="17" t="e">
        <f>IF(#REF!=0,"-",#REF!/#REF!*100)</f>
        <v>#REF!</v>
      </c>
    </row>
    <row r="1103" spans="1:72" x14ac:dyDescent="0.25">
      <c r="A1103" s="134"/>
      <c r="B1103" s="134"/>
      <c r="C1103" s="134"/>
      <c r="D1103" s="137"/>
      <c r="E1103" s="137"/>
      <c r="F1103" s="137"/>
      <c r="G1103" s="140"/>
      <c r="O1103">
        <f t="shared" si="1543"/>
        <v>0</v>
      </c>
      <c r="AB1103">
        <v>0</v>
      </c>
      <c r="AC1103">
        <v>0</v>
      </c>
      <c r="AJ1103">
        <f t="shared" si="1544"/>
        <v>0</v>
      </c>
      <c r="AW1103">
        <v>0</v>
      </c>
      <c r="AX1103">
        <v>0</v>
      </c>
      <c r="BE1103">
        <f t="shared" si="1545"/>
        <v>0</v>
      </c>
      <c r="BR1103">
        <v>0</v>
      </c>
      <c r="BS1103">
        <v>0</v>
      </c>
      <c r="BT1103" t="e">
        <f>IF(#REF!=0,"-",#REF!/#REF!*100)</f>
        <v>#REF!</v>
      </c>
    </row>
    <row r="1104" spans="1:72" ht="15.75" thickBot="1" x14ac:dyDescent="0.3">
      <c r="A1104" s="13" t="s">
        <v>0</v>
      </c>
      <c r="B1104" s="13" t="s">
        <v>0</v>
      </c>
      <c r="C1104" s="13" t="s">
        <v>0</v>
      </c>
      <c r="D1104" s="98" t="s">
        <v>0</v>
      </c>
      <c r="E1104" s="98" t="s">
        <v>0</v>
      </c>
      <c r="F1104" s="98" t="s">
        <v>0</v>
      </c>
      <c r="G1104" s="13" t="s">
        <v>0</v>
      </c>
      <c r="H1104" s="19" t="s">
        <v>0</v>
      </c>
      <c r="I1104" s="19" t="s">
        <v>0</v>
      </c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>
        <v>0</v>
      </c>
      <c r="AC1104" s="19">
        <v>0</v>
      </c>
      <c r="AD1104" s="19" t="s">
        <v>0</v>
      </c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>
        <v>0</v>
      </c>
      <c r="AX1104" s="19">
        <v>0</v>
      </c>
      <c r="AY1104" s="19" t="s">
        <v>0</v>
      </c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>
        <v>0</v>
      </c>
      <c r="BS1104" s="19">
        <v>0</v>
      </c>
      <c r="BT1104" s="19"/>
    </row>
    <row r="1105" spans="1:72" ht="69.75" customHeight="1" thickBot="1" x14ac:dyDescent="0.3">
      <c r="A1105" s="5" t="s">
        <v>2</v>
      </c>
      <c r="B1105" s="5" t="s">
        <v>3</v>
      </c>
      <c r="C1105" s="5" t="s">
        <v>4</v>
      </c>
      <c r="D1105" s="103" t="s">
        <v>0</v>
      </c>
      <c r="E1105" s="112" t="s">
        <v>5</v>
      </c>
      <c r="F1105" s="112" t="s">
        <v>6</v>
      </c>
      <c r="G1105" s="5" t="s">
        <v>7</v>
      </c>
      <c r="H1105" s="5" t="s">
        <v>8</v>
      </c>
      <c r="I1105" s="89" t="s">
        <v>9</v>
      </c>
      <c r="J1105" s="89" t="s">
        <v>1606</v>
      </c>
      <c r="K1105" s="89" t="s">
        <v>1534</v>
      </c>
      <c r="L1105" s="89" t="s">
        <v>1592</v>
      </c>
      <c r="M1105" s="89" t="s">
        <v>1593</v>
      </c>
      <c r="N1105" s="89" t="s">
        <v>1594</v>
      </c>
      <c r="O1105" s="89" t="s">
        <v>1610</v>
      </c>
      <c r="P1105" s="89" t="s">
        <v>1607</v>
      </c>
      <c r="Q1105" s="89" t="s">
        <v>1595</v>
      </c>
      <c r="R1105" s="89" t="s">
        <v>1596</v>
      </c>
      <c r="S1105" s="89" t="s">
        <v>1597</v>
      </c>
      <c r="T1105" s="89" t="s">
        <v>1598</v>
      </c>
      <c r="U1105" s="89" t="s">
        <v>1599</v>
      </c>
      <c r="V1105" s="89" t="s">
        <v>1600</v>
      </c>
      <c r="W1105" s="89" t="s">
        <v>1608</v>
      </c>
      <c r="X1105" s="89" t="s">
        <v>1609</v>
      </c>
      <c r="Y1105" s="89" t="s">
        <v>1601</v>
      </c>
      <c r="Z1105" s="89" t="s">
        <v>1602</v>
      </c>
      <c r="AA1105" s="89" t="s">
        <v>1603</v>
      </c>
      <c r="AB1105" s="89" t="s">
        <v>1604</v>
      </c>
      <c r="AC1105" s="89" t="s">
        <v>1605</v>
      </c>
      <c r="AD1105" s="90" t="s">
        <v>10</v>
      </c>
      <c r="AE1105" s="90" t="s">
        <v>1606</v>
      </c>
      <c r="AF1105" s="90" t="s">
        <v>1534</v>
      </c>
      <c r="AG1105" s="90" t="s">
        <v>1592</v>
      </c>
      <c r="AH1105" s="90" t="s">
        <v>1593</v>
      </c>
      <c r="AI1105" s="90" t="s">
        <v>1594</v>
      </c>
      <c r="AJ1105" s="90" t="s">
        <v>1611</v>
      </c>
      <c r="AK1105" s="90" t="s">
        <v>1607</v>
      </c>
      <c r="AL1105" s="90" t="s">
        <v>1595</v>
      </c>
      <c r="AM1105" s="90" t="s">
        <v>1596</v>
      </c>
      <c r="AN1105" s="90" t="s">
        <v>1597</v>
      </c>
      <c r="AO1105" s="90" t="s">
        <v>1598</v>
      </c>
      <c r="AP1105" s="90" t="s">
        <v>1599</v>
      </c>
      <c r="AQ1105" s="90" t="s">
        <v>1600</v>
      </c>
      <c r="AR1105" s="90" t="s">
        <v>1608</v>
      </c>
      <c r="AS1105" s="90" t="s">
        <v>1609</v>
      </c>
      <c r="AT1105" s="90" t="s">
        <v>1601</v>
      </c>
      <c r="AU1105" s="90" t="s">
        <v>1602</v>
      </c>
      <c r="AV1105" s="90" t="s">
        <v>1603</v>
      </c>
      <c r="AW1105" s="90" t="s">
        <v>1604</v>
      </c>
      <c r="AX1105" s="90" t="s">
        <v>1605</v>
      </c>
      <c r="AY1105" s="91" t="s">
        <v>11</v>
      </c>
      <c r="AZ1105" s="91" t="s">
        <v>1606</v>
      </c>
      <c r="BA1105" s="91" t="s">
        <v>1534</v>
      </c>
      <c r="BB1105" s="91" t="s">
        <v>1592</v>
      </c>
      <c r="BC1105" s="91" t="s">
        <v>1593</v>
      </c>
      <c r="BD1105" s="91" t="s">
        <v>1594</v>
      </c>
      <c r="BE1105" s="91" t="s">
        <v>1612</v>
      </c>
      <c r="BF1105" s="91" t="s">
        <v>1607</v>
      </c>
      <c r="BG1105" s="91" t="s">
        <v>1595</v>
      </c>
      <c r="BH1105" s="91" t="s">
        <v>1596</v>
      </c>
      <c r="BI1105" s="91" t="s">
        <v>1597</v>
      </c>
      <c r="BJ1105" s="91" t="s">
        <v>1598</v>
      </c>
      <c r="BK1105" s="91" t="s">
        <v>1599</v>
      </c>
      <c r="BL1105" s="91" t="s">
        <v>1600</v>
      </c>
      <c r="BM1105" s="91" t="s">
        <v>1608</v>
      </c>
      <c r="BN1105" s="91" t="s">
        <v>1609</v>
      </c>
      <c r="BO1105" s="91" t="s">
        <v>1601</v>
      </c>
      <c r="BP1105" s="91" t="s">
        <v>1602</v>
      </c>
      <c r="BQ1105" s="91" t="s">
        <v>1603</v>
      </c>
      <c r="BR1105" s="91" t="s">
        <v>1604</v>
      </c>
      <c r="BS1105" s="91" t="s">
        <v>1605</v>
      </c>
      <c r="BT1105" s="5" t="s">
        <v>1671</v>
      </c>
    </row>
    <row r="1106" spans="1:72" x14ac:dyDescent="0.25">
      <c r="A1106" s="6" t="s">
        <v>0</v>
      </c>
      <c r="B1106" s="6" t="s">
        <v>0</v>
      </c>
      <c r="C1106" s="6" t="s">
        <v>0</v>
      </c>
      <c r="D1106" s="104" t="s">
        <v>0</v>
      </c>
      <c r="E1106" s="104" t="s">
        <v>0</v>
      </c>
      <c r="F1106" s="121" t="s">
        <v>0</v>
      </c>
      <c r="G1106" s="7" t="s">
        <v>0</v>
      </c>
      <c r="H1106" s="8" t="s">
        <v>0</v>
      </c>
      <c r="I1106" s="9">
        <v>1</v>
      </c>
      <c r="J1106" s="9">
        <v>2</v>
      </c>
      <c r="K1106" s="9">
        <v>3</v>
      </c>
      <c r="L1106" s="9">
        <v>4</v>
      </c>
      <c r="M1106" s="9">
        <v>5</v>
      </c>
      <c r="N1106" s="9">
        <v>6</v>
      </c>
      <c r="O1106" s="9">
        <v>7</v>
      </c>
      <c r="P1106" s="9">
        <v>8</v>
      </c>
      <c r="Q1106" s="9">
        <v>9</v>
      </c>
      <c r="R1106" s="9">
        <v>10</v>
      </c>
      <c r="S1106" s="9">
        <v>11</v>
      </c>
      <c r="T1106" s="9">
        <v>12</v>
      </c>
      <c r="U1106" s="9">
        <v>13</v>
      </c>
      <c r="V1106" s="9">
        <v>14</v>
      </c>
      <c r="W1106" s="9">
        <v>15</v>
      </c>
      <c r="X1106" s="9">
        <v>16</v>
      </c>
      <c r="Y1106" s="9">
        <v>17</v>
      </c>
      <c r="Z1106" s="9">
        <v>18</v>
      </c>
      <c r="AA1106" s="9">
        <v>19</v>
      </c>
      <c r="AB1106" s="9">
        <v>20</v>
      </c>
      <c r="AC1106" s="9">
        <v>21</v>
      </c>
      <c r="AD1106" s="9">
        <v>1</v>
      </c>
      <c r="AE1106" s="9">
        <v>2</v>
      </c>
      <c r="AF1106" s="9">
        <v>3</v>
      </c>
      <c r="AG1106" s="9">
        <v>4</v>
      </c>
      <c r="AH1106" s="9">
        <v>5</v>
      </c>
      <c r="AI1106" s="9">
        <v>6</v>
      </c>
      <c r="AJ1106" s="9">
        <v>7</v>
      </c>
      <c r="AK1106" s="9">
        <v>8</v>
      </c>
      <c r="AL1106" s="9">
        <v>9</v>
      </c>
      <c r="AM1106" s="9">
        <v>10</v>
      </c>
      <c r="AN1106" s="9">
        <v>11</v>
      </c>
      <c r="AO1106" s="9">
        <v>12</v>
      </c>
      <c r="AP1106" s="9">
        <v>13</v>
      </c>
      <c r="AQ1106" s="9">
        <v>14</v>
      </c>
      <c r="AR1106" s="9">
        <v>15</v>
      </c>
      <c r="AS1106" s="9">
        <v>16</v>
      </c>
      <c r="AT1106" s="9">
        <v>17</v>
      </c>
      <c r="AU1106" s="9">
        <v>18</v>
      </c>
      <c r="AV1106" s="9">
        <v>19</v>
      </c>
      <c r="AW1106" s="9">
        <v>20</v>
      </c>
      <c r="AX1106" s="9">
        <v>21</v>
      </c>
      <c r="AY1106" s="9">
        <v>1</v>
      </c>
      <c r="AZ1106" s="9">
        <v>2</v>
      </c>
      <c r="BA1106" s="9">
        <v>3</v>
      </c>
      <c r="BB1106" s="9">
        <v>4</v>
      </c>
      <c r="BC1106" s="9">
        <v>5</v>
      </c>
      <c r="BD1106" s="9">
        <v>6</v>
      </c>
      <c r="BE1106" s="9">
        <v>7</v>
      </c>
      <c r="BF1106" s="9">
        <v>8</v>
      </c>
      <c r="BG1106" s="9">
        <v>9</v>
      </c>
      <c r="BH1106" s="9">
        <v>10</v>
      </c>
      <c r="BI1106" s="9">
        <v>11</v>
      </c>
      <c r="BJ1106" s="9">
        <v>12</v>
      </c>
      <c r="BK1106" s="9">
        <v>13</v>
      </c>
      <c r="BL1106" s="9">
        <v>14</v>
      </c>
      <c r="BM1106" s="9">
        <v>15</v>
      </c>
      <c r="BN1106" s="9">
        <v>16</v>
      </c>
      <c r="BO1106" s="9">
        <v>17</v>
      </c>
      <c r="BP1106" s="9">
        <v>18</v>
      </c>
      <c r="BQ1106" s="9">
        <v>19</v>
      </c>
      <c r="BR1106" s="9">
        <v>20</v>
      </c>
      <c r="BS1106" s="9">
        <v>21</v>
      </c>
      <c r="BT1106" s="9">
        <v>9</v>
      </c>
    </row>
    <row r="1107" spans="1:72" ht="22.5" x14ac:dyDescent="0.25">
      <c r="A1107" s="1" t="s">
        <v>133</v>
      </c>
      <c r="B1107" s="1" t="s">
        <v>58</v>
      </c>
      <c r="C1107" s="4" t="s">
        <v>164</v>
      </c>
      <c r="D1107" s="102" t="s">
        <v>434</v>
      </c>
      <c r="E1107" s="101" t="s">
        <v>0</v>
      </c>
      <c r="F1107" s="101" t="s">
        <v>0</v>
      </c>
      <c r="G1107" s="2" t="s">
        <v>0</v>
      </c>
      <c r="H1107" s="2" t="s">
        <v>435</v>
      </c>
      <c r="I1107" s="3" t="s">
        <v>0</v>
      </c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>
        <v>0</v>
      </c>
      <c r="AC1107" s="3">
        <v>0</v>
      </c>
      <c r="AD1107" s="3" t="s">
        <v>0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>
        <v>0</v>
      </c>
      <c r="AX1107" s="3">
        <v>0</v>
      </c>
      <c r="AY1107" s="3" t="s">
        <v>0</v>
      </c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>
        <v>0</v>
      </c>
      <c r="BS1107" s="3">
        <v>0</v>
      </c>
      <c r="BT1107" s="3"/>
    </row>
    <row r="1108" spans="1:72" ht="33.75" x14ac:dyDescent="0.25">
      <c r="A1108" s="1" t="s">
        <v>0</v>
      </c>
      <c r="B1108" s="1" t="s">
        <v>0</v>
      </c>
      <c r="C1108" s="1" t="s">
        <v>0</v>
      </c>
      <c r="D1108" s="101" t="s">
        <v>0</v>
      </c>
      <c r="E1108" s="101" t="s">
        <v>0</v>
      </c>
      <c r="F1108" s="101" t="s">
        <v>0</v>
      </c>
      <c r="G1108" s="2" t="s">
        <v>0</v>
      </c>
      <c r="H1108" s="10" t="s">
        <v>13</v>
      </c>
      <c r="I1108" s="11">
        <f t="shared" ref="I1108:AA1108" si="1624">SUM(I1109,I1117,I1119)</f>
        <v>49700</v>
      </c>
      <c r="J1108" s="11">
        <f t="shared" si="1624"/>
        <v>0</v>
      </c>
      <c r="K1108" s="11">
        <f t="shared" si="1624"/>
        <v>0</v>
      </c>
      <c r="L1108" s="11">
        <f t="shared" si="1624"/>
        <v>0</v>
      </c>
      <c r="M1108" s="11">
        <f t="shared" si="1624"/>
        <v>0</v>
      </c>
      <c r="N1108" s="11">
        <f t="shared" si="1624"/>
        <v>0</v>
      </c>
      <c r="O1108" s="11">
        <f t="shared" ref="O1108" si="1625">SUM(O1109,O1117,O1119)</f>
        <v>49700</v>
      </c>
      <c r="P1108" s="11">
        <f t="shared" si="1624"/>
        <v>3436</v>
      </c>
      <c r="Q1108" s="11">
        <f t="shared" si="1624"/>
        <v>0</v>
      </c>
      <c r="R1108" s="11">
        <f t="shared" si="1624"/>
        <v>6909</v>
      </c>
      <c r="S1108" s="11">
        <f t="shared" si="1624"/>
        <v>0</v>
      </c>
      <c r="T1108" s="11">
        <f t="shared" si="1624"/>
        <v>0</v>
      </c>
      <c r="U1108" s="11">
        <f t="shared" si="1624"/>
        <v>0</v>
      </c>
      <c r="V1108" s="11">
        <f t="shared" si="1624"/>
        <v>0</v>
      </c>
      <c r="W1108" s="11">
        <f t="shared" si="1624"/>
        <v>0</v>
      </c>
      <c r="X1108" s="11">
        <f t="shared" si="1624"/>
        <v>0</v>
      </c>
      <c r="Y1108" s="11">
        <f t="shared" si="1624"/>
        <v>0</v>
      </c>
      <c r="Z1108" s="11">
        <f t="shared" si="1624"/>
        <v>0</v>
      </c>
      <c r="AA1108" s="11">
        <f t="shared" si="1624"/>
        <v>0</v>
      </c>
      <c r="AB1108" s="11">
        <v>10345</v>
      </c>
      <c r="AC1108" s="11">
        <v>39355</v>
      </c>
      <c r="AD1108" s="11">
        <f t="shared" ref="AD1108:AV1108" si="1626">SUM(AD1109,AD1117,AD1119)</f>
        <v>0</v>
      </c>
      <c r="AE1108" s="11">
        <f t="shared" si="1626"/>
        <v>0</v>
      </c>
      <c r="AF1108" s="11">
        <f t="shared" si="1626"/>
        <v>0</v>
      </c>
      <c r="AG1108" s="11">
        <f t="shared" si="1626"/>
        <v>0</v>
      </c>
      <c r="AH1108" s="11">
        <f t="shared" si="1626"/>
        <v>0</v>
      </c>
      <c r="AI1108" s="11">
        <f t="shared" si="1626"/>
        <v>0</v>
      </c>
      <c r="AJ1108" s="11">
        <f t="shared" ref="AJ1108" si="1627">SUM(AJ1109,AJ1117,AJ1119)</f>
        <v>0</v>
      </c>
      <c r="AK1108" s="11">
        <f t="shared" si="1626"/>
        <v>0</v>
      </c>
      <c r="AL1108" s="11">
        <f t="shared" si="1626"/>
        <v>0</v>
      </c>
      <c r="AM1108" s="11">
        <f t="shared" si="1626"/>
        <v>0</v>
      </c>
      <c r="AN1108" s="11">
        <f t="shared" si="1626"/>
        <v>0</v>
      </c>
      <c r="AO1108" s="11">
        <f t="shared" si="1626"/>
        <v>0</v>
      </c>
      <c r="AP1108" s="11">
        <f t="shared" si="1626"/>
        <v>0</v>
      </c>
      <c r="AQ1108" s="11">
        <f t="shared" si="1626"/>
        <v>0</v>
      </c>
      <c r="AR1108" s="11">
        <f t="shared" si="1626"/>
        <v>0</v>
      </c>
      <c r="AS1108" s="11">
        <f t="shared" si="1626"/>
        <v>0</v>
      </c>
      <c r="AT1108" s="11">
        <f t="shared" si="1626"/>
        <v>0</v>
      </c>
      <c r="AU1108" s="11">
        <f t="shared" si="1626"/>
        <v>0</v>
      </c>
      <c r="AV1108" s="11">
        <f t="shared" si="1626"/>
        <v>0</v>
      </c>
      <c r="AW1108" s="11">
        <v>0</v>
      </c>
      <c r="AX1108" s="11">
        <v>0</v>
      </c>
      <c r="AY1108" s="11">
        <f t="shared" ref="AY1108:BQ1108" si="1628">SUM(AY1109,AY1117,AY1119)</f>
        <v>0</v>
      </c>
      <c r="AZ1108" s="11">
        <f t="shared" si="1628"/>
        <v>0</v>
      </c>
      <c r="BA1108" s="11">
        <f t="shared" si="1628"/>
        <v>0</v>
      </c>
      <c r="BB1108" s="11">
        <f t="shared" si="1628"/>
        <v>0</v>
      </c>
      <c r="BC1108" s="11">
        <f t="shared" si="1628"/>
        <v>0</v>
      </c>
      <c r="BD1108" s="11">
        <f t="shared" si="1628"/>
        <v>0</v>
      </c>
      <c r="BE1108" s="11">
        <f t="shared" ref="BE1108" si="1629">SUM(BE1109,BE1117,BE1119)</f>
        <v>0</v>
      </c>
      <c r="BF1108" s="11">
        <f t="shared" si="1628"/>
        <v>0</v>
      </c>
      <c r="BG1108" s="11">
        <f t="shared" si="1628"/>
        <v>0</v>
      </c>
      <c r="BH1108" s="11">
        <f t="shared" si="1628"/>
        <v>0</v>
      </c>
      <c r="BI1108" s="11">
        <f t="shared" si="1628"/>
        <v>0</v>
      </c>
      <c r="BJ1108" s="11">
        <f t="shared" si="1628"/>
        <v>0</v>
      </c>
      <c r="BK1108" s="11">
        <f t="shared" si="1628"/>
        <v>0</v>
      </c>
      <c r="BL1108" s="11">
        <f t="shared" si="1628"/>
        <v>0</v>
      </c>
      <c r="BM1108" s="11">
        <f t="shared" si="1628"/>
        <v>0</v>
      </c>
      <c r="BN1108" s="11">
        <f t="shared" si="1628"/>
        <v>0</v>
      </c>
      <c r="BO1108" s="11">
        <f t="shared" si="1628"/>
        <v>0</v>
      </c>
      <c r="BP1108" s="11">
        <f t="shared" si="1628"/>
        <v>0</v>
      </c>
      <c r="BQ1108" s="11">
        <f t="shared" si="1628"/>
        <v>0</v>
      </c>
      <c r="BR1108" s="11">
        <v>0</v>
      </c>
      <c r="BS1108" s="11">
        <v>0</v>
      </c>
      <c r="BT1108" s="11" t="e">
        <f>IF(#REF!=0,"-",#REF!/#REF!*100)</f>
        <v>#REF!</v>
      </c>
    </row>
    <row r="1109" spans="1:72" x14ac:dyDescent="0.25">
      <c r="A1109" s="4" t="s">
        <v>133</v>
      </c>
      <c r="B1109" s="4" t="s">
        <v>58</v>
      </c>
      <c r="C1109" s="4" t="s">
        <v>164</v>
      </c>
      <c r="D1109" s="102" t="s">
        <v>434</v>
      </c>
      <c r="E1109" s="101" t="s">
        <v>14</v>
      </c>
      <c r="F1109" s="101" t="s">
        <v>0</v>
      </c>
      <c r="G1109" s="2" t="s">
        <v>0</v>
      </c>
      <c r="H1109" s="2" t="s">
        <v>15</v>
      </c>
      <c r="I1109" s="12">
        <f t="shared" ref="I1109:AA1109" si="1630">SUM(I1110,I1111)</f>
        <v>0</v>
      </c>
      <c r="J1109" s="12">
        <f t="shared" si="1630"/>
        <v>0</v>
      </c>
      <c r="K1109" s="12">
        <f t="shared" si="1630"/>
        <v>0</v>
      </c>
      <c r="L1109" s="12">
        <f t="shared" si="1630"/>
        <v>0</v>
      </c>
      <c r="M1109" s="12">
        <f t="shared" si="1630"/>
        <v>0</v>
      </c>
      <c r="N1109" s="12">
        <f t="shared" si="1630"/>
        <v>0</v>
      </c>
      <c r="O1109" s="12">
        <f t="shared" ref="O1109" si="1631">SUM(O1110,O1111)</f>
        <v>0</v>
      </c>
      <c r="P1109" s="12">
        <f t="shared" si="1630"/>
        <v>0</v>
      </c>
      <c r="Q1109" s="12">
        <f t="shared" si="1630"/>
        <v>0</v>
      </c>
      <c r="R1109" s="12">
        <f t="shared" si="1630"/>
        <v>0</v>
      </c>
      <c r="S1109" s="12">
        <f t="shared" si="1630"/>
        <v>0</v>
      </c>
      <c r="T1109" s="12">
        <f t="shared" si="1630"/>
        <v>0</v>
      </c>
      <c r="U1109" s="12">
        <f t="shared" si="1630"/>
        <v>0</v>
      </c>
      <c r="V1109" s="12">
        <f t="shared" si="1630"/>
        <v>0</v>
      </c>
      <c r="W1109" s="12">
        <f t="shared" si="1630"/>
        <v>0</v>
      </c>
      <c r="X1109" s="12">
        <f t="shared" si="1630"/>
        <v>0</v>
      </c>
      <c r="Y1109" s="12">
        <f t="shared" si="1630"/>
        <v>0</v>
      </c>
      <c r="Z1109" s="12">
        <f t="shared" si="1630"/>
        <v>0</v>
      </c>
      <c r="AA1109" s="12">
        <f t="shared" si="1630"/>
        <v>0</v>
      </c>
      <c r="AB1109" s="12">
        <v>0</v>
      </c>
      <c r="AC1109" s="12">
        <v>0</v>
      </c>
      <c r="AD1109" s="12">
        <f t="shared" ref="AD1109:AV1109" si="1632">SUM(AD1110,AD1111)</f>
        <v>0</v>
      </c>
      <c r="AE1109" s="12">
        <f t="shared" si="1632"/>
        <v>0</v>
      </c>
      <c r="AF1109" s="12">
        <f t="shared" si="1632"/>
        <v>0</v>
      </c>
      <c r="AG1109" s="12">
        <f t="shared" si="1632"/>
        <v>0</v>
      </c>
      <c r="AH1109" s="12">
        <f t="shared" si="1632"/>
        <v>0</v>
      </c>
      <c r="AI1109" s="12">
        <f t="shared" si="1632"/>
        <v>0</v>
      </c>
      <c r="AJ1109" s="12">
        <f t="shared" ref="AJ1109" si="1633">SUM(AJ1110,AJ1111)</f>
        <v>0</v>
      </c>
      <c r="AK1109" s="12">
        <f t="shared" si="1632"/>
        <v>0</v>
      </c>
      <c r="AL1109" s="12">
        <f t="shared" si="1632"/>
        <v>0</v>
      </c>
      <c r="AM1109" s="12">
        <f t="shared" si="1632"/>
        <v>0</v>
      </c>
      <c r="AN1109" s="12">
        <f t="shared" si="1632"/>
        <v>0</v>
      </c>
      <c r="AO1109" s="12">
        <f t="shared" si="1632"/>
        <v>0</v>
      </c>
      <c r="AP1109" s="12">
        <f t="shared" si="1632"/>
        <v>0</v>
      </c>
      <c r="AQ1109" s="12">
        <f t="shared" si="1632"/>
        <v>0</v>
      </c>
      <c r="AR1109" s="12">
        <f t="shared" si="1632"/>
        <v>0</v>
      </c>
      <c r="AS1109" s="12">
        <f t="shared" si="1632"/>
        <v>0</v>
      </c>
      <c r="AT1109" s="12">
        <f t="shared" si="1632"/>
        <v>0</v>
      </c>
      <c r="AU1109" s="12">
        <f t="shared" si="1632"/>
        <v>0</v>
      </c>
      <c r="AV1109" s="12">
        <f t="shared" si="1632"/>
        <v>0</v>
      </c>
      <c r="AW1109" s="12">
        <v>0</v>
      </c>
      <c r="AX1109" s="12">
        <v>0</v>
      </c>
      <c r="AY1109" s="12">
        <f t="shared" ref="AY1109:BQ1109" si="1634">SUM(AY1110,AY1111)</f>
        <v>0</v>
      </c>
      <c r="AZ1109" s="12">
        <f t="shared" si="1634"/>
        <v>0</v>
      </c>
      <c r="BA1109" s="12">
        <f t="shared" si="1634"/>
        <v>0</v>
      </c>
      <c r="BB1109" s="12">
        <f t="shared" si="1634"/>
        <v>0</v>
      </c>
      <c r="BC1109" s="12">
        <f t="shared" si="1634"/>
        <v>0</v>
      </c>
      <c r="BD1109" s="12">
        <f t="shared" si="1634"/>
        <v>0</v>
      </c>
      <c r="BE1109" s="12">
        <f t="shared" ref="BE1109" si="1635">SUM(BE1110,BE1111)</f>
        <v>0</v>
      </c>
      <c r="BF1109" s="12">
        <f t="shared" si="1634"/>
        <v>0</v>
      </c>
      <c r="BG1109" s="12">
        <f t="shared" si="1634"/>
        <v>0</v>
      </c>
      <c r="BH1109" s="12">
        <f t="shared" si="1634"/>
        <v>0</v>
      </c>
      <c r="BI1109" s="12">
        <f t="shared" si="1634"/>
        <v>0</v>
      </c>
      <c r="BJ1109" s="12">
        <f t="shared" si="1634"/>
        <v>0</v>
      </c>
      <c r="BK1109" s="12">
        <f t="shared" si="1634"/>
        <v>0</v>
      </c>
      <c r="BL1109" s="12">
        <f t="shared" si="1634"/>
        <v>0</v>
      </c>
      <c r="BM1109" s="12">
        <f t="shared" si="1634"/>
        <v>0</v>
      </c>
      <c r="BN1109" s="12">
        <f t="shared" si="1634"/>
        <v>0</v>
      </c>
      <c r="BO1109" s="12">
        <f t="shared" si="1634"/>
        <v>0</v>
      </c>
      <c r="BP1109" s="12">
        <f t="shared" si="1634"/>
        <v>0</v>
      </c>
      <c r="BQ1109" s="12">
        <f t="shared" si="1634"/>
        <v>0</v>
      </c>
      <c r="BR1109" s="12">
        <v>0</v>
      </c>
      <c r="BS1109" s="12">
        <v>0</v>
      </c>
      <c r="BT1109" s="12" t="e">
        <f>IF(#REF!=0,"-",#REF!/#REF!*100)</f>
        <v>#REF!</v>
      </c>
    </row>
    <row r="1110" spans="1:72" x14ac:dyDescent="0.25">
      <c r="A1110" s="4" t="s">
        <v>133</v>
      </c>
      <c r="B1110" s="4" t="s">
        <v>58</v>
      </c>
      <c r="C1110" s="4" t="s">
        <v>164</v>
      </c>
      <c r="D1110" s="102" t="s">
        <v>434</v>
      </c>
      <c r="E1110" s="113">
        <v>6111</v>
      </c>
      <c r="F1110" s="102"/>
      <c r="G1110" s="98" t="s">
        <v>1662</v>
      </c>
      <c r="H1110" s="13" t="s">
        <v>16</v>
      </c>
      <c r="I1110" s="14">
        <v>0</v>
      </c>
      <c r="J1110" s="14"/>
      <c r="K1110" s="14"/>
      <c r="L1110" s="14"/>
      <c r="M1110" s="14"/>
      <c r="N1110" s="14"/>
      <c r="O1110" s="14">
        <f t="shared" si="1543"/>
        <v>0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>
        <v>0</v>
      </c>
      <c r="AC1110" s="14">
        <v>0</v>
      </c>
      <c r="AD1110" s="14">
        <v>0</v>
      </c>
      <c r="AE1110" s="14"/>
      <c r="AF1110" s="14"/>
      <c r="AG1110" s="14"/>
      <c r="AH1110" s="14"/>
      <c r="AI1110" s="14"/>
      <c r="AJ1110" s="14">
        <f t="shared" si="1544"/>
        <v>0</v>
      </c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>
        <v>0</v>
      </c>
      <c r="AX1110" s="14">
        <v>0</v>
      </c>
      <c r="AY1110" s="14">
        <v>0</v>
      </c>
      <c r="AZ1110" s="14"/>
      <c r="BA1110" s="14"/>
      <c r="BB1110" s="14"/>
      <c r="BC1110" s="14"/>
      <c r="BD1110" s="14"/>
      <c r="BE1110" s="14">
        <f t="shared" si="1545"/>
        <v>0</v>
      </c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>
        <v>0</v>
      </c>
      <c r="BS1110" s="14">
        <v>0</v>
      </c>
      <c r="BT1110" s="14" t="e">
        <f>IF(#REF!=0,"-",#REF!/#REF!*100)</f>
        <v>#REF!</v>
      </c>
    </row>
    <row r="1111" spans="1:72" x14ac:dyDescent="0.25">
      <c r="A1111" s="1" t="s">
        <v>133</v>
      </c>
      <c r="B1111" s="1" t="s">
        <v>58</v>
      </c>
      <c r="C1111" s="1" t="s">
        <v>164</v>
      </c>
      <c r="D1111" s="105" t="s">
        <v>434</v>
      </c>
      <c r="E1111" s="105" t="s">
        <v>18</v>
      </c>
      <c r="F1111" s="102" t="s">
        <v>0</v>
      </c>
      <c r="G1111" s="13" t="s">
        <v>0</v>
      </c>
      <c r="H1111" s="2" t="s">
        <v>19</v>
      </c>
      <c r="I1111" s="12">
        <f t="shared" ref="I1111:AA1111" si="1636">SUM(I1112:I1116)</f>
        <v>0</v>
      </c>
      <c r="J1111" s="12">
        <f t="shared" si="1636"/>
        <v>0</v>
      </c>
      <c r="K1111" s="12">
        <f t="shared" si="1636"/>
        <v>0</v>
      </c>
      <c r="L1111" s="12">
        <f t="shared" si="1636"/>
        <v>0</v>
      </c>
      <c r="M1111" s="12">
        <f t="shared" si="1636"/>
        <v>0</v>
      </c>
      <c r="N1111" s="12">
        <f t="shared" si="1636"/>
        <v>0</v>
      </c>
      <c r="O1111" s="12">
        <f t="shared" si="1636"/>
        <v>0</v>
      </c>
      <c r="P1111" s="12">
        <f t="shared" si="1636"/>
        <v>0</v>
      </c>
      <c r="Q1111" s="12">
        <f t="shared" si="1636"/>
        <v>0</v>
      </c>
      <c r="R1111" s="12">
        <f t="shared" si="1636"/>
        <v>0</v>
      </c>
      <c r="S1111" s="12">
        <f t="shared" si="1636"/>
        <v>0</v>
      </c>
      <c r="T1111" s="12">
        <f t="shared" si="1636"/>
        <v>0</v>
      </c>
      <c r="U1111" s="12">
        <f t="shared" si="1636"/>
        <v>0</v>
      </c>
      <c r="V1111" s="12">
        <f t="shared" si="1636"/>
        <v>0</v>
      </c>
      <c r="W1111" s="12">
        <f t="shared" si="1636"/>
        <v>0</v>
      </c>
      <c r="X1111" s="12">
        <f t="shared" si="1636"/>
        <v>0</v>
      </c>
      <c r="Y1111" s="12">
        <f t="shared" si="1636"/>
        <v>0</v>
      </c>
      <c r="Z1111" s="12">
        <f t="shared" si="1636"/>
        <v>0</v>
      </c>
      <c r="AA1111" s="12">
        <f t="shared" si="1636"/>
        <v>0</v>
      </c>
      <c r="AB1111" s="12">
        <v>0</v>
      </c>
      <c r="AC1111" s="12">
        <v>0</v>
      </c>
      <c r="AD1111" s="12">
        <f t="shared" ref="AD1111:AV1111" si="1637">SUM(AD1112:AD1116)</f>
        <v>0</v>
      </c>
      <c r="AE1111" s="12">
        <f t="shared" si="1637"/>
        <v>0</v>
      </c>
      <c r="AF1111" s="12">
        <f t="shared" si="1637"/>
        <v>0</v>
      </c>
      <c r="AG1111" s="12">
        <f t="shared" si="1637"/>
        <v>0</v>
      </c>
      <c r="AH1111" s="12">
        <f t="shared" si="1637"/>
        <v>0</v>
      </c>
      <c r="AI1111" s="12">
        <f t="shared" si="1637"/>
        <v>0</v>
      </c>
      <c r="AJ1111" s="12">
        <f t="shared" si="1637"/>
        <v>0</v>
      </c>
      <c r="AK1111" s="12">
        <f t="shared" si="1637"/>
        <v>0</v>
      </c>
      <c r="AL1111" s="12">
        <f t="shared" si="1637"/>
        <v>0</v>
      </c>
      <c r="AM1111" s="12">
        <f t="shared" si="1637"/>
        <v>0</v>
      </c>
      <c r="AN1111" s="12">
        <f t="shared" si="1637"/>
        <v>0</v>
      </c>
      <c r="AO1111" s="12">
        <f t="shared" si="1637"/>
        <v>0</v>
      </c>
      <c r="AP1111" s="12">
        <f t="shared" si="1637"/>
        <v>0</v>
      </c>
      <c r="AQ1111" s="12">
        <f t="shared" si="1637"/>
        <v>0</v>
      </c>
      <c r="AR1111" s="12">
        <f t="shared" si="1637"/>
        <v>0</v>
      </c>
      <c r="AS1111" s="12">
        <f t="shared" si="1637"/>
        <v>0</v>
      </c>
      <c r="AT1111" s="12">
        <f t="shared" si="1637"/>
        <v>0</v>
      </c>
      <c r="AU1111" s="12">
        <f t="shared" si="1637"/>
        <v>0</v>
      </c>
      <c r="AV1111" s="12">
        <f t="shared" si="1637"/>
        <v>0</v>
      </c>
      <c r="AW1111" s="12">
        <v>0</v>
      </c>
      <c r="AX1111" s="12">
        <v>0</v>
      </c>
      <c r="AY1111" s="12">
        <f t="shared" ref="AY1111:BQ1111" si="1638">SUM(AY1112:AY1116)</f>
        <v>0</v>
      </c>
      <c r="AZ1111" s="12">
        <f t="shared" si="1638"/>
        <v>0</v>
      </c>
      <c r="BA1111" s="12">
        <f t="shared" si="1638"/>
        <v>0</v>
      </c>
      <c r="BB1111" s="12">
        <f t="shared" si="1638"/>
        <v>0</v>
      </c>
      <c r="BC1111" s="12">
        <f t="shared" si="1638"/>
        <v>0</v>
      </c>
      <c r="BD1111" s="12">
        <f t="shared" si="1638"/>
        <v>0</v>
      </c>
      <c r="BE1111" s="12">
        <f t="shared" si="1638"/>
        <v>0</v>
      </c>
      <c r="BF1111" s="12">
        <f t="shared" si="1638"/>
        <v>0</v>
      </c>
      <c r="BG1111" s="12">
        <f t="shared" si="1638"/>
        <v>0</v>
      </c>
      <c r="BH1111" s="12">
        <f t="shared" si="1638"/>
        <v>0</v>
      </c>
      <c r="BI1111" s="12">
        <f t="shared" si="1638"/>
        <v>0</v>
      </c>
      <c r="BJ1111" s="12">
        <f t="shared" si="1638"/>
        <v>0</v>
      </c>
      <c r="BK1111" s="12">
        <f t="shared" si="1638"/>
        <v>0</v>
      </c>
      <c r="BL1111" s="12">
        <f t="shared" si="1638"/>
        <v>0</v>
      </c>
      <c r="BM1111" s="12">
        <f t="shared" si="1638"/>
        <v>0</v>
      </c>
      <c r="BN1111" s="12">
        <f t="shared" si="1638"/>
        <v>0</v>
      </c>
      <c r="BO1111" s="12">
        <f t="shared" si="1638"/>
        <v>0</v>
      </c>
      <c r="BP1111" s="12">
        <f t="shared" si="1638"/>
        <v>0</v>
      </c>
      <c r="BQ1111" s="12">
        <f t="shared" si="1638"/>
        <v>0</v>
      </c>
      <c r="BR1111" s="12">
        <v>0</v>
      </c>
      <c r="BS1111" s="12">
        <v>0</v>
      </c>
      <c r="BT1111" s="12" t="e">
        <f>IF(#REF!=0,"-",#REF!/#REF!*100)</f>
        <v>#REF!</v>
      </c>
    </row>
    <row r="1112" spans="1:72" ht="22.5" x14ac:dyDescent="0.25">
      <c r="A1112" s="4" t="s">
        <v>133</v>
      </c>
      <c r="B1112" s="4" t="s">
        <v>58</v>
      </c>
      <c r="C1112" s="4" t="s">
        <v>164</v>
      </c>
      <c r="D1112" s="102" t="s">
        <v>434</v>
      </c>
      <c r="E1112" s="113">
        <v>6112</v>
      </c>
      <c r="F1112" s="102" t="s">
        <v>436</v>
      </c>
      <c r="G1112" s="98" t="s">
        <v>1662</v>
      </c>
      <c r="H1112" s="13" t="s">
        <v>57</v>
      </c>
      <c r="I1112" s="14">
        <v>0</v>
      </c>
      <c r="J1112" s="14"/>
      <c r="K1112" s="14"/>
      <c r="L1112" s="14"/>
      <c r="M1112" s="14"/>
      <c r="N1112" s="14"/>
      <c r="O1112" s="14">
        <f t="shared" si="1543"/>
        <v>0</v>
      </c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>
        <v>0</v>
      </c>
      <c r="AC1112" s="14">
        <v>0</v>
      </c>
      <c r="AD1112" s="14">
        <v>0</v>
      </c>
      <c r="AE1112" s="14"/>
      <c r="AF1112" s="14"/>
      <c r="AG1112" s="14"/>
      <c r="AH1112" s="14"/>
      <c r="AI1112" s="14"/>
      <c r="AJ1112" s="14">
        <f t="shared" si="1544"/>
        <v>0</v>
      </c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>
        <v>0</v>
      </c>
      <c r="AX1112" s="14">
        <v>0</v>
      </c>
      <c r="AY1112" s="14">
        <v>0</v>
      </c>
      <c r="AZ1112" s="14"/>
      <c r="BA1112" s="14"/>
      <c r="BB1112" s="14"/>
      <c r="BC1112" s="14"/>
      <c r="BD1112" s="14"/>
      <c r="BE1112" s="14">
        <f t="shared" si="1545"/>
        <v>0</v>
      </c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>
        <v>0</v>
      </c>
      <c r="BS1112" s="14">
        <v>0</v>
      </c>
      <c r="BT1112" s="14" t="e">
        <f>IF(#REF!=0,"-",#REF!/#REF!*100)</f>
        <v>#REF!</v>
      </c>
    </row>
    <row r="1113" spans="1:72" x14ac:dyDescent="0.25">
      <c r="A1113" s="4" t="s">
        <v>133</v>
      </c>
      <c r="B1113" s="4" t="s">
        <v>58</v>
      </c>
      <c r="C1113" s="4" t="s">
        <v>164</v>
      </c>
      <c r="D1113" s="102" t="s">
        <v>434</v>
      </c>
      <c r="E1113" s="113">
        <v>6112</v>
      </c>
      <c r="F1113" s="102" t="s">
        <v>437</v>
      </c>
      <c r="G1113" s="98" t="s">
        <v>1662</v>
      </c>
      <c r="H1113" s="13" t="s">
        <v>22</v>
      </c>
      <c r="I1113" s="14">
        <v>0</v>
      </c>
      <c r="J1113" s="14"/>
      <c r="K1113" s="14"/>
      <c r="L1113" s="14"/>
      <c r="M1113" s="14"/>
      <c r="N1113" s="14"/>
      <c r="O1113" s="14">
        <f t="shared" si="1543"/>
        <v>0</v>
      </c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>
        <v>0</v>
      </c>
      <c r="AC1113" s="14">
        <v>0</v>
      </c>
      <c r="AD1113" s="14">
        <v>0</v>
      </c>
      <c r="AE1113" s="14"/>
      <c r="AF1113" s="14"/>
      <c r="AG1113" s="14"/>
      <c r="AH1113" s="14"/>
      <c r="AI1113" s="14"/>
      <c r="AJ1113" s="14">
        <f t="shared" si="1544"/>
        <v>0</v>
      </c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>
        <v>0</v>
      </c>
      <c r="AX1113" s="14">
        <v>0</v>
      </c>
      <c r="AY1113" s="14">
        <v>0</v>
      </c>
      <c r="AZ1113" s="14"/>
      <c r="BA1113" s="14"/>
      <c r="BB1113" s="14"/>
      <c r="BC1113" s="14"/>
      <c r="BD1113" s="14"/>
      <c r="BE1113" s="14">
        <f t="shared" si="1545"/>
        <v>0</v>
      </c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>
        <v>0</v>
      </c>
      <c r="BS1113" s="14">
        <v>0</v>
      </c>
      <c r="BT1113" s="14" t="e">
        <f>IF(#REF!=0,"-",#REF!/#REF!*100)</f>
        <v>#REF!</v>
      </c>
    </row>
    <row r="1114" spans="1:72" x14ac:dyDescent="0.25">
      <c r="A1114" s="4" t="s">
        <v>133</v>
      </c>
      <c r="B1114" s="4" t="s">
        <v>58</v>
      </c>
      <c r="C1114" s="4" t="s">
        <v>164</v>
      </c>
      <c r="D1114" s="102" t="s">
        <v>434</v>
      </c>
      <c r="E1114" s="113">
        <v>6112</v>
      </c>
      <c r="F1114" s="102" t="s">
        <v>438</v>
      </c>
      <c r="G1114" s="98" t="s">
        <v>1662</v>
      </c>
      <c r="H1114" s="13" t="s">
        <v>23</v>
      </c>
      <c r="I1114" s="14">
        <v>0</v>
      </c>
      <c r="J1114" s="14"/>
      <c r="K1114" s="14"/>
      <c r="L1114" s="14"/>
      <c r="M1114" s="14"/>
      <c r="N1114" s="14"/>
      <c r="O1114" s="14">
        <f t="shared" si="1543"/>
        <v>0</v>
      </c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>
        <v>0</v>
      </c>
      <c r="AC1114" s="14">
        <v>0</v>
      </c>
      <c r="AD1114" s="14">
        <v>0</v>
      </c>
      <c r="AE1114" s="14"/>
      <c r="AF1114" s="14"/>
      <c r="AG1114" s="14"/>
      <c r="AH1114" s="14"/>
      <c r="AI1114" s="14"/>
      <c r="AJ1114" s="14">
        <f t="shared" si="1544"/>
        <v>0</v>
      </c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>
        <v>0</v>
      </c>
      <c r="AX1114" s="14">
        <v>0</v>
      </c>
      <c r="AY1114" s="14">
        <v>0</v>
      </c>
      <c r="AZ1114" s="14"/>
      <c r="BA1114" s="14"/>
      <c r="BB1114" s="14"/>
      <c r="BC1114" s="14"/>
      <c r="BD1114" s="14"/>
      <c r="BE1114" s="14">
        <f t="shared" si="1545"/>
        <v>0</v>
      </c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>
        <v>0</v>
      </c>
      <c r="BS1114" s="14">
        <v>0</v>
      </c>
      <c r="BT1114" s="14" t="e">
        <f>IF(#REF!=0,"-",#REF!/#REF!*100)</f>
        <v>#REF!</v>
      </c>
    </row>
    <row r="1115" spans="1:72" x14ac:dyDescent="0.25">
      <c r="A1115" s="4" t="s">
        <v>133</v>
      </c>
      <c r="B1115" s="4" t="s">
        <v>58</v>
      </c>
      <c r="C1115" s="4" t="s">
        <v>164</v>
      </c>
      <c r="D1115" s="102" t="s">
        <v>434</v>
      </c>
      <c r="E1115" s="113">
        <v>6112</v>
      </c>
      <c r="F1115" s="102" t="s">
        <v>439</v>
      </c>
      <c r="G1115" s="98" t="s">
        <v>1662</v>
      </c>
      <c r="H1115" s="13" t="s">
        <v>21</v>
      </c>
      <c r="I1115" s="14">
        <v>0</v>
      </c>
      <c r="J1115" s="14"/>
      <c r="K1115" s="14"/>
      <c r="L1115" s="14"/>
      <c r="M1115" s="14"/>
      <c r="N1115" s="14"/>
      <c r="O1115" s="14">
        <f t="shared" ref="O1115:O1178" si="1639">I1115+J1115+K1115+L1115+M1115+N1115</f>
        <v>0</v>
      </c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>
        <v>0</v>
      </c>
      <c r="AC1115" s="14">
        <v>0</v>
      </c>
      <c r="AD1115" s="14">
        <v>0</v>
      </c>
      <c r="AE1115" s="14"/>
      <c r="AF1115" s="14"/>
      <c r="AG1115" s="14"/>
      <c r="AH1115" s="14"/>
      <c r="AI1115" s="14"/>
      <c r="AJ1115" s="14">
        <f t="shared" ref="AJ1115:AJ1178" si="1640">AD1115+AE1115+AF1115+AG1115+AH1115+AI1115</f>
        <v>0</v>
      </c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>
        <v>0</v>
      </c>
      <c r="AX1115" s="14">
        <v>0</v>
      </c>
      <c r="AY1115" s="14">
        <v>0</v>
      </c>
      <c r="AZ1115" s="14"/>
      <c r="BA1115" s="14"/>
      <c r="BB1115" s="14"/>
      <c r="BC1115" s="14"/>
      <c r="BD1115" s="14"/>
      <c r="BE1115" s="14">
        <f t="shared" ref="BE1115:BE1178" si="1641">AY1115+AZ1115+BA1115+BB1115+BC1115+BD1115</f>
        <v>0</v>
      </c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>
        <v>0</v>
      </c>
      <c r="BS1115" s="14">
        <v>0</v>
      </c>
      <c r="BT1115" s="14" t="e">
        <f>IF(#REF!=0,"-",#REF!/#REF!*100)</f>
        <v>#REF!</v>
      </c>
    </row>
    <row r="1116" spans="1:72" x14ac:dyDescent="0.25">
      <c r="A1116" s="4" t="s">
        <v>133</v>
      </c>
      <c r="B1116" s="4" t="s">
        <v>58</v>
      </c>
      <c r="C1116" s="4" t="s">
        <v>164</v>
      </c>
      <c r="D1116" s="102" t="s">
        <v>434</v>
      </c>
      <c r="E1116" s="113">
        <v>6112</v>
      </c>
      <c r="F1116" s="102" t="s">
        <v>440</v>
      </c>
      <c r="G1116" s="98" t="s">
        <v>1662</v>
      </c>
      <c r="H1116" s="13" t="s">
        <v>24</v>
      </c>
      <c r="I1116" s="14">
        <v>0</v>
      </c>
      <c r="J1116" s="14"/>
      <c r="K1116" s="14"/>
      <c r="L1116" s="14"/>
      <c r="M1116" s="14"/>
      <c r="N1116" s="14"/>
      <c r="O1116" s="14">
        <f t="shared" si="1639"/>
        <v>0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>
        <v>0</v>
      </c>
      <c r="AC1116" s="14">
        <v>0</v>
      </c>
      <c r="AD1116" s="14">
        <v>0</v>
      </c>
      <c r="AE1116" s="14"/>
      <c r="AF1116" s="14"/>
      <c r="AG1116" s="14"/>
      <c r="AH1116" s="14"/>
      <c r="AI1116" s="14"/>
      <c r="AJ1116" s="14">
        <f t="shared" si="1640"/>
        <v>0</v>
      </c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>
        <v>0</v>
      </c>
      <c r="AX1116" s="14">
        <v>0</v>
      </c>
      <c r="AY1116" s="14">
        <v>0</v>
      </c>
      <c r="AZ1116" s="14"/>
      <c r="BA1116" s="14"/>
      <c r="BB1116" s="14"/>
      <c r="BC1116" s="14"/>
      <c r="BD1116" s="14"/>
      <c r="BE1116" s="14">
        <f t="shared" si="1641"/>
        <v>0</v>
      </c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>
        <v>0</v>
      </c>
      <c r="BS1116" s="14">
        <v>0</v>
      </c>
      <c r="BT1116" s="14" t="e">
        <f>IF(#REF!=0,"-",#REF!/#REF!*100)</f>
        <v>#REF!</v>
      </c>
    </row>
    <row r="1117" spans="1:72" ht="22.5" x14ac:dyDescent="0.25">
      <c r="A1117" s="4" t="s">
        <v>133</v>
      </c>
      <c r="B1117" s="4" t="s">
        <v>58</v>
      </c>
      <c r="C1117" s="4" t="s">
        <v>164</v>
      </c>
      <c r="D1117" s="102" t="s">
        <v>434</v>
      </c>
      <c r="E1117" s="101" t="s">
        <v>25</v>
      </c>
      <c r="F1117" s="101" t="s">
        <v>0</v>
      </c>
      <c r="G1117" s="2" t="s">
        <v>0</v>
      </c>
      <c r="H1117" s="2" t="s">
        <v>26</v>
      </c>
      <c r="I1117" s="12">
        <f t="shared" ref="I1117:AA1117" si="1642">SUM(I1118)</f>
        <v>0</v>
      </c>
      <c r="J1117" s="12">
        <f t="shared" si="1642"/>
        <v>0</v>
      </c>
      <c r="K1117" s="12">
        <f t="shared" si="1642"/>
        <v>0</v>
      </c>
      <c r="L1117" s="12">
        <f t="shared" si="1642"/>
        <v>0</v>
      </c>
      <c r="M1117" s="12">
        <f t="shared" si="1642"/>
        <v>0</v>
      </c>
      <c r="N1117" s="12">
        <f t="shared" si="1642"/>
        <v>0</v>
      </c>
      <c r="O1117" s="12">
        <f t="shared" si="1642"/>
        <v>0</v>
      </c>
      <c r="P1117" s="12">
        <f t="shared" si="1642"/>
        <v>0</v>
      </c>
      <c r="Q1117" s="12">
        <f t="shared" si="1642"/>
        <v>0</v>
      </c>
      <c r="R1117" s="12">
        <f t="shared" si="1642"/>
        <v>0</v>
      </c>
      <c r="S1117" s="12">
        <f t="shared" si="1642"/>
        <v>0</v>
      </c>
      <c r="T1117" s="12">
        <f t="shared" si="1642"/>
        <v>0</v>
      </c>
      <c r="U1117" s="12">
        <f t="shared" si="1642"/>
        <v>0</v>
      </c>
      <c r="V1117" s="12">
        <f t="shared" si="1642"/>
        <v>0</v>
      </c>
      <c r="W1117" s="12">
        <f t="shared" si="1642"/>
        <v>0</v>
      </c>
      <c r="X1117" s="12">
        <f t="shared" si="1642"/>
        <v>0</v>
      </c>
      <c r="Y1117" s="12">
        <f t="shared" si="1642"/>
        <v>0</v>
      </c>
      <c r="Z1117" s="12">
        <f t="shared" si="1642"/>
        <v>0</v>
      </c>
      <c r="AA1117" s="12">
        <f t="shared" si="1642"/>
        <v>0</v>
      </c>
      <c r="AB1117" s="12">
        <v>0</v>
      </c>
      <c r="AC1117" s="12">
        <v>0</v>
      </c>
      <c r="AD1117" s="12">
        <f t="shared" ref="AD1117:AV1117" si="1643">SUM(AD1118)</f>
        <v>0</v>
      </c>
      <c r="AE1117" s="12">
        <f t="shared" si="1643"/>
        <v>0</v>
      </c>
      <c r="AF1117" s="12">
        <f t="shared" si="1643"/>
        <v>0</v>
      </c>
      <c r="AG1117" s="12">
        <f t="shared" si="1643"/>
        <v>0</v>
      </c>
      <c r="AH1117" s="12">
        <f t="shared" si="1643"/>
        <v>0</v>
      </c>
      <c r="AI1117" s="12">
        <f t="shared" si="1643"/>
        <v>0</v>
      </c>
      <c r="AJ1117" s="12">
        <f t="shared" si="1643"/>
        <v>0</v>
      </c>
      <c r="AK1117" s="12">
        <f t="shared" si="1643"/>
        <v>0</v>
      </c>
      <c r="AL1117" s="12">
        <f t="shared" si="1643"/>
        <v>0</v>
      </c>
      <c r="AM1117" s="12">
        <f t="shared" si="1643"/>
        <v>0</v>
      </c>
      <c r="AN1117" s="12">
        <f t="shared" si="1643"/>
        <v>0</v>
      </c>
      <c r="AO1117" s="12">
        <f t="shared" si="1643"/>
        <v>0</v>
      </c>
      <c r="AP1117" s="12">
        <f t="shared" si="1643"/>
        <v>0</v>
      </c>
      <c r="AQ1117" s="12">
        <f t="shared" si="1643"/>
        <v>0</v>
      </c>
      <c r="AR1117" s="12">
        <f t="shared" si="1643"/>
        <v>0</v>
      </c>
      <c r="AS1117" s="12">
        <f t="shared" si="1643"/>
        <v>0</v>
      </c>
      <c r="AT1117" s="12">
        <f t="shared" si="1643"/>
        <v>0</v>
      </c>
      <c r="AU1117" s="12">
        <f t="shared" si="1643"/>
        <v>0</v>
      </c>
      <c r="AV1117" s="12">
        <f t="shared" si="1643"/>
        <v>0</v>
      </c>
      <c r="AW1117" s="12">
        <v>0</v>
      </c>
      <c r="AX1117" s="12">
        <v>0</v>
      </c>
      <c r="AY1117" s="12">
        <f t="shared" ref="AY1117:BQ1117" si="1644">SUM(AY1118)</f>
        <v>0</v>
      </c>
      <c r="AZ1117" s="12">
        <f t="shared" si="1644"/>
        <v>0</v>
      </c>
      <c r="BA1117" s="12">
        <f t="shared" si="1644"/>
        <v>0</v>
      </c>
      <c r="BB1117" s="12">
        <f t="shared" si="1644"/>
        <v>0</v>
      </c>
      <c r="BC1117" s="12">
        <f t="shared" si="1644"/>
        <v>0</v>
      </c>
      <c r="BD1117" s="12">
        <f t="shared" si="1644"/>
        <v>0</v>
      </c>
      <c r="BE1117" s="12">
        <f t="shared" si="1644"/>
        <v>0</v>
      </c>
      <c r="BF1117" s="12">
        <f t="shared" si="1644"/>
        <v>0</v>
      </c>
      <c r="BG1117" s="12">
        <f t="shared" si="1644"/>
        <v>0</v>
      </c>
      <c r="BH1117" s="12">
        <f t="shared" si="1644"/>
        <v>0</v>
      </c>
      <c r="BI1117" s="12">
        <f t="shared" si="1644"/>
        <v>0</v>
      </c>
      <c r="BJ1117" s="12">
        <f t="shared" si="1644"/>
        <v>0</v>
      </c>
      <c r="BK1117" s="12">
        <f t="shared" si="1644"/>
        <v>0</v>
      </c>
      <c r="BL1117" s="12">
        <f t="shared" si="1644"/>
        <v>0</v>
      </c>
      <c r="BM1117" s="12">
        <f t="shared" si="1644"/>
        <v>0</v>
      </c>
      <c r="BN1117" s="12">
        <f t="shared" si="1644"/>
        <v>0</v>
      </c>
      <c r="BO1117" s="12">
        <f t="shared" si="1644"/>
        <v>0</v>
      </c>
      <c r="BP1117" s="12">
        <f t="shared" si="1644"/>
        <v>0</v>
      </c>
      <c r="BQ1117" s="12">
        <f t="shared" si="1644"/>
        <v>0</v>
      </c>
      <c r="BR1117" s="12">
        <v>0</v>
      </c>
      <c r="BS1117" s="12">
        <v>0</v>
      </c>
      <c r="BT1117" s="12" t="e">
        <f>IF(#REF!=0,"-",#REF!/#REF!*100)</f>
        <v>#REF!</v>
      </c>
    </row>
    <row r="1118" spans="1:72" x14ac:dyDescent="0.25">
      <c r="A1118" s="4" t="s">
        <v>133</v>
      </c>
      <c r="B1118" s="4" t="s">
        <v>58</v>
      </c>
      <c r="C1118" s="4" t="s">
        <v>164</v>
      </c>
      <c r="D1118" s="102" t="s">
        <v>434</v>
      </c>
      <c r="E1118" s="113">
        <v>6121</v>
      </c>
      <c r="F1118" s="102"/>
      <c r="G1118" s="98" t="s">
        <v>1662</v>
      </c>
      <c r="H1118" s="13" t="s">
        <v>27</v>
      </c>
      <c r="I1118" s="14">
        <v>0</v>
      </c>
      <c r="J1118" s="14"/>
      <c r="K1118" s="14"/>
      <c r="L1118" s="14"/>
      <c r="M1118" s="14"/>
      <c r="N1118" s="14"/>
      <c r="O1118" s="14">
        <f t="shared" si="1639"/>
        <v>0</v>
      </c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>
        <v>0</v>
      </c>
      <c r="AC1118" s="14">
        <v>0</v>
      </c>
      <c r="AD1118" s="14">
        <v>0</v>
      </c>
      <c r="AE1118" s="14"/>
      <c r="AF1118" s="14"/>
      <c r="AG1118" s="14"/>
      <c r="AH1118" s="14"/>
      <c r="AI1118" s="14"/>
      <c r="AJ1118" s="14">
        <f t="shared" si="1640"/>
        <v>0</v>
      </c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>
        <v>0</v>
      </c>
      <c r="AX1118" s="14">
        <v>0</v>
      </c>
      <c r="AY1118" s="14">
        <v>0</v>
      </c>
      <c r="AZ1118" s="14"/>
      <c r="BA1118" s="14"/>
      <c r="BB1118" s="14"/>
      <c r="BC1118" s="14"/>
      <c r="BD1118" s="14"/>
      <c r="BE1118" s="14">
        <f t="shared" si="1641"/>
        <v>0</v>
      </c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>
        <v>0</v>
      </c>
      <c r="BS1118" s="14">
        <v>0</v>
      </c>
      <c r="BT1118" s="14" t="e">
        <f>IF(#REF!=0,"-",#REF!/#REF!*100)</f>
        <v>#REF!</v>
      </c>
    </row>
    <row r="1119" spans="1:72" ht="22.5" x14ac:dyDescent="0.25">
      <c r="A1119" s="4" t="s">
        <v>133</v>
      </c>
      <c r="B1119" s="4" t="s">
        <v>58</v>
      </c>
      <c r="C1119" s="4" t="s">
        <v>164</v>
      </c>
      <c r="D1119" s="102" t="s">
        <v>434</v>
      </c>
      <c r="E1119" s="101" t="s">
        <v>29</v>
      </c>
      <c r="F1119" s="101" t="s">
        <v>0</v>
      </c>
      <c r="G1119" s="2" t="s">
        <v>0</v>
      </c>
      <c r="H1119" s="2" t="s">
        <v>30</v>
      </c>
      <c r="I1119" s="12">
        <f t="shared" ref="I1119:AA1119" si="1645">SUM(I1120:I1127)</f>
        <v>49700</v>
      </c>
      <c r="J1119" s="12">
        <f t="shared" si="1645"/>
        <v>0</v>
      </c>
      <c r="K1119" s="12">
        <f t="shared" si="1645"/>
        <v>0</v>
      </c>
      <c r="L1119" s="12">
        <f t="shared" si="1645"/>
        <v>0</v>
      </c>
      <c r="M1119" s="12">
        <f t="shared" si="1645"/>
        <v>0</v>
      </c>
      <c r="N1119" s="12">
        <f t="shared" si="1645"/>
        <v>0</v>
      </c>
      <c r="O1119" s="12">
        <f t="shared" si="1645"/>
        <v>49700</v>
      </c>
      <c r="P1119" s="12">
        <f t="shared" si="1645"/>
        <v>3436</v>
      </c>
      <c r="Q1119" s="12">
        <f t="shared" si="1645"/>
        <v>0</v>
      </c>
      <c r="R1119" s="12">
        <f t="shared" si="1645"/>
        <v>6909</v>
      </c>
      <c r="S1119" s="12">
        <f t="shared" si="1645"/>
        <v>0</v>
      </c>
      <c r="T1119" s="12">
        <f t="shared" si="1645"/>
        <v>0</v>
      </c>
      <c r="U1119" s="12">
        <f t="shared" si="1645"/>
        <v>0</v>
      </c>
      <c r="V1119" s="12">
        <f t="shared" si="1645"/>
        <v>0</v>
      </c>
      <c r="W1119" s="12">
        <f t="shared" si="1645"/>
        <v>0</v>
      </c>
      <c r="X1119" s="12">
        <f t="shared" si="1645"/>
        <v>0</v>
      </c>
      <c r="Y1119" s="12">
        <f t="shared" si="1645"/>
        <v>0</v>
      </c>
      <c r="Z1119" s="12">
        <f t="shared" si="1645"/>
        <v>0</v>
      </c>
      <c r="AA1119" s="12">
        <f t="shared" si="1645"/>
        <v>0</v>
      </c>
      <c r="AB1119" s="12">
        <v>10345</v>
      </c>
      <c r="AC1119" s="12">
        <v>39355</v>
      </c>
      <c r="AD1119" s="12">
        <f t="shared" ref="AD1119:AV1119" si="1646">SUM(AD1120:AD1127)</f>
        <v>0</v>
      </c>
      <c r="AE1119" s="12">
        <f t="shared" si="1646"/>
        <v>0</v>
      </c>
      <c r="AF1119" s="12">
        <f t="shared" si="1646"/>
        <v>0</v>
      </c>
      <c r="AG1119" s="12">
        <f t="shared" si="1646"/>
        <v>0</v>
      </c>
      <c r="AH1119" s="12">
        <f t="shared" si="1646"/>
        <v>0</v>
      </c>
      <c r="AI1119" s="12">
        <f t="shared" si="1646"/>
        <v>0</v>
      </c>
      <c r="AJ1119" s="12">
        <f t="shared" si="1646"/>
        <v>0</v>
      </c>
      <c r="AK1119" s="12">
        <f t="shared" si="1646"/>
        <v>0</v>
      </c>
      <c r="AL1119" s="12">
        <f t="shared" si="1646"/>
        <v>0</v>
      </c>
      <c r="AM1119" s="12">
        <f t="shared" si="1646"/>
        <v>0</v>
      </c>
      <c r="AN1119" s="12">
        <f t="shared" si="1646"/>
        <v>0</v>
      </c>
      <c r="AO1119" s="12">
        <f t="shared" si="1646"/>
        <v>0</v>
      </c>
      <c r="AP1119" s="12">
        <f t="shared" si="1646"/>
        <v>0</v>
      </c>
      <c r="AQ1119" s="12">
        <f t="shared" si="1646"/>
        <v>0</v>
      </c>
      <c r="AR1119" s="12">
        <f t="shared" si="1646"/>
        <v>0</v>
      </c>
      <c r="AS1119" s="12">
        <f t="shared" si="1646"/>
        <v>0</v>
      </c>
      <c r="AT1119" s="12">
        <f t="shared" si="1646"/>
        <v>0</v>
      </c>
      <c r="AU1119" s="12">
        <f t="shared" si="1646"/>
        <v>0</v>
      </c>
      <c r="AV1119" s="12">
        <f t="shared" si="1646"/>
        <v>0</v>
      </c>
      <c r="AW1119" s="12">
        <v>0</v>
      </c>
      <c r="AX1119" s="12">
        <v>0</v>
      </c>
      <c r="AY1119" s="12">
        <f t="shared" ref="AY1119:BQ1119" si="1647">SUM(AY1120:AY1127)</f>
        <v>0</v>
      </c>
      <c r="AZ1119" s="12">
        <f t="shared" si="1647"/>
        <v>0</v>
      </c>
      <c r="BA1119" s="12">
        <f t="shared" si="1647"/>
        <v>0</v>
      </c>
      <c r="BB1119" s="12">
        <f t="shared" si="1647"/>
        <v>0</v>
      </c>
      <c r="BC1119" s="12">
        <f t="shared" si="1647"/>
        <v>0</v>
      </c>
      <c r="BD1119" s="12">
        <f t="shared" si="1647"/>
        <v>0</v>
      </c>
      <c r="BE1119" s="12">
        <f t="shared" si="1647"/>
        <v>0</v>
      </c>
      <c r="BF1119" s="12">
        <f t="shared" si="1647"/>
        <v>0</v>
      </c>
      <c r="BG1119" s="12">
        <f t="shared" si="1647"/>
        <v>0</v>
      </c>
      <c r="BH1119" s="12">
        <f t="shared" si="1647"/>
        <v>0</v>
      </c>
      <c r="BI1119" s="12">
        <f t="shared" si="1647"/>
        <v>0</v>
      </c>
      <c r="BJ1119" s="12">
        <f t="shared" si="1647"/>
        <v>0</v>
      </c>
      <c r="BK1119" s="12">
        <f t="shared" si="1647"/>
        <v>0</v>
      </c>
      <c r="BL1119" s="12">
        <f t="shared" si="1647"/>
        <v>0</v>
      </c>
      <c r="BM1119" s="12">
        <f t="shared" si="1647"/>
        <v>0</v>
      </c>
      <c r="BN1119" s="12">
        <f t="shared" si="1647"/>
        <v>0</v>
      </c>
      <c r="BO1119" s="12">
        <f t="shared" si="1647"/>
        <v>0</v>
      </c>
      <c r="BP1119" s="12">
        <f t="shared" si="1647"/>
        <v>0</v>
      </c>
      <c r="BQ1119" s="12">
        <f t="shared" si="1647"/>
        <v>0</v>
      </c>
      <c r="BR1119" s="12">
        <v>0</v>
      </c>
      <c r="BS1119" s="12">
        <v>0</v>
      </c>
      <c r="BT1119" s="12" t="e">
        <f>IF(#REF!=0,"-",#REF!/#REF!*100)</f>
        <v>#REF!</v>
      </c>
    </row>
    <row r="1120" spans="1:72" x14ac:dyDescent="0.25">
      <c r="A1120" s="4" t="s">
        <v>133</v>
      </c>
      <c r="B1120" s="4" t="s">
        <v>58</v>
      </c>
      <c r="C1120" s="4" t="s">
        <v>164</v>
      </c>
      <c r="D1120" s="102" t="s">
        <v>434</v>
      </c>
      <c r="E1120" s="113">
        <v>6131</v>
      </c>
      <c r="F1120" s="102"/>
      <c r="G1120" s="98" t="s">
        <v>1662</v>
      </c>
      <c r="H1120" s="13" t="s">
        <v>32</v>
      </c>
      <c r="I1120" s="14">
        <v>4200</v>
      </c>
      <c r="J1120" s="14"/>
      <c r="K1120" s="14"/>
      <c r="L1120" s="14"/>
      <c r="M1120" s="14"/>
      <c r="N1120" s="14"/>
      <c r="O1120" s="14">
        <f t="shared" si="1639"/>
        <v>4200</v>
      </c>
      <c r="P1120" s="14">
        <v>1000</v>
      </c>
      <c r="Q1120" s="14"/>
      <c r="R1120" s="14">
        <v>1000</v>
      </c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>
        <v>2000</v>
      </c>
      <c r="AC1120" s="14">
        <v>2200</v>
      </c>
      <c r="AD1120" s="14">
        <v>0</v>
      </c>
      <c r="AE1120" s="14"/>
      <c r="AF1120" s="14"/>
      <c r="AG1120" s="14"/>
      <c r="AH1120" s="14"/>
      <c r="AI1120" s="14"/>
      <c r="AJ1120" s="14">
        <f t="shared" si="1640"/>
        <v>0</v>
      </c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>
        <v>0</v>
      </c>
      <c r="AX1120" s="14">
        <v>0</v>
      </c>
      <c r="AY1120" s="14">
        <v>0</v>
      </c>
      <c r="AZ1120" s="14"/>
      <c r="BA1120" s="14"/>
      <c r="BB1120" s="14"/>
      <c r="BC1120" s="14"/>
      <c r="BD1120" s="14"/>
      <c r="BE1120" s="14">
        <f t="shared" si="1641"/>
        <v>0</v>
      </c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>
        <v>0</v>
      </c>
      <c r="BS1120" s="14">
        <v>0</v>
      </c>
      <c r="BT1120" s="14" t="e">
        <f>IF(#REF!=0,"-",#REF!/#REF!*100)</f>
        <v>#REF!</v>
      </c>
    </row>
    <row r="1121" spans="1:72" x14ac:dyDescent="0.25">
      <c r="A1121" s="4" t="s">
        <v>133</v>
      </c>
      <c r="B1121" s="4" t="s">
        <v>58</v>
      </c>
      <c r="C1121" s="4" t="s">
        <v>164</v>
      </c>
      <c r="D1121" s="102" t="s">
        <v>434</v>
      </c>
      <c r="E1121" s="113">
        <v>6132</v>
      </c>
      <c r="F1121" s="102"/>
      <c r="G1121" s="98" t="s">
        <v>1662</v>
      </c>
      <c r="H1121" s="13" t="s">
        <v>72</v>
      </c>
      <c r="I1121" s="14">
        <v>0</v>
      </c>
      <c r="J1121" s="14"/>
      <c r="K1121" s="14"/>
      <c r="L1121" s="14"/>
      <c r="M1121" s="14"/>
      <c r="N1121" s="14"/>
      <c r="O1121" s="14">
        <f t="shared" si="1639"/>
        <v>0</v>
      </c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>
        <v>0</v>
      </c>
      <c r="AC1121" s="14">
        <v>0</v>
      </c>
      <c r="AD1121" s="14">
        <v>0</v>
      </c>
      <c r="AE1121" s="14"/>
      <c r="AF1121" s="14"/>
      <c r="AG1121" s="14"/>
      <c r="AH1121" s="14"/>
      <c r="AI1121" s="14"/>
      <c r="AJ1121" s="14">
        <f t="shared" si="1640"/>
        <v>0</v>
      </c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>
        <v>0</v>
      </c>
      <c r="AX1121" s="14">
        <v>0</v>
      </c>
      <c r="AY1121" s="14">
        <v>0</v>
      </c>
      <c r="AZ1121" s="14"/>
      <c r="BA1121" s="14"/>
      <c r="BB1121" s="14"/>
      <c r="BC1121" s="14"/>
      <c r="BD1121" s="14"/>
      <c r="BE1121" s="14">
        <f t="shared" si="1641"/>
        <v>0</v>
      </c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>
        <v>0</v>
      </c>
      <c r="BS1121" s="14">
        <v>0</v>
      </c>
      <c r="BT1121" s="14" t="e">
        <f>IF(#REF!=0,"-",#REF!/#REF!*100)</f>
        <v>#REF!</v>
      </c>
    </row>
    <row r="1122" spans="1:72" x14ac:dyDescent="0.25">
      <c r="A1122" s="4" t="s">
        <v>133</v>
      </c>
      <c r="B1122" s="4" t="s">
        <v>58</v>
      </c>
      <c r="C1122" s="4" t="s">
        <v>164</v>
      </c>
      <c r="D1122" s="102" t="s">
        <v>434</v>
      </c>
      <c r="E1122" s="113">
        <v>6133</v>
      </c>
      <c r="F1122" s="102"/>
      <c r="G1122" s="98" t="s">
        <v>1662</v>
      </c>
      <c r="H1122" s="13" t="s">
        <v>75</v>
      </c>
      <c r="I1122" s="14">
        <v>0</v>
      </c>
      <c r="J1122" s="14"/>
      <c r="K1122" s="14"/>
      <c r="L1122" s="14"/>
      <c r="M1122" s="14"/>
      <c r="N1122" s="14"/>
      <c r="O1122" s="14">
        <f t="shared" si="1639"/>
        <v>0</v>
      </c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>
        <v>0</v>
      </c>
      <c r="AC1122" s="14">
        <v>0</v>
      </c>
      <c r="AD1122" s="14">
        <v>0</v>
      </c>
      <c r="AE1122" s="14"/>
      <c r="AF1122" s="14"/>
      <c r="AG1122" s="14"/>
      <c r="AH1122" s="14"/>
      <c r="AI1122" s="14"/>
      <c r="AJ1122" s="14">
        <f t="shared" si="1640"/>
        <v>0</v>
      </c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>
        <v>0</v>
      </c>
      <c r="AX1122" s="14">
        <v>0</v>
      </c>
      <c r="AY1122" s="14">
        <v>0</v>
      </c>
      <c r="AZ1122" s="14"/>
      <c r="BA1122" s="14"/>
      <c r="BB1122" s="14"/>
      <c r="BC1122" s="14"/>
      <c r="BD1122" s="14"/>
      <c r="BE1122" s="14">
        <f t="shared" si="1641"/>
        <v>0</v>
      </c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>
        <v>0</v>
      </c>
      <c r="BS1122" s="14">
        <v>0</v>
      </c>
      <c r="BT1122" s="14" t="e">
        <f>IF(#REF!=0,"-",#REF!/#REF!*100)</f>
        <v>#REF!</v>
      </c>
    </row>
    <row r="1123" spans="1:72" x14ac:dyDescent="0.25">
      <c r="A1123" s="4" t="s">
        <v>133</v>
      </c>
      <c r="B1123" s="4" t="s">
        <v>58</v>
      </c>
      <c r="C1123" s="4" t="s">
        <v>164</v>
      </c>
      <c r="D1123" s="102" t="s">
        <v>434</v>
      </c>
      <c r="E1123" s="113">
        <v>6134</v>
      </c>
      <c r="F1123" s="102"/>
      <c r="G1123" s="98" t="s">
        <v>1662</v>
      </c>
      <c r="H1123" s="13" t="s">
        <v>78</v>
      </c>
      <c r="I1123" s="14">
        <v>8500</v>
      </c>
      <c r="J1123" s="14"/>
      <c r="K1123" s="14"/>
      <c r="L1123" s="14"/>
      <c r="M1123" s="14"/>
      <c r="N1123" s="14"/>
      <c r="O1123" s="14">
        <f t="shared" si="1639"/>
        <v>8500</v>
      </c>
      <c r="P1123" s="14"/>
      <c r="Q1123" s="14"/>
      <c r="R1123" s="14">
        <f>1000+792</f>
        <v>1792</v>
      </c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>
        <v>1792</v>
      </c>
      <c r="AC1123" s="14">
        <v>6708</v>
      </c>
      <c r="AD1123" s="14">
        <v>0</v>
      </c>
      <c r="AE1123" s="14"/>
      <c r="AF1123" s="14"/>
      <c r="AG1123" s="14"/>
      <c r="AH1123" s="14"/>
      <c r="AI1123" s="14"/>
      <c r="AJ1123" s="14">
        <f t="shared" si="1640"/>
        <v>0</v>
      </c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>
        <v>0</v>
      </c>
      <c r="AX1123" s="14">
        <v>0</v>
      </c>
      <c r="AY1123" s="14">
        <v>0</v>
      </c>
      <c r="AZ1123" s="14"/>
      <c r="BA1123" s="14"/>
      <c r="BB1123" s="14"/>
      <c r="BC1123" s="14"/>
      <c r="BD1123" s="14"/>
      <c r="BE1123" s="14">
        <f t="shared" si="1641"/>
        <v>0</v>
      </c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>
        <v>0</v>
      </c>
      <c r="BS1123" s="14">
        <v>0</v>
      </c>
      <c r="BT1123" s="14" t="e">
        <f>IF(#REF!=0,"-",#REF!/#REF!*100)</f>
        <v>#REF!</v>
      </c>
    </row>
    <row r="1124" spans="1:72" x14ac:dyDescent="0.25">
      <c r="A1124" s="4" t="s">
        <v>133</v>
      </c>
      <c r="B1124" s="4" t="s">
        <v>58</v>
      </c>
      <c r="C1124" s="4" t="s">
        <v>164</v>
      </c>
      <c r="D1124" s="102" t="s">
        <v>434</v>
      </c>
      <c r="E1124" s="113">
        <v>6135</v>
      </c>
      <c r="F1124" s="102"/>
      <c r="G1124" s="98" t="s">
        <v>1662</v>
      </c>
      <c r="H1124" s="13" t="s">
        <v>81</v>
      </c>
      <c r="I1124" s="14">
        <v>0</v>
      </c>
      <c r="J1124" s="14"/>
      <c r="K1124" s="14"/>
      <c r="L1124" s="14"/>
      <c r="M1124" s="14"/>
      <c r="N1124" s="14"/>
      <c r="O1124" s="14">
        <f t="shared" si="1639"/>
        <v>0</v>
      </c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>
        <v>0</v>
      </c>
      <c r="AC1124" s="14">
        <v>0</v>
      </c>
      <c r="AD1124" s="14">
        <v>0</v>
      </c>
      <c r="AE1124" s="14"/>
      <c r="AF1124" s="14"/>
      <c r="AG1124" s="14"/>
      <c r="AH1124" s="14"/>
      <c r="AI1124" s="14"/>
      <c r="AJ1124" s="14">
        <f t="shared" si="1640"/>
        <v>0</v>
      </c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>
        <v>0</v>
      </c>
      <c r="AX1124" s="14">
        <v>0</v>
      </c>
      <c r="AY1124" s="14">
        <v>0</v>
      </c>
      <c r="AZ1124" s="14"/>
      <c r="BA1124" s="14"/>
      <c r="BB1124" s="14"/>
      <c r="BC1124" s="14"/>
      <c r="BD1124" s="14"/>
      <c r="BE1124" s="14">
        <f t="shared" si="1641"/>
        <v>0</v>
      </c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>
        <v>0</v>
      </c>
      <c r="BS1124" s="14">
        <v>0</v>
      </c>
      <c r="BT1124" s="14" t="e">
        <f>IF(#REF!=0,"-",#REF!/#REF!*100)</f>
        <v>#REF!</v>
      </c>
    </row>
    <row r="1125" spans="1:72" x14ac:dyDescent="0.25">
      <c r="A1125" s="4" t="s">
        <v>133</v>
      </c>
      <c r="B1125" s="4" t="s">
        <v>58</v>
      </c>
      <c r="C1125" s="4" t="s">
        <v>164</v>
      </c>
      <c r="D1125" s="102" t="s">
        <v>434</v>
      </c>
      <c r="E1125" s="113">
        <v>6137</v>
      </c>
      <c r="F1125" s="102"/>
      <c r="G1125" s="98" t="s">
        <v>1662</v>
      </c>
      <c r="H1125" s="13" t="s">
        <v>87</v>
      </c>
      <c r="I1125" s="14">
        <v>9000</v>
      </c>
      <c r="J1125" s="14"/>
      <c r="K1125" s="14"/>
      <c r="L1125" s="14"/>
      <c r="M1125" s="14"/>
      <c r="N1125" s="14"/>
      <c r="O1125" s="14">
        <f t="shared" si="1639"/>
        <v>9000</v>
      </c>
      <c r="P1125" s="14"/>
      <c r="Q1125" s="14"/>
      <c r="R1125" s="14">
        <f>717+600</f>
        <v>1317</v>
      </c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>
        <v>1317</v>
      </c>
      <c r="AC1125" s="14">
        <v>7683</v>
      </c>
      <c r="AD1125" s="14">
        <v>0</v>
      </c>
      <c r="AE1125" s="14"/>
      <c r="AF1125" s="14"/>
      <c r="AG1125" s="14"/>
      <c r="AH1125" s="14"/>
      <c r="AI1125" s="14"/>
      <c r="AJ1125" s="14">
        <f t="shared" si="1640"/>
        <v>0</v>
      </c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>
        <v>0</v>
      </c>
      <c r="AX1125" s="14">
        <v>0</v>
      </c>
      <c r="AY1125" s="14">
        <v>0</v>
      </c>
      <c r="AZ1125" s="14"/>
      <c r="BA1125" s="14"/>
      <c r="BB1125" s="14"/>
      <c r="BC1125" s="14"/>
      <c r="BD1125" s="14"/>
      <c r="BE1125" s="14">
        <f t="shared" si="1641"/>
        <v>0</v>
      </c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>
        <v>0</v>
      </c>
      <c r="BS1125" s="14">
        <v>0</v>
      </c>
      <c r="BT1125" s="14" t="e">
        <f>IF(#REF!=0,"-",#REF!/#REF!*100)</f>
        <v>#REF!</v>
      </c>
    </row>
    <row r="1126" spans="1:72" ht="22.5" x14ac:dyDescent="0.25">
      <c r="A1126" s="4" t="s">
        <v>133</v>
      </c>
      <c r="B1126" s="4" t="s">
        <v>58</v>
      </c>
      <c r="C1126" s="4" t="s">
        <v>164</v>
      </c>
      <c r="D1126" s="102" t="s">
        <v>434</v>
      </c>
      <c r="E1126" s="113">
        <v>6138</v>
      </c>
      <c r="F1126" s="102"/>
      <c r="G1126" s="98" t="s">
        <v>1662</v>
      </c>
      <c r="H1126" s="13" t="s">
        <v>90</v>
      </c>
      <c r="I1126" s="14">
        <v>0</v>
      </c>
      <c r="J1126" s="14"/>
      <c r="K1126" s="14"/>
      <c r="L1126" s="14"/>
      <c r="M1126" s="14"/>
      <c r="N1126" s="14"/>
      <c r="O1126" s="14">
        <f t="shared" si="1639"/>
        <v>0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>
        <v>0</v>
      </c>
      <c r="AC1126" s="14">
        <v>0</v>
      </c>
      <c r="AD1126" s="14">
        <v>0</v>
      </c>
      <c r="AE1126" s="14"/>
      <c r="AF1126" s="14"/>
      <c r="AG1126" s="14"/>
      <c r="AH1126" s="14"/>
      <c r="AI1126" s="14"/>
      <c r="AJ1126" s="14">
        <f t="shared" si="1640"/>
        <v>0</v>
      </c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>
        <v>0</v>
      </c>
      <c r="AX1126" s="14">
        <v>0</v>
      </c>
      <c r="AY1126" s="14">
        <v>0</v>
      </c>
      <c r="AZ1126" s="14"/>
      <c r="BA1126" s="14"/>
      <c r="BB1126" s="14"/>
      <c r="BC1126" s="14"/>
      <c r="BD1126" s="14"/>
      <c r="BE1126" s="14">
        <f t="shared" si="1641"/>
        <v>0</v>
      </c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>
        <v>0</v>
      </c>
      <c r="BS1126" s="14">
        <v>0</v>
      </c>
      <c r="BT1126" s="14" t="e">
        <f>IF(#REF!=0,"-",#REF!/#REF!*100)</f>
        <v>#REF!</v>
      </c>
    </row>
    <row r="1127" spans="1:72" x14ac:dyDescent="0.25">
      <c r="A1127" s="1" t="s">
        <v>133</v>
      </c>
      <c r="B1127" s="1" t="s">
        <v>58</v>
      </c>
      <c r="C1127" s="1" t="s">
        <v>164</v>
      </c>
      <c r="D1127" s="105" t="s">
        <v>434</v>
      </c>
      <c r="E1127" s="105" t="s">
        <v>34</v>
      </c>
      <c r="F1127" s="102" t="s">
        <v>0</v>
      </c>
      <c r="G1127" s="13" t="s">
        <v>0</v>
      </c>
      <c r="H1127" s="2" t="s">
        <v>35</v>
      </c>
      <c r="I1127" s="12">
        <f t="shared" ref="I1127:AA1127" si="1648">SUM(I1128:I1130)</f>
        <v>28000</v>
      </c>
      <c r="J1127" s="12">
        <f t="shared" si="1648"/>
        <v>0</v>
      </c>
      <c r="K1127" s="12">
        <f t="shared" si="1648"/>
        <v>0</v>
      </c>
      <c r="L1127" s="12">
        <f t="shared" si="1648"/>
        <v>0</v>
      </c>
      <c r="M1127" s="12">
        <f t="shared" si="1648"/>
        <v>0</v>
      </c>
      <c r="N1127" s="12">
        <f t="shared" si="1648"/>
        <v>0</v>
      </c>
      <c r="O1127" s="12">
        <f t="shared" si="1648"/>
        <v>28000</v>
      </c>
      <c r="P1127" s="12">
        <f t="shared" si="1648"/>
        <v>2436</v>
      </c>
      <c r="Q1127" s="12">
        <f t="shared" si="1648"/>
        <v>0</v>
      </c>
      <c r="R1127" s="12">
        <f t="shared" si="1648"/>
        <v>2800</v>
      </c>
      <c r="S1127" s="12">
        <f t="shared" si="1648"/>
        <v>0</v>
      </c>
      <c r="T1127" s="12">
        <f t="shared" si="1648"/>
        <v>0</v>
      </c>
      <c r="U1127" s="12">
        <f t="shared" si="1648"/>
        <v>0</v>
      </c>
      <c r="V1127" s="12">
        <f t="shared" si="1648"/>
        <v>0</v>
      </c>
      <c r="W1127" s="12">
        <f t="shared" si="1648"/>
        <v>0</v>
      </c>
      <c r="X1127" s="12">
        <f t="shared" si="1648"/>
        <v>0</v>
      </c>
      <c r="Y1127" s="12">
        <f t="shared" si="1648"/>
        <v>0</v>
      </c>
      <c r="Z1127" s="12">
        <f t="shared" si="1648"/>
        <v>0</v>
      </c>
      <c r="AA1127" s="12">
        <f t="shared" si="1648"/>
        <v>0</v>
      </c>
      <c r="AB1127" s="12">
        <v>5236</v>
      </c>
      <c r="AC1127" s="12">
        <v>22764</v>
      </c>
      <c r="AD1127" s="12">
        <f t="shared" ref="AD1127:AV1127" si="1649">SUM(AD1128:AD1130)</f>
        <v>0</v>
      </c>
      <c r="AE1127" s="12">
        <f t="shared" si="1649"/>
        <v>0</v>
      </c>
      <c r="AF1127" s="12">
        <f t="shared" si="1649"/>
        <v>0</v>
      </c>
      <c r="AG1127" s="12">
        <f t="shared" si="1649"/>
        <v>0</v>
      </c>
      <c r="AH1127" s="12">
        <f t="shared" si="1649"/>
        <v>0</v>
      </c>
      <c r="AI1127" s="12">
        <f t="shared" si="1649"/>
        <v>0</v>
      </c>
      <c r="AJ1127" s="12">
        <f t="shared" si="1649"/>
        <v>0</v>
      </c>
      <c r="AK1127" s="12">
        <f t="shared" si="1649"/>
        <v>0</v>
      </c>
      <c r="AL1127" s="12">
        <f t="shared" si="1649"/>
        <v>0</v>
      </c>
      <c r="AM1127" s="12">
        <f t="shared" si="1649"/>
        <v>0</v>
      </c>
      <c r="AN1127" s="12">
        <f t="shared" si="1649"/>
        <v>0</v>
      </c>
      <c r="AO1127" s="12">
        <f t="shared" si="1649"/>
        <v>0</v>
      </c>
      <c r="AP1127" s="12">
        <f t="shared" si="1649"/>
        <v>0</v>
      </c>
      <c r="AQ1127" s="12">
        <f t="shared" si="1649"/>
        <v>0</v>
      </c>
      <c r="AR1127" s="12">
        <f t="shared" si="1649"/>
        <v>0</v>
      </c>
      <c r="AS1127" s="12">
        <f t="shared" si="1649"/>
        <v>0</v>
      </c>
      <c r="AT1127" s="12">
        <f t="shared" si="1649"/>
        <v>0</v>
      </c>
      <c r="AU1127" s="12">
        <f t="shared" si="1649"/>
        <v>0</v>
      </c>
      <c r="AV1127" s="12">
        <f t="shared" si="1649"/>
        <v>0</v>
      </c>
      <c r="AW1127" s="12">
        <v>0</v>
      </c>
      <c r="AX1127" s="12">
        <v>0</v>
      </c>
      <c r="AY1127" s="12">
        <f t="shared" ref="AY1127:BQ1127" si="1650">SUM(AY1128:AY1130)</f>
        <v>0</v>
      </c>
      <c r="AZ1127" s="12">
        <f t="shared" si="1650"/>
        <v>0</v>
      </c>
      <c r="BA1127" s="12">
        <f t="shared" si="1650"/>
        <v>0</v>
      </c>
      <c r="BB1127" s="12">
        <f t="shared" si="1650"/>
        <v>0</v>
      </c>
      <c r="BC1127" s="12">
        <f t="shared" si="1650"/>
        <v>0</v>
      </c>
      <c r="BD1127" s="12">
        <f t="shared" si="1650"/>
        <v>0</v>
      </c>
      <c r="BE1127" s="12">
        <f t="shared" si="1650"/>
        <v>0</v>
      </c>
      <c r="BF1127" s="12">
        <f t="shared" si="1650"/>
        <v>0</v>
      </c>
      <c r="BG1127" s="12">
        <f t="shared" si="1650"/>
        <v>0</v>
      </c>
      <c r="BH1127" s="12">
        <f t="shared" si="1650"/>
        <v>0</v>
      </c>
      <c r="BI1127" s="12">
        <f t="shared" si="1650"/>
        <v>0</v>
      </c>
      <c r="BJ1127" s="12">
        <f t="shared" si="1650"/>
        <v>0</v>
      </c>
      <c r="BK1127" s="12">
        <f t="shared" si="1650"/>
        <v>0</v>
      </c>
      <c r="BL1127" s="12">
        <f t="shared" si="1650"/>
        <v>0</v>
      </c>
      <c r="BM1127" s="12">
        <f t="shared" si="1650"/>
        <v>0</v>
      </c>
      <c r="BN1127" s="12">
        <f t="shared" si="1650"/>
        <v>0</v>
      </c>
      <c r="BO1127" s="12">
        <f t="shared" si="1650"/>
        <v>0</v>
      </c>
      <c r="BP1127" s="12">
        <f t="shared" si="1650"/>
        <v>0</v>
      </c>
      <c r="BQ1127" s="12">
        <f t="shared" si="1650"/>
        <v>0</v>
      </c>
      <c r="BR1127" s="12">
        <v>0</v>
      </c>
      <c r="BS1127" s="12">
        <v>0</v>
      </c>
      <c r="BT1127" s="12" t="e">
        <f>IF(#REF!=0,"-",#REF!/#REF!*100)</f>
        <v>#REF!</v>
      </c>
    </row>
    <row r="1128" spans="1:72" x14ac:dyDescent="0.25">
      <c r="A1128" s="4" t="s">
        <v>133</v>
      </c>
      <c r="B1128" s="4" t="s">
        <v>58</v>
      </c>
      <c r="C1128" s="4" t="s">
        <v>164</v>
      </c>
      <c r="D1128" s="102" t="s">
        <v>434</v>
      </c>
      <c r="E1128" s="113">
        <v>6139</v>
      </c>
      <c r="F1128" s="102"/>
      <c r="G1128" s="98" t="s">
        <v>1662</v>
      </c>
      <c r="H1128" s="13" t="s">
        <v>35</v>
      </c>
      <c r="I1128" s="14">
        <v>28000</v>
      </c>
      <c r="J1128" s="14"/>
      <c r="K1128" s="14"/>
      <c r="L1128" s="14"/>
      <c r="M1128" s="14"/>
      <c r="N1128" s="14"/>
      <c r="O1128" s="14">
        <f t="shared" si="1639"/>
        <v>28000</v>
      </c>
      <c r="P1128" s="14">
        <v>2436</v>
      </c>
      <c r="Q1128" s="14"/>
      <c r="R1128" s="14">
        <v>2800</v>
      </c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>
        <v>5236</v>
      </c>
      <c r="AC1128" s="14">
        <v>22764</v>
      </c>
      <c r="AD1128" s="14">
        <v>0</v>
      </c>
      <c r="AE1128" s="14"/>
      <c r="AF1128" s="14"/>
      <c r="AG1128" s="14"/>
      <c r="AH1128" s="14"/>
      <c r="AI1128" s="14"/>
      <c r="AJ1128" s="14">
        <f t="shared" si="1640"/>
        <v>0</v>
      </c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>
        <v>0</v>
      </c>
      <c r="AX1128" s="14">
        <v>0</v>
      </c>
      <c r="AY1128" s="14">
        <v>0</v>
      </c>
      <c r="AZ1128" s="14"/>
      <c r="BA1128" s="14"/>
      <c r="BB1128" s="14"/>
      <c r="BC1128" s="14"/>
      <c r="BD1128" s="14"/>
      <c r="BE1128" s="14">
        <f t="shared" si="1641"/>
        <v>0</v>
      </c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>
        <v>0</v>
      </c>
      <c r="BS1128" s="14">
        <v>0</v>
      </c>
      <c r="BT1128" s="14" t="e">
        <f>IF(#REF!=0,"-",#REF!/#REF!*100)</f>
        <v>#REF!</v>
      </c>
    </row>
    <row r="1129" spans="1:72" ht="22.5" x14ac:dyDescent="0.25">
      <c r="A1129" s="4" t="s">
        <v>133</v>
      </c>
      <c r="B1129" s="4" t="s">
        <v>58</v>
      </c>
      <c r="C1129" s="4" t="s">
        <v>164</v>
      </c>
      <c r="D1129" s="102" t="s">
        <v>434</v>
      </c>
      <c r="E1129" s="113">
        <v>6139</v>
      </c>
      <c r="F1129" s="102" t="s">
        <v>441</v>
      </c>
      <c r="G1129" s="98" t="s">
        <v>1662</v>
      </c>
      <c r="H1129" s="13" t="s">
        <v>37</v>
      </c>
      <c r="I1129" s="14">
        <v>0</v>
      </c>
      <c r="J1129" s="14"/>
      <c r="K1129" s="14"/>
      <c r="L1129" s="14"/>
      <c r="M1129" s="14"/>
      <c r="N1129" s="14"/>
      <c r="O1129" s="14">
        <f t="shared" si="1639"/>
        <v>0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>
        <v>0</v>
      </c>
      <c r="AC1129" s="14">
        <v>0</v>
      </c>
      <c r="AD1129" s="14">
        <v>0</v>
      </c>
      <c r="AE1129" s="14"/>
      <c r="AF1129" s="14"/>
      <c r="AG1129" s="14"/>
      <c r="AH1129" s="14"/>
      <c r="AI1129" s="14"/>
      <c r="AJ1129" s="14">
        <f t="shared" si="1640"/>
        <v>0</v>
      </c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>
        <v>0</v>
      </c>
      <c r="AX1129" s="14">
        <v>0</v>
      </c>
      <c r="AY1129" s="14">
        <v>0</v>
      </c>
      <c r="AZ1129" s="14"/>
      <c r="BA1129" s="14"/>
      <c r="BB1129" s="14"/>
      <c r="BC1129" s="14"/>
      <c r="BD1129" s="14"/>
      <c r="BE1129" s="14">
        <f t="shared" si="1641"/>
        <v>0</v>
      </c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>
        <v>0</v>
      </c>
      <c r="BS1129" s="14">
        <v>0</v>
      </c>
      <c r="BT1129" s="14" t="e">
        <f>IF(#REF!=0,"-",#REF!/#REF!*100)</f>
        <v>#REF!</v>
      </c>
    </row>
    <row r="1130" spans="1:72" ht="33.75" x14ac:dyDescent="0.25">
      <c r="A1130" s="4" t="s">
        <v>133</v>
      </c>
      <c r="B1130" s="4" t="s">
        <v>58</v>
      </c>
      <c r="C1130" s="4" t="s">
        <v>164</v>
      </c>
      <c r="D1130" s="102" t="s">
        <v>434</v>
      </c>
      <c r="E1130" s="113">
        <v>6139</v>
      </c>
      <c r="F1130" s="102" t="s">
        <v>442</v>
      </c>
      <c r="G1130" s="98" t="s">
        <v>1662</v>
      </c>
      <c r="H1130" s="13" t="s">
        <v>38</v>
      </c>
      <c r="I1130" s="14">
        <v>0</v>
      </c>
      <c r="J1130" s="14"/>
      <c r="K1130" s="14"/>
      <c r="L1130" s="14"/>
      <c r="M1130" s="14"/>
      <c r="N1130" s="14"/>
      <c r="O1130" s="14">
        <f t="shared" si="1639"/>
        <v>0</v>
      </c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>
        <v>0</v>
      </c>
      <c r="AC1130" s="14">
        <v>0</v>
      </c>
      <c r="AD1130" s="14">
        <v>0</v>
      </c>
      <c r="AE1130" s="14"/>
      <c r="AF1130" s="14"/>
      <c r="AG1130" s="14"/>
      <c r="AH1130" s="14"/>
      <c r="AI1130" s="14"/>
      <c r="AJ1130" s="14">
        <f t="shared" si="1640"/>
        <v>0</v>
      </c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>
        <v>0</v>
      </c>
      <c r="AX1130" s="14">
        <v>0</v>
      </c>
      <c r="AY1130" s="14">
        <v>0</v>
      </c>
      <c r="AZ1130" s="14"/>
      <c r="BA1130" s="14"/>
      <c r="BB1130" s="14"/>
      <c r="BC1130" s="14"/>
      <c r="BD1130" s="14"/>
      <c r="BE1130" s="14">
        <f t="shared" si="1641"/>
        <v>0</v>
      </c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>
        <v>0</v>
      </c>
      <c r="BS1130" s="14">
        <v>0</v>
      </c>
      <c r="BT1130" s="14" t="e">
        <f>IF(#REF!=0,"-",#REF!/#REF!*100)</f>
        <v>#REF!</v>
      </c>
    </row>
    <row r="1131" spans="1:72" ht="33.75" x14ac:dyDescent="0.25">
      <c r="A1131" s="1" t="s">
        <v>0</v>
      </c>
      <c r="B1131" s="1" t="s">
        <v>0</v>
      </c>
      <c r="C1131" s="1" t="s">
        <v>0</v>
      </c>
      <c r="D1131" s="101" t="s">
        <v>0</v>
      </c>
      <c r="E1131" s="101" t="s">
        <v>0</v>
      </c>
      <c r="F1131" s="101" t="s">
        <v>0</v>
      </c>
      <c r="G1131" s="2" t="s">
        <v>0</v>
      </c>
      <c r="H1131" s="10" t="s">
        <v>39</v>
      </c>
      <c r="I1131" s="11">
        <f t="shared" ref="I1131:X1132" si="1651">SUM(I1132)</f>
        <v>0</v>
      </c>
      <c r="J1131" s="11">
        <f t="shared" si="1651"/>
        <v>0</v>
      </c>
      <c r="K1131" s="11">
        <f t="shared" si="1651"/>
        <v>0</v>
      </c>
      <c r="L1131" s="11">
        <f t="shared" si="1651"/>
        <v>0</v>
      </c>
      <c r="M1131" s="11">
        <f t="shared" si="1651"/>
        <v>0</v>
      </c>
      <c r="N1131" s="11">
        <f t="shared" si="1651"/>
        <v>0</v>
      </c>
      <c r="O1131" s="11">
        <f t="shared" si="1651"/>
        <v>0</v>
      </c>
      <c r="P1131" s="11">
        <f t="shared" si="1651"/>
        <v>0</v>
      </c>
      <c r="Q1131" s="11">
        <f t="shared" si="1651"/>
        <v>0</v>
      </c>
      <c r="R1131" s="11">
        <f t="shared" si="1651"/>
        <v>0</v>
      </c>
      <c r="S1131" s="11">
        <f t="shared" si="1651"/>
        <v>0</v>
      </c>
      <c r="T1131" s="11">
        <f t="shared" si="1651"/>
        <v>0</v>
      </c>
      <c r="U1131" s="11">
        <f t="shared" si="1651"/>
        <v>0</v>
      </c>
      <c r="V1131" s="11">
        <f t="shared" si="1651"/>
        <v>0</v>
      </c>
      <c r="W1131" s="11">
        <f t="shared" si="1651"/>
        <v>0</v>
      </c>
      <c r="X1131" s="11">
        <f t="shared" si="1651"/>
        <v>0</v>
      </c>
      <c r="Y1131" s="11">
        <f t="shared" ref="J1131:AA1132" si="1652">SUM(Y1132)</f>
        <v>0</v>
      </c>
      <c r="Z1131" s="11">
        <f t="shared" si="1652"/>
        <v>0</v>
      </c>
      <c r="AA1131" s="11">
        <f t="shared" si="1652"/>
        <v>0</v>
      </c>
      <c r="AB1131" s="11">
        <v>0</v>
      </c>
      <c r="AC1131" s="11">
        <v>0</v>
      </c>
      <c r="AD1131" s="11">
        <f t="shared" ref="AD1131:AS1132" si="1653">SUM(AD1132)</f>
        <v>0</v>
      </c>
      <c r="AE1131" s="11">
        <f t="shared" si="1653"/>
        <v>0</v>
      </c>
      <c r="AF1131" s="11">
        <f t="shared" si="1653"/>
        <v>0</v>
      </c>
      <c r="AG1131" s="11">
        <f t="shared" si="1653"/>
        <v>0</v>
      </c>
      <c r="AH1131" s="11">
        <f t="shared" si="1653"/>
        <v>0</v>
      </c>
      <c r="AI1131" s="11">
        <f t="shared" si="1653"/>
        <v>0</v>
      </c>
      <c r="AJ1131" s="11">
        <f t="shared" si="1653"/>
        <v>0</v>
      </c>
      <c r="AK1131" s="11">
        <f t="shared" si="1653"/>
        <v>0</v>
      </c>
      <c r="AL1131" s="11">
        <f t="shared" si="1653"/>
        <v>0</v>
      </c>
      <c r="AM1131" s="11">
        <f t="shared" si="1653"/>
        <v>0</v>
      </c>
      <c r="AN1131" s="11">
        <f t="shared" si="1653"/>
        <v>0</v>
      </c>
      <c r="AO1131" s="11">
        <f t="shared" si="1653"/>
        <v>0</v>
      </c>
      <c r="AP1131" s="11">
        <f t="shared" si="1653"/>
        <v>0</v>
      </c>
      <c r="AQ1131" s="11">
        <f t="shared" si="1653"/>
        <v>0</v>
      </c>
      <c r="AR1131" s="11">
        <f t="shared" si="1653"/>
        <v>0</v>
      </c>
      <c r="AS1131" s="11">
        <f t="shared" si="1653"/>
        <v>0</v>
      </c>
      <c r="AT1131" s="11">
        <f t="shared" ref="AE1131:AV1132" si="1654">SUM(AT1132)</f>
        <v>0</v>
      </c>
      <c r="AU1131" s="11">
        <f t="shared" si="1654"/>
        <v>0</v>
      </c>
      <c r="AV1131" s="11">
        <f t="shared" si="1654"/>
        <v>0</v>
      </c>
      <c r="AW1131" s="11">
        <v>0</v>
      </c>
      <c r="AX1131" s="11">
        <v>0</v>
      </c>
      <c r="AY1131" s="11">
        <f t="shared" ref="AY1131:BN1132" si="1655">SUM(AY1132)</f>
        <v>0</v>
      </c>
      <c r="AZ1131" s="11">
        <f t="shared" si="1655"/>
        <v>0</v>
      </c>
      <c r="BA1131" s="11">
        <f t="shared" si="1655"/>
        <v>0</v>
      </c>
      <c r="BB1131" s="11">
        <f t="shared" si="1655"/>
        <v>0</v>
      </c>
      <c r="BC1131" s="11">
        <f t="shared" si="1655"/>
        <v>0</v>
      </c>
      <c r="BD1131" s="11">
        <f t="shared" si="1655"/>
        <v>0</v>
      </c>
      <c r="BE1131" s="11">
        <f t="shared" si="1655"/>
        <v>0</v>
      </c>
      <c r="BF1131" s="11">
        <f t="shared" si="1655"/>
        <v>0</v>
      </c>
      <c r="BG1131" s="11">
        <f t="shared" si="1655"/>
        <v>0</v>
      </c>
      <c r="BH1131" s="11">
        <f t="shared" si="1655"/>
        <v>0</v>
      </c>
      <c r="BI1131" s="11">
        <f t="shared" si="1655"/>
        <v>0</v>
      </c>
      <c r="BJ1131" s="11">
        <f t="shared" si="1655"/>
        <v>0</v>
      </c>
      <c r="BK1131" s="11">
        <f t="shared" si="1655"/>
        <v>0</v>
      </c>
      <c r="BL1131" s="11">
        <f t="shared" si="1655"/>
        <v>0</v>
      </c>
      <c r="BM1131" s="11">
        <f t="shared" si="1655"/>
        <v>0</v>
      </c>
      <c r="BN1131" s="11">
        <f t="shared" si="1655"/>
        <v>0</v>
      </c>
      <c r="BO1131" s="11">
        <f t="shared" ref="AZ1131:BQ1132" si="1656">SUM(BO1132)</f>
        <v>0</v>
      </c>
      <c r="BP1131" s="11">
        <f t="shared" si="1656"/>
        <v>0</v>
      </c>
      <c r="BQ1131" s="11">
        <f t="shared" si="1656"/>
        <v>0</v>
      </c>
      <c r="BR1131" s="11">
        <v>0</v>
      </c>
      <c r="BS1131" s="11">
        <v>0</v>
      </c>
      <c r="BT1131" s="11" t="e">
        <f>IF(#REF!=0,"-",#REF!/#REF!*100)</f>
        <v>#REF!</v>
      </c>
    </row>
    <row r="1132" spans="1:72" ht="22.5" x14ac:dyDescent="0.25">
      <c r="A1132" s="4" t="s">
        <v>133</v>
      </c>
      <c r="B1132" s="4" t="s">
        <v>58</v>
      </c>
      <c r="C1132" s="4" t="s">
        <v>164</v>
      </c>
      <c r="D1132" s="102" t="s">
        <v>434</v>
      </c>
      <c r="E1132" s="101" t="s">
        <v>40</v>
      </c>
      <c r="F1132" s="101" t="s">
        <v>0</v>
      </c>
      <c r="G1132" s="2" t="s">
        <v>0</v>
      </c>
      <c r="H1132" s="2" t="s">
        <v>41</v>
      </c>
      <c r="I1132" s="12">
        <f t="shared" si="1651"/>
        <v>0</v>
      </c>
      <c r="J1132" s="12">
        <f t="shared" si="1652"/>
        <v>0</v>
      </c>
      <c r="K1132" s="12">
        <f t="shared" si="1652"/>
        <v>0</v>
      </c>
      <c r="L1132" s="12">
        <f t="shared" si="1652"/>
        <v>0</v>
      </c>
      <c r="M1132" s="12">
        <f t="shared" si="1652"/>
        <v>0</v>
      </c>
      <c r="N1132" s="12">
        <f t="shared" si="1652"/>
        <v>0</v>
      </c>
      <c r="O1132" s="12">
        <f t="shared" si="1652"/>
        <v>0</v>
      </c>
      <c r="P1132" s="12">
        <f t="shared" si="1652"/>
        <v>0</v>
      </c>
      <c r="Q1132" s="12">
        <f t="shared" si="1652"/>
        <v>0</v>
      </c>
      <c r="R1132" s="12">
        <f t="shared" si="1652"/>
        <v>0</v>
      </c>
      <c r="S1132" s="12">
        <f t="shared" si="1652"/>
        <v>0</v>
      </c>
      <c r="T1132" s="12">
        <f t="shared" si="1652"/>
        <v>0</v>
      </c>
      <c r="U1132" s="12">
        <f t="shared" si="1652"/>
        <v>0</v>
      </c>
      <c r="V1132" s="12">
        <f t="shared" si="1652"/>
        <v>0</v>
      </c>
      <c r="W1132" s="12">
        <f t="shared" si="1652"/>
        <v>0</v>
      </c>
      <c r="X1132" s="12">
        <f t="shared" si="1652"/>
        <v>0</v>
      </c>
      <c r="Y1132" s="12">
        <f t="shared" si="1652"/>
        <v>0</v>
      </c>
      <c r="Z1132" s="12">
        <f t="shared" si="1652"/>
        <v>0</v>
      </c>
      <c r="AA1132" s="12">
        <f t="shared" si="1652"/>
        <v>0</v>
      </c>
      <c r="AB1132" s="12">
        <v>0</v>
      </c>
      <c r="AC1132" s="12">
        <v>0</v>
      </c>
      <c r="AD1132" s="12">
        <f t="shared" si="1653"/>
        <v>0</v>
      </c>
      <c r="AE1132" s="12">
        <f t="shared" si="1654"/>
        <v>0</v>
      </c>
      <c r="AF1132" s="12">
        <f t="shared" si="1654"/>
        <v>0</v>
      </c>
      <c r="AG1132" s="12">
        <f t="shared" si="1654"/>
        <v>0</v>
      </c>
      <c r="AH1132" s="12">
        <f t="shared" si="1654"/>
        <v>0</v>
      </c>
      <c r="AI1132" s="12">
        <f t="shared" si="1654"/>
        <v>0</v>
      </c>
      <c r="AJ1132" s="12">
        <f t="shared" si="1654"/>
        <v>0</v>
      </c>
      <c r="AK1132" s="12">
        <f t="shared" si="1654"/>
        <v>0</v>
      </c>
      <c r="AL1132" s="12">
        <f t="shared" si="1654"/>
        <v>0</v>
      </c>
      <c r="AM1132" s="12">
        <f t="shared" si="1654"/>
        <v>0</v>
      </c>
      <c r="AN1132" s="12">
        <f t="shared" si="1654"/>
        <v>0</v>
      </c>
      <c r="AO1132" s="12">
        <f t="shared" si="1654"/>
        <v>0</v>
      </c>
      <c r="AP1132" s="12">
        <f t="shared" si="1654"/>
        <v>0</v>
      </c>
      <c r="AQ1132" s="12">
        <f t="shared" si="1654"/>
        <v>0</v>
      </c>
      <c r="AR1132" s="12">
        <f t="shared" si="1654"/>
        <v>0</v>
      </c>
      <c r="AS1132" s="12">
        <f t="shared" si="1654"/>
        <v>0</v>
      </c>
      <c r="AT1132" s="12">
        <f t="shared" si="1654"/>
        <v>0</v>
      </c>
      <c r="AU1132" s="12">
        <f t="shared" si="1654"/>
        <v>0</v>
      </c>
      <c r="AV1132" s="12">
        <f t="shared" si="1654"/>
        <v>0</v>
      </c>
      <c r="AW1132" s="12">
        <v>0</v>
      </c>
      <c r="AX1132" s="12">
        <v>0</v>
      </c>
      <c r="AY1132" s="12">
        <f t="shared" si="1655"/>
        <v>0</v>
      </c>
      <c r="AZ1132" s="12">
        <f t="shared" si="1656"/>
        <v>0</v>
      </c>
      <c r="BA1132" s="12">
        <f t="shared" si="1656"/>
        <v>0</v>
      </c>
      <c r="BB1132" s="12">
        <f t="shared" si="1656"/>
        <v>0</v>
      </c>
      <c r="BC1132" s="12">
        <f t="shared" si="1656"/>
        <v>0</v>
      </c>
      <c r="BD1132" s="12">
        <f t="shared" si="1656"/>
        <v>0</v>
      </c>
      <c r="BE1132" s="12">
        <f t="shared" si="1656"/>
        <v>0</v>
      </c>
      <c r="BF1132" s="12">
        <f t="shared" si="1656"/>
        <v>0</v>
      </c>
      <c r="BG1132" s="12">
        <f t="shared" si="1656"/>
        <v>0</v>
      </c>
      <c r="BH1132" s="12">
        <f t="shared" si="1656"/>
        <v>0</v>
      </c>
      <c r="BI1132" s="12">
        <f t="shared" si="1656"/>
        <v>0</v>
      </c>
      <c r="BJ1132" s="12">
        <f t="shared" si="1656"/>
        <v>0</v>
      </c>
      <c r="BK1132" s="12">
        <f t="shared" si="1656"/>
        <v>0</v>
      </c>
      <c r="BL1132" s="12">
        <f t="shared" si="1656"/>
        <v>0</v>
      </c>
      <c r="BM1132" s="12">
        <f t="shared" si="1656"/>
        <v>0</v>
      </c>
      <c r="BN1132" s="12">
        <f t="shared" si="1656"/>
        <v>0</v>
      </c>
      <c r="BO1132" s="12">
        <f t="shared" si="1656"/>
        <v>0</v>
      </c>
      <c r="BP1132" s="12">
        <f t="shared" si="1656"/>
        <v>0</v>
      </c>
      <c r="BQ1132" s="12">
        <f t="shared" si="1656"/>
        <v>0</v>
      </c>
      <c r="BR1132" s="12">
        <v>0</v>
      </c>
      <c r="BS1132" s="12">
        <v>0</v>
      </c>
      <c r="BT1132" s="12" t="e">
        <f>IF(#REF!=0,"-",#REF!/#REF!*100)</f>
        <v>#REF!</v>
      </c>
    </row>
    <row r="1133" spans="1:72" x14ac:dyDescent="0.25">
      <c r="A1133" s="4" t="s">
        <v>133</v>
      </c>
      <c r="B1133" s="4" t="s">
        <v>58</v>
      </c>
      <c r="C1133" s="4" t="s">
        <v>164</v>
      </c>
      <c r="D1133" s="102" t="s">
        <v>434</v>
      </c>
      <c r="E1133" s="113">
        <v>6148</v>
      </c>
      <c r="F1133" s="102"/>
      <c r="G1133" s="98" t="s">
        <v>1662</v>
      </c>
      <c r="H1133" s="13" t="s">
        <v>45</v>
      </c>
      <c r="I1133" s="14">
        <v>0</v>
      </c>
      <c r="J1133" s="14"/>
      <c r="K1133" s="14"/>
      <c r="L1133" s="14"/>
      <c r="M1133" s="14"/>
      <c r="N1133" s="14"/>
      <c r="O1133" s="14">
        <f t="shared" si="1639"/>
        <v>0</v>
      </c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>
        <v>0</v>
      </c>
      <c r="AC1133" s="14">
        <v>0</v>
      </c>
      <c r="AD1133" s="14">
        <v>0</v>
      </c>
      <c r="AE1133" s="14"/>
      <c r="AF1133" s="14"/>
      <c r="AG1133" s="14"/>
      <c r="AH1133" s="14"/>
      <c r="AI1133" s="14"/>
      <c r="AJ1133" s="14">
        <f t="shared" si="1640"/>
        <v>0</v>
      </c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>
        <v>0</v>
      </c>
      <c r="AX1133" s="14">
        <v>0</v>
      </c>
      <c r="AY1133" s="14">
        <v>0</v>
      </c>
      <c r="AZ1133" s="14"/>
      <c r="BA1133" s="14"/>
      <c r="BB1133" s="14"/>
      <c r="BC1133" s="14"/>
      <c r="BD1133" s="14"/>
      <c r="BE1133" s="14">
        <f t="shared" si="1641"/>
        <v>0</v>
      </c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>
        <v>0</v>
      </c>
      <c r="BS1133" s="14">
        <v>0</v>
      </c>
      <c r="BT1133" s="14" t="e">
        <f>IF(#REF!=0,"-",#REF!/#REF!*100)</f>
        <v>#REF!</v>
      </c>
    </row>
    <row r="1134" spans="1:72" ht="33.75" x14ac:dyDescent="0.25">
      <c r="A1134" s="1" t="s">
        <v>0</v>
      </c>
      <c r="B1134" s="1" t="s">
        <v>0</v>
      </c>
      <c r="C1134" s="1" t="s">
        <v>0</v>
      </c>
      <c r="D1134" s="101" t="s">
        <v>0</v>
      </c>
      <c r="E1134" s="101" t="s">
        <v>0</v>
      </c>
      <c r="F1134" s="101" t="s">
        <v>0</v>
      </c>
      <c r="G1134" s="2" t="s">
        <v>0</v>
      </c>
      <c r="H1134" s="10" t="s">
        <v>47</v>
      </c>
      <c r="I1134" s="11">
        <f t="shared" ref="I1134:AA1134" si="1657">SUM(I1135)</f>
        <v>10000</v>
      </c>
      <c r="J1134" s="11">
        <f t="shared" si="1657"/>
        <v>0</v>
      </c>
      <c r="K1134" s="11">
        <f t="shared" si="1657"/>
        <v>0</v>
      </c>
      <c r="L1134" s="11">
        <f t="shared" si="1657"/>
        <v>0</v>
      </c>
      <c r="M1134" s="11">
        <f t="shared" si="1657"/>
        <v>0</v>
      </c>
      <c r="N1134" s="11">
        <f t="shared" si="1657"/>
        <v>0</v>
      </c>
      <c r="O1134" s="11">
        <f t="shared" si="1657"/>
        <v>10000</v>
      </c>
      <c r="P1134" s="11">
        <f t="shared" si="1657"/>
        <v>0</v>
      </c>
      <c r="Q1134" s="11">
        <f t="shared" si="1657"/>
        <v>0</v>
      </c>
      <c r="R1134" s="11">
        <f t="shared" si="1657"/>
        <v>0</v>
      </c>
      <c r="S1134" s="11">
        <f t="shared" si="1657"/>
        <v>0</v>
      </c>
      <c r="T1134" s="11">
        <f t="shared" si="1657"/>
        <v>0</v>
      </c>
      <c r="U1134" s="11">
        <f t="shared" si="1657"/>
        <v>0</v>
      </c>
      <c r="V1134" s="11">
        <f t="shared" si="1657"/>
        <v>0</v>
      </c>
      <c r="W1134" s="11">
        <f t="shared" si="1657"/>
        <v>0</v>
      </c>
      <c r="X1134" s="11">
        <f t="shared" si="1657"/>
        <v>0</v>
      </c>
      <c r="Y1134" s="11">
        <f t="shared" si="1657"/>
        <v>0</v>
      </c>
      <c r="Z1134" s="11">
        <f t="shared" si="1657"/>
        <v>0</v>
      </c>
      <c r="AA1134" s="11">
        <f t="shared" si="1657"/>
        <v>0</v>
      </c>
      <c r="AB1134" s="11">
        <v>0</v>
      </c>
      <c r="AC1134" s="11">
        <v>10000</v>
      </c>
      <c r="AD1134" s="11">
        <f t="shared" ref="AD1134:AV1134" si="1658">SUM(AD1135)</f>
        <v>0</v>
      </c>
      <c r="AE1134" s="11">
        <f t="shared" si="1658"/>
        <v>0</v>
      </c>
      <c r="AF1134" s="11">
        <f t="shared" si="1658"/>
        <v>0</v>
      </c>
      <c r="AG1134" s="11">
        <f t="shared" si="1658"/>
        <v>0</v>
      </c>
      <c r="AH1134" s="11">
        <f t="shared" si="1658"/>
        <v>0</v>
      </c>
      <c r="AI1134" s="11">
        <f t="shared" si="1658"/>
        <v>0</v>
      </c>
      <c r="AJ1134" s="11">
        <f t="shared" si="1658"/>
        <v>0</v>
      </c>
      <c r="AK1134" s="11">
        <f t="shared" si="1658"/>
        <v>0</v>
      </c>
      <c r="AL1134" s="11">
        <f t="shared" si="1658"/>
        <v>0</v>
      </c>
      <c r="AM1134" s="11">
        <f t="shared" si="1658"/>
        <v>0</v>
      </c>
      <c r="AN1134" s="11">
        <f t="shared" si="1658"/>
        <v>0</v>
      </c>
      <c r="AO1134" s="11">
        <f t="shared" si="1658"/>
        <v>0</v>
      </c>
      <c r="AP1134" s="11">
        <f t="shared" si="1658"/>
        <v>0</v>
      </c>
      <c r="AQ1134" s="11">
        <f t="shared" si="1658"/>
        <v>0</v>
      </c>
      <c r="AR1134" s="11">
        <f t="shared" si="1658"/>
        <v>0</v>
      </c>
      <c r="AS1134" s="11">
        <f t="shared" si="1658"/>
        <v>0</v>
      </c>
      <c r="AT1134" s="11">
        <f t="shared" si="1658"/>
        <v>0</v>
      </c>
      <c r="AU1134" s="11">
        <f t="shared" si="1658"/>
        <v>0</v>
      </c>
      <c r="AV1134" s="11">
        <f t="shared" si="1658"/>
        <v>0</v>
      </c>
      <c r="AW1134" s="11">
        <v>0</v>
      </c>
      <c r="AX1134" s="11">
        <v>0</v>
      </c>
      <c r="AY1134" s="11">
        <f t="shared" ref="AY1134:BQ1134" si="1659">SUM(AY1135)</f>
        <v>0</v>
      </c>
      <c r="AZ1134" s="11">
        <f t="shared" si="1659"/>
        <v>0</v>
      </c>
      <c r="BA1134" s="11">
        <f t="shared" si="1659"/>
        <v>0</v>
      </c>
      <c r="BB1134" s="11">
        <f t="shared" si="1659"/>
        <v>0</v>
      </c>
      <c r="BC1134" s="11">
        <f t="shared" si="1659"/>
        <v>0</v>
      </c>
      <c r="BD1134" s="11">
        <f t="shared" si="1659"/>
        <v>0</v>
      </c>
      <c r="BE1134" s="11">
        <f t="shared" si="1659"/>
        <v>0</v>
      </c>
      <c r="BF1134" s="11">
        <f t="shared" si="1659"/>
        <v>0</v>
      </c>
      <c r="BG1134" s="11">
        <f t="shared" si="1659"/>
        <v>0</v>
      </c>
      <c r="BH1134" s="11">
        <f t="shared" si="1659"/>
        <v>0</v>
      </c>
      <c r="BI1134" s="11">
        <f t="shared" si="1659"/>
        <v>0</v>
      </c>
      <c r="BJ1134" s="11">
        <f t="shared" si="1659"/>
        <v>0</v>
      </c>
      <c r="BK1134" s="11">
        <f t="shared" si="1659"/>
        <v>0</v>
      </c>
      <c r="BL1134" s="11">
        <f t="shared" si="1659"/>
        <v>0</v>
      </c>
      <c r="BM1134" s="11">
        <f t="shared" si="1659"/>
        <v>0</v>
      </c>
      <c r="BN1134" s="11">
        <f t="shared" si="1659"/>
        <v>0</v>
      </c>
      <c r="BO1134" s="11">
        <f t="shared" si="1659"/>
        <v>0</v>
      </c>
      <c r="BP1134" s="11">
        <f t="shared" si="1659"/>
        <v>0</v>
      </c>
      <c r="BQ1134" s="11">
        <f t="shared" si="1659"/>
        <v>0</v>
      </c>
      <c r="BR1134" s="11">
        <v>0</v>
      </c>
      <c r="BS1134" s="11">
        <v>0</v>
      </c>
      <c r="BT1134" s="11" t="e">
        <f>IF(#REF!=0,"-",#REF!/#REF!*100)</f>
        <v>#REF!</v>
      </c>
    </row>
    <row r="1135" spans="1:72" x14ac:dyDescent="0.25">
      <c r="A1135" s="4" t="s">
        <v>133</v>
      </c>
      <c r="B1135" s="4" t="s">
        <v>58</v>
      </c>
      <c r="C1135" s="4" t="s">
        <v>164</v>
      </c>
      <c r="D1135" s="102" t="s">
        <v>434</v>
      </c>
      <c r="E1135" s="101" t="s">
        <v>48</v>
      </c>
      <c r="F1135" s="101" t="s">
        <v>0</v>
      </c>
      <c r="G1135" s="2" t="s">
        <v>0</v>
      </c>
      <c r="H1135" s="2" t="s">
        <v>49</v>
      </c>
      <c r="I1135" s="12">
        <f t="shared" ref="I1135:AA1135" si="1660">SUM(I1136:I1137)</f>
        <v>10000</v>
      </c>
      <c r="J1135" s="12">
        <f t="shared" si="1660"/>
        <v>0</v>
      </c>
      <c r="K1135" s="12">
        <f t="shared" si="1660"/>
        <v>0</v>
      </c>
      <c r="L1135" s="12">
        <f t="shared" si="1660"/>
        <v>0</v>
      </c>
      <c r="M1135" s="12">
        <f t="shared" si="1660"/>
        <v>0</v>
      </c>
      <c r="N1135" s="12">
        <f t="shared" si="1660"/>
        <v>0</v>
      </c>
      <c r="O1135" s="12">
        <f t="shared" ref="O1135" si="1661">SUM(O1136:O1137)</f>
        <v>10000</v>
      </c>
      <c r="P1135" s="12">
        <f t="shared" si="1660"/>
        <v>0</v>
      </c>
      <c r="Q1135" s="12">
        <f t="shared" si="1660"/>
        <v>0</v>
      </c>
      <c r="R1135" s="12">
        <f t="shared" si="1660"/>
        <v>0</v>
      </c>
      <c r="S1135" s="12">
        <f t="shared" si="1660"/>
        <v>0</v>
      </c>
      <c r="T1135" s="12">
        <f t="shared" si="1660"/>
        <v>0</v>
      </c>
      <c r="U1135" s="12">
        <f t="shared" si="1660"/>
        <v>0</v>
      </c>
      <c r="V1135" s="12">
        <f t="shared" si="1660"/>
        <v>0</v>
      </c>
      <c r="W1135" s="12">
        <f t="shared" si="1660"/>
        <v>0</v>
      </c>
      <c r="X1135" s="12">
        <f t="shared" si="1660"/>
        <v>0</v>
      </c>
      <c r="Y1135" s="12">
        <f t="shared" si="1660"/>
        <v>0</v>
      </c>
      <c r="Z1135" s="12">
        <f t="shared" si="1660"/>
        <v>0</v>
      </c>
      <c r="AA1135" s="12">
        <f t="shared" si="1660"/>
        <v>0</v>
      </c>
      <c r="AB1135" s="12">
        <v>0</v>
      </c>
      <c r="AC1135" s="12">
        <v>10000</v>
      </c>
      <c r="AD1135" s="12">
        <f t="shared" ref="AD1135:AV1135" si="1662">SUM(AD1136:AD1137)</f>
        <v>0</v>
      </c>
      <c r="AE1135" s="12">
        <f t="shared" si="1662"/>
        <v>0</v>
      </c>
      <c r="AF1135" s="12">
        <f t="shared" si="1662"/>
        <v>0</v>
      </c>
      <c r="AG1135" s="12">
        <f t="shared" si="1662"/>
        <v>0</v>
      </c>
      <c r="AH1135" s="12">
        <f t="shared" si="1662"/>
        <v>0</v>
      </c>
      <c r="AI1135" s="12">
        <f t="shared" si="1662"/>
        <v>0</v>
      </c>
      <c r="AJ1135" s="12">
        <f t="shared" ref="AJ1135" si="1663">SUM(AJ1136:AJ1137)</f>
        <v>0</v>
      </c>
      <c r="AK1135" s="12">
        <f t="shared" si="1662"/>
        <v>0</v>
      </c>
      <c r="AL1135" s="12">
        <f t="shared" si="1662"/>
        <v>0</v>
      </c>
      <c r="AM1135" s="12">
        <f t="shared" si="1662"/>
        <v>0</v>
      </c>
      <c r="AN1135" s="12">
        <f t="shared" si="1662"/>
        <v>0</v>
      </c>
      <c r="AO1135" s="12">
        <f t="shared" si="1662"/>
        <v>0</v>
      </c>
      <c r="AP1135" s="12">
        <f t="shared" si="1662"/>
        <v>0</v>
      </c>
      <c r="AQ1135" s="12">
        <f t="shared" si="1662"/>
        <v>0</v>
      </c>
      <c r="AR1135" s="12">
        <f t="shared" si="1662"/>
        <v>0</v>
      </c>
      <c r="AS1135" s="12">
        <f t="shared" si="1662"/>
        <v>0</v>
      </c>
      <c r="AT1135" s="12">
        <f t="shared" si="1662"/>
        <v>0</v>
      </c>
      <c r="AU1135" s="12">
        <f t="shared" si="1662"/>
        <v>0</v>
      </c>
      <c r="AV1135" s="12">
        <f t="shared" si="1662"/>
        <v>0</v>
      </c>
      <c r="AW1135" s="12">
        <v>0</v>
      </c>
      <c r="AX1135" s="12">
        <v>0</v>
      </c>
      <c r="AY1135" s="12">
        <f t="shared" ref="AY1135:BQ1135" si="1664">SUM(AY1136:AY1137)</f>
        <v>0</v>
      </c>
      <c r="AZ1135" s="12">
        <f t="shared" si="1664"/>
        <v>0</v>
      </c>
      <c r="BA1135" s="12">
        <f t="shared" si="1664"/>
        <v>0</v>
      </c>
      <c r="BB1135" s="12">
        <f t="shared" si="1664"/>
        <v>0</v>
      </c>
      <c r="BC1135" s="12">
        <f t="shared" si="1664"/>
        <v>0</v>
      </c>
      <c r="BD1135" s="12">
        <f t="shared" si="1664"/>
        <v>0</v>
      </c>
      <c r="BE1135" s="12">
        <f t="shared" ref="BE1135" si="1665">SUM(BE1136:BE1137)</f>
        <v>0</v>
      </c>
      <c r="BF1135" s="12">
        <f t="shared" si="1664"/>
        <v>0</v>
      </c>
      <c r="BG1135" s="12">
        <f t="shared" si="1664"/>
        <v>0</v>
      </c>
      <c r="BH1135" s="12">
        <f t="shared" si="1664"/>
        <v>0</v>
      </c>
      <c r="BI1135" s="12">
        <f t="shared" si="1664"/>
        <v>0</v>
      </c>
      <c r="BJ1135" s="12">
        <f t="shared" si="1664"/>
        <v>0</v>
      </c>
      <c r="BK1135" s="12">
        <f t="shared" si="1664"/>
        <v>0</v>
      </c>
      <c r="BL1135" s="12">
        <f t="shared" si="1664"/>
        <v>0</v>
      </c>
      <c r="BM1135" s="12">
        <f t="shared" si="1664"/>
        <v>0</v>
      </c>
      <c r="BN1135" s="12">
        <f t="shared" si="1664"/>
        <v>0</v>
      </c>
      <c r="BO1135" s="12">
        <f t="shared" si="1664"/>
        <v>0</v>
      </c>
      <c r="BP1135" s="12">
        <f t="shared" si="1664"/>
        <v>0</v>
      </c>
      <c r="BQ1135" s="12">
        <f t="shared" si="1664"/>
        <v>0</v>
      </c>
      <c r="BR1135" s="12">
        <v>0</v>
      </c>
      <c r="BS1135" s="12">
        <v>0</v>
      </c>
      <c r="BT1135" s="12" t="e">
        <f>IF(#REF!=0,"-",#REF!/#REF!*100)</f>
        <v>#REF!</v>
      </c>
    </row>
    <row r="1136" spans="1:72" x14ac:dyDescent="0.25">
      <c r="A1136" s="4" t="s">
        <v>133</v>
      </c>
      <c r="B1136" s="4" t="s">
        <v>58</v>
      </c>
      <c r="C1136" s="4" t="s">
        <v>164</v>
      </c>
      <c r="D1136" s="102" t="s">
        <v>434</v>
      </c>
      <c r="E1136" s="113">
        <v>8213</v>
      </c>
      <c r="F1136" s="102"/>
      <c r="G1136" s="98" t="s">
        <v>1662</v>
      </c>
      <c r="H1136" s="13" t="s">
        <v>51</v>
      </c>
      <c r="I1136" s="14">
        <v>5000</v>
      </c>
      <c r="J1136" s="14"/>
      <c r="K1136" s="14"/>
      <c r="L1136" s="14"/>
      <c r="M1136" s="14"/>
      <c r="N1136" s="14"/>
      <c r="O1136" s="14">
        <f t="shared" si="1639"/>
        <v>5000</v>
      </c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>
        <v>0</v>
      </c>
      <c r="AC1136" s="14">
        <v>5000</v>
      </c>
      <c r="AD1136" s="14">
        <v>0</v>
      </c>
      <c r="AE1136" s="14"/>
      <c r="AF1136" s="14"/>
      <c r="AG1136" s="14"/>
      <c r="AH1136" s="14"/>
      <c r="AI1136" s="14"/>
      <c r="AJ1136" s="14">
        <f t="shared" si="1640"/>
        <v>0</v>
      </c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>
        <v>0</v>
      </c>
      <c r="AX1136" s="14">
        <v>0</v>
      </c>
      <c r="AY1136" s="14">
        <v>0</v>
      </c>
      <c r="AZ1136" s="14"/>
      <c r="BA1136" s="14"/>
      <c r="BB1136" s="14"/>
      <c r="BC1136" s="14"/>
      <c r="BD1136" s="14"/>
      <c r="BE1136" s="14">
        <f t="shared" si="1641"/>
        <v>0</v>
      </c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>
        <v>0</v>
      </c>
      <c r="BS1136" s="14">
        <v>0</v>
      </c>
      <c r="BT1136" s="14" t="e">
        <f>IF(#REF!=0,"-",#REF!/#REF!*100)</f>
        <v>#REF!</v>
      </c>
    </row>
    <row r="1137" spans="1:72" x14ac:dyDescent="0.25">
      <c r="A1137" s="4" t="s">
        <v>133</v>
      </c>
      <c r="B1137" s="4" t="s">
        <v>58</v>
      </c>
      <c r="C1137" s="4" t="s">
        <v>164</v>
      </c>
      <c r="D1137" s="102" t="s">
        <v>434</v>
      </c>
      <c r="E1137" s="113">
        <v>8216</v>
      </c>
      <c r="F1137" s="102"/>
      <c r="G1137" s="98" t="s">
        <v>1662</v>
      </c>
      <c r="H1137" s="13" t="s">
        <v>108</v>
      </c>
      <c r="I1137" s="14">
        <v>5000</v>
      </c>
      <c r="J1137" s="14"/>
      <c r="K1137" s="14"/>
      <c r="L1137" s="14"/>
      <c r="M1137" s="14"/>
      <c r="N1137" s="14"/>
      <c r="O1137" s="14">
        <f t="shared" si="1639"/>
        <v>5000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>
        <v>0</v>
      </c>
      <c r="AC1137" s="14">
        <v>5000</v>
      </c>
      <c r="AD1137" s="14">
        <v>0</v>
      </c>
      <c r="AE1137" s="14"/>
      <c r="AF1137" s="14"/>
      <c r="AG1137" s="14"/>
      <c r="AH1137" s="14"/>
      <c r="AI1137" s="14"/>
      <c r="AJ1137" s="14">
        <f t="shared" si="1640"/>
        <v>0</v>
      </c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>
        <v>0</v>
      </c>
      <c r="AX1137" s="14">
        <v>0</v>
      </c>
      <c r="AY1137" s="14">
        <v>0</v>
      </c>
      <c r="AZ1137" s="14"/>
      <c r="BA1137" s="14"/>
      <c r="BB1137" s="14"/>
      <c r="BC1137" s="14"/>
      <c r="BD1137" s="14"/>
      <c r="BE1137" s="14">
        <f t="shared" si="1641"/>
        <v>0</v>
      </c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>
        <v>0</v>
      </c>
      <c r="BS1137" s="14">
        <v>0</v>
      </c>
      <c r="BT1137" s="14" t="e">
        <f>IF(#REF!=0,"-",#REF!/#REF!*100)</f>
        <v>#REF!</v>
      </c>
    </row>
    <row r="1138" spans="1:72" ht="22.5" x14ac:dyDescent="0.25">
      <c r="A1138" s="13" t="s">
        <v>0</v>
      </c>
      <c r="B1138" s="13" t="s">
        <v>0</v>
      </c>
      <c r="C1138" s="13" t="s">
        <v>0</v>
      </c>
      <c r="D1138" s="98" t="s">
        <v>0</v>
      </c>
      <c r="E1138" s="98" t="s">
        <v>0</v>
      </c>
      <c r="F1138" s="98" t="s">
        <v>0</v>
      </c>
      <c r="G1138" s="13" t="s">
        <v>0</v>
      </c>
      <c r="H1138" s="10" t="s">
        <v>443</v>
      </c>
      <c r="I1138" s="11">
        <f t="shared" ref="I1138:AA1138" si="1666">SUM(I1108,I1131,I1134)</f>
        <v>59700</v>
      </c>
      <c r="J1138" s="11">
        <f t="shared" si="1666"/>
        <v>0</v>
      </c>
      <c r="K1138" s="11">
        <f t="shared" si="1666"/>
        <v>0</v>
      </c>
      <c r="L1138" s="11">
        <f t="shared" si="1666"/>
        <v>0</v>
      </c>
      <c r="M1138" s="11">
        <f t="shared" si="1666"/>
        <v>0</v>
      </c>
      <c r="N1138" s="11">
        <f t="shared" si="1666"/>
        <v>0</v>
      </c>
      <c r="O1138" s="11">
        <f t="shared" si="1666"/>
        <v>59700</v>
      </c>
      <c r="P1138" s="11">
        <f t="shared" si="1666"/>
        <v>3436</v>
      </c>
      <c r="Q1138" s="11">
        <f t="shared" si="1666"/>
        <v>0</v>
      </c>
      <c r="R1138" s="11">
        <f t="shared" si="1666"/>
        <v>6909</v>
      </c>
      <c r="S1138" s="11">
        <f t="shared" si="1666"/>
        <v>0</v>
      </c>
      <c r="T1138" s="11">
        <f t="shared" si="1666"/>
        <v>0</v>
      </c>
      <c r="U1138" s="11">
        <f t="shared" si="1666"/>
        <v>0</v>
      </c>
      <c r="V1138" s="11">
        <f t="shared" si="1666"/>
        <v>0</v>
      </c>
      <c r="W1138" s="11">
        <f t="shared" si="1666"/>
        <v>0</v>
      </c>
      <c r="X1138" s="11">
        <f t="shared" si="1666"/>
        <v>0</v>
      </c>
      <c r="Y1138" s="11">
        <f t="shared" si="1666"/>
        <v>0</v>
      </c>
      <c r="Z1138" s="11">
        <f t="shared" si="1666"/>
        <v>0</v>
      </c>
      <c r="AA1138" s="11">
        <f t="shared" si="1666"/>
        <v>0</v>
      </c>
      <c r="AB1138" s="11">
        <v>10345</v>
      </c>
      <c r="AC1138" s="11">
        <v>49355</v>
      </c>
      <c r="AD1138" s="11">
        <f t="shared" ref="AD1138:AV1138" si="1667">SUM(AD1108,AD1131,AD1134)</f>
        <v>0</v>
      </c>
      <c r="AE1138" s="11">
        <f t="shared" si="1667"/>
        <v>0</v>
      </c>
      <c r="AF1138" s="11">
        <f t="shared" si="1667"/>
        <v>0</v>
      </c>
      <c r="AG1138" s="11">
        <f t="shared" si="1667"/>
        <v>0</v>
      </c>
      <c r="AH1138" s="11">
        <f t="shared" si="1667"/>
        <v>0</v>
      </c>
      <c r="AI1138" s="11">
        <f t="shared" si="1667"/>
        <v>0</v>
      </c>
      <c r="AJ1138" s="11">
        <f t="shared" si="1667"/>
        <v>0</v>
      </c>
      <c r="AK1138" s="11">
        <f t="shared" si="1667"/>
        <v>0</v>
      </c>
      <c r="AL1138" s="11">
        <f t="shared" si="1667"/>
        <v>0</v>
      </c>
      <c r="AM1138" s="11">
        <f t="shared" si="1667"/>
        <v>0</v>
      </c>
      <c r="AN1138" s="11">
        <f t="shared" si="1667"/>
        <v>0</v>
      </c>
      <c r="AO1138" s="11">
        <f t="shared" si="1667"/>
        <v>0</v>
      </c>
      <c r="AP1138" s="11">
        <f t="shared" si="1667"/>
        <v>0</v>
      </c>
      <c r="AQ1138" s="11">
        <f t="shared" si="1667"/>
        <v>0</v>
      </c>
      <c r="AR1138" s="11">
        <f t="shared" si="1667"/>
        <v>0</v>
      </c>
      <c r="AS1138" s="11">
        <f t="shared" si="1667"/>
        <v>0</v>
      </c>
      <c r="AT1138" s="11">
        <f t="shared" si="1667"/>
        <v>0</v>
      </c>
      <c r="AU1138" s="11">
        <f t="shared" si="1667"/>
        <v>0</v>
      </c>
      <c r="AV1138" s="11">
        <f t="shared" si="1667"/>
        <v>0</v>
      </c>
      <c r="AW1138" s="11">
        <v>0</v>
      </c>
      <c r="AX1138" s="11">
        <v>0</v>
      </c>
      <c r="AY1138" s="11">
        <f t="shared" ref="AY1138:BQ1138" si="1668">SUM(AY1108,AY1131,AY1134)</f>
        <v>0</v>
      </c>
      <c r="AZ1138" s="11">
        <f t="shared" si="1668"/>
        <v>0</v>
      </c>
      <c r="BA1138" s="11">
        <f t="shared" si="1668"/>
        <v>0</v>
      </c>
      <c r="BB1138" s="11">
        <f t="shared" si="1668"/>
        <v>0</v>
      </c>
      <c r="BC1138" s="11">
        <f t="shared" si="1668"/>
        <v>0</v>
      </c>
      <c r="BD1138" s="11">
        <f t="shared" si="1668"/>
        <v>0</v>
      </c>
      <c r="BE1138" s="11">
        <f t="shared" si="1668"/>
        <v>0</v>
      </c>
      <c r="BF1138" s="11">
        <f t="shared" si="1668"/>
        <v>0</v>
      </c>
      <c r="BG1138" s="11">
        <f t="shared" si="1668"/>
        <v>0</v>
      </c>
      <c r="BH1138" s="11">
        <f t="shared" si="1668"/>
        <v>0</v>
      </c>
      <c r="BI1138" s="11">
        <f t="shared" si="1668"/>
        <v>0</v>
      </c>
      <c r="BJ1138" s="11">
        <f t="shared" si="1668"/>
        <v>0</v>
      </c>
      <c r="BK1138" s="11">
        <f t="shared" si="1668"/>
        <v>0</v>
      </c>
      <c r="BL1138" s="11">
        <f t="shared" si="1668"/>
        <v>0</v>
      </c>
      <c r="BM1138" s="11">
        <f t="shared" si="1668"/>
        <v>0</v>
      </c>
      <c r="BN1138" s="11">
        <f t="shared" si="1668"/>
        <v>0</v>
      </c>
      <c r="BO1138" s="11">
        <f t="shared" si="1668"/>
        <v>0</v>
      </c>
      <c r="BP1138" s="11">
        <f t="shared" si="1668"/>
        <v>0</v>
      </c>
      <c r="BQ1138" s="11">
        <f t="shared" si="1668"/>
        <v>0</v>
      </c>
      <c r="BR1138" s="11">
        <v>0</v>
      </c>
      <c r="BS1138" s="11">
        <v>0</v>
      </c>
      <c r="BT1138" s="11" t="e">
        <f>IF(#REF!=0,"-",#REF!/#REF!*100)</f>
        <v>#REF!</v>
      </c>
    </row>
    <row r="1139" spans="1:72" ht="15.75" thickBot="1" x14ac:dyDescent="0.3">
      <c r="A1139" s="13" t="s">
        <v>0</v>
      </c>
      <c r="B1139" s="13" t="s">
        <v>0</v>
      </c>
      <c r="C1139" s="13" t="s">
        <v>0</v>
      </c>
      <c r="D1139" s="98" t="s">
        <v>0</v>
      </c>
      <c r="E1139" s="98" t="s">
        <v>0</v>
      </c>
      <c r="F1139" s="98" t="s">
        <v>0</v>
      </c>
      <c r="G1139" s="13" t="s">
        <v>0</v>
      </c>
      <c r="H1139" s="2" t="s">
        <v>53</v>
      </c>
      <c r="I1139" s="13" t="s">
        <v>0</v>
      </c>
      <c r="J1139" s="13"/>
      <c r="K1139" s="13"/>
      <c r="L1139" s="13"/>
      <c r="M1139" s="13"/>
      <c r="N1139" s="13"/>
      <c r="O1139" s="13" t="e">
        <f t="shared" si="1639"/>
        <v>#VALUE!</v>
      </c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>
        <v>0</v>
      </c>
      <c r="AC1139" s="13" t="e">
        <v>#VALUE!</v>
      </c>
      <c r="AD1139" s="13" t="s">
        <v>0</v>
      </c>
      <c r="AE1139" s="13"/>
      <c r="AF1139" s="13"/>
      <c r="AG1139" s="13"/>
      <c r="AH1139" s="13"/>
      <c r="AI1139" s="13"/>
      <c r="AJ1139" s="13" t="e">
        <f t="shared" si="1640"/>
        <v>#VALUE!</v>
      </c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>
        <v>0</v>
      </c>
      <c r="AX1139" s="13" t="e">
        <v>#VALUE!</v>
      </c>
      <c r="AY1139" s="13" t="s">
        <v>0</v>
      </c>
      <c r="AZ1139" s="13"/>
      <c r="BA1139" s="13"/>
      <c r="BB1139" s="13"/>
      <c r="BC1139" s="13"/>
      <c r="BD1139" s="13"/>
      <c r="BE1139" s="13" t="e">
        <f t="shared" si="1641"/>
        <v>#VALUE!</v>
      </c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>
        <v>0</v>
      </c>
      <c r="BS1139" s="13" t="e">
        <v>#VALUE!</v>
      </c>
      <c r="BT1139" s="12"/>
    </row>
    <row r="1140" spans="1:72" ht="69.75" customHeight="1" thickBot="1" x14ac:dyDescent="0.3">
      <c r="A1140" s="132" t="s">
        <v>0</v>
      </c>
      <c r="B1140" s="132" t="s">
        <v>0</v>
      </c>
      <c r="C1140" s="132" t="s">
        <v>0</v>
      </c>
      <c r="D1140" s="135" t="s">
        <v>0</v>
      </c>
      <c r="E1140" s="135" t="s">
        <v>0</v>
      </c>
      <c r="F1140" s="135" t="s">
        <v>0</v>
      </c>
      <c r="G1140" s="138" t="s">
        <v>0</v>
      </c>
      <c r="H1140" s="5" t="s">
        <v>54</v>
      </c>
      <c r="I1140" s="89" t="s">
        <v>9</v>
      </c>
      <c r="J1140" s="89" t="s">
        <v>1606</v>
      </c>
      <c r="K1140" s="89" t="s">
        <v>1534</v>
      </c>
      <c r="L1140" s="89" t="s">
        <v>1592</v>
      </c>
      <c r="M1140" s="89" t="s">
        <v>1593</v>
      </c>
      <c r="N1140" s="89" t="s">
        <v>1594</v>
      </c>
      <c r="O1140" s="89" t="s">
        <v>1610</v>
      </c>
      <c r="P1140" s="89" t="s">
        <v>1607</v>
      </c>
      <c r="Q1140" s="89" t="s">
        <v>1595</v>
      </c>
      <c r="R1140" s="89" t="s">
        <v>1596</v>
      </c>
      <c r="S1140" s="89" t="s">
        <v>1597</v>
      </c>
      <c r="T1140" s="89" t="s">
        <v>1598</v>
      </c>
      <c r="U1140" s="89" t="s">
        <v>1599</v>
      </c>
      <c r="V1140" s="89" t="s">
        <v>1600</v>
      </c>
      <c r="W1140" s="89" t="s">
        <v>1608</v>
      </c>
      <c r="X1140" s="89" t="s">
        <v>1609</v>
      </c>
      <c r="Y1140" s="89" t="s">
        <v>1601</v>
      </c>
      <c r="Z1140" s="89" t="s">
        <v>1602</v>
      </c>
      <c r="AA1140" s="89" t="s">
        <v>1603</v>
      </c>
      <c r="AB1140" s="89" t="s">
        <v>1604</v>
      </c>
      <c r="AC1140" s="89" t="s">
        <v>1605</v>
      </c>
      <c r="AD1140" s="90" t="s">
        <v>10</v>
      </c>
      <c r="AE1140" s="90" t="s">
        <v>1606</v>
      </c>
      <c r="AF1140" s="90" t="s">
        <v>1534</v>
      </c>
      <c r="AG1140" s="90" t="s">
        <v>1592</v>
      </c>
      <c r="AH1140" s="90" t="s">
        <v>1593</v>
      </c>
      <c r="AI1140" s="90" t="s">
        <v>1594</v>
      </c>
      <c r="AJ1140" s="90" t="s">
        <v>1611</v>
      </c>
      <c r="AK1140" s="90" t="s">
        <v>1607</v>
      </c>
      <c r="AL1140" s="90" t="s">
        <v>1595</v>
      </c>
      <c r="AM1140" s="90" t="s">
        <v>1596</v>
      </c>
      <c r="AN1140" s="90" t="s">
        <v>1597</v>
      </c>
      <c r="AO1140" s="90" t="s">
        <v>1598</v>
      </c>
      <c r="AP1140" s="90" t="s">
        <v>1599</v>
      </c>
      <c r="AQ1140" s="90" t="s">
        <v>1600</v>
      </c>
      <c r="AR1140" s="90" t="s">
        <v>1608</v>
      </c>
      <c r="AS1140" s="90" t="s">
        <v>1609</v>
      </c>
      <c r="AT1140" s="90" t="s">
        <v>1601</v>
      </c>
      <c r="AU1140" s="90" t="s">
        <v>1602</v>
      </c>
      <c r="AV1140" s="90" t="s">
        <v>1603</v>
      </c>
      <c r="AW1140" s="90" t="s">
        <v>1604</v>
      </c>
      <c r="AX1140" s="90" t="s">
        <v>1605</v>
      </c>
      <c r="AY1140" s="91" t="s">
        <v>11</v>
      </c>
      <c r="AZ1140" s="91" t="s">
        <v>1606</v>
      </c>
      <c r="BA1140" s="91" t="s">
        <v>1534</v>
      </c>
      <c r="BB1140" s="91" t="s">
        <v>1592</v>
      </c>
      <c r="BC1140" s="91" t="s">
        <v>1593</v>
      </c>
      <c r="BD1140" s="91" t="s">
        <v>1594</v>
      </c>
      <c r="BE1140" s="91" t="s">
        <v>1612</v>
      </c>
      <c r="BF1140" s="91" t="s">
        <v>1607</v>
      </c>
      <c r="BG1140" s="91" t="s">
        <v>1595</v>
      </c>
      <c r="BH1140" s="91" t="s">
        <v>1596</v>
      </c>
      <c r="BI1140" s="91" t="s">
        <v>1597</v>
      </c>
      <c r="BJ1140" s="91" t="s">
        <v>1598</v>
      </c>
      <c r="BK1140" s="91" t="s">
        <v>1599</v>
      </c>
      <c r="BL1140" s="91" t="s">
        <v>1600</v>
      </c>
      <c r="BM1140" s="91" t="s">
        <v>1608</v>
      </c>
      <c r="BN1140" s="91" t="s">
        <v>1609</v>
      </c>
      <c r="BO1140" s="91" t="s">
        <v>1601</v>
      </c>
      <c r="BP1140" s="91" t="s">
        <v>1602</v>
      </c>
      <c r="BQ1140" s="91" t="s">
        <v>1603</v>
      </c>
      <c r="BR1140" s="91" t="s">
        <v>1604</v>
      </c>
      <c r="BS1140" s="91" t="s">
        <v>1605</v>
      </c>
      <c r="BT1140" s="5" t="s">
        <v>1671</v>
      </c>
    </row>
    <row r="1141" spans="1:72" x14ac:dyDescent="0.25">
      <c r="A1141" s="133"/>
      <c r="B1141" s="133"/>
      <c r="C1141" s="133"/>
      <c r="D1141" s="136"/>
      <c r="E1141" s="136"/>
      <c r="F1141" s="136"/>
      <c r="G1141" s="139"/>
      <c r="H1141" s="15" t="s">
        <v>0</v>
      </c>
      <c r="I1141" s="9">
        <v>1</v>
      </c>
      <c r="J1141" s="9">
        <v>2</v>
      </c>
      <c r="K1141" s="9">
        <v>3</v>
      </c>
      <c r="L1141" s="9">
        <v>4</v>
      </c>
      <c r="M1141" s="9">
        <v>5</v>
      </c>
      <c r="N1141" s="9">
        <v>6</v>
      </c>
      <c r="O1141" s="9">
        <v>7</v>
      </c>
      <c r="P1141" s="9">
        <v>8</v>
      </c>
      <c r="Q1141" s="9">
        <v>9</v>
      </c>
      <c r="R1141" s="9">
        <v>10</v>
      </c>
      <c r="S1141" s="9">
        <v>11</v>
      </c>
      <c r="T1141" s="9">
        <v>12</v>
      </c>
      <c r="U1141" s="9">
        <v>13</v>
      </c>
      <c r="V1141" s="9">
        <v>14</v>
      </c>
      <c r="W1141" s="9">
        <v>15</v>
      </c>
      <c r="X1141" s="9">
        <v>16</v>
      </c>
      <c r="Y1141" s="9">
        <v>17</v>
      </c>
      <c r="Z1141" s="9">
        <v>18</v>
      </c>
      <c r="AA1141" s="9">
        <v>19</v>
      </c>
      <c r="AB1141" s="9">
        <v>20</v>
      </c>
      <c r="AC1141" s="9">
        <v>21</v>
      </c>
      <c r="AD1141" s="9">
        <v>1</v>
      </c>
      <c r="AE1141" s="9">
        <v>2</v>
      </c>
      <c r="AF1141" s="9">
        <v>3</v>
      </c>
      <c r="AG1141" s="9">
        <v>4</v>
      </c>
      <c r="AH1141" s="9">
        <v>5</v>
      </c>
      <c r="AI1141" s="9">
        <v>6</v>
      </c>
      <c r="AJ1141" s="9">
        <v>7</v>
      </c>
      <c r="AK1141" s="9">
        <v>8</v>
      </c>
      <c r="AL1141" s="9">
        <v>9</v>
      </c>
      <c r="AM1141" s="9">
        <v>10</v>
      </c>
      <c r="AN1141" s="9">
        <v>11</v>
      </c>
      <c r="AO1141" s="9">
        <v>12</v>
      </c>
      <c r="AP1141" s="9">
        <v>13</v>
      </c>
      <c r="AQ1141" s="9">
        <v>14</v>
      </c>
      <c r="AR1141" s="9">
        <v>15</v>
      </c>
      <c r="AS1141" s="9">
        <v>16</v>
      </c>
      <c r="AT1141" s="9">
        <v>17</v>
      </c>
      <c r="AU1141" s="9">
        <v>18</v>
      </c>
      <c r="AV1141" s="9">
        <v>19</v>
      </c>
      <c r="AW1141" s="9">
        <v>20</v>
      </c>
      <c r="AX1141" s="9">
        <v>21</v>
      </c>
      <c r="AY1141" s="9">
        <v>1</v>
      </c>
      <c r="AZ1141" s="9">
        <v>2</v>
      </c>
      <c r="BA1141" s="9">
        <v>3</v>
      </c>
      <c r="BB1141" s="9">
        <v>4</v>
      </c>
      <c r="BC1141" s="9">
        <v>5</v>
      </c>
      <c r="BD1141" s="9">
        <v>6</v>
      </c>
      <c r="BE1141" s="9">
        <v>7</v>
      </c>
      <c r="BF1141" s="9">
        <v>8</v>
      </c>
      <c r="BG1141" s="9">
        <v>9</v>
      </c>
      <c r="BH1141" s="9">
        <v>10</v>
      </c>
      <c r="BI1141" s="9">
        <v>11</v>
      </c>
      <c r="BJ1141" s="9">
        <v>12</v>
      </c>
      <c r="BK1141" s="9">
        <v>13</v>
      </c>
      <c r="BL1141" s="9">
        <v>14</v>
      </c>
      <c r="BM1141" s="9">
        <v>15</v>
      </c>
      <c r="BN1141" s="9">
        <v>16</v>
      </c>
      <c r="BO1141" s="9">
        <v>17</v>
      </c>
      <c r="BP1141" s="9">
        <v>18</v>
      </c>
      <c r="BQ1141" s="9">
        <v>19</v>
      </c>
      <c r="BR1141" s="9">
        <v>20</v>
      </c>
      <c r="BS1141" s="9">
        <v>21</v>
      </c>
      <c r="BT1141" s="9">
        <v>9</v>
      </c>
    </row>
    <row r="1142" spans="1:72" x14ac:dyDescent="0.25">
      <c r="A1142" s="133"/>
      <c r="B1142" s="133"/>
      <c r="C1142" s="133"/>
      <c r="D1142" s="136"/>
      <c r="E1142" s="136"/>
      <c r="F1142" s="136"/>
      <c r="G1142" s="139"/>
      <c r="H1142" s="16" t="s">
        <v>137</v>
      </c>
      <c r="I1142" s="17">
        <f t="shared" ref="I1142:AA1142" si="1669">SUM(I1138)</f>
        <v>59700</v>
      </c>
      <c r="J1142" s="17">
        <f t="shared" si="1669"/>
        <v>0</v>
      </c>
      <c r="K1142" s="17">
        <f t="shared" si="1669"/>
        <v>0</v>
      </c>
      <c r="L1142" s="17">
        <f t="shared" si="1669"/>
        <v>0</v>
      </c>
      <c r="M1142" s="17">
        <f t="shared" si="1669"/>
        <v>0</v>
      </c>
      <c r="N1142" s="17">
        <f t="shared" si="1669"/>
        <v>0</v>
      </c>
      <c r="O1142" s="17">
        <f t="shared" ref="O1142" si="1670">SUM(O1138)</f>
        <v>59700</v>
      </c>
      <c r="P1142" s="17">
        <f t="shared" si="1669"/>
        <v>3436</v>
      </c>
      <c r="Q1142" s="17">
        <f t="shared" si="1669"/>
        <v>0</v>
      </c>
      <c r="R1142" s="17">
        <f t="shared" si="1669"/>
        <v>6909</v>
      </c>
      <c r="S1142" s="17">
        <f t="shared" si="1669"/>
        <v>0</v>
      </c>
      <c r="T1142" s="17">
        <f t="shared" si="1669"/>
        <v>0</v>
      </c>
      <c r="U1142" s="17">
        <f t="shared" si="1669"/>
        <v>0</v>
      </c>
      <c r="V1142" s="17">
        <f t="shared" si="1669"/>
        <v>0</v>
      </c>
      <c r="W1142" s="17">
        <f t="shared" si="1669"/>
        <v>0</v>
      </c>
      <c r="X1142" s="17">
        <f t="shared" si="1669"/>
        <v>0</v>
      </c>
      <c r="Y1142" s="17">
        <f t="shared" si="1669"/>
        <v>0</v>
      </c>
      <c r="Z1142" s="17">
        <f t="shared" si="1669"/>
        <v>0</v>
      </c>
      <c r="AA1142" s="17">
        <f t="shared" si="1669"/>
        <v>0</v>
      </c>
      <c r="AB1142" s="17">
        <v>10345</v>
      </c>
      <c r="AC1142" s="17">
        <v>49355</v>
      </c>
      <c r="AD1142" s="17">
        <f t="shared" ref="AD1142:AV1142" si="1671">SUM(AD1138)</f>
        <v>0</v>
      </c>
      <c r="AE1142" s="17">
        <f t="shared" si="1671"/>
        <v>0</v>
      </c>
      <c r="AF1142" s="17">
        <f t="shared" si="1671"/>
        <v>0</v>
      </c>
      <c r="AG1142" s="17">
        <f t="shared" si="1671"/>
        <v>0</v>
      </c>
      <c r="AH1142" s="17">
        <f t="shared" si="1671"/>
        <v>0</v>
      </c>
      <c r="AI1142" s="17">
        <f t="shared" si="1671"/>
        <v>0</v>
      </c>
      <c r="AJ1142" s="17">
        <f t="shared" ref="AJ1142" si="1672">SUM(AJ1138)</f>
        <v>0</v>
      </c>
      <c r="AK1142" s="17">
        <f t="shared" si="1671"/>
        <v>0</v>
      </c>
      <c r="AL1142" s="17">
        <f t="shared" si="1671"/>
        <v>0</v>
      </c>
      <c r="AM1142" s="17">
        <f t="shared" si="1671"/>
        <v>0</v>
      </c>
      <c r="AN1142" s="17">
        <f t="shared" si="1671"/>
        <v>0</v>
      </c>
      <c r="AO1142" s="17">
        <f t="shared" si="1671"/>
        <v>0</v>
      </c>
      <c r="AP1142" s="17">
        <f t="shared" si="1671"/>
        <v>0</v>
      </c>
      <c r="AQ1142" s="17">
        <f t="shared" si="1671"/>
        <v>0</v>
      </c>
      <c r="AR1142" s="17">
        <f t="shared" si="1671"/>
        <v>0</v>
      </c>
      <c r="AS1142" s="17">
        <f t="shared" si="1671"/>
        <v>0</v>
      </c>
      <c r="AT1142" s="17">
        <f t="shared" si="1671"/>
        <v>0</v>
      </c>
      <c r="AU1142" s="17">
        <f t="shared" si="1671"/>
        <v>0</v>
      </c>
      <c r="AV1142" s="17">
        <f t="shared" si="1671"/>
        <v>0</v>
      </c>
      <c r="AW1142" s="17">
        <v>0</v>
      </c>
      <c r="AX1142" s="17">
        <v>0</v>
      </c>
      <c r="AY1142" s="17">
        <f t="shared" ref="AY1142:BQ1142" si="1673">SUM(AY1138)</f>
        <v>0</v>
      </c>
      <c r="AZ1142" s="17">
        <f t="shared" si="1673"/>
        <v>0</v>
      </c>
      <c r="BA1142" s="17">
        <f t="shared" si="1673"/>
        <v>0</v>
      </c>
      <c r="BB1142" s="17">
        <f t="shared" si="1673"/>
        <v>0</v>
      </c>
      <c r="BC1142" s="17">
        <f t="shared" si="1673"/>
        <v>0</v>
      </c>
      <c r="BD1142" s="17">
        <f t="shared" si="1673"/>
        <v>0</v>
      </c>
      <c r="BE1142" s="17">
        <f t="shared" ref="BE1142" si="1674">SUM(BE1138)</f>
        <v>0</v>
      </c>
      <c r="BF1142" s="17">
        <f t="shared" si="1673"/>
        <v>0</v>
      </c>
      <c r="BG1142" s="17">
        <f t="shared" si="1673"/>
        <v>0</v>
      </c>
      <c r="BH1142" s="17">
        <f t="shared" si="1673"/>
        <v>0</v>
      </c>
      <c r="BI1142" s="17">
        <f t="shared" si="1673"/>
        <v>0</v>
      </c>
      <c r="BJ1142" s="17">
        <f t="shared" si="1673"/>
        <v>0</v>
      </c>
      <c r="BK1142" s="17">
        <f t="shared" si="1673"/>
        <v>0</v>
      </c>
      <c r="BL1142" s="17">
        <f t="shared" si="1673"/>
        <v>0</v>
      </c>
      <c r="BM1142" s="17">
        <f t="shared" si="1673"/>
        <v>0</v>
      </c>
      <c r="BN1142" s="17">
        <f t="shared" si="1673"/>
        <v>0</v>
      </c>
      <c r="BO1142" s="17">
        <f t="shared" si="1673"/>
        <v>0</v>
      </c>
      <c r="BP1142" s="17">
        <f t="shared" si="1673"/>
        <v>0</v>
      </c>
      <c r="BQ1142" s="17">
        <f t="shared" si="1673"/>
        <v>0</v>
      </c>
      <c r="BR1142" s="17">
        <v>0</v>
      </c>
      <c r="BS1142" s="17">
        <v>0</v>
      </c>
      <c r="BT1142" s="17" t="e">
        <f>IF(#REF!=0,"-",#REF!/#REF!*100)</f>
        <v>#REF!</v>
      </c>
    </row>
    <row r="1143" spans="1:72" x14ac:dyDescent="0.25">
      <c r="A1143" s="133"/>
      <c r="B1143" s="133"/>
      <c r="C1143" s="133"/>
      <c r="D1143" s="136"/>
      <c r="E1143" s="136"/>
      <c r="F1143" s="136"/>
      <c r="G1143" s="139"/>
      <c r="H1143" s="18" t="s">
        <v>55</v>
      </c>
      <c r="I1143" s="17">
        <f t="shared" ref="I1143:AA1143" si="1675">SUM(I1142)</f>
        <v>59700</v>
      </c>
      <c r="J1143" s="17">
        <f t="shared" si="1675"/>
        <v>0</v>
      </c>
      <c r="K1143" s="17">
        <f t="shared" si="1675"/>
        <v>0</v>
      </c>
      <c r="L1143" s="17">
        <f t="shared" si="1675"/>
        <v>0</v>
      </c>
      <c r="M1143" s="17">
        <f t="shared" si="1675"/>
        <v>0</v>
      </c>
      <c r="N1143" s="17">
        <f t="shared" si="1675"/>
        <v>0</v>
      </c>
      <c r="O1143" s="17">
        <f t="shared" ref="O1143" si="1676">SUM(O1142)</f>
        <v>59700</v>
      </c>
      <c r="P1143" s="17">
        <f t="shared" si="1675"/>
        <v>3436</v>
      </c>
      <c r="Q1143" s="17">
        <f t="shared" si="1675"/>
        <v>0</v>
      </c>
      <c r="R1143" s="17">
        <f t="shared" si="1675"/>
        <v>6909</v>
      </c>
      <c r="S1143" s="17">
        <f t="shared" si="1675"/>
        <v>0</v>
      </c>
      <c r="T1143" s="17">
        <f t="shared" si="1675"/>
        <v>0</v>
      </c>
      <c r="U1143" s="17">
        <f t="shared" si="1675"/>
        <v>0</v>
      </c>
      <c r="V1143" s="17">
        <f t="shared" si="1675"/>
        <v>0</v>
      </c>
      <c r="W1143" s="17">
        <f t="shared" si="1675"/>
        <v>0</v>
      </c>
      <c r="X1143" s="17">
        <f t="shared" si="1675"/>
        <v>0</v>
      </c>
      <c r="Y1143" s="17">
        <f t="shared" si="1675"/>
        <v>0</v>
      </c>
      <c r="Z1143" s="17">
        <f t="shared" si="1675"/>
        <v>0</v>
      </c>
      <c r="AA1143" s="17">
        <f t="shared" si="1675"/>
        <v>0</v>
      </c>
      <c r="AB1143" s="17">
        <v>10345</v>
      </c>
      <c r="AC1143" s="17">
        <v>49355</v>
      </c>
      <c r="AD1143" s="17">
        <f t="shared" ref="AD1143:AV1143" si="1677">SUM(AD1142)</f>
        <v>0</v>
      </c>
      <c r="AE1143" s="17">
        <f t="shared" si="1677"/>
        <v>0</v>
      </c>
      <c r="AF1143" s="17">
        <f t="shared" si="1677"/>
        <v>0</v>
      </c>
      <c r="AG1143" s="17">
        <f t="shared" si="1677"/>
        <v>0</v>
      </c>
      <c r="AH1143" s="17">
        <f t="shared" si="1677"/>
        <v>0</v>
      </c>
      <c r="AI1143" s="17">
        <f t="shared" si="1677"/>
        <v>0</v>
      </c>
      <c r="AJ1143" s="17">
        <f t="shared" ref="AJ1143" si="1678">SUM(AJ1142)</f>
        <v>0</v>
      </c>
      <c r="AK1143" s="17">
        <f t="shared" si="1677"/>
        <v>0</v>
      </c>
      <c r="AL1143" s="17">
        <f t="shared" si="1677"/>
        <v>0</v>
      </c>
      <c r="AM1143" s="17">
        <f t="shared" si="1677"/>
        <v>0</v>
      </c>
      <c r="AN1143" s="17">
        <f t="shared" si="1677"/>
        <v>0</v>
      </c>
      <c r="AO1143" s="17">
        <f t="shared" si="1677"/>
        <v>0</v>
      </c>
      <c r="AP1143" s="17">
        <f t="shared" si="1677"/>
        <v>0</v>
      </c>
      <c r="AQ1143" s="17">
        <f t="shared" si="1677"/>
        <v>0</v>
      </c>
      <c r="AR1143" s="17">
        <f t="shared" si="1677"/>
        <v>0</v>
      </c>
      <c r="AS1143" s="17">
        <f t="shared" si="1677"/>
        <v>0</v>
      </c>
      <c r="AT1143" s="17">
        <f t="shared" si="1677"/>
        <v>0</v>
      </c>
      <c r="AU1143" s="17">
        <f t="shared" si="1677"/>
        <v>0</v>
      </c>
      <c r="AV1143" s="17">
        <f t="shared" si="1677"/>
        <v>0</v>
      </c>
      <c r="AW1143" s="17">
        <v>0</v>
      </c>
      <c r="AX1143" s="17">
        <v>0</v>
      </c>
      <c r="AY1143" s="17">
        <f t="shared" ref="AY1143:BQ1143" si="1679">SUM(AY1142)</f>
        <v>0</v>
      </c>
      <c r="AZ1143" s="17">
        <f t="shared" si="1679"/>
        <v>0</v>
      </c>
      <c r="BA1143" s="17">
        <f t="shared" si="1679"/>
        <v>0</v>
      </c>
      <c r="BB1143" s="17">
        <f t="shared" si="1679"/>
        <v>0</v>
      </c>
      <c r="BC1143" s="17">
        <f t="shared" si="1679"/>
        <v>0</v>
      </c>
      <c r="BD1143" s="17">
        <f t="shared" si="1679"/>
        <v>0</v>
      </c>
      <c r="BE1143" s="17">
        <f t="shared" ref="BE1143" si="1680">SUM(BE1142)</f>
        <v>0</v>
      </c>
      <c r="BF1143" s="17">
        <f t="shared" si="1679"/>
        <v>0</v>
      </c>
      <c r="BG1143" s="17">
        <f t="shared" si="1679"/>
        <v>0</v>
      </c>
      <c r="BH1143" s="17">
        <f t="shared" si="1679"/>
        <v>0</v>
      </c>
      <c r="BI1143" s="17">
        <f t="shared" si="1679"/>
        <v>0</v>
      </c>
      <c r="BJ1143" s="17">
        <f t="shared" si="1679"/>
        <v>0</v>
      </c>
      <c r="BK1143" s="17">
        <f t="shared" si="1679"/>
        <v>0</v>
      </c>
      <c r="BL1143" s="17">
        <f t="shared" si="1679"/>
        <v>0</v>
      </c>
      <c r="BM1143" s="17">
        <f t="shared" si="1679"/>
        <v>0</v>
      </c>
      <c r="BN1143" s="17">
        <f t="shared" si="1679"/>
        <v>0</v>
      </c>
      <c r="BO1143" s="17">
        <f t="shared" si="1679"/>
        <v>0</v>
      </c>
      <c r="BP1143" s="17">
        <f t="shared" si="1679"/>
        <v>0</v>
      </c>
      <c r="BQ1143" s="17">
        <f t="shared" si="1679"/>
        <v>0</v>
      </c>
      <c r="BR1143" s="17">
        <v>0</v>
      </c>
      <c r="BS1143" s="17">
        <v>0</v>
      </c>
      <c r="BT1143" s="17" t="e">
        <f>IF(#REF!=0,"-",#REF!/#REF!*100)</f>
        <v>#REF!</v>
      </c>
    </row>
    <row r="1144" spans="1:72" x14ac:dyDescent="0.25">
      <c r="A1144" s="134"/>
      <c r="B1144" s="134"/>
      <c r="C1144" s="134"/>
      <c r="D1144" s="137"/>
      <c r="E1144" s="137"/>
      <c r="F1144" s="137"/>
      <c r="G1144" s="140"/>
      <c r="O1144">
        <f t="shared" si="1639"/>
        <v>0</v>
      </c>
      <c r="AB1144">
        <v>0</v>
      </c>
      <c r="AC1144">
        <v>0</v>
      </c>
      <c r="AJ1144">
        <f t="shared" si="1640"/>
        <v>0</v>
      </c>
      <c r="AW1144">
        <v>0</v>
      </c>
      <c r="AX1144">
        <v>0</v>
      </c>
      <c r="BE1144">
        <f t="shared" si="1641"/>
        <v>0</v>
      </c>
      <c r="BR1144">
        <v>0</v>
      </c>
      <c r="BS1144">
        <v>0</v>
      </c>
      <c r="BT1144" t="e">
        <f>IF(#REF!=0,"-",#REF!/#REF!*100)</f>
        <v>#REF!</v>
      </c>
    </row>
    <row r="1145" spans="1:72" ht="15.75" thickBot="1" x14ac:dyDescent="0.3">
      <c r="A1145" s="13" t="s">
        <v>0</v>
      </c>
      <c r="B1145" s="13" t="s">
        <v>0</v>
      </c>
      <c r="C1145" s="13" t="s">
        <v>0</v>
      </c>
      <c r="D1145" s="98" t="s">
        <v>0</v>
      </c>
      <c r="E1145" s="98" t="s">
        <v>0</v>
      </c>
      <c r="F1145" s="98" t="s">
        <v>0</v>
      </c>
      <c r="G1145" s="13" t="s">
        <v>0</v>
      </c>
      <c r="H1145" s="19" t="s">
        <v>0</v>
      </c>
      <c r="I1145" s="19" t="s">
        <v>0</v>
      </c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>
        <v>0</v>
      </c>
      <c r="AC1145" s="19">
        <v>0</v>
      </c>
      <c r="AD1145" s="19" t="s">
        <v>0</v>
      </c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>
        <v>0</v>
      </c>
      <c r="AX1145" s="19">
        <v>0</v>
      </c>
      <c r="AY1145" s="19" t="s">
        <v>0</v>
      </c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>
        <v>0</v>
      </c>
      <c r="BS1145" s="19">
        <v>0</v>
      </c>
      <c r="BT1145" s="19"/>
    </row>
    <row r="1146" spans="1:72" ht="69.75" customHeight="1" thickBot="1" x14ac:dyDescent="0.3">
      <c r="A1146" s="5" t="s">
        <v>2</v>
      </c>
      <c r="B1146" s="5" t="s">
        <v>3</v>
      </c>
      <c r="C1146" s="5" t="s">
        <v>4</v>
      </c>
      <c r="D1146" s="103" t="s">
        <v>0</v>
      </c>
      <c r="E1146" s="112" t="s">
        <v>5</v>
      </c>
      <c r="F1146" s="112" t="s">
        <v>6</v>
      </c>
      <c r="G1146" s="5" t="s">
        <v>7</v>
      </c>
      <c r="H1146" s="5" t="s">
        <v>8</v>
      </c>
      <c r="I1146" s="89" t="s">
        <v>9</v>
      </c>
      <c r="J1146" s="89" t="s">
        <v>1606</v>
      </c>
      <c r="K1146" s="89" t="s">
        <v>1534</v>
      </c>
      <c r="L1146" s="89" t="s">
        <v>1592</v>
      </c>
      <c r="M1146" s="89" t="s">
        <v>1593</v>
      </c>
      <c r="N1146" s="89" t="s">
        <v>1594</v>
      </c>
      <c r="O1146" s="89" t="s">
        <v>1610</v>
      </c>
      <c r="P1146" s="89" t="s">
        <v>1607</v>
      </c>
      <c r="Q1146" s="89" t="s">
        <v>1595</v>
      </c>
      <c r="R1146" s="89" t="s">
        <v>1596</v>
      </c>
      <c r="S1146" s="89" t="s">
        <v>1597</v>
      </c>
      <c r="T1146" s="89" t="s">
        <v>1598</v>
      </c>
      <c r="U1146" s="89" t="s">
        <v>1599</v>
      </c>
      <c r="V1146" s="89" t="s">
        <v>1600</v>
      </c>
      <c r="W1146" s="89" t="s">
        <v>1608</v>
      </c>
      <c r="X1146" s="89" t="s">
        <v>1609</v>
      </c>
      <c r="Y1146" s="89" t="s">
        <v>1601</v>
      </c>
      <c r="Z1146" s="89" t="s">
        <v>1602</v>
      </c>
      <c r="AA1146" s="89" t="s">
        <v>1603</v>
      </c>
      <c r="AB1146" s="89" t="s">
        <v>1604</v>
      </c>
      <c r="AC1146" s="89" t="s">
        <v>1605</v>
      </c>
      <c r="AD1146" s="90" t="s">
        <v>10</v>
      </c>
      <c r="AE1146" s="90" t="s">
        <v>1606</v>
      </c>
      <c r="AF1146" s="90" t="s">
        <v>1534</v>
      </c>
      <c r="AG1146" s="90" t="s">
        <v>1592</v>
      </c>
      <c r="AH1146" s="90" t="s">
        <v>1593</v>
      </c>
      <c r="AI1146" s="90" t="s">
        <v>1594</v>
      </c>
      <c r="AJ1146" s="90" t="s">
        <v>1611</v>
      </c>
      <c r="AK1146" s="90" t="s">
        <v>1607</v>
      </c>
      <c r="AL1146" s="90" t="s">
        <v>1595</v>
      </c>
      <c r="AM1146" s="90" t="s">
        <v>1596</v>
      </c>
      <c r="AN1146" s="90" t="s">
        <v>1597</v>
      </c>
      <c r="AO1146" s="90" t="s">
        <v>1598</v>
      </c>
      <c r="AP1146" s="90" t="s">
        <v>1599</v>
      </c>
      <c r="AQ1146" s="90" t="s">
        <v>1600</v>
      </c>
      <c r="AR1146" s="90" t="s">
        <v>1608</v>
      </c>
      <c r="AS1146" s="90" t="s">
        <v>1609</v>
      </c>
      <c r="AT1146" s="90" t="s">
        <v>1601</v>
      </c>
      <c r="AU1146" s="90" t="s">
        <v>1602</v>
      </c>
      <c r="AV1146" s="90" t="s">
        <v>1603</v>
      </c>
      <c r="AW1146" s="90" t="s">
        <v>1604</v>
      </c>
      <c r="AX1146" s="90" t="s">
        <v>1605</v>
      </c>
      <c r="AY1146" s="91" t="s">
        <v>11</v>
      </c>
      <c r="AZ1146" s="91" t="s">
        <v>1606</v>
      </c>
      <c r="BA1146" s="91" t="s">
        <v>1534</v>
      </c>
      <c r="BB1146" s="91" t="s">
        <v>1592</v>
      </c>
      <c r="BC1146" s="91" t="s">
        <v>1593</v>
      </c>
      <c r="BD1146" s="91" t="s">
        <v>1594</v>
      </c>
      <c r="BE1146" s="91" t="s">
        <v>1612</v>
      </c>
      <c r="BF1146" s="91" t="s">
        <v>1607</v>
      </c>
      <c r="BG1146" s="91" t="s">
        <v>1595</v>
      </c>
      <c r="BH1146" s="91" t="s">
        <v>1596</v>
      </c>
      <c r="BI1146" s="91" t="s">
        <v>1597</v>
      </c>
      <c r="BJ1146" s="91" t="s">
        <v>1598</v>
      </c>
      <c r="BK1146" s="91" t="s">
        <v>1599</v>
      </c>
      <c r="BL1146" s="91" t="s">
        <v>1600</v>
      </c>
      <c r="BM1146" s="91" t="s">
        <v>1608</v>
      </c>
      <c r="BN1146" s="91" t="s">
        <v>1609</v>
      </c>
      <c r="BO1146" s="91" t="s">
        <v>1601</v>
      </c>
      <c r="BP1146" s="91" t="s">
        <v>1602</v>
      </c>
      <c r="BQ1146" s="91" t="s">
        <v>1603</v>
      </c>
      <c r="BR1146" s="91" t="s">
        <v>1604</v>
      </c>
      <c r="BS1146" s="91" t="s">
        <v>1605</v>
      </c>
      <c r="BT1146" s="5" t="s">
        <v>1671</v>
      </c>
    </row>
    <row r="1147" spans="1:72" x14ac:dyDescent="0.25">
      <c r="A1147" s="6" t="s">
        <v>0</v>
      </c>
      <c r="B1147" s="6" t="s">
        <v>0</v>
      </c>
      <c r="C1147" s="6" t="s">
        <v>0</v>
      </c>
      <c r="D1147" s="104" t="s">
        <v>0</v>
      </c>
      <c r="E1147" s="104" t="s">
        <v>0</v>
      </c>
      <c r="F1147" s="121" t="s">
        <v>0</v>
      </c>
      <c r="G1147" s="7" t="s">
        <v>0</v>
      </c>
      <c r="H1147" s="8" t="s">
        <v>0</v>
      </c>
      <c r="I1147" s="9">
        <v>1</v>
      </c>
      <c r="J1147" s="9">
        <v>2</v>
      </c>
      <c r="K1147" s="9">
        <v>3</v>
      </c>
      <c r="L1147" s="9">
        <v>4</v>
      </c>
      <c r="M1147" s="9">
        <v>5</v>
      </c>
      <c r="N1147" s="9">
        <v>6</v>
      </c>
      <c r="O1147" s="9">
        <v>7</v>
      </c>
      <c r="P1147" s="9">
        <v>8</v>
      </c>
      <c r="Q1147" s="9">
        <v>9</v>
      </c>
      <c r="R1147" s="9">
        <v>10</v>
      </c>
      <c r="S1147" s="9">
        <v>11</v>
      </c>
      <c r="T1147" s="9">
        <v>12</v>
      </c>
      <c r="U1147" s="9">
        <v>13</v>
      </c>
      <c r="V1147" s="9">
        <v>14</v>
      </c>
      <c r="W1147" s="9">
        <v>15</v>
      </c>
      <c r="X1147" s="9">
        <v>16</v>
      </c>
      <c r="Y1147" s="9">
        <v>17</v>
      </c>
      <c r="Z1147" s="9">
        <v>18</v>
      </c>
      <c r="AA1147" s="9">
        <v>19</v>
      </c>
      <c r="AB1147" s="9">
        <v>20</v>
      </c>
      <c r="AC1147" s="9">
        <v>21</v>
      </c>
      <c r="AD1147" s="9">
        <v>1</v>
      </c>
      <c r="AE1147" s="9">
        <v>2</v>
      </c>
      <c r="AF1147" s="9">
        <v>3</v>
      </c>
      <c r="AG1147" s="9">
        <v>4</v>
      </c>
      <c r="AH1147" s="9">
        <v>5</v>
      </c>
      <c r="AI1147" s="9">
        <v>6</v>
      </c>
      <c r="AJ1147" s="9">
        <v>7</v>
      </c>
      <c r="AK1147" s="9">
        <v>8</v>
      </c>
      <c r="AL1147" s="9">
        <v>9</v>
      </c>
      <c r="AM1147" s="9">
        <v>10</v>
      </c>
      <c r="AN1147" s="9">
        <v>11</v>
      </c>
      <c r="AO1147" s="9">
        <v>12</v>
      </c>
      <c r="AP1147" s="9">
        <v>13</v>
      </c>
      <c r="AQ1147" s="9">
        <v>14</v>
      </c>
      <c r="AR1147" s="9">
        <v>15</v>
      </c>
      <c r="AS1147" s="9">
        <v>16</v>
      </c>
      <c r="AT1147" s="9">
        <v>17</v>
      </c>
      <c r="AU1147" s="9">
        <v>18</v>
      </c>
      <c r="AV1147" s="9">
        <v>19</v>
      </c>
      <c r="AW1147" s="9">
        <v>20</v>
      </c>
      <c r="AX1147" s="9">
        <v>21</v>
      </c>
      <c r="AY1147" s="9">
        <v>1</v>
      </c>
      <c r="AZ1147" s="9">
        <v>2</v>
      </c>
      <c r="BA1147" s="9">
        <v>3</v>
      </c>
      <c r="BB1147" s="9">
        <v>4</v>
      </c>
      <c r="BC1147" s="9">
        <v>5</v>
      </c>
      <c r="BD1147" s="9">
        <v>6</v>
      </c>
      <c r="BE1147" s="9">
        <v>7</v>
      </c>
      <c r="BF1147" s="9">
        <v>8</v>
      </c>
      <c r="BG1147" s="9">
        <v>9</v>
      </c>
      <c r="BH1147" s="9">
        <v>10</v>
      </c>
      <c r="BI1147" s="9">
        <v>11</v>
      </c>
      <c r="BJ1147" s="9">
        <v>12</v>
      </c>
      <c r="BK1147" s="9">
        <v>13</v>
      </c>
      <c r="BL1147" s="9">
        <v>14</v>
      </c>
      <c r="BM1147" s="9">
        <v>15</v>
      </c>
      <c r="BN1147" s="9">
        <v>16</v>
      </c>
      <c r="BO1147" s="9">
        <v>17</v>
      </c>
      <c r="BP1147" s="9">
        <v>18</v>
      </c>
      <c r="BQ1147" s="9">
        <v>19</v>
      </c>
      <c r="BR1147" s="9">
        <v>20</v>
      </c>
      <c r="BS1147" s="9">
        <v>21</v>
      </c>
      <c r="BT1147" s="9">
        <v>9</v>
      </c>
    </row>
    <row r="1148" spans="1:72" ht="22.5" x14ac:dyDescent="0.25">
      <c r="A1148" s="1" t="s">
        <v>133</v>
      </c>
      <c r="B1148" s="1" t="s">
        <v>58</v>
      </c>
      <c r="C1148" s="4" t="s">
        <v>165</v>
      </c>
      <c r="D1148" s="102" t="s">
        <v>444</v>
      </c>
      <c r="E1148" s="101" t="s">
        <v>0</v>
      </c>
      <c r="F1148" s="101" t="s">
        <v>0</v>
      </c>
      <c r="G1148" s="2" t="s">
        <v>0</v>
      </c>
      <c r="H1148" s="2" t="s">
        <v>445</v>
      </c>
      <c r="I1148" s="3" t="s">
        <v>0</v>
      </c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>
        <v>0</v>
      </c>
      <c r="AC1148" s="3">
        <v>0</v>
      </c>
      <c r="AD1148" s="3" t="s">
        <v>0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>
        <v>0</v>
      </c>
      <c r="AX1148" s="3">
        <v>0</v>
      </c>
      <c r="AY1148" s="3" t="s">
        <v>0</v>
      </c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>
        <v>0</v>
      </c>
      <c r="BS1148" s="3">
        <v>0</v>
      </c>
      <c r="BT1148" s="3"/>
    </row>
    <row r="1149" spans="1:72" ht="33.75" x14ac:dyDescent="0.25">
      <c r="A1149" s="1" t="s">
        <v>0</v>
      </c>
      <c r="B1149" s="1" t="s">
        <v>0</v>
      </c>
      <c r="C1149" s="1" t="s">
        <v>0</v>
      </c>
      <c r="D1149" s="101" t="s">
        <v>0</v>
      </c>
      <c r="E1149" s="101" t="s">
        <v>0</v>
      </c>
      <c r="F1149" s="101" t="s">
        <v>0</v>
      </c>
      <c r="G1149" s="2" t="s">
        <v>0</v>
      </c>
      <c r="H1149" s="10" t="s">
        <v>13</v>
      </c>
      <c r="I1149" s="11">
        <f t="shared" ref="I1149:AA1149" si="1681">SUM(I1150,I1158,I1160)</f>
        <v>62700</v>
      </c>
      <c r="J1149" s="11">
        <f t="shared" si="1681"/>
        <v>0</v>
      </c>
      <c r="K1149" s="11">
        <f t="shared" si="1681"/>
        <v>0</v>
      </c>
      <c r="L1149" s="11">
        <f t="shared" si="1681"/>
        <v>0</v>
      </c>
      <c r="M1149" s="11">
        <f t="shared" si="1681"/>
        <v>0</v>
      </c>
      <c r="N1149" s="11">
        <f t="shared" si="1681"/>
        <v>0</v>
      </c>
      <c r="O1149" s="11">
        <f t="shared" ref="O1149" si="1682">SUM(O1150,O1158,O1160)</f>
        <v>62700</v>
      </c>
      <c r="P1149" s="11">
        <f t="shared" si="1681"/>
        <v>0</v>
      </c>
      <c r="Q1149" s="11">
        <f t="shared" si="1681"/>
        <v>0</v>
      </c>
      <c r="R1149" s="11">
        <f t="shared" si="1681"/>
        <v>0</v>
      </c>
      <c r="S1149" s="11">
        <f t="shared" si="1681"/>
        <v>0</v>
      </c>
      <c r="T1149" s="11">
        <f t="shared" si="1681"/>
        <v>0</v>
      </c>
      <c r="U1149" s="11">
        <f t="shared" si="1681"/>
        <v>0</v>
      </c>
      <c r="V1149" s="11">
        <f t="shared" si="1681"/>
        <v>0</v>
      </c>
      <c r="W1149" s="11">
        <f t="shared" si="1681"/>
        <v>0</v>
      </c>
      <c r="X1149" s="11">
        <f t="shared" si="1681"/>
        <v>0</v>
      </c>
      <c r="Y1149" s="11">
        <f t="shared" si="1681"/>
        <v>0</v>
      </c>
      <c r="Z1149" s="11">
        <f t="shared" si="1681"/>
        <v>0</v>
      </c>
      <c r="AA1149" s="11">
        <f t="shared" si="1681"/>
        <v>0</v>
      </c>
      <c r="AB1149" s="11">
        <v>0</v>
      </c>
      <c r="AC1149" s="11">
        <v>62700</v>
      </c>
      <c r="AD1149" s="11">
        <f t="shared" ref="AD1149:AV1149" si="1683">SUM(AD1150,AD1158,AD1160)</f>
        <v>0</v>
      </c>
      <c r="AE1149" s="11">
        <f t="shared" si="1683"/>
        <v>0</v>
      </c>
      <c r="AF1149" s="11">
        <f t="shared" si="1683"/>
        <v>0</v>
      </c>
      <c r="AG1149" s="11">
        <f t="shared" si="1683"/>
        <v>0</v>
      </c>
      <c r="AH1149" s="11">
        <f t="shared" si="1683"/>
        <v>0</v>
      </c>
      <c r="AI1149" s="11">
        <f t="shared" si="1683"/>
        <v>0</v>
      </c>
      <c r="AJ1149" s="11">
        <f t="shared" ref="AJ1149" si="1684">SUM(AJ1150,AJ1158,AJ1160)</f>
        <v>0</v>
      </c>
      <c r="AK1149" s="11">
        <f t="shared" si="1683"/>
        <v>0</v>
      </c>
      <c r="AL1149" s="11">
        <f t="shared" si="1683"/>
        <v>0</v>
      </c>
      <c r="AM1149" s="11">
        <f t="shared" si="1683"/>
        <v>0</v>
      </c>
      <c r="AN1149" s="11">
        <f t="shared" si="1683"/>
        <v>0</v>
      </c>
      <c r="AO1149" s="11">
        <f t="shared" si="1683"/>
        <v>0</v>
      </c>
      <c r="AP1149" s="11">
        <f t="shared" si="1683"/>
        <v>0</v>
      </c>
      <c r="AQ1149" s="11">
        <f t="shared" si="1683"/>
        <v>0</v>
      </c>
      <c r="AR1149" s="11">
        <f t="shared" si="1683"/>
        <v>0</v>
      </c>
      <c r="AS1149" s="11">
        <f t="shared" si="1683"/>
        <v>0</v>
      </c>
      <c r="AT1149" s="11">
        <f t="shared" si="1683"/>
        <v>0</v>
      </c>
      <c r="AU1149" s="11">
        <f t="shared" si="1683"/>
        <v>0</v>
      </c>
      <c r="AV1149" s="11">
        <f t="shared" si="1683"/>
        <v>0</v>
      </c>
      <c r="AW1149" s="11">
        <v>0</v>
      </c>
      <c r="AX1149" s="11">
        <v>0</v>
      </c>
      <c r="AY1149" s="11">
        <f t="shared" ref="AY1149:BQ1149" si="1685">SUM(AY1150,AY1158,AY1160)</f>
        <v>0</v>
      </c>
      <c r="AZ1149" s="11">
        <f t="shared" si="1685"/>
        <v>2591</v>
      </c>
      <c r="BA1149" s="11">
        <f t="shared" si="1685"/>
        <v>0</v>
      </c>
      <c r="BB1149" s="11">
        <f t="shared" si="1685"/>
        <v>0</v>
      </c>
      <c r="BC1149" s="11">
        <f t="shared" si="1685"/>
        <v>0</v>
      </c>
      <c r="BD1149" s="11">
        <f t="shared" si="1685"/>
        <v>0</v>
      </c>
      <c r="BE1149" s="11">
        <f t="shared" ref="BE1149" si="1686">SUM(BE1150,BE1158,BE1160)</f>
        <v>2591</v>
      </c>
      <c r="BF1149" s="11">
        <f t="shared" si="1685"/>
        <v>0</v>
      </c>
      <c r="BG1149" s="11">
        <f t="shared" si="1685"/>
        <v>0</v>
      </c>
      <c r="BH1149" s="11">
        <f t="shared" si="1685"/>
        <v>2591</v>
      </c>
      <c r="BI1149" s="11">
        <f t="shared" si="1685"/>
        <v>0</v>
      </c>
      <c r="BJ1149" s="11">
        <f t="shared" si="1685"/>
        <v>0</v>
      </c>
      <c r="BK1149" s="11">
        <f t="shared" si="1685"/>
        <v>0</v>
      </c>
      <c r="BL1149" s="11">
        <f t="shared" si="1685"/>
        <v>0</v>
      </c>
      <c r="BM1149" s="11">
        <f t="shared" si="1685"/>
        <v>0</v>
      </c>
      <c r="BN1149" s="11">
        <f t="shared" si="1685"/>
        <v>0</v>
      </c>
      <c r="BO1149" s="11">
        <f t="shared" si="1685"/>
        <v>0</v>
      </c>
      <c r="BP1149" s="11">
        <f t="shared" si="1685"/>
        <v>0</v>
      </c>
      <c r="BQ1149" s="11">
        <f t="shared" si="1685"/>
        <v>0</v>
      </c>
      <c r="BR1149" s="11">
        <v>2591</v>
      </c>
      <c r="BS1149" s="11">
        <v>0</v>
      </c>
      <c r="BT1149" s="11" t="e">
        <f>IF(#REF!=0,"-",#REF!/#REF!*100)</f>
        <v>#REF!</v>
      </c>
    </row>
    <row r="1150" spans="1:72" x14ac:dyDescent="0.25">
      <c r="A1150" s="4" t="s">
        <v>133</v>
      </c>
      <c r="B1150" s="4" t="s">
        <v>58</v>
      </c>
      <c r="C1150" s="4" t="s">
        <v>165</v>
      </c>
      <c r="D1150" s="102" t="s">
        <v>444</v>
      </c>
      <c r="E1150" s="101" t="s">
        <v>14</v>
      </c>
      <c r="F1150" s="101" t="s">
        <v>0</v>
      </c>
      <c r="G1150" s="2" t="s">
        <v>0</v>
      </c>
      <c r="H1150" s="2" t="s">
        <v>15</v>
      </c>
      <c r="I1150" s="12">
        <f t="shared" ref="I1150:AA1150" si="1687">SUM(I1151,I1152)</f>
        <v>0</v>
      </c>
      <c r="J1150" s="12">
        <f t="shared" si="1687"/>
        <v>0</v>
      </c>
      <c r="K1150" s="12">
        <f t="shared" si="1687"/>
        <v>0</v>
      </c>
      <c r="L1150" s="12">
        <f t="shared" si="1687"/>
        <v>0</v>
      </c>
      <c r="M1150" s="12">
        <f t="shared" si="1687"/>
        <v>0</v>
      </c>
      <c r="N1150" s="12">
        <f t="shared" si="1687"/>
        <v>0</v>
      </c>
      <c r="O1150" s="12">
        <f t="shared" ref="O1150" si="1688">SUM(O1151,O1152)</f>
        <v>0</v>
      </c>
      <c r="P1150" s="12">
        <f t="shared" si="1687"/>
        <v>0</v>
      </c>
      <c r="Q1150" s="12">
        <f t="shared" si="1687"/>
        <v>0</v>
      </c>
      <c r="R1150" s="12">
        <f t="shared" si="1687"/>
        <v>0</v>
      </c>
      <c r="S1150" s="12">
        <f t="shared" si="1687"/>
        <v>0</v>
      </c>
      <c r="T1150" s="12">
        <f t="shared" si="1687"/>
        <v>0</v>
      </c>
      <c r="U1150" s="12">
        <f t="shared" si="1687"/>
        <v>0</v>
      </c>
      <c r="V1150" s="12">
        <f t="shared" si="1687"/>
        <v>0</v>
      </c>
      <c r="W1150" s="12">
        <f t="shared" si="1687"/>
        <v>0</v>
      </c>
      <c r="X1150" s="12">
        <f t="shared" si="1687"/>
        <v>0</v>
      </c>
      <c r="Y1150" s="12">
        <f t="shared" si="1687"/>
        <v>0</v>
      </c>
      <c r="Z1150" s="12">
        <f t="shared" si="1687"/>
        <v>0</v>
      </c>
      <c r="AA1150" s="12">
        <f t="shared" si="1687"/>
        <v>0</v>
      </c>
      <c r="AB1150" s="12">
        <v>0</v>
      </c>
      <c r="AC1150" s="12">
        <v>0</v>
      </c>
      <c r="AD1150" s="12">
        <f t="shared" ref="AD1150:AV1150" si="1689">SUM(AD1151,AD1152)</f>
        <v>0</v>
      </c>
      <c r="AE1150" s="12">
        <f t="shared" si="1689"/>
        <v>0</v>
      </c>
      <c r="AF1150" s="12">
        <f t="shared" si="1689"/>
        <v>0</v>
      </c>
      <c r="AG1150" s="12">
        <f t="shared" si="1689"/>
        <v>0</v>
      </c>
      <c r="AH1150" s="12">
        <f t="shared" si="1689"/>
        <v>0</v>
      </c>
      <c r="AI1150" s="12">
        <f t="shared" si="1689"/>
        <v>0</v>
      </c>
      <c r="AJ1150" s="12">
        <f t="shared" ref="AJ1150" si="1690">SUM(AJ1151,AJ1152)</f>
        <v>0</v>
      </c>
      <c r="AK1150" s="12">
        <f t="shared" si="1689"/>
        <v>0</v>
      </c>
      <c r="AL1150" s="12">
        <f t="shared" si="1689"/>
        <v>0</v>
      </c>
      <c r="AM1150" s="12">
        <f t="shared" si="1689"/>
        <v>0</v>
      </c>
      <c r="AN1150" s="12">
        <f t="shared" si="1689"/>
        <v>0</v>
      </c>
      <c r="AO1150" s="12">
        <f t="shared" si="1689"/>
        <v>0</v>
      </c>
      <c r="AP1150" s="12">
        <f t="shared" si="1689"/>
        <v>0</v>
      </c>
      <c r="AQ1150" s="12">
        <f t="shared" si="1689"/>
        <v>0</v>
      </c>
      <c r="AR1150" s="12">
        <f t="shared" si="1689"/>
        <v>0</v>
      </c>
      <c r="AS1150" s="12">
        <f t="shared" si="1689"/>
        <v>0</v>
      </c>
      <c r="AT1150" s="12">
        <f t="shared" si="1689"/>
        <v>0</v>
      </c>
      <c r="AU1150" s="12">
        <f t="shared" si="1689"/>
        <v>0</v>
      </c>
      <c r="AV1150" s="12">
        <f t="shared" si="1689"/>
        <v>0</v>
      </c>
      <c r="AW1150" s="12">
        <v>0</v>
      </c>
      <c r="AX1150" s="12">
        <v>0</v>
      </c>
      <c r="AY1150" s="12">
        <f t="shared" ref="AY1150:BQ1150" si="1691">SUM(AY1151,AY1152)</f>
        <v>0</v>
      </c>
      <c r="AZ1150" s="12">
        <f t="shared" si="1691"/>
        <v>0</v>
      </c>
      <c r="BA1150" s="12">
        <f t="shared" si="1691"/>
        <v>0</v>
      </c>
      <c r="BB1150" s="12">
        <f t="shared" si="1691"/>
        <v>0</v>
      </c>
      <c r="BC1150" s="12">
        <f t="shared" si="1691"/>
        <v>0</v>
      </c>
      <c r="BD1150" s="12">
        <f t="shared" si="1691"/>
        <v>0</v>
      </c>
      <c r="BE1150" s="12">
        <f t="shared" ref="BE1150" si="1692">SUM(BE1151,BE1152)</f>
        <v>0</v>
      </c>
      <c r="BF1150" s="12">
        <f t="shared" si="1691"/>
        <v>0</v>
      </c>
      <c r="BG1150" s="12">
        <f t="shared" si="1691"/>
        <v>0</v>
      </c>
      <c r="BH1150" s="12">
        <f t="shared" si="1691"/>
        <v>0</v>
      </c>
      <c r="BI1150" s="12">
        <f t="shared" si="1691"/>
        <v>0</v>
      </c>
      <c r="BJ1150" s="12">
        <f t="shared" si="1691"/>
        <v>0</v>
      </c>
      <c r="BK1150" s="12">
        <f t="shared" si="1691"/>
        <v>0</v>
      </c>
      <c r="BL1150" s="12">
        <f t="shared" si="1691"/>
        <v>0</v>
      </c>
      <c r="BM1150" s="12">
        <f t="shared" si="1691"/>
        <v>0</v>
      </c>
      <c r="BN1150" s="12">
        <f t="shared" si="1691"/>
        <v>0</v>
      </c>
      <c r="BO1150" s="12">
        <f t="shared" si="1691"/>
        <v>0</v>
      </c>
      <c r="BP1150" s="12">
        <f t="shared" si="1691"/>
        <v>0</v>
      </c>
      <c r="BQ1150" s="12">
        <f t="shared" si="1691"/>
        <v>0</v>
      </c>
      <c r="BR1150" s="12">
        <v>0</v>
      </c>
      <c r="BS1150" s="12">
        <v>0</v>
      </c>
      <c r="BT1150" s="12" t="e">
        <f>IF(#REF!=0,"-",#REF!/#REF!*100)</f>
        <v>#REF!</v>
      </c>
    </row>
    <row r="1151" spans="1:72" x14ac:dyDescent="0.25">
      <c r="A1151" s="4" t="s">
        <v>133</v>
      </c>
      <c r="B1151" s="4" t="s">
        <v>58</v>
      </c>
      <c r="C1151" s="4" t="s">
        <v>165</v>
      </c>
      <c r="D1151" s="102" t="s">
        <v>444</v>
      </c>
      <c r="E1151" s="113">
        <v>6111</v>
      </c>
      <c r="F1151" s="102"/>
      <c r="G1151" s="98" t="s">
        <v>1662</v>
      </c>
      <c r="H1151" s="13" t="s">
        <v>16</v>
      </c>
      <c r="I1151" s="14">
        <v>0</v>
      </c>
      <c r="J1151" s="14"/>
      <c r="K1151" s="14"/>
      <c r="L1151" s="14"/>
      <c r="M1151" s="14"/>
      <c r="N1151" s="14"/>
      <c r="O1151" s="14">
        <f t="shared" si="1639"/>
        <v>0</v>
      </c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>
        <v>0</v>
      </c>
      <c r="AC1151" s="14">
        <v>0</v>
      </c>
      <c r="AD1151" s="14">
        <v>0</v>
      </c>
      <c r="AE1151" s="14"/>
      <c r="AF1151" s="14"/>
      <c r="AG1151" s="14"/>
      <c r="AH1151" s="14"/>
      <c r="AI1151" s="14"/>
      <c r="AJ1151" s="14">
        <f t="shared" si="1640"/>
        <v>0</v>
      </c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>
        <v>0</v>
      </c>
      <c r="AX1151" s="14">
        <v>0</v>
      </c>
      <c r="AY1151" s="14">
        <v>0</v>
      </c>
      <c r="AZ1151" s="14"/>
      <c r="BA1151" s="14"/>
      <c r="BB1151" s="14"/>
      <c r="BC1151" s="14"/>
      <c r="BD1151" s="14"/>
      <c r="BE1151" s="14">
        <f t="shared" si="1641"/>
        <v>0</v>
      </c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>
        <v>0</v>
      </c>
      <c r="BS1151" s="14">
        <v>0</v>
      </c>
      <c r="BT1151" s="14" t="e">
        <f>IF(#REF!=0,"-",#REF!/#REF!*100)</f>
        <v>#REF!</v>
      </c>
    </row>
    <row r="1152" spans="1:72" x14ac:dyDescent="0.25">
      <c r="A1152" s="1" t="s">
        <v>133</v>
      </c>
      <c r="B1152" s="1" t="s">
        <v>58</v>
      </c>
      <c r="C1152" s="1" t="s">
        <v>165</v>
      </c>
      <c r="D1152" s="105" t="s">
        <v>444</v>
      </c>
      <c r="E1152" s="105" t="s">
        <v>18</v>
      </c>
      <c r="F1152" s="102" t="s">
        <v>0</v>
      </c>
      <c r="G1152" s="13" t="s">
        <v>0</v>
      </c>
      <c r="H1152" s="2" t="s">
        <v>19</v>
      </c>
      <c r="I1152" s="12">
        <f t="shared" ref="I1152:AA1152" si="1693">SUM(I1153:I1157)</f>
        <v>0</v>
      </c>
      <c r="J1152" s="12">
        <f t="shared" si="1693"/>
        <v>0</v>
      </c>
      <c r="K1152" s="12">
        <f t="shared" si="1693"/>
        <v>0</v>
      </c>
      <c r="L1152" s="12">
        <f t="shared" si="1693"/>
        <v>0</v>
      </c>
      <c r="M1152" s="12">
        <f t="shared" si="1693"/>
        <v>0</v>
      </c>
      <c r="N1152" s="12">
        <f t="shared" si="1693"/>
        <v>0</v>
      </c>
      <c r="O1152" s="12">
        <f t="shared" si="1693"/>
        <v>0</v>
      </c>
      <c r="P1152" s="12">
        <f t="shared" si="1693"/>
        <v>0</v>
      </c>
      <c r="Q1152" s="12">
        <f t="shared" si="1693"/>
        <v>0</v>
      </c>
      <c r="R1152" s="12">
        <f t="shared" si="1693"/>
        <v>0</v>
      </c>
      <c r="S1152" s="12">
        <f t="shared" si="1693"/>
        <v>0</v>
      </c>
      <c r="T1152" s="12">
        <f t="shared" si="1693"/>
        <v>0</v>
      </c>
      <c r="U1152" s="12">
        <f t="shared" si="1693"/>
        <v>0</v>
      </c>
      <c r="V1152" s="12">
        <f t="shared" si="1693"/>
        <v>0</v>
      </c>
      <c r="W1152" s="12">
        <f t="shared" si="1693"/>
        <v>0</v>
      </c>
      <c r="X1152" s="12">
        <f t="shared" si="1693"/>
        <v>0</v>
      </c>
      <c r="Y1152" s="12">
        <f t="shared" si="1693"/>
        <v>0</v>
      </c>
      <c r="Z1152" s="12">
        <f t="shared" si="1693"/>
        <v>0</v>
      </c>
      <c r="AA1152" s="12">
        <f t="shared" si="1693"/>
        <v>0</v>
      </c>
      <c r="AB1152" s="12">
        <v>0</v>
      </c>
      <c r="AC1152" s="12">
        <v>0</v>
      </c>
      <c r="AD1152" s="12">
        <f t="shared" ref="AD1152:AV1152" si="1694">SUM(AD1153:AD1157)</f>
        <v>0</v>
      </c>
      <c r="AE1152" s="12">
        <f t="shared" si="1694"/>
        <v>0</v>
      </c>
      <c r="AF1152" s="12">
        <f t="shared" si="1694"/>
        <v>0</v>
      </c>
      <c r="AG1152" s="12">
        <f t="shared" si="1694"/>
        <v>0</v>
      </c>
      <c r="AH1152" s="12">
        <f t="shared" si="1694"/>
        <v>0</v>
      </c>
      <c r="AI1152" s="12">
        <f t="shared" si="1694"/>
        <v>0</v>
      </c>
      <c r="AJ1152" s="12">
        <f t="shared" si="1694"/>
        <v>0</v>
      </c>
      <c r="AK1152" s="12">
        <f t="shared" si="1694"/>
        <v>0</v>
      </c>
      <c r="AL1152" s="12">
        <f t="shared" si="1694"/>
        <v>0</v>
      </c>
      <c r="AM1152" s="12">
        <f t="shared" si="1694"/>
        <v>0</v>
      </c>
      <c r="AN1152" s="12">
        <f t="shared" si="1694"/>
        <v>0</v>
      </c>
      <c r="AO1152" s="12">
        <f t="shared" si="1694"/>
        <v>0</v>
      </c>
      <c r="AP1152" s="12">
        <f t="shared" si="1694"/>
        <v>0</v>
      </c>
      <c r="AQ1152" s="12">
        <f t="shared" si="1694"/>
        <v>0</v>
      </c>
      <c r="AR1152" s="12">
        <f t="shared" si="1694"/>
        <v>0</v>
      </c>
      <c r="AS1152" s="12">
        <f t="shared" si="1694"/>
        <v>0</v>
      </c>
      <c r="AT1152" s="12">
        <f t="shared" si="1694"/>
        <v>0</v>
      </c>
      <c r="AU1152" s="12">
        <f t="shared" si="1694"/>
        <v>0</v>
      </c>
      <c r="AV1152" s="12">
        <f t="shared" si="1694"/>
        <v>0</v>
      </c>
      <c r="AW1152" s="12">
        <v>0</v>
      </c>
      <c r="AX1152" s="12">
        <v>0</v>
      </c>
      <c r="AY1152" s="12">
        <f t="shared" ref="AY1152:BQ1152" si="1695">SUM(AY1153:AY1157)</f>
        <v>0</v>
      </c>
      <c r="AZ1152" s="12">
        <f t="shared" si="1695"/>
        <v>0</v>
      </c>
      <c r="BA1152" s="12">
        <f t="shared" si="1695"/>
        <v>0</v>
      </c>
      <c r="BB1152" s="12">
        <f t="shared" si="1695"/>
        <v>0</v>
      </c>
      <c r="BC1152" s="12">
        <f t="shared" si="1695"/>
        <v>0</v>
      </c>
      <c r="BD1152" s="12">
        <f t="shared" si="1695"/>
        <v>0</v>
      </c>
      <c r="BE1152" s="12">
        <f t="shared" si="1695"/>
        <v>0</v>
      </c>
      <c r="BF1152" s="12">
        <f t="shared" si="1695"/>
        <v>0</v>
      </c>
      <c r="BG1152" s="12">
        <f t="shared" si="1695"/>
        <v>0</v>
      </c>
      <c r="BH1152" s="12">
        <f t="shared" si="1695"/>
        <v>0</v>
      </c>
      <c r="BI1152" s="12">
        <f t="shared" si="1695"/>
        <v>0</v>
      </c>
      <c r="BJ1152" s="12">
        <f t="shared" si="1695"/>
        <v>0</v>
      </c>
      <c r="BK1152" s="12">
        <f t="shared" si="1695"/>
        <v>0</v>
      </c>
      <c r="BL1152" s="12">
        <f t="shared" si="1695"/>
        <v>0</v>
      </c>
      <c r="BM1152" s="12">
        <f t="shared" si="1695"/>
        <v>0</v>
      </c>
      <c r="BN1152" s="12">
        <f t="shared" si="1695"/>
        <v>0</v>
      </c>
      <c r="BO1152" s="12">
        <f t="shared" si="1695"/>
        <v>0</v>
      </c>
      <c r="BP1152" s="12">
        <f t="shared" si="1695"/>
        <v>0</v>
      </c>
      <c r="BQ1152" s="12">
        <f t="shared" si="1695"/>
        <v>0</v>
      </c>
      <c r="BR1152" s="12">
        <v>0</v>
      </c>
      <c r="BS1152" s="12">
        <v>0</v>
      </c>
      <c r="BT1152" s="12" t="e">
        <f>IF(#REF!=0,"-",#REF!/#REF!*100)</f>
        <v>#REF!</v>
      </c>
    </row>
    <row r="1153" spans="1:72" ht="22.5" x14ac:dyDescent="0.25">
      <c r="A1153" s="4" t="s">
        <v>133</v>
      </c>
      <c r="B1153" s="4" t="s">
        <v>58</v>
      </c>
      <c r="C1153" s="4" t="s">
        <v>165</v>
      </c>
      <c r="D1153" s="102" t="s">
        <v>444</v>
      </c>
      <c r="E1153" s="113">
        <v>6112</v>
      </c>
      <c r="F1153" s="102" t="s">
        <v>446</v>
      </c>
      <c r="G1153" s="98" t="s">
        <v>1662</v>
      </c>
      <c r="H1153" s="13" t="s">
        <v>57</v>
      </c>
      <c r="I1153" s="14">
        <v>0</v>
      </c>
      <c r="J1153" s="14"/>
      <c r="K1153" s="14"/>
      <c r="L1153" s="14"/>
      <c r="M1153" s="14"/>
      <c r="N1153" s="14"/>
      <c r="O1153" s="14">
        <f t="shared" si="1639"/>
        <v>0</v>
      </c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>
        <v>0</v>
      </c>
      <c r="AC1153" s="14">
        <v>0</v>
      </c>
      <c r="AD1153" s="14">
        <v>0</v>
      </c>
      <c r="AE1153" s="14"/>
      <c r="AF1153" s="14"/>
      <c r="AG1153" s="14"/>
      <c r="AH1153" s="14"/>
      <c r="AI1153" s="14"/>
      <c r="AJ1153" s="14">
        <f t="shared" si="1640"/>
        <v>0</v>
      </c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>
        <v>0</v>
      </c>
      <c r="AX1153" s="14">
        <v>0</v>
      </c>
      <c r="AY1153" s="14">
        <v>0</v>
      </c>
      <c r="AZ1153" s="14"/>
      <c r="BA1153" s="14"/>
      <c r="BB1153" s="14"/>
      <c r="BC1153" s="14"/>
      <c r="BD1153" s="14"/>
      <c r="BE1153" s="14">
        <f t="shared" si="1641"/>
        <v>0</v>
      </c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>
        <v>0</v>
      </c>
      <c r="BS1153" s="14">
        <v>0</v>
      </c>
      <c r="BT1153" s="14" t="e">
        <f>IF(#REF!=0,"-",#REF!/#REF!*100)</f>
        <v>#REF!</v>
      </c>
    </row>
    <row r="1154" spans="1:72" x14ac:dyDescent="0.25">
      <c r="A1154" s="4" t="s">
        <v>133</v>
      </c>
      <c r="B1154" s="4" t="s">
        <v>58</v>
      </c>
      <c r="C1154" s="4" t="s">
        <v>165</v>
      </c>
      <c r="D1154" s="102" t="s">
        <v>444</v>
      </c>
      <c r="E1154" s="113">
        <v>6112</v>
      </c>
      <c r="F1154" s="102" t="s">
        <v>447</v>
      </c>
      <c r="G1154" s="98" t="s">
        <v>1662</v>
      </c>
      <c r="H1154" s="13" t="s">
        <v>22</v>
      </c>
      <c r="I1154" s="14">
        <v>0</v>
      </c>
      <c r="J1154" s="14"/>
      <c r="K1154" s="14"/>
      <c r="L1154" s="14"/>
      <c r="M1154" s="14"/>
      <c r="N1154" s="14"/>
      <c r="O1154" s="14">
        <f t="shared" si="1639"/>
        <v>0</v>
      </c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>
        <v>0</v>
      </c>
      <c r="AC1154" s="14">
        <v>0</v>
      </c>
      <c r="AD1154" s="14">
        <v>0</v>
      </c>
      <c r="AE1154" s="14"/>
      <c r="AF1154" s="14"/>
      <c r="AG1154" s="14"/>
      <c r="AH1154" s="14"/>
      <c r="AI1154" s="14"/>
      <c r="AJ1154" s="14">
        <f t="shared" si="1640"/>
        <v>0</v>
      </c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>
        <v>0</v>
      </c>
      <c r="AX1154" s="14">
        <v>0</v>
      </c>
      <c r="AY1154" s="14">
        <v>0</v>
      </c>
      <c r="AZ1154" s="14"/>
      <c r="BA1154" s="14"/>
      <c r="BB1154" s="14"/>
      <c r="BC1154" s="14"/>
      <c r="BD1154" s="14"/>
      <c r="BE1154" s="14">
        <f t="shared" si="1641"/>
        <v>0</v>
      </c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>
        <v>0</v>
      </c>
      <c r="BS1154" s="14">
        <v>0</v>
      </c>
      <c r="BT1154" s="14" t="e">
        <f>IF(#REF!=0,"-",#REF!/#REF!*100)</f>
        <v>#REF!</v>
      </c>
    </row>
    <row r="1155" spans="1:72" x14ac:dyDescent="0.25">
      <c r="A1155" s="4" t="s">
        <v>133</v>
      </c>
      <c r="B1155" s="4" t="s">
        <v>58</v>
      </c>
      <c r="C1155" s="4" t="s">
        <v>165</v>
      </c>
      <c r="D1155" s="102" t="s">
        <v>444</v>
      </c>
      <c r="E1155" s="113">
        <v>6112</v>
      </c>
      <c r="F1155" s="102" t="s">
        <v>448</v>
      </c>
      <c r="G1155" s="98" t="s">
        <v>1662</v>
      </c>
      <c r="H1155" s="13" t="s">
        <v>23</v>
      </c>
      <c r="I1155" s="14">
        <v>0</v>
      </c>
      <c r="J1155" s="14"/>
      <c r="K1155" s="14"/>
      <c r="L1155" s="14"/>
      <c r="M1155" s="14"/>
      <c r="N1155" s="14"/>
      <c r="O1155" s="14">
        <f t="shared" si="1639"/>
        <v>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>
        <v>0</v>
      </c>
      <c r="AC1155" s="14">
        <v>0</v>
      </c>
      <c r="AD1155" s="14">
        <v>0</v>
      </c>
      <c r="AE1155" s="14"/>
      <c r="AF1155" s="14"/>
      <c r="AG1155" s="14"/>
      <c r="AH1155" s="14"/>
      <c r="AI1155" s="14"/>
      <c r="AJ1155" s="14">
        <f t="shared" si="1640"/>
        <v>0</v>
      </c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>
        <v>0</v>
      </c>
      <c r="AX1155" s="14">
        <v>0</v>
      </c>
      <c r="AY1155" s="14">
        <v>0</v>
      </c>
      <c r="AZ1155" s="14"/>
      <c r="BA1155" s="14"/>
      <c r="BB1155" s="14"/>
      <c r="BC1155" s="14"/>
      <c r="BD1155" s="14"/>
      <c r="BE1155" s="14">
        <f t="shared" si="1641"/>
        <v>0</v>
      </c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>
        <v>0</v>
      </c>
      <c r="BS1155" s="14">
        <v>0</v>
      </c>
      <c r="BT1155" s="14" t="e">
        <f>IF(#REF!=0,"-",#REF!/#REF!*100)</f>
        <v>#REF!</v>
      </c>
    </row>
    <row r="1156" spans="1:72" x14ac:dyDescent="0.25">
      <c r="A1156" s="4" t="s">
        <v>133</v>
      </c>
      <c r="B1156" s="4" t="s">
        <v>58</v>
      </c>
      <c r="C1156" s="4" t="s">
        <v>165</v>
      </c>
      <c r="D1156" s="102" t="s">
        <v>444</v>
      </c>
      <c r="E1156" s="113">
        <v>6112</v>
      </c>
      <c r="F1156" s="102" t="s">
        <v>449</v>
      </c>
      <c r="G1156" s="98" t="s">
        <v>1662</v>
      </c>
      <c r="H1156" s="13" t="s">
        <v>21</v>
      </c>
      <c r="I1156" s="14">
        <v>0</v>
      </c>
      <c r="J1156" s="14"/>
      <c r="K1156" s="14"/>
      <c r="L1156" s="14"/>
      <c r="M1156" s="14"/>
      <c r="N1156" s="14"/>
      <c r="O1156" s="14">
        <f t="shared" si="1639"/>
        <v>0</v>
      </c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>
        <v>0</v>
      </c>
      <c r="AC1156" s="14">
        <v>0</v>
      </c>
      <c r="AD1156" s="14">
        <v>0</v>
      </c>
      <c r="AE1156" s="14"/>
      <c r="AF1156" s="14"/>
      <c r="AG1156" s="14"/>
      <c r="AH1156" s="14"/>
      <c r="AI1156" s="14"/>
      <c r="AJ1156" s="14">
        <f t="shared" si="1640"/>
        <v>0</v>
      </c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>
        <v>0</v>
      </c>
      <c r="AX1156" s="14">
        <v>0</v>
      </c>
      <c r="AY1156" s="14">
        <v>0</v>
      </c>
      <c r="AZ1156" s="14"/>
      <c r="BA1156" s="14"/>
      <c r="BB1156" s="14"/>
      <c r="BC1156" s="14"/>
      <c r="BD1156" s="14"/>
      <c r="BE1156" s="14">
        <f t="shared" si="1641"/>
        <v>0</v>
      </c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>
        <v>0</v>
      </c>
      <c r="BS1156" s="14">
        <v>0</v>
      </c>
      <c r="BT1156" s="14" t="e">
        <f>IF(#REF!=0,"-",#REF!/#REF!*100)</f>
        <v>#REF!</v>
      </c>
    </row>
    <row r="1157" spans="1:72" x14ac:dyDescent="0.25">
      <c r="A1157" s="4" t="s">
        <v>133</v>
      </c>
      <c r="B1157" s="4" t="s">
        <v>58</v>
      </c>
      <c r="C1157" s="4" t="s">
        <v>165</v>
      </c>
      <c r="D1157" s="102" t="s">
        <v>444</v>
      </c>
      <c r="E1157" s="113">
        <v>6112</v>
      </c>
      <c r="F1157" s="102" t="s">
        <v>450</v>
      </c>
      <c r="G1157" s="98" t="s">
        <v>1662</v>
      </c>
      <c r="H1157" s="13" t="s">
        <v>24</v>
      </c>
      <c r="I1157" s="14">
        <v>0</v>
      </c>
      <c r="J1157" s="14"/>
      <c r="K1157" s="14"/>
      <c r="L1157" s="14"/>
      <c r="M1157" s="14"/>
      <c r="N1157" s="14"/>
      <c r="O1157" s="14">
        <f t="shared" si="1639"/>
        <v>0</v>
      </c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>
        <v>0</v>
      </c>
      <c r="AC1157" s="14">
        <v>0</v>
      </c>
      <c r="AD1157" s="14">
        <v>0</v>
      </c>
      <c r="AE1157" s="14"/>
      <c r="AF1157" s="14"/>
      <c r="AG1157" s="14"/>
      <c r="AH1157" s="14"/>
      <c r="AI1157" s="14"/>
      <c r="AJ1157" s="14">
        <f t="shared" si="1640"/>
        <v>0</v>
      </c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>
        <v>0</v>
      </c>
      <c r="AX1157" s="14">
        <v>0</v>
      </c>
      <c r="AY1157" s="14">
        <v>0</v>
      </c>
      <c r="AZ1157" s="14"/>
      <c r="BA1157" s="14"/>
      <c r="BB1157" s="14"/>
      <c r="BC1157" s="14"/>
      <c r="BD1157" s="14"/>
      <c r="BE1157" s="14">
        <f t="shared" si="1641"/>
        <v>0</v>
      </c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>
        <v>0</v>
      </c>
      <c r="BS1157" s="14">
        <v>0</v>
      </c>
      <c r="BT1157" s="14" t="e">
        <f>IF(#REF!=0,"-",#REF!/#REF!*100)</f>
        <v>#REF!</v>
      </c>
    </row>
    <row r="1158" spans="1:72" ht="22.5" x14ac:dyDescent="0.25">
      <c r="A1158" s="4" t="s">
        <v>133</v>
      </c>
      <c r="B1158" s="4" t="s">
        <v>58</v>
      </c>
      <c r="C1158" s="4" t="s">
        <v>165</v>
      </c>
      <c r="D1158" s="102" t="s">
        <v>444</v>
      </c>
      <c r="E1158" s="101" t="s">
        <v>25</v>
      </c>
      <c r="F1158" s="101" t="s">
        <v>0</v>
      </c>
      <c r="G1158" s="2" t="s">
        <v>0</v>
      </c>
      <c r="H1158" s="2" t="s">
        <v>26</v>
      </c>
      <c r="I1158" s="12">
        <f t="shared" ref="I1158:AA1158" si="1696">SUM(I1159)</f>
        <v>0</v>
      </c>
      <c r="J1158" s="12">
        <f t="shared" si="1696"/>
        <v>0</v>
      </c>
      <c r="K1158" s="12">
        <f t="shared" si="1696"/>
        <v>0</v>
      </c>
      <c r="L1158" s="12">
        <f t="shared" si="1696"/>
        <v>0</v>
      </c>
      <c r="M1158" s="12">
        <f t="shared" si="1696"/>
        <v>0</v>
      </c>
      <c r="N1158" s="12">
        <f t="shared" si="1696"/>
        <v>0</v>
      </c>
      <c r="O1158" s="12">
        <f t="shared" si="1696"/>
        <v>0</v>
      </c>
      <c r="P1158" s="12">
        <f t="shared" si="1696"/>
        <v>0</v>
      </c>
      <c r="Q1158" s="12">
        <f t="shared" si="1696"/>
        <v>0</v>
      </c>
      <c r="R1158" s="12">
        <f t="shared" si="1696"/>
        <v>0</v>
      </c>
      <c r="S1158" s="12">
        <f t="shared" si="1696"/>
        <v>0</v>
      </c>
      <c r="T1158" s="12">
        <f t="shared" si="1696"/>
        <v>0</v>
      </c>
      <c r="U1158" s="12">
        <f t="shared" si="1696"/>
        <v>0</v>
      </c>
      <c r="V1158" s="12">
        <f t="shared" si="1696"/>
        <v>0</v>
      </c>
      <c r="W1158" s="12">
        <f t="shared" si="1696"/>
        <v>0</v>
      </c>
      <c r="X1158" s="12">
        <f t="shared" si="1696"/>
        <v>0</v>
      </c>
      <c r="Y1158" s="12">
        <f t="shared" si="1696"/>
        <v>0</v>
      </c>
      <c r="Z1158" s="12">
        <f t="shared" si="1696"/>
        <v>0</v>
      </c>
      <c r="AA1158" s="12">
        <f t="shared" si="1696"/>
        <v>0</v>
      </c>
      <c r="AB1158" s="12">
        <v>0</v>
      </c>
      <c r="AC1158" s="12">
        <v>0</v>
      </c>
      <c r="AD1158" s="12">
        <f t="shared" ref="AD1158:AV1158" si="1697">SUM(AD1159)</f>
        <v>0</v>
      </c>
      <c r="AE1158" s="12">
        <f t="shared" si="1697"/>
        <v>0</v>
      </c>
      <c r="AF1158" s="12">
        <f t="shared" si="1697"/>
        <v>0</v>
      </c>
      <c r="AG1158" s="12">
        <f t="shared" si="1697"/>
        <v>0</v>
      </c>
      <c r="AH1158" s="12">
        <f t="shared" si="1697"/>
        <v>0</v>
      </c>
      <c r="AI1158" s="12">
        <f t="shared" si="1697"/>
        <v>0</v>
      </c>
      <c r="AJ1158" s="12">
        <f t="shared" si="1697"/>
        <v>0</v>
      </c>
      <c r="AK1158" s="12">
        <f t="shared" si="1697"/>
        <v>0</v>
      </c>
      <c r="AL1158" s="12">
        <f t="shared" si="1697"/>
        <v>0</v>
      </c>
      <c r="AM1158" s="12">
        <f t="shared" si="1697"/>
        <v>0</v>
      </c>
      <c r="AN1158" s="12">
        <f t="shared" si="1697"/>
        <v>0</v>
      </c>
      <c r="AO1158" s="12">
        <f t="shared" si="1697"/>
        <v>0</v>
      </c>
      <c r="AP1158" s="12">
        <f t="shared" si="1697"/>
        <v>0</v>
      </c>
      <c r="AQ1158" s="12">
        <f t="shared" si="1697"/>
        <v>0</v>
      </c>
      <c r="AR1158" s="12">
        <f t="shared" si="1697"/>
        <v>0</v>
      </c>
      <c r="AS1158" s="12">
        <f t="shared" si="1697"/>
        <v>0</v>
      </c>
      <c r="AT1158" s="12">
        <f t="shared" si="1697"/>
        <v>0</v>
      </c>
      <c r="AU1158" s="12">
        <f t="shared" si="1697"/>
        <v>0</v>
      </c>
      <c r="AV1158" s="12">
        <f t="shared" si="1697"/>
        <v>0</v>
      </c>
      <c r="AW1158" s="12">
        <v>0</v>
      </c>
      <c r="AX1158" s="12">
        <v>0</v>
      </c>
      <c r="AY1158" s="12">
        <f t="shared" ref="AY1158:BQ1158" si="1698">SUM(AY1159)</f>
        <v>0</v>
      </c>
      <c r="AZ1158" s="12">
        <f t="shared" si="1698"/>
        <v>0</v>
      </c>
      <c r="BA1158" s="12">
        <f t="shared" si="1698"/>
        <v>0</v>
      </c>
      <c r="BB1158" s="12">
        <f t="shared" si="1698"/>
        <v>0</v>
      </c>
      <c r="BC1158" s="12">
        <f t="shared" si="1698"/>
        <v>0</v>
      </c>
      <c r="BD1158" s="12">
        <f t="shared" si="1698"/>
        <v>0</v>
      </c>
      <c r="BE1158" s="12">
        <f t="shared" si="1698"/>
        <v>0</v>
      </c>
      <c r="BF1158" s="12">
        <f t="shared" si="1698"/>
        <v>0</v>
      </c>
      <c r="BG1158" s="12">
        <f t="shared" si="1698"/>
        <v>0</v>
      </c>
      <c r="BH1158" s="12">
        <f t="shared" si="1698"/>
        <v>0</v>
      </c>
      <c r="BI1158" s="12">
        <f t="shared" si="1698"/>
        <v>0</v>
      </c>
      <c r="BJ1158" s="12">
        <f t="shared" si="1698"/>
        <v>0</v>
      </c>
      <c r="BK1158" s="12">
        <f t="shared" si="1698"/>
        <v>0</v>
      </c>
      <c r="BL1158" s="12">
        <f t="shared" si="1698"/>
        <v>0</v>
      </c>
      <c r="BM1158" s="12">
        <f t="shared" si="1698"/>
        <v>0</v>
      </c>
      <c r="BN1158" s="12">
        <f t="shared" si="1698"/>
        <v>0</v>
      </c>
      <c r="BO1158" s="12">
        <f t="shared" si="1698"/>
        <v>0</v>
      </c>
      <c r="BP1158" s="12">
        <f t="shared" si="1698"/>
        <v>0</v>
      </c>
      <c r="BQ1158" s="12">
        <f t="shared" si="1698"/>
        <v>0</v>
      </c>
      <c r="BR1158" s="12">
        <v>0</v>
      </c>
      <c r="BS1158" s="12">
        <v>0</v>
      </c>
      <c r="BT1158" s="12" t="e">
        <f>IF(#REF!=0,"-",#REF!/#REF!*100)</f>
        <v>#REF!</v>
      </c>
    </row>
    <row r="1159" spans="1:72" x14ac:dyDescent="0.25">
      <c r="A1159" s="4" t="s">
        <v>133</v>
      </c>
      <c r="B1159" s="4" t="s">
        <v>58</v>
      </c>
      <c r="C1159" s="4" t="s">
        <v>165</v>
      </c>
      <c r="D1159" s="102" t="s">
        <v>444</v>
      </c>
      <c r="E1159" s="113">
        <v>6121</v>
      </c>
      <c r="F1159" s="102"/>
      <c r="G1159" s="98" t="s">
        <v>1662</v>
      </c>
      <c r="H1159" s="13" t="s">
        <v>27</v>
      </c>
      <c r="I1159" s="14">
        <v>0</v>
      </c>
      <c r="J1159" s="14"/>
      <c r="K1159" s="14"/>
      <c r="L1159" s="14"/>
      <c r="M1159" s="14"/>
      <c r="N1159" s="14"/>
      <c r="O1159" s="14">
        <f t="shared" si="1639"/>
        <v>0</v>
      </c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>
        <v>0</v>
      </c>
      <c r="AC1159" s="14">
        <v>0</v>
      </c>
      <c r="AD1159" s="14">
        <v>0</v>
      </c>
      <c r="AE1159" s="14"/>
      <c r="AF1159" s="14"/>
      <c r="AG1159" s="14"/>
      <c r="AH1159" s="14"/>
      <c r="AI1159" s="14"/>
      <c r="AJ1159" s="14">
        <f t="shared" si="1640"/>
        <v>0</v>
      </c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>
        <v>0</v>
      </c>
      <c r="AX1159" s="14">
        <v>0</v>
      </c>
      <c r="AY1159" s="14">
        <v>0</v>
      </c>
      <c r="AZ1159" s="14"/>
      <c r="BA1159" s="14"/>
      <c r="BB1159" s="14"/>
      <c r="BC1159" s="14"/>
      <c r="BD1159" s="14"/>
      <c r="BE1159" s="14">
        <f t="shared" si="1641"/>
        <v>0</v>
      </c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>
        <v>0</v>
      </c>
      <c r="BS1159" s="14">
        <v>0</v>
      </c>
      <c r="BT1159" s="14" t="e">
        <f>IF(#REF!=0,"-",#REF!/#REF!*100)</f>
        <v>#REF!</v>
      </c>
    </row>
    <row r="1160" spans="1:72" ht="22.5" x14ac:dyDescent="0.25">
      <c r="A1160" s="4" t="s">
        <v>133</v>
      </c>
      <c r="B1160" s="4" t="s">
        <v>58</v>
      </c>
      <c r="C1160" s="4" t="s">
        <v>165</v>
      </c>
      <c r="D1160" s="102" t="s">
        <v>444</v>
      </c>
      <c r="E1160" s="101" t="s">
        <v>29</v>
      </c>
      <c r="F1160" s="101" t="s">
        <v>0</v>
      </c>
      <c r="G1160" s="2" t="s">
        <v>0</v>
      </c>
      <c r="H1160" s="2" t="s">
        <v>30</v>
      </c>
      <c r="I1160" s="12">
        <f t="shared" ref="I1160:AA1160" si="1699">SUM(I1161:I1169)</f>
        <v>62700</v>
      </c>
      <c r="J1160" s="12">
        <f t="shared" si="1699"/>
        <v>0</v>
      </c>
      <c r="K1160" s="12">
        <f t="shared" si="1699"/>
        <v>0</v>
      </c>
      <c r="L1160" s="12">
        <f t="shared" si="1699"/>
        <v>0</v>
      </c>
      <c r="M1160" s="12">
        <f t="shared" si="1699"/>
        <v>0</v>
      </c>
      <c r="N1160" s="12">
        <f t="shared" si="1699"/>
        <v>0</v>
      </c>
      <c r="O1160" s="12">
        <f t="shared" si="1699"/>
        <v>62700</v>
      </c>
      <c r="P1160" s="12">
        <f t="shared" si="1699"/>
        <v>0</v>
      </c>
      <c r="Q1160" s="12">
        <f t="shared" si="1699"/>
        <v>0</v>
      </c>
      <c r="R1160" s="12">
        <f t="shared" si="1699"/>
        <v>0</v>
      </c>
      <c r="S1160" s="12">
        <f t="shared" si="1699"/>
        <v>0</v>
      </c>
      <c r="T1160" s="12">
        <f t="shared" si="1699"/>
        <v>0</v>
      </c>
      <c r="U1160" s="12">
        <f t="shared" si="1699"/>
        <v>0</v>
      </c>
      <c r="V1160" s="12">
        <f t="shared" si="1699"/>
        <v>0</v>
      </c>
      <c r="W1160" s="12">
        <f t="shared" si="1699"/>
        <v>0</v>
      </c>
      <c r="X1160" s="12">
        <f t="shared" si="1699"/>
        <v>0</v>
      </c>
      <c r="Y1160" s="12">
        <f t="shared" si="1699"/>
        <v>0</v>
      </c>
      <c r="Z1160" s="12">
        <f t="shared" si="1699"/>
        <v>0</v>
      </c>
      <c r="AA1160" s="12">
        <f t="shared" si="1699"/>
        <v>0</v>
      </c>
      <c r="AB1160" s="12">
        <v>0</v>
      </c>
      <c r="AC1160" s="12">
        <v>62700</v>
      </c>
      <c r="AD1160" s="12">
        <f t="shared" ref="AD1160:AV1160" si="1700">SUM(AD1161:AD1169)</f>
        <v>0</v>
      </c>
      <c r="AE1160" s="12">
        <f t="shared" si="1700"/>
        <v>0</v>
      </c>
      <c r="AF1160" s="12">
        <f t="shared" si="1700"/>
        <v>0</v>
      </c>
      <c r="AG1160" s="12">
        <f t="shared" si="1700"/>
        <v>0</v>
      </c>
      <c r="AH1160" s="12">
        <f t="shared" si="1700"/>
        <v>0</v>
      </c>
      <c r="AI1160" s="12">
        <f t="shared" si="1700"/>
        <v>0</v>
      </c>
      <c r="AJ1160" s="12">
        <f t="shared" si="1700"/>
        <v>0</v>
      </c>
      <c r="AK1160" s="12">
        <f t="shared" si="1700"/>
        <v>0</v>
      </c>
      <c r="AL1160" s="12">
        <f t="shared" si="1700"/>
        <v>0</v>
      </c>
      <c r="AM1160" s="12">
        <f t="shared" si="1700"/>
        <v>0</v>
      </c>
      <c r="AN1160" s="12">
        <f t="shared" si="1700"/>
        <v>0</v>
      </c>
      <c r="AO1160" s="12">
        <f t="shared" si="1700"/>
        <v>0</v>
      </c>
      <c r="AP1160" s="12">
        <f t="shared" si="1700"/>
        <v>0</v>
      </c>
      <c r="AQ1160" s="12">
        <f t="shared" si="1700"/>
        <v>0</v>
      </c>
      <c r="AR1160" s="12">
        <f t="shared" si="1700"/>
        <v>0</v>
      </c>
      <c r="AS1160" s="12">
        <f t="shared" si="1700"/>
        <v>0</v>
      </c>
      <c r="AT1160" s="12">
        <f t="shared" si="1700"/>
        <v>0</v>
      </c>
      <c r="AU1160" s="12">
        <f t="shared" si="1700"/>
        <v>0</v>
      </c>
      <c r="AV1160" s="12">
        <f t="shared" si="1700"/>
        <v>0</v>
      </c>
      <c r="AW1160" s="12">
        <v>0</v>
      </c>
      <c r="AX1160" s="12">
        <v>0</v>
      </c>
      <c r="AY1160" s="12">
        <f t="shared" ref="AY1160:BQ1160" si="1701">SUM(AY1161:AY1169)</f>
        <v>0</v>
      </c>
      <c r="AZ1160" s="12">
        <f t="shared" si="1701"/>
        <v>2591</v>
      </c>
      <c r="BA1160" s="12">
        <f t="shared" si="1701"/>
        <v>0</v>
      </c>
      <c r="BB1160" s="12">
        <f t="shared" si="1701"/>
        <v>0</v>
      </c>
      <c r="BC1160" s="12">
        <f t="shared" si="1701"/>
        <v>0</v>
      </c>
      <c r="BD1160" s="12">
        <f t="shared" si="1701"/>
        <v>0</v>
      </c>
      <c r="BE1160" s="12">
        <f t="shared" si="1701"/>
        <v>2591</v>
      </c>
      <c r="BF1160" s="12">
        <f t="shared" si="1701"/>
        <v>0</v>
      </c>
      <c r="BG1160" s="12">
        <f t="shared" si="1701"/>
        <v>0</v>
      </c>
      <c r="BH1160" s="12">
        <f t="shared" si="1701"/>
        <v>2591</v>
      </c>
      <c r="BI1160" s="12">
        <f t="shared" si="1701"/>
        <v>0</v>
      </c>
      <c r="BJ1160" s="12">
        <f t="shared" si="1701"/>
        <v>0</v>
      </c>
      <c r="BK1160" s="12">
        <f t="shared" si="1701"/>
        <v>0</v>
      </c>
      <c r="BL1160" s="12">
        <f t="shared" si="1701"/>
        <v>0</v>
      </c>
      <c r="BM1160" s="12">
        <f t="shared" si="1701"/>
        <v>0</v>
      </c>
      <c r="BN1160" s="12">
        <f t="shared" si="1701"/>
        <v>0</v>
      </c>
      <c r="BO1160" s="12">
        <f t="shared" si="1701"/>
        <v>0</v>
      </c>
      <c r="BP1160" s="12">
        <f t="shared" si="1701"/>
        <v>0</v>
      </c>
      <c r="BQ1160" s="12">
        <f t="shared" si="1701"/>
        <v>0</v>
      </c>
      <c r="BR1160" s="12">
        <v>2591</v>
      </c>
      <c r="BS1160" s="12">
        <v>0</v>
      </c>
      <c r="BT1160" s="12" t="e">
        <f>IF(#REF!=0,"-",#REF!/#REF!*100)</f>
        <v>#REF!</v>
      </c>
    </row>
    <row r="1161" spans="1:72" x14ac:dyDescent="0.25">
      <c r="A1161" s="4" t="s">
        <v>133</v>
      </c>
      <c r="B1161" s="4" t="s">
        <v>58</v>
      </c>
      <c r="C1161" s="4" t="s">
        <v>165</v>
      </c>
      <c r="D1161" s="102" t="s">
        <v>444</v>
      </c>
      <c r="E1161" s="113">
        <v>6131</v>
      </c>
      <c r="F1161" s="102"/>
      <c r="G1161" s="98" t="s">
        <v>1662</v>
      </c>
      <c r="H1161" s="13" t="s">
        <v>32</v>
      </c>
      <c r="I1161" s="14">
        <v>15000</v>
      </c>
      <c r="J1161" s="14"/>
      <c r="K1161" s="14"/>
      <c r="L1161" s="14"/>
      <c r="M1161" s="14"/>
      <c r="N1161" s="14"/>
      <c r="O1161" s="14">
        <f t="shared" si="1639"/>
        <v>15000</v>
      </c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>
        <v>0</v>
      </c>
      <c r="AC1161" s="14">
        <v>15000</v>
      </c>
      <c r="AD1161" s="14">
        <v>0</v>
      </c>
      <c r="AE1161" s="14"/>
      <c r="AF1161" s="14"/>
      <c r="AG1161" s="14"/>
      <c r="AH1161" s="14"/>
      <c r="AI1161" s="14"/>
      <c r="AJ1161" s="14">
        <f t="shared" si="1640"/>
        <v>0</v>
      </c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>
        <v>0</v>
      </c>
      <c r="AX1161" s="14">
        <v>0</v>
      </c>
      <c r="AY1161" s="14">
        <v>0</v>
      </c>
      <c r="AZ1161" s="14"/>
      <c r="BA1161" s="14"/>
      <c r="BB1161" s="14"/>
      <c r="BC1161" s="14"/>
      <c r="BD1161" s="14"/>
      <c r="BE1161" s="14">
        <f t="shared" si="1641"/>
        <v>0</v>
      </c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>
        <v>0</v>
      </c>
      <c r="BS1161" s="14">
        <v>0</v>
      </c>
      <c r="BT1161" s="14" t="e">
        <f>IF(#REF!=0,"-",#REF!/#REF!*100)</f>
        <v>#REF!</v>
      </c>
    </row>
    <row r="1162" spans="1:72" x14ac:dyDescent="0.25">
      <c r="A1162" s="4" t="s">
        <v>133</v>
      </c>
      <c r="B1162" s="4" t="s">
        <v>58</v>
      </c>
      <c r="C1162" s="4" t="s">
        <v>165</v>
      </c>
      <c r="D1162" s="102" t="s">
        <v>444</v>
      </c>
      <c r="E1162" s="113">
        <v>6132</v>
      </c>
      <c r="F1162" s="102"/>
      <c r="G1162" s="98" t="s">
        <v>1662</v>
      </c>
      <c r="H1162" s="13" t="s">
        <v>72</v>
      </c>
      <c r="I1162" s="14">
        <v>0</v>
      </c>
      <c r="J1162" s="14"/>
      <c r="K1162" s="14"/>
      <c r="L1162" s="14"/>
      <c r="M1162" s="14"/>
      <c r="N1162" s="14"/>
      <c r="O1162" s="14">
        <f t="shared" si="1639"/>
        <v>0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>
        <v>0</v>
      </c>
      <c r="AC1162" s="14">
        <v>0</v>
      </c>
      <c r="AD1162" s="14">
        <v>0</v>
      </c>
      <c r="AE1162" s="14"/>
      <c r="AF1162" s="14"/>
      <c r="AG1162" s="14"/>
      <c r="AH1162" s="14"/>
      <c r="AI1162" s="14"/>
      <c r="AJ1162" s="14">
        <f t="shared" si="1640"/>
        <v>0</v>
      </c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>
        <v>0</v>
      </c>
      <c r="AX1162" s="14">
        <v>0</v>
      </c>
      <c r="AY1162" s="14">
        <v>0</v>
      </c>
      <c r="AZ1162" s="14"/>
      <c r="BA1162" s="14"/>
      <c r="BB1162" s="14"/>
      <c r="BC1162" s="14"/>
      <c r="BD1162" s="14"/>
      <c r="BE1162" s="14">
        <f t="shared" si="1641"/>
        <v>0</v>
      </c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>
        <v>0</v>
      </c>
      <c r="BS1162" s="14">
        <v>0</v>
      </c>
      <c r="BT1162" s="14" t="e">
        <f>IF(#REF!=0,"-",#REF!/#REF!*100)</f>
        <v>#REF!</v>
      </c>
    </row>
    <row r="1163" spans="1:72" x14ac:dyDescent="0.25">
      <c r="A1163" s="4" t="s">
        <v>133</v>
      </c>
      <c r="B1163" s="4" t="s">
        <v>58</v>
      </c>
      <c r="C1163" s="4" t="s">
        <v>165</v>
      </c>
      <c r="D1163" s="102" t="s">
        <v>444</v>
      </c>
      <c r="E1163" s="113">
        <v>6133</v>
      </c>
      <c r="F1163" s="102"/>
      <c r="G1163" s="98" t="s">
        <v>1662</v>
      </c>
      <c r="H1163" s="13" t="s">
        <v>75</v>
      </c>
      <c r="I1163" s="14">
        <v>0</v>
      </c>
      <c r="J1163" s="14"/>
      <c r="K1163" s="14"/>
      <c r="L1163" s="14"/>
      <c r="M1163" s="14"/>
      <c r="N1163" s="14"/>
      <c r="O1163" s="14">
        <f t="shared" si="1639"/>
        <v>0</v>
      </c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>
        <v>0</v>
      </c>
      <c r="AC1163" s="14">
        <v>0</v>
      </c>
      <c r="AD1163" s="14">
        <v>0</v>
      </c>
      <c r="AE1163" s="14"/>
      <c r="AF1163" s="14"/>
      <c r="AG1163" s="14"/>
      <c r="AH1163" s="14"/>
      <c r="AI1163" s="14"/>
      <c r="AJ1163" s="14">
        <f t="shared" si="1640"/>
        <v>0</v>
      </c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>
        <v>0</v>
      </c>
      <c r="AX1163" s="14">
        <v>0</v>
      </c>
      <c r="AY1163" s="14">
        <v>0</v>
      </c>
      <c r="AZ1163" s="14"/>
      <c r="BA1163" s="14"/>
      <c r="BB1163" s="14"/>
      <c r="BC1163" s="14"/>
      <c r="BD1163" s="14"/>
      <c r="BE1163" s="14">
        <f t="shared" si="1641"/>
        <v>0</v>
      </c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>
        <v>0</v>
      </c>
      <c r="BS1163" s="14">
        <v>0</v>
      </c>
      <c r="BT1163" s="14" t="e">
        <f>IF(#REF!=0,"-",#REF!/#REF!*100)</f>
        <v>#REF!</v>
      </c>
    </row>
    <row r="1164" spans="1:72" x14ac:dyDescent="0.25">
      <c r="A1164" s="4" t="s">
        <v>133</v>
      </c>
      <c r="B1164" s="4" t="s">
        <v>58</v>
      </c>
      <c r="C1164" s="4" t="s">
        <v>165</v>
      </c>
      <c r="D1164" s="102" t="s">
        <v>444</v>
      </c>
      <c r="E1164" s="113">
        <v>6134</v>
      </c>
      <c r="F1164" s="102"/>
      <c r="G1164" s="98" t="s">
        <v>1662</v>
      </c>
      <c r="H1164" s="13" t="s">
        <v>78</v>
      </c>
      <c r="I1164" s="14">
        <v>10000</v>
      </c>
      <c r="J1164" s="14"/>
      <c r="K1164" s="14"/>
      <c r="L1164" s="14"/>
      <c r="M1164" s="14"/>
      <c r="N1164" s="14"/>
      <c r="O1164" s="14">
        <f t="shared" si="1639"/>
        <v>10000</v>
      </c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>
        <v>0</v>
      </c>
      <c r="AC1164" s="14">
        <v>10000</v>
      </c>
      <c r="AD1164" s="14">
        <v>0</v>
      </c>
      <c r="AE1164" s="14"/>
      <c r="AF1164" s="14"/>
      <c r="AG1164" s="14"/>
      <c r="AH1164" s="14"/>
      <c r="AI1164" s="14"/>
      <c r="AJ1164" s="14">
        <f t="shared" si="1640"/>
        <v>0</v>
      </c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>
        <v>0</v>
      </c>
      <c r="AX1164" s="14">
        <v>0</v>
      </c>
      <c r="AY1164" s="14">
        <v>0</v>
      </c>
      <c r="AZ1164" s="14">
        <v>2591</v>
      </c>
      <c r="BA1164" s="14"/>
      <c r="BB1164" s="14"/>
      <c r="BC1164" s="14"/>
      <c r="BD1164" s="14"/>
      <c r="BE1164" s="14">
        <f t="shared" si="1641"/>
        <v>2591</v>
      </c>
      <c r="BF1164" s="14"/>
      <c r="BG1164" s="14"/>
      <c r="BH1164" s="14">
        <v>2591</v>
      </c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>
        <v>2591</v>
      </c>
      <c r="BS1164" s="14">
        <v>0</v>
      </c>
      <c r="BT1164" s="14" t="e">
        <f>IF(#REF!=0,"-",#REF!/#REF!*100)</f>
        <v>#REF!</v>
      </c>
    </row>
    <row r="1165" spans="1:72" x14ac:dyDescent="0.25">
      <c r="A1165" s="4" t="s">
        <v>133</v>
      </c>
      <c r="B1165" s="4" t="s">
        <v>58</v>
      </c>
      <c r="C1165" s="4" t="s">
        <v>165</v>
      </c>
      <c r="D1165" s="102" t="s">
        <v>444</v>
      </c>
      <c r="E1165" s="113">
        <v>6135</v>
      </c>
      <c r="F1165" s="102"/>
      <c r="G1165" s="98" t="s">
        <v>1662</v>
      </c>
      <c r="H1165" s="13" t="s">
        <v>81</v>
      </c>
      <c r="I1165" s="14">
        <v>200</v>
      </c>
      <c r="J1165" s="14"/>
      <c r="K1165" s="14"/>
      <c r="L1165" s="14"/>
      <c r="M1165" s="14"/>
      <c r="N1165" s="14"/>
      <c r="O1165" s="14">
        <f t="shared" si="1639"/>
        <v>200</v>
      </c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>
        <v>0</v>
      </c>
      <c r="AC1165" s="14">
        <v>200</v>
      </c>
      <c r="AD1165" s="14">
        <v>0</v>
      </c>
      <c r="AE1165" s="14"/>
      <c r="AF1165" s="14"/>
      <c r="AG1165" s="14"/>
      <c r="AH1165" s="14"/>
      <c r="AI1165" s="14"/>
      <c r="AJ1165" s="14">
        <f t="shared" si="1640"/>
        <v>0</v>
      </c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>
        <v>0</v>
      </c>
      <c r="AX1165" s="14">
        <v>0</v>
      </c>
      <c r="AY1165" s="14">
        <v>0</v>
      </c>
      <c r="AZ1165" s="14"/>
      <c r="BA1165" s="14"/>
      <c r="BB1165" s="14"/>
      <c r="BC1165" s="14"/>
      <c r="BD1165" s="14"/>
      <c r="BE1165" s="14">
        <f t="shared" si="1641"/>
        <v>0</v>
      </c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>
        <v>0</v>
      </c>
      <c r="BS1165" s="14">
        <v>0</v>
      </c>
      <c r="BT1165" s="14" t="e">
        <f>IF(#REF!=0,"-",#REF!/#REF!*100)</f>
        <v>#REF!</v>
      </c>
    </row>
    <row r="1166" spans="1:72" ht="22.5" x14ac:dyDescent="0.25">
      <c r="A1166" s="4" t="s">
        <v>133</v>
      </c>
      <c r="B1166" s="4" t="s">
        <v>58</v>
      </c>
      <c r="C1166" s="4" t="s">
        <v>165</v>
      </c>
      <c r="D1166" s="102" t="s">
        <v>444</v>
      </c>
      <c r="E1166" s="113">
        <v>6136</v>
      </c>
      <c r="F1166" s="102"/>
      <c r="G1166" s="98" t="s">
        <v>1662</v>
      </c>
      <c r="H1166" s="13" t="s">
        <v>84</v>
      </c>
      <c r="I1166" s="14">
        <v>0</v>
      </c>
      <c r="J1166" s="14"/>
      <c r="K1166" s="14"/>
      <c r="L1166" s="14"/>
      <c r="M1166" s="14"/>
      <c r="N1166" s="14"/>
      <c r="O1166" s="14">
        <f t="shared" si="1639"/>
        <v>0</v>
      </c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>
        <v>0</v>
      </c>
      <c r="AC1166" s="14">
        <v>0</v>
      </c>
      <c r="AD1166" s="14">
        <v>0</v>
      </c>
      <c r="AE1166" s="14"/>
      <c r="AF1166" s="14"/>
      <c r="AG1166" s="14"/>
      <c r="AH1166" s="14"/>
      <c r="AI1166" s="14"/>
      <c r="AJ1166" s="14">
        <f t="shared" si="1640"/>
        <v>0</v>
      </c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>
        <v>0</v>
      </c>
      <c r="AX1166" s="14">
        <v>0</v>
      </c>
      <c r="AY1166" s="14">
        <v>0</v>
      </c>
      <c r="AZ1166" s="14"/>
      <c r="BA1166" s="14"/>
      <c r="BB1166" s="14"/>
      <c r="BC1166" s="14"/>
      <c r="BD1166" s="14"/>
      <c r="BE1166" s="14">
        <f t="shared" si="1641"/>
        <v>0</v>
      </c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>
        <v>0</v>
      </c>
      <c r="BS1166" s="14">
        <v>0</v>
      </c>
      <c r="BT1166" s="14" t="e">
        <f>IF(#REF!=0,"-",#REF!/#REF!*100)</f>
        <v>#REF!</v>
      </c>
    </row>
    <row r="1167" spans="1:72" x14ac:dyDescent="0.25">
      <c r="A1167" s="4" t="s">
        <v>133</v>
      </c>
      <c r="B1167" s="4" t="s">
        <v>58</v>
      </c>
      <c r="C1167" s="4" t="s">
        <v>165</v>
      </c>
      <c r="D1167" s="102" t="s">
        <v>444</v>
      </c>
      <c r="E1167" s="113">
        <v>6137</v>
      </c>
      <c r="F1167" s="102"/>
      <c r="G1167" s="98" t="s">
        <v>1662</v>
      </c>
      <c r="H1167" s="13" t="s">
        <v>87</v>
      </c>
      <c r="I1167" s="14">
        <v>5000</v>
      </c>
      <c r="J1167" s="14"/>
      <c r="K1167" s="14"/>
      <c r="L1167" s="14"/>
      <c r="M1167" s="14"/>
      <c r="N1167" s="14"/>
      <c r="O1167" s="14">
        <f t="shared" si="1639"/>
        <v>5000</v>
      </c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>
        <v>0</v>
      </c>
      <c r="AC1167" s="14">
        <v>5000</v>
      </c>
      <c r="AD1167" s="14">
        <v>0</v>
      </c>
      <c r="AE1167" s="14"/>
      <c r="AF1167" s="14"/>
      <c r="AG1167" s="14"/>
      <c r="AH1167" s="14"/>
      <c r="AI1167" s="14"/>
      <c r="AJ1167" s="14">
        <f t="shared" si="1640"/>
        <v>0</v>
      </c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>
        <v>0</v>
      </c>
      <c r="AX1167" s="14">
        <v>0</v>
      </c>
      <c r="AY1167" s="14">
        <v>0</v>
      </c>
      <c r="AZ1167" s="14"/>
      <c r="BA1167" s="14"/>
      <c r="BB1167" s="14"/>
      <c r="BC1167" s="14"/>
      <c r="BD1167" s="14"/>
      <c r="BE1167" s="14">
        <f t="shared" si="1641"/>
        <v>0</v>
      </c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>
        <v>0</v>
      </c>
      <c r="BS1167" s="14">
        <v>0</v>
      </c>
      <c r="BT1167" s="14" t="e">
        <f>IF(#REF!=0,"-",#REF!/#REF!*100)</f>
        <v>#REF!</v>
      </c>
    </row>
    <row r="1168" spans="1:72" ht="22.5" x14ac:dyDescent="0.25">
      <c r="A1168" s="4" t="s">
        <v>133</v>
      </c>
      <c r="B1168" s="4" t="s">
        <v>58</v>
      </c>
      <c r="C1168" s="4" t="s">
        <v>165</v>
      </c>
      <c r="D1168" s="102" t="s">
        <v>444</v>
      </c>
      <c r="E1168" s="113">
        <v>6138</v>
      </c>
      <c r="F1168" s="102"/>
      <c r="G1168" s="98" t="s">
        <v>1662</v>
      </c>
      <c r="H1168" s="13" t="s">
        <v>90</v>
      </c>
      <c r="I1168" s="14">
        <v>2500</v>
      </c>
      <c r="J1168" s="14"/>
      <c r="K1168" s="14"/>
      <c r="L1168" s="14"/>
      <c r="M1168" s="14"/>
      <c r="N1168" s="14"/>
      <c r="O1168" s="14">
        <f t="shared" si="1639"/>
        <v>2500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>
        <v>0</v>
      </c>
      <c r="AC1168" s="14">
        <v>2500</v>
      </c>
      <c r="AD1168" s="14">
        <v>0</v>
      </c>
      <c r="AE1168" s="14"/>
      <c r="AF1168" s="14"/>
      <c r="AG1168" s="14"/>
      <c r="AH1168" s="14"/>
      <c r="AI1168" s="14"/>
      <c r="AJ1168" s="14">
        <f t="shared" si="1640"/>
        <v>0</v>
      </c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>
        <v>0</v>
      </c>
      <c r="AX1168" s="14">
        <v>0</v>
      </c>
      <c r="AY1168" s="14">
        <v>0</v>
      </c>
      <c r="AZ1168" s="14"/>
      <c r="BA1168" s="14"/>
      <c r="BB1168" s="14"/>
      <c r="BC1168" s="14"/>
      <c r="BD1168" s="14"/>
      <c r="BE1168" s="14">
        <f t="shared" si="1641"/>
        <v>0</v>
      </c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>
        <v>0</v>
      </c>
      <c r="BS1168" s="14">
        <v>0</v>
      </c>
      <c r="BT1168" s="14" t="e">
        <f>IF(#REF!=0,"-",#REF!/#REF!*100)</f>
        <v>#REF!</v>
      </c>
    </row>
    <row r="1169" spans="1:72" x14ac:dyDescent="0.25">
      <c r="A1169" s="1" t="s">
        <v>133</v>
      </c>
      <c r="B1169" s="1" t="s">
        <v>58</v>
      </c>
      <c r="C1169" s="1" t="s">
        <v>165</v>
      </c>
      <c r="D1169" s="105" t="s">
        <v>444</v>
      </c>
      <c r="E1169" s="105" t="s">
        <v>34</v>
      </c>
      <c r="F1169" s="102" t="s">
        <v>0</v>
      </c>
      <c r="G1169" s="13" t="s">
        <v>0</v>
      </c>
      <c r="H1169" s="2" t="s">
        <v>35</v>
      </c>
      <c r="I1169" s="12">
        <f t="shared" ref="I1169:AA1169" si="1702">SUM(I1170:I1172)</f>
        <v>30000</v>
      </c>
      <c r="J1169" s="12">
        <f t="shared" si="1702"/>
        <v>0</v>
      </c>
      <c r="K1169" s="12">
        <f t="shared" si="1702"/>
        <v>0</v>
      </c>
      <c r="L1169" s="12">
        <f t="shared" si="1702"/>
        <v>0</v>
      </c>
      <c r="M1169" s="12">
        <f t="shared" si="1702"/>
        <v>0</v>
      </c>
      <c r="N1169" s="12">
        <f t="shared" si="1702"/>
        <v>0</v>
      </c>
      <c r="O1169" s="12">
        <f t="shared" si="1702"/>
        <v>30000</v>
      </c>
      <c r="P1169" s="12">
        <f t="shared" si="1702"/>
        <v>0</v>
      </c>
      <c r="Q1169" s="12">
        <f t="shared" si="1702"/>
        <v>0</v>
      </c>
      <c r="R1169" s="12">
        <f t="shared" si="1702"/>
        <v>0</v>
      </c>
      <c r="S1169" s="12">
        <f t="shared" si="1702"/>
        <v>0</v>
      </c>
      <c r="T1169" s="12">
        <f t="shared" si="1702"/>
        <v>0</v>
      </c>
      <c r="U1169" s="12">
        <f t="shared" si="1702"/>
        <v>0</v>
      </c>
      <c r="V1169" s="12">
        <f t="shared" si="1702"/>
        <v>0</v>
      </c>
      <c r="W1169" s="12">
        <f t="shared" si="1702"/>
        <v>0</v>
      </c>
      <c r="X1169" s="12">
        <f t="shared" si="1702"/>
        <v>0</v>
      </c>
      <c r="Y1169" s="12">
        <f t="shared" si="1702"/>
        <v>0</v>
      </c>
      <c r="Z1169" s="12">
        <f t="shared" si="1702"/>
        <v>0</v>
      </c>
      <c r="AA1169" s="12">
        <f t="shared" si="1702"/>
        <v>0</v>
      </c>
      <c r="AB1169" s="12">
        <v>0</v>
      </c>
      <c r="AC1169" s="12">
        <v>30000</v>
      </c>
      <c r="AD1169" s="12">
        <f t="shared" ref="AD1169:AV1169" si="1703">SUM(AD1170:AD1172)</f>
        <v>0</v>
      </c>
      <c r="AE1169" s="12">
        <f t="shared" si="1703"/>
        <v>0</v>
      </c>
      <c r="AF1169" s="12">
        <f t="shared" si="1703"/>
        <v>0</v>
      </c>
      <c r="AG1169" s="12">
        <f t="shared" si="1703"/>
        <v>0</v>
      </c>
      <c r="AH1169" s="12">
        <f t="shared" si="1703"/>
        <v>0</v>
      </c>
      <c r="AI1169" s="12">
        <f t="shared" si="1703"/>
        <v>0</v>
      </c>
      <c r="AJ1169" s="12">
        <f t="shared" si="1703"/>
        <v>0</v>
      </c>
      <c r="AK1169" s="12">
        <f t="shared" si="1703"/>
        <v>0</v>
      </c>
      <c r="AL1169" s="12">
        <f t="shared" si="1703"/>
        <v>0</v>
      </c>
      <c r="AM1169" s="12">
        <f t="shared" si="1703"/>
        <v>0</v>
      </c>
      <c r="AN1169" s="12">
        <f t="shared" si="1703"/>
        <v>0</v>
      </c>
      <c r="AO1169" s="12">
        <f t="shared" si="1703"/>
        <v>0</v>
      </c>
      <c r="AP1169" s="12">
        <f t="shared" si="1703"/>
        <v>0</v>
      </c>
      <c r="AQ1169" s="12">
        <f t="shared" si="1703"/>
        <v>0</v>
      </c>
      <c r="AR1169" s="12">
        <f t="shared" si="1703"/>
        <v>0</v>
      </c>
      <c r="AS1169" s="12">
        <f t="shared" si="1703"/>
        <v>0</v>
      </c>
      <c r="AT1169" s="12">
        <f t="shared" si="1703"/>
        <v>0</v>
      </c>
      <c r="AU1169" s="12">
        <f t="shared" si="1703"/>
        <v>0</v>
      </c>
      <c r="AV1169" s="12">
        <f t="shared" si="1703"/>
        <v>0</v>
      </c>
      <c r="AW1169" s="12">
        <v>0</v>
      </c>
      <c r="AX1169" s="12">
        <v>0</v>
      </c>
      <c r="AY1169" s="12">
        <f t="shared" ref="AY1169:BQ1169" si="1704">SUM(AY1170:AY1172)</f>
        <v>0</v>
      </c>
      <c r="AZ1169" s="12">
        <f t="shared" si="1704"/>
        <v>0</v>
      </c>
      <c r="BA1169" s="12">
        <f t="shared" si="1704"/>
        <v>0</v>
      </c>
      <c r="BB1169" s="12">
        <f t="shared" si="1704"/>
        <v>0</v>
      </c>
      <c r="BC1169" s="12">
        <f t="shared" si="1704"/>
        <v>0</v>
      </c>
      <c r="BD1169" s="12">
        <f t="shared" si="1704"/>
        <v>0</v>
      </c>
      <c r="BE1169" s="12">
        <f t="shared" si="1704"/>
        <v>0</v>
      </c>
      <c r="BF1169" s="12">
        <f t="shared" si="1704"/>
        <v>0</v>
      </c>
      <c r="BG1169" s="12">
        <f t="shared" si="1704"/>
        <v>0</v>
      </c>
      <c r="BH1169" s="12">
        <f t="shared" si="1704"/>
        <v>0</v>
      </c>
      <c r="BI1169" s="12">
        <f t="shared" si="1704"/>
        <v>0</v>
      </c>
      <c r="BJ1169" s="12">
        <f t="shared" si="1704"/>
        <v>0</v>
      </c>
      <c r="BK1169" s="12">
        <f t="shared" si="1704"/>
        <v>0</v>
      </c>
      <c r="BL1169" s="12">
        <f t="shared" si="1704"/>
        <v>0</v>
      </c>
      <c r="BM1169" s="12">
        <f t="shared" si="1704"/>
        <v>0</v>
      </c>
      <c r="BN1169" s="12">
        <f t="shared" si="1704"/>
        <v>0</v>
      </c>
      <c r="BO1169" s="12">
        <f t="shared" si="1704"/>
        <v>0</v>
      </c>
      <c r="BP1169" s="12">
        <f t="shared" si="1704"/>
        <v>0</v>
      </c>
      <c r="BQ1169" s="12">
        <f t="shared" si="1704"/>
        <v>0</v>
      </c>
      <c r="BR1169" s="12">
        <v>0</v>
      </c>
      <c r="BS1169" s="12">
        <v>0</v>
      </c>
      <c r="BT1169" s="12" t="e">
        <f>IF(#REF!=0,"-",#REF!/#REF!*100)</f>
        <v>#REF!</v>
      </c>
    </row>
    <row r="1170" spans="1:72" x14ac:dyDescent="0.25">
      <c r="A1170" s="4" t="s">
        <v>133</v>
      </c>
      <c r="B1170" s="4" t="s">
        <v>58</v>
      </c>
      <c r="C1170" s="4" t="s">
        <v>165</v>
      </c>
      <c r="D1170" s="102" t="s">
        <v>444</v>
      </c>
      <c r="E1170" s="113">
        <v>6139</v>
      </c>
      <c r="F1170" s="102"/>
      <c r="G1170" s="98" t="s">
        <v>1662</v>
      </c>
      <c r="H1170" s="13" t="s">
        <v>35</v>
      </c>
      <c r="I1170" s="14">
        <v>30000</v>
      </c>
      <c r="J1170" s="14"/>
      <c r="K1170" s="14"/>
      <c r="L1170" s="14"/>
      <c r="M1170" s="14"/>
      <c r="N1170" s="14"/>
      <c r="O1170" s="14">
        <f t="shared" si="1639"/>
        <v>30000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>
        <v>0</v>
      </c>
      <c r="AC1170" s="14">
        <v>30000</v>
      </c>
      <c r="AD1170" s="14">
        <v>0</v>
      </c>
      <c r="AE1170" s="14"/>
      <c r="AF1170" s="14"/>
      <c r="AG1170" s="14"/>
      <c r="AH1170" s="14"/>
      <c r="AI1170" s="14"/>
      <c r="AJ1170" s="14">
        <f t="shared" si="1640"/>
        <v>0</v>
      </c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>
        <v>0</v>
      </c>
      <c r="AX1170" s="14">
        <v>0</v>
      </c>
      <c r="AY1170" s="14">
        <v>0</v>
      </c>
      <c r="AZ1170" s="14"/>
      <c r="BA1170" s="14"/>
      <c r="BB1170" s="14"/>
      <c r="BC1170" s="14"/>
      <c r="BD1170" s="14"/>
      <c r="BE1170" s="14">
        <f t="shared" si="1641"/>
        <v>0</v>
      </c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>
        <v>0</v>
      </c>
      <c r="BS1170" s="14">
        <v>0</v>
      </c>
      <c r="BT1170" s="14" t="e">
        <f>IF(#REF!=0,"-",#REF!/#REF!*100)</f>
        <v>#REF!</v>
      </c>
    </row>
    <row r="1171" spans="1:72" ht="22.5" x14ac:dyDescent="0.25">
      <c r="A1171" s="4" t="s">
        <v>133</v>
      </c>
      <c r="B1171" s="4" t="s">
        <v>58</v>
      </c>
      <c r="C1171" s="4" t="s">
        <v>165</v>
      </c>
      <c r="D1171" s="102" t="s">
        <v>444</v>
      </c>
      <c r="E1171" s="113">
        <v>6139</v>
      </c>
      <c r="F1171" s="102" t="s">
        <v>451</v>
      </c>
      <c r="G1171" s="98" t="s">
        <v>1662</v>
      </c>
      <c r="H1171" s="13" t="s">
        <v>37</v>
      </c>
      <c r="I1171" s="14">
        <v>0</v>
      </c>
      <c r="J1171" s="14"/>
      <c r="K1171" s="14"/>
      <c r="L1171" s="14"/>
      <c r="M1171" s="14"/>
      <c r="N1171" s="14"/>
      <c r="O1171" s="14">
        <f t="shared" si="1639"/>
        <v>0</v>
      </c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>
        <v>0</v>
      </c>
      <c r="AC1171" s="14">
        <v>0</v>
      </c>
      <c r="AD1171" s="14">
        <v>0</v>
      </c>
      <c r="AE1171" s="14"/>
      <c r="AF1171" s="14"/>
      <c r="AG1171" s="14"/>
      <c r="AH1171" s="14"/>
      <c r="AI1171" s="14"/>
      <c r="AJ1171" s="14">
        <f t="shared" si="1640"/>
        <v>0</v>
      </c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>
        <v>0</v>
      </c>
      <c r="AX1171" s="14">
        <v>0</v>
      </c>
      <c r="AY1171" s="14">
        <v>0</v>
      </c>
      <c r="AZ1171" s="14"/>
      <c r="BA1171" s="14"/>
      <c r="BB1171" s="14"/>
      <c r="BC1171" s="14"/>
      <c r="BD1171" s="14"/>
      <c r="BE1171" s="14">
        <f t="shared" si="1641"/>
        <v>0</v>
      </c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>
        <v>0</v>
      </c>
      <c r="BS1171" s="14">
        <v>0</v>
      </c>
      <c r="BT1171" s="14" t="e">
        <f>IF(#REF!=0,"-",#REF!/#REF!*100)</f>
        <v>#REF!</v>
      </c>
    </row>
    <row r="1172" spans="1:72" ht="33.75" x14ac:dyDescent="0.25">
      <c r="A1172" s="4" t="s">
        <v>133</v>
      </c>
      <c r="B1172" s="4" t="s">
        <v>58</v>
      </c>
      <c r="C1172" s="4" t="s">
        <v>165</v>
      </c>
      <c r="D1172" s="102" t="s">
        <v>444</v>
      </c>
      <c r="E1172" s="113">
        <v>6139</v>
      </c>
      <c r="F1172" s="102" t="s">
        <v>452</v>
      </c>
      <c r="G1172" s="98" t="s">
        <v>1662</v>
      </c>
      <c r="H1172" s="13" t="s">
        <v>38</v>
      </c>
      <c r="I1172" s="14">
        <v>0</v>
      </c>
      <c r="J1172" s="14"/>
      <c r="K1172" s="14"/>
      <c r="L1172" s="14"/>
      <c r="M1172" s="14"/>
      <c r="N1172" s="14"/>
      <c r="O1172" s="14">
        <f t="shared" si="1639"/>
        <v>0</v>
      </c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>
        <v>0</v>
      </c>
      <c r="AC1172" s="14">
        <v>0</v>
      </c>
      <c r="AD1172" s="14">
        <v>0</v>
      </c>
      <c r="AE1172" s="14"/>
      <c r="AF1172" s="14"/>
      <c r="AG1172" s="14"/>
      <c r="AH1172" s="14"/>
      <c r="AI1172" s="14"/>
      <c r="AJ1172" s="14">
        <f t="shared" si="1640"/>
        <v>0</v>
      </c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>
        <v>0</v>
      </c>
      <c r="AX1172" s="14">
        <v>0</v>
      </c>
      <c r="AY1172" s="14">
        <v>0</v>
      </c>
      <c r="AZ1172" s="14"/>
      <c r="BA1172" s="14"/>
      <c r="BB1172" s="14"/>
      <c r="BC1172" s="14"/>
      <c r="BD1172" s="14"/>
      <c r="BE1172" s="14">
        <f t="shared" si="1641"/>
        <v>0</v>
      </c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>
        <v>0</v>
      </c>
      <c r="BS1172" s="14">
        <v>0</v>
      </c>
      <c r="BT1172" s="14" t="e">
        <f>IF(#REF!=0,"-",#REF!/#REF!*100)</f>
        <v>#REF!</v>
      </c>
    </row>
    <row r="1173" spans="1:72" ht="33.75" x14ac:dyDescent="0.25">
      <c r="A1173" s="1" t="s">
        <v>0</v>
      </c>
      <c r="B1173" s="1" t="s">
        <v>0</v>
      </c>
      <c r="C1173" s="1" t="s">
        <v>0</v>
      </c>
      <c r="D1173" s="101" t="s">
        <v>0</v>
      </c>
      <c r="E1173" s="101" t="s">
        <v>0</v>
      </c>
      <c r="F1173" s="101" t="s">
        <v>0</v>
      </c>
      <c r="G1173" s="2" t="s">
        <v>0</v>
      </c>
      <c r="H1173" s="10" t="s">
        <v>39</v>
      </c>
      <c r="I1173" s="11">
        <f t="shared" ref="I1173:X1174" si="1705">SUM(I1174)</f>
        <v>0</v>
      </c>
      <c r="J1173" s="11">
        <f t="shared" si="1705"/>
        <v>0</v>
      </c>
      <c r="K1173" s="11">
        <f t="shared" si="1705"/>
        <v>0</v>
      </c>
      <c r="L1173" s="11">
        <f t="shared" si="1705"/>
        <v>0</v>
      </c>
      <c r="M1173" s="11">
        <f t="shared" si="1705"/>
        <v>0</v>
      </c>
      <c r="N1173" s="11">
        <f t="shared" si="1705"/>
        <v>0</v>
      </c>
      <c r="O1173" s="11">
        <f t="shared" si="1705"/>
        <v>0</v>
      </c>
      <c r="P1173" s="11">
        <f t="shared" si="1705"/>
        <v>0</v>
      </c>
      <c r="Q1173" s="11">
        <f t="shared" si="1705"/>
        <v>0</v>
      </c>
      <c r="R1173" s="11">
        <f t="shared" si="1705"/>
        <v>0</v>
      </c>
      <c r="S1173" s="11">
        <f t="shared" si="1705"/>
        <v>0</v>
      </c>
      <c r="T1173" s="11">
        <f t="shared" si="1705"/>
        <v>0</v>
      </c>
      <c r="U1173" s="11">
        <f t="shared" si="1705"/>
        <v>0</v>
      </c>
      <c r="V1173" s="11">
        <f t="shared" si="1705"/>
        <v>0</v>
      </c>
      <c r="W1173" s="11">
        <f t="shared" si="1705"/>
        <v>0</v>
      </c>
      <c r="X1173" s="11">
        <f t="shared" si="1705"/>
        <v>0</v>
      </c>
      <c r="Y1173" s="11">
        <f t="shared" ref="J1173:AA1174" si="1706">SUM(Y1174)</f>
        <v>0</v>
      </c>
      <c r="Z1173" s="11">
        <f t="shared" si="1706"/>
        <v>0</v>
      </c>
      <c r="AA1173" s="11">
        <f t="shared" si="1706"/>
        <v>0</v>
      </c>
      <c r="AB1173" s="11">
        <v>0</v>
      </c>
      <c r="AC1173" s="11">
        <v>0</v>
      </c>
      <c r="AD1173" s="11">
        <f t="shared" ref="AD1173:AS1174" si="1707">SUM(AD1174)</f>
        <v>0</v>
      </c>
      <c r="AE1173" s="11">
        <f t="shared" si="1707"/>
        <v>0</v>
      </c>
      <c r="AF1173" s="11">
        <f t="shared" si="1707"/>
        <v>0</v>
      </c>
      <c r="AG1173" s="11">
        <f t="shared" si="1707"/>
        <v>0</v>
      </c>
      <c r="AH1173" s="11">
        <f t="shared" si="1707"/>
        <v>0</v>
      </c>
      <c r="AI1173" s="11">
        <f t="shared" si="1707"/>
        <v>0</v>
      </c>
      <c r="AJ1173" s="11">
        <f t="shared" si="1707"/>
        <v>0</v>
      </c>
      <c r="AK1173" s="11">
        <f t="shared" si="1707"/>
        <v>0</v>
      </c>
      <c r="AL1173" s="11">
        <f t="shared" si="1707"/>
        <v>0</v>
      </c>
      <c r="AM1173" s="11">
        <f t="shared" si="1707"/>
        <v>0</v>
      </c>
      <c r="AN1173" s="11">
        <f t="shared" si="1707"/>
        <v>0</v>
      </c>
      <c r="AO1173" s="11">
        <f t="shared" si="1707"/>
        <v>0</v>
      </c>
      <c r="AP1173" s="11">
        <f t="shared" si="1707"/>
        <v>0</v>
      </c>
      <c r="AQ1173" s="11">
        <f t="shared" si="1707"/>
        <v>0</v>
      </c>
      <c r="AR1173" s="11">
        <f t="shared" si="1707"/>
        <v>0</v>
      </c>
      <c r="AS1173" s="11">
        <f t="shared" si="1707"/>
        <v>0</v>
      </c>
      <c r="AT1173" s="11">
        <f t="shared" ref="AE1173:AV1174" si="1708">SUM(AT1174)</f>
        <v>0</v>
      </c>
      <c r="AU1173" s="11">
        <f t="shared" si="1708"/>
        <v>0</v>
      </c>
      <c r="AV1173" s="11">
        <f t="shared" si="1708"/>
        <v>0</v>
      </c>
      <c r="AW1173" s="11">
        <v>0</v>
      </c>
      <c r="AX1173" s="11">
        <v>0</v>
      </c>
      <c r="AY1173" s="11">
        <f t="shared" ref="AY1173:BN1174" si="1709">SUM(AY1174)</f>
        <v>0</v>
      </c>
      <c r="AZ1173" s="11">
        <f t="shared" si="1709"/>
        <v>0</v>
      </c>
      <c r="BA1173" s="11">
        <f t="shared" si="1709"/>
        <v>0</v>
      </c>
      <c r="BB1173" s="11">
        <f t="shared" si="1709"/>
        <v>0</v>
      </c>
      <c r="BC1173" s="11">
        <f t="shared" si="1709"/>
        <v>0</v>
      </c>
      <c r="BD1173" s="11">
        <f t="shared" si="1709"/>
        <v>0</v>
      </c>
      <c r="BE1173" s="11">
        <f t="shared" si="1709"/>
        <v>0</v>
      </c>
      <c r="BF1173" s="11">
        <f t="shared" si="1709"/>
        <v>0</v>
      </c>
      <c r="BG1173" s="11">
        <f t="shared" si="1709"/>
        <v>0</v>
      </c>
      <c r="BH1173" s="11">
        <f t="shared" si="1709"/>
        <v>0</v>
      </c>
      <c r="BI1173" s="11">
        <f t="shared" si="1709"/>
        <v>0</v>
      </c>
      <c r="BJ1173" s="11">
        <f t="shared" si="1709"/>
        <v>0</v>
      </c>
      <c r="BK1173" s="11">
        <f t="shared" si="1709"/>
        <v>0</v>
      </c>
      <c r="BL1173" s="11">
        <f t="shared" si="1709"/>
        <v>0</v>
      </c>
      <c r="BM1173" s="11">
        <f t="shared" si="1709"/>
        <v>0</v>
      </c>
      <c r="BN1173" s="11">
        <f t="shared" si="1709"/>
        <v>0</v>
      </c>
      <c r="BO1173" s="11">
        <f t="shared" ref="AZ1173:BQ1174" si="1710">SUM(BO1174)</f>
        <v>0</v>
      </c>
      <c r="BP1173" s="11">
        <f t="shared" si="1710"/>
        <v>0</v>
      </c>
      <c r="BQ1173" s="11">
        <f t="shared" si="1710"/>
        <v>0</v>
      </c>
      <c r="BR1173" s="11">
        <v>0</v>
      </c>
      <c r="BS1173" s="11">
        <v>0</v>
      </c>
      <c r="BT1173" s="11" t="e">
        <f>IF(#REF!=0,"-",#REF!/#REF!*100)</f>
        <v>#REF!</v>
      </c>
    </row>
    <row r="1174" spans="1:72" ht="22.5" x14ac:dyDescent="0.25">
      <c r="A1174" s="4" t="s">
        <v>133</v>
      </c>
      <c r="B1174" s="4" t="s">
        <v>58</v>
      </c>
      <c r="C1174" s="4" t="s">
        <v>165</v>
      </c>
      <c r="D1174" s="102" t="s">
        <v>444</v>
      </c>
      <c r="E1174" s="101" t="s">
        <v>40</v>
      </c>
      <c r="F1174" s="101" t="s">
        <v>0</v>
      </c>
      <c r="G1174" s="2" t="s">
        <v>0</v>
      </c>
      <c r="H1174" s="2" t="s">
        <v>41</v>
      </c>
      <c r="I1174" s="12">
        <f t="shared" si="1705"/>
        <v>0</v>
      </c>
      <c r="J1174" s="12">
        <f t="shared" si="1706"/>
        <v>0</v>
      </c>
      <c r="K1174" s="12">
        <f t="shared" si="1706"/>
        <v>0</v>
      </c>
      <c r="L1174" s="12">
        <f t="shared" si="1706"/>
        <v>0</v>
      </c>
      <c r="M1174" s="12">
        <f t="shared" si="1706"/>
        <v>0</v>
      </c>
      <c r="N1174" s="12">
        <f t="shared" si="1706"/>
        <v>0</v>
      </c>
      <c r="O1174" s="12">
        <f t="shared" si="1706"/>
        <v>0</v>
      </c>
      <c r="P1174" s="12">
        <f t="shared" si="1706"/>
        <v>0</v>
      </c>
      <c r="Q1174" s="12">
        <f t="shared" si="1706"/>
        <v>0</v>
      </c>
      <c r="R1174" s="12">
        <f t="shared" si="1706"/>
        <v>0</v>
      </c>
      <c r="S1174" s="12">
        <f t="shared" si="1706"/>
        <v>0</v>
      </c>
      <c r="T1174" s="12">
        <f t="shared" si="1706"/>
        <v>0</v>
      </c>
      <c r="U1174" s="12">
        <f t="shared" si="1706"/>
        <v>0</v>
      </c>
      <c r="V1174" s="12">
        <f t="shared" si="1706"/>
        <v>0</v>
      </c>
      <c r="W1174" s="12">
        <f t="shared" si="1706"/>
        <v>0</v>
      </c>
      <c r="X1174" s="12">
        <f t="shared" si="1706"/>
        <v>0</v>
      </c>
      <c r="Y1174" s="12">
        <f t="shared" si="1706"/>
        <v>0</v>
      </c>
      <c r="Z1174" s="12">
        <f t="shared" si="1706"/>
        <v>0</v>
      </c>
      <c r="AA1174" s="12">
        <f t="shared" si="1706"/>
        <v>0</v>
      </c>
      <c r="AB1174" s="12">
        <v>0</v>
      </c>
      <c r="AC1174" s="12">
        <v>0</v>
      </c>
      <c r="AD1174" s="12">
        <f t="shared" si="1707"/>
        <v>0</v>
      </c>
      <c r="AE1174" s="12">
        <f t="shared" si="1708"/>
        <v>0</v>
      </c>
      <c r="AF1174" s="12">
        <f t="shared" si="1708"/>
        <v>0</v>
      </c>
      <c r="AG1174" s="12">
        <f t="shared" si="1708"/>
        <v>0</v>
      </c>
      <c r="AH1174" s="12">
        <f t="shared" si="1708"/>
        <v>0</v>
      </c>
      <c r="AI1174" s="12">
        <f t="shared" si="1708"/>
        <v>0</v>
      </c>
      <c r="AJ1174" s="12">
        <f t="shared" si="1708"/>
        <v>0</v>
      </c>
      <c r="AK1174" s="12">
        <f t="shared" si="1708"/>
        <v>0</v>
      </c>
      <c r="AL1174" s="12">
        <f t="shared" si="1708"/>
        <v>0</v>
      </c>
      <c r="AM1174" s="12">
        <f t="shared" si="1708"/>
        <v>0</v>
      </c>
      <c r="AN1174" s="12">
        <f t="shared" si="1708"/>
        <v>0</v>
      </c>
      <c r="AO1174" s="12">
        <f t="shared" si="1708"/>
        <v>0</v>
      </c>
      <c r="AP1174" s="12">
        <f t="shared" si="1708"/>
        <v>0</v>
      </c>
      <c r="AQ1174" s="12">
        <f t="shared" si="1708"/>
        <v>0</v>
      </c>
      <c r="AR1174" s="12">
        <f t="shared" si="1708"/>
        <v>0</v>
      </c>
      <c r="AS1174" s="12">
        <f t="shared" si="1708"/>
        <v>0</v>
      </c>
      <c r="AT1174" s="12">
        <f t="shared" si="1708"/>
        <v>0</v>
      </c>
      <c r="AU1174" s="12">
        <f t="shared" si="1708"/>
        <v>0</v>
      </c>
      <c r="AV1174" s="12">
        <f t="shared" si="1708"/>
        <v>0</v>
      </c>
      <c r="AW1174" s="12">
        <v>0</v>
      </c>
      <c r="AX1174" s="12">
        <v>0</v>
      </c>
      <c r="AY1174" s="12">
        <f t="shared" si="1709"/>
        <v>0</v>
      </c>
      <c r="AZ1174" s="12">
        <f t="shared" si="1710"/>
        <v>0</v>
      </c>
      <c r="BA1174" s="12">
        <f t="shared" si="1710"/>
        <v>0</v>
      </c>
      <c r="BB1174" s="12">
        <f t="shared" si="1710"/>
        <v>0</v>
      </c>
      <c r="BC1174" s="12">
        <f t="shared" si="1710"/>
        <v>0</v>
      </c>
      <c r="BD1174" s="12">
        <f t="shared" si="1710"/>
        <v>0</v>
      </c>
      <c r="BE1174" s="12">
        <f t="shared" si="1710"/>
        <v>0</v>
      </c>
      <c r="BF1174" s="12">
        <f t="shared" si="1710"/>
        <v>0</v>
      </c>
      <c r="BG1174" s="12">
        <f t="shared" si="1710"/>
        <v>0</v>
      </c>
      <c r="BH1174" s="12">
        <f t="shared" si="1710"/>
        <v>0</v>
      </c>
      <c r="BI1174" s="12">
        <f t="shared" si="1710"/>
        <v>0</v>
      </c>
      <c r="BJ1174" s="12">
        <f t="shared" si="1710"/>
        <v>0</v>
      </c>
      <c r="BK1174" s="12">
        <f t="shared" si="1710"/>
        <v>0</v>
      </c>
      <c r="BL1174" s="12">
        <f t="shared" si="1710"/>
        <v>0</v>
      </c>
      <c r="BM1174" s="12">
        <f t="shared" si="1710"/>
        <v>0</v>
      </c>
      <c r="BN1174" s="12">
        <f t="shared" si="1710"/>
        <v>0</v>
      </c>
      <c r="BO1174" s="12">
        <f t="shared" si="1710"/>
        <v>0</v>
      </c>
      <c r="BP1174" s="12">
        <f t="shared" si="1710"/>
        <v>0</v>
      </c>
      <c r="BQ1174" s="12">
        <f t="shared" si="1710"/>
        <v>0</v>
      </c>
      <c r="BR1174" s="12">
        <v>0</v>
      </c>
      <c r="BS1174" s="12">
        <v>0</v>
      </c>
      <c r="BT1174" s="12" t="e">
        <f>IF(#REF!=0,"-",#REF!/#REF!*100)</f>
        <v>#REF!</v>
      </c>
    </row>
    <row r="1175" spans="1:72" x14ac:dyDescent="0.25">
      <c r="A1175" s="4" t="s">
        <v>133</v>
      </c>
      <c r="B1175" s="4" t="s">
        <v>58</v>
      </c>
      <c r="C1175" s="4" t="s">
        <v>165</v>
      </c>
      <c r="D1175" s="102" t="s">
        <v>444</v>
      </c>
      <c r="E1175" s="113">
        <v>6148</v>
      </c>
      <c r="F1175" s="102"/>
      <c r="G1175" s="98" t="s">
        <v>1662</v>
      </c>
      <c r="H1175" s="13" t="s">
        <v>45</v>
      </c>
      <c r="I1175" s="14">
        <v>0</v>
      </c>
      <c r="J1175" s="14"/>
      <c r="K1175" s="14"/>
      <c r="L1175" s="14"/>
      <c r="M1175" s="14"/>
      <c r="N1175" s="14"/>
      <c r="O1175" s="14">
        <f t="shared" si="1639"/>
        <v>0</v>
      </c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>
        <v>0</v>
      </c>
      <c r="AC1175" s="14">
        <v>0</v>
      </c>
      <c r="AD1175" s="14">
        <v>0</v>
      </c>
      <c r="AE1175" s="14"/>
      <c r="AF1175" s="14"/>
      <c r="AG1175" s="14"/>
      <c r="AH1175" s="14"/>
      <c r="AI1175" s="14"/>
      <c r="AJ1175" s="14">
        <f t="shared" si="1640"/>
        <v>0</v>
      </c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>
        <v>0</v>
      </c>
      <c r="AX1175" s="14">
        <v>0</v>
      </c>
      <c r="AY1175" s="14">
        <v>0</v>
      </c>
      <c r="AZ1175" s="14"/>
      <c r="BA1175" s="14"/>
      <c r="BB1175" s="14"/>
      <c r="BC1175" s="14"/>
      <c r="BD1175" s="14"/>
      <c r="BE1175" s="14">
        <f t="shared" si="1641"/>
        <v>0</v>
      </c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>
        <v>0</v>
      </c>
      <c r="BS1175" s="14">
        <v>0</v>
      </c>
      <c r="BT1175" s="14" t="e">
        <f>IF(#REF!=0,"-",#REF!/#REF!*100)</f>
        <v>#REF!</v>
      </c>
    </row>
    <row r="1176" spans="1:72" ht="33.75" x14ac:dyDescent="0.25">
      <c r="A1176" s="1" t="s">
        <v>0</v>
      </c>
      <c r="B1176" s="1" t="s">
        <v>0</v>
      </c>
      <c r="C1176" s="1" t="s">
        <v>0</v>
      </c>
      <c r="D1176" s="101" t="s">
        <v>0</v>
      </c>
      <c r="E1176" s="101" t="s">
        <v>0</v>
      </c>
      <c r="F1176" s="101" t="s">
        <v>0</v>
      </c>
      <c r="G1176" s="2" t="s">
        <v>0</v>
      </c>
      <c r="H1176" s="10" t="s">
        <v>47</v>
      </c>
      <c r="I1176" s="11">
        <f t="shared" ref="I1176:AA1176" si="1711">SUM(I1177)</f>
        <v>10100</v>
      </c>
      <c r="J1176" s="11">
        <f t="shared" si="1711"/>
        <v>0</v>
      </c>
      <c r="K1176" s="11">
        <f t="shared" si="1711"/>
        <v>0</v>
      </c>
      <c r="L1176" s="11">
        <f t="shared" si="1711"/>
        <v>0</v>
      </c>
      <c r="M1176" s="11">
        <f t="shared" si="1711"/>
        <v>0</v>
      </c>
      <c r="N1176" s="11">
        <f t="shared" si="1711"/>
        <v>0</v>
      </c>
      <c r="O1176" s="11">
        <f t="shared" si="1711"/>
        <v>10100</v>
      </c>
      <c r="P1176" s="11">
        <f t="shared" si="1711"/>
        <v>0</v>
      </c>
      <c r="Q1176" s="11">
        <f t="shared" si="1711"/>
        <v>0</v>
      </c>
      <c r="R1176" s="11">
        <f t="shared" si="1711"/>
        <v>0</v>
      </c>
      <c r="S1176" s="11">
        <f t="shared" si="1711"/>
        <v>0</v>
      </c>
      <c r="T1176" s="11">
        <f t="shared" si="1711"/>
        <v>0</v>
      </c>
      <c r="U1176" s="11">
        <f t="shared" si="1711"/>
        <v>0</v>
      </c>
      <c r="V1176" s="11">
        <f t="shared" si="1711"/>
        <v>0</v>
      </c>
      <c r="W1176" s="11">
        <f t="shared" si="1711"/>
        <v>0</v>
      </c>
      <c r="X1176" s="11">
        <f t="shared" si="1711"/>
        <v>0</v>
      </c>
      <c r="Y1176" s="11">
        <f t="shared" si="1711"/>
        <v>0</v>
      </c>
      <c r="Z1176" s="11">
        <f t="shared" si="1711"/>
        <v>0</v>
      </c>
      <c r="AA1176" s="11">
        <f t="shared" si="1711"/>
        <v>0</v>
      </c>
      <c r="AB1176" s="11">
        <v>0</v>
      </c>
      <c r="AC1176" s="11">
        <v>10100</v>
      </c>
      <c r="AD1176" s="11">
        <f t="shared" ref="AD1176:AV1176" si="1712">SUM(AD1177)</f>
        <v>0</v>
      </c>
      <c r="AE1176" s="11">
        <f t="shared" si="1712"/>
        <v>0</v>
      </c>
      <c r="AF1176" s="11">
        <f t="shared" si="1712"/>
        <v>0</v>
      </c>
      <c r="AG1176" s="11">
        <f t="shared" si="1712"/>
        <v>0</v>
      </c>
      <c r="AH1176" s="11">
        <f t="shared" si="1712"/>
        <v>0</v>
      </c>
      <c r="AI1176" s="11">
        <f t="shared" si="1712"/>
        <v>0</v>
      </c>
      <c r="AJ1176" s="11">
        <f t="shared" si="1712"/>
        <v>0</v>
      </c>
      <c r="AK1176" s="11">
        <f t="shared" si="1712"/>
        <v>0</v>
      </c>
      <c r="AL1176" s="11">
        <f t="shared" si="1712"/>
        <v>0</v>
      </c>
      <c r="AM1176" s="11">
        <f t="shared" si="1712"/>
        <v>0</v>
      </c>
      <c r="AN1176" s="11">
        <f t="shared" si="1712"/>
        <v>0</v>
      </c>
      <c r="AO1176" s="11">
        <f t="shared" si="1712"/>
        <v>0</v>
      </c>
      <c r="AP1176" s="11">
        <f t="shared" si="1712"/>
        <v>0</v>
      </c>
      <c r="AQ1176" s="11">
        <f t="shared" si="1712"/>
        <v>0</v>
      </c>
      <c r="AR1176" s="11">
        <f t="shared" si="1712"/>
        <v>0</v>
      </c>
      <c r="AS1176" s="11">
        <f t="shared" si="1712"/>
        <v>0</v>
      </c>
      <c r="AT1176" s="11">
        <f t="shared" si="1712"/>
        <v>0</v>
      </c>
      <c r="AU1176" s="11">
        <f t="shared" si="1712"/>
        <v>0</v>
      </c>
      <c r="AV1176" s="11">
        <f t="shared" si="1712"/>
        <v>0</v>
      </c>
      <c r="AW1176" s="11">
        <v>0</v>
      </c>
      <c r="AX1176" s="11">
        <v>0</v>
      </c>
      <c r="AY1176" s="11">
        <f t="shared" ref="AY1176:BQ1176" si="1713">SUM(AY1177)</f>
        <v>0</v>
      </c>
      <c r="AZ1176" s="11">
        <f t="shared" si="1713"/>
        <v>0</v>
      </c>
      <c r="BA1176" s="11">
        <f t="shared" si="1713"/>
        <v>0</v>
      </c>
      <c r="BB1176" s="11">
        <f t="shared" si="1713"/>
        <v>0</v>
      </c>
      <c r="BC1176" s="11">
        <f t="shared" si="1713"/>
        <v>0</v>
      </c>
      <c r="BD1176" s="11">
        <f t="shared" si="1713"/>
        <v>0</v>
      </c>
      <c r="BE1176" s="11">
        <f t="shared" si="1713"/>
        <v>0</v>
      </c>
      <c r="BF1176" s="11">
        <f t="shared" si="1713"/>
        <v>0</v>
      </c>
      <c r="BG1176" s="11">
        <f t="shared" si="1713"/>
        <v>0</v>
      </c>
      <c r="BH1176" s="11">
        <f t="shared" si="1713"/>
        <v>0</v>
      </c>
      <c r="BI1176" s="11">
        <f t="shared" si="1713"/>
        <v>0</v>
      </c>
      <c r="BJ1176" s="11">
        <f t="shared" si="1713"/>
        <v>0</v>
      </c>
      <c r="BK1176" s="11">
        <f t="shared" si="1713"/>
        <v>0</v>
      </c>
      <c r="BL1176" s="11">
        <f t="shared" si="1713"/>
        <v>0</v>
      </c>
      <c r="BM1176" s="11">
        <f t="shared" si="1713"/>
        <v>0</v>
      </c>
      <c r="BN1176" s="11">
        <f t="shared" si="1713"/>
        <v>0</v>
      </c>
      <c r="BO1176" s="11">
        <f t="shared" si="1713"/>
        <v>0</v>
      </c>
      <c r="BP1176" s="11">
        <f t="shared" si="1713"/>
        <v>0</v>
      </c>
      <c r="BQ1176" s="11">
        <f t="shared" si="1713"/>
        <v>0</v>
      </c>
      <c r="BR1176" s="11">
        <v>0</v>
      </c>
      <c r="BS1176" s="11">
        <v>0</v>
      </c>
      <c r="BT1176" s="11" t="e">
        <f>IF(#REF!=0,"-",#REF!/#REF!*100)</f>
        <v>#REF!</v>
      </c>
    </row>
    <row r="1177" spans="1:72" x14ac:dyDescent="0.25">
      <c r="A1177" s="4" t="s">
        <v>133</v>
      </c>
      <c r="B1177" s="4" t="s">
        <v>58</v>
      </c>
      <c r="C1177" s="4" t="s">
        <v>165</v>
      </c>
      <c r="D1177" s="102" t="s">
        <v>444</v>
      </c>
      <c r="E1177" s="101" t="s">
        <v>48</v>
      </c>
      <c r="F1177" s="101" t="s">
        <v>0</v>
      </c>
      <c r="G1177" s="2" t="s">
        <v>0</v>
      </c>
      <c r="H1177" s="2" t="s">
        <v>49</v>
      </c>
      <c r="I1177" s="12">
        <f t="shared" ref="I1177:AA1177" si="1714">SUM(I1178:I1179)</f>
        <v>10100</v>
      </c>
      <c r="J1177" s="12">
        <f t="shared" si="1714"/>
        <v>0</v>
      </c>
      <c r="K1177" s="12">
        <f t="shared" si="1714"/>
        <v>0</v>
      </c>
      <c r="L1177" s="12">
        <f t="shared" si="1714"/>
        <v>0</v>
      </c>
      <c r="M1177" s="12">
        <f t="shared" si="1714"/>
        <v>0</v>
      </c>
      <c r="N1177" s="12">
        <f t="shared" si="1714"/>
        <v>0</v>
      </c>
      <c r="O1177" s="12">
        <f t="shared" ref="O1177" si="1715">SUM(O1178:O1179)</f>
        <v>10100</v>
      </c>
      <c r="P1177" s="12">
        <f t="shared" si="1714"/>
        <v>0</v>
      </c>
      <c r="Q1177" s="12">
        <f t="shared" si="1714"/>
        <v>0</v>
      </c>
      <c r="R1177" s="12">
        <f t="shared" si="1714"/>
        <v>0</v>
      </c>
      <c r="S1177" s="12">
        <f t="shared" si="1714"/>
        <v>0</v>
      </c>
      <c r="T1177" s="12">
        <f t="shared" si="1714"/>
        <v>0</v>
      </c>
      <c r="U1177" s="12">
        <f t="shared" si="1714"/>
        <v>0</v>
      </c>
      <c r="V1177" s="12">
        <f t="shared" si="1714"/>
        <v>0</v>
      </c>
      <c r="W1177" s="12">
        <f t="shared" si="1714"/>
        <v>0</v>
      </c>
      <c r="X1177" s="12">
        <f t="shared" si="1714"/>
        <v>0</v>
      </c>
      <c r="Y1177" s="12">
        <f t="shared" si="1714"/>
        <v>0</v>
      </c>
      <c r="Z1177" s="12">
        <f t="shared" si="1714"/>
        <v>0</v>
      </c>
      <c r="AA1177" s="12">
        <f t="shared" si="1714"/>
        <v>0</v>
      </c>
      <c r="AB1177" s="12">
        <v>0</v>
      </c>
      <c r="AC1177" s="12">
        <v>10100</v>
      </c>
      <c r="AD1177" s="12">
        <f t="shared" ref="AD1177:AV1177" si="1716">SUM(AD1178:AD1179)</f>
        <v>0</v>
      </c>
      <c r="AE1177" s="12">
        <f t="shared" si="1716"/>
        <v>0</v>
      </c>
      <c r="AF1177" s="12">
        <f t="shared" si="1716"/>
        <v>0</v>
      </c>
      <c r="AG1177" s="12">
        <f t="shared" si="1716"/>
        <v>0</v>
      </c>
      <c r="AH1177" s="12">
        <f t="shared" si="1716"/>
        <v>0</v>
      </c>
      <c r="AI1177" s="12">
        <f t="shared" si="1716"/>
        <v>0</v>
      </c>
      <c r="AJ1177" s="12">
        <f t="shared" ref="AJ1177" si="1717">SUM(AJ1178:AJ1179)</f>
        <v>0</v>
      </c>
      <c r="AK1177" s="12">
        <f t="shared" si="1716"/>
        <v>0</v>
      </c>
      <c r="AL1177" s="12">
        <f t="shared" si="1716"/>
        <v>0</v>
      </c>
      <c r="AM1177" s="12">
        <f t="shared" si="1716"/>
        <v>0</v>
      </c>
      <c r="AN1177" s="12">
        <f t="shared" si="1716"/>
        <v>0</v>
      </c>
      <c r="AO1177" s="12">
        <f t="shared" si="1716"/>
        <v>0</v>
      </c>
      <c r="AP1177" s="12">
        <f t="shared" si="1716"/>
        <v>0</v>
      </c>
      <c r="AQ1177" s="12">
        <f t="shared" si="1716"/>
        <v>0</v>
      </c>
      <c r="AR1177" s="12">
        <f t="shared" si="1716"/>
        <v>0</v>
      </c>
      <c r="AS1177" s="12">
        <f t="shared" si="1716"/>
        <v>0</v>
      </c>
      <c r="AT1177" s="12">
        <f t="shared" si="1716"/>
        <v>0</v>
      </c>
      <c r="AU1177" s="12">
        <f t="shared" si="1716"/>
        <v>0</v>
      </c>
      <c r="AV1177" s="12">
        <f t="shared" si="1716"/>
        <v>0</v>
      </c>
      <c r="AW1177" s="12">
        <v>0</v>
      </c>
      <c r="AX1177" s="12">
        <v>0</v>
      </c>
      <c r="AY1177" s="12">
        <f t="shared" ref="AY1177:BQ1177" si="1718">SUM(AY1178:AY1179)</f>
        <v>0</v>
      </c>
      <c r="AZ1177" s="12">
        <f t="shared" si="1718"/>
        <v>0</v>
      </c>
      <c r="BA1177" s="12">
        <f t="shared" si="1718"/>
        <v>0</v>
      </c>
      <c r="BB1177" s="12">
        <f t="shared" si="1718"/>
        <v>0</v>
      </c>
      <c r="BC1177" s="12">
        <f t="shared" si="1718"/>
        <v>0</v>
      </c>
      <c r="BD1177" s="12">
        <f t="shared" si="1718"/>
        <v>0</v>
      </c>
      <c r="BE1177" s="12">
        <f t="shared" ref="BE1177" si="1719">SUM(BE1178:BE1179)</f>
        <v>0</v>
      </c>
      <c r="BF1177" s="12">
        <f t="shared" si="1718"/>
        <v>0</v>
      </c>
      <c r="BG1177" s="12">
        <f t="shared" si="1718"/>
        <v>0</v>
      </c>
      <c r="BH1177" s="12">
        <f t="shared" si="1718"/>
        <v>0</v>
      </c>
      <c r="BI1177" s="12">
        <f t="shared" si="1718"/>
        <v>0</v>
      </c>
      <c r="BJ1177" s="12">
        <f t="shared" si="1718"/>
        <v>0</v>
      </c>
      <c r="BK1177" s="12">
        <f t="shared" si="1718"/>
        <v>0</v>
      </c>
      <c r="BL1177" s="12">
        <f t="shared" si="1718"/>
        <v>0</v>
      </c>
      <c r="BM1177" s="12">
        <f t="shared" si="1718"/>
        <v>0</v>
      </c>
      <c r="BN1177" s="12">
        <f t="shared" si="1718"/>
        <v>0</v>
      </c>
      <c r="BO1177" s="12">
        <f t="shared" si="1718"/>
        <v>0</v>
      </c>
      <c r="BP1177" s="12">
        <f t="shared" si="1718"/>
        <v>0</v>
      </c>
      <c r="BQ1177" s="12">
        <f t="shared" si="1718"/>
        <v>0</v>
      </c>
      <c r="BR1177" s="12">
        <v>0</v>
      </c>
      <c r="BS1177" s="12">
        <v>0</v>
      </c>
      <c r="BT1177" s="12" t="e">
        <f>IF(#REF!=0,"-",#REF!/#REF!*100)</f>
        <v>#REF!</v>
      </c>
    </row>
    <row r="1178" spans="1:72" x14ac:dyDescent="0.25">
      <c r="A1178" s="4" t="s">
        <v>133</v>
      </c>
      <c r="B1178" s="4" t="s">
        <v>58</v>
      </c>
      <c r="C1178" s="4" t="s">
        <v>165</v>
      </c>
      <c r="D1178" s="102" t="s">
        <v>444</v>
      </c>
      <c r="E1178" s="113">
        <v>8213</v>
      </c>
      <c r="F1178" s="102"/>
      <c r="G1178" s="98" t="s">
        <v>1662</v>
      </c>
      <c r="H1178" s="13" t="s">
        <v>51</v>
      </c>
      <c r="I1178" s="14">
        <v>10000</v>
      </c>
      <c r="J1178" s="14"/>
      <c r="K1178" s="14"/>
      <c r="L1178" s="14"/>
      <c r="M1178" s="14"/>
      <c r="N1178" s="14"/>
      <c r="O1178" s="14">
        <f t="shared" si="1639"/>
        <v>10000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>
        <v>0</v>
      </c>
      <c r="AC1178" s="14">
        <v>10000</v>
      </c>
      <c r="AD1178" s="14">
        <v>0</v>
      </c>
      <c r="AE1178" s="14"/>
      <c r="AF1178" s="14"/>
      <c r="AG1178" s="14"/>
      <c r="AH1178" s="14"/>
      <c r="AI1178" s="14"/>
      <c r="AJ1178" s="14">
        <f t="shared" si="1640"/>
        <v>0</v>
      </c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>
        <v>0</v>
      </c>
      <c r="AX1178" s="14">
        <v>0</v>
      </c>
      <c r="AY1178" s="14">
        <v>0</v>
      </c>
      <c r="AZ1178" s="14"/>
      <c r="BA1178" s="14"/>
      <c r="BB1178" s="14"/>
      <c r="BC1178" s="14"/>
      <c r="BD1178" s="14"/>
      <c r="BE1178" s="14">
        <f t="shared" si="1641"/>
        <v>0</v>
      </c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>
        <v>0</v>
      </c>
      <c r="BS1178" s="14">
        <v>0</v>
      </c>
      <c r="BT1178" s="14" t="e">
        <f>IF(#REF!=0,"-",#REF!/#REF!*100)</f>
        <v>#REF!</v>
      </c>
    </row>
    <row r="1179" spans="1:72" x14ac:dyDescent="0.25">
      <c r="A1179" s="4" t="s">
        <v>133</v>
      </c>
      <c r="B1179" s="4" t="s">
        <v>58</v>
      </c>
      <c r="C1179" s="4" t="s">
        <v>165</v>
      </c>
      <c r="D1179" s="102" t="s">
        <v>444</v>
      </c>
      <c r="E1179" s="113">
        <v>8216</v>
      </c>
      <c r="F1179" s="102"/>
      <c r="G1179" s="98" t="s">
        <v>1662</v>
      </c>
      <c r="H1179" s="13" t="s">
        <v>108</v>
      </c>
      <c r="I1179" s="14">
        <v>100</v>
      </c>
      <c r="J1179" s="14"/>
      <c r="K1179" s="14"/>
      <c r="L1179" s="14"/>
      <c r="M1179" s="14"/>
      <c r="N1179" s="14"/>
      <c r="O1179" s="14">
        <f t="shared" ref="O1179:O1242" si="1720">I1179+J1179+K1179+L1179+M1179+N1179</f>
        <v>100</v>
      </c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>
        <v>0</v>
      </c>
      <c r="AC1179" s="14">
        <v>100</v>
      </c>
      <c r="AD1179" s="14">
        <v>0</v>
      </c>
      <c r="AE1179" s="14"/>
      <c r="AF1179" s="14"/>
      <c r="AG1179" s="14"/>
      <c r="AH1179" s="14"/>
      <c r="AI1179" s="14"/>
      <c r="AJ1179" s="14">
        <f t="shared" ref="AJ1179:AJ1242" si="1721">AD1179+AE1179+AF1179+AG1179+AH1179+AI1179</f>
        <v>0</v>
      </c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>
        <v>0</v>
      </c>
      <c r="AX1179" s="14">
        <v>0</v>
      </c>
      <c r="AY1179" s="14">
        <v>0</v>
      </c>
      <c r="AZ1179" s="14"/>
      <c r="BA1179" s="14"/>
      <c r="BB1179" s="14"/>
      <c r="BC1179" s="14"/>
      <c r="BD1179" s="14"/>
      <c r="BE1179" s="14">
        <f t="shared" ref="BE1179:BE1242" si="1722">AY1179+AZ1179+BA1179+BB1179+BC1179+BD1179</f>
        <v>0</v>
      </c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>
        <v>0</v>
      </c>
      <c r="BS1179" s="14">
        <v>0</v>
      </c>
      <c r="BT1179" s="14" t="e">
        <f>IF(#REF!=0,"-",#REF!/#REF!*100)</f>
        <v>#REF!</v>
      </c>
    </row>
    <row r="1180" spans="1:72" ht="22.5" x14ac:dyDescent="0.25">
      <c r="A1180" s="13" t="s">
        <v>0</v>
      </c>
      <c r="B1180" s="13" t="s">
        <v>0</v>
      </c>
      <c r="C1180" s="13" t="s">
        <v>0</v>
      </c>
      <c r="D1180" s="98" t="s">
        <v>0</v>
      </c>
      <c r="E1180" s="98" t="s">
        <v>0</v>
      </c>
      <c r="F1180" s="98" t="s">
        <v>0</v>
      </c>
      <c r="G1180" s="13" t="s">
        <v>0</v>
      </c>
      <c r="H1180" s="10" t="s">
        <v>453</v>
      </c>
      <c r="I1180" s="11">
        <f t="shared" ref="I1180:AA1180" si="1723">SUM(I1149,I1173,I1176)</f>
        <v>72800</v>
      </c>
      <c r="J1180" s="11">
        <f t="shared" si="1723"/>
        <v>0</v>
      </c>
      <c r="K1180" s="11">
        <f t="shared" si="1723"/>
        <v>0</v>
      </c>
      <c r="L1180" s="11">
        <f t="shared" si="1723"/>
        <v>0</v>
      </c>
      <c r="M1180" s="11">
        <f t="shared" si="1723"/>
        <v>0</v>
      </c>
      <c r="N1180" s="11">
        <f t="shared" si="1723"/>
        <v>0</v>
      </c>
      <c r="O1180" s="11">
        <f t="shared" si="1723"/>
        <v>72800</v>
      </c>
      <c r="P1180" s="11">
        <f t="shared" si="1723"/>
        <v>0</v>
      </c>
      <c r="Q1180" s="11">
        <f t="shared" si="1723"/>
        <v>0</v>
      </c>
      <c r="R1180" s="11">
        <f t="shared" si="1723"/>
        <v>0</v>
      </c>
      <c r="S1180" s="11">
        <f t="shared" si="1723"/>
        <v>0</v>
      </c>
      <c r="T1180" s="11">
        <f t="shared" si="1723"/>
        <v>0</v>
      </c>
      <c r="U1180" s="11">
        <f t="shared" si="1723"/>
        <v>0</v>
      </c>
      <c r="V1180" s="11">
        <f t="shared" si="1723"/>
        <v>0</v>
      </c>
      <c r="W1180" s="11">
        <f t="shared" si="1723"/>
        <v>0</v>
      </c>
      <c r="X1180" s="11">
        <f t="shared" si="1723"/>
        <v>0</v>
      </c>
      <c r="Y1180" s="11">
        <f t="shared" si="1723"/>
        <v>0</v>
      </c>
      <c r="Z1180" s="11">
        <f t="shared" si="1723"/>
        <v>0</v>
      </c>
      <c r="AA1180" s="11">
        <f t="shared" si="1723"/>
        <v>0</v>
      </c>
      <c r="AB1180" s="11">
        <v>0</v>
      </c>
      <c r="AC1180" s="11">
        <v>72800</v>
      </c>
      <c r="AD1180" s="11">
        <f t="shared" ref="AD1180:AV1180" si="1724">SUM(AD1149,AD1173,AD1176)</f>
        <v>0</v>
      </c>
      <c r="AE1180" s="11">
        <f t="shared" si="1724"/>
        <v>0</v>
      </c>
      <c r="AF1180" s="11">
        <f t="shared" si="1724"/>
        <v>0</v>
      </c>
      <c r="AG1180" s="11">
        <f t="shared" si="1724"/>
        <v>0</v>
      </c>
      <c r="AH1180" s="11">
        <f t="shared" si="1724"/>
        <v>0</v>
      </c>
      <c r="AI1180" s="11">
        <f t="shared" si="1724"/>
        <v>0</v>
      </c>
      <c r="AJ1180" s="11">
        <f t="shared" si="1724"/>
        <v>0</v>
      </c>
      <c r="AK1180" s="11">
        <f t="shared" si="1724"/>
        <v>0</v>
      </c>
      <c r="AL1180" s="11">
        <f t="shared" si="1724"/>
        <v>0</v>
      </c>
      <c r="AM1180" s="11">
        <f t="shared" si="1724"/>
        <v>0</v>
      </c>
      <c r="AN1180" s="11">
        <f t="shared" si="1724"/>
        <v>0</v>
      </c>
      <c r="AO1180" s="11">
        <f t="shared" si="1724"/>
        <v>0</v>
      </c>
      <c r="AP1180" s="11">
        <f t="shared" si="1724"/>
        <v>0</v>
      </c>
      <c r="AQ1180" s="11">
        <f t="shared" si="1724"/>
        <v>0</v>
      </c>
      <c r="AR1180" s="11">
        <f t="shared" si="1724"/>
        <v>0</v>
      </c>
      <c r="AS1180" s="11">
        <f t="shared" si="1724"/>
        <v>0</v>
      </c>
      <c r="AT1180" s="11">
        <f t="shared" si="1724"/>
        <v>0</v>
      </c>
      <c r="AU1180" s="11">
        <f t="shared" si="1724"/>
        <v>0</v>
      </c>
      <c r="AV1180" s="11">
        <f t="shared" si="1724"/>
        <v>0</v>
      </c>
      <c r="AW1180" s="11">
        <v>0</v>
      </c>
      <c r="AX1180" s="11">
        <v>0</v>
      </c>
      <c r="AY1180" s="11">
        <f t="shared" ref="AY1180:BQ1180" si="1725">SUM(AY1149,AY1173,AY1176)</f>
        <v>0</v>
      </c>
      <c r="AZ1180" s="11">
        <f t="shared" si="1725"/>
        <v>2591</v>
      </c>
      <c r="BA1180" s="11">
        <f t="shared" si="1725"/>
        <v>0</v>
      </c>
      <c r="BB1180" s="11">
        <f t="shared" si="1725"/>
        <v>0</v>
      </c>
      <c r="BC1180" s="11">
        <f t="shared" si="1725"/>
        <v>0</v>
      </c>
      <c r="BD1180" s="11">
        <f t="shared" si="1725"/>
        <v>0</v>
      </c>
      <c r="BE1180" s="11">
        <f t="shared" si="1725"/>
        <v>2591</v>
      </c>
      <c r="BF1180" s="11">
        <f t="shared" si="1725"/>
        <v>0</v>
      </c>
      <c r="BG1180" s="11">
        <f t="shared" si="1725"/>
        <v>0</v>
      </c>
      <c r="BH1180" s="11">
        <f t="shared" si="1725"/>
        <v>2591</v>
      </c>
      <c r="BI1180" s="11">
        <f t="shared" si="1725"/>
        <v>0</v>
      </c>
      <c r="BJ1180" s="11">
        <f t="shared" si="1725"/>
        <v>0</v>
      </c>
      <c r="BK1180" s="11">
        <f t="shared" si="1725"/>
        <v>0</v>
      </c>
      <c r="BL1180" s="11">
        <f t="shared" si="1725"/>
        <v>0</v>
      </c>
      <c r="BM1180" s="11">
        <f t="shared" si="1725"/>
        <v>0</v>
      </c>
      <c r="BN1180" s="11">
        <f t="shared" si="1725"/>
        <v>0</v>
      </c>
      <c r="BO1180" s="11">
        <f t="shared" si="1725"/>
        <v>0</v>
      </c>
      <c r="BP1180" s="11">
        <f t="shared" si="1725"/>
        <v>0</v>
      </c>
      <c r="BQ1180" s="11">
        <f t="shared" si="1725"/>
        <v>0</v>
      </c>
      <c r="BR1180" s="11">
        <v>2591</v>
      </c>
      <c r="BS1180" s="11">
        <v>0</v>
      </c>
      <c r="BT1180" s="11" t="e">
        <f>IF(#REF!=0,"-",#REF!/#REF!*100)</f>
        <v>#REF!</v>
      </c>
    </row>
    <row r="1181" spans="1:72" ht="15.75" thickBot="1" x14ac:dyDescent="0.3">
      <c r="A1181" s="13" t="s">
        <v>0</v>
      </c>
      <c r="B1181" s="13" t="s">
        <v>0</v>
      </c>
      <c r="C1181" s="13" t="s">
        <v>0</v>
      </c>
      <c r="D1181" s="98" t="s">
        <v>0</v>
      </c>
      <c r="E1181" s="98" t="s">
        <v>0</v>
      </c>
      <c r="F1181" s="98" t="s">
        <v>0</v>
      </c>
      <c r="G1181" s="13" t="s">
        <v>0</v>
      </c>
      <c r="H1181" s="2" t="s">
        <v>53</v>
      </c>
      <c r="I1181" s="13" t="s">
        <v>0</v>
      </c>
      <c r="J1181" s="13"/>
      <c r="K1181" s="13"/>
      <c r="L1181" s="13"/>
      <c r="M1181" s="13"/>
      <c r="N1181" s="13"/>
      <c r="O1181" s="13" t="e">
        <f t="shared" si="1720"/>
        <v>#VALUE!</v>
      </c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>
        <v>0</v>
      </c>
      <c r="AC1181" s="13" t="e">
        <v>#VALUE!</v>
      </c>
      <c r="AD1181" s="13" t="s">
        <v>0</v>
      </c>
      <c r="AE1181" s="13"/>
      <c r="AF1181" s="13"/>
      <c r="AG1181" s="13"/>
      <c r="AH1181" s="13"/>
      <c r="AI1181" s="13"/>
      <c r="AJ1181" s="13" t="e">
        <f t="shared" si="1721"/>
        <v>#VALUE!</v>
      </c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>
        <v>0</v>
      </c>
      <c r="AX1181" s="13" t="e">
        <v>#VALUE!</v>
      </c>
      <c r="AY1181" s="13" t="s">
        <v>0</v>
      </c>
      <c r="AZ1181" s="13"/>
      <c r="BA1181" s="13"/>
      <c r="BB1181" s="13"/>
      <c r="BC1181" s="13"/>
      <c r="BD1181" s="13"/>
      <c r="BE1181" s="13" t="e">
        <f t="shared" si="1722"/>
        <v>#VALUE!</v>
      </c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>
        <v>0</v>
      </c>
      <c r="BS1181" s="13" t="e">
        <v>#VALUE!</v>
      </c>
      <c r="BT1181" s="12"/>
    </row>
    <row r="1182" spans="1:72" ht="69.75" customHeight="1" thickBot="1" x14ac:dyDescent="0.3">
      <c r="A1182" s="132" t="s">
        <v>0</v>
      </c>
      <c r="B1182" s="132" t="s">
        <v>0</v>
      </c>
      <c r="C1182" s="132" t="s">
        <v>0</v>
      </c>
      <c r="D1182" s="135" t="s">
        <v>0</v>
      </c>
      <c r="E1182" s="135" t="s">
        <v>0</v>
      </c>
      <c r="F1182" s="135" t="s">
        <v>0</v>
      </c>
      <c r="G1182" s="138" t="s">
        <v>0</v>
      </c>
      <c r="H1182" s="5" t="s">
        <v>54</v>
      </c>
      <c r="I1182" s="89" t="s">
        <v>9</v>
      </c>
      <c r="J1182" s="89" t="s">
        <v>1606</v>
      </c>
      <c r="K1182" s="89" t="s">
        <v>1534</v>
      </c>
      <c r="L1182" s="89" t="s">
        <v>1592</v>
      </c>
      <c r="M1182" s="89" t="s">
        <v>1593</v>
      </c>
      <c r="N1182" s="89" t="s">
        <v>1594</v>
      </c>
      <c r="O1182" s="89" t="s">
        <v>1610</v>
      </c>
      <c r="P1182" s="89" t="s">
        <v>1607</v>
      </c>
      <c r="Q1182" s="89" t="s">
        <v>1595</v>
      </c>
      <c r="R1182" s="89" t="s">
        <v>1596</v>
      </c>
      <c r="S1182" s="89" t="s">
        <v>1597</v>
      </c>
      <c r="T1182" s="89" t="s">
        <v>1598</v>
      </c>
      <c r="U1182" s="89" t="s">
        <v>1599</v>
      </c>
      <c r="V1182" s="89" t="s">
        <v>1600</v>
      </c>
      <c r="W1182" s="89" t="s">
        <v>1608</v>
      </c>
      <c r="X1182" s="89" t="s">
        <v>1609</v>
      </c>
      <c r="Y1182" s="89" t="s">
        <v>1601</v>
      </c>
      <c r="Z1182" s="89" t="s">
        <v>1602</v>
      </c>
      <c r="AA1182" s="89" t="s">
        <v>1603</v>
      </c>
      <c r="AB1182" s="89" t="s">
        <v>1604</v>
      </c>
      <c r="AC1182" s="89" t="s">
        <v>1605</v>
      </c>
      <c r="AD1182" s="90" t="s">
        <v>10</v>
      </c>
      <c r="AE1182" s="90" t="s">
        <v>1606</v>
      </c>
      <c r="AF1182" s="90" t="s">
        <v>1534</v>
      </c>
      <c r="AG1182" s="90" t="s">
        <v>1592</v>
      </c>
      <c r="AH1182" s="90" t="s">
        <v>1593</v>
      </c>
      <c r="AI1182" s="90" t="s">
        <v>1594</v>
      </c>
      <c r="AJ1182" s="90" t="s">
        <v>1611</v>
      </c>
      <c r="AK1182" s="90" t="s">
        <v>1607</v>
      </c>
      <c r="AL1182" s="90" t="s">
        <v>1595</v>
      </c>
      <c r="AM1182" s="90" t="s">
        <v>1596</v>
      </c>
      <c r="AN1182" s="90" t="s">
        <v>1597</v>
      </c>
      <c r="AO1182" s="90" t="s">
        <v>1598</v>
      </c>
      <c r="AP1182" s="90" t="s">
        <v>1599</v>
      </c>
      <c r="AQ1182" s="90" t="s">
        <v>1600</v>
      </c>
      <c r="AR1182" s="90" t="s">
        <v>1608</v>
      </c>
      <c r="AS1182" s="90" t="s">
        <v>1609</v>
      </c>
      <c r="AT1182" s="90" t="s">
        <v>1601</v>
      </c>
      <c r="AU1182" s="90" t="s">
        <v>1602</v>
      </c>
      <c r="AV1182" s="90" t="s">
        <v>1603</v>
      </c>
      <c r="AW1182" s="90" t="s">
        <v>1604</v>
      </c>
      <c r="AX1182" s="90" t="s">
        <v>1605</v>
      </c>
      <c r="AY1182" s="91" t="s">
        <v>11</v>
      </c>
      <c r="AZ1182" s="91" t="s">
        <v>1606</v>
      </c>
      <c r="BA1182" s="91" t="s">
        <v>1534</v>
      </c>
      <c r="BB1182" s="91" t="s">
        <v>1592</v>
      </c>
      <c r="BC1182" s="91" t="s">
        <v>1593</v>
      </c>
      <c r="BD1182" s="91" t="s">
        <v>1594</v>
      </c>
      <c r="BE1182" s="91" t="s">
        <v>1612</v>
      </c>
      <c r="BF1182" s="91" t="s">
        <v>1607</v>
      </c>
      <c r="BG1182" s="91" t="s">
        <v>1595</v>
      </c>
      <c r="BH1182" s="91" t="s">
        <v>1596</v>
      </c>
      <c r="BI1182" s="91" t="s">
        <v>1597</v>
      </c>
      <c r="BJ1182" s="91" t="s">
        <v>1598</v>
      </c>
      <c r="BK1182" s="91" t="s">
        <v>1599</v>
      </c>
      <c r="BL1182" s="91" t="s">
        <v>1600</v>
      </c>
      <c r="BM1182" s="91" t="s">
        <v>1608</v>
      </c>
      <c r="BN1182" s="91" t="s">
        <v>1609</v>
      </c>
      <c r="BO1182" s="91" t="s">
        <v>1601</v>
      </c>
      <c r="BP1182" s="91" t="s">
        <v>1602</v>
      </c>
      <c r="BQ1182" s="91" t="s">
        <v>1603</v>
      </c>
      <c r="BR1182" s="91" t="s">
        <v>1604</v>
      </c>
      <c r="BS1182" s="91" t="s">
        <v>1605</v>
      </c>
      <c r="BT1182" s="5" t="s">
        <v>1671</v>
      </c>
    </row>
    <row r="1183" spans="1:72" x14ac:dyDescent="0.25">
      <c r="A1183" s="133"/>
      <c r="B1183" s="133"/>
      <c r="C1183" s="133"/>
      <c r="D1183" s="136"/>
      <c r="E1183" s="136"/>
      <c r="F1183" s="136"/>
      <c r="G1183" s="139"/>
      <c r="H1183" s="15" t="s">
        <v>0</v>
      </c>
      <c r="I1183" s="9">
        <v>1</v>
      </c>
      <c r="J1183" s="9">
        <v>2</v>
      </c>
      <c r="K1183" s="9">
        <v>3</v>
      </c>
      <c r="L1183" s="9">
        <v>4</v>
      </c>
      <c r="M1183" s="9">
        <v>5</v>
      </c>
      <c r="N1183" s="9">
        <v>6</v>
      </c>
      <c r="O1183" s="9">
        <v>7</v>
      </c>
      <c r="P1183" s="9">
        <v>8</v>
      </c>
      <c r="Q1183" s="9">
        <v>9</v>
      </c>
      <c r="R1183" s="9">
        <v>10</v>
      </c>
      <c r="S1183" s="9">
        <v>11</v>
      </c>
      <c r="T1183" s="9">
        <v>12</v>
      </c>
      <c r="U1183" s="9">
        <v>13</v>
      </c>
      <c r="V1183" s="9">
        <v>14</v>
      </c>
      <c r="W1183" s="9">
        <v>15</v>
      </c>
      <c r="X1183" s="9">
        <v>16</v>
      </c>
      <c r="Y1183" s="9">
        <v>17</v>
      </c>
      <c r="Z1183" s="9">
        <v>18</v>
      </c>
      <c r="AA1183" s="9">
        <v>19</v>
      </c>
      <c r="AB1183" s="9">
        <v>20</v>
      </c>
      <c r="AC1183" s="9">
        <v>21</v>
      </c>
      <c r="AD1183" s="9">
        <v>1</v>
      </c>
      <c r="AE1183" s="9">
        <v>2</v>
      </c>
      <c r="AF1183" s="9">
        <v>3</v>
      </c>
      <c r="AG1183" s="9">
        <v>4</v>
      </c>
      <c r="AH1183" s="9">
        <v>5</v>
      </c>
      <c r="AI1183" s="9">
        <v>6</v>
      </c>
      <c r="AJ1183" s="9">
        <v>7</v>
      </c>
      <c r="AK1183" s="9">
        <v>8</v>
      </c>
      <c r="AL1183" s="9">
        <v>9</v>
      </c>
      <c r="AM1183" s="9">
        <v>10</v>
      </c>
      <c r="AN1183" s="9">
        <v>11</v>
      </c>
      <c r="AO1183" s="9">
        <v>12</v>
      </c>
      <c r="AP1183" s="9">
        <v>13</v>
      </c>
      <c r="AQ1183" s="9">
        <v>14</v>
      </c>
      <c r="AR1183" s="9">
        <v>15</v>
      </c>
      <c r="AS1183" s="9">
        <v>16</v>
      </c>
      <c r="AT1183" s="9">
        <v>17</v>
      </c>
      <c r="AU1183" s="9">
        <v>18</v>
      </c>
      <c r="AV1183" s="9">
        <v>19</v>
      </c>
      <c r="AW1183" s="9">
        <v>20</v>
      </c>
      <c r="AX1183" s="9">
        <v>21</v>
      </c>
      <c r="AY1183" s="9">
        <v>1</v>
      </c>
      <c r="AZ1183" s="9">
        <v>2</v>
      </c>
      <c r="BA1183" s="9">
        <v>3</v>
      </c>
      <c r="BB1183" s="9">
        <v>4</v>
      </c>
      <c r="BC1183" s="9">
        <v>5</v>
      </c>
      <c r="BD1183" s="9">
        <v>6</v>
      </c>
      <c r="BE1183" s="9">
        <v>7</v>
      </c>
      <c r="BF1183" s="9">
        <v>8</v>
      </c>
      <c r="BG1183" s="9">
        <v>9</v>
      </c>
      <c r="BH1183" s="9">
        <v>10</v>
      </c>
      <c r="BI1183" s="9">
        <v>11</v>
      </c>
      <c r="BJ1183" s="9">
        <v>12</v>
      </c>
      <c r="BK1183" s="9">
        <v>13</v>
      </c>
      <c r="BL1183" s="9">
        <v>14</v>
      </c>
      <c r="BM1183" s="9">
        <v>15</v>
      </c>
      <c r="BN1183" s="9">
        <v>16</v>
      </c>
      <c r="BO1183" s="9">
        <v>17</v>
      </c>
      <c r="BP1183" s="9">
        <v>18</v>
      </c>
      <c r="BQ1183" s="9">
        <v>19</v>
      </c>
      <c r="BR1183" s="9">
        <v>20</v>
      </c>
      <c r="BS1183" s="9">
        <v>21</v>
      </c>
      <c r="BT1183" s="9">
        <v>9</v>
      </c>
    </row>
    <row r="1184" spans="1:72" x14ac:dyDescent="0.25">
      <c r="A1184" s="133"/>
      <c r="B1184" s="133"/>
      <c r="C1184" s="133"/>
      <c r="D1184" s="136"/>
      <c r="E1184" s="136"/>
      <c r="F1184" s="136"/>
      <c r="G1184" s="139"/>
      <c r="H1184" s="16" t="s">
        <v>137</v>
      </c>
      <c r="I1184" s="17">
        <f t="shared" ref="I1184:AA1184" si="1726">SUM(I1180)</f>
        <v>72800</v>
      </c>
      <c r="J1184" s="17">
        <f t="shared" si="1726"/>
        <v>0</v>
      </c>
      <c r="K1184" s="17">
        <f t="shared" si="1726"/>
        <v>0</v>
      </c>
      <c r="L1184" s="17">
        <f t="shared" si="1726"/>
        <v>0</v>
      </c>
      <c r="M1184" s="17">
        <f t="shared" si="1726"/>
        <v>0</v>
      </c>
      <c r="N1184" s="17">
        <f t="shared" si="1726"/>
        <v>0</v>
      </c>
      <c r="O1184" s="17">
        <f t="shared" ref="O1184" si="1727">SUM(O1180)</f>
        <v>72800</v>
      </c>
      <c r="P1184" s="17">
        <f t="shared" si="1726"/>
        <v>0</v>
      </c>
      <c r="Q1184" s="17">
        <f t="shared" si="1726"/>
        <v>0</v>
      </c>
      <c r="R1184" s="17">
        <f t="shared" si="1726"/>
        <v>0</v>
      </c>
      <c r="S1184" s="17">
        <f t="shared" si="1726"/>
        <v>0</v>
      </c>
      <c r="T1184" s="17">
        <f t="shared" si="1726"/>
        <v>0</v>
      </c>
      <c r="U1184" s="17">
        <f t="shared" si="1726"/>
        <v>0</v>
      </c>
      <c r="V1184" s="17">
        <f t="shared" si="1726"/>
        <v>0</v>
      </c>
      <c r="W1184" s="17">
        <f t="shared" si="1726"/>
        <v>0</v>
      </c>
      <c r="X1184" s="17">
        <f t="shared" si="1726"/>
        <v>0</v>
      </c>
      <c r="Y1184" s="17">
        <f t="shared" si="1726"/>
        <v>0</v>
      </c>
      <c r="Z1184" s="17">
        <f t="shared" si="1726"/>
        <v>0</v>
      </c>
      <c r="AA1184" s="17">
        <f t="shared" si="1726"/>
        <v>0</v>
      </c>
      <c r="AB1184" s="17">
        <v>0</v>
      </c>
      <c r="AC1184" s="17">
        <v>72800</v>
      </c>
      <c r="AD1184" s="17">
        <f t="shared" ref="AD1184:AV1184" si="1728">SUM(AD1180)</f>
        <v>0</v>
      </c>
      <c r="AE1184" s="17">
        <f t="shared" si="1728"/>
        <v>0</v>
      </c>
      <c r="AF1184" s="17">
        <f t="shared" si="1728"/>
        <v>0</v>
      </c>
      <c r="AG1184" s="17">
        <f t="shared" si="1728"/>
        <v>0</v>
      </c>
      <c r="AH1184" s="17">
        <f t="shared" si="1728"/>
        <v>0</v>
      </c>
      <c r="AI1184" s="17">
        <f t="shared" si="1728"/>
        <v>0</v>
      </c>
      <c r="AJ1184" s="17">
        <f t="shared" ref="AJ1184" si="1729">SUM(AJ1180)</f>
        <v>0</v>
      </c>
      <c r="AK1184" s="17">
        <f t="shared" si="1728"/>
        <v>0</v>
      </c>
      <c r="AL1184" s="17">
        <f t="shared" si="1728"/>
        <v>0</v>
      </c>
      <c r="AM1184" s="17">
        <f t="shared" si="1728"/>
        <v>0</v>
      </c>
      <c r="AN1184" s="17">
        <f t="shared" si="1728"/>
        <v>0</v>
      </c>
      <c r="AO1184" s="17">
        <f t="shared" si="1728"/>
        <v>0</v>
      </c>
      <c r="AP1184" s="17">
        <f t="shared" si="1728"/>
        <v>0</v>
      </c>
      <c r="AQ1184" s="17">
        <f t="shared" si="1728"/>
        <v>0</v>
      </c>
      <c r="AR1184" s="17">
        <f t="shared" si="1728"/>
        <v>0</v>
      </c>
      <c r="AS1184" s="17">
        <f t="shared" si="1728"/>
        <v>0</v>
      </c>
      <c r="AT1184" s="17">
        <f t="shared" si="1728"/>
        <v>0</v>
      </c>
      <c r="AU1184" s="17">
        <f t="shared" si="1728"/>
        <v>0</v>
      </c>
      <c r="AV1184" s="17">
        <f t="shared" si="1728"/>
        <v>0</v>
      </c>
      <c r="AW1184" s="17">
        <v>0</v>
      </c>
      <c r="AX1184" s="17">
        <v>0</v>
      </c>
      <c r="AY1184" s="17">
        <f t="shared" ref="AY1184:BQ1184" si="1730">SUM(AY1180)</f>
        <v>0</v>
      </c>
      <c r="AZ1184" s="17">
        <f t="shared" si="1730"/>
        <v>2591</v>
      </c>
      <c r="BA1184" s="17">
        <f t="shared" si="1730"/>
        <v>0</v>
      </c>
      <c r="BB1184" s="17">
        <f t="shared" si="1730"/>
        <v>0</v>
      </c>
      <c r="BC1184" s="17">
        <f t="shared" si="1730"/>
        <v>0</v>
      </c>
      <c r="BD1184" s="17">
        <f t="shared" si="1730"/>
        <v>0</v>
      </c>
      <c r="BE1184" s="17">
        <f t="shared" ref="BE1184" si="1731">SUM(BE1180)</f>
        <v>2591</v>
      </c>
      <c r="BF1184" s="17">
        <f t="shared" si="1730"/>
        <v>0</v>
      </c>
      <c r="BG1184" s="17">
        <f t="shared" si="1730"/>
        <v>0</v>
      </c>
      <c r="BH1184" s="17">
        <f t="shared" si="1730"/>
        <v>2591</v>
      </c>
      <c r="BI1184" s="17">
        <f t="shared" si="1730"/>
        <v>0</v>
      </c>
      <c r="BJ1184" s="17">
        <f t="shared" si="1730"/>
        <v>0</v>
      </c>
      <c r="BK1184" s="17">
        <f t="shared" si="1730"/>
        <v>0</v>
      </c>
      <c r="BL1184" s="17">
        <f t="shared" si="1730"/>
        <v>0</v>
      </c>
      <c r="BM1184" s="17">
        <f t="shared" si="1730"/>
        <v>0</v>
      </c>
      <c r="BN1184" s="17">
        <f t="shared" si="1730"/>
        <v>0</v>
      </c>
      <c r="BO1184" s="17">
        <f t="shared" si="1730"/>
        <v>0</v>
      </c>
      <c r="BP1184" s="17">
        <f t="shared" si="1730"/>
        <v>0</v>
      </c>
      <c r="BQ1184" s="17">
        <f t="shared" si="1730"/>
        <v>0</v>
      </c>
      <c r="BR1184" s="17">
        <v>2591</v>
      </c>
      <c r="BS1184" s="17">
        <v>0</v>
      </c>
      <c r="BT1184" s="17" t="e">
        <f>IF(#REF!=0,"-",#REF!/#REF!*100)</f>
        <v>#REF!</v>
      </c>
    </row>
    <row r="1185" spans="1:72" x14ac:dyDescent="0.25">
      <c r="A1185" s="133"/>
      <c r="B1185" s="133"/>
      <c r="C1185" s="133"/>
      <c r="D1185" s="136"/>
      <c r="E1185" s="136"/>
      <c r="F1185" s="136"/>
      <c r="G1185" s="139"/>
      <c r="H1185" s="18" t="s">
        <v>55</v>
      </c>
      <c r="I1185" s="17">
        <f t="shared" ref="I1185:AA1185" si="1732">SUM(I1184)</f>
        <v>72800</v>
      </c>
      <c r="J1185" s="17">
        <f t="shared" si="1732"/>
        <v>0</v>
      </c>
      <c r="K1185" s="17">
        <f t="shared" si="1732"/>
        <v>0</v>
      </c>
      <c r="L1185" s="17">
        <f t="shared" si="1732"/>
        <v>0</v>
      </c>
      <c r="M1185" s="17">
        <f t="shared" si="1732"/>
        <v>0</v>
      </c>
      <c r="N1185" s="17">
        <f t="shared" si="1732"/>
        <v>0</v>
      </c>
      <c r="O1185" s="17">
        <f t="shared" ref="O1185" si="1733">SUM(O1184)</f>
        <v>72800</v>
      </c>
      <c r="P1185" s="17">
        <f t="shared" si="1732"/>
        <v>0</v>
      </c>
      <c r="Q1185" s="17">
        <f t="shared" si="1732"/>
        <v>0</v>
      </c>
      <c r="R1185" s="17">
        <f t="shared" si="1732"/>
        <v>0</v>
      </c>
      <c r="S1185" s="17">
        <f t="shared" si="1732"/>
        <v>0</v>
      </c>
      <c r="T1185" s="17">
        <f t="shared" si="1732"/>
        <v>0</v>
      </c>
      <c r="U1185" s="17">
        <f t="shared" si="1732"/>
        <v>0</v>
      </c>
      <c r="V1185" s="17">
        <f t="shared" si="1732"/>
        <v>0</v>
      </c>
      <c r="W1185" s="17">
        <f t="shared" si="1732"/>
        <v>0</v>
      </c>
      <c r="X1185" s="17">
        <f t="shared" si="1732"/>
        <v>0</v>
      </c>
      <c r="Y1185" s="17">
        <f t="shared" si="1732"/>
        <v>0</v>
      </c>
      <c r="Z1185" s="17">
        <f t="shared" si="1732"/>
        <v>0</v>
      </c>
      <c r="AA1185" s="17">
        <f t="shared" si="1732"/>
        <v>0</v>
      </c>
      <c r="AB1185" s="17">
        <v>0</v>
      </c>
      <c r="AC1185" s="17">
        <v>72800</v>
      </c>
      <c r="AD1185" s="17">
        <f t="shared" ref="AD1185:AV1185" si="1734">SUM(AD1184)</f>
        <v>0</v>
      </c>
      <c r="AE1185" s="17">
        <f t="shared" si="1734"/>
        <v>0</v>
      </c>
      <c r="AF1185" s="17">
        <f t="shared" si="1734"/>
        <v>0</v>
      </c>
      <c r="AG1185" s="17">
        <f t="shared" si="1734"/>
        <v>0</v>
      </c>
      <c r="AH1185" s="17">
        <f t="shared" si="1734"/>
        <v>0</v>
      </c>
      <c r="AI1185" s="17">
        <f t="shared" si="1734"/>
        <v>0</v>
      </c>
      <c r="AJ1185" s="17">
        <f t="shared" ref="AJ1185" si="1735">SUM(AJ1184)</f>
        <v>0</v>
      </c>
      <c r="AK1185" s="17">
        <f t="shared" si="1734"/>
        <v>0</v>
      </c>
      <c r="AL1185" s="17">
        <f t="shared" si="1734"/>
        <v>0</v>
      </c>
      <c r="AM1185" s="17">
        <f t="shared" si="1734"/>
        <v>0</v>
      </c>
      <c r="AN1185" s="17">
        <f t="shared" si="1734"/>
        <v>0</v>
      </c>
      <c r="AO1185" s="17">
        <f t="shared" si="1734"/>
        <v>0</v>
      </c>
      <c r="AP1185" s="17">
        <f t="shared" si="1734"/>
        <v>0</v>
      </c>
      <c r="AQ1185" s="17">
        <f t="shared" si="1734"/>
        <v>0</v>
      </c>
      <c r="AR1185" s="17">
        <f t="shared" si="1734"/>
        <v>0</v>
      </c>
      <c r="AS1185" s="17">
        <f t="shared" si="1734"/>
        <v>0</v>
      </c>
      <c r="AT1185" s="17">
        <f t="shared" si="1734"/>
        <v>0</v>
      </c>
      <c r="AU1185" s="17">
        <f t="shared" si="1734"/>
        <v>0</v>
      </c>
      <c r="AV1185" s="17">
        <f t="shared" si="1734"/>
        <v>0</v>
      </c>
      <c r="AW1185" s="17">
        <v>0</v>
      </c>
      <c r="AX1185" s="17">
        <v>0</v>
      </c>
      <c r="AY1185" s="17">
        <f t="shared" ref="AY1185:BQ1185" si="1736">SUM(AY1184)</f>
        <v>0</v>
      </c>
      <c r="AZ1185" s="17">
        <f t="shared" si="1736"/>
        <v>2591</v>
      </c>
      <c r="BA1185" s="17">
        <f t="shared" si="1736"/>
        <v>0</v>
      </c>
      <c r="BB1185" s="17">
        <f t="shared" si="1736"/>
        <v>0</v>
      </c>
      <c r="BC1185" s="17">
        <f t="shared" si="1736"/>
        <v>0</v>
      </c>
      <c r="BD1185" s="17">
        <f t="shared" si="1736"/>
        <v>0</v>
      </c>
      <c r="BE1185" s="17">
        <f t="shared" ref="BE1185" si="1737">SUM(BE1184)</f>
        <v>2591</v>
      </c>
      <c r="BF1185" s="17">
        <f t="shared" si="1736"/>
        <v>0</v>
      </c>
      <c r="BG1185" s="17">
        <f t="shared" si="1736"/>
        <v>0</v>
      </c>
      <c r="BH1185" s="17">
        <f t="shared" si="1736"/>
        <v>2591</v>
      </c>
      <c r="BI1185" s="17">
        <f t="shared" si="1736"/>
        <v>0</v>
      </c>
      <c r="BJ1185" s="17">
        <f t="shared" si="1736"/>
        <v>0</v>
      </c>
      <c r="BK1185" s="17">
        <f t="shared" si="1736"/>
        <v>0</v>
      </c>
      <c r="BL1185" s="17">
        <f t="shared" si="1736"/>
        <v>0</v>
      </c>
      <c r="BM1185" s="17">
        <f t="shared" si="1736"/>
        <v>0</v>
      </c>
      <c r="BN1185" s="17">
        <f t="shared" si="1736"/>
        <v>0</v>
      </c>
      <c r="BO1185" s="17">
        <f t="shared" si="1736"/>
        <v>0</v>
      </c>
      <c r="BP1185" s="17">
        <f t="shared" si="1736"/>
        <v>0</v>
      </c>
      <c r="BQ1185" s="17">
        <f t="shared" si="1736"/>
        <v>0</v>
      </c>
      <c r="BR1185" s="17">
        <v>2591</v>
      </c>
      <c r="BS1185" s="17">
        <v>0</v>
      </c>
      <c r="BT1185" s="17" t="e">
        <f>IF(#REF!=0,"-",#REF!/#REF!*100)</f>
        <v>#REF!</v>
      </c>
    </row>
    <row r="1186" spans="1:72" x14ac:dyDescent="0.25">
      <c r="A1186" s="134"/>
      <c r="B1186" s="134"/>
      <c r="C1186" s="134"/>
      <c r="D1186" s="137"/>
      <c r="E1186" s="137"/>
      <c r="F1186" s="137"/>
      <c r="G1186" s="140"/>
      <c r="O1186">
        <f t="shared" si="1720"/>
        <v>0</v>
      </c>
      <c r="AB1186">
        <v>0</v>
      </c>
      <c r="AC1186">
        <v>0</v>
      </c>
      <c r="AJ1186">
        <f t="shared" si="1721"/>
        <v>0</v>
      </c>
      <c r="AW1186">
        <v>0</v>
      </c>
      <c r="AX1186">
        <v>0</v>
      </c>
      <c r="BE1186">
        <f t="shared" si="1722"/>
        <v>0</v>
      </c>
      <c r="BR1186">
        <v>0</v>
      </c>
      <c r="BS1186">
        <v>0</v>
      </c>
      <c r="BT1186" t="e">
        <f>IF(#REF!=0,"-",#REF!/#REF!*100)</f>
        <v>#REF!</v>
      </c>
    </row>
    <row r="1187" spans="1:72" ht="15.75" thickBot="1" x14ac:dyDescent="0.3">
      <c r="A1187" s="13" t="s">
        <v>0</v>
      </c>
      <c r="B1187" s="13" t="s">
        <v>0</v>
      </c>
      <c r="C1187" s="13" t="s">
        <v>0</v>
      </c>
      <c r="D1187" s="98" t="s">
        <v>0</v>
      </c>
      <c r="E1187" s="98" t="s">
        <v>0</v>
      </c>
      <c r="F1187" s="98" t="s">
        <v>0</v>
      </c>
      <c r="G1187" s="13" t="s">
        <v>0</v>
      </c>
      <c r="H1187" s="19" t="s">
        <v>0</v>
      </c>
      <c r="I1187" s="19" t="s">
        <v>0</v>
      </c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>
        <v>0</v>
      </c>
      <c r="AC1187" s="19">
        <v>0</v>
      </c>
      <c r="AD1187" s="19" t="s">
        <v>0</v>
      </c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>
        <v>0</v>
      </c>
      <c r="AX1187" s="19">
        <v>0</v>
      </c>
      <c r="AY1187" s="19" t="s">
        <v>0</v>
      </c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>
        <v>0</v>
      </c>
      <c r="BS1187" s="19">
        <v>0</v>
      </c>
      <c r="BT1187" s="19"/>
    </row>
    <row r="1188" spans="1:72" ht="69.75" customHeight="1" thickBot="1" x14ac:dyDescent="0.3">
      <c r="A1188" s="5" t="s">
        <v>2</v>
      </c>
      <c r="B1188" s="5" t="s">
        <v>3</v>
      </c>
      <c r="C1188" s="5" t="s">
        <v>4</v>
      </c>
      <c r="D1188" s="103" t="s">
        <v>0</v>
      </c>
      <c r="E1188" s="112" t="s">
        <v>5</v>
      </c>
      <c r="F1188" s="112" t="s">
        <v>6</v>
      </c>
      <c r="G1188" s="5" t="s">
        <v>7</v>
      </c>
      <c r="H1188" s="5" t="s">
        <v>8</v>
      </c>
      <c r="I1188" s="89" t="s">
        <v>9</v>
      </c>
      <c r="J1188" s="89" t="s">
        <v>1606</v>
      </c>
      <c r="K1188" s="89" t="s">
        <v>1534</v>
      </c>
      <c r="L1188" s="89" t="s">
        <v>1592</v>
      </c>
      <c r="M1188" s="89" t="s">
        <v>1593</v>
      </c>
      <c r="N1188" s="89" t="s">
        <v>1594</v>
      </c>
      <c r="O1188" s="89" t="s">
        <v>1610</v>
      </c>
      <c r="P1188" s="89" t="s">
        <v>1607</v>
      </c>
      <c r="Q1188" s="89" t="s">
        <v>1595</v>
      </c>
      <c r="R1188" s="89" t="s">
        <v>1596</v>
      </c>
      <c r="S1188" s="89" t="s">
        <v>1597</v>
      </c>
      <c r="T1188" s="89" t="s">
        <v>1598</v>
      </c>
      <c r="U1188" s="89" t="s">
        <v>1599</v>
      </c>
      <c r="V1188" s="89" t="s">
        <v>1600</v>
      </c>
      <c r="W1188" s="89" t="s">
        <v>1608</v>
      </c>
      <c r="X1188" s="89" t="s">
        <v>1609</v>
      </c>
      <c r="Y1188" s="89" t="s">
        <v>1601</v>
      </c>
      <c r="Z1188" s="89" t="s">
        <v>1602</v>
      </c>
      <c r="AA1188" s="89" t="s">
        <v>1603</v>
      </c>
      <c r="AB1188" s="89" t="s">
        <v>1604</v>
      </c>
      <c r="AC1188" s="89" t="s">
        <v>1605</v>
      </c>
      <c r="AD1188" s="90" t="s">
        <v>10</v>
      </c>
      <c r="AE1188" s="90" t="s">
        <v>1606</v>
      </c>
      <c r="AF1188" s="90" t="s">
        <v>1534</v>
      </c>
      <c r="AG1188" s="90" t="s">
        <v>1592</v>
      </c>
      <c r="AH1188" s="90" t="s">
        <v>1593</v>
      </c>
      <c r="AI1188" s="90" t="s">
        <v>1594</v>
      </c>
      <c r="AJ1188" s="90" t="s">
        <v>1611</v>
      </c>
      <c r="AK1188" s="90" t="s">
        <v>1607</v>
      </c>
      <c r="AL1188" s="90" t="s">
        <v>1595</v>
      </c>
      <c r="AM1188" s="90" t="s">
        <v>1596</v>
      </c>
      <c r="AN1188" s="90" t="s">
        <v>1597</v>
      </c>
      <c r="AO1188" s="90" t="s">
        <v>1598</v>
      </c>
      <c r="AP1188" s="90" t="s">
        <v>1599</v>
      </c>
      <c r="AQ1188" s="90" t="s">
        <v>1600</v>
      </c>
      <c r="AR1188" s="90" t="s">
        <v>1608</v>
      </c>
      <c r="AS1188" s="90" t="s">
        <v>1609</v>
      </c>
      <c r="AT1188" s="90" t="s">
        <v>1601</v>
      </c>
      <c r="AU1188" s="90" t="s">
        <v>1602</v>
      </c>
      <c r="AV1188" s="90" t="s">
        <v>1603</v>
      </c>
      <c r="AW1188" s="90" t="s">
        <v>1604</v>
      </c>
      <c r="AX1188" s="90" t="s">
        <v>1605</v>
      </c>
      <c r="AY1188" s="91" t="s">
        <v>11</v>
      </c>
      <c r="AZ1188" s="91" t="s">
        <v>1606</v>
      </c>
      <c r="BA1188" s="91" t="s">
        <v>1534</v>
      </c>
      <c r="BB1188" s="91" t="s">
        <v>1592</v>
      </c>
      <c r="BC1188" s="91" t="s">
        <v>1593</v>
      </c>
      <c r="BD1188" s="91" t="s">
        <v>1594</v>
      </c>
      <c r="BE1188" s="91" t="s">
        <v>1612</v>
      </c>
      <c r="BF1188" s="91" t="s">
        <v>1607</v>
      </c>
      <c r="BG1188" s="91" t="s">
        <v>1595</v>
      </c>
      <c r="BH1188" s="91" t="s">
        <v>1596</v>
      </c>
      <c r="BI1188" s="91" t="s">
        <v>1597</v>
      </c>
      <c r="BJ1188" s="91" t="s">
        <v>1598</v>
      </c>
      <c r="BK1188" s="91" t="s">
        <v>1599</v>
      </c>
      <c r="BL1188" s="91" t="s">
        <v>1600</v>
      </c>
      <c r="BM1188" s="91" t="s">
        <v>1608</v>
      </c>
      <c r="BN1188" s="91" t="s">
        <v>1609</v>
      </c>
      <c r="BO1188" s="91" t="s">
        <v>1601</v>
      </c>
      <c r="BP1188" s="91" t="s">
        <v>1602</v>
      </c>
      <c r="BQ1188" s="91" t="s">
        <v>1603</v>
      </c>
      <c r="BR1188" s="91" t="s">
        <v>1604</v>
      </c>
      <c r="BS1188" s="91" t="s">
        <v>1605</v>
      </c>
      <c r="BT1188" s="5" t="s">
        <v>1671</v>
      </c>
    </row>
    <row r="1189" spans="1:72" x14ac:dyDescent="0.25">
      <c r="A1189" s="6" t="s">
        <v>0</v>
      </c>
      <c r="B1189" s="6" t="s">
        <v>0</v>
      </c>
      <c r="C1189" s="6" t="s">
        <v>0</v>
      </c>
      <c r="D1189" s="104" t="s">
        <v>0</v>
      </c>
      <c r="E1189" s="104" t="s">
        <v>0</v>
      </c>
      <c r="F1189" s="121" t="s">
        <v>0</v>
      </c>
      <c r="G1189" s="7" t="s">
        <v>0</v>
      </c>
      <c r="H1189" s="8" t="s">
        <v>0</v>
      </c>
      <c r="I1189" s="9">
        <v>1</v>
      </c>
      <c r="J1189" s="9">
        <v>2</v>
      </c>
      <c r="K1189" s="9">
        <v>3</v>
      </c>
      <c r="L1189" s="9">
        <v>4</v>
      </c>
      <c r="M1189" s="9">
        <v>5</v>
      </c>
      <c r="N1189" s="9">
        <v>6</v>
      </c>
      <c r="O1189" s="9">
        <v>7</v>
      </c>
      <c r="P1189" s="9">
        <v>8</v>
      </c>
      <c r="Q1189" s="9">
        <v>9</v>
      </c>
      <c r="R1189" s="9">
        <v>10</v>
      </c>
      <c r="S1189" s="9">
        <v>11</v>
      </c>
      <c r="T1189" s="9">
        <v>12</v>
      </c>
      <c r="U1189" s="9">
        <v>13</v>
      </c>
      <c r="V1189" s="9">
        <v>14</v>
      </c>
      <c r="W1189" s="9">
        <v>15</v>
      </c>
      <c r="X1189" s="9">
        <v>16</v>
      </c>
      <c r="Y1189" s="9">
        <v>17</v>
      </c>
      <c r="Z1189" s="9">
        <v>18</v>
      </c>
      <c r="AA1189" s="9">
        <v>19</v>
      </c>
      <c r="AB1189" s="9">
        <v>20</v>
      </c>
      <c r="AC1189" s="9">
        <v>21</v>
      </c>
      <c r="AD1189" s="9">
        <v>1</v>
      </c>
      <c r="AE1189" s="9">
        <v>2</v>
      </c>
      <c r="AF1189" s="9">
        <v>3</v>
      </c>
      <c r="AG1189" s="9">
        <v>4</v>
      </c>
      <c r="AH1189" s="9">
        <v>5</v>
      </c>
      <c r="AI1189" s="9">
        <v>6</v>
      </c>
      <c r="AJ1189" s="9">
        <v>7</v>
      </c>
      <c r="AK1189" s="9">
        <v>8</v>
      </c>
      <c r="AL1189" s="9">
        <v>9</v>
      </c>
      <c r="AM1189" s="9">
        <v>10</v>
      </c>
      <c r="AN1189" s="9">
        <v>11</v>
      </c>
      <c r="AO1189" s="9">
        <v>12</v>
      </c>
      <c r="AP1189" s="9">
        <v>13</v>
      </c>
      <c r="AQ1189" s="9">
        <v>14</v>
      </c>
      <c r="AR1189" s="9">
        <v>15</v>
      </c>
      <c r="AS1189" s="9">
        <v>16</v>
      </c>
      <c r="AT1189" s="9">
        <v>17</v>
      </c>
      <c r="AU1189" s="9">
        <v>18</v>
      </c>
      <c r="AV1189" s="9">
        <v>19</v>
      </c>
      <c r="AW1189" s="9">
        <v>20</v>
      </c>
      <c r="AX1189" s="9">
        <v>21</v>
      </c>
      <c r="AY1189" s="9">
        <v>1</v>
      </c>
      <c r="AZ1189" s="9">
        <v>2</v>
      </c>
      <c r="BA1189" s="9">
        <v>3</v>
      </c>
      <c r="BB1189" s="9">
        <v>4</v>
      </c>
      <c r="BC1189" s="9">
        <v>5</v>
      </c>
      <c r="BD1189" s="9">
        <v>6</v>
      </c>
      <c r="BE1189" s="9">
        <v>7</v>
      </c>
      <c r="BF1189" s="9">
        <v>8</v>
      </c>
      <c r="BG1189" s="9">
        <v>9</v>
      </c>
      <c r="BH1189" s="9">
        <v>10</v>
      </c>
      <c r="BI1189" s="9">
        <v>11</v>
      </c>
      <c r="BJ1189" s="9">
        <v>12</v>
      </c>
      <c r="BK1189" s="9">
        <v>13</v>
      </c>
      <c r="BL1189" s="9">
        <v>14</v>
      </c>
      <c r="BM1189" s="9">
        <v>15</v>
      </c>
      <c r="BN1189" s="9">
        <v>16</v>
      </c>
      <c r="BO1189" s="9">
        <v>17</v>
      </c>
      <c r="BP1189" s="9">
        <v>18</v>
      </c>
      <c r="BQ1189" s="9">
        <v>19</v>
      </c>
      <c r="BR1189" s="9">
        <v>20</v>
      </c>
      <c r="BS1189" s="9">
        <v>21</v>
      </c>
      <c r="BT1189" s="9">
        <v>9</v>
      </c>
    </row>
    <row r="1190" spans="1:72" ht="22.5" x14ac:dyDescent="0.25">
      <c r="A1190" s="1" t="s">
        <v>133</v>
      </c>
      <c r="B1190" s="1" t="s">
        <v>58</v>
      </c>
      <c r="C1190" s="4" t="s">
        <v>166</v>
      </c>
      <c r="D1190" s="102" t="s">
        <v>454</v>
      </c>
      <c r="E1190" s="101" t="s">
        <v>0</v>
      </c>
      <c r="F1190" s="101" t="s">
        <v>0</v>
      </c>
      <c r="G1190" s="2" t="s">
        <v>0</v>
      </c>
      <c r="H1190" s="2" t="s">
        <v>455</v>
      </c>
      <c r="I1190" s="3" t="s">
        <v>0</v>
      </c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>
        <v>0</v>
      </c>
      <c r="AC1190" s="3">
        <v>0</v>
      </c>
      <c r="AD1190" s="3" t="s">
        <v>0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>
        <v>0</v>
      </c>
      <c r="AX1190" s="3">
        <v>0</v>
      </c>
      <c r="AY1190" s="3" t="s">
        <v>0</v>
      </c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>
        <v>0</v>
      </c>
      <c r="BS1190" s="3">
        <v>0</v>
      </c>
      <c r="BT1190" s="3"/>
    </row>
    <row r="1191" spans="1:72" ht="33.75" x14ac:dyDescent="0.25">
      <c r="A1191" s="1" t="s">
        <v>0</v>
      </c>
      <c r="B1191" s="1" t="s">
        <v>0</v>
      </c>
      <c r="C1191" s="1" t="s">
        <v>0</v>
      </c>
      <c r="D1191" s="101" t="s">
        <v>0</v>
      </c>
      <c r="E1191" s="101" t="s">
        <v>0</v>
      </c>
      <c r="F1191" s="101" t="s">
        <v>0</v>
      </c>
      <c r="G1191" s="2" t="s">
        <v>0</v>
      </c>
      <c r="H1191" s="10" t="s">
        <v>13</v>
      </c>
      <c r="I1191" s="11">
        <f t="shared" ref="I1191:AA1191" si="1738">SUM(I1192,I1200,I1202)</f>
        <v>32900</v>
      </c>
      <c r="J1191" s="11">
        <f t="shared" si="1738"/>
        <v>0</v>
      </c>
      <c r="K1191" s="11">
        <f t="shared" si="1738"/>
        <v>0</v>
      </c>
      <c r="L1191" s="11">
        <f t="shared" si="1738"/>
        <v>0</v>
      </c>
      <c r="M1191" s="11">
        <f t="shared" si="1738"/>
        <v>0</v>
      </c>
      <c r="N1191" s="11">
        <f t="shared" si="1738"/>
        <v>0</v>
      </c>
      <c r="O1191" s="11">
        <f t="shared" ref="O1191" si="1739">SUM(O1192,O1200,O1202)</f>
        <v>32900</v>
      </c>
      <c r="P1191" s="11">
        <f t="shared" si="1738"/>
        <v>0</v>
      </c>
      <c r="Q1191" s="11">
        <f t="shared" si="1738"/>
        <v>2000</v>
      </c>
      <c r="R1191" s="11">
        <f t="shared" si="1738"/>
        <v>5000</v>
      </c>
      <c r="S1191" s="11">
        <f t="shared" si="1738"/>
        <v>0</v>
      </c>
      <c r="T1191" s="11">
        <f t="shared" si="1738"/>
        <v>0</v>
      </c>
      <c r="U1191" s="11">
        <f t="shared" si="1738"/>
        <v>0</v>
      </c>
      <c r="V1191" s="11">
        <f t="shared" si="1738"/>
        <v>0</v>
      </c>
      <c r="W1191" s="11">
        <f t="shared" si="1738"/>
        <v>0</v>
      </c>
      <c r="X1191" s="11">
        <f t="shared" si="1738"/>
        <v>0</v>
      </c>
      <c r="Y1191" s="11">
        <f t="shared" si="1738"/>
        <v>0</v>
      </c>
      <c r="Z1191" s="11">
        <f t="shared" si="1738"/>
        <v>0</v>
      </c>
      <c r="AA1191" s="11">
        <f t="shared" si="1738"/>
        <v>0</v>
      </c>
      <c r="AB1191" s="11">
        <v>7000</v>
      </c>
      <c r="AC1191" s="11">
        <v>25900</v>
      </c>
      <c r="AD1191" s="11">
        <f t="shared" ref="AD1191:AV1191" si="1740">SUM(AD1192,AD1200,AD1202)</f>
        <v>0</v>
      </c>
      <c r="AE1191" s="11">
        <f t="shared" si="1740"/>
        <v>0</v>
      </c>
      <c r="AF1191" s="11">
        <f t="shared" si="1740"/>
        <v>0</v>
      </c>
      <c r="AG1191" s="11">
        <f t="shared" si="1740"/>
        <v>0</v>
      </c>
      <c r="AH1191" s="11">
        <f t="shared" si="1740"/>
        <v>0</v>
      </c>
      <c r="AI1191" s="11">
        <f t="shared" si="1740"/>
        <v>0</v>
      </c>
      <c r="AJ1191" s="11">
        <f t="shared" ref="AJ1191" si="1741">SUM(AJ1192,AJ1200,AJ1202)</f>
        <v>0</v>
      </c>
      <c r="AK1191" s="11">
        <f t="shared" si="1740"/>
        <v>0</v>
      </c>
      <c r="AL1191" s="11">
        <f t="shared" si="1740"/>
        <v>0</v>
      </c>
      <c r="AM1191" s="11">
        <f t="shared" si="1740"/>
        <v>0</v>
      </c>
      <c r="AN1191" s="11">
        <f t="shared" si="1740"/>
        <v>0</v>
      </c>
      <c r="AO1191" s="11">
        <f t="shared" si="1740"/>
        <v>0</v>
      </c>
      <c r="AP1191" s="11">
        <f t="shared" si="1740"/>
        <v>0</v>
      </c>
      <c r="AQ1191" s="11">
        <f t="shared" si="1740"/>
        <v>0</v>
      </c>
      <c r="AR1191" s="11">
        <f t="shared" si="1740"/>
        <v>0</v>
      </c>
      <c r="AS1191" s="11">
        <f t="shared" si="1740"/>
        <v>0</v>
      </c>
      <c r="AT1191" s="11">
        <f t="shared" si="1740"/>
        <v>0</v>
      </c>
      <c r="AU1191" s="11">
        <f t="shared" si="1740"/>
        <v>0</v>
      </c>
      <c r="AV1191" s="11">
        <f t="shared" si="1740"/>
        <v>0</v>
      </c>
      <c r="AW1191" s="11">
        <v>0</v>
      </c>
      <c r="AX1191" s="11">
        <v>0</v>
      </c>
      <c r="AY1191" s="11">
        <f t="shared" ref="AY1191:BQ1191" si="1742">SUM(AY1192,AY1200,AY1202)</f>
        <v>0</v>
      </c>
      <c r="AZ1191" s="11">
        <f t="shared" si="1742"/>
        <v>0</v>
      </c>
      <c r="BA1191" s="11">
        <f t="shared" si="1742"/>
        <v>0</v>
      </c>
      <c r="BB1191" s="11">
        <f t="shared" si="1742"/>
        <v>430</v>
      </c>
      <c r="BC1191" s="11">
        <f t="shared" si="1742"/>
        <v>0</v>
      </c>
      <c r="BD1191" s="11">
        <f t="shared" si="1742"/>
        <v>0</v>
      </c>
      <c r="BE1191" s="11">
        <f t="shared" ref="BE1191" si="1743">SUM(BE1192,BE1200,BE1202)</f>
        <v>430</v>
      </c>
      <c r="BF1191" s="11">
        <f t="shared" si="1742"/>
        <v>0</v>
      </c>
      <c r="BG1191" s="11">
        <f t="shared" si="1742"/>
        <v>0</v>
      </c>
      <c r="BH1191" s="11">
        <f t="shared" si="1742"/>
        <v>430</v>
      </c>
      <c r="BI1191" s="11">
        <f t="shared" si="1742"/>
        <v>0</v>
      </c>
      <c r="BJ1191" s="11">
        <f t="shared" si="1742"/>
        <v>0</v>
      </c>
      <c r="BK1191" s="11">
        <f t="shared" si="1742"/>
        <v>0</v>
      </c>
      <c r="BL1191" s="11">
        <f t="shared" si="1742"/>
        <v>0</v>
      </c>
      <c r="BM1191" s="11">
        <f t="shared" si="1742"/>
        <v>0</v>
      </c>
      <c r="BN1191" s="11">
        <f t="shared" si="1742"/>
        <v>0</v>
      </c>
      <c r="BO1191" s="11">
        <f t="shared" si="1742"/>
        <v>0</v>
      </c>
      <c r="BP1191" s="11">
        <f t="shared" si="1742"/>
        <v>0</v>
      </c>
      <c r="BQ1191" s="11">
        <f t="shared" si="1742"/>
        <v>0</v>
      </c>
      <c r="BR1191" s="11">
        <v>430</v>
      </c>
      <c r="BS1191" s="11">
        <v>0</v>
      </c>
      <c r="BT1191" s="11" t="e">
        <f>IF(#REF!=0,"-",#REF!/#REF!*100)</f>
        <v>#REF!</v>
      </c>
    </row>
    <row r="1192" spans="1:72" x14ac:dyDescent="0.25">
      <c r="A1192" s="4" t="s">
        <v>133</v>
      </c>
      <c r="B1192" s="4" t="s">
        <v>58</v>
      </c>
      <c r="C1192" s="4" t="s">
        <v>166</v>
      </c>
      <c r="D1192" s="102" t="s">
        <v>454</v>
      </c>
      <c r="E1192" s="101" t="s">
        <v>14</v>
      </c>
      <c r="F1192" s="101" t="s">
        <v>0</v>
      </c>
      <c r="G1192" s="2" t="s">
        <v>0</v>
      </c>
      <c r="H1192" s="2" t="s">
        <v>15</v>
      </c>
      <c r="I1192" s="12">
        <f t="shared" ref="I1192:AA1192" si="1744">SUM(I1193,I1194)</f>
        <v>0</v>
      </c>
      <c r="J1192" s="12">
        <f t="shared" si="1744"/>
        <v>0</v>
      </c>
      <c r="K1192" s="12">
        <f t="shared" si="1744"/>
        <v>0</v>
      </c>
      <c r="L1192" s="12">
        <f t="shared" si="1744"/>
        <v>0</v>
      </c>
      <c r="M1192" s="12">
        <f t="shared" si="1744"/>
        <v>0</v>
      </c>
      <c r="N1192" s="12">
        <f t="shared" si="1744"/>
        <v>0</v>
      </c>
      <c r="O1192" s="12">
        <f t="shared" ref="O1192" si="1745">SUM(O1193,O1194)</f>
        <v>0</v>
      </c>
      <c r="P1192" s="12">
        <f t="shared" si="1744"/>
        <v>0</v>
      </c>
      <c r="Q1192" s="12">
        <f t="shared" si="1744"/>
        <v>0</v>
      </c>
      <c r="R1192" s="12">
        <f t="shared" si="1744"/>
        <v>0</v>
      </c>
      <c r="S1192" s="12">
        <f t="shared" si="1744"/>
        <v>0</v>
      </c>
      <c r="T1192" s="12">
        <f t="shared" si="1744"/>
        <v>0</v>
      </c>
      <c r="U1192" s="12">
        <f t="shared" si="1744"/>
        <v>0</v>
      </c>
      <c r="V1192" s="12">
        <f t="shared" si="1744"/>
        <v>0</v>
      </c>
      <c r="W1192" s="12">
        <f t="shared" si="1744"/>
        <v>0</v>
      </c>
      <c r="X1192" s="12">
        <f t="shared" si="1744"/>
        <v>0</v>
      </c>
      <c r="Y1192" s="12">
        <f t="shared" si="1744"/>
        <v>0</v>
      </c>
      <c r="Z1192" s="12">
        <f t="shared" si="1744"/>
        <v>0</v>
      </c>
      <c r="AA1192" s="12">
        <f t="shared" si="1744"/>
        <v>0</v>
      </c>
      <c r="AB1192" s="12">
        <v>0</v>
      </c>
      <c r="AC1192" s="12">
        <v>0</v>
      </c>
      <c r="AD1192" s="12">
        <f t="shared" ref="AD1192:AV1192" si="1746">SUM(AD1193,AD1194)</f>
        <v>0</v>
      </c>
      <c r="AE1192" s="12">
        <f t="shared" si="1746"/>
        <v>0</v>
      </c>
      <c r="AF1192" s="12">
        <f t="shared" si="1746"/>
        <v>0</v>
      </c>
      <c r="AG1192" s="12">
        <f t="shared" si="1746"/>
        <v>0</v>
      </c>
      <c r="AH1192" s="12">
        <f t="shared" si="1746"/>
        <v>0</v>
      </c>
      <c r="AI1192" s="12">
        <f t="shared" si="1746"/>
        <v>0</v>
      </c>
      <c r="AJ1192" s="12">
        <f t="shared" ref="AJ1192" si="1747">SUM(AJ1193,AJ1194)</f>
        <v>0</v>
      </c>
      <c r="AK1192" s="12">
        <f t="shared" si="1746"/>
        <v>0</v>
      </c>
      <c r="AL1192" s="12">
        <f t="shared" si="1746"/>
        <v>0</v>
      </c>
      <c r="AM1192" s="12">
        <f t="shared" si="1746"/>
        <v>0</v>
      </c>
      <c r="AN1192" s="12">
        <f t="shared" si="1746"/>
        <v>0</v>
      </c>
      <c r="AO1192" s="12">
        <f t="shared" si="1746"/>
        <v>0</v>
      </c>
      <c r="AP1192" s="12">
        <f t="shared" si="1746"/>
        <v>0</v>
      </c>
      <c r="AQ1192" s="12">
        <f t="shared" si="1746"/>
        <v>0</v>
      </c>
      <c r="AR1192" s="12">
        <f t="shared" si="1746"/>
        <v>0</v>
      </c>
      <c r="AS1192" s="12">
        <f t="shared" si="1746"/>
        <v>0</v>
      </c>
      <c r="AT1192" s="12">
        <f t="shared" si="1746"/>
        <v>0</v>
      </c>
      <c r="AU1192" s="12">
        <f t="shared" si="1746"/>
        <v>0</v>
      </c>
      <c r="AV1192" s="12">
        <f t="shared" si="1746"/>
        <v>0</v>
      </c>
      <c r="AW1192" s="12">
        <v>0</v>
      </c>
      <c r="AX1192" s="12">
        <v>0</v>
      </c>
      <c r="AY1192" s="12">
        <f t="shared" ref="AY1192:BQ1192" si="1748">SUM(AY1193,AY1194)</f>
        <v>0</v>
      </c>
      <c r="AZ1192" s="12">
        <f t="shared" si="1748"/>
        <v>0</v>
      </c>
      <c r="BA1192" s="12">
        <f t="shared" si="1748"/>
        <v>0</v>
      </c>
      <c r="BB1192" s="12">
        <f t="shared" si="1748"/>
        <v>0</v>
      </c>
      <c r="BC1192" s="12">
        <f t="shared" si="1748"/>
        <v>0</v>
      </c>
      <c r="BD1192" s="12">
        <f t="shared" si="1748"/>
        <v>0</v>
      </c>
      <c r="BE1192" s="12">
        <f t="shared" ref="BE1192" si="1749">SUM(BE1193,BE1194)</f>
        <v>0</v>
      </c>
      <c r="BF1192" s="12">
        <f t="shared" si="1748"/>
        <v>0</v>
      </c>
      <c r="BG1192" s="12">
        <f t="shared" si="1748"/>
        <v>0</v>
      </c>
      <c r="BH1192" s="12">
        <f t="shared" si="1748"/>
        <v>0</v>
      </c>
      <c r="BI1192" s="12">
        <f t="shared" si="1748"/>
        <v>0</v>
      </c>
      <c r="BJ1192" s="12">
        <f t="shared" si="1748"/>
        <v>0</v>
      </c>
      <c r="BK1192" s="12">
        <f t="shared" si="1748"/>
        <v>0</v>
      </c>
      <c r="BL1192" s="12">
        <f t="shared" si="1748"/>
        <v>0</v>
      </c>
      <c r="BM1192" s="12">
        <f t="shared" si="1748"/>
        <v>0</v>
      </c>
      <c r="BN1192" s="12">
        <f t="shared" si="1748"/>
        <v>0</v>
      </c>
      <c r="BO1192" s="12">
        <f t="shared" si="1748"/>
        <v>0</v>
      </c>
      <c r="BP1192" s="12">
        <f t="shared" si="1748"/>
        <v>0</v>
      </c>
      <c r="BQ1192" s="12">
        <f t="shared" si="1748"/>
        <v>0</v>
      </c>
      <c r="BR1192" s="12">
        <v>0</v>
      </c>
      <c r="BS1192" s="12">
        <v>0</v>
      </c>
      <c r="BT1192" s="12" t="e">
        <f>IF(#REF!=0,"-",#REF!/#REF!*100)</f>
        <v>#REF!</v>
      </c>
    </row>
    <row r="1193" spans="1:72" x14ac:dyDescent="0.25">
      <c r="A1193" s="4" t="s">
        <v>133</v>
      </c>
      <c r="B1193" s="4" t="s">
        <v>58</v>
      </c>
      <c r="C1193" s="4" t="s">
        <v>166</v>
      </c>
      <c r="D1193" s="102" t="s">
        <v>454</v>
      </c>
      <c r="E1193" s="113">
        <v>6111</v>
      </c>
      <c r="F1193" s="102"/>
      <c r="G1193" s="98" t="s">
        <v>1662</v>
      </c>
      <c r="H1193" s="13" t="s">
        <v>16</v>
      </c>
      <c r="I1193" s="14">
        <v>0</v>
      </c>
      <c r="J1193" s="14"/>
      <c r="K1193" s="14"/>
      <c r="L1193" s="14"/>
      <c r="M1193" s="14"/>
      <c r="N1193" s="14"/>
      <c r="O1193" s="14">
        <f t="shared" si="1720"/>
        <v>0</v>
      </c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>
        <v>0</v>
      </c>
      <c r="AC1193" s="14">
        <v>0</v>
      </c>
      <c r="AD1193" s="14">
        <v>0</v>
      </c>
      <c r="AE1193" s="14"/>
      <c r="AF1193" s="14"/>
      <c r="AG1193" s="14"/>
      <c r="AH1193" s="14"/>
      <c r="AI1193" s="14"/>
      <c r="AJ1193" s="14">
        <f t="shared" si="1721"/>
        <v>0</v>
      </c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>
        <v>0</v>
      </c>
      <c r="AX1193" s="14">
        <v>0</v>
      </c>
      <c r="AY1193" s="14">
        <v>0</v>
      </c>
      <c r="AZ1193" s="14"/>
      <c r="BA1193" s="14"/>
      <c r="BB1193" s="14"/>
      <c r="BC1193" s="14"/>
      <c r="BD1193" s="14"/>
      <c r="BE1193" s="14">
        <f t="shared" si="1722"/>
        <v>0</v>
      </c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>
        <v>0</v>
      </c>
      <c r="BS1193" s="14">
        <v>0</v>
      </c>
      <c r="BT1193" s="14" t="e">
        <f>IF(#REF!=0,"-",#REF!/#REF!*100)</f>
        <v>#REF!</v>
      </c>
    </row>
    <row r="1194" spans="1:72" x14ac:dyDescent="0.25">
      <c r="A1194" s="1" t="s">
        <v>133</v>
      </c>
      <c r="B1194" s="1" t="s">
        <v>58</v>
      </c>
      <c r="C1194" s="1" t="s">
        <v>166</v>
      </c>
      <c r="D1194" s="105" t="s">
        <v>454</v>
      </c>
      <c r="E1194" s="105" t="s">
        <v>18</v>
      </c>
      <c r="F1194" s="102" t="s">
        <v>0</v>
      </c>
      <c r="G1194" s="13" t="s">
        <v>0</v>
      </c>
      <c r="H1194" s="2" t="s">
        <v>19</v>
      </c>
      <c r="I1194" s="12">
        <f t="shared" ref="I1194:AA1194" si="1750">SUM(I1195:I1199)</f>
        <v>0</v>
      </c>
      <c r="J1194" s="12">
        <f t="shared" si="1750"/>
        <v>0</v>
      </c>
      <c r="K1194" s="12">
        <f t="shared" si="1750"/>
        <v>0</v>
      </c>
      <c r="L1194" s="12">
        <f t="shared" si="1750"/>
        <v>0</v>
      </c>
      <c r="M1194" s="12">
        <f t="shared" si="1750"/>
        <v>0</v>
      </c>
      <c r="N1194" s="12">
        <f t="shared" si="1750"/>
        <v>0</v>
      </c>
      <c r="O1194" s="12">
        <f t="shared" si="1750"/>
        <v>0</v>
      </c>
      <c r="P1194" s="12">
        <f t="shared" si="1750"/>
        <v>0</v>
      </c>
      <c r="Q1194" s="12">
        <f t="shared" si="1750"/>
        <v>0</v>
      </c>
      <c r="R1194" s="12">
        <f t="shared" si="1750"/>
        <v>0</v>
      </c>
      <c r="S1194" s="12">
        <f t="shared" si="1750"/>
        <v>0</v>
      </c>
      <c r="T1194" s="12">
        <f t="shared" si="1750"/>
        <v>0</v>
      </c>
      <c r="U1194" s="12">
        <f t="shared" si="1750"/>
        <v>0</v>
      </c>
      <c r="V1194" s="12">
        <f t="shared" si="1750"/>
        <v>0</v>
      </c>
      <c r="W1194" s="12">
        <f t="shared" si="1750"/>
        <v>0</v>
      </c>
      <c r="X1194" s="12">
        <f t="shared" si="1750"/>
        <v>0</v>
      </c>
      <c r="Y1194" s="12">
        <f t="shared" si="1750"/>
        <v>0</v>
      </c>
      <c r="Z1194" s="12">
        <f t="shared" si="1750"/>
        <v>0</v>
      </c>
      <c r="AA1194" s="12">
        <f t="shared" si="1750"/>
        <v>0</v>
      </c>
      <c r="AB1194" s="12">
        <v>0</v>
      </c>
      <c r="AC1194" s="12">
        <v>0</v>
      </c>
      <c r="AD1194" s="12">
        <f t="shared" ref="AD1194:AV1194" si="1751">SUM(AD1195:AD1199)</f>
        <v>0</v>
      </c>
      <c r="AE1194" s="12">
        <f t="shared" si="1751"/>
        <v>0</v>
      </c>
      <c r="AF1194" s="12">
        <f t="shared" si="1751"/>
        <v>0</v>
      </c>
      <c r="AG1194" s="12">
        <f t="shared" si="1751"/>
        <v>0</v>
      </c>
      <c r="AH1194" s="12">
        <f t="shared" si="1751"/>
        <v>0</v>
      </c>
      <c r="AI1194" s="12">
        <f t="shared" si="1751"/>
        <v>0</v>
      </c>
      <c r="AJ1194" s="12">
        <f t="shared" si="1751"/>
        <v>0</v>
      </c>
      <c r="AK1194" s="12">
        <f t="shared" si="1751"/>
        <v>0</v>
      </c>
      <c r="AL1194" s="12">
        <f t="shared" si="1751"/>
        <v>0</v>
      </c>
      <c r="AM1194" s="12">
        <f t="shared" si="1751"/>
        <v>0</v>
      </c>
      <c r="AN1194" s="12">
        <f t="shared" si="1751"/>
        <v>0</v>
      </c>
      <c r="AO1194" s="12">
        <f t="shared" si="1751"/>
        <v>0</v>
      </c>
      <c r="AP1194" s="12">
        <f t="shared" si="1751"/>
        <v>0</v>
      </c>
      <c r="AQ1194" s="12">
        <f t="shared" si="1751"/>
        <v>0</v>
      </c>
      <c r="AR1194" s="12">
        <f t="shared" si="1751"/>
        <v>0</v>
      </c>
      <c r="AS1194" s="12">
        <f t="shared" si="1751"/>
        <v>0</v>
      </c>
      <c r="AT1194" s="12">
        <f t="shared" si="1751"/>
        <v>0</v>
      </c>
      <c r="AU1194" s="12">
        <f t="shared" si="1751"/>
        <v>0</v>
      </c>
      <c r="AV1194" s="12">
        <f t="shared" si="1751"/>
        <v>0</v>
      </c>
      <c r="AW1194" s="12">
        <v>0</v>
      </c>
      <c r="AX1194" s="12">
        <v>0</v>
      </c>
      <c r="AY1194" s="12">
        <f t="shared" ref="AY1194:BQ1194" si="1752">SUM(AY1195:AY1199)</f>
        <v>0</v>
      </c>
      <c r="AZ1194" s="12">
        <f t="shared" si="1752"/>
        <v>0</v>
      </c>
      <c r="BA1194" s="12">
        <f t="shared" si="1752"/>
        <v>0</v>
      </c>
      <c r="BB1194" s="12">
        <f t="shared" si="1752"/>
        <v>0</v>
      </c>
      <c r="BC1194" s="12">
        <f t="shared" si="1752"/>
        <v>0</v>
      </c>
      <c r="BD1194" s="12">
        <f t="shared" si="1752"/>
        <v>0</v>
      </c>
      <c r="BE1194" s="12">
        <f t="shared" si="1752"/>
        <v>0</v>
      </c>
      <c r="BF1194" s="12">
        <f t="shared" si="1752"/>
        <v>0</v>
      </c>
      <c r="BG1194" s="12">
        <f t="shared" si="1752"/>
        <v>0</v>
      </c>
      <c r="BH1194" s="12">
        <f t="shared" si="1752"/>
        <v>0</v>
      </c>
      <c r="BI1194" s="12">
        <f t="shared" si="1752"/>
        <v>0</v>
      </c>
      <c r="BJ1194" s="12">
        <f t="shared" si="1752"/>
        <v>0</v>
      </c>
      <c r="BK1194" s="12">
        <f t="shared" si="1752"/>
        <v>0</v>
      </c>
      <c r="BL1194" s="12">
        <f t="shared" si="1752"/>
        <v>0</v>
      </c>
      <c r="BM1194" s="12">
        <f t="shared" si="1752"/>
        <v>0</v>
      </c>
      <c r="BN1194" s="12">
        <f t="shared" si="1752"/>
        <v>0</v>
      </c>
      <c r="BO1194" s="12">
        <f t="shared" si="1752"/>
        <v>0</v>
      </c>
      <c r="BP1194" s="12">
        <f t="shared" si="1752"/>
        <v>0</v>
      </c>
      <c r="BQ1194" s="12">
        <f t="shared" si="1752"/>
        <v>0</v>
      </c>
      <c r="BR1194" s="12">
        <v>0</v>
      </c>
      <c r="BS1194" s="12">
        <v>0</v>
      </c>
      <c r="BT1194" s="12" t="e">
        <f>IF(#REF!=0,"-",#REF!/#REF!*100)</f>
        <v>#REF!</v>
      </c>
    </row>
    <row r="1195" spans="1:72" ht="22.5" x14ac:dyDescent="0.25">
      <c r="A1195" s="4" t="s">
        <v>133</v>
      </c>
      <c r="B1195" s="4" t="s">
        <v>58</v>
      </c>
      <c r="C1195" s="4" t="s">
        <v>166</v>
      </c>
      <c r="D1195" s="102" t="s">
        <v>454</v>
      </c>
      <c r="E1195" s="113">
        <v>6112</v>
      </c>
      <c r="F1195" s="102" t="s">
        <v>456</v>
      </c>
      <c r="G1195" s="98" t="s">
        <v>1662</v>
      </c>
      <c r="H1195" s="13" t="s">
        <v>57</v>
      </c>
      <c r="I1195" s="14">
        <v>0</v>
      </c>
      <c r="J1195" s="14"/>
      <c r="K1195" s="14"/>
      <c r="L1195" s="14"/>
      <c r="M1195" s="14"/>
      <c r="N1195" s="14"/>
      <c r="O1195" s="14">
        <f t="shared" si="1720"/>
        <v>0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>
        <v>0</v>
      </c>
      <c r="AC1195" s="14">
        <v>0</v>
      </c>
      <c r="AD1195" s="14">
        <v>0</v>
      </c>
      <c r="AE1195" s="14"/>
      <c r="AF1195" s="14"/>
      <c r="AG1195" s="14"/>
      <c r="AH1195" s="14"/>
      <c r="AI1195" s="14"/>
      <c r="AJ1195" s="14">
        <f t="shared" si="1721"/>
        <v>0</v>
      </c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>
        <v>0</v>
      </c>
      <c r="AX1195" s="14">
        <v>0</v>
      </c>
      <c r="AY1195" s="14">
        <v>0</v>
      </c>
      <c r="AZ1195" s="14"/>
      <c r="BA1195" s="14"/>
      <c r="BB1195" s="14"/>
      <c r="BC1195" s="14"/>
      <c r="BD1195" s="14"/>
      <c r="BE1195" s="14">
        <f t="shared" si="1722"/>
        <v>0</v>
      </c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>
        <v>0</v>
      </c>
      <c r="BS1195" s="14">
        <v>0</v>
      </c>
      <c r="BT1195" s="14" t="e">
        <f>IF(#REF!=0,"-",#REF!/#REF!*100)</f>
        <v>#REF!</v>
      </c>
    </row>
    <row r="1196" spans="1:72" x14ac:dyDescent="0.25">
      <c r="A1196" s="4" t="s">
        <v>133</v>
      </c>
      <c r="B1196" s="4" t="s">
        <v>58</v>
      </c>
      <c r="C1196" s="4" t="s">
        <v>166</v>
      </c>
      <c r="D1196" s="102" t="s">
        <v>454</v>
      </c>
      <c r="E1196" s="113">
        <v>6112</v>
      </c>
      <c r="F1196" s="102" t="s">
        <v>457</v>
      </c>
      <c r="G1196" s="98" t="s">
        <v>1662</v>
      </c>
      <c r="H1196" s="13" t="s">
        <v>22</v>
      </c>
      <c r="I1196" s="14">
        <v>0</v>
      </c>
      <c r="J1196" s="14"/>
      <c r="K1196" s="14"/>
      <c r="L1196" s="14"/>
      <c r="M1196" s="14"/>
      <c r="N1196" s="14"/>
      <c r="O1196" s="14">
        <f t="shared" si="1720"/>
        <v>0</v>
      </c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>
        <v>0</v>
      </c>
      <c r="AC1196" s="14">
        <v>0</v>
      </c>
      <c r="AD1196" s="14">
        <v>0</v>
      </c>
      <c r="AE1196" s="14"/>
      <c r="AF1196" s="14"/>
      <c r="AG1196" s="14"/>
      <c r="AH1196" s="14"/>
      <c r="AI1196" s="14"/>
      <c r="AJ1196" s="14">
        <f t="shared" si="1721"/>
        <v>0</v>
      </c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>
        <v>0</v>
      </c>
      <c r="AX1196" s="14">
        <v>0</v>
      </c>
      <c r="AY1196" s="14">
        <v>0</v>
      </c>
      <c r="AZ1196" s="14"/>
      <c r="BA1196" s="14"/>
      <c r="BB1196" s="14"/>
      <c r="BC1196" s="14"/>
      <c r="BD1196" s="14"/>
      <c r="BE1196" s="14">
        <f t="shared" si="1722"/>
        <v>0</v>
      </c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>
        <v>0</v>
      </c>
      <c r="BS1196" s="14">
        <v>0</v>
      </c>
      <c r="BT1196" s="14" t="e">
        <f>IF(#REF!=0,"-",#REF!/#REF!*100)</f>
        <v>#REF!</v>
      </c>
    </row>
    <row r="1197" spans="1:72" x14ac:dyDescent="0.25">
      <c r="A1197" s="4" t="s">
        <v>133</v>
      </c>
      <c r="B1197" s="4" t="s">
        <v>58</v>
      </c>
      <c r="C1197" s="4" t="s">
        <v>166</v>
      </c>
      <c r="D1197" s="102" t="s">
        <v>454</v>
      </c>
      <c r="E1197" s="113">
        <v>6112</v>
      </c>
      <c r="F1197" s="102" t="s">
        <v>458</v>
      </c>
      <c r="G1197" s="98" t="s">
        <v>1662</v>
      </c>
      <c r="H1197" s="13" t="s">
        <v>23</v>
      </c>
      <c r="I1197" s="14">
        <v>0</v>
      </c>
      <c r="J1197" s="14"/>
      <c r="K1197" s="14"/>
      <c r="L1197" s="14"/>
      <c r="M1197" s="14"/>
      <c r="N1197" s="14"/>
      <c r="O1197" s="14">
        <f t="shared" si="1720"/>
        <v>0</v>
      </c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>
        <v>0</v>
      </c>
      <c r="AC1197" s="14">
        <v>0</v>
      </c>
      <c r="AD1197" s="14">
        <v>0</v>
      </c>
      <c r="AE1197" s="14"/>
      <c r="AF1197" s="14"/>
      <c r="AG1197" s="14"/>
      <c r="AH1197" s="14"/>
      <c r="AI1197" s="14"/>
      <c r="AJ1197" s="14">
        <f t="shared" si="1721"/>
        <v>0</v>
      </c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>
        <v>0</v>
      </c>
      <c r="AX1197" s="14">
        <v>0</v>
      </c>
      <c r="AY1197" s="14">
        <v>0</v>
      </c>
      <c r="AZ1197" s="14"/>
      <c r="BA1197" s="14"/>
      <c r="BB1197" s="14"/>
      <c r="BC1197" s="14"/>
      <c r="BD1197" s="14"/>
      <c r="BE1197" s="14">
        <f t="shared" si="1722"/>
        <v>0</v>
      </c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>
        <v>0</v>
      </c>
      <c r="BS1197" s="14">
        <v>0</v>
      </c>
      <c r="BT1197" s="14" t="e">
        <f>IF(#REF!=0,"-",#REF!/#REF!*100)</f>
        <v>#REF!</v>
      </c>
    </row>
    <row r="1198" spans="1:72" x14ac:dyDescent="0.25">
      <c r="A1198" s="4" t="s">
        <v>133</v>
      </c>
      <c r="B1198" s="4" t="s">
        <v>58</v>
      </c>
      <c r="C1198" s="4" t="s">
        <v>166</v>
      </c>
      <c r="D1198" s="102" t="s">
        <v>454</v>
      </c>
      <c r="E1198" s="113">
        <v>6112</v>
      </c>
      <c r="F1198" s="102" t="s">
        <v>459</v>
      </c>
      <c r="G1198" s="98" t="s">
        <v>1662</v>
      </c>
      <c r="H1198" s="13" t="s">
        <v>21</v>
      </c>
      <c r="I1198" s="14">
        <v>0</v>
      </c>
      <c r="J1198" s="14"/>
      <c r="K1198" s="14"/>
      <c r="L1198" s="14"/>
      <c r="M1198" s="14"/>
      <c r="N1198" s="14"/>
      <c r="O1198" s="14">
        <f t="shared" si="1720"/>
        <v>0</v>
      </c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>
        <v>0</v>
      </c>
      <c r="AC1198" s="14">
        <v>0</v>
      </c>
      <c r="AD1198" s="14">
        <v>0</v>
      </c>
      <c r="AE1198" s="14"/>
      <c r="AF1198" s="14"/>
      <c r="AG1198" s="14"/>
      <c r="AH1198" s="14"/>
      <c r="AI1198" s="14"/>
      <c r="AJ1198" s="14">
        <f t="shared" si="1721"/>
        <v>0</v>
      </c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>
        <v>0</v>
      </c>
      <c r="AX1198" s="14">
        <v>0</v>
      </c>
      <c r="AY1198" s="14">
        <v>0</v>
      </c>
      <c r="AZ1198" s="14"/>
      <c r="BA1198" s="14"/>
      <c r="BB1198" s="14"/>
      <c r="BC1198" s="14"/>
      <c r="BD1198" s="14"/>
      <c r="BE1198" s="14">
        <f t="shared" si="1722"/>
        <v>0</v>
      </c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>
        <v>0</v>
      </c>
      <c r="BS1198" s="14">
        <v>0</v>
      </c>
      <c r="BT1198" s="14" t="e">
        <f>IF(#REF!=0,"-",#REF!/#REF!*100)</f>
        <v>#REF!</v>
      </c>
    </row>
    <row r="1199" spans="1:72" x14ac:dyDescent="0.25">
      <c r="A1199" s="4" t="s">
        <v>133</v>
      </c>
      <c r="B1199" s="4" t="s">
        <v>58</v>
      </c>
      <c r="C1199" s="4" t="s">
        <v>166</v>
      </c>
      <c r="D1199" s="102" t="s">
        <v>454</v>
      </c>
      <c r="E1199" s="113">
        <v>6112</v>
      </c>
      <c r="F1199" s="102" t="s">
        <v>460</v>
      </c>
      <c r="G1199" s="98" t="s">
        <v>1662</v>
      </c>
      <c r="H1199" s="13" t="s">
        <v>24</v>
      </c>
      <c r="I1199" s="14">
        <v>0</v>
      </c>
      <c r="J1199" s="14"/>
      <c r="K1199" s="14"/>
      <c r="L1199" s="14"/>
      <c r="M1199" s="14"/>
      <c r="N1199" s="14"/>
      <c r="O1199" s="14">
        <f t="shared" si="1720"/>
        <v>0</v>
      </c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>
        <v>0</v>
      </c>
      <c r="AC1199" s="14">
        <v>0</v>
      </c>
      <c r="AD1199" s="14">
        <v>0</v>
      </c>
      <c r="AE1199" s="14"/>
      <c r="AF1199" s="14"/>
      <c r="AG1199" s="14"/>
      <c r="AH1199" s="14"/>
      <c r="AI1199" s="14"/>
      <c r="AJ1199" s="14">
        <f t="shared" si="1721"/>
        <v>0</v>
      </c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>
        <v>0</v>
      </c>
      <c r="AX1199" s="14">
        <v>0</v>
      </c>
      <c r="AY1199" s="14">
        <v>0</v>
      </c>
      <c r="AZ1199" s="14"/>
      <c r="BA1199" s="14"/>
      <c r="BB1199" s="14"/>
      <c r="BC1199" s="14"/>
      <c r="BD1199" s="14"/>
      <c r="BE1199" s="14">
        <f t="shared" si="1722"/>
        <v>0</v>
      </c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>
        <v>0</v>
      </c>
      <c r="BS1199" s="14">
        <v>0</v>
      </c>
      <c r="BT1199" s="14" t="e">
        <f>IF(#REF!=0,"-",#REF!/#REF!*100)</f>
        <v>#REF!</v>
      </c>
    </row>
    <row r="1200" spans="1:72" ht="22.5" x14ac:dyDescent="0.25">
      <c r="A1200" s="4" t="s">
        <v>133</v>
      </c>
      <c r="B1200" s="4" t="s">
        <v>58</v>
      </c>
      <c r="C1200" s="4" t="s">
        <v>166</v>
      </c>
      <c r="D1200" s="102" t="s">
        <v>454</v>
      </c>
      <c r="E1200" s="101" t="s">
        <v>25</v>
      </c>
      <c r="F1200" s="101" t="s">
        <v>0</v>
      </c>
      <c r="G1200" s="2" t="s">
        <v>0</v>
      </c>
      <c r="H1200" s="2" t="s">
        <v>26</v>
      </c>
      <c r="I1200" s="12">
        <f t="shared" ref="I1200:AA1200" si="1753">SUM(I1201)</f>
        <v>0</v>
      </c>
      <c r="J1200" s="12">
        <f t="shared" si="1753"/>
        <v>0</v>
      </c>
      <c r="K1200" s="12">
        <f t="shared" si="1753"/>
        <v>0</v>
      </c>
      <c r="L1200" s="12">
        <f t="shared" si="1753"/>
        <v>0</v>
      </c>
      <c r="M1200" s="12">
        <f t="shared" si="1753"/>
        <v>0</v>
      </c>
      <c r="N1200" s="12">
        <f t="shared" si="1753"/>
        <v>0</v>
      </c>
      <c r="O1200" s="12">
        <f t="shared" si="1753"/>
        <v>0</v>
      </c>
      <c r="P1200" s="12">
        <f t="shared" si="1753"/>
        <v>0</v>
      </c>
      <c r="Q1200" s="12">
        <f t="shared" si="1753"/>
        <v>0</v>
      </c>
      <c r="R1200" s="12">
        <f t="shared" si="1753"/>
        <v>0</v>
      </c>
      <c r="S1200" s="12">
        <f t="shared" si="1753"/>
        <v>0</v>
      </c>
      <c r="T1200" s="12">
        <f t="shared" si="1753"/>
        <v>0</v>
      </c>
      <c r="U1200" s="12">
        <f t="shared" si="1753"/>
        <v>0</v>
      </c>
      <c r="V1200" s="12">
        <f t="shared" si="1753"/>
        <v>0</v>
      </c>
      <c r="W1200" s="12">
        <f t="shared" si="1753"/>
        <v>0</v>
      </c>
      <c r="X1200" s="12">
        <f t="shared" si="1753"/>
        <v>0</v>
      </c>
      <c r="Y1200" s="12">
        <f t="shared" si="1753"/>
        <v>0</v>
      </c>
      <c r="Z1200" s="12">
        <f t="shared" si="1753"/>
        <v>0</v>
      </c>
      <c r="AA1200" s="12">
        <f t="shared" si="1753"/>
        <v>0</v>
      </c>
      <c r="AB1200" s="12">
        <v>0</v>
      </c>
      <c r="AC1200" s="12">
        <v>0</v>
      </c>
      <c r="AD1200" s="12">
        <f t="shared" ref="AD1200:AV1200" si="1754">SUM(AD1201)</f>
        <v>0</v>
      </c>
      <c r="AE1200" s="12">
        <f t="shared" si="1754"/>
        <v>0</v>
      </c>
      <c r="AF1200" s="12">
        <f t="shared" si="1754"/>
        <v>0</v>
      </c>
      <c r="AG1200" s="12">
        <f t="shared" si="1754"/>
        <v>0</v>
      </c>
      <c r="AH1200" s="12">
        <f t="shared" si="1754"/>
        <v>0</v>
      </c>
      <c r="AI1200" s="12">
        <f t="shared" si="1754"/>
        <v>0</v>
      </c>
      <c r="AJ1200" s="12">
        <f t="shared" si="1754"/>
        <v>0</v>
      </c>
      <c r="AK1200" s="12">
        <f t="shared" si="1754"/>
        <v>0</v>
      </c>
      <c r="AL1200" s="12">
        <f t="shared" si="1754"/>
        <v>0</v>
      </c>
      <c r="AM1200" s="12">
        <f t="shared" si="1754"/>
        <v>0</v>
      </c>
      <c r="AN1200" s="12">
        <f t="shared" si="1754"/>
        <v>0</v>
      </c>
      <c r="AO1200" s="12">
        <f t="shared" si="1754"/>
        <v>0</v>
      </c>
      <c r="AP1200" s="12">
        <f t="shared" si="1754"/>
        <v>0</v>
      </c>
      <c r="AQ1200" s="12">
        <f t="shared" si="1754"/>
        <v>0</v>
      </c>
      <c r="AR1200" s="12">
        <f t="shared" si="1754"/>
        <v>0</v>
      </c>
      <c r="AS1200" s="12">
        <f t="shared" si="1754"/>
        <v>0</v>
      </c>
      <c r="AT1200" s="12">
        <f t="shared" si="1754"/>
        <v>0</v>
      </c>
      <c r="AU1200" s="12">
        <f t="shared" si="1754"/>
        <v>0</v>
      </c>
      <c r="AV1200" s="12">
        <f t="shared" si="1754"/>
        <v>0</v>
      </c>
      <c r="AW1200" s="12">
        <v>0</v>
      </c>
      <c r="AX1200" s="12">
        <v>0</v>
      </c>
      <c r="AY1200" s="12">
        <f t="shared" ref="AY1200:BQ1200" si="1755">SUM(AY1201)</f>
        <v>0</v>
      </c>
      <c r="AZ1200" s="12">
        <f t="shared" si="1755"/>
        <v>0</v>
      </c>
      <c r="BA1200" s="12">
        <f t="shared" si="1755"/>
        <v>0</v>
      </c>
      <c r="BB1200" s="12">
        <f t="shared" si="1755"/>
        <v>0</v>
      </c>
      <c r="BC1200" s="12">
        <f t="shared" si="1755"/>
        <v>0</v>
      </c>
      <c r="BD1200" s="12">
        <f t="shared" si="1755"/>
        <v>0</v>
      </c>
      <c r="BE1200" s="12">
        <f t="shared" si="1755"/>
        <v>0</v>
      </c>
      <c r="BF1200" s="12">
        <f t="shared" si="1755"/>
        <v>0</v>
      </c>
      <c r="BG1200" s="12">
        <f t="shared" si="1755"/>
        <v>0</v>
      </c>
      <c r="BH1200" s="12">
        <f t="shared" si="1755"/>
        <v>0</v>
      </c>
      <c r="BI1200" s="12">
        <f t="shared" si="1755"/>
        <v>0</v>
      </c>
      <c r="BJ1200" s="12">
        <f t="shared" si="1755"/>
        <v>0</v>
      </c>
      <c r="BK1200" s="12">
        <f t="shared" si="1755"/>
        <v>0</v>
      </c>
      <c r="BL1200" s="12">
        <f t="shared" si="1755"/>
        <v>0</v>
      </c>
      <c r="BM1200" s="12">
        <f t="shared" si="1755"/>
        <v>0</v>
      </c>
      <c r="BN1200" s="12">
        <f t="shared" si="1755"/>
        <v>0</v>
      </c>
      <c r="BO1200" s="12">
        <f t="shared" si="1755"/>
        <v>0</v>
      </c>
      <c r="BP1200" s="12">
        <f t="shared" si="1755"/>
        <v>0</v>
      </c>
      <c r="BQ1200" s="12">
        <f t="shared" si="1755"/>
        <v>0</v>
      </c>
      <c r="BR1200" s="12">
        <v>0</v>
      </c>
      <c r="BS1200" s="12">
        <v>0</v>
      </c>
      <c r="BT1200" s="12" t="e">
        <f>IF(#REF!=0,"-",#REF!/#REF!*100)</f>
        <v>#REF!</v>
      </c>
    </row>
    <row r="1201" spans="1:72" x14ac:dyDescent="0.25">
      <c r="A1201" s="4" t="s">
        <v>133</v>
      </c>
      <c r="B1201" s="4" t="s">
        <v>58</v>
      </c>
      <c r="C1201" s="4" t="s">
        <v>166</v>
      </c>
      <c r="D1201" s="102" t="s">
        <v>454</v>
      </c>
      <c r="E1201" s="113">
        <v>6121</v>
      </c>
      <c r="F1201" s="102"/>
      <c r="G1201" s="98" t="s">
        <v>1662</v>
      </c>
      <c r="H1201" s="13" t="s">
        <v>27</v>
      </c>
      <c r="I1201" s="14">
        <v>0</v>
      </c>
      <c r="J1201" s="14"/>
      <c r="K1201" s="14"/>
      <c r="L1201" s="14"/>
      <c r="M1201" s="14"/>
      <c r="N1201" s="14"/>
      <c r="O1201" s="14">
        <f t="shared" si="1720"/>
        <v>0</v>
      </c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>
        <v>0</v>
      </c>
      <c r="AC1201" s="14">
        <v>0</v>
      </c>
      <c r="AD1201" s="14">
        <v>0</v>
      </c>
      <c r="AE1201" s="14"/>
      <c r="AF1201" s="14"/>
      <c r="AG1201" s="14"/>
      <c r="AH1201" s="14"/>
      <c r="AI1201" s="14"/>
      <c r="AJ1201" s="14">
        <f t="shared" si="1721"/>
        <v>0</v>
      </c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>
        <v>0</v>
      </c>
      <c r="AX1201" s="14">
        <v>0</v>
      </c>
      <c r="AY1201" s="14">
        <v>0</v>
      </c>
      <c r="AZ1201" s="14"/>
      <c r="BA1201" s="14"/>
      <c r="BB1201" s="14"/>
      <c r="BC1201" s="14"/>
      <c r="BD1201" s="14"/>
      <c r="BE1201" s="14">
        <f t="shared" si="1722"/>
        <v>0</v>
      </c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>
        <v>0</v>
      </c>
      <c r="BS1201" s="14">
        <v>0</v>
      </c>
      <c r="BT1201" s="14" t="e">
        <f>IF(#REF!=0,"-",#REF!/#REF!*100)</f>
        <v>#REF!</v>
      </c>
    </row>
    <row r="1202" spans="1:72" ht="22.5" x14ac:dyDescent="0.25">
      <c r="A1202" s="4" t="s">
        <v>133</v>
      </c>
      <c r="B1202" s="4" t="s">
        <v>58</v>
      </c>
      <c r="C1202" s="4" t="s">
        <v>166</v>
      </c>
      <c r="D1202" s="102" t="s">
        <v>454</v>
      </c>
      <c r="E1202" s="101" t="s">
        <v>29</v>
      </c>
      <c r="F1202" s="101" t="s">
        <v>0</v>
      </c>
      <c r="G1202" s="2" t="s">
        <v>0</v>
      </c>
      <c r="H1202" s="2" t="s">
        <v>30</v>
      </c>
      <c r="I1202" s="12">
        <f t="shared" ref="I1202:AA1202" si="1756">SUM(I1203:I1210)</f>
        <v>32900</v>
      </c>
      <c r="J1202" s="12">
        <f t="shared" si="1756"/>
        <v>0</v>
      </c>
      <c r="K1202" s="12">
        <f t="shared" si="1756"/>
        <v>0</v>
      </c>
      <c r="L1202" s="12">
        <f t="shared" si="1756"/>
        <v>0</v>
      </c>
      <c r="M1202" s="12">
        <f t="shared" si="1756"/>
        <v>0</v>
      </c>
      <c r="N1202" s="12">
        <f t="shared" si="1756"/>
        <v>0</v>
      </c>
      <c r="O1202" s="12">
        <f t="shared" si="1756"/>
        <v>32900</v>
      </c>
      <c r="P1202" s="12">
        <f t="shared" si="1756"/>
        <v>0</v>
      </c>
      <c r="Q1202" s="12">
        <f t="shared" si="1756"/>
        <v>2000</v>
      </c>
      <c r="R1202" s="12">
        <f t="shared" si="1756"/>
        <v>5000</v>
      </c>
      <c r="S1202" s="12">
        <f t="shared" si="1756"/>
        <v>0</v>
      </c>
      <c r="T1202" s="12">
        <f t="shared" si="1756"/>
        <v>0</v>
      </c>
      <c r="U1202" s="12">
        <f t="shared" si="1756"/>
        <v>0</v>
      </c>
      <c r="V1202" s="12">
        <f t="shared" si="1756"/>
        <v>0</v>
      </c>
      <c r="W1202" s="12">
        <f t="shared" si="1756"/>
        <v>0</v>
      </c>
      <c r="X1202" s="12">
        <f t="shared" si="1756"/>
        <v>0</v>
      </c>
      <c r="Y1202" s="12">
        <f t="shared" si="1756"/>
        <v>0</v>
      </c>
      <c r="Z1202" s="12">
        <f t="shared" si="1756"/>
        <v>0</v>
      </c>
      <c r="AA1202" s="12">
        <f t="shared" si="1756"/>
        <v>0</v>
      </c>
      <c r="AB1202" s="12">
        <v>7000</v>
      </c>
      <c r="AC1202" s="12">
        <v>25900</v>
      </c>
      <c r="AD1202" s="12">
        <f t="shared" ref="AD1202:AV1202" si="1757">SUM(AD1203:AD1210)</f>
        <v>0</v>
      </c>
      <c r="AE1202" s="12">
        <f t="shared" si="1757"/>
        <v>0</v>
      </c>
      <c r="AF1202" s="12">
        <f t="shared" si="1757"/>
        <v>0</v>
      </c>
      <c r="AG1202" s="12">
        <f t="shared" si="1757"/>
        <v>0</v>
      </c>
      <c r="AH1202" s="12">
        <f t="shared" si="1757"/>
        <v>0</v>
      </c>
      <c r="AI1202" s="12">
        <f t="shared" si="1757"/>
        <v>0</v>
      </c>
      <c r="AJ1202" s="12">
        <f t="shared" si="1757"/>
        <v>0</v>
      </c>
      <c r="AK1202" s="12">
        <f t="shared" si="1757"/>
        <v>0</v>
      </c>
      <c r="AL1202" s="12">
        <f t="shared" si="1757"/>
        <v>0</v>
      </c>
      <c r="AM1202" s="12">
        <f t="shared" si="1757"/>
        <v>0</v>
      </c>
      <c r="AN1202" s="12">
        <f t="shared" si="1757"/>
        <v>0</v>
      </c>
      <c r="AO1202" s="12">
        <f t="shared" si="1757"/>
        <v>0</v>
      </c>
      <c r="AP1202" s="12">
        <f t="shared" si="1757"/>
        <v>0</v>
      </c>
      <c r="AQ1202" s="12">
        <f t="shared" si="1757"/>
        <v>0</v>
      </c>
      <c r="AR1202" s="12">
        <f t="shared" si="1757"/>
        <v>0</v>
      </c>
      <c r="AS1202" s="12">
        <f t="shared" si="1757"/>
        <v>0</v>
      </c>
      <c r="AT1202" s="12">
        <f t="shared" si="1757"/>
        <v>0</v>
      </c>
      <c r="AU1202" s="12">
        <f t="shared" si="1757"/>
        <v>0</v>
      </c>
      <c r="AV1202" s="12">
        <f t="shared" si="1757"/>
        <v>0</v>
      </c>
      <c r="AW1202" s="12">
        <v>0</v>
      </c>
      <c r="AX1202" s="12">
        <v>0</v>
      </c>
      <c r="AY1202" s="12">
        <f t="shared" ref="AY1202:BQ1202" si="1758">SUM(AY1203:AY1210)</f>
        <v>0</v>
      </c>
      <c r="AZ1202" s="12">
        <f t="shared" si="1758"/>
        <v>0</v>
      </c>
      <c r="BA1202" s="12">
        <f t="shared" si="1758"/>
        <v>0</v>
      </c>
      <c r="BB1202" s="12">
        <f t="shared" si="1758"/>
        <v>430</v>
      </c>
      <c r="BC1202" s="12">
        <f t="shared" si="1758"/>
        <v>0</v>
      </c>
      <c r="BD1202" s="12">
        <f t="shared" si="1758"/>
        <v>0</v>
      </c>
      <c r="BE1202" s="12">
        <f t="shared" si="1758"/>
        <v>430</v>
      </c>
      <c r="BF1202" s="12">
        <f t="shared" si="1758"/>
        <v>0</v>
      </c>
      <c r="BG1202" s="12">
        <f t="shared" si="1758"/>
        <v>0</v>
      </c>
      <c r="BH1202" s="12">
        <f t="shared" si="1758"/>
        <v>430</v>
      </c>
      <c r="BI1202" s="12">
        <f t="shared" si="1758"/>
        <v>0</v>
      </c>
      <c r="BJ1202" s="12">
        <f t="shared" si="1758"/>
        <v>0</v>
      </c>
      <c r="BK1202" s="12">
        <f t="shared" si="1758"/>
        <v>0</v>
      </c>
      <c r="BL1202" s="12">
        <f t="shared" si="1758"/>
        <v>0</v>
      </c>
      <c r="BM1202" s="12">
        <f t="shared" si="1758"/>
        <v>0</v>
      </c>
      <c r="BN1202" s="12">
        <f t="shared" si="1758"/>
        <v>0</v>
      </c>
      <c r="BO1202" s="12">
        <f t="shared" si="1758"/>
        <v>0</v>
      </c>
      <c r="BP1202" s="12">
        <f t="shared" si="1758"/>
        <v>0</v>
      </c>
      <c r="BQ1202" s="12">
        <f t="shared" si="1758"/>
        <v>0</v>
      </c>
      <c r="BR1202" s="12">
        <v>430</v>
      </c>
      <c r="BS1202" s="12">
        <v>0</v>
      </c>
      <c r="BT1202" s="12" t="e">
        <f>IF(#REF!=0,"-",#REF!/#REF!*100)</f>
        <v>#REF!</v>
      </c>
    </row>
    <row r="1203" spans="1:72" x14ac:dyDescent="0.25">
      <c r="A1203" s="4" t="s">
        <v>133</v>
      </c>
      <c r="B1203" s="4" t="s">
        <v>58</v>
      </c>
      <c r="C1203" s="4" t="s">
        <v>166</v>
      </c>
      <c r="D1203" s="102" t="s">
        <v>454</v>
      </c>
      <c r="E1203" s="113">
        <v>6131</v>
      </c>
      <c r="F1203" s="102"/>
      <c r="G1203" s="98" t="s">
        <v>1662</v>
      </c>
      <c r="H1203" s="13" t="s">
        <v>32</v>
      </c>
      <c r="I1203" s="14">
        <v>1000</v>
      </c>
      <c r="J1203" s="14"/>
      <c r="K1203" s="14"/>
      <c r="L1203" s="14"/>
      <c r="M1203" s="14"/>
      <c r="N1203" s="14"/>
      <c r="O1203" s="14">
        <f t="shared" si="1720"/>
        <v>1000</v>
      </c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>
        <v>0</v>
      </c>
      <c r="AC1203" s="14">
        <v>1000</v>
      </c>
      <c r="AD1203" s="14">
        <v>0</v>
      </c>
      <c r="AE1203" s="14"/>
      <c r="AF1203" s="14"/>
      <c r="AG1203" s="14"/>
      <c r="AH1203" s="14"/>
      <c r="AI1203" s="14"/>
      <c r="AJ1203" s="14">
        <f t="shared" si="1721"/>
        <v>0</v>
      </c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>
        <v>0</v>
      </c>
      <c r="AX1203" s="14">
        <v>0</v>
      </c>
      <c r="AY1203" s="14">
        <v>0</v>
      </c>
      <c r="AZ1203" s="14"/>
      <c r="BA1203" s="14"/>
      <c r="BB1203" s="14"/>
      <c r="BC1203" s="14"/>
      <c r="BD1203" s="14"/>
      <c r="BE1203" s="14">
        <f t="shared" si="1722"/>
        <v>0</v>
      </c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>
        <v>0</v>
      </c>
      <c r="BS1203" s="14">
        <v>0</v>
      </c>
      <c r="BT1203" s="14" t="e">
        <f>IF(#REF!=0,"-",#REF!/#REF!*100)</f>
        <v>#REF!</v>
      </c>
    </row>
    <row r="1204" spans="1:72" x14ac:dyDescent="0.25">
      <c r="A1204" s="4" t="s">
        <v>133</v>
      </c>
      <c r="B1204" s="4" t="s">
        <v>58</v>
      </c>
      <c r="C1204" s="4" t="s">
        <v>166</v>
      </c>
      <c r="D1204" s="102" t="s">
        <v>454</v>
      </c>
      <c r="E1204" s="113">
        <v>6132</v>
      </c>
      <c r="F1204" s="102"/>
      <c r="G1204" s="98" t="s">
        <v>1662</v>
      </c>
      <c r="H1204" s="13" t="s">
        <v>72</v>
      </c>
      <c r="I1204" s="14">
        <v>0</v>
      </c>
      <c r="J1204" s="14"/>
      <c r="K1204" s="14"/>
      <c r="L1204" s="14"/>
      <c r="M1204" s="14"/>
      <c r="N1204" s="14"/>
      <c r="O1204" s="14">
        <f t="shared" si="1720"/>
        <v>0</v>
      </c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>
        <v>0</v>
      </c>
      <c r="AC1204" s="14">
        <v>0</v>
      </c>
      <c r="AD1204" s="14">
        <v>0</v>
      </c>
      <c r="AE1204" s="14"/>
      <c r="AF1204" s="14"/>
      <c r="AG1204" s="14"/>
      <c r="AH1204" s="14"/>
      <c r="AI1204" s="14"/>
      <c r="AJ1204" s="14">
        <f t="shared" si="1721"/>
        <v>0</v>
      </c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>
        <v>0</v>
      </c>
      <c r="AX1204" s="14">
        <v>0</v>
      </c>
      <c r="AY1204" s="14">
        <v>0</v>
      </c>
      <c r="AZ1204" s="14"/>
      <c r="BA1204" s="14"/>
      <c r="BB1204" s="14"/>
      <c r="BC1204" s="14"/>
      <c r="BD1204" s="14"/>
      <c r="BE1204" s="14">
        <f t="shared" si="1722"/>
        <v>0</v>
      </c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>
        <v>0</v>
      </c>
      <c r="BS1204" s="14">
        <v>0</v>
      </c>
      <c r="BT1204" s="14" t="e">
        <f>IF(#REF!=0,"-",#REF!/#REF!*100)</f>
        <v>#REF!</v>
      </c>
    </row>
    <row r="1205" spans="1:72" x14ac:dyDescent="0.25">
      <c r="A1205" s="4" t="s">
        <v>133</v>
      </c>
      <c r="B1205" s="4" t="s">
        <v>58</v>
      </c>
      <c r="C1205" s="4" t="s">
        <v>166</v>
      </c>
      <c r="D1205" s="102" t="s">
        <v>454</v>
      </c>
      <c r="E1205" s="113">
        <v>6133</v>
      </c>
      <c r="F1205" s="102"/>
      <c r="G1205" s="98" t="s">
        <v>1662</v>
      </c>
      <c r="H1205" s="13" t="s">
        <v>75</v>
      </c>
      <c r="I1205" s="14">
        <v>0</v>
      </c>
      <c r="J1205" s="14"/>
      <c r="K1205" s="14"/>
      <c r="L1205" s="14"/>
      <c r="M1205" s="14"/>
      <c r="N1205" s="14"/>
      <c r="O1205" s="14">
        <f t="shared" si="1720"/>
        <v>0</v>
      </c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>
        <v>0</v>
      </c>
      <c r="AC1205" s="14">
        <v>0</v>
      </c>
      <c r="AD1205" s="14">
        <v>0</v>
      </c>
      <c r="AE1205" s="14"/>
      <c r="AF1205" s="14"/>
      <c r="AG1205" s="14"/>
      <c r="AH1205" s="14"/>
      <c r="AI1205" s="14"/>
      <c r="AJ1205" s="14">
        <f t="shared" si="1721"/>
        <v>0</v>
      </c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>
        <v>0</v>
      </c>
      <c r="AX1205" s="14">
        <v>0</v>
      </c>
      <c r="AY1205" s="14">
        <v>0</v>
      </c>
      <c r="AZ1205" s="14"/>
      <c r="BA1205" s="14"/>
      <c r="BB1205" s="14"/>
      <c r="BC1205" s="14"/>
      <c r="BD1205" s="14"/>
      <c r="BE1205" s="14">
        <f t="shared" si="1722"/>
        <v>0</v>
      </c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>
        <v>0</v>
      </c>
      <c r="BS1205" s="14">
        <v>0</v>
      </c>
      <c r="BT1205" s="14" t="e">
        <f>IF(#REF!=0,"-",#REF!/#REF!*100)</f>
        <v>#REF!</v>
      </c>
    </row>
    <row r="1206" spans="1:72" x14ac:dyDescent="0.25">
      <c r="A1206" s="4" t="s">
        <v>133</v>
      </c>
      <c r="B1206" s="4" t="s">
        <v>58</v>
      </c>
      <c r="C1206" s="4" t="s">
        <v>166</v>
      </c>
      <c r="D1206" s="102" t="s">
        <v>454</v>
      </c>
      <c r="E1206" s="113">
        <v>6134</v>
      </c>
      <c r="F1206" s="102"/>
      <c r="G1206" s="98" t="s">
        <v>1662</v>
      </c>
      <c r="H1206" s="13" t="s">
        <v>78</v>
      </c>
      <c r="I1206" s="14">
        <v>5000</v>
      </c>
      <c r="J1206" s="14"/>
      <c r="K1206" s="14"/>
      <c r="L1206" s="14"/>
      <c r="M1206" s="14"/>
      <c r="N1206" s="14"/>
      <c r="O1206" s="14">
        <f t="shared" si="1720"/>
        <v>5000</v>
      </c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>
        <v>0</v>
      </c>
      <c r="AC1206" s="14">
        <v>5000</v>
      </c>
      <c r="AD1206" s="14">
        <v>0</v>
      </c>
      <c r="AE1206" s="14"/>
      <c r="AF1206" s="14"/>
      <c r="AG1206" s="14"/>
      <c r="AH1206" s="14"/>
      <c r="AI1206" s="14"/>
      <c r="AJ1206" s="14">
        <f t="shared" si="1721"/>
        <v>0</v>
      </c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>
        <v>0</v>
      </c>
      <c r="AX1206" s="14">
        <v>0</v>
      </c>
      <c r="AY1206" s="14">
        <v>0</v>
      </c>
      <c r="AZ1206" s="14"/>
      <c r="BA1206" s="14"/>
      <c r="BB1206" s="14">
        <v>430</v>
      </c>
      <c r="BC1206" s="14"/>
      <c r="BD1206" s="14"/>
      <c r="BE1206" s="14">
        <f t="shared" si="1722"/>
        <v>430</v>
      </c>
      <c r="BF1206" s="14"/>
      <c r="BG1206" s="14"/>
      <c r="BH1206" s="14">
        <v>430</v>
      </c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>
        <v>430</v>
      </c>
      <c r="BS1206" s="14">
        <v>0</v>
      </c>
      <c r="BT1206" s="14" t="e">
        <f>IF(#REF!=0,"-",#REF!/#REF!*100)</f>
        <v>#REF!</v>
      </c>
    </row>
    <row r="1207" spans="1:72" x14ac:dyDescent="0.25">
      <c r="A1207" s="4" t="s">
        <v>133</v>
      </c>
      <c r="B1207" s="4" t="s">
        <v>58</v>
      </c>
      <c r="C1207" s="4" t="s">
        <v>166</v>
      </c>
      <c r="D1207" s="102" t="s">
        <v>454</v>
      </c>
      <c r="E1207" s="113">
        <v>6135</v>
      </c>
      <c r="F1207" s="102"/>
      <c r="G1207" s="98" t="s">
        <v>1662</v>
      </c>
      <c r="H1207" s="13" t="s">
        <v>81</v>
      </c>
      <c r="I1207" s="14">
        <v>100</v>
      </c>
      <c r="J1207" s="14"/>
      <c r="K1207" s="14"/>
      <c r="L1207" s="14"/>
      <c r="M1207" s="14"/>
      <c r="N1207" s="14"/>
      <c r="O1207" s="14">
        <f t="shared" si="1720"/>
        <v>100</v>
      </c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>
        <v>0</v>
      </c>
      <c r="AC1207" s="14">
        <v>100</v>
      </c>
      <c r="AD1207" s="14">
        <v>0</v>
      </c>
      <c r="AE1207" s="14"/>
      <c r="AF1207" s="14"/>
      <c r="AG1207" s="14"/>
      <c r="AH1207" s="14"/>
      <c r="AI1207" s="14"/>
      <c r="AJ1207" s="14">
        <f t="shared" si="1721"/>
        <v>0</v>
      </c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>
        <v>0</v>
      </c>
      <c r="AX1207" s="14">
        <v>0</v>
      </c>
      <c r="AY1207" s="14">
        <v>0</v>
      </c>
      <c r="AZ1207" s="14"/>
      <c r="BA1207" s="14"/>
      <c r="BB1207" s="14"/>
      <c r="BC1207" s="14"/>
      <c r="BD1207" s="14"/>
      <c r="BE1207" s="14">
        <f t="shared" si="1722"/>
        <v>0</v>
      </c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>
        <v>0</v>
      </c>
      <c r="BS1207" s="14">
        <v>0</v>
      </c>
      <c r="BT1207" s="14" t="e">
        <f>IF(#REF!=0,"-",#REF!/#REF!*100)</f>
        <v>#REF!</v>
      </c>
    </row>
    <row r="1208" spans="1:72" x14ac:dyDescent="0.25">
      <c r="A1208" s="4" t="s">
        <v>133</v>
      </c>
      <c r="B1208" s="4" t="s">
        <v>58</v>
      </c>
      <c r="C1208" s="4" t="s">
        <v>166</v>
      </c>
      <c r="D1208" s="102" t="s">
        <v>454</v>
      </c>
      <c r="E1208" s="113">
        <v>6137</v>
      </c>
      <c r="F1208" s="102"/>
      <c r="G1208" s="98" t="s">
        <v>1662</v>
      </c>
      <c r="H1208" s="13" t="s">
        <v>87</v>
      </c>
      <c r="I1208" s="14">
        <v>4800</v>
      </c>
      <c r="J1208" s="14"/>
      <c r="K1208" s="14"/>
      <c r="L1208" s="14"/>
      <c r="M1208" s="14"/>
      <c r="N1208" s="14"/>
      <c r="O1208" s="14">
        <f t="shared" si="1720"/>
        <v>4800</v>
      </c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>
        <v>0</v>
      </c>
      <c r="AC1208" s="14">
        <v>4800</v>
      </c>
      <c r="AD1208" s="14">
        <v>0</v>
      </c>
      <c r="AE1208" s="14"/>
      <c r="AF1208" s="14"/>
      <c r="AG1208" s="14"/>
      <c r="AH1208" s="14"/>
      <c r="AI1208" s="14"/>
      <c r="AJ1208" s="14">
        <f t="shared" si="1721"/>
        <v>0</v>
      </c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>
        <v>0</v>
      </c>
      <c r="AX1208" s="14">
        <v>0</v>
      </c>
      <c r="AY1208" s="14">
        <v>0</v>
      </c>
      <c r="AZ1208" s="14"/>
      <c r="BA1208" s="14"/>
      <c r="BB1208" s="14"/>
      <c r="BC1208" s="14"/>
      <c r="BD1208" s="14"/>
      <c r="BE1208" s="14">
        <f t="shared" si="1722"/>
        <v>0</v>
      </c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>
        <v>0</v>
      </c>
      <c r="BS1208" s="14">
        <v>0</v>
      </c>
      <c r="BT1208" s="14" t="e">
        <f>IF(#REF!=0,"-",#REF!/#REF!*100)</f>
        <v>#REF!</v>
      </c>
    </row>
    <row r="1209" spans="1:72" ht="22.5" x14ac:dyDescent="0.25">
      <c r="A1209" s="4" t="s">
        <v>133</v>
      </c>
      <c r="B1209" s="4" t="s">
        <v>58</v>
      </c>
      <c r="C1209" s="4" t="s">
        <v>166</v>
      </c>
      <c r="D1209" s="102" t="s">
        <v>454</v>
      </c>
      <c r="E1209" s="113">
        <v>6138</v>
      </c>
      <c r="F1209" s="102"/>
      <c r="G1209" s="98" t="s">
        <v>1662</v>
      </c>
      <c r="H1209" s="13" t="s">
        <v>90</v>
      </c>
      <c r="I1209" s="14">
        <v>0</v>
      </c>
      <c r="J1209" s="14"/>
      <c r="K1209" s="14"/>
      <c r="L1209" s="14"/>
      <c r="M1209" s="14"/>
      <c r="N1209" s="14"/>
      <c r="O1209" s="14">
        <f t="shared" si="1720"/>
        <v>0</v>
      </c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>
        <v>0</v>
      </c>
      <c r="AC1209" s="14">
        <v>0</v>
      </c>
      <c r="AD1209" s="14">
        <v>0</v>
      </c>
      <c r="AE1209" s="14"/>
      <c r="AF1209" s="14"/>
      <c r="AG1209" s="14"/>
      <c r="AH1209" s="14"/>
      <c r="AI1209" s="14"/>
      <c r="AJ1209" s="14">
        <f t="shared" si="1721"/>
        <v>0</v>
      </c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>
        <v>0</v>
      </c>
      <c r="AX1209" s="14">
        <v>0</v>
      </c>
      <c r="AY1209" s="14">
        <v>0</v>
      </c>
      <c r="AZ1209" s="14"/>
      <c r="BA1209" s="14"/>
      <c r="BB1209" s="14"/>
      <c r="BC1209" s="14"/>
      <c r="BD1209" s="14"/>
      <c r="BE1209" s="14">
        <f t="shared" si="1722"/>
        <v>0</v>
      </c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>
        <v>0</v>
      </c>
      <c r="BS1209" s="14">
        <v>0</v>
      </c>
      <c r="BT1209" s="14" t="e">
        <f>IF(#REF!=0,"-",#REF!/#REF!*100)</f>
        <v>#REF!</v>
      </c>
    </row>
    <row r="1210" spans="1:72" x14ac:dyDescent="0.25">
      <c r="A1210" s="1" t="s">
        <v>133</v>
      </c>
      <c r="B1210" s="1" t="s">
        <v>58</v>
      </c>
      <c r="C1210" s="1" t="s">
        <v>166</v>
      </c>
      <c r="D1210" s="105" t="s">
        <v>454</v>
      </c>
      <c r="E1210" s="105" t="s">
        <v>34</v>
      </c>
      <c r="F1210" s="102" t="s">
        <v>0</v>
      </c>
      <c r="G1210" s="13" t="s">
        <v>0</v>
      </c>
      <c r="H1210" s="2" t="s">
        <v>35</v>
      </c>
      <c r="I1210" s="12">
        <f t="shared" ref="I1210:AA1210" si="1759">SUM(I1211:I1213)</f>
        <v>22000</v>
      </c>
      <c r="J1210" s="12">
        <f t="shared" si="1759"/>
        <v>0</v>
      </c>
      <c r="K1210" s="12">
        <f t="shared" si="1759"/>
        <v>0</v>
      </c>
      <c r="L1210" s="12">
        <f t="shared" si="1759"/>
        <v>0</v>
      </c>
      <c r="M1210" s="12">
        <f t="shared" si="1759"/>
        <v>0</v>
      </c>
      <c r="N1210" s="12">
        <f t="shared" si="1759"/>
        <v>0</v>
      </c>
      <c r="O1210" s="12">
        <f t="shared" si="1759"/>
        <v>22000</v>
      </c>
      <c r="P1210" s="12">
        <f t="shared" si="1759"/>
        <v>0</v>
      </c>
      <c r="Q1210" s="12">
        <f t="shared" si="1759"/>
        <v>2000</v>
      </c>
      <c r="R1210" s="12">
        <f t="shared" si="1759"/>
        <v>5000</v>
      </c>
      <c r="S1210" s="12">
        <f t="shared" si="1759"/>
        <v>0</v>
      </c>
      <c r="T1210" s="12">
        <f t="shared" si="1759"/>
        <v>0</v>
      </c>
      <c r="U1210" s="12">
        <f t="shared" si="1759"/>
        <v>0</v>
      </c>
      <c r="V1210" s="12">
        <f t="shared" si="1759"/>
        <v>0</v>
      </c>
      <c r="W1210" s="12">
        <f t="shared" si="1759"/>
        <v>0</v>
      </c>
      <c r="X1210" s="12">
        <f t="shared" si="1759"/>
        <v>0</v>
      </c>
      <c r="Y1210" s="12">
        <f t="shared" si="1759"/>
        <v>0</v>
      </c>
      <c r="Z1210" s="12">
        <f t="shared" si="1759"/>
        <v>0</v>
      </c>
      <c r="AA1210" s="12">
        <f t="shared" si="1759"/>
        <v>0</v>
      </c>
      <c r="AB1210" s="12">
        <v>7000</v>
      </c>
      <c r="AC1210" s="12">
        <v>15000</v>
      </c>
      <c r="AD1210" s="12">
        <f t="shared" ref="AD1210:AV1210" si="1760">SUM(AD1211:AD1213)</f>
        <v>0</v>
      </c>
      <c r="AE1210" s="12">
        <f t="shared" si="1760"/>
        <v>0</v>
      </c>
      <c r="AF1210" s="12">
        <f t="shared" si="1760"/>
        <v>0</v>
      </c>
      <c r="AG1210" s="12">
        <f t="shared" si="1760"/>
        <v>0</v>
      </c>
      <c r="AH1210" s="12">
        <f t="shared" si="1760"/>
        <v>0</v>
      </c>
      <c r="AI1210" s="12">
        <f t="shared" si="1760"/>
        <v>0</v>
      </c>
      <c r="AJ1210" s="12">
        <f t="shared" si="1760"/>
        <v>0</v>
      </c>
      <c r="AK1210" s="12">
        <f t="shared" si="1760"/>
        <v>0</v>
      </c>
      <c r="AL1210" s="12">
        <f t="shared" si="1760"/>
        <v>0</v>
      </c>
      <c r="AM1210" s="12">
        <f t="shared" si="1760"/>
        <v>0</v>
      </c>
      <c r="AN1210" s="12">
        <f t="shared" si="1760"/>
        <v>0</v>
      </c>
      <c r="AO1210" s="12">
        <f t="shared" si="1760"/>
        <v>0</v>
      </c>
      <c r="AP1210" s="12">
        <f t="shared" si="1760"/>
        <v>0</v>
      </c>
      <c r="AQ1210" s="12">
        <f t="shared" si="1760"/>
        <v>0</v>
      </c>
      <c r="AR1210" s="12">
        <f t="shared" si="1760"/>
        <v>0</v>
      </c>
      <c r="AS1210" s="12">
        <f t="shared" si="1760"/>
        <v>0</v>
      </c>
      <c r="AT1210" s="12">
        <f t="shared" si="1760"/>
        <v>0</v>
      </c>
      <c r="AU1210" s="12">
        <f t="shared" si="1760"/>
        <v>0</v>
      </c>
      <c r="AV1210" s="12">
        <f t="shared" si="1760"/>
        <v>0</v>
      </c>
      <c r="AW1210" s="12">
        <v>0</v>
      </c>
      <c r="AX1210" s="12">
        <v>0</v>
      </c>
      <c r="AY1210" s="12">
        <f t="shared" ref="AY1210:BQ1210" si="1761">SUM(AY1211:AY1213)</f>
        <v>0</v>
      </c>
      <c r="AZ1210" s="12">
        <f t="shared" si="1761"/>
        <v>0</v>
      </c>
      <c r="BA1210" s="12">
        <f t="shared" si="1761"/>
        <v>0</v>
      </c>
      <c r="BB1210" s="12">
        <f t="shared" si="1761"/>
        <v>0</v>
      </c>
      <c r="BC1210" s="12">
        <f t="shared" si="1761"/>
        <v>0</v>
      </c>
      <c r="BD1210" s="12">
        <f t="shared" si="1761"/>
        <v>0</v>
      </c>
      <c r="BE1210" s="12">
        <f t="shared" si="1761"/>
        <v>0</v>
      </c>
      <c r="BF1210" s="12">
        <f t="shared" si="1761"/>
        <v>0</v>
      </c>
      <c r="BG1210" s="12">
        <f t="shared" si="1761"/>
        <v>0</v>
      </c>
      <c r="BH1210" s="12">
        <f t="shared" si="1761"/>
        <v>0</v>
      </c>
      <c r="BI1210" s="12">
        <f t="shared" si="1761"/>
        <v>0</v>
      </c>
      <c r="BJ1210" s="12">
        <f t="shared" si="1761"/>
        <v>0</v>
      </c>
      <c r="BK1210" s="12">
        <f t="shared" si="1761"/>
        <v>0</v>
      </c>
      <c r="BL1210" s="12">
        <f t="shared" si="1761"/>
        <v>0</v>
      </c>
      <c r="BM1210" s="12">
        <f t="shared" si="1761"/>
        <v>0</v>
      </c>
      <c r="BN1210" s="12">
        <f t="shared" si="1761"/>
        <v>0</v>
      </c>
      <c r="BO1210" s="12">
        <f t="shared" si="1761"/>
        <v>0</v>
      </c>
      <c r="BP1210" s="12">
        <f t="shared" si="1761"/>
        <v>0</v>
      </c>
      <c r="BQ1210" s="12">
        <f t="shared" si="1761"/>
        <v>0</v>
      </c>
      <c r="BR1210" s="12">
        <v>0</v>
      </c>
      <c r="BS1210" s="12">
        <v>0</v>
      </c>
      <c r="BT1210" s="12" t="e">
        <f>IF(#REF!=0,"-",#REF!/#REF!*100)</f>
        <v>#REF!</v>
      </c>
    </row>
    <row r="1211" spans="1:72" x14ac:dyDescent="0.25">
      <c r="A1211" s="4" t="s">
        <v>133</v>
      </c>
      <c r="B1211" s="4" t="s">
        <v>58</v>
      </c>
      <c r="C1211" s="4" t="s">
        <v>166</v>
      </c>
      <c r="D1211" s="102" t="s">
        <v>454</v>
      </c>
      <c r="E1211" s="113">
        <v>6139</v>
      </c>
      <c r="F1211" s="102"/>
      <c r="G1211" s="98" t="s">
        <v>1662</v>
      </c>
      <c r="H1211" s="13" t="s">
        <v>35</v>
      </c>
      <c r="I1211" s="14">
        <v>22000</v>
      </c>
      <c r="J1211" s="14"/>
      <c r="K1211" s="14"/>
      <c r="L1211" s="14"/>
      <c r="M1211" s="14"/>
      <c r="N1211" s="14"/>
      <c r="O1211" s="14">
        <f t="shared" si="1720"/>
        <v>22000</v>
      </c>
      <c r="P1211" s="14"/>
      <c r="Q1211" s="14">
        <v>2000</v>
      </c>
      <c r="R1211" s="14">
        <v>5000</v>
      </c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>
        <v>7000</v>
      </c>
      <c r="AC1211" s="14">
        <v>15000</v>
      </c>
      <c r="AD1211" s="14">
        <v>0</v>
      </c>
      <c r="AE1211" s="14"/>
      <c r="AF1211" s="14"/>
      <c r="AG1211" s="14"/>
      <c r="AH1211" s="14"/>
      <c r="AI1211" s="14"/>
      <c r="AJ1211" s="14">
        <f t="shared" si="1721"/>
        <v>0</v>
      </c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>
        <v>0</v>
      </c>
      <c r="AX1211" s="14">
        <v>0</v>
      </c>
      <c r="AY1211" s="14">
        <v>0</v>
      </c>
      <c r="AZ1211" s="14"/>
      <c r="BA1211" s="14"/>
      <c r="BB1211" s="14"/>
      <c r="BC1211" s="14"/>
      <c r="BD1211" s="14"/>
      <c r="BE1211" s="14">
        <f t="shared" si="1722"/>
        <v>0</v>
      </c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>
        <v>0</v>
      </c>
      <c r="BS1211" s="14">
        <v>0</v>
      </c>
      <c r="BT1211" s="14" t="e">
        <f>IF(#REF!=0,"-",#REF!/#REF!*100)</f>
        <v>#REF!</v>
      </c>
    </row>
    <row r="1212" spans="1:72" ht="22.5" x14ac:dyDescent="0.25">
      <c r="A1212" s="4" t="s">
        <v>133</v>
      </c>
      <c r="B1212" s="4" t="s">
        <v>58</v>
      </c>
      <c r="C1212" s="4" t="s">
        <v>166</v>
      </c>
      <c r="D1212" s="102" t="s">
        <v>454</v>
      </c>
      <c r="E1212" s="113">
        <v>6139</v>
      </c>
      <c r="F1212" s="102" t="s">
        <v>461</v>
      </c>
      <c r="G1212" s="98" t="s">
        <v>1662</v>
      </c>
      <c r="H1212" s="13" t="s">
        <v>37</v>
      </c>
      <c r="I1212" s="14">
        <v>0</v>
      </c>
      <c r="J1212" s="14"/>
      <c r="K1212" s="14"/>
      <c r="L1212" s="14"/>
      <c r="M1212" s="14"/>
      <c r="N1212" s="14"/>
      <c r="O1212" s="14">
        <f t="shared" si="1720"/>
        <v>0</v>
      </c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>
        <v>0</v>
      </c>
      <c r="AC1212" s="14">
        <v>0</v>
      </c>
      <c r="AD1212" s="14">
        <v>0</v>
      </c>
      <c r="AE1212" s="14"/>
      <c r="AF1212" s="14"/>
      <c r="AG1212" s="14"/>
      <c r="AH1212" s="14"/>
      <c r="AI1212" s="14"/>
      <c r="AJ1212" s="14">
        <f t="shared" si="1721"/>
        <v>0</v>
      </c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>
        <v>0</v>
      </c>
      <c r="AX1212" s="14">
        <v>0</v>
      </c>
      <c r="AY1212" s="14">
        <v>0</v>
      </c>
      <c r="AZ1212" s="14"/>
      <c r="BA1212" s="14"/>
      <c r="BB1212" s="14"/>
      <c r="BC1212" s="14"/>
      <c r="BD1212" s="14"/>
      <c r="BE1212" s="14">
        <f t="shared" si="1722"/>
        <v>0</v>
      </c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>
        <v>0</v>
      </c>
      <c r="BS1212" s="14">
        <v>0</v>
      </c>
      <c r="BT1212" s="14" t="e">
        <f>IF(#REF!=0,"-",#REF!/#REF!*100)</f>
        <v>#REF!</v>
      </c>
    </row>
    <row r="1213" spans="1:72" ht="33.75" x14ac:dyDescent="0.25">
      <c r="A1213" s="4" t="s">
        <v>133</v>
      </c>
      <c r="B1213" s="4" t="s">
        <v>58</v>
      </c>
      <c r="C1213" s="4" t="s">
        <v>166</v>
      </c>
      <c r="D1213" s="102" t="s">
        <v>454</v>
      </c>
      <c r="E1213" s="113">
        <v>6139</v>
      </c>
      <c r="F1213" s="102" t="s">
        <v>462</v>
      </c>
      <c r="G1213" s="98" t="s">
        <v>1662</v>
      </c>
      <c r="H1213" s="13" t="s">
        <v>38</v>
      </c>
      <c r="I1213" s="14">
        <v>0</v>
      </c>
      <c r="J1213" s="14"/>
      <c r="K1213" s="14"/>
      <c r="L1213" s="14"/>
      <c r="M1213" s="14"/>
      <c r="N1213" s="14"/>
      <c r="O1213" s="14">
        <f t="shared" si="1720"/>
        <v>0</v>
      </c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>
        <v>0</v>
      </c>
      <c r="AC1213" s="14">
        <v>0</v>
      </c>
      <c r="AD1213" s="14">
        <v>0</v>
      </c>
      <c r="AE1213" s="14"/>
      <c r="AF1213" s="14"/>
      <c r="AG1213" s="14"/>
      <c r="AH1213" s="14"/>
      <c r="AI1213" s="14"/>
      <c r="AJ1213" s="14">
        <f t="shared" si="1721"/>
        <v>0</v>
      </c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>
        <v>0</v>
      </c>
      <c r="AX1213" s="14">
        <v>0</v>
      </c>
      <c r="AY1213" s="14">
        <v>0</v>
      </c>
      <c r="AZ1213" s="14"/>
      <c r="BA1213" s="14"/>
      <c r="BB1213" s="14"/>
      <c r="BC1213" s="14"/>
      <c r="BD1213" s="14"/>
      <c r="BE1213" s="14">
        <f t="shared" si="1722"/>
        <v>0</v>
      </c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>
        <v>0</v>
      </c>
      <c r="BS1213" s="14">
        <v>0</v>
      </c>
      <c r="BT1213" s="14" t="e">
        <f>IF(#REF!=0,"-",#REF!/#REF!*100)</f>
        <v>#REF!</v>
      </c>
    </row>
    <row r="1214" spans="1:72" ht="33.75" x14ac:dyDescent="0.25">
      <c r="A1214" s="1" t="s">
        <v>0</v>
      </c>
      <c r="B1214" s="1" t="s">
        <v>0</v>
      </c>
      <c r="C1214" s="1" t="s">
        <v>0</v>
      </c>
      <c r="D1214" s="101" t="s">
        <v>0</v>
      </c>
      <c r="E1214" s="101" t="s">
        <v>0</v>
      </c>
      <c r="F1214" s="101" t="s">
        <v>0</v>
      </c>
      <c r="G1214" s="2" t="s">
        <v>0</v>
      </c>
      <c r="H1214" s="10" t="s">
        <v>39</v>
      </c>
      <c r="I1214" s="11">
        <f t="shared" ref="I1214:X1215" si="1762">SUM(I1215)</f>
        <v>0</v>
      </c>
      <c r="J1214" s="11">
        <f t="shared" si="1762"/>
        <v>0</v>
      </c>
      <c r="K1214" s="11">
        <f t="shared" si="1762"/>
        <v>0</v>
      </c>
      <c r="L1214" s="11">
        <f t="shared" si="1762"/>
        <v>0</v>
      </c>
      <c r="M1214" s="11">
        <f t="shared" si="1762"/>
        <v>0</v>
      </c>
      <c r="N1214" s="11">
        <f t="shared" si="1762"/>
        <v>0</v>
      </c>
      <c r="O1214" s="11">
        <f t="shared" si="1762"/>
        <v>0</v>
      </c>
      <c r="P1214" s="11">
        <f t="shared" si="1762"/>
        <v>0</v>
      </c>
      <c r="Q1214" s="11">
        <f t="shared" si="1762"/>
        <v>0</v>
      </c>
      <c r="R1214" s="11">
        <f t="shared" si="1762"/>
        <v>0</v>
      </c>
      <c r="S1214" s="11">
        <f t="shared" si="1762"/>
        <v>0</v>
      </c>
      <c r="T1214" s="11">
        <f t="shared" si="1762"/>
        <v>0</v>
      </c>
      <c r="U1214" s="11">
        <f t="shared" si="1762"/>
        <v>0</v>
      </c>
      <c r="V1214" s="11">
        <f t="shared" si="1762"/>
        <v>0</v>
      </c>
      <c r="W1214" s="11">
        <f t="shared" si="1762"/>
        <v>0</v>
      </c>
      <c r="X1214" s="11">
        <f t="shared" si="1762"/>
        <v>0</v>
      </c>
      <c r="Y1214" s="11">
        <f t="shared" ref="J1214:AA1215" si="1763">SUM(Y1215)</f>
        <v>0</v>
      </c>
      <c r="Z1214" s="11">
        <f t="shared" si="1763"/>
        <v>0</v>
      </c>
      <c r="AA1214" s="11">
        <f t="shared" si="1763"/>
        <v>0</v>
      </c>
      <c r="AB1214" s="11">
        <v>0</v>
      </c>
      <c r="AC1214" s="11">
        <v>0</v>
      </c>
      <c r="AD1214" s="11">
        <f t="shared" ref="AD1214:AS1215" si="1764">SUM(AD1215)</f>
        <v>0</v>
      </c>
      <c r="AE1214" s="11">
        <f t="shared" si="1764"/>
        <v>0</v>
      </c>
      <c r="AF1214" s="11">
        <f t="shared" si="1764"/>
        <v>0</v>
      </c>
      <c r="AG1214" s="11">
        <f t="shared" si="1764"/>
        <v>0</v>
      </c>
      <c r="AH1214" s="11">
        <f t="shared" si="1764"/>
        <v>0</v>
      </c>
      <c r="AI1214" s="11">
        <f t="shared" si="1764"/>
        <v>0</v>
      </c>
      <c r="AJ1214" s="11">
        <f t="shared" si="1764"/>
        <v>0</v>
      </c>
      <c r="AK1214" s="11">
        <f t="shared" si="1764"/>
        <v>0</v>
      </c>
      <c r="AL1214" s="11">
        <f t="shared" si="1764"/>
        <v>0</v>
      </c>
      <c r="AM1214" s="11">
        <f t="shared" si="1764"/>
        <v>0</v>
      </c>
      <c r="AN1214" s="11">
        <f t="shared" si="1764"/>
        <v>0</v>
      </c>
      <c r="AO1214" s="11">
        <f t="shared" si="1764"/>
        <v>0</v>
      </c>
      <c r="AP1214" s="11">
        <f t="shared" si="1764"/>
        <v>0</v>
      </c>
      <c r="AQ1214" s="11">
        <f t="shared" si="1764"/>
        <v>0</v>
      </c>
      <c r="AR1214" s="11">
        <f t="shared" si="1764"/>
        <v>0</v>
      </c>
      <c r="AS1214" s="11">
        <f t="shared" si="1764"/>
        <v>0</v>
      </c>
      <c r="AT1214" s="11">
        <f t="shared" ref="AE1214:AV1215" si="1765">SUM(AT1215)</f>
        <v>0</v>
      </c>
      <c r="AU1214" s="11">
        <f t="shared" si="1765"/>
        <v>0</v>
      </c>
      <c r="AV1214" s="11">
        <f t="shared" si="1765"/>
        <v>0</v>
      </c>
      <c r="AW1214" s="11">
        <v>0</v>
      </c>
      <c r="AX1214" s="11">
        <v>0</v>
      </c>
      <c r="AY1214" s="11">
        <f t="shared" ref="AY1214:BN1215" si="1766">SUM(AY1215)</f>
        <v>0</v>
      </c>
      <c r="AZ1214" s="11">
        <f t="shared" si="1766"/>
        <v>0</v>
      </c>
      <c r="BA1214" s="11">
        <f t="shared" si="1766"/>
        <v>0</v>
      </c>
      <c r="BB1214" s="11">
        <f t="shared" si="1766"/>
        <v>0</v>
      </c>
      <c r="BC1214" s="11">
        <f t="shared" si="1766"/>
        <v>0</v>
      </c>
      <c r="BD1214" s="11">
        <f t="shared" si="1766"/>
        <v>0</v>
      </c>
      <c r="BE1214" s="11">
        <f t="shared" si="1766"/>
        <v>0</v>
      </c>
      <c r="BF1214" s="11">
        <f t="shared" si="1766"/>
        <v>0</v>
      </c>
      <c r="BG1214" s="11">
        <f t="shared" si="1766"/>
        <v>0</v>
      </c>
      <c r="BH1214" s="11">
        <f t="shared" si="1766"/>
        <v>0</v>
      </c>
      <c r="BI1214" s="11">
        <f t="shared" si="1766"/>
        <v>0</v>
      </c>
      <c r="BJ1214" s="11">
        <f t="shared" si="1766"/>
        <v>0</v>
      </c>
      <c r="BK1214" s="11">
        <f t="shared" si="1766"/>
        <v>0</v>
      </c>
      <c r="BL1214" s="11">
        <f t="shared" si="1766"/>
        <v>0</v>
      </c>
      <c r="BM1214" s="11">
        <f t="shared" si="1766"/>
        <v>0</v>
      </c>
      <c r="BN1214" s="11">
        <f t="shared" si="1766"/>
        <v>0</v>
      </c>
      <c r="BO1214" s="11">
        <f t="shared" ref="AZ1214:BQ1215" si="1767">SUM(BO1215)</f>
        <v>0</v>
      </c>
      <c r="BP1214" s="11">
        <f t="shared" si="1767"/>
        <v>0</v>
      </c>
      <c r="BQ1214" s="11">
        <f t="shared" si="1767"/>
        <v>0</v>
      </c>
      <c r="BR1214" s="11">
        <v>0</v>
      </c>
      <c r="BS1214" s="11">
        <v>0</v>
      </c>
      <c r="BT1214" s="11" t="e">
        <f>IF(#REF!=0,"-",#REF!/#REF!*100)</f>
        <v>#REF!</v>
      </c>
    </row>
    <row r="1215" spans="1:72" ht="22.5" x14ac:dyDescent="0.25">
      <c r="A1215" s="4" t="s">
        <v>133</v>
      </c>
      <c r="B1215" s="4" t="s">
        <v>58</v>
      </c>
      <c r="C1215" s="4" t="s">
        <v>166</v>
      </c>
      <c r="D1215" s="102" t="s">
        <v>454</v>
      </c>
      <c r="E1215" s="101" t="s">
        <v>40</v>
      </c>
      <c r="F1215" s="101" t="s">
        <v>0</v>
      </c>
      <c r="G1215" s="2" t="s">
        <v>0</v>
      </c>
      <c r="H1215" s="2" t="s">
        <v>41</v>
      </c>
      <c r="I1215" s="12">
        <f t="shared" si="1762"/>
        <v>0</v>
      </c>
      <c r="J1215" s="12">
        <f t="shared" si="1763"/>
        <v>0</v>
      </c>
      <c r="K1215" s="12">
        <f t="shared" si="1763"/>
        <v>0</v>
      </c>
      <c r="L1215" s="12">
        <f t="shared" si="1763"/>
        <v>0</v>
      </c>
      <c r="M1215" s="12">
        <f t="shared" si="1763"/>
        <v>0</v>
      </c>
      <c r="N1215" s="12">
        <f t="shared" si="1763"/>
        <v>0</v>
      </c>
      <c r="O1215" s="12">
        <f t="shared" si="1763"/>
        <v>0</v>
      </c>
      <c r="P1215" s="12">
        <f t="shared" si="1763"/>
        <v>0</v>
      </c>
      <c r="Q1215" s="12">
        <f t="shared" si="1763"/>
        <v>0</v>
      </c>
      <c r="R1215" s="12">
        <f t="shared" si="1763"/>
        <v>0</v>
      </c>
      <c r="S1215" s="12">
        <f t="shared" si="1763"/>
        <v>0</v>
      </c>
      <c r="T1215" s="12">
        <f t="shared" si="1763"/>
        <v>0</v>
      </c>
      <c r="U1215" s="12">
        <f t="shared" si="1763"/>
        <v>0</v>
      </c>
      <c r="V1215" s="12">
        <f t="shared" si="1763"/>
        <v>0</v>
      </c>
      <c r="W1215" s="12">
        <f t="shared" si="1763"/>
        <v>0</v>
      </c>
      <c r="X1215" s="12">
        <f t="shared" si="1763"/>
        <v>0</v>
      </c>
      <c r="Y1215" s="12">
        <f t="shared" si="1763"/>
        <v>0</v>
      </c>
      <c r="Z1215" s="12">
        <f t="shared" si="1763"/>
        <v>0</v>
      </c>
      <c r="AA1215" s="12">
        <f t="shared" si="1763"/>
        <v>0</v>
      </c>
      <c r="AB1215" s="12">
        <v>0</v>
      </c>
      <c r="AC1215" s="12">
        <v>0</v>
      </c>
      <c r="AD1215" s="12">
        <f t="shared" si="1764"/>
        <v>0</v>
      </c>
      <c r="AE1215" s="12">
        <f t="shared" si="1765"/>
        <v>0</v>
      </c>
      <c r="AF1215" s="12">
        <f t="shared" si="1765"/>
        <v>0</v>
      </c>
      <c r="AG1215" s="12">
        <f t="shared" si="1765"/>
        <v>0</v>
      </c>
      <c r="AH1215" s="12">
        <f t="shared" si="1765"/>
        <v>0</v>
      </c>
      <c r="AI1215" s="12">
        <f t="shared" si="1765"/>
        <v>0</v>
      </c>
      <c r="AJ1215" s="12">
        <f t="shared" si="1765"/>
        <v>0</v>
      </c>
      <c r="AK1215" s="12">
        <f t="shared" si="1765"/>
        <v>0</v>
      </c>
      <c r="AL1215" s="12">
        <f t="shared" si="1765"/>
        <v>0</v>
      </c>
      <c r="AM1215" s="12">
        <f t="shared" si="1765"/>
        <v>0</v>
      </c>
      <c r="AN1215" s="12">
        <f t="shared" si="1765"/>
        <v>0</v>
      </c>
      <c r="AO1215" s="12">
        <f t="shared" si="1765"/>
        <v>0</v>
      </c>
      <c r="AP1215" s="12">
        <f t="shared" si="1765"/>
        <v>0</v>
      </c>
      <c r="AQ1215" s="12">
        <f t="shared" si="1765"/>
        <v>0</v>
      </c>
      <c r="AR1215" s="12">
        <f t="shared" si="1765"/>
        <v>0</v>
      </c>
      <c r="AS1215" s="12">
        <f t="shared" si="1765"/>
        <v>0</v>
      </c>
      <c r="AT1215" s="12">
        <f t="shared" si="1765"/>
        <v>0</v>
      </c>
      <c r="AU1215" s="12">
        <f t="shared" si="1765"/>
        <v>0</v>
      </c>
      <c r="AV1215" s="12">
        <f t="shared" si="1765"/>
        <v>0</v>
      </c>
      <c r="AW1215" s="12">
        <v>0</v>
      </c>
      <c r="AX1215" s="12">
        <v>0</v>
      </c>
      <c r="AY1215" s="12">
        <f t="shared" si="1766"/>
        <v>0</v>
      </c>
      <c r="AZ1215" s="12">
        <f t="shared" si="1767"/>
        <v>0</v>
      </c>
      <c r="BA1215" s="12">
        <f t="shared" si="1767"/>
        <v>0</v>
      </c>
      <c r="BB1215" s="12">
        <f t="shared" si="1767"/>
        <v>0</v>
      </c>
      <c r="BC1215" s="12">
        <f t="shared" si="1767"/>
        <v>0</v>
      </c>
      <c r="BD1215" s="12">
        <f t="shared" si="1767"/>
        <v>0</v>
      </c>
      <c r="BE1215" s="12">
        <f t="shared" si="1767"/>
        <v>0</v>
      </c>
      <c r="BF1215" s="12">
        <f t="shared" si="1767"/>
        <v>0</v>
      </c>
      <c r="BG1215" s="12">
        <f t="shared" si="1767"/>
        <v>0</v>
      </c>
      <c r="BH1215" s="12">
        <f t="shared" si="1767"/>
        <v>0</v>
      </c>
      <c r="BI1215" s="12">
        <f t="shared" si="1767"/>
        <v>0</v>
      </c>
      <c r="BJ1215" s="12">
        <f t="shared" si="1767"/>
        <v>0</v>
      </c>
      <c r="BK1215" s="12">
        <f t="shared" si="1767"/>
        <v>0</v>
      </c>
      <c r="BL1215" s="12">
        <f t="shared" si="1767"/>
        <v>0</v>
      </c>
      <c r="BM1215" s="12">
        <f t="shared" si="1767"/>
        <v>0</v>
      </c>
      <c r="BN1215" s="12">
        <f t="shared" si="1767"/>
        <v>0</v>
      </c>
      <c r="BO1215" s="12">
        <f t="shared" si="1767"/>
        <v>0</v>
      </c>
      <c r="BP1215" s="12">
        <f t="shared" si="1767"/>
        <v>0</v>
      </c>
      <c r="BQ1215" s="12">
        <f t="shared" si="1767"/>
        <v>0</v>
      </c>
      <c r="BR1215" s="12">
        <v>0</v>
      </c>
      <c r="BS1215" s="12">
        <v>0</v>
      </c>
      <c r="BT1215" s="12" t="e">
        <f>IF(#REF!=0,"-",#REF!/#REF!*100)</f>
        <v>#REF!</v>
      </c>
    </row>
    <row r="1216" spans="1:72" x14ac:dyDescent="0.25">
      <c r="A1216" s="4" t="s">
        <v>133</v>
      </c>
      <c r="B1216" s="4" t="s">
        <v>58</v>
      </c>
      <c r="C1216" s="4" t="s">
        <v>166</v>
      </c>
      <c r="D1216" s="102" t="s">
        <v>454</v>
      </c>
      <c r="E1216" s="113">
        <v>6148</v>
      </c>
      <c r="F1216" s="102"/>
      <c r="G1216" s="98" t="s">
        <v>1662</v>
      </c>
      <c r="H1216" s="13" t="s">
        <v>45</v>
      </c>
      <c r="I1216" s="14">
        <v>0</v>
      </c>
      <c r="J1216" s="14"/>
      <c r="K1216" s="14"/>
      <c r="L1216" s="14"/>
      <c r="M1216" s="14"/>
      <c r="N1216" s="14"/>
      <c r="O1216" s="14">
        <f t="shared" si="1720"/>
        <v>0</v>
      </c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>
        <v>0</v>
      </c>
      <c r="AC1216" s="14">
        <v>0</v>
      </c>
      <c r="AD1216" s="14">
        <v>0</v>
      </c>
      <c r="AE1216" s="14"/>
      <c r="AF1216" s="14"/>
      <c r="AG1216" s="14"/>
      <c r="AH1216" s="14"/>
      <c r="AI1216" s="14"/>
      <c r="AJ1216" s="14">
        <f t="shared" si="1721"/>
        <v>0</v>
      </c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>
        <v>0</v>
      </c>
      <c r="AX1216" s="14">
        <v>0</v>
      </c>
      <c r="AY1216" s="14">
        <v>0</v>
      </c>
      <c r="AZ1216" s="14"/>
      <c r="BA1216" s="14"/>
      <c r="BB1216" s="14"/>
      <c r="BC1216" s="14"/>
      <c r="BD1216" s="14"/>
      <c r="BE1216" s="14">
        <f t="shared" si="1722"/>
        <v>0</v>
      </c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>
        <v>0</v>
      </c>
      <c r="BS1216" s="14">
        <v>0</v>
      </c>
      <c r="BT1216" s="14" t="e">
        <f>IF(#REF!=0,"-",#REF!/#REF!*100)</f>
        <v>#REF!</v>
      </c>
    </row>
    <row r="1217" spans="1:72" ht="33.75" x14ac:dyDescent="0.25">
      <c r="A1217" s="1" t="s">
        <v>0</v>
      </c>
      <c r="B1217" s="1" t="s">
        <v>0</v>
      </c>
      <c r="C1217" s="1" t="s">
        <v>0</v>
      </c>
      <c r="D1217" s="101" t="s">
        <v>0</v>
      </c>
      <c r="E1217" s="101" t="s">
        <v>0</v>
      </c>
      <c r="F1217" s="101" t="s">
        <v>0</v>
      </c>
      <c r="G1217" s="2" t="s">
        <v>0</v>
      </c>
      <c r="H1217" s="10" t="s">
        <v>47</v>
      </c>
      <c r="I1217" s="11">
        <f t="shared" ref="I1217:AA1217" si="1768">SUM(I1218)</f>
        <v>7000</v>
      </c>
      <c r="J1217" s="11">
        <f t="shared" si="1768"/>
        <v>0</v>
      </c>
      <c r="K1217" s="11">
        <f t="shared" si="1768"/>
        <v>0</v>
      </c>
      <c r="L1217" s="11">
        <f t="shared" si="1768"/>
        <v>0</v>
      </c>
      <c r="M1217" s="11">
        <f t="shared" si="1768"/>
        <v>0</v>
      </c>
      <c r="N1217" s="11">
        <f t="shared" si="1768"/>
        <v>0</v>
      </c>
      <c r="O1217" s="11">
        <f t="shared" si="1768"/>
        <v>7000</v>
      </c>
      <c r="P1217" s="11">
        <f t="shared" si="1768"/>
        <v>0</v>
      </c>
      <c r="Q1217" s="11">
        <f t="shared" si="1768"/>
        <v>0</v>
      </c>
      <c r="R1217" s="11">
        <f t="shared" si="1768"/>
        <v>0</v>
      </c>
      <c r="S1217" s="11">
        <f t="shared" si="1768"/>
        <v>0</v>
      </c>
      <c r="T1217" s="11">
        <f t="shared" si="1768"/>
        <v>0</v>
      </c>
      <c r="U1217" s="11">
        <f t="shared" si="1768"/>
        <v>0</v>
      </c>
      <c r="V1217" s="11">
        <f t="shared" si="1768"/>
        <v>0</v>
      </c>
      <c r="W1217" s="11">
        <f t="shared" si="1768"/>
        <v>0</v>
      </c>
      <c r="X1217" s="11">
        <f t="shared" si="1768"/>
        <v>0</v>
      </c>
      <c r="Y1217" s="11">
        <f t="shared" si="1768"/>
        <v>0</v>
      </c>
      <c r="Z1217" s="11">
        <f t="shared" si="1768"/>
        <v>0</v>
      </c>
      <c r="AA1217" s="11">
        <f t="shared" si="1768"/>
        <v>0</v>
      </c>
      <c r="AB1217" s="11">
        <v>0</v>
      </c>
      <c r="AC1217" s="11">
        <v>7000</v>
      </c>
      <c r="AD1217" s="11">
        <f t="shared" ref="AD1217:AV1217" si="1769">SUM(AD1218)</f>
        <v>0</v>
      </c>
      <c r="AE1217" s="11">
        <f t="shared" si="1769"/>
        <v>0</v>
      </c>
      <c r="AF1217" s="11">
        <f t="shared" si="1769"/>
        <v>0</v>
      </c>
      <c r="AG1217" s="11">
        <f t="shared" si="1769"/>
        <v>0</v>
      </c>
      <c r="AH1217" s="11">
        <f t="shared" si="1769"/>
        <v>0</v>
      </c>
      <c r="AI1217" s="11">
        <f t="shared" si="1769"/>
        <v>0</v>
      </c>
      <c r="AJ1217" s="11">
        <f t="shared" si="1769"/>
        <v>0</v>
      </c>
      <c r="AK1217" s="11">
        <f t="shared" si="1769"/>
        <v>0</v>
      </c>
      <c r="AL1217" s="11">
        <f t="shared" si="1769"/>
        <v>0</v>
      </c>
      <c r="AM1217" s="11">
        <f t="shared" si="1769"/>
        <v>0</v>
      </c>
      <c r="AN1217" s="11">
        <f t="shared" si="1769"/>
        <v>0</v>
      </c>
      <c r="AO1217" s="11">
        <f t="shared" si="1769"/>
        <v>0</v>
      </c>
      <c r="AP1217" s="11">
        <f t="shared" si="1769"/>
        <v>0</v>
      </c>
      <c r="AQ1217" s="11">
        <f t="shared" si="1769"/>
        <v>0</v>
      </c>
      <c r="AR1217" s="11">
        <f t="shared" si="1769"/>
        <v>0</v>
      </c>
      <c r="AS1217" s="11">
        <f t="shared" si="1769"/>
        <v>0</v>
      </c>
      <c r="AT1217" s="11">
        <f t="shared" si="1769"/>
        <v>0</v>
      </c>
      <c r="AU1217" s="11">
        <f t="shared" si="1769"/>
        <v>0</v>
      </c>
      <c r="AV1217" s="11">
        <f t="shared" si="1769"/>
        <v>0</v>
      </c>
      <c r="AW1217" s="11">
        <v>0</v>
      </c>
      <c r="AX1217" s="11">
        <v>0</v>
      </c>
      <c r="AY1217" s="11">
        <f t="shared" ref="AY1217:BQ1217" si="1770">SUM(AY1218)</f>
        <v>0</v>
      </c>
      <c r="AZ1217" s="11">
        <f t="shared" si="1770"/>
        <v>0</v>
      </c>
      <c r="BA1217" s="11">
        <f t="shared" si="1770"/>
        <v>0</v>
      </c>
      <c r="BB1217" s="11">
        <f t="shared" si="1770"/>
        <v>570</v>
      </c>
      <c r="BC1217" s="11">
        <f t="shared" si="1770"/>
        <v>0</v>
      </c>
      <c r="BD1217" s="11">
        <f t="shared" si="1770"/>
        <v>0</v>
      </c>
      <c r="BE1217" s="11">
        <f t="shared" si="1770"/>
        <v>570</v>
      </c>
      <c r="BF1217" s="11">
        <f t="shared" si="1770"/>
        <v>0</v>
      </c>
      <c r="BG1217" s="11">
        <f t="shared" si="1770"/>
        <v>0</v>
      </c>
      <c r="BH1217" s="11">
        <f t="shared" si="1770"/>
        <v>570</v>
      </c>
      <c r="BI1217" s="11">
        <f t="shared" si="1770"/>
        <v>0</v>
      </c>
      <c r="BJ1217" s="11">
        <f t="shared" si="1770"/>
        <v>0</v>
      </c>
      <c r="BK1217" s="11">
        <f t="shared" si="1770"/>
        <v>0</v>
      </c>
      <c r="BL1217" s="11">
        <f t="shared" si="1770"/>
        <v>0</v>
      </c>
      <c r="BM1217" s="11">
        <f t="shared" si="1770"/>
        <v>0</v>
      </c>
      <c r="BN1217" s="11">
        <f t="shared" si="1770"/>
        <v>0</v>
      </c>
      <c r="BO1217" s="11">
        <f t="shared" si="1770"/>
        <v>0</v>
      </c>
      <c r="BP1217" s="11">
        <f t="shared" si="1770"/>
        <v>0</v>
      </c>
      <c r="BQ1217" s="11">
        <f t="shared" si="1770"/>
        <v>0</v>
      </c>
      <c r="BR1217" s="11">
        <v>570</v>
      </c>
      <c r="BS1217" s="11">
        <v>0</v>
      </c>
      <c r="BT1217" s="11" t="e">
        <f>IF(#REF!=0,"-",#REF!/#REF!*100)</f>
        <v>#REF!</v>
      </c>
    </row>
    <row r="1218" spans="1:72" x14ac:dyDescent="0.25">
      <c r="A1218" s="4" t="s">
        <v>133</v>
      </c>
      <c r="B1218" s="4" t="s">
        <v>58</v>
      </c>
      <c r="C1218" s="4" t="s">
        <v>166</v>
      </c>
      <c r="D1218" s="102" t="s">
        <v>454</v>
      </c>
      <c r="E1218" s="101" t="s">
        <v>48</v>
      </c>
      <c r="F1218" s="101" t="s">
        <v>0</v>
      </c>
      <c r="G1218" s="2" t="s">
        <v>0</v>
      </c>
      <c r="H1218" s="2" t="s">
        <v>49</v>
      </c>
      <c r="I1218" s="12">
        <f t="shared" ref="I1218:AA1218" si="1771">SUM(I1219:I1220)</f>
        <v>7000</v>
      </c>
      <c r="J1218" s="12">
        <f t="shared" si="1771"/>
        <v>0</v>
      </c>
      <c r="K1218" s="12">
        <f t="shared" si="1771"/>
        <v>0</v>
      </c>
      <c r="L1218" s="12">
        <f t="shared" si="1771"/>
        <v>0</v>
      </c>
      <c r="M1218" s="12">
        <f t="shared" si="1771"/>
        <v>0</v>
      </c>
      <c r="N1218" s="12">
        <f t="shared" si="1771"/>
        <v>0</v>
      </c>
      <c r="O1218" s="12">
        <f t="shared" ref="O1218" si="1772">SUM(O1219:O1220)</f>
        <v>7000</v>
      </c>
      <c r="P1218" s="12">
        <f t="shared" si="1771"/>
        <v>0</v>
      </c>
      <c r="Q1218" s="12">
        <f t="shared" si="1771"/>
        <v>0</v>
      </c>
      <c r="R1218" s="12">
        <f t="shared" si="1771"/>
        <v>0</v>
      </c>
      <c r="S1218" s="12">
        <f t="shared" si="1771"/>
        <v>0</v>
      </c>
      <c r="T1218" s="12">
        <f t="shared" si="1771"/>
        <v>0</v>
      </c>
      <c r="U1218" s="12">
        <f t="shared" si="1771"/>
        <v>0</v>
      </c>
      <c r="V1218" s="12">
        <f t="shared" si="1771"/>
        <v>0</v>
      </c>
      <c r="W1218" s="12">
        <f t="shared" si="1771"/>
        <v>0</v>
      </c>
      <c r="X1218" s="12">
        <f t="shared" si="1771"/>
        <v>0</v>
      </c>
      <c r="Y1218" s="12">
        <f t="shared" si="1771"/>
        <v>0</v>
      </c>
      <c r="Z1218" s="12">
        <f t="shared" si="1771"/>
        <v>0</v>
      </c>
      <c r="AA1218" s="12">
        <f t="shared" si="1771"/>
        <v>0</v>
      </c>
      <c r="AB1218" s="12">
        <v>0</v>
      </c>
      <c r="AC1218" s="12">
        <v>7000</v>
      </c>
      <c r="AD1218" s="12">
        <f t="shared" ref="AD1218:AV1218" si="1773">SUM(AD1219:AD1220)</f>
        <v>0</v>
      </c>
      <c r="AE1218" s="12">
        <f t="shared" si="1773"/>
        <v>0</v>
      </c>
      <c r="AF1218" s="12">
        <f t="shared" si="1773"/>
        <v>0</v>
      </c>
      <c r="AG1218" s="12">
        <f t="shared" si="1773"/>
        <v>0</v>
      </c>
      <c r="AH1218" s="12">
        <f t="shared" si="1773"/>
        <v>0</v>
      </c>
      <c r="AI1218" s="12">
        <f t="shared" si="1773"/>
        <v>0</v>
      </c>
      <c r="AJ1218" s="12">
        <f t="shared" ref="AJ1218" si="1774">SUM(AJ1219:AJ1220)</f>
        <v>0</v>
      </c>
      <c r="AK1218" s="12">
        <f t="shared" si="1773"/>
        <v>0</v>
      </c>
      <c r="AL1218" s="12">
        <f t="shared" si="1773"/>
        <v>0</v>
      </c>
      <c r="AM1218" s="12">
        <f t="shared" si="1773"/>
        <v>0</v>
      </c>
      <c r="AN1218" s="12">
        <f t="shared" si="1773"/>
        <v>0</v>
      </c>
      <c r="AO1218" s="12">
        <f t="shared" si="1773"/>
        <v>0</v>
      </c>
      <c r="AP1218" s="12">
        <f t="shared" si="1773"/>
        <v>0</v>
      </c>
      <c r="AQ1218" s="12">
        <f t="shared" si="1773"/>
        <v>0</v>
      </c>
      <c r="AR1218" s="12">
        <f t="shared" si="1773"/>
        <v>0</v>
      </c>
      <c r="AS1218" s="12">
        <f t="shared" si="1773"/>
        <v>0</v>
      </c>
      <c r="AT1218" s="12">
        <f t="shared" si="1773"/>
        <v>0</v>
      </c>
      <c r="AU1218" s="12">
        <f t="shared" si="1773"/>
        <v>0</v>
      </c>
      <c r="AV1218" s="12">
        <f t="shared" si="1773"/>
        <v>0</v>
      </c>
      <c r="AW1218" s="12">
        <v>0</v>
      </c>
      <c r="AX1218" s="12">
        <v>0</v>
      </c>
      <c r="AY1218" s="12">
        <f t="shared" ref="AY1218:BQ1218" si="1775">SUM(AY1219:AY1220)</f>
        <v>0</v>
      </c>
      <c r="AZ1218" s="12">
        <f t="shared" si="1775"/>
        <v>0</v>
      </c>
      <c r="BA1218" s="12">
        <f t="shared" si="1775"/>
        <v>0</v>
      </c>
      <c r="BB1218" s="12">
        <f t="shared" si="1775"/>
        <v>570</v>
      </c>
      <c r="BC1218" s="12">
        <f t="shared" si="1775"/>
        <v>0</v>
      </c>
      <c r="BD1218" s="12">
        <f t="shared" si="1775"/>
        <v>0</v>
      </c>
      <c r="BE1218" s="12">
        <f t="shared" ref="BE1218" si="1776">SUM(BE1219:BE1220)</f>
        <v>570</v>
      </c>
      <c r="BF1218" s="12">
        <f t="shared" si="1775"/>
        <v>0</v>
      </c>
      <c r="BG1218" s="12">
        <f t="shared" si="1775"/>
        <v>0</v>
      </c>
      <c r="BH1218" s="12">
        <f t="shared" si="1775"/>
        <v>570</v>
      </c>
      <c r="BI1218" s="12">
        <f t="shared" si="1775"/>
        <v>0</v>
      </c>
      <c r="BJ1218" s="12">
        <f t="shared" si="1775"/>
        <v>0</v>
      </c>
      <c r="BK1218" s="12">
        <f t="shared" si="1775"/>
        <v>0</v>
      </c>
      <c r="BL1218" s="12">
        <f t="shared" si="1775"/>
        <v>0</v>
      </c>
      <c r="BM1218" s="12">
        <f t="shared" si="1775"/>
        <v>0</v>
      </c>
      <c r="BN1218" s="12">
        <f t="shared" si="1775"/>
        <v>0</v>
      </c>
      <c r="BO1218" s="12">
        <f t="shared" si="1775"/>
        <v>0</v>
      </c>
      <c r="BP1218" s="12">
        <f t="shared" si="1775"/>
        <v>0</v>
      </c>
      <c r="BQ1218" s="12">
        <f t="shared" si="1775"/>
        <v>0</v>
      </c>
      <c r="BR1218" s="12">
        <v>570</v>
      </c>
      <c r="BS1218" s="12">
        <v>0</v>
      </c>
      <c r="BT1218" s="12" t="e">
        <f>IF(#REF!=0,"-",#REF!/#REF!*100)</f>
        <v>#REF!</v>
      </c>
    </row>
    <row r="1219" spans="1:72" x14ac:dyDescent="0.25">
      <c r="A1219" s="4" t="s">
        <v>133</v>
      </c>
      <c r="B1219" s="4" t="s">
        <v>58</v>
      </c>
      <c r="C1219" s="4" t="s">
        <v>166</v>
      </c>
      <c r="D1219" s="102" t="s">
        <v>454</v>
      </c>
      <c r="E1219" s="113">
        <v>8213</v>
      </c>
      <c r="F1219" s="102"/>
      <c r="G1219" s="98" t="s">
        <v>1662</v>
      </c>
      <c r="H1219" s="13" t="s">
        <v>51</v>
      </c>
      <c r="I1219" s="14">
        <v>5000</v>
      </c>
      <c r="J1219" s="14"/>
      <c r="K1219" s="14"/>
      <c r="L1219" s="14"/>
      <c r="M1219" s="14"/>
      <c r="N1219" s="14"/>
      <c r="O1219" s="14">
        <f t="shared" si="1720"/>
        <v>5000</v>
      </c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>
        <v>0</v>
      </c>
      <c r="AC1219" s="14">
        <v>5000</v>
      </c>
      <c r="AD1219" s="14">
        <v>0</v>
      </c>
      <c r="AE1219" s="14"/>
      <c r="AF1219" s="14"/>
      <c r="AG1219" s="14"/>
      <c r="AH1219" s="14"/>
      <c r="AI1219" s="14"/>
      <c r="AJ1219" s="14">
        <f t="shared" si="1721"/>
        <v>0</v>
      </c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>
        <v>0</v>
      </c>
      <c r="AX1219" s="14">
        <v>0</v>
      </c>
      <c r="AY1219" s="14">
        <v>0</v>
      </c>
      <c r="AZ1219" s="14"/>
      <c r="BA1219" s="14"/>
      <c r="BB1219" s="14">
        <v>570</v>
      </c>
      <c r="BC1219" s="14"/>
      <c r="BD1219" s="14"/>
      <c r="BE1219" s="14">
        <f t="shared" si="1722"/>
        <v>570</v>
      </c>
      <c r="BF1219" s="14"/>
      <c r="BG1219" s="14"/>
      <c r="BH1219" s="14">
        <v>570</v>
      </c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>
        <v>570</v>
      </c>
      <c r="BS1219" s="14">
        <v>0</v>
      </c>
      <c r="BT1219" s="14" t="e">
        <f>IF(#REF!=0,"-",#REF!/#REF!*100)</f>
        <v>#REF!</v>
      </c>
    </row>
    <row r="1220" spans="1:72" x14ac:dyDescent="0.25">
      <c r="A1220" s="4" t="s">
        <v>133</v>
      </c>
      <c r="B1220" s="4" t="s">
        <v>58</v>
      </c>
      <c r="C1220" s="4" t="s">
        <v>166</v>
      </c>
      <c r="D1220" s="102" t="s">
        <v>454</v>
      </c>
      <c r="E1220" s="113">
        <v>8216</v>
      </c>
      <c r="F1220" s="102"/>
      <c r="G1220" s="98" t="s">
        <v>1662</v>
      </c>
      <c r="H1220" s="13" t="s">
        <v>108</v>
      </c>
      <c r="I1220" s="14">
        <v>2000</v>
      </c>
      <c r="J1220" s="14"/>
      <c r="K1220" s="14"/>
      <c r="L1220" s="14"/>
      <c r="M1220" s="14"/>
      <c r="N1220" s="14"/>
      <c r="O1220" s="14">
        <f t="shared" si="1720"/>
        <v>2000</v>
      </c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>
        <v>0</v>
      </c>
      <c r="AC1220" s="14">
        <v>2000</v>
      </c>
      <c r="AD1220" s="14">
        <v>0</v>
      </c>
      <c r="AE1220" s="14"/>
      <c r="AF1220" s="14"/>
      <c r="AG1220" s="14"/>
      <c r="AH1220" s="14"/>
      <c r="AI1220" s="14"/>
      <c r="AJ1220" s="14">
        <f t="shared" si="1721"/>
        <v>0</v>
      </c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>
        <v>0</v>
      </c>
      <c r="AX1220" s="14">
        <v>0</v>
      </c>
      <c r="AY1220" s="14">
        <v>0</v>
      </c>
      <c r="AZ1220" s="14"/>
      <c r="BA1220" s="14"/>
      <c r="BB1220" s="14"/>
      <c r="BC1220" s="14"/>
      <c r="BD1220" s="14"/>
      <c r="BE1220" s="14">
        <f t="shared" si="1722"/>
        <v>0</v>
      </c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>
        <v>0</v>
      </c>
      <c r="BS1220" s="14">
        <v>0</v>
      </c>
      <c r="BT1220" s="14" t="e">
        <f>IF(#REF!=0,"-",#REF!/#REF!*100)</f>
        <v>#REF!</v>
      </c>
    </row>
    <row r="1221" spans="1:72" ht="22.5" x14ac:dyDescent="0.25">
      <c r="A1221" s="13" t="s">
        <v>0</v>
      </c>
      <c r="B1221" s="13" t="s">
        <v>0</v>
      </c>
      <c r="C1221" s="13" t="s">
        <v>0</v>
      </c>
      <c r="D1221" s="98" t="s">
        <v>0</v>
      </c>
      <c r="E1221" s="98" t="s">
        <v>0</v>
      </c>
      <c r="F1221" s="98" t="s">
        <v>0</v>
      </c>
      <c r="G1221" s="13" t="s">
        <v>0</v>
      </c>
      <c r="H1221" s="10" t="s">
        <v>463</v>
      </c>
      <c r="I1221" s="11">
        <f t="shared" ref="I1221:AA1221" si="1777">SUM(I1191,I1214,I1217)</f>
        <v>39900</v>
      </c>
      <c r="J1221" s="11">
        <f t="shared" si="1777"/>
        <v>0</v>
      </c>
      <c r="K1221" s="11">
        <f t="shared" si="1777"/>
        <v>0</v>
      </c>
      <c r="L1221" s="11">
        <f t="shared" si="1777"/>
        <v>0</v>
      </c>
      <c r="M1221" s="11">
        <f t="shared" si="1777"/>
        <v>0</v>
      </c>
      <c r="N1221" s="11">
        <f t="shared" si="1777"/>
        <v>0</v>
      </c>
      <c r="O1221" s="11">
        <f t="shared" si="1777"/>
        <v>39900</v>
      </c>
      <c r="P1221" s="11">
        <f t="shared" si="1777"/>
        <v>0</v>
      </c>
      <c r="Q1221" s="11">
        <f t="shared" si="1777"/>
        <v>2000</v>
      </c>
      <c r="R1221" s="11">
        <f t="shared" si="1777"/>
        <v>5000</v>
      </c>
      <c r="S1221" s="11">
        <f t="shared" si="1777"/>
        <v>0</v>
      </c>
      <c r="T1221" s="11">
        <f t="shared" si="1777"/>
        <v>0</v>
      </c>
      <c r="U1221" s="11">
        <f t="shared" si="1777"/>
        <v>0</v>
      </c>
      <c r="V1221" s="11">
        <f t="shared" si="1777"/>
        <v>0</v>
      </c>
      <c r="W1221" s="11">
        <f t="shared" si="1777"/>
        <v>0</v>
      </c>
      <c r="X1221" s="11">
        <f t="shared" si="1777"/>
        <v>0</v>
      </c>
      <c r="Y1221" s="11">
        <f t="shared" si="1777"/>
        <v>0</v>
      </c>
      <c r="Z1221" s="11">
        <f t="shared" si="1777"/>
        <v>0</v>
      </c>
      <c r="AA1221" s="11">
        <f t="shared" si="1777"/>
        <v>0</v>
      </c>
      <c r="AB1221" s="11">
        <v>7000</v>
      </c>
      <c r="AC1221" s="11">
        <v>32900</v>
      </c>
      <c r="AD1221" s="11">
        <f t="shared" ref="AD1221:AV1221" si="1778">SUM(AD1191,AD1214,AD1217)</f>
        <v>0</v>
      </c>
      <c r="AE1221" s="11">
        <f t="shared" si="1778"/>
        <v>0</v>
      </c>
      <c r="AF1221" s="11">
        <f t="shared" si="1778"/>
        <v>0</v>
      </c>
      <c r="AG1221" s="11">
        <f t="shared" si="1778"/>
        <v>0</v>
      </c>
      <c r="AH1221" s="11">
        <f t="shared" si="1778"/>
        <v>0</v>
      </c>
      <c r="AI1221" s="11">
        <f t="shared" si="1778"/>
        <v>0</v>
      </c>
      <c r="AJ1221" s="11">
        <f t="shared" si="1778"/>
        <v>0</v>
      </c>
      <c r="AK1221" s="11">
        <f t="shared" si="1778"/>
        <v>0</v>
      </c>
      <c r="AL1221" s="11">
        <f t="shared" si="1778"/>
        <v>0</v>
      </c>
      <c r="AM1221" s="11">
        <f t="shared" si="1778"/>
        <v>0</v>
      </c>
      <c r="AN1221" s="11">
        <f t="shared" si="1778"/>
        <v>0</v>
      </c>
      <c r="AO1221" s="11">
        <f t="shared" si="1778"/>
        <v>0</v>
      </c>
      <c r="AP1221" s="11">
        <f t="shared" si="1778"/>
        <v>0</v>
      </c>
      <c r="AQ1221" s="11">
        <f t="shared" si="1778"/>
        <v>0</v>
      </c>
      <c r="AR1221" s="11">
        <f t="shared" si="1778"/>
        <v>0</v>
      </c>
      <c r="AS1221" s="11">
        <f t="shared" si="1778"/>
        <v>0</v>
      </c>
      <c r="AT1221" s="11">
        <f t="shared" si="1778"/>
        <v>0</v>
      </c>
      <c r="AU1221" s="11">
        <f t="shared" si="1778"/>
        <v>0</v>
      </c>
      <c r="AV1221" s="11">
        <f t="shared" si="1778"/>
        <v>0</v>
      </c>
      <c r="AW1221" s="11">
        <v>0</v>
      </c>
      <c r="AX1221" s="11">
        <v>0</v>
      </c>
      <c r="AY1221" s="11">
        <f t="shared" ref="AY1221:BQ1221" si="1779">SUM(AY1191,AY1214,AY1217)</f>
        <v>0</v>
      </c>
      <c r="AZ1221" s="11">
        <f t="shared" si="1779"/>
        <v>0</v>
      </c>
      <c r="BA1221" s="11">
        <f t="shared" si="1779"/>
        <v>0</v>
      </c>
      <c r="BB1221" s="11">
        <f t="shared" si="1779"/>
        <v>1000</v>
      </c>
      <c r="BC1221" s="11">
        <f t="shared" si="1779"/>
        <v>0</v>
      </c>
      <c r="BD1221" s="11">
        <f t="shared" si="1779"/>
        <v>0</v>
      </c>
      <c r="BE1221" s="11">
        <f t="shared" si="1779"/>
        <v>1000</v>
      </c>
      <c r="BF1221" s="11">
        <f t="shared" si="1779"/>
        <v>0</v>
      </c>
      <c r="BG1221" s="11">
        <f t="shared" si="1779"/>
        <v>0</v>
      </c>
      <c r="BH1221" s="11">
        <f t="shared" si="1779"/>
        <v>1000</v>
      </c>
      <c r="BI1221" s="11">
        <f t="shared" si="1779"/>
        <v>0</v>
      </c>
      <c r="BJ1221" s="11">
        <f t="shared" si="1779"/>
        <v>0</v>
      </c>
      <c r="BK1221" s="11">
        <f t="shared" si="1779"/>
        <v>0</v>
      </c>
      <c r="BL1221" s="11">
        <f t="shared" si="1779"/>
        <v>0</v>
      </c>
      <c r="BM1221" s="11">
        <f t="shared" si="1779"/>
        <v>0</v>
      </c>
      <c r="BN1221" s="11">
        <f t="shared" si="1779"/>
        <v>0</v>
      </c>
      <c r="BO1221" s="11">
        <f t="shared" si="1779"/>
        <v>0</v>
      </c>
      <c r="BP1221" s="11">
        <f t="shared" si="1779"/>
        <v>0</v>
      </c>
      <c r="BQ1221" s="11">
        <f t="shared" si="1779"/>
        <v>0</v>
      </c>
      <c r="BR1221" s="11">
        <v>1000</v>
      </c>
      <c r="BS1221" s="11">
        <v>0</v>
      </c>
      <c r="BT1221" s="11" t="e">
        <f>IF(#REF!=0,"-",#REF!/#REF!*100)</f>
        <v>#REF!</v>
      </c>
    </row>
    <row r="1222" spans="1:72" ht="15.75" thickBot="1" x14ac:dyDescent="0.3">
      <c r="A1222" s="13" t="s">
        <v>0</v>
      </c>
      <c r="B1222" s="13" t="s">
        <v>0</v>
      </c>
      <c r="C1222" s="13" t="s">
        <v>0</v>
      </c>
      <c r="D1222" s="98" t="s">
        <v>0</v>
      </c>
      <c r="E1222" s="98" t="s">
        <v>0</v>
      </c>
      <c r="F1222" s="98" t="s">
        <v>0</v>
      </c>
      <c r="G1222" s="13" t="s">
        <v>0</v>
      </c>
      <c r="H1222" s="2" t="s">
        <v>53</v>
      </c>
      <c r="I1222" s="13" t="s">
        <v>0</v>
      </c>
      <c r="J1222" s="13"/>
      <c r="K1222" s="13"/>
      <c r="L1222" s="13"/>
      <c r="M1222" s="13"/>
      <c r="N1222" s="13"/>
      <c r="O1222" s="13" t="e">
        <f t="shared" si="1720"/>
        <v>#VALUE!</v>
      </c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>
        <v>0</v>
      </c>
      <c r="AC1222" s="13" t="e">
        <v>#VALUE!</v>
      </c>
      <c r="AD1222" s="13" t="s">
        <v>0</v>
      </c>
      <c r="AE1222" s="13"/>
      <c r="AF1222" s="13"/>
      <c r="AG1222" s="13"/>
      <c r="AH1222" s="13"/>
      <c r="AI1222" s="13"/>
      <c r="AJ1222" s="13" t="e">
        <f t="shared" si="1721"/>
        <v>#VALUE!</v>
      </c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>
        <v>0</v>
      </c>
      <c r="AX1222" s="13" t="e">
        <v>#VALUE!</v>
      </c>
      <c r="AY1222" s="13" t="s">
        <v>0</v>
      </c>
      <c r="AZ1222" s="13"/>
      <c r="BA1222" s="13"/>
      <c r="BB1222" s="13"/>
      <c r="BC1222" s="13"/>
      <c r="BD1222" s="13"/>
      <c r="BE1222" s="13" t="e">
        <f t="shared" si="1722"/>
        <v>#VALUE!</v>
      </c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>
        <v>0</v>
      </c>
      <c r="BS1222" s="13" t="e">
        <v>#VALUE!</v>
      </c>
      <c r="BT1222" s="12"/>
    </row>
    <row r="1223" spans="1:72" ht="69.75" customHeight="1" thickBot="1" x14ac:dyDescent="0.3">
      <c r="A1223" s="132" t="s">
        <v>0</v>
      </c>
      <c r="B1223" s="132" t="s">
        <v>0</v>
      </c>
      <c r="C1223" s="132" t="s">
        <v>0</v>
      </c>
      <c r="D1223" s="135" t="s">
        <v>0</v>
      </c>
      <c r="E1223" s="135" t="s">
        <v>0</v>
      </c>
      <c r="F1223" s="135" t="s">
        <v>0</v>
      </c>
      <c r="G1223" s="138" t="s">
        <v>0</v>
      </c>
      <c r="H1223" s="5" t="s">
        <v>54</v>
      </c>
      <c r="I1223" s="89" t="s">
        <v>9</v>
      </c>
      <c r="J1223" s="89" t="s">
        <v>1606</v>
      </c>
      <c r="K1223" s="89" t="s">
        <v>1534</v>
      </c>
      <c r="L1223" s="89" t="s">
        <v>1592</v>
      </c>
      <c r="M1223" s="89" t="s">
        <v>1593</v>
      </c>
      <c r="N1223" s="89" t="s">
        <v>1594</v>
      </c>
      <c r="O1223" s="89" t="s">
        <v>1610</v>
      </c>
      <c r="P1223" s="89" t="s">
        <v>1607</v>
      </c>
      <c r="Q1223" s="89" t="s">
        <v>1595</v>
      </c>
      <c r="R1223" s="89" t="s">
        <v>1596</v>
      </c>
      <c r="S1223" s="89" t="s">
        <v>1597</v>
      </c>
      <c r="T1223" s="89" t="s">
        <v>1598</v>
      </c>
      <c r="U1223" s="89" t="s">
        <v>1599</v>
      </c>
      <c r="V1223" s="89" t="s">
        <v>1600</v>
      </c>
      <c r="W1223" s="89" t="s">
        <v>1608</v>
      </c>
      <c r="X1223" s="89" t="s">
        <v>1609</v>
      </c>
      <c r="Y1223" s="89" t="s">
        <v>1601</v>
      </c>
      <c r="Z1223" s="89" t="s">
        <v>1602</v>
      </c>
      <c r="AA1223" s="89" t="s">
        <v>1603</v>
      </c>
      <c r="AB1223" s="89" t="s">
        <v>1604</v>
      </c>
      <c r="AC1223" s="89" t="s">
        <v>1605</v>
      </c>
      <c r="AD1223" s="90" t="s">
        <v>10</v>
      </c>
      <c r="AE1223" s="90" t="s">
        <v>1606</v>
      </c>
      <c r="AF1223" s="90" t="s">
        <v>1534</v>
      </c>
      <c r="AG1223" s="90" t="s">
        <v>1592</v>
      </c>
      <c r="AH1223" s="90" t="s">
        <v>1593</v>
      </c>
      <c r="AI1223" s="90" t="s">
        <v>1594</v>
      </c>
      <c r="AJ1223" s="90" t="s">
        <v>1611</v>
      </c>
      <c r="AK1223" s="90" t="s">
        <v>1607</v>
      </c>
      <c r="AL1223" s="90" t="s">
        <v>1595</v>
      </c>
      <c r="AM1223" s="90" t="s">
        <v>1596</v>
      </c>
      <c r="AN1223" s="90" t="s">
        <v>1597</v>
      </c>
      <c r="AO1223" s="90" t="s">
        <v>1598</v>
      </c>
      <c r="AP1223" s="90" t="s">
        <v>1599</v>
      </c>
      <c r="AQ1223" s="90" t="s">
        <v>1600</v>
      </c>
      <c r="AR1223" s="90" t="s">
        <v>1608</v>
      </c>
      <c r="AS1223" s="90" t="s">
        <v>1609</v>
      </c>
      <c r="AT1223" s="90" t="s">
        <v>1601</v>
      </c>
      <c r="AU1223" s="90" t="s">
        <v>1602</v>
      </c>
      <c r="AV1223" s="90" t="s">
        <v>1603</v>
      </c>
      <c r="AW1223" s="90" t="s">
        <v>1604</v>
      </c>
      <c r="AX1223" s="90" t="s">
        <v>1605</v>
      </c>
      <c r="AY1223" s="91" t="s">
        <v>11</v>
      </c>
      <c r="AZ1223" s="91" t="s">
        <v>1606</v>
      </c>
      <c r="BA1223" s="91" t="s">
        <v>1534</v>
      </c>
      <c r="BB1223" s="91" t="s">
        <v>1592</v>
      </c>
      <c r="BC1223" s="91" t="s">
        <v>1593</v>
      </c>
      <c r="BD1223" s="91" t="s">
        <v>1594</v>
      </c>
      <c r="BE1223" s="91" t="s">
        <v>1612</v>
      </c>
      <c r="BF1223" s="91" t="s">
        <v>1607</v>
      </c>
      <c r="BG1223" s="91" t="s">
        <v>1595</v>
      </c>
      <c r="BH1223" s="91" t="s">
        <v>1596</v>
      </c>
      <c r="BI1223" s="91" t="s">
        <v>1597</v>
      </c>
      <c r="BJ1223" s="91" t="s">
        <v>1598</v>
      </c>
      <c r="BK1223" s="91" t="s">
        <v>1599</v>
      </c>
      <c r="BL1223" s="91" t="s">
        <v>1600</v>
      </c>
      <c r="BM1223" s="91" t="s">
        <v>1608</v>
      </c>
      <c r="BN1223" s="91" t="s">
        <v>1609</v>
      </c>
      <c r="BO1223" s="91" t="s">
        <v>1601</v>
      </c>
      <c r="BP1223" s="91" t="s">
        <v>1602</v>
      </c>
      <c r="BQ1223" s="91" t="s">
        <v>1603</v>
      </c>
      <c r="BR1223" s="91" t="s">
        <v>1604</v>
      </c>
      <c r="BS1223" s="91" t="s">
        <v>1605</v>
      </c>
      <c r="BT1223" s="5" t="s">
        <v>1671</v>
      </c>
    </row>
    <row r="1224" spans="1:72" x14ac:dyDescent="0.25">
      <c r="A1224" s="133"/>
      <c r="B1224" s="133"/>
      <c r="C1224" s="133"/>
      <c r="D1224" s="136"/>
      <c r="E1224" s="136"/>
      <c r="F1224" s="136"/>
      <c r="G1224" s="139"/>
      <c r="H1224" s="15" t="s">
        <v>0</v>
      </c>
      <c r="I1224" s="9">
        <v>1</v>
      </c>
      <c r="J1224" s="9">
        <v>2</v>
      </c>
      <c r="K1224" s="9">
        <v>3</v>
      </c>
      <c r="L1224" s="9">
        <v>4</v>
      </c>
      <c r="M1224" s="9">
        <v>5</v>
      </c>
      <c r="N1224" s="9">
        <v>6</v>
      </c>
      <c r="O1224" s="9">
        <v>7</v>
      </c>
      <c r="P1224" s="9">
        <v>8</v>
      </c>
      <c r="Q1224" s="9">
        <v>9</v>
      </c>
      <c r="R1224" s="9">
        <v>10</v>
      </c>
      <c r="S1224" s="9">
        <v>11</v>
      </c>
      <c r="T1224" s="9">
        <v>12</v>
      </c>
      <c r="U1224" s="9">
        <v>13</v>
      </c>
      <c r="V1224" s="9">
        <v>14</v>
      </c>
      <c r="W1224" s="9">
        <v>15</v>
      </c>
      <c r="X1224" s="9">
        <v>16</v>
      </c>
      <c r="Y1224" s="9">
        <v>17</v>
      </c>
      <c r="Z1224" s="9">
        <v>18</v>
      </c>
      <c r="AA1224" s="9">
        <v>19</v>
      </c>
      <c r="AB1224" s="9">
        <v>20</v>
      </c>
      <c r="AC1224" s="9">
        <v>21</v>
      </c>
      <c r="AD1224" s="9">
        <v>1</v>
      </c>
      <c r="AE1224" s="9">
        <v>2</v>
      </c>
      <c r="AF1224" s="9">
        <v>3</v>
      </c>
      <c r="AG1224" s="9">
        <v>4</v>
      </c>
      <c r="AH1224" s="9">
        <v>5</v>
      </c>
      <c r="AI1224" s="9">
        <v>6</v>
      </c>
      <c r="AJ1224" s="9">
        <v>7</v>
      </c>
      <c r="AK1224" s="9">
        <v>8</v>
      </c>
      <c r="AL1224" s="9">
        <v>9</v>
      </c>
      <c r="AM1224" s="9">
        <v>10</v>
      </c>
      <c r="AN1224" s="9">
        <v>11</v>
      </c>
      <c r="AO1224" s="9">
        <v>12</v>
      </c>
      <c r="AP1224" s="9">
        <v>13</v>
      </c>
      <c r="AQ1224" s="9">
        <v>14</v>
      </c>
      <c r="AR1224" s="9">
        <v>15</v>
      </c>
      <c r="AS1224" s="9">
        <v>16</v>
      </c>
      <c r="AT1224" s="9">
        <v>17</v>
      </c>
      <c r="AU1224" s="9">
        <v>18</v>
      </c>
      <c r="AV1224" s="9">
        <v>19</v>
      </c>
      <c r="AW1224" s="9">
        <v>20</v>
      </c>
      <c r="AX1224" s="9">
        <v>21</v>
      </c>
      <c r="AY1224" s="9">
        <v>1</v>
      </c>
      <c r="AZ1224" s="9">
        <v>2</v>
      </c>
      <c r="BA1224" s="9">
        <v>3</v>
      </c>
      <c r="BB1224" s="9">
        <v>4</v>
      </c>
      <c r="BC1224" s="9">
        <v>5</v>
      </c>
      <c r="BD1224" s="9">
        <v>6</v>
      </c>
      <c r="BE1224" s="9">
        <v>7</v>
      </c>
      <c r="BF1224" s="9">
        <v>8</v>
      </c>
      <c r="BG1224" s="9">
        <v>9</v>
      </c>
      <c r="BH1224" s="9">
        <v>10</v>
      </c>
      <c r="BI1224" s="9">
        <v>11</v>
      </c>
      <c r="BJ1224" s="9">
        <v>12</v>
      </c>
      <c r="BK1224" s="9">
        <v>13</v>
      </c>
      <c r="BL1224" s="9">
        <v>14</v>
      </c>
      <c r="BM1224" s="9">
        <v>15</v>
      </c>
      <c r="BN1224" s="9">
        <v>16</v>
      </c>
      <c r="BO1224" s="9">
        <v>17</v>
      </c>
      <c r="BP1224" s="9">
        <v>18</v>
      </c>
      <c r="BQ1224" s="9">
        <v>19</v>
      </c>
      <c r="BR1224" s="9">
        <v>20</v>
      </c>
      <c r="BS1224" s="9">
        <v>21</v>
      </c>
      <c r="BT1224" s="9">
        <v>9</v>
      </c>
    </row>
    <row r="1225" spans="1:72" x14ac:dyDescent="0.25">
      <c r="A1225" s="133"/>
      <c r="B1225" s="133"/>
      <c r="C1225" s="133"/>
      <c r="D1225" s="136"/>
      <c r="E1225" s="136"/>
      <c r="F1225" s="136"/>
      <c r="G1225" s="139"/>
      <c r="H1225" s="16" t="s">
        <v>137</v>
      </c>
      <c r="I1225" s="17">
        <f t="shared" ref="I1225:AA1225" si="1780">SUM(I1221)</f>
        <v>39900</v>
      </c>
      <c r="J1225" s="17">
        <f t="shared" si="1780"/>
        <v>0</v>
      </c>
      <c r="K1225" s="17">
        <f t="shared" si="1780"/>
        <v>0</v>
      </c>
      <c r="L1225" s="17">
        <f t="shared" si="1780"/>
        <v>0</v>
      </c>
      <c r="M1225" s="17">
        <f t="shared" si="1780"/>
        <v>0</v>
      </c>
      <c r="N1225" s="17">
        <f t="shared" si="1780"/>
        <v>0</v>
      </c>
      <c r="O1225" s="17">
        <f t="shared" ref="O1225" si="1781">SUM(O1221)</f>
        <v>39900</v>
      </c>
      <c r="P1225" s="17">
        <f t="shared" si="1780"/>
        <v>0</v>
      </c>
      <c r="Q1225" s="17">
        <f t="shared" si="1780"/>
        <v>2000</v>
      </c>
      <c r="R1225" s="17">
        <f t="shared" si="1780"/>
        <v>5000</v>
      </c>
      <c r="S1225" s="17">
        <f t="shared" si="1780"/>
        <v>0</v>
      </c>
      <c r="T1225" s="17">
        <f t="shared" si="1780"/>
        <v>0</v>
      </c>
      <c r="U1225" s="17">
        <f t="shared" si="1780"/>
        <v>0</v>
      </c>
      <c r="V1225" s="17">
        <f t="shared" si="1780"/>
        <v>0</v>
      </c>
      <c r="W1225" s="17">
        <f t="shared" si="1780"/>
        <v>0</v>
      </c>
      <c r="X1225" s="17">
        <f t="shared" si="1780"/>
        <v>0</v>
      </c>
      <c r="Y1225" s="17">
        <f t="shared" si="1780"/>
        <v>0</v>
      </c>
      <c r="Z1225" s="17">
        <f t="shared" si="1780"/>
        <v>0</v>
      </c>
      <c r="AA1225" s="17">
        <f t="shared" si="1780"/>
        <v>0</v>
      </c>
      <c r="AB1225" s="17">
        <v>7000</v>
      </c>
      <c r="AC1225" s="17">
        <v>32900</v>
      </c>
      <c r="AD1225" s="17">
        <f t="shared" ref="AD1225:AV1225" si="1782">SUM(AD1221)</f>
        <v>0</v>
      </c>
      <c r="AE1225" s="17">
        <f t="shared" si="1782"/>
        <v>0</v>
      </c>
      <c r="AF1225" s="17">
        <f t="shared" si="1782"/>
        <v>0</v>
      </c>
      <c r="AG1225" s="17">
        <f t="shared" si="1782"/>
        <v>0</v>
      </c>
      <c r="AH1225" s="17">
        <f t="shared" si="1782"/>
        <v>0</v>
      </c>
      <c r="AI1225" s="17">
        <f t="shared" si="1782"/>
        <v>0</v>
      </c>
      <c r="AJ1225" s="17">
        <f t="shared" ref="AJ1225" si="1783">SUM(AJ1221)</f>
        <v>0</v>
      </c>
      <c r="AK1225" s="17">
        <f t="shared" si="1782"/>
        <v>0</v>
      </c>
      <c r="AL1225" s="17">
        <f t="shared" si="1782"/>
        <v>0</v>
      </c>
      <c r="AM1225" s="17">
        <f t="shared" si="1782"/>
        <v>0</v>
      </c>
      <c r="AN1225" s="17">
        <f t="shared" si="1782"/>
        <v>0</v>
      </c>
      <c r="AO1225" s="17">
        <f t="shared" si="1782"/>
        <v>0</v>
      </c>
      <c r="AP1225" s="17">
        <f t="shared" si="1782"/>
        <v>0</v>
      </c>
      <c r="AQ1225" s="17">
        <f t="shared" si="1782"/>
        <v>0</v>
      </c>
      <c r="AR1225" s="17">
        <f t="shared" si="1782"/>
        <v>0</v>
      </c>
      <c r="AS1225" s="17">
        <f t="shared" si="1782"/>
        <v>0</v>
      </c>
      <c r="AT1225" s="17">
        <f t="shared" si="1782"/>
        <v>0</v>
      </c>
      <c r="AU1225" s="17">
        <f t="shared" si="1782"/>
        <v>0</v>
      </c>
      <c r="AV1225" s="17">
        <f t="shared" si="1782"/>
        <v>0</v>
      </c>
      <c r="AW1225" s="17">
        <v>0</v>
      </c>
      <c r="AX1225" s="17">
        <v>0</v>
      </c>
      <c r="AY1225" s="17">
        <f t="shared" ref="AY1225:BQ1225" si="1784">SUM(AY1221)</f>
        <v>0</v>
      </c>
      <c r="AZ1225" s="17">
        <f t="shared" si="1784"/>
        <v>0</v>
      </c>
      <c r="BA1225" s="17">
        <f t="shared" si="1784"/>
        <v>0</v>
      </c>
      <c r="BB1225" s="17">
        <f t="shared" si="1784"/>
        <v>1000</v>
      </c>
      <c r="BC1225" s="17">
        <f t="shared" si="1784"/>
        <v>0</v>
      </c>
      <c r="BD1225" s="17">
        <f t="shared" si="1784"/>
        <v>0</v>
      </c>
      <c r="BE1225" s="17">
        <f t="shared" ref="BE1225" si="1785">SUM(BE1221)</f>
        <v>1000</v>
      </c>
      <c r="BF1225" s="17">
        <f t="shared" si="1784"/>
        <v>0</v>
      </c>
      <c r="BG1225" s="17">
        <f t="shared" si="1784"/>
        <v>0</v>
      </c>
      <c r="BH1225" s="17">
        <f t="shared" si="1784"/>
        <v>1000</v>
      </c>
      <c r="BI1225" s="17">
        <f t="shared" si="1784"/>
        <v>0</v>
      </c>
      <c r="BJ1225" s="17">
        <f t="shared" si="1784"/>
        <v>0</v>
      </c>
      <c r="BK1225" s="17">
        <f t="shared" si="1784"/>
        <v>0</v>
      </c>
      <c r="BL1225" s="17">
        <f t="shared" si="1784"/>
        <v>0</v>
      </c>
      <c r="BM1225" s="17">
        <f t="shared" si="1784"/>
        <v>0</v>
      </c>
      <c r="BN1225" s="17">
        <f t="shared" si="1784"/>
        <v>0</v>
      </c>
      <c r="BO1225" s="17">
        <f t="shared" si="1784"/>
        <v>0</v>
      </c>
      <c r="BP1225" s="17">
        <f t="shared" si="1784"/>
        <v>0</v>
      </c>
      <c r="BQ1225" s="17">
        <f t="shared" si="1784"/>
        <v>0</v>
      </c>
      <c r="BR1225" s="17">
        <v>1000</v>
      </c>
      <c r="BS1225" s="17">
        <v>0</v>
      </c>
      <c r="BT1225" s="17" t="e">
        <f>IF(#REF!=0,"-",#REF!/#REF!*100)</f>
        <v>#REF!</v>
      </c>
    </row>
    <row r="1226" spans="1:72" x14ac:dyDescent="0.25">
      <c r="A1226" s="133"/>
      <c r="B1226" s="133"/>
      <c r="C1226" s="133"/>
      <c r="D1226" s="136"/>
      <c r="E1226" s="136"/>
      <c r="F1226" s="136"/>
      <c r="G1226" s="139"/>
      <c r="H1226" s="18" t="s">
        <v>55</v>
      </c>
      <c r="I1226" s="17">
        <f t="shared" ref="I1226:AA1226" si="1786">SUM(I1225)</f>
        <v>39900</v>
      </c>
      <c r="J1226" s="17">
        <f t="shared" si="1786"/>
        <v>0</v>
      </c>
      <c r="K1226" s="17">
        <f t="shared" si="1786"/>
        <v>0</v>
      </c>
      <c r="L1226" s="17">
        <f t="shared" si="1786"/>
        <v>0</v>
      </c>
      <c r="M1226" s="17">
        <f t="shared" si="1786"/>
        <v>0</v>
      </c>
      <c r="N1226" s="17">
        <f t="shared" si="1786"/>
        <v>0</v>
      </c>
      <c r="O1226" s="17">
        <f t="shared" ref="O1226" si="1787">SUM(O1225)</f>
        <v>39900</v>
      </c>
      <c r="P1226" s="17">
        <f t="shared" si="1786"/>
        <v>0</v>
      </c>
      <c r="Q1226" s="17">
        <f t="shared" si="1786"/>
        <v>2000</v>
      </c>
      <c r="R1226" s="17">
        <f t="shared" si="1786"/>
        <v>5000</v>
      </c>
      <c r="S1226" s="17">
        <f t="shared" si="1786"/>
        <v>0</v>
      </c>
      <c r="T1226" s="17">
        <f t="shared" si="1786"/>
        <v>0</v>
      </c>
      <c r="U1226" s="17">
        <f t="shared" si="1786"/>
        <v>0</v>
      </c>
      <c r="V1226" s="17">
        <f t="shared" si="1786"/>
        <v>0</v>
      </c>
      <c r="W1226" s="17">
        <f t="shared" si="1786"/>
        <v>0</v>
      </c>
      <c r="X1226" s="17">
        <f t="shared" si="1786"/>
        <v>0</v>
      </c>
      <c r="Y1226" s="17">
        <f t="shared" si="1786"/>
        <v>0</v>
      </c>
      <c r="Z1226" s="17">
        <f t="shared" si="1786"/>
        <v>0</v>
      </c>
      <c r="AA1226" s="17">
        <f t="shared" si="1786"/>
        <v>0</v>
      </c>
      <c r="AB1226" s="17">
        <v>7000</v>
      </c>
      <c r="AC1226" s="17">
        <v>32900</v>
      </c>
      <c r="AD1226" s="17">
        <f t="shared" ref="AD1226:AV1226" si="1788">SUM(AD1225)</f>
        <v>0</v>
      </c>
      <c r="AE1226" s="17">
        <f t="shared" si="1788"/>
        <v>0</v>
      </c>
      <c r="AF1226" s="17">
        <f t="shared" si="1788"/>
        <v>0</v>
      </c>
      <c r="AG1226" s="17">
        <f t="shared" si="1788"/>
        <v>0</v>
      </c>
      <c r="AH1226" s="17">
        <f t="shared" si="1788"/>
        <v>0</v>
      </c>
      <c r="AI1226" s="17">
        <f t="shared" si="1788"/>
        <v>0</v>
      </c>
      <c r="AJ1226" s="17">
        <f t="shared" ref="AJ1226" si="1789">SUM(AJ1225)</f>
        <v>0</v>
      </c>
      <c r="AK1226" s="17">
        <f t="shared" si="1788"/>
        <v>0</v>
      </c>
      <c r="AL1226" s="17">
        <f t="shared" si="1788"/>
        <v>0</v>
      </c>
      <c r="AM1226" s="17">
        <f t="shared" si="1788"/>
        <v>0</v>
      </c>
      <c r="AN1226" s="17">
        <f t="shared" si="1788"/>
        <v>0</v>
      </c>
      <c r="AO1226" s="17">
        <f t="shared" si="1788"/>
        <v>0</v>
      </c>
      <c r="AP1226" s="17">
        <f t="shared" si="1788"/>
        <v>0</v>
      </c>
      <c r="AQ1226" s="17">
        <f t="shared" si="1788"/>
        <v>0</v>
      </c>
      <c r="AR1226" s="17">
        <f t="shared" si="1788"/>
        <v>0</v>
      </c>
      <c r="AS1226" s="17">
        <f t="shared" si="1788"/>
        <v>0</v>
      </c>
      <c r="AT1226" s="17">
        <f t="shared" si="1788"/>
        <v>0</v>
      </c>
      <c r="AU1226" s="17">
        <f t="shared" si="1788"/>
        <v>0</v>
      </c>
      <c r="AV1226" s="17">
        <f t="shared" si="1788"/>
        <v>0</v>
      </c>
      <c r="AW1226" s="17">
        <v>0</v>
      </c>
      <c r="AX1226" s="17">
        <v>0</v>
      </c>
      <c r="AY1226" s="17">
        <f t="shared" ref="AY1226:BQ1226" si="1790">SUM(AY1225)</f>
        <v>0</v>
      </c>
      <c r="AZ1226" s="17">
        <f t="shared" si="1790"/>
        <v>0</v>
      </c>
      <c r="BA1226" s="17">
        <f t="shared" si="1790"/>
        <v>0</v>
      </c>
      <c r="BB1226" s="17">
        <f t="shared" si="1790"/>
        <v>1000</v>
      </c>
      <c r="BC1226" s="17">
        <f t="shared" si="1790"/>
        <v>0</v>
      </c>
      <c r="BD1226" s="17">
        <f t="shared" si="1790"/>
        <v>0</v>
      </c>
      <c r="BE1226" s="17">
        <f t="shared" ref="BE1226" si="1791">SUM(BE1225)</f>
        <v>1000</v>
      </c>
      <c r="BF1226" s="17">
        <f t="shared" si="1790"/>
        <v>0</v>
      </c>
      <c r="BG1226" s="17">
        <f t="shared" si="1790"/>
        <v>0</v>
      </c>
      <c r="BH1226" s="17">
        <f t="shared" si="1790"/>
        <v>1000</v>
      </c>
      <c r="BI1226" s="17">
        <f t="shared" si="1790"/>
        <v>0</v>
      </c>
      <c r="BJ1226" s="17">
        <f t="shared" si="1790"/>
        <v>0</v>
      </c>
      <c r="BK1226" s="17">
        <f t="shared" si="1790"/>
        <v>0</v>
      </c>
      <c r="BL1226" s="17">
        <f t="shared" si="1790"/>
        <v>0</v>
      </c>
      <c r="BM1226" s="17">
        <f t="shared" si="1790"/>
        <v>0</v>
      </c>
      <c r="BN1226" s="17">
        <f t="shared" si="1790"/>
        <v>0</v>
      </c>
      <c r="BO1226" s="17">
        <f t="shared" si="1790"/>
        <v>0</v>
      </c>
      <c r="BP1226" s="17">
        <f t="shared" si="1790"/>
        <v>0</v>
      </c>
      <c r="BQ1226" s="17">
        <f t="shared" si="1790"/>
        <v>0</v>
      </c>
      <c r="BR1226" s="17">
        <v>1000</v>
      </c>
      <c r="BS1226" s="17">
        <v>0</v>
      </c>
      <c r="BT1226" s="17" t="e">
        <f>IF(#REF!=0,"-",#REF!/#REF!*100)</f>
        <v>#REF!</v>
      </c>
    </row>
    <row r="1227" spans="1:72" x14ac:dyDescent="0.25">
      <c r="A1227" s="134"/>
      <c r="B1227" s="134"/>
      <c r="C1227" s="134"/>
      <c r="D1227" s="137"/>
      <c r="E1227" s="137"/>
      <c r="F1227" s="137"/>
      <c r="G1227" s="140"/>
      <c r="O1227">
        <f t="shared" si="1720"/>
        <v>0</v>
      </c>
      <c r="AB1227">
        <v>0</v>
      </c>
      <c r="AC1227">
        <v>0</v>
      </c>
      <c r="AJ1227">
        <f t="shared" si="1721"/>
        <v>0</v>
      </c>
      <c r="AW1227">
        <v>0</v>
      </c>
      <c r="AX1227">
        <v>0</v>
      </c>
      <c r="BE1227">
        <f t="shared" si="1722"/>
        <v>0</v>
      </c>
      <c r="BR1227">
        <v>0</v>
      </c>
      <c r="BS1227">
        <v>0</v>
      </c>
      <c r="BT1227" t="e">
        <f>IF(#REF!=0,"-",#REF!/#REF!*100)</f>
        <v>#REF!</v>
      </c>
    </row>
    <row r="1228" spans="1:72" ht="15.75" thickBot="1" x14ac:dyDescent="0.3">
      <c r="A1228" s="13" t="s">
        <v>0</v>
      </c>
      <c r="B1228" s="13" t="s">
        <v>0</v>
      </c>
      <c r="C1228" s="13" t="s">
        <v>0</v>
      </c>
      <c r="D1228" s="98" t="s">
        <v>0</v>
      </c>
      <c r="E1228" s="98" t="s">
        <v>0</v>
      </c>
      <c r="F1228" s="98" t="s">
        <v>0</v>
      </c>
      <c r="G1228" s="13" t="s">
        <v>0</v>
      </c>
      <c r="H1228" s="19" t="s">
        <v>0</v>
      </c>
      <c r="I1228" s="19" t="s">
        <v>0</v>
      </c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>
        <v>0</v>
      </c>
      <c r="AC1228" s="19">
        <v>0</v>
      </c>
      <c r="AD1228" s="19" t="s">
        <v>0</v>
      </c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>
        <v>0</v>
      </c>
      <c r="AX1228" s="19">
        <v>0</v>
      </c>
      <c r="AY1228" s="19" t="s">
        <v>0</v>
      </c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>
        <v>0</v>
      </c>
      <c r="BS1228" s="19">
        <v>0</v>
      </c>
      <c r="BT1228" s="19"/>
    </row>
    <row r="1229" spans="1:72" ht="69.75" customHeight="1" thickBot="1" x14ac:dyDescent="0.3">
      <c r="A1229" s="5" t="s">
        <v>2</v>
      </c>
      <c r="B1229" s="5" t="s">
        <v>3</v>
      </c>
      <c r="C1229" s="5" t="s">
        <v>4</v>
      </c>
      <c r="D1229" s="103" t="s">
        <v>0</v>
      </c>
      <c r="E1229" s="112" t="s">
        <v>5</v>
      </c>
      <c r="F1229" s="112" t="s">
        <v>6</v>
      </c>
      <c r="G1229" s="5" t="s">
        <v>7</v>
      </c>
      <c r="H1229" s="5" t="s">
        <v>8</v>
      </c>
      <c r="I1229" s="89" t="s">
        <v>9</v>
      </c>
      <c r="J1229" s="89" t="s">
        <v>1606</v>
      </c>
      <c r="K1229" s="89" t="s">
        <v>1534</v>
      </c>
      <c r="L1229" s="89" t="s">
        <v>1592</v>
      </c>
      <c r="M1229" s="89" t="s">
        <v>1593</v>
      </c>
      <c r="N1229" s="89" t="s">
        <v>1594</v>
      </c>
      <c r="O1229" s="89" t="s">
        <v>1610</v>
      </c>
      <c r="P1229" s="89" t="s">
        <v>1607</v>
      </c>
      <c r="Q1229" s="89" t="s">
        <v>1595</v>
      </c>
      <c r="R1229" s="89" t="s">
        <v>1596</v>
      </c>
      <c r="S1229" s="89" t="s">
        <v>1597</v>
      </c>
      <c r="T1229" s="89" t="s">
        <v>1598</v>
      </c>
      <c r="U1229" s="89" t="s">
        <v>1599</v>
      </c>
      <c r="V1229" s="89" t="s">
        <v>1600</v>
      </c>
      <c r="W1229" s="89" t="s">
        <v>1608</v>
      </c>
      <c r="X1229" s="89" t="s">
        <v>1609</v>
      </c>
      <c r="Y1229" s="89" t="s">
        <v>1601</v>
      </c>
      <c r="Z1229" s="89" t="s">
        <v>1602</v>
      </c>
      <c r="AA1229" s="89" t="s">
        <v>1603</v>
      </c>
      <c r="AB1229" s="89" t="s">
        <v>1604</v>
      </c>
      <c r="AC1229" s="89" t="s">
        <v>1605</v>
      </c>
      <c r="AD1229" s="90" t="s">
        <v>10</v>
      </c>
      <c r="AE1229" s="90" t="s">
        <v>1606</v>
      </c>
      <c r="AF1229" s="90" t="s">
        <v>1534</v>
      </c>
      <c r="AG1229" s="90" t="s">
        <v>1592</v>
      </c>
      <c r="AH1229" s="90" t="s">
        <v>1593</v>
      </c>
      <c r="AI1229" s="90" t="s">
        <v>1594</v>
      </c>
      <c r="AJ1229" s="90" t="s">
        <v>1611</v>
      </c>
      <c r="AK1229" s="90" t="s">
        <v>1607</v>
      </c>
      <c r="AL1229" s="90" t="s">
        <v>1595</v>
      </c>
      <c r="AM1229" s="90" t="s">
        <v>1596</v>
      </c>
      <c r="AN1229" s="90" t="s">
        <v>1597</v>
      </c>
      <c r="AO1229" s="90" t="s">
        <v>1598</v>
      </c>
      <c r="AP1229" s="90" t="s">
        <v>1599</v>
      </c>
      <c r="AQ1229" s="90" t="s">
        <v>1600</v>
      </c>
      <c r="AR1229" s="90" t="s">
        <v>1608</v>
      </c>
      <c r="AS1229" s="90" t="s">
        <v>1609</v>
      </c>
      <c r="AT1229" s="90" t="s">
        <v>1601</v>
      </c>
      <c r="AU1229" s="90" t="s">
        <v>1602</v>
      </c>
      <c r="AV1229" s="90" t="s">
        <v>1603</v>
      </c>
      <c r="AW1229" s="90" t="s">
        <v>1604</v>
      </c>
      <c r="AX1229" s="90" t="s">
        <v>1605</v>
      </c>
      <c r="AY1229" s="91" t="s">
        <v>11</v>
      </c>
      <c r="AZ1229" s="91" t="s">
        <v>1606</v>
      </c>
      <c r="BA1229" s="91" t="s">
        <v>1534</v>
      </c>
      <c r="BB1229" s="91" t="s">
        <v>1592</v>
      </c>
      <c r="BC1229" s="91" t="s">
        <v>1593</v>
      </c>
      <c r="BD1229" s="91" t="s">
        <v>1594</v>
      </c>
      <c r="BE1229" s="91" t="s">
        <v>1612</v>
      </c>
      <c r="BF1229" s="91" t="s">
        <v>1607</v>
      </c>
      <c r="BG1229" s="91" t="s">
        <v>1595</v>
      </c>
      <c r="BH1229" s="91" t="s">
        <v>1596</v>
      </c>
      <c r="BI1229" s="91" t="s">
        <v>1597</v>
      </c>
      <c r="BJ1229" s="91" t="s">
        <v>1598</v>
      </c>
      <c r="BK1229" s="91" t="s">
        <v>1599</v>
      </c>
      <c r="BL1229" s="91" t="s">
        <v>1600</v>
      </c>
      <c r="BM1229" s="91" t="s">
        <v>1608</v>
      </c>
      <c r="BN1229" s="91" t="s">
        <v>1609</v>
      </c>
      <c r="BO1229" s="91" t="s">
        <v>1601</v>
      </c>
      <c r="BP1229" s="91" t="s">
        <v>1602</v>
      </c>
      <c r="BQ1229" s="91" t="s">
        <v>1603</v>
      </c>
      <c r="BR1229" s="91" t="s">
        <v>1604</v>
      </c>
      <c r="BS1229" s="91" t="s">
        <v>1605</v>
      </c>
      <c r="BT1229" s="5" t="s">
        <v>1671</v>
      </c>
    </row>
    <row r="1230" spans="1:72" x14ac:dyDescent="0.25">
      <c r="A1230" s="6" t="s">
        <v>0</v>
      </c>
      <c r="B1230" s="6" t="s">
        <v>0</v>
      </c>
      <c r="C1230" s="6" t="s">
        <v>0</v>
      </c>
      <c r="D1230" s="104" t="s">
        <v>0</v>
      </c>
      <c r="E1230" s="104" t="s">
        <v>0</v>
      </c>
      <c r="F1230" s="121" t="s">
        <v>0</v>
      </c>
      <c r="G1230" s="7" t="s">
        <v>0</v>
      </c>
      <c r="H1230" s="8" t="s">
        <v>0</v>
      </c>
      <c r="I1230" s="9">
        <v>1</v>
      </c>
      <c r="J1230" s="9">
        <v>2</v>
      </c>
      <c r="K1230" s="9">
        <v>3</v>
      </c>
      <c r="L1230" s="9">
        <v>4</v>
      </c>
      <c r="M1230" s="9">
        <v>5</v>
      </c>
      <c r="N1230" s="9">
        <v>6</v>
      </c>
      <c r="O1230" s="9">
        <v>7</v>
      </c>
      <c r="P1230" s="9">
        <v>8</v>
      </c>
      <c r="Q1230" s="9">
        <v>9</v>
      </c>
      <c r="R1230" s="9">
        <v>10</v>
      </c>
      <c r="S1230" s="9">
        <v>11</v>
      </c>
      <c r="T1230" s="9">
        <v>12</v>
      </c>
      <c r="U1230" s="9">
        <v>13</v>
      </c>
      <c r="V1230" s="9">
        <v>14</v>
      </c>
      <c r="W1230" s="9">
        <v>15</v>
      </c>
      <c r="X1230" s="9">
        <v>16</v>
      </c>
      <c r="Y1230" s="9">
        <v>17</v>
      </c>
      <c r="Z1230" s="9">
        <v>18</v>
      </c>
      <c r="AA1230" s="9">
        <v>19</v>
      </c>
      <c r="AB1230" s="9">
        <v>20</v>
      </c>
      <c r="AC1230" s="9">
        <v>21</v>
      </c>
      <c r="AD1230" s="9">
        <v>1</v>
      </c>
      <c r="AE1230" s="9">
        <v>2</v>
      </c>
      <c r="AF1230" s="9">
        <v>3</v>
      </c>
      <c r="AG1230" s="9">
        <v>4</v>
      </c>
      <c r="AH1230" s="9">
        <v>5</v>
      </c>
      <c r="AI1230" s="9">
        <v>6</v>
      </c>
      <c r="AJ1230" s="9">
        <v>7</v>
      </c>
      <c r="AK1230" s="9">
        <v>8</v>
      </c>
      <c r="AL1230" s="9">
        <v>9</v>
      </c>
      <c r="AM1230" s="9">
        <v>10</v>
      </c>
      <c r="AN1230" s="9">
        <v>11</v>
      </c>
      <c r="AO1230" s="9">
        <v>12</v>
      </c>
      <c r="AP1230" s="9">
        <v>13</v>
      </c>
      <c r="AQ1230" s="9">
        <v>14</v>
      </c>
      <c r="AR1230" s="9">
        <v>15</v>
      </c>
      <c r="AS1230" s="9">
        <v>16</v>
      </c>
      <c r="AT1230" s="9">
        <v>17</v>
      </c>
      <c r="AU1230" s="9">
        <v>18</v>
      </c>
      <c r="AV1230" s="9">
        <v>19</v>
      </c>
      <c r="AW1230" s="9">
        <v>20</v>
      </c>
      <c r="AX1230" s="9">
        <v>21</v>
      </c>
      <c r="AY1230" s="9">
        <v>1</v>
      </c>
      <c r="AZ1230" s="9">
        <v>2</v>
      </c>
      <c r="BA1230" s="9">
        <v>3</v>
      </c>
      <c r="BB1230" s="9">
        <v>4</v>
      </c>
      <c r="BC1230" s="9">
        <v>5</v>
      </c>
      <c r="BD1230" s="9">
        <v>6</v>
      </c>
      <c r="BE1230" s="9">
        <v>7</v>
      </c>
      <c r="BF1230" s="9">
        <v>8</v>
      </c>
      <c r="BG1230" s="9">
        <v>9</v>
      </c>
      <c r="BH1230" s="9">
        <v>10</v>
      </c>
      <c r="BI1230" s="9">
        <v>11</v>
      </c>
      <c r="BJ1230" s="9">
        <v>12</v>
      </c>
      <c r="BK1230" s="9">
        <v>13</v>
      </c>
      <c r="BL1230" s="9">
        <v>14</v>
      </c>
      <c r="BM1230" s="9">
        <v>15</v>
      </c>
      <c r="BN1230" s="9">
        <v>16</v>
      </c>
      <c r="BO1230" s="9">
        <v>17</v>
      </c>
      <c r="BP1230" s="9">
        <v>18</v>
      </c>
      <c r="BQ1230" s="9">
        <v>19</v>
      </c>
      <c r="BR1230" s="9">
        <v>20</v>
      </c>
      <c r="BS1230" s="9">
        <v>21</v>
      </c>
      <c r="BT1230" s="9">
        <v>9</v>
      </c>
    </row>
    <row r="1231" spans="1:72" x14ac:dyDescent="0.25">
      <c r="A1231" s="1" t="s">
        <v>133</v>
      </c>
      <c r="B1231" s="1" t="s">
        <v>58</v>
      </c>
      <c r="C1231" s="4" t="s">
        <v>167</v>
      </c>
      <c r="D1231" s="102" t="s">
        <v>464</v>
      </c>
      <c r="E1231" s="101" t="s">
        <v>0</v>
      </c>
      <c r="F1231" s="101" t="s">
        <v>0</v>
      </c>
      <c r="G1231" s="2" t="s">
        <v>0</v>
      </c>
      <c r="H1231" s="2" t="s">
        <v>465</v>
      </c>
      <c r="I1231" s="3" t="s">
        <v>0</v>
      </c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>
        <v>0</v>
      </c>
      <c r="AC1231" s="3">
        <v>0</v>
      </c>
      <c r="AD1231" s="3" t="s">
        <v>0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>
        <v>0</v>
      </c>
      <c r="AX1231" s="3">
        <v>0</v>
      </c>
      <c r="AY1231" s="3" t="s">
        <v>0</v>
      </c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>
        <v>0</v>
      </c>
      <c r="BS1231" s="3">
        <v>0</v>
      </c>
      <c r="BT1231" s="3"/>
    </row>
    <row r="1232" spans="1:72" ht="33.75" x14ac:dyDescent="0.25">
      <c r="A1232" s="1" t="s">
        <v>0</v>
      </c>
      <c r="B1232" s="1" t="s">
        <v>0</v>
      </c>
      <c r="C1232" s="1" t="s">
        <v>0</v>
      </c>
      <c r="D1232" s="101" t="s">
        <v>0</v>
      </c>
      <c r="E1232" s="101" t="s">
        <v>0</v>
      </c>
      <c r="F1232" s="101" t="s">
        <v>0</v>
      </c>
      <c r="G1232" s="2" t="s">
        <v>0</v>
      </c>
      <c r="H1232" s="10" t="s">
        <v>13</v>
      </c>
      <c r="I1232" s="11">
        <f t="shared" ref="I1232:AA1232" si="1792">SUM(I1233,I1241,I1243)</f>
        <v>10000</v>
      </c>
      <c r="J1232" s="11">
        <f t="shared" si="1792"/>
        <v>0</v>
      </c>
      <c r="K1232" s="11">
        <f t="shared" si="1792"/>
        <v>0</v>
      </c>
      <c r="L1232" s="11">
        <f t="shared" si="1792"/>
        <v>0</v>
      </c>
      <c r="M1232" s="11">
        <f t="shared" si="1792"/>
        <v>0</v>
      </c>
      <c r="N1232" s="11">
        <f t="shared" si="1792"/>
        <v>0</v>
      </c>
      <c r="O1232" s="11">
        <f t="shared" ref="O1232" si="1793">SUM(O1233,O1241,O1243)</f>
        <v>10000</v>
      </c>
      <c r="P1232" s="11">
        <f t="shared" si="1792"/>
        <v>0</v>
      </c>
      <c r="Q1232" s="11">
        <f t="shared" si="1792"/>
        <v>0</v>
      </c>
      <c r="R1232" s="11">
        <f t="shared" si="1792"/>
        <v>0</v>
      </c>
      <c r="S1232" s="11">
        <f t="shared" si="1792"/>
        <v>0</v>
      </c>
      <c r="T1232" s="11">
        <f t="shared" si="1792"/>
        <v>0</v>
      </c>
      <c r="U1232" s="11">
        <f t="shared" si="1792"/>
        <v>0</v>
      </c>
      <c r="V1232" s="11">
        <f t="shared" si="1792"/>
        <v>0</v>
      </c>
      <c r="W1232" s="11">
        <f t="shared" si="1792"/>
        <v>0</v>
      </c>
      <c r="X1232" s="11">
        <f t="shared" si="1792"/>
        <v>0</v>
      </c>
      <c r="Y1232" s="11">
        <f t="shared" si="1792"/>
        <v>0</v>
      </c>
      <c r="Z1232" s="11">
        <f t="shared" si="1792"/>
        <v>0</v>
      </c>
      <c r="AA1232" s="11">
        <f t="shared" si="1792"/>
        <v>0</v>
      </c>
      <c r="AB1232" s="11">
        <v>0</v>
      </c>
      <c r="AC1232" s="11">
        <v>10000</v>
      </c>
      <c r="AD1232" s="11">
        <f t="shared" ref="AD1232:AV1232" si="1794">SUM(AD1233,AD1241,AD1243)</f>
        <v>0</v>
      </c>
      <c r="AE1232" s="11">
        <f t="shared" si="1794"/>
        <v>0</v>
      </c>
      <c r="AF1232" s="11">
        <f t="shared" si="1794"/>
        <v>0</v>
      </c>
      <c r="AG1232" s="11">
        <f t="shared" si="1794"/>
        <v>0</v>
      </c>
      <c r="AH1232" s="11">
        <f t="shared" si="1794"/>
        <v>0</v>
      </c>
      <c r="AI1232" s="11">
        <f t="shared" si="1794"/>
        <v>0</v>
      </c>
      <c r="AJ1232" s="11">
        <f t="shared" ref="AJ1232" si="1795">SUM(AJ1233,AJ1241,AJ1243)</f>
        <v>0</v>
      </c>
      <c r="AK1232" s="11">
        <f t="shared" si="1794"/>
        <v>0</v>
      </c>
      <c r="AL1232" s="11">
        <f t="shared" si="1794"/>
        <v>0</v>
      </c>
      <c r="AM1232" s="11">
        <f t="shared" si="1794"/>
        <v>0</v>
      </c>
      <c r="AN1232" s="11">
        <f t="shared" si="1794"/>
        <v>0</v>
      </c>
      <c r="AO1232" s="11">
        <f t="shared" si="1794"/>
        <v>0</v>
      </c>
      <c r="AP1232" s="11">
        <f t="shared" si="1794"/>
        <v>0</v>
      </c>
      <c r="AQ1232" s="11">
        <f t="shared" si="1794"/>
        <v>0</v>
      </c>
      <c r="AR1232" s="11">
        <f t="shared" si="1794"/>
        <v>0</v>
      </c>
      <c r="AS1232" s="11">
        <f t="shared" si="1794"/>
        <v>0</v>
      </c>
      <c r="AT1232" s="11">
        <f t="shared" si="1794"/>
        <v>0</v>
      </c>
      <c r="AU1232" s="11">
        <f t="shared" si="1794"/>
        <v>0</v>
      </c>
      <c r="AV1232" s="11">
        <f t="shared" si="1794"/>
        <v>0</v>
      </c>
      <c r="AW1232" s="11">
        <v>0</v>
      </c>
      <c r="AX1232" s="11">
        <v>0</v>
      </c>
      <c r="AY1232" s="11">
        <f t="shared" ref="AY1232:BQ1232" si="1796">SUM(AY1233,AY1241,AY1243)</f>
        <v>0</v>
      </c>
      <c r="AZ1232" s="11">
        <f t="shared" si="1796"/>
        <v>0</v>
      </c>
      <c r="BA1232" s="11">
        <f t="shared" si="1796"/>
        <v>0</v>
      </c>
      <c r="BB1232" s="11">
        <f t="shared" si="1796"/>
        <v>0</v>
      </c>
      <c r="BC1232" s="11">
        <f t="shared" si="1796"/>
        <v>0</v>
      </c>
      <c r="BD1232" s="11">
        <f t="shared" si="1796"/>
        <v>0</v>
      </c>
      <c r="BE1232" s="11">
        <f t="shared" ref="BE1232" si="1797">SUM(BE1233,BE1241,BE1243)</f>
        <v>0</v>
      </c>
      <c r="BF1232" s="11">
        <f t="shared" si="1796"/>
        <v>0</v>
      </c>
      <c r="BG1232" s="11">
        <f t="shared" si="1796"/>
        <v>0</v>
      </c>
      <c r="BH1232" s="11">
        <f t="shared" si="1796"/>
        <v>0</v>
      </c>
      <c r="BI1232" s="11">
        <f t="shared" si="1796"/>
        <v>0</v>
      </c>
      <c r="BJ1232" s="11">
        <f t="shared" si="1796"/>
        <v>0</v>
      </c>
      <c r="BK1232" s="11">
        <f t="shared" si="1796"/>
        <v>0</v>
      </c>
      <c r="BL1232" s="11">
        <f t="shared" si="1796"/>
        <v>0</v>
      </c>
      <c r="BM1232" s="11">
        <f t="shared" si="1796"/>
        <v>0</v>
      </c>
      <c r="BN1232" s="11">
        <f t="shared" si="1796"/>
        <v>0</v>
      </c>
      <c r="BO1232" s="11">
        <f t="shared" si="1796"/>
        <v>0</v>
      </c>
      <c r="BP1232" s="11">
        <f t="shared" si="1796"/>
        <v>0</v>
      </c>
      <c r="BQ1232" s="11">
        <f t="shared" si="1796"/>
        <v>0</v>
      </c>
      <c r="BR1232" s="11">
        <v>0</v>
      </c>
      <c r="BS1232" s="11">
        <v>0</v>
      </c>
      <c r="BT1232" s="11" t="e">
        <f>IF(#REF!=0,"-",#REF!/#REF!*100)</f>
        <v>#REF!</v>
      </c>
    </row>
    <row r="1233" spans="1:72" x14ac:dyDescent="0.25">
      <c r="A1233" s="4" t="s">
        <v>133</v>
      </c>
      <c r="B1233" s="4" t="s">
        <v>58</v>
      </c>
      <c r="C1233" s="4" t="s">
        <v>167</v>
      </c>
      <c r="D1233" s="102" t="s">
        <v>464</v>
      </c>
      <c r="E1233" s="101" t="s">
        <v>14</v>
      </c>
      <c r="F1233" s="101" t="s">
        <v>0</v>
      </c>
      <c r="G1233" s="2" t="s">
        <v>0</v>
      </c>
      <c r="H1233" s="2" t="s">
        <v>15</v>
      </c>
      <c r="I1233" s="12">
        <f t="shared" ref="I1233:AA1233" si="1798">SUM(I1234,I1235)</f>
        <v>0</v>
      </c>
      <c r="J1233" s="12">
        <f t="shared" si="1798"/>
        <v>0</v>
      </c>
      <c r="K1233" s="12">
        <f t="shared" si="1798"/>
        <v>0</v>
      </c>
      <c r="L1233" s="12">
        <f t="shared" si="1798"/>
        <v>0</v>
      </c>
      <c r="M1233" s="12">
        <f t="shared" si="1798"/>
        <v>0</v>
      </c>
      <c r="N1233" s="12">
        <f t="shared" si="1798"/>
        <v>0</v>
      </c>
      <c r="O1233" s="12">
        <f t="shared" ref="O1233" si="1799">SUM(O1234,O1235)</f>
        <v>0</v>
      </c>
      <c r="P1233" s="12">
        <f t="shared" si="1798"/>
        <v>0</v>
      </c>
      <c r="Q1233" s="12">
        <f t="shared" si="1798"/>
        <v>0</v>
      </c>
      <c r="R1233" s="12">
        <f t="shared" si="1798"/>
        <v>0</v>
      </c>
      <c r="S1233" s="12">
        <f t="shared" si="1798"/>
        <v>0</v>
      </c>
      <c r="T1233" s="12">
        <f t="shared" si="1798"/>
        <v>0</v>
      </c>
      <c r="U1233" s="12">
        <f t="shared" si="1798"/>
        <v>0</v>
      </c>
      <c r="V1233" s="12">
        <f t="shared" si="1798"/>
        <v>0</v>
      </c>
      <c r="W1233" s="12">
        <f t="shared" si="1798"/>
        <v>0</v>
      </c>
      <c r="X1233" s="12">
        <f t="shared" si="1798"/>
        <v>0</v>
      </c>
      <c r="Y1233" s="12">
        <f t="shared" si="1798"/>
        <v>0</v>
      </c>
      <c r="Z1233" s="12">
        <f t="shared" si="1798"/>
        <v>0</v>
      </c>
      <c r="AA1233" s="12">
        <f t="shared" si="1798"/>
        <v>0</v>
      </c>
      <c r="AB1233" s="12">
        <v>0</v>
      </c>
      <c r="AC1233" s="12">
        <v>0</v>
      </c>
      <c r="AD1233" s="12">
        <f t="shared" ref="AD1233:AV1233" si="1800">SUM(AD1234,AD1235)</f>
        <v>0</v>
      </c>
      <c r="AE1233" s="12">
        <f t="shared" si="1800"/>
        <v>0</v>
      </c>
      <c r="AF1233" s="12">
        <f t="shared" si="1800"/>
        <v>0</v>
      </c>
      <c r="AG1233" s="12">
        <f t="shared" si="1800"/>
        <v>0</v>
      </c>
      <c r="AH1233" s="12">
        <f t="shared" si="1800"/>
        <v>0</v>
      </c>
      <c r="AI1233" s="12">
        <f t="shared" si="1800"/>
        <v>0</v>
      </c>
      <c r="AJ1233" s="12">
        <f t="shared" ref="AJ1233" si="1801">SUM(AJ1234,AJ1235)</f>
        <v>0</v>
      </c>
      <c r="AK1233" s="12">
        <f t="shared" si="1800"/>
        <v>0</v>
      </c>
      <c r="AL1233" s="12">
        <f t="shared" si="1800"/>
        <v>0</v>
      </c>
      <c r="AM1233" s="12">
        <f t="shared" si="1800"/>
        <v>0</v>
      </c>
      <c r="AN1233" s="12">
        <f t="shared" si="1800"/>
        <v>0</v>
      </c>
      <c r="AO1233" s="12">
        <f t="shared" si="1800"/>
        <v>0</v>
      </c>
      <c r="AP1233" s="12">
        <f t="shared" si="1800"/>
        <v>0</v>
      </c>
      <c r="AQ1233" s="12">
        <f t="shared" si="1800"/>
        <v>0</v>
      </c>
      <c r="AR1233" s="12">
        <f t="shared" si="1800"/>
        <v>0</v>
      </c>
      <c r="AS1233" s="12">
        <f t="shared" si="1800"/>
        <v>0</v>
      </c>
      <c r="AT1233" s="12">
        <f t="shared" si="1800"/>
        <v>0</v>
      </c>
      <c r="AU1233" s="12">
        <f t="shared" si="1800"/>
        <v>0</v>
      </c>
      <c r="AV1233" s="12">
        <f t="shared" si="1800"/>
        <v>0</v>
      </c>
      <c r="AW1233" s="12">
        <v>0</v>
      </c>
      <c r="AX1233" s="12">
        <v>0</v>
      </c>
      <c r="AY1233" s="12">
        <f t="shared" ref="AY1233:BQ1233" si="1802">SUM(AY1234,AY1235)</f>
        <v>0</v>
      </c>
      <c r="AZ1233" s="12">
        <f t="shared" si="1802"/>
        <v>0</v>
      </c>
      <c r="BA1233" s="12">
        <f t="shared" si="1802"/>
        <v>0</v>
      </c>
      <c r="BB1233" s="12">
        <f t="shared" si="1802"/>
        <v>0</v>
      </c>
      <c r="BC1233" s="12">
        <f t="shared" si="1802"/>
        <v>0</v>
      </c>
      <c r="BD1233" s="12">
        <f t="shared" si="1802"/>
        <v>0</v>
      </c>
      <c r="BE1233" s="12">
        <f t="shared" ref="BE1233" si="1803">SUM(BE1234,BE1235)</f>
        <v>0</v>
      </c>
      <c r="BF1233" s="12">
        <f t="shared" si="1802"/>
        <v>0</v>
      </c>
      <c r="BG1233" s="12">
        <f t="shared" si="1802"/>
        <v>0</v>
      </c>
      <c r="BH1233" s="12">
        <f t="shared" si="1802"/>
        <v>0</v>
      </c>
      <c r="BI1233" s="12">
        <f t="shared" si="1802"/>
        <v>0</v>
      </c>
      <c r="BJ1233" s="12">
        <f t="shared" si="1802"/>
        <v>0</v>
      </c>
      <c r="BK1233" s="12">
        <f t="shared" si="1802"/>
        <v>0</v>
      </c>
      <c r="BL1233" s="12">
        <f t="shared" si="1802"/>
        <v>0</v>
      </c>
      <c r="BM1233" s="12">
        <f t="shared" si="1802"/>
        <v>0</v>
      </c>
      <c r="BN1233" s="12">
        <f t="shared" si="1802"/>
        <v>0</v>
      </c>
      <c r="BO1233" s="12">
        <f t="shared" si="1802"/>
        <v>0</v>
      </c>
      <c r="BP1233" s="12">
        <f t="shared" si="1802"/>
        <v>0</v>
      </c>
      <c r="BQ1233" s="12">
        <f t="shared" si="1802"/>
        <v>0</v>
      </c>
      <c r="BR1233" s="12">
        <v>0</v>
      </c>
      <c r="BS1233" s="12">
        <v>0</v>
      </c>
      <c r="BT1233" s="12" t="e">
        <f>IF(#REF!=0,"-",#REF!/#REF!*100)</f>
        <v>#REF!</v>
      </c>
    </row>
    <row r="1234" spans="1:72" x14ac:dyDescent="0.25">
      <c r="A1234" s="4" t="s">
        <v>133</v>
      </c>
      <c r="B1234" s="4" t="s">
        <v>58</v>
      </c>
      <c r="C1234" s="4" t="s">
        <v>167</v>
      </c>
      <c r="D1234" s="102" t="s">
        <v>464</v>
      </c>
      <c r="E1234" s="113">
        <v>6111</v>
      </c>
      <c r="F1234" s="102"/>
      <c r="G1234" s="98" t="s">
        <v>1662</v>
      </c>
      <c r="H1234" s="13" t="s">
        <v>16</v>
      </c>
      <c r="I1234" s="14">
        <v>0</v>
      </c>
      <c r="J1234" s="14"/>
      <c r="K1234" s="14"/>
      <c r="L1234" s="14"/>
      <c r="M1234" s="14"/>
      <c r="N1234" s="14"/>
      <c r="O1234" s="14">
        <f t="shared" si="1720"/>
        <v>0</v>
      </c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>
        <v>0</v>
      </c>
      <c r="AC1234" s="14">
        <v>0</v>
      </c>
      <c r="AD1234" s="14">
        <v>0</v>
      </c>
      <c r="AE1234" s="14"/>
      <c r="AF1234" s="14"/>
      <c r="AG1234" s="14"/>
      <c r="AH1234" s="14"/>
      <c r="AI1234" s="14"/>
      <c r="AJ1234" s="14">
        <f t="shared" si="1721"/>
        <v>0</v>
      </c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>
        <v>0</v>
      </c>
      <c r="AX1234" s="14">
        <v>0</v>
      </c>
      <c r="AY1234" s="14">
        <v>0</v>
      </c>
      <c r="AZ1234" s="14"/>
      <c r="BA1234" s="14"/>
      <c r="BB1234" s="14"/>
      <c r="BC1234" s="14"/>
      <c r="BD1234" s="14"/>
      <c r="BE1234" s="14">
        <f t="shared" si="1722"/>
        <v>0</v>
      </c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>
        <v>0</v>
      </c>
      <c r="BS1234" s="14">
        <v>0</v>
      </c>
      <c r="BT1234" s="14" t="e">
        <f>IF(#REF!=0,"-",#REF!/#REF!*100)</f>
        <v>#REF!</v>
      </c>
    </row>
    <row r="1235" spans="1:72" x14ac:dyDescent="0.25">
      <c r="A1235" s="1" t="s">
        <v>133</v>
      </c>
      <c r="B1235" s="1" t="s">
        <v>58</v>
      </c>
      <c r="C1235" s="1" t="s">
        <v>167</v>
      </c>
      <c r="D1235" s="105" t="s">
        <v>464</v>
      </c>
      <c r="E1235" s="105" t="s">
        <v>18</v>
      </c>
      <c r="F1235" s="102" t="s">
        <v>0</v>
      </c>
      <c r="G1235" s="13" t="s">
        <v>0</v>
      </c>
      <c r="H1235" s="2" t="s">
        <v>19</v>
      </c>
      <c r="I1235" s="12">
        <f t="shared" ref="I1235:AA1235" si="1804">SUM(I1236:I1240)</f>
        <v>0</v>
      </c>
      <c r="J1235" s="12">
        <f t="shared" si="1804"/>
        <v>0</v>
      </c>
      <c r="K1235" s="12">
        <f t="shared" si="1804"/>
        <v>0</v>
      </c>
      <c r="L1235" s="12">
        <f t="shared" si="1804"/>
        <v>0</v>
      </c>
      <c r="M1235" s="12">
        <f t="shared" si="1804"/>
        <v>0</v>
      </c>
      <c r="N1235" s="12">
        <f t="shared" si="1804"/>
        <v>0</v>
      </c>
      <c r="O1235" s="12">
        <f t="shared" si="1804"/>
        <v>0</v>
      </c>
      <c r="P1235" s="12">
        <f t="shared" si="1804"/>
        <v>0</v>
      </c>
      <c r="Q1235" s="12">
        <f t="shared" si="1804"/>
        <v>0</v>
      </c>
      <c r="R1235" s="12">
        <f t="shared" si="1804"/>
        <v>0</v>
      </c>
      <c r="S1235" s="12">
        <f t="shared" si="1804"/>
        <v>0</v>
      </c>
      <c r="T1235" s="12">
        <f t="shared" si="1804"/>
        <v>0</v>
      </c>
      <c r="U1235" s="12">
        <f t="shared" si="1804"/>
        <v>0</v>
      </c>
      <c r="V1235" s="12">
        <f t="shared" si="1804"/>
        <v>0</v>
      </c>
      <c r="W1235" s="12">
        <f t="shared" si="1804"/>
        <v>0</v>
      </c>
      <c r="X1235" s="12">
        <f t="shared" si="1804"/>
        <v>0</v>
      </c>
      <c r="Y1235" s="12">
        <f t="shared" si="1804"/>
        <v>0</v>
      </c>
      <c r="Z1235" s="12">
        <f t="shared" si="1804"/>
        <v>0</v>
      </c>
      <c r="AA1235" s="12">
        <f t="shared" si="1804"/>
        <v>0</v>
      </c>
      <c r="AB1235" s="12">
        <v>0</v>
      </c>
      <c r="AC1235" s="12">
        <v>0</v>
      </c>
      <c r="AD1235" s="12">
        <f t="shared" ref="AD1235:AV1235" si="1805">SUM(AD1236:AD1240)</f>
        <v>0</v>
      </c>
      <c r="AE1235" s="12">
        <f t="shared" si="1805"/>
        <v>0</v>
      </c>
      <c r="AF1235" s="12">
        <f t="shared" si="1805"/>
        <v>0</v>
      </c>
      <c r="AG1235" s="12">
        <f t="shared" si="1805"/>
        <v>0</v>
      </c>
      <c r="AH1235" s="12">
        <f t="shared" si="1805"/>
        <v>0</v>
      </c>
      <c r="AI1235" s="12">
        <f t="shared" si="1805"/>
        <v>0</v>
      </c>
      <c r="AJ1235" s="12">
        <f t="shared" si="1805"/>
        <v>0</v>
      </c>
      <c r="AK1235" s="12">
        <f t="shared" si="1805"/>
        <v>0</v>
      </c>
      <c r="AL1235" s="12">
        <f t="shared" si="1805"/>
        <v>0</v>
      </c>
      <c r="AM1235" s="12">
        <f t="shared" si="1805"/>
        <v>0</v>
      </c>
      <c r="AN1235" s="12">
        <f t="shared" si="1805"/>
        <v>0</v>
      </c>
      <c r="AO1235" s="12">
        <f t="shared" si="1805"/>
        <v>0</v>
      </c>
      <c r="AP1235" s="12">
        <f t="shared" si="1805"/>
        <v>0</v>
      </c>
      <c r="AQ1235" s="12">
        <f t="shared" si="1805"/>
        <v>0</v>
      </c>
      <c r="AR1235" s="12">
        <f t="shared" si="1805"/>
        <v>0</v>
      </c>
      <c r="AS1235" s="12">
        <f t="shared" si="1805"/>
        <v>0</v>
      </c>
      <c r="AT1235" s="12">
        <f t="shared" si="1805"/>
        <v>0</v>
      </c>
      <c r="AU1235" s="12">
        <f t="shared" si="1805"/>
        <v>0</v>
      </c>
      <c r="AV1235" s="12">
        <f t="shared" si="1805"/>
        <v>0</v>
      </c>
      <c r="AW1235" s="12">
        <v>0</v>
      </c>
      <c r="AX1235" s="12">
        <v>0</v>
      </c>
      <c r="AY1235" s="12">
        <f t="shared" ref="AY1235:BQ1235" si="1806">SUM(AY1236:AY1240)</f>
        <v>0</v>
      </c>
      <c r="AZ1235" s="12">
        <f t="shared" si="1806"/>
        <v>0</v>
      </c>
      <c r="BA1235" s="12">
        <f t="shared" si="1806"/>
        <v>0</v>
      </c>
      <c r="BB1235" s="12">
        <f t="shared" si="1806"/>
        <v>0</v>
      </c>
      <c r="BC1235" s="12">
        <f t="shared" si="1806"/>
        <v>0</v>
      </c>
      <c r="BD1235" s="12">
        <f t="shared" si="1806"/>
        <v>0</v>
      </c>
      <c r="BE1235" s="12">
        <f t="shared" si="1806"/>
        <v>0</v>
      </c>
      <c r="BF1235" s="12">
        <f t="shared" si="1806"/>
        <v>0</v>
      </c>
      <c r="BG1235" s="12">
        <f t="shared" si="1806"/>
        <v>0</v>
      </c>
      <c r="BH1235" s="12">
        <f t="shared" si="1806"/>
        <v>0</v>
      </c>
      <c r="BI1235" s="12">
        <f t="shared" si="1806"/>
        <v>0</v>
      </c>
      <c r="BJ1235" s="12">
        <f t="shared" si="1806"/>
        <v>0</v>
      </c>
      <c r="BK1235" s="12">
        <f t="shared" si="1806"/>
        <v>0</v>
      </c>
      <c r="BL1235" s="12">
        <f t="shared" si="1806"/>
        <v>0</v>
      </c>
      <c r="BM1235" s="12">
        <f t="shared" si="1806"/>
        <v>0</v>
      </c>
      <c r="BN1235" s="12">
        <f t="shared" si="1806"/>
        <v>0</v>
      </c>
      <c r="BO1235" s="12">
        <f t="shared" si="1806"/>
        <v>0</v>
      </c>
      <c r="BP1235" s="12">
        <f t="shared" si="1806"/>
        <v>0</v>
      </c>
      <c r="BQ1235" s="12">
        <f t="shared" si="1806"/>
        <v>0</v>
      </c>
      <c r="BR1235" s="12">
        <v>0</v>
      </c>
      <c r="BS1235" s="12">
        <v>0</v>
      </c>
      <c r="BT1235" s="12" t="e">
        <f>IF(#REF!=0,"-",#REF!/#REF!*100)</f>
        <v>#REF!</v>
      </c>
    </row>
    <row r="1236" spans="1:72" ht="22.5" x14ac:dyDescent="0.25">
      <c r="A1236" s="4" t="s">
        <v>133</v>
      </c>
      <c r="B1236" s="4" t="s">
        <v>58</v>
      </c>
      <c r="C1236" s="4" t="s">
        <v>167</v>
      </c>
      <c r="D1236" s="102" t="s">
        <v>464</v>
      </c>
      <c r="E1236" s="113">
        <v>6112</v>
      </c>
      <c r="F1236" s="102" t="s">
        <v>466</v>
      </c>
      <c r="G1236" s="98" t="s">
        <v>1662</v>
      </c>
      <c r="H1236" s="13" t="s">
        <v>57</v>
      </c>
      <c r="I1236" s="14">
        <v>0</v>
      </c>
      <c r="J1236" s="14"/>
      <c r="K1236" s="14"/>
      <c r="L1236" s="14"/>
      <c r="M1236" s="14"/>
      <c r="N1236" s="14"/>
      <c r="O1236" s="14">
        <f t="shared" si="1720"/>
        <v>0</v>
      </c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>
        <v>0</v>
      </c>
      <c r="AC1236" s="14">
        <v>0</v>
      </c>
      <c r="AD1236" s="14">
        <v>0</v>
      </c>
      <c r="AE1236" s="14"/>
      <c r="AF1236" s="14"/>
      <c r="AG1236" s="14"/>
      <c r="AH1236" s="14"/>
      <c r="AI1236" s="14"/>
      <c r="AJ1236" s="14">
        <f t="shared" si="1721"/>
        <v>0</v>
      </c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>
        <v>0</v>
      </c>
      <c r="AX1236" s="14">
        <v>0</v>
      </c>
      <c r="AY1236" s="14">
        <v>0</v>
      </c>
      <c r="AZ1236" s="14"/>
      <c r="BA1236" s="14"/>
      <c r="BB1236" s="14"/>
      <c r="BC1236" s="14"/>
      <c r="BD1236" s="14"/>
      <c r="BE1236" s="14">
        <f t="shared" si="1722"/>
        <v>0</v>
      </c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>
        <v>0</v>
      </c>
      <c r="BS1236" s="14">
        <v>0</v>
      </c>
      <c r="BT1236" s="14" t="e">
        <f>IF(#REF!=0,"-",#REF!/#REF!*100)</f>
        <v>#REF!</v>
      </c>
    </row>
    <row r="1237" spans="1:72" x14ac:dyDescent="0.25">
      <c r="A1237" s="4" t="s">
        <v>133</v>
      </c>
      <c r="B1237" s="4" t="s">
        <v>58</v>
      </c>
      <c r="C1237" s="4" t="s">
        <v>167</v>
      </c>
      <c r="D1237" s="102" t="s">
        <v>464</v>
      </c>
      <c r="E1237" s="113">
        <v>6112</v>
      </c>
      <c r="F1237" s="102" t="s">
        <v>467</v>
      </c>
      <c r="G1237" s="98" t="s">
        <v>1662</v>
      </c>
      <c r="H1237" s="13" t="s">
        <v>22</v>
      </c>
      <c r="I1237" s="14">
        <v>0</v>
      </c>
      <c r="J1237" s="14"/>
      <c r="K1237" s="14"/>
      <c r="L1237" s="14"/>
      <c r="M1237" s="14"/>
      <c r="N1237" s="14"/>
      <c r="O1237" s="14">
        <f t="shared" si="1720"/>
        <v>0</v>
      </c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>
        <v>0</v>
      </c>
      <c r="AC1237" s="14">
        <v>0</v>
      </c>
      <c r="AD1237" s="14">
        <v>0</v>
      </c>
      <c r="AE1237" s="14"/>
      <c r="AF1237" s="14"/>
      <c r="AG1237" s="14"/>
      <c r="AH1237" s="14"/>
      <c r="AI1237" s="14"/>
      <c r="AJ1237" s="14">
        <f t="shared" si="1721"/>
        <v>0</v>
      </c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>
        <v>0</v>
      </c>
      <c r="AX1237" s="14">
        <v>0</v>
      </c>
      <c r="AY1237" s="14">
        <v>0</v>
      </c>
      <c r="AZ1237" s="14"/>
      <c r="BA1237" s="14"/>
      <c r="BB1237" s="14"/>
      <c r="BC1237" s="14"/>
      <c r="BD1237" s="14"/>
      <c r="BE1237" s="14">
        <f t="shared" si="1722"/>
        <v>0</v>
      </c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>
        <v>0</v>
      </c>
      <c r="BS1237" s="14">
        <v>0</v>
      </c>
      <c r="BT1237" s="14" t="e">
        <f>IF(#REF!=0,"-",#REF!/#REF!*100)</f>
        <v>#REF!</v>
      </c>
    </row>
    <row r="1238" spans="1:72" x14ac:dyDescent="0.25">
      <c r="A1238" s="4" t="s">
        <v>133</v>
      </c>
      <c r="B1238" s="4" t="s">
        <v>58</v>
      </c>
      <c r="C1238" s="4" t="s">
        <v>167</v>
      </c>
      <c r="D1238" s="102" t="s">
        <v>464</v>
      </c>
      <c r="E1238" s="113">
        <v>6112</v>
      </c>
      <c r="F1238" s="102" t="s">
        <v>468</v>
      </c>
      <c r="G1238" s="98" t="s">
        <v>1662</v>
      </c>
      <c r="H1238" s="13" t="s">
        <v>23</v>
      </c>
      <c r="I1238" s="14">
        <v>0</v>
      </c>
      <c r="J1238" s="14"/>
      <c r="K1238" s="14"/>
      <c r="L1238" s="14"/>
      <c r="M1238" s="14"/>
      <c r="N1238" s="14"/>
      <c r="O1238" s="14">
        <f t="shared" si="1720"/>
        <v>0</v>
      </c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>
        <v>0</v>
      </c>
      <c r="AC1238" s="14">
        <v>0</v>
      </c>
      <c r="AD1238" s="14">
        <v>0</v>
      </c>
      <c r="AE1238" s="14"/>
      <c r="AF1238" s="14"/>
      <c r="AG1238" s="14"/>
      <c r="AH1238" s="14"/>
      <c r="AI1238" s="14"/>
      <c r="AJ1238" s="14">
        <f t="shared" si="1721"/>
        <v>0</v>
      </c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>
        <v>0</v>
      </c>
      <c r="AX1238" s="14">
        <v>0</v>
      </c>
      <c r="AY1238" s="14">
        <v>0</v>
      </c>
      <c r="AZ1238" s="14"/>
      <c r="BA1238" s="14"/>
      <c r="BB1238" s="14"/>
      <c r="BC1238" s="14"/>
      <c r="BD1238" s="14"/>
      <c r="BE1238" s="14">
        <f t="shared" si="1722"/>
        <v>0</v>
      </c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>
        <v>0</v>
      </c>
      <c r="BS1238" s="14">
        <v>0</v>
      </c>
      <c r="BT1238" s="14" t="e">
        <f>IF(#REF!=0,"-",#REF!/#REF!*100)</f>
        <v>#REF!</v>
      </c>
    </row>
    <row r="1239" spans="1:72" x14ac:dyDescent="0.25">
      <c r="A1239" s="4" t="s">
        <v>133</v>
      </c>
      <c r="B1239" s="4" t="s">
        <v>58</v>
      </c>
      <c r="C1239" s="4" t="s">
        <v>167</v>
      </c>
      <c r="D1239" s="102" t="s">
        <v>464</v>
      </c>
      <c r="E1239" s="113">
        <v>6112</v>
      </c>
      <c r="F1239" s="102" t="s">
        <v>469</v>
      </c>
      <c r="G1239" s="98" t="s">
        <v>1662</v>
      </c>
      <c r="H1239" s="13" t="s">
        <v>21</v>
      </c>
      <c r="I1239" s="14">
        <v>0</v>
      </c>
      <c r="J1239" s="14"/>
      <c r="K1239" s="14"/>
      <c r="L1239" s="14"/>
      <c r="M1239" s="14"/>
      <c r="N1239" s="14"/>
      <c r="O1239" s="14">
        <f t="shared" si="1720"/>
        <v>0</v>
      </c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>
        <v>0</v>
      </c>
      <c r="AC1239" s="14">
        <v>0</v>
      </c>
      <c r="AD1239" s="14">
        <v>0</v>
      </c>
      <c r="AE1239" s="14"/>
      <c r="AF1239" s="14"/>
      <c r="AG1239" s="14"/>
      <c r="AH1239" s="14"/>
      <c r="AI1239" s="14"/>
      <c r="AJ1239" s="14">
        <f t="shared" si="1721"/>
        <v>0</v>
      </c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>
        <v>0</v>
      </c>
      <c r="AX1239" s="14">
        <v>0</v>
      </c>
      <c r="AY1239" s="14">
        <v>0</v>
      </c>
      <c r="AZ1239" s="14"/>
      <c r="BA1239" s="14"/>
      <c r="BB1239" s="14"/>
      <c r="BC1239" s="14"/>
      <c r="BD1239" s="14"/>
      <c r="BE1239" s="14">
        <f t="shared" si="1722"/>
        <v>0</v>
      </c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>
        <v>0</v>
      </c>
      <c r="BS1239" s="14">
        <v>0</v>
      </c>
      <c r="BT1239" s="14" t="e">
        <f>IF(#REF!=0,"-",#REF!/#REF!*100)</f>
        <v>#REF!</v>
      </c>
    </row>
    <row r="1240" spans="1:72" x14ac:dyDescent="0.25">
      <c r="A1240" s="4" t="s">
        <v>133</v>
      </c>
      <c r="B1240" s="4" t="s">
        <v>58</v>
      </c>
      <c r="C1240" s="4" t="s">
        <v>167</v>
      </c>
      <c r="D1240" s="102" t="s">
        <v>464</v>
      </c>
      <c r="E1240" s="113">
        <v>6112</v>
      </c>
      <c r="F1240" s="102" t="s">
        <v>470</v>
      </c>
      <c r="G1240" s="98" t="s">
        <v>1662</v>
      </c>
      <c r="H1240" s="13" t="s">
        <v>24</v>
      </c>
      <c r="I1240" s="14">
        <v>0</v>
      </c>
      <c r="J1240" s="14"/>
      <c r="K1240" s="14"/>
      <c r="L1240" s="14"/>
      <c r="M1240" s="14"/>
      <c r="N1240" s="14"/>
      <c r="O1240" s="14">
        <f t="shared" si="1720"/>
        <v>0</v>
      </c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>
        <v>0</v>
      </c>
      <c r="AC1240" s="14">
        <v>0</v>
      </c>
      <c r="AD1240" s="14">
        <v>0</v>
      </c>
      <c r="AE1240" s="14"/>
      <c r="AF1240" s="14"/>
      <c r="AG1240" s="14"/>
      <c r="AH1240" s="14"/>
      <c r="AI1240" s="14"/>
      <c r="AJ1240" s="14">
        <f t="shared" si="1721"/>
        <v>0</v>
      </c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>
        <v>0</v>
      </c>
      <c r="AX1240" s="14">
        <v>0</v>
      </c>
      <c r="AY1240" s="14">
        <v>0</v>
      </c>
      <c r="AZ1240" s="14"/>
      <c r="BA1240" s="14"/>
      <c r="BB1240" s="14"/>
      <c r="BC1240" s="14"/>
      <c r="BD1240" s="14"/>
      <c r="BE1240" s="14">
        <f t="shared" si="1722"/>
        <v>0</v>
      </c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>
        <v>0</v>
      </c>
      <c r="BS1240" s="14">
        <v>0</v>
      </c>
      <c r="BT1240" s="14" t="e">
        <f>IF(#REF!=0,"-",#REF!/#REF!*100)</f>
        <v>#REF!</v>
      </c>
    </row>
    <row r="1241" spans="1:72" ht="22.5" x14ac:dyDescent="0.25">
      <c r="A1241" s="4" t="s">
        <v>133</v>
      </c>
      <c r="B1241" s="4" t="s">
        <v>58</v>
      </c>
      <c r="C1241" s="4" t="s">
        <v>167</v>
      </c>
      <c r="D1241" s="102" t="s">
        <v>464</v>
      </c>
      <c r="E1241" s="101" t="s">
        <v>25</v>
      </c>
      <c r="F1241" s="101" t="s">
        <v>0</v>
      </c>
      <c r="G1241" s="2" t="s">
        <v>0</v>
      </c>
      <c r="H1241" s="2" t="s">
        <v>26</v>
      </c>
      <c r="I1241" s="12">
        <f t="shared" ref="I1241:AA1241" si="1807">SUM(I1242)</f>
        <v>0</v>
      </c>
      <c r="J1241" s="12">
        <f t="shared" si="1807"/>
        <v>0</v>
      </c>
      <c r="K1241" s="12">
        <f t="shared" si="1807"/>
        <v>0</v>
      </c>
      <c r="L1241" s="12">
        <f t="shared" si="1807"/>
        <v>0</v>
      </c>
      <c r="M1241" s="12">
        <f t="shared" si="1807"/>
        <v>0</v>
      </c>
      <c r="N1241" s="12">
        <f t="shared" si="1807"/>
        <v>0</v>
      </c>
      <c r="O1241" s="12">
        <f t="shared" si="1807"/>
        <v>0</v>
      </c>
      <c r="P1241" s="12">
        <f t="shared" si="1807"/>
        <v>0</v>
      </c>
      <c r="Q1241" s="12">
        <f t="shared" si="1807"/>
        <v>0</v>
      </c>
      <c r="R1241" s="12">
        <f t="shared" si="1807"/>
        <v>0</v>
      </c>
      <c r="S1241" s="12">
        <f t="shared" si="1807"/>
        <v>0</v>
      </c>
      <c r="T1241" s="12">
        <f t="shared" si="1807"/>
        <v>0</v>
      </c>
      <c r="U1241" s="12">
        <f t="shared" si="1807"/>
        <v>0</v>
      </c>
      <c r="V1241" s="12">
        <f t="shared" si="1807"/>
        <v>0</v>
      </c>
      <c r="W1241" s="12">
        <f t="shared" si="1807"/>
        <v>0</v>
      </c>
      <c r="X1241" s="12">
        <f t="shared" si="1807"/>
        <v>0</v>
      </c>
      <c r="Y1241" s="12">
        <f t="shared" si="1807"/>
        <v>0</v>
      </c>
      <c r="Z1241" s="12">
        <f t="shared" si="1807"/>
        <v>0</v>
      </c>
      <c r="AA1241" s="12">
        <f t="shared" si="1807"/>
        <v>0</v>
      </c>
      <c r="AB1241" s="12">
        <v>0</v>
      </c>
      <c r="AC1241" s="12">
        <v>0</v>
      </c>
      <c r="AD1241" s="12">
        <f t="shared" ref="AD1241:AV1241" si="1808">SUM(AD1242)</f>
        <v>0</v>
      </c>
      <c r="AE1241" s="12">
        <f t="shared" si="1808"/>
        <v>0</v>
      </c>
      <c r="AF1241" s="12">
        <f t="shared" si="1808"/>
        <v>0</v>
      </c>
      <c r="AG1241" s="12">
        <f t="shared" si="1808"/>
        <v>0</v>
      </c>
      <c r="AH1241" s="12">
        <f t="shared" si="1808"/>
        <v>0</v>
      </c>
      <c r="AI1241" s="12">
        <f t="shared" si="1808"/>
        <v>0</v>
      </c>
      <c r="AJ1241" s="12">
        <f t="shared" si="1808"/>
        <v>0</v>
      </c>
      <c r="AK1241" s="12">
        <f t="shared" si="1808"/>
        <v>0</v>
      </c>
      <c r="AL1241" s="12">
        <f t="shared" si="1808"/>
        <v>0</v>
      </c>
      <c r="AM1241" s="12">
        <f t="shared" si="1808"/>
        <v>0</v>
      </c>
      <c r="AN1241" s="12">
        <f t="shared" si="1808"/>
        <v>0</v>
      </c>
      <c r="AO1241" s="12">
        <f t="shared" si="1808"/>
        <v>0</v>
      </c>
      <c r="AP1241" s="12">
        <f t="shared" si="1808"/>
        <v>0</v>
      </c>
      <c r="AQ1241" s="12">
        <f t="shared" si="1808"/>
        <v>0</v>
      </c>
      <c r="AR1241" s="12">
        <f t="shared" si="1808"/>
        <v>0</v>
      </c>
      <c r="AS1241" s="12">
        <f t="shared" si="1808"/>
        <v>0</v>
      </c>
      <c r="AT1241" s="12">
        <f t="shared" si="1808"/>
        <v>0</v>
      </c>
      <c r="AU1241" s="12">
        <f t="shared" si="1808"/>
        <v>0</v>
      </c>
      <c r="AV1241" s="12">
        <f t="shared" si="1808"/>
        <v>0</v>
      </c>
      <c r="AW1241" s="12">
        <v>0</v>
      </c>
      <c r="AX1241" s="12">
        <v>0</v>
      </c>
      <c r="AY1241" s="12">
        <f t="shared" ref="AY1241:BQ1241" si="1809">SUM(AY1242)</f>
        <v>0</v>
      </c>
      <c r="AZ1241" s="12">
        <f t="shared" si="1809"/>
        <v>0</v>
      </c>
      <c r="BA1241" s="12">
        <f t="shared" si="1809"/>
        <v>0</v>
      </c>
      <c r="BB1241" s="12">
        <f t="shared" si="1809"/>
        <v>0</v>
      </c>
      <c r="BC1241" s="12">
        <f t="shared" si="1809"/>
        <v>0</v>
      </c>
      <c r="BD1241" s="12">
        <f t="shared" si="1809"/>
        <v>0</v>
      </c>
      <c r="BE1241" s="12">
        <f t="shared" si="1809"/>
        <v>0</v>
      </c>
      <c r="BF1241" s="12">
        <f t="shared" si="1809"/>
        <v>0</v>
      </c>
      <c r="BG1241" s="12">
        <f t="shared" si="1809"/>
        <v>0</v>
      </c>
      <c r="BH1241" s="12">
        <f t="shared" si="1809"/>
        <v>0</v>
      </c>
      <c r="BI1241" s="12">
        <f t="shared" si="1809"/>
        <v>0</v>
      </c>
      <c r="BJ1241" s="12">
        <f t="shared" si="1809"/>
        <v>0</v>
      </c>
      <c r="BK1241" s="12">
        <f t="shared" si="1809"/>
        <v>0</v>
      </c>
      <c r="BL1241" s="12">
        <f t="shared" si="1809"/>
        <v>0</v>
      </c>
      <c r="BM1241" s="12">
        <f t="shared" si="1809"/>
        <v>0</v>
      </c>
      <c r="BN1241" s="12">
        <f t="shared" si="1809"/>
        <v>0</v>
      </c>
      <c r="BO1241" s="12">
        <f t="shared" si="1809"/>
        <v>0</v>
      </c>
      <c r="BP1241" s="12">
        <f t="shared" si="1809"/>
        <v>0</v>
      </c>
      <c r="BQ1241" s="12">
        <f t="shared" si="1809"/>
        <v>0</v>
      </c>
      <c r="BR1241" s="12">
        <v>0</v>
      </c>
      <c r="BS1241" s="12">
        <v>0</v>
      </c>
      <c r="BT1241" s="12" t="e">
        <f>IF(#REF!=0,"-",#REF!/#REF!*100)</f>
        <v>#REF!</v>
      </c>
    </row>
    <row r="1242" spans="1:72" x14ac:dyDescent="0.25">
      <c r="A1242" s="4" t="s">
        <v>133</v>
      </c>
      <c r="B1242" s="4" t="s">
        <v>58</v>
      </c>
      <c r="C1242" s="4" t="s">
        <v>167</v>
      </c>
      <c r="D1242" s="102" t="s">
        <v>464</v>
      </c>
      <c r="E1242" s="113">
        <v>6121</v>
      </c>
      <c r="F1242" s="102"/>
      <c r="G1242" s="98" t="s">
        <v>1662</v>
      </c>
      <c r="H1242" s="13" t="s">
        <v>27</v>
      </c>
      <c r="I1242" s="14">
        <v>0</v>
      </c>
      <c r="J1242" s="14"/>
      <c r="K1242" s="14"/>
      <c r="L1242" s="14"/>
      <c r="M1242" s="14"/>
      <c r="N1242" s="14"/>
      <c r="O1242" s="14">
        <f t="shared" si="1720"/>
        <v>0</v>
      </c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>
        <v>0</v>
      </c>
      <c r="AC1242" s="14">
        <v>0</v>
      </c>
      <c r="AD1242" s="14">
        <v>0</v>
      </c>
      <c r="AE1242" s="14"/>
      <c r="AF1242" s="14"/>
      <c r="AG1242" s="14"/>
      <c r="AH1242" s="14"/>
      <c r="AI1242" s="14"/>
      <c r="AJ1242" s="14">
        <f t="shared" si="1721"/>
        <v>0</v>
      </c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>
        <v>0</v>
      </c>
      <c r="AX1242" s="14">
        <v>0</v>
      </c>
      <c r="AY1242" s="14">
        <v>0</v>
      </c>
      <c r="AZ1242" s="14"/>
      <c r="BA1242" s="14"/>
      <c r="BB1242" s="14"/>
      <c r="BC1242" s="14"/>
      <c r="BD1242" s="14"/>
      <c r="BE1242" s="14">
        <f t="shared" si="1722"/>
        <v>0</v>
      </c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>
        <v>0</v>
      </c>
      <c r="BS1242" s="14">
        <v>0</v>
      </c>
      <c r="BT1242" s="14" t="e">
        <f>IF(#REF!=0,"-",#REF!/#REF!*100)</f>
        <v>#REF!</v>
      </c>
    </row>
    <row r="1243" spans="1:72" ht="22.5" x14ac:dyDescent="0.25">
      <c r="A1243" s="4" t="s">
        <v>133</v>
      </c>
      <c r="B1243" s="4" t="s">
        <v>58</v>
      </c>
      <c r="C1243" s="4" t="s">
        <v>167</v>
      </c>
      <c r="D1243" s="102" t="s">
        <v>464</v>
      </c>
      <c r="E1243" s="101" t="s">
        <v>29</v>
      </c>
      <c r="F1243" s="101" t="s">
        <v>0</v>
      </c>
      <c r="G1243" s="2" t="s">
        <v>0</v>
      </c>
      <c r="H1243" s="2" t="s">
        <v>30</v>
      </c>
      <c r="I1243" s="12">
        <f t="shared" ref="I1243:AA1243" si="1810">SUM(I1244:I1251)</f>
        <v>10000</v>
      </c>
      <c r="J1243" s="12">
        <f t="shared" si="1810"/>
        <v>0</v>
      </c>
      <c r="K1243" s="12">
        <f t="shared" si="1810"/>
        <v>0</v>
      </c>
      <c r="L1243" s="12">
        <f t="shared" si="1810"/>
        <v>0</v>
      </c>
      <c r="M1243" s="12">
        <f t="shared" si="1810"/>
        <v>0</v>
      </c>
      <c r="N1243" s="12">
        <f t="shared" si="1810"/>
        <v>0</v>
      </c>
      <c r="O1243" s="12">
        <f t="shared" si="1810"/>
        <v>10000</v>
      </c>
      <c r="P1243" s="12">
        <f t="shared" si="1810"/>
        <v>0</v>
      </c>
      <c r="Q1243" s="12">
        <f t="shared" si="1810"/>
        <v>0</v>
      </c>
      <c r="R1243" s="12">
        <f t="shared" si="1810"/>
        <v>0</v>
      </c>
      <c r="S1243" s="12">
        <f t="shared" si="1810"/>
        <v>0</v>
      </c>
      <c r="T1243" s="12">
        <f t="shared" si="1810"/>
        <v>0</v>
      </c>
      <c r="U1243" s="12">
        <f t="shared" si="1810"/>
        <v>0</v>
      </c>
      <c r="V1243" s="12">
        <f t="shared" si="1810"/>
        <v>0</v>
      </c>
      <c r="W1243" s="12">
        <f t="shared" si="1810"/>
        <v>0</v>
      </c>
      <c r="X1243" s="12">
        <f t="shared" si="1810"/>
        <v>0</v>
      </c>
      <c r="Y1243" s="12">
        <f t="shared" si="1810"/>
        <v>0</v>
      </c>
      <c r="Z1243" s="12">
        <f t="shared" si="1810"/>
        <v>0</v>
      </c>
      <c r="AA1243" s="12">
        <f t="shared" si="1810"/>
        <v>0</v>
      </c>
      <c r="AB1243" s="12">
        <v>0</v>
      </c>
      <c r="AC1243" s="12">
        <v>10000</v>
      </c>
      <c r="AD1243" s="12">
        <f t="shared" ref="AD1243:AV1243" si="1811">SUM(AD1244:AD1251)</f>
        <v>0</v>
      </c>
      <c r="AE1243" s="12">
        <f t="shared" si="1811"/>
        <v>0</v>
      </c>
      <c r="AF1243" s="12">
        <f t="shared" si="1811"/>
        <v>0</v>
      </c>
      <c r="AG1243" s="12">
        <f t="shared" si="1811"/>
        <v>0</v>
      </c>
      <c r="AH1243" s="12">
        <f t="shared" si="1811"/>
        <v>0</v>
      </c>
      <c r="AI1243" s="12">
        <f t="shared" si="1811"/>
        <v>0</v>
      </c>
      <c r="AJ1243" s="12">
        <f t="shared" si="1811"/>
        <v>0</v>
      </c>
      <c r="AK1243" s="12">
        <f t="shared" si="1811"/>
        <v>0</v>
      </c>
      <c r="AL1243" s="12">
        <f t="shared" si="1811"/>
        <v>0</v>
      </c>
      <c r="AM1243" s="12">
        <f t="shared" si="1811"/>
        <v>0</v>
      </c>
      <c r="AN1243" s="12">
        <f t="shared" si="1811"/>
        <v>0</v>
      </c>
      <c r="AO1243" s="12">
        <f t="shared" si="1811"/>
        <v>0</v>
      </c>
      <c r="AP1243" s="12">
        <f t="shared" si="1811"/>
        <v>0</v>
      </c>
      <c r="AQ1243" s="12">
        <f t="shared" si="1811"/>
        <v>0</v>
      </c>
      <c r="AR1243" s="12">
        <f t="shared" si="1811"/>
        <v>0</v>
      </c>
      <c r="AS1243" s="12">
        <f t="shared" si="1811"/>
        <v>0</v>
      </c>
      <c r="AT1243" s="12">
        <f t="shared" si="1811"/>
        <v>0</v>
      </c>
      <c r="AU1243" s="12">
        <f t="shared" si="1811"/>
        <v>0</v>
      </c>
      <c r="AV1243" s="12">
        <f t="shared" si="1811"/>
        <v>0</v>
      </c>
      <c r="AW1243" s="12">
        <v>0</v>
      </c>
      <c r="AX1243" s="12">
        <v>0</v>
      </c>
      <c r="AY1243" s="12">
        <f t="shared" ref="AY1243:BQ1243" si="1812">SUM(AY1244:AY1251)</f>
        <v>0</v>
      </c>
      <c r="AZ1243" s="12">
        <f t="shared" si="1812"/>
        <v>0</v>
      </c>
      <c r="BA1243" s="12">
        <f t="shared" si="1812"/>
        <v>0</v>
      </c>
      <c r="BB1243" s="12">
        <f t="shared" si="1812"/>
        <v>0</v>
      </c>
      <c r="BC1243" s="12">
        <f t="shared" si="1812"/>
        <v>0</v>
      </c>
      <c r="BD1243" s="12">
        <f t="shared" si="1812"/>
        <v>0</v>
      </c>
      <c r="BE1243" s="12">
        <f t="shared" si="1812"/>
        <v>0</v>
      </c>
      <c r="BF1243" s="12">
        <f t="shared" si="1812"/>
        <v>0</v>
      </c>
      <c r="BG1243" s="12">
        <f t="shared" si="1812"/>
        <v>0</v>
      </c>
      <c r="BH1243" s="12">
        <f t="shared" si="1812"/>
        <v>0</v>
      </c>
      <c r="BI1243" s="12">
        <f t="shared" si="1812"/>
        <v>0</v>
      </c>
      <c r="BJ1243" s="12">
        <f t="shared" si="1812"/>
        <v>0</v>
      </c>
      <c r="BK1243" s="12">
        <f t="shared" si="1812"/>
        <v>0</v>
      </c>
      <c r="BL1243" s="12">
        <f t="shared" si="1812"/>
        <v>0</v>
      </c>
      <c r="BM1243" s="12">
        <f t="shared" si="1812"/>
        <v>0</v>
      </c>
      <c r="BN1243" s="12">
        <f t="shared" si="1812"/>
        <v>0</v>
      </c>
      <c r="BO1243" s="12">
        <f t="shared" si="1812"/>
        <v>0</v>
      </c>
      <c r="BP1243" s="12">
        <f t="shared" si="1812"/>
        <v>0</v>
      </c>
      <c r="BQ1243" s="12">
        <f t="shared" si="1812"/>
        <v>0</v>
      </c>
      <c r="BR1243" s="12">
        <v>0</v>
      </c>
      <c r="BS1243" s="12">
        <v>0</v>
      </c>
      <c r="BT1243" s="12" t="e">
        <f>IF(#REF!=0,"-",#REF!/#REF!*100)</f>
        <v>#REF!</v>
      </c>
    </row>
    <row r="1244" spans="1:72" x14ac:dyDescent="0.25">
      <c r="A1244" s="4" t="s">
        <v>133</v>
      </c>
      <c r="B1244" s="4" t="s">
        <v>58</v>
      </c>
      <c r="C1244" s="4" t="s">
        <v>167</v>
      </c>
      <c r="D1244" s="102" t="s">
        <v>464</v>
      </c>
      <c r="E1244" s="113">
        <v>6131</v>
      </c>
      <c r="F1244" s="102"/>
      <c r="G1244" s="98" t="s">
        <v>1662</v>
      </c>
      <c r="H1244" s="13" t="s">
        <v>32</v>
      </c>
      <c r="I1244" s="14">
        <v>0</v>
      </c>
      <c r="J1244" s="14"/>
      <c r="K1244" s="14"/>
      <c r="L1244" s="14"/>
      <c r="M1244" s="14"/>
      <c r="N1244" s="14"/>
      <c r="O1244" s="14">
        <f t="shared" ref="O1244:O1305" si="1813">I1244+J1244+K1244+L1244+M1244+N1244</f>
        <v>0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>
        <v>0</v>
      </c>
      <c r="AC1244" s="14">
        <v>0</v>
      </c>
      <c r="AD1244" s="14">
        <v>0</v>
      </c>
      <c r="AE1244" s="14"/>
      <c r="AF1244" s="14"/>
      <c r="AG1244" s="14"/>
      <c r="AH1244" s="14"/>
      <c r="AI1244" s="14"/>
      <c r="AJ1244" s="14">
        <f t="shared" ref="AJ1244:AJ1305" si="1814">AD1244+AE1244+AF1244+AG1244+AH1244+AI1244</f>
        <v>0</v>
      </c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>
        <v>0</v>
      </c>
      <c r="AX1244" s="14">
        <v>0</v>
      </c>
      <c r="AY1244" s="14">
        <v>0</v>
      </c>
      <c r="AZ1244" s="14"/>
      <c r="BA1244" s="14"/>
      <c r="BB1244" s="14"/>
      <c r="BC1244" s="14"/>
      <c r="BD1244" s="14"/>
      <c r="BE1244" s="14">
        <f t="shared" ref="BE1244:BE1305" si="1815">AY1244+AZ1244+BA1244+BB1244+BC1244+BD1244</f>
        <v>0</v>
      </c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>
        <v>0</v>
      </c>
      <c r="BS1244" s="14">
        <v>0</v>
      </c>
      <c r="BT1244" s="14" t="e">
        <f>IF(#REF!=0,"-",#REF!/#REF!*100)</f>
        <v>#REF!</v>
      </c>
    </row>
    <row r="1245" spans="1:72" x14ac:dyDescent="0.25">
      <c r="A1245" s="4" t="s">
        <v>133</v>
      </c>
      <c r="B1245" s="4" t="s">
        <v>58</v>
      </c>
      <c r="C1245" s="4" t="s">
        <v>167</v>
      </c>
      <c r="D1245" s="102" t="s">
        <v>464</v>
      </c>
      <c r="E1245" s="113">
        <v>6132</v>
      </c>
      <c r="F1245" s="102"/>
      <c r="G1245" s="98" t="s">
        <v>1662</v>
      </c>
      <c r="H1245" s="13" t="s">
        <v>72</v>
      </c>
      <c r="I1245" s="14">
        <v>0</v>
      </c>
      <c r="J1245" s="14"/>
      <c r="K1245" s="14"/>
      <c r="L1245" s="14"/>
      <c r="M1245" s="14"/>
      <c r="N1245" s="14"/>
      <c r="O1245" s="14">
        <f t="shared" si="1813"/>
        <v>0</v>
      </c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>
        <v>0</v>
      </c>
      <c r="AC1245" s="14">
        <v>0</v>
      </c>
      <c r="AD1245" s="14">
        <v>0</v>
      </c>
      <c r="AE1245" s="14"/>
      <c r="AF1245" s="14"/>
      <c r="AG1245" s="14"/>
      <c r="AH1245" s="14"/>
      <c r="AI1245" s="14"/>
      <c r="AJ1245" s="14">
        <f t="shared" si="1814"/>
        <v>0</v>
      </c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>
        <v>0</v>
      </c>
      <c r="AX1245" s="14">
        <v>0</v>
      </c>
      <c r="AY1245" s="14">
        <v>0</v>
      </c>
      <c r="AZ1245" s="14"/>
      <c r="BA1245" s="14"/>
      <c r="BB1245" s="14"/>
      <c r="BC1245" s="14"/>
      <c r="BD1245" s="14"/>
      <c r="BE1245" s="14">
        <f t="shared" si="1815"/>
        <v>0</v>
      </c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>
        <v>0</v>
      </c>
      <c r="BS1245" s="14">
        <v>0</v>
      </c>
      <c r="BT1245" s="14" t="e">
        <f>IF(#REF!=0,"-",#REF!/#REF!*100)</f>
        <v>#REF!</v>
      </c>
    </row>
    <row r="1246" spans="1:72" x14ac:dyDescent="0.25">
      <c r="A1246" s="4" t="s">
        <v>133</v>
      </c>
      <c r="B1246" s="4" t="s">
        <v>58</v>
      </c>
      <c r="C1246" s="4" t="s">
        <v>167</v>
      </c>
      <c r="D1246" s="102" t="s">
        <v>464</v>
      </c>
      <c r="E1246" s="113">
        <v>6133</v>
      </c>
      <c r="F1246" s="102"/>
      <c r="G1246" s="98" t="s">
        <v>1662</v>
      </c>
      <c r="H1246" s="13" t="s">
        <v>75</v>
      </c>
      <c r="I1246" s="14">
        <v>0</v>
      </c>
      <c r="J1246" s="14"/>
      <c r="K1246" s="14"/>
      <c r="L1246" s="14"/>
      <c r="M1246" s="14"/>
      <c r="N1246" s="14"/>
      <c r="O1246" s="14">
        <f t="shared" si="1813"/>
        <v>0</v>
      </c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>
        <v>0</v>
      </c>
      <c r="AC1246" s="14">
        <v>0</v>
      </c>
      <c r="AD1246" s="14">
        <v>0</v>
      </c>
      <c r="AE1246" s="14"/>
      <c r="AF1246" s="14"/>
      <c r="AG1246" s="14"/>
      <c r="AH1246" s="14"/>
      <c r="AI1246" s="14"/>
      <c r="AJ1246" s="14">
        <f t="shared" si="1814"/>
        <v>0</v>
      </c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>
        <v>0</v>
      </c>
      <c r="AX1246" s="14">
        <v>0</v>
      </c>
      <c r="AY1246" s="14">
        <v>0</v>
      </c>
      <c r="AZ1246" s="14"/>
      <c r="BA1246" s="14"/>
      <c r="BB1246" s="14"/>
      <c r="BC1246" s="14"/>
      <c r="BD1246" s="14"/>
      <c r="BE1246" s="14">
        <f t="shared" si="1815"/>
        <v>0</v>
      </c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>
        <v>0</v>
      </c>
      <c r="BS1246" s="14">
        <v>0</v>
      </c>
      <c r="BT1246" s="14" t="e">
        <f>IF(#REF!=0,"-",#REF!/#REF!*100)</f>
        <v>#REF!</v>
      </c>
    </row>
    <row r="1247" spans="1:72" x14ac:dyDescent="0.25">
      <c r="A1247" s="4" t="s">
        <v>133</v>
      </c>
      <c r="B1247" s="4" t="s">
        <v>58</v>
      </c>
      <c r="C1247" s="4" t="s">
        <v>167</v>
      </c>
      <c r="D1247" s="102" t="s">
        <v>464</v>
      </c>
      <c r="E1247" s="113">
        <v>6134</v>
      </c>
      <c r="F1247" s="102"/>
      <c r="G1247" s="98" t="s">
        <v>1662</v>
      </c>
      <c r="H1247" s="13" t="s">
        <v>78</v>
      </c>
      <c r="I1247" s="14">
        <v>2000</v>
      </c>
      <c r="J1247" s="14"/>
      <c r="K1247" s="14"/>
      <c r="L1247" s="14"/>
      <c r="M1247" s="14"/>
      <c r="N1247" s="14"/>
      <c r="O1247" s="14">
        <f t="shared" si="1813"/>
        <v>2000</v>
      </c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>
        <v>0</v>
      </c>
      <c r="AC1247" s="14">
        <v>2000</v>
      </c>
      <c r="AD1247" s="14">
        <v>0</v>
      </c>
      <c r="AE1247" s="14"/>
      <c r="AF1247" s="14"/>
      <c r="AG1247" s="14"/>
      <c r="AH1247" s="14"/>
      <c r="AI1247" s="14"/>
      <c r="AJ1247" s="14">
        <f t="shared" si="1814"/>
        <v>0</v>
      </c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>
        <v>0</v>
      </c>
      <c r="AX1247" s="14">
        <v>0</v>
      </c>
      <c r="AY1247" s="14">
        <v>0</v>
      </c>
      <c r="AZ1247" s="14"/>
      <c r="BA1247" s="14"/>
      <c r="BB1247" s="14"/>
      <c r="BC1247" s="14"/>
      <c r="BD1247" s="14"/>
      <c r="BE1247" s="14">
        <f t="shared" si="1815"/>
        <v>0</v>
      </c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>
        <v>0</v>
      </c>
      <c r="BS1247" s="14">
        <v>0</v>
      </c>
      <c r="BT1247" s="14" t="e">
        <f>IF(#REF!=0,"-",#REF!/#REF!*100)</f>
        <v>#REF!</v>
      </c>
    </row>
    <row r="1248" spans="1:72" x14ac:dyDescent="0.25">
      <c r="A1248" s="4" t="s">
        <v>133</v>
      </c>
      <c r="B1248" s="4" t="s">
        <v>58</v>
      </c>
      <c r="C1248" s="4" t="s">
        <v>167</v>
      </c>
      <c r="D1248" s="102" t="s">
        <v>464</v>
      </c>
      <c r="E1248" s="113">
        <v>6135</v>
      </c>
      <c r="F1248" s="102"/>
      <c r="G1248" s="98" t="s">
        <v>1662</v>
      </c>
      <c r="H1248" s="13" t="s">
        <v>81</v>
      </c>
      <c r="I1248" s="14">
        <v>0</v>
      </c>
      <c r="J1248" s="14"/>
      <c r="K1248" s="14"/>
      <c r="L1248" s="14"/>
      <c r="M1248" s="14"/>
      <c r="N1248" s="14"/>
      <c r="O1248" s="14">
        <f t="shared" si="1813"/>
        <v>0</v>
      </c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>
        <v>0</v>
      </c>
      <c r="AC1248" s="14">
        <v>0</v>
      </c>
      <c r="AD1248" s="14">
        <v>0</v>
      </c>
      <c r="AE1248" s="14"/>
      <c r="AF1248" s="14"/>
      <c r="AG1248" s="14"/>
      <c r="AH1248" s="14"/>
      <c r="AI1248" s="14"/>
      <c r="AJ1248" s="14">
        <f t="shared" si="1814"/>
        <v>0</v>
      </c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>
        <v>0</v>
      </c>
      <c r="AX1248" s="14">
        <v>0</v>
      </c>
      <c r="AY1248" s="14">
        <v>0</v>
      </c>
      <c r="AZ1248" s="14"/>
      <c r="BA1248" s="14"/>
      <c r="BB1248" s="14"/>
      <c r="BC1248" s="14"/>
      <c r="BD1248" s="14"/>
      <c r="BE1248" s="14">
        <f t="shared" si="1815"/>
        <v>0</v>
      </c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>
        <v>0</v>
      </c>
      <c r="BS1248" s="14">
        <v>0</v>
      </c>
      <c r="BT1248" s="14" t="e">
        <f>IF(#REF!=0,"-",#REF!/#REF!*100)</f>
        <v>#REF!</v>
      </c>
    </row>
    <row r="1249" spans="1:72" x14ac:dyDescent="0.25">
      <c r="A1249" s="4" t="s">
        <v>133</v>
      </c>
      <c r="B1249" s="4" t="s">
        <v>58</v>
      </c>
      <c r="C1249" s="4" t="s">
        <v>167</v>
      </c>
      <c r="D1249" s="102" t="s">
        <v>464</v>
      </c>
      <c r="E1249" s="113">
        <v>6137</v>
      </c>
      <c r="F1249" s="102"/>
      <c r="G1249" s="98" t="s">
        <v>1662</v>
      </c>
      <c r="H1249" s="13" t="s">
        <v>87</v>
      </c>
      <c r="I1249" s="14">
        <v>2000</v>
      </c>
      <c r="J1249" s="14"/>
      <c r="K1249" s="14"/>
      <c r="L1249" s="14"/>
      <c r="M1249" s="14"/>
      <c r="N1249" s="14"/>
      <c r="O1249" s="14">
        <f t="shared" si="1813"/>
        <v>2000</v>
      </c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>
        <v>0</v>
      </c>
      <c r="AC1249" s="14">
        <v>2000</v>
      </c>
      <c r="AD1249" s="14">
        <v>0</v>
      </c>
      <c r="AE1249" s="14"/>
      <c r="AF1249" s="14"/>
      <c r="AG1249" s="14"/>
      <c r="AH1249" s="14"/>
      <c r="AI1249" s="14"/>
      <c r="AJ1249" s="14">
        <f t="shared" si="1814"/>
        <v>0</v>
      </c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>
        <v>0</v>
      </c>
      <c r="AX1249" s="14">
        <v>0</v>
      </c>
      <c r="AY1249" s="14">
        <v>0</v>
      </c>
      <c r="AZ1249" s="14"/>
      <c r="BA1249" s="14"/>
      <c r="BB1249" s="14"/>
      <c r="BC1249" s="14"/>
      <c r="BD1249" s="14"/>
      <c r="BE1249" s="14">
        <f t="shared" si="1815"/>
        <v>0</v>
      </c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>
        <v>0</v>
      </c>
      <c r="BS1249" s="14">
        <v>0</v>
      </c>
      <c r="BT1249" s="14" t="e">
        <f>IF(#REF!=0,"-",#REF!/#REF!*100)</f>
        <v>#REF!</v>
      </c>
    </row>
    <row r="1250" spans="1:72" ht="22.5" x14ac:dyDescent="0.25">
      <c r="A1250" s="4" t="s">
        <v>133</v>
      </c>
      <c r="B1250" s="4" t="s">
        <v>58</v>
      </c>
      <c r="C1250" s="4" t="s">
        <v>167</v>
      </c>
      <c r="D1250" s="102" t="s">
        <v>464</v>
      </c>
      <c r="E1250" s="113">
        <v>6138</v>
      </c>
      <c r="F1250" s="102"/>
      <c r="G1250" s="98" t="s">
        <v>1662</v>
      </c>
      <c r="H1250" s="13" t="s">
        <v>90</v>
      </c>
      <c r="I1250" s="14">
        <v>2500</v>
      </c>
      <c r="J1250" s="14"/>
      <c r="K1250" s="14"/>
      <c r="L1250" s="14"/>
      <c r="M1250" s="14"/>
      <c r="N1250" s="14"/>
      <c r="O1250" s="14">
        <f t="shared" si="1813"/>
        <v>2500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>
        <v>0</v>
      </c>
      <c r="AC1250" s="14">
        <v>2500</v>
      </c>
      <c r="AD1250" s="14">
        <v>0</v>
      </c>
      <c r="AE1250" s="14"/>
      <c r="AF1250" s="14"/>
      <c r="AG1250" s="14"/>
      <c r="AH1250" s="14"/>
      <c r="AI1250" s="14"/>
      <c r="AJ1250" s="14">
        <f t="shared" si="1814"/>
        <v>0</v>
      </c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>
        <v>0</v>
      </c>
      <c r="AX1250" s="14">
        <v>0</v>
      </c>
      <c r="AY1250" s="14">
        <v>0</v>
      </c>
      <c r="AZ1250" s="14"/>
      <c r="BA1250" s="14"/>
      <c r="BB1250" s="14"/>
      <c r="BC1250" s="14"/>
      <c r="BD1250" s="14"/>
      <c r="BE1250" s="14">
        <f t="shared" si="1815"/>
        <v>0</v>
      </c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>
        <v>0</v>
      </c>
      <c r="BS1250" s="14">
        <v>0</v>
      </c>
      <c r="BT1250" s="14" t="e">
        <f>IF(#REF!=0,"-",#REF!/#REF!*100)</f>
        <v>#REF!</v>
      </c>
    </row>
    <row r="1251" spans="1:72" x14ac:dyDescent="0.25">
      <c r="A1251" s="1" t="s">
        <v>133</v>
      </c>
      <c r="B1251" s="1" t="s">
        <v>58</v>
      </c>
      <c r="C1251" s="1" t="s">
        <v>167</v>
      </c>
      <c r="D1251" s="105" t="s">
        <v>464</v>
      </c>
      <c r="E1251" s="105" t="s">
        <v>34</v>
      </c>
      <c r="F1251" s="102" t="s">
        <v>0</v>
      </c>
      <c r="G1251" s="13" t="s">
        <v>0</v>
      </c>
      <c r="H1251" s="2" t="s">
        <v>35</v>
      </c>
      <c r="I1251" s="12">
        <f t="shared" ref="I1251:AA1251" si="1816">SUM(I1252:I1254)</f>
        <v>3500</v>
      </c>
      <c r="J1251" s="12">
        <f t="shared" si="1816"/>
        <v>0</v>
      </c>
      <c r="K1251" s="12">
        <f t="shared" si="1816"/>
        <v>0</v>
      </c>
      <c r="L1251" s="12">
        <f t="shared" si="1816"/>
        <v>0</v>
      </c>
      <c r="M1251" s="12">
        <f t="shared" si="1816"/>
        <v>0</v>
      </c>
      <c r="N1251" s="12">
        <f t="shared" si="1816"/>
        <v>0</v>
      </c>
      <c r="O1251" s="12">
        <f t="shared" si="1816"/>
        <v>3500</v>
      </c>
      <c r="P1251" s="12">
        <f t="shared" si="1816"/>
        <v>0</v>
      </c>
      <c r="Q1251" s="12">
        <f t="shared" si="1816"/>
        <v>0</v>
      </c>
      <c r="R1251" s="12">
        <f t="shared" si="1816"/>
        <v>0</v>
      </c>
      <c r="S1251" s="12">
        <f t="shared" si="1816"/>
        <v>0</v>
      </c>
      <c r="T1251" s="12">
        <f t="shared" si="1816"/>
        <v>0</v>
      </c>
      <c r="U1251" s="12">
        <f t="shared" si="1816"/>
        <v>0</v>
      </c>
      <c r="V1251" s="12">
        <f t="shared" si="1816"/>
        <v>0</v>
      </c>
      <c r="W1251" s="12">
        <f t="shared" si="1816"/>
        <v>0</v>
      </c>
      <c r="X1251" s="12">
        <f t="shared" si="1816"/>
        <v>0</v>
      </c>
      <c r="Y1251" s="12">
        <f t="shared" si="1816"/>
        <v>0</v>
      </c>
      <c r="Z1251" s="12">
        <f t="shared" si="1816"/>
        <v>0</v>
      </c>
      <c r="AA1251" s="12">
        <f t="shared" si="1816"/>
        <v>0</v>
      </c>
      <c r="AB1251" s="12">
        <v>0</v>
      </c>
      <c r="AC1251" s="12">
        <v>3500</v>
      </c>
      <c r="AD1251" s="12">
        <f t="shared" ref="AD1251:AV1251" si="1817">SUM(AD1252:AD1254)</f>
        <v>0</v>
      </c>
      <c r="AE1251" s="12">
        <f t="shared" si="1817"/>
        <v>0</v>
      </c>
      <c r="AF1251" s="12">
        <f t="shared" si="1817"/>
        <v>0</v>
      </c>
      <c r="AG1251" s="12">
        <f t="shared" si="1817"/>
        <v>0</v>
      </c>
      <c r="AH1251" s="12">
        <f t="shared" si="1817"/>
        <v>0</v>
      </c>
      <c r="AI1251" s="12">
        <f t="shared" si="1817"/>
        <v>0</v>
      </c>
      <c r="AJ1251" s="12">
        <f t="shared" si="1817"/>
        <v>0</v>
      </c>
      <c r="AK1251" s="12">
        <f t="shared" si="1817"/>
        <v>0</v>
      </c>
      <c r="AL1251" s="12">
        <f t="shared" si="1817"/>
        <v>0</v>
      </c>
      <c r="AM1251" s="12">
        <f t="shared" si="1817"/>
        <v>0</v>
      </c>
      <c r="AN1251" s="12">
        <f t="shared" si="1817"/>
        <v>0</v>
      </c>
      <c r="AO1251" s="12">
        <f t="shared" si="1817"/>
        <v>0</v>
      </c>
      <c r="AP1251" s="12">
        <f t="shared" si="1817"/>
        <v>0</v>
      </c>
      <c r="AQ1251" s="12">
        <f t="shared" si="1817"/>
        <v>0</v>
      </c>
      <c r="AR1251" s="12">
        <f t="shared" si="1817"/>
        <v>0</v>
      </c>
      <c r="AS1251" s="12">
        <f t="shared" si="1817"/>
        <v>0</v>
      </c>
      <c r="AT1251" s="12">
        <f t="shared" si="1817"/>
        <v>0</v>
      </c>
      <c r="AU1251" s="12">
        <f t="shared" si="1817"/>
        <v>0</v>
      </c>
      <c r="AV1251" s="12">
        <f t="shared" si="1817"/>
        <v>0</v>
      </c>
      <c r="AW1251" s="12">
        <v>0</v>
      </c>
      <c r="AX1251" s="12">
        <v>0</v>
      </c>
      <c r="AY1251" s="12">
        <f t="shared" ref="AY1251:BQ1251" si="1818">SUM(AY1252:AY1254)</f>
        <v>0</v>
      </c>
      <c r="AZ1251" s="12">
        <f t="shared" si="1818"/>
        <v>0</v>
      </c>
      <c r="BA1251" s="12">
        <f t="shared" si="1818"/>
        <v>0</v>
      </c>
      <c r="BB1251" s="12">
        <f t="shared" si="1818"/>
        <v>0</v>
      </c>
      <c r="BC1251" s="12">
        <f t="shared" si="1818"/>
        <v>0</v>
      </c>
      <c r="BD1251" s="12">
        <f t="shared" si="1818"/>
        <v>0</v>
      </c>
      <c r="BE1251" s="12">
        <f t="shared" si="1818"/>
        <v>0</v>
      </c>
      <c r="BF1251" s="12">
        <f t="shared" si="1818"/>
        <v>0</v>
      </c>
      <c r="BG1251" s="12">
        <f t="shared" si="1818"/>
        <v>0</v>
      </c>
      <c r="BH1251" s="12">
        <f t="shared" si="1818"/>
        <v>0</v>
      </c>
      <c r="BI1251" s="12">
        <f t="shared" si="1818"/>
        <v>0</v>
      </c>
      <c r="BJ1251" s="12">
        <f t="shared" si="1818"/>
        <v>0</v>
      </c>
      <c r="BK1251" s="12">
        <f t="shared" si="1818"/>
        <v>0</v>
      </c>
      <c r="BL1251" s="12">
        <f t="shared" si="1818"/>
        <v>0</v>
      </c>
      <c r="BM1251" s="12">
        <f t="shared" si="1818"/>
        <v>0</v>
      </c>
      <c r="BN1251" s="12">
        <f t="shared" si="1818"/>
        <v>0</v>
      </c>
      <c r="BO1251" s="12">
        <f t="shared" si="1818"/>
        <v>0</v>
      </c>
      <c r="BP1251" s="12">
        <f t="shared" si="1818"/>
        <v>0</v>
      </c>
      <c r="BQ1251" s="12">
        <f t="shared" si="1818"/>
        <v>0</v>
      </c>
      <c r="BR1251" s="12">
        <v>0</v>
      </c>
      <c r="BS1251" s="12">
        <v>0</v>
      </c>
      <c r="BT1251" s="12" t="e">
        <f>IF(#REF!=0,"-",#REF!/#REF!*100)</f>
        <v>#REF!</v>
      </c>
    </row>
    <row r="1252" spans="1:72" x14ac:dyDescent="0.25">
      <c r="A1252" s="4" t="s">
        <v>133</v>
      </c>
      <c r="B1252" s="4" t="s">
        <v>58</v>
      </c>
      <c r="C1252" s="4" t="s">
        <v>167</v>
      </c>
      <c r="D1252" s="102" t="s">
        <v>464</v>
      </c>
      <c r="E1252" s="113">
        <v>6139</v>
      </c>
      <c r="F1252" s="102"/>
      <c r="G1252" s="98" t="s">
        <v>1662</v>
      </c>
      <c r="H1252" s="13" t="s">
        <v>35</v>
      </c>
      <c r="I1252" s="14">
        <v>3500</v>
      </c>
      <c r="J1252" s="14"/>
      <c r="K1252" s="14"/>
      <c r="L1252" s="14"/>
      <c r="M1252" s="14"/>
      <c r="N1252" s="14"/>
      <c r="O1252" s="14">
        <f t="shared" si="1813"/>
        <v>3500</v>
      </c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>
        <v>0</v>
      </c>
      <c r="AC1252" s="14">
        <v>3500</v>
      </c>
      <c r="AD1252" s="14">
        <v>0</v>
      </c>
      <c r="AE1252" s="14"/>
      <c r="AF1252" s="14"/>
      <c r="AG1252" s="14"/>
      <c r="AH1252" s="14"/>
      <c r="AI1252" s="14"/>
      <c r="AJ1252" s="14">
        <f t="shared" si="1814"/>
        <v>0</v>
      </c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>
        <v>0</v>
      </c>
      <c r="AX1252" s="14">
        <v>0</v>
      </c>
      <c r="AY1252" s="14">
        <v>0</v>
      </c>
      <c r="AZ1252" s="14"/>
      <c r="BA1252" s="14"/>
      <c r="BB1252" s="14"/>
      <c r="BC1252" s="14"/>
      <c r="BD1252" s="14"/>
      <c r="BE1252" s="14">
        <f t="shared" si="1815"/>
        <v>0</v>
      </c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>
        <v>0</v>
      </c>
      <c r="BS1252" s="14">
        <v>0</v>
      </c>
      <c r="BT1252" s="14" t="e">
        <f>IF(#REF!=0,"-",#REF!/#REF!*100)</f>
        <v>#REF!</v>
      </c>
    </row>
    <row r="1253" spans="1:72" ht="22.5" x14ac:dyDescent="0.25">
      <c r="A1253" s="4" t="s">
        <v>133</v>
      </c>
      <c r="B1253" s="4" t="s">
        <v>58</v>
      </c>
      <c r="C1253" s="4" t="s">
        <v>167</v>
      </c>
      <c r="D1253" s="102" t="s">
        <v>464</v>
      </c>
      <c r="E1253" s="113">
        <v>6139</v>
      </c>
      <c r="F1253" s="102" t="s">
        <v>471</v>
      </c>
      <c r="G1253" s="98" t="s">
        <v>1662</v>
      </c>
      <c r="H1253" s="13" t="s">
        <v>37</v>
      </c>
      <c r="I1253" s="14">
        <v>0</v>
      </c>
      <c r="J1253" s="14"/>
      <c r="K1253" s="14"/>
      <c r="L1253" s="14"/>
      <c r="M1253" s="14"/>
      <c r="N1253" s="14"/>
      <c r="O1253" s="14">
        <f t="shared" si="1813"/>
        <v>0</v>
      </c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>
        <v>0</v>
      </c>
      <c r="AC1253" s="14">
        <v>0</v>
      </c>
      <c r="AD1253" s="14">
        <v>0</v>
      </c>
      <c r="AE1253" s="14"/>
      <c r="AF1253" s="14"/>
      <c r="AG1253" s="14"/>
      <c r="AH1253" s="14"/>
      <c r="AI1253" s="14"/>
      <c r="AJ1253" s="14">
        <f t="shared" si="1814"/>
        <v>0</v>
      </c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>
        <v>0</v>
      </c>
      <c r="AX1253" s="14">
        <v>0</v>
      </c>
      <c r="AY1253" s="14">
        <v>0</v>
      </c>
      <c r="AZ1253" s="14"/>
      <c r="BA1253" s="14"/>
      <c r="BB1253" s="14"/>
      <c r="BC1253" s="14"/>
      <c r="BD1253" s="14"/>
      <c r="BE1253" s="14">
        <f t="shared" si="1815"/>
        <v>0</v>
      </c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>
        <v>0</v>
      </c>
      <c r="BS1253" s="14">
        <v>0</v>
      </c>
      <c r="BT1253" s="14" t="e">
        <f>IF(#REF!=0,"-",#REF!/#REF!*100)</f>
        <v>#REF!</v>
      </c>
    </row>
    <row r="1254" spans="1:72" ht="33.75" x14ac:dyDescent="0.25">
      <c r="A1254" s="4" t="s">
        <v>133</v>
      </c>
      <c r="B1254" s="4" t="s">
        <v>58</v>
      </c>
      <c r="C1254" s="4" t="s">
        <v>167</v>
      </c>
      <c r="D1254" s="102" t="s">
        <v>464</v>
      </c>
      <c r="E1254" s="113">
        <v>6139</v>
      </c>
      <c r="F1254" s="102" t="s">
        <v>472</v>
      </c>
      <c r="G1254" s="98" t="s">
        <v>1662</v>
      </c>
      <c r="H1254" s="13" t="s">
        <v>38</v>
      </c>
      <c r="I1254" s="14">
        <v>0</v>
      </c>
      <c r="J1254" s="14"/>
      <c r="K1254" s="14"/>
      <c r="L1254" s="14"/>
      <c r="M1254" s="14"/>
      <c r="N1254" s="14"/>
      <c r="O1254" s="14">
        <f t="shared" si="1813"/>
        <v>0</v>
      </c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>
        <v>0</v>
      </c>
      <c r="AC1254" s="14">
        <v>0</v>
      </c>
      <c r="AD1254" s="14">
        <v>0</v>
      </c>
      <c r="AE1254" s="14"/>
      <c r="AF1254" s="14"/>
      <c r="AG1254" s="14"/>
      <c r="AH1254" s="14"/>
      <c r="AI1254" s="14"/>
      <c r="AJ1254" s="14">
        <f t="shared" si="1814"/>
        <v>0</v>
      </c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>
        <v>0</v>
      </c>
      <c r="AX1254" s="14">
        <v>0</v>
      </c>
      <c r="AY1254" s="14">
        <v>0</v>
      </c>
      <c r="AZ1254" s="14"/>
      <c r="BA1254" s="14"/>
      <c r="BB1254" s="14"/>
      <c r="BC1254" s="14"/>
      <c r="BD1254" s="14"/>
      <c r="BE1254" s="14">
        <f t="shared" si="1815"/>
        <v>0</v>
      </c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>
        <v>0</v>
      </c>
      <c r="BS1254" s="14">
        <v>0</v>
      </c>
      <c r="BT1254" s="14" t="e">
        <f>IF(#REF!=0,"-",#REF!/#REF!*100)</f>
        <v>#REF!</v>
      </c>
    </row>
    <row r="1255" spans="1:72" ht="33.75" x14ac:dyDescent="0.25">
      <c r="A1255" s="1" t="s">
        <v>0</v>
      </c>
      <c r="B1255" s="1" t="s">
        <v>0</v>
      </c>
      <c r="C1255" s="1" t="s">
        <v>0</v>
      </c>
      <c r="D1255" s="101" t="s">
        <v>0</v>
      </c>
      <c r="E1255" s="101" t="s">
        <v>0</v>
      </c>
      <c r="F1255" s="101" t="s">
        <v>0</v>
      </c>
      <c r="G1255" s="2" t="s">
        <v>0</v>
      </c>
      <c r="H1255" s="10" t="s">
        <v>39</v>
      </c>
      <c r="I1255" s="11">
        <f t="shared" ref="I1255:X1256" si="1819">SUM(I1256)</f>
        <v>0</v>
      </c>
      <c r="J1255" s="11">
        <f t="shared" si="1819"/>
        <v>0</v>
      </c>
      <c r="K1255" s="11">
        <f t="shared" si="1819"/>
        <v>0</v>
      </c>
      <c r="L1255" s="11">
        <f t="shared" si="1819"/>
        <v>0</v>
      </c>
      <c r="M1255" s="11">
        <f t="shared" si="1819"/>
        <v>0</v>
      </c>
      <c r="N1255" s="11">
        <f t="shared" si="1819"/>
        <v>0</v>
      </c>
      <c r="O1255" s="11">
        <f t="shared" si="1819"/>
        <v>0</v>
      </c>
      <c r="P1255" s="11">
        <f t="shared" si="1819"/>
        <v>0</v>
      </c>
      <c r="Q1255" s="11">
        <f t="shared" si="1819"/>
        <v>0</v>
      </c>
      <c r="R1255" s="11">
        <f t="shared" si="1819"/>
        <v>0</v>
      </c>
      <c r="S1255" s="11">
        <f t="shared" si="1819"/>
        <v>0</v>
      </c>
      <c r="T1255" s="11">
        <f t="shared" si="1819"/>
        <v>0</v>
      </c>
      <c r="U1255" s="11">
        <f t="shared" si="1819"/>
        <v>0</v>
      </c>
      <c r="V1255" s="11">
        <f t="shared" si="1819"/>
        <v>0</v>
      </c>
      <c r="W1255" s="11">
        <f t="shared" si="1819"/>
        <v>0</v>
      </c>
      <c r="X1255" s="11">
        <f t="shared" si="1819"/>
        <v>0</v>
      </c>
      <c r="Y1255" s="11">
        <f t="shared" ref="J1255:AA1256" si="1820">SUM(Y1256)</f>
        <v>0</v>
      </c>
      <c r="Z1255" s="11">
        <f t="shared" si="1820"/>
        <v>0</v>
      </c>
      <c r="AA1255" s="11">
        <f t="shared" si="1820"/>
        <v>0</v>
      </c>
      <c r="AB1255" s="11">
        <v>0</v>
      </c>
      <c r="AC1255" s="11">
        <v>0</v>
      </c>
      <c r="AD1255" s="11">
        <f t="shared" ref="AD1255:AS1256" si="1821">SUM(AD1256)</f>
        <v>0</v>
      </c>
      <c r="AE1255" s="11">
        <f t="shared" si="1821"/>
        <v>0</v>
      </c>
      <c r="AF1255" s="11">
        <f t="shared" si="1821"/>
        <v>0</v>
      </c>
      <c r="AG1255" s="11">
        <f t="shared" si="1821"/>
        <v>0</v>
      </c>
      <c r="AH1255" s="11">
        <f t="shared" si="1821"/>
        <v>0</v>
      </c>
      <c r="AI1255" s="11">
        <f t="shared" si="1821"/>
        <v>0</v>
      </c>
      <c r="AJ1255" s="11">
        <f t="shared" si="1821"/>
        <v>0</v>
      </c>
      <c r="AK1255" s="11">
        <f t="shared" si="1821"/>
        <v>0</v>
      </c>
      <c r="AL1255" s="11">
        <f t="shared" si="1821"/>
        <v>0</v>
      </c>
      <c r="AM1255" s="11">
        <f t="shared" si="1821"/>
        <v>0</v>
      </c>
      <c r="AN1255" s="11">
        <f t="shared" si="1821"/>
        <v>0</v>
      </c>
      <c r="AO1255" s="11">
        <f t="shared" si="1821"/>
        <v>0</v>
      </c>
      <c r="AP1255" s="11">
        <f t="shared" si="1821"/>
        <v>0</v>
      </c>
      <c r="AQ1255" s="11">
        <f t="shared" si="1821"/>
        <v>0</v>
      </c>
      <c r="AR1255" s="11">
        <f t="shared" si="1821"/>
        <v>0</v>
      </c>
      <c r="AS1255" s="11">
        <f t="shared" si="1821"/>
        <v>0</v>
      </c>
      <c r="AT1255" s="11">
        <f t="shared" ref="AE1255:AV1256" si="1822">SUM(AT1256)</f>
        <v>0</v>
      </c>
      <c r="AU1255" s="11">
        <f t="shared" si="1822"/>
        <v>0</v>
      </c>
      <c r="AV1255" s="11">
        <f t="shared" si="1822"/>
        <v>0</v>
      </c>
      <c r="AW1255" s="11">
        <v>0</v>
      </c>
      <c r="AX1255" s="11">
        <v>0</v>
      </c>
      <c r="AY1255" s="11">
        <f t="shared" ref="AY1255:BN1256" si="1823">SUM(AY1256)</f>
        <v>0</v>
      </c>
      <c r="AZ1255" s="11">
        <f t="shared" si="1823"/>
        <v>0</v>
      </c>
      <c r="BA1255" s="11">
        <f t="shared" si="1823"/>
        <v>0</v>
      </c>
      <c r="BB1255" s="11">
        <f t="shared" si="1823"/>
        <v>0</v>
      </c>
      <c r="BC1255" s="11">
        <f t="shared" si="1823"/>
        <v>0</v>
      </c>
      <c r="BD1255" s="11">
        <f t="shared" si="1823"/>
        <v>0</v>
      </c>
      <c r="BE1255" s="11">
        <f t="shared" si="1823"/>
        <v>0</v>
      </c>
      <c r="BF1255" s="11">
        <f t="shared" si="1823"/>
        <v>0</v>
      </c>
      <c r="BG1255" s="11">
        <f t="shared" si="1823"/>
        <v>0</v>
      </c>
      <c r="BH1255" s="11">
        <f t="shared" si="1823"/>
        <v>0</v>
      </c>
      <c r="BI1255" s="11">
        <f t="shared" si="1823"/>
        <v>0</v>
      </c>
      <c r="BJ1255" s="11">
        <f t="shared" si="1823"/>
        <v>0</v>
      </c>
      <c r="BK1255" s="11">
        <f t="shared" si="1823"/>
        <v>0</v>
      </c>
      <c r="BL1255" s="11">
        <f t="shared" si="1823"/>
        <v>0</v>
      </c>
      <c r="BM1255" s="11">
        <f t="shared" si="1823"/>
        <v>0</v>
      </c>
      <c r="BN1255" s="11">
        <f t="shared" si="1823"/>
        <v>0</v>
      </c>
      <c r="BO1255" s="11">
        <f t="shared" ref="AZ1255:BQ1256" si="1824">SUM(BO1256)</f>
        <v>0</v>
      </c>
      <c r="BP1255" s="11">
        <f t="shared" si="1824"/>
        <v>0</v>
      </c>
      <c r="BQ1255" s="11">
        <f t="shared" si="1824"/>
        <v>0</v>
      </c>
      <c r="BR1255" s="11">
        <v>0</v>
      </c>
      <c r="BS1255" s="11">
        <v>0</v>
      </c>
      <c r="BT1255" s="11" t="e">
        <f>IF(#REF!=0,"-",#REF!/#REF!*100)</f>
        <v>#REF!</v>
      </c>
    </row>
    <row r="1256" spans="1:72" ht="22.5" x14ac:dyDescent="0.25">
      <c r="A1256" s="4" t="s">
        <v>133</v>
      </c>
      <c r="B1256" s="4" t="s">
        <v>58</v>
      </c>
      <c r="C1256" s="4" t="s">
        <v>167</v>
      </c>
      <c r="D1256" s="102" t="s">
        <v>464</v>
      </c>
      <c r="E1256" s="101" t="s">
        <v>40</v>
      </c>
      <c r="F1256" s="101" t="s">
        <v>0</v>
      </c>
      <c r="G1256" s="2" t="s">
        <v>0</v>
      </c>
      <c r="H1256" s="2" t="s">
        <v>41</v>
      </c>
      <c r="I1256" s="12">
        <f t="shared" si="1819"/>
        <v>0</v>
      </c>
      <c r="J1256" s="12">
        <f t="shared" si="1820"/>
        <v>0</v>
      </c>
      <c r="K1256" s="12">
        <f t="shared" si="1820"/>
        <v>0</v>
      </c>
      <c r="L1256" s="12">
        <f t="shared" si="1820"/>
        <v>0</v>
      </c>
      <c r="M1256" s="12">
        <f t="shared" si="1820"/>
        <v>0</v>
      </c>
      <c r="N1256" s="12">
        <f t="shared" si="1820"/>
        <v>0</v>
      </c>
      <c r="O1256" s="12">
        <f t="shared" si="1820"/>
        <v>0</v>
      </c>
      <c r="P1256" s="12">
        <f t="shared" si="1820"/>
        <v>0</v>
      </c>
      <c r="Q1256" s="12">
        <f t="shared" si="1820"/>
        <v>0</v>
      </c>
      <c r="R1256" s="12">
        <f t="shared" si="1820"/>
        <v>0</v>
      </c>
      <c r="S1256" s="12">
        <f t="shared" si="1820"/>
        <v>0</v>
      </c>
      <c r="T1256" s="12">
        <f t="shared" si="1820"/>
        <v>0</v>
      </c>
      <c r="U1256" s="12">
        <f t="shared" si="1820"/>
        <v>0</v>
      </c>
      <c r="V1256" s="12">
        <f t="shared" si="1820"/>
        <v>0</v>
      </c>
      <c r="W1256" s="12">
        <f t="shared" si="1820"/>
        <v>0</v>
      </c>
      <c r="X1256" s="12">
        <f t="shared" si="1820"/>
        <v>0</v>
      </c>
      <c r="Y1256" s="12">
        <f t="shared" si="1820"/>
        <v>0</v>
      </c>
      <c r="Z1256" s="12">
        <f t="shared" si="1820"/>
        <v>0</v>
      </c>
      <c r="AA1256" s="12">
        <f t="shared" si="1820"/>
        <v>0</v>
      </c>
      <c r="AB1256" s="12">
        <v>0</v>
      </c>
      <c r="AC1256" s="12">
        <v>0</v>
      </c>
      <c r="AD1256" s="12">
        <f t="shared" si="1821"/>
        <v>0</v>
      </c>
      <c r="AE1256" s="12">
        <f t="shared" si="1822"/>
        <v>0</v>
      </c>
      <c r="AF1256" s="12">
        <f t="shared" si="1822"/>
        <v>0</v>
      </c>
      <c r="AG1256" s="12">
        <f t="shared" si="1822"/>
        <v>0</v>
      </c>
      <c r="AH1256" s="12">
        <f t="shared" si="1822"/>
        <v>0</v>
      </c>
      <c r="AI1256" s="12">
        <f t="shared" si="1822"/>
        <v>0</v>
      </c>
      <c r="AJ1256" s="12">
        <f t="shared" si="1822"/>
        <v>0</v>
      </c>
      <c r="AK1256" s="12">
        <f t="shared" si="1822"/>
        <v>0</v>
      </c>
      <c r="AL1256" s="12">
        <f t="shared" si="1822"/>
        <v>0</v>
      </c>
      <c r="AM1256" s="12">
        <f t="shared" si="1822"/>
        <v>0</v>
      </c>
      <c r="AN1256" s="12">
        <f t="shared" si="1822"/>
        <v>0</v>
      </c>
      <c r="AO1256" s="12">
        <f t="shared" si="1822"/>
        <v>0</v>
      </c>
      <c r="AP1256" s="12">
        <f t="shared" si="1822"/>
        <v>0</v>
      </c>
      <c r="AQ1256" s="12">
        <f t="shared" si="1822"/>
        <v>0</v>
      </c>
      <c r="AR1256" s="12">
        <f t="shared" si="1822"/>
        <v>0</v>
      </c>
      <c r="AS1256" s="12">
        <f t="shared" si="1822"/>
        <v>0</v>
      </c>
      <c r="AT1256" s="12">
        <f t="shared" si="1822"/>
        <v>0</v>
      </c>
      <c r="AU1256" s="12">
        <f t="shared" si="1822"/>
        <v>0</v>
      </c>
      <c r="AV1256" s="12">
        <f t="shared" si="1822"/>
        <v>0</v>
      </c>
      <c r="AW1256" s="12">
        <v>0</v>
      </c>
      <c r="AX1256" s="12">
        <v>0</v>
      </c>
      <c r="AY1256" s="12">
        <f t="shared" si="1823"/>
        <v>0</v>
      </c>
      <c r="AZ1256" s="12">
        <f t="shared" si="1824"/>
        <v>0</v>
      </c>
      <c r="BA1256" s="12">
        <f t="shared" si="1824"/>
        <v>0</v>
      </c>
      <c r="BB1256" s="12">
        <f t="shared" si="1824"/>
        <v>0</v>
      </c>
      <c r="BC1256" s="12">
        <f t="shared" si="1824"/>
        <v>0</v>
      </c>
      <c r="BD1256" s="12">
        <f t="shared" si="1824"/>
        <v>0</v>
      </c>
      <c r="BE1256" s="12">
        <f t="shared" si="1824"/>
        <v>0</v>
      </c>
      <c r="BF1256" s="12">
        <f t="shared" si="1824"/>
        <v>0</v>
      </c>
      <c r="BG1256" s="12">
        <f t="shared" si="1824"/>
        <v>0</v>
      </c>
      <c r="BH1256" s="12">
        <f t="shared" si="1824"/>
        <v>0</v>
      </c>
      <c r="BI1256" s="12">
        <f t="shared" si="1824"/>
        <v>0</v>
      </c>
      <c r="BJ1256" s="12">
        <f t="shared" si="1824"/>
        <v>0</v>
      </c>
      <c r="BK1256" s="12">
        <f t="shared" si="1824"/>
        <v>0</v>
      </c>
      <c r="BL1256" s="12">
        <f t="shared" si="1824"/>
        <v>0</v>
      </c>
      <c r="BM1256" s="12">
        <f t="shared" si="1824"/>
        <v>0</v>
      </c>
      <c r="BN1256" s="12">
        <f t="shared" si="1824"/>
        <v>0</v>
      </c>
      <c r="BO1256" s="12">
        <f t="shared" si="1824"/>
        <v>0</v>
      </c>
      <c r="BP1256" s="12">
        <f t="shared" si="1824"/>
        <v>0</v>
      </c>
      <c r="BQ1256" s="12">
        <f t="shared" si="1824"/>
        <v>0</v>
      </c>
      <c r="BR1256" s="12">
        <v>0</v>
      </c>
      <c r="BS1256" s="12">
        <v>0</v>
      </c>
      <c r="BT1256" s="12" t="e">
        <f>IF(#REF!=0,"-",#REF!/#REF!*100)</f>
        <v>#REF!</v>
      </c>
    </row>
    <row r="1257" spans="1:72" x14ac:dyDescent="0.25">
      <c r="A1257" s="4" t="s">
        <v>133</v>
      </c>
      <c r="B1257" s="4" t="s">
        <v>58</v>
      </c>
      <c r="C1257" s="4" t="s">
        <v>167</v>
      </c>
      <c r="D1257" s="102" t="s">
        <v>464</v>
      </c>
      <c r="E1257" s="113">
        <v>6148</v>
      </c>
      <c r="F1257" s="102"/>
      <c r="G1257" s="98" t="s">
        <v>1662</v>
      </c>
      <c r="H1257" s="13" t="s">
        <v>45</v>
      </c>
      <c r="I1257" s="14">
        <v>0</v>
      </c>
      <c r="J1257" s="14"/>
      <c r="K1257" s="14"/>
      <c r="L1257" s="14"/>
      <c r="M1257" s="14"/>
      <c r="N1257" s="14"/>
      <c r="O1257" s="14">
        <f t="shared" si="1813"/>
        <v>0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>
        <v>0</v>
      </c>
      <c r="AC1257" s="14">
        <v>0</v>
      </c>
      <c r="AD1257" s="14">
        <v>0</v>
      </c>
      <c r="AE1257" s="14"/>
      <c r="AF1257" s="14"/>
      <c r="AG1257" s="14"/>
      <c r="AH1257" s="14"/>
      <c r="AI1257" s="14"/>
      <c r="AJ1257" s="14">
        <f t="shared" si="1814"/>
        <v>0</v>
      </c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>
        <v>0</v>
      </c>
      <c r="AX1257" s="14">
        <v>0</v>
      </c>
      <c r="AY1257" s="14">
        <v>0</v>
      </c>
      <c r="AZ1257" s="14"/>
      <c r="BA1257" s="14"/>
      <c r="BB1257" s="14"/>
      <c r="BC1257" s="14"/>
      <c r="BD1257" s="14"/>
      <c r="BE1257" s="14">
        <f t="shared" si="1815"/>
        <v>0</v>
      </c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>
        <v>0</v>
      </c>
      <c r="BS1257" s="14">
        <v>0</v>
      </c>
      <c r="BT1257" s="14" t="e">
        <f>IF(#REF!=0,"-",#REF!/#REF!*100)</f>
        <v>#REF!</v>
      </c>
    </row>
    <row r="1258" spans="1:72" ht="33.75" x14ac:dyDescent="0.25">
      <c r="A1258" s="1" t="s">
        <v>0</v>
      </c>
      <c r="B1258" s="1" t="s">
        <v>0</v>
      </c>
      <c r="C1258" s="1" t="s">
        <v>0</v>
      </c>
      <c r="D1258" s="101" t="s">
        <v>0</v>
      </c>
      <c r="E1258" s="101" t="s">
        <v>0</v>
      </c>
      <c r="F1258" s="101" t="s">
        <v>0</v>
      </c>
      <c r="G1258" s="2" t="s">
        <v>0</v>
      </c>
      <c r="H1258" s="10" t="s">
        <v>47</v>
      </c>
      <c r="I1258" s="11">
        <f t="shared" ref="I1258:AA1258" si="1825">SUM(I1259)</f>
        <v>10000</v>
      </c>
      <c r="J1258" s="11">
        <f t="shared" si="1825"/>
        <v>0</v>
      </c>
      <c r="K1258" s="11">
        <f t="shared" si="1825"/>
        <v>0</v>
      </c>
      <c r="L1258" s="11">
        <f t="shared" si="1825"/>
        <v>0</v>
      </c>
      <c r="M1258" s="11">
        <f t="shared" si="1825"/>
        <v>0</v>
      </c>
      <c r="N1258" s="11">
        <f t="shared" si="1825"/>
        <v>0</v>
      </c>
      <c r="O1258" s="11">
        <f t="shared" si="1825"/>
        <v>10000</v>
      </c>
      <c r="P1258" s="11">
        <f t="shared" si="1825"/>
        <v>0</v>
      </c>
      <c r="Q1258" s="11">
        <f t="shared" si="1825"/>
        <v>0</v>
      </c>
      <c r="R1258" s="11">
        <f t="shared" si="1825"/>
        <v>0</v>
      </c>
      <c r="S1258" s="11">
        <f t="shared" si="1825"/>
        <v>0</v>
      </c>
      <c r="T1258" s="11">
        <f t="shared" si="1825"/>
        <v>0</v>
      </c>
      <c r="U1258" s="11">
        <f t="shared" si="1825"/>
        <v>0</v>
      </c>
      <c r="V1258" s="11">
        <f t="shared" si="1825"/>
        <v>0</v>
      </c>
      <c r="W1258" s="11">
        <f t="shared" si="1825"/>
        <v>0</v>
      </c>
      <c r="X1258" s="11">
        <f t="shared" si="1825"/>
        <v>0</v>
      </c>
      <c r="Y1258" s="11">
        <f t="shared" si="1825"/>
        <v>0</v>
      </c>
      <c r="Z1258" s="11">
        <f t="shared" si="1825"/>
        <v>0</v>
      </c>
      <c r="AA1258" s="11">
        <f t="shared" si="1825"/>
        <v>0</v>
      </c>
      <c r="AB1258" s="11">
        <v>0</v>
      </c>
      <c r="AC1258" s="11">
        <v>10000</v>
      </c>
      <c r="AD1258" s="11">
        <f t="shared" ref="AD1258:AV1258" si="1826">SUM(AD1259)</f>
        <v>0</v>
      </c>
      <c r="AE1258" s="11">
        <f t="shared" si="1826"/>
        <v>0</v>
      </c>
      <c r="AF1258" s="11">
        <f t="shared" si="1826"/>
        <v>0</v>
      </c>
      <c r="AG1258" s="11">
        <f t="shared" si="1826"/>
        <v>0</v>
      </c>
      <c r="AH1258" s="11">
        <f t="shared" si="1826"/>
        <v>0</v>
      </c>
      <c r="AI1258" s="11">
        <f t="shared" si="1826"/>
        <v>0</v>
      </c>
      <c r="AJ1258" s="11">
        <f t="shared" si="1826"/>
        <v>0</v>
      </c>
      <c r="AK1258" s="11">
        <f t="shared" si="1826"/>
        <v>0</v>
      </c>
      <c r="AL1258" s="11">
        <f t="shared" si="1826"/>
        <v>0</v>
      </c>
      <c r="AM1258" s="11">
        <f t="shared" si="1826"/>
        <v>0</v>
      </c>
      <c r="AN1258" s="11">
        <f t="shared" si="1826"/>
        <v>0</v>
      </c>
      <c r="AO1258" s="11">
        <f t="shared" si="1826"/>
        <v>0</v>
      </c>
      <c r="AP1258" s="11">
        <f t="shared" si="1826"/>
        <v>0</v>
      </c>
      <c r="AQ1258" s="11">
        <f t="shared" si="1826"/>
        <v>0</v>
      </c>
      <c r="AR1258" s="11">
        <f t="shared" si="1826"/>
        <v>0</v>
      </c>
      <c r="AS1258" s="11">
        <f t="shared" si="1826"/>
        <v>0</v>
      </c>
      <c r="AT1258" s="11">
        <f t="shared" si="1826"/>
        <v>0</v>
      </c>
      <c r="AU1258" s="11">
        <f t="shared" si="1826"/>
        <v>0</v>
      </c>
      <c r="AV1258" s="11">
        <f t="shared" si="1826"/>
        <v>0</v>
      </c>
      <c r="AW1258" s="11">
        <v>0</v>
      </c>
      <c r="AX1258" s="11">
        <v>0</v>
      </c>
      <c r="AY1258" s="11">
        <f t="shared" ref="AY1258:BQ1258" si="1827">SUM(AY1259)</f>
        <v>0</v>
      </c>
      <c r="AZ1258" s="11">
        <f t="shared" si="1827"/>
        <v>0</v>
      </c>
      <c r="BA1258" s="11">
        <f t="shared" si="1827"/>
        <v>0</v>
      </c>
      <c r="BB1258" s="11">
        <f t="shared" si="1827"/>
        <v>0</v>
      </c>
      <c r="BC1258" s="11">
        <f t="shared" si="1827"/>
        <v>0</v>
      </c>
      <c r="BD1258" s="11">
        <f t="shared" si="1827"/>
        <v>0</v>
      </c>
      <c r="BE1258" s="11">
        <f t="shared" si="1827"/>
        <v>0</v>
      </c>
      <c r="BF1258" s="11">
        <f t="shared" si="1827"/>
        <v>0</v>
      </c>
      <c r="BG1258" s="11">
        <f t="shared" si="1827"/>
        <v>0</v>
      </c>
      <c r="BH1258" s="11">
        <f t="shared" si="1827"/>
        <v>0</v>
      </c>
      <c r="BI1258" s="11">
        <f t="shared" si="1827"/>
        <v>0</v>
      </c>
      <c r="BJ1258" s="11">
        <f t="shared" si="1827"/>
        <v>0</v>
      </c>
      <c r="BK1258" s="11">
        <f t="shared" si="1827"/>
        <v>0</v>
      </c>
      <c r="BL1258" s="11">
        <f t="shared" si="1827"/>
        <v>0</v>
      </c>
      <c r="BM1258" s="11">
        <f t="shared" si="1827"/>
        <v>0</v>
      </c>
      <c r="BN1258" s="11">
        <f t="shared" si="1827"/>
        <v>0</v>
      </c>
      <c r="BO1258" s="11">
        <f t="shared" si="1827"/>
        <v>0</v>
      </c>
      <c r="BP1258" s="11">
        <f t="shared" si="1827"/>
        <v>0</v>
      </c>
      <c r="BQ1258" s="11">
        <f t="shared" si="1827"/>
        <v>0</v>
      </c>
      <c r="BR1258" s="11">
        <v>0</v>
      </c>
      <c r="BS1258" s="11">
        <v>0</v>
      </c>
      <c r="BT1258" s="11" t="e">
        <f>IF(#REF!=0,"-",#REF!/#REF!*100)</f>
        <v>#REF!</v>
      </c>
    </row>
    <row r="1259" spans="1:72" x14ac:dyDescent="0.25">
      <c r="A1259" s="4" t="s">
        <v>133</v>
      </c>
      <c r="B1259" s="4" t="s">
        <v>58</v>
      </c>
      <c r="C1259" s="4" t="s">
        <v>167</v>
      </c>
      <c r="D1259" s="102" t="s">
        <v>464</v>
      </c>
      <c r="E1259" s="101" t="s">
        <v>48</v>
      </c>
      <c r="F1259" s="101" t="s">
        <v>0</v>
      </c>
      <c r="G1259" s="2" t="s">
        <v>0</v>
      </c>
      <c r="H1259" s="2" t="s">
        <v>49</v>
      </c>
      <c r="I1259" s="12">
        <f t="shared" ref="I1259:AA1259" si="1828">SUM(I1260:I1261)</f>
        <v>10000</v>
      </c>
      <c r="J1259" s="12">
        <f t="shared" si="1828"/>
        <v>0</v>
      </c>
      <c r="K1259" s="12">
        <f t="shared" si="1828"/>
        <v>0</v>
      </c>
      <c r="L1259" s="12">
        <f t="shared" si="1828"/>
        <v>0</v>
      </c>
      <c r="M1259" s="12">
        <f t="shared" si="1828"/>
        <v>0</v>
      </c>
      <c r="N1259" s="12">
        <f t="shared" si="1828"/>
        <v>0</v>
      </c>
      <c r="O1259" s="12">
        <f t="shared" ref="O1259" si="1829">SUM(O1260:O1261)</f>
        <v>10000</v>
      </c>
      <c r="P1259" s="12">
        <f t="shared" si="1828"/>
        <v>0</v>
      </c>
      <c r="Q1259" s="12">
        <f t="shared" si="1828"/>
        <v>0</v>
      </c>
      <c r="R1259" s="12">
        <f t="shared" si="1828"/>
        <v>0</v>
      </c>
      <c r="S1259" s="12">
        <f t="shared" si="1828"/>
        <v>0</v>
      </c>
      <c r="T1259" s="12">
        <f t="shared" si="1828"/>
        <v>0</v>
      </c>
      <c r="U1259" s="12">
        <f t="shared" si="1828"/>
        <v>0</v>
      </c>
      <c r="V1259" s="12">
        <f t="shared" si="1828"/>
        <v>0</v>
      </c>
      <c r="W1259" s="12">
        <f t="shared" si="1828"/>
        <v>0</v>
      </c>
      <c r="X1259" s="12">
        <f t="shared" si="1828"/>
        <v>0</v>
      </c>
      <c r="Y1259" s="12">
        <f t="shared" si="1828"/>
        <v>0</v>
      </c>
      <c r="Z1259" s="12">
        <f t="shared" si="1828"/>
        <v>0</v>
      </c>
      <c r="AA1259" s="12">
        <f t="shared" si="1828"/>
        <v>0</v>
      </c>
      <c r="AB1259" s="12">
        <v>0</v>
      </c>
      <c r="AC1259" s="12">
        <v>10000</v>
      </c>
      <c r="AD1259" s="12">
        <f t="shared" ref="AD1259:AV1259" si="1830">SUM(AD1260:AD1261)</f>
        <v>0</v>
      </c>
      <c r="AE1259" s="12">
        <f t="shared" si="1830"/>
        <v>0</v>
      </c>
      <c r="AF1259" s="12">
        <f t="shared" si="1830"/>
        <v>0</v>
      </c>
      <c r="AG1259" s="12">
        <f t="shared" si="1830"/>
        <v>0</v>
      </c>
      <c r="AH1259" s="12">
        <f t="shared" si="1830"/>
        <v>0</v>
      </c>
      <c r="AI1259" s="12">
        <f t="shared" si="1830"/>
        <v>0</v>
      </c>
      <c r="AJ1259" s="12">
        <f t="shared" ref="AJ1259" si="1831">SUM(AJ1260:AJ1261)</f>
        <v>0</v>
      </c>
      <c r="AK1259" s="12">
        <f t="shared" si="1830"/>
        <v>0</v>
      </c>
      <c r="AL1259" s="12">
        <f t="shared" si="1830"/>
        <v>0</v>
      </c>
      <c r="AM1259" s="12">
        <f t="shared" si="1830"/>
        <v>0</v>
      </c>
      <c r="AN1259" s="12">
        <f t="shared" si="1830"/>
        <v>0</v>
      </c>
      <c r="AO1259" s="12">
        <f t="shared" si="1830"/>
        <v>0</v>
      </c>
      <c r="AP1259" s="12">
        <f t="shared" si="1830"/>
        <v>0</v>
      </c>
      <c r="AQ1259" s="12">
        <f t="shared" si="1830"/>
        <v>0</v>
      </c>
      <c r="AR1259" s="12">
        <f t="shared" si="1830"/>
        <v>0</v>
      </c>
      <c r="AS1259" s="12">
        <f t="shared" si="1830"/>
        <v>0</v>
      </c>
      <c r="AT1259" s="12">
        <f t="shared" si="1830"/>
        <v>0</v>
      </c>
      <c r="AU1259" s="12">
        <f t="shared" si="1830"/>
        <v>0</v>
      </c>
      <c r="AV1259" s="12">
        <f t="shared" si="1830"/>
        <v>0</v>
      </c>
      <c r="AW1259" s="12">
        <v>0</v>
      </c>
      <c r="AX1259" s="12">
        <v>0</v>
      </c>
      <c r="AY1259" s="12">
        <f t="shared" ref="AY1259:BQ1259" si="1832">SUM(AY1260:AY1261)</f>
        <v>0</v>
      </c>
      <c r="AZ1259" s="12">
        <f t="shared" si="1832"/>
        <v>0</v>
      </c>
      <c r="BA1259" s="12">
        <f t="shared" si="1832"/>
        <v>0</v>
      </c>
      <c r="BB1259" s="12">
        <f t="shared" si="1832"/>
        <v>0</v>
      </c>
      <c r="BC1259" s="12">
        <f t="shared" si="1832"/>
        <v>0</v>
      </c>
      <c r="BD1259" s="12">
        <f t="shared" si="1832"/>
        <v>0</v>
      </c>
      <c r="BE1259" s="12">
        <f t="shared" ref="BE1259" si="1833">SUM(BE1260:BE1261)</f>
        <v>0</v>
      </c>
      <c r="BF1259" s="12">
        <f t="shared" si="1832"/>
        <v>0</v>
      </c>
      <c r="BG1259" s="12">
        <f t="shared" si="1832"/>
        <v>0</v>
      </c>
      <c r="BH1259" s="12">
        <f t="shared" si="1832"/>
        <v>0</v>
      </c>
      <c r="BI1259" s="12">
        <f t="shared" si="1832"/>
        <v>0</v>
      </c>
      <c r="BJ1259" s="12">
        <f t="shared" si="1832"/>
        <v>0</v>
      </c>
      <c r="BK1259" s="12">
        <f t="shared" si="1832"/>
        <v>0</v>
      </c>
      <c r="BL1259" s="12">
        <f t="shared" si="1832"/>
        <v>0</v>
      </c>
      <c r="BM1259" s="12">
        <f t="shared" si="1832"/>
        <v>0</v>
      </c>
      <c r="BN1259" s="12">
        <f t="shared" si="1832"/>
        <v>0</v>
      </c>
      <c r="BO1259" s="12">
        <f t="shared" si="1832"/>
        <v>0</v>
      </c>
      <c r="BP1259" s="12">
        <f t="shared" si="1832"/>
        <v>0</v>
      </c>
      <c r="BQ1259" s="12">
        <f t="shared" si="1832"/>
        <v>0</v>
      </c>
      <c r="BR1259" s="12">
        <v>0</v>
      </c>
      <c r="BS1259" s="12">
        <v>0</v>
      </c>
      <c r="BT1259" s="12" t="e">
        <f>IF(#REF!=0,"-",#REF!/#REF!*100)</f>
        <v>#REF!</v>
      </c>
    </row>
    <row r="1260" spans="1:72" x14ac:dyDescent="0.25">
      <c r="A1260" s="4" t="s">
        <v>133</v>
      </c>
      <c r="B1260" s="4" t="s">
        <v>58</v>
      </c>
      <c r="C1260" s="4" t="s">
        <v>167</v>
      </c>
      <c r="D1260" s="102" t="s">
        <v>464</v>
      </c>
      <c r="E1260" s="113">
        <v>8213</v>
      </c>
      <c r="F1260" s="102"/>
      <c r="G1260" s="98" t="s">
        <v>1662</v>
      </c>
      <c r="H1260" s="13" t="s">
        <v>51</v>
      </c>
      <c r="I1260" s="14">
        <v>3000</v>
      </c>
      <c r="J1260" s="14"/>
      <c r="K1260" s="14"/>
      <c r="L1260" s="14"/>
      <c r="M1260" s="14"/>
      <c r="N1260" s="14"/>
      <c r="O1260" s="14">
        <f t="shared" si="1813"/>
        <v>3000</v>
      </c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>
        <v>0</v>
      </c>
      <c r="AC1260" s="14">
        <v>3000</v>
      </c>
      <c r="AD1260" s="14">
        <v>0</v>
      </c>
      <c r="AE1260" s="14"/>
      <c r="AF1260" s="14"/>
      <c r="AG1260" s="14"/>
      <c r="AH1260" s="14"/>
      <c r="AI1260" s="14"/>
      <c r="AJ1260" s="14">
        <f t="shared" si="1814"/>
        <v>0</v>
      </c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>
        <v>0</v>
      </c>
      <c r="AX1260" s="14">
        <v>0</v>
      </c>
      <c r="AY1260" s="14">
        <v>0</v>
      </c>
      <c r="AZ1260" s="14"/>
      <c r="BA1260" s="14"/>
      <c r="BB1260" s="14"/>
      <c r="BC1260" s="14"/>
      <c r="BD1260" s="14"/>
      <c r="BE1260" s="14">
        <f t="shared" si="1815"/>
        <v>0</v>
      </c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>
        <v>0</v>
      </c>
      <c r="BS1260" s="14">
        <v>0</v>
      </c>
      <c r="BT1260" s="14" t="e">
        <f>IF(#REF!=0,"-",#REF!/#REF!*100)</f>
        <v>#REF!</v>
      </c>
    </row>
    <row r="1261" spans="1:72" x14ac:dyDescent="0.25">
      <c r="A1261" s="4" t="s">
        <v>133</v>
      </c>
      <c r="B1261" s="4" t="s">
        <v>58</v>
      </c>
      <c r="C1261" s="4" t="s">
        <v>167</v>
      </c>
      <c r="D1261" s="102" t="s">
        <v>464</v>
      </c>
      <c r="E1261" s="113">
        <v>8216</v>
      </c>
      <c r="F1261" s="102"/>
      <c r="G1261" s="98" t="s">
        <v>1662</v>
      </c>
      <c r="H1261" s="13" t="s">
        <v>108</v>
      </c>
      <c r="I1261" s="14">
        <v>7000</v>
      </c>
      <c r="J1261" s="14"/>
      <c r="K1261" s="14"/>
      <c r="L1261" s="14"/>
      <c r="M1261" s="14"/>
      <c r="N1261" s="14"/>
      <c r="O1261" s="14">
        <f t="shared" si="1813"/>
        <v>7000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>
        <v>0</v>
      </c>
      <c r="AC1261" s="14">
        <v>7000</v>
      </c>
      <c r="AD1261" s="14">
        <v>0</v>
      </c>
      <c r="AE1261" s="14"/>
      <c r="AF1261" s="14"/>
      <c r="AG1261" s="14"/>
      <c r="AH1261" s="14"/>
      <c r="AI1261" s="14"/>
      <c r="AJ1261" s="14">
        <f t="shared" si="1814"/>
        <v>0</v>
      </c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>
        <v>0</v>
      </c>
      <c r="AX1261" s="14">
        <v>0</v>
      </c>
      <c r="AY1261" s="14">
        <v>0</v>
      </c>
      <c r="AZ1261" s="14"/>
      <c r="BA1261" s="14"/>
      <c r="BB1261" s="14"/>
      <c r="BC1261" s="14"/>
      <c r="BD1261" s="14"/>
      <c r="BE1261" s="14">
        <f t="shared" si="1815"/>
        <v>0</v>
      </c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>
        <v>0</v>
      </c>
      <c r="BS1261" s="14">
        <v>0</v>
      </c>
      <c r="BT1261" s="14" t="e">
        <f>IF(#REF!=0,"-",#REF!/#REF!*100)</f>
        <v>#REF!</v>
      </c>
    </row>
    <row r="1262" spans="1:72" ht="22.5" x14ac:dyDescent="0.25">
      <c r="A1262" s="13" t="s">
        <v>0</v>
      </c>
      <c r="B1262" s="13" t="s">
        <v>0</v>
      </c>
      <c r="C1262" s="13" t="s">
        <v>0</v>
      </c>
      <c r="D1262" s="98" t="s">
        <v>0</v>
      </c>
      <c r="E1262" s="98" t="s">
        <v>0</v>
      </c>
      <c r="F1262" s="98" t="s">
        <v>0</v>
      </c>
      <c r="G1262" s="13" t="s">
        <v>0</v>
      </c>
      <c r="H1262" s="10" t="s">
        <v>473</v>
      </c>
      <c r="I1262" s="11">
        <f t="shared" ref="I1262:AA1262" si="1834">SUM(I1232,I1255,I1258)</f>
        <v>20000</v>
      </c>
      <c r="J1262" s="11">
        <f t="shared" si="1834"/>
        <v>0</v>
      </c>
      <c r="K1262" s="11">
        <f t="shared" si="1834"/>
        <v>0</v>
      </c>
      <c r="L1262" s="11">
        <f t="shared" si="1834"/>
        <v>0</v>
      </c>
      <c r="M1262" s="11">
        <f t="shared" si="1834"/>
        <v>0</v>
      </c>
      <c r="N1262" s="11">
        <f t="shared" si="1834"/>
        <v>0</v>
      </c>
      <c r="O1262" s="11">
        <f t="shared" si="1834"/>
        <v>20000</v>
      </c>
      <c r="P1262" s="11">
        <f t="shared" si="1834"/>
        <v>0</v>
      </c>
      <c r="Q1262" s="11">
        <f t="shared" si="1834"/>
        <v>0</v>
      </c>
      <c r="R1262" s="11">
        <f t="shared" si="1834"/>
        <v>0</v>
      </c>
      <c r="S1262" s="11">
        <f t="shared" si="1834"/>
        <v>0</v>
      </c>
      <c r="T1262" s="11">
        <f t="shared" si="1834"/>
        <v>0</v>
      </c>
      <c r="U1262" s="11">
        <f t="shared" si="1834"/>
        <v>0</v>
      </c>
      <c r="V1262" s="11">
        <f t="shared" si="1834"/>
        <v>0</v>
      </c>
      <c r="W1262" s="11">
        <f t="shared" si="1834"/>
        <v>0</v>
      </c>
      <c r="X1262" s="11">
        <f t="shared" si="1834"/>
        <v>0</v>
      </c>
      <c r="Y1262" s="11">
        <f t="shared" si="1834"/>
        <v>0</v>
      </c>
      <c r="Z1262" s="11">
        <f t="shared" si="1834"/>
        <v>0</v>
      </c>
      <c r="AA1262" s="11">
        <f t="shared" si="1834"/>
        <v>0</v>
      </c>
      <c r="AB1262" s="11">
        <v>0</v>
      </c>
      <c r="AC1262" s="11">
        <v>20000</v>
      </c>
      <c r="AD1262" s="11">
        <f t="shared" ref="AD1262:AV1262" si="1835">SUM(AD1232,AD1255,AD1258)</f>
        <v>0</v>
      </c>
      <c r="AE1262" s="11">
        <f t="shared" si="1835"/>
        <v>0</v>
      </c>
      <c r="AF1262" s="11">
        <f t="shared" si="1835"/>
        <v>0</v>
      </c>
      <c r="AG1262" s="11">
        <f t="shared" si="1835"/>
        <v>0</v>
      </c>
      <c r="AH1262" s="11">
        <f t="shared" si="1835"/>
        <v>0</v>
      </c>
      <c r="AI1262" s="11">
        <f t="shared" si="1835"/>
        <v>0</v>
      </c>
      <c r="AJ1262" s="11">
        <f t="shared" si="1835"/>
        <v>0</v>
      </c>
      <c r="AK1262" s="11">
        <f t="shared" si="1835"/>
        <v>0</v>
      </c>
      <c r="AL1262" s="11">
        <f t="shared" si="1835"/>
        <v>0</v>
      </c>
      <c r="AM1262" s="11">
        <f t="shared" si="1835"/>
        <v>0</v>
      </c>
      <c r="AN1262" s="11">
        <f t="shared" si="1835"/>
        <v>0</v>
      </c>
      <c r="AO1262" s="11">
        <f t="shared" si="1835"/>
        <v>0</v>
      </c>
      <c r="AP1262" s="11">
        <f t="shared" si="1835"/>
        <v>0</v>
      </c>
      <c r="AQ1262" s="11">
        <f t="shared" si="1835"/>
        <v>0</v>
      </c>
      <c r="AR1262" s="11">
        <f t="shared" si="1835"/>
        <v>0</v>
      </c>
      <c r="AS1262" s="11">
        <f t="shared" si="1835"/>
        <v>0</v>
      </c>
      <c r="AT1262" s="11">
        <f t="shared" si="1835"/>
        <v>0</v>
      </c>
      <c r="AU1262" s="11">
        <f t="shared" si="1835"/>
        <v>0</v>
      </c>
      <c r="AV1262" s="11">
        <f t="shared" si="1835"/>
        <v>0</v>
      </c>
      <c r="AW1262" s="11">
        <v>0</v>
      </c>
      <c r="AX1262" s="11">
        <v>0</v>
      </c>
      <c r="AY1262" s="11">
        <f t="shared" ref="AY1262:BQ1262" si="1836">SUM(AY1232,AY1255,AY1258)</f>
        <v>0</v>
      </c>
      <c r="AZ1262" s="11">
        <f t="shared" si="1836"/>
        <v>0</v>
      </c>
      <c r="BA1262" s="11">
        <f t="shared" si="1836"/>
        <v>0</v>
      </c>
      <c r="BB1262" s="11">
        <f t="shared" si="1836"/>
        <v>0</v>
      </c>
      <c r="BC1262" s="11">
        <f t="shared" si="1836"/>
        <v>0</v>
      </c>
      <c r="BD1262" s="11">
        <f t="shared" si="1836"/>
        <v>0</v>
      </c>
      <c r="BE1262" s="11">
        <f t="shared" si="1836"/>
        <v>0</v>
      </c>
      <c r="BF1262" s="11">
        <f t="shared" si="1836"/>
        <v>0</v>
      </c>
      <c r="BG1262" s="11">
        <f t="shared" si="1836"/>
        <v>0</v>
      </c>
      <c r="BH1262" s="11">
        <f t="shared" si="1836"/>
        <v>0</v>
      </c>
      <c r="BI1262" s="11">
        <f t="shared" si="1836"/>
        <v>0</v>
      </c>
      <c r="BJ1262" s="11">
        <f t="shared" si="1836"/>
        <v>0</v>
      </c>
      <c r="BK1262" s="11">
        <f t="shared" si="1836"/>
        <v>0</v>
      </c>
      <c r="BL1262" s="11">
        <f t="shared" si="1836"/>
        <v>0</v>
      </c>
      <c r="BM1262" s="11">
        <f t="shared" si="1836"/>
        <v>0</v>
      </c>
      <c r="BN1262" s="11">
        <f t="shared" si="1836"/>
        <v>0</v>
      </c>
      <c r="BO1262" s="11">
        <f t="shared" si="1836"/>
        <v>0</v>
      </c>
      <c r="BP1262" s="11">
        <f t="shared" si="1836"/>
        <v>0</v>
      </c>
      <c r="BQ1262" s="11">
        <f t="shared" si="1836"/>
        <v>0</v>
      </c>
      <c r="BR1262" s="11">
        <v>0</v>
      </c>
      <c r="BS1262" s="11">
        <v>0</v>
      </c>
      <c r="BT1262" s="11" t="e">
        <f>IF(#REF!=0,"-",#REF!/#REF!*100)</f>
        <v>#REF!</v>
      </c>
    </row>
    <row r="1263" spans="1:72" ht="15.75" thickBot="1" x14ac:dyDescent="0.3">
      <c r="A1263" s="13" t="s">
        <v>0</v>
      </c>
      <c r="B1263" s="13" t="s">
        <v>0</v>
      </c>
      <c r="C1263" s="13" t="s">
        <v>0</v>
      </c>
      <c r="D1263" s="98" t="s">
        <v>0</v>
      </c>
      <c r="E1263" s="98" t="s">
        <v>0</v>
      </c>
      <c r="F1263" s="98" t="s">
        <v>0</v>
      </c>
      <c r="G1263" s="13" t="s">
        <v>0</v>
      </c>
      <c r="H1263" s="2" t="s">
        <v>53</v>
      </c>
      <c r="I1263" s="13" t="s">
        <v>0</v>
      </c>
      <c r="J1263" s="13"/>
      <c r="K1263" s="13"/>
      <c r="L1263" s="13"/>
      <c r="M1263" s="13"/>
      <c r="N1263" s="13"/>
      <c r="O1263" s="13" t="e">
        <f t="shared" si="1813"/>
        <v>#VALUE!</v>
      </c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>
        <v>0</v>
      </c>
      <c r="AC1263" s="13" t="e">
        <v>#VALUE!</v>
      </c>
      <c r="AD1263" s="13" t="s">
        <v>0</v>
      </c>
      <c r="AE1263" s="13"/>
      <c r="AF1263" s="13"/>
      <c r="AG1263" s="13"/>
      <c r="AH1263" s="13"/>
      <c r="AI1263" s="13"/>
      <c r="AJ1263" s="13" t="e">
        <f t="shared" si="1814"/>
        <v>#VALUE!</v>
      </c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>
        <v>0</v>
      </c>
      <c r="AX1263" s="13" t="e">
        <v>#VALUE!</v>
      </c>
      <c r="AY1263" s="13" t="s">
        <v>0</v>
      </c>
      <c r="AZ1263" s="13"/>
      <c r="BA1263" s="13"/>
      <c r="BB1263" s="13"/>
      <c r="BC1263" s="13"/>
      <c r="BD1263" s="13"/>
      <c r="BE1263" s="13" t="e">
        <f t="shared" si="1815"/>
        <v>#VALUE!</v>
      </c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>
        <v>0</v>
      </c>
      <c r="BS1263" s="13" t="e">
        <v>#VALUE!</v>
      </c>
      <c r="BT1263" s="12"/>
    </row>
    <row r="1264" spans="1:72" ht="69.75" customHeight="1" thickBot="1" x14ac:dyDescent="0.3">
      <c r="A1264" s="132" t="s">
        <v>0</v>
      </c>
      <c r="B1264" s="132" t="s">
        <v>0</v>
      </c>
      <c r="C1264" s="132" t="s">
        <v>0</v>
      </c>
      <c r="D1264" s="135" t="s">
        <v>0</v>
      </c>
      <c r="E1264" s="135" t="s">
        <v>0</v>
      </c>
      <c r="F1264" s="135" t="s">
        <v>0</v>
      </c>
      <c r="G1264" s="138" t="s">
        <v>0</v>
      </c>
      <c r="H1264" s="5" t="s">
        <v>54</v>
      </c>
      <c r="I1264" s="89" t="s">
        <v>9</v>
      </c>
      <c r="J1264" s="89" t="s">
        <v>1606</v>
      </c>
      <c r="K1264" s="89" t="s">
        <v>1534</v>
      </c>
      <c r="L1264" s="89" t="s">
        <v>1592</v>
      </c>
      <c r="M1264" s="89" t="s">
        <v>1593</v>
      </c>
      <c r="N1264" s="89" t="s">
        <v>1594</v>
      </c>
      <c r="O1264" s="89" t="s">
        <v>1610</v>
      </c>
      <c r="P1264" s="89" t="s">
        <v>1607</v>
      </c>
      <c r="Q1264" s="89" t="s">
        <v>1595</v>
      </c>
      <c r="R1264" s="89" t="s">
        <v>1596</v>
      </c>
      <c r="S1264" s="89" t="s">
        <v>1597</v>
      </c>
      <c r="T1264" s="89" t="s">
        <v>1598</v>
      </c>
      <c r="U1264" s="89" t="s">
        <v>1599</v>
      </c>
      <c r="V1264" s="89" t="s">
        <v>1600</v>
      </c>
      <c r="W1264" s="89" t="s">
        <v>1608</v>
      </c>
      <c r="X1264" s="89" t="s">
        <v>1609</v>
      </c>
      <c r="Y1264" s="89" t="s">
        <v>1601</v>
      </c>
      <c r="Z1264" s="89" t="s">
        <v>1602</v>
      </c>
      <c r="AA1264" s="89" t="s">
        <v>1603</v>
      </c>
      <c r="AB1264" s="89" t="s">
        <v>1604</v>
      </c>
      <c r="AC1264" s="89" t="s">
        <v>1605</v>
      </c>
      <c r="AD1264" s="90" t="s">
        <v>10</v>
      </c>
      <c r="AE1264" s="90" t="s">
        <v>1606</v>
      </c>
      <c r="AF1264" s="90" t="s">
        <v>1534</v>
      </c>
      <c r="AG1264" s="90" t="s">
        <v>1592</v>
      </c>
      <c r="AH1264" s="90" t="s">
        <v>1593</v>
      </c>
      <c r="AI1264" s="90" t="s">
        <v>1594</v>
      </c>
      <c r="AJ1264" s="90" t="s">
        <v>1611</v>
      </c>
      <c r="AK1264" s="90" t="s">
        <v>1607</v>
      </c>
      <c r="AL1264" s="90" t="s">
        <v>1595</v>
      </c>
      <c r="AM1264" s="90" t="s">
        <v>1596</v>
      </c>
      <c r="AN1264" s="90" t="s">
        <v>1597</v>
      </c>
      <c r="AO1264" s="90" t="s">
        <v>1598</v>
      </c>
      <c r="AP1264" s="90" t="s">
        <v>1599</v>
      </c>
      <c r="AQ1264" s="90" t="s">
        <v>1600</v>
      </c>
      <c r="AR1264" s="90" t="s">
        <v>1608</v>
      </c>
      <c r="AS1264" s="90" t="s">
        <v>1609</v>
      </c>
      <c r="AT1264" s="90" t="s">
        <v>1601</v>
      </c>
      <c r="AU1264" s="90" t="s">
        <v>1602</v>
      </c>
      <c r="AV1264" s="90" t="s">
        <v>1603</v>
      </c>
      <c r="AW1264" s="90" t="s">
        <v>1604</v>
      </c>
      <c r="AX1264" s="90" t="s">
        <v>1605</v>
      </c>
      <c r="AY1264" s="91" t="s">
        <v>11</v>
      </c>
      <c r="AZ1264" s="91" t="s">
        <v>1606</v>
      </c>
      <c r="BA1264" s="91" t="s">
        <v>1534</v>
      </c>
      <c r="BB1264" s="91" t="s">
        <v>1592</v>
      </c>
      <c r="BC1264" s="91" t="s">
        <v>1593</v>
      </c>
      <c r="BD1264" s="91" t="s">
        <v>1594</v>
      </c>
      <c r="BE1264" s="91" t="s">
        <v>1612</v>
      </c>
      <c r="BF1264" s="91" t="s">
        <v>1607</v>
      </c>
      <c r="BG1264" s="91" t="s">
        <v>1595</v>
      </c>
      <c r="BH1264" s="91" t="s">
        <v>1596</v>
      </c>
      <c r="BI1264" s="91" t="s">
        <v>1597</v>
      </c>
      <c r="BJ1264" s="91" t="s">
        <v>1598</v>
      </c>
      <c r="BK1264" s="91" t="s">
        <v>1599</v>
      </c>
      <c r="BL1264" s="91" t="s">
        <v>1600</v>
      </c>
      <c r="BM1264" s="91" t="s">
        <v>1608</v>
      </c>
      <c r="BN1264" s="91" t="s">
        <v>1609</v>
      </c>
      <c r="BO1264" s="91" t="s">
        <v>1601</v>
      </c>
      <c r="BP1264" s="91" t="s">
        <v>1602</v>
      </c>
      <c r="BQ1264" s="91" t="s">
        <v>1603</v>
      </c>
      <c r="BR1264" s="91" t="s">
        <v>1604</v>
      </c>
      <c r="BS1264" s="91" t="s">
        <v>1605</v>
      </c>
      <c r="BT1264" s="5" t="s">
        <v>1671</v>
      </c>
    </row>
    <row r="1265" spans="1:72" x14ac:dyDescent="0.25">
      <c r="A1265" s="133"/>
      <c r="B1265" s="133"/>
      <c r="C1265" s="133"/>
      <c r="D1265" s="136"/>
      <c r="E1265" s="136"/>
      <c r="F1265" s="136"/>
      <c r="G1265" s="139"/>
      <c r="H1265" s="15" t="s">
        <v>0</v>
      </c>
      <c r="I1265" s="9">
        <v>1</v>
      </c>
      <c r="J1265" s="9">
        <v>2</v>
      </c>
      <c r="K1265" s="9">
        <v>3</v>
      </c>
      <c r="L1265" s="9">
        <v>4</v>
      </c>
      <c r="M1265" s="9">
        <v>5</v>
      </c>
      <c r="N1265" s="9">
        <v>6</v>
      </c>
      <c r="O1265" s="9">
        <v>7</v>
      </c>
      <c r="P1265" s="9">
        <v>8</v>
      </c>
      <c r="Q1265" s="9">
        <v>9</v>
      </c>
      <c r="R1265" s="9">
        <v>10</v>
      </c>
      <c r="S1265" s="9">
        <v>11</v>
      </c>
      <c r="T1265" s="9">
        <v>12</v>
      </c>
      <c r="U1265" s="9">
        <v>13</v>
      </c>
      <c r="V1265" s="9">
        <v>14</v>
      </c>
      <c r="W1265" s="9">
        <v>15</v>
      </c>
      <c r="X1265" s="9">
        <v>16</v>
      </c>
      <c r="Y1265" s="9">
        <v>17</v>
      </c>
      <c r="Z1265" s="9">
        <v>18</v>
      </c>
      <c r="AA1265" s="9">
        <v>19</v>
      </c>
      <c r="AB1265" s="9">
        <v>20</v>
      </c>
      <c r="AC1265" s="9">
        <v>21</v>
      </c>
      <c r="AD1265" s="9">
        <v>1</v>
      </c>
      <c r="AE1265" s="9">
        <v>2</v>
      </c>
      <c r="AF1265" s="9">
        <v>3</v>
      </c>
      <c r="AG1265" s="9">
        <v>4</v>
      </c>
      <c r="AH1265" s="9">
        <v>5</v>
      </c>
      <c r="AI1265" s="9">
        <v>6</v>
      </c>
      <c r="AJ1265" s="9">
        <v>7</v>
      </c>
      <c r="AK1265" s="9">
        <v>8</v>
      </c>
      <c r="AL1265" s="9">
        <v>9</v>
      </c>
      <c r="AM1265" s="9">
        <v>10</v>
      </c>
      <c r="AN1265" s="9">
        <v>11</v>
      </c>
      <c r="AO1265" s="9">
        <v>12</v>
      </c>
      <c r="AP1265" s="9">
        <v>13</v>
      </c>
      <c r="AQ1265" s="9">
        <v>14</v>
      </c>
      <c r="AR1265" s="9">
        <v>15</v>
      </c>
      <c r="AS1265" s="9">
        <v>16</v>
      </c>
      <c r="AT1265" s="9">
        <v>17</v>
      </c>
      <c r="AU1265" s="9">
        <v>18</v>
      </c>
      <c r="AV1265" s="9">
        <v>19</v>
      </c>
      <c r="AW1265" s="9">
        <v>20</v>
      </c>
      <c r="AX1265" s="9">
        <v>21</v>
      </c>
      <c r="AY1265" s="9">
        <v>1</v>
      </c>
      <c r="AZ1265" s="9">
        <v>2</v>
      </c>
      <c r="BA1265" s="9">
        <v>3</v>
      </c>
      <c r="BB1265" s="9">
        <v>4</v>
      </c>
      <c r="BC1265" s="9">
        <v>5</v>
      </c>
      <c r="BD1265" s="9">
        <v>6</v>
      </c>
      <c r="BE1265" s="9">
        <v>7</v>
      </c>
      <c r="BF1265" s="9">
        <v>8</v>
      </c>
      <c r="BG1265" s="9">
        <v>9</v>
      </c>
      <c r="BH1265" s="9">
        <v>10</v>
      </c>
      <c r="BI1265" s="9">
        <v>11</v>
      </c>
      <c r="BJ1265" s="9">
        <v>12</v>
      </c>
      <c r="BK1265" s="9">
        <v>13</v>
      </c>
      <c r="BL1265" s="9">
        <v>14</v>
      </c>
      <c r="BM1265" s="9">
        <v>15</v>
      </c>
      <c r="BN1265" s="9">
        <v>16</v>
      </c>
      <c r="BO1265" s="9">
        <v>17</v>
      </c>
      <c r="BP1265" s="9">
        <v>18</v>
      </c>
      <c r="BQ1265" s="9">
        <v>19</v>
      </c>
      <c r="BR1265" s="9">
        <v>20</v>
      </c>
      <c r="BS1265" s="9">
        <v>21</v>
      </c>
      <c r="BT1265" s="9">
        <v>9</v>
      </c>
    </row>
    <row r="1266" spans="1:72" x14ac:dyDescent="0.25">
      <c r="A1266" s="133"/>
      <c r="B1266" s="133"/>
      <c r="C1266" s="133"/>
      <c r="D1266" s="136"/>
      <c r="E1266" s="136"/>
      <c r="F1266" s="136"/>
      <c r="G1266" s="139"/>
      <c r="H1266" s="16" t="s">
        <v>137</v>
      </c>
      <c r="I1266" s="17">
        <f t="shared" ref="I1266:AA1266" si="1837">SUM(I1262)</f>
        <v>20000</v>
      </c>
      <c r="J1266" s="17">
        <f t="shared" si="1837"/>
        <v>0</v>
      </c>
      <c r="K1266" s="17">
        <f t="shared" si="1837"/>
        <v>0</v>
      </c>
      <c r="L1266" s="17">
        <f t="shared" si="1837"/>
        <v>0</v>
      </c>
      <c r="M1266" s="17">
        <f t="shared" si="1837"/>
        <v>0</v>
      </c>
      <c r="N1266" s="17">
        <f t="shared" si="1837"/>
        <v>0</v>
      </c>
      <c r="O1266" s="17">
        <f t="shared" ref="O1266" si="1838">SUM(O1262)</f>
        <v>20000</v>
      </c>
      <c r="P1266" s="17">
        <f t="shared" si="1837"/>
        <v>0</v>
      </c>
      <c r="Q1266" s="17">
        <f t="shared" si="1837"/>
        <v>0</v>
      </c>
      <c r="R1266" s="17">
        <f t="shared" si="1837"/>
        <v>0</v>
      </c>
      <c r="S1266" s="17">
        <f t="shared" si="1837"/>
        <v>0</v>
      </c>
      <c r="T1266" s="17">
        <f t="shared" si="1837"/>
        <v>0</v>
      </c>
      <c r="U1266" s="17">
        <f t="shared" si="1837"/>
        <v>0</v>
      </c>
      <c r="V1266" s="17">
        <f t="shared" si="1837"/>
        <v>0</v>
      </c>
      <c r="W1266" s="17">
        <f t="shared" si="1837"/>
        <v>0</v>
      </c>
      <c r="X1266" s="17">
        <f t="shared" si="1837"/>
        <v>0</v>
      </c>
      <c r="Y1266" s="17">
        <f t="shared" si="1837"/>
        <v>0</v>
      </c>
      <c r="Z1266" s="17">
        <f t="shared" si="1837"/>
        <v>0</v>
      </c>
      <c r="AA1266" s="17">
        <f t="shared" si="1837"/>
        <v>0</v>
      </c>
      <c r="AB1266" s="17">
        <v>0</v>
      </c>
      <c r="AC1266" s="17">
        <v>20000</v>
      </c>
      <c r="AD1266" s="17">
        <f t="shared" ref="AD1266:AV1266" si="1839">SUM(AD1262)</f>
        <v>0</v>
      </c>
      <c r="AE1266" s="17">
        <f t="shared" si="1839"/>
        <v>0</v>
      </c>
      <c r="AF1266" s="17">
        <f t="shared" si="1839"/>
        <v>0</v>
      </c>
      <c r="AG1266" s="17">
        <f t="shared" si="1839"/>
        <v>0</v>
      </c>
      <c r="AH1266" s="17">
        <f t="shared" si="1839"/>
        <v>0</v>
      </c>
      <c r="AI1266" s="17">
        <f t="shared" si="1839"/>
        <v>0</v>
      </c>
      <c r="AJ1266" s="17">
        <f t="shared" ref="AJ1266" si="1840">SUM(AJ1262)</f>
        <v>0</v>
      </c>
      <c r="AK1266" s="17">
        <f t="shared" si="1839"/>
        <v>0</v>
      </c>
      <c r="AL1266" s="17">
        <f t="shared" si="1839"/>
        <v>0</v>
      </c>
      <c r="AM1266" s="17">
        <f t="shared" si="1839"/>
        <v>0</v>
      </c>
      <c r="AN1266" s="17">
        <f t="shared" si="1839"/>
        <v>0</v>
      </c>
      <c r="AO1266" s="17">
        <f t="shared" si="1839"/>
        <v>0</v>
      </c>
      <c r="AP1266" s="17">
        <f t="shared" si="1839"/>
        <v>0</v>
      </c>
      <c r="AQ1266" s="17">
        <f t="shared" si="1839"/>
        <v>0</v>
      </c>
      <c r="AR1266" s="17">
        <f t="shared" si="1839"/>
        <v>0</v>
      </c>
      <c r="AS1266" s="17">
        <f t="shared" si="1839"/>
        <v>0</v>
      </c>
      <c r="AT1266" s="17">
        <f t="shared" si="1839"/>
        <v>0</v>
      </c>
      <c r="AU1266" s="17">
        <f t="shared" si="1839"/>
        <v>0</v>
      </c>
      <c r="AV1266" s="17">
        <f t="shared" si="1839"/>
        <v>0</v>
      </c>
      <c r="AW1266" s="17">
        <v>0</v>
      </c>
      <c r="AX1266" s="17">
        <v>0</v>
      </c>
      <c r="AY1266" s="17">
        <f t="shared" ref="AY1266:BQ1266" si="1841">SUM(AY1262)</f>
        <v>0</v>
      </c>
      <c r="AZ1266" s="17">
        <f t="shared" si="1841"/>
        <v>0</v>
      </c>
      <c r="BA1266" s="17">
        <f t="shared" si="1841"/>
        <v>0</v>
      </c>
      <c r="BB1266" s="17">
        <f t="shared" si="1841"/>
        <v>0</v>
      </c>
      <c r="BC1266" s="17">
        <f t="shared" si="1841"/>
        <v>0</v>
      </c>
      <c r="BD1266" s="17">
        <f t="shared" si="1841"/>
        <v>0</v>
      </c>
      <c r="BE1266" s="17">
        <f t="shared" ref="BE1266" si="1842">SUM(BE1262)</f>
        <v>0</v>
      </c>
      <c r="BF1266" s="17">
        <f t="shared" si="1841"/>
        <v>0</v>
      </c>
      <c r="BG1266" s="17">
        <f t="shared" si="1841"/>
        <v>0</v>
      </c>
      <c r="BH1266" s="17">
        <f t="shared" si="1841"/>
        <v>0</v>
      </c>
      <c r="BI1266" s="17">
        <f t="shared" si="1841"/>
        <v>0</v>
      </c>
      <c r="BJ1266" s="17">
        <f t="shared" si="1841"/>
        <v>0</v>
      </c>
      <c r="BK1266" s="17">
        <f t="shared" si="1841"/>
        <v>0</v>
      </c>
      <c r="BL1266" s="17">
        <f t="shared" si="1841"/>
        <v>0</v>
      </c>
      <c r="BM1266" s="17">
        <f t="shared" si="1841"/>
        <v>0</v>
      </c>
      <c r="BN1266" s="17">
        <f t="shared" si="1841"/>
        <v>0</v>
      </c>
      <c r="BO1266" s="17">
        <f t="shared" si="1841"/>
        <v>0</v>
      </c>
      <c r="BP1266" s="17">
        <f t="shared" si="1841"/>
        <v>0</v>
      </c>
      <c r="BQ1266" s="17">
        <f t="shared" si="1841"/>
        <v>0</v>
      </c>
      <c r="BR1266" s="17">
        <v>0</v>
      </c>
      <c r="BS1266" s="17">
        <v>0</v>
      </c>
      <c r="BT1266" s="17" t="e">
        <f>IF(#REF!=0,"-",#REF!/#REF!*100)</f>
        <v>#REF!</v>
      </c>
    </row>
    <row r="1267" spans="1:72" x14ac:dyDescent="0.25">
      <c r="A1267" s="133"/>
      <c r="B1267" s="133"/>
      <c r="C1267" s="133"/>
      <c r="D1267" s="136"/>
      <c r="E1267" s="136"/>
      <c r="F1267" s="136"/>
      <c r="G1267" s="139"/>
      <c r="H1267" s="18" t="s">
        <v>55</v>
      </c>
      <c r="I1267" s="17">
        <f t="shared" ref="I1267:AA1267" si="1843">SUM(I1266)</f>
        <v>20000</v>
      </c>
      <c r="J1267" s="17">
        <f t="shared" si="1843"/>
        <v>0</v>
      </c>
      <c r="K1267" s="17">
        <f t="shared" si="1843"/>
        <v>0</v>
      </c>
      <c r="L1267" s="17">
        <f t="shared" si="1843"/>
        <v>0</v>
      </c>
      <c r="M1267" s="17">
        <f t="shared" si="1843"/>
        <v>0</v>
      </c>
      <c r="N1267" s="17">
        <f t="shared" si="1843"/>
        <v>0</v>
      </c>
      <c r="O1267" s="17">
        <f t="shared" ref="O1267" si="1844">SUM(O1266)</f>
        <v>20000</v>
      </c>
      <c r="P1267" s="17">
        <f t="shared" si="1843"/>
        <v>0</v>
      </c>
      <c r="Q1267" s="17">
        <f t="shared" si="1843"/>
        <v>0</v>
      </c>
      <c r="R1267" s="17">
        <f t="shared" si="1843"/>
        <v>0</v>
      </c>
      <c r="S1267" s="17">
        <f t="shared" si="1843"/>
        <v>0</v>
      </c>
      <c r="T1267" s="17">
        <f t="shared" si="1843"/>
        <v>0</v>
      </c>
      <c r="U1267" s="17">
        <f t="shared" si="1843"/>
        <v>0</v>
      </c>
      <c r="V1267" s="17">
        <f t="shared" si="1843"/>
        <v>0</v>
      </c>
      <c r="W1267" s="17">
        <f t="shared" si="1843"/>
        <v>0</v>
      </c>
      <c r="X1267" s="17">
        <f t="shared" si="1843"/>
        <v>0</v>
      </c>
      <c r="Y1267" s="17">
        <f t="shared" si="1843"/>
        <v>0</v>
      </c>
      <c r="Z1267" s="17">
        <f t="shared" si="1843"/>
        <v>0</v>
      </c>
      <c r="AA1267" s="17">
        <f t="shared" si="1843"/>
        <v>0</v>
      </c>
      <c r="AB1267" s="17">
        <v>0</v>
      </c>
      <c r="AC1267" s="17">
        <v>20000</v>
      </c>
      <c r="AD1267" s="17">
        <f t="shared" ref="AD1267:AV1267" si="1845">SUM(AD1266)</f>
        <v>0</v>
      </c>
      <c r="AE1267" s="17">
        <f t="shared" si="1845"/>
        <v>0</v>
      </c>
      <c r="AF1267" s="17">
        <f t="shared" si="1845"/>
        <v>0</v>
      </c>
      <c r="AG1267" s="17">
        <f t="shared" si="1845"/>
        <v>0</v>
      </c>
      <c r="AH1267" s="17">
        <f t="shared" si="1845"/>
        <v>0</v>
      </c>
      <c r="AI1267" s="17">
        <f t="shared" si="1845"/>
        <v>0</v>
      </c>
      <c r="AJ1267" s="17">
        <f t="shared" ref="AJ1267" si="1846">SUM(AJ1266)</f>
        <v>0</v>
      </c>
      <c r="AK1267" s="17">
        <f t="shared" si="1845"/>
        <v>0</v>
      </c>
      <c r="AL1267" s="17">
        <f t="shared" si="1845"/>
        <v>0</v>
      </c>
      <c r="AM1267" s="17">
        <f t="shared" si="1845"/>
        <v>0</v>
      </c>
      <c r="AN1267" s="17">
        <f t="shared" si="1845"/>
        <v>0</v>
      </c>
      <c r="AO1267" s="17">
        <f t="shared" si="1845"/>
        <v>0</v>
      </c>
      <c r="AP1267" s="17">
        <f t="shared" si="1845"/>
        <v>0</v>
      </c>
      <c r="AQ1267" s="17">
        <f t="shared" si="1845"/>
        <v>0</v>
      </c>
      <c r="AR1267" s="17">
        <f t="shared" si="1845"/>
        <v>0</v>
      </c>
      <c r="AS1267" s="17">
        <f t="shared" si="1845"/>
        <v>0</v>
      </c>
      <c r="AT1267" s="17">
        <f t="shared" si="1845"/>
        <v>0</v>
      </c>
      <c r="AU1267" s="17">
        <f t="shared" si="1845"/>
        <v>0</v>
      </c>
      <c r="AV1267" s="17">
        <f t="shared" si="1845"/>
        <v>0</v>
      </c>
      <c r="AW1267" s="17">
        <v>0</v>
      </c>
      <c r="AX1267" s="17">
        <v>0</v>
      </c>
      <c r="AY1267" s="17">
        <f t="shared" ref="AY1267:BQ1267" si="1847">SUM(AY1266)</f>
        <v>0</v>
      </c>
      <c r="AZ1267" s="17">
        <f t="shared" si="1847"/>
        <v>0</v>
      </c>
      <c r="BA1267" s="17">
        <f t="shared" si="1847"/>
        <v>0</v>
      </c>
      <c r="BB1267" s="17">
        <f t="shared" si="1847"/>
        <v>0</v>
      </c>
      <c r="BC1267" s="17">
        <f t="shared" si="1847"/>
        <v>0</v>
      </c>
      <c r="BD1267" s="17">
        <f t="shared" si="1847"/>
        <v>0</v>
      </c>
      <c r="BE1267" s="17">
        <f t="shared" ref="BE1267" si="1848">SUM(BE1266)</f>
        <v>0</v>
      </c>
      <c r="BF1267" s="17">
        <f t="shared" si="1847"/>
        <v>0</v>
      </c>
      <c r="BG1267" s="17">
        <f t="shared" si="1847"/>
        <v>0</v>
      </c>
      <c r="BH1267" s="17">
        <f t="shared" si="1847"/>
        <v>0</v>
      </c>
      <c r="BI1267" s="17">
        <f t="shared" si="1847"/>
        <v>0</v>
      </c>
      <c r="BJ1267" s="17">
        <f t="shared" si="1847"/>
        <v>0</v>
      </c>
      <c r="BK1267" s="17">
        <f t="shared" si="1847"/>
        <v>0</v>
      </c>
      <c r="BL1267" s="17">
        <f t="shared" si="1847"/>
        <v>0</v>
      </c>
      <c r="BM1267" s="17">
        <f t="shared" si="1847"/>
        <v>0</v>
      </c>
      <c r="BN1267" s="17">
        <f t="shared" si="1847"/>
        <v>0</v>
      </c>
      <c r="BO1267" s="17">
        <f t="shared" si="1847"/>
        <v>0</v>
      </c>
      <c r="BP1267" s="17">
        <f t="shared" si="1847"/>
        <v>0</v>
      </c>
      <c r="BQ1267" s="17">
        <f t="shared" si="1847"/>
        <v>0</v>
      </c>
      <c r="BR1267" s="17">
        <v>0</v>
      </c>
      <c r="BS1267" s="17">
        <v>0</v>
      </c>
      <c r="BT1267" s="17" t="e">
        <f>IF(#REF!=0,"-",#REF!/#REF!*100)</f>
        <v>#REF!</v>
      </c>
    </row>
    <row r="1268" spans="1:72" x14ac:dyDescent="0.25">
      <c r="A1268" s="134"/>
      <c r="B1268" s="134"/>
      <c r="C1268" s="134"/>
      <c r="D1268" s="137"/>
      <c r="E1268" s="137"/>
      <c r="F1268" s="137"/>
      <c r="G1268" s="140"/>
      <c r="O1268">
        <f t="shared" si="1813"/>
        <v>0</v>
      </c>
      <c r="AB1268">
        <v>0</v>
      </c>
      <c r="AC1268">
        <v>0</v>
      </c>
      <c r="AJ1268">
        <f t="shared" si="1814"/>
        <v>0</v>
      </c>
      <c r="AW1268">
        <v>0</v>
      </c>
      <c r="AX1268">
        <v>0</v>
      </c>
      <c r="BE1268">
        <f t="shared" si="1815"/>
        <v>0</v>
      </c>
      <c r="BR1268">
        <v>0</v>
      </c>
      <c r="BS1268">
        <v>0</v>
      </c>
      <c r="BT1268" t="e">
        <f>IF(#REF!=0,"-",#REF!/#REF!*100)</f>
        <v>#REF!</v>
      </c>
    </row>
    <row r="1269" spans="1:72" ht="15.75" thickBot="1" x14ac:dyDescent="0.3">
      <c r="A1269" s="13" t="s">
        <v>0</v>
      </c>
      <c r="B1269" s="13" t="s">
        <v>0</v>
      </c>
      <c r="C1269" s="13" t="s">
        <v>0</v>
      </c>
      <c r="D1269" s="98" t="s">
        <v>0</v>
      </c>
      <c r="E1269" s="98" t="s">
        <v>0</v>
      </c>
      <c r="F1269" s="98" t="s">
        <v>0</v>
      </c>
      <c r="G1269" s="13" t="s">
        <v>0</v>
      </c>
      <c r="H1269" s="19" t="s">
        <v>0</v>
      </c>
      <c r="I1269" s="19" t="s">
        <v>0</v>
      </c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>
        <v>0</v>
      </c>
      <c r="AC1269" s="19">
        <v>0</v>
      </c>
      <c r="AD1269" s="19" t="s">
        <v>0</v>
      </c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>
        <v>0</v>
      </c>
      <c r="AX1269" s="19">
        <v>0</v>
      </c>
      <c r="AY1269" s="19" t="s">
        <v>0</v>
      </c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>
        <v>0</v>
      </c>
      <c r="BS1269" s="19">
        <v>0</v>
      </c>
      <c r="BT1269" s="19"/>
    </row>
    <row r="1270" spans="1:72" ht="69.75" customHeight="1" thickBot="1" x14ac:dyDescent="0.3">
      <c r="A1270" s="5" t="s">
        <v>2</v>
      </c>
      <c r="B1270" s="5" t="s">
        <v>3</v>
      </c>
      <c r="C1270" s="5" t="s">
        <v>4</v>
      </c>
      <c r="D1270" s="103" t="s">
        <v>0</v>
      </c>
      <c r="E1270" s="112" t="s">
        <v>5</v>
      </c>
      <c r="F1270" s="112" t="s">
        <v>6</v>
      </c>
      <c r="G1270" s="5" t="s">
        <v>7</v>
      </c>
      <c r="H1270" s="5" t="s">
        <v>8</v>
      </c>
      <c r="I1270" s="89" t="s">
        <v>9</v>
      </c>
      <c r="J1270" s="89" t="s">
        <v>1606</v>
      </c>
      <c r="K1270" s="89" t="s">
        <v>1534</v>
      </c>
      <c r="L1270" s="89" t="s">
        <v>1592</v>
      </c>
      <c r="M1270" s="89" t="s">
        <v>1593</v>
      </c>
      <c r="N1270" s="89" t="s">
        <v>1594</v>
      </c>
      <c r="O1270" s="89" t="s">
        <v>1610</v>
      </c>
      <c r="P1270" s="89" t="s">
        <v>1607</v>
      </c>
      <c r="Q1270" s="89" t="s">
        <v>1595</v>
      </c>
      <c r="R1270" s="89" t="s">
        <v>1596</v>
      </c>
      <c r="S1270" s="89" t="s">
        <v>1597</v>
      </c>
      <c r="T1270" s="89" t="s">
        <v>1598</v>
      </c>
      <c r="U1270" s="89" t="s">
        <v>1599</v>
      </c>
      <c r="V1270" s="89" t="s">
        <v>1600</v>
      </c>
      <c r="W1270" s="89" t="s">
        <v>1608</v>
      </c>
      <c r="X1270" s="89" t="s">
        <v>1609</v>
      </c>
      <c r="Y1270" s="89" t="s">
        <v>1601</v>
      </c>
      <c r="Z1270" s="89" t="s">
        <v>1602</v>
      </c>
      <c r="AA1270" s="89" t="s">
        <v>1603</v>
      </c>
      <c r="AB1270" s="89" t="s">
        <v>1604</v>
      </c>
      <c r="AC1270" s="89" t="s">
        <v>1605</v>
      </c>
      <c r="AD1270" s="90" t="s">
        <v>10</v>
      </c>
      <c r="AE1270" s="90" t="s">
        <v>1606</v>
      </c>
      <c r="AF1270" s="90" t="s">
        <v>1534</v>
      </c>
      <c r="AG1270" s="90" t="s">
        <v>1592</v>
      </c>
      <c r="AH1270" s="90" t="s">
        <v>1593</v>
      </c>
      <c r="AI1270" s="90" t="s">
        <v>1594</v>
      </c>
      <c r="AJ1270" s="90" t="s">
        <v>1611</v>
      </c>
      <c r="AK1270" s="90" t="s">
        <v>1607</v>
      </c>
      <c r="AL1270" s="90" t="s">
        <v>1595</v>
      </c>
      <c r="AM1270" s="90" t="s">
        <v>1596</v>
      </c>
      <c r="AN1270" s="90" t="s">
        <v>1597</v>
      </c>
      <c r="AO1270" s="90" t="s">
        <v>1598</v>
      </c>
      <c r="AP1270" s="90" t="s">
        <v>1599</v>
      </c>
      <c r="AQ1270" s="90" t="s">
        <v>1600</v>
      </c>
      <c r="AR1270" s="90" t="s">
        <v>1608</v>
      </c>
      <c r="AS1270" s="90" t="s">
        <v>1609</v>
      </c>
      <c r="AT1270" s="90" t="s">
        <v>1601</v>
      </c>
      <c r="AU1270" s="90" t="s">
        <v>1602</v>
      </c>
      <c r="AV1270" s="90" t="s">
        <v>1603</v>
      </c>
      <c r="AW1270" s="90" t="s">
        <v>1604</v>
      </c>
      <c r="AX1270" s="90" t="s">
        <v>1605</v>
      </c>
      <c r="AY1270" s="91" t="s">
        <v>11</v>
      </c>
      <c r="AZ1270" s="91" t="s">
        <v>1606</v>
      </c>
      <c r="BA1270" s="91" t="s">
        <v>1534</v>
      </c>
      <c r="BB1270" s="91" t="s">
        <v>1592</v>
      </c>
      <c r="BC1270" s="91" t="s">
        <v>1593</v>
      </c>
      <c r="BD1270" s="91" t="s">
        <v>1594</v>
      </c>
      <c r="BE1270" s="91" t="s">
        <v>1612</v>
      </c>
      <c r="BF1270" s="91" t="s">
        <v>1607</v>
      </c>
      <c r="BG1270" s="91" t="s">
        <v>1595</v>
      </c>
      <c r="BH1270" s="91" t="s">
        <v>1596</v>
      </c>
      <c r="BI1270" s="91" t="s">
        <v>1597</v>
      </c>
      <c r="BJ1270" s="91" t="s">
        <v>1598</v>
      </c>
      <c r="BK1270" s="91" t="s">
        <v>1599</v>
      </c>
      <c r="BL1270" s="91" t="s">
        <v>1600</v>
      </c>
      <c r="BM1270" s="91" t="s">
        <v>1608</v>
      </c>
      <c r="BN1270" s="91" t="s">
        <v>1609</v>
      </c>
      <c r="BO1270" s="91" t="s">
        <v>1601</v>
      </c>
      <c r="BP1270" s="91" t="s">
        <v>1602</v>
      </c>
      <c r="BQ1270" s="91" t="s">
        <v>1603</v>
      </c>
      <c r="BR1270" s="91" t="s">
        <v>1604</v>
      </c>
      <c r="BS1270" s="91" t="s">
        <v>1605</v>
      </c>
      <c r="BT1270" s="5" t="s">
        <v>1671</v>
      </c>
    </row>
    <row r="1271" spans="1:72" x14ac:dyDescent="0.25">
      <c r="A1271" s="6" t="s">
        <v>0</v>
      </c>
      <c r="B1271" s="6" t="s">
        <v>0</v>
      </c>
      <c r="C1271" s="6" t="s">
        <v>0</v>
      </c>
      <c r="D1271" s="104" t="s">
        <v>0</v>
      </c>
      <c r="E1271" s="104" t="s">
        <v>0</v>
      </c>
      <c r="F1271" s="121" t="s">
        <v>0</v>
      </c>
      <c r="G1271" s="7" t="s">
        <v>0</v>
      </c>
      <c r="H1271" s="8" t="s">
        <v>0</v>
      </c>
      <c r="I1271" s="9">
        <v>1</v>
      </c>
      <c r="J1271" s="9">
        <v>2</v>
      </c>
      <c r="K1271" s="9">
        <v>3</v>
      </c>
      <c r="L1271" s="9">
        <v>4</v>
      </c>
      <c r="M1271" s="9">
        <v>5</v>
      </c>
      <c r="N1271" s="9">
        <v>6</v>
      </c>
      <c r="O1271" s="9">
        <v>7</v>
      </c>
      <c r="P1271" s="9">
        <v>8</v>
      </c>
      <c r="Q1271" s="9">
        <v>9</v>
      </c>
      <c r="R1271" s="9">
        <v>10</v>
      </c>
      <c r="S1271" s="9">
        <v>11</v>
      </c>
      <c r="T1271" s="9">
        <v>12</v>
      </c>
      <c r="U1271" s="9">
        <v>13</v>
      </c>
      <c r="V1271" s="9">
        <v>14</v>
      </c>
      <c r="W1271" s="9">
        <v>15</v>
      </c>
      <c r="X1271" s="9">
        <v>16</v>
      </c>
      <c r="Y1271" s="9">
        <v>17</v>
      </c>
      <c r="Z1271" s="9">
        <v>18</v>
      </c>
      <c r="AA1271" s="9">
        <v>19</v>
      </c>
      <c r="AB1271" s="9">
        <v>20</v>
      </c>
      <c r="AC1271" s="9">
        <v>21</v>
      </c>
      <c r="AD1271" s="9">
        <v>1</v>
      </c>
      <c r="AE1271" s="9">
        <v>2</v>
      </c>
      <c r="AF1271" s="9">
        <v>3</v>
      </c>
      <c r="AG1271" s="9">
        <v>4</v>
      </c>
      <c r="AH1271" s="9">
        <v>5</v>
      </c>
      <c r="AI1271" s="9">
        <v>6</v>
      </c>
      <c r="AJ1271" s="9">
        <v>7</v>
      </c>
      <c r="AK1271" s="9">
        <v>8</v>
      </c>
      <c r="AL1271" s="9">
        <v>9</v>
      </c>
      <c r="AM1271" s="9">
        <v>10</v>
      </c>
      <c r="AN1271" s="9">
        <v>11</v>
      </c>
      <c r="AO1271" s="9">
        <v>12</v>
      </c>
      <c r="AP1271" s="9">
        <v>13</v>
      </c>
      <c r="AQ1271" s="9">
        <v>14</v>
      </c>
      <c r="AR1271" s="9">
        <v>15</v>
      </c>
      <c r="AS1271" s="9">
        <v>16</v>
      </c>
      <c r="AT1271" s="9">
        <v>17</v>
      </c>
      <c r="AU1271" s="9">
        <v>18</v>
      </c>
      <c r="AV1271" s="9">
        <v>19</v>
      </c>
      <c r="AW1271" s="9">
        <v>20</v>
      </c>
      <c r="AX1271" s="9">
        <v>21</v>
      </c>
      <c r="AY1271" s="9">
        <v>1</v>
      </c>
      <c r="AZ1271" s="9">
        <v>2</v>
      </c>
      <c r="BA1271" s="9">
        <v>3</v>
      </c>
      <c r="BB1271" s="9">
        <v>4</v>
      </c>
      <c r="BC1271" s="9">
        <v>5</v>
      </c>
      <c r="BD1271" s="9">
        <v>6</v>
      </c>
      <c r="BE1271" s="9">
        <v>7</v>
      </c>
      <c r="BF1271" s="9">
        <v>8</v>
      </c>
      <c r="BG1271" s="9">
        <v>9</v>
      </c>
      <c r="BH1271" s="9">
        <v>10</v>
      </c>
      <c r="BI1271" s="9">
        <v>11</v>
      </c>
      <c r="BJ1271" s="9">
        <v>12</v>
      </c>
      <c r="BK1271" s="9">
        <v>13</v>
      </c>
      <c r="BL1271" s="9">
        <v>14</v>
      </c>
      <c r="BM1271" s="9">
        <v>15</v>
      </c>
      <c r="BN1271" s="9">
        <v>16</v>
      </c>
      <c r="BO1271" s="9">
        <v>17</v>
      </c>
      <c r="BP1271" s="9">
        <v>18</v>
      </c>
      <c r="BQ1271" s="9">
        <v>19</v>
      </c>
      <c r="BR1271" s="9">
        <v>20</v>
      </c>
      <c r="BS1271" s="9">
        <v>21</v>
      </c>
      <c r="BT1271" s="9">
        <v>9</v>
      </c>
    </row>
    <row r="1272" spans="1:72" x14ac:dyDescent="0.25">
      <c r="A1272" s="1" t="s">
        <v>133</v>
      </c>
      <c r="B1272" s="1" t="s">
        <v>58</v>
      </c>
      <c r="C1272" s="4" t="s">
        <v>168</v>
      </c>
      <c r="D1272" s="102" t="s">
        <v>474</v>
      </c>
      <c r="E1272" s="101" t="s">
        <v>0</v>
      </c>
      <c r="F1272" s="101" t="s">
        <v>0</v>
      </c>
      <c r="G1272" s="2" t="s">
        <v>0</v>
      </c>
      <c r="H1272" s="2" t="s">
        <v>475</v>
      </c>
      <c r="I1272" s="3" t="s">
        <v>0</v>
      </c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>
        <v>0</v>
      </c>
      <c r="AC1272" s="3">
        <v>0</v>
      </c>
      <c r="AD1272" s="3" t="s">
        <v>0</v>
      </c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>
        <v>0</v>
      </c>
      <c r="AX1272" s="3">
        <v>0</v>
      </c>
      <c r="AY1272" s="3" t="s">
        <v>0</v>
      </c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>
        <v>0</v>
      </c>
      <c r="BS1272" s="3">
        <v>0</v>
      </c>
      <c r="BT1272" s="3"/>
    </row>
    <row r="1273" spans="1:72" ht="33.75" x14ac:dyDescent="0.25">
      <c r="A1273" s="1" t="s">
        <v>0</v>
      </c>
      <c r="B1273" s="1" t="s">
        <v>0</v>
      </c>
      <c r="C1273" s="1" t="s">
        <v>0</v>
      </c>
      <c r="D1273" s="101" t="s">
        <v>0</v>
      </c>
      <c r="E1273" s="101" t="s">
        <v>0</v>
      </c>
      <c r="F1273" s="101" t="s">
        <v>0</v>
      </c>
      <c r="G1273" s="2" t="s">
        <v>0</v>
      </c>
      <c r="H1273" s="10" t="s">
        <v>13</v>
      </c>
      <c r="I1273" s="11">
        <f t="shared" ref="I1273:AA1273" si="1849">SUM(I1274,I1282,I1284)</f>
        <v>50000</v>
      </c>
      <c r="J1273" s="11">
        <f t="shared" si="1849"/>
        <v>0</v>
      </c>
      <c r="K1273" s="11">
        <f t="shared" si="1849"/>
        <v>0</v>
      </c>
      <c r="L1273" s="11">
        <f t="shared" si="1849"/>
        <v>0</v>
      </c>
      <c r="M1273" s="11">
        <f t="shared" si="1849"/>
        <v>0</v>
      </c>
      <c r="N1273" s="11">
        <f t="shared" si="1849"/>
        <v>0</v>
      </c>
      <c r="O1273" s="11">
        <f t="shared" ref="O1273" si="1850">SUM(O1274,O1282,O1284)</f>
        <v>50000</v>
      </c>
      <c r="P1273" s="11">
        <f t="shared" si="1849"/>
        <v>10843</v>
      </c>
      <c r="Q1273" s="11">
        <f t="shared" si="1849"/>
        <v>3914</v>
      </c>
      <c r="R1273" s="11">
        <f t="shared" si="1849"/>
        <v>910</v>
      </c>
      <c r="S1273" s="11">
        <f t="shared" si="1849"/>
        <v>0</v>
      </c>
      <c r="T1273" s="11">
        <f t="shared" si="1849"/>
        <v>0</v>
      </c>
      <c r="U1273" s="11">
        <f t="shared" si="1849"/>
        <v>0</v>
      </c>
      <c r="V1273" s="11">
        <f t="shared" si="1849"/>
        <v>0</v>
      </c>
      <c r="W1273" s="11">
        <f t="shared" si="1849"/>
        <v>0</v>
      </c>
      <c r="X1273" s="11">
        <f t="shared" si="1849"/>
        <v>0</v>
      </c>
      <c r="Y1273" s="11">
        <f t="shared" si="1849"/>
        <v>0</v>
      </c>
      <c r="Z1273" s="11">
        <f t="shared" si="1849"/>
        <v>0</v>
      </c>
      <c r="AA1273" s="11">
        <f t="shared" si="1849"/>
        <v>0</v>
      </c>
      <c r="AB1273" s="11">
        <v>15667</v>
      </c>
      <c r="AC1273" s="11">
        <v>34333</v>
      </c>
      <c r="AD1273" s="11">
        <f t="shared" ref="AD1273:AV1273" si="1851">SUM(AD1274,AD1282,AD1284)</f>
        <v>0</v>
      </c>
      <c r="AE1273" s="11">
        <f t="shared" si="1851"/>
        <v>0</v>
      </c>
      <c r="AF1273" s="11">
        <f t="shared" si="1851"/>
        <v>0</v>
      </c>
      <c r="AG1273" s="11">
        <f t="shared" si="1851"/>
        <v>0</v>
      </c>
      <c r="AH1273" s="11">
        <f t="shared" si="1851"/>
        <v>0</v>
      </c>
      <c r="AI1273" s="11">
        <f t="shared" si="1851"/>
        <v>0</v>
      </c>
      <c r="AJ1273" s="11">
        <f t="shared" ref="AJ1273" si="1852">SUM(AJ1274,AJ1282,AJ1284)</f>
        <v>0</v>
      </c>
      <c r="AK1273" s="11">
        <f t="shared" si="1851"/>
        <v>0</v>
      </c>
      <c r="AL1273" s="11">
        <f t="shared" si="1851"/>
        <v>0</v>
      </c>
      <c r="AM1273" s="11">
        <f t="shared" si="1851"/>
        <v>0</v>
      </c>
      <c r="AN1273" s="11">
        <f t="shared" si="1851"/>
        <v>0</v>
      </c>
      <c r="AO1273" s="11">
        <f t="shared" si="1851"/>
        <v>0</v>
      </c>
      <c r="AP1273" s="11">
        <f t="shared" si="1851"/>
        <v>0</v>
      </c>
      <c r="AQ1273" s="11">
        <f t="shared" si="1851"/>
        <v>0</v>
      </c>
      <c r="AR1273" s="11">
        <f t="shared" si="1851"/>
        <v>0</v>
      </c>
      <c r="AS1273" s="11">
        <f t="shared" si="1851"/>
        <v>0</v>
      </c>
      <c r="AT1273" s="11">
        <f t="shared" si="1851"/>
        <v>0</v>
      </c>
      <c r="AU1273" s="11">
        <f t="shared" si="1851"/>
        <v>0</v>
      </c>
      <c r="AV1273" s="11">
        <f t="shared" si="1851"/>
        <v>0</v>
      </c>
      <c r="AW1273" s="11">
        <v>0</v>
      </c>
      <c r="AX1273" s="11">
        <v>0</v>
      </c>
      <c r="AY1273" s="11">
        <f t="shared" ref="AY1273:BQ1273" si="1853">SUM(AY1274,AY1282,AY1284)</f>
        <v>0</v>
      </c>
      <c r="AZ1273" s="11">
        <f t="shared" si="1853"/>
        <v>0</v>
      </c>
      <c r="BA1273" s="11">
        <f t="shared" si="1853"/>
        <v>0</v>
      </c>
      <c r="BB1273" s="11">
        <f t="shared" si="1853"/>
        <v>0</v>
      </c>
      <c r="BC1273" s="11">
        <f t="shared" si="1853"/>
        <v>0</v>
      </c>
      <c r="BD1273" s="11">
        <f t="shared" si="1853"/>
        <v>0</v>
      </c>
      <c r="BE1273" s="11">
        <f t="shared" ref="BE1273" si="1854">SUM(BE1274,BE1282,BE1284)</f>
        <v>0</v>
      </c>
      <c r="BF1273" s="11">
        <f t="shared" si="1853"/>
        <v>0</v>
      </c>
      <c r="BG1273" s="11">
        <f t="shared" si="1853"/>
        <v>0</v>
      </c>
      <c r="BH1273" s="11">
        <f t="shared" si="1853"/>
        <v>0</v>
      </c>
      <c r="BI1273" s="11">
        <f t="shared" si="1853"/>
        <v>0</v>
      </c>
      <c r="BJ1273" s="11">
        <f t="shared" si="1853"/>
        <v>0</v>
      </c>
      <c r="BK1273" s="11">
        <f t="shared" si="1853"/>
        <v>0</v>
      </c>
      <c r="BL1273" s="11">
        <f t="shared" si="1853"/>
        <v>0</v>
      </c>
      <c r="BM1273" s="11">
        <f t="shared" si="1853"/>
        <v>0</v>
      </c>
      <c r="BN1273" s="11">
        <f t="shared" si="1853"/>
        <v>0</v>
      </c>
      <c r="BO1273" s="11">
        <f t="shared" si="1853"/>
        <v>0</v>
      </c>
      <c r="BP1273" s="11">
        <f t="shared" si="1853"/>
        <v>0</v>
      </c>
      <c r="BQ1273" s="11">
        <f t="shared" si="1853"/>
        <v>0</v>
      </c>
      <c r="BR1273" s="11">
        <v>0</v>
      </c>
      <c r="BS1273" s="11">
        <v>0</v>
      </c>
      <c r="BT1273" s="11" t="e">
        <f>IF(#REF!=0,"-",#REF!/#REF!*100)</f>
        <v>#REF!</v>
      </c>
    </row>
    <row r="1274" spans="1:72" x14ac:dyDescent="0.25">
      <c r="A1274" s="4" t="s">
        <v>133</v>
      </c>
      <c r="B1274" s="4" t="s">
        <v>58</v>
      </c>
      <c r="C1274" s="4" t="s">
        <v>168</v>
      </c>
      <c r="D1274" s="102" t="s">
        <v>474</v>
      </c>
      <c r="E1274" s="101" t="s">
        <v>14</v>
      </c>
      <c r="F1274" s="101" t="s">
        <v>0</v>
      </c>
      <c r="G1274" s="2" t="s">
        <v>0</v>
      </c>
      <c r="H1274" s="2" t="s">
        <v>15</v>
      </c>
      <c r="I1274" s="12">
        <f t="shared" ref="I1274:AA1274" si="1855">SUM(I1275,I1276)</f>
        <v>0</v>
      </c>
      <c r="J1274" s="12">
        <f t="shared" si="1855"/>
        <v>0</v>
      </c>
      <c r="K1274" s="12">
        <f t="shared" si="1855"/>
        <v>0</v>
      </c>
      <c r="L1274" s="12">
        <f t="shared" si="1855"/>
        <v>0</v>
      </c>
      <c r="M1274" s="12">
        <f t="shared" si="1855"/>
        <v>0</v>
      </c>
      <c r="N1274" s="12">
        <f t="shared" si="1855"/>
        <v>0</v>
      </c>
      <c r="O1274" s="12">
        <f t="shared" ref="O1274" si="1856">SUM(O1275,O1276)</f>
        <v>0</v>
      </c>
      <c r="P1274" s="12">
        <f t="shared" si="1855"/>
        <v>0</v>
      </c>
      <c r="Q1274" s="12">
        <f t="shared" si="1855"/>
        <v>0</v>
      </c>
      <c r="R1274" s="12">
        <f t="shared" si="1855"/>
        <v>0</v>
      </c>
      <c r="S1274" s="12">
        <f t="shared" si="1855"/>
        <v>0</v>
      </c>
      <c r="T1274" s="12">
        <f t="shared" si="1855"/>
        <v>0</v>
      </c>
      <c r="U1274" s="12">
        <f t="shared" si="1855"/>
        <v>0</v>
      </c>
      <c r="V1274" s="12">
        <f t="shared" si="1855"/>
        <v>0</v>
      </c>
      <c r="W1274" s="12">
        <f t="shared" si="1855"/>
        <v>0</v>
      </c>
      <c r="X1274" s="12">
        <f t="shared" si="1855"/>
        <v>0</v>
      </c>
      <c r="Y1274" s="12">
        <f t="shared" si="1855"/>
        <v>0</v>
      </c>
      <c r="Z1274" s="12">
        <f t="shared" si="1855"/>
        <v>0</v>
      </c>
      <c r="AA1274" s="12">
        <f t="shared" si="1855"/>
        <v>0</v>
      </c>
      <c r="AB1274" s="12">
        <v>0</v>
      </c>
      <c r="AC1274" s="12">
        <v>0</v>
      </c>
      <c r="AD1274" s="12">
        <f t="shared" ref="AD1274:AV1274" si="1857">SUM(AD1275,AD1276)</f>
        <v>0</v>
      </c>
      <c r="AE1274" s="12">
        <f t="shared" si="1857"/>
        <v>0</v>
      </c>
      <c r="AF1274" s="12">
        <f t="shared" si="1857"/>
        <v>0</v>
      </c>
      <c r="AG1274" s="12">
        <f t="shared" si="1857"/>
        <v>0</v>
      </c>
      <c r="AH1274" s="12">
        <f t="shared" si="1857"/>
        <v>0</v>
      </c>
      <c r="AI1274" s="12">
        <f t="shared" si="1857"/>
        <v>0</v>
      </c>
      <c r="AJ1274" s="12">
        <f t="shared" ref="AJ1274" si="1858">SUM(AJ1275,AJ1276)</f>
        <v>0</v>
      </c>
      <c r="AK1274" s="12">
        <f t="shared" si="1857"/>
        <v>0</v>
      </c>
      <c r="AL1274" s="12">
        <f t="shared" si="1857"/>
        <v>0</v>
      </c>
      <c r="AM1274" s="12">
        <f t="shared" si="1857"/>
        <v>0</v>
      </c>
      <c r="AN1274" s="12">
        <f t="shared" si="1857"/>
        <v>0</v>
      </c>
      <c r="AO1274" s="12">
        <f t="shared" si="1857"/>
        <v>0</v>
      </c>
      <c r="AP1274" s="12">
        <f t="shared" si="1857"/>
        <v>0</v>
      </c>
      <c r="AQ1274" s="12">
        <f t="shared" si="1857"/>
        <v>0</v>
      </c>
      <c r="AR1274" s="12">
        <f t="shared" si="1857"/>
        <v>0</v>
      </c>
      <c r="AS1274" s="12">
        <f t="shared" si="1857"/>
        <v>0</v>
      </c>
      <c r="AT1274" s="12">
        <f t="shared" si="1857"/>
        <v>0</v>
      </c>
      <c r="AU1274" s="12">
        <f t="shared" si="1857"/>
        <v>0</v>
      </c>
      <c r="AV1274" s="12">
        <f t="shared" si="1857"/>
        <v>0</v>
      </c>
      <c r="AW1274" s="12">
        <v>0</v>
      </c>
      <c r="AX1274" s="12">
        <v>0</v>
      </c>
      <c r="AY1274" s="12">
        <f t="shared" ref="AY1274:BQ1274" si="1859">SUM(AY1275,AY1276)</f>
        <v>0</v>
      </c>
      <c r="AZ1274" s="12">
        <f t="shared" si="1859"/>
        <v>0</v>
      </c>
      <c r="BA1274" s="12">
        <f t="shared" si="1859"/>
        <v>0</v>
      </c>
      <c r="BB1274" s="12">
        <f t="shared" si="1859"/>
        <v>0</v>
      </c>
      <c r="BC1274" s="12">
        <f t="shared" si="1859"/>
        <v>0</v>
      </c>
      <c r="BD1274" s="12">
        <f t="shared" si="1859"/>
        <v>0</v>
      </c>
      <c r="BE1274" s="12">
        <f t="shared" ref="BE1274" si="1860">SUM(BE1275,BE1276)</f>
        <v>0</v>
      </c>
      <c r="BF1274" s="12">
        <f t="shared" si="1859"/>
        <v>0</v>
      </c>
      <c r="BG1274" s="12">
        <f t="shared" si="1859"/>
        <v>0</v>
      </c>
      <c r="BH1274" s="12">
        <f t="shared" si="1859"/>
        <v>0</v>
      </c>
      <c r="BI1274" s="12">
        <f t="shared" si="1859"/>
        <v>0</v>
      </c>
      <c r="BJ1274" s="12">
        <f t="shared" si="1859"/>
        <v>0</v>
      </c>
      <c r="BK1274" s="12">
        <f t="shared" si="1859"/>
        <v>0</v>
      </c>
      <c r="BL1274" s="12">
        <f t="shared" si="1859"/>
        <v>0</v>
      </c>
      <c r="BM1274" s="12">
        <f t="shared" si="1859"/>
        <v>0</v>
      </c>
      <c r="BN1274" s="12">
        <f t="shared" si="1859"/>
        <v>0</v>
      </c>
      <c r="BO1274" s="12">
        <f t="shared" si="1859"/>
        <v>0</v>
      </c>
      <c r="BP1274" s="12">
        <f t="shared" si="1859"/>
        <v>0</v>
      </c>
      <c r="BQ1274" s="12">
        <f t="shared" si="1859"/>
        <v>0</v>
      </c>
      <c r="BR1274" s="12">
        <v>0</v>
      </c>
      <c r="BS1274" s="12">
        <v>0</v>
      </c>
      <c r="BT1274" s="12" t="e">
        <f>IF(#REF!=0,"-",#REF!/#REF!*100)</f>
        <v>#REF!</v>
      </c>
    </row>
    <row r="1275" spans="1:72" x14ac:dyDescent="0.25">
      <c r="A1275" s="4" t="s">
        <v>133</v>
      </c>
      <c r="B1275" s="4" t="s">
        <v>58</v>
      </c>
      <c r="C1275" s="4" t="s">
        <v>168</v>
      </c>
      <c r="D1275" s="102" t="s">
        <v>474</v>
      </c>
      <c r="E1275" s="113">
        <v>6111</v>
      </c>
      <c r="F1275" s="102"/>
      <c r="G1275" s="98" t="s">
        <v>1662</v>
      </c>
      <c r="H1275" s="13" t="s">
        <v>16</v>
      </c>
      <c r="I1275" s="14">
        <v>0</v>
      </c>
      <c r="J1275" s="14"/>
      <c r="K1275" s="14"/>
      <c r="L1275" s="14"/>
      <c r="M1275" s="14"/>
      <c r="N1275" s="14"/>
      <c r="O1275" s="14">
        <f t="shared" si="1813"/>
        <v>0</v>
      </c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>
        <v>0</v>
      </c>
      <c r="AC1275" s="14">
        <v>0</v>
      </c>
      <c r="AD1275" s="14">
        <v>0</v>
      </c>
      <c r="AE1275" s="14"/>
      <c r="AF1275" s="14"/>
      <c r="AG1275" s="14"/>
      <c r="AH1275" s="14"/>
      <c r="AI1275" s="14"/>
      <c r="AJ1275" s="14">
        <f t="shared" si="1814"/>
        <v>0</v>
      </c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>
        <v>0</v>
      </c>
      <c r="AX1275" s="14">
        <v>0</v>
      </c>
      <c r="AY1275" s="14">
        <v>0</v>
      </c>
      <c r="AZ1275" s="14"/>
      <c r="BA1275" s="14"/>
      <c r="BB1275" s="14"/>
      <c r="BC1275" s="14"/>
      <c r="BD1275" s="14"/>
      <c r="BE1275" s="14">
        <f t="shared" si="1815"/>
        <v>0</v>
      </c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>
        <v>0</v>
      </c>
      <c r="BS1275" s="14">
        <v>0</v>
      </c>
      <c r="BT1275" s="14" t="e">
        <f>IF(#REF!=0,"-",#REF!/#REF!*100)</f>
        <v>#REF!</v>
      </c>
    </row>
    <row r="1276" spans="1:72" x14ac:dyDescent="0.25">
      <c r="A1276" s="1" t="s">
        <v>133</v>
      </c>
      <c r="B1276" s="1" t="s">
        <v>58</v>
      </c>
      <c r="C1276" s="1" t="s">
        <v>168</v>
      </c>
      <c r="D1276" s="105" t="s">
        <v>474</v>
      </c>
      <c r="E1276" s="105" t="s">
        <v>18</v>
      </c>
      <c r="F1276" s="102" t="s">
        <v>0</v>
      </c>
      <c r="G1276" s="13" t="s">
        <v>0</v>
      </c>
      <c r="H1276" s="2" t="s">
        <v>19</v>
      </c>
      <c r="I1276" s="12">
        <f t="shared" ref="I1276:AA1276" si="1861">SUM(I1277:I1281)</f>
        <v>0</v>
      </c>
      <c r="J1276" s="12">
        <f t="shared" si="1861"/>
        <v>0</v>
      </c>
      <c r="K1276" s="12">
        <f t="shared" si="1861"/>
        <v>0</v>
      </c>
      <c r="L1276" s="12">
        <f t="shared" si="1861"/>
        <v>0</v>
      </c>
      <c r="M1276" s="12">
        <f t="shared" si="1861"/>
        <v>0</v>
      </c>
      <c r="N1276" s="12">
        <f t="shared" si="1861"/>
        <v>0</v>
      </c>
      <c r="O1276" s="12">
        <f t="shared" si="1861"/>
        <v>0</v>
      </c>
      <c r="P1276" s="12">
        <f t="shared" si="1861"/>
        <v>0</v>
      </c>
      <c r="Q1276" s="12">
        <f t="shared" si="1861"/>
        <v>0</v>
      </c>
      <c r="R1276" s="12">
        <f t="shared" si="1861"/>
        <v>0</v>
      </c>
      <c r="S1276" s="12">
        <f t="shared" si="1861"/>
        <v>0</v>
      </c>
      <c r="T1276" s="12">
        <f t="shared" si="1861"/>
        <v>0</v>
      </c>
      <c r="U1276" s="12">
        <f t="shared" si="1861"/>
        <v>0</v>
      </c>
      <c r="V1276" s="12">
        <f t="shared" si="1861"/>
        <v>0</v>
      </c>
      <c r="W1276" s="12">
        <f t="shared" si="1861"/>
        <v>0</v>
      </c>
      <c r="X1276" s="12">
        <f t="shared" si="1861"/>
        <v>0</v>
      </c>
      <c r="Y1276" s="12">
        <f t="shared" si="1861"/>
        <v>0</v>
      </c>
      <c r="Z1276" s="12">
        <f t="shared" si="1861"/>
        <v>0</v>
      </c>
      <c r="AA1276" s="12">
        <f t="shared" si="1861"/>
        <v>0</v>
      </c>
      <c r="AB1276" s="12">
        <v>0</v>
      </c>
      <c r="AC1276" s="12">
        <v>0</v>
      </c>
      <c r="AD1276" s="12">
        <f t="shared" ref="AD1276:AV1276" si="1862">SUM(AD1277:AD1281)</f>
        <v>0</v>
      </c>
      <c r="AE1276" s="12">
        <f t="shared" si="1862"/>
        <v>0</v>
      </c>
      <c r="AF1276" s="12">
        <f t="shared" si="1862"/>
        <v>0</v>
      </c>
      <c r="AG1276" s="12">
        <f t="shared" si="1862"/>
        <v>0</v>
      </c>
      <c r="AH1276" s="12">
        <f t="shared" si="1862"/>
        <v>0</v>
      </c>
      <c r="AI1276" s="12">
        <f t="shared" si="1862"/>
        <v>0</v>
      </c>
      <c r="AJ1276" s="12">
        <f t="shared" si="1862"/>
        <v>0</v>
      </c>
      <c r="AK1276" s="12">
        <f t="shared" si="1862"/>
        <v>0</v>
      </c>
      <c r="AL1276" s="12">
        <f t="shared" si="1862"/>
        <v>0</v>
      </c>
      <c r="AM1276" s="12">
        <f t="shared" si="1862"/>
        <v>0</v>
      </c>
      <c r="AN1276" s="12">
        <f t="shared" si="1862"/>
        <v>0</v>
      </c>
      <c r="AO1276" s="12">
        <f t="shared" si="1862"/>
        <v>0</v>
      </c>
      <c r="AP1276" s="12">
        <f t="shared" si="1862"/>
        <v>0</v>
      </c>
      <c r="AQ1276" s="12">
        <f t="shared" si="1862"/>
        <v>0</v>
      </c>
      <c r="AR1276" s="12">
        <f t="shared" si="1862"/>
        <v>0</v>
      </c>
      <c r="AS1276" s="12">
        <f t="shared" si="1862"/>
        <v>0</v>
      </c>
      <c r="AT1276" s="12">
        <f t="shared" si="1862"/>
        <v>0</v>
      </c>
      <c r="AU1276" s="12">
        <f t="shared" si="1862"/>
        <v>0</v>
      </c>
      <c r="AV1276" s="12">
        <f t="shared" si="1862"/>
        <v>0</v>
      </c>
      <c r="AW1276" s="12">
        <v>0</v>
      </c>
      <c r="AX1276" s="12">
        <v>0</v>
      </c>
      <c r="AY1276" s="12">
        <f t="shared" ref="AY1276:BQ1276" si="1863">SUM(AY1277:AY1281)</f>
        <v>0</v>
      </c>
      <c r="AZ1276" s="12">
        <f t="shared" si="1863"/>
        <v>0</v>
      </c>
      <c r="BA1276" s="12">
        <f t="shared" si="1863"/>
        <v>0</v>
      </c>
      <c r="BB1276" s="12">
        <f t="shared" si="1863"/>
        <v>0</v>
      </c>
      <c r="BC1276" s="12">
        <f t="shared" si="1863"/>
        <v>0</v>
      </c>
      <c r="BD1276" s="12">
        <f t="shared" si="1863"/>
        <v>0</v>
      </c>
      <c r="BE1276" s="12">
        <f t="shared" si="1863"/>
        <v>0</v>
      </c>
      <c r="BF1276" s="12">
        <f t="shared" si="1863"/>
        <v>0</v>
      </c>
      <c r="BG1276" s="12">
        <f t="shared" si="1863"/>
        <v>0</v>
      </c>
      <c r="BH1276" s="12">
        <f t="shared" si="1863"/>
        <v>0</v>
      </c>
      <c r="BI1276" s="12">
        <f t="shared" si="1863"/>
        <v>0</v>
      </c>
      <c r="BJ1276" s="12">
        <f t="shared" si="1863"/>
        <v>0</v>
      </c>
      <c r="BK1276" s="12">
        <f t="shared" si="1863"/>
        <v>0</v>
      </c>
      <c r="BL1276" s="12">
        <f t="shared" si="1863"/>
        <v>0</v>
      </c>
      <c r="BM1276" s="12">
        <f t="shared" si="1863"/>
        <v>0</v>
      </c>
      <c r="BN1276" s="12">
        <f t="shared" si="1863"/>
        <v>0</v>
      </c>
      <c r="BO1276" s="12">
        <f t="shared" si="1863"/>
        <v>0</v>
      </c>
      <c r="BP1276" s="12">
        <f t="shared" si="1863"/>
        <v>0</v>
      </c>
      <c r="BQ1276" s="12">
        <f t="shared" si="1863"/>
        <v>0</v>
      </c>
      <c r="BR1276" s="12">
        <v>0</v>
      </c>
      <c r="BS1276" s="12">
        <v>0</v>
      </c>
      <c r="BT1276" s="12" t="e">
        <f>IF(#REF!=0,"-",#REF!/#REF!*100)</f>
        <v>#REF!</v>
      </c>
    </row>
    <row r="1277" spans="1:72" ht="22.5" x14ac:dyDescent="0.25">
      <c r="A1277" s="4" t="s">
        <v>133</v>
      </c>
      <c r="B1277" s="4" t="s">
        <v>58</v>
      </c>
      <c r="C1277" s="4" t="s">
        <v>168</v>
      </c>
      <c r="D1277" s="102" t="s">
        <v>474</v>
      </c>
      <c r="E1277" s="113">
        <v>6112</v>
      </c>
      <c r="F1277" s="102" t="s">
        <v>476</v>
      </c>
      <c r="G1277" s="98" t="s">
        <v>1662</v>
      </c>
      <c r="H1277" s="13" t="s">
        <v>57</v>
      </c>
      <c r="I1277" s="14">
        <v>0</v>
      </c>
      <c r="J1277" s="14"/>
      <c r="K1277" s="14"/>
      <c r="L1277" s="14"/>
      <c r="M1277" s="14"/>
      <c r="N1277" s="14"/>
      <c r="O1277" s="14">
        <f t="shared" si="1813"/>
        <v>0</v>
      </c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>
        <v>0</v>
      </c>
      <c r="AC1277" s="14">
        <v>0</v>
      </c>
      <c r="AD1277" s="14">
        <v>0</v>
      </c>
      <c r="AE1277" s="14"/>
      <c r="AF1277" s="14"/>
      <c r="AG1277" s="14"/>
      <c r="AH1277" s="14"/>
      <c r="AI1277" s="14"/>
      <c r="AJ1277" s="14">
        <f t="shared" si="1814"/>
        <v>0</v>
      </c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>
        <v>0</v>
      </c>
      <c r="AX1277" s="14">
        <v>0</v>
      </c>
      <c r="AY1277" s="14">
        <v>0</v>
      </c>
      <c r="AZ1277" s="14"/>
      <c r="BA1277" s="14"/>
      <c r="BB1277" s="14"/>
      <c r="BC1277" s="14"/>
      <c r="BD1277" s="14"/>
      <c r="BE1277" s="14">
        <f t="shared" si="1815"/>
        <v>0</v>
      </c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>
        <v>0</v>
      </c>
      <c r="BS1277" s="14">
        <v>0</v>
      </c>
      <c r="BT1277" s="14" t="e">
        <f>IF(#REF!=0,"-",#REF!/#REF!*100)</f>
        <v>#REF!</v>
      </c>
    </row>
    <row r="1278" spans="1:72" x14ac:dyDescent="0.25">
      <c r="A1278" s="4" t="s">
        <v>133</v>
      </c>
      <c r="B1278" s="4" t="s">
        <v>58</v>
      </c>
      <c r="C1278" s="4" t="s">
        <v>168</v>
      </c>
      <c r="D1278" s="102" t="s">
        <v>474</v>
      </c>
      <c r="E1278" s="113">
        <v>6112</v>
      </c>
      <c r="F1278" s="102" t="s">
        <v>477</v>
      </c>
      <c r="G1278" s="98" t="s">
        <v>1662</v>
      </c>
      <c r="H1278" s="13" t="s">
        <v>22</v>
      </c>
      <c r="I1278" s="14">
        <v>0</v>
      </c>
      <c r="J1278" s="14"/>
      <c r="K1278" s="14"/>
      <c r="L1278" s="14"/>
      <c r="M1278" s="14"/>
      <c r="N1278" s="14"/>
      <c r="O1278" s="14">
        <f t="shared" si="1813"/>
        <v>0</v>
      </c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>
        <v>0</v>
      </c>
      <c r="AC1278" s="14">
        <v>0</v>
      </c>
      <c r="AD1278" s="14">
        <v>0</v>
      </c>
      <c r="AE1278" s="14"/>
      <c r="AF1278" s="14"/>
      <c r="AG1278" s="14"/>
      <c r="AH1278" s="14"/>
      <c r="AI1278" s="14"/>
      <c r="AJ1278" s="14">
        <f t="shared" si="1814"/>
        <v>0</v>
      </c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>
        <v>0</v>
      </c>
      <c r="AX1278" s="14">
        <v>0</v>
      </c>
      <c r="AY1278" s="14">
        <v>0</v>
      </c>
      <c r="AZ1278" s="14"/>
      <c r="BA1278" s="14"/>
      <c r="BB1278" s="14"/>
      <c r="BC1278" s="14"/>
      <c r="BD1278" s="14"/>
      <c r="BE1278" s="14">
        <f t="shared" si="1815"/>
        <v>0</v>
      </c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>
        <v>0</v>
      </c>
      <c r="BS1278" s="14">
        <v>0</v>
      </c>
      <c r="BT1278" s="14" t="e">
        <f>IF(#REF!=0,"-",#REF!/#REF!*100)</f>
        <v>#REF!</v>
      </c>
    </row>
    <row r="1279" spans="1:72" x14ac:dyDescent="0.25">
      <c r="A1279" s="4" t="s">
        <v>133</v>
      </c>
      <c r="B1279" s="4" t="s">
        <v>58</v>
      </c>
      <c r="C1279" s="4" t="s">
        <v>168</v>
      </c>
      <c r="D1279" s="102" t="s">
        <v>474</v>
      </c>
      <c r="E1279" s="113">
        <v>6112</v>
      </c>
      <c r="F1279" s="102" t="s">
        <v>478</v>
      </c>
      <c r="G1279" s="98" t="s">
        <v>1662</v>
      </c>
      <c r="H1279" s="13" t="s">
        <v>23</v>
      </c>
      <c r="I1279" s="14">
        <v>0</v>
      </c>
      <c r="J1279" s="14"/>
      <c r="K1279" s="14"/>
      <c r="L1279" s="14"/>
      <c r="M1279" s="14"/>
      <c r="N1279" s="14"/>
      <c r="O1279" s="14">
        <f t="shared" si="1813"/>
        <v>0</v>
      </c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>
        <v>0</v>
      </c>
      <c r="AC1279" s="14">
        <v>0</v>
      </c>
      <c r="AD1279" s="14">
        <v>0</v>
      </c>
      <c r="AE1279" s="14"/>
      <c r="AF1279" s="14"/>
      <c r="AG1279" s="14"/>
      <c r="AH1279" s="14"/>
      <c r="AI1279" s="14"/>
      <c r="AJ1279" s="14">
        <f t="shared" si="1814"/>
        <v>0</v>
      </c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>
        <v>0</v>
      </c>
      <c r="AX1279" s="14">
        <v>0</v>
      </c>
      <c r="AY1279" s="14">
        <v>0</v>
      </c>
      <c r="AZ1279" s="14"/>
      <c r="BA1279" s="14"/>
      <c r="BB1279" s="14"/>
      <c r="BC1279" s="14"/>
      <c r="BD1279" s="14"/>
      <c r="BE1279" s="14">
        <f t="shared" si="1815"/>
        <v>0</v>
      </c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>
        <v>0</v>
      </c>
      <c r="BS1279" s="14">
        <v>0</v>
      </c>
      <c r="BT1279" s="14" t="e">
        <f>IF(#REF!=0,"-",#REF!/#REF!*100)</f>
        <v>#REF!</v>
      </c>
    </row>
    <row r="1280" spans="1:72" x14ac:dyDescent="0.25">
      <c r="A1280" s="4" t="s">
        <v>133</v>
      </c>
      <c r="B1280" s="4" t="s">
        <v>58</v>
      </c>
      <c r="C1280" s="4" t="s">
        <v>168</v>
      </c>
      <c r="D1280" s="102" t="s">
        <v>474</v>
      </c>
      <c r="E1280" s="113">
        <v>6112</v>
      </c>
      <c r="F1280" s="102" t="s">
        <v>479</v>
      </c>
      <c r="G1280" s="98" t="s">
        <v>1662</v>
      </c>
      <c r="H1280" s="13" t="s">
        <v>21</v>
      </c>
      <c r="I1280" s="14">
        <v>0</v>
      </c>
      <c r="J1280" s="14"/>
      <c r="K1280" s="14"/>
      <c r="L1280" s="14"/>
      <c r="M1280" s="14"/>
      <c r="N1280" s="14"/>
      <c r="O1280" s="14">
        <f t="shared" si="1813"/>
        <v>0</v>
      </c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>
        <v>0</v>
      </c>
      <c r="AC1280" s="14">
        <v>0</v>
      </c>
      <c r="AD1280" s="14">
        <v>0</v>
      </c>
      <c r="AE1280" s="14"/>
      <c r="AF1280" s="14"/>
      <c r="AG1280" s="14"/>
      <c r="AH1280" s="14"/>
      <c r="AI1280" s="14"/>
      <c r="AJ1280" s="14">
        <f t="shared" si="1814"/>
        <v>0</v>
      </c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>
        <v>0</v>
      </c>
      <c r="AX1280" s="14">
        <v>0</v>
      </c>
      <c r="AY1280" s="14">
        <v>0</v>
      </c>
      <c r="AZ1280" s="14"/>
      <c r="BA1280" s="14"/>
      <c r="BB1280" s="14"/>
      <c r="BC1280" s="14"/>
      <c r="BD1280" s="14"/>
      <c r="BE1280" s="14">
        <f t="shared" si="1815"/>
        <v>0</v>
      </c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>
        <v>0</v>
      </c>
      <c r="BS1280" s="14">
        <v>0</v>
      </c>
      <c r="BT1280" s="14" t="e">
        <f>IF(#REF!=0,"-",#REF!/#REF!*100)</f>
        <v>#REF!</v>
      </c>
    </row>
    <row r="1281" spans="1:72" x14ac:dyDescent="0.25">
      <c r="A1281" s="4" t="s">
        <v>133</v>
      </c>
      <c r="B1281" s="4" t="s">
        <v>58</v>
      </c>
      <c r="C1281" s="4" t="s">
        <v>168</v>
      </c>
      <c r="D1281" s="102" t="s">
        <v>474</v>
      </c>
      <c r="E1281" s="113">
        <v>6112</v>
      </c>
      <c r="F1281" s="102" t="s">
        <v>480</v>
      </c>
      <c r="G1281" s="98" t="s">
        <v>1662</v>
      </c>
      <c r="H1281" s="13" t="s">
        <v>24</v>
      </c>
      <c r="I1281" s="14">
        <v>0</v>
      </c>
      <c r="J1281" s="14"/>
      <c r="K1281" s="14"/>
      <c r="L1281" s="14"/>
      <c r="M1281" s="14"/>
      <c r="N1281" s="14"/>
      <c r="O1281" s="14">
        <f t="shared" si="1813"/>
        <v>0</v>
      </c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>
        <v>0</v>
      </c>
      <c r="AC1281" s="14">
        <v>0</v>
      </c>
      <c r="AD1281" s="14">
        <v>0</v>
      </c>
      <c r="AE1281" s="14"/>
      <c r="AF1281" s="14"/>
      <c r="AG1281" s="14"/>
      <c r="AH1281" s="14"/>
      <c r="AI1281" s="14"/>
      <c r="AJ1281" s="14">
        <f t="shared" si="1814"/>
        <v>0</v>
      </c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>
        <v>0</v>
      </c>
      <c r="AX1281" s="14">
        <v>0</v>
      </c>
      <c r="AY1281" s="14">
        <v>0</v>
      </c>
      <c r="AZ1281" s="14"/>
      <c r="BA1281" s="14"/>
      <c r="BB1281" s="14"/>
      <c r="BC1281" s="14"/>
      <c r="BD1281" s="14"/>
      <c r="BE1281" s="14">
        <f t="shared" si="1815"/>
        <v>0</v>
      </c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>
        <v>0</v>
      </c>
      <c r="BS1281" s="14">
        <v>0</v>
      </c>
      <c r="BT1281" s="14" t="e">
        <f>IF(#REF!=0,"-",#REF!/#REF!*100)</f>
        <v>#REF!</v>
      </c>
    </row>
    <row r="1282" spans="1:72" ht="22.5" x14ac:dyDescent="0.25">
      <c r="A1282" s="4" t="s">
        <v>133</v>
      </c>
      <c r="B1282" s="4" t="s">
        <v>58</v>
      </c>
      <c r="C1282" s="4" t="s">
        <v>168</v>
      </c>
      <c r="D1282" s="102" t="s">
        <v>474</v>
      </c>
      <c r="E1282" s="101" t="s">
        <v>25</v>
      </c>
      <c r="F1282" s="101" t="s">
        <v>0</v>
      </c>
      <c r="G1282" s="2" t="s">
        <v>0</v>
      </c>
      <c r="H1282" s="2" t="s">
        <v>26</v>
      </c>
      <c r="I1282" s="12">
        <f t="shared" ref="I1282:AA1282" si="1864">SUM(I1283)</f>
        <v>0</v>
      </c>
      <c r="J1282" s="12">
        <f t="shared" si="1864"/>
        <v>0</v>
      </c>
      <c r="K1282" s="12">
        <f t="shared" si="1864"/>
        <v>0</v>
      </c>
      <c r="L1282" s="12">
        <f t="shared" si="1864"/>
        <v>0</v>
      </c>
      <c r="M1282" s="12">
        <f t="shared" si="1864"/>
        <v>0</v>
      </c>
      <c r="N1282" s="12">
        <f t="shared" si="1864"/>
        <v>0</v>
      </c>
      <c r="O1282" s="12">
        <f t="shared" si="1864"/>
        <v>0</v>
      </c>
      <c r="P1282" s="12">
        <f t="shared" si="1864"/>
        <v>0</v>
      </c>
      <c r="Q1282" s="12">
        <f t="shared" si="1864"/>
        <v>0</v>
      </c>
      <c r="R1282" s="12">
        <f t="shared" si="1864"/>
        <v>0</v>
      </c>
      <c r="S1282" s="12">
        <f t="shared" si="1864"/>
        <v>0</v>
      </c>
      <c r="T1282" s="12">
        <f t="shared" si="1864"/>
        <v>0</v>
      </c>
      <c r="U1282" s="12">
        <f t="shared" si="1864"/>
        <v>0</v>
      </c>
      <c r="V1282" s="12">
        <f t="shared" si="1864"/>
        <v>0</v>
      </c>
      <c r="W1282" s="12">
        <f t="shared" si="1864"/>
        <v>0</v>
      </c>
      <c r="X1282" s="12">
        <f t="shared" si="1864"/>
        <v>0</v>
      </c>
      <c r="Y1282" s="12">
        <f t="shared" si="1864"/>
        <v>0</v>
      </c>
      <c r="Z1282" s="12">
        <f t="shared" si="1864"/>
        <v>0</v>
      </c>
      <c r="AA1282" s="12">
        <f t="shared" si="1864"/>
        <v>0</v>
      </c>
      <c r="AB1282" s="12">
        <v>0</v>
      </c>
      <c r="AC1282" s="12">
        <v>0</v>
      </c>
      <c r="AD1282" s="12">
        <f t="shared" ref="AD1282:AV1282" si="1865">SUM(AD1283)</f>
        <v>0</v>
      </c>
      <c r="AE1282" s="12">
        <f t="shared" si="1865"/>
        <v>0</v>
      </c>
      <c r="AF1282" s="12">
        <f t="shared" si="1865"/>
        <v>0</v>
      </c>
      <c r="AG1282" s="12">
        <f t="shared" si="1865"/>
        <v>0</v>
      </c>
      <c r="AH1282" s="12">
        <f t="shared" si="1865"/>
        <v>0</v>
      </c>
      <c r="AI1282" s="12">
        <f t="shared" si="1865"/>
        <v>0</v>
      </c>
      <c r="AJ1282" s="12">
        <f t="shared" si="1865"/>
        <v>0</v>
      </c>
      <c r="AK1282" s="12">
        <f t="shared" si="1865"/>
        <v>0</v>
      </c>
      <c r="AL1282" s="12">
        <f t="shared" si="1865"/>
        <v>0</v>
      </c>
      <c r="AM1282" s="12">
        <f t="shared" si="1865"/>
        <v>0</v>
      </c>
      <c r="AN1282" s="12">
        <f t="shared" si="1865"/>
        <v>0</v>
      </c>
      <c r="AO1282" s="12">
        <f t="shared" si="1865"/>
        <v>0</v>
      </c>
      <c r="AP1282" s="12">
        <f t="shared" si="1865"/>
        <v>0</v>
      </c>
      <c r="AQ1282" s="12">
        <f t="shared" si="1865"/>
        <v>0</v>
      </c>
      <c r="AR1282" s="12">
        <f t="shared" si="1865"/>
        <v>0</v>
      </c>
      <c r="AS1282" s="12">
        <f t="shared" si="1865"/>
        <v>0</v>
      </c>
      <c r="AT1282" s="12">
        <f t="shared" si="1865"/>
        <v>0</v>
      </c>
      <c r="AU1282" s="12">
        <f t="shared" si="1865"/>
        <v>0</v>
      </c>
      <c r="AV1282" s="12">
        <f t="shared" si="1865"/>
        <v>0</v>
      </c>
      <c r="AW1282" s="12">
        <v>0</v>
      </c>
      <c r="AX1282" s="12">
        <v>0</v>
      </c>
      <c r="AY1282" s="12">
        <f t="shared" ref="AY1282:BQ1282" si="1866">SUM(AY1283)</f>
        <v>0</v>
      </c>
      <c r="AZ1282" s="12">
        <f t="shared" si="1866"/>
        <v>0</v>
      </c>
      <c r="BA1282" s="12">
        <f t="shared" si="1866"/>
        <v>0</v>
      </c>
      <c r="BB1282" s="12">
        <f t="shared" si="1866"/>
        <v>0</v>
      </c>
      <c r="BC1282" s="12">
        <f t="shared" si="1866"/>
        <v>0</v>
      </c>
      <c r="BD1282" s="12">
        <f t="shared" si="1866"/>
        <v>0</v>
      </c>
      <c r="BE1282" s="12">
        <f t="shared" si="1866"/>
        <v>0</v>
      </c>
      <c r="BF1282" s="12">
        <f t="shared" si="1866"/>
        <v>0</v>
      </c>
      <c r="BG1282" s="12">
        <f t="shared" si="1866"/>
        <v>0</v>
      </c>
      <c r="BH1282" s="12">
        <f t="shared" si="1866"/>
        <v>0</v>
      </c>
      <c r="BI1282" s="12">
        <f t="shared" si="1866"/>
        <v>0</v>
      </c>
      <c r="BJ1282" s="12">
        <f t="shared" si="1866"/>
        <v>0</v>
      </c>
      <c r="BK1282" s="12">
        <f t="shared" si="1866"/>
        <v>0</v>
      </c>
      <c r="BL1282" s="12">
        <f t="shared" si="1866"/>
        <v>0</v>
      </c>
      <c r="BM1282" s="12">
        <f t="shared" si="1866"/>
        <v>0</v>
      </c>
      <c r="BN1282" s="12">
        <f t="shared" si="1866"/>
        <v>0</v>
      </c>
      <c r="BO1282" s="12">
        <f t="shared" si="1866"/>
        <v>0</v>
      </c>
      <c r="BP1282" s="12">
        <f t="shared" si="1866"/>
        <v>0</v>
      </c>
      <c r="BQ1282" s="12">
        <f t="shared" si="1866"/>
        <v>0</v>
      </c>
      <c r="BR1282" s="12">
        <v>0</v>
      </c>
      <c r="BS1282" s="12">
        <v>0</v>
      </c>
      <c r="BT1282" s="12" t="e">
        <f>IF(#REF!=0,"-",#REF!/#REF!*100)</f>
        <v>#REF!</v>
      </c>
    </row>
    <row r="1283" spans="1:72" x14ac:dyDescent="0.25">
      <c r="A1283" s="4" t="s">
        <v>133</v>
      </c>
      <c r="B1283" s="4" t="s">
        <v>58</v>
      </c>
      <c r="C1283" s="4" t="s">
        <v>168</v>
      </c>
      <c r="D1283" s="102" t="s">
        <v>474</v>
      </c>
      <c r="E1283" s="113">
        <v>6121</v>
      </c>
      <c r="F1283" s="102"/>
      <c r="G1283" s="98" t="s">
        <v>1662</v>
      </c>
      <c r="H1283" s="13" t="s">
        <v>27</v>
      </c>
      <c r="I1283" s="14">
        <v>0</v>
      </c>
      <c r="J1283" s="14"/>
      <c r="K1283" s="14"/>
      <c r="L1283" s="14"/>
      <c r="M1283" s="14"/>
      <c r="N1283" s="14"/>
      <c r="O1283" s="14">
        <f t="shared" si="1813"/>
        <v>0</v>
      </c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>
        <v>0</v>
      </c>
      <c r="AC1283" s="14">
        <v>0</v>
      </c>
      <c r="AD1283" s="14">
        <v>0</v>
      </c>
      <c r="AE1283" s="14"/>
      <c r="AF1283" s="14"/>
      <c r="AG1283" s="14"/>
      <c r="AH1283" s="14"/>
      <c r="AI1283" s="14"/>
      <c r="AJ1283" s="14">
        <f t="shared" si="1814"/>
        <v>0</v>
      </c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>
        <v>0</v>
      </c>
      <c r="AX1283" s="14">
        <v>0</v>
      </c>
      <c r="AY1283" s="14">
        <v>0</v>
      </c>
      <c r="AZ1283" s="14"/>
      <c r="BA1283" s="14"/>
      <c r="BB1283" s="14"/>
      <c r="BC1283" s="14"/>
      <c r="BD1283" s="14"/>
      <c r="BE1283" s="14">
        <f t="shared" si="1815"/>
        <v>0</v>
      </c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>
        <v>0</v>
      </c>
      <c r="BS1283" s="14">
        <v>0</v>
      </c>
      <c r="BT1283" s="14" t="e">
        <f>IF(#REF!=0,"-",#REF!/#REF!*100)</f>
        <v>#REF!</v>
      </c>
    </row>
    <row r="1284" spans="1:72" ht="22.5" x14ac:dyDescent="0.25">
      <c r="A1284" s="4" t="s">
        <v>133</v>
      </c>
      <c r="B1284" s="4" t="s">
        <v>58</v>
      </c>
      <c r="C1284" s="4" t="s">
        <v>168</v>
      </c>
      <c r="D1284" s="102" t="s">
        <v>474</v>
      </c>
      <c r="E1284" s="101" t="s">
        <v>29</v>
      </c>
      <c r="F1284" s="101" t="s">
        <v>0</v>
      </c>
      <c r="G1284" s="2" t="s">
        <v>0</v>
      </c>
      <c r="H1284" s="2" t="s">
        <v>30</v>
      </c>
      <c r="I1284" s="12">
        <f t="shared" ref="I1284:AA1284" si="1867">SUM(I1285:I1293)</f>
        <v>50000</v>
      </c>
      <c r="J1284" s="12">
        <f t="shared" si="1867"/>
        <v>0</v>
      </c>
      <c r="K1284" s="12">
        <f t="shared" si="1867"/>
        <v>0</v>
      </c>
      <c r="L1284" s="12">
        <f t="shared" si="1867"/>
        <v>0</v>
      </c>
      <c r="M1284" s="12">
        <f t="shared" si="1867"/>
        <v>0</v>
      </c>
      <c r="N1284" s="12">
        <f t="shared" si="1867"/>
        <v>0</v>
      </c>
      <c r="O1284" s="12">
        <f t="shared" si="1867"/>
        <v>50000</v>
      </c>
      <c r="P1284" s="12">
        <f t="shared" si="1867"/>
        <v>10843</v>
      </c>
      <c r="Q1284" s="12">
        <f t="shared" si="1867"/>
        <v>3914</v>
      </c>
      <c r="R1284" s="12">
        <f t="shared" si="1867"/>
        <v>910</v>
      </c>
      <c r="S1284" s="12">
        <f t="shared" si="1867"/>
        <v>0</v>
      </c>
      <c r="T1284" s="12">
        <f t="shared" si="1867"/>
        <v>0</v>
      </c>
      <c r="U1284" s="12">
        <f t="shared" si="1867"/>
        <v>0</v>
      </c>
      <c r="V1284" s="12">
        <f t="shared" si="1867"/>
        <v>0</v>
      </c>
      <c r="W1284" s="12">
        <f t="shared" si="1867"/>
        <v>0</v>
      </c>
      <c r="X1284" s="12">
        <f t="shared" si="1867"/>
        <v>0</v>
      </c>
      <c r="Y1284" s="12">
        <f t="shared" si="1867"/>
        <v>0</v>
      </c>
      <c r="Z1284" s="12">
        <f t="shared" si="1867"/>
        <v>0</v>
      </c>
      <c r="AA1284" s="12">
        <f t="shared" si="1867"/>
        <v>0</v>
      </c>
      <c r="AB1284" s="12">
        <v>15667</v>
      </c>
      <c r="AC1284" s="12">
        <v>34333</v>
      </c>
      <c r="AD1284" s="12">
        <f t="shared" ref="AD1284:AV1284" si="1868">SUM(AD1285:AD1293)</f>
        <v>0</v>
      </c>
      <c r="AE1284" s="12">
        <f t="shared" si="1868"/>
        <v>0</v>
      </c>
      <c r="AF1284" s="12">
        <f t="shared" si="1868"/>
        <v>0</v>
      </c>
      <c r="AG1284" s="12">
        <f t="shared" si="1868"/>
        <v>0</v>
      </c>
      <c r="AH1284" s="12">
        <f t="shared" si="1868"/>
        <v>0</v>
      </c>
      <c r="AI1284" s="12">
        <f t="shared" si="1868"/>
        <v>0</v>
      </c>
      <c r="AJ1284" s="12">
        <f t="shared" si="1868"/>
        <v>0</v>
      </c>
      <c r="AK1284" s="12">
        <f t="shared" si="1868"/>
        <v>0</v>
      </c>
      <c r="AL1284" s="12">
        <f t="shared" si="1868"/>
        <v>0</v>
      </c>
      <c r="AM1284" s="12">
        <f t="shared" si="1868"/>
        <v>0</v>
      </c>
      <c r="AN1284" s="12">
        <f t="shared" si="1868"/>
        <v>0</v>
      </c>
      <c r="AO1284" s="12">
        <f t="shared" si="1868"/>
        <v>0</v>
      </c>
      <c r="AP1284" s="12">
        <f t="shared" si="1868"/>
        <v>0</v>
      </c>
      <c r="AQ1284" s="12">
        <f t="shared" si="1868"/>
        <v>0</v>
      </c>
      <c r="AR1284" s="12">
        <f t="shared" si="1868"/>
        <v>0</v>
      </c>
      <c r="AS1284" s="12">
        <f t="shared" si="1868"/>
        <v>0</v>
      </c>
      <c r="AT1284" s="12">
        <f t="shared" si="1868"/>
        <v>0</v>
      </c>
      <c r="AU1284" s="12">
        <f t="shared" si="1868"/>
        <v>0</v>
      </c>
      <c r="AV1284" s="12">
        <f t="shared" si="1868"/>
        <v>0</v>
      </c>
      <c r="AW1284" s="12">
        <v>0</v>
      </c>
      <c r="AX1284" s="12">
        <v>0</v>
      </c>
      <c r="AY1284" s="12">
        <f t="shared" ref="AY1284:BQ1284" si="1869">SUM(AY1285:AY1293)</f>
        <v>0</v>
      </c>
      <c r="AZ1284" s="12">
        <f t="shared" si="1869"/>
        <v>0</v>
      </c>
      <c r="BA1284" s="12">
        <f t="shared" si="1869"/>
        <v>0</v>
      </c>
      <c r="BB1284" s="12">
        <f t="shared" si="1869"/>
        <v>0</v>
      </c>
      <c r="BC1284" s="12">
        <f t="shared" si="1869"/>
        <v>0</v>
      </c>
      <c r="BD1284" s="12">
        <f t="shared" si="1869"/>
        <v>0</v>
      </c>
      <c r="BE1284" s="12">
        <f t="shared" si="1869"/>
        <v>0</v>
      </c>
      <c r="BF1284" s="12">
        <f t="shared" si="1869"/>
        <v>0</v>
      </c>
      <c r="BG1284" s="12">
        <f t="shared" si="1869"/>
        <v>0</v>
      </c>
      <c r="BH1284" s="12">
        <f t="shared" si="1869"/>
        <v>0</v>
      </c>
      <c r="BI1284" s="12">
        <f t="shared" si="1869"/>
        <v>0</v>
      </c>
      <c r="BJ1284" s="12">
        <f t="shared" si="1869"/>
        <v>0</v>
      </c>
      <c r="BK1284" s="12">
        <f t="shared" si="1869"/>
        <v>0</v>
      </c>
      <c r="BL1284" s="12">
        <f t="shared" si="1869"/>
        <v>0</v>
      </c>
      <c r="BM1284" s="12">
        <f t="shared" si="1869"/>
        <v>0</v>
      </c>
      <c r="BN1284" s="12">
        <f t="shared" si="1869"/>
        <v>0</v>
      </c>
      <c r="BO1284" s="12">
        <f t="shared" si="1869"/>
        <v>0</v>
      </c>
      <c r="BP1284" s="12">
        <f t="shared" si="1869"/>
        <v>0</v>
      </c>
      <c r="BQ1284" s="12">
        <f t="shared" si="1869"/>
        <v>0</v>
      </c>
      <c r="BR1284" s="12">
        <v>0</v>
      </c>
      <c r="BS1284" s="12">
        <v>0</v>
      </c>
      <c r="BT1284" s="12" t="e">
        <f>IF(#REF!=0,"-",#REF!/#REF!*100)</f>
        <v>#REF!</v>
      </c>
    </row>
    <row r="1285" spans="1:72" x14ac:dyDescent="0.25">
      <c r="A1285" s="4" t="s">
        <v>133</v>
      </c>
      <c r="B1285" s="4" t="s">
        <v>58</v>
      </c>
      <c r="C1285" s="4" t="s">
        <v>168</v>
      </c>
      <c r="D1285" s="102" t="s">
        <v>474</v>
      </c>
      <c r="E1285" s="113">
        <v>6131</v>
      </c>
      <c r="F1285" s="102"/>
      <c r="G1285" s="98" t="s">
        <v>1662</v>
      </c>
      <c r="H1285" s="13" t="s">
        <v>32</v>
      </c>
      <c r="I1285" s="14">
        <v>6000</v>
      </c>
      <c r="J1285" s="14"/>
      <c r="K1285" s="14"/>
      <c r="L1285" s="14"/>
      <c r="M1285" s="14"/>
      <c r="N1285" s="14"/>
      <c r="O1285" s="14">
        <f t="shared" si="1813"/>
        <v>6000</v>
      </c>
      <c r="P1285" s="14"/>
      <c r="Q1285" s="14">
        <v>3914</v>
      </c>
      <c r="R1285" s="14">
        <v>910</v>
      </c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>
        <v>4824</v>
      </c>
      <c r="AC1285" s="14">
        <v>1176</v>
      </c>
      <c r="AD1285" s="14">
        <v>0</v>
      </c>
      <c r="AE1285" s="14"/>
      <c r="AF1285" s="14"/>
      <c r="AG1285" s="14"/>
      <c r="AH1285" s="14"/>
      <c r="AI1285" s="14"/>
      <c r="AJ1285" s="14">
        <f t="shared" si="1814"/>
        <v>0</v>
      </c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>
        <v>0</v>
      </c>
      <c r="AX1285" s="14">
        <v>0</v>
      </c>
      <c r="AY1285" s="14">
        <v>0</v>
      </c>
      <c r="AZ1285" s="14"/>
      <c r="BA1285" s="14"/>
      <c r="BB1285" s="14"/>
      <c r="BC1285" s="14"/>
      <c r="BD1285" s="14"/>
      <c r="BE1285" s="14">
        <f t="shared" si="1815"/>
        <v>0</v>
      </c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>
        <v>0</v>
      </c>
      <c r="BS1285" s="14">
        <v>0</v>
      </c>
      <c r="BT1285" s="14" t="e">
        <f>IF(#REF!=0,"-",#REF!/#REF!*100)</f>
        <v>#REF!</v>
      </c>
    </row>
    <row r="1286" spans="1:72" x14ac:dyDescent="0.25">
      <c r="A1286" s="4" t="s">
        <v>133</v>
      </c>
      <c r="B1286" s="4" t="s">
        <v>58</v>
      </c>
      <c r="C1286" s="4" t="s">
        <v>168</v>
      </c>
      <c r="D1286" s="102" t="s">
        <v>474</v>
      </c>
      <c r="E1286" s="113">
        <v>6132</v>
      </c>
      <c r="F1286" s="102"/>
      <c r="G1286" s="98" t="s">
        <v>1662</v>
      </c>
      <c r="H1286" s="13" t="s">
        <v>72</v>
      </c>
      <c r="I1286" s="14">
        <v>0</v>
      </c>
      <c r="J1286" s="14"/>
      <c r="K1286" s="14"/>
      <c r="L1286" s="14"/>
      <c r="M1286" s="14"/>
      <c r="N1286" s="14"/>
      <c r="O1286" s="14">
        <f t="shared" si="1813"/>
        <v>0</v>
      </c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>
        <v>0</v>
      </c>
      <c r="AC1286" s="14">
        <v>0</v>
      </c>
      <c r="AD1286" s="14">
        <v>0</v>
      </c>
      <c r="AE1286" s="14"/>
      <c r="AF1286" s="14"/>
      <c r="AG1286" s="14"/>
      <c r="AH1286" s="14"/>
      <c r="AI1286" s="14"/>
      <c r="AJ1286" s="14">
        <f t="shared" si="1814"/>
        <v>0</v>
      </c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>
        <v>0</v>
      </c>
      <c r="AX1286" s="14">
        <v>0</v>
      </c>
      <c r="AY1286" s="14">
        <v>0</v>
      </c>
      <c r="AZ1286" s="14"/>
      <c r="BA1286" s="14"/>
      <c r="BB1286" s="14"/>
      <c r="BC1286" s="14"/>
      <c r="BD1286" s="14"/>
      <c r="BE1286" s="14">
        <f t="shared" si="1815"/>
        <v>0</v>
      </c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>
        <v>0</v>
      </c>
      <c r="BS1286" s="14">
        <v>0</v>
      </c>
      <c r="BT1286" s="14" t="e">
        <f>IF(#REF!=0,"-",#REF!/#REF!*100)</f>
        <v>#REF!</v>
      </c>
    </row>
    <row r="1287" spans="1:72" x14ac:dyDescent="0.25">
      <c r="A1287" s="4" t="s">
        <v>133</v>
      </c>
      <c r="B1287" s="4" t="s">
        <v>58</v>
      </c>
      <c r="C1287" s="4" t="s">
        <v>168</v>
      </c>
      <c r="D1287" s="102" t="s">
        <v>474</v>
      </c>
      <c r="E1287" s="113">
        <v>6133</v>
      </c>
      <c r="F1287" s="102"/>
      <c r="G1287" s="98" t="s">
        <v>1662</v>
      </c>
      <c r="H1287" s="13" t="s">
        <v>75</v>
      </c>
      <c r="I1287" s="14">
        <v>0</v>
      </c>
      <c r="J1287" s="14"/>
      <c r="K1287" s="14"/>
      <c r="L1287" s="14"/>
      <c r="M1287" s="14"/>
      <c r="N1287" s="14"/>
      <c r="O1287" s="14">
        <f t="shared" si="1813"/>
        <v>0</v>
      </c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>
        <v>0</v>
      </c>
      <c r="AC1287" s="14">
        <v>0</v>
      </c>
      <c r="AD1287" s="14">
        <v>0</v>
      </c>
      <c r="AE1287" s="14"/>
      <c r="AF1287" s="14"/>
      <c r="AG1287" s="14"/>
      <c r="AH1287" s="14"/>
      <c r="AI1287" s="14"/>
      <c r="AJ1287" s="14">
        <f t="shared" si="1814"/>
        <v>0</v>
      </c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>
        <v>0</v>
      </c>
      <c r="AX1287" s="14">
        <v>0</v>
      </c>
      <c r="AY1287" s="14">
        <v>0</v>
      </c>
      <c r="AZ1287" s="14"/>
      <c r="BA1287" s="14"/>
      <c r="BB1287" s="14"/>
      <c r="BC1287" s="14"/>
      <c r="BD1287" s="14"/>
      <c r="BE1287" s="14">
        <f t="shared" si="1815"/>
        <v>0</v>
      </c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>
        <v>0</v>
      </c>
      <c r="BS1287" s="14">
        <v>0</v>
      </c>
      <c r="BT1287" s="14" t="e">
        <f>IF(#REF!=0,"-",#REF!/#REF!*100)</f>
        <v>#REF!</v>
      </c>
    </row>
    <row r="1288" spans="1:72" x14ac:dyDescent="0.25">
      <c r="A1288" s="4" t="s">
        <v>133</v>
      </c>
      <c r="B1288" s="4" t="s">
        <v>58</v>
      </c>
      <c r="C1288" s="4" t="s">
        <v>168</v>
      </c>
      <c r="D1288" s="102" t="s">
        <v>474</v>
      </c>
      <c r="E1288" s="113">
        <v>6134</v>
      </c>
      <c r="F1288" s="102"/>
      <c r="G1288" s="98" t="s">
        <v>1662</v>
      </c>
      <c r="H1288" s="13" t="s">
        <v>78</v>
      </c>
      <c r="I1288" s="14">
        <v>6000</v>
      </c>
      <c r="J1288" s="14"/>
      <c r="K1288" s="14"/>
      <c r="L1288" s="14"/>
      <c r="M1288" s="14"/>
      <c r="N1288" s="14"/>
      <c r="O1288" s="14">
        <f t="shared" si="1813"/>
        <v>6000</v>
      </c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>
        <v>0</v>
      </c>
      <c r="AC1288" s="14">
        <v>6000</v>
      </c>
      <c r="AD1288" s="14">
        <v>0</v>
      </c>
      <c r="AE1288" s="14"/>
      <c r="AF1288" s="14"/>
      <c r="AG1288" s="14"/>
      <c r="AH1288" s="14"/>
      <c r="AI1288" s="14"/>
      <c r="AJ1288" s="14">
        <f t="shared" si="1814"/>
        <v>0</v>
      </c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>
        <v>0</v>
      </c>
      <c r="AX1288" s="14">
        <v>0</v>
      </c>
      <c r="AY1288" s="14">
        <v>0</v>
      </c>
      <c r="AZ1288" s="14"/>
      <c r="BA1288" s="14"/>
      <c r="BB1288" s="14"/>
      <c r="BC1288" s="14"/>
      <c r="BD1288" s="14"/>
      <c r="BE1288" s="14">
        <f t="shared" si="1815"/>
        <v>0</v>
      </c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>
        <v>0</v>
      </c>
      <c r="BS1288" s="14">
        <v>0</v>
      </c>
      <c r="BT1288" s="14" t="e">
        <f>IF(#REF!=0,"-",#REF!/#REF!*100)</f>
        <v>#REF!</v>
      </c>
    </row>
    <row r="1289" spans="1:72" x14ac:dyDescent="0.25">
      <c r="A1289" s="4" t="s">
        <v>133</v>
      </c>
      <c r="B1289" s="4" t="s">
        <v>58</v>
      </c>
      <c r="C1289" s="4" t="s">
        <v>168</v>
      </c>
      <c r="D1289" s="102" t="s">
        <v>474</v>
      </c>
      <c r="E1289" s="113">
        <v>6135</v>
      </c>
      <c r="F1289" s="102"/>
      <c r="G1289" s="98" t="s">
        <v>1662</v>
      </c>
      <c r="H1289" s="13" t="s">
        <v>81</v>
      </c>
      <c r="I1289" s="14">
        <v>1000</v>
      </c>
      <c r="J1289" s="14"/>
      <c r="K1289" s="14"/>
      <c r="L1289" s="14"/>
      <c r="M1289" s="14"/>
      <c r="N1289" s="14"/>
      <c r="O1289" s="14">
        <f t="shared" si="1813"/>
        <v>1000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>
        <v>0</v>
      </c>
      <c r="AC1289" s="14">
        <v>1000</v>
      </c>
      <c r="AD1289" s="14">
        <v>0</v>
      </c>
      <c r="AE1289" s="14"/>
      <c r="AF1289" s="14"/>
      <c r="AG1289" s="14"/>
      <c r="AH1289" s="14"/>
      <c r="AI1289" s="14"/>
      <c r="AJ1289" s="14">
        <f t="shared" si="1814"/>
        <v>0</v>
      </c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>
        <v>0</v>
      </c>
      <c r="AX1289" s="14">
        <v>0</v>
      </c>
      <c r="AY1289" s="14">
        <v>0</v>
      </c>
      <c r="AZ1289" s="14"/>
      <c r="BA1289" s="14"/>
      <c r="BB1289" s="14"/>
      <c r="BC1289" s="14"/>
      <c r="BD1289" s="14"/>
      <c r="BE1289" s="14">
        <f t="shared" si="1815"/>
        <v>0</v>
      </c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>
        <v>0</v>
      </c>
      <c r="BS1289" s="14">
        <v>0</v>
      </c>
      <c r="BT1289" s="14" t="e">
        <f>IF(#REF!=0,"-",#REF!/#REF!*100)</f>
        <v>#REF!</v>
      </c>
    </row>
    <row r="1290" spans="1:72" ht="22.5" x14ac:dyDescent="0.25">
      <c r="A1290" s="4" t="s">
        <v>133</v>
      </c>
      <c r="B1290" s="4" t="s">
        <v>58</v>
      </c>
      <c r="C1290" s="4" t="s">
        <v>168</v>
      </c>
      <c r="D1290" s="102" t="s">
        <v>474</v>
      </c>
      <c r="E1290" s="113">
        <v>6136</v>
      </c>
      <c r="F1290" s="102"/>
      <c r="G1290" s="98" t="s">
        <v>1662</v>
      </c>
      <c r="H1290" s="13" t="s">
        <v>84</v>
      </c>
      <c r="I1290" s="14">
        <v>0</v>
      </c>
      <c r="J1290" s="14"/>
      <c r="K1290" s="14"/>
      <c r="L1290" s="14"/>
      <c r="M1290" s="14"/>
      <c r="N1290" s="14"/>
      <c r="O1290" s="14">
        <f t="shared" si="1813"/>
        <v>0</v>
      </c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>
        <v>0</v>
      </c>
      <c r="AC1290" s="14">
        <v>0</v>
      </c>
      <c r="AD1290" s="14">
        <v>0</v>
      </c>
      <c r="AE1290" s="14"/>
      <c r="AF1290" s="14"/>
      <c r="AG1290" s="14"/>
      <c r="AH1290" s="14"/>
      <c r="AI1290" s="14"/>
      <c r="AJ1290" s="14">
        <f t="shared" si="1814"/>
        <v>0</v>
      </c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>
        <v>0</v>
      </c>
      <c r="AX1290" s="14">
        <v>0</v>
      </c>
      <c r="AY1290" s="14">
        <v>0</v>
      </c>
      <c r="AZ1290" s="14"/>
      <c r="BA1290" s="14"/>
      <c r="BB1290" s="14"/>
      <c r="BC1290" s="14"/>
      <c r="BD1290" s="14"/>
      <c r="BE1290" s="14">
        <f t="shared" si="1815"/>
        <v>0</v>
      </c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>
        <v>0</v>
      </c>
      <c r="BS1290" s="14">
        <v>0</v>
      </c>
      <c r="BT1290" s="14" t="e">
        <f>IF(#REF!=0,"-",#REF!/#REF!*100)</f>
        <v>#REF!</v>
      </c>
    </row>
    <row r="1291" spans="1:72" x14ac:dyDescent="0.25">
      <c r="A1291" s="4" t="s">
        <v>133</v>
      </c>
      <c r="B1291" s="4" t="s">
        <v>58</v>
      </c>
      <c r="C1291" s="4" t="s">
        <v>168</v>
      </c>
      <c r="D1291" s="102" t="s">
        <v>474</v>
      </c>
      <c r="E1291" s="113">
        <v>6137</v>
      </c>
      <c r="F1291" s="102"/>
      <c r="G1291" s="98" t="s">
        <v>1662</v>
      </c>
      <c r="H1291" s="13" t="s">
        <v>87</v>
      </c>
      <c r="I1291" s="14">
        <v>5000</v>
      </c>
      <c r="J1291" s="14"/>
      <c r="K1291" s="14"/>
      <c r="L1291" s="14"/>
      <c r="M1291" s="14"/>
      <c r="N1291" s="14"/>
      <c r="O1291" s="14">
        <f t="shared" si="1813"/>
        <v>5000</v>
      </c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>
        <v>0</v>
      </c>
      <c r="AC1291" s="14">
        <v>5000</v>
      </c>
      <c r="AD1291" s="14">
        <v>0</v>
      </c>
      <c r="AE1291" s="14"/>
      <c r="AF1291" s="14"/>
      <c r="AG1291" s="14"/>
      <c r="AH1291" s="14"/>
      <c r="AI1291" s="14"/>
      <c r="AJ1291" s="14">
        <f t="shared" si="1814"/>
        <v>0</v>
      </c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>
        <v>0</v>
      </c>
      <c r="AX1291" s="14">
        <v>0</v>
      </c>
      <c r="AY1291" s="14">
        <v>0</v>
      </c>
      <c r="AZ1291" s="14"/>
      <c r="BA1291" s="14"/>
      <c r="BB1291" s="14"/>
      <c r="BC1291" s="14"/>
      <c r="BD1291" s="14"/>
      <c r="BE1291" s="14">
        <f t="shared" si="1815"/>
        <v>0</v>
      </c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>
        <v>0</v>
      </c>
      <c r="BS1291" s="14">
        <v>0</v>
      </c>
      <c r="BT1291" s="14" t="e">
        <f>IF(#REF!=0,"-",#REF!/#REF!*100)</f>
        <v>#REF!</v>
      </c>
    </row>
    <row r="1292" spans="1:72" ht="22.5" x14ac:dyDescent="0.25">
      <c r="A1292" s="4" t="s">
        <v>133</v>
      </c>
      <c r="B1292" s="4" t="s">
        <v>58</v>
      </c>
      <c r="C1292" s="4" t="s">
        <v>168</v>
      </c>
      <c r="D1292" s="102" t="s">
        <v>474</v>
      </c>
      <c r="E1292" s="113">
        <v>6138</v>
      </c>
      <c r="F1292" s="102"/>
      <c r="G1292" s="98" t="s">
        <v>1662</v>
      </c>
      <c r="H1292" s="13" t="s">
        <v>90</v>
      </c>
      <c r="I1292" s="14">
        <v>0</v>
      </c>
      <c r="J1292" s="14"/>
      <c r="K1292" s="14"/>
      <c r="L1292" s="14"/>
      <c r="M1292" s="14"/>
      <c r="N1292" s="14"/>
      <c r="O1292" s="14">
        <f t="shared" si="1813"/>
        <v>0</v>
      </c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>
        <v>0</v>
      </c>
      <c r="AC1292" s="14">
        <v>0</v>
      </c>
      <c r="AD1292" s="14">
        <v>0</v>
      </c>
      <c r="AE1292" s="14"/>
      <c r="AF1292" s="14"/>
      <c r="AG1292" s="14"/>
      <c r="AH1292" s="14"/>
      <c r="AI1292" s="14"/>
      <c r="AJ1292" s="14">
        <f t="shared" si="1814"/>
        <v>0</v>
      </c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>
        <v>0</v>
      </c>
      <c r="AX1292" s="14">
        <v>0</v>
      </c>
      <c r="AY1292" s="14">
        <v>0</v>
      </c>
      <c r="AZ1292" s="14"/>
      <c r="BA1292" s="14"/>
      <c r="BB1292" s="14"/>
      <c r="BC1292" s="14"/>
      <c r="BD1292" s="14"/>
      <c r="BE1292" s="14">
        <f t="shared" si="1815"/>
        <v>0</v>
      </c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>
        <v>0</v>
      </c>
      <c r="BS1292" s="14">
        <v>0</v>
      </c>
      <c r="BT1292" s="14" t="e">
        <f>IF(#REF!=0,"-",#REF!/#REF!*100)</f>
        <v>#REF!</v>
      </c>
    </row>
    <row r="1293" spans="1:72" x14ac:dyDescent="0.25">
      <c r="A1293" s="1" t="s">
        <v>133</v>
      </c>
      <c r="B1293" s="1" t="s">
        <v>58</v>
      </c>
      <c r="C1293" s="1" t="s">
        <v>168</v>
      </c>
      <c r="D1293" s="105" t="s">
        <v>474</v>
      </c>
      <c r="E1293" s="105" t="s">
        <v>34</v>
      </c>
      <c r="F1293" s="102" t="s">
        <v>0</v>
      </c>
      <c r="G1293" s="13" t="s">
        <v>0</v>
      </c>
      <c r="H1293" s="2" t="s">
        <v>35</v>
      </c>
      <c r="I1293" s="12">
        <f t="shared" ref="I1293:AA1293" si="1870">SUM(I1294:I1296)</f>
        <v>32000</v>
      </c>
      <c r="J1293" s="12">
        <f t="shared" si="1870"/>
        <v>0</v>
      </c>
      <c r="K1293" s="12">
        <f t="shared" si="1870"/>
        <v>0</v>
      </c>
      <c r="L1293" s="12">
        <f t="shared" si="1870"/>
        <v>0</v>
      </c>
      <c r="M1293" s="12">
        <f t="shared" si="1870"/>
        <v>0</v>
      </c>
      <c r="N1293" s="12">
        <f t="shared" si="1870"/>
        <v>0</v>
      </c>
      <c r="O1293" s="12">
        <f t="shared" si="1870"/>
        <v>32000</v>
      </c>
      <c r="P1293" s="12">
        <f t="shared" si="1870"/>
        <v>10843</v>
      </c>
      <c r="Q1293" s="12">
        <f t="shared" si="1870"/>
        <v>0</v>
      </c>
      <c r="R1293" s="12">
        <f t="shared" si="1870"/>
        <v>0</v>
      </c>
      <c r="S1293" s="12">
        <f t="shared" si="1870"/>
        <v>0</v>
      </c>
      <c r="T1293" s="12">
        <f t="shared" si="1870"/>
        <v>0</v>
      </c>
      <c r="U1293" s="12">
        <f t="shared" si="1870"/>
        <v>0</v>
      </c>
      <c r="V1293" s="12">
        <f t="shared" si="1870"/>
        <v>0</v>
      </c>
      <c r="W1293" s="12">
        <f t="shared" si="1870"/>
        <v>0</v>
      </c>
      <c r="X1293" s="12">
        <f t="shared" si="1870"/>
        <v>0</v>
      </c>
      <c r="Y1293" s="12">
        <f t="shared" si="1870"/>
        <v>0</v>
      </c>
      <c r="Z1293" s="12">
        <f t="shared" si="1870"/>
        <v>0</v>
      </c>
      <c r="AA1293" s="12">
        <f t="shared" si="1870"/>
        <v>0</v>
      </c>
      <c r="AB1293" s="12">
        <v>10843</v>
      </c>
      <c r="AC1293" s="12">
        <v>21157</v>
      </c>
      <c r="AD1293" s="12">
        <f t="shared" ref="AD1293:AV1293" si="1871">SUM(AD1294:AD1296)</f>
        <v>0</v>
      </c>
      <c r="AE1293" s="12">
        <f t="shared" si="1871"/>
        <v>0</v>
      </c>
      <c r="AF1293" s="12">
        <f t="shared" si="1871"/>
        <v>0</v>
      </c>
      <c r="AG1293" s="12">
        <f t="shared" si="1871"/>
        <v>0</v>
      </c>
      <c r="AH1293" s="12">
        <f t="shared" si="1871"/>
        <v>0</v>
      </c>
      <c r="AI1293" s="12">
        <f t="shared" si="1871"/>
        <v>0</v>
      </c>
      <c r="AJ1293" s="12">
        <f t="shared" si="1871"/>
        <v>0</v>
      </c>
      <c r="AK1293" s="12">
        <f t="shared" si="1871"/>
        <v>0</v>
      </c>
      <c r="AL1293" s="12">
        <f t="shared" si="1871"/>
        <v>0</v>
      </c>
      <c r="AM1293" s="12">
        <f t="shared" si="1871"/>
        <v>0</v>
      </c>
      <c r="AN1293" s="12">
        <f t="shared" si="1871"/>
        <v>0</v>
      </c>
      <c r="AO1293" s="12">
        <f t="shared" si="1871"/>
        <v>0</v>
      </c>
      <c r="AP1293" s="12">
        <f t="shared" si="1871"/>
        <v>0</v>
      </c>
      <c r="AQ1293" s="12">
        <f t="shared" si="1871"/>
        <v>0</v>
      </c>
      <c r="AR1293" s="12">
        <f t="shared" si="1871"/>
        <v>0</v>
      </c>
      <c r="AS1293" s="12">
        <f t="shared" si="1871"/>
        <v>0</v>
      </c>
      <c r="AT1293" s="12">
        <f t="shared" si="1871"/>
        <v>0</v>
      </c>
      <c r="AU1293" s="12">
        <f t="shared" si="1871"/>
        <v>0</v>
      </c>
      <c r="AV1293" s="12">
        <f t="shared" si="1871"/>
        <v>0</v>
      </c>
      <c r="AW1293" s="12">
        <v>0</v>
      </c>
      <c r="AX1293" s="12">
        <v>0</v>
      </c>
      <c r="AY1293" s="12">
        <f t="shared" ref="AY1293:BQ1293" si="1872">SUM(AY1294:AY1296)</f>
        <v>0</v>
      </c>
      <c r="AZ1293" s="12">
        <f t="shared" si="1872"/>
        <v>0</v>
      </c>
      <c r="BA1293" s="12">
        <f t="shared" si="1872"/>
        <v>0</v>
      </c>
      <c r="BB1293" s="12">
        <f t="shared" si="1872"/>
        <v>0</v>
      </c>
      <c r="BC1293" s="12">
        <f t="shared" si="1872"/>
        <v>0</v>
      </c>
      <c r="BD1293" s="12">
        <f t="shared" si="1872"/>
        <v>0</v>
      </c>
      <c r="BE1293" s="12">
        <f t="shared" si="1872"/>
        <v>0</v>
      </c>
      <c r="BF1293" s="12">
        <f t="shared" si="1872"/>
        <v>0</v>
      </c>
      <c r="BG1293" s="12">
        <f t="shared" si="1872"/>
        <v>0</v>
      </c>
      <c r="BH1293" s="12">
        <f t="shared" si="1872"/>
        <v>0</v>
      </c>
      <c r="BI1293" s="12">
        <f t="shared" si="1872"/>
        <v>0</v>
      </c>
      <c r="BJ1293" s="12">
        <f t="shared" si="1872"/>
        <v>0</v>
      </c>
      <c r="BK1293" s="12">
        <f t="shared" si="1872"/>
        <v>0</v>
      </c>
      <c r="BL1293" s="12">
        <f t="shared" si="1872"/>
        <v>0</v>
      </c>
      <c r="BM1293" s="12">
        <f t="shared" si="1872"/>
        <v>0</v>
      </c>
      <c r="BN1293" s="12">
        <f t="shared" si="1872"/>
        <v>0</v>
      </c>
      <c r="BO1293" s="12">
        <f t="shared" si="1872"/>
        <v>0</v>
      </c>
      <c r="BP1293" s="12">
        <f t="shared" si="1872"/>
        <v>0</v>
      </c>
      <c r="BQ1293" s="12">
        <f t="shared" si="1872"/>
        <v>0</v>
      </c>
      <c r="BR1293" s="12">
        <v>0</v>
      </c>
      <c r="BS1293" s="12">
        <v>0</v>
      </c>
      <c r="BT1293" s="12" t="e">
        <f>IF(#REF!=0,"-",#REF!/#REF!*100)</f>
        <v>#REF!</v>
      </c>
    </row>
    <row r="1294" spans="1:72" x14ac:dyDescent="0.25">
      <c r="A1294" s="4" t="s">
        <v>133</v>
      </c>
      <c r="B1294" s="4" t="s">
        <v>58</v>
      </c>
      <c r="C1294" s="4" t="s">
        <v>168</v>
      </c>
      <c r="D1294" s="102" t="s">
        <v>474</v>
      </c>
      <c r="E1294" s="113">
        <v>6139</v>
      </c>
      <c r="F1294" s="102"/>
      <c r="G1294" s="98" t="s">
        <v>1662</v>
      </c>
      <c r="H1294" s="13" t="s">
        <v>35</v>
      </c>
      <c r="I1294" s="14">
        <v>32000</v>
      </c>
      <c r="J1294" s="14"/>
      <c r="K1294" s="14"/>
      <c r="L1294" s="14"/>
      <c r="M1294" s="14"/>
      <c r="N1294" s="14"/>
      <c r="O1294" s="14">
        <f t="shared" si="1813"/>
        <v>32000</v>
      </c>
      <c r="P1294" s="14">
        <v>10843</v>
      </c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>
        <v>10843</v>
      </c>
      <c r="AC1294" s="14">
        <v>21157</v>
      </c>
      <c r="AD1294" s="14">
        <v>0</v>
      </c>
      <c r="AE1294" s="14"/>
      <c r="AF1294" s="14"/>
      <c r="AG1294" s="14"/>
      <c r="AH1294" s="14"/>
      <c r="AI1294" s="14"/>
      <c r="AJ1294" s="14">
        <f t="shared" si="1814"/>
        <v>0</v>
      </c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>
        <v>0</v>
      </c>
      <c r="AX1294" s="14">
        <v>0</v>
      </c>
      <c r="AY1294" s="14">
        <v>0</v>
      </c>
      <c r="AZ1294" s="14"/>
      <c r="BA1294" s="14"/>
      <c r="BB1294" s="14"/>
      <c r="BC1294" s="14"/>
      <c r="BD1294" s="14"/>
      <c r="BE1294" s="14">
        <f t="shared" si="1815"/>
        <v>0</v>
      </c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>
        <v>0</v>
      </c>
      <c r="BS1294" s="14">
        <v>0</v>
      </c>
      <c r="BT1294" s="14" t="e">
        <f>IF(#REF!=0,"-",#REF!/#REF!*100)</f>
        <v>#REF!</v>
      </c>
    </row>
    <row r="1295" spans="1:72" ht="22.5" x14ac:dyDescent="0.25">
      <c r="A1295" s="4" t="s">
        <v>133</v>
      </c>
      <c r="B1295" s="4" t="s">
        <v>58</v>
      </c>
      <c r="C1295" s="4" t="s">
        <v>168</v>
      </c>
      <c r="D1295" s="102" t="s">
        <v>474</v>
      </c>
      <c r="E1295" s="113">
        <v>6139</v>
      </c>
      <c r="F1295" s="102" t="s">
        <v>481</v>
      </c>
      <c r="G1295" s="98" t="s">
        <v>1662</v>
      </c>
      <c r="H1295" s="13" t="s">
        <v>37</v>
      </c>
      <c r="I1295" s="14">
        <v>0</v>
      </c>
      <c r="J1295" s="14"/>
      <c r="K1295" s="14"/>
      <c r="L1295" s="14"/>
      <c r="M1295" s="14"/>
      <c r="N1295" s="14"/>
      <c r="O1295" s="14">
        <f t="shared" si="1813"/>
        <v>0</v>
      </c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>
        <v>0</v>
      </c>
      <c r="AC1295" s="14">
        <v>0</v>
      </c>
      <c r="AD1295" s="14">
        <v>0</v>
      </c>
      <c r="AE1295" s="14"/>
      <c r="AF1295" s="14"/>
      <c r="AG1295" s="14"/>
      <c r="AH1295" s="14"/>
      <c r="AI1295" s="14"/>
      <c r="AJ1295" s="14">
        <f t="shared" si="1814"/>
        <v>0</v>
      </c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>
        <v>0</v>
      </c>
      <c r="AX1295" s="14">
        <v>0</v>
      </c>
      <c r="AY1295" s="14">
        <v>0</v>
      </c>
      <c r="AZ1295" s="14"/>
      <c r="BA1295" s="14"/>
      <c r="BB1295" s="14"/>
      <c r="BC1295" s="14"/>
      <c r="BD1295" s="14"/>
      <c r="BE1295" s="14">
        <f t="shared" si="1815"/>
        <v>0</v>
      </c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>
        <v>0</v>
      </c>
      <c r="BS1295" s="14">
        <v>0</v>
      </c>
      <c r="BT1295" s="14" t="e">
        <f>IF(#REF!=0,"-",#REF!/#REF!*100)</f>
        <v>#REF!</v>
      </c>
    </row>
    <row r="1296" spans="1:72" ht="33.75" x14ac:dyDescent="0.25">
      <c r="A1296" s="4" t="s">
        <v>133</v>
      </c>
      <c r="B1296" s="4" t="s">
        <v>58</v>
      </c>
      <c r="C1296" s="4" t="s">
        <v>168</v>
      </c>
      <c r="D1296" s="102" t="s">
        <v>474</v>
      </c>
      <c r="E1296" s="113">
        <v>6139</v>
      </c>
      <c r="F1296" s="102" t="s">
        <v>482</v>
      </c>
      <c r="G1296" s="98" t="s">
        <v>1662</v>
      </c>
      <c r="H1296" s="13" t="s">
        <v>38</v>
      </c>
      <c r="I1296" s="14">
        <v>0</v>
      </c>
      <c r="J1296" s="14"/>
      <c r="K1296" s="14"/>
      <c r="L1296" s="14"/>
      <c r="M1296" s="14"/>
      <c r="N1296" s="14"/>
      <c r="O1296" s="14">
        <f t="shared" si="1813"/>
        <v>0</v>
      </c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>
        <v>0</v>
      </c>
      <c r="AC1296" s="14">
        <v>0</v>
      </c>
      <c r="AD1296" s="14">
        <v>0</v>
      </c>
      <c r="AE1296" s="14"/>
      <c r="AF1296" s="14"/>
      <c r="AG1296" s="14"/>
      <c r="AH1296" s="14"/>
      <c r="AI1296" s="14"/>
      <c r="AJ1296" s="14">
        <f t="shared" si="1814"/>
        <v>0</v>
      </c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>
        <v>0</v>
      </c>
      <c r="AX1296" s="14">
        <v>0</v>
      </c>
      <c r="AY1296" s="14">
        <v>0</v>
      </c>
      <c r="AZ1296" s="14"/>
      <c r="BA1296" s="14"/>
      <c r="BB1296" s="14"/>
      <c r="BC1296" s="14"/>
      <c r="BD1296" s="14"/>
      <c r="BE1296" s="14">
        <f t="shared" si="1815"/>
        <v>0</v>
      </c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>
        <v>0</v>
      </c>
      <c r="BS1296" s="14">
        <v>0</v>
      </c>
      <c r="BT1296" s="14" t="e">
        <f>IF(#REF!=0,"-",#REF!/#REF!*100)</f>
        <v>#REF!</v>
      </c>
    </row>
    <row r="1297" spans="1:72" ht="33.75" x14ac:dyDescent="0.25">
      <c r="A1297" s="1" t="s">
        <v>0</v>
      </c>
      <c r="B1297" s="1" t="s">
        <v>0</v>
      </c>
      <c r="C1297" s="1" t="s">
        <v>0</v>
      </c>
      <c r="D1297" s="101" t="s">
        <v>0</v>
      </c>
      <c r="E1297" s="101" t="s">
        <v>0</v>
      </c>
      <c r="F1297" s="101" t="s">
        <v>0</v>
      </c>
      <c r="G1297" s="2" t="s">
        <v>0</v>
      </c>
      <c r="H1297" s="10" t="s">
        <v>39</v>
      </c>
      <c r="I1297" s="11">
        <f t="shared" ref="I1297:X1298" si="1873">SUM(I1298)</f>
        <v>0</v>
      </c>
      <c r="J1297" s="11">
        <f t="shared" si="1873"/>
        <v>0</v>
      </c>
      <c r="K1297" s="11">
        <f t="shared" si="1873"/>
        <v>0</v>
      </c>
      <c r="L1297" s="11">
        <f t="shared" si="1873"/>
        <v>0</v>
      </c>
      <c r="M1297" s="11">
        <f t="shared" si="1873"/>
        <v>0</v>
      </c>
      <c r="N1297" s="11">
        <f t="shared" si="1873"/>
        <v>0</v>
      </c>
      <c r="O1297" s="11">
        <f t="shared" si="1873"/>
        <v>0</v>
      </c>
      <c r="P1297" s="11">
        <f t="shared" si="1873"/>
        <v>0</v>
      </c>
      <c r="Q1297" s="11">
        <f t="shared" si="1873"/>
        <v>0</v>
      </c>
      <c r="R1297" s="11">
        <f t="shared" si="1873"/>
        <v>0</v>
      </c>
      <c r="S1297" s="11">
        <f t="shared" si="1873"/>
        <v>0</v>
      </c>
      <c r="T1297" s="11">
        <f t="shared" si="1873"/>
        <v>0</v>
      </c>
      <c r="U1297" s="11">
        <f t="shared" si="1873"/>
        <v>0</v>
      </c>
      <c r="V1297" s="11">
        <f t="shared" si="1873"/>
        <v>0</v>
      </c>
      <c r="W1297" s="11">
        <f t="shared" si="1873"/>
        <v>0</v>
      </c>
      <c r="X1297" s="11">
        <f t="shared" si="1873"/>
        <v>0</v>
      </c>
      <c r="Y1297" s="11">
        <f t="shared" ref="J1297:AA1298" si="1874">SUM(Y1298)</f>
        <v>0</v>
      </c>
      <c r="Z1297" s="11">
        <f t="shared" si="1874"/>
        <v>0</v>
      </c>
      <c r="AA1297" s="11">
        <f t="shared" si="1874"/>
        <v>0</v>
      </c>
      <c r="AB1297" s="11">
        <v>0</v>
      </c>
      <c r="AC1297" s="11">
        <v>0</v>
      </c>
      <c r="AD1297" s="11">
        <f t="shared" ref="AD1297:AS1298" si="1875">SUM(AD1298)</f>
        <v>0</v>
      </c>
      <c r="AE1297" s="11">
        <f t="shared" si="1875"/>
        <v>0</v>
      </c>
      <c r="AF1297" s="11">
        <f t="shared" si="1875"/>
        <v>0</v>
      </c>
      <c r="AG1297" s="11">
        <f t="shared" si="1875"/>
        <v>0</v>
      </c>
      <c r="AH1297" s="11">
        <f t="shared" si="1875"/>
        <v>0</v>
      </c>
      <c r="AI1297" s="11">
        <f t="shared" si="1875"/>
        <v>0</v>
      </c>
      <c r="AJ1297" s="11">
        <f t="shared" si="1875"/>
        <v>0</v>
      </c>
      <c r="AK1297" s="11">
        <f t="shared" si="1875"/>
        <v>0</v>
      </c>
      <c r="AL1297" s="11">
        <f t="shared" si="1875"/>
        <v>0</v>
      </c>
      <c r="AM1297" s="11">
        <f t="shared" si="1875"/>
        <v>0</v>
      </c>
      <c r="AN1297" s="11">
        <f t="shared" si="1875"/>
        <v>0</v>
      </c>
      <c r="AO1297" s="11">
        <f t="shared" si="1875"/>
        <v>0</v>
      </c>
      <c r="AP1297" s="11">
        <f t="shared" si="1875"/>
        <v>0</v>
      </c>
      <c r="AQ1297" s="11">
        <f t="shared" si="1875"/>
        <v>0</v>
      </c>
      <c r="AR1297" s="11">
        <f t="shared" si="1875"/>
        <v>0</v>
      </c>
      <c r="AS1297" s="11">
        <f t="shared" si="1875"/>
        <v>0</v>
      </c>
      <c r="AT1297" s="11">
        <f t="shared" ref="AE1297:AV1298" si="1876">SUM(AT1298)</f>
        <v>0</v>
      </c>
      <c r="AU1297" s="11">
        <f t="shared" si="1876"/>
        <v>0</v>
      </c>
      <c r="AV1297" s="11">
        <f t="shared" si="1876"/>
        <v>0</v>
      </c>
      <c r="AW1297" s="11">
        <v>0</v>
      </c>
      <c r="AX1297" s="11">
        <v>0</v>
      </c>
      <c r="AY1297" s="11">
        <f t="shared" ref="AY1297:BN1298" si="1877">SUM(AY1298)</f>
        <v>0</v>
      </c>
      <c r="AZ1297" s="11">
        <f t="shared" si="1877"/>
        <v>0</v>
      </c>
      <c r="BA1297" s="11">
        <f t="shared" si="1877"/>
        <v>0</v>
      </c>
      <c r="BB1297" s="11">
        <f t="shared" si="1877"/>
        <v>0</v>
      </c>
      <c r="BC1297" s="11">
        <f t="shared" si="1877"/>
        <v>0</v>
      </c>
      <c r="BD1297" s="11">
        <f t="shared" si="1877"/>
        <v>0</v>
      </c>
      <c r="BE1297" s="11">
        <f t="shared" si="1877"/>
        <v>0</v>
      </c>
      <c r="BF1297" s="11">
        <f t="shared" si="1877"/>
        <v>0</v>
      </c>
      <c r="BG1297" s="11">
        <f t="shared" si="1877"/>
        <v>0</v>
      </c>
      <c r="BH1297" s="11">
        <f t="shared" si="1877"/>
        <v>0</v>
      </c>
      <c r="BI1297" s="11">
        <f t="shared" si="1877"/>
        <v>0</v>
      </c>
      <c r="BJ1297" s="11">
        <f t="shared" si="1877"/>
        <v>0</v>
      </c>
      <c r="BK1297" s="11">
        <f t="shared" si="1877"/>
        <v>0</v>
      </c>
      <c r="BL1297" s="11">
        <f t="shared" si="1877"/>
        <v>0</v>
      </c>
      <c r="BM1297" s="11">
        <f t="shared" si="1877"/>
        <v>0</v>
      </c>
      <c r="BN1297" s="11">
        <f t="shared" si="1877"/>
        <v>0</v>
      </c>
      <c r="BO1297" s="11">
        <f t="shared" ref="AZ1297:BQ1298" si="1878">SUM(BO1298)</f>
        <v>0</v>
      </c>
      <c r="BP1297" s="11">
        <f t="shared" si="1878"/>
        <v>0</v>
      </c>
      <c r="BQ1297" s="11">
        <f t="shared" si="1878"/>
        <v>0</v>
      </c>
      <c r="BR1297" s="11">
        <v>0</v>
      </c>
      <c r="BS1297" s="11">
        <v>0</v>
      </c>
      <c r="BT1297" s="11" t="e">
        <f>IF(#REF!=0,"-",#REF!/#REF!*100)</f>
        <v>#REF!</v>
      </c>
    </row>
    <row r="1298" spans="1:72" ht="22.5" x14ac:dyDescent="0.25">
      <c r="A1298" s="4" t="s">
        <v>133</v>
      </c>
      <c r="B1298" s="4" t="s">
        <v>58</v>
      </c>
      <c r="C1298" s="4" t="s">
        <v>168</v>
      </c>
      <c r="D1298" s="102" t="s">
        <v>474</v>
      </c>
      <c r="E1298" s="101" t="s">
        <v>40</v>
      </c>
      <c r="F1298" s="101" t="s">
        <v>0</v>
      </c>
      <c r="G1298" s="2" t="s">
        <v>0</v>
      </c>
      <c r="H1298" s="2" t="s">
        <v>41</v>
      </c>
      <c r="I1298" s="12">
        <f t="shared" si="1873"/>
        <v>0</v>
      </c>
      <c r="J1298" s="12">
        <f t="shared" si="1874"/>
        <v>0</v>
      </c>
      <c r="K1298" s="12">
        <f t="shared" si="1874"/>
        <v>0</v>
      </c>
      <c r="L1298" s="12">
        <f t="shared" si="1874"/>
        <v>0</v>
      </c>
      <c r="M1298" s="12">
        <f t="shared" si="1874"/>
        <v>0</v>
      </c>
      <c r="N1298" s="12">
        <f t="shared" si="1874"/>
        <v>0</v>
      </c>
      <c r="O1298" s="12">
        <f t="shared" si="1874"/>
        <v>0</v>
      </c>
      <c r="P1298" s="12">
        <f t="shared" si="1874"/>
        <v>0</v>
      </c>
      <c r="Q1298" s="12">
        <f t="shared" si="1874"/>
        <v>0</v>
      </c>
      <c r="R1298" s="12">
        <f t="shared" si="1874"/>
        <v>0</v>
      </c>
      <c r="S1298" s="12">
        <f t="shared" si="1874"/>
        <v>0</v>
      </c>
      <c r="T1298" s="12">
        <f t="shared" si="1874"/>
        <v>0</v>
      </c>
      <c r="U1298" s="12">
        <f t="shared" si="1874"/>
        <v>0</v>
      </c>
      <c r="V1298" s="12">
        <f t="shared" si="1874"/>
        <v>0</v>
      </c>
      <c r="W1298" s="12">
        <f t="shared" si="1874"/>
        <v>0</v>
      </c>
      <c r="X1298" s="12">
        <f t="shared" si="1874"/>
        <v>0</v>
      </c>
      <c r="Y1298" s="12">
        <f t="shared" si="1874"/>
        <v>0</v>
      </c>
      <c r="Z1298" s="12">
        <f t="shared" si="1874"/>
        <v>0</v>
      </c>
      <c r="AA1298" s="12">
        <f t="shared" si="1874"/>
        <v>0</v>
      </c>
      <c r="AB1298" s="12">
        <v>0</v>
      </c>
      <c r="AC1298" s="12">
        <v>0</v>
      </c>
      <c r="AD1298" s="12">
        <f t="shared" si="1875"/>
        <v>0</v>
      </c>
      <c r="AE1298" s="12">
        <f t="shared" si="1876"/>
        <v>0</v>
      </c>
      <c r="AF1298" s="12">
        <f t="shared" si="1876"/>
        <v>0</v>
      </c>
      <c r="AG1298" s="12">
        <f t="shared" si="1876"/>
        <v>0</v>
      </c>
      <c r="AH1298" s="12">
        <f t="shared" si="1876"/>
        <v>0</v>
      </c>
      <c r="AI1298" s="12">
        <f t="shared" si="1876"/>
        <v>0</v>
      </c>
      <c r="AJ1298" s="12">
        <f t="shared" si="1876"/>
        <v>0</v>
      </c>
      <c r="AK1298" s="12">
        <f t="shared" si="1876"/>
        <v>0</v>
      </c>
      <c r="AL1298" s="12">
        <f t="shared" si="1876"/>
        <v>0</v>
      </c>
      <c r="AM1298" s="12">
        <f t="shared" si="1876"/>
        <v>0</v>
      </c>
      <c r="AN1298" s="12">
        <f t="shared" si="1876"/>
        <v>0</v>
      </c>
      <c r="AO1298" s="12">
        <f t="shared" si="1876"/>
        <v>0</v>
      </c>
      <c r="AP1298" s="12">
        <f t="shared" si="1876"/>
        <v>0</v>
      </c>
      <c r="AQ1298" s="12">
        <f t="shared" si="1876"/>
        <v>0</v>
      </c>
      <c r="AR1298" s="12">
        <f t="shared" si="1876"/>
        <v>0</v>
      </c>
      <c r="AS1298" s="12">
        <f t="shared" si="1876"/>
        <v>0</v>
      </c>
      <c r="AT1298" s="12">
        <f t="shared" si="1876"/>
        <v>0</v>
      </c>
      <c r="AU1298" s="12">
        <f t="shared" si="1876"/>
        <v>0</v>
      </c>
      <c r="AV1298" s="12">
        <f t="shared" si="1876"/>
        <v>0</v>
      </c>
      <c r="AW1298" s="12">
        <v>0</v>
      </c>
      <c r="AX1298" s="12">
        <v>0</v>
      </c>
      <c r="AY1298" s="12">
        <f t="shared" si="1877"/>
        <v>0</v>
      </c>
      <c r="AZ1298" s="12">
        <f t="shared" si="1878"/>
        <v>0</v>
      </c>
      <c r="BA1298" s="12">
        <f t="shared" si="1878"/>
        <v>0</v>
      </c>
      <c r="BB1298" s="12">
        <f t="shared" si="1878"/>
        <v>0</v>
      </c>
      <c r="BC1298" s="12">
        <f t="shared" si="1878"/>
        <v>0</v>
      </c>
      <c r="BD1298" s="12">
        <f t="shared" si="1878"/>
        <v>0</v>
      </c>
      <c r="BE1298" s="12">
        <f t="shared" si="1878"/>
        <v>0</v>
      </c>
      <c r="BF1298" s="12">
        <f t="shared" si="1878"/>
        <v>0</v>
      </c>
      <c r="BG1298" s="12">
        <f t="shared" si="1878"/>
        <v>0</v>
      </c>
      <c r="BH1298" s="12">
        <f t="shared" si="1878"/>
        <v>0</v>
      </c>
      <c r="BI1298" s="12">
        <f t="shared" si="1878"/>
        <v>0</v>
      </c>
      <c r="BJ1298" s="12">
        <f t="shared" si="1878"/>
        <v>0</v>
      </c>
      <c r="BK1298" s="12">
        <f t="shared" si="1878"/>
        <v>0</v>
      </c>
      <c r="BL1298" s="12">
        <f t="shared" si="1878"/>
        <v>0</v>
      </c>
      <c r="BM1298" s="12">
        <f t="shared" si="1878"/>
        <v>0</v>
      </c>
      <c r="BN1298" s="12">
        <f t="shared" si="1878"/>
        <v>0</v>
      </c>
      <c r="BO1298" s="12">
        <f t="shared" si="1878"/>
        <v>0</v>
      </c>
      <c r="BP1298" s="12">
        <f t="shared" si="1878"/>
        <v>0</v>
      </c>
      <c r="BQ1298" s="12">
        <f t="shared" si="1878"/>
        <v>0</v>
      </c>
      <c r="BR1298" s="12">
        <v>0</v>
      </c>
      <c r="BS1298" s="12">
        <v>0</v>
      </c>
      <c r="BT1298" s="12" t="e">
        <f>IF(#REF!=0,"-",#REF!/#REF!*100)</f>
        <v>#REF!</v>
      </c>
    </row>
    <row r="1299" spans="1:72" x14ac:dyDescent="0.25">
      <c r="A1299" s="4" t="s">
        <v>133</v>
      </c>
      <c r="B1299" s="4" t="s">
        <v>58</v>
      </c>
      <c r="C1299" s="4" t="s">
        <v>168</v>
      </c>
      <c r="D1299" s="102" t="s">
        <v>474</v>
      </c>
      <c r="E1299" s="113">
        <v>6148</v>
      </c>
      <c r="F1299" s="102"/>
      <c r="G1299" s="98" t="s">
        <v>1662</v>
      </c>
      <c r="H1299" s="13" t="s">
        <v>45</v>
      </c>
      <c r="I1299" s="14">
        <v>0</v>
      </c>
      <c r="J1299" s="14"/>
      <c r="K1299" s="14"/>
      <c r="L1299" s="14"/>
      <c r="M1299" s="14"/>
      <c r="N1299" s="14"/>
      <c r="O1299" s="14">
        <f t="shared" si="1813"/>
        <v>0</v>
      </c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>
        <v>0</v>
      </c>
      <c r="AC1299" s="14">
        <v>0</v>
      </c>
      <c r="AD1299" s="14">
        <v>0</v>
      </c>
      <c r="AE1299" s="14"/>
      <c r="AF1299" s="14"/>
      <c r="AG1299" s="14"/>
      <c r="AH1299" s="14"/>
      <c r="AI1299" s="14"/>
      <c r="AJ1299" s="14">
        <f t="shared" si="1814"/>
        <v>0</v>
      </c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>
        <v>0</v>
      </c>
      <c r="AX1299" s="14">
        <v>0</v>
      </c>
      <c r="AY1299" s="14">
        <v>0</v>
      </c>
      <c r="AZ1299" s="14"/>
      <c r="BA1299" s="14"/>
      <c r="BB1299" s="14"/>
      <c r="BC1299" s="14"/>
      <c r="BD1299" s="14"/>
      <c r="BE1299" s="14">
        <f t="shared" si="1815"/>
        <v>0</v>
      </c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>
        <v>0</v>
      </c>
      <c r="BS1299" s="14">
        <v>0</v>
      </c>
      <c r="BT1299" s="14" t="e">
        <f>IF(#REF!=0,"-",#REF!/#REF!*100)</f>
        <v>#REF!</v>
      </c>
    </row>
    <row r="1300" spans="1:72" ht="33.75" x14ac:dyDescent="0.25">
      <c r="A1300" s="1" t="s">
        <v>0</v>
      </c>
      <c r="B1300" s="1" t="s">
        <v>0</v>
      </c>
      <c r="C1300" s="1" t="s">
        <v>0</v>
      </c>
      <c r="D1300" s="101" t="s">
        <v>0</v>
      </c>
      <c r="E1300" s="101" t="s">
        <v>0</v>
      </c>
      <c r="F1300" s="101" t="s">
        <v>0</v>
      </c>
      <c r="G1300" s="2" t="s">
        <v>0</v>
      </c>
      <c r="H1300" s="10" t="s">
        <v>47</v>
      </c>
      <c r="I1300" s="11">
        <f t="shared" ref="I1300:AA1300" si="1879">SUM(I1301)</f>
        <v>27000</v>
      </c>
      <c r="J1300" s="11">
        <f t="shared" si="1879"/>
        <v>0</v>
      </c>
      <c r="K1300" s="11">
        <f t="shared" si="1879"/>
        <v>0</v>
      </c>
      <c r="L1300" s="11">
        <f t="shared" si="1879"/>
        <v>0</v>
      </c>
      <c r="M1300" s="11">
        <f t="shared" si="1879"/>
        <v>0</v>
      </c>
      <c r="N1300" s="11">
        <f t="shared" si="1879"/>
        <v>0</v>
      </c>
      <c r="O1300" s="11">
        <f t="shared" si="1879"/>
        <v>27000</v>
      </c>
      <c r="P1300" s="11">
        <f t="shared" si="1879"/>
        <v>0</v>
      </c>
      <c r="Q1300" s="11">
        <f t="shared" si="1879"/>
        <v>0</v>
      </c>
      <c r="R1300" s="11">
        <f t="shared" si="1879"/>
        <v>0</v>
      </c>
      <c r="S1300" s="11">
        <f t="shared" si="1879"/>
        <v>0</v>
      </c>
      <c r="T1300" s="11">
        <f t="shared" si="1879"/>
        <v>0</v>
      </c>
      <c r="U1300" s="11">
        <f t="shared" si="1879"/>
        <v>0</v>
      </c>
      <c r="V1300" s="11">
        <f t="shared" si="1879"/>
        <v>0</v>
      </c>
      <c r="W1300" s="11">
        <f t="shared" si="1879"/>
        <v>0</v>
      </c>
      <c r="X1300" s="11">
        <f t="shared" si="1879"/>
        <v>0</v>
      </c>
      <c r="Y1300" s="11">
        <f t="shared" si="1879"/>
        <v>0</v>
      </c>
      <c r="Z1300" s="11">
        <f t="shared" si="1879"/>
        <v>0</v>
      </c>
      <c r="AA1300" s="11">
        <f t="shared" si="1879"/>
        <v>0</v>
      </c>
      <c r="AB1300" s="11">
        <v>0</v>
      </c>
      <c r="AC1300" s="11">
        <v>27000</v>
      </c>
      <c r="AD1300" s="11">
        <f t="shared" ref="AD1300:AV1300" si="1880">SUM(AD1301)</f>
        <v>0</v>
      </c>
      <c r="AE1300" s="11">
        <f t="shared" si="1880"/>
        <v>0</v>
      </c>
      <c r="AF1300" s="11">
        <f t="shared" si="1880"/>
        <v>0</v>
      </c>
      <c r="AG1300" s="11">
        <f t="shared" si="1880"/>
        <v>0</v>
      </c>
      <c r="AH1300" s="11">
        <f t="shared" si="1880"/>
        <v>0</v>
      </c>
      <c r="AI1300" s="11">
        <f t="shared" si="1880"/>
        <v>0</v>
      </c>
      <c r="AJ1300" s="11">
        <f t="shared" si="1880"/>
        <v>0</v>
      </c>
      <c r="AK1300" s="11">
        <f t="shared" si="1880"/>
        <v>0</v>
      </c>
      <c r="AL1300" s="11">
        <f t="shared" si="1880"/>
        <v>0</v>
      </c>
      <c r="AM1300" s="11">
        <f t="shared" si="1880"/>
        <v>0</v>
      </c>
      <c r="AN1300" s="11">
        <f t="shared" si="1880"/>
        <v>0</v>
      </c>
      <c r="AO1300" s="11">
        <f t="shared" si="1880"/>
        <v>0</v>
      </c>
      <c r="AP1300" s="11">
        <f t="shared" si="1880"/>
        <v>0</v>
      </c>
      <c r="AQ1300" s="11">
        <f t="shared" si="1880"/>
        <v>0</v>
      </c>
      <c r="AR1300" s="11">
        <f t="shared" si="1880"/>
        <v>0</v>
      </c>
      <c r="AS1300" s="11">
        <f t="shared" si="1880"/>
        <v>0</v>
      </c>
      <c r="AT1300" s="11">
        <f t="shared" si="1880"/>
        <v>0</v>
      </c>
      <c r="AU1300" s="11">
        <f t="shared" si="1880"/>
        <v>0</v>
      </c>
      <c r="AV1300" s="11">
        <f t="shared" si="1880"/>
        <v>0</v>
      </c>
      <c r="AW1300" s="11">
        <v>0</v>
      </c>
      <c r="AX1300" s="11">
        <v>0</v>
      </c>
      <c r="AY1300" s="11">
        <f t="shared" ref="AY1300:BQ1300" si="1881">SUM(AY1301)</f>
        <v>0</v>
      </c>
      <c r="AZ1300" s="11">
        <f t="shared" si="1881"/>
        <v>0</v>
      </c>
      <c r="BA1300" s="11">
        <f t="shared" si="1881"/>
        <v>0</v>
      </c>
      <c r="BB1300" s="11">
        <f t="shared" si="1881"/>
        <v>0</v>
      </c>
      <c r="BC1300" s="11">
        <f t="shared" si="1881"/>
        <v>0</v>
      </c>
      <c r="BD1300" s="11">
        <f t="shared" si="1881"/>
        <v>0</v>
      </c>
      <c r="BE1300" s="11">
        <f t="shared" si="1881"/>
        <v>0</v>
      </c>
      <c r="BF1300" s="11">
        <f t="shared" si="1881"/>
        <v>0</v>
      </c>
      <c r="BG1300" s="11">
        <f t="shared" si="1881"/>
        <v>0</v>
      </c>
      <c r="BH1300" s="11">
        <f t="shared" si="1881"/>
        <v>0</v>
      </c>
      <c r="BI1300" s="11">
        <f t="shared" si="1881"/>
        <v>0</v>
      </c>
      <c r="BJ1300" s="11">
        <f t="shared" si="1881"/>
        <v>0</v>
      </c>
      <c r="BK1300" s="11">
        <f t="shared" si="1881"/>
        <v>0</v>
      </c>
      <c r="BL1300" s="11">
        <f t="shared" si="1881"/>
        <v>0</v>
      </c>
      <c r="BM1300" s="11">
        <f t="shared" si="1881"/>
        <v>0</v>
      </c>
      <c r="BN1300" s="11">
        <f t="shared" si="1881"/>
        <v>0</v>
      </c>
      <c r="BO1300" s="11">
        <f t="shared" si="1881"/>
        <v>0</v>
      </c>
      <c r="BP1300" s="11">
        <f t="shared" si="1881"/>
        <v>0</v>
      </c>
      <c r="BQ1300" s="11">
        <f t="shared" si="1881"/>
        <v>0</v>
      </c>
      <c r="BR1300" s="11">
        <v>0</v>
      </c>
      <c r="BS1300" s="11">
        <v>0</v>
      </c>
      <c r="BT1300" s="11" t="e">
        <f>IF(#REF!=0,"-",#REF!/#REF!*100)</f>
        <v>#REF!</v>
      </c>
    </row>
    <row r="1301" spans="1:72" x14ac:dyDescent="0.25">
      <c r="A1301" s="4" t="s">
        <v>133</v>
      </c>
      <c r="B1301" s="4" t="s">
        <v>58</v>
      </c>
      <c r="C1301" s="4" t="s">
        <v>168</v>
      </c>
      <c r="D1301" s="102" t="s">
        <v>474</v>
      </c>
      <c r="E1301" s="101" t="s">
        <v>48</v>
      </c>
      <c r="F1301" s="101" t="s">
        <v>0</v>
      </c>
      <c r="G1301" s="2" t="s">
        <v>0</v>
      </c>
      <c r="H1301" s="2" t="s">
        <v>49</v>
      </c>
      <c r="I1301" s="12">
        <f t="shared" ref="I1301:AA1301" si="1882">SUM(I1302:I1303)</f>
        <v>27000</v>
      </c>
      <c r="J1301" s="12">
        <f t="shared" si="1882"/>
        <v>0</v>
      </c>
      <c r="K1301" s="12">
        <f t="shared" si="1882"/>
        <v>0</v>
      </c>
      <c r="L1301" s="12">
        <f t="shared" si="1882"/>
        <v>0</v>
      </c>
      <c r="M1301" s="12">
        <f t="shared" si="1882"/>
        <v>0</v>
      </c>
      <c r="N1301" s="12">
        <f t="shared" si="1882"/>
        <v>0</v>
      </c>
      <c r="O1301" s="12">
        <f t="shared" ref="O1301" si="1883">SUM(O1302:O1303)</f>
        <v>27000</v>
      </c>
      <c r="P1301" s="12">
        <f t="shared" si="1882"/>
        <v>0</v>
      </c>
      <c r="Q1301" s="12">
        <f t="shared" si="1882"/>
        <v>0</v>
      </c>
      <c r="R1301" s="12">
        <f t="shared" si="1882"/>
        <v>0</v>
      </c>
      <c r="S1301" s="12">
        <f t="shared" si="1882"/>
        <v>0</v>
      </c>
      <c r="T1301" s="12">
        <f t="shared" si="1882"/>
        <v>0</v>
      </c>
      <c r="U1301" s="12">
        <f t="shared" si="1882"/>
        <v>0</v>
      </c>
      <c r="V1301" s="12">
        <f t="shared" si="1882"/>
        <v>0</v>
      </c>
      <c r="W1301" s="12">
        <f t="shared" si="1882"/>
        <v>0</v>
      </c>
      <c r="X1301" s="12">
        <f t="shared" si="1882"/>
        <v>0</v>
      </c>
      <c r="Y1301" s="12">
        <f t="shared" si="1882"/>
        <v>0</v>
      </c>
      <c r="Z1301" s="12">
        <f t="shared" si="1882"/>
        <v>0</v>
      </c>
      <c r="AA1301" s="12">
        <f t="shared" si="1882"/>
        <v>0</v>
      </c>
      <c r="AB1301" s="12">
        <v>0</v>
      </c>
      <c r="AC1301" s="12">
        <v>27000</v>
      </c>
      <c r="AD1301" s="12">
        <f t="shared" ref="AD1301:AV1301" si="1884">SUM(AD1302:AD1303)</f>
        <v>0</v>
      </c>
      <c r="AE1301" s="12">
        <f t="shared" si="1884"/>
        <v>0</v>
      </c>
      <c r="AF1301" s="12">
        <f t="shared" si="1884"/>
        <v>0</v>
      </c>
      <c r="AG1301" s="12">
        <f t="shared" si="1884"/>
        <v>0</v>
      </c>
      <c r="AH1301" s="12">
        <f t="shared" si="1884"/>
        <v>0</v>
      </c>
      <c r="AI1301" s="12">
        <f t="shared" si="1884"/>
        <v>0</v>
      </c>
      <c r="AJ1301" s="12">
        <f t="shared" ref="AJ1301" si="1885">SUM(AJ1302:AJ1303)</f>
        <v>0</v>
      </c>
      <c r="AK1301" s="12">
        <f t="shared" si="1884"/>
        <v>0</v>
      </c>
      <c r="AL1301" s="12">
        <f t="shared" si="1884"/>
        <v>0</v>
      </c>
      <c r="AM1301" s="12">
        <f t="shared" si="1884"/>
        <v>0</v>
      </c>
      <c r="AN1301" s="12">
        <f t="shared" si="1884"/>
        <v>0</v>
      </c>
      <c r="AO1301" s="12">
        <f t="shared" si="1884"/>
        <v>0</v>
      </c>
      <c r="AP1301" s="12">
        <f t="shared" si="1884"/>
        <v>0</v>
      </c>
      <c r="AQ1301" s="12">
        <f t="shared" si="1884"/>
        <v>0</v>
      </c>
      <c r="AR1301" s="12">
        <f t="shared" si="1884"/>
        <v>0</v>
      </c>
      <c r="AS1301" s="12">
        <f t="shared" si="1884"/>
        <v>0</v>
      </c>
      <c r="AT1301" s="12">
        <f t="shared" si="1884"/>
        <v>0</v>
      </c>
      <c r="AU1301" s="12">
        <f t="shared" si="1884"/>
        <v>0</v>
      </c>
      <c r="AV1301" s="12">
        <f t="shared" si="1884"/>
        <v>0</v>
      </c>
      <c r="AW1301" s="12">
        <v>0</v>
      </c>
      <c r="AX1301" s="12">
        <v>0</v>
      </c>
      <c r="AY1301" s="12">
        <f t="shared" ref="AY1301:BQ1301" si="1886">SUM(AY1302:AY1303)</f>
        <v>0</v>
      </c>
      <c r="AZ1301" s="12">
        <f t="shared" si="1886"/>
        <v>0</v>
      </c>
      <c r="BA1301" s="12">
        <f t="shared" si="1886"/>
        <v>0</v>
      </c>
      <c r="BB1301" s="12">
        <f t="shared" si="1886"/>
        <v>0</v>
      </c>
      <c r="BC1301" s="12">
        <f t="shared" si="1886"/>
        <v>0</v>
      </c>
      <c r="BD1301" s="12">
        <f t="shared" si="1886"/>
        <v>0</v>
      </c>
      <c r="BE1301" s="12">
        <f t="shared" ref="BE1301" si="1887">SUM(BE1302:BE1303)</f>
        <v>0</v>
      </c>
      <c r="BF1301" s="12">
        <f t="shared" si="1886"/>
        <v>0</v>
      </c>
      <c r="BG1301" s="12">
        <f t="shared" si="1886"/>
        <v>0</v>
      </c>
      <c r="BH1301" s="12">
        <f t="shared" si="1886"/>
        <v>0</v>
      </c>
      <c r="BI1301" s="12">
        <f t="shared" si="1886"/>
        <v>0</v>
      </c>
      <c r="BJ1301" s="12">
        <f t="shared" si="1886"/>
        <v>0</v>
      </c>
      <c r="BK1301" s="12">
        <f t="shared" si="1886"/>
        <v>0</v>
      </c>
      <c r="BL1301" s="12">
        <f t="shared" si="1886"/>
        <v>0</v>
      </c>
      <c r="BM1301" s="12">
        <f t="shared" si="1886"/>
        <v>0</v>
      </c>
      <c r="BN1301" s="12">
        <f t="shared" si="1886"/>
        <v>0</v>
      </c>
      <c r="BO1301" s="12">
        <f t="shared" si="1886"/>
        <v>0</v>
      </c>
      <c r="BP1301" s="12">
        <f t="shared" si="1886"/>
        <v>0</v>
      </c>
      <c r="BQ1301" s="12">
        <f t="shared" si="1886"/>
        <v>0</v>
      </c>
      <c r="BR1301" s="12">
        <v>0</v>
      </c>
      <c r="BS1301" s="12">
        <v>0</v>
      </c>
      <c r="BT1301" s="12" t="e">
        <f>IF(#REF!=0,"-",#REF!/#REF!*100)</f>
        <v>#REF!</v>
      </c>
    </row>
    <row r="1302" spans="1:72" x14ac:dyDescent="0.25">
      <c r="A1302" s="4" t="s">
        <v>133</v>
      </c>
      <c r="B1302" s="4" t="s">
        <v>58</v>
      </c>
      <c r="C1302" s="4" t="s">
        <v>168</v>
      </c>
      <c r="D1302" s="102" t="s">
        <v>474</v>
      </c>
      <c r="E1302" s="113">
        <v>8213</v>
      </c>
      <c r="F1302" s="102"/>
      <c r="G1302" s="98" t="s">
        <v>1662</v>
      </c>
      <c r="H1302" s="13" t="s">
        <v>51</v>
      </c>
      <c r="I1302" s="14">
        <v>16000</v>
      </c>
      <c r="J1302" s="14"/>
      <c r="K1302" s="14"/>
      <c r="L1302" s="14"/>
      <c r="M1302" s="14"/>
      <c r="N1302" s="14"/>
      <c r="O1302" s="14">
        <f t="shared" si="1813"/>
        <v>16000</v>
      </c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>
        <v>0</v>
      </c>
      <c r="AC1302" s="14">
        <v>16000</v>
      </c>
      <c r="AD1302" s="14">
        <v>0</v>
      </c>
      <c r="AE1302" s="14"/>
      <c r="AF1302" s="14"/>
      <c r="AG1302" s="14"/>
      <c r="AH1302" s="14"/>
      <c r="AI1302" s="14"/>
      <c r="AJ1302" s="14">
        <f t="shared" si="1814"/>
        <v>0</v>
      </c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>
        <v>0</v>
      </c>
      <c r="AX1302" s="14">
        <v>0</v>
      </c>
      <c r="AY1302" s="14">
        <v>0</v>
      </c>
      <c r="AZ1302" s="14"/>
      <c r="BA1302" s="14"/>
      <c r="BB1302" s="14"/>
      <c r="BC1302" s="14"/>
      <c r="BD1302" s="14"/>
      <c r="BE1302" s="14">
        <f t="shared" si="1815"/>
        <v>0</v>
      </c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>
        <v>0</v>
      </c>
      <c r="BS1302" s="14">
        <v>0</v>
      </c>
      <c r="BT1302" s="14" t="e">
        <f>IF(#REF!=0,"-",#REF!/#REF!*100)</f>
        <v>#REF!</v>
      </c>
    </row>
    <row r="1303" spans="1:72" x14ac:dyDescent="0.25">
      <c r="A1303" s="4" t="s">
        <v>133</v>
      </c>
      <c r="B1303" s="4" t="s">
        <v>58</v>
      </c>
      <c r="C1303" s="4" t="s">
        <v>168</v>
      </c>
      <c r="D1303" s="102" t="s">
        <v>474</v>
      </c>
      <c r="E1303" s="113">
        <v>8216</v>
      </c>
      <c r="F1303" s="102"/>
      <c r="G1303" s="98" t="s">
        <v>1662</v>
      </c>
      <c r="H1303" s="13" t="s">
        <v>108</v>
      </c>
      <c r="I1303" s="14">
        <v>11000</v>
      </c>
      <c r="J1303" s="14"/>
      <c r="K1303" s="14"/>
      <c r="L1303" s="14"/>
      <c r="M1303" s="14"/>
      <c r="N1303" s="14"/>
      <c r="O1303" s="14">
        <f t="shared" si="1813"/>
        <v>11000</v>
      </c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>
        <v>0</v>
      </c>
      <c r="AC1303" s="14">
        <v>11000</v>
      </c>
      <c r="AD1303" s="14">
        <v>0</v>
      </c>
      <c r="AE1303" s="14"/>
      <c r="AF1303" s="14"/>
      <c r="AG1303" s="14"/>
      <c r="AH1303" s="14"/>
      <c r="AI1303" s="14"/>
      <c r="AJ1303" s="14">
        <f t="shared" si="1814"/>
        <v>0</v>
      </c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>
        <v>0</v>
      </c>
      <c r="AX1303" s="14">
        <v>0</v>
      </c>
      <c r="AY1303" s="14">
        <v>0</v>
      </c>
      <c r="AZ1303" s="14"/>
      <c r="BA1303" s="14"/>
      <c r="BB1303" s="14"/>
      <c r="BC1303" s="14"/>
      <c r="BD1303" s="14"/>
      <c r="BE1303" s="14">
        <f t="shared" si="1815"/>
        <v>0</v>
      </c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>
        <v>0</v>
      </c>
      <c r="BS1303" s="14">
        <v>0</v>
      </c>
      <c r="BT1303" s="14" t="e">
        <f>IF(#REF!=0,"-",#REF!/#REF!*100)</f>
        <v>#REF!</v>
      </c>
    </row>
    <row r="1304" spans="1:72" ht="22.5" x14ac:dyDescent="0.25">
      <c r="A1304" s="13" t="s">
        <v>0</v>
      </c>
      <c r="B1304" s="13" t="s">
        <v>0</v>
      </c>
      <c r="C1304" s="13" t="s">
        <v>0</v>
      </c>
      <c r="D1304" s="98" t="s">
        <v>0</v>
      </c>
      <c r="E1304" s="98" t="s">
        <v>0</v>
      </c>
      <c r="F1304" s="98" t="s">
        <v>0</v>
      </c>
      <c r="G1304" s="13" t="s">
        <v>0</v>
      </c>
      <c r="H1304" s="10" t="s">
        <v>483</v>
      </c>
      <c r="I1304" s="11">
        <f t="shared" ref="I1304:AA1304" si="1888">SUM(I1273,I1297,I1300)</f>
        <v>77000</v>
      </c>
      <c r="J1304" s="11">
        <f t="shared" si="1888"/>
        <v>0</v>
      </c>
      <c r="K1304" s="11">
        <f t="shared" si="1888"/>
        <v>0</v>
      </c>
      <c r="L1304" s="11">
        <f t="shared" si="1888"/>
        <v>0</v>
      </c>
      <c r="M1304" s="11">
        <f t="shared" si="1888"/>
        <v>0</v>
      </c>
      <c r="N1304" s="11">
        <f t="shared" si="1888"/>
        <v>0</v>
      </c>
      <c r="O1304" s="11">
        <f t="shared" si="1888"/>
        <v>77000</v>
      </c>
      <c r="P1304" s="11">
        <f t="shared" si="1888"/>
        <v>10843</v>
      </c>
      <c r="Q1304" s="11">
        <f t="shared" si="1888"/>
        <v>3914</v>
      </c>
      <c r="R1304" s="11">
        <f t="shared" si="1888"/>
        <v>910</v>
      </c>
      <c r="S1304" s="11">
        <f t="shared" si="1888"/>
        <v>0</v>
      </c>
      <c r="T1304" s="11">
        <f t="shared" si="1888"/>
        <v>0</v>
      </c>
      <c r="U1304" s="11">
        <f t="shared" si="1888"/>
        <v>0</v>
      </c>
      <c r="V1304" s="11">
        <f t="shared" si="1888"/>
        <v>0</v>
      </c>
      <c r="W1304" s="11">
        <f t="shared" si="1888"/>
        <v>0</v>
      </c>
      <c r="X1304" s="11">
        <f t="shared" si="1888"/>
        <v>0</v>
      </c>
      <c r="Y1304" s="11">
        <f t="shared" si="1888"/>
        <v>0</v>
      </c>
      <c r="Z1304" s="11">
        <f t="shared" si="1888"/>
        <v>0</v>
      </c>
      <c r="AA1304" s="11">
        <f t="shared" si="1888"/>
        <v>0</v>
      </c>
      <c r="AB1304" s="11">
        <v>15667</v>
      </c>
      <c r="AC1304" s="11">
        <v>61333</v>
      </c>
      <c r="AD1304" s="11">
        <f t="shared" ref="AD1304:AV1304" si="1889">SUM(AD1273,AD1297,AD1300)</f>
        <v>0</v>
      </c>
      <c r="AE1304" s="11">
        <f t="shared" si="1889"/>
        <v>0</v>
      </c>
      <c r="AF1304" s="11">
        <f t="shared" si="1889"/>
        <v>0</v>
      </c>
      <c r="AG1304" s="11">
        <f t="shared" si="1889"/>
        <v>0</v>
      </c>
      <c r="AH1304" s="11">
        <f t="shared" si="1889"/>
        <v>0</v>
      </c>
      <c r="AI1304" s="11">
        <f t="shared" si="1889"/>
        <v>0</v>
      </c>
      <c r="AJ1304" s="11">
        <f t="shared" si="1889"/>
        <v>0</v>
      </c>
      <c r="AK1304" s="11">
        <f t="shared" si="1889"/>
        <v>0</v>
      </c>
      <c r="AL1304" s="11">
        <f t="shared" si="1889"/>
        <v>0</v>
      </c>
      <c r="AM1304" s="11">
        <f t="shared" si="1889"/>
        <v>0</v>
      </c>
      <c r="AN1304" s="11">
        <f t="shared" si="1889"/>
        <v>0</v>
      </c>
      <c r="AO1304" s="11">
        <f t="shared" si="1889"/>
        <v>0</v>
      </c>
      <c r="AP1304" s="11">
        <f t="shared" si="1889"/>
        <v>0</v>
      </c>
      <c r="AQ1304" s="11">
        <f t="shared" si="1889"/>
        <v>0</v>
      </c>
      <c r="AR1304" s="11">
        <f t="shared" si="1889"/>
        <v>0</v>
      </c>
      <c r="AS1304" s="11">
        <f t="shared" si="1889"/>
        <v>0</v>
      </c>
      <c r="AT1304" s="11">
        <f t="shared" si="1889"/>
        <v>0</v>
      </c>
      <c r="AU1304" s="11">
        <f t="shared" si="1889"/>
        <v>0</v>
      </c>
      <c r="AV1304" s="11">
        <f t="shared" si="1889"/>
        <v>0</v>
      </c>
      <c r="AW1304" s="11">
        <v>0</v>
      </c>
      <c r="AX1304" s="11">
        <v>0</v>
      </c>
      <c r="AY1304" s="11">
        <f t="shared" ref="AY1304:BQ1304" si="1890">SUM(AY1273,AY1297,AY1300)</f>
        <v>0</v>
      </c>
      <c r="AZ1304" s="11">
        <f t="shared" si="1890"/>
        <v>0</v>
      </c>
      <c r="BA1304" s="11">
        <f t="shared" si="1890"/>
        <v>0</v>
      </c>
      <c r="BB1304" s="11">
        <f t="shared" si="1890"/>
        <v>0</v>
      </c>
      <c r="BC1304" s="11">
        <f t="shared" si="1890"/>
        <v>0</v>
      </c>
      <c r="BD1304" s="11">
        <f t="shared" si="1890"/>
        <v>0</v>
      </c>
      <c r="BE1304" s="11">
        <f t="shared" si="1890"/>
        <v>0</v>
      </c>
      <c r="BF1304" s="11">
        <f t="shared" si="1890"/>
        <v>0</v>
      </c>
      <c r="BG1304" s="11">
        <f t="shared" si="1890"/>
        <v>0</v>
      </c>
      <c r="BH1304" s="11">
        <f t="shared" si="1890"/>
        <v>0</v>
      </c>
      <c r="BI1304" s="11">
        <f t="shared" si="1890"/>
        <v>0</v>
      </c>
      <c r="BJ1304" s="11">
        <f t="shared" si="1890"/>
        <v>0</v>
      </c>
      <c r="BK1304" s="11">
        <f t="shared" si="1890"/>
        <v>0</v>
      </c>
      <c r="BL1304" s="11">
        <f t="shared" si="1890"/>
        <v>0</v>
      </c>
      <c r="BM1304" s="11">
        <f t="shared" si="1890"/>
        <v>0</v>
      </c>
      <c r="BN1304" s="11">
        <f t="shared" si="1890"/>
        <v>0</v>
      </c>
      <c r="BO1304" s="11">
        <f t="shared" si="1890"/>
        <v>0</v>
      </c>
      <c r="BP1304" s="11">
        <f t="shared" si="1890"/>
        <v>0</v>
      </c>
      <c r="BQ1304" s="11">
        <f t="shared" si="1890"/>
        <v>0</v>
      </c>
      <c r="BR1304" s="11">
        <v>0</v>
      </c>
      <c r="BS1304" s="11">
        <v>0</v>
      </c>
      <c r="BT1304" s="11" t="e">
        <f>IF(#REF!=0,"-",#REF!/#REF!*100)</f>
        <v>#REF!</v>
      </c>
    </row>
    <row r="1305" spans="1:72" ht="15.75" thickBot="1" x14ac:dyDescent="0.3">
      <c r="A1305" s="13" t="s">
        <v>0</v>
      </c>
      <c r="B1305" s="13" t="s">
        <v>0</v>
      </c>
      <c r="C1305" s="13" t="s">
        <v>0</v>
      </c>
      <c r="D1305" s="98" t="s">
        <v>0</v>
      </c>
      <c r="E1305" s="98" t="s">
        <v>0</v>
      </c>
      <c r="F1305" s="98" t="s">
        <v>0</v>
      </c>
      <c r="G1305" s="13" t="s">
        <v>0</v>
      </c>
      <c r="H1305" s="2" t="s">
        <v>53</v>
      </c>
      <c r="I1305" s="13" t="s">
        <v>0</v>
      </c>
      <c r="J1305" s="13"/>
      <c r="K1305" s="13"/>
      <c r="L1305" s="13"/>
      <c r="M1305" s="13"/>
      <c r="N1305" s="13"/>
      <c r="O1305" s="13" t="e">
        <f t="shared" si="1813"/>
        <v>#VALUE!</v>
      </c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>
        <v>0</v>
      </c>
      <c r="AC1305" s="13" t="e">
        <v>#VALUE!</v>
      </c>
      <c r="AD1305" s="13" t="s">
        <v>0</v>
      </c>
      <c r="AE1305" s="13"/>
      <c r="AF1305" s="13"/>
      <c r="AG1305" s="13"/>
      <c r="AH1305" s="13"/>
      <c r="AI1305" s="13"/>
      <c r="AJ1305" s="13" t="e">
        <f t="shared" si="1814"/>
        <v>#VALUE!</v>
      </c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>
        <v>0</v>
      </c>
      <c r="AX1305" s="13" t="e">
        <v>#VALUE!</v>
      </c>
      <c r="AY1305" s="13" t="s">
        <v>0</v>
      </c>
      <c r="AZ1305" s="13"/>
      <c r="BA1305" s="13"/>
      <c r="BB1305" s="13"/>
      <c r="BC1305" s="13"/>
      <c r="BD1305" s="13"/>
      <c r="BE1305" s="13" t="e">
        <f t="shared" si="1815"/>
        <v>#VALUE!</v>
      </c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>
        <v>0</v>
      </c>
      <c r="BS1305" s="13" t="e">
        <v>#VALUE!</v>
      </c>
      <c r="BT1305" s="12"/>
    </row>
    <row r="1306" spans="1:72" ht="69.75" customHeight="1" thickBot="1" x14ac:dyDescent="0.3">
      <c r="A1306" s="132" t="s">
        <v>0</v>
      </c>
      <c r="B1306" s="132" t="s">
        <v>0</v>
      </c>
      <c r="C1306" s="132" t="s">
        <v>0</v>
      </c>
      <c r="D1306" s="135" t="s">
        <v>0</v>
      </c>
      <c r="E1306" s="135" t="s">
        <v>0</v>
      </c>
      <c r="F1306" s="135" t="s">
        <v>0</v>
      </c>
      <c r="G1306" s="138" t="s">
        <v>0</v>
      </c>
      <c r="H1306" s="5" t="s">
        <v>54</v>
      </c>
      <c r="I1306" s="89" t="s">
        <v>9</v>
      </c>
      <c r="J1306" s="89" t="s">
        <v>1606</v>
      </c>
      <c r="K1306" s="89" t="s">
        <v>1534</v>
      </c>
      <c r="L1306" s="89" t="s">
        <v>1592</v>
      </c>
      <c r="M1306" s="89" t="s">
        <v>1593</v>
      </c>
      <c r="N1306" s="89" t="s">
        <v>1594</v>
      </c>
      <c r="O1306" s="89" t="s">
        <v>1610</v>
      </c>
      <c r="P1306" s="89" t="s">
        <v>1607</v>
      </c>
      <c r="Q1306" s="89" t="s">
        <v>1595</v>
      </c>
      <c r="R1306" s="89" t="s">
        <v>1596</v>
      </c>
      <c r="S1306" s="89" t="s">
        <v>1597</v>
      </c>
      <c r="T1306" s="89" t="s">
        <v>1598</v>
      </c>
      <c r="U1306" s="89" t="s">
        <v>1599</v>
      </c>
      <c r="V1306" s="89" t="s">
        <v>1600</v>
      </c>
      <c r="W1306" s="89" t="s">
        <v>1608</v>
      </c>
      <c r="X1306" s="89" t="s">
        <v>1609</v>
      </c>
      <c r="Y1306" s="89" t="s">
        <v>1601</v>
      </c>
      <c r="Z1306" s="89" t="s">
        <v>1602</v>
      </c>
      <c r="AA1306" s="89" t="s">
        <v>1603</v>
      </c>
      <c r="AB1306" s="89" t="s">
        <v>1604</v>
      </c>
      <c r="AC1306" s="89" t="s">
        <v>1605</v>
      </c>
      <c r="AD1306" s="90" t="s">
        <v>10</v>
      </c>
      <c r="AE1306" s="90" t="s">
        <v>1606</v>
      </c>
      <c r="AF1306" s="90" t="s">
        <v>1534</v>
      </c>
      <c r="AG1306" s="90" t="s">
        <v>1592</v>
      </c>
      <c r="AH1306" s="90" t="s">
        <v>1593</v>
      </c>
      <c r="AI1306" s="90" t="s">
        <v>1594</v>
      </c>
      <c r="AJ1306" s="90" t="s">
        <v>1611</v>
      </c>
      <c r="AK1306" s="90" t="s">
        <v>1607</v>
      </c>
      <c r="AL1306" s="90" t="s">
        <v>1595</v>
      </c>
      <c r="AM1306" s="90" t="s">
        <v>1596</v>
      </c>
      <c r="AN1306" s="90" t="s">
        <v>1597</v>
      </c>
      <c r="AO1306" s="90" t="s">
        <v>1598</v>
      </c>
      <c r="AP1306" s="90" t="s">
        <v>1599</v>
      </c>
      <c r="AQ1306" s="90" t="s">
        <v>1600</v>
      </c>
      <c r="AR1306" s="90" t="s">
        <v>1608</v>
      </c>
      <c r="AS1306" s="90" t="s">
        <v>1609</v>
      </c>
      <c r="AT1306" s="90" t="s">
        <v>1601</v>
      </c>
      <c r="AU1306" s="90" t="s">
        <v>1602</v>
      </c>
      <c r="AV1306" s="90" t="s">
        <v>1603</v>
      </c>
      <c r="AW1306" s="90" t="s">
        <v>1604</v>
      </c>
      <c r="AX1306" s="90" t="s">
        <v>1605</v>
      </c>
      <c r="AY1306" s="91" t="s">
        <v>11</v>
      </c>
      <c r="AZ1306" s="91" t="s">
        <v>1606</v>
      </c>
      <c r="BA1306" s="91" t="s">
        <v>1534</v>
      </c>
      <c r="BB1306" s="91" t="s">
        <v>1592</v>
      </c>
      <c r="BC1306" s="91" t="s">
        <v>1593</v>
      </c>
      <c r="BD1306" s="91" t="s">
        <v>1594</v>
      </c>
      <c r="BE1306" s="91" t="s">
        <v>1612</v>
      </c>
      <c r="BF1306" s="91" t="s">
        <v>1607</v>
      </c>
      <c r="BG1306" s="91" t="s">
        <v>1595</v>
      </c>
      <c r="BH1306" s="91" t="s">
        <v>1596</v>
      </c>
      <c r="BI1306" s="91" t="s">
        <v>1597</v>
      </c>
      <c r="BJ1306" s="91" t="s">
        <v>1598</v>
      </c>
      <c r="BK1306" s="91" t="s">
        <v>1599</v>
      </c>
      <c r="BL1306" s="91" t="s">
        <v>1600</v>
      </c>
      <c r="BM1306" s="91" t="s">
        <v>1608</v>
      </c>
      <c r="BN1306" s="91" t="s">
        <v>1609</v>
      </c>
      <c r="BO1306" s="91" t="s">
        <v>1601</v>
      </c>
      <c r="BP1306" s="91" t="s">
        <v>1602</v>
      </c>
      <c r="BQ1306" s="91" t="s">
        <v>1603</v>
      </c>
      <c r="BR1306" s="91" t="s">
        <v>1604</v>
      </c>
      <c r="BS1306" s="91" t="s">
        <v>1605</v>
      </c>
      <c r="BT1306" s="5" t="s">
        <v>1671</v>
      </c>
    </row>
    <row r="1307" spans="1:72" x14ac:dyDescent="0.25">
      <c r="A1307" s="133"/>
      <c r="B1307" s="133"/>
      <c r="C1307" s="133"/>
      <c r="D1307" s="136"/>
      <c r="E1307" s="136"/>
      <c r="F1307" s="136"/>
      <c r="G1307" s="139"/>
      <c r="H1307" s="15" t="s">
        <v>0</v>
      </c>
      <c r="I1307" s="9">
        <v>1</v>
      </c>
      <c r="J1307" s="9">
        <v>2</v>
      </c>
      <c r="K1307" s="9">
        <v>3</v>
      </c>
      <c r="L1307" s="9">
        <v>4</v>
      </c>
      <c r="M1307" s="9">
        <v>5</v>
      </c>
      <c r="N1307" s="9">
        <v>6</v>
      </c>
      <c r="O1307" s="9">
        <v>7</v>
      </c>
      <c r="P1307" s="9">
        <v>8</v>
      </c>
      <c r="Q1307" s="9">
        <v>9</v>
      </c>
      <c r="R1307" s="9">
        <v>10</v>
      </c>
      <c r="S1307" s="9">
        <v>11</v>
      </c>
      <c r="T1307" s="9">
        <v>12</v>
      </c>
      <c r="U1307" s="9">
        <v>13</v>
      </c>
      <c r="V1307" s="9">
        <v>14</v>
      </c>
      <c r="W1307" s="9">
        <v>15</v>
      </c>
      <c r="X1307" s="9">
        <v>16</v>
      </c>
      <c r="Y1307" s="9">
        <v>17</v>
      </c>
      <c r="Z1307" s="9">
        <v>18</v>
      </c>
      <c r="AA1307" s="9">
        <v>19</v>
      </c>
      <c r="AB1307" s="9">
        <v>20</v>
      </c>
      <c r="AC1307" s="9">
        <v>21</v>
      </c>
      <c r="AD1307" s="9">
        <v>1</v>
      </c>
      <c r="AE1307" s="9">
        <v>2</v>
      </c>
      <c r="AF1307" s="9">
        <v>3</v>
      </c>
      <c r="AG1307" s="9">
        <v>4</v>
      </c>
      <c r="AH1307" s="9">
        <v>5</v>
      </c>
      <c r="AI1307" s="9">
        <v>6</v>
      </c>
      <c r="AJ1307" s="9">
        <v>7</v>
      </c>
      <c r="AK1307" s="9">
        <v>8</v>
      </c>
      <c r="AL1307" s="9">
        <v>9</v>
      </c>
      <c r="AM1307" s="9">
        <v>10</v>
      </c>
      <c r="AN1307" s="9">
        <v>11</v>
      </c>
      <c r="AO1307" s="9">
        <v>12</v>
      </c>
      <c r="AP1307" s="9">
        <v>13</v>
      </c>
      <c r="AQ1307" s="9">
        <v>14</v>
      </c>
      <c r="AR1307" s="9">
        <v>15</v>
      </c>
      <c r="AS1307" s="9">
        <v>16</v>
      </c>
      <c r="AT1307" s="9">
        <v>17</v>
      </c>
      <c r="AU1307" s="9">
        <v>18</v>
      </c>
      <c r="AV1307" s="9">
        <v>19</v>
      </c>
      <c r="AW1307" s="9">
        <v>20</v>
      </c>
      <c r="AX1307" s="9">
        <v>21</v>
      </c>
      <c r="AY1307" s="9">
        <v>1</v>
      </c>
      <c r="AZ1307" s="9">
        <v>2</v>
      </c>
      <c r="BA1307" s="9">
        <v>3</v>
      </c>
      <c r="BB1307" s="9">
        <v>4</v>
      </c>
      <c r="BC1307" s="9">
        <v>5</v>
      </c>
      <c r="BD1307" s="9">
        <v>6</v>
      </c>
      <c r="BE1307" s="9">
        <v>7</v>
      </c>
      <c r="BF1307" s="9">
        <v>8</v>
      </c>
      <c r="BG1307" s="9">
        <v>9</v>
      </c>
      <c r="BH1307" s="9">
        <v>10</v>
      </c>
      <c r="BI1307" s="9">
        <v>11</v>
      </c>
      <c r="BJ1307" s="9">
        <v>12</v>
      </c>
      <c r="BK1307" s="9">
        <v>13</v>
      </c>
      <c r="BL1307" s="9">
        <v>14</v>
      </c>
      <c r="BM1307" s="9">
        <v>15</v>
      </c>
      <c r="BN1307" s="9">
        <v>16</v>
      </c>
      <c r="BO1307" s="9">
        <v>17</v>
      </c>
      <c r="BP1307" s="9">
        <v>18</v>
      </c>
      <c r="BQ1307" s="9">
        <v>19</v>
      </c>
      <c r="BR1307" s="9">
        <v>20</v>
      </c>
      <c r="BS1307" s="9">
        <v>21</v>
      </c>
      <c r="BT1307" s="9">
        <v>9</v>
      </c>
    </row>
    <row r="1308" spans="1:72" x14ac:dyDescent="0.25">
      <c r="A1308" s="133"/>
      <c r="B1308" s="133"/>
      <c r="C1308" s="133"/>
      <c r="D1308" s="136"/>
      <c r="E1308" s="136"/>
      <c r="F1308" s="136"/>
      <c r="G1308" s="139"/>
      <c r="H1308" s="16" t="s">
        <v>137</v>
      </c>
      <c r="I1308" s="17">
        <f t="shared" ref="I1308:AA1308" si="1891">SUM(I1304)</f>
        <v>77000</v>
      </c>
      <c r="J1308" s="17">
        <f t="shared" si="1891"/>
        <v>0</v>
      </c>
      <c r="K1308" s="17">
        <f t="shared" si="1891"/>
        <v>0</v>
      </c>
      <c r="L1308" s="17">
        <f t="shared" si="1891"/>
        <v>0</v>
      </c>
      <c r="M1308" s="17">
        <f t="shared" si="1891"/>
        <v>0</v>
      </c>
      <c r="N1308" s="17">
        <f t="shared" si="1891"/>
        <v>0</v>
      </c>
      <c r="O1308" s="17">
        <f t="shared" ref="O1308" si="1892">SUM(O1304)</f>
        <v>77000</v>
      </c>
      <c r="P1308" s="17">
        <f t="shared" si="1891"/>
        <v>10843</v>
      </c>
      <c r="Q1308" s="17">
        <f t="shared" si="1891"/>
        <v>3914</v>
      </c>
      <c r="R1308" s="17">
        <f t="shared" si="1891"/>
        <v>910</v>
      </c>
      <c r="S1308" s="17">
        <f t="shared" si="1891"/>
        <v>0</v>
      </c>
      <c r="T1308" s="17">
        <f t="shared" si="1891"/>
        <v>0</v>
      </c>
      <c r="U1308" s="17">
        <f t="shared" si="1891"/>
        <v>0</v>
      </c>
      <c r="V1308" s="17">
        <f t="shared" si="1891"/>
        <v>0</v>
      </c>
      <c r="W1308" s="17">
        <f t="shared" si="1891"/>
        <v>0</v>
      </c>
      <c r="X1308" s="17">
        <f t="shared" si="1891"/>
        <v>0</v>
      </c>
      <c r="Y1308" s="17">
        <f t="shared" si="1891"/>
        <v>0</v>
      </c>
      <c r="Z1308" s="17">
        <f t="shared" si="1891"/>
        <v>0</v>
      </c>
      <c r="AA1308" s="17">
        <f t="shared" si="1891"/>
        <v>0</v>
      </c>
      <c r="AB1308" s="17">
        <v>15667</v>
      </c>
      <c r="AC1308" s="17">
        <v>61333</v>
      </c>
      <c r="AD1308" s="17">
        <f t="shared" ref="AD1308:AV1308" si="1893">SUM(AD1304)</f>
        <v>0</v>
      </c>
      <c r="AE1308" s="17">
        <f t="shared" si="1893"/>
        <v>0</v>
      </c>
      <c r="AF1308" s="17">
        <f t="shared" si="1893"/>
        <v>0</v>
      </c>
      <c r="AG1308" s="17">
        <f t="shared" si="1893"/>
        <v>0</v>
      </c>
      <c r="AH1308" s="17">
        <f t="shared" si="1893"/>
        <v>0</v>
      </c>
      <c r="AI1308" s="17">
        <f t="shared" si="1893"/>
        <v>0</v>
      </c>
      <c r="AJ1308" s="17">
        <f t="shared" ref="AJ1308" si="1894">SUM(AJ1304)</f>
        <v>0</v>
      </c>
      <c r="AK1308" s="17">
        <f t="shared" si="1893"/>
        <v>0</v>
      </c>
      <c r="AL1308" s="17">
        <f t="shared" si="1893"/>
        <v>0</v>
      </c>
      <c r="AM1308" s="17">
        <f t="shared" si="1893"/>
        <v>0</v>
      </c>
      <c r="AN1308" s="17">
        <f t="shared" si="1893"/>
        <v>0</v>
      </c>
      <c r="AO1308" s="17">
        <f t="shared" si="1893"/>
        <v>0</v>
      </c>
      <c r="AP1308" s="17">
        <f t="shared" si="1893"/>
        <v>0</v>
      </c>
      <c r="AQ1308" s="17">
        <f t="shared" si="1893"/>
        <v>0</v>
      </c>
      <c r="AR1308" s="17">
        <f t="shared" si="1893"/>
        <v>0</v>
      </c>
      <c r="AS1308" s="17">
        <f t="shared" si="1893"/>
        <v>0</v>
      </c>
      <c r="AT1308" s="17">
        <f t="shared" si="1893"/>
        <v>0</v>
      </c>
      <c r="AU1308" s="17">
        <f t="shared" si="1893"/>
        <v>0</v>
      </c>
      <c r="AV1308" s="17">
        <f t="shared" si="1893"/>
        <v>0</v>
      </c>
      <c r="AW1308" s="17">
        <v>0</v>
      </c>
      <c r="AX1308" s="17">
        <v>0</v>
      </c>
      <c r="AY1308" s="17">
        <f t="shared" ref="AY1308:BQ1308" si="1895">SUM(AY1304)</f>
        <v>0</v>
      </c>
      <c r="AZ1308" s="17">
        <f t="shared" si="1895"/>
        <v>0</v>
      </c>
      <c r="BA1308" s="17">
        <f t="shared" si="1895"/>
        <v>0</v>
      </c>
      <c r="BB1308" s="17">
        <f t="shared" si="1895"/>
        <v>0</v>
      </c>
      <c r="BC1308" s="17">
        <f t="shared" si="1895"/>
        <v>0</v>
      </c>
      <c r="BD1308" s="17">
        <f t="shared" si="1895"/>
        <v>0</v>
      </c>
      <c r="BE1308" s="17">
        <f t="shared" ref="BE1308" si="1896">SUM(BE1304)</f>
        <v>0</v>
      </c>
      <c r="BF1308" s="17">
        <f t="shared" si="1895"/>
        <v>0</v>
      </c>
      <c r="BG1308" s="17">
        <f t="shared" si="1895"/>
        <v>0</v>
      </c>
      <c r="BH1308" s="17">
        <f t="shared" si="1895"/>
        <v>0</v>
      </c>
      <c r="BI1308" s="17">
        <f t="shared" si="1895"/>
        <v>0</v>
      </c>
      <c r="BJ1308" s="17">
        <f t="shared" si="1895"/>
        <v>0</v>
      </c>
      <c r="BK1308" s="17">
        <f t="shared" si="1895"/>
        <v>0</v>
      </c>
      <c r="BL1308" s="17">
        <f t="shared" si="1895"/>
        <v>0</v>
      </c>
      <c r="BM1308" s="17">
        <f t="shared" si="1895"/>
        <v>0</v>
      </c>
      <c r="BN1308" s="17">
        <f t="shared" si="1895"/>
        <v>0</v>
      </c>
      <c r="BO1308" s="17">
        <f t="shared" si="1895"/>
        <v>0</v>
      </c>
      <c r="BP1308" s="17">
        <f t="shared" si="1895"/>
        <v>0</v>
      </c>
      <c r="BQ1308" s="17">
        <f t="shared" si="1895"/>
        <v>0</v>
      </c>
      <c r="BR1308" s="17">
        <v>0</v>
      </c>
      <c r="BS1308" s="17">
        <v>0</v>
      </c>
      <c r="BT1308" s="17" t="e">
        <f>IF(#REF!=0,"-",#REF!/#REF!*100)</f>
        <v>#REF!</v>
      </c>
    </row>
    <row r="1309" spans="1:72" x14ac:dyDescent="0.25">
      <c r="A1309" s="133"/>
      <c r="B1309" s="133"/>
      <c r="C1309" s="133"/>
      <c r="D1309" s="136"/>
      <c r="E1309" s="136"/>
      <c r="F1309" s="136"/>
      <c r="G1309" s="139"/>
      <c r="H1309" s="18" t="s">
        <v>55</v>
      </c>
      <c r="I1309" s="17">
        <f t="shared" ref="I1309:AA1309" si="1897">SUM(I1308)</f>
        <v>77000</v>
      </c>
      <c r="J1309" s="17">
        <f t="shared" si="1897"/>
        <v>0</v>
      </c>
      <c r="K1309" s="17">
        <f t="shared" si="1897"/>
        <v>0</v>
      </c>
      <c r="L1309" s="17">
        <f t="shared" si="1897"/>
        <v>0</v>
      </c>
      <c r="M1309" s="17">
        <f t="shared" si="1897"/>
        <v>0</v>
      </c>
      <c r="N1309" s="17">
        <f t="shared" si="1897"/>
        <v>0</v>
      </c>
      <c r="O1309" s="17">
        <f t="shared" ref="O1309" si="1898">SUM(O1308)</f>
        <v>77000</v>
      </c>
      <c r="P1309" s="17">
        <f t="shared" si="1897"/>
        <v>10843</v>
      </c>
      <c r="Q1309" s="17">
        <f t="shared" si="1897"/>
        <v>3914</v>
      </c>
      <c r="R1309" s="17">
        <f t="shared" si="1897"/>
        <v>910</v>
      </c>
      <c r="S1309" s="17">
        <f t="shared" si="1897"/>
        <v>0</v>
      </c>
      <c r="T1309" s="17">
        <f t="shared" si="1897"/>
        <v>0</v>
      </c>
      <c r="U1309" s="17">
        <f t="shared" si="1897"/>
        <v>0</v>
      </c>
      <c r="V1309" s="17">
        <f t="shared" si="1897"/>
        <v>0</v>
      </c>
      <c r="W1309" s="17">
        <f t="shared" si="1897"/>
        <v>0</v>
      </c>
      <c r="X1309" s="17">
        <f t="shared" si="1897"/>
        <v>0</v>
      </c>
      <c r="Y1309" s="17">
        <f t="shared" si="1897"/>
        <v>0</v>
      </c>
      <c r="Z1309" s="17">
        <f t="shared" si="1897"/>
        <v>0</v>
      </c>
      <c r="AA1309" s="17">
        <f t="shared" si="1897"/>
        <v>0</v>
      </c>
      <c r="AB1309" s="17">
        <v>15667</v>
      </c>
      <c r="AC1309" s="17">
        <v>61333</v>
      </c>
      <c r="AD1309" s="17">
        <f t="shared" ref="AD1309:AV1309" si="1899">SUM(AD1308)</f>
        <v>0</v>
      </c>
      <c r="AE1309" s="17">
        <f t="shared" si="1899"/>
        <v>0</v>
      </c>
      <c r="AF1309" s="17">
        <f t="shared" si="1899"/>
        <v>0</v>
      </c>
      <c r="AG1309" s="17">
        <f t="shared" si="1899"/>
        <v>0</v>
      </c>
      <c r="AH1309" s="17">
        <f t="shared" si="1899"/>
        <v>0</v>
      </c>
      <c r="AI1309" s="17">
        <f t="shared" si="1899"/>
        <v>0</v>
      </c>
      <c r="AJ1309" s="17">
        <f t="shared" ref="AJ1309" si="1900">SUM(AJ1308)</f>
        <v>0</v>
      </c>
      <c r="AK1309" s="17">
        <f t="shared" si="1899"/>
        <v>0</v>
      </c>
      <c r="AL1309" s="17">
        <f t="shared" si="1899"/>
        <v>0</v>
      </c>
      <c r="AM1309" s="17">
        <f t="shared" si="1899"/>
        <v>0</v>
      </c>
      <c r="AN1309" s="17">
        <f t="shared" si="1899"/>
        <v>0</v>
      </c>
      <c r="AO1309" s="17">
        <f t="shared" si="1899"/>
        <v>0</v>
      </c>
      <c r="AP1309" s="17">
        <f t="shared" si="1899"/>
        <v>0</v>
      </c>
      <c r="AQ1309" s="17">
        <f t="shared" si="1899"/>
        <v>0</v>
      </c>
      <c r="AR1309" s="17">
        <f t="shared" si="1899"/>
        <v>0</v>
      </c>
      <c r="AS1309" s="17">
        <f t="shared" si="1899"/>
        <v>0</v>
      </c>
      <c r="AT1309" s="17">
        <f t="shared" si="1899"/>
        <v>0</v>
      </c>
      <c r="AU1309" s="17">
        <f t="shared" si="1899"/>
        <v>0</v>
      </c>
      <c r="AV1309" s="17">
        <f t="shared" si="1899"/>
        <v>0</v>
      </c>
      <c r="AW1309" s="17">
        <v>0</v>
      </c>
      <c r="AX1309" s="17">
        <v>0</v>
      </c>
      <c r="AY1309" s="17">
        <f t="shared" ref="AY1309:BQ1309" si="1901">SUM(AY1308)</f>
        <v>0</v>
      </c>
      <c r="AZ1309" s="17">
        <f t="shared" si="1901"/>
        <v>0</v>
      </c>
      <c r="BA1309" s="17">
        <f t="shared" si="1901"/>
        <v>0</v>
      </c>
      <c r="BB1309" s="17">
        <f t="shared" si="1901"/>
        <v>0</v>
      </c>
      <c r="BC1309" s="17">
        <f t="shared" si="1901"/>
        <v>0</v>
      </c>
      <c r="BD1309" s="17">
        <f t="shared" si="1901"/>
        <v>0</v>
      </c>
      <c r="BE1309" s="17">
        <f t="shared" ref="BE1309" si="1902">SUM(BE1308)</f>
        <v>0</v>
      </c>
      <c r="BF1309" s="17">
        <f t="shared" si="1901"/>
        <v>0</v>
      </c>
      <c r="BG1309" s="17">
        <f t="shared" si="1901"/>
        <v>0</v>
      </c>
      <c r="BH1309" s="17">
        <f t="shared" si="1901"/>
        <v>0</v>
      </c>
      <c r="BI1309" s="17">
        <f t="shared" si="1901"/>
        <v>0</v>
      </c>
      <c r="BJ1309" s="17">
        <f t="shared" si="1901"/>
        <v>0</v>
      </c>
      <c r="BK1309" s="17">
        <f t="shared" si="1901"/>
        <v>0</v>
      </c>
      <c r="BL1309" s="17">
        <f t="shared" si="1901"/>
        <v>0</v>
      </c>
      <c r="BM1309" s="17">
        <f t="shared" si="1901"/>
        <v>0</v>
      </c>
      <c r="BN1309" s="17">
        <f t="shared" si="1901"/>
        <v>0</v>
      </c>
      <c r="BO1309" s="17">
        <f t="shared" si="1901"/>
        <v>0</v>
      </c>
      <c r="BP1309" s="17">
        <f t="shared" si="1901"/>
        <v>0</v>
      </c>
      <c r="BQ1309" s="17">
        <f t="shared" si="1901"/>
        <v>0</v>
      </c>
      <c r="BR1309" s="17">
        <v>0</v>
      </c>
      <c r="BS1309" s="17">
        <v>0</v>
      </c>
      <c r="BT1309" s="17" t="e">
        <f>IF(#REF!=0,"-",#REF!/#REF!*100)</f>
        <v>#REF!</v>
      </c>
    </row>
    <row r="1310" spans="1:72" x14ac:dyDescent="0.25">
      <c r="A1310" s="134"/>
      <c r="B1310" s="134"/>
      <c r="C1310" s="134"/>
      <c r="D1310" s="137"/>
      <c r="E1310" s="137"/>
      <c r="F1310" s="137"/>
      <c r="G1310" s="140"/>
      <c r="O1310">
        <f t="shared" ref="O1310:O1370" si="1903">I1310+J1310+K1310+L1310+M1310+N1310</f>
        <v>0</v>
      </c>
      <c r="AB1310">
        <v>0</v>
      </c>
      <c r="AC1310">
        <v>0</v>
      </c>
      <c r="AJ1310">
        <f t="shared" ref="AJ1310:AJ1370" si="1904">AD1310+AE1310+AF1310+AG1310+AH1310+AI1310</f>
        <v>0</v>
      </c>
      <c r="AW1310">
        <v>0</v>
      </c>
      <c r="AX1310">
        <v>0</v>
      </c>
      <c r="BE1310">
        <f t="shared" ref="BE1310:BE1370" si="1905">AY1310+AZ1310+BA1310+BB1310+BC1310+BD1310</f>
        <v>0</v>
      </c>
      <c r="BR1310">
        <v>0</v>
      </c>
      <c r="BS1310">
        <v>0</v>
      </c>
      <c r="BT1310" t="e">
        <f>IF(#REF!=0,"-",#REF!/#REF!*100)</f>
        <v>#REF!</v>
      </c>
    </row>
    <row r="1311" spans="1:72" ht="15.75" thickBot="1" x14ac:dyDescent="0.3">
      <c r="A1311" s="13" t="s">
        <v>0</v>
      </c>
      <c r="B1311" s="13" t="s">
        <v>0</v>
      </c>
      <c r="C1311" s="13" t="s">
        <v>0</v>
      </c>
      <c r="D1311" s="98" t="s">
        <v>0</v>
      </c>
      <c r="E1311" s="98" t="s">
        <v>0</v>
      </c>
      <c r="F1311" s="98" t="s">
        <v>0</v>
      </c>
      <c r="G1311" s="13" t="s">
        <v>0</v>
      </c>
      <c r="H1311" s="19" t="s">
        <v>0</v>
      </c>
      <c r="I1311" s="19" t="s">
        <v>0</v>
      </c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>
        <v>0</v>
      </c>
      <c r="AC1311" s="19">
        <v>0</v>
      </c>
      <c r="AD1311" s="19" t="s">
        <v>0</v>
      </c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>
        <v>0</v>
      </c>
      <c r="AX1311" s="19">
        <v>0</v>
      </c>
      <c r="AY1311" s="19" t="s">
        <v>0</v>
      </c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>
        <v>0</v>
      </c>
      <c r="BS1311" s="19">
        <v>0</v>
      </c>
      <c r="BT1311" s="19"/>
    </row>
    <row r="1312" spans="1:72" ht="69.75" customHeight="1" thickBot="1" x14ac:dyDescent="0.3">
      <c r="A1312" s="5" t="s">
        <v>2</v>
      </c>
      <c r="B1312" s="5" t="s">
        <v>3</v>
      </c>
      <c r="C1312" s="5" t="s">
        <v>4</v>
      </c>
      <c r="D1312" s="103" t="s">
        <v>0</v>
      </c>
      <c r="E1312" s="112" t="s">
        <v>5</v>
      </c>
      <c r="F1312" s="112" t="s">
        <v>6</v>
      </c>
      <c r="G1312" s="5" t="s">
        <v>7</v>
      </c>
      <c r="H1312" s="5" t="s">
        <v>8</v>
      </c>
      <c r="I1312" s="89" t="s">
        <v>9</v>
      </c>
      <c r="J1312" s="89" t="s">
        <v>1606</v>
      </c>
      <c r="K1312" s="89" t="s">
        <v>1534</v>
      </c>
      <c r="L1312" s="89" t="s">
        <v>1592</v>
      </c>
      <c r="M1312" s="89" t="s">
        <v>1593</v>
      </c>
      <c r="N1312" s="89" t="s">
        <v>1594</v>
      </c>
      <c r="O1312" s="89" t="s">
        <v>1610</v>
      </c>
      <c r="P1312" s="89" t="s">
        <v>1607</v>
      </c>
      <c r="Q1312" s="89" t="s">
        <v>1595</v>
      </c>
      <c r="R1312" s="89" t="s">
        <v>1596</v>
      </c>
      <c r="S1312" s="89" t="s">
        <v>1597</v>
      </c>
      <c r="T1312" s="89" t="s">
        <v>1598</v>
      </c>
      <c r="U1312" s="89" t="s">
        <v>1599</v>
      </c>
      <c r="V1312" s="89" t="s">
        <v>1600</v>
      </c>
      <c r="W1312" s="89" t="s">
        <v>1608</v>
      </c>
      <c r="X1312" s="89" t="s">
        <v>1609</v>
      </c>
      <c r="Y1312" s="89" t="s">
        <v>1601</v>
      </c>
      <c r="Z1312" s="89" t="s">
        <v>1602</v>
      </c>
      <c r="AA1312" s="89" t="s">
        <v>1603</v>
      </c>
      <c r="AB1312" s="89" t="s">
        <v>1604</v>
      </c>
      <c r="AC1312" s="89" t="s">
        <v>1605</v>
      </c>
      <c r="AD1312" s="90" t="s">
        <v>10</v>
      </c>
      <c r="AE1312" s="90" t="s">
        <v>1606</v>
      </c>
      <c r="AF1312" s="90" t="s">
        <v>1534</v>
      </c>
      <c r="AG1312" s="90" t="s">
        <v>1592</v>
      </c>
      <c r="AH1312" s="90" t="s">
        <v>1593</v>
      </c>
      <c r="AI1312" s="90" t="s">
        <v>1594</v>
      </c>
      <c r="AJ1312" s="90" t="s">
        <v>1611</v>
      </c>
      <c r="AK1312" s="90" t="s">
        <v>1607</v>
      </c>
      <c r="AL1312" s="90" t="s">
        <v>1595</v>
      </c>
      <c r="AM1312" s="90" t="s">
        <v>1596</v>
      </c>
      <c r="AN1312" s="90" t="s">
        <v>1597</v>
      </c>
      <c r="AO1312" s="90" t="s">
        <v>1598</v>
      </c>
      <c r="AP1312" s="90" t="s">
        <v>1599</v>
      </c>
      <c r="AQ1312" s="90" t="s">
        <v>1600</v>
      </c>
      <c r="AR1312" s="90" t="s">
        <v>1608</v>
      </c>
      <c r="AS1312" s="90" t="s">
        <v>1609</v>
      </c>
      <c r="AT1312" s="90" t="s">
        <v>1601</v>
      </c>
      <c r="AU1312" s="90" t="s">
        <v>1602</v>
      </c>
      <c r="AV1312" s="90" t="s">
        <v>1603</v>
      </c>
      <c r="AW1312" s="90" t="s">
        <v>1604</v>
      </c>
      <c r="AX1312" s="90" t="s">
        <v>1605</v>
      </c>
      <c r="AY1312" s="91" t="s">
        <v>11</v>
      </c>
      <c r="AZ1312" s="91" t="s">
        <v>1606</v>
      </c>
      <c r="BA1312" s="91" t="s">
        <v>1534</v>
      </c>
      <c r="BB1312" s="91" t="s">
        <v>1592</v>
      </c>
      <c r="BC1312" s="91" t="s">
        <v>1593</v>
      </c>
      <c r="BD1312" s="91" t="s">
        <v>1594</v>
      </c>
      <c r="BE1312" s="91" t="s">
        <v>1612</v>
      </c>
      <c r="BF1312" s="91" t="s">
        <v>1607</v>
      </c>
      <c r="BG1312" s="91" t="s">
        <v>1595</v>
      </c>
      <c r="BH1312" s="91" t="s">
        <v>1596</v>
      </c>
      <c r="BI1312" s="91" t="s">
        <v>1597</v>
      </c>
      <c r="BJ1312" s="91" t="s">
        <v>1598</v>
      </c>
      <c r="BK1312" s="91" t="s">
        <v>1599</v>
      </c>
      <c r="BL1312" s="91" t="s">
        <v>1600</v>
      </c>
      <c r="BM1312" s="91" t="s">
        <v>1608</v>
      </c>
      <c r="BN1312" s="91" t="s">
        <v>1609</v>
      </c>
      <c r="BO1312" s="91" t="s">
        <v>1601</v>
      </c>
      <c r="BP1312" s="91" t="s">
        <v>1602</v>
      </c>
      <c r="BQ1312" s="91" t="s">
        <v>1603</v>
      </c>
      <c r="BR1312" s="91" t="s">
        <v>1604</v>
      </c>
      <c r="BS1312" s="91" t="s">
        <v>1605</v>
      </c>
      <c r="BT1312" s="5" t="s">
        <v>1671</v>
      </c>
    </row>
    <row r="1313" spans="1:72" x14ac:dyDescent="0.25">
      <c r="A1313" s="6" t="s">
        <v>0</v>
      </c>
      <c r="B1313" s="6" t="s">
        <v>0</v>
      </c>
      <c r="C1313" s="6" t="s">
        <v>0</v>
      </c>
      <c r="D1313" s="104" t="s">
        <v>0</v>
      </c>
      <c r="E1313" s="104" t="s">
        <v>0</v>
      </c>
      <c r="F1313" s="121" t="s">
        <v>0</v>
      </c>
      <c r="G1313" s="7" t="s">
        <v>0</v>
      </c>
      <c r="H1313" s="8" t="s">
        <v>0</v>
      </c>
      <c r="I1313" s="9">
        <v>1</v>
      </c>
      <c r="J1313" s="9">
        <v>2</v>
      </c>
      <c r="K1313" s="9">
        <v>3</v>
      </c>
      <c r="L1313" s="9">
        <v>4</v>
      </c>
      <c r="M1313" s="9">
        <v>5</v>
      </c>
      <c r="N1313" s="9">
        <v>6</v>
      </c>
      <c r="O1313" s="9">
        <v>7</v>
      </c>
      <c r="P1313" s="9">
        <v>8</v>
      </c>
      <c r="Q1313" s="9">
        <v>9</v>
      </c>
      <c r="R1313" s="9">
        <v>10</v>
      </c>
      <c r="S1313" s="9">
        <v>11</v>
      </c>
      <c r="T1313" s="9">
        <v>12</v>
      </c>
      <c r="U1313" s="9">
        <v>13</v>
      </c>
      <c r="V1313" s="9">
        <v>14</v>
      </c>
      <c r="W1313" s="9">
        <v>15</v>
      </c>
      <c r="X1313" s="9">
        <v>16</v>
      </c>
      <c r="Y1313" s="9">
        <v>17</v>
      </c>
      <c r="Z1313" s="9">
        <v>18</v>
      </c>
      <c r="AA1313" s="9">
        <v>19</v>
      </c>
      <c r="AB1313" s="9">
        <v>20</v>
      </c>
      <c r="AC1313" s="9">
        <v>21</v>
      </c>
      <c r="AD1313" s="9">
        <v>1</v>
      </c>
      <c r="AE1313" s="9">
        <v>2</v>
      </c>
      <c r="AF1313" s="9">
        <v>3</v>
      </c>
      <c r="AG1313" s="9">
        <v>4</v>
      </c>
      <c r="AH1313" s="9">
        <v>5</v>
      </c>
      <c r="AI1313" s="9">
        <v>6</v>
      </c>
      <c r="AJ1313" s="9">
        <v>7</v>
      </c>
      <c r="AK1313" s="9">
        <v>8</v>
      </c>
      <c r="AL1313" s="9">
        <v>9</v>
      </c>
      <c r="AM1313" s="9">
        <v>10</v>
      </c>
      <c r="AN1313" s="9">
        <v>11</v>
      </c>
      <c r="AO1313" s="9">
        <v>12</v>
      </c>
      <c r="AP1313" s="9">
        <v>13</v>
      </c>
      <c r="AQ1313" s="9">
        <v>14</v>
      </c>
      <c r="AR1313" s="9">
        <v>15</v>
      </c>
      <c r="AS1313" s="9">
        <v>16</v>
      </c>
      <c r="AT1313" s="9">
        <v>17</v>
      </c>
      <c r="AU1313" s="9">
        <v>18</v>
      </c>
      <c r="AV1313" s="9">
        <v>19</v>
      </c>
      <c r="AW1313" s="9">
        <v>20</v>
      </c>
      <c r="AX1313" s="9">
        <v>21</v>
      </c>
      <c r="AY1313" s="9">
        <v>1</v>
      </c>
      <c r="AZ1313" s="9">
        <v>2</v>
      </c>
      <c r="BA1313" s="9">
        <v>3</v>
      </c>
      <c r="BB1313" s="9">
        <v>4</v>
      </c>
      <c r="BC1313" s="9">
        <v>5</v>
      </c>
      <c r="BD1313" s="9">
        <v>6</v>
      </c>
      <c r="BE1313" s="9">
        <v>7</v>
      </c>
      <c r="BF1313" s="9">
        <v>8</v>
      </c>
      <c r="BG1313" s="9">
        <v>9</v>
      </c>
      <c r="BH1313" s="9">
        <v>10</v>
      </c>
      <c r="BI1313" s="9">
        <v>11</v>
      </c>
      <c r="BJ1313" s="9">
        <v>12</v>
      </c>
      <c r="BK1313" s="9">
        <v>13</v>
      </c>
      <c r="BL1313" s="9">
        <v>14</v>
      </c>
      <c r="BM1313" s="9">
        <v>15</v>
      </c>
      <c r="BN1313" s="9">
        <v>16</v>
      </c>
      <c r="BO1313" s="9">
        <v>17</v>
      </c>
      <c r="BP1313" s="9">
        <v>18</v>
      </c>
      <c r="BQ1313" s="9">
        <v>19</v>
      </c>
      <c r="BR1313" s="9">
        <v>20</v>
      </c>
      <c r="BS1313" s="9">
        <v>21</v>
      </c>
      <c r="BT1313" s="9">
        <v>9</v>
      </c>
    </row>
    <row r="1314" spans="1:72" ht="22.5" x14ac:dyDescent="0.25">
      <c r="A1314" s="1" t="s">
        <v>133</v>
      </c>
      <c r="B1314" s="1" t="s">
        <v>58</v>
      </c>
      <c r="C1314" s="4" t="s">
        <v>169</v>
      </c>
      <c r="D1314" s="102" t="s">
        <v>484</v>
      </c>
      <c r="E1314" s="101" t="s">
        <v>0</v>
      </c>
      <c r="F1314" s="101" t="s">
        <v>0</v>
      </c>
      <c r="G1314" s="2" t="s">
        <v>0</v>
      </c>
      <c r="H1314" s="2" t="s">
        <v>485</v>
      </c>
      <c r="I1314" s="3" t="s">
        <v>0</v>
      </c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>
        <v>0</v>
      </c>
      <c r="AC1314" s="3">
        <v>0</v>
      </c>
      <c r="AD1314" s="3" t="s">
        <v>0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>
        <v>0</v>
      </c>
      <c r="AX1314" s="3">
        <v>0</v>
      </c>
      <c r="AY1314" s="3" t="s">
        <v>0</v>
      </c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>
        <v>0</v>
      </c>
      <c r="BS1314" s="3">
        <v>0</v>
      </c>
      <c r="BT1314" s="3"/>
    </row>
    <row r="1315" spans="1:72" ht="33.75" x14ac:dyDescent="0.25">
      <c r="A1315" s="1" t="s">
        <v>0</v>
      </c>
      <c r="B1315" s="1" t="s">
        <v>0</v>
      </c>
      <c r="C1315" s="1" t="s">
        <v>0</v>
      </c>
      <c r="D1315" s="101" t="s">
        <v>0</v>
      </c>
      <c r="E1315" s="101" t="s">
        <v>0</v>
      </c>
      <c r="F1315" s="101" t="s">
        <v>0</v>
      </c>
      <c r="G1315" s="2" t="s">
        <v>0</v>
      </c>
      <c r="H1315" s="10" t="s">
        <v>13</v>
      </c>
      <c r="I1315" s="11">
        <f t="shared" ref="I1315:AA1315" si="1906">SUM(I1316,I1324,I1326)</f>
        <v>21000</v>
      </c>
      <c r="J1315" s="11">
        <f t="shared" si="1906"/>
        <v>0</v>
      </c>
      <c r="K1315" s="11">
        <f t="shared" si="1906"/>
        <v>0</v>
      </c>
      <c r="L1315" s="11">
        <f t="shared" si="1906"/>
        <v>0</v>
      </c>
      <c r="M1315" s="11">
        <f t="shared" si="1906"/>
        <v>0</v>
      </c>
      <c r="N1315" s="11">
        <f t="shared" si="1906"/>
        <v>0</v>
      </c>
      <c r="O1315" s="11">
        <f t="shared" ref="O1315" si="1907">SUM(O1316,O1324,O1326)</f>
        <v>21000</v>
      </c>
      <c r="P1315" s="11">
        <f t="shared" si="1906"/>
        <v>0</v>
      </c>
      <c r="Q1315" s="11">
        <f t="shared" si="1906"/>
        <v>0</v>
      </c>
      <c r="R1315" s="11">
        <f t="shared" si="1906"/>
        <v>0</v>
      </c>
      <c r="S1315" s="11">
        <f t="shared" si="1906"/>
        <v>0</v>
      </c>
      <c r="T1315" s="11">
        <f t="shared" si="1906"/>
        <v>0</v>
      </c>
      <c r="U1315" s="11">
        <f t="shared" si="1906"/>
        <v>0</v>
      </c>
      <c r="V1315" s="11">
        <f t="shared" si="1906"/>
        <v>0</v>
      </c>
      <c r="W1315" s="11">
        <f t="shared" si="1906"/>
        <v>0</v>
      </c>
      <c r="X1315" s="11">
        <f t="shared" si="1906"/>
        <v>0</v>
      </c>
      <c r="Y1315" s="11">
        <f t="shared" si="1906"/>
        <v>0</v>
      </c>
      <c r="Z1315" s="11">
        <f t="shared" si="1906"/>
        <v>0</v>
      </c>
      <c r="AA1315" s="11">
        <f t="shared" si="1906"/>
        <v>0</v>
      </c>
      <c r="AB1315" s="11">
        <v>0</v>
      </c>
      <c r="AC1315" s="11">
        <v>21000</v>
      </c>
      <c r="AD1315" s="11">
        <f t="shared" ref="AD1315:AV1315" si="1908">SUM(AD1316,AD1324,AD1326)</f>
        <v>0</v>
      </c>
      <c r="AE1315" s="11">
        <f t="shared" si="1908"/>
        <v>0</v>
      </c>
      <c r="AF1315" s="11">
        <f t="shared" si="1908"/>
        <v>0</v>
      </c>
      <c r="AG1315" s="11">
        <f t="shared" si="1908"/>
        <v>0</v>
      </c>
      <c r="AH1315" s="11">
        <f t="shared" si="1908"/>
        <v>0</v>
      </c>
      <c r="AI1315" s="11">
        <f t="shared" si="1908"/>
        <v>0</v>
      </c>
      <c r="AJ1315" s="11">
        <f t="shared" ref="AJ1315" si="1909">SUM(AJ1316,AJ1324,AJ1326)</f>
        <v>0</v>
      </c>
      <c r="AK1315" s="11">
        <f t="shared" si="1908"/>
        <v>0</v>
      </c>
      <c r="AL1315" s="11">
        <f t="shared" si="1908"/>
        <v>0</v>
      </c>
      <c r="AM1315" s="11">
        <f t="shared" si="1908"/>
        <v>0</v>
      </c>
      <c r="AN1315" s="11">
        <f t="shared" si="1908"/>
        <v>0</v>
      </c>
      <c r="AO1315" s="11">
        <f t="shared" si="1908"/>
        <v>0</v>
      </c>
      <c r="AP1315" s="11">
        <f t="shared" si="1908"/>
        <v>0</v>
      </c>
      <c r="AQ1315" s="11">
        <f t="shared" si="1908"/>
        <v>0</v>
      </c>
      <c r="AR1315" s="11">
        <f t="shared" si="1908"/>
        <v>0</v>
      </c>
      <c r="AS1315" s="11">
        <f t="shared" si="1908"/>
        <v>0</v>
      </c>
      <c r="AT1315" s="11">
        <f t="shared" si="1908"/>
        <v>0</v>
      </c>
      <c r="AU1315" s="11">
        <f t="shared" si="1908"/>
        <v>0</v>
      </c>
      <c r="AV1315" s="11">
        <f t="shared" si="1908"/>
        <v>0</v>
      </c>
      <c r="AW1315" s="11">
        <v>0</v>
      </c>
      <c r="AX1315" s="11">
        <v>0</v>
      </c>
      <c r="AY1315" s="11">
        <f t="shared" ref="AY1315:BQ1315" si="1910">SUM(AY1316,AY1324,AY1326)</f>
        <v>0</v>
      </c>
      <c r="AZ1315" s="11">
        <f t="shared" si="1910"/>
        <v>0</v>
      </c>
      <c r="BA1315" s="11">
        <f t="shared" si="1910"/>
        <v>0</v>
      </c>
      <c r="BB1315" s="11">
        <f t="shared" si="1910"/>
        <v>0</v>
      </c>
      <c r="BC1315" s="11">
        <f t="shared" si="1910"/>
        <v>0</v>
      </c>
      <c r="BD1315" s="11">
        <f t="shared" si="1910"/>
        <v>0</v>
      </c>
      <c r="BE1315" s="11">
        <f t="shared" ref="BE1315" si="1911">SUM(BE1316,BE1324,BE1326)</f>
        <v>0</v>
      </c>
      <c r="BF1315" s="11">
        <f t="shared" si="1910"/>
        <v>0</v>
      </c>
      <c r="BG1315" s="11">
        <f t="shared" si="1910"/>
        <v>0</v>
      </c>
      <c r="BH1315" s="11">
        <f t="shared" si="1910"/>
        <v>0</v>
      </c>
      <c r="BI1315" s="11">
        <f t="shared" si="1910"/>
        <v>0</v>
      </c>
      <c r="BJ1315" s="11">
        <f t="shared" si="1910"/>
        <v>0</v>
      </c>
      <c r="BK1315" s="11">
        <f t="shared" si="1910"/>
        <v>0</v>
      </c>
      <c r="BL1315" s="11">
        <f t="shared" si="1910"/>
        <v>0</v>
      </c>
      <c r="BM1315" s="11">
        <f t="shared" si="1910"/>
        <v>0</v>
      </c>
      <c r="BN1315" s="11">
        <f t="shared" si="1910"/>
        <v>0</v>
      </c>
      <c r="BO1315" s="11">
        <f t="shared" si="1910"/>
        <v>0</v>
      </c>
      <c r="BP1315" s="11">
        <f t="shared" si="1910"/>
        <v>0</v>
      </c>
      <c r="BQ1315" s="11">
        <f t="shared" si="1910"/>
        <v>0</v>
      </c>
      <c r="BR1315" s="11">
        <v>0</v>
      </c>
      <c r="BS1315" s="11">
        <v>0</v>
      </c>
      <c r="BT1315" s="11" t="e">
        <f>IF(#REF!=0,"-",#REF!/#REF!*100)</f>
        <v>#REF!</v>
      </c>
    </row>
    <row r="1316" spans="1:72" x14ac:dyDescent="0.25">
      <c r="A1316" s="4" t="s">
        <v>133</v>
      </c>
      <c r="B1316" s="4" t="s">
        <v>58</v>
      </c>
      <c r="C1316" s="4" t="s">
        <v>169</v>
      </c>
      <c r="D1316" s="102" t="s">
        <v>484</v>
      </c>
      <c r="E1316" s="101" t="s">
        <v>14</v>
      </c>
      <c r="F1316" s="101" t="s">
        <v>0</v>
      </c>
      <c r="G1316" s="2" t="s">
        <v>0</v>
      </c>
      <c r="H1316" s="2" t="s">
        <v>15</v>
      </c>
      <c r="I1316" s="12">
        <f t="shared" ref="I1316:AA1316" si="1912">SUM(I1317,I1318)</f>
        <v>0</v>
      </c>
      <c r="J1316" s="12">
        <f t="shared" si="1912"/>
        <v>0</v>
      </c>
      <c r="K1316" s="12">
        <f t="shared" si="1912"/>
        <v>0</v>
      </c>
      <c r="L1316" s="12">
        <f t="shared" si="1912"/>
        <v>0</v>
      </c>
      <c r="M1316" s="12">
        <f t="shared" si="1912"/>
        <v>0</v>
      </c>
      <c r="N1316" s="12">
        <f t="shared" si="1912"/>
        <v>0</v>
      </c>
      <c r="O1316" s="12">
        <f t="shared" ref="O1316" si="1913">SUM(O1317,O1318)</f>
        <v>0</v>
      </c>
      <c r="P1316" s="12">
        <f t="shared" si="1912"/>
        <v>0</v>
      </c>
      <c r="Q1316" s="12">
        <f t="shared" si="1912"/>
        <v>0</v>
      </c>
      <c r="R1316" s="12">
        <f t="shared" si="1912"/>
        <v>0</v>
      </c>
      <c r="S1316" s="12">
        <f t="shared" si="1912"/>
        <v>0</v>
      </c>
      <c r="T1316" s="12">
        <f t="shared" si="1912"/>
        <v>0</v>
      </c>
      <c r="U1316" s="12">
        <f t="shared" si="1912"/>
        <v>0</v>
      </c>
      <c r="V1316" s="12">
        <f t="shared" si="1912"/>
        <v>0</v>
      </c>
      <c r="W1316" s="12">
        <f t="shared" si="1912"/>
        <v>0</v>
      </c>
      <c r="X1316" s="12">
        <f t="shared" si="1912"/>
        <v>0</v>
      </c>
      <c r="Y1316" s="12">
        <f t="shared" si="1912"/>
        <v>0</v>
      </c>
      <c r="Z1316" s="12">
        <f t="shared" si="1912"/>
        <v>0</v>
      </c>
      <c r="AA1316" s="12">
        <f t="shared" si="1912"/>
        <v>0</v>
      </c>
      <c r="AB1316" s="12">
        <v>0</v>
      </c>
      <c r="AC1316" s="12">
        <v>0</v>
      </c>
      <c r="AD1316" s="12">
        <f t="shared" ref="AD1316:AV1316" si="1914">SUM(AD1317,AD1318)</f>
        <v>0</v>
      </c>
      <c r="AE1316" s="12">
        <f t="shared" si="1914"/>
        <v>0</v>
      </c>
      <c r="AF1316" s="12">
        <f t="shared" si="1914"/>
        <v>0</v>
      </c>
      <c r="AG1316" s="12">
        <f t="shared" si="1914"/>
        <v>0</v>
      </c>
      <c r="AH1316" s="12">
        <f t="shared" si="1914"/>
        <v>0</v>
      </c>
      <c r="AI1316" s="12">
        <f t="shared" si="1914"/>
        <v>0</v>
      </c>
      <c r="AJ1316" s="12">
        <f t="shared" ref="AJ1316" si="1915">SUM(AJ1317,AJ1318)</f>
        <v>0</v>
      </c>
      <c r="AK1316" s="12">
        <f t="shared" si="1914"/>
        <v>0</v>
      </c>
      <c r="AL1316" s="12">
        <f t="shared" si="1914"/>
        <v>0</v>
      </c>
      <c r="AM1316" s="12">
        <f t="shared" si="1914"/>
        <v>0</v>
      </c>
      <c r="AN1316" s="12">
        <f t="shared" si="1914"/>
        <v>0</v>
      </c>
      <c r="AO1316" s="12">
        <f t="shared" si="1914"/>
        <v>0</v>
      </c>
      <c r="AP1316" s="12">
        <f t="shared" si="1914"/>
        <v>0</v>
      </c>
      <c r="AQ1316" s="12">
        <f t="shared" si="1914"/>
        <v>0</v>
      </c>
      <c r="AR1316" s="12">
        <f t="shared" si="1914"/>
        <v>0</v>
      </c>
      <c r="AS1316" s="12">
        <f t="shared" si="1914"/>
        <v>0</v>
      </c>
      <c r="AT1316" s="12">
        <f t="shared" si="1914"/>
        <v>0</v>
      </c>
      <c r="AU1316" s="12">
        <f t="shared" si="1914"/>
        <v>0</v>
      </c>
      <c r="AV1316" s="12">
        <f t="shared" si="1914"/>
        <v>0</v>
      </c>
      <c r="AW1316" s="12">
        <v>0</v>
      </c>
      <c r="AX1316" s="12">
        <v>0</v>
      </c>
      <c r="AY1316" s="12">
        <f t="shared" ref="AY1316:BQ1316" si="1916">SUM(AY1317,AY1318)</f>
        <v>0</v>
      </c>
      <c r="AZ1316" s="12">
        <f t="shared" si="1916"/>
        <v>0</v>
      </c>
      <c r="BA1316" s="12">
        <f t="shared" si="1916"/>
        <v>0</v>
      </c>
      <c r="BB1316" s="12">
        <f t="shared" si="1916"/>
        <v>0</v>
      </c>
      <c r="BC1316" s="12">
        <f t="shared" si="1916"/>
        <v>0</v>
      </c>
      <c r="BD1316" s="12">
        <f t="shared" si="1916"/>
        <v>0</v>
      </c>
      <c r="BE1316" s="12">
        <f t="shared" ref="BE1316" si="1917">SUM(BE1317,BE1318)</f>
        <v>0</v>
      </c>
      <c r="BF1316" s="12">
        <f t="shared" si="1916"/>
        <v>0</v>
      </c>
      <c r="BG1316" s="12">
        <f t="shared" si="1916"/>
        <v>0</v>
      </c>
      <c r="BH1316" s="12">
        <f t="shared" si="1916"/>
        <v>0</v>
      </c>
      <c r="BI1316" s="12">
        <f t="shared" si="1916"/>
        <v>0</v>
      </c>
      <c r="BJ1316" s="12">
        <f t="shared" si="1916"/>
        <v>0</v>
      </c>
      <c r="BK1316" s="12">
        <f t="shared" si="1916"/>
        <v>0</v>
      </c>
      <c r="BL1316" s="12">
        <f t="shared" si="1916"/>
        <v>0</v>
      </c>
      <c r="BM1316" s="12">
        <f t="shared" si="1916"/>
        <v>0</v>
      </c>
      <c r="BN1316" s="12">
        <f t="shared" si="1916"/>
        <v>0</v>
      </c>
      <c r="BO1316" s="12">
        <f t="shared" si="1916"/>
        <v>0</v>
      </c>
      <c r="BP1316" s="12">
        <f t="shared" si="1916"/>
        <v>0</v>
      </c>
      <c r="BQ1316" s="12">
        <f t="shared" si="1916"/>
        <v>0</v>
      </c>
      <c r="BR1316" s="12">
        <v>0</v>
      </c>
      <c r="BS1316" s="12">
        <v>0</v>
      </c>
      <c r="BT1316" s="12" t="e">
        <f>IF(#REF!=0,"-",#REF!/#REF!*100)</f>
        <v>#REF!</v>
      </c>
    </row>
    <row r="1317" spans="1:72" x14ac:dyDescent="0.25">
      <c r="A1317" s="4" t="s">
        <v>133</v>
      </c>
      <c r="B1317" s="4" t="s">
        <v>58</v>
      </c>
      <c r="C1317" s="4" t="s">
        <v>169</v>
      </c>
      <c r="D1317" s="102" t="s">
        <v>484</v>
      </c>
      <c r="E1317" s="113">
        <v>6111</v>
      </c>
      <c r="F1317" s="102"/>
      <c r="G1317" s="98" t="s">
        <v>1662</v>
      </c>
      <c r="H1317" s="13" t="s">
        <v>16</v>
      </c>
      <c r="I1317" s="14">
        <v>0</v>
      </c>
      <c r="J1317" s="14"/>
      <c r="K1317" s="14"/>
      <c r="L1317" s="14"/>
      <c r="M1317" s="14"/>
      <c r="N1317" s="14"/>
      <c r="O1317" s="14">
        <f t="shared" si="1903"/>
        <v>0</v>
      </c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>
        <v>0</v>
      </c>
      <c r="AC1317" s="14">
        <v>0</v>
      </c>
      <c r="AD1317" s="14">
        <v>0</v>
      </c>
      <c r="AE1317" s="14"/>
      <c r="AF1317" s="14"/>
      <c r="AG1317" s="14"/>
      <c r="AH1317" s="14"/>
      <c r="AI1317" s="14"/>
      <c r="AJ1317" s="14">
        <f t="shared" si="1904"/>
        <v>0</v>
      </c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>
        <v>0</v>
      </c>
      <c r="AX1317" s="14">
        <v>0</v>
      </c>
      <c r="AY1317" s="14">
        <v>0</v>
      </c>
      <c r="AZ1317" s="14"/>
      <c r="BA1317" s="14"/>
      <c r="BB1317" s="14"/>
      <c r="BC1317" s="14"/>
      <c r="BD1317" s="14"/>
      <c r="BE1317" s="14">
        <f t="shared" si="1905"/>
        <v>0</v>
      </c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>
        <v>0</v>
      </c>
      <c r="BS1317" s="14">
        <v>0</v>
      </c>
      <c r="BT1317" s="14" t="e">
        <f>IF(#REF!=0,"-",#REF!/#REF!*100)</f>
        <v>#REF!</v>
      </c>
    </row>
    <row r="1318" spans="1:72" x14ac:dyDescent="0.25">
      <c r="A1318" s="1" t="s">
        <v>133</v>
      </c>
      <c r="B1318" s="1" t="s">
        <v>58</v>
      </c>
      <c r="C1318" s="1" t="s">
        <v>169</v>
      </c>
      <c r="D1318" s="105" t="s">
        <v>484</v>
      </c>
      <c r="E1318" s="105" t="s">
        <v>18</v>
      </c>
      <c r="F1318" s="102" t="s">
        <v>0</v>
      </c>
      <c r="G1318" s="13" t="s">
        <v>0</v>
      </c>
      <c r="H1318" s="2" t="s">
        <v>19</v>
      </c>
      <c r="I1318" s="12">
        <f t="shared" ref="I1318:AA1318" si="1918">SUM(I1319:I1323)</f>
        <v>0</v>
      </c>
      <c r="J1318" s="12">
        <f t="shared" si="1918"/>
        <v>0</v>
      </c>
      <c r="K1318" s="12">
        <f t="shared" si="1918"/>
        <v>0</v>
      </c>
      <c r="L1318" s="12">
        <f t="shared" si="1918"/>
        <v>0</v>
      </c>
      <c r="M1318" s="12">
        <f t="shared" si="1918"/>
        <v>0</v>
      </c>
      <c r="N1318" s="12">
        <f t="shared" si="1918"/>
        <v>0</v>
      </c>
      <c r="O1318" s="12">
        <f t="shared" si="1918"/>
        <v>0</v>
      </c>
      <c r="P1318" s="12">
        <f t="shared" si="1918"/>
        <v>0</v>
      </c>
      <c r="Q1318" s="12">
        <f t="shared" si="1918"/>
        <v>0</v>
      </c>
      <c r="R1318" s="12">
        <f t="shared" si="1918"/>
        <v>0</v>
      </c>
      <c r="S1318" s="12">
        <f t="shared" si="1918"/>
        <v>0</v>
      </c>
      <c r="T1318" s="12">
        <f t="shared" si="1918"/>
        <v>0</v>
      </c>
      <c r="U1318" s="12">
        <f t="shared" si="1918"/>
        <v>0</v>
      </c>
      <c r="V1318" s="12">
        <f t="shared" si="1918"/>
        <v>0</v>
      </c>
      <c r="W1318" s="12">
        <f t="shared" si="1918"/>
        <v>0</v>
      </c>
      <c r="X1318" s="12">
        <f t="shared" si="1918"/>
        <v>0</v>
      </c>
      <c r="Y1318" s="12">
        <f t="shared" si="1918"/>
        <v>0</v>
      </c>
      <c r="Z1318" s="12">
        <f t="shared" si="1918"/>
        <v>0</v>
      </c>
      <c r="AA1318" s="12">
        <f t="shared" si="1918"/>
        <v>0</v>
      </c>
      <c r="AB1318" s="12">
        <v>0</v>
      </c>
      <c r="AC1318" s="12">
        <v>0</v>
      </c>
      <c r="AD1318" s="12">
        <f t="shared" ref="AD1318:AV1318" si="1919">SUM(AD1319:AD1323)</f>
        <v>0</v>
      </c>
      <c r="AE1318" s="12">
        <f t="shared" si="1919"/>
        <v>0</v>
      </c>
      <c r="AF1318" s="12">
        <f t="shared" si="1919"/>
        <v>0</v>
      </c>
      <c r="AG1318" s="12">
        <f t="shared" si="1919"/>
        <v>0</v>
      </c>
      <c r="AH1318" s="12">
        <f t="shared" si="1919"/>
        <v>0</v>
      </c>
      <c r="AI1318" s="12">
        <f t="shared" si="1919"/>
        <v>0</v>
      </c>
      <c r="AJ1318" s="12">
        <f t="shared" si="1919"/>
        <v>0</v>
      </c>
      <c r="AK1318" s="12">
        <f t="shared" si="1919"/>
        <v>0</v>
      </c>
      <c r="AL1318" s="12">
        <f t="shared" si="1919"/>
        <v>0</v>
      </c>
      <c r="AM1318" s="12">
        <f t="shared" si="1919"/>
        <v>0</v>
      </c>
      <c r="AN1318" s="12">
        <f t="shared" si="1919"/>
        <v>0</v>
      </c>
      <c r="AO1318" s="12">
        <f t="shared" si="1919"/>
        <v>0</v>
      </c>
      <c r="AP1318" s="12">
        <f t="shared" si="1919"/>
        <v>0</v>
      </c>
      <c r="AQ1318" s="12">
        <f t="shared" si="1919"/>
        <v>0</v>
      </c>
      <c r="AR1318" s="12">
        <f t="shared" si="1919"/>
        <v>0</v>
      </c>
      <c r="AS1318" s="12">
        <f t="shared" si="1919"/>
        <v>0</v>
      </c>
      <c r="AT1318" s="12">
        <f t="shared" si="1919"/>
        <v>0</v>
      </c>
      <c r="AU1318" s="12">
        <f t="shared" si="1919"/>
        <v>0</v>
      </c>
      <c r="AV1318" s="12">
        <f t="shared" si="1919"/>
        <v>0</v>
      </c>
      <c r="AW1318" s="12">
        <v>0</v>
      </c>
      <c r="AX1318" s="12">
        <v>0</v>
      </c>
      <c r="AY1318" s="12">
        <f t="shared" ref="AY1318:BQ1318" si="1920">SUM(AY1319:AY1323)</f>
        <v>0</v>
      </c>
      <c r="AZ1318" s="12">
        <f t="shared" si="1920"/>
        <v>0</v>
      </c>
      <c r="BA1318" s="12">
        <f t="shared" si="1920"/>
        <v>0</v>
      </c>
      <c r="BB1318" s="12">
        <f t="shared" si="1920"/>
        <v>0</v>
      </c>
      <c r="BC1318" s="12">
        <f t="shared" si="1920"/>
        <v>0</v>
      </c>
      <c r="BD1318" s="12">
        <f t="shared" si="1920"/>
        <v>0</v>
      </c>
      <c r="BE1318" s="12">
        <f t="shared" si="1920"/>
        <v>0</v>
      </c>
      <c r="BF1318" s="12">
        <f t="shared" si="1920"/>
        <v>0</v>
      </c>
      <c r="BG1318" s="12">
        <f t="shared" si="1920"/>
        <v>0</v>
      </c>
      <c r="BH1318" s="12">
        <f t="shared" si="1920"/>
        <v>0</v>
      </c>
      <c r="BI1318" s="12">
        <f t="shared" si="1920"/>
        <v>0</v>
      </c>
      <c r="BJ1318" s="12">
        <f t="shared" si="1920"/>
        <v>0</v>
      </c>
      <c r="BK1318" s="12">
        <f t="shared" si="1920"/>
        <v>0</v>
      </c>
      <c r="BL1318" s="12">
        <f t="shared" si="1920"/>
        <v>0</v>
      </c>
      <c r="BM1318" s="12">
        <f t="shared" si="1920"/>
        <v>0</v>
      </c>
      <c r="BN1318" s="12">
        <f t="shared" si="1920"/>
        <v>0</v>
      </c>
      <c r="BO1318" s="12">
        <f t="shared" si="1920"/>
        <v>0</v>
      </c>
      <c r="BP1318" s="12">
        <f t="shared" si="1920"/>
        <v>0</v>
      </c>
      <c r="BQ1318" s="12">
        <f t="shared" si="1920"/>
        <v>0</v>
      </c>
      <c r="BR1318" s="12">
        <v>0</v>
      </c>
      <c r="BS1318" s="12">
        <v>0</v>
      </c>
      <c r="BT1318" s="12" t="e">
        <f>IF(#REF!=0,"-",#REF!/#REF!*100)</f>
        <v>#REF!</v>
      </c>
    </row>
    <row r="1319" spans="1:72" ht="22.5" x14ac:dyDescent="0.25">
      <c r="A1319" s="4" t="s">
        <v>133</v>
      </c>
      <c r="B1319" s="4" t="s">
        <v>58</v>
      </c>
      <c r="C1319" s="4" t="s">
        <v>169</v>
      </c>
      <c r="D1319" s="102" t="s">
        <v>484</v>
      </c>
      <c r="E1319" s="113">
        <v>6112</v>
      </c>
      <c r="F1319" s="102" t="s">
        <v>486</v>
      </c>
      <c r="G1319" s="98" t="s">
        <v>1662</v>
      </c>
      <c r="H1319" s="13" t="s">
        <v>57</v>
      </c>
      <c r="I1319" s="14">
        <v>0</v>
      </c>
      <c r="J1319" s="14"/>
      <c r="K1319" s="14"/>
      <c r="L1319" s="14"/>
      <c r="M1319" s="14"/>
      <c r="N1319" s="14"/>
      <c r="O1319" s="14">
        <f t="shared" si="1903"/>
        <v>0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>
        <v>0</v>
      </c>
      <c r="AC1319" s="14">
        <v>0</v>
      </c>
      <c r="AD1319" s="14">
        <v>0</v>
      </c>
      <c r="AE1319" s="14"/>
      <c r="AF1319" s="14"/>
      <c r="AG1319" s="14"/>
      <c r="AH1319" s="14"/>
      <c r="AI1319" s="14"/>
      <c r="AJ1319" s="14">
        <f t="shared" si="1904"/>
        <v>0</v>
      </c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>
        <v>0</v>
      </c>
      <c r="AX1319" s="14">
        <v>0</v>
      </c>
      <c r="AY1319" s="14">
        <v>0</v>
      </c>
      <c r="AZ1319" s="14"/>
      <c r="BA1319" s="14"/>
      <c r="BB1319" s="14"/>
      <c r="BC1319" s="14"/>
      <c r="BD1319" s="14"/>
      <c r="BE1319" s="14">
        <f t="shared" si="1905"/>
        <v>0</v>
      </c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>
        <v>0</v>
      </c>
      <c r="BS1319" s="14">
        <v>0</v>
      </c>
      <c r="BT1319" s="14" t="e">
        <f>IF(#REF!=0,"-",#REF!/#REF!*100)</f>
        <v>#REF!</v>
      </c>
    </row>
    <row r="1320" spans="1:72" x14ac:dyDescent="0.25">
      <c r="A1320" s="4" t="s">
        <v>133</v>
      </c>
      <c r="B1320" s="4" t="s">
        <v>58</v>
      </c>
      <c r="C1320" s="4" t="s">
        <v>169</v>
      </c>
      <c r="D1320" s="102" t="s">
        <v>484</v>
      </c>
      <c r="E1320" s="113">
        <v>6112</v>
      </c>
      <c r="F1320" s="102" t="s">
        <v>487</v>
      </c>
      <c r="G1320" s="98" t="s">
        <v>1662</v>
      </c>
      <c r="H1320" s="13" t="s">
        <v>22</v>
      </c>
      <c r="I1320" s="14">
        <v>0</v>
      </c>
      <c r="J1320" s="14"/>
      <c r="K1320" s="14"/>
      <c r="L1320" s="14"/>
      <c r="M1320" s="14"/>
      <c r="N1320" s="14"/>
      <c r="O1320" s="14">
        <f t="shared" si="1903"/>
        <v>0</v>
      </c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>
        <v>0</v>
      </c>
      <c r="AC1320" s="14">
        <v>0</v>
      </c>
      <c r="AD1320" s="14">
        <v>0</v>
      </c>
      <c r="AE1320" s="14"/>
      <c r="AF1320" s="14"/>
      <c r="AG1320" s="14"/>
      <c r="AH1320" s="14"/>
      <c r="AI1320" s="14"/>
      <c r="AJ1320" s="14">
        <f t="shared" si="1904"/>
        <v>0</v>
      </c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>
        <v>0</v>
      </c>
      <c r="AX1320" s="14">
        <v>0</v>
      </c>
      <c r="AY1320" s="14">
        <v>0</v>
      </c>
      <c r="AZ1320" s="14"/>
      <c r="BA1320" s="14"/>
      <c r="BB1320" s="14"/>
      <c r="BC1320" s="14"/>
      <c r="BD1320" s="14"/>
      <c r="BE1320" s="14">
        <f t="shared" si="1905"/>
        <v>0</v>
      </c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>
        <v>0</v>
      </c>
      <c r="BS1320" s="14">
        <v>0</v>
      </c>
      <c r="BT1320" s="14" t="e">
        <f>IF(#REF!=0,"-",#REF!/#REF!*100)</f>
        <v>#REF!</v>
      </c>
    </row>
    <row r="1321" spans="1:72" x14ac:dyDescent="0.25">
      <c r="A1321" s="4" t="s">
        <v>133</v>
      </c>
      <c r="B1321" s="4" t="s">
        <v>58</v>
      </c>
      <c r="C1321" s="4" t="s">
        <v>169</v>
      </c>
      <c r="D1321" s="102" t="s">
        <v>484</v>
      </c>
      <c r="E1321" s="113">
        <v>6112</v>
      </c>
      <c r="F1321" s="102" t="s">
        <v>488</v>
      </c>
      <c r="G1321" s="98" t="s">
        <v>1662</v>
      </c>
      <c r="H1321" s="13" t="s">
        <v>23</v>
      </c>
      <c r="I1321" s="14">
        <v>0</v>
      </c>
      <c r="J1321" s="14"/>
      <c r="K1321" s="14"/>
      <c r="L1321" s="14"/>
      <c r="M1321" s="14"/>
      <c r="N1321" s="14"/>
      <c r="O1321" s="14">
        <f t="shared" si="1903"/>
        <v>0</v>
      </c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>
        <v>0</v>
      </c>
      <c r="AC1321" s="14">
        <v>0</v>
      </c>
      <c r="AD1321" s="14">
        <v>0</v>
      </c>
      <c r="AE1321" s="14"/>
      <c r="AF1321" s="14"/>
      <c r="AG1321" s="14"/>
      <c r="AH1321" s="14"/>
      <c r="AI1321" s="14"/>
      <c r="AJ1321" s="14">
        <f t="shared" si="1904"/>
        <v>0</v>
      </c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>
        <v>0</v>
      </c>
      <c r="AX1321" s="14">
        <v>0</v>
      </c>
      <c r="AY1321" s="14">
        <v>0</v>
      </c>
      <c r="AZ1321" s="14"/>
      <c r="BA1321" s="14"/>
      <c r="BB1321" s="14"/>
      <c r="BC1321" s="14"/>
      <c r="BD1321" s="14"/>
      <c r="BE1321" s="14">
        <f t="shared" si="1905"/>
        <v>0</v>
      </c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>
        <v>0</v>
      </c>
      <c r="BS1321" s="14">
        <v>0</v>
      </c>
      <c r="BT1321" s="14" t="e">
        <f>IF(#REF!=0,"-",#REF!/#REF!*100)</f>
        <v>#REF!</v>
      </c>
    </row>
    <row r="1322" spans="1:72" x14ac:dyDescent="0.25">
      <c r="A1322" s="4" t="s">
        <v>133</v>
      </c>
      <c r="B1322" s="4" t="s">
        <v>58</v>
      </c>
      <c r="C1322" s="4" t="s">
        <v>169</v>
      </c>
      <c r="D1322" s="102" t="s">
        <v>484</v>
      </c>
      <c r="E1322" s="113">
        <v>6112</v>
      </c>
      <c r="F1322" s="102" t="s">
        <v>489</v>
      </c>
      <c r="G1322" s="98" t="s">
        <v>1662</v>
      </c>
      <c r="H1322" s="13" t="s">
        <v>21</v>
      </c>
      <c r="I1322" s="14">
        <v>0</v>
      </c>
      <c r="J1322" s="14"/>
      <c r="K1322" s="14"/>
      <c r="L1322" s="14"/>
      <c r="M1322" s="14"/>
      <c r="N1322" s="14"/>
      <c r="O1322" s="14">
        <f t="shared" si="1903"/>
        <v>0</v>
      </c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>
        <v>0</v>
      </c>
      <c r="AC1322" s="14">
        <v>0</v>
      </c>
      <c r="AD1322" s="14">
        <v>0</v>
      </c>
      <c r="AE1322" s="14"/>
      <c r="AF1322" s="14"/>
      <c r="AG1322" s="14"/>
      <c r="AH1322" s="14"/>
      <c r="AI1322" s="14"/>
      <c r="AJ1322" s="14">
        <f t="shared" si="1904"/>
        <v>0</v>
      </c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>
        <v>0</v>
      </c>
      <c r="AX1322" s="14">
        <v>0</v>
      </c>
      <c r="AY1322" s="14">
        <v>0</v>
      </c>
      <c r="AZ1322" s="14"/>
      <c r="BA1322" s="14"/>
      <c r="BB1322" s="14"/>
      <c r="BC1322" s="14"/>
      <c r="BD1322" s="14"/>
      <c r="BE1322" s="14">
        <f t="shared" si="1905"/>
        <v>0</v>
      </c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>
        <v>0</v>
      </c>
      <c r="BS1322" s="14">
        <v>0</v>
      </c>
      <c r="BT1322" s="14" t="e">
        <f>IF(#REF!=0,"-",#REF!/#REF!*100)</f>
        <v>#REF!</v>
      </c>
    </row>
    <row r="1323" spans="1:72" x14ac:dyDescent="0.25">
      <c r="A1323" s="4" t="s">
        <v>133</v>
      </c>
      <c r="B1323" s="4" t="s">
        <v>58</v>
      </c>
      <c r="C1323" s="4" t="s">
        <v>169</v>
      </c>
      <c r="D1323" s="102" t="s">
        <v>484</v>
      </c>
      <c r="E1323" s="113">
        <v>6112</v>
      </c>
      <c r="F1323" s="102" t="s">
        <v>490</v>
      </c>
      <c r="G1323" s="98" t="s">
        <v>1662</v>
      </c>
      <c r="H1323" s="13" t="s">
        <v>24</v>
      </c>
      <c r="I1323" s="14">
        <v>0</v>
      </c>
      <c r="J1323" s="14"/>
      <c r="K1323" s="14"/>
      <c r="L1323" s="14"/>
      <c r="M1323" s="14"/>
      <c r="N1323" s="14"/>
      <c r="O1323" s="14">
        <f t="shared" si="1903"/>
        <v>0</v>
      </c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>
        <v>0</v>
      </c>
      <c r="AC1323" s="14">
        <v>0</v>
      </c>
      <c r="AD1323" s="14">
        <v>0</v>
      </c>
      <c r="AE1323" s="14"/>
      <c r="AF1323" s="14"/>
      <c r="AG1323" s="14"/>
      <c r="AH1323" s="14"/>
      <c r="AI1323" s="14"/>
      <c r="AJ1323" s="14">
        <f t="shared" si="1904"/>
        <v>0</v>
      </c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>
        <v>0</v>
      </c>
      <c r="AX1323" s="14">
        <v>0</v>
      </c>
      <c r="AY1323" s="14">
        <v>0</v>
      </c>
      <c r="AZ1323" s="14"/>
      <c r="BA1323" s="14"/>
      <c r="BB1323" s="14"/>
      <c r="BC1323" s="14"/>
      <c r="BD1323" s="14"/>
      <c r="BE1323" s="14">
        <f t="shared" si="1905"/>
        <v>0</v>
      </c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>
        <v>0</v>
      </c>
      <c r="BS1323" s="14">
        <v>0</v>
      </c>
      <c r="BT1323" s="14" t="e">
        <f>IF(#REF!=0,"-",#REF!/#REF!*100)</f>
        <v>#REF!</v>
      </c>
    </row>
    <row r="1324" spans="1:72" ht="22.5" x14ac:dyDescent="0.25">
      <c r="A1324" s="4" t="s">
        <v>133</v>
      </c>
      <c r="B1324" s="4" t="s">
        <v>58</v>
      </c>
      <c r="C1324" s="4" t="s">
        <v>169</v>
      </c>
      <c r="D1324" s="102" t="s">
        <v>484</v>
      </c>
      <c r="E1324" s="101" t="s">
        <v>25</v>
      </c>
      <c r="F1324" s="101" t="s">
        <v>0</v>
      </c>
      <c r="G1324" s="2" t="s">
        <v>0</v>
      </c>
      <c r="H1324" s="2" t="s">
        <v>26</v>
      </c>
      <c r="I1324" s="12">
        <f t="shared" ref="I1324:AA1324" si="1921">SUM(I1325)</f>
        <v>0</v>
      </c>
      <c r="J1324" s="12">
        <f t="shared" si="1921"/>
        <v>0</v>
      </c>
      <c r="K1324" s="12">
        <f t="shared" si="1921"/>
        <v>0</v>
      </c>
      <c r="L1324" s="12">
        <f t="shared" si="1921"/>
        <v>0</v>
      </c>
      <c r="M1324" s="12">
        <f t="shared" si="1921"/>
        <v>0</v>
      </c>
      <c r="N1324" s="12">
        <f t="shared" si="1921"/>
        <v>0</v>
      </c>
      <c r="O1324" s="12">
        <f t="shared" si="1921"/>
        <v>0</v>
      </c>
      <c r="P1324" s="12">
        <f t="shared" si="1921"/>
        <v>0</v>
      </c>
      <c r="Q1324" s="12">
        <f t="shared" si="1921"/>
        <v>0</v>
      </c>
      <c r="R1324" s="12">
        <f t="shared" si="1921"/>
        <v>0</v>
      </c>
      <c r="S1324" s="12">
        <f t="shared" si="1921"/>
        <v>0</v>
      </c>
      <c r="T1324" s="12">
        <f t="shared" si="1921"/>
        <v>0</v>
      </c>
      <c r="U1324" s="12">
        <f t="shared" si="1921"/>
        <v>0</v>
      </c>
      <c r="V1324" s="12">
        <f t="shared" si="1921"/>
        <v>0</v>
      </c>
      <c r="W1324" s="12">
        <f t="shared" si="1921"/>
        <v>0</v>
      </c>
      <c r="X1324" s="12">
        <f t="shared" si="1921"/>
        <v>0</v>
      </c>
      <c r="Y1324" s="12">
        <f t="shared" si="1921"/>
        <v>0</v>
      </c>
      <c r="Z1324" s="12">
        <f t="shared" si="1921"/>
        <v>0</v>
      </c>
      <c r="AA1324" s="12">
        <f t="shared" si="1921"/>
        <v>0</v>
      </c>
      <c r="AB1324" s="12">
        <v>0</v>
      </c>
      <c r="AC1324" s="12">
        <v>0</v>
      </c>
      <c r="AD1324" s="12">
        <f t="shared" ref="AD1324:AV1324" si="1922">SUM(AD1325)</f>
        <v>0</v>
      </c>
      <c r="AE1324" s="12">
        <f t="shared" si="1922"/>
        <v>0</v>
      </c>
      <c r="AF1324" s="12">
        <f t="shared" si="1922"/>
        <v>0</v>
      </c>
      <c r="AG1324" s="12">
        <f t="shared" si="1922"/>
        <v>0</v>
      </c>
      <c r="AH1324" s="12">
        <f t="shared" si="1922"/>
        <v>0</v>
      </c>
      <c r="AI1324" s="12">
        <f t="shared" si="1922"/>
        <v>0</v>
      </c>
      <c r="AJ1324" s="12">
        <f t="shared" si="1922"/>
        <v>0</v>
      </c>
      <c r="AK1324" s="12">
        <f t="shared" si="1922"/>
        <v>0</v>
      </c>
      <c r="AL1324" s="12">
        <f t="shared" si="1922"/>
        <v>0</v>
      </c>
      <c r="AM1324" s="12">
        <f t="shared" si="1922"/>
        <v>0</v>
      </c>
      <c r="AN1324" s="12">
        <f t="shared" si="1922"/>
        <v>0</v>
      </c>
      <c r="AO1324" s="12">
        <f t="shared" si="1922"/>
        <v>0</v>
      </c>
      <c r="AP1324" s="12">
        <f t="shared" si="1922"/>
        <v>0</v>
      </c>
      <c r="AQ1324" s="12">
        <f t="shared" si="1922"/>
        <v>0</v>
      </c>
      <c r="AR1324" s="12">
        <f t="shared" si="1922"/>
        <v>0</v>
      </c>
      <c r="AS1324" s="12">
        <f t="shared" si="1922"/>
        <v>0</v>
      </c>
      <c r="AT1324" s="12">
        <f t="shared" si="1922"/>
        <v>0</v>
      </c>
      <c r="AU1324" s="12">
        <f t="shared" si="1922"/>
        <v>0</v>
      </c>
      <c r="AV1324" s="12">
        <f t="shared" si="1922"/>
        <v>0</v>
      </c>
      <c r="AW1324" s="12">
        <v>0</v>
      </c>
      <c r="AX1324" s="12">
        <v>0</v>
      </c>
      <c r="AY1324" s="12">
        <f t="shared" ref="AY1324:BQ1324" si="1923">SUM(AY1325)</f>
        <v>0</v>
      </c>
      <c r="AZ1324" s="12">
        <f t="shared" si="1923"/>
        <v>0</v>
      </c>
      <c r="BA1324" s="12">
        <f t="shared" si="1923"/>
        <v>0</v>
      </c>
      <c r="BB1324" s="12">
        <f t="shared" si="1923"/>
        <v>0</v>
      </c>
      <c r="BC1324" s="12">
        <f t="shared" si="1923"/>
        <v>0</v>
      </c>
      <c r="BD1324" s="12">
        <f t="shared" si="1923"/>
        <v>0</v>
      </c>
      <c r="BE1324" s="12">
        <f t="shared" si="1923"/>
        <v>0</v>
      </c>
      <c r="BF1324" s="12">
        <f t="shared" si="1923"/>
        <v>0</v>
      </c>
      <c r="BG1324" s="12">
        <f t="shared" si="1923"/>
        <v>0</v>
      </c>
      <c r="BH1324" s="12">
        <f t="shared" si="1923"/>
        <v>0</v>
      </c>
      <c r="BI1324" s="12">
        <f t="shared" si="1923"/>
        <v>0</v>
      </c>
      <c r="BJ1324" s="12">
        <f t="shared" si="1923"/>
        <v>0</v>
      </c>
      <c r="BK1324" s="12">
        <f t="shared" si="1923"/>
        <v>0</v>
      </c>
      <c r="BL1324" s="12">
        <f t="shared" si="1923"/>
        <v>0</v>
      </c>
      <c r="BM1324" s="12">
        <f t="shared" si="1923"/>
        <v>0</v>
      </c>
      <c r="BN1324" s="12">
        <f t="shared" si="1923"/>
        <v>0</v>
      </c>
      <c r="BO1324" s="12">
        <f t="shared" si="1923"/>
        <v>0</v>
      </c>
      <c r="BP1324" s="12">
        <f t="shared" si="1923"/>
        <v>0</v>
      </c>
      <c r="BQ1324" s="12">
        <f t="shared" si="1923"/>
        <v>0</v>
      </c>
      <c r="BR1324" s="12">
        <v>0</v>
      </c>
      <c r="BS1324" s="12">
        <v>0</v>
      </c>
      <c r="BT1324" s="12" t="e">
        <f>IF(#REF!=0,"-",#REF!/#REF!*100)</f>
        <v>#REF!</v>
      </c>
    </row>
    <row r="1325" spans="1:72" x14ac:dyDescent="0.25">
      <c r="A1325" s="4" t="s">
        <v>133</v>
      </c>
      <c r="B1325" s="4" t="s">
        <v>58</v>
      </c>
      <c r="C1325" s="4" t="s">
        <v>169</v>
      </c>
      <c r="D1325" s="102" t="s">
        <v>484</v>
      </c>
      <c r="E1325" s="113">
        <v>6121</v>
      </c>
      <c r="F1325" s="102"/>
      <c r="G1325" s="98" t="s">
        <v>1662</v>
      </c>
      <c r="H1325" s="13" t="s">
        <v>27</v>
      </c>
      <c r="I1325" s="14">
        <v>0</v>
      </c>
      <c r="J1325" s="14"/>
      <c r="K1325" s="14"/>
      <c r="L1325" s="14"/>
      <c r="M1325" s="14"/>
      <c r="N1325" s="14"/>
      <c r="O1325" s="14">
        <f t="shared" si="1903"/>
        <v>0</v>
      </c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>
        <v>0</v>
      </c>
      <c r="AC1325" s="14">
        <v>0</v>
      </c>
      <c r="AD1325" s="14">
        <v>0</v>
      </c>
      <c r="AE1325" s="14"/>
      <c r="AF1325" s="14"/>
      <c r="AG1325" s="14"/>
      <c r="AH1325" s="14"/>
      <c r="AI1325" s="14"/>
      <c r="AJ1325" s="14">
        <f t="shared" si="1904"/>
        <v>0</v>
      </c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>
        <v>0</v>
      </c>
      <c r="AX1325" s="14">
        <v>0</v>
      </c>
      <c r="AY1325" s="14">
        <v>0</v>
      </c>
      <c r="AZ1325" s="14"/>
      <c r="BA1325" s="14"/>
      <c r="BB1325" s="14"/>
      <c r="BC1325" s="14"/>
      <c r="BD1325" s="14"/>
      <c r="BE1325" s="14">
        <f t="shared" si="1905"/>
        <v>0</v>
      </c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>
        <v>0</v>
      </c>
      <c r="BS1325" s="14">
        <v>0</v>
      </c>
      <c r="BT1325" s="14" t="e">
        <f>IF(#REF!=0,"-",#REF!/#REF!*100)</f>
        <v>#REF!</v>
      </c>
    </row>
    <row r="1326" spans="1:72" ht="22.5" x14ac:dyDescent="0.25">
      <c r="A1326" s="4" t="s">
        <v>133</v>
      </c>
      <c r="B1326" s="4" t="s">
        <v>58</v>
      </c>
      <c r="C1326" s="4" t="s">
        <v>169</v>
      </c>
      <c r="D1326" s="102" t="s">
        <v>484</v>
      </c>
      <c r="E1326" s="101" t="s">
        <v>29</v>
      </c>
      <c r="F1326" s="101" t="s">
        <v>0</v>
      </c>
      <c r="G1326" s="2" t="s">
        <v>0</v>
      </c>
      <c r="H1326" s="2" t="s">
        <v>30</v>
      </c>
      <c r="I1326" s="12">
        <f t="shared" ref="I1326:AA1326" si="1924">SUM(I1327:I1335)</f>
        <v>21000</v>
      </c>
      <c r="J1326" s="12">
        <f t="shared" si="1924"/>
        <v>0</v>
      </c>
      <c r="K1326" s="12">
        <f t="shared" si="1924"/>
        <v>0</v>
      </c>
      <c r="L1326" s="12">
        <f t="shared" si="1924"/>
        <v>0</v>
      </c>
      <c r="M1326" s="12">
        <f t="shared" si="1924"/>
        <v>0</v>
      </c>
      <c r="N1326" s="12">
        <f t="shared" si="1924"/>
        <v>0</v>
      </c>
      <c r="O1326" s="12">
        <f t="shared" si="1924"/>
        <v>21000</v>
      </c>
      <c r="P1326" s="12">
        <f t="shared" si="1924"/>
        <v>0</v>
      </c>
      <c r="Q1326" s="12">
        <f t="shared" si="1924"/>
        <v>0</v>
      </c>
      <c r="R1326" s="12">
        <f t="shared" si="1924"/>
        <v>0</v>
      </c>
      <c r="S1326" s="12">
        <f t="shared" si="1924"/>
        <v>0</v>
      </c>
      <c r="T1326" s="12">
        <f t="shared" si="1924"/>
        <v>0</v>
      </c>
      <c r="U1326" s="12">
        <f t="shared" si="1924"/>
        <v>0</v>
      </c>
      <c r="V1326" s="12">
        <f t="shared" si="1924"/>
        <v>0</v>
      </c>
      <c r="W1326" s="12">
        <f t="shared" si="1924"/>
        <v>0</v>
      </c>
      <c r="X1326" s="12">
        <f t="shared" si="1924"/>
        <v>0</v>
      </c>
      <c r="Y1326" s="12">
        <f t="shared" si="1924"/>
        <v>0</v>
      </c>
      <c r="Z1326" s="12">
        <f t="shared" si="1924"/>
        <v>0</v>
      </c>
      <c r="AA1326" s="12">
        <f t="shared" si="1924"/>
        <v>0</v>
      </c>
      <c r="AB1326" s="12">
        <v>0</v>
      </c>
      <c r="AC1326" s="12">
        <v>21000</v>
      </c>
      <c r="AD1326" s="12">
        <f t="shared" ref="AD1326:AV1326" si="1925">SUM(AD1327:AD1335)</f>
        <v>0</v>
      </c>
      <c r="AE1326" s="12">
        <f t="shared" si="1925"/>
        <v>0</v>
      </c>
      <c r="AF1326" s="12">
        <f t="shared" si="1925"/>
        <v>0</v>
      </c>
      <c r="AG1326" s="12">
        <f t="shared" si="1925"/>
        <v>0</v>
      </c>
      <c r="AH1326" s="12">
        <f t="shared" si="1925"/>
        <v>0</v>
      </c>
      <c r="AI1326" s="12">
        <f t="shared" si="1925"/>
        <v>0</v>
      </c>
      <c r="AJ1326" s="12">
        <f t="shared" si="1925"/>
        <v>0</v>
      </c>
      <c r="AK1326" s="12">
        <f t="shared" si="1925"/>
        <v>0</v>
      </c>
      <c r="AL1326" s="12">
        <f t="shared" si="1925"/>
        <v>0</v>
      </c>
      <c r="AM1326" s="12">
        <f t="shared" si="1925"/>
        <v>0</v>
      </c>
      <c r="AN1326" s="12">
        <f t="shared" si="1925"/>
        <v>0</v>
      </c>
      <c r="AO1326" s="12">
        <f t="shared" si="1925"/>
        <v>0</v>
      </c>
      <c r="AP1326" s="12">
        <f t="shared" si="1925"/>
        <v>0</v>
      </c>
      <c r="AQ1326" s="12">
        <f t="shared" si="1925"/>
        <v>0</v>
      </c>
      <c r="AR1326" s="12">
        <f t="shared" si="1925"/>
        <v>0</v>
      </c>
      <c r="AS1326" s="12">
        <f t="shared" si="1925"/>
        <v>0</v>
      </c>
      <c r="AT1326" s="12">
        <f t="shared" si="1925"/>
        <v>0</v>
      </c>
      <c r="AU1326" s="12">
        <f t="shared" si="1925"/>
        <v>0</v>
      </c>
      <c r="AV1326" s="12">
        <f t="shared" si="1925"/>
        <v>0</v>
      </c>
      <c r="AW1326" s="12">
        <v>0</v>
      </c>
      <c r="AX1326" s="12">
        <v>0</v>
      </c>
      <c r="AY1326" s="12">
        <f t="shared" ref="AY1326:BQ1326" si="1926">SUM(AY1327:AY1335)</f>
        <v>0</v>
      </c>
      <c r="AZ1326" s="12">
        <f t="shared" si="1926"/>
        <v>0</v>
      </c>
      <c r="BA1326" s="12">
        <f t="shared" si="1926"/>
        <v>0</v>
      </c>
      <c r="BB1326" s="12">
        <f t="shared" si="1926"/>
        <v>0</v>
      </c>
      <c r="BC1326" s="12">
        <f t="shared" si="1926"/>
        <v>0</v>
      </c>
      <c r="BD1326" s="12">
        <f t="shared" si="1926"/>
        <v>0</v>
      </c>
      <c r="BE1326" s="12">
        <f t="shared" si="1926"/>
        <v>0</v>
      </c>
      <c r="BF1326" s="12">
        <f t="shared" si="1926"/>
        <v>0</v>
      </c>
      <c r="BG1326" s="12">
        <f t="shared" si="1926"/>
        <v>0</v>
      </c>
      <c r="BH1326" s="12">
        <f t="shared" si="1926"/>
        <v>0</v>
      </c>
      <c r="BI1326" s="12">
        <f t="shared" si="1926"/>
        <v>0</v>
      </c>
      <c r="BJ1326" s="12">
        <f t="shared" si="1926"/>
        <v>0</v>
      </c>
      <c r="BK1326" s="12">
        <f t="shared" si="1926"/>
        <v>0</v>
      </c>
      <c r="BL1326" s="12">
        <f t="shared" si="1926"/>
        <v>0</v>
      </c>
      <c r="BM1326" s="12">
        <f t="shared" si="1926"/>
        <v>0</v>
      </c>
      <c r="BN1326" s="12">
        <f t="shared" si="1926"/>
        <v>0</v>
      </c>
      <c r="BO1326" s="12">
        <f t="shared" si="1926"/>
        <v>0</v>
      </c>
      <c r="BP1326" s="12">
        <f t="shared" si="1926"/>
        <v>0</v>
      </c>
      <c r="BQ1326" s="12">
        <f t="shared" si="1926"/>
        <v>0</v>
      </c>
      <c r="BR1326" s="12">
        <v>0</v>
      </c>
      <c r="BS1326" s="12">
        <v>0</v>
      </c>
      <c r="BT1326" s="12" t="e">
        <f>IF(#REF!=0,"-",#REF!/#REF!*100)</f>
        <v>#REF!</v>
      </c>
    </row>
    <row r="1327" spans="1:72" x14ac:dyDescent="0.25">
      <c r="A1327" s="4" t="s">
        <v>133</v>
      </c>
      <c r="B1327" s="4" t="s">
        <v>58</v>
      </c>
      <c r="C1327" s="4" t="s">
        <v>169</v>
      </c>
      <c r="D1327" s="102" t="s">
        <v>484</v>
      </c>
      <c r="E1327" s="113">
        <v>6131</v>
      </c>
      <c r="F1327" s="102"/>
      <c r="G1327" s="98" t="s">
        <v>1662</v>
      </c>
      <c r="H1327" s="13" t="s">
        <v>32</v>
      </c>
      <c r="I1327" s="14">
        <v>0</v>
      </c>
      <c r="J1327" s="14"/>
      <c r="K1327" s="14"/>
      <c r="L1327" s="14"/>
      <c r="M1327" s="14"/>
      <c r="N1327" s="14"/>
      <c r="O1327" s="14">
        <f t="shared" si="1903"/>
        <v>0</v>
      </c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>
        <v>0</v>
      </c>
      <c r="AC1327" s="14">
        <v>0</v>
      </c>
      <c r="AD1327" s="14">
        <v>0</v>
      </c>
      <c r="AE1327" s="14"/>
      <c r="AF1327" s="14"/>
      <c r="AG1327" s="14"/>
      <c r="AH1327" s="14"/>
      <c r="AI1327" s="14"/>
      <c r="AJ1327" s="14">
        <f t="shared" si="1904"/>
        <v>0</v>
      </c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>
        <v>0</v>
      </c>
      <c r="AX1327" s="14">
        <v>0</v>
      </c>
      <c r="AY1327" s="14">
        <v>0</v>
      </c>
      <c r="AZ1327" s="14"/>
      <c r="BA1327" s="14"/>
      <c r="BB1327" s="14"/>
      <c r="BC1327" s="14"/>
      <c r="BD1327" s="14"/>
      <c r="BE1327" s="14">
        <f t="shared" si="1905"/>
        <v>0</v>
      </c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>
        <v>0</v>
      </c>
      <c r="BS1327" s="14">
        <v>0</v>
      </c>
      <c r="BT1327" s="14" t="e">
        <f>IF(#REF!=0,"-",#REF!/#REF!*100)</f>
        <v>#REF!</v>
      </c>
    </row>
    <row r="1328" spans="1:72" x14ac:dyDescent="0.25">
      <c r="A1328" s="4" t="s">
        <v>133</v>
      </c>
      <c r="B1328" s="4" t="s">
        <v>58</v>
      </c>
      <c r="C1328" s="4" t="s">
        <v>169</v>
      </c>
      <c r="D1328" s="102" t="s">
        <v>484</v>
      </c>
      <c r="E1328" s="113">
        <v>6132</v>
      </c>
      <c r="F1328" s="102"/>
      <c r="G1328" s="98" t="s">
        <v>1662</v>
      </c>
      <c r="H1328" s="13" t="s">
        <v>72</v>
      </c>
      <c r="I1328" s="14">
        <v>0</v>
      </c>
      <c r="J1328" s="14"/>
      <c r="K1328" s="14"/>
      <c r="L1328" s="14"/>
      <c r="M1328" s="14"/>
      <c r="N1328" s="14"/>
      <c r="O1328" s="14">
        <f t="shared" si="1903"/>
        <v>0</v>
      </c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>
        <v>0</v>
      </c>
      <c r="AC1328" s="14">
        <v>0</v>
      </c>
      <c r="AD1328" s="14">
        <v>0</v>
      </c>
      <c r="AE1328" s="14"/>
      <c r="AF1328" s="14"/>
      <c r="AG1328" s="14"/>
      <c r="AH1328" s="14"/>
      <c r="AI1328" s="14"/>
      <c r="AJ1328" s="14">
        <f t="shared" si="1904"/>
        <v>0</v>
      </c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>
        <v>0</v>
      </c>
      <c r="AX1328" s="14">
        <v>0</v>
      </c>
      <c r="AY1328" s="14">
        <v>0</v>
      </c>
      <c r="AZ1328" s="14"/>
      <c r="BA1328" s="14"/>
      <c r="BB1328" s="14"/>
      <c r="BC1328" s="14"/>
      <c r="BD1328" s="14"/>
      <c r="BE1328" s="14">
        <f t="shared" si="1905"/>
        <v>0</v>
      </c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>
        <v>0</v>
      </c>
      <c r="BS1328" s="14">
        <v>0</v>
      </c>
      <c r="BT1328" s="14" t="e">
        <f>IF(#REF!=0,"-",#REF!/#REF!*100)</f>
        <v>#REF!</v>
      </c>
    </row>
    <row r="1329" spans="1:72" x14ac:dyDescent="0.25">
      <c r="A1329" s="4" t="s">
        <v>133</v>
      </c>
      <c r="B1329" s="4" t="s">
        <v>58</v>
      </c>
      <c r="C1329" s="4" t="s">
        <v>169</v>
      </c>
      <c r="D1329" s="102" t="s">
        <v>484</v>
      </c>
      <c r="E1329" s="113">
        <v>6133</v>
      </c>
      <c r="F1329" s="102"/>
      <c r="G1329" s="98" t="s">
        <v>1662</v>
      </c>
      <c r="H1329" s="13" t="s">
        <v>75</v>
      </c>
      <c r="I1329" s="14">
        <v>0</v>
      </c>
      <c r="J1329" s="14"/>
      <c r="K1329" s="14"/>
      <c r="L1329" s="14"/>
      <c r="M1329" s="14"/>
      <c r="N1329" s="14"/>
      <c r="O1329" s="14">
        <f t="shared" si="1903"/>
        <v>0</v>
      </c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>
        <v>0</v>
      </c>
      <c r="AC1329" s="14">
        <v>0</v>
      </c>
      <c r="AD1329" s="14">
        <v>0</v>
      </c>
      <c r="AE1329" s="14"/>
      <c r="AF1329" s="14"/>
      <c r="AG1329" s="14"/>
      <c r="AH1329" s="14"/>
      <c r="AI1329" s="14"/>
      <c r="AJ1329" s="14">
        <f t="shared" si="1904"/>
        <v>0</v>
      </c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>
        <v>0</v>
      </c>
      <c r="AX1329" s="14">
        <v>0</v>
      </c>
      <c r="AY1329" s="14">
        <v>0</v>
      </c>
      <c r="AZ1329" s="14"/>
      <c r="BA1329" s="14"/>
      <c r="BB1329" s="14"/>
      <c r="BC1329" s="14"/>
      <c r="BD1329" s="14"/>
      <c r="BE1329" s="14">
        <f t="shared" si="1905"/>
        <v>0</v>
      </c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>
        <v>0</v>
      </c>
      <c r="BS1329" s="14">
        <v>0</v>
      </c>
      <c r="BT1329" s="14" t="e">
        <f>IF(#REF!=0,"-",#REF!/#REF!*100)</f>
        <v>#REF!</v>
      </c>
    </row>
    <row r="1330" spans="1:72" x14ac:dyDescent="0.25">
      <c r="A1330" s="4" t="s">
        <v>133</v>
      </c>
      <c r="B1330" s="4" t="s">
        <v>58</v>
      </c>
      <c r="C1330" s="4" t="s">
        <v>169</v>
      </c>
      <c r="D1330" s="102" t="s">
        <v>484</v>
      </c>
      <c r="E1330" s="113">
        <v>6134</v>
      </c>
      <c r="F1330" s="102"/>
      <c r="G1330" s="98" t="s">
        <v>1662</v>
      </c>
      <c r="H1330" s="13" t="s">
        <v>78</v>
      </c>
      <c r="I1330" s="14">
        <v>4000</v>
      </c>
      <c r="J1330" s="14"/>
      <c r="K1330" s="14"/>
      <c r="L1330" s="14"/>
      <c r="M1330" s="14"/>
      <c r="N1330" s="14"/>
      <c r="O1330" s="14">
        <f t="shared" si="1903"/>
        <v>4000</v>
      </c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>
        <v>0</v>
      </c>
      <c r="AC1330" s="14">
        <v>4000</v>
      </c>
      <c r="AD1330" s="14">
        <v>0</v>
      </c>
      <c r="AE1330" s="14"/>
      <c r="AF1330" s="14"/>
      <c r="AG1330" s="14"/>
      <c r="AH1330" s="14"/>
      <c r="AI1330" s="14"/>
      <c r="AJ1330" s="14">
        <f t="shared" si="1904"/>
        <v>0</v>
      </c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>
        <v>0</v>
      </c>
      <c r="AX1330" s="14">
        <v>0</v>
      </c>
      <c r="AY1330" s="14">
        <v>0</v>
      </c>
      <c r="AZ1330" s="14"/>
      <c r="BA1330" s="14"/>
      <c r="BB1330" s="14"/>
      <c r="BC1330" s="14"/>
      <c r="BD1330" s="14"/>
      <c r="BE1330" s="14">
        <f t="shared" si="1905"/>
        <v>0</v>
      </c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>
        <v>0</v>
      </c>
      <c r="BS1330" s="14">
        <v>0</v>
      </c>
      <c r="BT1330" s="14" t="e">
        <f>IF(#REF!=0,"-",#REF!/#REF!*100)</f>
        <v>#REF!</v>
      </c>
    </row>
    <row r="1331" spans="1:72" x14ac:dyDescent="0.25">
      <c r="A1331" s="4" t="s">
        <v>133</v>
      </c>
      <c r="B1331" s="4" t="s">
        <v>58</v>
      </c>
      <c r="C1331" s="4" t="s">
        <v>169</v>
      </c>
      <c r="D1331" s="102" t="s">
        <v>484</v>
      </c>
      <c r="E1331" s="113">
        <v>6135</v>
      </c>
      <c r="F1331" s="102"/>
      <c r="G1331" s="98" t="s">
        <v>1662</v>
      </c>
      <c r="H1331" s="13" t="s">
        <v>81</v>
      </c>
      <c r="I1331" s="14">
        <v>2000</v>
      </c>
      <c r="J1331" s="14"/>
      <c r="K1331" s="14"/>
      <c r="L1331" s="14"/>
      <c r="M1331" s="14"/>
      <c r="N1331" s="14"/>
      <c r="O1331" s="14">
        <f t="shared" si="1903"/>
        <v>2000</v>
      </c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>
        <v>0</v>
      </c>
      <c r="AC1331" s="14">
        <v>2000</v>
      </c>
      <c r="AD1331" s="14">
        <v>0</v>
      </c>
      <c r="AE1331" s="14"/>
      <c r="AF1331" s="14"/>
      <c r="AG1331" s="14"/>
      <c r="AH1331" s="14"/>
      <c r="AI1331" s="14"/>
      <c r="AJ1331" s="14">
        <f t="shared" si="1904"/>
        <v>0</v>
      </c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>
        <v>0</v>
      </c>
      <c r="AX1331" s="14">
        <v>0</v>
      </c>
      <c r="AY1331" s="14">
        <v>0</v>
      </c>
      <c r="AZ1331" s="14"/>
      <c r="BA1331" s="14"/>
      <c r="BB1331" s="14"/>
      <c r="BC1331" s="14"/>
      <c r="BD1331" s="14"/>
      <c r="BE1331" s="14">
        <f t="shared" si="1905"/>
        <v>0</v>
      </c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>
        <v>0</v>
      </c>
      <c r="BS1331" s="14">
        <v>0</v>
      </c>
      <c r="BT1331" s="14" t="e">
        <f>IF(#REF!=0,"-",#REF!/#REF!*100)</f>
        <v>#REF!</v>
      </c>
    </row>
    <row r="1332" spans="1:72" ht="22.5" x14ac:dyDescent="0.25">
      <c r="A1332" s="4" t="s">
        <v>133</v>
      </c>
      <c r="B1332" s="4" t="s">
        <v>58</v>
      </c>
      <c r="C1332" s="4" t="s">
        <v>169</v>
      </c>
      <c r="D1332" s="102" t="s">
        <v>484</v>
      </c>
      <c r="E1332" s="113">
        <v>6136</v>
      </c>
      <c r="F1332" s="102"/>
      <c r="G1332" s="98" t="s">
        <v>1662</v>
      </c>
      <c r="H1332" s="13" t="s">
        <v>84</v>
      </c>
      <c r="I1332" s="14">
        <v>0</v>
      </c>
      <c r="J1332" s="14"/>
      <c r="K1332" s="14"/>
      <c r="L1332" s="14"/>
      <c r="M1332" s="14"/>
      <c r="N1332" s="14"/>
      <c r="O1332" s="14">
        <f t="shared" si="1903"/>
        <v>0</v>
      </c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>
        <v>0</v>
      </c>
      <c r="AC1332" s="14">
        <v>0</v>
      </c>
      <c r="AD1332" s="14">
        <v>0</v>
      </c>
      <c r="AE1332" s="14"/>
      <c r="AF1332" s="14"/>
      <c r="AG1332" s="14"/>
      <c r="AH1332" s="14"/>
      <c r="AI1332" s="14"/>
      <c r="AJ1332" s="14">
        <f t="shared" si="1904"/>
        <v>0</v>
      </c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>
        <v>0</v>
      </c>
      <c r="AX1332" s="14">
        <v>0</v>
      </c>
      <c r="AY1332" s="14">
        <v>0</v>
      </c>
      <c r="AZ1332" s="14"/>
      <c r="BA1332" s="14"/>
      <c r="BB1332" s="14"/>
      <c r="BC1332" s="14"/>
      <c r="BD1332" s="14"/>
      <c r="BE1332" s="14">
        <f t="shared" si="1905"/>
        <v>0</v>
      </c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>
        <v>0</v>
      </c>
      <c r="BS1332" s="14">
        <v>0</v>
      </c>
      <c r="BT1332" s="14" t="e">
        <f>IF(#REF!=0,"-",#REF!/#REF!*100)</f>
        <v>#REF!</v>
      </c>
    </row>
    <row r="1333" spans="1:72" x14ac:dyDescent="0.25">
      <c r="A1333" s="4" t="s">
        <v>133</v>
      </c>
      <c r="B1333" s="4" t="s">
        <v>58</v>
      </c>
      <c r="C1333" s="4" t="s">
        <v>169</v>
      </c>
      <c r="D1333" s="102" t="s">
        <v>484</v>
      </c>
      <c r="E1333" s="113">
        <v>6137</v>
      </c>
      <c r="F1333" s="102"/>
      <c r="G1333" s="98" t="s">
        <v>1662</v>
      </c>
      <c r="H1333" s="13" t="s">
        <v>87</v>
      </c>
      <c r="I1333" s="14">
        <v>2500</v>
      </c>
      <c r="J1333" s="14"/>
      <c r="K1333" s="14"/>
      <c r="L1333" s="14"/>
      <c r="M1333" s="14"/>
      <c r="N1333" s="14"/>
      <c r="O1333" s="14">
        <f t="shared" si="1903"/>
        <v>2500</v>
      </c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>
        <v>0</v>
      </c>
      <c r="AC1333" s="14">
        <v>2500</v>
      </c>
      <c r="AD1333" s="14">
        <v>0</v>
      </c>
      <c r="AE1333" s="14"/>
      <c r="AF1333" s="14"/>
      <c r="AG1333" s="14"/>
      <c r="AH1333" s="14"/>
      <c r="AI1333" s="14"/>
      <c r="AJ1333" s="14">
        <f t="shared" si="1904"/>
        <v>0</v>
      </c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>
        <v>0</v>
      </c>
      <c r="AX1333" s="14">
        <v>0</v>
      </c>
      <c r="AY1333" s="14">
        <v>0</v>
      </c>
      <c r="AZ1333" s="14"/>
      <c r="BA1333" s="14"/>
      <c r="BB1333" s="14"/>
      <c r="BC1333" s="14"/>
      <c r="BD1333" s="14"/>
      <c r="BE1333" s="14">
        <f t="shared" si="1905"/>
        <v>0</v>
      </c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>
        <v>0</v>
      </c>
      <c r="BS1333" s="14">
        <v>0</v>
      </c>
      <c r="BT1333" s="14" t="e">
        <f>IF(#REF!=0,"-",#REF!/#REF!*100)</f>
        <v>#REF!</v>
      </c>
    </row>
    <row r="1334" spans="1:72" ht="22.5" x14ac:dyDescent="0.25">
      <c r="A1334" s="4" t="s">
        <v>133</v>
      </c>
      <c r="B1334" s="4" t="s">
        <v>58</v>
      </c>
      <c r="C1334" s="4" t="s">
        <v>169</v>
      </c>
      <c r="D1334" s="102" t="s">
        <v>484</v>
      </c>
      <c r="E1334" s="113">
        <v>6138</v>
      </c>
      <c r="F1334" s="102"/>
      <c r="G1334" s="98" t="s">
        <v>1662</v>
      </c>
      <c r="H1334" s="13" t="s">
        <v>90</v>
      </c>
      <c r="I1334" s="14">
        <v>2200</v>
      </c>
      <c r="J1334" s="14"/>
      <c r="K1334" s="14"/>
      <c r="L1334" s="14"/>
      <c r="M1334" s="14"/>
      <c r="N1334" s="14"/>
      <c r="O1334" s="14">
        <f t="shared" si="1903"/>
        <v>2200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>
        <v>0</v>
      </c>
      <c r="AC1334" s="14">
        <v>2200</v>
      </c>
      <c r="AD1334" s="14">
        <v>0</v>
      </c>
      <c r="AE1334" s="14"/>
      <c r="AF1334" s="14"/>
      <c r="AG1334" s="14"/>
      <c r="AH1334" s="14"/>
      <c r="AI1334" s="14"/>
      <c r="AJ1334" s="14">
        <f t="shared" si="1904"/>
        <v>0</v>
      </c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>
        <v>0</v>
      </c>
      <c r="AX1334" s="14">
        <v>0</v>
      </c>
      <c r="AY1334" s="14">
        <v>0</v>
      </c>
      <c r="AZ1334" s="14"/>
      <c r="BA1334" s="14"/>
      <c r="BB1334" s="14"/>
      <c r="BC1334" s="14"/>
      <c r="BD1334" s="14"/>
      <c r="BE1334" s="14">
        <f t="shared" si="1905"/>
        <v>0</v>
      </c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>
        <v>0</v>
      </c>
      <c r="BS1334" s="14">
        <v>0</v>
      </c>
      <c r="BT1334" s="14" t="e">
        <f>IF(#REF!=0,"-",#REF!/#REF!*100)</f>
        <v>#REF!</v>
      </c>
    </row>
    <row r="1335" spans="1:72" x14ac:dyDescent="0.25">
      <c r="A1335" s="1" t="s">
        <v>133</v>
      </c>
      <c r="B1335" s="1" t="s">
        <v>58</v>
      </c>
      <c r="C1335" s="1" t="s">
        <v>169</v>
      </c>
      <c r="D1335" s="105" t="s">
        <v>484</v>
      </c>
      <c r="E1335" s="105" t="s">
        <v>34</v>
      </c>
      <c r="F1335" s="102" t="s">
        <v>0</v>
      </c>
      <c r="G1335" s="13" t="s">
        <v>0</v>
      </c>
      <c r="H1335" s="2" t="s">
        <v>35</v>
      </c>
      <c r="I1335" s="12">
        <f t="shared" ref="I1335:AA1335" si="1927">SUM(I1336:I1338)</f>
        <v>10300</v>
      </c>
      <c r="J1335" s="12">
        <f t="shared" si="1927"/>
        <v>0</v>
      </c>
      <c r="K1335" s="12">
        <f t="shared" si="1927"/>
        <v>0</v>
      </c>
      <c r="L1335" s="12">
        <f t="shared" si="1927"/>
        <v>0</v>
      </c>
      <c r="M1335" s="12">
        <f t="shared" si="1927"/>
        <v>0</v>
      </c>
      <c r="N1335" s="12">
        <f t="shared" si="1927"/>
        <v>0</v>
      </c>
      <c r="O1335" s="12">
        <f t="shared" si="1927"/>
        <v>10300</v>
      </c>
      <c r="P1335" s="12">
        <f t="shared" si="1927"/>
        <v>0</v>
      </c>
      <c r="Q1335" s="12">
        <f t="shared" si="1927"/>
        <v>0</v>
      </c>
      <c r="R1335" s="12">
        <f t="shared" si="1927"/>
        <v>0</v>
      </c>
      <c r="S1335" s="12">
        <f t="shared" si="1927"/>
        <v>0</v>
      </c>
      <c r="T1335" s="12">
        <f t="shared" si="1927"/>
        <v>0</v>
      </c>
      <c r="U1335" s="12">
        <f t="shared" si="1927"/>
        <v>0</v>
      </c>
      <c r="V1335" s="12">
        <f t="shared" si="1927"/>
        <v>0</v>
      </c>
      <c r="W1335" s="12">
        <f t="shared" si="1927"/>
        <v>0</v>
      </c>
      <c r="X1335" s="12">
        <f t="shared" si="1927"/>
        <v>0</v>
      </c>
      <c r="Y1335" s="12">
        <f t="shared" si="1927"/>
        <v>0</v>
      </c>
      <c r="Z1335" s="12">
        <f t="shared" si="1927"/>
        <v>0</v>
      </c>
      <c r="AA1335" s="12">
        <f t="shared" si="1927"/>
        <v>0</v>
      </c>
      <c r="AB1335" s="12">
        <v>0</v>
      </c>
      <c r="AC1335" s="12">
        <v>10300</v>
      </c>
      <c r="AD1335" s="12">
        <f t="shared" ref="AD1335:AV1335" si="1928">SUM(AD1336:AD1338)</f>
        <v>0</v>
      </c>
      <c r="AE1335" s="12">
        <f t="shared" si="1928"/>
        <v>0</v>
      </c>
      <c r="AF1335" s="12">
        <f t="shared" si="1928"/>
        <v>0</v>
      </c>
      <c r="AG1335" s="12">
        <f t="shared" si="1928"/>
        <v>0</v>
      </c>
      <c r="AH1335" s="12">
        <f t="shared" si="1928"/>
        <v>0</v>
      </c>
      <c r="AI1335" s="12">
        <f t="shared" si="1928"/>
        <v>0</v>
      </c>
      <c r="AJ1335" s="12">
        <f t="shared" si="1928"/>
        <v>0</v>
      </c>
      <c r="AK1335" s="12">
        <f t="shared" si="1928"/>
        <v>0</v>
      </c>
      <c r="AL1335" s="12">
        <f t="shared" si="1928"/>
        <v>0</v>
      </c>
      <c r="AM1335" s="12">
        <f t="shared" si="1928"/>
        <v>0</v>
      </c>
      <c r="AN1335" s="12">
        <f t="shared" si="1928"/>
        <v>0</v>
      </c>
      <c r="AO1335" s="12">
        <f t="shared" si="1928"/>
        <v>0</v>
      </c>
      <c r="AP1335" s="12">
        <f t="shared" si="1928"/>
        <v>0</v>
      </c>
      <c r="AQ1335" s="12">
        <f t="shared" si="1928"/>
        <v>0</v>
      </c>
      <c r="AR1335" s="12">
        <f t="shared" si="1928"/>
        <v>0</v>
      </c>
      <c r="AS1335" s="12">
        <f t="shared" si="1928"/>
        <v>0</v>
      </c>
      <c r="AT1335" s="12">
        <f t="shared" si="1928"/>
        <v>0</v>
      </c>
      <c r="AU1335" s="12">
        <f t="shared" si="1928"/>
        <v>0</v>
      </c>
      <c r="AV1335" s="12">
        <f t="shared" si="1928"/>
        <v>0</v>
      </c>
      <c r="AW1335" s="12">
        <v>0</v>
      </c>
      <c r="AX1335" s="12">
        <v>0</v>
      </c>
      <c r="AY1335" s="12">
        <f t="shared" ref="AY1335:BQ1335" si="1929">SUM(AY1336:AY1338)</f>
        <v>0</v>
      </c>
      <c r="AZ1335" s="12">
        <f t="shared" si="1929"/>
        <v>0</v>
      </c>
      <c r="BA1335" s="12">
        <f t="shared" si="1929"/>
        <v>0</v>
      </c>
      <c r="BB1335" s="12">
        <f t="shared" si="1929"/>
        <v>0</v>
      </c>
      <c r="BC1335" s="12">
        <f t="shared" si="1929"/>
        <v>0</v>
      </c>
      <c r="BD1335" s="12">
        <f t="shared" si="1929"/>
        <v>0</v>
      </c>
      <c r="BE1335" s="12">
        <f t="shared" si="1929"/>
        <v>0</v>
      </c>
      <c r="BF1335" s="12">
        <f t="shared" si="1929"/>
        <v>0</v>
      </c>
      <c r="BG1335" s="12">
        <f t="shared" si="1929"/>
        <v>0</v>
      </c>
      <c r="BH1335" s="12">
        <f t="shared" si="1929"/>
        <v>0</v>
      </c>
      <c r="BI1335" s="12">
        <f t="shared" si="1929"/>
        <v>0</v>
      </c>
      <c r="BJ1335" s="12">
        <f t="shared" si="1929"/>
        <v>0</v>
      </c>
      <c r="BK1335" s="12">
        <f t="shared" si="1929"/>
        <v>0</v>
      </c>
      <c r="BL1335" s="12">
        <f t="shared" si="1929"/>
        <v>0</v>
      </c>
      <c r="BM1335" s="12">
        <f t="shared" si="1929"/>
        <v>0</v>
      </c>
      <c r="BN1335" s="12">
        <f t="shared" si="1929"/>
        <v>0</v>
      </c>
      <c r="BO1335" s="12">
        <f t="shared" si="1929"/>
        <v>0</v>
      </c>
      <c r="BP1335" s="12">
        <f t="shared" si="1929"/>
        <v>0</v>
      </c>
      <c r="BQ1335" s="12">
        <f t="shared" si="1929"/>
        <v>0</v>
      </c>
      <c r="BR1335" s="12">
        <v>0</v>
      </c>
      <c r="BS1335" s="12">
        <v>0</v>
      </c>
      <c r="BT1335" s="12" t="e">
        <f>IF(#REF!=0,"-",#REF!/#REF!*100)</f>
        <v>#REF!</v>
      </c>
    </row>
    <row r="1336" spans="1:72" x14ac:dyDescent="0.25">
      <c r="A1336" s="4" t="s">
        <v>133</v>
      </c>
      <c r="B1336" s="4" t="s">
        <v>58</v>
      </c>
      <c r="C1336" s="4" t="s">
        <v>169</v>
      </c>
      <c r="D1336" s="102" t="s">
        <v>484</v>
      </c>
      <c r="E1336" s="113">
        <v>6139</v>
      </c>
      <c r="F1336" s="102"/>
      <c r="G1336" s="98" t="s">
        <v>1662</v>
      </c>
      <c r="H1336" s="13" t="s">
        <v>35</v>
      </c>
      <c r="I1336" s="14">
        <v>10300</v>
      </c>
      <c r="J1336" s="14"/>
      <c r="K1336" s="14"/>
      <c r="L1336" s="14"/>
      <c r="M1336" s="14"/>
      <c r="N1336" s="14"/>
      <c r="O1336" s="14">
        <f t="shared" si="1903"/>
        <v>10300</v>
      </c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>
        <v>0</v>
      </c>
      <c r="AC1336" s="14">
        <v>10300</v>
      </c>
      <c r="AD1336" s="14">
        <v>0</v>
      </c>
      <c r="AE1336" s="14"/>
      <c r="AF1336" s="14"/>
      <c r="AG1336" s="14"/>
      <c r="AH1336" s="14"/>
      <c r="AI1336" s="14"/>
      <c r="AJ1336" s="14">
        <f t="shared" si="1904"/>
        <v>0</v>
      </c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>
        <v>0</v>
      </c>
      <c r="AX1336" s="14">
        <v>0</v>
      </c>
      <c r="AY1336" s="14">
        <v>0</v>
      </c>
      <c r="AZ1336" s="14"/>
      <c r="BA1336" s="14"/>
      <c r="BB1336" s="14"/>
      <c r="BC1336" s="14"/>
      <c r="BD1336" s="14"/>
      <c r="BE1336" s="14">
        <f t="shared" si="1905"/>
        <v>0</v>
      </c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>
        <v>0</v>
      </c>
      <c r="BS1336" s="14">
        <v>0</v>
      </c>
      <c r="BT1336" s="14" t="e">
        <f>IF(#REF!=0,"-",#REF!/#REF!*100)</f>
        <v>#REF!</v>
      </c>
    </row>
    <row r="1337" spans="1:72" ht="22.5" x14ac:dyDescent="0.25">
      <c r="A1337" s="4" t="s">
        <v>133</v>
      </c>
      <c r="B1337" s="4" t="s">
        <v>58</v>
      </c>
      <c r="C1337" s="4" t="s">
        <v>169</v>
      </c>
      <c r="D1337" s="102" t="s">
        <v>484</v>
      </c>
      <c r="E1337" s="113">
        <v>6139</v>
      </c>
      <c r="F1337" s="102" t="s">
        <v>491</v>
      </c>
      <c r="G1337" s="98" t="s">
        <v>1662</v>
      </c>
      <c r="H1337" s="13" t="s">
        <v>37</v>
      </c>
      <c r="I1337" s="14">
        <v>0</v>
      </c>
      <c r="J1337" s="14"/>
      <c r="K1337" s="14"/>
      <c r="L1337" s="14"/>
      <c r="M1337" s="14"/>
      <c r="N1337" s="14"/>
      <c r="O1337" s="14">
        <f t="shared" si="1903"/>
        <v>0</v>
      </c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>
        <v>0</v>
      </c>
      <c r="AC1337" s="14">
        <v>0</v>
      </c>
      <c r="AD1337" s="14">
        <v>0</v>
      </c>
      <c r="AE1337" s="14"/>
      <c r="AF1337" s="14"/>
      <c r="AG1337" s="14"/>
      <c r="AH1337" s="14"/>
      <c r="AI1337" s="14"/>
      <c r="AJ1337" s="14">
        <f t="shared" si="1904"/>
        <v>0</v>
      </c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>
        <v>0</v>
      </c>
      <c r="AX1337" s="14">
        <v>0</v>
      </c>
      <c r="AY1337" s="14">
        <v>0</v>
      </c>
      <c r="AZ1337" s="14"/>
      <c r="BA1337" s="14"/>
      <c r="BB1337" s="14"/>
      <c r="BC1337" s="14"/>
      <c r="BD1337" s="14"/>
      <c r="BE1337" s="14">
        <f t="shared" si="1905"/>
        <v>0</v>
      </c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>
        <v>0</v>
      </c>
      <c r="BS1337" s="14">
        <v>0</v>
      </c>
      <c r="BT1337" s="14" t="e">
        <f>IF(#REF!=0,"-",#REF!/#REF!*100)</f>
        <v>#REF!</v>
      </c>
    </row>
    <row r="1338" spans="1:72" ht="33.75" x14ac:dyDescent="0.25">
      <c r="A1338" s="4" t="s">
        <v>133</v>
      </c>
      <c r="B1338" s="4" t="s">
        <v>58</v>
      </c>
      <c r="C1338" s="4" t="s">
        <v>169</v>
      </c>
      <c r="D1338" s="102" t="s">
        <v>484</v>
      </c>
      <c r="E1338" s="113">
        <v>6139</v>
      </c>
      <c r="F1338" s="102" t="s">
        <v>492</v>
      </c>
      <c r="G1338" s="98" t="s">
        <v>1662</v>
      </c>
      <c r="H1338" s="13" t="s">
        <v>38</v>
      </c>
      <c r="I1338" s="14">
        <v>0</v>
      </c>
      <c r="J1338" s="14"/>
      <c r="K1338" s="14"/>
      <c r="L1338" s="14"/>
      <c r="M1338" s="14"/>
      <c r="N1338" s="14"/>
      <c r="O1338" s="14">
        <f t="shared" si="1903"/>
        <v>0</v>
      </c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>
        <v>0</v>
      </c>
      <c r="AC1338" s="14">
        <v>0</v>
      </c>
      <c r="AD1338" s="14">
        <v>0</v>
      </c>
      <c r="AE1338" s="14"/>
      <c r="AF1338" s="14"/>
      <c r="AG1338" s="14"/>
      <c r="AH1338" s="14"/>
      <c r="AI1338" s="14"/>
      <c r="AJ1338" s="14">
        <f t="shared" si="1904"/>
        <v>0</v>
      </c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>
        <v>0</v>
      </c>
      <c r="AX1338" s="14">
        <v>0</v>
      </c>
      <c r="AY1338" s="14">
        <v>0</v>
      </c>
      <c r="AZ1338" s="14"/>
      <c r="BA1338" s="14"/>
      <c r="BB1338" s="14"/>
      <c r="BC1338" s="14"/>
      <c r="BD1338" s="14"/>
      <c r="BE1338" s="14">
        <f t="shared" si="1905"/>
        <v>0</v>
      </c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>
        <v>0</v>
      </c>
      <c r="BS1338" s="14">
        <v>0</v>
      </c>
      <c r="BT1338" s="14" t="e">
        <f>IF(#REF!=0,"-",#REF!/#REF!*100)</f>
        <v>#REF!</v>
      </c>
    </row>
    <row r="1339" spans="1:72" ht="33.75" x14ac:dyDescent="0.25">
      <c r="A1339" s="1" t="s">
        <v>0</v>
      </c>
      <c r="B1339" s="1" t="s">
        <v>0</v>
      </c>
      <c r="C1339" s="1" t="s">
        <v>0</v>
      </c>
      <c r="D1339" s="101" t="s">
        <v>0</v>
      </c>
      <c r="E1339" s="101" t="s">
        <v>0</v>
      </c>
      <c r="F1339" s="101" t="s">
        <v>0</v>
      </c>
      <c r="G1339" s="2" t="s">
        <v>0</v>
      </c>
      <c r="H1339" s="10" t="s">
        <v>39</v>
      </c>
      <c r="I1339" s="11">
        <f t="shared" ref="I1339:X1340" si="1930">SUM(I1340)</f>
        <v>0</v>
      </c>
      <c r="J1339" s="11">
        <f t="shared" si="1930"/>
        <v>0</v>
      </c>
      <c r="K1339" s="11">
        <f t="shared" si="1930"/>
        <v>0</v>
      </c>
      <c r="L1339" s="11">
        <f t="shared" si="1930"/>
        <v>0</v>
      </c>
      <c r="M1339" s="11">
        <f t="shared" si="1930"/>
        <v>0</v>
      </c>
      <c r="N1339" s="11">
        <f t="shared" si="1930"/>
        <v>0</v>
      </c>
      <c r="O1339" s="11">
        <f t="shared" si="1930"/>
        <v>0</v>
      </c>
      <c r="P1339" s="11">
        <f t="shared" si="1930"/>
        <v>0</v>
      </c>
      <c r="Q1339" s="11">
        <f t="shared" si="1930"/>
        <v>0</v>
      </c>
      <c r="R1339" s="11">
        <f t="shared" si="1930"/>
        <v>0</v>
      </c>
      <c r="S1339" s="11">
        <f t="shared" si="1930"/>
        <v>0</v>
      </c>
      <c r="T1339" s="11">
        <f t="shared" si="1930"/>
        <v>0</v>
      </c>
      <c r="U1339" s="11">
        <f t="shared" si="1930"/>
        <v>0</v>
      </c>
      <c r="V1339" s="11">
        <f t="shared" si="1930"/>
        <v>0</v>
      </c>
      <c r="W1339" s="11">
        <f t="shared" si="1930"/>
        <v>0</v>
      </c>
      <c r="X1339" s="11">
        <f t="shared" si="1930"/>
        <v>0</v>
      </c>
      <c r="Y1339" s="11">
        <f t="shared" ref="J1339:AA1340" si="1931">SUM(Y1340)</f>
        <v>0</v>
      </c>
      <c r="Z1339" s="11">
        <f t="shared" si="1931"/>
        <v>0</v>
      </c>
      <c r="AA1339" s="11">
        <f t="shared" si="1931"/>
        <v>0</v>
      </c>
      <c r="AB1339" s="11">
        <v>0</v>
      </c>
      <c r="AC1339" s="11">
        <v>0</v>
      </c>
      <c r="AD1339" s="11">
        <f t="shared" ref="AD1339:AS1340" si="1932">SUM(AD1340)</f>
        <v>0</v>
      </c>
      <c r="AE1339" s="11">
        <f t="shared" si="1932"/>
        <v>0</v>
      </c>
      <c r="AF1339" s="11">
        <f t="shared" si="1932"/>
        <v>0</v>
      </c>
      <c r="AG1339" s="11">
        <f t="shared" si="1932"/>
        <v>0</v>
      </c>
      <c r="AH1339" s="11">
        <f t="shared" si="1932"/>
        <v>0</v>
      </c>
      <c r="AI1339" s="11">
        <f t="shared" si="1932"/>
        <v>0</v>
      </c>
      <c r="AJ1339" s="11">
        <f t="shared" si="1932"/>
        <v>0</v>
      </c>
      <c r="AK1339" s="11">
        <f t="shared" si="1932"/>
        <v>0</v>
      </c>
      <c r="AL1339" s="11">
        <f t="shared" si="1932"/>
        <v>0</v>
      </c>
      <c r="AM1339" s="11">
        <f t="shared" si="1932"/>
        <v>0</v>
      </c>
      <c r="AN1339" s="11">
        <f t="shared" si="1932"/>
        <v>0</v>
      </c>
      <c r="AO1339" s="11">
        <f t="shared" si="1932"/>
        <v>0</v>
      </c>
      <c r="AP1339" s="11">
        <f t="shared" si="1932"/>
        <v>0</v>
      </c>
      <c r="AQ1339" s="11">
        <f t="shared" si="1932"/>
        <v>0</v>
      </c>
      <c r="AR1339" s="11">
        <f t="shared" si="1932"/>
        <v>0</v>
      </c>
      <c r="AS1339" s="11">
        <f t="shared" si="1932"/>
        <v>0</v>
      </c>
      <c r="AT1339" s="11">
        <f t="shared" ref="AE1339:AV1340" si="1933">SUM(AT1340)</f>
        <v>0</v>
      </c>
      <c r="AU1339" s="11">
        <f t="shared" si="1933"/>
        <v>0</v>
      </c>
      <c r="AV1339" s="11">
        <f t="shared" si="1933"/>
        <v>0</v>
      </c>
      <c r="AW1339" s="11">
        <v>0</v>
      </c>
      <c r="AX1339" s="11">
        <v>0</v>
      </c>
      <c r="AY1339" s="11">
        <f t="shared" ref="AY1339:BN1340" si="1934">SUM(AY1340)</f>
        <v>0</v>
      </c>
      <c r="AZ1339" s="11">
        <f t="shared" si="1934"/>
        <v>0</v>
      </c>
      <c r="BA1339" s="11">
        <f t="shared" si="1934"/>
        <v>0</v>
      </c>
      <c r="BB1339" s="11">
        <f t="shared" si="1934"/>
        <v>0</v>
      </c>
      <c r="BC1339" s="11">
        <f t="shared" si="1934"/>
        <v>0</v>
      </c>
      <c r="BD1339" s="11">
        <f t="shared" si="1934"/>
        <v>0</v>
      </c>
      <c r="BE1339" s="11">
        <f t="shared" si="1934"/>
        <v>0</v>
      </c>
      <c r="BF1339" s="11">
        <f t="shared" si="1934"/>
        <v>0</v>
      </c>
      <c r="BG1339" s="11">
        <f t="shared" si="1934"/>
        <v>0</v>
      </c>
      <c r="BH1339" s="11">
        <f t="shared" si="1934"/>
        <v>0</v>
      </c>
      <c r="BI1339" s="11">
        <f t="shared" si="1934"/>
        <v>0</v>
      </c>
      <c r="BJ1339" s="11">
        <f t="shared" si="1934"/>
        <v>0</v>
      </c>
      <c r="BK1339" s="11">
        <f t="shared" si="1934"/>
        <v>0</v>
      </c>
      <c r="BL1339" s="11">
        <f t="shared" si="1934"/>
        <v>0</v>
      </c>
      <c r="BM1339" s="11">
        <f t="shared" si="1934"/>
        <v>0</v>
      </c>
      <c r="BN1339" s="11">
        <f t="shared" si="1934"/>
        <v>0</v>
      </c>
      <c r="BO1339" s="11">
        <f t="shared" ref="AZ1339:BQ1340" si="1935">SUM(BO1340)</f>
        <v>0</v>
      </c>
      <c r="BP1339" s="11">
        <f t="shared" si="1935"/>
        <v>0</v>
      </c>
      <c r="BQ1339" s="11">
        <f t="shared" si="1935"/>
        <v>0</v>
      </c>
      <c r="BR1339" s="11">
        <v>0</v>
      </c>
      <c r="BS1339" s="11">
        <v>0</v>
      </c>
      <c r="BT1339" s="11" t="e">
        <f>IF(#REF!=0,"-",#REF!/#REF!*100)</f>
        <v>#REF!</v>
      </c>
    </row>
    <row r="1340" spans="1:72" ht="22.5" x14ac:dyDescent="0.25">
      <c r="A1340" s="4" t="s">
        <v>133</v>
      </c>
      <c r="B1340" s="4" t="s">
        <v>58</v>
      </c>
      <c r="C1340" s="4" t="s">
        <v>169</v>
      </c>
      <c r="D1340" s="102" t="s">
        <v>484</v>
      </c>
      <c r="E1340" s="101" t="s">
        <v>40</v>
      </c>
      <c r="F1340" s="101" t="s">
        <v>0</v>
      </c>
      <c r="G1340" s="2" t="s">
        <v>0</v>
      </c>
      <c r="H1340" s="2" t="s">
        <v>41</v>
      </c>
      <c r="I1340" s="12">
        <f t="shared" si="1930"/>
        <v>0</v>
      </c>
      <c r="J1340" s="12">
        <f t="shared" si="1931"/>
        <v>0</v>
      </c>
      <c r="K1340" s="12">
        <f t="shared" si="1931"/>
        <v>0</v>
      </c>
      <c r="L1340" s="12">
        <f t="shared" si="1931"/>
        <v>0</v>
      </c>
      <c r="M1340" s="12">
        <f t="shared" si="1931"/>
        <v>0</v>
      </c>
      <c r="N1340" s="12">
        <f t="shared" si="1931"/>
        <v>0</v>
      </c>
      <c r="O1340" s="12">
        <f t="shared" si="1931"/>
        <v>0</v>
      </c>
      <c r="P1340" s="12">
        <f t="shared" si="1931"/>
        <v>0</v>
      </c>
      <c r="Q1340" s="12">
        <f t="shared" si="1931"/>
        <v>0</v>
      </c>
      <c r="R1340" s="12">
        <f t="shared" si="1931"/>
        <v>0</v>
      </c>
      <c r="S1340" s="12">
        <f t="shared" si="1931"/>
        <v>0</v>
      </c>
      <c r="T1340" s="12">
        <f t="shared" si="1931"/>
        <v>0</v>
      </c>
      <c r="U1340" s="12">
        <f t="shared" si="1931"/>
        <v>0</v>
      </c>
      <c r="V1340" s="12">
        <f t="shared" si="1931"/>
        <v>0</v>
      </c>
      <c r="W1340" s="12">
        <f t="shared" si="1931"/>
        <v>0</v>
      </c>
      <c r="X1340" s="12">
        <f t="shared" si="1931"/>
        <v>0</v>
      </c>
      <c r="Y1340" s="12">
        <f t="shared" si="1931"/>
        <v>0</v>
      </c>
      <c r="Z1340" s="12">
        <f t="shared" si="1931"/>
        <v>0</v>
      </c>
      <c r="AA1340" s="12">
        <f t="shared" si="1931"/>
        <v>0</v>
      </c>
      <c r="AB1340" s="12">
        <v>0</v>
      </c>
      <c r="AC1340" s="12">
        <v>0</v>
      </c>
      <c r="AD1340" s="12">
        <f t="shared" si="1932"/>
        <v>0</v>
      </c>
      <c r="AE1340" s="12">
        <f t="shared" si="1933"/>
        <v>0</v>
      </c>
      <c r="AF1340" s="12">
        <f t="shared" si="1933"/>
        <v>0</v>
      </c>
      <c r="AG1340" s="12">
        <f t="shared" si="1933"/>
        <v>0</v>
      </c>
      <c r="AH1340" s="12">
        <f t="shared" si="1933"/>
        <v>0</v>
      </c>
      <c r="AI1340" s="12">
        <f t="shared" si="1933"/>
        <v>0</v>
      </c>
      <c r="AJ1340" s="12">
        <f t="shared" si="1933"/>
        <v>0</v>
      </c>
      <c r="AK1340" s="12">
        <f t="shared" si="1933"/>
        <v>0</v>
      </c>
      <c r="AL1340" s="12">
        <f t="shared" si="1933"/>
        <v>0</v>
      </c>
      <c r="AM1340" s="12">
        <f t="shared" si="1933"/>
        <v>0</v>
      </c>
      <c r="AN1340" s="12">
        <f t="shared" si="1933"/>
        <v>0</v>
      </c>
      <c r="AO1340" s="12">
        <f t="shared" si="1933"/>
        <v>0</v>
      </c>
      <c r="AP1340" s="12">
        <f t="shared" si="1933"/>
        <v>0</v>
      </c>
      <c r="AQ1340" s="12">
        <f t="shared" si="1933"/>
        <v>0</v>
      </c>
      <c r="AR1340" s="12">
        <f t="shared" si="1933"/>
        <v>0</v>
      </c>
      <c r="AS1340" s="12">
        <f t="shared" si="1933"/>
        <v>0</v>
      </c>
      <c r="AT1340" s="12">
        <f t="shared" si="1933"/>
        <v>0</v>
      </c>
      <c r="AU1340" s="12">
        <f t="shared" si="1933"/>
        <v>0</v>
      </c>
      <c r="AV1340" s="12">
        <f t="shared" si="1933"/>
        <v>0</v>
      </c>
      <c r="AW1340" s="12">
        <v>0</v>
      </c>
      <c r="AX1340" s="12">
        <v>0</v>
      </c>
      <c r="AY1340" s="12">
        <f t="shared" si="1934"/>
        <v>0</v>
      </c>
      <c r="AZ1340" s="12">
        <f t="shared" si="1935"/>
        <v>0</v>
      </c>
      <c r="BA1340" s="12">
        <f t="shared" si="1935"/>
        <v>0</v>
      </c>
      <c r="BB1340" s="12">
        <f t="shared" si="1935"/>
        <v>0</v>
      </c>
      <c r="BC1340" s="12">
        <f t="shared" si="1935"/>
        <v>0</v>
      </c>
      <c r="BD1340" s="12">
        <f t="shared" si="1935"/>
        <v>0</v>
      </c>
      <c r="BE1340" s="12">
        <f t="shared" si="1935"/>
        <v>0</v>
      </c>
      <c r="BF1340" s="12">
        <f t="shared" si="1935"/>
        <v>0</v>
      </c>
      <c r="BG1340" s="12">
        <f t="shared" si="1935"/>
        <v>0</v>
      </c>
      <c r="BH1340" s="12">
        <f t="shared" si="1935"/>
        <v>0</v>
      </c>
      <c r="BI1340" s="12">
        <f t="shared" si="1935"/>
        <v>0</v>
      </c>
      <c r="BJ1340" s="12">
        <f t="shared" si="1935"/>
        <v>0</v>
      </c>
      <c r="BK1340" s="12">
        <f t="shared" si="1935"/>
        <v>0</v>
      </c>
      <c r="BL1340" s="12">
        <f t="shared" si="1935"/>
        <v>0</v>
      </c>
      <c r="BM1340" s="12">
        <f t="shared" si="1935"/>
        <v>0</v>
      </c>
      <c r="BN1340" s="12">
        <f t="shared" si="1935"/>
        <v>0</v>
      </c>
      <c r="BO1340" s="12">
        <f t="shared" si="1935"/>
        <v>0</v>
      </c>
      <c r="BP1340" s="12">
        <f t="shared" si="1935"/>
        <v>0</v>
      </c>
      <c r="BQ1340" s="12">
        <f t="shared" si="1935"/>
        <v>0</v>
      </c>
      <c r="BR1340" s="12">
        <v>0</v>
      </c>
      <c r="BS1340" s="12">
        <v>0</v>
      </c>
      <c r="BT1340" s="12" t="e">
        <f>IF(#REF!=0,"-",#REF!/#REF!*100)</f>
        <v>#REF!</v>
      </c>
    </row>
    <row r="1341" spans="1:72" x14ac:dyDescent="0.25">
      <c r="A1341" s="4" t="s">
        <v>133</v>
      </c>
      <c r="B1341" s="4" t="s">
        <v>58</v>
      </c>
      <c r="C1341" s="4" t="s">
        <v>169</v>
      </c>
      <c r="D1341" s="102" t="s">
        <v>484</v>
      </c>
      <c r="E1341" s="113">
        <v>6148</v>
      </c>
      <c r="F1341" s="102"/>
      <c r="G1341" s="98" t="s">
        <v>1662</v>
      </c>
      <c r="H1341" s="13" t="s">
        <v>45</v>
      </c>
      <c r="I1341" s="14">
        <v>0</v>
      </c>
      <c r="J1341" s="14"/>
      <c r="K1341" s="14"/>
      <c r="L1341" s="14"/>
      <c r="M1341" s="14"/>
      <c r="N1341" s="14"/>
      <c r="O1341" s="14">
        <f t="shared" si="1903"/>
        <v>0</v>
      </c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>
        <v>0</v>
      </c>
      <c r="AC1341" s="14">
        <v>0</v>
      </c>
      <c r="AD1341" s="14">
        <v>0</v>
      </c>
      <c r="AE1341" s="14"/>
      <c r="AF1341" s="14"/>
      <c r="AG1341" s="14"/>
      <c r="AH1341" s="14"/>
      <c r="AI1341" s="14"/>
      <c r="AJ1341" s="14">
        <f t="shared" si="1904"/>
        <v>0</v>
      </c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>
        <v>0</v>
      </c>
      <c r="AX1341" s="14">
        <v>0</v>
      </c>
      <c r="AY1341" s="14">
        <v>0</v>
      </c>
      <c r="AZ1341" s="14"/>
      <c r="BA1341" s="14"/>
      <c r="BB1341" s="14"/>
      <c r="BC1341" s="14"/>
      <c r="BD1341" s="14"/>
      <c r="BE1341" s="14">
        <f t="shared" si="1905"/>
        <v>0</v>
      </c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>
        <v>0</v>
      </c>
      <c r="BS1341" s="14">
        <v>0</v>
      </c>
      <c r="BT1341" s="14" t="e">
        <f>IF(#REF!=0,"-",#REF!/#REF!*100)</f>
        <v>#REF!</v>
      </c>
    </row>
    <row r="1342" spans="1:72" ht="33.75" x14ac:dyDescent="0.25">
      <c r="A1342" s="1" t="s">
        <v>0</v>
      </c>
      <c r="B1342" s="1" t="s">
        <v>0</v>
      </c>
      <c r="C1342" s="1" t="s">
        <v>0</v>
      </c>
      <c r="D1342" s="101" t="s">
        <v>0</v>
      </c>
      <c r="E1342" s="101" t="s">
        <v>0</v>
      </c>
      <c r="F1342" s="101" t="s">
        <v>0</v>
      </c>
      <c r="G1342" s="2" t="s">
        <v>0</v>
      </c>
      <c r="H1342" s="10" t="s">
        <v>47</v>
      </c>
      <c r="I1342" s="11">
        <f t="shared" ref="I1342:AA1342" si="1936">SUM(I1343)</f>
        <v>3000</v>
      </c>
      <c r="J1342" s="11">
        <f t="shared" si="1936"/>
        <v>0</v>
      </c>
      <c r="K1342" s="11">
        <f t="shared" si="1936"/>
        <v>0</v>
      </c>
      <c r="L1342" s="11">
        <f t="shared" si="1936"/>
        <v>0</v>
      </c>
      <c r="M1342" s="11">
        <f t="shared" si="1936"/>
        <v>0</v>
      </c>
      <c r="N1342" s="11">
        <f t="shared" si="1936"/>
        <v>0</v>
      </c>
      <c r="O1342" s="11">
        <f t="shared" si="1936"/>
        <v>3000</v>
      </c>
      <c r="P1342" s="11">
        <f t="shared" si="1936"/>
        <v>0</v>
      </c>
      <c r="Q1342" s="11">
        <f t="shared" si="1936"/>
        <v>0</v>
      </c>
      <c r="R1342" s="11">
        <f t="shared" si="1936"/>
        <v>0</v>
      </c>
      <c r="S1342" s="11">
        <f t="shared" si="1936"/>
        <v>0</v>
      </c>
      <c r="T1342" s="11">
        <f t="shared" si="1936"/>
        <v>0</v>
      </c>
      <c r="U1342" s="11">
        <f t="shared" si="1936"/>
        <v>0</v>
      </c>
      <c r="V1342" s="11">
        <f t="shared" si="1936"/>
        <v>0</v>
      </c>
      <c r="W1342" s="11">
        <f t="shared" si="1936"/>
        <v>0</v>
      </c>
      <c r="X1342" s="11">
        <f t="shared" si="1936"/>
        <v>0</v>
      </c>
      <c r="Y1342" s="11">
        <f t="shared" si="1936"/>
        <v>0</v>
      </c>
      <c r="Z1342" s="11">
        <f t="shared" si="1936"/>
        <v>0</v>
      </c>
      <c r="AA1342" s="11">
        <f t="shared" si="1936"/>
        <v>0</v>
      </c>
      <c r="AB1342" s="11">
        <v>0</v>
      </c>
      <c r="AC1342" s="11">
        <v>3000</v>
      </c>
      <c r="AD1342" s="11">
        <f t="shared" ref="AD1342:AV1342" si="1937">SUM(AD1343)</f>
        <v>0</v>
      </c>
      <c r="AE1342" s="11">
        <f t="shared" si="1937"/>
        <v>0</v>
      </c>
      <c r="AF1342" s="11">
        <f t="shared" si="1937"/>
        <v>0</v>
      </c>
      <c r="AG1342" s="11">
        <f t="shared" si="1937"/>
        <v>0</v>
      </c>
      <c r="AH1342" s="11">
        <f t="shared" si="1937"/>
        <v>0</v>
      </c>
      <c r="AI1342" s="11">
        <f t="shared" si="1937"/>
        <v>0</v>
      </c>
      <c r="AJ1342" s="11">
        <f t="shared" si="1937"/>
        <v>0</v>
      </c>
      <c r="AK1342" s="11">
        <f t="shared" si="1937"/>
        <v>0</v>
      </c>
      <c r="AL1342" s="11">
        <f t="shared" si="1937"/>
        <v>0</v>
      </c>
      <c r="AM1342" s="11">
        <f t="shared" si="1937"/>
        <v>0</v>
      </c>
      <c r="AN1342" s="11">
        <f t="shared" si="1937"/>
        <v>0</v>
      </c>
      <c r="AO1342" s="11">
        <f t="shared" si="1937"/>
        <v>0</v>
      </c>
      <c r="AP1342" s="11">
        <f t="shared" si="1937"/>
        <v>0</v>
      </c>
      <c r="AQ1342" s="11">
        <f t="shared" si="1937"/>
        <v>0</v>
      </c>
      <c r="AR1342" s="11">
        <f t="shared" si="1937"/>
        <v>0</v>
      </c>
      <c r="AS1342" s="11">
        <f t="shared" si="1937"/>
        <v>0</v>
      </c>
      <c r="AT1342" s="11">
        <f t="shared" si="1937"/>
        <v>0</v>
      </c>
      <c r="AU1342" s="11">
        <f t="shared" si="1937"/>
        <v>0</v>
      </c>
      <c r="AV1342" s="11">
        <f t="shared" si="1937"/>
        <v>0</v>
      </c>
      <c r="AW1342" s="11">
        <v>0</v>
      </c>
      <c r="AX1342" s="11">
        <v>0</v>
      </c>
      <c r="AY1342" s="11">
        <f t="shared" ref="AY1342:BQ1342" si="1938">SUM(AY1343)</f>
        <v>0</v>
      </c>
      <c r="AZ1342" s="11">
        <f t="shared" si="1938"/>
        <v>2662</v>
      </c>
      <c r="BA1342" s="11">
        <f t="shared" si="1938"/>
        <v>0</v>
      </c>
      <c r="BB1342" s="11">
        <f t="shared" si="1938"/>
        <v>0</v>
      </c>
      <c r="BC1342" s="11">
        <f t="shared" si="1938"/>
        <v>0</v>
      </c>
      <c r="BD1342" s="11">
        <f t="shared" si="1938"/>
        <v>0</v>
      </c>
      <c r="BE1342" s="11">
        <f t="shared" si="1938"/>
        <v>2662</v>
      </c>
      <c r="BF1342" s="11">
        <f t="shared" si="1938"/>
        <v>0</v>
      </c>
      <c r="BG1342" s="11">
        <f t="shared" si="1938"/>
        <v>0</v>
      </c>
      <c r="BH1342" s="11">
        <f t="shared" si="1938"/>
        <v>2662</v>
      </c>
      <c r="BI1342" s="11">
        <f t="shared" si="1938"/>
        <v>0</v>
      </c>
      <c r="BJ1342" s="11">
        <f t="shared" si="1938"/>
        <v>0</v>
      </c>
      <c r="BK1342" s="11">
        <f t="shared" si="1938"/>
        <v>0</v>
      </c>
      <c r="BL1342" s="11">
        <f t="shared" si="1938"/>
        <v>0</v>
      </c>
      <c r="BM1342" s="11">
        <f t="shared" si="1938"/>
        <v>0</v>
      </c>
      <c r="BN1342" s="11">
        <f t="shared" si="1938"/>
        <v>0</v>
      </c>
      <c r="BO1342" s="11">
        <f t="shared" si="1938"/>
        <v>0</v>
      </c>
      <c r="BP1342" s="11">
        <f t="shared" si="1938"/>
        <v>0</v>
      </c>
      <c r="BQ1342" s="11">
        <f t="shared" si="1938"/>
        <v>0</v>
      </c>
      <c r="BR1342" s="11">
        <v>2662</v>
      </c>
      <c r="BS1342" s="11">
        <v>0</v>
      </c>
      <c r="BT1342" s="11" t="e">
        <f>IF(#REF!=0,"-",#REF!/#REF!*100)</f>
        <v>#REF!</v>
      </c>
    </row>
    <row r="1343" spans="1:72" x14ac:dyDescent="0.25">
      <c r="A1343" s="4" t="s">
        <v>133</v>
      </c>
      <c r="B1343" s="4" t="s">
        <v>58</v>
      </c>
      <c r="C1343" s="4" t="s">
        <v>169</v>
      </c>
      <c r="D1343" s="102" t="s">
        <v>484</v>
      </c>
      <c r="E1343" s="101" t="s">
        <v>48</v>
      </c>
      <c r="F1343" s="101" t="s">
        <v>0</v>
      </c>
      <c r="G1343" s="2" t="s">
        <v>0</v>
      </c>
      <c r="H1343" s="2" t="s">
        <v>49</v>
      </c>
      <c r="I1343" s="12">
        <f t="shared" ref="I1343:AA1343" si="1939">SUM(I1344:I1345)</f>
        <v>3000</v>
      </c>
      <c r="J1343" s="12">
        <f t="shared" si="1939"/>
        <v>0</v>
      </c>
      <c r="K1343" s="12">
        <f t="shared" si="1939"/>
        <v>0</v>
      </c>
      <c r="L1343" s="12">
        <f t="shared" si="1939"/>
        <v>0</v>
      </c>
      <c r="M1343" s="12">
        <f t="shared" si="1939"/>
        <v>0</v>
      </c>
      <c r="N1343" s="12">
        <f t="shared" si="1939"/>
        <v>0</v>
      </c>
      <c r="O1343" s="12">
        <f t="shared" ref="O1343" si="1940">SUM(O1344:O1345)</f>
        <v>3000</v>
      </c>
      <c r="P1343" s="12">
        <f t="shared" si="1939"/>
        <v>0</v>
      </c>
      <c r="Q1343" s="12">
        <f t="shared" si="1939"/>
        <v>0</v>
      </c>
      <c r="R1343" s="12">
        <f t="shared" si="1939"/>
        <v>0</v>
      </c>
      <c r="S1343" s="12">
        <f t="shared" si="1939"/>
        <v>0</v>
      </c>
      <c r="T1343" s="12">
        <f t="shared" si="1939"/>
        <v>0</v>
      </c>
      <c r="U1343" s="12">
        <f t="shared" si="1939"/>
        <v>0</v>
      </c>
      <c r="V1343" s="12">
        <f t="shared" si="1939"/>
        <v>0</v>
      </c>
      <c r="W1343" s="12">
        <f t="shared" si="1939"/>
        <v>0</v>
      </c>
      <c r="X1343" s="12">
        <f t="shared" si="1939"/>
        <v>0</v>
      </c>
      <c r="Y1343" s="12">
        <f t="shared" si="1939"/>
        <v>0</v>
      </c>
      <c r="Z1343" s="12">
        <f t="shared" si="1939"/>
        <v>0</v>
      </c>
      <c r="AA1343" s="12">
        <f t="shared" si="1939"/>
        <v>0</v>
      </c>
      <c r="AB1343" s="12">
        <v>0</v>
      </c>
      <c r="AC1343" s="12">
        <v>3000</v>
      </c>
      <c r="AD1343" s="12">
        <f t="shared" ref="AD1343:AV1343" si="1941">SUM(AD1344:AD1345)</f>
        <v>0</v>
      </c>
      <c r="AE1343" s="12">
        <f t="shared" si="1941"/>
        <v>0</v>
      </c>
      <c r="AF1343" s="12">
        <f t="shared" si="1941"/>
        <v>0</v>
      </c>
      <c r="AG1343" s="12">
        <f t="shared" si="1941"/>
        <v>0</v>
      </c>
      <c r="AH1343" s="12">
        <f t="shared" si="1941"/>
        <v>0</v>
      </c>
      <c r="AI1343" s="12">
        <f t="shared" si="1941"/>
        <v>0</v>
      </c>
      <c r="AJ1343" s="12">
        <f t="shared" ref="AJ1343" si="1942">SUM(AJ1344:AJ1345)</f>
        <v>0</v>
      </c>
      <c r="AK1343" s="12">
        <f t="shared" si="1941"/>
        <v>0</v>
      </c>
      <c r="AL1343" s="12">
        <f t="shared" si="1941"/>
        <v>0</v>
      </c>
      <c r="AM1343" s="12">
        <f t="shared" si="1941"/>
        <v>0</v>
      </c>
      <c r="AN1343" s="12">
        <f t="shared" si="1941"/>
        <v>0</v>
      </c>
      <c r="AO1343" s="12">
        <f t="shared" si="1941"/>
        <v>0</v>
      </c>
      <c r="AP1343" s="12">
        <f t="shared" si="1941"/>
        <v>0</v>
      </c>
      <c r="AQ1343" s="12">
        <f t="shared" si="1941"/>
        <v>0</v>
      </c>
      <c r="AR1343" s="12">
        <f t="shared" si="1941"/>
        <v>0</v>
      </c>
      <c r="AS1343" s="12">
        <f t="shared" si="1941"/>
        <v>0</v>
      </c>
      <c r="AT1343" s="12">
        <f t="shared" si="1941"/>
        <v>0</v>
      </c>
      <c r="AU1343" s="12">
        <f t="shared" si="1941"/>
        <v>0</v>
      </c>
      <c r="AV1343" s="12">
        <f t="shared" si="1941"/>
        <v>0</v>
      </c>
      <c r="AW1343" s="12">
        <v>0</v>
      </c>
      <c r="AX1343" s="12">
        <v>0</v>
      </c>
      <c r="AY1343" s="12">
        <f t="shared" ref="AY1343:BQ1343" si="1943">SUM(AY1344:AY1345)</f>
        <v>0</v>
      </c>
      <c r="AZ1343" s="12">
        <f t="shared" si="1943"/>
        <v>2662</v>
      </c>
      <c r="BA1343" s="12">
        <f t="shared" si="1943"/>
        <v>0</v>
      </c>
      <c r="BB1343" s="12">
        <f t="shared" si="1943"/>
        <v>0</v>
      </c>
      <c r="BC1343" s="12">
        <f t="shared" si="1943"/>
        <v>0</v>
      </c>
      <c r="BD1343" s="12">
        <f t="shared" si="1943"/>
        <v>0</v>
      </c>
      <c r="BE1343" s="12">
        <f t="shared" ref="BE1343" si="1944">SUM(BE1344:BE1345)</f>
        <v>2662</v>
      </c>
      <c r="BF1343" s="12">
        <f t="shared" si="1943"/>
        <v>0</v>
      </c>
      <c r="BG1343" s="12">
        <f t="shared" si="1943"/>
        <v>0</v>
      </c>
      <c r="BH1343" s="12">
        <f t="shared" si="1943"/>
        <v>2662</v>
      </c>
      <c r="BI1343" s="12">
        <f t="shared" si="1943"/>
        <v>0</v>
      </c>
      <c r="BJ1343" s="12">
        <f t="shared" si="1943"/>
        <v>0</v>
      </c>
      <c r="BK1343" s="12">
        <f t="shared" si="1943"/>
        <v>0</v>
      </c>
      <c r="BL1343" s="12">
        <f t="shared" si="1943"/>
        <v>0</v>
      </c>
      <c r="BM1343" s="12">
        <f t="shared" si="1943"/>
        <v>0</v>
      </c>
      <c r="BN1343" s="12">
        <f t="shared" si="1943"/>
        <v>0</v>
      </c>
      <c r="BO1343" s="12">
        <f t="shared" si="1943"/>
        <v>0</v>
      </c>
      <c r="BP1343" s="12">
        <f t="shared" si="1943"/>
        <v>0</v>
      </c>
      <c r="BQ1343" s="12">
        <f t="shared" si="1943"/>
        <v>0</v>
      </c>
      <c r="BR1343" s="12">
        <v>2662</v>
      </c>
      <c r="BS1343" s="12">
        <v>0</v>
      </c>
      <c r="BT1343" s="12" t="e">
        <f>IF(#REF!=0,"-",#REF!/#REF!*100)</f>
        <v>#REF!</v>
      </c>
    </row>
    <row r="1344" spans="1:72" x14ac:dyDescent="0.25">
      <c r="A1344" s="4" t="s">
        <v>133</v>
      </c>
      <c r="B1344" s="4" t="s">
        <v>58</v>
      </c>
      <c r="C1344" s="4" t="s">
        <v>169</v>
      </c>
      <c r="D1344" s="102" t="s">
        <v>484</v>
      </c>
      <c r="E1344" s="113">
        <v>8213</v>
      </c>
      <c r="F1344" s="102"/>
      <c r="G1344" s="98" t="s">
        <v>1662</v>
      </c>
      <c r="H1344" s="13" t="s">
        <v>51</v>
      </c>
      <c r="I1344" s="14">
        <v>3000</v>
      </c>
      <c r="J1344" s="14"/>
      <c r="K1344" s="14"/>
      <c r="L1344" s="14"/>
      <c r="M1344" s="14"/>
      <c r="N1344" s="14"/>
      <c r="O1344" s="14">
        <f t="shared" si="1903"/>
        <v>3000</v>
      </c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>
        <v>0</v>
      </c>
      <c r="AC1344" s="14">
        <v>3000</v>
      </c>
      <c r="AD1344" s="14">
        <v>0</v>
      </c>
      <c r="AE1344" s="14"/>
      <c r="AF1344" s="14"/>
      <c r="AG1344" s="14"/>
      <c r="AH1344" s="14"/>
      <c r="AI1344" s="14"/>
      <c r="AJ1344" s="14">
        <f t="shared" si="1904"/>
        <v>0</v>
      </c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>
        <v>0</v>
      </c>
      <c r="AX1344" s="14">
        <v>0</v>
      </c>
      <c r="AY1344" s="14">
        <v>0</v>
      </c>
      <c r="AZ1344" s="14"/>
      <c r="BA1344" s="14"/>
      <c r="BB1344" s="14"/>
      <c r="BC1344" s="14"/>
      <c r="BD1344" s="14"/>
      <c r="BE1344" s="14">
        <f t="shared" si="1905"/>
        <v>0</v>
      </c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>
        <v>0</v>
      </c>
      <c r="BS1344" s="14">
        <v>0</v>
      </c>
      <c r="BT1344" s="14" t="e">
        <f>IF(#REF!=0,"-",#REF!/#REF!*100)</f>
        <v>#REF!</v>
      </c>
    </row>
    <row r="1345" spans="1:72" x14ac:dyDescent="0.25">
      <c r="A1345" s="4" t="s">
        <v>133</v>
      </c>
      <c r="B1345" s="4" t="s">
        <v>58</v>
      </c>
      <c r="C1345" s="4" t="s">
        <v>169</v>
      </c>
      <c r="D1345" s="102" t="s">
        <v>484</v>
      </c>
      <c r="E1345" s="113">
        <v>8216</v>
      </c>
      <c r="F1345" s="102"/>
      <c r="G1345" s="98" t="s">
        <v>1662</v>
      </c>
      <c r="H1345" s="13" t="s">
        <v>108</v>
      </c>
      <c r="I1345" s="14">
        <v>0</v>
      </c>
      <c r="J1345" s="14"/>
      <c r="K1345" s="14"/>
      <c r="L1345" s="14"/>
      <c r="M1345" s="14"/>
      <c r="N1345" s="14"/>
      <c r="O1345" s="14">
        <f t="shared" si="1903"/>
        <v>0</v>
      </c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>
        <v>0</v>
      </c>
      <c r="AC1345" s="14">
        <v>0</v>
      </c>
      <c r="AD1345" s="14">
        <v>0</v>
      </c>
      <c r="AE1345" s="14"/>
      <c r="AF1345" s="14"/>
      <c r="AG1345" s="14"/>
      <c r="AH1345" s="14"/>
      <c r="AI1345" s="14"/>
      <c r="AJ1345" s="14">
        <f t="shared" si="1904"/>
        <v>0</v>
      </c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>
        <v>0</v>
      </c>
      <c r="AX1345" s="14">
        <v>0</v>
      </c>
      <c r="AY1345" s="14">
        <v>0</v>
      </c>
      <c r="AZ1345" s="14">
        <v>2662</v>
      </c>
      <c r="BA1345" s="14"/>
      <c r="BB1345" s="14"/>
      <c r="BC1345" s="14"/>
      <c r="BD1345" s="14"/>
      <c r="BE1345" s="14">
        <f t="shared" si="1905"/>
        <v>2662</v>
      </c>
      <c r="BF1345" s="14"/>
      <c r="BG1345" s="14"/>
      <c r="BH1345" s="14">
        <v>2662</v>
      </c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>
        <v>2662</v>
      </c>
      <c r="BS1345" s="14">
        <v>0</v>
      </c>
      <c r="BT1345" s="14" t="e">
        <f>IF(#REF!=0,"-",#REF!/#REF!*100)</f>
        <v>#REF!</v>
      </c>
    </row>
    <row r="1346" spans="1:72" ht="22.5" x14ac:dyDescent="0.25">
      <c r="A1346" s="13" t="s">
        <v>0</v>
      </c>
      <c r="B1346" s="13" t="s">
        <v>0</v>
      </c>
      <c r="C1346" s="13" t="s">
        <v>0</v>
      </c>
      <c r="D1346" s="98" t="s">
        <v>0</v>
      </c>
      <c r="E1346" s="98" t="s">
        <v>0</v>
      </c>
      <c r="F1346" s="98" t="s">
        <v>0</v>
      </c>
      <c r="G1346" s="13" t="s">
        <v>0</v>
      </c>
      <c r="H1346" s="10" t="s">
        <v>493</v>
      </c>
      <c r="I1346" s="11">
        <f t="shared" ref="I1346:AA1346" si="1945">SUM(I1315,I1339,I1342)</f>
        <v>24000</v>
      </c>
      <c r="J1346" s="11">
        <f t="shared" si="1945"/>
        <v>0</v>
      </c>
      <c r="K1346" s="11">
        <f t="shared" si="1945"/>
        <v>0</v>
      </c>
      <c r="L1346" s="11">
        <f t="shared" si="1945"/>
        <v>0</v>
      </c>
      <c r="M1346" s="11">
        <f t="shared" si="1945"/>
        <v>0</v>
      </c>
      <c r="N1346" s="11">
        <f t="shared" si="1945"/>
        <v>0</v>
      </c>
      <c r="O1346" s="11">
        <f t="shared" si="1945"/>
        <v>24000</v>
      </c>
      <c r="P1346" s="11">
        <f t="shared" si="1945"/>
        <v>0</v>
      </c>
      <c r="Q1346" s="11">
        <f t="shared" si="1945"/>
        <v>0</v>
      </c>
      <c r="R1346" s="11">
        <f t="shared" si="1945"/>
        <v>0</v>
      </c>
      <c r="S1346" s="11">
        <f t="shared" si="1945"/>
        <v>0</v>
      </c>
      <c r="T1346" s="11">
        <f t="shared" si="1945"/>
        <v>0</v>
      </c>
      <c r="U1346" s="11">
        <f t="shared" si="1945"/>
        <v>0</v>
      </c>
      <c r="V1346" s="11">
        <f t="shared" si="1945"/>
        <v>0</v>
      </c>
      <c r="W1346" s="11">
        <f t="shared" si="1945"/>
        <v>0</v>
      </c>
      <c r="X1346" s="11">
        <f t="shared" si="1945"/>
        <v>0</v>
      </c>
      <c r="Y1346" s="11">
        <f t="shared" si="1945"/>
        <v>0</v>
      </c>
      <c r="Z1346" s="11">
        <f t="shared" si="1945"/>
        <v>0</v>
      </c>
      <c r="AA1346" s="11">
        <f t="shared" si="1945"/>
        <v>0</v>
      </c>
      <c r="AB1346" s="11">
        <v>0</v>
      </c>
      <c r="AC1346" s="11">
        <v>24000</v>
      </c>
      <c r="AD1346" s="11">
        <f t="shared" ref="AD1346:AV1346" si="1946">SUM(AD1315,AD1339,AD1342)</f>
        <v>0</v>
      </c>
      <c r="AE1346" s="11">
        <f t="shared" si="1946"/>
        <v>0</v>
      </c>
      <c r="AF1346" s="11">
        <f t="shared" si="1946"/>
        <v>0</v>
      </c>
      <c r="AG1346" s="11">
        <f t="shared" si="1946"/>
        <v>0</v>
      </c>
      <c r="AH1346" s="11">
        <f t="shared" si="1946"/>
        <v>0</v>
      </c>
      <c r="AI1346" s="11">
        <f t="shared" si="1946"/>
        <v>0</v>
      </c>
      <c r="AJ1346" s="11">
        <f t="shared" si="1946"/>
        <v>0</v>
      </c>
      <c r="AK1346" s="11">
        <f t="shared" si="1946"/>
        <v>0</v>
      </c>
      <c r="AL1346" s="11">
        <f t="shared" si="1946"/>
        <v>0</v>
      </c>
      <c r="AM1346" s="11">
        <f t="shared" si="1946"/>
        <v>0</v>
      </c>
      <c r="AN1346" s="11">
        <f t="shared" si="1946"/>
        <v>0</v>
      </c>
      <c r="AO1346" s="11">
        <f t="shared" si="1946"/>
        <v>0</v>
      </c>
      <c r="AP1346" s="11">
        <f t="shared" si="1946"/>
        <v>0</v>
      </c>
      <c r="AQ1346" s="11">
        <f t="shared" si="1946"/>
        <v>0</v>
      </c>
      <c r="AR1346" s="11">
        <f t="shared" si="1946"/>
        <v>0</v>
      </c>
      <c r="AS1346" s="11">
        <f t="shared" si="1946"/>
        <v>0</v>
      </c>
      <c r="AT1346" s="11">
        <f t="shared" si="1946"/>
        <v>0</v>
      </c>
      <c r="AU1346" s="11">
        <f t="shared" si="1946"/>
        <v>0</v>
      </c>
      <c r="AV1346" s="11">
        <f t="shared" si="1946"/>
        <v>0</v>
      </c>
      <c r="AW1346" s="11">
        <v>0</v>
      </c>
      <c r="AX1346" s="11">
        <v>0</v>
      </c>
      <c r="AY1346" s="11">
        <f t="shared" ref="AY1346:BQ1346" si="1947">SUM(AY1315,AY1339,AY1342)</f>
        <v>0</v>
      </c>
      <c r="AZ1346" s="11">
        <f t="shared" si="1947"/>
        <v>2662</v>
      </c>
      <c r="BA1346" s="11">
        <f t="shared" si="1947"/>
        <v>0</v>
      </c>
      <c r="BB1346" s="11">
        <f t="shared" si="1947"/>
        <v>0</v>
      </c>
      <c r="BC1346" s="11">
        <f t="shared" si="1947"/>
        <v>0</v>
      </c>
      <c r="BD1346" s="11">
        <f t="shared" si="1947"/>
        <v>0</v>
      </c>
      <c r="BE1346" s="11">
        <f t="shared" si="1947"/>
        <v>2662</v>
      </c>
      <c r="BF1346" s="11">
        <f t="shared" si="1947"/>
        <v>0</v>
      </c>
      <c r="BG1346" s="11">
        <f t="shared" si="1947"/>
        <v>0</v>
      </c>
      <c r="BH1346" s="11">
        <f t="shared" si="1947"/>
        <v>2662</v>
      </c>
      <c r="BI1346" s="11">
        <f t="shared" si="1947"/>
        <v>0</v>
      </c>
      <c r="BJ1346" s="11">
        <f t="shared" si="1947"/>
        <v>0</v>
      </c>
      <c r="BK1346" s="11">
        <f t="shared" si="1947"/>
        <v>0</v>
      </c>
      <c r="BL1346" s="11">
        <f t="shared" si="1947"/>
        <v>0</v>
      </c>
      <c r="BM1346" s="11">
        <f t="shared" si="1947"/>
        <v>0</v>
      </c>
      <c r="BN1346" s="11">
        <f t="shared" si="1947"/>
        <v>0</v>
      </c>
      <c r="BO1346" s="11">
        <f t="shared" si="1947"/>
        <v>0</v>
      </c>
      <c r="BP1346" s="11">
        <f t="shared" si="1947"/>
        <v>0</v>
      </c>
      <c r="BQ1346" s="11">
        <f t="shared" si="1947"/>
        <v>0</v>
      </c>
      <c r="BR1346" s="11">
        <v>2662</v>
      </c>
      <c r="BS1346" s="11">
        <v>0</v>
      </c>
      <c r="BT1346" s="11" t="e">
        <f>IF(#REF!=0,"-",#REF!/#REF!*100)</f>
        <v>#REF!</v>
      </c>
    </row>
    <row r="1347" spans="1:72" ht="15.75" thickBot="1" x14ac:dyDescent="0.3">
      <c r="A1347" s="13" t="s">
        <v>0</v>
      </c>
      <c r="B1347" s="13" t="s">
        <v>0</v>
      </c>
      <c r="C1347" s="13" t="s">
        <v>0</v>
      </c>
      <c r="D1347" s="98" t="s">
        <v>0</v>
      </c>
      <c r="E1347" s="98" t="s">
        <v>0</v>
      </c>
      <c r="F1347" s="98" t="s">
        <v>0</v>
      </c>
      <c r="G1347" s="13" t="s">
        <v>0</v>
      </c>
      <c r="H1347" s="2" t="s">
        <v>53</v>
      </c>
      <c r="I1347" s="13" t="s">
        <v>0</v>
      </c>
      <c r="J1347" s="13"/>
      <c r="K1347" s="13"/>
      <c r="L1347" s="13"/>
      <c r="M1347" s="13"/>
      <c r="N1347" s="13"/>
      <c r="O1347" s="13" t="e">
        <f t="shared" si="1903"/>
        <v>#VALUE!</v>
      </c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>
        <v>0</v>
      </c>
      <c r="AC1347" s="13" t="e">
        <v>#VALUE!</v>
      </c>
      <c r="AD1347" s="13" t="s">
        <v>0</v>
      </c>
      <c r="AE1347" s="13"/>
      <c r="AF1347" s="13"/>
      <c r="AG1347" s="13"/>
      <c r="AH1347" s="13"/>
      <c r="AI1347" s="13"/>
      <c r="AJ1347" s="13" t="e">
        <f t="shared" si="1904"/>
        <v>#VALUE!</v>
      </c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>
        <v>0</v>
      </c>
      <c r="AX1347" s="13" t="e">
        <v>#VALUE!</v>
      </c>
      <c r="AY1347" s="13" t="s">
        <v>0</v>
      </c>
      <c r="AZ1347" s="13"/>
      <c r="BA1347" s="13"/>
      <c r="BB1347" s="13"/>
      <c r="BC1347" s="13"/>
      <c r="BD1347" s="13"/>
      <c r="BE1347" s="13" t="e">
        <f t="shared" si="1905"/>
        <v>#VALUE!</v>
      </c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>
        <v>0</v>
      </c>
      <c r="BS1347" s="13" t="e">
        <v>#VALUE!</v>
      </c>
      <c r="BT1347" s="12"/>
    </row>
    <row r="1348" spans="1:72" ht="69.75" customHeight="1" thickBot="1" x14ac:dyDescent="0.3">
      <c r="A1348" s="132" t="s">
        <v>0</v>
      </c>
      <c r="B1348" s="132" t="s">
        <v>0</v>
      </c>
      <c r="C1348" s="132" t="s">
        <v>0</v>
      </c>
      <c r="D1348" s="135" t="s">
        <v>0</v>
      </c>
      <c r="E1348" s="135" t="s">
        <v>0</v>
      </c>
      <c r="F1348" s="135" t="s">
        <v>0</v>
      </c>
      <c r="G1348" s="138" t="s">
        <v>0</v>
      </c>
      <c r="H1348" s="5" t="s">
        <v>54</v>
      </c>
      <c r="I1348" s="89" t="s">
        <v>9</v>
      </c>
      <c r="J1348" s="89" t="s">
        <v>1606</v>
      </c>
      <c r="K1348" s="89" t="s">
        <v>1534</v>
      </c>
      <c r="L1348" s="89" t="s">
        <v>1592</v>
      </c>
      <c r="M1348" s="89" t="s">
        <v>1593</v>
      </c>
      <c r="N1348" s="89" t="s">
        <v>1594</v>
      </c>
      <c r="O1348" s="89" t="s">
        <v>1610</v>
      </c>
      <c r="P1348" s="89" t="s">
        <v>1607</v>
      </c>
      <c r="Q1348" s="89" t="s">
        <v>1595</v>
      </c>
      <c r="R1348" s="89" t="s">
        <v>1596</v>
      </c>
      <c r="S1348" s="89" t="s">
        <v>1597</v>
      </c>
      <c r="T1348" s="89" t="s">
        <v>1598</v>
      </c>
      <c r="U1348" s="89" t="s">
        <v>1599</v>
      </c>
      <c r="V1348" s="89" t="s">
        <v>1600</v>
      </c>
      <c r="W1348" s="89" t="s">
        <v>1608</v>
      </c>
      <c r="X1348" s="89" t="s">
        <v>1609</v>
      </c>
      <c r="Y1348" s="89" t="s">
        <v>1601</v>
      </c>
      <c r="Z1348" s="89" t="s">
        <v>1602</v>
      </c>
      <c r="AA1348" s="89" t="s">
        <v>1603</v>
      </c>
      <c r="AB1348" s="89" t="s">
        <v>1604</v>
      </c>
      <c r="AC1348" s="89" t="s">
        <v>1605</v>
      </c>
      <c r="AD1348" s="90" t="s">
        <v>10</v>
      </c>
      <c r="AE1348" s="90" t="s">
        <v>1606</v>
      </c>
      <c r="AF1348" s="90" t="s">
        <v>1534</v>
      </c>
      <c r="AG1348" s="90" t="s">
        <v>1592</v>
      </c>
      <c r="AH1348" s="90" t="s">
        <v>1593</v>
      </c>
      <c r="AI1348" s="90" t="s">
        <v>1594</v>
      </c>
      <c r="AJ1348" s="90" t="s">
        <v>1611</v>
      </c>
      <c r="AK1348" s="90" t="s">
        <v>1607</v>
      </c>
      <c r="AL1348" s="90" t="s">
        <v>1595</v>
      </c>
      <c r="AM1348" s="90" t="s">
        <v>1596</v>
      </c>
      <c r="AN1348" s="90" t="s">
        <v>1597</v>
      </c>
      <c r="AO1348" s="90" t="s">
        <v>1598</v>
      </c>
      <c r="AP1348" s="90" t="s">
        <v>1599</v>
      </c>
      <c r="AQ1348" s="90" t="s">
        <v>1600</v>
      </c>
      <c r="AR1348" s="90" t="s">
        <v>1608</v>
      </c>
      <c r="AS1348" s="90" t="s">
        <v>1609</v>
      </c>
      <c r="AT1348" s="90" t="s">
        <v>1601</v>
      </c>
      <c r="AU1348" s="90" t="s">
        <v>1602</v>
      </c>
      <c r="AV1348" s="90" t="s">
        <v>1603</v>
      </c>
      <c r="AW1348" s="90" t="s">
        <v>1604</v>
      </c>
      <c r="AX1348" s="90" t="s">
        <v>1605</v>
      </c>
      <c r="AY1348" s="91" t="s">
        <v>11</v>
      </c>
      <c r="AZ1348" s="91" t="s">
        <v>1606</v>
      </c>
      <c r="BA1348" s="91" t="s">
        <v>1534</v>
      </c>
      <c r="BB1348" s="91" t="s">
        <v>1592</v>
      </c>
      <c r="BC1348" s="91" t="s">
        <v>1593</v>
      </c>
      <c r="BD1348" s="91" t="s">
        <v>1594</v>
      </c>
      <c r="BE1348" s="91" t="s">
        <v>1612</v>
      </c>
      <c r="BF1348" s="91" t="s">
        <v>1607</v>
      </c>
      <c r="BG1348" s="91" t="s">
        <v>1595</v>
      </c>
      <c r="BH1348" s="91" t="s">
        <v>1596</v>
      </c>
      <c r="BI1348" s="91" t="s">
        <v>1597</v>
      </c>
      <c r="BJ1348" s="91" t="s">
        <v>1598</v>
      </c>
      <c r="BK1348" s="91" t="s">
        <v>1599</v>
      </c>
      <c r="BL1348" s="91" t="s">
        <v>1600</v>
      </c>
      <c r="BM1348" s="91" t="s">
        <v>1608</v>
      </c>
      <c r="BN1348" s="91" t="s">
        <v>1609</v>
      </c>
      <c r="BO1348" s="91" t="s">
        <v>1601</v>
      </c>
      <c r="BP1348" s="91" t="s">
        <v>1602</v>
      </c>
      <c r="BQ1348" s="91" t="s">
        <v>1603</v>
      </c>
      <c r="BR1348" s="91" t="s">
        <v>1604</v>
      </c>
      <c r="BS1348" s="91" t="s">
        <v>1605</v>
      </c>
      <c r="BT1348" s="5" t="s">
        <v>1671</v>
      </c>
    </row>
    <row r="1349" spans="1:72" x14ac:dyDescent="0.25">
      <c r="A1349" s="133"/>
      <c r="B1349" s="133"/>
      <c r="C1349" s="133"/>
      <c r="D1349" s="136"/>
      <c r="E1349" s="136"/>
      <c r="F1349" s="136"/>
      <c r="G1349" s="139"/>
      <c r="H1349" s="15" t="s">
        <v>0</v>
      </c>
      <c r="I1349" s="9">
        <v>1</v>
      </c>
      <c r="J1349" s="9">
        <v>2</v>
      </c>
      <c r="K1349" s="9">
        <v>3</v>
      </c>
      <c r="L1349" s="9">
        <v>4</v>
      </c>
      <c r="M1349" s="9">
        <v>5</v>
      </c>
      <c r="N1349" s="9">
        <v>6</v>
      </c>
      <c r="O1349" s="9">
        <v>7</v>
      </c>
      <c r="P1349" s="9">
        <v>8</v>
      </c>
      <c r="Q1349" s="9">
        <v>9</v>
      </c>
      <c r="R1349" s="9">
        <v>10</v>
      </c>
      <c r="S1349" s="9">
        <v>11</v>
      </c>
      <c r="T1349" s="9">
        <v>12</v>
      </c>
      <c r="U1349" s="9">
        <v>13</v>
      </c>
      <c r="V1349" s="9">
        <v>14</v>
      </c>
      <c r="W1349" s="9">
        <v>15</v>
      </c>
      <c r="X1349" s="9">
        <v>16</v>
      </c>
      <c r="Y1349" s="9">
        <v>17</v>
      </c>
      <c r="Z1349" s="9">
        <v>18</v>
      </c>
      <c r="AA1349" s="9">
        <v>19</v>
      </c>
      <c r="AB1349" s="9">
        <v>20</v>
      </c>
      <c r="AC1349" s="9">
        <v>21</v>
      </c>
      <c r="AD1349" s="9">
        <v>1</v>
      </c>
      <c r="AE1349" s="9">
        <v>2</v>
      </c>
      <c r="AF1349" s="9">
        <v>3</v>
      </c>
      <c r="AG1349" s="9">
        <v>4</v>
      </c>
      <c r="AH1349" s="9">
        <v>5</v>
      </c>
      <c r="AI1349" s="9">
        <v>6</v>
      </c>
      <c r="AJ1349" s="9">
        <v>7</v>
      </c>
      <c r="AK1349" s="9">
        <v>8</v>
      </c>
      <c r="AL1349" s="9">
        <v>9</v>
      </c>
      <c r="AM1349" s="9">
        <v>10</v>
      </c>
      <c r="AN1349" s="9">
        <v>11</v>
      </c>
      <c r="AO1349" s="9">
        <v>12</v>
      </c>
      <c r="AP1349" s="9">
        <v>13</v>
      </c>
      <c r="AQ1349" s="9">
        <v>14</v>
      </c>
      <c r="AR1349" s="9">
        <v>15</v>
      </c>
      <c r="AS1349" s="9">
        <v>16</v>
      </c>
      <c r="AT1349" s="9">
        <v>17</v>
      </c>
      <c r="AU1349" s="9">
        <v>18</v>
      </c>
      <c r="AV1349" s="9">
        <v>19</v>
      </c>
      <c r="AW1349" s="9">
        <v>20</v>
      </c>
      <c r="AX1349" s="9">
        <v>21</v>
      </c>
      <c r="AY1349" s="9">
        <v>1</v>
      </c>
      <c r="AZ1349" s="9">
        <v>2</v>
      </c>
      <c r="BA1349" s="9">
        <v>3</v>
      </c>
      <c r="BB1349" s="9">
        <v>4</v>
      </c>
      <c r="BC1349" s="9">
        <v>5</v>
      </c>
      <c r="BD1349" s="9">
        <v>6</v>
      </c>
      <c r="BE1349" s="9">
        <v>7</v>
      </c>
      <c r="BF1349" s="9">
        <v>8</v>
      </c>
      <c r="BG1349" s="9">
        <v>9</v>
      </c>
      <c r="BH1349" s="9">
        <v>10</v>
      </c>
      <c r="BI1349" s="9">
        <v>11</v>
      </c>
      <c r="BJ1349" s="9">
        <v>12</v>
      </c>
      <c r="BK1349" s="9">
        <v>13</v>
      </c>
      <c r="BL1349" s="9">
        <v>14</v>
      </c>
      <c r="BM1349" s="9">
        <v>15</v>
      </c>
      <c r="BN1349" s="9">
        <v>16</v>
      </c>
      <c r="BO1349" s="9">
        <v>17</v>
      </c>
      <c r="BP1349" s="9">
        <v>18</v>
      </c>
      <c r="BQ1349" s="9">
        <v>19</v>
      </c>
      <c r="BR1349" s="9">
        <v>20</v>
      </c>
      <c r="BS1349" s="9">
        <v>21</v>
      </c>
      <c r="BT1349" s="9">
        <v>9</v>
      </c>
    </row>
    <row r="1350" spans="1:72" x14ac:dyDescent="0.25">
      <c r="A1350" s="133"/>
      <c r="B1350" s="133"/>
      <c r="C1350" s="133"/>
      <c r="D1350" s="136"/>
      <c r="E1350" s="136"/>
      <c r="F1350" s="136"/>
      <c r="G1350" s="139"/>
      <c r="H1350" s="16" t="s">
        <v>137</v>
      </c>
      <c r="I1350" s="17">
        <f t="shared" ref="I1350:AA1350" si="1948">SUM(I1346)</f>
        <v>24000</v>
      </c>
      <c r="J1350" s="17">
        <f t="shared" si="1948"/>
        <v>0</v>
      </c>
      <c r="K1350" s="17">
        <f t="shared" si="1948"/>
        <v>0</v>
      </c>
      <c r="L1350" s="17">
        <f t="shared" si="1948"/>
        <v>0</v>
      </c>
      <c r="M1350" s="17">
        <f t="shared" si="1948"/>
        <v>0</v>
      </c>
      <c r="N1350" s="17">
        <f t="shared" si="1948"/>
        <v>0</v>
      </c>
      <c r="O1350" s="17">
        <f t="shared" ref="O1350" si="1949">SUM(O1346)</f>
        <v>24000</v>
      </c>
      <c r="P1350" s="17">
        <f t="shared" si="1948"/>
        <v>0</v>
      </c>
      <c r="Q1350" s="17">
        <f t="shared" si="1948"/>
        <v>0</v>
      </c>
      <c r="R1350" s="17">
        <f t="shared" si="1948"/>
        <v>0</v>
      </c>
      <c r="S1350" s="17">
        <f t="shared" si="1948"/>
        <v>0</v>
      </c>
      <c r="T1350" s="17">
        <f t="shared" si="1948"/>
        <v>0</v>
      </c>
      <c r="U1350" s="17">
        <f t="shared" si="1948"/>
        <v>0</v>
      </c>
      <c r="V1350" s="17">
        <f t="shared" si="1948"/>
        <v>0</v>
      </c>
      <c r="W1350" s="17">
        <f t="shared" si="1948"/>
        <v>0</v>
      </c>
      <c r="X1350" s="17">
        <f t="shared" si="1948"/>
        <v>0</v>
      </c>
      <c r="Y1350" s="17">
        <f t="shared" si="1948"/>
        <v>0</v>
      </c>
      <c r="Z1350" s="17">
        <f t="shared" si="1948"/>
        <v>0</v>
      </c>
      <c r="AA1350" s="17">
        <f t="shared" si="1948"/>
        <v>0</v>
      </c>
      <c r="AB1350" s="17">
        <v>0</v>
      </c>
      <c r="AC1350" s="17">
        <v>24000</v>
      </c>
      <c r="AD1350" s="17">
        <f t="shared" ref="AD1350:AV1350" si="1950">SUM(AD1346)</f>
        <v>0</v>
      </c>
      <c r="AE1350" s="17">
        <f t="shared" si="1950"/>
        <v>0</v>
      </c>
      <c r="AF1350" s="17">
        <f t="shared" si="1950"/>
        <v>0</v>
      </c>
      <c r="AG1350" s="17">
        <f t="shared" si="1950"/>
        <v>0</v>
      </c>
      <c r="AH1350" s="17">
        <f t="shared" si="1950"/>
        <v>0</v>
      </c>
      <c r="AI1350" s="17">
        <f t="shared" si="1950"/>
        <v>0</v>
      </c>
      <c r="AJ1350" s="17">
        <f t="shared" ref="AJ1350" si="1951">SUM(AJ1346)</f>
        <v>0</v>
      </c>
      <c r="AK1350" s="17">
        <f t="shared" si="1950"/>
        <v>0</v>
      </c>
      <c r="AL1350" s="17">
        <f t="shared" si="1950"/>
        <v>0</v>
      </c>
      <c r="AM1350" s="17">
        <f t="shared" si="1950"/>
        <v>0</v>
      </c>
      <c r="AN1350" s="17">
        <f t="shared" si="1950"/>
        <v>0</v>
      </c>
      <c r="AO1350" s="17">
        <f t="shared" si="1950"/>
        <v>0</v>
      </c>
      <c r="AP1350" s="17">
        <f t="shared" si="1950"/>
        <v>0</v>
      </c>
      <c r="AQ1350" s="17">
        <f t="shared" si="1950"/>
        <v>0</v>
      </c>
      <c r="AR1350" s="17">
        <f t="shared" si="1950"/>
        <v>0</v>
      </c>
      <c r="AS1350" s="17">
        <f t="shared" si="1950"/>
        <v>0</v>
      </c>
      <c r="AT1350" s="17">
        <f t="shared" si="1950"/>
        <v>0</v>
      </c>
      <c r="AU1350" s="17">
        <f t="shared" si="1950"/>
        <v>0</v>
      </c>
      <c r="AV1350" s="17">
        <f t="shared" si="1950"/>
        <v>0</v>
      </c>
      <c r="AW1350" s="17">
        <v>0</v>
      </c>
      <c r="AX1350" s="17">
        <v>0</v>
      </c>
      <c r="AY1350" s="17">
        <f t="shared" ref="AY1350:BQ1350" si="1952">SUM(AY1346)</f>
        <v>0</v>
      </c>
      <c r="AZ1350" s="17">
        <f t="shared" si="1952"/>
        <v>2662</v>
      </c>
      <c r="BA1350" s="17">
        <f t="shared" si="1952"/>
        <v>0</v>
      </c>
      <c r="BB1350" s="17">
        <f t="shared" si="1952"/>
        <v>0</v>
      </c>
      <c r="BC1350" s="17">
        <f t="shared" si="1952"/>
        <v>0</v>
      </c>
      <c r="BD1350" s="17">
        <f t="shared" si="1952"/>
        <v>0</v>
      </c>
      <c r="BE1350" s="17">
        <f t="shared" ref="BE1350" si="1953">SUM(BE1346)</f>
        <v>2662</v>
      </c>
      <c r="BF1350" s="17">
        <f t="shared" si="1952"/>
        <v>0</v>
      </c>
      <c r="BG1350" s="17">
        <f t="shared" si="1952"/>
        <v>0</v>
      </c>
      <c r="BH1350" s="17">
        <f t="shared" si="1952"/>
        <v>2662</v>
      </c>
      <c r="BI1350" s="17">
        <f t="shared" si="1952"/>
        <v>0</v>
      </c>
      <c r="BJ1350" s="17">
        <f t="shared" si="1952"/>
        <v>0</v>
      </c>
      <c r="BK1350" s="17">
        <f t="shared" si="1952"/>
        <v>0</v>
      </c>
      <c r="BL1350" s="17">
        <f t="shared" si="1952"/>
        <v>0</v>
      </c>
      <c r="BM1350" s="17">
        <f t="shared" si="1952"/>
        <v>0</v>
      </c>
      <c r="BN1350" s="17">
        <f t="shared" si="1952"/>
        <v>0</v>
      </c>
      <c r="BO1350" s="17">
        <f t="shared" si="1952"/>
        <v>0</v>
      </c>
      <c r="BP1350" s="17">
        <f t="shared" si="1952"/>
        <v>0</v>
      </c>
      <c r="BQ1350" s="17">
        <f t="shared" si="1952"/>
        <v>0</v>
      </c>
      <c r="BR1350" s="17">
        <v>2662</v>
      </c>
      <c r="BS1350" s="17">
        <v>0</v>
      </c>
      <c r="BT1350" s="17" t="e">
        <f>IF(#REF!=0,"-",#REF!/#REF!*100)</f>
        <v>#REF!</v>
      </c>
    </row>
    <row r="1351" spans="1:72" x14ac:dyDescent="0.25">
      <c r="A1351" s="133"/>
      <c r="B1351" s="133"/>
      <c r="C1351" s="133"/>
      <c r="D1351" s="136"/>
      <c r="E1351" s="136"/>
      <c r="F1351" s="136"/>
      <c r="G1351" s="139"/>
      <c r="H1351" s="18" t="s">
        <v>55</v>
      </c>
      <c r="I1351" s="17">
        <f t="shared" ref="I1351:AA1351" si="1954">SUM(I1350)</f>
        <v>24000</v>
      </c>
      <c r="J1351" s="17">
        <f t="shared" si="1954"/>
        <v>0</v>
      </c>
      <c r="K1351" s="17">
        <f t="shared" si="1954"/>
        <v>0</v>
      </c>
      <c r="L1351" s="17">
        <f t="shared" si="1954"/>
        <v>0</v>
      </c>
      <c r="M1351" s="17">
        <f t="shared" si="1954"/>
        <v>0</v>
      </c>
      <c r="N1351" s="17">
        <f t="shared" si="1954"/>
        <v>0</v>
      </c>
      <c r="O1351" s="17">
        <f t="shared" ref="O1351" si="1955">SUM(O1350)</f>
        <v>24000</v>
      </c>
      <c r="P1351" s="17">
        <f t="shared" si="1954"/>
        <v>0</v>
      </c>
      <c r="Q1351" s="17">
        <f t="shared" si="1954"/>
        <v>0</v>
      </c>
      <c r="R1351" s="17">
        <f t="shared" si="1954"/>
        <v>0</v>
      </c>
      <c r="S1351" s="17">
        <f t="shared" si="1954"/>
        <v>0</v>
      </c>
      <c r="T1351" s="17">
        <f t="shared" si="1954"/>
        <v>0</v>
      </c>
      <c r="U1351" s="17">
        <f t="shared" si="1954"/>
        <v>0</v>
      </c>
      <c r="V1351" s="17">
        <f t="shared" si="1954"/>
        <v>0</v>
      </c>
      <c r="W1351" s="17">
        <f t="shared" si="1954"/>
        <v>0</v>
      </c>
      <c r="X1351" s="17">
        <f t="shared" si="1954"/>
        <v>0</v>
      </c>
      <c r="Y1351" s="17">
        <f t="shared" si="1954"/>
        <v>0</v>
      </c>
      <c r="Z1351" s="17">
        <f t="shared" si="1954"/>
        <v>0</v>
      </c>
      <c r="AA1351" s="17">
        <f t="shared" si="1954"/>
        <v>0</v>
      </c>
      <c r="AB1351" s="17">
        <v>0</v>
      </c>
      <c r="AC1351" s="17">
        <v>24000</v>
      </c>
      <c r="AD1351" s="17">
        <f t="shared" ref="AD1351:AV1351" si="1956">SUM(AD1350)</f>
        <v>0</v>
      </c>
      <c r="AE1351" s="17">
        <f t="shared" si="1956"/>
        <v>0</v>
      </c>
      <c r="AF1351" s="17">
        <f t="shared" si="1956"/>
        <v>0</v>
      </c>
      <c r="AG1351" s="17">
        <f t="shared" si="1956"/>
        <v>0</v>
      </c>
      <c r="AH1351" s="17">
        <f t="shared" si="1956"/>
        <v>0</v>
      </c>
      <c r="AI1351" s="17">
        <f t="shared" si="1956"/>
        <v>0</v>
      </c>
      <c r="AJ1351" s="17">
        <f t="shared" ref="AJ1351" si="1957">SUM(AJ1350)</f>
        <v>0</v>
      </c>
      <c r="AK1351" s="17">
        <f t="shared" si="1956"/>
        <v>0</v>
      </c>
      <c r="AL1351" s="17">
        <f t="shared" si="1956"/>
        <v>0</v>
      </c>
      <c r="AM1351" s="17">
        <f t="shared" si="1956"/>
        <v>0</v>
      </c>
      <c r="AN1351" s="17">
        <f t="shared" si="1956"/>
        <v>0</v>
      </c>
      <c r="AO1351" s="17">
        <f t="shared" si="1956"/>
        <v>0</v>
      </c>
      <c r="AP1351" s="17">
        <f t="shared" si="1956"/>
        <v>0</v>
      </c>
      <c r="AQ1351" s="17">
        <f t="shared" si="1956"/>
        <v>0</v>
      </c>
      <c r="AR1351" s="17">
        <f t="shared" si="1956"/>
        <v>0</v>
      </c>
      <c r="AS1351" s="17">
        <f t="shared" si="1956"/>
        <v>0</v>
      </c>
      <c r="AT1351" s="17">
        <f t="shared" si="1956"/>
        <v>0</v>
      </c>
      <c r="AU1351" s="17">
        <f t="shared" si="1956"/>
        <v>0</v>
      </c>
      <c r="AV1351" s="17">
        <f t="shared" si="1956"/>
        <v>0</v>
      </c>
      <c r="AW1351" s="17">
        <v>0</v>
      </c>
      <c r="AX1351" s="17">
        <v>0</v>
      </c>
      <c r="AY1351" s="17">
        <f t="shared" ref="AY1351:BQ1351" si="1958">SUM(AY1350)</f>
        <v>0</v>
      </c>
      <c r="AZ1351" s="17">
        <f t="shared" si="1958"/>
        <v>2662</v>
      </c>
      <c r="BA1351" s="17">
        <f t="shared" si="1958"/>
        <v>0</v>
      </c>
      <c r="BB1351" s="17">
        <f t="shared" si="1958"/>
        <v>0</v>
      </c>
      <c r="BC1351" s="17">
        <f t="shared" si="1958"/>
        <v>0</v>
      </c>
      <c r="BD1351" s="17">
        <f t="shared" si="1958"/>
        <v>0</v>
      </c>
      <c r="BE1351" s="17">
        <f t="shared" ref="BE1351" si="1959">SUM(BE1350)</f>
        <v>2662</v>
      </c>
      <c r="BF1351" s="17">
        <f t="shared" si="1958"/>
        <v>0</v>
      </c>
      <c r="BG1351" s="17">
        <f t="shared" si="1958"/>
        <v>0</v>
      </c>
      <c r="BH1351" s="17">
        <f t="shared" si="1958"/>
        <v>2662</v>
      </c>
      <c r="BI1351" s="17">
        <f t="shared" si="1958"/>
        <v>0</v>
      </c>
      <c r="BJ1351" s="17">
        <f t="shared" si="1958"/>
        <v>0</v>
      </c>
      <c r="BK1351" s="17">
        <f t="shared" si="1958"/>
        <v>0</v>
      </c>
      <c r="BL1351" s="17">
        <f t="shared" si="1958"/>
        <v>0</v>
      </c>
      <c r="BM1351" s="17">
        <f t="shared" si="1958"/>
        <v>0</v>
      </c>
      <c r="BN1351" s="17">
        <f t="shared" si="1958"/>
        <v>0</v>
      </c>
      <c r="BO1351" s="17">
        <f t="shared" si="1958"/>
        <v>0</v>
      </c>
      <c r="BP1351" s="17">
        <f t="shared" si="1958"/>
        <v>0</v>
      </c>
      <c r="BQ1351" s="17">
        <f t="shared" si="1958"/>
        <v>0</v>
      </c>
      <c r="BR1351" s="17">
        <v>2662</v>
      </c>
      <c r="BS1351" s="17">
        <v>0</v>
      </c>
      <c r="BT1351" s="17" t="e">
        <f>IF(#REF!=0,"-",#REF!/#REF!*100)</f>
        <v>#REF!</v>
      </c>
    </row>
    <row r="1352" spans="1:72" x14ac:dyDescent="0.25">
      <c r="A1352" s="134"/>
      <c r="B1352" s="134"/>
      <c r="C1352" s="134"/>
      <c r="D1352" s="137"/>
      <c r="E1352" s="137"/>
      <c r="F1352" s="137"/>
      <c r="G1352" s="140"/>
      <c r="O1352">
        <f t="shared" si="1903"/>
        <v>0</v>
      </c>
      <c r="AB1352">
        <v>0</v>
      </c>
      <c r="AC1352">
        <v>0</v>
      </c>
      <c r="AJ1352">
        <f t="shared" si="1904"/>
        <v>0</v>
      </c>
      <c r="AW1352">
        <v>0</v>
      </c>
      <c r="AX1352">
        <v>0</v>
      </c>
      <c r="BE1352">
        <f t="shared" si="1905"/>
        <v>0</v>
      </c>
      <c r="BR1352">
        <v>0</v>
      </c>
      <c r="BS1352">
        <v>0</v>
      </c>
      <c r="BT1352" t="e">
        <f>IF(#REF!=0,"-",#REF!/#REF!*100)</f>
        <v>#REF!</v>
      </c>
    </row>
    <row r="1353" spans="1:72" ht="15.75" thickBot="1" x14ac:dyDescent="0.3">
      <c r="A1353" s="13" t="s">
        <v>0</v>
      </c>
      <c r="B1353" s="13" t="s">
        <v>0</v>
      </c>
      <c r="C1353" s="13" t="s">
        <v>0</v>
      </c>
      <c r="D1353" s="98" t="s">
        <v>0</v>
      </c>
      <c r="E1353" s="98" t="s">
        <v>0</v>
      </c>
      <c r="F1353" s="98" t="s">
        <v>0</v>
      </c>
      <c r="G1353" s="13" t="s">
        <v>0</v>
      </c>
      <c r="H1353" s="19" t="s">
        <v>0</v>
      </c>
      <c r="I1353" s="19" t="s">
        <v>0</v>
      </c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>
        <v>0</v>
      </c>
      <c r="AC1353" s="19">
        <v>0</v>
      </c>
      <c r="AD1353" s="19" t="s">
        <v>0</v>
      </c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>
        <v>0</v>
      </c>
      <c r="AX1353" s="19">
        <v>0</v>
      </c>
      <c r="AY1353" s="19" t="s">
        <v>0</v>
      </c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>
        <v>0</v>
      </c>
      <c r="BS1353" s="19">
        <v>0</v>
      </c>
      <c r="BT1353" s="19"/>
    </row>
    <row r="1354" spans="1:72" ht="69.75" customHeight="1" thickBot="1" x14ac:dyDescent="0.3">
      <c r="A1354" s="5" t="s">
        <v>2</v>
      </c>
      <c r="B1354" s="5" t="s">
        <v>3</v>
      </c>
      <c r="C1354" s="5" t="s">
        <v>4</v>
      </c>
      <c r="D1354" s="103" t="s">
        <v>0</v>
      </c>
      <c r="E1354" s="112" t="s">
        <v>5</v>
      </c>
      <c r="F1354" s="112" t="s">
        <v>6</v>
      </c>
      <c r="G1354" s="5" t="s">
        <v>7</v>
      </c>
      <c r="H1354" s="5" t="s">
        <v>8</v>
      </c>
      <c r="I1354" s="89" t="s">
        <v>9</v>
      </c>
      <c r="J1354" s="89" t="s">
        <v>1606</v>
      </c>
      <c r="K1354" s="89" t="s">
        <v>1534</v>
      </c>
      <c r="L1354" s="89" t="s">
        <v>1592</v>
      </c>
      <c r="M1354" s="89" t="s">
        <v>1593</v>
      </c>
      <c r="N1354" s="89" t="s">
        <v>1594</v>
      </c>
      <c r="O1354" s="89" t="s">
        <v>1610</v>
      </c>
      <c r="P1354" s="89" t="s">
        <v>1607</v>
      </c>
      <c r="Q1354" s="89" t="s">
        <v>1595</v>
      </c>
      <c r="R1354" s="89" t="s">
        <v>1596</v>
      </c>
      <c r="S1354" s="89" t="s">
        <v>1597</v>
      </c>
      <c r="T1354" s="89" t="s">
        <v>1598</v>
      </c>
      <c r="U1354" s="89" t="s">
        <v>1599</v>
      </c>
      <c r="V1354" s="89" t="s">
        <v>1600</v>
      </c>
      <c r="W1354" s="89" t="s">
        <v>1608</v>
      </c>
      <c r="X1354" s="89" t="s">
        <v>1609</v>
      </c>
      <c r="Y1354" s="89" t="s">
        <v>1601</v>
      </c>
      <c r="Z1354" s="89" t="s">
        <v>1602</v>
      </c>
      <c r="AA1354" s="89" t="s">
        <v>1603</v>
      </c>
      <c r="AB1354" s="89" t="s">
        <v>1604</v>
      </c>
      <c r="AC1354" s="89" t="s">
        <v>1605</v>
      </c>
      <c r="AD1354" s="90" t="s">
        <v>10</v>
      </c>
      <c r="AE1354" s="90" t="s">
        <v>1606</v>
      </c>
      <c r="AF1354" s="90" t="s">
        <v>1534</v>
      </c>
      <c r="AG1354" s="90" t="s">
        <v>1592</v>
      </c>
      <c r="AH1354" s="90" t="s">
        <v>1593</v>
      </c>
      <c r="AI1354" s="90" t="s">
        <v>1594</v>
      </c>
      <c r="AJ1354" s="90" t="s">
        <v>1611</v>
      </c>
      <c r="AK1354" s="90" t="s">
        <v>1607</v>
      </c>
      <c r="AL1354" s="90" t="s">
        <v>1595</v>
      </c>
      <c r="AM1354" s="90" t="s">
        <v>1596</v>
      </c>
      <c r="AN1354" s="90" t="s">
        <v>1597</v>
      </c>
      <c r="AO1354" s="90" t="s">
        <v>1598</v>
      </c>
      <c r="AP1354" s="90" t="s">
        <v>1599</v>
      </c>
      <c r="AQ1354" s="90" t="s">
        <v>1600</v>
      </c>
      <c r="AR1354" s="90" t="s">
        <v>1608</v>
      </c>
      <c r="AS1354" s="90" t="s">
        <v>1609</v>
      </c>
      <c r="AT1354" s="90" t="s">
        <v>1601</v>
      </c>
      <c r="AU1354" s="90" t="s">
        <v>1602</v>
      </c>
      <c r="AV1354" s="90" t="s">
        <v>1603</v>
      </c>
      <c r="AW1354" s="90" t="s">
        <v>1604</v>
      </c>
      <c r="AX1354" s="90" t="s">
        <v>1605</v>
      </c>
      <c r="AY1354" s="91" t="s">
        <v>11</v>
      </c>
      <c r="AZ1354" s="91" t="s">
        <v>1606</v>
      </c>
      <c r="BA1354" s="91" t="s">
        <v>1534</v>
      </c>
      <c r="BB1354" s="91" t="s">
        <v>1592</v>
      </c>
      <c r="BC1354" s="91" t="s">
        <v>1593</v>
      </c>
      <c r="BD1354" s="91" t="s">
        <v>1594</v>
      </c>
      <c r="BE1354" s="91" t="s">
        <v>1612</v>
      </c>
      <c r="BF1354" s="91" t="s">
        <v>1607</v>
      </c>
      <c r="BG1354" s="91" t="s">
        <v>1595</v>
      </c>
      <c r="BH1354" s="91" t="s">
        <v>1596</v>
      </c>
      <c r="BI1354" s="91" t="s">
        <v>1597</v>
      </c>
      <c r="BJ1354" s="91" t="s">
        <v>1598</v>
      </c>
      <c r="BK1354" s="91" t="s">
        <v>1599</v>
      </c>
      <c r="BL1354" s="91" t="s">
        <v>1600</v>
      </c>
      <c r="BM1354" s="91" t="s">
        <v>1608</v>
      </c>
      <c r="BN1354" s="91" t="s">
        <v>1609</v>
      </c>
      <c r="BO1354" s="91" t="s">
        <v>1601</v>
      </c>
      <c r="BP1354" s="91" t="s">
        <v>1602</v>
      </c>
      <c r="BQ1354" s="91" t="s">
        <v>1603</v>
      </c>
      <c r="BR1354" s="91" t="s">
        <v>1604</v>
      </c>
      <c r="BS1354" s="91" t="s">
        <v>1605</v>
      </c>
      <c r="BT1354" s="5" t="s">
        <v>1671</v>
      </c>
    </row>
    <row r="1355" spans="1:72" x14ac:dyDescent="0.25">
      <c r="A1355" s="6" t="s">
        <v>0</v>
      </c>
      <c r="B1355" s="6" t="s">
        <v>0</v>
      </c>
      <c r="C1355" s="6" t="s">
        <v>0</v>
      </c>
      <c r="D1355" s="104" t="s">
        <v>0</v>
      </c>
      <c r="E1355" s="104" t="s">
        <v>0</v>
      </c>
      <c r="F1355" s="121" t="s">
        <v>0</v>
      </c>
      <c r="G1355" s="7" t="s">
        <v>0</v>
      </c>
      <c r="H1355" s="8" t="s">
        <v>0</v>
      </c>
      <c r="I1355" s="9">
        <v>1</v>
      </c>
      <c r="J1355" s="9">
        <v>2</v>
      </c>
      <c r="K1355" s="9">
        <v>3</v>
      </c>
      <c r="L1355" s="9">
        <v>4</v>
      </c>
      <c r="M1355" s="9">
        <v>5</v>
      </c>
      <c r="N1355" s="9">
        <v>6</v>
      </c>
      <c r="O1355" s="9">
        <v>7</v>
      </c>
      <c r="P1355" s="9">
        <v>8</v>
      </c>
      <c r="Q1355" s="9">
        <v>9</v>
      </c>
      <c r="R1355" s="9">
        <v>10</v>
      </c>
      <c r="S1355" s="9">
        <v>11</v>
      </c>
      <c r="T1355" s="9">
        <v>12</v>
      </c>
      <c r="U1355" s="9">
        <v>13</v>
      </c>
      <c r="V1355" s="9">
        <v>14</v>
      </c>
      <c r="W1355" s="9">
        <v>15</v>
      </c>
      <c r="X1355" s="9">
        <v>16</v>
      </c>
      <c r="Y1355" s="9">
        <v>17</v>
      </c>
      <c r="Z1355" s="9">
        <v>18</v>
      </c>
      <c r="AA1355" s="9">
        <v>19</v>
      </c>
      <c r="AB1355" s="9">
        <v>20</v>
      </c>
      <c r="AC1355" s="9">
        <v>21</v>
      </c>
      <c r="AD1355" s="9">
        <v>1</v>
      </c>
      <c r="AE1355" s="9">
        <v>2</v>
      </c>
      <c r="AF1355" s="9">
        <v>3</v>
      </c>
      <c r="AG1355" s="9">
        <v>4</v>
      </c>
      <c r="AH1355" s="9">
        <v>5</v>
      </c>
      <c r="AI1355" s="9">
        <v>6</v>
      </c>
      <c r="AJ1355" s="9">
        <v>7</v>
      </c>
      <c r="AK1355" s="9">
        <v>8</v>
      </c>
      <c r="AL1355" s="9">
        <v>9</v>
      </c>
      <c r="AM1355" s="9">
        <v>10</v>
      </c>
      <c r="AN1355" s="9">
        <v>11</v>
      </c>
      <c r="AO1355" s="9">
        <v>12</v>
      </c>
      <c r="AP1355" s="9">
        <v>13</v>
      </c>
      <c r="AQ1355" s="9">
        <v>14</v>
      </c>
      <c r="AR1355" s="9">
        <v>15</v>
      </c>
      <c r="AS1355" s="9">
        <v>16</v>
      </c>
      <c r="AT1355" s="9">
        <v>17</v>
      </c>
      <c r="AU1355" s="9">
        <v>18</v>
      </c>
      <c r="AV1355" s="9">
        <v>19</v>
      </c>
      <c r="AW1355" s="9">
        <v>20</v>
      </c>
      <c r="AX1355" s="9">
        <v>21</v>
      </c>
      <c r="AY1355" s="9">
        <v>1</v>
      </c>
      <c r="AZ1355" s="9">
        <v>2</v>
      </c>
      <c r="BA1355" s="9">
        <v>3</v>
      </c>
      <c r="BB1355" s="9">
        <v>4</v>
      </c>
      <c r="BC1355" s="9">
        <v>5</v>
      </c>
      <c r="BD1355" s="9">
        <v>6</v>
      </c>
      <c r="BE1355" s="9">
        <v>7</v>
      </c>
      <c r="BF1355" s="9">
        <v>8</v>
      </c>
      <c r="BG1355" s="9">
        <v>9</v>
      </c>
      <c r="BH1355" s="9">
        <v>10</v>
      </c>
      <c r="BI1355" s="9">
        <v>11</v>
      </c>
      <c r="BJ1355" s="9">
        <v>12</v>
      </c>
      <c r="BK1355" s="9">
        <v>13</v>
      </c>
      <c r="BL1355" s="9">
        <v>14</v>
      </c>
      <c r="BM1355" s="9">
        <v>15</v>
      </c>
      <c r="BN1355" s="9">
        <v>16</v>
      </c>
      <c r="BO1355" s="9">
        <v>17</v>
      </c>
      <c r="BP1355" s="9">
        <v>18</v>
      </c>
      <c r="BQ1355" s="9">
        <v>19</v>
      </c>
      <c r="BR1355" s="9">
        <v>20</v>
      </c>
      <c r="BS1355" s="9">
        <v>21</v>
      </c>
      <c r="BT1355" s="9">
        <v>9</v>
      </c>
    </row>
    <row r="1356" spans="1:72" ht="33.75" x14ac:dyDescent="0.25">
      <c r="A1356" s="1" t="s">
        <v>133</v>
      </c>
      <c r="B1356" s="1" t="s">
        <v>58</v>
      </c>
      <c r="C1356" s="4" t="s">
        <v>170</v>
      </c>
      <c r="D1356" s="102" t="s">
        <v>494</v>
      </c>
      <c r="E1356" s="101" t="s">
        <v>0</v>
      </c>
      <c r="F1356" s="101" t="s">
        <v>0</v>
      </c>
      <c r="G1356" s="2" t="s">
        <v>0</v>
      </c>
      <c r="H1356" s="2" t="s">
        <v>495</v>
      </c>
      <c r="I1356" s="3" t="s">
        <v>0</v>
      </c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>
        <v>0</v>
      </c>
      <c r="AC1356" s="3">
        <v>0</v>
      </c>
      <c r="AD1356" s="3" t="s">
        <v>0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>
        <v>0</v>
      </c>
      <c r="AX1356" s="3">
        <v>0</v>
      </c>
      <c r="AY1356" s="3" t="s">
        <v>0</v>
      </c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>
        <v>0</v>
      </c>
      <c r="BS1356" s="3">
        <v>0</v>
      </c>
      <c r="BT1356" s="3"/>
    </row>
    <row r="1357" spans="1:72" ht="33.75" x14ac:dyDescent="0.25">
      <c r="A1357" s="1" t="s">
        <v>0</v>
      </c>
      <c r="B1357" s="1" t="s">
        <v>0</v>
      </c>
      <c r="C1357" s="1" t="s">
        <v>0</v>
      </c>
      <c r="D1357" s="101" t="s">
        <v>0</v>
      </c>
      <c r="E1357" s="101" t="s">
        <v>0</v>
      </c>
      <c r="F1357" s="101" t="s">
        <v>0</v>
      </c>
      <c r="G1357" s="2" t="s">
        <v>0</v>
      </c>
      <c r="H1357" s="10" t="s">
        <v>13</v>
      </c>
      <c r="I1357" s="11">
        <f t="shared" ref="I1357:AA1357" si="1960">SUM(I1358,I1366,I1368)</f>
        <v>50000</v>
      </c>
      <c r="J1357" s="11">
        <f t="shared" si="1960"/>
        <v>0</v>
      </c>
      <c r="K1357" s="11">
        <f t="shared" si="1960"/>
        <v>0</v>
      </c>
      <c r="L1357" s="11">
        <f t="shared" si="1960"/>
        <v>0</v>
      </c>
      <c r="M1357" s="11">
        <f t="shared" si="1960"/>
        <v>0</v>
      </c>
      <c r="N1357" s="11">
        <f t="shared" si="1960"/>
        <v>0</v>
      </c>
      <c r="O1357" s="11">
        <f t="shared" ref="O1357" si="1961">SUM(O1358,O1366,O1368)</f>
        <v>50000</v>
      </c>
      <c r="P1357" s="11">
        <f t="shared" si="1960"/>
        <v>5700</v>
      </c>
      <c r="Q1357" s="11">
        <f t="shared" si="1960"/>
        <v>2840</v>
      </c>
      <c r="R1357" s="11">
        <f t="shared" si="1960"/>
        <v>10380</v>
      </c>
      <c r="S1357" s="11">
        <f t="shared" si="1960"/>
        <v>0</v>
      </c>
      <c r="T1357" s="11">
        <f t="shared" si="1960"/>
        <v>0</v>
      </c>
      <c r="U1357" s="11">
        <f t="shared" si="1960"/>
        <v>0</v>
      </c>
      <c r="V1357" s="11">
        <f t="shared" si="1960"/>
        <v>0</v>
      </c>
      <c r="W1357" s="11">
        <f t="shared" si="1960"/>
        <v>0</v>
      </c>
      <c r="X1357" s="11">
        <f t="shared" si="1960"/>
        <v>0</v>
      </c>
      <c r="Y1357" s="11">
        <f t="shared" si="1960"/>
        <v>0</v>
      </c>
      <c r="Z1357" s="11">
        <f t="shared" si="1960"/>
        <v>0</v>
      </c>
      <c r="AA1357" s="11">
        <f t="shared" si="1960"/>
        <v>0</v>
      </c>
      <c r="AB1357" s="11">
        <v>18920</v>
      </c>
      <c r="AC1357" s="11">
        <v>31080</v>
      </c>
      <c r="AD1357" s="11">
        <f t="shared" ref="AD1357:AV1357" si="1962">SUM(AD1358,AD1366,AD1368)</f>
        <v>0</v>
      </c>
      <c r="AE1357" s="11">
        <f t="shared" si="1962"/>
        <v>1157</v>
      </c>
      <c r="AF1357" s="11">
        <f t="shared" si="1962"/>
        <v>0</v>
      </c>
      <c r="AG1357" s="11">
        <f t="shared" si="1962"/>
        <v>0</v>
      </c>
      <c r="AH1357" s="11">
        <f t="shared" si="1962"/>
        <v>0</v>
      </c>
      <c r="AI1357" s="11">
        <f t="shared" si="1962"/>
        <v>0</v>
      </c>
      <c r="AJ1357" s="11">
        <f t="shared" ref="AJ1357" si="1963">SUM(AJ1358,AJ1366,AJ1368)</f>
        <v>1157</v>
      </c>
      <c r="AK1357" s="11">
        <f t="shared" si="1962"/>
        <v>0</v>
      </c>
      <c r="AL1357" s="11">
        <f t="shared" si="1962"/>
        <v>0</v>
      </c>
      <c r="AM1357" s="11">
        <f t="shared" si="1962"/>
        <v>1157</v>
      </c>
      <c r="AN1357" s="11">
        <f t="shared" si="1962"/>
        <v>0</v>
      </c>
      <c r="AO1357" s="11">
        <f t="shared" si="1962"/>
        <v>0</v>
      </c>
      <c r="AP1357" s="11">
        <f t="shared" si="1962"/>
        <v>0</v>
      </c>
      <c r="AQ1357" s="11">
        <f t="shared" si="1962"/>
        <v>0</v>
      </c>
      <c r="AR1357" s="11">
        <f t="shared" si="1962"/>
        <v>0</v>
      </c>
      <c r="AS1357" s="11">
        <f t="shared" si="1962"/>
        <v>0</v>
      </c>
      <c r="AT1357" s="11">
        <f t="shared" si="1962"/>
        <v>0</v>
      </c>
      <c r="AU1357" s="11">
        <f t="shared" si="1962"/>
        <v>0</v>
      </c>
      <c r="AV1357" s="11">
        <f t="shared" si="1962"/>
        <v>0</v>
      </c>
      <c r="AW1357" s="11">
        <v>1157</v>
      </c>
      <c r="AX1357" s="11">
        <v>0</v>
      </c>
      <c r="AY1357" s="11">
        <f t="shared" ref="AY1357:BQ1357" si="1964">SUM(AY1358,AY1366,AY1368)</f>
        <v>0</v>
      </c>
      <c r="AZ1357" s="11">
        <f t="shared" si="1964"/>
        <v>17796</v>
      </c>
      <c r="BA1357" s="11">
        <f t="shared" si="1964"/>
        <v>0</v>
      </c>
      <c r="BB1357" s="11">
        <f t="shared" si="1964"/>
        <v>1799</v>
      </c>
      <c r="BC1357" s="11">
        <f t="shared" si="1964"/>
        <v>0</v>
      </c>
      <c r="BD1357" s="11">
        <f t="shared" si="1964"/>
        <v>0</v>
      </c>
      <c r="BE1357" s="11">
        <f t="shared" ref="BE1357" si="1965">SUM(BE1358,BE1366,BE1368)</f>
        <v>19595</v>
      </c>
      <c r="BF1357" s="11">
        <f t="shared" si="1964"/>
        <v>0</v>
      </c>
      <c r="BG1357" s="11">
        <f t="shared" si="1964"/>
        <v>0</v>
      </c>
      <c r="BH1357" s="11">
        <f t="shared" si="1964"/>
        <v>19595</v>
      </c>
      <c r="BI1357" s="11">
        <f t="shared" si="1964"/>
        <v>0</v>
      </c>
      <c r="BJ1357" s="11">
        <f t="shared" si="1964"/>
        <v>0</v>
      </c>
      <c r="BK1357" s="11">
        <f t="shared" si="1964"/>
        <v>0</v>
      </c>
      <c r="BL1357" s="11">
        <f t="shared" si="1964"/>
        <v>0</v>
      </c>
      <c r="BM1357" s="11">
        <f t="shared" si="1964"/>
        <v>0</v>
      </c>
      <c r="BN1357" s="11">
        <f t="shared" si="1964"/>
        <v>0</v>
      </c>
      <c r="BO1357" s="11">
        <f t="shared" si="1964"/>
        <v>0</v>
      </c>
      <c r="BP1357" s="11">
        <f t="shared" si="1964"/>
        <v>0</v>
      </c>
      <c r="BQ1357" s="11">
        <f t="shared" si="1964"/>
        <v>0</v>
      </c>
      <c r="BR1357" s="11">
        <v>19595</v>
      </c>
      <c r="BS1357" s="11">
        <v>0</v>
      </c>
      <c r="BT1357" s="11" t="e">
        <f>IF(#REF!=0,"-",#REF!/#REF!*100)</f>
        <v>#REF!</v>
      </c>
    </row>
    <row r="1358" spans="1:72" x14ac:dyDescent="0.25">
      <c r="A1358" s="4" t="s">
        <v>133</v>
      </c>
      <c r="B1358" s="4" t="s">
        <v>58</v>
      </c>
      <c r="C1358" s="4" t="s">
        <v>170</v>
      </c>
      <c r="D1358" s="102" t="s">
        <v>494</v>
      </c>
      <c r="E1358" s="101" t="s">
        <v>14</v>
      </c>
      <c r="F1358" s="101" t="s">
        <v>0</v>
      </c>
      <c r="G1358" s="2" t="s">
        <v>0</v>
      </c>
      <c r="H1358" s="2" t="s">
        <v>15</v>
      </c>
      <c r="I1358" s="12">
        <f t="shared" ref="I1358:AA1358" si="1966">SUM(I1359,I1360)</f>
        <v>0</v>
      </c>
      <c r="J1358" s="12">
        <f t="shared" si="1966"/>
        <v>0</v>
      </c>
      <c r="K1358" s="12">
        <f t="shared" si="1966"/>
        <v>0</v>
      </c>
      <c r="L1358" s="12">
        <f t="shared" si="1966"/>
        <v>0</v>
      </c>
      <c r="M1358" s="12">
        <f t="shared" si="1966"/>
        <v>0</v>
      </c>
      <c r="N1358" s="12">
        <f t="shared" si="1966"/>
        <v>0</v>
      </c>
      <c r="O1358" s="12">
        <f t="shared" ref="O1358" si="1967">SUM(O1359,O1360)</f>
        <v>0</v>
      </c>
      <c r="P1358" s="12">
        <f t="shared" si="1966"/>
        <v>0</v>
      </c>
      <c r="Q1358" s="12">
        <f t="shared" si="1966"/>
        <v>0</v>
      </c>
      <c r="R1358" s="12">
        <f t="shared" si="1966"/>
        <v>0</v>
      </c>
      <c r="S1358" s="12">
        <f t="shared" si="1966"/>
        <v>0</v>
      </c>
      <c r="T1358" s="12">
        <f t="shared" si="1966"/>
        <v>0</v>
      </c>
      <c r="U1358" s="12">
        <f t="shared" si="1966"/>
        <v>0</v>
      </c>
      <c r="V1358" s="12">
        <f t="shared" si="1966"/>
        <v>0</v>
      </c>
      <c r="W1358" s="12">
        <f t="shared" si="1966"/>
        <v>0</v>
      </c>
      <c r="X1358" s="12">
        <f t="shared" si="1966"/>
        <v>0</v>
      </c>
      <c r="Y1358" s="12">
        <f t="shared" si="1966"/>
        <v>0</v>
      </c>
      <c r="Z1358" s="12">
        <f t="shared" si="1966"/>
        <v>0</v>
      </c>
      <c r="AA1358" s="12">
        <f t="shared" si="1966"/>
        <v>0</v>
      </c>
      <c r="AB1358" s="12">
        <v>0</v>
      </c>
      <c r="AC1358" s="12">
        <v>0</v>
      </c>
      <c r="AD1358" s="12">
        <f t="shared" ref="AD1358:AV1358" si="1968">SUM(AD1359,AD1360)</f>
        <v>0</v>
      </c>
      <c r="AE1358" s="12">
        <f t="shared" si="1968"/>
        <v>0</v>
      </c>
      <c r="AF1358" s="12">
        <f t="shared" si="1968"/>
        <v>0</v>
      </c>
      <c r="AG1358" s="12">
        <f t="shared" si="1968"/>
        <v>0</v>
      </c>
      <c r="AH1358" s="12">
        <f t="shared" si="1968"/>
        <v>0</v>
      </c>
      <c r="AI1358" s="12">
        <f t="shared" si="1968"/>
        <v>0</v>
      </c>
      <c r="AJ1358" s="12">
        <f t="shared" ref="AJ1358" si="1969">SUM(AJ1359,AJ1360)</f>
        <v>0</v>
      </c>
      <c r="AK1358" s="12">
        <f t="shared" si="1968"/>
        <v>0</v>
      </c>
      <c r="AL1358" s="12">
        <f t="shared" si="1968"/>
        <v>0</v>
      </c>
      <c r="AM1358" s="12">
        <f t="shared" si="1968"/>
        <v>0</v>
      </c>
      <c r="AN1358" s="12">
        <f t="shared" si="1968"/>
        <v>0</v>
      </c>
      <c r="AO1358" s="12">
        <f t="shared" si="1968"/>
        <v>0</v>
      </c>
      <c r="AP1358" s="12">
        <f t="shared" si="1968"/>
        <v>0</v>
      </c>
      <c r="AQ1358" s="12">
        <f t="shared" si="1968"/>
        <v>0</v>
      </c>
      <c r="AR1358" s="12">
        <f t="shared" si="1968"/>
        <v>0</v>
      </c>
      <c r="AS1358" s="12">
        <f t="shared" si="1968"/>
        <v>0</v>
      </c>
      <c r="AT1358" s="12">
        <f t="shared" si="1968"/>
        <v>0</v>
      </c>
      <c r="AU1358" s="12">
        <f t="shared" si="1968"/>
        <v>0</v>
      </c>
      <c r="AV1358" s="12">
        <f t="shared" si="1968"/>
        <v>0</v>
      </c>
      <c r="AW1358" s="12">
        <v>0</v>
      </c>
      <c r="AX1358" s="12">
        <v>0</v>
      </c>
      <c r="AY1358" s="12">
        <f t="shared" ref="AY1358:BQ1358" si="1970">SUM(AY1359,AY1360)</f>
        <v>0</v>
      </c>
      <c r="AZ1358" s="12">
        <f t="shared" si="1970"/>
        <v>9845</v>
      </c>
      <c r="BA1358" s="12">
        <f t="shared" si="1970"/>
        <v>0</v>
      </c>
      <c r="BB1358" s="12">
        <f t="shared" si="1970"/>
        <v>0</v>
      </c>
      <c r="BC1358" s="12">
        <f t="shared" si="1970"/>
        <v>0</v>
      </c>
      <c r="BD1358" s="12">
        <f t="shared" si="1970"/>
        <v>0</v>
      </c>
      <c r="BE1358" s="12">
        <f t="shared" ref="BE1358" si="1971">SUM(BE1359,BE1360)</f>
        <v>9845</v>
      </c>
      <c r="BF1358" s="12">
        <f t="shared" si="1970"/>
        <v>0</v>
      </c>
      <c r="BG1358" s="12">
        <f t="shared" si="1970"/>
        <v>0</v>
      </c>
      <c r="BH1358" s="12">
        <f t="shared" si="1970"/>
        <v>9845</v>
      </c>
      <c r="BI1358" s="12">
        <f t="shared" si="1970"/>
        <v>0</v>
      </c>
      <c r="BJ1358" s="12">
        <f t="shared" si="1970"/>
        <v>0</v>
      </c>
      <c r="BK1358" s="12">
        <f t="shared" si="1970"/>
        <v>0</v>
      </c>
      <c r="BL1358" s="12">
        <f t="shared" si="1970"/>
        <v>0</v>
      </c>
      <c r="BM1358" s="12">
        <f t="shared" si="1970"/>
        <v>0</v>
      </c>
      <c r="BN1358" s="12">
        <f t="shared" si="1970"/>
        <v>0</v>
      </c>
      <c r="BO1358" s="12">
        <f t="shared" si="1970"/>
        <v>0</v>
      </c>
      <c r="BP1358" s="12">
        <f t="shared" si="1970"/>
        <v>0</v>
      </c>
      <c r="BQ1358" s="12">
        <f t="shared" si="1970"/>
        <v>0</v>
      </c>
      <c r="BR1358" s="12">
        <v>9845</v>
      </c>
      <c r="BS1358" s="12">
        <v>0</v>
      </c>
      <c r="BT1358" s="12" t="e">
        <f>IF(#REF!=0,"-",#REF!/#REF!*100)</f>
        <v>#REF!</v>
      </c>
    </row>
    <row r="1359" spans="1:72" x14ac:dyDescent="0.25">
      <c r="A1359" s="4" t="s">
        <v>133</v>
      </c>
      <c r="B1359" s="4" t="s">
        <v>58</v>
      </c>
      <c r="C1359" s="4" t="s">
        <v>170</v>
      </c>
      <c r="D1359" s="102" t="s">
        <v>494</v>
      </c>
      <c r="E1359" s="113">
        <v>6111</v>
      </c>
      <c r="F1359" s="102"/>
      <c r="G1359" s="98" t="s">
        <v>1662</v>
      </c>
      <c r="H1359" s="13" t="s">
        <v>16</v>
      </c>
      <c r="I1359" s="14">
        <v>0</v>
      </c>
      <c r="J1359" s="14"/>
      <c r="K1359" s="14"/>
      <c r="L1359" s="14"/>
      <c r="M1359" s="14"/>
      <c r="N1359" s="14"/>
      <c r="O1359" s="14">
        <f t="shared" si="1903"/>
        <v>0</v>
      </c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>
        <v>0</v>
      </c>
      <c r="AC1359" s="14">
        <v>0</v>
      </c>
      <c r="AD1359" s="14">
        <v>0</v>
      </c>
      <c r="AE1359" s="14"/>
      <c r="AF1359" s="14"/>
      <c r="AG1359" s="14"/>
      <c r="AH1359" s="14"/>
      <c r="AI1359" s="14"/>
      <c r="AJ1359" s="14">
        <f t="shared" si="1904"/>
        <v>0</v>
      </c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>
        <v>0</v>
      </c>
      <c r="AX1359" s="14">
        <v>0</v>
      </c>
      <c r="AY1359" s="14">
        <v>0</v>
      </c>
      <c r="AZ1359" s="14">
        <v>9845</v>
      </c>
      <c r="BA1359" s="14"/>
      <c r="BB1359" s="14"/>
      <c r="BC1359" s="14"/>
      <c r="BD1359" s="14"/>
      <c r="BE1359" s="14">
        <f t="shared" si="1905"/>
        <v>9845</v>
      </c>
      <c r="BF1359" s="14"/>
      <c r="BG1359" s="14"/>
      <c r="BH1359" s="14">
        <v>9845</v>
      </c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>
        <v>9845</v>
      </c>
      <c r="BS1359" s="14">
        <v>0</v>
      </c>
      <c r="BT1359" s="14" t="e">
        <f>IF(#REF!=0,"-",#REF!/#REF!*100)</f>
        <v>#REF!</v>
      </c>
    </row>
    <row r="1360" spans="1:72" x14ac:dyDescent="0.25">
      <c r="A1360" s="1" t="s">
        <v>133</v>
      </c>
      <c r="B1360" s="1" t="s">
        <v>58</v>
      </c>
      <c r="C1360" s="1" t="s">
        <v>170</v>
      </c>
      <c r="D1360" s="105" t="s">
        <v>494</v>
      </c>
      <c r="E1360" s="105" t="s">
        <v>18</v>
      </c>
      <c r="F1360" s="102" t="s">
        <v>0</v>
      </c>
      <c r="G1360" s="13" t="s">
        <v>0</v>
      </c>
      <c r="H1360" s="2" t="s">
        <v>19</v>
      </c>
      <c r="I1360" s="12">
        <f t="shared" ref="I1360:AA1360" si="1972">SUM(I1361:I1365)</f>
        <v>0</v>
      </c>
      <c r="J1360" s="12">
        <f t="shared" si="1972"/>
        <v>0</v>
      </c>
      <c r="K1360" s="12">
        <f t="shared" si="1972"/>
        <v>0</v>
      </c>
      <c r="L1360" s="12">
        <f t="shared" si="1972"/>
        <v>0</v>
      </c>
      <c r="M1360" s="12">
        <f t="shared" si="1972"/>
        <v>0</v>
      </c>
      <c r="N1360" s="12">
        <f t="shared" si="1972"/>
        <v>0</v>
      </c>
      <c r="O1360" s="12">
        <f t="shared" si="1972"/>
        <v>0</v>
      </c>
      <c r="P1360" s="12">
        <f t="shared" si="1972"/>
        <v>0</v>
      </c>
      <c r="Q1360" s="12">
        <f t="shared" si="1972"/>
        <v>0</v>
      </c>
      <c r="R1360" s="12">
        <f t="shared" si="1972"/>
        <v>0</v>
      </c>
      <c r="S1360" s="12">
        <f t="shared" si="1972"/>
        <v>0</v>
      </c>
      <c r="T1360" s="12">
        <f t="shared" si="1972"/>
        <v>0</v>
      </c>
      <c r="U1360" s="12">
        <f t="shared" si="1972"/>
        <v>0</v>
      </c>
      <c r="V1360" s="12">
        <f t="shared" si="1972"/>
        <v>0</v>
      </c>
      <c r="W1360" s="12">
        <f t="shared" si="1972"/>
        <v>0</v>
      </c>
      <c r="X1360" s="12">
        <f t="shared" si="1972"/>
        <v>0</v>
      </c>
      <c r="Y1360" s="12">
        <f t="shared" si="1972"/>
        <v>0</v>
      </c>
      <c r="Z1360" s="12">
        <f t="shared" si="1972"/>
        <v>0</v>
      </c>
      <c r="AA1360" s="12">
        <f t="shared" si="1972"/>
        <v>0</v>
      </c>
      <c r="AB1360" s="12">
        <v>0</v>
      </c>
      <c r="AC1360" s="12">
        <v>0</v>
      </c>
      <c r="AD1360" s="12">
        <f t="shared" ref="AD1360:AV1360" si="1973">SUM(AD1361:AD1365)</f>
        <v>0</v>
      </c>
      <c r="AE1360" s="12">
        <f t="shared" si="1973"/>
        <v>0</v>
      </c>
      <c r="AF1360" s="12">
        <f t="shared" si="1973"/>
        <v>0</v>
      </c>
      <c r="AG1360" s="12">
        <f t="shared" si="1973"/>
        <v>0</v>
      </c>
      <c r="AH1360" s="12">
        <f t="shared" si="1973"/>
        <v>0</v>
      </c>
      <c r="AI1360" s="12">
        <f t="shared" si="1973"/>
        <v>0</v>
      </c>
      <c r="AJ1360" s="12">
        <f t="shared" si="1973"/>
        <v>0</v>
      </c>
      <c r="AK1360" s="12">
        <f t="shared" si="1973"/>
        <v>0</v>
      </c>
      <c r="AL1360" s="12">
        <f t="shared" si="1973"/>
        <v>0</v>
      </c>
      <c r="AM1360" s="12">
        <f t="shared" si="1973"/>
        <v>0</v>
      </c>
      <c r="AN1360" s="12">
        <f t="shared" si="1973"/>
        <v>0</v>
      </c>
      <c r="AO1360" s="12">
        <f t="shared" si="1973"/>
        <v>0</v>
      </c>
      <c r="AP1360" s="12">
        <f t="shared" si="1973"/>
        <v>0</v>
      </c>
      <c r="AQ1360" s="12">
        <f t="shared" si="1973"/>
        <v>0</v>
      </c>
      <c r="AR1360" s="12">
        <f t="shared" si="1973"/>
        <v>0</v>
      </c>
      <c r="AS1360" s="12">
        <f t="shared" si="1973"/>
        <v>0</v>
      </c>
      <c r="AT1360" s="12">
        <f t="shared" si="1973"/>
        <v>0</v>
      </c>
      <c r="AU1360" s="12">
        <f t="shared" si="1973"/>
        <v>0</v>
      </c>
      <c r="AV1360" s="12">
        <f t="shared" si="1973"/>
        <v>0</v>
      </c>
      <c r="AW1360" s="12">
        <v>0</v>
      </c>
      <c r="AX1360" s="12">
        <v>0</v>
      </c>
      <c r="AY1360" s="12">
        <f t="shared" ref="AY1360:BQ1360" si="1974">SUM(AY1361:AY1365)</f>
        <v>0</v>
      </c>
      <c r="AZ1360" s="12">
        <f t="shared" si="1974"/>
        <v>0</v>
      </c>
      <c r="BA1360" s="12">
        <f t="shared" si="1974"/>
        <v>0</v>
      </c>
      <c r="BB1360" s="12">
        <f t="shared" si="1974"/>
        <v>0</v>
      </c>
      <c r="BC1360" s="12">
        <f t="shared" si="1974"/>
        <v>0</v>
      </c>
      <c r="BD1360" s="12">
        <f t="shared" si="1974"/>
        <v>0</v>
      </c>
      <c r="BE1360" s="12">
        <f t="shared" si="1974"/>
        <v>0</v>
      </c>
      <c r="BF1360" s="12">
        <f t="shared" si="1974"/>
        <v>0</v>
      </c>
      <c r="BG1360" s="12">
        <f t="shared" si="1974"/>
        <v>0</v>
      </c>
      <c r="BH1360" s="12">
        <f t="shared" si="1974"/>
        <v>0</v>
      </c>
      <c r="BI1360" s="12">
        <f t="shared" si="1974"/>
        <v>0</v>
      </c>
      <c r="BJ1360" s="12">
        <f t="shared" si="1974"/>
        <v>0</v>
      </c>
      <c r="BK1360" s="12">
        <f t="shared" si="1974"/>
        <v>0</v>
      </c>
      <c r="BL1360" s="12">
        <f t="shared" si="1974"/>
        <v>0</v>
      </c>
      <c r="BM1360" s="12">
        <f t="shared" si="1974"/>
        <v>0</v>
      </c>
      <c r="BN1360" s="12">
        <f t="shared" si="1974"/>
        <v>0</v>
      </c>
      <c r="BO1360" s="12">
        <f t="shared" si="1974"/>
        <v>0</v>
      </c>
      <c r="BP1360" s="12">
        <f t="shared" si="1974"/>
        <v>0</v>
      </c>
      <c r="BQ1360" s="12">
        <f t="shared" si="1974"/>
        <v>0</v>
      </c>
      <c r="BR1360" s="12">
        <v>0</v>
      </c>
      <c r="BS1360" s="12">
        <v>0</v>
      </c>
      <c r="BT1360" s="12" t="e">
        <f>IF(#REF!=0,"-",#REF!/#REF!*100)</f>
        <v>#REF!</v>
      </c>
    </row>
    <row r="1361" spans="1:72" ht="22.5" x14ac:dyDescent="0.25">
      <c r="A1361" s="4" t="s">
        <v>133</v>
      </c>
      <c r="B1361" s="4" t="s">
        <v>58</v>
      </c>
      <c r="C1361" s="4" t="s">
        <v>170</v>
      </c>
      <c r="D1361" s="102" t="s">
        <v>494</v>
      </c>
      <c r="E1361" s="113">
        <v>6112</v>
      </c>
      <c r="F1361" s="102" t="s">
        <v>496</v>
      </c>
      <c r="G1361" s="98" t="s">
        <v>1662</v>
      </c>
      <c r="H1361" s="13" t="s">
        <v>57</v>
      </c>
      <c r="I1361" s="14">
        <v>0</v>
      </c>
      <c r="J1361" s="14"/>
      <c r="K1361" s="14"/>
      <c r="L1361" s="14"/>
      <c r="M1361" s="14"/>
      <c r="N1361" s="14"/>
      <c r="O1361" s="14">
        <f t="shared" si="1903"/>
        <v>0</v>
      </c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>
        <v>0</v>
      </c>
      <c r="AC1361" s="14">
        <v>0</v>
      </c>
      <c r="AD1361" s="14">
        <v>0</v>
      </c>
      <c r="AE1361" s="14"/>
      <c r="AF1361" s="14"/>
      <c r="AG1361" s="14"/>
      <c r="AH1361" s="14"/>
      <c r="AI1361" s="14"/>
      <c r="AJ1361" s="14">
        <f t="shared" si="1904"/>
        <v>0</v>
      </c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>
        <v>0</v>
      </c>
      <c r="AX1361" s="14">
        <v>0</v>
      </c>
      <c r="AY1361" s="14">
        <v>0</v>
      </c>
      <c r="AZ1361" s="14"/>
      <c r="BA1361" s="14"/>
      <c r="BB1361" s="14"/>
      <c r="BC1361" s="14"/>
      <c r="BD1361" s="14"/>
      <c r="BE1361" s="14">
        <f t="shared" si="1905"/>
        <v>0</v>
      </c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>
        <v>0</v>
      </c>
      <c r="BS1361" s="14">
        <v>0</v>
      </c>
      <c r="BT1361" s="14" t="e">
        <f>IF(#REF!=0,"-",#REF!/#REF!*100)</f>
        <v>#REF!</v>
      </c>
    </row>
    <row r="1362" spans="1:72" x14ac:dyDescent="0.25">
      <c r="A1362" s="4" t="s">
        <v>133</v>
      </c>
      <c r="B1362" s="4" t="s">
        <v>58</v>
      </c>
      <c r="C1362" s="4" t="s">
        <v>170</v>
      </c>
      <c r="D1362" s="102" t="s">
        <v>494</v>
      </c>
      <c r="E1362" s="113">
        <v>6112</v>
      </c>
      <c r="F1362" s="102" t="s">
        <v>497</v>
      </c>
      <c r="G1362" s="98" t="s">
        <v>1662</v>
      </c>
      <c r="H1362" s="13" t="s">
        <v>22</v>
      </c>
      <c r="I1362" s="14">
        <v>0</v>
      </c>
      <c r="J1362" s="14"/>
      <c r="K1362" s="14"/>
      <c r="L1362" s="14"/>
      <c r="M1362" s="14"/>
      <c r="N1362" s="14"/>
      <c r="O1362" s="14">
        <f t="shared" si="1903"/>
        <v>0</v>
      </c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>
        <v>0</v>
      </c>
      <c r="AC1362" s="14">
        <v>0</v>
      </c>
      <c r="AD1362" s="14">
        <v>0</v>
      </c>
      <c r="AE1362" s="14"/>
      <c r="AF1362" s="14"/>
      <c r="AG1362" s="14"/>
      <c r="AH1362" s="14"/>
      <c r="AI1362" s="14"/>
      <c r="AJ1362" s="14">
        <f t="shared" si="1904"/>
        <v>0</v>
      </c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>
        <v>0</v>
      </c>
      <c r="AX1362" s="14">
        <v>0</v>
      </c>
      <c r="AY1362" s="14">
        <v>0</v>
      </c>
      <c r="AZ1362" s="14"/>
      <c r="BA1362" s="14"/>
      <c r="BB1362" s="14"/>
      <c r="BC1362" s="14"/>
      <c r="BD1362" s="14"/>
      <c r="BE1362" s="14">
        <f t="shared" si="1905"/>
        <v>0</v>
      </c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>
        <v>0</v>
      </c>
      <c r="BS1362" s="14">
        <v>0</v>
      </c>
      <c r="BT1362" s="14" t="e">
        <f>IF(#REF!=0,"-",#REF!/#REF!*100)</f>
        <v>#REF!</v>
      </c>
    </row>
    <row r="1363" spans="1:72" x14ac:dyDescent="0.25">
      <c r="A1363" s="4" t="s">
        <v>133</v>
      </c>
      <c r="B1363" s="4" t="s">
        <v>58</v>
      </c>
      <c r="C1363" s="4" t="s">
        <v>170</v>
      </c>
      <c r="D1363" s="102" t="s">
        <v>494</v>
      </c>
      <c r="E1363" s="113">
        <v>6112</v>
      </c>
      <c r="F1363" s="102" t="s">
        <v>498</v>
      </c>
      <c r="G1363" s="98" t="s">
        <v>1662</v>
      </c>
      <c r="H1363" s="13" t="s">
        <v>23</v>
      </c>
      <c r="I1363" s="14">
        <v>0</v>
      </c>
      <c r="J1363" s="14"/>
      <c r="K1363" s="14"/>
      <c r="L1363" s="14"/>
      <c r="M1363" s="14"/>
      <c r="N1363" s="14"/>
      <c r="O1363" s="14">
        <f t="shared" si="1903"/>
        <v>0</v>
      </c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>
        <v>0</v>
      </c>
      <c r="AC1363" s="14">
        <v>0</v>
      </c>
      <c r="AD1363" s="14">
        <v>0</v>
      </c>
      <c r="AE1363" s="14"/>
      <c r="AF1363" s="14"/>
      <c r="AG1363" s="14"/>
      <c r="AH1363" s="14"/>
      <c r="AI1363" s="14"/>
      <c r="AJ1363" s="14">
        <f t="shared" si="1904"/>
        <v>0</v>
      </c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>
        <v>0</v>
      </c>
      <c r="AX1363" s="14">
        <v>0</v>
      </c>
      <c r="AY1363" s="14">
        <v>0</v>
      </c>
      <c r="AZ1363" s="14"/>
      <c r="BA1363" s="14"/>
      <c r="BB1363" s="14"/>
      <c r="BC1363" s="14"/>
      <c r="BD1363" s="14"/>
      <c r="BE1363" s="14">
        <f t="shared" si="1905"/>
        <v>0</v>
      </c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>
        <v>0</v>
      </c>
      <c r="BS1363" s="14">
        <v>0</v>
      </c>
      <c r="BT1363" s="14" t="e">
        <f>IF(#REF!=0,"-",#REF!/#REF!*100)</f>
        <v>#REF!</v>
      </c>
    </row>
    <row r="1364" spans="1:72" x14ac:dyDescent="0.25">
      <c r="A1364" s="4" t="s">
        <v>133</v>
      </c>
      <c r="B1364" s="4" t="s">
        <v>58</v>
      </c>
      <c r="C1364" s="4" t="s">
        <v>170</v>
      </c>
      <c r="D1364" s="102" t="s">
        <v>494</v>
      </c>
      <c r="E1364" s="113">
        <v>6112</v>
      </c>
      <c r="F1364" s="102" t="s">
        <v>499</v>
      </c>
      <c r="G1364" s="98" t="s">
        <v>1662</v>
      </c>
      <c r="H1364" s="13" t="s">
        <v>21</v>
      </c>
      <c r="I1364" s="14">
        <v>0</v>
      </c>
      <c r="J1364" s="14"/>
      <c r="K1364" s="14"/>
      <c r="L1364" s="14"/>
      <c r="M1364" s="14"/>
      <c r="N1364" s="14"/>
      <c r="O1364" s="14">
        <f t="shared" si="1903"/>
        <v>0</v>
      </c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>
        <v>0</v>
      </c>
      <c r="AC1364" s="14">
        <v>0</v>
      </c>
      <c r="AD1364" s="14">
        <v>0</v>
      </c>
      <c r="AE1364" s="14"/>
      <c r="AF1364" s="14"/>
      <c r="AG1364" s="14"/>
      <c r="AH1364" s="14"/>
      <c r="AI1364" s="14"/>
      <c r="AJ1364" s="14">
        <f t="shared" si="1904"/>
        <v>0</v>
      </c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>
        <v>0</v>
      </c>
      <c r="AX1364" s="14">
        <v>0</v>
      </c>
      <c r="AY1364" s="14">
        <v>0</v>
      </c>
      <c r="AZ1364" s="14"/>
      <c r="BA1364" s="14"/>
      <c r="BB1364" s="14"/>
      <c r="BC1364" s="14"/>
      <c r="BD1364" s="14"/>
      <c r="BE1364" s="14">
        <f t="shared" si="1905"/>
        <v>0</v>
      </c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>
        <v>0</v>
      </c>
      <c r="BS1364" s="14">
        <v>0</v>
      </c>
      <c r="BT1364" s="14" t="e">
        <f>IF(#REF!=0,"-",#REF!/#REF!*100)</f>
        <v>#REF!</v>
      </c>
    </row>
    <row r="1365" spans="1:72" x14ac:dyDescent="0.25">
      <c r="A1365" s="4" t="s">
        <v>133</v>
      </c>
      <c r="B1365" s="4" t="s">
        <v>58</v>
      </c>
      <c r="C1365" s="4" t="s">
        <v>170</v>
      </c>
      <c r="D1365" s="102" t="s">
        <v>494</v>
      </c>
      <c r="E1365" s="113">
        <v>6112</v>
      </c>
      <c r="F1365" s="102" t="s">
        <v>500</v>
      </c>
      <c r="G1365" s="98" t="s">
        <v>1662</v>
      </c>
      <c r="H1365" s="13" t="s">
        <v>24</v>
      </c>
      <c r="I1365" s="14">
        <v>0</v>
      </c>
      <c r="J1365" s="14"/>
      <c r="K1365" s="14"/>
      <c r="L1365" s="14"/>
      <c r="M1365" s="14"/>
      <c r="N1365" s="14"/>
      <c r="O1365" s="14">
        <f t="shared" si="1903"/>
        <v>0</v>
      </c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>
        <v>0</v>
      </c>
      <c r="AC1365" s="14">
        <v>0</v>
      </c>
      <c r="AD1365" s="14">
        <v>0</v>
      </c>
      <c r="AE1365" s="14"/>
      <c r="AF1365" s="14"/>
      <c r="AG1365" s="14"/>
      <c r="AH1365" s="14"/>
      <c r="AI1365" s="14"/>
      <c r="AJ1365" s="14">
        <f t="shared" si="1904"/>
        <v>0</v>
      </c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>
        <v>0</v>
      </c>
      <c r="AX1365" s="14">
        <v>0</v>
      </c>
      <c r="AY1365" s="14">
        <v>0</v>
      </c>
      <c r="AZ1365" s="14"/>
      <c r="BA1365" s="14"/>
      <c r="BB1365" s="14"/>
      <c r="BC1365" s="14"/>
      <c r="BD1365" s="14"/>
      <c r="BE1365" s="14">
        <f t="shared" si="1905"/>
        <v>0</v>
      </c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>
        <v>0</v>
      </c>
      <c r="BS1365" s="14">
        <v>0</v>
      </c>
      <c r="BT1365" s="14" t="e">
        <f>IF(#REF!=0,"-",#REF!/#REF!*100)</f>
        <v>#REF!</v>
      </c>
    </row>
    <row r="1366" spans="1:72" ht="22.5" x14ac:dyDescent="0.25">
      <c r="A1366" s="4" t="s">
        <v>133</v>
      </c>
      <c r="B1366" s="4" t="s">
        <v>58</v>
      </c>
      <c r="C1366" s="4" t="s">
        <v>170</v>
      </c>
      <c r="D1366" s="102" t="s">
        <v>494</v>
      </c>
      <c r="E1366" s="101" t="s">
        <v>25</v>
      </c>
      <c r="F1366" s="101" t="s">
        <v>0</v>
      </c>
      <c r="G1366" s="2" t="s">
        <v>0</v>
      </c>
      <c r="H1366" s="2" t="s">
        <v>26</v>
      </c>
      <c r="I1366" s="12">
        <f t="shared" ref="I1366:AA1366" si="1975">SUM(I1367)</f>
        <v>0</v>
      </c>
      <c r="J1366" s="12">
        <f t="shared" si="1975"/>
        <v>0</v>
      </c>
      <c r="K1366" s="12">
        <f t="shared" si="1975"/>
        <v>0</v>
      </c>
      <c r="L1366" s="12">
        <f t="shared" si="1975"/>
        <v>0</v>
      </c>
      <c r="M1366" s="12">
        <f t="shared" si="1975"/>
        <v>0</v>
      </c>
      <c r="N1366" s="12">
        <f t="shared" si="1975"/>
        <v>0</v>
      </c>
      <c r="O1366" s="12">
        <f t="shared" si="1975"/>
        <v>0</v>
      </c>
      <c r="P1366" s="12">
        <f t="shared" si="1975"/>
        <v>0</v>
      </c>
      <c r="Q1366" s="12">
        <f t="shared" si="1975"/>
        <v>0</v>
      </c>
      <c r="R1366" s="12">
        <f t="shared" si="1975"/>
        <v>0</v>
      </c>
      <c r="S1366" s="12">
        <f t="shared" si="1975"/>
        <v>0</v>
      </c>
      <c r="T1366" s="12">
        <f t="shared" si="1975"/>
        <v>0</v>
      </c>
      <c r="U1366" s="12">
        <f t="shared" si="1975"/>
        <v>0</v>
      </c>
      <c r="V1366" s="12">
        <f t="shared" si="1975"/>
        <v>0</v>
      </c>
      <c r="W1366" s="12">
        <f t="shared" si="1975"/>
        <v>0</v>
      </c>
      <c r="X1366" s="12">
        <f t="shared" si="1975"/>
        <v>0</v>
      </c>
      <c r="Y1366" s="12">
        <f t="shared" si="1975"/>
        <v>0</v>
      </c>
      <c r="Z1366" s="12">
        <f t="shared" si="1975"/>
        <v>0</v>
      </c>
      <c r="AA1366" s="12">
        <f t="shared" si="1975"/>
        <v>0</v>
      </c>
      <c r="AB1366" s="12">
        <v>0</v>
      </c>
      <c r="AC1366" s="12">
        <v>0</v>
      </c>
      <c r="AD1366" s="12">
        <f t="shared" ref="AD1366:AV1366" si="1976">SUM(AD1367)</f>
        <v>0</v>
      </c>
      <c r="AE1366" s="12">
        <f t="shared" si="1976"/>
        <v>0</v>
      </c>
      <c r="AF1366" s="12">
        <f t="shared" si="1976"/>
        <v>0</v>
      </c>
      <c r="AG1366" s="12">
        <f t="shared" si="1976"/>
        <v>0</v>
      </c>
      <c r="AH1366" s="12">
        <f t="shared" si="1976"/>
        <v>0</v>
      </c>
      <c r="AI1366" s="12">
        <f t="shared" si="1976"/>
        <v>0</v>
      </c>
      <c r="AJ1366" s="12">
        <f t="shared" si="1976"/>
        <v>0</v>
      </c>
      <c r="AK1366" s="12">
        <f t="shared" si="1976"/>
        <v>0</v>
      </c>
      <c r="AL1366" s="12">
        <f t="shared" si="1976"/>
        <v>0</v>
      </c>
      <c r="AM1366" s="12">
        <f t="shared" si="1976"/>
        <v>0</v>
      </c>
      <c r="AN1366" s="12">
        <f t="shared" si="1976"/>
        <v>0</v>
      </c>
      <c r="AO1366" s="12">
        <f t="shared" si="1976"/>
        <v>0</v>
      </c>
      <c r="AP1366" s="12">
        <f t="shared" si="1976"/>
        <v>0</v>
      </c>
      <c r="AQ1366" s="12">
        <f t="shared" si="1976"/>
        <v>0</v>
      </c>
      <c r="AR1366" s="12">
        <f t="shared" si="1976"/>
        <v>0</v>
      </c>
      <c r="AS1366" s="12">
        <f t="shared" si="1976"/>
        <v>0</v>
      </c>
      <c r="AT1366" s="12">
        <f t="shared" si="1976"/>
        <v>0</v>
      </c>
      <c r="AU1366" s="12">
        <f t="shared" si="1976"/>
        <v>0</v>
      </c>
      <c r="AV1366" s="12">
        <f t="shared" si="1976"/>
        <v>0</v>
      </c>
      <c r="AW1366" s="12">
        <v>0</v>
      </c>
      <c r="AX1366" s="12">
        <v>0</v>
      </c>
      <c r="AY1366" s="12">
        <f t="shared" ref="AY1366:BQ1366" si="1977">SUM(AY1367)</f>
        <v>0</v>
      </c>
      <c r="AZ1366" s="12">
        <f t="shared" si="1977"/>
        <v>1155</v>
      </c>
      <c r="BA1366" s="12">
        <f t="shared" si="1977"/>
        <v>0</v>
      </c>
      <c r="BB1366" s="12">
        <f t="shared" si="1977"/>
        <v>0</v>
      </c>
      <c r="BC1366" s="12">
        <f t="shared" si="1977"/>
        <v>0</v>
      </c>
      <c r="BD1366" s="12">
        <f t="shared" si="1977"/>
        <v>0</v>
      </c>
      <c r="BE1366" s="12">
        <f t="shared" si="1977"/>
        <v>1155</v>
      </c>
      <c r="BF1366" s="12">
        <f t="shared" si="1977"/>
        <v>0</v>
      </c>
      <c r="BG1366" s="12">
        <f t="shared" si="1977"/>
        <v>0</v>
      </c>
      <c r="BH1366" s="12">
        <f t="shared" si="1977"/>
        <v>1155</v>
      </c>
      <c r="BI1366" s="12">
        <f t="shared" si="1977"/>
        <v>0</v>
      </c>
      <c r="BJ1366" s="12">
        <f t="shared" si="1977"/>
        <v>0</v>
      </c>
      <c r="BK1366" s="12">
        <f t="shared" si="1977"/>
        <v>0</v>
      </c>
      <c r="BL1366" s="12">
        <f t="shared" si="1977"/>
        <v>0</v>
      </c>
      <c r="BM1366" s="12">
        <f t="shared" si="1977"/>
        <v>0</v>
      </c>
      <c r="BN1366" s="12">
        <f t="shared" si="1977"/>
        <v>0</v>
      </c>
      <c r="BO1366" s="12">
        <f t="shared" si="1977"/>
        <v>0</v>
      </c>
      <c r="BP1366" s="12">
        <f t="shared" si="1977"/>
        <v>0</v>
      </c>
      <c r="BQ1366" s="12">
        <f t="shared" si="1977"/>
        <v>0</v>
      </c>
      <c r="BR1366" s="12">
        <v>1155</v>
      </c>
      <c r="BS1366" s="12">
        <v>0</v>
      </c>
      <c r="BT1366" s="12" t="e">
        <f>IF(#REF!=0,"-",#REF!/#REF!*100)</f>
        <v>#REF!</v>
      </c>
    </row>
    <row r="1367" spans="1:72" x14ac:dyDescent="0.25">
      <c r="A1367" s="4" t="s">
        <v>133</v>
      </c>
      <c r="B1367" s="4" t="s">
        <v>58</v>
      </c>
      <c r="C1367" s="4" t="s">
        <v>170</v>
      </c>
      <c r="D1367" s="102" t="s">
        <v>494</v>
      </c>
      <c r="E1367" s="113">
        <v>6121</v>
      </c>
      <c r="F1367" s="102"/>
      <c r="G1367" s="98" t="s">
        <v>1662</v>
      </c>
      <c r="H1367" s="13" t="s">
        <v>27</v>
      </c>
      <c r="I1367" s="14">
        <v>0</v>
      </c>
      <c r="J1367" s="14"/>
      <c r="K1367" s="14"/>
      <c r="L1367" s="14"/>
      <c r="M1367" s="14"/>
      <c r="N1367" s="14"/>
      <c r="O1367" s="14">
        <f t="shared" si="1903"/>
        <v>0</v>
      </c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>
        <v>0</v>
      </c>
      <c r="AC1367" s="14">
        <v>0</v>
      </c>
      <c r="AD1367" s="14">
        <v>0</v>
      </c>
      <c r="AE1367" s="14"/>
      <c r="AF1367" s="14"/>
      <c r="AG1367" s="14"/>
      <c r="AH1367" s="14"/>
      <c r="AI1367" s="14"/>
      <c r="AJ1367" s="14">
        <f t="shared" si="1904"/>
        <v>0</v>
      </c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>
        <v>0</v>
      </c>
      <c r="AX1367" s="14">
        <v>0</v>
      </c>
      <c r="AY1367" s="14">
        <v>0</v>
      </c>
      <c r="AZ1367" s="14">
        <v>1155</v>
      </c>
      <c r="BA1367" s="14"/>
      <c r="BB1367" s="14"/>
      <c r="BC1367" s="14"/>
      <c r="BD1367" s="14"/>
      <c r="BE1367" s="14">
        <f t="shared" si="1905"/>
        <v>1155</v>
      </c>
      <c r="BF1367" s="14"/>
      <c r="BG1367" s="14"/>
      <c r="BH1367" s="14">
        <v>1155</v>
      </c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>
        <v>1155</v>
      </c>
      <c r="BS1367" s="14">
        <v>0</v>
      </c>
      <c r="BT1367" s="14" t="e">
        <f>IF(#REF!=0,"-",#REF!/#REF!*100)</f>
        <v>#REF!</v>
      </c>
    </row>
    <row r="1368" spans="1:72" ht="22.5" x14ac:dyDescent="0.25">
      <c r="A1368" s="4" t="s">
        <v>133</v>
      </c>
      <c r="B1368" s="4" t="s">
        <v>58</v>
      </c>
      <c r="C1368" s="4" t="s">
        <v>170</v>
      </c>
      <c r="D1368" s="102" t="s">
        <v>494</v>
      </c>
      <c r="E1368" s="101" t="s">
        <v>29</v>
      </c>
      <c r="F1368" s="101" t="s">
        <v>0</v>
      </c>
      <c r="G1368" s="2" t="s">
        <v>0</v>
      </c>
      <c r="H1368" s="2" t="s">
        <v>30</v>
      </c>
      <c r="I1368" s="12">
        <f t="shared" ref="I1368:AA1368" si="1978">SUM(I1369:I1376)</f>
        <v>50000</v>
      </c>
      <c r="J1368" s="12">
        <f t="shared" si="1978"/>
        <v>0</v>
      </c>
      <c r="K1368" s="12">
        <f t="shared" si="1978"/>
        <v>0</v>
      </c>
      <c r="L1368" s="12">
        <f t="shared" si="1978"/>
        <v>0</v>
      </c>
      <c r="M1368" s="12">
        <f t="shared" si="1978"/>
        <v>0</v>
      </c>
      <c r="N1368" s="12">
        <f t="shared" si="1978"/>
        <v>0</v>
      </c>
      <c r="O1368" s="12">
        <f t="shared" si="1978"/>
        <v>50000</v>
      </c>
      <c r="P1368" s="12">
        <f t="shared" si="1978"/>
        <v>5700</v>
      </c>
      <c r="Q1368" s="12">
        <f t="shared" si="1978"/>
        <v>2840</v>
      </c>
      <c r="R1368" s="12">
        <f t="shared" si="1978"/>
        <v>10380</v>
      </c>
      <c r="S1368" s="12">
        <f t="shared" si="1978"/>
        <v>0</v>
      </c>
      <c r="T1368" s="12">
        <f t="shared" si="1978"/>
        <v>0</v>
      </c>
      <c r="U1368" s="12">
        <f t="shared" si="1978"/>
        <v>0</v>
      </c>
      <c r="V1368" s="12">
        <f t="shared" si="1978"/>
        <v>0</v>
      </c>
      <c r="W1368" s="12">
        <f t="shared" si="1978"/>
        <v>0</v>
      </c>
      <c r="X1368" s="12">
        <f t="shared" si="1978"/>
        <v>0</v>
      </c>
      <c r="Y1368" s="12">
        <f t="shared" si="1978"/>
        <v>0</v>
      </c>
      <c r="Z1368" s="12">
        <f t="shared" si="1978"/>
        <v>0</v>
      </c>
      <c r="AA1368" s="12">
        <f t="shared" si="1978"/>
        <v>0</v>
      </c>
      <c r="AB1368" s="12">
        <v>18920</v>
      </c>
      <c r="AC1368" s="12">
        <v>31080</v>
      </c>
      <c r="AD1368" s="12">
        <f t="shared" ref="AD1368:AV1368" si="1979">SUM(AD1369:AD1376)</f>
        <v>0</v>
      </c>
      <c r="AE1368" s="12">
        <f t="shared" si="1979"/>
        <v>1157</v>
      </c>
      <c r="AF1368" s="12">
        <f t="shared" si="1979"/>
        <v>0</v>
      </c>
      <c r="AG1368" s="12">
        <f t="shared" si="1979"/>
        <v>0</v>
      </c>
      <c r="AH1368" s="12">
        <f t="shared" si="1979"/>
        <v>0</v>
      </c>
      <c r="AI1368" s="12">
        <f t="shared" si="1979"/>
        <v>0</v>
      </c>
      <c r="AJ1368" s="12">
        <f t="shared" si="1979"/>
        <v>1157</v>
      </c>
      <c r="AK1368" s="12">
        <f t="shared" si="1979"/>
        <v>0</v>
      </c>
      <c r="AL1368" s="12">
        <f t="shared" si="1979"/>
        <v>0</v>
      </c>
      <c r="AM1368" s="12">
        <f t="shared" si="1979"/>
        <v>1157</v>
      </c>
      <c r="AN1368" s="12">
        <f t="shared" si="1979"/>
        <v>0</v>
      </c>
      <c r="AO1368" s="12">
        <f t="shared" si="1979"/>
        <v>0</v>
      </c>
      <c r="AP1368" s="12">
        <f t="shared" si="1979"/>
        <v>0</v>
      </c>
      <c r="AQ1368" s="12">
        <f t="shared" si="1979"/>
        <v>0</v>
      </c>
      <c r="AR1368" s="12">
        <f t="shared" si="1979"/>
        <v>0</v>
      </c>
      <c r="AS1368" s="12">
        <f t="shared" si="1979"/>
        <v>0</v>
      </c>
      <c r="AT1368" s="12">
        <f t="shared" si="1979"/>
        <v>0</v>
      </c>
      <c r="AU1368" s="12">
        <f t="shared" si="1979"/>
        <v>0</v>
      </c>
      <c r="AV1368" s="12">
        <f t="shared" si="1979"/>
        <v>0</v>
      </c>
      <c r="AW1368" s="12">
        <v>1157</v>
      </c>
      <c r="AX1368" s="12">
        <v>0</v>
      </c>
      <c r="AY1368" s="12">
        <f t="shared" ref="AY1368:BQ1368" si="1980">SUM(AY1369:AY1376)</f>
        <v>0</v>
      </c>
      <c r="AZ1368" s="12">
        <f t="shared" si="1980"/>
        <v>6796</v>
      </c>
      <c r="BA1368" s="12">
        <f t="shared" si="1980"/>
        <v>0</v>
      </c>
      <c r="BB1368" s="12">
        <f t="shared" si="1980"/>
        <v>1799</v>
      </c>
      <c r="BC1368" s="12">
        <f t="shared" si="1980"/>
        <v>0</v>
      </c>
      <c r="BD1368" s="12">
        <f t="shared" si="1980"/>
        <v>0</v>
      </c>
      <c r="BE1368" s="12">
        <f t="shared" si="1980"/>
        <v>8595</v>
      </c>
      <c r="BF1368" s="12">
        <f t="shared" si="1980"/>
        <v>0</v>
      </c>
      <c r="BG1368" s="12">
        <f t="shared" si="1980"/>
        <v>0</v>
      </c>
      <c r="BH1368" s="12">
        <f t="shared" si="1980"/>
        <v>8595</v>
      </c>
      <c r="BI1368" s="12">
        <f t="shared" si="1980"/>
        <v>0</v>
      </c>
      <c r="BJ1368" s="12">
        <f t="shared" si="1980"/>
        <v>0</v>
      </c>
      <c r="BK1368" s="12">
        <f t="shared" si="1980"/>
        <v>0</v>
      </c>
      <c r="BL1368" s="12">
        <f t="shared" si="1980"/>
        <v>0</v>
      </c>
      <c r="BM1368" s="12">
        <f t="shared" si="1980"/>
        <v>0</v>
      </c>
      <c r="BN1368" s="12">
        <f t="shared" si="1980"/>
        <v>0</v>
      </c>
      <c r="BO1368" s="12">
        <f t="shared" si="1980"/>
        <v>0</v>
      </c>
      <c r="BP1368" s="12">
        <f t="shared" si="1980"/>
        <v>0</v>
      </c>
      <c r="BQ1368" s="12">
        <f t="shared" si="1980"/>
        <v>0</v>
      </c>
      <c r="BR1368" s="12">
        <v>8595</v>
      </c>
      <c r="BS1368" s="12">
        <v>0</v>
      </c>
      <c r="BT1368" s="12" t="e">
        <f>IF(#REF!=0,"-",#REF!/#REF!*100)</f>
        <v>#REF!</v>
      </c>
    </row>
    <row r="1369" spans="1:72" x14ac:dyDescent="0.25">
      <c r="A1369" s="4" t="s">
        <v>133</v>
      </c>
      <c r="B1369" s="4" t="s">
        <v>58</v>
      </c>
      <c r="C1369" s="4" t="s">
        <v>170</v>
      </c>
      <c r="D1369" s="102" t="s">
        <v>494</v>
      </c>
      <c r="E1369" s="113">
        <v>6131</v>
      </c>
      <c r="F1369" s="102"/>
      <c r="G1369" s="98" t="s">
        <v>1662</v>
      </c>
      <c r="H1369" s="13" t="s">
        <v>32</v>
      </c>
      <c r="I1369" s="14">
        <v>4000</v>
      </c>
      <c r="J1369" s="14"/>
      <c r="K1369" s="14"/>
      <c r="L1369" s="14"/>
      <c r="M1369" s="14"/>
      <c r="N1369" s="14"/>
      <c r="O1369" s="14">
        <f t="shared" si="1903"/>
        <v>4000</v>
      </c>
      <c r="P1369" s="14"/>
      <c r="Q1369" s="14">
        <v>1000</v>
      </c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>
        <v>1000</v>
      </c>
      <c r="AC1369" s="14">
        <v>3000</v>
      </c>
      <c r="AD1369" s="14">
        <v>0</v>
      </c>
      <c r="AE1369" s="14"/>
      <c r="AF1369" s="14"/>
      <c r="AG1369" s="14"/>
      <c r="AH1369" s="14"/>
      <c r="AI1369" s="14"/>
      <c r="AJ1369" s="14">
        <f t="shared" si="1904"/>
        <v>0</v>
      </c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>
        <v>0</v>
      </c>
      <c r="AX1369" s="14">
        <v>0</v>
      </c>
      <c r="AY1369" s="14">
        <v>0</v>
      </c>
      <c r="AZ1369" s="14"/>
      <c r="BA1369" s="14"/>
      <c r="BB1369" s="14"/>
      <c r="BC1369" s="14"/>
      <c r="BD1369" s="14"/>
      <c r="BE1369" s="14">
        <f t="shared" si="1905"/>
        <v>0</v>
      </c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>
        <v>0</v>
      </c>
      <c r="BS1369" s="14">
        <v>0</v>
      </c>
      <c r="BT1369" s="14" t="e">
        <f>IF(#REF!=0,"-",#REF!/#REF!*100)</f>
        <v>#REF!</v>
      </c>
    </row>
    <row r="1370" spans="1:72" x14ac:dyDescent="0.25">
      <c r="A1370" s="4" t="s">
        <v>133</v>
      </c>
      <c r="B1370" s="4" t="s">
        <v>58</v>
      </c>
      <c r="C1370" s="4" t="s">
        <v>170</v>
      </c>
      <c r="D1370" s="102" t="s">
        <v>494</v>
      </c>
      <c r="E1370" s="113">
        <v>6132</v>
      </c>
      <c r="F1370" s="102"/>
      <c r="G1370" s="98" t="s">
        <v>1662</v>
      </c>
      <c r="H1370" s="13" t="s">
        <v>72</v>
      </c>
      <c r="I1370" s="14">
        <v>0</v>
      </c>
      <c r="J1370" s="14"/>
      <c r="K1370" s="14"/>
      <c r="L1370" s="14"/>
      <c r="M1370" s="14"/>
      <c r="N1370" s="14"/>
      <c r="O1370" s="14">
        <f t="shared" si="1903"/>
        <v>0</v>
      </c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>
        <v>0</v>
      </c>
      <c r="AC1370" s="14">
        <v>0</v>
      </c>
      <c r="AD1370" s="14">
        <v>0</v>
      </c>
      <c r="AE1370" s="14"/>
      <c r="AF1370" s="14"/>
      <c r="AG1370" s="14"/>
      <c r="AH1370" s="14"/>
      <c r="AI1370" s="14"/>
      <c r="AJ1370" s="14">
        <f t="shared" si="1904"/>
        <v>0</v>
      </c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>
        <v>0</v>
      </c>
      <c r="AX1370" s="14">
        <v>0</v>
      </c>
      <c r="AY1370" s="14">
        <v>0</v>
      </c>
      <c r="AZ1370" s="14"/>
      <c r="BA1370" s="14"/>
      <c r="BB1370" s="14"/>
      <c r="BC1370" s="14"/>
      <c r="BD1370" s="14"/>
      <c r="BE1370" s="14">
        <f t="shared" si="1905"/>
        <v>0</v>
      </c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>
        <v>0</v>
      </c>
      <c r="BS1370" s="14">
        <v>0</v>
      </c>
      <c r="BT1370" s="14" t="e">
        <f>IF(#REF!=0,"-",#REF!/#REF!*100)</f>
        <v>#REF!</v>
      </c>
    </row>
    <row r="1371" spans="1:72" x14ac:dyDescent="0.25">
      <c r="A1371" s="4" t="s">
        <v>133</v>
      </c>
      <c r="B1371" s="4" t="s">
        <v>58</v>
      </c>
      <c r="C1371" s="4" t="s">
        <v>170</v>
      </c>
      <c r="D1371" s="102" t="s">
        <v>494</v>
      </c>
      <c r="E1371" s="113">
        <v>6133</v>
      </c>
      <c r="F1371" s="102"/>
      <c r="G1371" s="98" t="s">
        <v>1662</v>
      </c>
      <c r="H1371" s="13" t="s">
        <v>75</v>
      </c>
      <c r="I1371" s="14">
        <v>0</v>
      </c>
      <c r="J1371" s="14"/>
      <c r="K1371" s="14"/>
      <c r="L1371" s="14"/>
      <c r="M1371" s="14"/>
      <c r="N1371" s="14"/>
      <c r="O1371" s="14">
        <f t="shared" ref="O1371:O1434" si="1981">I1371+J1371+K1371+L1371+M1371+N1371</f>
        <v>0</v>
      </c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>
        <v>0</v>
      </c>
      <c r="AC1371" s="14">
        <v>0</v>
      </c>
      <c r="AD1371" s="14">
        <v>0</v>
      </c>
      <c r="AE1371" s="14"/>
      <c r="AF1371" s="14"/>
      <c r="AG1371" s="14"/>
      <c r="AH1371" s="14"/>
      <c r="AI1371" s="14"/>
      <c r="AJ1371" s="14">
        <f t="shared" ref="AJ1371:AJ1434" si="1982">AD1371+AE1371+AF1371+AG1371+AH1371+AI1371</f>
        <v>0</v>
      </c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>
        <v>0</v>
      </c>
      <c r="AX1371" s="14">
        <v>0</v>
      </c>
      <c r="AY1371" s="14">
        <v>0</v>
      </c>
      <c r="AZ1371" s="14"/>
      <c r="BA1371" s="14"/>
      <c r="BB1371" s="14"/>
      <c r="BC1371" s="14"/>
      <c r="BD1371" s="14"/>
      <c r="BE1371" s="14">
        <f t="shared" ref="BE1371:BE1434" si="1983">AY1371+AZ1371+BA1371+BB1371+BC1371+BD1371</f>
        <v>0</v>
      </c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>
        <v>0</v>
      </c>
      <c r="BS1371" s="14">
        <v>0</v>
      </c>
      <c r="BT1371" s="14" t="e">
        <f>IF(#REF!=0,"-",#REF!/#REF!*100)</f>
        <v>#REF!</v>
      </c>
    </row>
    <row r="1372" spans="1:72" x14ac:dyDescent="0.25">
      <c r="A1372" s="4" t="s">
        <v>133</v>
      </c>
      <c r="B1372" s="4" t="s">
        <v>58</v>
      </c>
      <c r="C1372" s="4" t="s">
        <v>170</v>
      </c>
      <c r="D1372" s="102" t="s">
        <v>494</v>
      </c>
      <c r="E1372" s="113">
        <v>6134</v>
      </c>
      <c r="F1372" s="102"/>
      <c r="G1372" s="98" t="s">
        <v>1662</v>
      </c>
      <c r="H1372" s="13" t="s">
        <v>78</v>
      </c>
      <c r="I1372" s="14">
        <v>14000</v>
      </c>
      <c r="J1372" s="14"/>
      <c r="K1372" s="14"/>
      <c r="L1372" s="14"/>
      <c r="M1372" s="14"/>
      <c r="N1372" s="14"/>
      <c r="O1372" s="14">
        <f t="shared" si="1981"/>
        <v>14000</v>
      </c>
      <c r="P1372" s="14">
        <v>500</v>
      </c>
      <c r="Q1372" s="14"/>
      <c r="R1372" s="14">
        <v>2080</v>
      </c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>
        <v>2580</v>
      </c>
      <c r="AC1372" s="14">
        <v>11420</v>
      </c>
      <c r="AD1372" s="14">
        <v>0</v>
      </c>
      <c r="AE1372" s="14"/>
      <c r="AF1372" s="14"/>
      <c r="AG1372" s="14"/>
      <c r="AH1372" s="14"/>
      <c r="AI1372" s="14"/>
      <c r="AJ1372" s="14">
        <f t="shared" si="1982"/>
        <v>0</v>
      </c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>
        <v>0</v>
      </c>
      <c r="AX1372" s="14">
        <v>0</v>
      </c>
      <c r="AY1372" s="14">
        <v>0</v>
      </c>
      <c r="AZ1372" s="14">
        <v>2428</v>
      </c>
      <c r="BA1372" s="14"/>
      <c r="BB1372" s="14">
        <v>1799</v>
      </c>
      <c r="BC1372" s="14"/>
      <c r="BD1372" s="14"/>
      <c r="BE1372" s="14">
        <f t="shared" si="1983"/>
        <v>4227</v>
      </c>
      <c r="BF1372" s="14"/>
      <c r="BG1372" s="14"/>
      <c r="BH1372" s="14">
        <f>2428+1799</f>
        <v>4227</v>
      </c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>
        <v>4227</v>
      </c>
      <c r="BS1372" s="14">
        <v>0</v>
      </c>
      <c r="BT1372" s="14" t="e">
        <f>IF(#REF!=0,"-",#REF!/#REF!*100)</f>
        <v>#REF!</v>
      </c>
    </row>
    <row r="1373" spans="1:72" x14ac:dyDescent="0.25">
      <c r="A1373" s="4" t="s">
        <v>133</v>
      </c>
      <c r="B1373" s="4" t="s">
        <v>58</v>
      </c>
      <c r="C1373" s="4" t="s">
        <v>170</v>
      </c>
      <c r="D1373" s="102" t="s">
        <v>494</v>
      </c>
      <c r="E1373" s="113">
        <v>6135</v>
      </c>
      <c r="F1373" s="102"/>
      <c r="G1373" s="98" t="s">
        <v>1662</v>
      </c>
      <c r="H1373" s="13" t="s">
        <v>81</v>
      </c>
      <c r="I1373" s="14">
        <v>3000</v>
      </c>
      <c r="J1373" s="14"/>
      <c r="K1373" s="14"/>
      <c r="L1373" s="14"/>
      <c r="M1373" s="14"/>
      <c r="N1373" s="14"/>
      <c r="O1373" s="14">
        <f t="shared" si="1981"/>
        <v>3000</v>
      </c>
      <c r="P1373" s="14"/>
      <c r="Q1373" s="14">
        <v>500</v>
      </c>
      <c r="R1373" s="14">
        <v>700</v>
      </c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>
        <v>1200</v>
      </c>
      <c r="AC1373" s="14">
        <v>1800</v>
      </c>
      <c r="AD1373" s="14">
        <v>0</v>
      </c>
      <c r="AE1373" s="14"/>
      <c r="AF1373" s="14"/>
      <c r="AG1373" s="14"/>
      <c r="AH1373" s="14"/>
      <c r="AI1373" s="14"/>
      <c r="AJ1373" s="14">
        <f t="shared" si="1982"/>
        <v>0</v>
      </c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>
        <v>0</v>
      </c>
      <c r="AX1373" s="14">
        <v>0</v>
      </c>
      <c r="AY1373" s="14">
        <v>0</v>
      </c>
      <c r="AZ1373" s="14"/>
      <c r="BA1373" s="14"/>
      <c r="BB1373" s="14"/>
      <c r="BC1373" s="14"/>
      <c r="BD1373" s="14"/>
      <c r="BE1373" s="14">
        <f t="shared" si="1983"/>
        <v>0</v>
      </c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>
        <v>0</v>
      </c>
      <c r="BS1373" s="14">
        <v>0</v>
      </c>
      <c r="BT1373" s="14" t="e">
        <f>IF(#REF!=0,"-",#REF!/#REF!*100)</f>
        <v>#REF!</v>
      </c>
    </row>
    <row r="1374" spans="1:72" x14ac:dyDescent="0.25">
      <c r="A1374" s="4" t="s">
        <v>133</v>
      </c>
      <c r="B1374" s="4" t="s">
        <v>58</v>
      </c>
      <c r="C1374" s="4" t="s">
        <v>170</v>
      </c>
      <c r="D1374" s="102" t="s">
        <v>494</v>
      </c>
      <c r="E1374" s="113">
        <v>6137</v>
      </c>
      <c r="F1374" s="102"/>
      <c r="G1374" s="98" t="s">
        <v>1662</v>
      </c>
      <c r="H1374" s="13" t="s">
        <v>87</v>
      </c>
      <c r="I1374" s="14">
        <v>14000</v>
      </c>
      <c r="J1374" s="14"/>
      <c r="K1374" s="14"/>
      <c r="L1374" s="14"/>
      <c r="M1374" s="14"/>
      <c r="N1374" s="14"/>
      <c r="O1374" s="14">
        <f t="shared" si="1981"/>
        <v>14000</v>
      </c>
      <c r="P1374" s="14">
        <v>3200</v>
      </c>
      <c r="Q1374" s="14">
        <v>440</v>
      </c>
      <c r="R1374" s="14">
        <v>4000</v>
      </c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>
        <v>7640</v>
      </c>
      <c r="AC1374" s="14">
        <v>6360</v>
      </c>
      <c r="AD1374" s="14">
        <v>0</v>
      </c>
      <c r="AE1374" s="14">
        <v>550</v>
      </c>
      <c r="AF1374" s="14"/>
      <c r="AG1374" s="14"/>
      <c r="AH1374" s="14"/>
      <c r="AI1374" s="14"/>
      <c r="AJ1374" s="14">
        <f t="shared" si="1982"/>
        <v>550</v>
      </c>
      <c r="AK1374" s="14"/>
      <c r="AL1374" s="14"/>
      <c r="AM1374" s="14">
        <v>550</v>
      </c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>
        <v>550</v>
      </c>
      <c r="AX1374" s="14">
        <v>0</v>
      </c>
      <c r="AY1374" s="14">
        <v>0</v>
      </c>
      <c r="AZ1374" s="14">
        <v>2035</v>
      </c>
      <c r="BA1374" s="14"/>
      <c r="BB1374" s="14"/>
      <c r="BC1374" s="14"/>
      <c r="BD1374" s="14"/>
      <c r="BE1374" s="14">
        <f t="shared" si="1983"/>
        <v>2035</v>
      </c>
      <c r="BF1374" s="14"/>
      <c r="BG1374" s="14"/>
      <c r="BH1374" s="14">
        <v>2035</v>
      </c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>
        <v>2035</v>
      </c>
      <c r="BS1374" s="14">
        <v>0</v>
      </c>
      <c r="BT1374" s="14" t="e">
        <f>IF(#REF!=0,"-",#REF!/#REF!*100)</f>
        <v>#REF!</v>
      </c>
    </row>
    <row r="1375" spans="1:72" ht="22.5" x14ac:dyDescent="0.25">
      <c r="A1375" s="4" t="s">
        <v>133</v>
      </c>
      <c r="B1375" s="4" t="s">
        <v>58</v>
      </c>
      <c r="C1375" s="4" t="s">
        <v>170</v>
      </c>
      <c r="D1375" s="102" t="s">
        <v>494</v>
      </c>
      <c r="E1375" s="113">
        <v>6138</v>
      </c>
      <c r="F1375" s="102"/>
      <c r="G1375" s="98" t="s">
        <v>1662</v>
      </c>
      <c r="H1375" s="13" t="s">
        <v>90</v>
      </c>
      <c r="I1375" s="14">
        <v>0</v>
      </c>
      <c r="J1375" s="14"/>
      <c r="K1375" s="14"/>
      <c r="L1375" s="14"/>
      <c r="M1375" s="14"/>
      <c r="N1375" s="14"/>
      <c r="O1375" s="14">
        <f t="shared" si="1981"/>
        <v>0</v>
      </c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>
        <v>0</v>
      </c>
      <c r="AC1375" s="14">
        <v>0</v>
      </c>
      <c r="AD1375" s="14">
        <v>0</v>
      </c>
      <c r="AE1375" s="14"/>
      <c r="AF1375" s="14"/>
      <c r="AG1375" s="14"/>
      <c r="AH1375" s="14"/>
      <c r="AI1375" s="14"/>
      <c r="AJ1375" s="14">
        <f t="shared" si="1982"/>
        <v>0</v>
      </c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>
        <v>0</v>
      </c>
      <c r="AX1375" s="14">
        <v>0</v>
      </c>
      <c r="AY1375" s="14">
        <v>0</v>
      </c>
      <c r="AZ1375" s="14"/>
      <c r="BA1375" s="14"/>
      <c r="BB1375" s="14"/>
      <c r="BC1375" s="14"/>
      <c r="BD1375" s="14"/>
      <c r="BE1375" s="14">
        <f t="shared" si="1983"/>
        <v>0</v>
      </c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>
        <v>0</v>
      </c>
      <c r="BS1375" s="14">
        <v>0</v>
      </c>
      <c r="BT1375" s="14" t="e">
        <f>IF(#REF!=0,"-",#REF!/#REF!*100)</f>
        <v>#REF!</v>
      </c>
    </row>
    <row r="1376" spans="1:72" x14ac:dyDescent="0.25">
      <c r="A1376" s="1" t="s">
        <v>133</v>
      </c>
      <c r="B1376" s="1" t="s">
        <v>58</v>
      </c>
      <c r="C1376" s="1" t="s">
        <v>170</v>
      </c>
      <c r="D1376" s="105" t="s">
        <v>494</v>
      </c>
      <c r="E1376" s="105" t="s">
        <v>34</v>
      </c>
      <c r="F1376" s="102" t="s">
        <v>0</v>
      </c>
      <c r="G1376" s="13" t="s">
        <v>0</v>
      </c>
      <c r="H1376" s="2" t="s">
        <v>35</v>
      </c>
      <c r="I1376" s="12">
        <f t="shared" ref="I1376:AA1376" si="1984">SUM(I1377:I1379)</f>
        <v>15000</v>
      </c>
      <c r="J1376" s="12">
        <f t="shared" si="1984"/>
        <v>0</v>
      </c>
      <c r="K1376" s="12">
        <f t="shared" si="1984"/>
        <v>0</v>
      </c>
      <c r="L1376" s="12">
        <f t="shared" si="1984"/>
        <v>0</v>
      </c>
      <c r="M1376" s="12">
        <f t="shared" si="1984"/>
        <v>0</v>
      </c>
      <c r="N1376" s="12">
        <f t="shared" si="1984"/>
        <v>0</v>
      </c>
      <c r="O1376" s="12">
        <f t="shared" si="1984"/>
        <v>15000</v>
      </c>
      <c r="P1376" s="12">
        <f t="shared" si="1984"/>
        <v>2000</v>
      </c>
      <c r="Q1376" s="12">
        <f t="shared" si="1984"/>
        <v>900</v>
      </c>
      <c r="R1376" s="12">
        <f t="shared" si="1984"/>
        <v>3600</v>
      </c>
      <c r="S1376" s="12">
        <f t="shared" si="1984"/>
        <v>0</v>
      </c>
      <c r="T1376" s="12">
        <f t="shared" si="1984"/>
        <v>0</v>
      </c>
      <c r="U1376" s="12">
        <f t="shared" si="1984"/>
        <v>0</v>
      </c>
      <c r="V1376" s="12">
        <f t="shared" si="1984"/>
        <v>0</v>
      </c>
      <c r="W1376" s="12">
        <f t="shared" si="1984"/>
        <v>0</v>
      </c>
      <c r="X1376" s="12">
        <f t="shared" si="1984"/>
        <v>0</v>
      </c>
      <c r="Y1376" s="12">
        <f t="shared" si="1984"/>
        <v>0</v>
      </c>
      <c r="Z1376" s="12">
        <f t="shared" si="1984"/>
        <v>0</v>
      </c>
      <c r="AA1376" s="12">
        <f t="shared" si="1984"/>
        <v>0</v>
      </c>
      <c r="AB1376" s="12">
        <v>6500</v>
      </c>
      <c r="AC1376" s="12">
        <v>8500</v>
      </c>
      <c r="AD1376" s="12">
        <f t="shared" ref="AD1376:AV1376" si="1985">SUM(AD1377:AD1379)</f>
        <v>0</v>
      </c>
      <c r="AE1376" s="12">
        <f t="shared" si="1985"/>
        <v>607</v>
      </c>
      <c r="AF1376" s="12">
        <f t="shared" si="1985"/>
        <v>0</v>
      </c>
      <c r="AG1376" s="12">
        <f t="shared" si="1985"/>
        <v>0</v>
      </c>
      <c r="AH1376" s="12">
        <f t="shared" si="1985"/>
        <v>0</v>
      </c>
      <c r="AI1376" s="12">
        <f t="shared" si="1985"/>
        <v>0</v>
      </c>
      <c r="AJ1376" s="12">
        <f t="shared" si="1985"/>
        <v>607</v>
      </c>
      <c r="AK1376" s="12">
        <f t="shared" si="1985"/>
        <v>0</v>
      </c>
      <c r="AL1376" s="12">
        <f t="shared" si="1985"/>
        <v>0</v>
      </c>
      <c r="AM1376" s="12">
        <f t="shared" si="1985"/>
        <v>607</v>
      </c>
      <c r="AN1376" s="12">
        <f t="shared" si="1985"/>
        <v>0</v>
      </c>
      <c r="AO1376" s="12">
        <f t="shared" si="1985"/>
        <v>0</v>
      </c>
      <c r="AP1376" s="12">
        <f t="shared" si="1985"/>
        <v>0</v>
      </c>
      <c r="AQ1376" s="12">
        <f t="shared" si="1985"/>
        <v>0</v>
      </c>
      <c r="AR1376" s="12">
        <f t="shared" si="1985"/>
        <v>0</v>
      </c>
      <c r="AS1376" s="12">
        <f t="shared" si="1985"/>
        <v>0</v>
      </c>
      <c r="AT1376" s="12">
        <f t="shared" si="1985"/>
        <v>0</v>
      </c>
      <c r="AU1376" s="12">
        <f t="shared" si="1985"/>
        <v>0</v>
      </c>
      <c r="AV1376" s="12">
        <f t="shared" si="1985"/>
        <v>0</v>
      </c>
      <c r="AW1376" s="12">
        <v>607</v>
      </c>
      <c r="AX1376" s="12">
        <v>0</v>
      </c>
      <c r="AY1376" s="12">
        <f t="shared" ref="AY1376:BQ1376" si="1986">SUM(AY1377:AY1379)</f>
        <v>0</v>
      </c>
      <c r="AZ1376" s="12">
        <f t="shared" si="1986"/>
        <v>2333</v>
      </c>
      <c r="BA1376" s="12">
        <f t="shared" si="1986"/>
        <v>0</v>
      </c>
      <c r="BB1376" s="12">
        <f t="shared" si="1986"/>
        <v>0</v>
      </c>
      <c r="BC1376" s="12">
        <f t="shared" si="1986"/>
        <v>0</v>
      </c>
      <c r="BD1376" s="12">
        <f t="shared" si="1986"/>
        <v>0</v>
      </c>
      <c r="BE1376" s="12">
        <f t="shared" si="1986"/>
        <v>2333</v>
      </c>
      <c r="BF1376" s="12">
        <f t="shared" si="1986"/>
        <v>0</v>
      </c>
      <c r="BG1376" s="12">
        <f t="shared" si="1986"/>
        <v>0</v>
      </c>
      <c r="BH1376" s="12">
        <f t="shared" si="1986"/>
        <v>2333</v>
      </c>
      <c r="BI1376" s="12">
        <f t="shared" si="1986"/>
        <v>0</v>
      </c>
      <c r="BJ1376" s="12">
        <f t="shared" si="1986"/>
        <v>0</v>
      </c>
      <c r="BK1376" s="12">
        <f t="shared" si="1986"/>
        <v>0</v>
      </c>
      <c r="BL1376" s="12">
        <f t="shared" si="1986"/>
        <v>0</v>
      </c>
      <c r="BM1376" s="12">
        <f t="shared" si="1986"/>
        <v>0</v>
      </c>
      <c r="BN1376" s="12">
        <f t="shared" si="1986"/>
        <v>0</v>
      </c>
      <c r="BO1376" s="12">
        <f t="shared" si="1986"/>
        <v>0</v>
      </c>
      <c r="BP1376" s="12">
        <f t="shared" si="1986"/>
        <v>0</v>
      </c>
      <c r="BQ1376" s="12">
        <f t="shared" si="1986"/>
        <v>0</v>
      </c>
      <c r="BR1376" s="12">
        <v>2333</v>
      </c>
      <c r="BS1376" s="12">
        <v>0</v>
      </c>
      <c r="BT1376" s="12" t="e">
        <f>IF(#REF!=0,"-",#REF!/#REF!*100)</f>
        <v>#REF!</v>
      </c>
    </row>
    <row r="1377" spans="1:72" x14ac:dyDescent="0.25">
      <c r="A1377" s="4" t="s">
        <v>133</v>
      </c>
      <c r="B1377" s="4" t="s">
        <v>58</v>
      </c>
      <c r="C1377" s="4" t="s">
        <v>170</v>
      </c>
      <c r="D1377" s="102" t="s">
        <v>494</v>
      </c>
      <c r="E1377" s="113">
        <v>6139</v>
      </c>
      <c r="F1377" s="102"/>
      <c r="G1377" s="98" t="s">
        <v>1662</v>
      </c>
      <c r="H1377" s="13" t="s">
        <v>35</v>
      </c>
      <c r="I1377" s="14">
        <v>15000</v>
      </c>
      <c r="J1377" s="14"/>
      <c r="K1377" s="14"/>
      <c r="L1377" s="14"/>
      <c r="M1377" s="14"/>
      <c r="N1377" s="14"/>
      <c r="O1377" s="14">
        <f t="shared" si="1981"/>
        <v>15000</v>
      </c>
      <c r="P1377" s="14">
        <v>2000</v>
      </c>
      <c r="Q1377" s="14">
        <v>900</v>
      </c>
      <c r="R1377" s="14">
        <v>3600</v>
      </c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>
        <v>6500</v>
      </c>
      <c r="AC1377" s="14">
        <v>8500</v>
      </c>
      <c r="AD1377" s="14">
        <v>0</v>
      </c>
      <c r="AE1377" s="14">
        <v>607</v>
      </c>
      <c r="AF1377" s="14"/>
      <c r="AG1377" s="14"/>
      <c r="AH1377" s="14"/>
      <c r="AI1377" s="14"/>
      <c r="AJ1377" s="14">
        <f t="shared" si="1982"/>
        <v>607</v>
      </c>
      <c r="AK1377" s="14"/>
      <c r="AL1377" s="14"/>
      <c r="AM1377" s="14">
        <v>607</v>
      </c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>
        <v>607</v>
      </c>
      <c r="AX1377" s="14">
        <v>0</v>
      </c>
      <c r="AY1377" s="14">
        <v>0</v>
      </c>
      <c r="AZ1377" s="14">
        <v>2333</v>
      </c>
      <c r="BA1377" s="14"/>
      <c r="BB1377" s="14"/>
      <c r="BC1377" s="14"/>
      <c r="BD1377" s="14"/>
      <c r="BE1377" s="14">
        <f t="shared" si="1983"/>
        <v>2333</v>
      </c>
      <c r="BF1377" s="14"/>
      <c r="BG1377" s="14"/>
      <c r="BH1377" s="14">
        <v>2333</v>
      </c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>
        <v>2333</v>
      </c>
      <c r="BS1377" s="14">
        <v>0</v>
      </c>
      <c r="BT1377" s="14" t="e">
        <f>IF(#REF!=0,"-",#REF!/#REF!*100)</f>
        <v>#REF!</v>
      </c>
    </row>
    <row r="1378" spans="1:72" ht="22.5" x14ac:dyDescent="0.25">
      <c r="A1378" s="4" t="s">
        <v>133</v>
      </c>
      <c r="B1378" s="4" t="s">
        <v>58</v>
      </c>
      <c r="C1378" s="4" t="s">
        <v>170</v>
      </c>
      <c r="D1378" s="102" t="s">
        <v>494</v>
      </c>
      <c r="E1378" s="113">
        <v>6139</v>
      </c>
      <c r="F1378" s="102" t="s">
        <v>501</v>
      </c>
      <c r="G1378" s="98" t="s">
        <v>1662</v>
      </c>
      <c r="H1378" s="13" t="s">
        <v>37</v>
      </c>
      <c r="I1378" s="14">
        <v>0</v>
      </c>
      <c r="J1378" s="14"/>
      <c r="K1378" s="14"/>
      <c r="L1378" s="14"/>
      <c r="M1378" s="14"/>
      <c r="N1378" s="14"/>
      <c r="O1378" s="14">
        <f t="shared" si="1981"/>
        <v>0</v>
      </c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>
        <v>0</v>
      </c>
      <c r="AC1378" s="14">
        <v>0</v>
      </c>
      <c r="AD1378" s="14">
        <v>0</v>
      </c>
      <c r="AE1378" s="14"/>
      <c r="AF1378" s="14"/>
      <c r="AG1378" s="14"/>
      <c r="AH1378" s="14"/>
      <c r="AI1378" s="14"/>
      <c r="AJ1378" s="14">
        <f t="shared" si="1982"/>
        <v>0</v>
      </c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>
        <v>0</v>
      </c>
      <c r="AX1378" s="14">
        <v>0</v>
      </c>
      <c r="AY1378" s="14">
        <v>0</v>
      </c>
      <c r="AZ1378" s="14"/>
      <c r="BA1378" s="14"/>
      <c r="BB1378" s="14"/>
      <c r="BC1378" s="14"/>
      <c r="BD1378" s="14"/>
      <c r="BE1378" s="14">
        <f t="shared" si="1983"/>
        <v>0</v>
      </c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>
        <v>0</v>
      </c>
      <c r="BS1378" s="14">
        <v>0</v>
      </c>
      <c r="BT1378" s="14" t="e">
        <f>IF(#REF!=0,"-",#REF!/#REF!*100)</f>
        <v>#REF!</v>
      </c>
    </row>
    <row r="1379" spans="1:72" ht="33.75" x14ac:dyDescent="0.25">
      <c r="A1379" s="4" t="s">
        <v>133</v>
      </c>
      <c r="B1379" s="4" t="s">
        <v>58</v>
      </c>
      <c r="C1379" s="4" t="s">
        <v>170</v>
      </c>
      <c r="D1379" s="102" t="s">
        <v>494</v>
      </c>
      <c r="E1379" s="113">
        <v>6139</v>
      </c>
      <c r="F1379" s="102" t="s">
        <v>502</v>
      </c>
      <c r="G1379" s="98" t="s">
        <v>1662</v>
      </c>
      <c r="H1379" s="13" t="s">
        <v>38</v>
      </c>
      <c r="I1379" s="14">
        <v>0</v>
      </c>
      <c r="J1379" s="14"/>
      <c r="K1379" s="14"/>
      <c r="L1379" s="14"/>
      <c r="M1379" s="14"/>
      <c r="N1379" s="14"/>
      <c r="O1379" s="14">
        <f t="shared" si="1981"/>
        <v>0</v>
      </c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>
        <v>0</v>
      </c>
      <c r="AC1379" s="14">
        <v>0</v>
      </c>
      <c r="AD1379" s="14">
        <v>0</v>
      </c>
      <c r="AE1379" s="14"/>
      <c r="AF1379" s="14"/>
      <c r="AG1379" s="14"/>
      <c r="AH1379" s="14"/>
      <c r="AI1379" s="14"/>
      <c r="AJ1379" s="14">
        <f t="shared" si="1982"/>
        <v>0</v>
      </c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>
        <v>0</v>
      </c>
      <c r="AX1379" s="14">
        <v>0</v>
      </c>
      <c r="AY1379" s="14">
        <v>0</v>
      </c>
      <c r="AZ1379" s="14"/>
      <c r="BA1379" s="14"/>
      <c r="BB1379" s="14"/>
      <c r="BC1379" s="14"/>
      <c r="BD1379" s="14"/>
      <c r="BE1379" s="14">
        <f t="shared" si="1983"/>
        <v>0</v>
      </c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>
        <v>0</v>
      </c>
      <c r="BS1379" s="14">
        <v>0</v>
      </c>
      <c r="BT1379" s="14" t="e">
        <f>IF(#REF!=0,"-",#REF!/#REF!*100)</f>
        <v>#REF!</v>
      </c>
    </row>
    <row r="1380" spans="1:72" ht="33.75" x14ac:dyDescent="0.25">
      <c r="A1380" s="1" t="s">
        <v>0</v>
      </c>
      <c r="B1380" s="1" t="s">
        <v>0</v>
      </c>
      <c r="C1380" s="1" t="s">
        <v>0</v>
      </c>
      <c r="D1380" s="101" t="s">
        <v>0</v>
      </c>
      <c r="E1380" s="101" t="s">
        <v>0</v>
      </c>
      <c r="F1380" s="101" t="s">
        <v>0</v>
      </c>
      <c r="G1380" s="2" t="s">
        <v>0</v>
      </c>
      <c r="H1380" s="10" t="s">
        <v>39</v>
      </c>
      <c r="I1380" s="11">
        <f t="shared" ref="I1380:X1381" si="1987">SUM(I1381)</f>
        <v>0</v>
      </c>
      <c r="J1380" s="11">
        <f t="shared" si="1987"/>
        <v>0</v>
      </c>
      <c r="K1380" s="11">
        <f t="shared" si="1987"/>
        <v>0</v>
      </c>
      <c r="L1380" s="11">
        <f t="shared" si="1987"/>
        <v>0</v>
      </c>
      <c r="M1380" s="11">
        <f t="shared" si="1987"/>
        <v>0</v>
      </c>
      <c r="N1380" s="11">
        <f t="shared" si="1987"/>
        <v>0</v>
      </c>
      <c r="O1380" s="11">
        <f t="shared" si="1987"/>
        <v>0</v>
      </c>
      <c r="P1380" s="11">
        <f t="shared" si="1987"/>
        <v>0</v>
      </c>
      <c r="Q1380" s="11">
        <f t="shared" si="1987"/>
        <v>0</v>
      </c>
      <c r="R1380" s="11">
        <f t="shared" si="1987"/>
        <v>0</v>
      </c>
      <c r="S1380" s="11">
        <f t="shared" si="1987"/>
        <v>0</v>
      </c>
      <c r="T1380" s="11">
        <f t="shared" si="1987"/>
        <v>0</v>
      </c>
      <c r="U1380" s="11">
        <f t="shared" si="1987"/>
        <v>0</v>
      </c>
      <c r="V1380" s="11">
        <f t="shared" si="1987"/>
        <v>0</v>
      </c>
      <c r="W1380" s="11">
        <f t="shared" si="1987"/>
        <v>0</v>
      </c>
      <c r="X1380" s="11">
        <f t="shared" si="1987"/>
        <v>0</v>
      </c>
      <c r="Y1380" s="11">
        <f t="shared" ref="J1380:AA1381" si="1988">SUM(Y1381)</f>
        <v>0</v>
      </c>
      <c r="Z1380" s="11">
        <f t="shared" si="1988"/>
        <v>0</v>
      </c>
      <c r="AA1380" s="11">
        <f t="shared" si="1988"/>
        <v>0</v>
      </c>
      <c r="AB1380" s="11">
        <v>0</v>
      </c>
      <c r="AC1380" s="11">
        <v>0</v>
      </c>
      <c r="AD1380" s="11">
        <f t="shared" ref="AD1380:AS1381" si="1989">SUM(AD1381)</f>
        <v>0</v>
      </c>
      <c r="AE1380" s="11">
        <f t="shared" si="1989"/>
        <v>0</v>
      </c>
      <c r="AF1380" s="11">
        <f t="shared" si="1989"/>
        <v>0</v>
      </c>
      <c r="AG1380" s="11">
        <f t="shared" si="1989"/>
        <v>0</v>
      </c>
      <c r="AH1380" s="11">
        <f t="shared" si="1989"/>
        <v>0</v>
      </c>
      <c r="AI1380" s="11">
        <f t="shared" si="1989"/>
        <v>0</v>
      </c>
      <c r="AJ1380" s="11">
        <f t="shared" si="1989"/>
        <v>0</v>
      </c>
      <c r="AK1380" s="11">
        <f t="shared" si="1989"/>
        <v>0</v>
      </c>
      <c r="AL1380" s="11">
        <f t="shared" si="1989"/>
        <v>0</v>
      </c>
      <c r="AM1380" s="11">
        <f t="shared" si="1989"/>
        <v>0</v>
      </c>
      <c r="AN1380" s="11">
        <f t="shared" si="1989"/>
        <v>0</v>
      </c>
      <c r="AO1380" s="11">
        <f t="shared" si="1989"/>
        <v>0</v>
      </c>
      <c r="AP1380" s="11">
        <f t="shared" si="1989"/>
        <v>0</v>
      </c>
      <c r="AQ1380" s="11">
        <f t="shared" si="1989"/>
        <v>0</v>
      </c>
      <c r="AR1380" s="11">
        <f t="shared" si="1989"/>
        <v>0</v>
      </c>
      <c r="AS1380" s="11">
        <f t="shared" si="1989"/>
        <v>0</v>
      </c>
      <c r="AT1380" s="11">
        <f t="shared" ref="AE1380:AV1381" si="1990">SUM(AT1381)</f>
        <v>0</v>
      </c>
      <c r="AU1380" s="11">
        <f t="shared" si="1990"/>
        <v>0</v>
      </c>
      <c r="AV1380" s="11">
        <f t="shared" si="1990"/>
        <v>0</v>
      </c>
      <c r="AW1380" s="11">
        <v>0</v>
      </c>
      <c r="AX1380" s="11">
        <v>0</v>
      </c>
      <c r="AY1380" s="11">
        <f t="shared" ref="AY1380:BN1381" si="1991">SUM(AY1381)</f>
        <v>0</v>
      </c>
      <c r="AZ1380" s="11">
        <f t="shared" si="1991"/>
        <v>0</v>
      </c>
      <c r="BA1380" s="11">
        <f t="shared" si="1991"/>
        <v>0</v>
      </c>
      <c r="BB1380" s="11">
        <f t="shared" si="1991"/>
        <v>0</v>
      </c>
      <c r="BC1380" s="11">
        <f t="shared" si="1991"/>
        <v>0</v>
      </c>
      <c r="BD1380" s="11">
        <f t="shared" si="1991"/>
        <v>0</v>
      </c>
      <c r="BE1380" s="11">
        <f t="shared" si="1991"/>
        <v>0</v>
      </c>
      <c r="BF1380" s="11">
        <f t="shared" si="1991"/>
        <v>0</v>
      </c>
      <c r="BG1380" s="11">
        <f t="shared" si="1991"/>
        <v>0</v>
      </c>
      <c r="BH1380" s="11">
        <f t="shared" si="1991"/>
        <v>0</v>
      </c>
      <c r="BI1380" s="11">
        <f t="shared" si="1991"/>
        <v>0</v>
      </c>
      <c r="BJ1380" s="11">
        <f t="shared" si="1991"/>
        <v>0</v>
      </c>
      <c r="BK1380" s="11">
        <f t="shared" si="1991"/>
        <v>0</v>
      </c>
      <c r="BL1380" s="11">
        <f t="shared" si="1991"/>
        <v>0</v>
      </c>
      <c r="BM1380" s="11">
        <f t="shared" si="1991"/>
        <v>0</v>
      </c>
      <c r="BN1380" s="11">
        <f t="shared" si="1991"/>
        <v>0</v>
      </c>
      <c r="BO1380" s="11">
        <f t="shared" ref="AZ1380:BQ1381" si="1992">SUM(BO1381)</f>
        <v>0</v>
      </c>
      <c r="BP1380" s="11">
        <f t="shared" si="1992"/>
        <v>0</v>
      </c>
      <c r="BQ1380" s="11">
        <f t="shared" si="1992"/>
        <v>0</v>
      </c>
      <c r="BR1380" s="11">
        <v>0</v>
      </c>
      <c r="BS1380" s="11">
        <v>0</v>
      </c>
      <c r="BT1380" s="11" t="e">
        <f>IF(#REF!=0,"-",#REF!/#REF!*100)</f>
        <v>#REF!</v>
      </c>
    </row>
    <row r="1381" spans="1:72" ht="22.5" x14ac:dyDescent="0.25">
      <c r="A1381" s="4" t="s">
        <v>133</v>
      </c>
      <c r="B1381" s="4" t="s">
        <v>58</v>
      </c>
      <c r="C1381" s="4" t="s">
        <v>170</v>
      </c>
      <c r="D1381" s="102" t="s">
        <v>494</v>
      </c>
      <c r="E1381" s="101" t="s">
        <v>40</v>
      </c>
      <c r="F1381" s="101" t="s">
        <v>0</v>
      </c>
      <c r="G1381" s="2" t="s">
        <v>0</v>
      </c>
      <c r="H1381" s="2" t="s">
        <v>41</v>
      </c>
      <c r="I1381" s="12">
        <f t="shared" si="1987"/>
        <v>0</v>
      </c>
      <c r="J1381" s="12">
        <f t="shared" si="1988"/>
        <v>0</v>
      </c>
      <c r="K1381" s="12">
        <f t="shared" si="1988"/>
        <v>0</v>
      </c>
      <c r="L1381" s="12">
        <f t="shared" si="1988"/>
        <v>0</v>
      </c>
      <c r="M1381" s="12">
        <f t="shared" si="1988"/>
        <v>0</v>
      </c>
      <c r="N1381" s="12">
        <f t="shared" si="1988"/>
        <v>0</v>
      </c>
      <c r="O1381" s="12">
        <f t="shared" si="1988"/>
        <v>0</v>
      </c>
      <c r="P1381" s="12">
        <f t="shared" si="1988"/>
        <v>0</v>
      </c>
      <c r="Q1381" s="12">
        <f t="shared" si="1988"/>
        <v>0</v>
      </c>
      <c r="R1381" s="12">
        <f t="shared" si="1988"/>
        <v>0</v>
      </c>
      <c r="S1381" s="12">
        <f t="shared" si="1988"/>
        <v>0</v>
      </c>
      <c r="T1381" s="12">
        <f t="shared" si="1988"/>
        <v>0</v>
      </c>
      <c r="U1381" s="12">
        <f t="shared" si="1988"/>
        <v>0</v>
      </c>
      <c r="V1381" s="12">
        <f t="shared" si="1988"/>
        <v>0</v>
      </c>
      <c r="W1381" s="12">
        <f t="shared" si="1988"/>
        <v>0</v>
      </c>
      <c r="X1381" s="12">
        <f t="shared" si="1988"/>
        <v>0</v>
      </c>
      <c r="Y1381" s="12">
        <f t="shared" si="1988"/>
        <v>0</v>
      </c>
      <c r="Z1381" s="12">
        <f t="shared" si="1988"/>
        <v>0</v>
      </c>
      <c r="AA1381" s="12">
        <f t="shared" si="1988"/>
        <v>0</v>
      </c>
      <c r="AB1381" s="12">
        <v>0</v>
      </c>
      <c r="AC1381" s="12">
        <v>0</v>
      </c>
      <c r="AD1381" s="12">
        <f t="shared" si="1989"/>
        <v>0</v>
      </c>
      <c r="AE1381" s="12">
        <f t="shared" si="1990"/>
        <v>0</v>
      </c>
      <c r="AF1381" s="12">
        <f t="shared" si="1990"/>
        <v>0</v>
      </c>
      <c r="AG1381" s="12">
        <f t="shared" si="1990"/>
        <v>0</v>
      </c>
      <c r="AH1381" s="12">
        <f t="shared" si="1990"/>
        <v>0</v>
      </c>
      <c r="AI1381" s="12">
        <f t="shared" si="1990"/>
        <v>0</v>
      </c>
      <c r="AJ1381" s="12">
        <f t="shared" si="1990"/>
        <v>0</v>
      </c>
      <c r="AK1381" s="12">
        <f t="shared" si="1990"/>
        <v>0</v>
      </c>
      <c r="AL1381" s="12">
        <f t="shared" si="1990"/>
        <v>0</v>
      </c>
      <c r="AM1381" s="12">
        <f t="shared" si="1990"/>
        <v>0</v>
      </c>
      <c r="AN1381" s="12">
        <f t="shared" si="1990"/>
        <v>0</v>
      </c>
      <c r="AO1381" s="12">
        <f t="shared" si="1990"/>
        <v>0</v>
      </c>
      <c r="AP1381" s="12">
        <f t="shared" si="1990"/>
        <v>0</v>
      </c>
      <c r="AQ1381" s="12">
        <f t="shared" si="1990"/>
        <v>0</v>
      </c>
      <c r="AR1381" s="12">
        <f t="shared" si="1990"/>
        <v>0</v>
      </c>
      <c r="AS1381" s="12">
        <f t="shared" si="1990"/>
        <v>0</v>
      </c>
      <c r="AT1381" s="12">
        <f t="shared" si="1990"/>
        <v>0</v>
      </c>
      <c r="AU1381" s="12">
        <f t="shared" si="1990"/>
        <v>0</v>
      </c>
      <c r="AV1381" s="12">
        <f t="shared" si="1990"/>
        <v>0</v>
      </c>
      <c r="AW1381" s="12">
        <v>0</v>
      </c>
      <c r="AX1381" s="12">
        <v>0</v>
      </c>
      <c r="AY1381" s="12">
        <f t="shared" si="1991"/>
        <v>0</v>
      </c>
      <c r="AZ1381" s="12">
        <f t="shared" si="1992"/>
        <v>0</v>
      </c>
      <c r="BA1381" s="12">
        <f t="shared" si="1992"/>
        <v>0</v>
      </c>
      <c r="BB1381" s="12">
        <f t="shared" si="1992"/>
        <v>0</v>
      </c>
      <c r="BC1381" s="12">
        <f t="shared" si="1992"/>
        <v>0</v>
      </c>
      <c r="BD1381" s="12">
        <f t="shared" si="1992"/>
        <v>0</v>
      </c>
      <c r="BE1381" s="12">
        <f t="shared" si="1992"/>
        <v>0</v>
      </c>
      <c r="BF1381" s="12">
        <f t="shared" si="1992"/>
        <v>0</v>
      </c>
      <c r="BG1381" s="12">
        <f t="shared" si="1992"/>
        <v>0</v>
      </c>
      <c r="BH1381" s="12">
        <f t="shared" si="1992"/>
        <v>0</v>
      </c>
      <c r="BI1381" s="12">
        <f t="shared" si="1992"/>
        <v>0</v>
      </c>
      <c r="BJ1381" s="12">
        <f t="shared" si="1992"/>
        <v>0</v>
      </c>
      <c r="BK1381" s="12">
        <f t="shared" si="1992"/>
        <v>0</v>
      </c>
      <c r="BL1381" s="12">
        <f t="shared" si="1992"/>
        <v>0</v>
      </c>
      <c r="BM1381" s="12">
        <f t="shared" si="1992"/>
        <v>0</v>
      </c>
      <c r="BN1381" s="12">
        <f t="shared" si="1992"/>
        <v>0</v>
      </c>
      <c r="BO1381" s="12">
        <f t="shared" si="1992"/>
        <v>0</v>
      </c>
      <c r="BP1381" s="12">
        <f t="shared" si="1992"/>
        <v>0</v>
      </c>
      <c r="BQ1381" s="12">
        <f t="shared" si="1992"/>
        <v>0</v>
      </c>
      <c r="BR1381" s="12">
        <v>0</v>
      </c>
      <c r="BS1381" s="12">
        <v>0</v>
      </c>
      <c r="BT1381" s="12" t="e">
        <f>IF(#REF!=0,"-",#REF!/#REF!*100)</f>
        <v>#REF!</v>
      </c>
    </row>
    <row r="1382" spans="1:72" x14ac:dyDescent="0.25">
      <c r="A1382" s="4" t="s">
        <v>133</v>
      </c>
      <c r="B1382" s="4" t="s">
        <v>58</v>
      </c>
      <c r="C1382" s="4" t="s">
        <v>170</v>
      </c>
      <c r="D1382" s="102" t="s">
        <v>494</v>
      </c>
      <c r="E1382" s="113">
        <v>6148</v>
      </c>
      <c r="F1382" s="102"/>
      <c r="G1382" s="98" t="s">
        <v>1662</v>
      </c>
      <c r="H1382" s="13" t="s">
        <v>45</v>
      </c>
      <c r="I1382" s="14">
        <v>0</v>
      </c>
      <c r="J1382" s="14"/>
      <c r="K1382" s="14"/>
      <c r="L1382" s="14"/>
      <c r="M1382" s="14"/>
      <c r="N1382" s="14"/>
      <c r="O1382" s="14">
        <f t="shared" si="1981"/>
        <v>0</v>
      </c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>
        <v>0</v>
      </c>
      <c r="AC1382" s="14">
        <v>0</v>
      </c>
      <c r="AD1382" s="14">
        <v>0</v>
      </c>
      <c r="AE1382" s="14"/>
      <c r="AF1382" s="14"/>
      <c r="AG1382" s="14"/>
      <c r="AH1382" s="14"/>
      <c r="AI1382" s="14"/>
      <c r="AJ1382" s="14">
        <f t="shared" si="1982"/>
        <v>0</v>
      </c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>
        <v>0</v>
      </c>
      <c r="AX1382" s="14">
        <v>0</v>
      </c>
      <c r="AY1382" s="14">
        <v>0</v>
      </c>
      <c r="AZ1382" s="14"/>
      <c r="BA1382" s="14"/>
      <c r="BB1382" s="14"/>
      <c r="BC1382" s="14"/>
      <c r="BD1382" s="14"/>
      <c r="BE1382" s="14">
        <f t="shared" si="1983"/>
        <v>0</v>
      </c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>
        <v>0</v>
      </c>
      <c r="BS1382" s="14">
        <v>0</v>
      </c>
      <c r="BT1382" s="14" t="e">
        <f>IF(#REF!=0,"-",#REF!/#REF!*100)</f>
        <v>#REF!</v>
      </c>
    </row>
    <row r="1383" spans="1:72" ht="33.75" x14ac:dyDescent="0.25">
      <c r="A1383" s="1" t="s">
        <v>0</v>
      </c>
      <c r="B1383" s="1" t="s">
        <v>0</v>
      </c>
      <c r="C1383" s="1" t="s">
        <v>0</v>
      </c>
      <c r="D1383" s="101" t="s">
        <v>0</v>
      </c>
      <c r="E1383" s="101" t="s">
        <v>0</v>
      </c>
      <c r="F1383" s="101" t="s">
        <v>0</v>
      </c>
      <c r="G1383" s="2" t="s">
        <v>0</v>
      </c>
      <c r="H1383" s="10" t="s">
        <v>47</v>
      </c>
      <c r="I1383" s="11">
        <f t="shared" ref="I1383:AA1383" si="1993">SUM(I1384)</f>
        <v>10000</v>
      </c>
      <c r="J1383" s="11">
        <f t="shared" si="1993"/>
        <v>0</v>
      </c>
      <c r="K1383" s="11">
        <f t="shared" si="1993"/>
        <v>0</v>
      </c>
      <c r="L1383" s="11">
        <f t="shared" si="1993"/>
        <v>0</v>
      </c>
      <c r="M1383" s="11">
        <f t="shared" si="1993"/>
        <v>0</v>
      </c>
      <c r="N1383" s="11">
        <f t="shared" si="1993"/>
        <v>0</v>
      </c>
      <c r="O1383" s="11">
        <f t="shared" si="1993"/>
        <v>10000</v>
      </c>
      <c r="P1383" s="11">
        <f t="shared" si="1993"/>
        <v>0</v>
      </c>
      <c r="Q1383" s="11">
        <f t="shared" si="1993"/>
        <v>0</v>
      </c>
      <c r="R1383" s="11">
        <f t="shared" si="1993"/>
        <v>2000</v>
      </c>
      <c r="S1383" s="11">
        <f t="shared" si="1993"/>
        <v>0</v>
      </c>
      <c r="T1383" s="11">
        <f t="shared" si="1993"/>
        <v>0</v>
      </c>
      <c r="U1383" s="11">
        <f t="shared" si="1993"/>
        <v>0</v>
      </c>
      <c r="V1383" s="11">
        <f t="shared" si="1993"/>
        <v>0</v>
      </c>
      <c r="W1383" s="11">
        <f t="shared" si="1993"/>
        <v>0</v>
      </c>
      <c r="X1383" s="11">
        <f t="shared" si="1993"/>
        <v>0</v>
      </c>
      <c r="Y1383" s="11">
        <f t="shared" si="1993"/>
        <v>0</v>
      </c>
      <c r="Z1383" s="11">
        <f t="shared" si="1993"/>
        <v>0</v>
      </c>
      <c r="AA1383" s="11">
        <f t="shared" si="1993"/>
        <v>0</v>
      </c>
      <c r="AB1383" s="11">
        <v>2000</v>
      </c>
      <c r="AC1383" s="11">
        <v>8000</v>
      </c>
      <c r="AD1383" s="11">
        <f t="shared" ref="AD1383:AV1383" si="1994">SUM(AD1384)</f>
        <v>0</v>
      </c>
      <c r="AE1383" s="11">
        <f t="shared" si="1994"/>
        <v>526</v>
      </c>
      <c r="AF1383" s="11">
        <f t="shared" si="1994"/>
        <v>0</v>
      </c>
      <c r="AG1383" s="11">
        <f t="shared" si="1994"/>
        <v>0</v>
      </c>
      <c r="AH1383" s="11">
        <f t="shared" si="1994"/>
        <v>0</v>
      </c>
      <c r="AI1383" s="11">
        <f t="shared" si="1994"/>
        <v>0</v>
      </c>
      <c r="AJ1383" s="11">
        <f t="shared" si="1994"/>
        <v>526</v>
      </c>
      <c r="AK1383" s="11">
        <f t="shared" si="1994"/>
        <v>0</v>
      </c>
      <c r="AL1383" s="11">
        <f t="shared" si="1994"/>
        <v>0</v>
      </c>
      <c r="AM1383" s="11">
        <f t="shared" si="1994"/>
        <v>526</v>
      </c>
      <c r="AN1383" s="11">
        <f t="shared" si="1994"/>
        <v>0</v>
      </c>
      <c r="AO1383" s="11">
        <f t="shared" si="1994"/>
        <v>0</v>
      </c>
      <c r="AP1383" s="11">
        <f t="shared" si="1994"/>
        <v>0</v>
      </c>
      <c r="AQ1383" s="11">
        <f t="shared" si="1994"/>
        <v>0</v>
      </c>
      <c r="AR1383" s="11">
        <f t="shared" si="1994"/>
        <v>0</v>
      </c>
      <c r="AS1383" s="11">
        <f t="shared" si="1994"/>
        <v>0</v>
      </c>
      <c r="AT1383" s="11">
        <f t="shared" si="1994"/>
        <v>0</v>
      </c>
      <c r="AU1383" s="11">
        <f t="shared" si="1994"/>
        <v>0</v>
      </c>
      <c r="AV1383" s="11">
        <f t="shared" si="1994"/>
        <v>0</v>
      </c>
      <c r="AW1383" s="11">
        <v>526</v>
      </c>
      <c r="AX1383" s="11">
        <v>0</v>
      </c>
      <c r="AY1383" s="11">
        <f t="shared" ref="AY1383:BQ1383" si="1995">SUM(AY1384)</f>
        <v>0</v>
      </c>
      <c r="AZ1383" s="11">
        <f t="shared" si="1995"/>
        <v>80</v>
      </c>
      <c r="BA1383" s="11">
        <f t="shared" si="1995"/>
        <v>0</v>
      </c>
      <c r="BB1383" s="11">
        <f t="shared" si="1995"/>
        <v>0</v>
      </c>
      <c r="BC1383" s="11">
        <f t="shared" si="1995"/>
        <v>0</v>
      </c>
      <c r="BD1383" s="11">
        <f t="shared" si="1995"/>
        <v>0</v>
      </c>
      <c r="BE1383" s="11">
        <f t="shared" si="1995"/>
        <v>80</v>
      </c>
      <c r="BF1383" s="11">
        <f t="shared" si="1995"/>
        <v>0</v>
      </c>
      <c r="BG1383" s="11">
        <f t="shared" si="1995"/>
        <v>0</v>
      </c>
      <c r="BH1383" s="11">
        <f t="shared" si="1995"/>
        <v>80</v>
      </c>
      <c r="BI1383" s="11">
        <f t="shared" si="1995"/>
        <v>0</v>
      </c>
      <c r="BJ1383" s="11">
        <f t="shared" si="1995"/>
        <v>0</v>
      </c>
      <c r="BK1383" s="11">
        <f t="shared" si="1995"/>
        <v>0</v>
      </c>
      <c r="BL1383" s="11">
        <f t="shared" si="1995"/>
        <v>0</v>
      </c>
      <c r="BM1383" s="11">
        <f t="shared" si="1995"/>
        <v>0</v>
      </c>
      <c r="BN1383" s="11">
        <f t="shared" si="1995"/>
        <v>0</v>
      </c>
      <c r="BO1383" s="11">
        <f t="shared" si="1995"/>
        <v>0</v>
      </c>
      <c r="BP1383" s="11">
        <f t="shared" si="1995"/>
        <v>0</v>
      </c>
      <c r="BQ1383" s="11">
        <f t="shared" si="1995"/>
        <v>0</v>
      </c>
      <c r="BR1383" s="11">
        <v>80</v>
      </c>
      <c r="BS1383" s="11">
        <v>0</v>
      </c>
      <c r="BT1383" s="11" t="e">
        <f>IF(#REF!=0,"-",#REF!/#REF!*100)</f>
        <v>#REF!</v>
      </c>
    </row>
    <row r="1384" spans="1:72" x14ac:dyDescent="0.25">
      <c r="A1384" s="4" t="s">
        <v>133</v>
      </c>
      <c r="B1384" s="4" t="s">
        <v>58</v>
      </c>
      <c r="C1384" s="4" t="s">
        <v>170</v>
      </c>
      <c r="D1384" s="102" t="s">
        <v>494</v>
      </c>
      <c r="E1384" s="101" t="s">
        <v>48</v>
      </c>
      <c r="F1384" s="101" t="s">
        <v>0</v>
      </c>
      <c r="G1384" s="2" t="s">
        <v>0</v>
      </c>
      <c r="H1384" s="2" t="s">
        <v>49</v>
      </c>
      <c r="I1384" s="12">
        <f t="shared" ref="I1384:AA1384" si="1996">SUM(I1385:I1386)</f>
        <v>10000</v>
      </c>
      <c r="J1384" s="12">
        <f t="shared" si="1996"/>
        <v>0</v>
      </c>
      <c r="K1384" s="12">
        <f t="shared" si="1996"/>
        <v>0</v>
      </c>
      <c r="L1384" s="12">
        <f t="shared" si="1996"/>
        <v>0</v>
      </c>
      <c r="M1384" s="12">
        <f t="shared" si="1996"/>
        <v>0</v>
      </c>
      <c r="N1384" s="12">
        <f t="shared" si="1996"/>
        <v>0</v>
      </c>
      <c r="O1384" s="12">
        <f t="shared" ref="O1384" si="1997">SUM(O1385:O1386)</f>
        <v>10000</v>
      </c>
      <c r="P1384" s="12">
        <f t="shared" si="1996"/>
        <v>0</v>
      </c>
      <c r="Q1384" s="12">
        <f t="shared" si="1996"/>
        <v>0</v>
      </c>
      <c r="R1384" s="12">
        <f t="shared" si="1996"/>
        <v>2000</v>
      </c>
      <c r="S1384" s="12">
        <f t="shared" si="1996"/>
        <v>0</v>
      </c>
      <c r="T1384" s="12">
        <f t="shared" si="1996"/>
        <v>0</v>
      </c>
      <c r="U1384" s="12">
        <f t="shared" si="1996"/>
        <v>0</v>
      </c>
      <c r="V1384" s="12">
        <f t="shared" si="1996"/>
        <v>0</v>
      </c>
      <c r="W1384" s="12">
        <f t="shared" si="1996"/>
        <v>0</v>
      </c>
      <c r="X1384" s="12">
        <f t="shared" si="1996"/>
        <v>0</v>
      </c>
      <c r="Y1384" s="12">
        <f t="shared" si="1996"/>
        <v>0</v>
      </c>
      <c r="Z1384" s="12">
        <f t="shared" si="1996"/>
        <v>0</v>
      </c>
      <c r="AA1384" s="12">
        <f t="shared" si="1996"/>
        <v>0</v>
      </c>
      <c r="AB1384" s="12">
        <v>2000</v>
      </c>
      <c r="AC1384" s="12">
        <v>8000</v>
      </c>
      <c r="AD1384" s="12">
        <f t="shared" ref="AD1384:AV1384" si="1998">SUM(AD1385:AD1386)</f>
        <v>0</v>
      </c>
      <c r="AE1384" s="12">
        <f t="shared" si="1998"/>
        <v>526</v>
      </c>
      <c r="AF1384" s="12">
        <f t="shared" si="1998"/>
        <v>0</v>
      </c>
      <c r="AG1384" s="12">
        <f t="shared" si="1998"/>
        <v>0</v>
      </c>
      <c r="AH1384" s="12">
        <f t="shared" si="1998"/>
        <v>0</v>
      </c>
      <c r="AI1384" s="12">
        <f t="shared" si="1998"/>
        <v>0</v>
      </c>
      <c r="AJ1384" s="12">
        <f t="shared" ref="AJ1384" si="1999">SUM(AJ1385:AJ1386)</f>
        <v>526</v>
      </c>
      <c r="AK1384" s="12">
        <f t="shared" si="1998"/>
        <v>0</v>
      </c>
      <c r="AL1384" s="12">
        <f t="shared" si="1998"/>
        <v>0</v>
      </c>
      <c r="AM1384" s="12">
        <f t="shared" si="1998"/>
        <v>526</v>
      </c>
      <c r="AN1384" s="12">
        <f t="shared" si="1998"/>
        <v>0</v>
      </c>
      <c r="AO1384" s="12">
        <f t="shared" si="1998"/>
        <v>0</v>
      </c>
      <c r="AP1384" s="12">
        <f t="shared" si="1998"/>
        <v>0</v>
      </c>
      <c r="AQ1384" s="12">
        <f t="shared" si="1998"/>
        <v>0</v>
      </c>
      <c r="AR1384" s="12">
        <f t="shared" si="1998"/>
        <v>0</v>
      </c>
      <c r="AS1384" s="12">
        <f t="shared" si="1998"/>
        <v>0</v>
      </c>
      <c r="AT1384" s="12">
        <f t="shared" si="1998"/>
        <v>0</v>
      </c>
      <c r="AU1384" s="12">
        <f t="shared" si="1998"/>
        <v>0</v>
      </c>
      <c r="AV1384" s="12">
        <f t="shared" si="1998"/>
        <v>0</v>
      </c>
      <c r="AW1384" s="12">
        <v>526</v>
      </c>
      <c r="AX1384" s="12">
        <v>0</v>
      </c>
      <c r="AY1384" s="12">
        <f t="shared" ref="AY1384:BQ1384" si="2000">SUM(AY1385:AY1386)</f>
        <v>0</v>
      </c>
      <c r="AZ1384" s="12">
        <f t="shared" si="2000"/>
        <v>80</v>
      </c>
      <c r="BA1384" s="12">
        <f t="shared" si="2000"/>
        <v>0</v>
      </c>
      <c r="BB1384" s="12">
        <f t="shared" si="2000"/>
        <v>0</v>
      </c>
      <c r="BC1384" s="12">
        <f t="shared" si="2000"/>
        <v>0</v>
      </c>
      <c r="BD1384" s="12">
        <f t="shared" si="2000"/>
        <v>0</v>
      </c>
      <c r="BE1384" s="12">
        <f t="shared" ref="BE1384" si="2001">SUM(BE1385:BE1386)</f>
        <v>80</v>
      </c>
      <c r="BF1384" s="12">
        <f t="shared" si="2000"/>
        <v>0</v>
      </c>
      <c r="BG1384" s="12">
        <f t="shared" si="2000"/>
        <v>0</v>
      </c>
      <c r="BH1384" s="12">
        <f t="shared" si="2000"/>
        <v>80</v>
      </c>
      <c r="BI1384" s="12">
        <f t="shared" si="2000"/>
        <v>0</v>
      </c>
      <c r="BJ1384" s="12">
        <f t="shared" si="2000"/>
        <v>0</v>
      </c>
      <c r="BK1384" s="12">
        <f t="shared" si="2000"/>
        <v>0</v>
      </c>
      <c r="BL1384" s="12">
        <f t="shared" si="2000"/>
        <v>0</v>
      </c>
      <c r="BM1384" s="12">
        <f t="shared" si="2000"/>
        <v>0</v>
      </c>
      <c r="BN1384" s="12">
        <f t="shared" si="2000"/>
        <v>0</v>
      </c>
      <c r="BO1384" s="12">
        <f t="shared" si="2000"/>
        <v>0</v>
      </c>
      <c r="BP1384" s="12">
        <f t="shared" si="2000"/>
        <v>0</v>
      </c>
      <c r="BQ1384" s="12">
        <f t="shared" si="2000"/>
        <v>0</v>
      </c>
      <c r="BR1384" s="12">
        <v>80</v>
      </c>
      <c r="BS1384" s="12">
        <v>0</v>
      </c>
      <c r="BT1384" s="12" t="e">
        <f>IF(#REF!=0,"-",#REF!/#REF!*100)</f>
        <v>#REF!</v>
      </c>
    </row>
    <row r="1385" spans="1:72" x14ac:dyDescent="0.25">
      <c r="A1385" s="4" t="s">
        <v>133</v>
      </c>
      <c r="B1385" s="4" t="s">
        <v>58</v>
      </c>
      <c r="C1385" s="4" t="s">
        <v>170</v>
      </c>
      <c r="D1385" s="102" t="s">
        <v>494</v>
      </c>
      <c r="E1385" s="113">
        <v>8213</v>
      </c>
      <c r="F1385" s="102"/>
      <c r="G1385" s="98" t="s">
        <v>1662</v>
      </c>
      <c r="H1385" s="13" t="s">
        <v>51</v>
      </c>
      <c r="I1385" s="14">
        <v>10000</v>
      </c>
      <c r="J1385" s="14"/>
      <c r="K1385" s="14"/>
      <c r="L1385" s="14"/>
      <c r="M1385" s="14"/>
      <c r="N1385" s="14"/>
      <c r="O1385" s="14">
        <f t="shared" si="1981"/>
        <v>10000</v>
      </c>
      <c r="P1385" s="14"/>
      <c r="Q1385" s="14"/>
      <c r="R1385" s="14">
        <v>2000</v>
      </c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>
        <v>2000</v>
      </c>
      <c r="AC1385" s="14">
        <v>8000</v>
      </c>
      <c r="AD1385" s="14">
        <v>0</v>
      </c>
      <c r="AE1385" s="14">
        <v>526</v>
      </c>
      <c r="AF1385" s="14"/>
      <c r="AG1385" s="14"/>
      <c r="AH1385" s="14"/>
      <c r="AI1385" s="14"/>
      <c r="AJ1385" s="14">
        <f t="shared" si="1982"/>
        <v>526</v>
      </c>
      <c r="AK1385" s="14"/>
      <c r="AL1385" s="14"/>
      <c r="AM1385" s="14">
        <v>526</v>
      </c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>
        <v>526</v>
      </c>
      <c r="AX1385" s="14">
        <v>0</v>
      </c>
      <c r="AY1385" s="14">
        <v>0</v>
      </c>
      <c r="AZ1385" s="14">
        <v>80</v>
      </c>
      <c r="BA1385" s="14"/>
      <c r="BB1385" s="14"/>
      <c r="BC1385" s="14"/>
      <c r="BD1385" s="14"/>
      <c r="BE1385" s="14">
        <f t="shared" si="1983"/>
        <v>80</v>
      </c>
      <c r="BF1385" s="14"/>
      <c r="BG1385" s="14"/>
      <c r="BH1385" s="14">
        <v>80</v>
      </c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>
        <v>80</v>
      </c>
      <c r="BS1385" s="14">
        <v>0</v>
      </c>
      <c r="BT1385" s="14" t="e">
        <f>IF(#REF!=0,"-",#REF!/#REF!*100)</f>
        <v>#REF!</v>
      </c>
    </row>
    <row r="1386" spans="1:72" x14ac:dyDescent="0.25">
      <c r="A1386" s="4" t="s">
        <v>133</v>
      </c>
      <c r="B1386" s="4" t="s">
        <v>58</v>
      </c>
      <c r="C1386" s="4" t="s">
        <v>170</v>
      </c>
      <c r="D1386" s="102" t="s">
        <v>494</v>
      </c>
      <c r="E1386" s="113">
        <v>8216</v>
      </c>
      <c r="F1386" s="102"/>
      <c r="G1386" s="98" t="s">
        <v>1662</v>
      </c>
      <c r="H1386" s="13" t="s">
        <v>108</v>
      </c>
      <c r="I1386" s="14">
        <v>0</v>
      </c>
      <c r="J1386" s="14"/>
      <c r="K1386" s="14"/>
      <c r="L1386" s="14"/>
      <c r="M1386" s="14"/>
      <c r="N1386" s="14"/>
      <c r="O1386" s="14">
        <f t="shared" si="1981"/>
        <v>0</v>
      </c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>
        <v>0</v>
      </c>
      <c r="AC1386" s="14">
        <v>0</v>
      </c>
      <c r="AD1386" s="14">
        <v>0</v>
      </c>
      <c r="AE1386" s="14"/>
      <c r="AF1386" s="14"/>
      <c r="AG1386" s="14"/>
      <c r="AH1386" s="14"/>
      <c r="AI1386" s="14"/>
      <c r="AJ1386" s="14">
        <f t="shared" si="1982"/>
        <v>0</v>
      </c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>
        <v>0</v>
      </c>
      <c r="AX1386" s="14">
        <v>0</v>
      </c>
      <c r="AY1386" s="14">
        <v>0</v>
      </c>
      <c r="AZ1386" s="14"/>
      <c r="BA1386" s="14"/>
      <c r="BB1386" s="14"/>
      <c r="BC1386" s="14"/>
      <c r="BD1386" s="14"/>
      <c r="BE1386" s="14">
        <f t="shared" si="1983"/>
        <v>0</v>
      </c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>
        <v>0</v>
      </c>
      <c r="BS1386" s="14">
        <v>0</v>
      </c>
      <c r="BT1386" s="14" t="e">
        <f>IF(#REF!=0,"-",#REF!/#REF!*100)</f>
        <v>#REF!</v>
      </c>
    </row>
    <row r="1387" spans="1:72" ht="33.75" x14ac:dyDescent="0.25">
      <c r="A1387" s="13" t="s">
        <v>0</v>
      </c>
      <c r="B1387" s="13" t="s">
        <v>0</v>
      </c>
      <c r="C1387" s="13" t="s">
        <v>0</v>
      </c>
      <c r="D1387" s="98" t="s">
        <v>0</v>
      </c>
      <c r="E1387" s="98" t="s">
        <v>0</v>
      </c>
      <c r="F1387" s="98" t="s">
        <v>0</v>
      </c>
      <c r="G1387" s="13" t="s">
        <v>0</v>
      </c>
      <c r="H1387" s="10" t="s">
        <v>503</v>
      </c>
      <c r="I1387" s="11">
        <f t="shared" ref="I1387:AA1387" si="2002">SUM(I1357,I1380,I1383)</f>
        <v>60000</v>
      </c>
      <c r="J1387" s="11">
        <f t="shared" si="2002"/>
        <v>0</v>
      </c>
      <c r="K1387" s="11">
        <f t="shared" si="2002"/>
        <v>0</v>
      </c>
      <c r="L1387" s="11">
        <f t="shared" si="2002"/>
        <v>0</v>
      </c>
      <c r="M1387" s="11">
        <f t="shared" si="2002"/>
        <v>0</v>
      </c>
      <c r="N1387" s="11">
        <f t="shared" si="2002"/>
        <v>0</v>
      </c>
      <c r="O1387" s="11">
        <f t="shared" si="2002"/>
        <v>60000</v>
      </c>
      <c r="P1387" s="11">
        <f t="shared" si="2002"/>
        <v>5700</v>
      </c>
      <c r="Q1387" s="11">
        <f t="shared" si="2002"/>
        <v>2840</v>
      </c>
      <c r="R1387" s="11">
        <f t="shared" si="2002"/>
        <v>12380</v>
      </c>
      <c r="S1387" s="11">
        <f t="shared" si="2002"/>
        <v>0</v>
      </c>
      <c r="T1387" s="11">
        <f t="shared" si="2002"/>
        <v>0</v>
      </c>
      <c r="U1387" s="11">
        <f t="shared" si="2002"/>
        <v>0</v>
      </c>
      <c r="V1387" s="11">
        <f t="shared" si="2002"/>
        <v>0</v>
      </c>
      <c r="W1387" s="11">
        <f t="shared" si="2002"/>
        <v>0</v>
      </c>
      <c r="X1387" s="11">
        <f t="shared" si="2002"/>
        <v>0</v>
      </c>
      <c r="Y1387" s="11">
        <f t="shared" si="2002"/>
        <v>0</v>
      </c>
      <c r="Z1387" s="11">
        <f t="shared" si="2002"/>
        <v>0</v>
      </c>
      <c r="AA1387" s="11">
        <f t="shared" si="2002"/>
        <v>0</v>
      </c>
      <c r="AB1387" s="11">
        <v>20920</v>
      </c>
      <c r="AC1387" s="11">
        <v>39080</v>
      </c>
      <c r="AD1387" s="11">
        <f t="shared" ref="AD1387:AV1387" si="2003">SUM(AD1357,AD1380,AD1383)</f>
        <v>0</v>
      </c>
      <c r="AE1387" s="11">
        <f t="shared" si="2003"/>
        <v>1683</v>
      </c>
      <c r="AF1387" s="11">
        <f t="shared" si="2003"/>
        <v>0</v>
      </c>
      <c r="AG1387" s="11">
        <f t="shared" si="2003"/>
        <v>0</v>
      </c>
      <c r="AH1387" s="11">
        <f t="shared" si="2003"/>
        <v>0</v>
      </c>
      <c r="AI1387" s="11">
        <f t="shared" si="2003"/>
        <v>0</v>
      </c>
      <c r="AJ1387" s="11">
        <f t="shared" si="2003"/>
        <v>1683</v>
      </c>
      <c r="AK1387" s="11">
        <f t="shared" si="2003"/>
        <v>0</v>
      </c>
      <c r="AL1387" s="11">
        <f t="shared" si="2003"/>
        <v>0</v>
      </c>
      <c r="AM1387" s="11">
        <f t="shared" si="2003"/>
        <v>1683</v>
      </c>
      <c r="AN1387" s="11">
        <f t="shared" si="2003"/>
        <v>0</v>
      </c>
      <c r="AO1387" s="11">
        <f t="shared" si="2003"/>
        <v>0</v>
      </c>
      <c r="AP1387" s="11">
        <f t="shared" si="2003"/>
        <v>0</v>
      </c>
      <c r="AQ1387" s="11">
        <f t="shared" si="2003"/>
        <v>0</v>
      </c>
      <c r="AR1387" s="11">
        <f t="shared" si="2003"/>
        <v>0</v>
      </c>
      <c r="AS1387" s="11">
        <f t="shared" si="2003"/>
        <v>0</v>
      </c>
      <c r="AT1387" s="11">
        <f t="shared" si="2003"/>
        <v>0</v>
      </c>
      <c r="AU1387" s="11">
        <f t="shared" si="2003"/>
        <v>0</v>
      </c>
      <c r="AV1387" s="11">
        <f t="shared" si="2003"/>
        <v>0</v>
      </c>
      <c r="AW1387" s="11">
        <v>1683</v>
      </c>
      <c r="AX1387" s="11">
        <v>0</v>
      </c>
      <c r="AY1387" s="11">
        <f t="shared" ref="AY1387:BQ1387" si="2004">SUM(AY1357,AY1380,AY1383)</f>
        <v>0</v>
      </c>
      <c r="AZ1387" s="11">
        <f t="shared" si="2004"/>
        <v>17876</v>
      </c>
      <c r="BA1387" s="11">
        <f t="shared" si="2004"/>
        <v>0</v>
      </c>
      <c r="BB1387" s="11">
        <f t="shared" si="2004"/>
        <v>1799</v>
      </c>
      <c r="BC1387" s="11">
        <f t="shared" si="2004"/>
        <v>0</v>
      </c>
      <c r="BD1387" s="11">
        <f t="shared" si="2004"/>
        <v>0</v>
      </c>
      <c r="BE1387" s="11">
        <f t="shared" si="2004"/>
        <v>19675</v>
      </c>
      <c r="BF1387" s="11">
        <f t="shared" si="2004"/>
        <v>0</v>
      </c>
      <c r="BG1387" s="11">
        <f t="shared" si="2004"/>
        <v>0</v>
      </c>
      <c r="BH1387" s="11">
        <f t="shared" si="2004"/>
        <v>19675</v>
      </c>
      <c r="BI1387" s="11">
        <f t="shared" si="2004"/>
        <v>0</v>
      </c>
      <c r="BJ1387" s="11">
        <f t="shared" si="2004"/>
        <v>0</v>
      </c>
      <c r="BK1387" s="11">
        <f t="shared" si="2004"/>
        <v>0</v>
      </c>
      <c r="BL1387" s="11">
        <f t="shared" si="2004"/>
        <v>0</v>
      </c>
      <c r="BM1387" s="11">
        <f t="shared" si="2004"/>
        <v>0</v>
      </c>
      <c r="BN1387" s="11">
        <f t="shared" si="2004"/>
        <v>0</v>
      </c>
      <c r="BO1387" s="11">
        <f t="shared" si="2004"/>
        <v>0</v>
      </c>
      <c r="BP1387" s="11">
        <f t="shared" si="2004"/>
        <v>0</v>
      </c>
      <c r="BQ1387" s="11">
        <f t="shared" si="2004"/>
        <v>0</v>
      </c>
      <c r="BR1387" s="11">
        <v>19675</v>
      </c>
      <c r="BS1387" s="11">
        <v>0</v>
      </c>
      <c r="BT1387" s="11" t="e">
        <f>IF(#REF!=0,"-",#REF!/#REF!*100)</f>
        <v>#REF!</v>
      </c>
    </row>
    <row r="1388" spans="1:72" ht="15.75" thickBot="1" x14ac:dyDescent="0.3">
      <c r="A1388" s="13" t="s">
        <v>0</v>
      </c>
      <c r="B1388" s="13" t="s">
        <v>0</v>
      </c>
      <c r="C1388" s="13" t="s">
        <v>0</v>
      </c>
      <c r="D1388" s="98" t="s">
        <v>0</v>
      </c>
      <c r="E1388" s="98" t="s">
        <v>0</v>
      </c>
      <c r="F1388" s="98" t="s">
        <v>0</v>
      </c>
      <c r="G1388" s="13" t="s">
        <v>0</v>
      </c>
      <c r="H1388" s="2" t="s">
        <v>53</v>
      </c>
      <c r="I1388" s="13" t="s">
        <v>0</v>
      </c>
      <c r="J1388" s="13"/>
      <c r="K1388" s="13"/>
      <c r="L1388" s="13"/>
      <c r="M1388" s="13"/>
      <c r="N1388" s="13"/>
      <c r="O1388" s="13" t="e">
        <f t="shared" si="1981"/>
        <v>#VALUE!</v>
      </c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>
        <v>0</v>
      </c>
      <c r="AC1388" s="13" t="e">
        <v>#VALUE!</v>
      </c>
      <c r="AD1388" s="13" t="s">
        <v>0</v>
      </c>
      <c r="AE1388" s="13"/>
      <c r="AF1388" s="13"/>
      <c r="AG1388" s="13"/>
      <c r="AH1388" s="13"/>
      <c r="AI1388" s="13"/>
      <c r="AJ1388" s="13" t="e">
        <f t="shared" si="1982"/>
        <v>#VALUE!</v>
      </c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>
        <v>0</v>
      </c>
      <c r="AX1388" s="13" t="e">
        <v>#VALUE!</v>
      </c>
      <c r="AY1388" s="13" t="s">
        <v>0</v>
      </c>
      <c r="AZ1388" s="13"/>
      <c r="BA1388" s="13"/>
      <c r="BB1388" s="13"/>
      <c r="BC1388" s="13"/>
      <c r="BD1388" s="13"/>
      <c r="BE1388" s="13" t="e">
        <f t="shared" si="1983"/>
        <v>#VALUE!</v>
      </c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>
        <v>0</v>
      </c>
      <c r="BS1388" s="13" t="e">
        <v>#VALUE!</v>
      </c>
      <c r="BT1388" s="12"/>
    </row>
    <row r="1389" spans="1:72" ht="69.75" customHeight="1" thickBot="1" x14ac:dyDescent="0.3">
      <c r="A1389" s="132" t="s">
        <v>0</v>
      </c>
      <c r="B1389" s="132" t="s">
        <v>0</v>
      </c>
      <c r="C1389" s="132" t="s">
        <v>0</v>
      </c>
      <c r="D1389" s="135" t="s">
        <v>0</v>
      </c>
      <c r="E1389" s="135" t="s">
        <v>0</v>
      </c>
      <c r="F1389" s="135" t="s">
        <v>0</v>
      </c>
      <c r="G1389" s="138" t="s">
        <v>0</v>
      </c>
      <c r="H1389" s="5" t="s">
        <v>54</v>
      </c>
      <c r="I1389" s="89" t="s">
        <v>9</v>
      </c>
      <c r="J1389" s="89" t="s">
        <v>1606</v>
      </c>
      <c r="K1389" s="89" t="s">
        <v>1534</v>
      </c>
      <c r="L1389" s="89" t="s">
        <v>1592</v>
      </c>
      <c r="M1389" s="89" t="s">
        <v>1593</v>
      </c>
      <c r="N1389" s="89" t="s">
        <v>1594</v>
      </c>
      <c r="O1389" s="89" t="s">
        <v>1610</v>
      </c>
      <c r="P1389" s="89" t="s">
        <v>1607</v>
      </c>
      <c r="Q1389" s="89" t="s">
        <v>1595</v>
      </c>
      <c r="R1389" s="89" t="s">
        <v>1596</v>
      </c>
      <c r="S1389" s="89" t="s">
        <v>1597</v>
      </c>
      <c r="T1389" s="89" t="s">
        <v>1598</v>
      </c>
      <c r="U1389" s="89" t="s">
        <v>1599</v>
      </c>
      <c r="V1389" s="89" t="s">
        <v>1600</v>
      </c>
      <c r="W1389" s="89" t="s">
        <v>1608</v>
      </c>
      <c r="X1389" s="89" t="s">
        <v>1609</v>
      </c>
      <c r="Y1389" s="89" t="s">
        <v>1601</v>
      </c>
      <c r="Z1389" s="89" t="s">
        <v>1602</v>
      </c>
      <c r="AA1389" s="89" t="s">
        <v>1603</v>
      </c>
      <c r="AB1389" s="89" t="s">
        <v>1604</v>
      </c>
      <c r="AC1389" s="89" t="s">
        <v>1605</v>
      </c>
      <c r="AD1389" s="90" t="s">
        <v>10</v>
      </c>
      <c r="AE1389" s="90" t="s">
        <v>1606</v>
      </c>
      <c r="AF1389" s="90" t="s">
        <v>1534</v>
      </c>
      <c r="AG1389" s="90" t="s">
        <v>1592</v>
      </c>
      <c r="AH1389" s="90" t="s">
        <v>1593</v>
      </c>
      <c r="AI1389" s="90" t="s">
        <v>1594</v>
      </c>
      <c r="AJ1389" s="90" t="s">
        <v>1611</v>
      </c>
      <c r="AK1389" s="90" t="s">
        <v>1607</v>
      </c>
      <c r="AL1389" s="90" t="s">
        <v>1595</v>
      </c>
      <c r="AM1389" s="90" t="s">
        <v>1596</v>
      </c>
      <c r="AN1389" s="90" t="s">
        <v>1597</v>
      </c>
      <c r="AO1389" s="90" t="s">
        <v>1598</v>
      </c>
      <c r="AP1389" s="90" t="s">
        <v>1599</v>
      </c>
      <c r="AQ1389" s="90" t="s">
        <v>1600</v>
      </c>
      <c r="AR1389" s="90" t="s">
        <v>1608</v>
      </c>
      <c r="AS1389" s="90" t="s">
        <v>1609</v>
      </c>
      <c r="AT1389" s="90" t="s">
        <v>1601</v>
      </c>
      <c r="AU1389" s="90" t="s">
        <v>1602</v>
      </c>
      <c r="AV1389" s="90" t="s">
        <v>1603</v>
      </c>
      <c r="AW1389" s="90" t="s">
        <v>1604</v>
      </c>
      <c r="AX1389" s="90" t="s">
        <v>1605</v>
      </c>
      <c r="AY1389" s="91" t="s">
        <v>11</v>
      </c>
      <c r="AZ1389" s="91" t="s">
        <v>1606</v>
      </c>
      <c r="BA1389" s="91" t="s">
        <v>1534</v>
      </c>
      <c r="BB1389" s="91" t="s">
        <v>1592</v>
      </c>
      <c r="BC1389" s="91" t="s">
        <v>1593</v>
      </c>
      <c r="BD1389" s="91" t="s">
        <v>1594</v>
      </c>
      <c r="BE1389" s="91" t="s">
        <v>1612</v>
      </c>
      <c r="BF1389" s="91" t="s">
        <v>1607</v>
      </c>
      <c r="BG1389" s="91" t="s">
        <v>1595</v>
      </c>
      <c r="BH1389" s="91" t="s">
        <v>1596</v>
      </c>
      <c r="BI1389" s="91" t="s">
        <v>1597</v>
      </c>
      <c r="BJ1389" s="91" t="s">
        <v>1598</v>
      </c>
      <c r="BK1389" s="91" t="s">
        <v>1599</v>
      </c>
      <c r="BL1389" s="91" t="s">
        <v>1600</v>
      </c>
      <c r="BM1389" s="91" t="s">
        <v>1608</v>
      </c>
      <c r="BN1389" s="91" t="s">
        <v>1609</v>
      </c>
      <c r="BO1389" s="91" t="s">
        <v>1601</v>
      </c>
      <c r="BP1389" s="91" t="s">
        <v>1602</v>
      </c>
      <c r="BQ1389" s="91" t="s">
        <v>1603</v>
      </c>
      <c r="BR1389" s="91" t="s">
        <v>1604</v>
      </c>
      <c r="BS1389" s="91" t="s">
        <v>1605</v>
      </c>
      <c r="BT1389" s="5" t="s">
        <v>1671</v>
      </c>
    </row>
    <row r="1390" spans="1:72" x14ac:dyDescent="0.25">
      <c r="A1390" s="133"/>
      <c r="B1390" s="133"/>
      <c r="C1390" s="133"/>
      <c r="D1390" s="136"/>
      <c r="E1390" s="136"/>
      <c r="F1390" s="136"/>
      <c r="G1390" s="139"/>
      <c r="H1390" s="15" t="s">
        <v>0</v>
      </c>
      <c r="I1390" s="9">
        <v>1</v>
      </c>
      <c r="J1390" s="9">
        <v>2</v>
      </c>
      <c r="K1390" s="9">
        <v>3</v>
      </c>
      <c r="L1390" s="9">
        <v>4</v>
      </c>
      <c r="M1390" s="9">
        <v>5</v>
      </c>
      <c r="N1390" s="9">
        <v>6</v>
      </c>
      <c r="O1390" s="9">
        <v>7</v>
      </c>
      <c r="P1390" s="9">
        <v>8</v>
      </c>
      <c r="Q1390" s="9">
        <v>9</v>
      </c>
      <c r="R1390" s="9">
        <v>10</v>
      </c>
      <c r="S1390" s="9">
        <v>11</v>
      </c>
      <c r="T1390" s="9">
        <v>12</v>
      </c>
      <c r="U1390" s="9">
        <v>13</v>
      </c>
      <c r="V1390" s="9">
        <v>14</v>
      </c>
      <c r="W1390" s="9">
        <v>15</v>
      </c>
      <c r="X1390" s="9">
        <v>16</v>
      </c>
      <c r="Y1390" s="9">
        <v>17</v>
      </c>
      <c r="Z1390" s="9">
        <v>18</v>
      </c>
      <c r="AA1390" s="9">
        <v>19</v>
      </c>
      <c r="AB1390" s="9">
        <v>20</v>
      </c>
      <c r="AC1390" s="9">
        <v>21</v>
      </c>
      <c r="AD1390" s="9">
        <v>1</v>
      </c>
      <c r="AE1390" s="9">
        <v>2</v>
      </c>
      <c r="AF1390" s="9">
        <v>3</v>
      </c>
      <c r="AG1390" s="9">
        <v>4</v>
      </c>
      <c r="AH1390" s="9">
        <v>5</v>
      </c>
      <c r="AI1390" s="9">
        <v>6</v>
      </c>
      <c r="AJ1390" s="9">
        <v>7</v>
      </c>
      <c r="AK1390" s="9">
        <v>8</v>
      </c>
      <c r="AL1390" s="9">
        <v>9</v>
      </c>
      <c r="AM1390" s="9">
        <v>10</v>
      </c>
      <c r="AN1390" s="9">
        <v>11</v>
      </c>
      <c r="AO1390" s="9">
        <v>12</v>
      </c>
      <c r="AP1390" s="9">
        <v>13</v>
      </c>
      <c r="AQ1390" s="9">
        <v>14</v>
      </c>
      <c r="AR1390" s="9">
        <v>15</v>
      </c>
      <c r="AS1390" s="9">
        <v>16</v>
      </c>
      <c r="AT1390" s="9">
        <v>17</v>
      </c>
      <c r="AU1390" s="9">
        <v>18</v>
      </c>
      <c r="AV1390" s="9">
        <v>19</v>
      </c>
      <c r="AW1390" s="9">
        <v>20</v>
      </c>
      <c r="AX1390" s="9">
        <v>21</v>
      </c>
      <c r="AY1390" s="9">
        <v>1</v>
      </c>
      <c r="AZ1390" s="9">
        <v>2</v>
      </c>
      <c r="BA1390" s="9">
        <v>3</v>
      </c>
      <c r="BB1390" s="9">
        <v>4</v>
      </c>
      <c r="BC1390" s="9">
        <v>5</v>
      </c>
      <c r="BD1390" s="9">
        <v>6</v>
      </c>
      <c r="BE1390" s="9">
        <v>7</v>
      </c>
      <c r="BF1390" s="9">
        <v>8</v>
      </c>
      <c r="BG1390" s="9">
        <v>9</v>
      </c>
      <c r="BH1390" s="9">
        <v>10</v>
      </c>
      <c r="BI1390" s="9">
        <v>11</v>
      </c>
      <c r="BJ1390" s="9">
        <v>12</v>
      </c>
      <c r="BK1390" s="9">
        <v>13</v>
      </c>
      <c r="BL1390" s="9">
        <v>14</v>
      </c>
      <c r="BM1390" s="9">
        <v>15</v>
      </c>
      <c r="BN1390" s="9">
        <v>16</v>
      </c>
      <c r="BO1390" s="9">
        <v>17</v>
      </c>
      <c r="BP1390" s="9">
        <v>18</v>
      </c>
      <c r="BQ1390" s="9">
        <v>19</v>
      </c>
      <c r="BR1390" s="9">
        <v>20</v>
      </c>
      <c r="BS1390" s="9">
        <v>21</v>
      </c>
      <c r="BT1390" s="9">
        <v>9</v>
      </c>
    </row>
    <row r="1391" spans="1:72" x14ac:dyDescent="0.25">
      <c r="A1391" s="133"/>
      <c r="B1391" s="133"/>
      <c r="C1391" s="133"/>
      <c r="D1391" s="136"/>
      <c r="E1391" s="136"/>
      <c r="F1391" s="136"/>
      <c r="G1391" s="139"/>
      <c r="H1391" s="16" t="s">
        <v>137</v>
      </c>
      <c r="I1391" s="17">
        <f t="shared" ref="I1391:AA1391" si="2005">SUM(I1387)</f>
        <v>60000</v>
      </c>
      <c r="J1391" s="17">
        <f t="shared" si="2005"/>
        <v>0</v>
      </c>
      <c r="K1391" s="17">
        <f t="shared" si="2005"/>
        <v>0</v>
      </c>
      <c r="L1391" s="17">
        <f t="shared" si="2005"/>
        <v>0</v>
      </c>
      <c r="M1391" s="17">
        <f t="shared" si="2005"/>
        <v>0</v>
      </c>
      <c r="N1391" s="17">
        <f t="shared" si="2005"/>
        <v>0</v>
      </c>
      <c r="O1391" s="17">
        <f t="shared" ref="O1391" si="2006">SUM(O1387)</f>
        <v>60000</v>
      </c>
      <c r="P1391" s="17">
        <f t="shared" si="2005"/>
        <v>5700</v>
      </c>
      <c r="Q1391" s="17">
        <f t="shared" si="2005"/>
        <v>2840</v>
      </c>
      <c r="R1391" s="17">
        <f t="shared" si="2005"/>
        <v>12380</v>
      </c>
      <c r="S1391" s="17">
        <f t="shared" si="2005"/>
        <v>0</v>
      </c>
      <c r="T1391" s="17">
        <f t="shared" si="2005"/>
        <v>0</v>
      </c>
      <c r="U1391" s="17">
        <f t="shared" si="2005"/>
        <v>0</v>
      </c>
      <c r="V1391" s="17">
        <f t="shared" si="2005"/>
        <v>0</v>
      </c>
      <c r="W1391" s="17">
        <f t="shared" si="2005"/>
        <v>0</v>
      </c>
      <c r="X1391" s="17">
        <f t="shared" si="2005"/>
        <v>0</v>
      </c>
      <c r="Y1391" s="17">
        <f t="shared" si="2005"/>
        <v>0</v>
      </c>
      <c r="Z1391" s="17">
        <f t="shared" si="2005"/>
        <v>0</v>
      </c>
      <c r="AA1391" s="17">
        <f t="shared" si="2005"/>
        <v>0</v>
      </c>
      <c r="AB1391" s="17">
        <v>20920</v>
      </c>
      <c r="AC1391" s="17">
        <v>39080</v>
      </c>
      <c r="AD1391" s="17">
        <f t="shared" ref="AD1391:AV1391" si="2007">SUM(AD1387)</f>
        <v>0</v>
      </c>
      <c r="AE1391" s="17">
        <f t="shared" si="2007"/>
        <v>1683</v>
      </c>
      <c r="AF1391" s="17">
        <f t="shared" si="2007"/>
        <v>0</v>
      </c>
      <c r="AG1391" s="17">
        <f t="shared" si="2007"/>
        <v>0</v>
      </c>
      <c r="AH1391" s="17">
        <f t="shared" si="2007"/>
        <v>0</v>
      </c>
      <c r="AI1391" s="17">
        <f t="shared" si="2007"/>
        <v>0</v>
      </c>
      <c r="AJ1391" s="17">
        <f t="shared" ref="AJ1391" si="2008">SUM(AJ1387)</f>
        <v>1683</v>
      </c>
      <c r="AK1391" s="17">
        <f t="shared" si="2007"/>
        <v>0</v>
      </c>
      <c r="AL1391" s="17">
        <f t="shared" si="2007"/>
        <v>0</v>
      </c>
      <c r="AM1391" s="17">
        <f t="shared" si="2007"/>
        <v>1683</v>
      </c>
      <c r="AN1391" s="17">
        <f t="shared" si="2007"/>
        <v>0</v>
      </c>
      <c r="AO1391" s="17">
        <f t="shared" si="2007"/>
        <v>0</v>
      </c>
      <c r="AP1391" s="17">
        <f t="shared" si="2007"/>
        <v>0</v>
      </c>
      <c r="AQ1391" s="17">
        <f t="shared" si="2007"/>
        <v>0</v>
      </c>
      <c r="AR1391" s="17">
        <f t="shared" si="2007"/>
        <v>0</v>
      </c>
      <c r="AS1391" s="17">
        <f t="shared" si="2007"/>
        <v>0</v>
      </c>
      <c r="AT1391" s="17">
        <f t="shared" si="2007"/>
        <v>0</v>
      </c>
      <c r="AU1391" s="17">
        <f t="shared" si="2007"/>
        <v>0</v>
      </c>
      <c r="AV1391" s="17">
        <f t="shared" si="2007"/>
        <v>0</v>
      </c>
      <c r="AW1391" s="17">
        <v>1683</v>
      </c>
      <c r="AX1391" s="17">
        <v>0</v>
      </c>
      <c r="AY1391" s="17">
        <f t="shared" ref="AY1391:BQ1391" si="2009">SUM(AY1387)</f>
        <v>0</v>
      </c>
      <c r="AZ1391" s="17">
        <f t="shared" si="2009"/>
        <v>17876</v>
      </c>
      <c r="BA1391" s="17">
        <f t="shared" si="2009"/>
        <v>0</v>
      </c>
      <c r="BB1391" s="17">
        <f t="shared" si="2009"/>
        <v>1799</v>
      </c>
      <c r="BC1391" s="17">
        <f t="shared" si="2009"/>
        <v>0</v>
      </c>
      <c r="BD1391" s="17">
        <f t="shared" si="2009"/>
        <v>0</v>
      </c>
      <c r="BE1391" s="17">
        <f t="shared" ref="BE1391" si="2010">SUM(BE1387)</f>
        <v>19675</v>
      </c>
      <c r="BF1391" s="17">
        <f t="shared" si="2009"/>
        <v>0</v>
      </c>
      <c r="BG1391" s="17">
        <f t="shared" si="2009"/>
        <v>0</v>
      </c>
      <c r="BH1391" s="17">
        <f t="shared" si="2009"/>
        <v>19675</v>
      </c>
      <c r="BI1391" s="17">
        <f t="shared" si="2009"/>
        <v>0</v>
      </c>
      <c r="BJ1391" s="17">
        <f t="shared" si="2009"/>
        <v>0</v>
      </c>
      <c r="BK1391" s="17">
        <f t="shared" si="2009"/>
        <v>0</v>
      </c>
      <c r="BL1391" s="17">
        <f t="shared" si="2009"/>
        <v>0</v>
      </c>
      <c r="BM1391" s="17">
        <f t="shared" si="2009"/>
        <v>0</v>
      </c>
      <c r="BN1391" s="17">
        <f t="shared" si="2009"/>
        <v>0</v>
      </c>
      <c r="BO1391" s="17">
        <f t="shared" si="2009"/>
        <v>0</v>
      </c>
      <c r="BP1391" s="17">
        <f t="shared" si="2009"/>
        <v>0</v>
      </c>
      <c r="BQ1391" s="17">
        <f t="shared" si="2009"/>
        <v>0</v>
      </c>
      <c r="BR1391" s="17">
        <v>19675</v>
      </c>
      <c r="BS1391" s="17">
        <v>0</v>
      </c>
      <c r="BT1391" s="17" t="e">
        <f>IF(#REF!=0,"-",#REF!/#REF!*100)</f>
        <v>#REF!</v>
      </c>
    </row>
    <row r="1392" spans="1:72" x14ac:dyDescent="0.25">
      <c r="A1392" s="133"/>
      <c r="B1392" s="133"/>
      <c r="C1392" s="133"/>
      <c r="D1392" s="136"/>
      <c r="E1392" s="136"/>
      <c r="F1392" s="136"/>
      <c r="G1392" s="139"/>
      <c r="H1392" s="18" t="s">
        <v>55</v>
      </c>
      <c r="I1392" s="17">
        <f t="shared" ref="I1392:AA1392" si="2011">SUM(I1391)</f>
        <v>60000</v>
      </c>
      <c r="J1392" s="17">
        <f t="shared" si="2011"/>
        <v>0</v>
      </c>
      <c r="K1392" s="17">
        <f t="shared" si="2011"/>
        <v>0</v>
      </c>
      <c r="L1392" s="17">
        <f t="shared" si="2011"/>
        <v>0</v>
      </c>
      <c r="M1392" s="17">
        <f t="shared" si="2011"/>
        <v>0</v>
      </c>
      <c r="N1392" s="17">
        <f t="shared" si="2011"/>
        <v>0</v>
      </c>
      <c r="O1392" s="17">
        <f t="shared" ref="O1392" si="2012">SUM(O1391)</f>
        <v>60000</v>
      </c>
      <c r="P1392" s="17">
        <f t="shared" si="2011"/>
        <v>5700</v>
      </c>
      <c r="Q1392" s="17">
        <f t="shared" si="2011"/>
        <v>2840</v>
      </c>
      <c r="R1392" s="17">
        <f t="shared" si="2011"/>
        <v>12380</v>
      </c>
      <c r="S1392" s="17">
        <f t="shared" si="2011"/>
        <v>0</v>
      </c>
      <c r="T1392" s="17">
        <f t="shared" si="2011"/>
        <v>0</v>
      </c>
      <c r="U1392" s="17">
        <f t="shared" si="2011"/>
        <v>0</v>
      </c>
      <c r="V1392" s="17">
        <f t="shared" si="2011"/>
        <v>0</v>
      </c>
      <c r="W1392" s="17">
        <f t="shared" si="2011"/>
        <v>0</v>
      </c>
      <c r="X1392" s="17">
        <f t="shared" si="2011"/>
        <v>0</v>
      </c>
      <c r="Y1392" s="17">
        <f t="shared" si="2011"/>
        <v>0</v>
      </c>
      <c r="Z1392" s="17">
        <f t="shared" si="2011"/>
        <v>0</v>
      </c>
      <c r="AA1392" s="17">
        <f t="shared" si="2011"/>
        <v>0</v>
      </c>
      <c r="AB1392" s="17">
        <v>20920</v>
      </c>
      <c r="AC1392" s="17">
        <v>39080</v>
      </c>
      <c r="AD1392" s="17">
        <f t="shared" ref="AD1392:AV1392" si="2013">SUM(AD1391)</f>
        <v>0</v>
      </c>
      <c r="AE1392" s="17">
        <f t="shared" si="2013"/>
        <v>1683</v>
      </c>
      <c r="AF1392" s="17">
        <f t="shared" si="2013"/>
        <v>0</v>
      </c>
      <c r="AG1392" s="17">
        <f t="shared" si="2013"/>
        <v>0</v>
      </c>
      <c r="AH1392" s="17">
        <f t="shared" si="2013"/>
        <v>0</v>
      </c>
      <c r="AI1392" s="17">
        <f t="shared" si="2013"/>
        <v>0</v>
      </c>
      <c r="AJ1392" s="17">
        <f t="shared" ref="AJ1392" si="2014">SUM(AJ1391)</f>
        <v>1683</v>
      </c>
      <c r="AK1392" s="17">
        <f t="shared" si="2013"/>
        <v>0</v>
      </c>
      <c r="AL1392" s="17">
        <f t="shared" si="2013"/>
        <v>0</v>
      </c>
      <c r="AM1392" s="17">
        <f t="shared" si="2013"/>
        <v>1683</v>
      </c>
      <c r="AN1392" s="17">
        <f t="shared" si="2013"/>
        <v>0</v>
      </c>
      <c r="AO1392" s="17">
        <f t="shared" si="2013"/>
        <v>0</v>
      </c>
      <c r="AP1392" s="17">
        <f t="shared" si="2013"/>
        <v>0</v>
      </c>
      <c r="AQ1392" s="17">
        <f t="shared" si="2013"/>
        <v>0</v>
      </c>
      <c r="AR1392" s="17">
        <f t="shared" si="2013"/>
        <v>0</v>
      </c>
      <c r="AS1392" s="17">
        <f t="shared" si="2013"/>
        <v>0</v>
      </c>
      <c r="AT1392" s="17">
        <f t="shared" si="2013"/>
        <v>0</v>
      </c>
      <c r="AU1392" s="17">
        <f t="shared" si="2013"/>
        <v>0</v>
      </c>
      <c r="AV1392" s="17">
        <f t="shared" si="2013"/>
        <v>0</v>
      </c>
      <c r="AW1392" s="17">
        <v>1683</v>
      </c>
      <c r="AX1392" s="17">
        <v>0</v>
      </c>
      <c r="AY1392" s="17">
        <f t="shared" ref="AY1392:BQ1392" si="2015">SUM(AY1391)</f>
        <v>0</v>
      </c>
      <c r="AZ1392" s="17">
        <f t="shared" si="2015"/>
        <v>17876</v>
      </c>
      <c r="BA1392" s="17">
        <f t="shared" si="2015"/>
        <v>0</v>
      </c>
      <c r="BB1392" s="17">
        <f t="shared" si="2015"/>
        <v>1799</v>
      </c>
      <c r="BC1392" s="17">
        <f t="shared" si="2015"/>
        <v>0</v>
      </c>
      <c r="BD1392" s="17">
        <f t="shared" si="2015"/>
        <v>0</v>
      </c>
      <c r="BE1392" s="17">
        <f t="shared" ref="BE1392" si="2016">SUM(BE1391)</f>
        <v>19675</v>
      </c>
      <c r="BF1392" s="17">
        <f t="shared" si="2015"/>
        <v>0</v>
      </c>
      <c r="BG1392" s="17">
        <f t="shared" si="2015"/>
        <v>0</v>
      </c>
      <c r="BH1392" s="17">
        <f t="shared" si="2015"/>
        <v>19675</v>
      </c>
      <c r="BI1392" s="17">
        <f t="shared" si="2015"/>
        <v>0</v>
      </c>
      <c r="BJ1392" s="17">
        <f t="shared" si="2015"/>
        <v>0</v>
      </c>
      <c r="BK1392" s="17">
        <f t="shared" si="2015"/>
        <v>0</v>
      </c>
      <c r="BL1392" s="17">
        <f t="shared" si="2015"/>
        <v>0</v>
      </c>
      <c r="BM1392" s="17">
        <f t="shared" si="2015"/>
        <v>0</v>
      </c>
      <c r="BN1392" s="17">
        <f t="shared" si="2015"/>
        <v>0</v>
      </c>
      <c r="BO1392" s="17">
        <f t="shared" si="2015"/>
        <v>0</v>
      </c>
      <c r="BP1392" s="17">
        <f t="shared" si="2015"/>
        <v>0</v>
      </c>
      <c r="BQ1392" s="17">
        <f t="shared" si="2015"/>
        <v>0</v>
      </c>
      <c r="BR1392" s="17">
        <v>19675</v>
      </c>
      <c r="BS1392" s="17">
        <v>0</v>
      </c>
      <c r="BT1392" s="17" t="e">
        <f>IF(#REF!=0,"-",#REF!/#REF!*100)</f>
        <v>#REF!</v>
      </c>
    </row>
    <row r="1393" spans="1:72" x14ac:dyDescent="0.25">
      <c r="A1393" s="134"/>
      <c r="B1393" s="134"/>
      <c r="C1393" s="134"/>
      <c r="D1393" s="137"/>
      <c r="E1393" s="137"/>
      <c r="F1393" s="137"/>
      <c r="G1393" s="140"/>
      <c r="O1393">
        <f t="shared" si="1981"/>
        <v>0</v>
      </c>
      <c r="AB1393">
        <v>0</v>
      </c>
      <c r="AC1393">
        <v>0</v>
      </c>
      <c r="AJ1393">
        <f t="shared" si="1982"/>
        <v>0</v>
      </c>
      <c r="AW1393">
        <v>0</v>
      </c>
      <c r="AX1393">
        <v>0</v>
      </c>
      <c r="BE1393">
        <f t="shared" si="1983"/>
        <v>0</v>
      </c>
      <c r="BR1393">
        <v>0</v>
      </c>
      <c r="BS1393">
        <v>0</v>
      </c>
      <c r="BT1393" t="e">
        <f>IF(#REF!=0,"-",#REF!/#REF!*100)</f>
        <v>#REF!</v>
      </c>
    </row>
    <row r="1394" spans="1:72" ht="15.75" thickBot="1" x14ac:dyDescent="0.3">
      <c r="A1394" s="13" t="s">
        <v>0</v>
      </c>
      <c r="B1394" s="13" t="s">
        <v>0</v>
      </c>
      <c r="C1394" s="13" t="s">
        <v>0</v>
      </c>
      <c r="D1394" s="98" t="s">
        <v>0</v>
      </c>
      <c r="E1394" s="98" t="s">
        <v>0</v>
      </c>
      <c r="F1394" s="98" t="s">
        <v>0</v>
      </c>
      <c r="G1394" s="13" t="s">
        <v>0</v>
      </c>
      <c r="H1394" s="19" t="s">
        <v>0</v>
      </c>
      <c r="I1394" s="19" t="s">
        <v>0</v>
      </c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>
        <v>0</v>
      </c>
      <c r="AC1394" s="19">
        <v>0</v>
      </c>
      <c r="AD1394" s="19" t="s">
        <v>0</v>
      </c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>
        <v>0</v>
      </c>
      <c r="AX1394" s="19">
        <v>0</v>
      </c>
      <c r="AY1394" s="19" t="s">
        <v>0</v>
      </c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>
        <v>0</v>
      </c>
      <c r="BS1394" s="19">
        <v>0</v>
      </c>
      <c r="BT1394" s="19"/>
    </row>
    <row r="1395" spans="1:72" ht="69.75" customHeight="1" thickBot="1" x14ac:dyDescent="0.3">
      <c r="A1395" s="5" t="s">
        <v>2</v>
      </c>
      <c r="B1395" s="5" t="s">
        <v>3</v>
      </c>
      <c r="C1395" s="5" t="s">
        <v>4</v>
      </c>
      <c r="D1395" s="103" t="s">
        <v>0</v>
      </c>
      <c r="E1395" s="112" t="s">
        <v>5</v>
      </c>
      <c r="F1395" s="112" t="s">
        <v>6</v>
      </c>
      <c r="G1395" s="5" t="s">
        <v>7</v>
      </c>
      <c r="H1395" s="5" t="s">
        <v>8</v>
      </c>
      <c r="I1395" s="89" t="s">
        <v>9</v>
      </c>
      <c r="J1395" s="89" t="s">
        <v>1606</v>
      </c>
      <c r="K1395" s="89" t="s">
        <v>1534</v>
      </c>
      <c r="L1395" s="89" t="s">
        <v>1592</v>
      </c>
      <c r="M1395" s="89" t="s">
        <v>1593</v>
      </c>
      <c r="N1395" s="89" t="s">
        <v>1594</v>
      </c>
      <c r="O1395" s="89" t="s">
        <v>1610</v>
      </c>
      <c r="P1395" s="89" t="s">
        <v>1607</v>
      </c>
      <c r="Q1395" s="89" t="s">
        <v>1595</v>
      </c>
      <c r="R1395" s="89" t="s">
        <v>1596</v>
      </c>
      <c r="S1395" s="89" t="s">
        <v>1597</v>
      </c>
      <c r="T1395" s="89" t="s">
        <v>1598</v>
      </c>
      <c r="U1395" s="89" t="s">
        <v>1599</v>
      </c>
      <c r="V1395" s="89" t="s">
        <v>1600</v>
      </c>
      <c r="W1395" s="89" t="s">
        <v>1608</v>
      </c>
      <c r="X1395" s="89" t="s">
        <v>1609</v>
      </c>
      <c r="Y1395" s="89" t="s">
        <v>1601</v>
      </c>
      <c r="Z1395" s="89" t="s">
        <v>1602</v>
      </c>
      <c r="AA1395" s="89" t="s">
        <v>1603</v>
      </c>
      <c r="AB1395" s="89" t="s">
        <v>1604</v>
      </c>
      <c r="AC1395" s="89" t="s">
        <v>1605</v>
      </c>
      <c r="AD1395" s="90" t="s">
        <v>10</v>
      </c>
      <c r="AE1395" s="90" t="s">
        <v>1606</v>
      </c>
      <c r="AF1395" s="90" t="s">
        <v>1534</v>
      </c>
      <c r="AG1395" s="90" t="s">
        <v>1592</v>
      </c>
      <c r="AH1395" s="90" t="s">
        <v>1593</v>
      </c>
      <c r="AI1395" s="90" t="s">
        <v>1594</v>
      </c>
      <c r="AJ1395" s="90" t="s">
        <v>1611</v>
      </c>
      <c r="AK1395" s="90" t="s">
        <v>1607</v>
      </c>
      <c r="AL1395" s="90" t="s">
        <v>1595</v>
      </c>
      <c r="AM1395" s="90" t="s">
        <v>1596</v>
      </c>
      <c r="AN1395" s="90" t="s">
        <v>1597</v>
      </c>
      <c r="AO1395" s="90" t="s">
        <v>1598</v>
      </c>
      <c r="AP1395" s="90" t="s">
        <v>1599</v>
      </c>
      <c r="AQ1395" s="90" t="s">
        <v>1600</v>
      </c>
      <c r="AR1395" s="90" t="s">
        <v>1608</v>
      </c>
      <c r="AS1395" s="90" t="s">
        <v>1609</v>
      </c>
      <c r="AT1395" s="90" t="s">
        <v>1601</v>
      </c>
      <c r="AU1395" s="90" t="s">
        <v>1602</v>
      </c>
      <c r="AV1395" s="90" t="s">
        <v>1603</v>
      </c>
      <c r="AW1395" s="90" t="s">
        <v>1604</v>
      </c>
      <c r="AX1395" s="90" t="s">
        <v>1605</v>
      </c>
      <c r="AY1395" s="91" t="s">
        <v>11</v>
      </c>
      <c r="AZ1395" s="91" t="s">
        <v>1606</v>
      </c>
      <c r="BA1395" s="91" t="s">
        <v>1534</v>
      </c>
      <c r="BB1395" s="91" t="s">
        <v>1592</v>
      </c>
      <c r="BC1395" s="91" t="s">
        <v>1593</v>
      </c>
      <c r="BD1395" s="91" t="s">
        <v>1594</v>
      </c>
      <c r="BE1395" s="91" t="s">
        <v>1612</v>
      </c>
      <c r="BF1395" s="91" t="s">
        <v>1607</v>
      </c>
      <c r="BG1395" s="91" t="s">
        <v>1595</v>
      </c>
      <c r="BH1395" s="91" t="s">
        <v>1596</v>
      </c>
      <c r="BI1395" s="91" t="s">
        <v>1597</v>
      </c>
      <c r="BJ1395" s="91" t="s">
        <v>1598</v>
      </c>
      <c r="BK1395" s="91" t="s">
        <v>1599</v>
      </c>
      <c r="BL1395" s="91" t="s">
        <v>1600</v>
      </c>
      <c r="BM1395" s="91" t="s">
        <v>1608</v>
      </c>
      <c r="BN1395" s="91" t="s">
        <v>1609</v>
      </c>
      <c r="BO1395" s="91" t="s">
        <v>1601</v>
      </c>
      <c r="BP1395" s="91" t="s">
        <v>1602</v>
      </c>
      <c r="BQ1395" s="91" t="s">
        <v>1603</v>
      </c>
      <c r="BR1395" s="91" t="s">
        <v>1604</v>
      </c>
      <c r="BS1395" s="91" t="s">
        <v>1605</v>
      </c>
      <c r="BT1395" s="5" t="s">
        <v>1671</v>
      </c>
    </row>
    <row r="1396" spans="1:72" x14ac:dyDescent="0.25">
      <c r="A1396" s="6" t="s">
        <v>0</v>
      </c>
      <c r="B1396" s="6" t="s">
        <v>0</v>
      </c>
      <c r="C1396" s="6" t="s">
        <v>0</v>
      </c>
      <c r="D1396" s="104" t="s">
        <v>0</v>
      </c>
      <c r="E1396" s="104" t="s">
        <v>0</v>
      </c>
      <c r="F1396" s="121" t="s">
        <v>0</v>
      </c>
      <c r="G1396" s="7" t="s">
        <v>0</v>
      </c>
      <c r="H1396" s="8" t="s">
        <v>0</v>
      </c>
      <c r="I1396" s="9">
        <v>1</v>
      </c>
      <c r="J1396" s="9">
        <v>2</v>
      </c>
      <c r="K1396" s="9">
        <v>3</v>
      </c>
      <c r="L1396" s="9">
        <v>4</v>
      </c>
      <c r="M1396" s="9">
        <v>5</v>
      </c>
      <c r="N1396" s="9">
        <v>6</v>
      </c>
      <c r="O1396" s="9">
        <v>7</v>
      </c>
      <c r="P1396" s="9">
        <v>8</v>
      </c>
      <c r="Q1396" s="9">
        <v>9</v>
      </c>
      <c r="R1396" s="9">
        <v>10</v>
      </c>
      <c r="S1396" s="9">
        <v>11</v>
      </c>
      <c r="T1396" s="9">
        <v>12</v>
      </c>
      <c r="U1396" s="9">
        <v>13</v>
      </c>
      <c r="V1396" s="9">
        <v>14</v>
      </c>
      <c r="W1396" s="9">
        <v>15</v>
      </c>
      <c r="X1396" s="9">
        <v>16</v>
      </c>
      <c r="Y1396" s="9">
        <v>17</v>
      </c>
      <c r="Z1396" s="9">
        <v>18</v>
      </c>
      <c r="AA1396" s="9">
        <v>19</v>
      </c>
      <c r="AB1396" s="9">
        <v>20</v>
      </c>
      <c r="AC1396" s="9">
        <v>21</v>
      </c>
      <c r="AD1396" s="9">
        <v>1</v>
      </c>
      <c r="AE1396" s="9">
        <v>2</v>
      </c>
      <c r="AF1396" s="9">
        <v>3</v>
      </c>
      <c r="AG1396" s="9">
        <v>4</v>
      </c>
      <c r="AH1396" s="9">
        <v>5</v>
      </c>
      <c r="AI1396" s="9">
        <v>6</v>
      </c>
      <c r="AJ1396" s="9">
        <v>7</v>
      </c>
      <c r="AK1396" s="9">
        <v>8</v>
      </c>
      <c r="AL1396" s="9">
        <v>9</v>
      </c>
      <c r="AM1396" s="9">
        <v>10</v>
      </c>
      <c r="AN1396" s="9">
        <v>11</v>
      </c>
      <c r="AO1396" s="9">
        <v>12</v>
      </c>
      <c r="AP1396" s="9">
        <v>13</v>
      </c>
      <c r="AQ1396" s="9">
        <v>14</v>
      </c>
      <c r="AR1396" s="9">
        <v>15</v>
      </c>
      <c r="AS1396" s="9">
        <v>16</v>
      </c>
      <c r="AT1396" s="9">
        <v>17</v>
      </c>
      <c r="AU1396" s="9">
        <v>18</v>
      </c>
      <c r="AV1396" s="9">
        <v>19</v>
      </c>
      <c r="AW1396" s="9">
        <v>20</v>
      </c>
      <c r="AX1396" s="9">
        <v>21</v>
      </c>
      <c r="AY1396" s="9">
        <v>1</v>
      </c>
      <c r="AZ1396" s="9">
        <v>2</v>
      </c>
      <c r="BA1396" s="9">
        <v>3</v>
      </c>
      <c r="BB1396" s="9">
        <v>4</v>
      </c>
      <c r="BC1396" s="9">
        <v>5</v>
      </c>
      <c r="BD1396" s="9">
        <v>6</v>
      </c>
      <c r="BE1396" s="9">
        <v>7</v>
      </c>
      <c r="BF1396" s="9">
        <v>8</v>
      </c>
      <c r="BG1396" s="9">
        <v>9</v>
      </c>
      <c r="BH1396" s="9">
        <v>10</v>
      </c>
      <c r="BI1396" s="9">
        <v>11</v>
      </c>
      <c r="BJ1396" s="9">
        <v>12</v>
      </c>
      <c r="BK1396" s="9">
        <v>13</v>
      </c>
      <c r="BL1396" s="9">
        <v>14</v>
      </c>
      <c r="BM1396" s="9">
        <v>15</v>
      </c>
      <c r="BN1396" s="9">
        <v>16</v>
      </c>
      <c r="BO1396" s="9">
        <v>17</v>
      </c>
      <c r="BP1396" s="9">
        <v>18</v>
      </c>
      <c r="BQ1396" s="9">
        <v>19</v>
      </c>
      <c r="BR1396" s="9">
        <v>20</v>
      </c>
      <c r="BS1396" s="9">
        <v>21</v>
      </c>
      <c r="BT1396" s="9">
        <v>9</v>
      </c>
    </row>
    <row r="1397" spans="1:72" ht="22.5" x14ac:dyDescent="0.25">
      <c r="A1397" s="1" t="s">
        <v>133</v>
      </c>
      <c r="B1397" s="1" t="s">
        <v>58</v>
      </c>
      <c r="C1397" s="4" t="s">
        <v>171</v>
      </c>
      <c r="D1397" s="102" t="s">
        <v>504</v>
      </c>
      <c r="E1397" s="101" t="s">
        <v>0</v>
      </c>
      <c r="F1397" s="101" t="s">
        <v>0</v>
      </c>
      <c r="G1397" s="2" t="s">
        <v>0</v>
      </c>
      <c r="H1397" s="2" t="s">
        <v>505</v>
      </c>
      <c r="I1397" s="3" t="s">
        <v>0</v>
      </c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>
        <v>0</v>
      </c>
      <c r="AC1397" s="3">
        <v>0</v>
      </c>
      <c r="AD1397" s="3" t="s">
        <v>0</v>
      </c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>
        <v>0</v>
      </c>
      <c r="AX1397" s="3">
        <v>0</v>
      </c>
      <c r="AY1397" s="3" t="s">
        <v>0</v>
      </c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>
        <v>0</v>
      </c>
      <c r="BS1397" s="3">
        <v>0</v>
      </c>
      <c r="BT1397" s="3"/>
    </row>
    <row r="1398" spans="1:72" ht="33.75" x14ac:dyDescent="0.25">
      <c r="A1398" s="1" t="s">
        <v>0</v>
      </c>
      <c r="B1398" s="1" t="s">
        <v>0</v>
      </c>
      <c r="C1398" s="1" t="s">
        <v>0</v>
      </c>
      <c r="D1398" s="101" t="s">
        <v>0</v>
      </c>
      <c r="E1398" s="101" t="s">
        <v>0</v>
      </c>
      <c r="F1398" s="101" t="s">
        <v>0</v>
      </c>
      <c r="G1398" s="2" t="s">
        <v>0</v>
      </c>
      <c r="H1398" s="10" t="s">
        <v>13</v>
      </c>
      <c r="I1398" s="11">
        <f t="shared" ref="I1398:AA1398" si="2017">SUM(I1399,I1407,I1409)</f>
        <v>87000</v>
      </c>
      <c r="J1398" s="11">
        <f t="shared" si="2017"/>
        <v>0</v>
      </c>
      <c r="K1398" s="11">
        <f t="shared" si="2017"/>
        <v>0</v>
      </c>
      <c r="L1398" s="11">
        <f t="shared" si="2017"/>
        <v>0</v>
      </c>
      <c r="M1398" s="11">
        <f t="shared" si="2017"/>
        <v>0</v>
      </c>
      <c r="N1398" s="11">
        <f t="shared" si="2017"/>
        <v>0</v>
      </c>
      <c r="O1398" s="11">
        <f t="shared" ref="O1398" si="2018">SUM(O1399,O1407,O1409)</f>
        <v>87000</v>
      </c>
      <c r="P1398" s="11">
        <f t="shared" si="2017"/>
        <v>2192</v>
      </c>
      <c r="Q1398" s="11">
        <f t="shared" si="2017"/>
        <v>3754</v>
      </c>
      <c r="R1398" s="11">
        <f t="shared" si="2017"/>
        <v>5145</v>
      </c>
      <c r="S1398" s="11">
        <f t="shared" si="2017"/>
        <v>0</v>
      </c>
      <c r="T1398" s="11">
        <f t="shared" si="2017"/>
        <v>0</v>
      </c>
      <c r="U1398" s="11">
        <f t="shared" si="2017"/>
        <v>0</v>
      </c>
      <c r="V1398" s="11">
        <f t="shared" si="2017"/>
        <v>0</v>
      </c>
      <c r="W1398" s="11">
        <f t="shared" si="2017"/>
        <v>0</v>
      </c>
      <c r="X1398" s="11">
        <f t="shared" si="2017"/>
        <v>0</v>
      </c>
      <c r="Y1398" s="11">
        <f t="shared" si="2017"/>
        <v>0</v>
      </c>
      <c r="Z1398" s="11">
        <f t="shared" si="2017"/>
        <v>0</v>
      </c>
      <c r="AA1398" s="11">
        <f t="shared" si="2017"/>
        <v>0</v>
      </c>
      <c r="AB1398" s="11">
        <v>11091</v>
      </c>
      <c r="AC1398" s="11">
        <v>75909</v>
      </c>
      <c r="AD1398" s="11">
        <f t="shared" ref="AD1398:AV1398" si="2019">SUM(AD1399,AD1407,AD1409)</f>
        <v>0</v>
      </c>
      <c r="AE1398" s="11">
        <f t="shared" si="2019"/>
        <v>0</v>
      </c>
      <c r="AF1398" s="11">
        <f t="shared" si="2019"/>
        <v>0</v>
      </c>
      <c r="AG1398" s="11">
        <f t="shared" si="2019"/>
        <v>0</v>
      </c>
      <c r="AH1398" s="11">
        <f t="shared" si="2019"/>
        <v>0</v>
      </c>
      <c r="AI1398" s="11">
        <f t="shared" si="2019"/>
        <v>0</v>
      </c>
      <c r="AJ1398" s="11">
        <f t="shared" ref="AJ1398" si="2020">SUM(AJ1399,AJ1407,AJ1409)</f>
        <v>0</v>
      </c>
      <c r="AK1398" s="11">
        <f t="shared" si="2019"/>
        <v>0</v>
      </c>
      <c r="AL1398" s="11">
        <f t="shared" si="2019"/>
        <v>0</v>
      </c>
      <c r="AM1398" s="11">
        <f t="shared" si="2019"/>
        <v>0</v>
      </c>
      <c r="AN1398" s="11">
        <f t="shared" si="2019"/>
        <v>0</v>
      </c>
      <c r="AO1398" s="11">
        <f t="shared" si="2019"/>
        <v>0</v>
      </c>
      <c r="AP1398" s="11">
        <f t="shared" si="2019"/>
        <v>0</v>
      </c>
      <c r="AQ1398" s="11">
        <f t="shared" si="2019"/>
        <v>0</v>
      </c>
      <c r="AR1398" s="11">
        <f t="shared" si="2019"/>
        <v>0</v>
      </c>
      <c r="AS1398" s="11">
        <f t="shared" si="2019"/>
        <v>0</v>
      </c>
      <c r="AT1398" s="11">
        <f t="shared" si="2019"/>
        <v>0</v>
      </c>
      <c r="AU1398" s="11">
        <f t="shared" si="2019"/>
        <v>0</v>
      </c>
      <c r="AV1398" s="11">
        <f t="shared" si="2019"/>
        <v>0</v>
      </c>
      <c r="AW1398" s="11">
        <v>0</v>
      </c>
      <c r="AX1398" s="11">
        <v>0</v>
      </c>
      <c r="AY1398" s="11">
        <f t="shared" ref="AY1398:BQ1398" si="2021">SUM(AY1399,AY1407,AY1409)</f>
        <v>0</v>
      </c>
      <c r="AZ1398" s="11">
        <f t="shared" si="2021"/>
        <v>778</v>
      </c>
      <c r="BA1398" s="11">
        <f t="shared" si="2021"/>
        <v>0</v>
      </c>
      <c r="BB1398" s="11">
        <f t="shared" si="2021"/>
        <v>423</v>
      </c>
      <c r="BC1398" s="11">
        <f t="shared" si="2021"/>
        <v>0</v>
      </c>
      <c r="BD1398" s="11">
        <f t="shared" si="2021"/>
        <v>0</v>
      </c>
      <c r="BE1398" s="11">
        <f t="shared" ref="BE1398" si="2022">SUM(BE1399,BE1407,BE1409)</f>
        <v>1201</v>
      </c>
      <c r="BF1398" s="11">
        <f t="shared" si="2021"/>
        <v>0</v>
      </c>
      <c r="BG1398" s="11">
        <f t="shared" si="2021"/>
        <v>0</v>
      </c>
      <c r="BH1398" s="11">
        <f t="shared" si="2021"/>
        <v>1201</v>
      </c>
      <c r="BI1398" s="11">
        <f t="shared" si="2021"/>
        <v>0</v>
      </c>
      <c r="BJ1398" s="11">
        <f t="shared" si="2021"/>
        <v>0</v>
      </c>
      <c r="BK1398" s="11">
        <f t="shared" si="2021"/>
        <v>0</v>
      </c>
      <c r="BL1398" s="11">
        <f t="shared" si="2021"/>
        <v>0</v>
      </c>
      <c r="BM1398" s="11">
        <f t="shared" si="2021"/>
        <v>0</v>
      </c>
      <c r="BN1398" s="11">
        <f t="shared" si="2021"/>
        <v>0</v>
      </c>
      <c r="BO1398" s="11">
        <f t="shared" si="2021"/>
        <v>0</v>
      </c>
      <c r="BP1398" s="11">
        <f t="shared" si="2021"/>
        <v>0</v>
      </c>
      <c r="BQ1398" s="11">
        <f t="shared" si="2021"/>
        <v>0</v>
      </c>
      <c r="BR1398" s="11">
        <v>1201</v>
      </c>
      <c r="BS1398" s="11">
        <v>0</v>
      </c>
      <c r="BT1398" s="11" t="e">
        <f>IF(#REF!=0,"-",#REF!/#REF!*100)</f>
        <v>#REF!</v>
      </c>
    </row>
    <row r="1399" spans="1:72" x14ac:dyDescent="0.25">
      <c r="A1399" s="4" t="s">
        <v>133</v>
      </c>
      <c r="B1399" s="4" t="s">
        <v>58</v>
      </c>
      <c r="C1399" s="4" t="s">
        <v>171</v>
      </c>
      <c r="D1399" s="102" t="s">
        <v>504</v>
      </c>
      <c r="E1399" s="101" t="s">
        <v>14</v>
      </c>
      <c r="F1399" s="101" t="s">
        <v>0</v>
      </c>
      <c r="G1399" s="2" t="s">
        <v>0</v>
      </c>
      <c r="H1399" s="2" t="s">
        <v>15</v>
      </c>
      <c r="I1399" s="12">
        <f t="shared" ref="I1399:AA1399" si="2023">SUM(I1400,I1401)</f>
        <v>0</v>
      </c>
      <c r="J1399" s="12">
        <f t="shared" si="2023"/>
        <v>0</v>
      </c>
      <c r="K1399" s="12">
        <f t="shared" si="2023"/>
        <v>0</v>
      </c>
      <c r="L1399" s="12">
        <f t="shared" si="2023"/>
        <v>0</v>
      </c>
      <c r="M1399" s="12">
        <f t="shared" si="2023"/>
        <v>0</v>
      </c>
      <c r="N1399" s="12">
        <f t="shared" si="2023"/>
        <v>0</v>
      </c>
      <c r="O1399" s="12">
        <f t="shared" ref="O1399" si="2024">SUM(O1400,O1401)</f>
        <v>0</v>
      </c>
      <c r="P1399" s="12">
        <f t="shared" si="2023"/>
        <v>0</v>
      </c>
      <c r="Q1399" s="12">
        <f t="shared" si="2023"/>
        <v>0</v>
      </c>
      <c r="R1399" s="12">
        <f t="shared" si="2023"/>
        <v>0</v>
      </c>
      <c r="S1399" s="12">
        <f t="shared" si="2023"/>
        <v>0</v>
      </c>
      <c r="T1399" s="12">
        <f t="shared" si="2023"/>
        <v>0</v>
      </c>
      <c r="U1399" s="12">
        <f t="shared" si="2023"/>
        <v>0</v>
      </c>
      <c r="V1399" s="12">
        <f t="shared" si="2023"/>
        <v>0</v>
      </c>
      <c r="W1399" s="12">
        <f t="shared" si="2023"/>
        <v>0</v>
      </c>
      <c r="X1399" s="12">
        <f t="shared" si="2023"/>
        <v>0</v>
      </c>
      <c r="Y1399" s="12">
        <f t="shared" si="2023"/>
        <v>0</v>
      </c>
      <c r="Z1399" s="12">
        <f t="shared" si="2023"/>
        <v>0</v>
      </c>
      <c r="AA1399" s="12">
        <f t="shared" si="2023"/>
        <v>0</v>
      </c>
      <c r="AB1399" s="12">
        <v>0</v>
      </c>
      <c r="AC1399" s="12">
        <v>0</v>
      </c>
      <c r="AD1399" s="12">
        <f t="shared" ref="AD1399:AV1399" si="2025">SUM(AD1400,AD1401)</f>
        <v>0</v>
      </c>
      <c r="AE1399" s="12">
        <f t="shared" si="2025"/>
        <v>0</v>
      </c>
      <c r="AF1399" s="12">
        <f t="shared" si="2025"/>
        <v>0</v>
      </c>
      <c r="AG1399" s="12">
        <f t="shared" si="2025"/>
        <v>0</v>
      </c>
      <c r="AH1399" s="12">
        <f t="shared" si="2025"/>
        <v>0</v>
      </c>
      <c r="AI1399" s="12">
        <f t="shared" si="2025"/>
        <v>0</v>
      </c>
      <c r="AJ1399" s="12">
        <f t="shared" ref="AJ1399" si="2026">SUM(AJ1400,AJ1401)</f>
        <v>0</v>
      </c>
      <c r="AK1399" s="12">
        <f t="shared" si="2025"/>
        <v>0</v>
      </c>
      <c r="AL1399" s="12">
        <f t="shared" si="2025"/>
        <v>0</v>
      </c>
      <c r="AM1399" s="12">
        <f t="shared" si="2025"/>
        <v>0</v>
      </c>
      <c r="AN1399" s="12">
        <f t="shared" si="2025"/>
        <v>0</v>
      </c>
      <c r="AO1399" s="12">
        <f t="shared" si="2025"/>
        <v>0</v>
      </c>
      <c r="AP1399" s="12">
        <f t="shared" si="2025"/>
        <v>0</v>
      </c>
      <c r="AQ1399" s="12">
        <f t="shared" si="2025"/>
        <v>0</v>
      </c>
      <c r="AR1399" s="12">
        <f t="shared" si="2025"/>
        <v>0</v>
      </c>
      <c r="AS1399" s="12">
        <f t="shared" si="2025"/>
        <v>0</v>
      </c>
      <c r="AT1399" s="12">
        <f t="shared" si="2025"/>
        <v>0</v>
      </c>
      <c r="AU1399" s="12">
        <f t="shared" si="2025"/>
        <v>0</v>
      </c>
      <c r="AV1399" s="12">
        <f t="shared" si="2025"/>
        <v>0</v>
      </c>
      <c r="AW1399" s="12">
        <v>0</v>
      </c>
      <c r="AX1399" s="12">
        <v>0</v>
      </c>
      <c r="AY1399" s="12">
        <f t="shared" ref="AY1399:BQ1399" si="2027">SUM(AY1400,AY1401)</f>
        <v>0</v>
      </c>
      <c r="AZ1399" s="12">
        <f t="shared" si="2027"/>
        <v>0</v>
      </c>
      <c r="BA1399" s="12">
        <f t="shared" si="2027"/>
        <v>0</v>
      </c>
      <c r="BB1399" s="12">
        <f t="shared" si="2027"/>
        <v>0</v>
      </c>
      <c r="BC1399" s="12">
        <f t="shared" si="2027"/>
        <v>0</v>
      </c>
      <c r="BD1399" s="12">
        <f t="shared" si="2027"/>
        <v>0</v>
      </c>
      <c r="BE1399" s="12">
        <f t="shared" ref="BE1399" si="2028">SUM(BE1400,BE1401)</f>
        <v>0</v>
      </c>
      <c r="BF1399" s="12">
        <f t="shared" si="2027"/>
        <v>0</v>
      </c>
      <c r="BG1399" s="12">
        <f t="shared" si="2027"/>
        <v>0</v>
      </c>
      <c r="BH1399" s="12">
        <f t="shared" si="2027"/>
        <v>0</v>
      </c>
      <c r="BI1399" s="12">
        <f t="shared" si="2027"/>
        <v>0</v>
      </c>
      <c r="BJ1399" s="12">
        <f t="shared" si="2027"/>
        <v>0</v>
      </c>
      <c r="BK1399" s="12">
        <f t="shared" si="2027"/>
        <v>0</v>
      </c>
      <c r="BL1399" s="12">
        <f t="shared" si="2027"/>
        <v>0</v>
      </c>
      <c r="BM1399" s="12">
        <f t="shared" si="2027"/>
        <v>0</v>
      </c>
      <c r="BN1399" s="12">
        <f t="shared" si="2027"/>
        <v>0</v>
      </c>
      <c r="BO1399" s="12">
        <f t="shared" si="2027"/>
        <v>0</v>
      </c>
      <c r="BP1399" s="12">
        <f t="shared" si="2027"/>
        <v>0</v>
      </c>
      <c r="BQ1399" s="12">
        <f t="shared" si="2027"/>
        <v>0</v>
      </c>
      <c r="BR1399" s="12">
        <v>0</v>
      </c>
      <c r="BS1399" s="12">
        <v>0</v>
      </c>
      <c r="BT1399" s="12" t="e">
        <f>IF(#REF!=0,"-",#REF!/#REF!*100)</f>
        <v>#REF!</v>
      </c>
    </row>
    <row r="1400" spans="1:72" x14ac:dyDescent="0.25">
      <c r="A1400" s="4" t="s">
        <v>133</v>
      </c>
      <c r="B1400" s="4" t="s">
        <v>58</v>
      </c>
      <c r="C1400" s="4" t="s">
        <v>171</v>
      </c>
      <c r="D1400" s="102" t="s">
        <v>504</v>
      </c>
      <c r="E1400" s="113">
        <v>6111</v>
      </c>
      <c r="F1400" s="102"/>
      <c r="G1400" s="98" t="s">
        <v>1662</v>
      </c>
      <c r="H1400" s="13" t="s">
        <v>16</v>
      </c>
      <c r="I1400" s="14">
        <v>0</v>
      </c>
      <c r="J1400" s="14"/>
      <c r="K1400" s="14"/>
      <c r="L1400" s="14"/>
      <c r="M1400" s="14"/>
      <c r="N1400" s="14"/>
      <c r="O1400" s="14">
        <f t="shared" si="1981"/>
        <v>0</v>
      </c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>
        <v>0</v>
      </c>
      <c r="AC1400" s="14">
        <v>0</v>
      </c>
      <c r="AD1400" s="14">
        <v>0</v>
      </c>
      <c r="AE1400" s="14"/>
      <c r="AF1400" s="14"/>
      <c r="AG1400" s="14"/>
      <c r="AH1400" s="14"/>
      <c r="AI1400" s="14"/>
      <c r="AJ1400" s="14">
        <f t="shared" si="1982"/>
        <v>0</v>
      </c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>
        <v>0</v>
      </c>
      <c r="AX1400" s="14">
        <v>0</v>
      </c>
      <c r="AY1400" s="14">
        <v>0</v>
      </c>
      <c r="AZ1400" s="14"/>
      <c r="BA1400" s="14"/>
      <c r="BB1400" s="14"/>
      <c r="BC1400" s="14"/>
      <c r="BD1400" s="14"/>
      <c r="BE1400" s="14">
        <f t="shared" si="1983"/>
        <v>0</v>
      </c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>
        <v>0</v>
      </c>
      <c r="BS1400" s="14">
        <v>0</v>
      </c>
      <c r="BT1400" s="14" t="e">
        <f>IF(#REF!=0,"-",#REF!/#REF!*100)</f>
        <v>#REF!</v>
      </c>
    </row>
    <row r="1401" spans="1:72" x14ac:dyDescent="0.25">
      <c r="A1401" s="1" t="s">
        <v>133</v>
      </c>
      <c r="B1401" s="1" t="s">
        <v>58</v>
      </c>
      <c r="C1401" s="1" t="s">
        <v>171</v>
      </c>
      <c r="D1401" s="105" t="s">
        <v>504</v>
      </c>
      <c r="E1401" s="105" t="s">
        <v>18</v>
      </c>
      <c r="F1401" s="102" t="s">
        <v>0</v>
      </c>
      <c r="G1401" s="13" t="s">
        <v>0</v>
      </c>
      <c r="H1401" s="2" t="s">
        <v>19</v>
      </c>
      <c r="I1401" s="12">
        <f t="shared" ref="I1401:AA1401" si="2029">SUM(I1402:I1406)</f>
        <v>0</v>
      </c>
      <c r="J1401" s="12">
        <f t="shared" si="2029"/>
        <v>0</v>
      </c>
      <c r="K1401" s="12">
        <f t="shared" si="2029"/>
        <v>0</v>
      </c>
      <c r="L1401" s="12">
        <f t="shared" si="2029"/>
        <v>0</v>
      </c>
      <c r="M1401" s="12">
        <f t="shared" si="2029"/>
        <v>0</v>
      </c>
      <c r="N1401" s="12">
        <f t="shared" si="2029"/>
        <v>0</v>
      </c>
      <c r="O1401" s="12">
        <f t="shared" si="2029"/>
        <v>0</v>
      </c>
      <c r="P1401" s="12">
        <f t="shared" si="2029"/>
        <v>0</v>
      </c>
      <c r="Q1401" s="12">
        <f t="shared" si="2029"/>
        <v>0</v>
      </c>
      <c r="R1401" s="12">
        <f t="shared" si="2029"/>
        <v>0</v>
      </c>
      <c r="S1401" s="12">
        <f t="shared" si="2029"/>
        <v>0</v>
      </c>
      <c r="T1401" s="12">
        <f t="shared" si="2029"/>
        <v>0</v>
      </c>
      <c r="U1401" s="12">
        <f t="shared" si="2029"/>
        <v>0</v>
      </c>
      <c r="V1401" s="12">
        <f t="shared" si="2029"/>
        <v>0</v>
      </c>
      <c r="W1401" s="12">
        <f t="shared" si="2029"/>
        <v>0</v>
      </c>
      <c r="X1401" s="12">
        <f t="shared" si="2029"/>
        <v>0</v>
      </c>
      <c r="Y1401" s="12">
        <f t="shared" si="2029"/>
        <v>0</v>
      </c>
      <c r="Z1401" s="12">
        <f t="shared" si="2029"/>
        <v>0</v>
      </c>
      <c r="AA1401" s="12">
        <f t="shared" si="2029"/>
        <v>0</v>
      </c>
      <c r="AB1401" s="12">
        <v>0</v>
      </c>
      <c r="AC1401" s="12">
        <v>0</v>
      </c>
      <c r="AD1401" s="12">
        <f t="shared" ref="AD1401:AV1401" si="2030">SUM(AD1402:AD1406)</f>
        <v>0</v>
      </c>
      <c r="AE1401" s="12">
        <f t="shared" si="2030"/>
        <v>0</v>
      </c>
      <c r="AF1401" s="12">
        <f t="shared" si="2030"/>
        <v>0</v>
      </c>
      <c r="AG1401" s="12">
        <f t="shared" si="2030"/>
        <v>0</v>
      </c>
      <c r="AH1401" s="12">
        <f t="shared" si="2030"/>
        <v>0</v>
      </c>
      <c r="AI1401" s="12">
        <f t="shared" si="2030"/>
        <v>0</v>
      </c>
      <c r="AJ1401" s="12">
        <f t="shared" si="2030"/>
        <v>0</v>
      </c>
      <c r="AK1401" s="12">
        <f t="shared" si="2030"/>
        <v>0</v>
      </c>
      <c r="AL1401" s="12">
        <f t="shared" si="2030"/>
        <v>0</v>
      </c>
      <c r="AM1401" s="12">
        <f t="shared" si="2030"/>
        <v>0</v>
      </c>
      <c r="AN1401" s="12">
        <f t="shared" si="2030"/>
        <v>0</v>
      </c>
      <c r="AO1401" s="12">
        <f t="shared" si="2030"/>
        <v>0</v>
      </c>
      <c r="AP1401" s="12">
        <f t="shared" si="2030"/>
        <v>0</v>
      </c>
      <c r="AQ1401" s="12">
        <f t="shared" si="2030"/>
        <v>0</v>
      </c>
      <c r="AR1401" s="12">
        <f t="shared" si="2030"/>
        <v>0</v>
      </c>
      <c r="AS1401" s="12">
        <f t="shared" si="2030"/>
        <v>0</v>
      </c>
      <c r="AT1401" s="12">
        <f t="shared" si="2030"/>
        <v>0</v>
      </c>
      <c r="AU1401" s="12">
        <f t="shared" si="2030"/>
        <v>0</v>
      </c>
      <c r="AV1401" s="12">
        <f t="shared" si="2030"/>
        <v>0</v>
      </c>
      <c r="AW1401" s="12">
        <v>0</v>
      </c>
      <c r="AX1401" s="12">
        <v>0</v>
      </c>
      <c r="AY1401" s="12">
        <f t="shared" ref="AY1401:BQ1401" si="2031">SUM(AY1402:AY1406)</f>
        <v>0</v>
      </c>
      <c r="AZ1401" s="12">
        <f t="shared" si="2031"/>
        <v>0</v>
      </c>
      <c r="BA1401" s="12">
        <f t="shared" si="2031"/>
        <v>0</v>
      </c>
      <c r="BB1401" s="12">
        <f t="shared" si="2031"/>
        <v>0</v>
      </c>
      <c r="BC1401" s="12">
        <f t="shared" si="2031"/>
        <v>0</v>
      </c>
      <c r="BD1401" s="12">
        <f t="shared" si="2031"/>
        <v>0</v>
      </c>
      <c r="BE1401" s="12">
        <f t="shared" si="2031"/>
        <v>0</v>
      </c>
      <c r="BF1401" s="12">
        <f t="shared" si="2031"/>
        <v>0</v>
      </c>
      <c r="BG1401" s="12">
        <f t="shared" si="2031"/>
        <v>0</v>
      </c>
      <c r="BH1401" s="12">
        <f t="shared" si="2031"/>
        <v>0</v>
      </c>
      <c r="BI1401" s="12">
        <f t="shared" si="2031"/>
        <v>0</v>
      </c>
      <c r="BJ1401" s="12">
        <f t="shared" si="2031"/>
        <v>0</v>
      </c>
      <c r="BK1401" s="12">
        <f t="shared" si="2031"/>
        <v>0</v>
      </c>
      <c r="BL1401" s="12">
        <f t="shared" si="2031"/>
        <v>0</v>
      </c>
      <c r="BM1401" s="12">
        <f t="shared" si="2031"/>
        <v>0</v>
      </c>
      <c r="BN1401" s="12">
        <f t="shared" si="2031"/>
        <v>0</v>
      </c>
      <c r="BO1401" s="12">
        <f t="shared" si="2031"/>
        <v>0</v>
      </c>
      <c r="BP1401" s="12">
        <f t="shared" si="2031"/>
        <v>0</v>
      </c>
      <c r="BQ1401" s="12">
        <f t="shared" si="2031"/>
        <v>0</v>
      </c>
      <c r="BR1401" s="12">
        <v>0</v>
      </c>
      <c r="BS1401" s="12">
        <v>0</v>
      </c>
      <c r="BT1401" s="12" t="e">
        <f>IF(#REF!=0,"-",#REF!/#REF!*100)</f>
        <v>#REF!</v>
      </c>
    </row>
    <row r="1402" spans="1:72" ht="22.5" x14ac:dyDescent="0.25">
      <c r="A1402" s="4" t="s">
        <v>133</v>
      </c>
      <c r="B1402" s="4" t="s">
        <v>58</v>
      </c>
      <c r="C1402" s="4" t="s">
        <v>171</v>
      </c>
      <c r="D1402" s="102" t="s">
        <v>504</v>
      </c>
      <c r="E1402" s="113">
        <v>6112</v>
      </c>
      <c r="F1402" s="102" t="s">
        <v>506</v>
      </c>
      <c r="G1402" s="98" t="s">
        <v>1662</v>
      </c>
      <c r="H1402" s="13" t="s">
        <v>57</v>
      </c>
      <c r="I1402" s="14">
        <v>0</v>
      </c>
      <c r="J1402" s="14"/>
      <c r="K1402" s="14"/>
      <c r="L1402" s="14"/>
      <c r="M1402" s="14"/>
      <c r="N1402" s="14"/>
      <c r="O1402" s="14">
        <f t="shared" si="1981"/>
        <v>0</v>
      </c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>
        <v>0</v>
      </c>
      <c r="AC1402" s="14">
        <v>0</v>
      </c>
      <c r="AD1402" s="14">
        <v>0</v>
      </c>
      <c r="AE1402" s="14"/>
      <c r="AF1402" s="14"/>
      <c r="AG1402" s="14"/>
      <c r="AH1402" s="14"/>
      <c r="AI1402" s="14"/>
      <c r="AJ1402" s="14">
        <f t="shared" si="1982"/>
        <v>0</v>
      </c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>
        <v>0</v>
      </c>
      <c r="AX1402" s="14">
        <v>0</v>
      </c>
      <c r="AY1402" s="14">
        <v>0</v>
      </c>
      <c r="AZ1402" s="14"/>
      <c r="BA1402" s="14"/>
      <c r="BB1402" s="14"/>
      <c r="BC1402" s="14"/>
      <c r="BD1402" s="14"/>
      <c r="BE1402" s="14">
        <f t="shared" si="1983"/>
        <v>0</v>
      </c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>
        <v>0</v>
      </c>
      <c r="BS1402" s="14">
        <v>0</v>
      </c>
      <c r="BT1402" s="14" t="e">
        <f>IF(#REF!=0,"-",#REF!/#REF!*100)</f>
        <v>#REF!</v>
      </c>
    </row>
    <row r="1403" spans="1:72" x14ac:dyDescent="0.25">
      <c r="A1403" s="4" t="s">
        <v>133</v>
      </c>
      <c r="B1403" s="4" t="s">
        <v>58</v>
      </c>
      <c r="C1403" s="4" t="s">
        <v>171</v>
      </c>
      <c r="D1403" s="102" t="s">
        <v>504</v>
      </c>
      <c r="E1403" s="113">
        <v>6112</v>
      </c>
      <c r="F1403" s="102" t="s">
        <v>507</v>
      </c>
      <c r="G1403" s="98" t="s">
        <v>1662</v>
      </c>
      <c r="H1403" s="13" t="s">
        <v>22</v>
      </c>
      <c r="I1403" s="14">
        <v>0</v>
      </c>
      <c r="J1403" s="14"/>
      <c r="K1403" s="14"/>
      <c r="L1403" s="14"/>
      <c r="M1403" s="14"/>
      <c r="N1403" s="14"/>
      <c r="O1403" s="14">
        <f t="shared" si="1981"/>
        <v>0</v>
      </c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>
        <v>0</v>
      </c>
      <c r="AC1403" s="14">
        <v>0</v>
      </c>
      <c r="AD1403" s="14">
        <v>0</v>
      </c>
      <c r="AE1403" s="14"/>
      <c r="AF1403" s="14"/>
      <c r="AG1403" s="14"/>
      <c r="AH1403" s="14"/>
      <c r="AI1403" s="14"/>
      <c r="AJ1403" s="14">
        <f t="shared" si="1982"/>
        <v>0</v>
      </c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>
        <v>0</v>
      </c>
      <c r="AX1403" s="14">
        <v>0</v>
      </c>
      <c r="AY1403" s="14">
        <v>0</v>
      </c>
      <c r="AZ1403" s="14"/>
      <c r="BA1403" s="14"/>
      <c r="BB1403" s="14"/>
      <c r="BC1403" s="14"/>
      <c r="BD1403" s="14"/>
      <c r="BE1403" s="14">
        <f t="shared" si="1983"/>
        <v>0</v>
      </c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>
        <v>0</v>
      </c>
      <c r="BS1403" s="14">
        <v>0</v>
      </c>
      <c r="BT1403" s="14" t="e">
        <f>IF(#REF!=0,"-",#REF!/#REF!*100)</f>
        <v>#REF!</v>
      </c>
    </row>
    <row r="1404" spans="1:72" x14ac:dyDescent="0.25">
      <c r="A1404" s="4" t="s">
        <v>133</v>
      </c>
      <c r="B1404" s="4" t="s">
        <v>58</v>
      </c>
      <c r="C1404" s="4" t="s">
        <v>171</v>
      </c>
      <c r="D1404" s="102" t="s">
        <v>504</v>
      </c>
      <c r="E1404" s="113">
        <v>6112</v>
      </c>
      <c r="F1404" s="102" t="s">
        <v>508</v>
      </c>
      <c r="G1404" s="98" t="s">
        <v>1662</v>
      </c>
      <c r="H1404" s="13" t="s">
        <v>23</v>
      </c>
      <c r="I1404" s="14">
        <v>0</v>
      </c>
      <c r="J1404" s="14"/>
      <c r="K1404" s="14"/>
      <c r="L1404" s="14"/>
      <c r="M1404" s="14"/>
      <c r="N1404" s="14"/>
      <c r="O1404" s="14">
        <f t="shared" si="1981"/>
        <v>0</v>
      </c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>
        <v>0</v>
      </c>
      <c r="AC1404" s="14">
        <v>0</v>
      </c>
      <c r="AD1404" s="14">
        <v>0</v>
      </c>
      <c r="AE1404" s="14"/>
      <c r="AF1404" s="14"/>
      <c r="AG1404" s="14"/>
      <c r="AH1404" s="14"/>
      <c r="AI1404" s="14"/>
      <c r="AJ1404" s="14">
        <f t="shared" si="1982"/>
        <v>0</v>
      </c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>
        <v>0</v>
      </c>
      <c r="AX1404" s="14">
        <v>0</v>
      </c>
      <c r="AY1404" s="14">
        <v>0</v>
      </c>
      <c r="AZ1404" s="14"/>
      <c r="BA1404" s="14"/>
      <c r="BB1404" s="14"/>
      <c r="BC1404" s="14"/>
      <c r="BD1404" s="14"/>
      <c r="BE1404" s="14">
        <f t="shared" si="1983"/>
        <v>0</v>
      </c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>
        <v>0</v>
      </c>
      <c r="BS1404" s="14">
        <v>0</v>
      </c>
      <c r="BT1404" s="14" t="e">
        <f>IF(#REF!=0,"-",#REF!/#REF!*100)</f>
        <v>#REF!</v>
      </c>
    </row>
    <row r="1405" spans="1:72" x14ac:dyDescent="0.25">
      <c r="A1405" s="4" t="s">
        <v>133</v>
      </c>
      <c r="B1405" s="4" t="s">
        <v>58</v>
      </c>
      <c r="C1405" s="4" t="s">
        <v>171</v>
      </c>
      <c r="D1405" s="102" t="s">
        <v>504</v>
      </c>
      <c r="E1405" s="113">
        <v>6112</v>
      </c>
      <c r="F1405" s="102" t="s">
        <v>509</v>
      </c>
      <c r="G1405" s="98" t="s">
        <v>1662</v>
      </c>
      <c r="H1405" s="13" t="s">
        <v>21</v>
      </c>
      <c r="I1405" s="14">
        <v>0</v>
      </c>
      <c r="J1405" s="14"/>
      <c r="K1405" s="14"/>
      <c r="L1405" s="14"/>
      <c r="M1405" s="14"/>
      <c r="N1405" s="14"/>
      <c r="O1405" s="14">
        <f t="shared" si="1981"/>
        <v>0</v>
      </c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>
        <v>0</v>
      </c>
      <c r="AC1405" s="14">
        <v>0</v>
      </c>
      <c r="AD1405" s="14">
        <v>0</v>
      </c>
      <c r="AE1405" s="14"/>
      <c r="AF1405" s="14"/>
      <c r="AG1405" s="14"/>
      <c r="AH1405" s="14"/>
      <c r="AI1405" s="14"/>
      <c r="AJ1405" s="14">
        <f t="shared" si="1982"/>
        <v>0</v>
      </c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>
        <v>0</v>
      </c>
      <c r="AX1405" s="14">
        <v>0</v>
      </c>
      <c r="AY1405" s="14">
        <v>0</v>
      </c>
      <c r="AZ1405" s="14"/>
      <c r="BA1405" s="14"/>
      <c r="BB1405" s="14"/>
      <c r="BC1405" s="14"/>
      <c r="BD1405" s="14"/>
      <c r="BE1405" s="14">
        <f t="shared" si="1983"/>
        <v>0</v>
      </c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>
        <v>0</v>
      </c>
      <c r="BS1405" s="14">
        <v>0</v>
      </c>
      <c r="BT1405" s="14" t="e">
        <f>IF(#REF!=0,"-",#REF!/#REF!*100)</f>
        <v>#REF!</v>
      </c>
    </row>
    <row r="1406" spans="1:72" x14ac:dyDescent="0.25">
      <c r="A1406" s="4" t="s">
        <v>133</v>
      </c>
      <c r="B1406" s="4" t="s">
        <v>58</v>
      </c>
      <c r="C1406" s="4" t="s">
        <v>171</v>
      </c>
      <c r="D1406" s="102" t="s">
        <v>504</v>
      </c>
      <c r="E1406" s="113">
        <v>6112</v>
      </c>
      <c r="F1406" s="102" t="s">
        <v>510</v>
      </c>
      <c r="G1406" s="98" t="s">
        <v>1662</v>
      </c>
      <c r="H1406" s="13" t="s">
        <v>24</v>
      </c>
      <c r="I1406" s="14">
        <v>0</v>
      </c>
      <c r="J1406" s="14"/>
      <c r="K1406" s="14"/>
      <c r="L1406" s="14"/>
      <c r="M1406" s="14"/>
      <c r="N1406" s="14"/>
      <c r="O1406" s="14">
        <f t="shared" si="1981"/>
        <v>0</v>
      </c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>
        <v>0</v>
      </c>
      <c r="AC1406" s="14">
        <v>0</v>
      </c>
      <c r="AD1406" s="14">
        <v>0</v>
      </c>
      <c r="AE1406" s="14"/>
      <c r="AF1406" s="14"/>
      <c r="AG1406" s="14"/>
      <c r="AH1406" s="14"/>
      <c r="AI1406" s="14"/>
      <c r="AJ1406" s="14">
        <f t="shared" si="1982"/>
        <v>0</v>
      </c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>
        <v>0</v>
      </c>
      <c r="AX1406" s="14">
        <v>0</v>
      </c>
      <c r="AY1406" s="14">
        <v>0</v>
      </c>
      <c r="AZ1406" s="14"/>
      <c r="BA1406" s="14"/>
      <c r="BB1406" s="14"/>
      <c r="BC1406" s="14"/>
      <c r="BD1406" s="14"/>
      <c r="BE1406" s="14">
        <f t="shared" si="1983"/>
        <v>0</v>
      </c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>
        <v>0</v>
      </c>
      <c r="BS1406" s="14">
        <v>0</v>
      </c>
      <c r="BT1406" s="14" t="e">
        <f>IF(#REF!=0,"-",#REF!/#REF!*100)</f>
        <v>#REF!</v>
      </c>
    </row>
    <row r="1407" spans="1:72" ht="22.5" x14ac:dyDescent="0.25">
      <c r="A1407" s="4" t="s">
        <v>133</v>
      </c>
      <c r="B1407" s="4" t="s">
        <v>58</v>
      </c>
      <c r="C1407" s="4" t="s">
        <v>171</v>
      </c>
      <c r="D1407" s="102" t="s">
        <v>504</v>
      </c>
      <c r="E1407" s="101" t="s">
        <v>25</v>
      </c>
      <c r="F1407" s="101" t="s">
        <v>0</v>
      </c>
      <c r="G1407" s="2" t="s">
        <v>0</v>
      </c>
      <c r="H1407" s="2" t="s">
        <v>26</v>
      </c>
      <c r="I1407" s="12">
        <f t="shared" ref="I1407:AA1407" si="2032">SUM(I1408)</f>
        <v>0</v>
      </c>
      <c r="J1407" s="12">
        <f t="shared" si="2032"/>
        <v>0</v>
      </c>
      <c r="K1407" s="12">
        <f t="shared" si="2032"/>
        <v>0</v>
      </c>
      <c r="L1407" s="12">
        <f t="shared" si="2032"/>
        <v>0</v>
      </c>
      <c r="M1407" s="12">
        <f t="shared" si="2032"/>
        <v>0</v>
      </c>
      <c r="N1407" s="12">
        <f t="shared" si="2032"/>
        <v>0</v>
      </c>
      <c r="O1407" s="12">
        <f t="shared" si="2032"/>
        <v>0</v>
      </c>
      <c r="P1407" s="12">
        <f t="shared" si="2032"/>
        <v>0</v>
      </c>
      <c r="Q1407" s="12">
        <f t="shared" si="2032"/>
        <v>0</v>
      </c>
      <c r="R1407" s="12">
        <f t="shared" si="2032"/>
        <v>0</v>
      </c>
      <c r="S1407" s="12">
        <f t="shared" si="2032"/>
        <v>0</v>
      </c>
      <c r="T1407" s="12">
        <f t="shared" si="2032"/>
        <v>0</v>
      </c>
      <c r="U1407" s="12">
        <f t="shared" si="2032"/>
        <v>0</v>
      </c>
      <c r="V1407" s="12">
        <f t="shared" si="2032"/>
        <v>0</v>
      </c>
      <c r="W1407" s="12">
        <f t="shared" si="2032"/>
        <v>0</v>
      </c>
      <c r="X1407" s="12">
        <f t="shared" si="2032"/>
        <v>0</v>
      </c>
      <c r="Y1407" s="12">
        <f t="shared" si="2032"/>
        <v>0</v>
      </c>
      <c r="Z1407" s="12">
        <f t="shared" si="2032"/>
        <v>0</v>
      </c>
      <c r="AA1407" s="12">
        <f t="shared" si="2032"/>
        <v>0</v>
      </c>
      <c r="AB1407" s="12">
        <v>0</v>
      </c>
      <c r="AC1407" s="12">
        <v>0</v>
      </c>
      <c r="AD1407" s="12">
        <f t="shared" ref="AD1407:AV1407" si="2033">SUM(AD1408)</f>
        <v>0</v>
      </c>
      <c r="AE1407" s="12">
        <f t="shared" si="2033"/>
        <v>0</v>
      </c>
      <c r="AF1407" s="12">
        <f t="shared" si="2033"/>
        <v>0</v>
      </c>
      <c r="AG1407" s="12">
        <f t="shared" si="2033"/>
        <v>0</v>
      </c>
      <c r="AH1407" s="12">
        <f t="shared" si="2033"/>
        <v>0</v>
      </c>
      <c r="AI1407" s="12">
        <f t="shared" si="2033"/>
        <v>0</v>
      </c>
      <c r="AJ1407" s="12">
        <f t="shared" si="2033"/>
        <v>0</v>
      </c>
      <c r="AK1407" s="12">
        <f t="shared" si="2033"/>
        <v>0</v>
      </c>
      <c r="AL1407" s="12">
        <f t="shared" si="2033"/>
        <v>0</v>
      </c>
      <c r="AM1407" s="12">
        <f t="shared" si="2033"/>
        <v>0</v>
      </c>
      <c r="AN1407" s="12">
        <f t="shared" si="2033"/>
        <v>0</v>
      </c>
      <c r="AO1407" s="12">
        <f t="shared" si="2033"/>
        <v>0</v>
      </c>
      <c r="AP1407" s="12">
        <f t="shared" si="2033"/>
        <v>0</v>
      </c>
      <c r="AQ1407" s="12">
        <f t="shared" si="2033"/>
        <v>0</v>
      </c>
      <c r="AR1407" s="12">
        <f t="shared" si="2033"/>
        <v>0</v>
      </c>
      <c r="AS1407" s="12">
        <f t="shared" si="2033"/>
        <v>0</v>
      </c>
      <c r="AT1407" s="12">
        <f t="shared" si="2033"/>
        <v>0</v>
      </c>
      <c r="AU1407" s="12">
        <f t="shared" si="2033"/>
        <v>0</v>
      </c>
      <c r="AV1407" s="12">
        <f t="shared" si="2033"/>
        <v>0</v>
      </c>
      <c r="AW1407" s="12">
        <v>0</v>
      </c>
      <c r="AX1407" s="12">
        <v>0</v>
      </c>
      <c r="AY1407" s="12">
        <f t="shared" ref="AY1407:BQ1407" si="2034">SUM(AY1408)</f>
        <v>0</v>
      </c>
      <c r="AZ1407" s="12">
        <f t="shared" si="2034"/>
        <v>0</v>
      </c>
      <c r="BA1407" s="12">
        <f t="shared" si="2034"/>
        <v>0</v>
      </c>
      <c r="BB1407" s="12">
        <f t="shared" si="2034"/>
        <v>0</v>
      </c>
      <c r="BC1407" s="12">
        <f t="shared" si="2034"/>
        <v>0</v>
      </c>
      <c r="BD1407" s="12">
        <f t="shared" si="2034"/>
        <v>0</v>
      </c>
      <c r="BE1407" s="12">
        <f t="shared" si="2034"/>
        <v>0</v>
      </c>
      <c r="BF1407" s="12">
        <f t="shared" si="2034"/>
        <v>0</v>
      </c>
      <c r="BG1407" s="12">
        <f t="shared" si="2034"/>
        <v>0</v>
      </c>
      <c r="BH1407" s="12">
        <f t="shared" si="2034"/>
        <v>0</v>
      </c>
      <c r="BI1407" s="12">
        <f t="shared" si="2034"/>
        <v>0</v>
      </c>
      <c r="BJ1407" s="12">
        <f t="shared" si="2034"/>
        <v>0</v>
      </c>
      <c r="BK1407" s="12">
        <f t="shared" si="2034"/>
        <v>0</v>
      </c>
      <c r="BL1407" s="12">
        <f t="shared" si="2034"/>
        <v>0</v>
      </c>
      <c r="BM1407" s="12">
        <f t="shared" si="2034"/>
        <v>0</v>
      </c>
      <c r="BN1407" s="12">
        <f t="shared" si="2034"/>
        <v>0</v>
      </c>
      <c r="BO1407" s="12">
        <f t="shared" si="2034"/>
        <v>0</v>
      </c>
      <c r="BP1407" s="12">
        <f t="shared" si="2034"/>
        <v>0</v>
      </c>
      <c r="BQ1407" s="12">
        <f t="shared" si="2034"/>
        <v>0</v>
      </c>
      <c r="BR1407" s="12">
        <v>0</v>
      </c>
      <c r="BS1407" s="12">
        <v>0</v>
      </c>
      <c r="BT1407" s="12" t="e">
        <f>IF(#REF!=0,"-",#REF!/#REF!*100)</f>
        <v>#REF!</v>
      </c>
    </row>
    <row r="1408" spans="1:72" x14ac:dyDescent="0.25">
      <c r="A1408" s="4" t="s">
        <v>133</v>
      </c>
      <c r="B1408" s="4" t="s">
        <v>58</v>
      </c>
      <c r="C1408" s="4" t="s">
        <v>171</v>
      </c>
      <c r="D1408" s="102" t="s">
        <v>504</v>
      </c>
      <c r="E1408" s="113">
        <v>6121</v>
      </c>
      <c r="F1408" s="102"/>
      <c r="G1408" s="98" t="s">
        <v>1662</v>
      </c>
      <c r="H1408" s="13" t="s">
        <v>27</v>
      </c>
      <c r="I1408" s="14">
        <v>0</v>
      </c>
      <c r="J1408" s="14"/>
      <c r="K1408" s="14"/>
      <c r="L1408" s="14"/>
      <c r="M1408" s="14"/>
      <c r="N1408" s="14"/>
      <c r="O1408" s="14">
        <f t="shared" si="1981"/>
        <v>0</v>
      </c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>
        <v>0</v>
      </c>
      <c r="AC1408" s="14">
        <v>0</v>
      </c>
      <c r="AD1408" s="14">
        <v>0</v>
      </c>
      <c r="AE1408" s="14"/>
      <c r="AF1408" s="14"/>
      <c r="AG1408" s="14"/>
      <c r="AH1408" s="14"/>
      <c r="AI1408" s="14"/>
      <c r="AJ1408" s="14">
        <f t="shared" si="1982"/>
        <v>0</v>
      </c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>
        <v>0</v>
      </c>
      <c r="AX1408" s="14">
        <v>0</v>
      </c>
      <c r="AY1408" s="14">
        <v>0</v>
      </c>
      <c r="AZ1408" s="14"/>
      <c r="BA1408" s="14"/>
      <c r="BB1408" s="14"/>
      <c r="BC1408" s="14"/>
      <c r="BD1408" s="14"/>
      <c r="BE1408" s="14">
        <f t="shared" si="1983"/>
        <v>0</v>
      </c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>
        <v>0</v>
      </c>
      <c r="BS1408" s="14">
        <v>0</v>
      </c>
      <c r="BT1408" s="14" t="e">
        <f>IF(#REF!=0,"-",#REF!/#REF!*100)</f>
        <v>#REF!</v>
      </c>
    </row>
    <row r="1409" spans="1:72" ht="22.5" x14ac:dyDescent="0.25">
      <c r="A1409" s="4" t="s">
        <v>133</v>
      </c>
      <c r="B1409" s="4" t="s">
        <v>58</v>
      </c>
      <c r="C1409" s="4" t="s">
        <v>171</v>
      </c>
      <c r="D1409" s="102" t="s">
        <v>504</v>
      </c>
      <c r="E1409" s="101" t="s">
        <v>29</v>
      </c>
      <c r="F1409" s="101" t="s">
        <v>0</v>
      </c>
      <c r="G1409" s="2" t="s">
        <v>0</v>
      </c>
      <c r="H1409" s="2" t="s">
        <v>30</v>
      </c>
      <c r="I1409" s="12">
        <f t="shared" ref="I1409:AA1409" si="2035">SUM(I1410:I1417)</f>
        <v>87000</v>
      </c>
      <c r="J1409" s="12">
        <f t="shared" si="2035"/>
        <v>0</v>
      </c>
      <c r="K1409" s="12">
        <f t="shared" si="2035"/>
        <v>0</v>
      </c>
      <c r="L1409" s="12">
        <f t="shared" si="2035"/>
        <v>0</v>
      </c>
      <c r="M1409" s="12">
        <f t="shared" si="2035"/>
        <v>0</v>
      </c>
      <c r="N1409" s="12">
        <f t="shared" si="2035"/>
        <v>0</v>
      </c>
      <c r="O1409" s="12">
        <f t="shared" si="2035"/>
        <v>87000</v>
      </c>
      <c r="P1409" s="12">
        <f t="shared" si="2035"/>
        <v>2192</v>
      </c>
      <c r="Q1409" s="12">
        <f t="shared" si="2035"/>
        <v>3754</v>
      </c>
      <c r="R1409" s="12">
        <f t="shared" si="2035"/>
        <v>5145</v>
      </c>
      <c r="S1409" s="12">
        <f t="shared" si="2035"/>
        <v>0</v>
      </c>
      <c r="T1409" s="12">
        <f t="shared" si="2035"/>
        <v>0</v>
      </c>
      <c r="U1409" s="12">
        <f t="shared" si="2035"/>
        <v>0</v>
      </c>
      <c r="V1409" s="12">
        <f t="shared" si="2035"/>
        <v>0</v>
      </c>
      <c r="W1409" s="12">
        <f t="shared" si="2035"/>
        <v>0</v>
      </c>
      <c r="X1409" s="12">
        <f t="shared" si="2035"/>
        <v>0</v>
      </c>
      <c r="Y1409" s="12">
        <f t="shared" si="2035"/>
        <v>0</v>
      </c>
      <c r="Z1409" s="12">
        <f t="shared" si="2035"/>
        <v>0</v>
      </c>
      <c r="AA1409" s="12">
        <f t="shared" si="2035"/>
        <v>0</v>
      </c>
      <c r="AB1409" s="12">
        <v>11091</v>
      </c>
      <c r="AC1409" s="12">
        <v>75909</v>
      </c>
      <c r="AD1409" s="12">
        <f t="shared" ref="AD1409:AV1409" si="2036">SUM(AD1410:AD1417)</f>
        <v>0</v>
      </c>
      <c r="AE1409" s="12">
        <f t="shared" si="2036"/>
        <v>0</v>
      </c>
      <c r="AF1409" s="12">
        <f t="shared" si="2036"/>
        <v>0</v>
      </c>
      <c r="AG1409" s="12">
        <f t="shared" si="2036"/>
        <v>0</v>
      </c>
      <c r="AH1409" s="12">
        <f t="shared" si="2036"/>
        <v>0</v>
      </c>
      <c r="AI1409" s="12">
        <f t="shared" si="2036"/>
        <v>0</v>
      </c>
      <c r="AJ1409" s="12">
        <f t="shared" si="2036"/>
        <v>0</v>
      </c>
      <c r="AK1409" s="12">
        <f t="shared" si="2036"/>
        <v>0</v>
      </c>
      <c r="AL1409" s="12">
        <f t="shared" si="2036"/>
        <v>0</v>
      </c>
      <c r="AM1409" s="12">
        <f t="shared" si="2036"/>
        <v>0</v>
      </c>
      <c r="AN1409" s="12">
        <f t="shared" si="2036"/>
        <v>0</v>
      </c>
      <c r="AO1409" s="12">
        <f t="shared" si="2036"/>
        <v>0</v>
      </c>
      <c r="AP1409" s="12">
        <f t="shared" si="2036"/>
        <v>0</v>
      </c>
      <c r="AQ1409" s="12">
        <f t="shared" si="2036"/>
        <v>0</v>
      </c>
      <c r="AR1409" s="12">
        <f t="shared" si="2036"/>
        <v>0</v>
      </c>
      <c r="AS1409" s="12">
        <f t="shared" si="2036"/>
        <v>0</v>
      </c>
      <c r="AT1409" s="12">
        <f t="shared" si="2036"/>
        <v>0</v>
      </c>
      <c r="AU1409" s="12">
        <f t="shared" si="2036"/>
        <v>0</v>
      </c>
      <c r="AV1409" s="12">
        <f t="shared" si="2036"/>
        <v>0</v>
      </c>
      <c r="AW1409" s="12">
        <v>0</v>
      </c>
      <c r="AX1409" s="12">
        <v>0</v>
      </c>
      <c r="AY1409" s="12">
        <f t="shared" ref="AY1409:BQ1409" si="2037">SUM(AY1410:AY1417)</f>
        <v>0</v>
      </c>
      <c r="AZ1409" s="12">
        <f t="shared" si="2037"/>
        <v>778</v>
      </c>
      <c r="BA1409" s="12">
        <f t="shared" si="2037"/>
        <v>0</v>
      </c>
      <c r="BB1409" s="12">
        <f t="shared" si="2037"/>
        <v>423</v>
      </c>
      <c r="BC1409" s="12">
        <f t="shared" si="2037"/>
        <v>0</v>
      </c>
      <c r="BD1409" s="12">
        <f t="shared" si="2037"/>
        <v>0</v>
      </c>
      <c r="BE1409" s="12">
        <f t="shared" si="2037"/>
        <v>1201</v>
      </c>
      <c r="BF1409" s="12">
        <f t="shared" si="2037"/>
        <v>0</v>
      </c>
      <c r="BG1409" s="12">
        <f t="shared" si="2037"/>
        <v>0</v>
      </c>
      <c r="BH1409" s="12">
        <f t="shared" si="2037"/>
        <v>1201</v>
      </c>
      <c r="BI1409" s="12">
        <f t="shared" si="2037"/>
        <v>0</v>
      </c>
      <c r="BJ1409" s="12">
        <f t="shared" si="2037"/>
        <v>0</v>
      </c>
      <c r="BK1409" s="12">
        <f t="shared" si="2037"/>
        <v>0</v>
      </c>
      <c r="BL1409" s="12">
        <f t="shared" si="2037"/>
        <v>0</v>
      </c>
      <c r="BM1409" s="12">
        <f t="shared" si="2037"/>
        <v>0</v>
      </c>
      <c r="BN1409" s="12">
        <f t="shared" si="2037"/>
        <v>0</v>
      </c>
      <c r="BO1409" s="12">
        <f t="shared" si="2037"/>
        <v>0</v>
      </c>
      <c r="BP1409" s="12">
        <f t="shared" si="2037"/>
        <v>0</v>
      </c>
      <c r="BQ1409" s="12">
        <f t="shared" si="2037"/>
        <v>0</v>
      </c>
      <c r="BR1409" s="12">
        <v>1201</v>
      </c>
      <c r="BS1409" s="12">
        <v>0</v>
      </c>
      <c r="BT1409" s="12" t="e">
        <f>IF(#REF!=0,"-",#REF!/#REF!*100)</f>
        <v>#REF!</v>
      </c>
    </row>
    <row r="1410" spans="1:72" x14ac:dyDescent="0.25">
      <c r="A1410" s="4" t="s">
        <v>133</v>
      </c>
      <c r="B1410" s="4" t="s">
        <v>58</v>
      </c>
      <c r="C1410" s="4" t="s">
        <v>171</v>
      </c>
      <c r="D1410" s="102" t="s">
        <v>504</v>
      </c>
      <c r="E1410" s="113">
        <v>6131</v>
      </c>
      <c r="F1410" s="102"/>
      <c r="G1410" s="98" t="s">
        <v>1662</v>
      </c>
      <c r="H1410" s="13" t="s">
        <v>32</v>
      </c>
      <c r="I1410" s="14">
        <v>3000</v>
      </c>
      <c r="J1410" s="14"/>
      <c r="K1410" s="14"/>
      <c r="L1410" s="14"/>
      <c r="M1410" s="14"/>
      <c r="N1410" s="14"/>
      <c r="O1410" s="14">
        <f t="shared" si="1981"/>
        <v>3000</v>
      </c>
      <c r="P1410" s="14"/>
      <c r="Q1410" s="14">
        <v>38</v>
      </c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>
        <v>38</v>
      </c>
      <c r="AC1410" s="14">
        <v>2962</v>
      </c>
      <c r="AD1410" s="14">
        <v>0</v>
      </c>
      <c r="AE1410" s="14"/>
      <c r="AF1410" s="14"/>
      <c r="AG1410" s="14"/>
      <c r="AH1410" s="14"/>
      <c r="AI1410" s="14"/>
      <c r="AJ1410" s="14">
        <f t="shared" si="1982"/>
        <v>0</v>
      </c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>
        <v>0</v>
      </c>
      <c r="AX1410" s="14">
        <v>0</v>
      </c>
      <c r="AY1410" s="14">
        <v>0</v>
      </c>
      <c r="AZ1410" s="14"/>
      <c r="BA1410" s="14"/>
      <c r="BB1410" s="14"/>
      <c r="BC1410" s="14"/>
      <c r="BD1410" s="14"/>
      <c r="BE1410" s="14">
        <f t="shared" si="1983"/>
        <v>0</v>
      </c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>
        <v>0</v>
      </c>
      <c r="BS1410" s="14">
        <v>0</v>
      </c>
      <c r="BT1410" s="14" t="e">
        <f>IF(#REF!=0,"-",#REF!/#REF!*100)</f>
        <v>#REF!</v>
      </c>
    </row>
    <row r="1411" spans="1:72" x14ac:dyDescent="0.25">
      <c r="A1411" s="4" t="s">
        <v>133</v>
      </c>
      <c r="B1411" s="4" t="s">
        <v>58</v>
      </c>
      <c r="C1411" s="4" t="s">
        <v>171</v>
      </c>
      <c r="D1411" s="102" t="s">
        <v>504</v>
      </c>
      <c r="E1411" s="113">
        <v>6132</v>
      </c>
      <c r="F1411" s="102"/>
      <c r="G1411" s="98" t="s">
        <v>1662</v>
      </c>
      <c r="H1411" s="13" t="s">
        <v>72</v>
      </c>
      <c r="I1411" s="14">
        <v>1000</v>
      </c>
      <c r="J1411" s="14"/>
      <c r="K1411" s="14"/>
      <c r="L1411" s="14"/>
      <c r="M1411" s="14"/>
      <c r="N1411" s="14"/>
      <c r="O1411" s="14">
        <f t="shared" si="1981"/>
        <v>1000</v>
      </c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>
        <v>0</v>
      </c>
      <c r="AC1411" s="14">
        <v>1000</v>
      </c>
      <c r="AD1411" s="14">
        <v>0</v>
      </c>
      <c r="AE1411" s="14"/>
      <c r="AF1411" s="14"/>
      <c r="AG1411" s="14"/>
      <c r="AH1411" s="14"/>
      <c r="AI1411" s="14"/>
      <c r="AJ1411" s="14">
        <f t="shared" si="1982"/>
        <v>0</v>
      </c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>
        <v>0</v>
      </c>
      <c r="AX1411" s="14">
        <v>0</v>
      </c>
      <c r="AY1411" s="14">
        <v>0</v>
      </c>
      <c r="AZ1411" s="14"/>
      <c r="BA1411" s="14"/>
      <c r="BB1411" s="14"/>
      <c r="BC1411" s="14"/>
      <c r="BD1411" s="14"/>
      <c r="BE1411" s="14">
        <f t="shared" si="1983"/>
        <v>0</v>
      </c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>
        <v>0</v>
      </c>
      <c r="BS1411" s="14">
        <v>0</v>
      </c>
      <c r="BT1411" s="14" t="e">
        <f>IF(#REF!=0,"-",#REF!/#REF!*100)</f>
        <v>#REF!</v>
      </c>
    </row>
    <row r="1412" spans="1:72" x14ac:dyDescent="0.25">
      <c r="A1412" s="4" t="s">
        <v>133</v>
      </c>
      <c r="B1412" s="4" t="s">
        <v>58</v>
      </c>
      <c r="C1412" s="4" t="s">
        <v>171</v>
      </c>
      <c r="D1412" s="102" t="s">
        <v>504</v>
      </c>
      <c r="E1412" s="113">
        <v>6133</v>
      </c>
      <c r="F1412" s="102"/>
      <c r="G1412" s="98" t="s">
        <v>1662</v>
      </c>
      <c r="H1412" s="13" t="s">
        <v>75</v>
      </c>
      <c r="I1412" s="14">
        <v>1000</v>
      </c>
      <c r="J1412" s="14"/>
      <c r="K1412" s="14"/>
      <c r="L1412" s="14"/>
      <c r="M1412" s="14"/>
      <c r="N1412" s="14"/>
      <c r="O1412" s="14">
        <f t="shared" si="1981"/>
        <v>1000</v>
      </c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>
        <v>0</v>
      </c>
      <c r="AC1412" s="14">
        <v>1000</v>
      </c>
      <c r="AD1412" s="14">
        <v>0</v>
      </c>
      <c r="AE1412" s="14"/>
      <c r="AF1412" s="14"/>
      <c r="AG1412" s="14"/>
      <c r="AH1412" s="14"/>
      <c r="AI1412" s="14"/>
      <c r="AJ1412" s="14">
        <f t="shared" si="1982"/>
        <v>0</v>
      </c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>
        <v>0</v>
      </c>
      <c r="AX1412" s="14">
        <v>0</v>
      </c>
      <c r="AY1412" s="14">
        <v>0</v>
      </c>
      <c r="AZ1412" s="14"/>
      <c r="BA1412" s="14"/>
      <c r="BB1412" s="14"/>
      <c r="BC1412" s="14"/>
      <c r="BD1412" s="14"/>
      <c r="BE1412" s="14">
        <f t="shared" si="1983"/>
        <v>0</v>
      </c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>
        <v>0</v>
      </c>
      <c r="BS1412" s="14">
        <v>0</v>
      </c>
      <c r="BT1412" s="14" t="e">
        <f>IF(#REF!=0,"-",#REF!/#REF!*100)</f>
        <v>#REF!</v>
      </c>
    </row>
    <row r="1413" spans="1:72" x14ac:dyDescent="0.25">
      <c r="A1413" s="4" t="s">
        <v>133</v>
      </c>
      <c r="B1413" s="4" t="s">
        <v>58</v>
      </c>
      <c r="C1413" s="4" t="s">
        <v>171</v>
      </c>
      <c r="D1413" s="102" t="s">
        <v>504</v>
      </c>
      <c r="E1413" s="113">
        <v>6134</v>
      </c>
      <c r="F1413" s="102"/>
      <c r="G1413" s="98" t="s">
        <v>1662</v>
      </c>
      <c r="H1413" s="13" t="s">
        <v>78</v>
      </c>
      <c r="I1413" s="14">
        <v>70000</v>
      </c>
      <c r="J1413" s="14"/>
      <c r="K1413" s="14"/>
      <c r="L1413" s="14"/>
      <c r="M1413" s="14"/>
      <c r="N1413" s="14"/>
      <c r="O1413" s="14">
        <f t="shared" si="1981"/>
        <v>70000</v>
      </c>
      <c r="P1413" s="14">
        <v>2192</v>
      </c>
      <c r="Q1413" s="14">
        <v>3092</v>
      </c>
      <c r="R1413" s="14">
        <v>5145</v>
      </c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>
        <v>10429</v>
      </c>
      <c r="AC1413" s="14">
        <v>59571</v>
      </c>
      <c r="AD1413" s="14">
        <v>0</v>
      </c>
      <c r="AE1413" s="14"/>
      <c r="AF1413" s="14"/>
      <c r="AG1413" s="14"/>
      <c r="AH1413" s="14"/>
      <c r="AI1413" s="14"/>
      <c r="AJ1413" s="14">
        <f t="shared" si="1982"/>
        <v>0</v>
      </c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>
        <v>0</v>
      </c>
      <c r="AX1413" s="14">
        <v>0</v>
      </c>
      <c r="AY1413" s="14">
        <v>0</v>
      </c>
      <c r="AZ1413" s="14">
        <v>778</v>
      </c>
      <c r="BA1413" s="14"/>
      <c r="BB1413" s="14">
        <v>423</v>
      </c>
      <c r="BC1413" s="14"/>
      <c r="BD1413" s="14"/>
      <c r="BE1413" s="14">
        <f t="shared" si="1983"/>
        <v>1201</v>
      </c>
      <c r="BF1413" s="14"/>
      <c r="BG1413" s="14"/>
      <c r="BH1413" s="14">
        <f>778+423</f>
        <v>1201</v>
      </c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>
        <v>1201</v>
      </c>
      <c r="BS1413" s="14">
        <v>0</v>
      </c>
      <c r="BT1413" s="14" t="e">
        <f>IF(#REF!=0,"-",#REF!/#REF!*100)</f>
        <v>#REF!</v>
      </c>
    </row>
    <row r="1414" spans="1:72" x14ac:dyDescent="0.25">
      <c r="A1414" s="4" t="s">
        <v>133</v>
      </c>
      <c r="B1414" s="4" t="s">
        <v>58</v>
      </c>
      <c r="C1414" s="4" t="s">
        <v>171</v>
      </c>
      <c r="D1414" s="102" t="s">
        <v>504</v>
      </c>
      <c r="E1414" s="113">
        <v>6135</v>
      </c>
      <c r="F1414" s="102"/>
      <c r="G1414" s="98" t="s">
        <v>1662</v>
      </c>
      <c r="H1414" s="13" t="s">
        <v>81</v>
      </c>
      <c r="I1414" s="14">
        <v>5000</v>
      </c>
      <c r="J1414" s="14"/>
      <c r="K1414" s="14"/>
      <c r="L1414" s="14"/>
      <c r="M1414" s="14"/>
      <c r="N1414" s="14"/>
      <c r="O1414" s="14">
        <f t="shared" si="1981"/>
        <v>5000</v>
      </c>
      <c r="P1414" s="14"/>
      <c r="Q1414" s="14">
        <v>624</v>
      </c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>
        <v>624</v>
      </c>
      <c r="AC1414" s="14">
        <v>4376</v>
      </c>
      <c r="AD1414" s="14">
        <v>0</v>
      </c>
      <c r="AE1414" s="14"/>
      <c r="AF1414" s="14"/>
      <c r="AG1414" s="14"/>
      <c r="AH1414" s="14"/>
      <c r="AI1414" s="14"/>
      <c r="AJ1414" s="14">
        <f t="shared" si="1982"/>
        <v>0</v>
      </c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>
        <v>0</v>
      </c>
      <c r="AX1414" s="14">
        <v>0</v>
      </c>
      <c r="AY1414" s="14">
        <v>0</v>
      </c>
      <c r="AZ1414" s="14"/>
      <c r="BA1414" s="14"/>
      <c r="BB1414" s="14"/>
      <c r="BC1414" s="14"/>
      <c r="BD1414" s="14"/>
      <c r="BE1414" s="14">
        <f t="shared" si="1983"/>
        <v>0</v>
      </c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>
        <v>0</v>
      </c>
      <c r="BS1414" s="14">
        <v>0</v>
      </c>
      <c r="BT1414" s="14" t="e">
        <f>IF(#REF!=0,"-",#REF!/#REF!*100)</f>
        <v>#REF!</v>
      </c>
    </row>
    <row r="1415" spans="1:72" x14ac:dyDescent="0.25">
      <c r="A1415" s="4" t="s">
        <v>133</v>
      </c>
      <c r="B1415" s="4" t="s">
        <v>58</v>
      </c>
      <c r="C1415" s="4" t="s">
        <v>171</v>
      </c>
      <c r="D1415" s="102" t="s">
        <v>504</v>
      </c>
      <c r="E1415" s="113">
        <v>6137</v>
      </c>
      <c r="F1415" s="102"/>
      <c r="G1415" s="98" t="s">
        <v>1662</v>
      </c>
      <c r="H1415" s="13" t="s">
        <v>87</v>
      </c>
      <c r="I1415" s="14">
        <v>2000</v>
      </c>
      <c r="J1415" s="14"/>
      <c r="K1415" s="14"/>
      <c r="L1415" s="14"/>
      <c r="M1415" s="14"/>
      <c r="N1415" s="14"/>
      <c r="O1415" s="14">
        <f t="shared" si="1981"/>
        <v>2000</v>
      </c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>
        <v>0</v>
      </c>
      <c r="AC1415" s="14">
        <v>2000</v>
      </c>
      <c r="AD1415" s="14">
        <v>0</v>
      </c>
      <c r="AE1415" s="14"/>
      <c r="AF1415" s="14"/>
      <c r="AG1415" s="14"/>
      <c r="AH1415" s="14"/>
      <c r="AI1415" s="14"/>
      <c r="AJ1415" s="14">
        <f t="shared" si="1982"/>
        <v>0</v>
      </c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>
        <v>0</v>
      </c>
      <c r="AX1415" s="14">
        <v>0</v>
      </c>
      <c r="AY1415" s="14">
        <v>0</v>
      </c>
      <c r="AZ1415" s="14"/>
      <c r="BA1415" s="14"/>
      <c r="BB1415" s="14"/>
      <c r="BC1415" s="14"/>
      <c r="BD1415" s="14"/>
      <c r="BE1415" s="14">
        <f t="shared" si="1983"/>
        <v>0</v>
      </c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>
        <v>0</v>
      </c>
      <c r="BS1415" s="14">
        <v>0</v>
      </c>
      <c r="BT1415" s="14" t="e">
        <f>IF(#REF!=0,"-",#REF!/#REF!*100)</f>
        <v>#REF!</v>
      </c>
    </row>
    <row r="1416" spans="1:72" ht="22.5" x14ac:dyDescent="0.25">
      <c r="A1416" s="4" t="s">
        <v>133</v>
      </c>
      <c r="B1416" s="4" t="s">
        <v>58</v>
      </c>
      <c r="C1416" s="4" t="s">
        <v>171</v>
      </c>
      <c r="D1416" s="102" t="s">
        <v>504</v>
      </c>
      <c r="E1416" s="113">
        <v>6138</v>
      </c>
      <c r="F1416" s="102"/>
      <c r="G1416" s="98" t="s">
        <v>1662</v>
      </c>
      <c r="H1416" s="13" t="s">
        <v>90</v>
      </c>
      <c r="I1416" s="14">
        <v>0</v>
      </c>
      <c r="J1416" s="14"/>
      <c r="K1416" s="14"/>
      <c r="L1416" s="14"/>
      <c r="M1416" s="14"/>
      <c r="N1416" s="14"/>
      <c r="O1416" s="14">
        <f t="shared" si="1981"/>
        <v>0</v>
      </c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>
        <v>0</v>
      </c>
      <c r="AC1416" s="14">
        <v>0</v>
      </c>
      <c r="AD1416" s="14">
        <v>0</v>
      </c>
      <c r="AE1416" s="14"/>
      <c r="AF1416" s="14"/>
      <c r="AG1416" s="14"/>
      <c r="AH1416" s="14"/>
      <c r="AI1416" s="14"/>
      <c r="AJ1416" s="14">
        <f t="shared" si="1982"/>
        <v>0</v>
      </c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>
        <v>0</v>
      </c>
      <c r="AX1416" s="14">
        <v>0</v>
      </c>
      <c r="AY1416" s="14">
        <v>0</v>
      </c>
      <c r="AZ1416" s="14"/>
      <c r="BA1416" s="14"/>
      <c r="BB1416" s="14"/>
      <c r="BC1416" s="14"/>
      <c r="BD1416" s="14"/>
      <c r="BE1416" s="14">
        <f t="shared" si="1983"/>
        <v>0</v>
      </c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>
        <v>0</v>
      </c>
      <c r="BS1416" s="14">
        <v>0</v>
      </c>
      <c r="BT1416" s="14" t="e">
        <f>IF(#REF!=0,"-",#REF!/#REF!*100)</f>
        <v>#REF!</v>
      </c>
    </row>
    <row r="1417" spans="1:72" x14ac:dyDescent="0.25">
      <c r="A1417" s="1" t="s">
        <v>133</v>
      </c>
      <c r="B1417" s="1" t="s">
        <v>58</v>
      </c>
      <c r="C1417" s="1" t="s">
        <v>171</v>
      </c>
      <c r="D1417" s="105" t="s">
        <v>504</v>
      </c>
      <c r="E1417" s="105" t="s">
        <v>34</v>
      </c>
      <c r="F1417" s="102" t="s">
        <v>0</v>
      </c>
      <c r="G1417" s="13" t="s">
        <v>0</v>
      </c>
      <c r="H1417" s="2" t="s">
        <v>35</v>
      </c>
      <c r="I1417" s="12">
        <f t="shared" ref="I1417:AA1417" si="2038">SUM(I1418:I1420)</f>
        <v>5000</v>
      </c>
      <c r="J1417" s="12">
        <f t="shared" si="2038"/>
        <v>0</v>
      </c>
      <c r="K1417" s="12">
        <f t="shared" si="2038"/>
        <v>0</v>
      </c>
      <c r="L1417" s="12">
        <f t="shared" si="2038"/>
        <v>0</v>
      </c>
      <c r="M1417" s="12">
        <f t="shared" si="2038"/>
        <v>0</v>
      </c>
      <c r="N1417" s="12">
        <f t="shared" si="2038"/>
        <v>0</v>
      </c>
      <c r="O1417" s="12">
        <f t="shared" si="2038"/>
        <v>5000</v>
      </c>
      <c r="P1417" s="12">
        <f t="shared" si="2038"/>
        <v>0</v>
      </c>
      <c r="Q1417" s="12">
        <f t="shared" si="2038"/>
        <v>0</v>
      </c>
      <c r="R1417" s="12">
        <f t="shared" si="2038"/>
        <v>0</v>
      </c>
      <c r="S1417" s="12">
        <f t="shared" si="2038"/>
        <v>0</v>
      </c>
      <c r="T1417" s="12">
        <f t="shared" si="2038"/>
        <v>0</v>
      </c>
      <c r="U1417" s="12">
        <f t="shared" si="2038"/>
        <v>0</v>
      </c>
      <c r="V1417" s="12">
        <f t="shared" si="2038"/>
        <v>0</v>
      </c>
      <c r="W1417" s="12">
        <f t="shared" si="2038"/>
        <v>0</v>
      </c>
      <c r="X1417" s="12">
        <f t="shared" si="2038"/>
        <v>0</v>
      </c>
      <c r="Y1417" s="12">
        <f t="shared" si="2038"/>
        <v>0</v>
      </c>
      <c r="Z1417" s="12">
        <f t="shared" si="2038"/>
        <v>0</v>
      </c>
      <c r="AA1417" s="12">
        <f t="shared" si="2038"/>
        <v>0</v>
      </c>
      <c r="AB1417" s="12">
        <v>0</v>
      </c>
      <c r="AC1417" s="12">
        <v>5000</v>
      </c>
      <c r="AD1417" s="12">
        <f t="shared" ref="AD1417:AV1417" si="2039">SUM(AD1418:AD1420)</f>
        <v>0</v>
      </c>
      <c r="AE1417" s="12">
        <f t="shared" si="2039"/>
        <v>0</v>
      </c>
      <c r="AF1417" s="12">
        <f t="shared" si="2039"/>
        <v>0</v>
      </c>
      <c r="AG1417" s="12">
        <f t="shared" si="2039"/>
        <v>0</v>
      </c>
      <c r="AH1417" s="12">
        <f t="shared" si="2039"/>
        <v>0</v>
      </c>
      <c r="AI1417" s="12">
        <f t="shared" si="2039"/>
        <v>0</v>
      </c>
      <c r="AJ1417" s="12">
        <f t="shared" si="2039"/>
        <v>0</v>
      </c>
      <c r="AK1417" s="12">
        <f t="shared" si="2039"/>
        <v>0</v>
      </c>
      <c r="AL1417" s="12">
        <f t="shared" si="2039"/>
        <v>0</v>
      </c>
      <c r="AM1417" s="12">
        <f t="shared" si="2039"/>
        <v>0</v>
      </c>
      <c r="AN1417" s="12">
        <f t="shared" si="2039"/>
        <v>0</v>
      </c>
      <c r="AO1417" s="12">
        <f t="shared" si="2039"/>
        <v>0</v>
      </c>
      <c r="AP1417" s="12">
        <f t="shared" si="2039"/>
        <v>0</v>
      </c>
      <c r="AQ1417" s="12">
        <f t="shared" si="2039"/>
        <v>0</v>
      </c>
      <c r="AR1417" s="12">
        <f t="shared" si="2039"/>
        <v>0</v>
      </c>
      <c r="AS1417" s="12">
        <f t="shared" si="2039"/>
        <v>0</v>
      </c>
      <c r="AT1417" s="12">
        <f t="shared" si="2039"/>
        <v>0</v>
      </c>
      <c r="AU1417" s="12">
        <f t="shared" si="2039"/>
        <v>0</v>
      </c>
      <c r="AV1417" s="12">
        <f t="shared" si="2039"/>
        <v>0</v>
      </c>
      <c r="AW1417" s="12">
        <v>0</v>
      </c>
      <c r="AX1417" s="12">
        <v>0</v>
      </c>
      <c r="AY1417" s="12">
        <f t="shared" ref="AY1417:BQ1417" si="2040">SUM(AY1418:AY1420)</f>
        <v>0</v>
      </c>
      <c r="AZ1417" s="12">
        <f t="shared" si="2040"/>
        <v>0</v>
      </c>
      <c r="BA1417" s="12">
        <f t="shared" si="2040"/>
        <v>0</v>
      </c>
      <c r="BB1417" s="12">
        <f t="shared" si="2040"/>
        <v>0</v>
      </c>
      <c r="BC1417" s="12">
        <f t="shared" si="2040"/>
        <v>0</v>
      </c>
      <c r="BD1417" s="12">
        <f t="shared" si="2040"/>
        <v>0</v>
      </c>
      <c r="BE1417" s="12">
        <f t="shared" si="2040"/>
        <v>0</v>
      </c>
      <c r="BF1417" s="12">
        <f t="shared" si="2040"/>
        <v>0</v>
      </c>
      <c r="BG1417" s="12">
        <f t="shared" si="2040"/>
        <v>0</v>
      </c>
      <c r="BH1417" s="12">
        <f t="shared" si="2040"/>
        <v>0</v>
      </c>
      <c r="BI1417" s="12">
        <f t="shared" si="2040"/>
        <v>0</v>
      </c>
      <c r="BJ1417" s="12">
        <f t="shared" si="2040"/>
        <v>0</v>
      </c>
      <c r="BK1417" s="12">
        <f t="shared" si="2040"/>
        <v>0</v>
      </c>
      <c r="BL1417" s="12">
        <f t="shared" si="2040"/>
        <v>0</v>
      </c>
      <c r="BM1417" s="12">
        <f t="shared" si="2040"/>
        <v>0</v>
      </c>
      <c r="BN1417" s="12">
        <f t="shared" si="2040"/>
        <v>0</v>
      </c>
      <c r="BO1417" s="12">
        <f t="shared" si="2040"/>
        <v>0</v>
      </c>
      <c r="BP1417" s="12">
        <f t="shared" si="2040"/>
        <v>0</v>
      </c>
      <c r="BQ1417" s="12">
        <f t="shared" si="2040"/>
        <v>0</v>
      </c>
      <c r="BR1417" s="12">
        <v>0</v>
      </c>
      <c r="BS1417" s="12">
        <v>0</v>
      </c>
      <c r="BT1417" s="12" t="e">
        <f>IF(#REF!=0,"-",#REF!/#REF!*100)</f>
        <v>#REF!</v>
      </c>
    </row>
    <row r="1418" spans="1:72" x14ac:dyDescent="0.25">
      <c r="A1418" s="4" t="s">
        <v>133</v>
      </c>
      <c r="B1418" s="4" t="s">
        <v>58</v>
      </c>
      <c r="C1418" s="4" t="s">
        <v>171</v>
      </c>
      <c r="D1418" s="102" t="s">
        <v>504</v>
      </c>
      <c r="E1418" s="113">
        <v>6139</v>
      </c>
      <c r="F1418" s="102"/>
      <c r="G1418" s="98" t="s">
        <v>1662</v>
      </c>
      <c r="H1418" s="13" t="s">
        <v>35</v>
      </c>
      <c r="I1418" s="14">
        <v>5000</v>
      </c>
      <c r="J1418" s="14"/>
      <c r="K1418" s="14"/>
      <c r="L1418" s="14"/>
      <c r="M1418" s="14"/>
      <c r="N1418" s="14"/>
      <c r="O1418" s="14">
        <f t="shared" si="1981"/>
        <v>5000</v>
      </c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>
        <v>0</v>
      </c>
      <c r="AC1418" s="14">
        <v>5000</v>
      </c>
      <c r="AD1418" s="14">
        <v>0</v>
      </c>
      <c r="AE1418" s="14"/>
      <c r="AF1418" s="14"/>
      <c r="AG1418" s="14"/>
      <c r="AH1418" s="14"/>
      <c r="AI1418" s="14"/>
      <c r="AJ1418" s="14">
        <f t="shared" si="1982"/>
        <v>0</v>
      </c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>
        <v>0</v>
      </c>
      <c r="AX1418" s="14">
        <v>0</v>
      </c>
      <c r="AY1418" s="14">
        <v>0</v>
      </c>
      <c r="AZ1418" s="14"/>
      <c r="BA1418" s="14"/>
      <c r="BB1418" s="14"/>
      <c r="BC1418" s="14"/>
      <c r="BD1418" s="14"/>
      <c r="BE1418" s="14">
        <f t="shared" si="1983"/>
        <v>0</v>
      </c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>
        <v>0</v>
      </c>
      <c r="BS1418" s="14">
        <v>0</v>
      </c>
      <c r="BT1418" s="14" t="e">
        <f>IF(#REF!=0,"-",#REF!/#REF!*100)</f>
        <v>#REF!</v>
      </c>
    </row>
    <row r="1419" spans="1:72" ht="22.5" x14ac:dyDescent="0.25">
      <c r="A1419" s="4" t="s">
        <v>133</v>
      </c>
      <c r="B1419" s="4" t="s">
        <v>58</v>
      </c>
      <c r="C1419" s="4" t="s">
        <v>171</v>
      </c>
      <c r="D1419" s="102" t="s">
        <v>504</v>
      </c>
      <c r="E1419" s="113">
        <v>6139</v>
      </c>
      <c r="F1419" s="102" t="s">
        <v>511</v>
      </c>
      <c r="G1419" s="98" t="s">
        <v>1662</v>
      </c>
      <c r="H1419" s="13" t="s">
        <v>37</v>
      </c>
      <c r="I1419" s="14">
        <v>0</v>
      </c>
      <c r="J1419" s="14"/>
      <c r="K1419" s="14"/>
      <c r="L1419" s="14"/>
      <c r="M1419" s="14"/>
      <c r="N1419" s="14"/>
      <c r="O1419" s="14">
        <f t="shared" si="1981"/>
        <v>0</v>
      </c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>
        <v>0</v>
      </c>
      <c r="AC1419" s="14">
        <v>0</v>
      </c>
      <c r="AD1419" s="14">
        <v>0</v>
      </c>
      <c r="AE1419" s="14"/>
      <c r="AF1419" s="14"/>
      <c r="AG1419" s="14"/>
      <c r="AH1419" s="14"/>
      <c r="AI1419" s="14"/>
      <c r="AJ1419" s="14">
        <f t="shared" si="1982"/>
        <v>0</v>
      </c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>
        <v>0</v>
      </c>
      <c r="AX1419" s="14">
        <v>0</v>
      </c>
      <c r="AY1419" s="14">
        <v>0</v>
      </c>
      <c r="AZ1419" s="14"/>
      <c r="BA1419" s="14"/>
      <c r="BB1419" s="14"/>
      <c r="BC1419" s="14"/>
      <c r="BD1419" s="14"/>
      <c r="BE1419" s="14">
        <f t="shared" si="1983"/>
        <v>0</v>
      </c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>
        <v>0</v>
      </c>
      <c r="BS1419" s="14">
        <v>0</v>
      </c>
      <c r="BT1419" s="14" t="e">
        <f>IF(#REF!=0,"-",#REF!/#REF!*100)</f>
        <v>#REF!</v>
      </c>
    </row>
    <row r="1420" spans="1:72" ht="33.75" x14ac:dyDescent="0.25">
      <c r="A1420" s="4" t="s">
        <v>133</v>
      </c>
      <c r="B1420" s="4" t="s">
        <v>58</v>
      </c>
      <c r="C1420" s="4" t="s">
        <v>171</v>
      </c>
      <c r="D1420" s="102" t="s">
        <v>504</v>
      </c>
      <c r="E1420" s="113">
        <v>6139</v>
      </c>
      <c r="F1420" s="102" t="s">
        <v>512</v>
      </c>
      <c r="G1420" s="98" t="s">
        <v>1662</v>
      </c>
      <c r="H1420" s="13" t="s">
        <v>38</v>
      </c>
      <c r="I1420" s="14">
        <v>0</v>
      </c>
      <c r="J1420" s="14"/>
      <c r="K1420" s="14"/>
      <c r="L1420" s="14"/>
      <c r="M1420" s="14"/>
      <c r="N1420" s="14"/>
      <c r="O1420" s="14">
        <f t="shared" si="1981"/>
        <v>0</v>
      </c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>
        <v>0</v>
      </c>
      <c r="AC1420" s="14">
        <v>0</v>
      </c>
      <c r="AD1420" s="14">
        <v>0</v>
      </c>
      <c r="AE1420" s="14"/>
      <c r="AF1420" s="14"/>
      <c r="AG1420" s="14"/>
      <c r="AH1420" s="14"/>
      <c r="AI1420" s="14"/>
      <c r="AJ1420" s="14">
        <f t="shared" si="1982"/>
        <v>0</v>
      </c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>
        <v>0</v>
      </c>
      <c r="AX1420" s="14">
        <v>0</v>
      </c>
      <c r="AY1420" s="14">
        <v>0</v>
      </c>
      <c r="AZ1420" s="14"/>
      <c r="BA1420" s="14"/>
      <c r="BB1420" s="14"/>
      <c r="BC1420" s="14"/>
      <c r="BD1420" s="14"/>
      <c r="BE1420" s="14">
        <f t="shared" si="1983"/>
        <v>0</v>
      </c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>
        <v>0</v>
      </c>
      <c r="BS1420" s="14">
        <v>0</v>
      </c>
      <c r="BT1420" s="14" t="e">
        <f>IF(#REF!=0,"-",#REF!/#REF!*100)</f>
        <v>#REF!</v>
      </c>
    </row>
    <row r="1421" spans="1:72" ht="33.75" x14ac:dyDescent="0.25">
      <c r="A1421" s="1" t="s">
        <v>0</v>
      </c>
      <c r="B1421" s="1" t="s">
        <v>0</v>
      </c>
      <c r="C1421" s="1" t="s">
        <v>0</v>
      </c>
      <c r="D1421" s="101" t="s">
        <v>0</v>
      </c>
      <c r="E1421" s="101" t="s">
        <v>0</v>
      </c>
      <c r="F1421" s="101" t="s">
        <v>0</v>
      </c>
      <c r="G1421" s="2" t="s">
        <v>0</v>
      </c>
      <c r="H1421" s="10" t="s">
        <v>39</v>
      </c>
      <c r="I1421" s="11">
        <f t="shared" ref="I1421:X1422" si="2041">SUM(I1422)</f>
        <v>0</v>
      </c>
      <c r="J1421" s="11">
        <f t="shared" si="2041"/>
        <v>0</v>
      </c>
      <c r="K1421" s="11">
        <f t="shared" si="2041"/>
        <v>0</v>
      </c>
      <c r="L1421" s="11">
        <f t="shared" si="2041"/>
        <v>0</v>
      </c>
      <c r="M1421" s="11">
        <f t="shared" si="2041"/>
        <v>0</v>
      </c>
      <c r="N1421" s="11">
        <f t="shared" si="2041"/>
        <v>0</v>
      </c>
      <c r="O1421" s="11">
        <f t="shared" si="2041"/>
        <v>0</v>
      </c>
      <c r="P1421" s="11">
        <f t="shared" si="2041"/>
        <v>0</v>
      </c>
      <c r="Q1421" s="11">
        <f t="shared" si="2041"/>
        <v>0</v>
      </c>
      <c r="R1421" s="11">
        <f t="shared" si="2041"/>
        <v>0</v>
      </c>
      <c r="S1421" s="11">
        <f t="shared" si="2041"/>
        <v>0</v>
      </c>
      <c r="T1421" s="11">
        <f t="shared" si="2041"/>
        <v>0</v>
      </c>
      <c r="U1421" s="11">
        <f t="shared" si="2041"/>
        <v>0</v>
      </c>
      <c r="V1421" s="11">
        <f t="shared" si="2041"/>
        <v>0</v>
      </c>
      <c r="W1421" s="11">
        <f t="shared" si="2041"/>
        <v>0</v>
      </c>
      <c r="X1421" s="11">
        <f t="shared" si="2041"/>
        <v>0</v>
      </c>
      <c r="Y1421" s="11">
        <f t="shared" ref="J1421:AA1422" si="2042">SUM(Y1422)</f>
        <v>0</v>
      </c>
      <c r="Z1421" s="11">
        <f t="shared" si="2042"/>
        <v>0</v>
      </c>
      <c r="AA1421" s="11">
        <f t="shared" si="2042"/>
        <v>0</v>
      </c>
      <c r="AB1421" s="11">
        <v>0</v>
      </c>
      <c r="AC1421" s="11">
        <v>0</v>
      </c>
      <c r="AD1421" s="11">
        <f t="shared" ref="AD1421:AS1422" si="2043">SUM(AD1422)</f>
        <v>0</v>
      </c>
      <c r="AE1421" s="11">
        <f t="shared" si="2043"/>
        <v>0</v>
      </c>
      <c r="AF1421" s="11">
        <f t="shared" si="2043"/>
        <v>0</v>
      </c>
      <c r="AG1421" s="11">
        <f t="shared" si="2043"/>
        <v>0</v>
      </c>
      <c r="AH1421" s="11">
        <f t="shared" si="2043"/>
        <v>0</v>
      </c>
      <c r="AI1421" s="11">
        <f t="shared" si="2043"/>
        <v>0</v>
      </c>
      <c r="AJ1421" s="11">
        <f t="shared" si="2043"/>
        <v>0</v>
      </c>
      <c r="AK1421" s="11">
        <f t="shared" si="2043"/>
        <v>0</v>
      </c>
      <c r="AL1421" s="11">
        <f t="shared" si="2043"/>
        <v>0</v>
      </c>
      <c r="AM1421" s="11">
        <f t="shared" si="2043"/>
        <v>0</v>
      </c>
      <c r="AN1421" s="11">
        <f t="shared" si="2043"/>
        <v>0</v>
      </c>
      <c r="AO1421" s="11">
        <f t="shared" si="2043"/>
        <v>0</v>
      </c>
      <c r="AP1421" s="11">
        <f t="shared" si="2043"/>
        <v>0</v>
      </c>
      <c r="AQ1421" s="11">
        <f t="shared" si="2043"/>
        <v>0</v>
      </c>
      <c r="AR1421" s="11">
        <f t="shared" si="2043"/>
        <v>0</v>
      </c>
      <c r="AS1421" s="11">
        <f t="shared" si="2043"/>
        <v>0</v>
      </c>
      <c r="AT1421" s="11">
        <f t="shared" ref="AE1421:AV1422" si="2044">SUM(AT1422)</f>
        <v>0</v>
      </c>
      <c r="AU1421" s="11">
        <f t="shared" si="2044"/>
        <v>0</v>
      </c>
      <c r="AV1421" s="11">
        <f t="shared" si="2044"/>
        <v>0</v>
      </c>
      <c r="AW1421" s="11">
        <v>0</v>
      </c>
      <c r="AX1421" s="11">
        <v>0</v>
      </c>
      <c r="AY1421" s="11">
        <f t="shared" ref="AY1421:BN1422" si="2045">SUM(AY1422)</f>
        <v>0</v>
      </c>
      <c r="AZ1421" s="11">
        <f t="shared" si="2045"/>
        <v>0</v>
      </c>
      <c r="BA1421" s="11">
        <f t="shared" si="2045"/>
        <v>0</v>
      </c>
      <c r="BB1421" s="11">
        <f t="shared" si="2045"/>
        <v>0</v>
      </c>
      <c r="BC1421" s="11">
        <f t="shared" si="2045"/>
        <v>0</v>
      </c>
      <c r="BD1421" s="11">
        <f t="shared" si="2045"/>
        <v>0</v>
      </c>
      <c r="BE1421" s="11">
        <f t="shared" si="2045"/>
        <v>0</v>
      </c>
      <c r="BF1421" s="11">
        <f t="shared" si="2045"/>
        <v>0</v>
      </c>
      <c r="BG1421" s="11">
        <f t="shared" si="2045"/>
        <v>0</v>
      </c>
      <c r="BH1421" s="11">
        <f t="shared" si="2045"/>
        <v>0</v>
      </c>
      <c r="BI1421" s="11">
        <f t="shared" si="2045"/>
        <v>0</v>
      </c>
      <c r="BJ1421" s="11">
        <f t="shared" si="2045"/>
        <v>0</v>
      </c>
      <c r="BK1421" s="11">
        <f t="shared" si="2045"/>
        <v>0</v>
      </c>
      <c r="BL1421" s="11">
        <f t="shared" si="2045"/>
        <v>0</v>
      </c>
      <c r="BM1421" s="11">
        <f t="shared" si="2045"/>
        <v>0</v>
      </c>
      <c r="BN1421" s="11">
        <f t="shared" si="2045"/>
        <v>0</v>
      </c>
      <c r="BO1421" s="11">
        <f t="shared" ref="AZ1421:BQ1422" si="2046">SUM(BO1422)</f>
        <v>0</v>
      </c>
      <c r="BP1421" s="11">
        <f t="shared" si="2046"/>
        <v>0</v>
      </c>
      <c r="BQ1421" s="11">
        <f t="shared" si="2046"/>
        <v>0</v>
      </c>
      <c r="BR1421" s="11">
        <v>0</v>
      </c>
      <c r="BS1421" s="11">
        <v>0</v>
      </c>
      <c r="BT1421" s="11" t="e">
        <f>IF(#REF!=0,"-",#REF!/#REF!*100)</f>
        <v>#REF!</v>
      </c>
    </row>
    <row r="1422" spans="1:72" ht="22.5" x14ac:dyDescent="0.25">
      <c r="A1422" s="4" t="s">
        <v>133</v>
      </c>
      <c r="B1422" s="4" t="s">
        <v>58</v>
      </c>
      <c r="C1422" s="4" t="s">
        <v>171</v>
      </c>
      <c r="D1422" s="102" t="s">
        <v>504</v>
      </c>
      <c r="E1422" s="101" t="s">
        <v>40</v>
      </c>
      <c r="F1422" s="101" t="s">
        <v>0</v>
      </c>
      <c r="G1422" s="2" t="s">
        <v>0</v>
      </c>
      <c r="H1422" s="2" t="s">
        <v>41</v>
      </c>
      <c r="I1422" s="12">
        <f t="shared" si="2041"/>
        <v>0</v>
      </c>
      <c r="J1422" s="12">
        <f t="shared" si="2042"/>
        <v>0</v>
      </c>
      <c r="K1422" s="12">
        <f t="shared" si="2042"/>
        <v>0</v>
      </c>
      <c r="L1422" s="12">
        <f t="shared" si="2042"/>
        <v>0</v>
      </c>
      <c r="M1422" s="12">
        <f t="shared" si="2042"/>
        <v>0</v>
      </c>
      <c r="N1422" s="12">
        <f t="shared" si="2042"/>
        <v>0</v>
      </c>
      <c r="O1422" s="12">
        <f t="shared" si="2042"/>
        <v>0</v>
      </c>
      <c r="P1422" s="12">
        <f t="shared" si="2042"/>
        <v>0</v>
      </c>
      <c r="Q1422" s="12">
        <f t="shared" si="2042"/>
        <v>0</v>
      </c>
      <c r="R1422" s="12">
        <f t="shared" si="2042"/>
        <v>0</v>
      </c>
      <c r="S1422" s="12">
        <f t="shared" si="2042"/>
        <v>0</v>
      </c>
      <c r="T1422" s="12">
        <f t="shared" si="2042"/>
        <v>0</v>
      </c>
      <c r="U1422" s="12">
        <f t="shared" si="2042"/>
        <v>0</v>
      </c>
      <c r="V1422" s="12">
        <f t="shared" si="2042"/>
        <v>0</v>
      </c>
      <c r="W1422" s="12">
        <f t="shared" si="2042"/>
        <v>0</v>
      </c>
      <c r="X1422" s="12">
        <f t="shared" si="2042"/>
        <v>0</v>
      </c>
      <c r="Y1422" s="12">
        <f t="shared" si="2042"/>
        <v>0</v>
      </c>
      <c r="Z1422" s="12">
        <f t="shared" si="2042"/>
        <v>0</v>
      </c>
      <c r="AA1422" s="12">
        <f t="shared" si="2042"/>
        <v>0</v>
      </c>
      <c r="AB1422" s="12">
        <v>0</v>
      </c>
      <c r="AC1422" s="12">
        <v>0</v>
      </c>
      <c r="AD1422" s="12">
        <f t="shared" si="2043"/>
        <v>0</v>
      </c>
      <c r="AE1422" s="12">
        <f t="shared" si="2044"/>
        <v>0</v>
      </c>
      <c r="AF1422" s="12">
        <f t="shared" si="2044"/>
        <v>0</v>
      </c>
      <c r="AG1422" s="12">
        <f t="shared" si="2044"/>
        <v>0</v>
      </c>
      <c r="AH1422" s="12">
        <f t="shared" si="2044"/>
        <v>0</v>
      </c>
      <c r="AI1422" s="12">
        <f t="shared" si="2044"/>
        <v>0</v>
      </c>
      <c r="AJ1422" s="12">
        <f t="shared" si="2044"/>
        <v>0</v>
      </c>
      <c r="AK1422" s="12">
        <f t="shared" si="2044"/>
        <v>0</v>
      </c>
      <c r="AL1422" s="12">
        <f t="shared" si="2044"/>
        <v>0</v>
      </c>
      <c r="AM1422" s="12">
        <f t="shared" si="2044"/>
        <v>0</v>
      </c>
      <c r="AN1422" s="12">
        <f t="shared" si="2044"/>
        <v>0</v>
      </c>
      <c r="AO1422" s="12">
        <f t="shared" si="2044"/>
        <v>0</v>
      </c>
      <c r="AP1422" s="12">
        <f t="shared" si="2044"/>
        <v>0</v>
      </c>
      <c r="AQ1422" s="12">
        <f t="shared" si="2044"/>
        <v>0</v>
      </c>
      <c r="AR1422" s="12">
        <f t="shared" si="2044"/>
        <v>0</v>
      </c>
      <c r="AS1422" s="12">
        <f t="shared" si="2044"/>
        <v>0</v>
      </c>
      <c r="AT1422" s="12">
        <f t="shared" si="2044"/>
        <v>0</v>
      </c>
      <c r="AU1422" s="12">
        <f t="shared" si="2044"/>
        <v>0</v>
      </c>
      <c r="AV1422" s="12">
        <f t="shared" si="2044"/>
        <v>0</v>
      </c>
      <c r="AW1422" s="12">
        <v>0</v>
      </c>
      <c r="AX1422" s="12">
        <v>0</v>
      </c>
      <c r="AY1422" s="12">
        <f t="shared" si="2045"/>
        <v>0</v>
      </c>
      <c r="AZ1422" s="12">
        <f t="shared" si="2046"/>
        <v>0</v>
      </c>
      <c r="BA1422" s="12">
        <f t="shared" si="2046"/>
        <v>0</v>
      </c>
      <c r="BB1422" s="12">
        <f t="shared" si="2046"/>
        <v>0</v>
      </c>
      <c r="BC1422" s="12">
        <f t="shared" si="2046"/>
        <v>0</v>
      </c>
      <c r="BD1422" s="12">
        <f t="shared" si="2046"/>
        <v>0</v>
      </c>
      <c r="BE1422" s="12">
        <f t="shared" si="2046"/>
        <v>0</v>
      </c>
      <c r="BF1422" s="12">
        <f t="shared" si="2046"/>
        <v>0</v>
      </c>
      <c r="BG1422" s="12">
        <f t="shared" si="2046"/>
        <v>0</v>
      </c>
      <c r="BH1422" s="12">
        <f t="shared" si="2046"/>
        <v>0</v>
      </c>
      <c r="BI1422" s="12">
        <f t="shared" si="2046"/>
        <v>0</v>
      </c>
      <c r="BJ1422" s="12">
        <f t="shared" si="2046"/>
        <v>0</v>
      </c>
      <c r="BK1422" s="12">
        <f t="shared" si="2046"/>
        <v>0</v>
      </c>
      <c r="BL1422" s="12">
        <f t="shared" si="2046"/>
        <v>0</v>
      </c>
      <c r="BM1422" s="12">
        <f t="shared" si="2046"/>
        <v>0</v>
      </c>
      <c r="BN1422" s="12">
        <f t="shared" si="2046"/>
        <v>0</v>
      </c>
      <c r="BO1422" s="12">
        <f t="shared" si="2046"/>
        <v>0</v>
      </c>
      <c r="BP1422" s="12">
        <f t="shared" si="2046"/>
        <v>0</v>
      </c>
      <c r="BQ1422" s="12">
        <f t="shared" si="2046"/>
        <v>0</v>
      </c>
      <c r="BR1422" s="12">
        <v>0</v>
      </c>
      <c r="BS1422" s="12">
        <v>0</v>
      </c>
      <c r="BT1422" s="12" t="e">
        <f>IF(#REF!=0,"-",#REF!/#REF!*100)</f>
        <v>#REF!</v>
      </c>
    </row>
    <row r="1423" spans="1:72" x14ac:dyDescent="0.25">
      <c r="A1423" s="4" t="s">
        <v>133</v>
      </c>
      <c r="B1423" s="4" t="s">
        <v>58</v>
      </c>
      <c r="C1423" s="4" t="s">
        <v>171</v>
      </c>
      <c r="D1423" s="102" t="s">
        <v>504</v>
      </c>
      <c r="E1423" s="113">
        <v>6148</v>
      </c>
      <c r="F1423" s="102"/>
      <c r="G1423" s="98" t="s">
        <v>1662</v>
      </c>
      <c r="H1423" s="13" t="s">
        <v>45</v>
      </c>
      <c r="I1423" s="14">
        <v>0</v>
      </c>
      <c r="J1423" s="14"/>
      <c r="K1423" s="14"/>
      <c r="L1423" s="14"/>
      <c r="M1423" s="14"/>
      <c r="N1423" s="14"/>
      <c r="O1423" s="14">
        <f t="shared" si="1981"/>
        <v>0</v>
      </c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>
        <v>0</v>
      </c>
      <c r="AC1423" s="14">
        <v>0</v>
      </c>
      <c r="AD1423" s="14">
        <v>0</v>
      </c>
      <c r="AE1423" s="14"/>
      <c r="AF1423" s="14"/>
      <c r="AG1423" s="14"/>
      <c r="AH1423" s="14"/>
      <c r="AI1423" s="14"/>
      <c r="AJ1423" s="14">
        <f t="shared" si="1982"/>
        <v>0</v>
      </c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>
        <v>0</v>
      </c>
      <c r="AX1423" s="14">
        <v>0</v>
      </c>
      <c r="AY1423" s="14">
        <v>0</v>
      </c>
      <c r="AZ1423" s="14"/>
      <c r="BA1423" s="14"/>
      <c r="BB1423" s="14"/>
      <c r="BC1423" s="14"/>
      <c r="BD1423" s="14"/>
      <c r="BE1423" s="14">
        <f t="shared" si="1983"/>
        <v>0</v>
      </c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>
        <v>0</v>
      </c>
      <c r="BS1423" s="14">
        <v>0</v>
      </c>
      <c r="BT1423" s="14" t="e">
        <f>IF(#REF!=0,"-",#REF!/#REF!*100)</f>
        <v>#REF!</v>
      </c>
    </row>
    <row r="1424" spans="1:72" ht="33.75" x14ac:dyDescent="0.25">
      <c r="A1424" s="1" t="s">
        <v>0</v>
      </c>
      <c r="B1424" s="1" t="s">
        <v>0</v>
      </c>
      <c r="C1424" s="1" t="s">
        <v>0</v>
      </c>
      <c r="D1424" s="101" t="s">
        <v>0</v>
      </c>
      <c r="E1424" s="101" t="s">
        <v>0</v>
      </c>
      <c r="F1424" s="101" t="s">
        <v>0</v>
      </c>
      <c r="G1424" s="2" t="s">
        <v>0</v>
      </c>
      <c r="H1424" s="10" t="s">
        <v>47</v>
      </c>
      <c r="I1424" s="11">
        <f t="shared" ref="I1424:AA1424" si="2047">SUM(I1425)</f>
        <v>6000</v>
      </c>
      <c r="J1424" s="11">
        <f t="shared" si="2047"/>
        <v>0</v>
      </c>
      <c r="K1424" s="11">
        <f t="shared" si="2047"/>
        <v>0</v>
      </c>
      <c r="L1424" s="11">
        <f t="shared" si="2047"/>
        <v>0</v>
      </c>
      <c r="M1424" s="11">
        <f t="shared" si="2047"/>
        <v>0</v>
      </c>
      <c r="N1424" s="11">
        <f t="shared" si="2047"/>
        <v>0</v>
      </c>
      <c r="O1424" s="11">
        <f t="shared" si="2047"/>
        <v>6000</v>
      </c>
      <c r="P1424" s="11">
        <f t="shared" si="2047"/>
        <v>0</v>
      </c>
      <c r="Q1424" s="11">
        <f t="shared" si="2047"/>
        <v>0</v>
      </c>
      <c r="R1424" s="11">
        <f t="shared" si="2047"/>
        <v>0</v>
      </c>
      <c r="S1424" s="11">
        <f t="shared" si="2047"/>
        <v>0</v>
      </c>
      <c r="T1424" s="11">
        <f t="shared" si="2047"/>
        <v>0</v>
      </c>
      <c r="U1424" s="11">
        <f t="shared" si="2047"/>
        <v>0</v>
      </c>
      <c r="V1424" s="11">
        <f t="shared" si="2047"/>
        <v>0</v>
      </c>
      <c r="W1424" s="11">
        <f t="shared" si="2047"/>
        <v>0</v>
      </c>
      <c r="X1424" s="11">
        <f t="shared" si="2047"/>
        <v>0</v>
      </c>
      <c r="Y1424" s="11">
        <f t="shared" si="2047"/>
        <v>0</v>
      </c>
      <c r="Z1424" s="11">
        <f t="shared" si="2047"/>
        <v>0</v>
      </c>
      <c r="AA1424" s="11">
        <f t="shared" si="2047"/>
        <v>0</v>
      </c>
      <c r="AB1424" s="11">
        <v>0</v>
      </c>
      <c r="AC1424" s="11">
        <v>6000</v>
      </c>
      <c r="AD1424" s="11">
        <f t="shared" ref="AD1424:AV1424" si="2048">SUM(AD1425)</f>
        <v>0</v>
      </c>
      <c r="AE1424" s="11">
        <f t="shared" si="2048"/>
        <v>0</v>
      </c>
      <c r="AF1424" s="11">
        <f t="shared" si="2048"/>
        <v>0</v>
      </c>
      <c r="AG1424" s="11">
        <f t="shared" si="2048"/>
        <v>0</v>
      </c>
      <c r="AH1424" s="11">
        <f t="shared" si="2048"/>
        <v>0</v>
      </c>
      <c r="AI1424" s="11">
        <f t="shared" si="2048"/>
        <v>0</v>
      </c>
      <c r="AJ1424" s="11">
        <f t="shared" si="2048"/>
        <v>0</v>
      </c>
      <c r="AK1424" s="11">
        <f t="shared" si="2048"/>
        <v>0</v>
      </c>
      <c r="AL1424" s="11">
        <f t="shared" si="2048"/>
        <v>0</v>
      </c>
      <c r="AM1424" s="11">
        <f t="shared" si="2048"/>
        <v>0</v>
      </c>
      <c r="AN1424" s="11">
        <f t="shared" si="2048"/>
        <v>0</v>
      </c>
      <c r="AO1424" s="11">
        <f t="shared" si="2048"/>
        <v>0</v>
      </c>
      <c r="AP1424" s="11">
        <f t="shared" si="2048"/>
        <v>0</v>
      </c>
      <c r="AQ1424" s="11">
        <f t="shared" si="2048"/>
        <v>0</v>
      </c>
      <c r="AR1424" s="11">
        <f t="shared" si="2048"/>
        <v>0</v>
      </c>
      <c r="AS1424" s="11">
        <f t="shared" si="2048"/>
        <v>0</v>
      </c>
      <c r="AT1424" s="11">
        <f t="shared" si="2048"/>
        <v>0</v>
      </c>
      <c r="AU1424" s="11">
        <f t="shared" si="2048"/>
        <v>0</v>
      </c>
      <c r="AV1424" s="11">
        <f t="shared" si="2048"/>
        <v>0</v>
      </c>
      <c r="AW1424" s="11">
        <v>0</v>
      </c>
      <c r="AX1424" s="11">
        <v>0</v>
      </c>
      <c r="AY1424" s="11">
        <f t="shared" ref="AY1424:BQ1424" si="2049">SUM(AY1425)</f>
        <v>0</v>
      </c>
      <c r="AZ1424" s="11">
        <f t="shared" si="2049"/>
        <v>0</v>
      </c>
      <c r="BA1424" s="11">
        <f t="shared" si="2049"/>
        <v>0</v>
      </c>
      <c r="BB1424" s="11">
        <f t="shared" si="2049"/>
        <v>0</v>
      </c>
      <c r="BC1424" s="11">
        <f t="shared" si="2049"/>
        <v>0</v>
      </c>
      <c r="BD1424" s="11">
        <f t="shared" si="2049"/>
        <v>0</v>
      </c>
      <c r="BE1424" s="11">
        <f t="shared" si="2049"/>
        <v>0</v>
      </c>
      <c r="BF1424" s="11">
        <f t="shared" si="2049"/>
        <v>0</v>
      </c>
      <c r="BG1424" s="11">
        <f t="shared" si="2049"/>
        <v>0</v>
      </c>
      <c r="BH1424" s="11">
        <f t="shared" si="2049"/>
        <v>0</v>
      </c>
      <c r="BI1424" s="11">
        <f t="shared" si="2049"/>
        <v>0</v>
      </c>
      <c r="BJ1424" s="11">
        <f t="shared" si="2049"/>
        <v>0</v>
      </c>
      <c r="BK1424" s="11">
        <f t="shared" si="2049"/>
        <v>0</v>
      </c>
      <c r="BL1424" s="11">
        <f t="shared" si="2049"/>
        <v>0</v>
      </c>
      <c r="BM1424" s="11">
        <f t="shared" si="2049"/>
        <v>0</v>
      </c>
      <c r="BN1424" s="11">
        <f t="shared" si="2049"/>
        <v>0</v>
      </c>
      <c r="BO1424" s="11">
        <f t="shared" si="2049"/>
        <v>0</v>
      </c>
      <c r="BP1424" s="11">
        <f t="shared" si="2049"/>
        <v>0</v>
      </c>
      <c r="BQ1424" s="11">
        <f t="shared" si="2049"/>
        <v>0</v>
      </c>
      <c r="BR1424" s="11">
        <v>0</v>
      </c>
      <c r="BS1424" s="11">
        <v>0</v>
      </c>
      <c r="BT1424" s="11" t="e">
        <f>IF(#REF!=0,"-",#REF!/#REF!*100)</f>
        <v>#REF!</v>
      </c>
    </row>
    <row r="1425" spans="1:72" x14ac:dyDescent="0.25">
      <c r="A1425" s="4" t="s">
        <v>133</v>
      </c>
      <c r="B1425" s="4" t="s">
        <v>58</v>
      </c>
      <c r="C1425" s="4" t="s">
        <v>171</v>
      </c>
      <c r="D1425" s="102" t="s">
        <v>504</v>
      </c>
      <c r="E1425" s="101" t="s">
        <v>48</v>
      </c>
      <c r="F1425" s="101" t="s">
        <v>0</v>
      </c>
      <c r="G1425" s="2" t="s">
        <v>0</v>
      </c>
      <c r="H1425" s="2" t="s">
        <v>49</v>
      </c>
      <c r="I1425" s="12">
        <f t="shared" ref="I1425:AA1425" si="2050">SUM(I1426:I1427)</f>
        <v>6000</v>
      </c>
      <c r="J1425" s="12">
        <f t="shared" si="2050"/>
        <v>0</v>
      </c>
      <c r="K1425" s="12">
        <f t="shared" si="2050"/>
        <v>0</v>
      </c>
      <c r="L1425" s="12">
        <f t="shared" si="2050"/>
        <v>0</v>
      </c>
      <c r="M1425" s="12">
        <f t="shared" si="2050"/>
        <v>0</v>
      </c>
      <c r="N1425" s="12">
        <f t="shared" si="2050"/>
        <v>0</v>
      </c>
      <c r="O1425" s="12">
        <f t="shared" ref="O1425" si="2051">SUM(O1426:O1427)</f>
        <v>6000</v>
      </c>
      <c r="P1425" s="12">
        <f t="shared" si="2050"/>
        <v>0</v>
      </c>
      <c r="Q1425" s="12">
        <f t="shared" si="2050"/>
        <v>0</v>
      </c>
      <c r="R1425" s="12">
        <f t="shared" si="2050"/>
        <v>0</v>
      </c>
      <c r="S1425" s="12">
        <f t="shared" si="2050"/>
        <v>0</v>
      </c>
      <c r="T1425" s="12">
        <f t="shared" si="2050"/>
        <v>0</v>
      </c>
      <c r="U1425" s="12">
        <f t="shared" si="2050"/>
        <v>0</v>
      </c>
      <c r="V1425" s="12">
        <f t="shared" si="2050"/>
        <v>0</v>
      </c>
      <c r="W1425" s="12">
        <f t="shared" si="2050"/>
        <v>0</v>
      </c>
      <c r="X1425" s="12">
        <f t="shared" si="2050"/>
        <v>0</v>
      </c>
      <c r="Y1425" s="12">
        <f t="shared" si="2050"/>
        <v>0</v>
      </c>
      <c r="Z1425" s="12">
        <f t="shared" si="2050"/>
        <v>0</v>
      </c>
      <c r="AA1425" s="12">
        <f t="shared" si="2050"/>
        <v>0</v>
      </c>
      <c r="AB1425" s="12">
        <v>0</v>
      </c>
      <c r="AC1425" s="12">
        <v>6000</v>
      </c>
      <c r="AD1425" s="12">
        <f t="shared" ref="AD1425:AV1425" si="2052">SUM(AD1426:AD1427)</f>
        <v>0</v>
      </c>
      <c r="AE1425" s="12">
        <f t="shared" si="2052"/>
        <v>0</v>
      </c>
      <c r="AF1425" s="12">
        <f t="shared" si="2052"/>
        <v>0</v>
      </c>
      <c r="AG1425" s="12">
        <f t="shared" si="2052"/>
        <v>0</v>
      </c>
      <c r="AH1425" s="12">
        <f t="shared" si="2052"/>
        <v>0</v>
      </c>
      <c r="AI1425" s="12">
        <f t="shared" si="2052"/>
        <v>0</v>
      </c>
      <c r="AJ1425" s="12">
        <f t="shared" ref="AJ1425" si="2053">SUM(AJ1426:AJ1427)</f>
        <v>0</v>
      </c>
      <c r="AK1425" s="12">
        <f t="shared" si="2052"/>
        <v>0</v>
      </c>
      <c r="AL1425" s="12">
        <f t="shared" si="2052"/>
        <v>0</v>
      </c>
      <c r="AM1425" s="12">
        <f t="shared" si="2052"/>
        <v>0</v>
      </c>
      <c r="AN1425" s="12">
        <f t="shared" si="2052"/>
        <v>0</v>
      </c>
      <c r="AO1425" s="12">
        <f t="shared" si="2052"/>
        <v>0</v>
      </c>
      <c r="AP1425" s="12">
        <f t="shared" si="2052"/>
        <v>0</v>
      </c>
      <c r="AQ1425" s="12">
        <f t="shared" si="2052"/>
        <v>0</v>
      </c>
      <c r="AR1425" s="12">
        <f t="shared" si="2052"/>
        <v>0</v>
      </c>
      <c r="AS1425" s="12">
        <f t="shared" si="2052"/>
        <v>0</v>
      </c>
      <c r="AT1425" s="12">
        <f t="shared" si="2052"/>
        <v>0</v>
      </c>
      <c r="AU1425" s="12">
        <f t="shared" si="2052"/>
        <v>0</v>
      </c>
      <c r="AV1425" s="12">
        <f t="shared" si="2052"/>
        <v>0</v>
      </c>
      <c r="AW1425" s="12">
        <v>0</v>
      </c>
      <c r="AX1425" s="12">
        <v>0</v>
      </c>
      <c r="AY1425" s="12">
        <f t="shared" ref="AY1425:BQ1425" si="2054">SUM(AY1426:AY1427)</f>
        <v>0</v>
      </c>
      <c r="AZ1425" s="12">
        <f t="shared" si="2054"/>
        <v>0</v>
      </c>
      <c r="BA1425" s="12">
        <f t="shared" si="2054"/>
        <v>0</v>
      </c>
      <c r="BB1425" s="12">
        <f t="shared" si="2054"/>
        <v>0</v>
      </c>
      <c r="BC1425" s="12">
        <f t="shared" si="2054"/>
        <v>0</v>
      </c>
      <c r="BD1425" s="12">
        <f t="shared" si="2054"/>
        <v>0</v>
      </c>
      <c r="BE1425" s="12">
        <f t="shared" ref="BE1425" si="2055">SUM(BE1426:BE1427)</f>
        <v>0</v>
      </c>
      <c r="BF1425" s="12">
        <f t="shared" si="2054"/>
        <v>0</v>
      </c>
      <c r="BG1425" s="12">
        <f t="shared" si="2054"/>
        <v>0</v>
      </c>
      <c r="BH1425" s="12">
        <f t="shared" si="2054"/>
        <v>0</v>
      </c>
      <c r="BI1425" s="12">
        <f t="shared" si="2054"/>
        <v>0</v>
      </c>
      <c r="BJ1425" s="12">
        <f t="shared" si="2054"/>
        <v>0</v>
      </c>
      <c r="BK1425" s="12">
        <f t="shared" si="2054"/>
        <v>0</v>
      </c>
      <c r="BL1425" s="12">
        <f t="shared" si="2054"/>
        <v>0</v>
      </c>
      <c r="BM1425" s="12">
        <f t="shared" si="2054"/>
        <v>0</v>
      </c>
      <c r="BN1425" s="12">
        <f t="shared" si="2054"/>
        <v>0</v>
      </c>
      <c r="BO1425" s="12">
        <f t="shared" si="2054"/>
        <v>0</v>
      </c>
      <c r="BP1425" s="12">
        <f t="shared" si="2054"/>
        <v>0</v>
      </c>
      <c r="BQ1425" s="12">
        <f t="shared" si="2054"/>
        <v>0</v>
      </c>
      <c r="BR1425" s="12">
        <v>0</v>
      </c>
      <c r="BS1425" s="12">
        <v>0</v>
      </c>
      <c r="BT1425" s="12" t="e">
        <f>IF(#REF!=0,"-",#REF!/#REF!*100)</f>
        <v>#REF!</v>
      </c>
    </row>
    <row r="1426" spans="1:72" x14ac:dyDescent="0.25">
      <c r="A1426" s="4" t="s">
        <v>133</v>
      </c>
      <c r="B1426" s="4" t="s">
        <v>58</v>
      </c>
      <c r="C1426" s="4" t="s">
        <v>171</v>
      </c>
      <c r="D1426" s="102" t="s">
        <v>504</v>
      </c>
      <c r="E1426" s="113">
        <v>8213</v>
      </c>
      <c r="F1426" s="102"/>
      <c r="G1426" s="98" t="s">
        <v>1662</v>
      </c>
      <c r="H1426" s="13" t="s">
        <v>51</v>
      </c>
      <c r="I1426" s="14">
        <v>5000</v>
      </c>
      <c r="J1426" s="14"/>
      <c r="K1426" s="14"/>
      <c r="L1426" s="14"/>
      <c r="M1426" s="14"/>
      <c r="N1426" s="14"/>
      <c r="O1426" s="14">
        <f t="shared" si="1981"/>
        <v>5000</v>
      </c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>
        <v>0</v>
      </c>
      <c r="AC1426" s="14">
        <v>5000</v>
      </c>
      <c r="AD1426" s="14">
        <v>0</v>
      </c>
      <c r="AE1426" s="14"/>
      <c r="AF1426" s="14"/>
      <c r="AG1426" s="14"/>
      <c r="AH1426" s="14"/>
      <c r="AI1426" s="14"/>
      <c r="AJ1426" s="14">
        <f t="shared" si="1982"/>
        <v>0</v>
      </c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>
        <v>0</v>
      </c>
      <c r="AX1426" s="14">
        <v>0</v>
      </c>
      <c r="AY1426" s="14">
        <v>0</v>
      </c>
      <c r="AZ1426" s="14"/>
      <c r="BA1426" s="14"/>
      <c r="BB1426" s="14"/>
      <c r="BC1426" s="14"/>
      <c r="BD1426" s="14"/>
      <c r="BE1426" s="14">
        <f t="shared" si="1983"/>
        <v>0</v>
      </c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>
        <v>0</v>
      </c>
      <c r="BS1426" s="14">
        <v>0</v>
      </c>
      <c r="BT1426" s="14" t="e">
        <f>IF(#REF!=0,"-",#REF!/#REF!*100)</f>
        <v>#REF!</v>
      </c>
    </row>
    <row r="1427" spans="1:72" x14ac:dyDescent="0.25">
      <c r="A1427" s="4" t="s">
        <v>133</v>
      </c>
      <c r="B1427" s="4" t="s">
        <v>58</v>
      </c>
      <c r="C1427" s="4" t="s">
        <v>171</v>
      </c>
      <c r="D1427" s="102" t="s">
        <v>504</v>
      </c>
      <c r="E1427" s="113">
        <v>8216</v>
      </c>
      <c r="F1427" s="102"/>
      <c r="G1427" s="98" t="s">
        <v>1662</v>
      </c>
      <c r="H1427" s="13" t="s">
        <v>108</v>
      </c>
      <c r="I1427" s="14">
        <v>1000</v>
      </c>
      <c r="J1427" s="14"/>
      <c r="K1427" s="14"/>
      <c r="L1427" s="14"/>
      <c r="M1427" s="14"/>
      <c r="N1427" s="14"/>
      <c r="O1427" s="14">
        <f t="shared" si="1981"/>
        <v>1000</v>
      </c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>
        <v>0</v>
      </c>
      <c r="AC1427" s="14">
        <v>1000</v>
      </c>
      <c r="AD1427" s="14">
        <v>0</v>
      </c>
      <c r="AE1427" s="14"/>
      <c r="AF1427" s="14"/>
      <c r="AG1427" s="14"/>
      <c r="AH1427" s="14"/>
      <c r="AI1427" s="14"/>
      <c r="AJ1427" s="14">
        <f t="shared" si="1982"/>
        <v>0</v>
      </c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>
        <v>0</v>
      </c>
      <c r="AX1427" s="14">
        <v>0</v>
      </c>
      <c r="AY1427" s="14">
        <v>0</v>
      </c>
      <c r="AZ1427" s="14"/>
      <c r="BA1427" s="14"/>
      <c r="BB1427" s="14"/>
      <c r="BC1427" s="14"/>
      <c r="BD1427" s="14"/>
      <c r="BE1427" s="14">
        <f t="shared" si="1983"/>
        <v>0</v>
      </c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>
        <v>0</v>
      </c>
      <c r="BS1427" s="14">
        <v>0</v>
      </c>
      <c r="BT1427" s="14" t="e">
        <f>IF(#REF!=0,"-",#REF!/#REF!*100)</f>
        <v>#REF!</v>
      </c>
    </row>
    <row r="1428" spans="1:72" ht="22.5" x14ac:dyDescent="0.25">
      <c r="A1428" s="13" t="s">
        <v>0</v>
      </c>
      <c r="B1428" s="13" t="s">
        <v>0</v>
      </c>
      <c r="C1428" s="13" t="s">
        <v>0</v>
      </c>
      <c r="D1428" s="98" t="s">
        <v>0</v>
      </c>
      <c r="E1428" s="98" t="s">
        <v>0</v>
      </c>
      <c r="F1428" s="98" t="s">
        <v>0</v>
      </c>
      <c r="G1428" s="13" t="s">
        <v>0</v>
      </c>
      <c r="H1428" s="10" t="s">
        <v>513</v>
      </c>
      <c r="I1428" s="11">
        <f t="shared" ref="I1428:AA1428" si="2056">SUM(I1398,I1421,I1424)</f>
        <v>93000</v>
      </c>
      <c r="J1428" s="11">
        <f t="shared" si="2056"/>
        <v>0</v>
      </c>
      <c r="K1428" s="11">
        <f t="shared" si="2056"/>
        <v>0</v>
      </c>
      <c r="L1428" s="11">
        <f t="shared" si="2056"/>
        <v>0</v>
      </c>
      <c r="M1428" s="11">
        <f t="shared" si="2056"/>
        <v>0</v>
      </c>
      <c r="N1428" s="11">
        <f t="shared" si="2056"/>
        <v>0</v>
      </c>
      <c r="O1428" s="11">
        <f t="shared" si="2056"/>
        <v>93000</v>
      </c>
      <c r="P1428" s="11">
        <f t="shared" si="2056"/>
        <v>2192</v>
      </c>
      <c r="Q1428" s="11">
        <f t="shared" si="2056"/>
        <v>3754</v>
      </c>
      <c r="R1428" s="11">
        <f t="shared" si="2056"/>
        <v>5145</v>
      </c>
      <c r="S1428" s="11">
        <f t="shared" si="2056"/>
        <v>0</v>
      </c>
      <c r="T1428" s="11">
        <f t="shared" si="2056"/>
        <v>0</v>
      </c>
      <c r="U1428" s="11">
        <f t="shared" si="2056"/>
        <v>0</v>
      </c>
      <c r="V1428" s="11">
        <f t="shared" si="2056"/>
        <v>0</v>
      </c>
      <c r="W1428" s="11">
        <f t="shared" si="2056"/>
        <v>0</v>
      </c>
      <c r="X1428" s="11">
        <f t="shared" si="2056"/>
        <v>0</v>
      </c>
      <c r="Y1428" s="11">
        <f t="shared" si="2056"/>
        <v>0</v>
      </c>
      <c r="Z1428" s="11">
        <f t="shared" si="2056"/>
        <v>0</v>
      </c>
      <c r="AA1428" s="11">
        <f t="shared" si="2056"/>
        <v>0</v>
      </c>
      <c r="AB1428" s="11">
        <v>11091</v>
      </c>
      <c r="AC1428" s="11">
        <v>81909</v>
      </c>
      <c r="AD1428" s="11">
        <f t="shared" ref="AD1428:AV1428" si="2057">SUM(AD1398,AD1421,AD1424)</f>
        <v>0</v>
      </c>
      <c r="AE1428" s="11">
        <f t="shared" si="2057"/>
        <v>0</v>
      </c>
      <c r="AF1428" s="11">
        <f t="shared" si="2057"/>
        <v>0</v>
      </c>
      <c r="AG1428" s="11">
        <f t="shared" si="2057"/>
        <v>0</v>
      </c>
      <c r="AH1428" s="11">
        <f t="shared" si="2057"/>
        <v>0</v>
      </c>
      <c r="AI1428" s="11">
        <f t="shared" si="2057"/>
        <v>0</v>
      </c>
      <c r="AJ1428" s="11">
        <f t="shared" si="2057"/>
        <v>0</v>
      </c>
      <c r="AK1428" s="11">
        <f t="shared" si="2057"/>
        <v>0</v>
      </c>
      <c r="AL1428" s="11">
        <f t="shared" si="2057"/>
        <v>0</v>
      </c>
      <c r="AM1428" s="11">
        <f t="shared" si="2057"/>
        <v>0</v>
      </c>
      <c r="AN1428" s="11">
        <f t="shared" si="2057"/>
        <v>0</v>
      </c>
      <c r="AO1428" s="11">
        <f t="shared" si="2057"/>
        <v>0</v>
      </c>
      <c r="AP1428" s="11">
        <f t="shared" si="2057"/>
        <v>0</v>
      </c>
      <c r="AQ1428" s="11">
        <f t="shared" si="2057"/>
        <v>0</v>
      </c>
      <c r="AR1428" s="11">
        <f t="shared" si="2057"/>
        <v>0</v>
      </c>
      <c r="AS1428" s="11">
        <f t="shared" si="2057"/>
        <v>0</v>
      </c>
      <c r="AT1428" s="11">
        <f t="shared" si="2057"/>
        <v>0</v>
      </c>
      <c r="AU1428" s="11">
        <f t="shared" si="2057"/>
        <v>0</v>
      </c>
      <c r="AV1428" s="11">
        <f t="shared" si="2057"/>
        <v>0</v>
      </c>
      <c r="AW1428" s="11">
        <v>0</v>
      </c>
      <c r="AX1428" s="11">
        <v>0</v>
      </c>
      <c r="AY1428" s="11">
        <f t="shared" ref="AY1428:BQ1428" si="2058">SUM(AY1398,AY1421,AY1424)</f>
        <v>0</v>
      </c>
      <c r="AZ1428" s="11">
        <f t="shared" si="2058"/>
        <v>778</v>
      </c>
      <c r="BA1428" s="11">
        <f t="shared" si="2058"/>
        <v>0</v>
      </c>
      <c r="BB1428" s="11">
        <f t="shared" si="2058"/>
        <v>423</v>
      </c>
      <c r="BC1428" s="11">
        <f t="shared" si="2058"/>
        <v>0</v>
      </c>
      <c r="BD1428" s="11">
        <f t="shared" si="2058"/>
        <v>0</v>
      </c>
      <c r="BE1428" s="11">
        <f t="shared" si="2058"/>
        <v>1201</v>
      </c>
      <c r="BF1428" s="11">
        <f t="shared" si="2058"/>
        <v>0</v>
      </c>
      <c r="BG1428" s="11">
        <f t="shared" si="2058"/>
        <v>0</v>
      </c>
      <c r="BH1428" s="11">
        <f t="shared" si="2058"/>
        <v>1201</v>
      </c>
      <c r="BI1428" s="11">
        <f t="shared" si="2058"/>
        <v>0</v>
      </c>
      <c r="BJ1428" s="11">
        <f t="shared" si="2058"/>
        <v>0</v>
      </c>
      <c r="BK1428" s="11">
        <f t="shared" si="2058"/>
        <v>0</v>
      </c>
      <c r="BL1428" s="11">
        <f t="shared" si="2058"/>
        <v>0</v>
      </c>
      <c r="BM1428" s="11">
        <f t="shared" si="2058"/>
        <v>0</v>
      </c>
      <c r="BN1428" s="11">
        <f t="shared" si="2058"/>
        <v>0</v>
      </c>
      <c r="BO1428" s="11">
        <f t="shared" si="2058"/>
        <v>0</v>
      </c>
      <c r="BP1428" s="11">
        <f t="shared" si="2058"/>
        <v>0</v>
      </c>
      <c r="BQ1428" s="11">
        <f t="shared" si="2058"/>
        <v>0</v>
      </c>
      <c r="BR1428" s="11">
        <v>1201</v>
      </c>
      <c r="BS1428" s="11">
        <v>0</v>
      </c>
      <c r="BT1428" s="11" t="e">
        <f>IF(#REF!=0,"-",#REF!/#REF!*100)</f>
        <v>#REF!</v>
      </c>
    </row>
    <row r="1429" spans="1:72" ht="15.75" thickBot="1" x14ac:dyDescent="0.3">
      <c r="A1429" s="13" t="s">
        <v>0</v>
      </c>
      <c r="B1429" s="13" t="s">
        <v>0</v>
      </c>
      <c r="C1429" s="13" t="s">
        <v>0</v>
      </c>
      <c r="D1429" s="98" t="s">
        <v>0</v>
      </c>
      <c r="E1429" s="98" t="s">
        <v>0</v>
      </c>
      <c r="F1429" s="98" t="s">
        <v>0</v>
      </c>
      <c r="G1429" s="13" t="s">
        <v>0</v>
      </c>
      <c r="H1429" s="2" t="s">
        <v>53</v>
      </c>
      <c r="I1429" s="13" t="s">
        <v>0</v>
      </c>
      <c r="J1429" s="13"/>
      <c r="K1429" s="13"/>
      <c r="L1429" s="13"/>
      <c r="M1429" s="13"/>
      <c r="N1429" s="13"/>
      <c r="O1429" s="13" t="e">
        <f t="shared" si="1981"/>
        <v>#VALUE!</v>
      </c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>
        <v>0</v>
      </c>
      <c r="AC1429" s="13" t="e">
        <v>#VALUE!</v>
      </c>
      <c r="AD1429" s="13" t="s">
        <v>0</v>
      </c>
      <c r="AE1429" s="13"/>
      <c r="AF1429" s="13"/>
      <c r="AG1429" s="13"/>
      <c r="AH1429" s="13"/>
      <c r="AI1429" s="13"/>
      <c r="AJ1429" s="13" t="e">
        <f t="shared" si="1982"/>
        <v>#VALUE!</v>
      </c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>
        <v>0</v>
      </c>
      <c r="AX1429" s="13" t="e">
        <v>#VALUE!</v>
      </c>
      <c r="AY1429" s="13" t="s">
        <v>0</v>
      </c>
      <c r="AZ1429" s="13"/>
      <c r="BA1429" s="13"/>
      <c r="BB1429" s="13"/>
      <c r="BC1429" s="13"/>
      <c r="BD1429" s="13"/>
      <c r="BE1429" s="13" t="e">
        <f t="shared" si="1983"/>
        <v>#VALUE!</v>
      </c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>
        <v>0</v>
      </c>
      <c r="BS1429" s="13" t="e">
        <v>#VALUE!</v>
      </c>
      <c r="BT1429" s="12"/>
    </row>
    <row r="1430" spans="1:72" ht="69.75" customHeight="1" thickBot="1" x14ac:dyDescent="0.3">
      <c r="A1430" s="132" t="s">
        <v>0</v>
      </c>
      <c r="B1430" s="132" t="s">
        <v>0</v>
      </c>
      <c r="C1430" s="132" t="s">
        <v>0</v>
      </c>
      <c r="D1430" s="135" t="s">
        <v>0</v>
      </c>
      <c r="E1430" s="135" t="s">
        <v>0</v>
      </c>
      <c r="F1430" s="135" t="s">
        <v>0</v>
      </c>
      <c r="G1430" s="138" t="s">
        <v>0</v>
      </c>
      <c r="H1430" s="5" t="s">
        <v>54</v>
      </c>
      <c r="I1430" s="89" t="s">
        <v>9</v>
      </c>
      <c r="J1430" s="89" t="s">
        <v>1606</v>
      </c>
      <c r="K1430" s="89" t="s">
        <v>1534</v>
      </c>
      <c r="L1430" s="89" t="s">
        <v>1592</v>
      </c>
      <c r="M1430" s="89" t="s">
        <v>1593</v>
      </c>
      <c r="N1430" s="89" t="s">
        <v>1594</v>
      </c>
      <c r="O1430" s="89" t="s">
        <v>1610</v>
      </c>
      <c r="P1430" s="89" t="s">
        <v>1607</v>
      </c>
      <c r="Q1430" s="89" t="s">
        <v>1595</v>
      </c>
      <c r="R1430" s="89" t="s">
        <v>1596</v>
      </c>
      <c r="S1430" s="89" t="s">
        <v>1597</v>
      </c>
      <c r="T1430" s="89" t="s">
        <v>1598</v>
      </c>
      <c r="U1430" s="89" t="s">
        <v>1599</v>
      </c>
      <c r="V1430" s="89" t="s">
        <v>1600</v>
      </c>
      <c r="W1430" s="89" t="s">
        <v>1608</v>
      </c>
      <c r="X1430" s="89" t="s">
        <v>1609</v>
      </c>
      <c r="Y1430" s="89" t="s">
        <v>1601</v>
      </c>
      <c r="Z1430" s="89" t="s">
        <v>1602</v>
      </c>
      <c r="AA1430" s="89" t="s">
        <v>1603</v>
      </c>
      <c r="AB1430" s="89" t="s">
        <v>1604</v>
      </c>
      <c r="AC1430" s="89" t="s">
        <v>1605</v>
      </c>
      <c r="AD1430" s="90" t="s">
        <v>10</v>
      </c>
      <c r="AE1430" s="90" t="s">
        <v>1606</v>
      </c>
      <c r="AF1430" s="90" t="s">
        <v>1534</v>
      </c>
      <c r="AG1430" s="90" t="s">
        <v>1592</v>
      </c>
      <c r="AH1430" s="90" t="s">
        <v>1593</v>
      </c>
      <c r="AI1430" s="90" t="s">
        <v>1594</v>
      </c>
      <c r="AJ1430" s="90" t="s">
        <v>1611</v>
      </c>
      <c r="AK1430" s="90" t="s">
        <v>1607</v>
      </c>
      <c r="AL1430" s="90" t="s">
        <v>1595</v>
      </c>
      <c r="AM1430" s="90" t="s">
        <v>1596</v>
      </c>
      <c r="AN1430" s="90" t="s">
        <v>1597</v>
      </c>
      <c r="AO1430" s="90" t="s">
        <v>1598</v>
      </c>
      <c r="AP1430" s="90" t="s">
        <v>1599</v>
      </c>
      <c r="AQ1430" s="90" t="s">
        <v>1600</v>
      </c>
      <c r="AR1430" s="90" t="s">
        <v>1608</v>
      </c>
      <c r="AS1430" s="90" t="s">
        <v>1609</v>
      </c>
      <c r="AT1430" s="90" t="s">
        <v>1601</v>
      </c>
      <c r="AU1430" s="90" t="s">
        <v>1602</v>
      </c>
      <c r="AV1430" s="90" t="s">
        <v>1603</v>
      </c>
      <c r="AW1430" s="90" t="s">
        <v>1604</v>
      </c>
      <c r="AX1430" s="90" t="s">
        <v>1605</v>
      </c>
      <c r="AY1430" s="91" t="s">
        <v>11</v>
      </c>
      <c r="AZ1430" s="91" t="s">
        <v>1606</v>
      </c>
      <c r="BA1430" s="91" t="s">
        <v>1534</v>
      </c>
      <c r="BB1430" s="91" t="s">
        <v>1592</v>
      </c>
      <c r="BC1430" s="91" t="s">
        <v>1593</v>
      </c>
      <c r="BD1430" s="91" t="s">
        <v>1594</v>
      </c>
      <c r="BE1430" s="91" t="s">
        <v>1612</v>
      </c>
      <c r="BF1430" s="91" t="s">
        <v>1607</v>
      </c>
      <c r="BG1430" s="91" t="s">
        <v>1595</v>
      </c>
      <c r="BH1430" s="91" t="s">
        <v>1596</v>
      </c>
      <c r="BI1430" s="91" t="s">
        <v>1597</v>
      </c>
      <c r="BJ1430" s="91" t="s">
        <v>1598</v>
      </c>
      <c r="BK1430" s="91" t="s">
        <v>1599</v>
      </c>
      <c r="BL1430" s="91" t="s">
        <v>1600</v>
      </c>
      <c r="BM1430" s="91" t="s">
        <v>1608</v>
      </c>
      <c r="BN1430" s="91" t="s">
        <v>1609</v>
      </c>
      <c r="BO1430" s="91" t="s">
        <v>1601</v>
      </c>
      <c r="BP1430" s="91" t="s">
        <v>1602</v>
      </c>
      <c r="BQ1430" s="91" t="s">
        <v>1603</v>
      </c>
      <c r="BR1430" s="91" t="s">
        <v>1604</v>
      </c>
      <c r="BS1430" s="91" t="s">
        <v>1605</v>
      </c>
      <c r="BT1430" s="5" t="s">
        <v>1671</v>
      </c>
    </row>
    <row r="1431" spans="1:72" x14ac:dyDescent="0.25">
      <c r="A1431" s="133"/>
      <c r="B1431" s="133"/>
      <c r="C1431" s="133"/>
      <c r="D1431" s="136"/>
      <c r="E1431" s="136"/>
      <c r="F1431" s="136"/>
      <c r="G1431" s="139"/>
      <c r="H1431" s="15" t="s">
        <v>0</v>
      </c>
      <c r="I1431" s="9">
        <v>1</v>
      </c>
      <c r="J1431" s="9">
        <v>2</v>
      </c>
      <c r="K1431" s="9">
        <v>3</v>
      </c>
      <c r="L1431" s="9">
        <v>4</v>
      </c>
      <c r="M1431" s="9">
        <v>5</v>
      </c>
      <c r="N1431" s="9">
        <v>6</v>
      </c>
      <c r="O1431" s="9">
        <v>7</v>
      </c>
      <c r="P1431" s="9">
        <v>8</v>
      </c>
      <c r="Q1431" s="9">
        <v>9</v>
      </c>
      <c r="R1431" s="9">
        <v>10</v>
      </c>
      <c r="S1431" s="9">
        <v>11</v>
      </c>
      <c r="T1431" s="9">
        <v>12</v>
      </c>
      <c r="U1431" s="9">
        <v>13</v>
      </c>
      <c r="V1431" s="9">
        <v>14</v>
      </c>
      <c r="W1431" s="9">
        <v>15</v>
      </c>
      <c r="X1431" s="9">
        <v>16</v>
      </c>
      <c r="Y1431" s="9">
        <v>17</v>
      </c>
      <c r="Z1431" s="9">
        <v>18</v>
      </c>
      <c r="AA1431" s="9">
        <v>19</v>
      </c>
      <c r="AB1431" s="9">
        <v>20</v>
      </c>
      <c r="AC1431" s="9">
        <v>21</v>
      </c>
      <c r="AD1431" s="9">
        <v>1</v>
      </c>
      <c r="AE1431" s="9">
        <v>2</v>
      </c>
      <c r="AF1431" s="9">
        <v>3</v>
      </c>
      <c r="AG1431" s="9">
        <v>4</v>
      </c>
      <c r="AH1431" s="9">
        <v>5</v>
      </c>
      <c r="AI1431" s="9">
        <v>6</v>
      </c>
      <c r="AJ1431" s="9">
        <v>7</v>
      </c>
      <c r="AK1431" s="9">
        <v>8</v>
      </c>
      <c r="AL1431" s="9">
        <v>9</v>
      </c>
      <c r="AM1431" s="9">
        <v>10</v>
      </c>
      <c r="AN1431" s="9">
        <v>11</v>
      </c>
      <c r="AO1431" s="9">
        <v>12</v>
      </c>
      <c r="AP1431" s="9">
        <v>13</v>
      </c>
      <c r="AQ1431" s="9">
        <v>14</v>
      </c>
      <c r="AR1431" s="9">
        <v>15</v>
      </c>
      <c r="AS1431" s="9">
        <v>16</v>
      </c>
      <c r="AT1431" s="9">
        <v>17</v>
      </c>
      <c r="AU1431" s="9">
        <v>18</v>
      </c>
      <c r="AV1431" s="9">
        <v>19</v>
      </c>
      <c r="AW1431" s="9">
        <v>20</v>
      </c>
      <c r="AX1431" s="9">
        <v>21</v>
      </c>
      <c r="AY1431" s="9">
        <v>1</v>
      </c>
      <c r="AZ1431" s="9">
        <v>2</v>
      </c>
      <c r="BA1431" s="9">
        <v>3</v>
      </c>
      <c r="BB1431" s="9">
        <v>4</v>
      </c>
      <c r="BC1431" s="9">
        <v>5</v>
      </c>
      <c r="BD1431" s="9">
        <v>6</v>
      </c>
      <c r="BE1431" s="9">
        <v>7</v>
      </c>
      <c r="BF1431" s="9">
        <v>8</v>
      </c>
      <c r="BG1431" s="9">
        <v>9</v>
      </c>
      <c r="BH1431" s="9">
        <v>10</v>
      </c>
      <c r="BI1431" s="9">
        <v>11</v>
      </c>
      <c r="BJ1431" s="9">
        <v>12</v>
      </c>
      <c r="BK1431" s="9">
        <v>13</v>
      </c>
      <c r="BL1431" s="9">
        <v>14</v>
      </c>
      <c r="BM1431" s="9">
        <v>15</v>
      </c>
      <c r="BN1431" s="9">
        <v>16</v>
      </c>
      <c r="BO1431" s="9">
        <v>17</v>
      </c>
      <c r="BP1431" s="9">
        <v>18</v>
      </c>
      <c r="BQ1431" s="9">
        <v>19</v>
      </c>
      <c r="BR1431" s="9">
        <v>20</v>
      </c>
      <c r="BS1431" s="9">
        <v>21</v>
      </c>
      <c r="BT1431" s="9">
        <v>9</v>
      </c>
    </row>
    <row r="1432" spans="1:72" x14ac:dyDescent="0.25">
      <c r="A1432" s="133"/>
      <c r="B1432" s="133"/>
      <c r="C1432" s="133"/>
      <c r="D1432" s="136"/>
      <c r="E1432" s="136"/>
      <c r="F1432" s="136"/>
      <c r="G1432" s="139"/>
      <c r="H1432" s="16" t="s">
        <v>137</v>
      </c>
      <c r="I1432" s="17">
        <f t="shared" ref="I1432:AA1432" si="2059">SUM(I1428)</f>
        <v>93000</v>
      </c>
      <c r="J1432" s="17">
        <f t="shared" si="2059"/>
        <v>0</v>
      </c>
      <c r="K1432" s="17">
        <f t="shared" si="2059"/>
        <v>0</v>
      </c>
      <c r="L1432" s="17">
        <f t="shared" si="2059"/>
        <v>0</v>
      </c>
      <c r="M1432" s="17">
        <f t="shared" si="2059"/>
        <v>0</v>
      </c>
      <c r="N1432" s="17">
        <f t="shared" si="2059"/>
        <v>0</v>
      </c>
      <c r="O1432" s="17">
        <f t="shared" ref="O1432" si="2060">SUM(O1428)</f>
        <v>93000</v>
      </c>
      <c r="P1432" s="17">
        <f t="shared" si="2059"/>
        <v>2192</v>
      </c>
      <c r="Q1432" s="17">
        <f t="shared" si="2059"/>
        <v>3754</v>
      </c>
      <c r="R1432" s="17">
        <f t="shared" si="2059"/>
        <v>5145</v>
      </c>
      <c r="S1432" s="17">
        <f t="shared" si="2059"/>
        <v>0</v>
      </c>
      <c r="T1432" s="17">
        <f t="shared" si="2059"/>
        <v>0</v>
      </c>
      <c r="U1432" s="17">
        <f t="shared" si="2059"/>
        <v>0</v>
      </c>
      <c r="V1432" s="17">
        <f t="shared" si="2059"/>
        <v>0</v>
      </c>
      <c r="W1432" s="17">
        <f t="shared" si="2059"/>
        <v>0</v>
      </c>
      <c r="X1432" s="17">
        <f t="shared" si="2059"/>
        <v>0</v>
      </c>
      <c r="Y1432" s="17">
        <f t="shared" si="2059"/>
        <v>0</v>
      </c>
      <c r="Z1432" s="17">
        <f t="shared" si="2059"/>
        <v>0</v>
      </c>
      <c r="AA1432" s="17">
        <f t="shared" si="2059"/>
        <v>0</v>
      </c>
      <c r="AB1432" s="17">
        <v>11091</v>
      </c>
      <c r="AC1432" s="17">
        <v>81909</v>
      </c>
      <c r="AD1432" s="17">
        <f t="shared" ref="AD1432:AV1432" si="2061">SUM(AD1428)</f>
        <v>0</v>
      </c>
      <c r="AE1432" s="17">
        <f t="shared" si="2061"/>
        <v>0</v>
      </c>
      <c r="AF1432" s="17">
        <f t="shared" si="2061"/>
        <v>0</v>
      </c>
      <c r="AG1432" s="17">
        <f t="shared" si="2061"/>
        <v>0</v>
      </c>
      <c r="AH1432" s="17">
        <f t="shared" si="2061"/>
        <v>0</v>
      </c>
      <c r="AI1432" s="17">
        <f t="shared" si="2061"/>
        <v>0</v>
      </c>
      <c r="AJ1432" s="17">
        <f t="shared" ref="AJ1432" si="2062">SUM(AJ1428)</f>
        <v>0</v>
      </c>
      <c r="AK1432" s="17">
        <f t="shared" si="2061"/>
        <v>0</v>
      </c>
      <c r="AL1432" s="17">
        <f t="shared" si="2061"/>
        <v>0</v>
      </c>
      <c r="AM1432" s="17">
        <f t="shared" si="2061"/>
        <v>0</v>
      </c>
      <c r="AN1432" s="17">
        <f t="shared" si="2061"/>
        <v>0</v>
      </c>
      <c r="AO1432" s="17">
        <f t="shared" si="2061"/>
        <v>0</v>
      </c>
      <c r="AP1432" s="17">
        <f t="shared" si="2061"/>
        <v>0</v>
      </c>
      <c r="AQ1432" s="17">
        <f t="shared" si="2061"/>
        <v>0</v>
      </c>
      <c r="AR1432" s="17">
        <f t="shared" si="2061"/>
        <v>0</v>
      </c>
      <c r="AS1432" s="17">
        <f t="shared" si="2061"/>
        <v>0</v>
      </c>
      <c r="AT1432" s="17">
        <f t="shared" si="2061"/>
        <v>0</v>
      </c>
      <c r="AU1432" s="17">
        <f t="shared" si="2061"/>
        <v>0</v>
      </c>
      <c r="AV1432" s="17">
        <f t="shared" si="2061"/>
        <v>0</v>
      </c>
      <c r="AW1432" s="17">
        <v>0</v>
      </c>
      <c r="AX1432" s="17">
        <v>0</v>
      </c>
      <c r="AY1432" s="17">
        <f t="shared" ref="AY1432:BQ1432" si="2063">SUM(AY1428)</f>
        <v>0</v>
      </c>
      <c r="AZ1432" s="17">
        <f t="shared" si="2063"/>
        <v>778</v>
      </c>
      <c r="BA1432" s="17">
        <f t="shared" si="2063"/>
        <v>0</v>
      </c>
      <c r="BB1432" s="17">
        <f t="shared" si="2063"/>
        <v>423</v>
      </c>
      <c r="BC1432" s="17">
        <f t="shared" si="2063"/>
        <v>0</v>
      </c>
      <c r="BD1432" s="17">
        <f t="shared" si="2063"/>
        <v>0</v>
      </c>
      <c r="BE1432" s="17">
        <f t="shared" ref="BE1432" si="2064">SUM(BE1428)</f>
        <v>1201</v>
      </c>
      <c r="BF1432" s="17">
        <f t="shared" si="2063"/>
        <v>0</v>
      </c>
      <c r="BG1432" s="17">
        <f t="shared" si="2063"/>
        <v>0</v>
      </c>
      <c r="BH1432" s="17">
        <f t="shared" si="2063"/>
        <v>1201</v>
      </c>
      <c r="BI1432" s="17">
        <f t="shared" si="2063"/>
        <v>0</v>
      </c>
      <c r="BJ1432" s="17">
        <f t="shared" si="2063"/>
        <v>0</v>
      </c>
      <c r="BK1432" s="17">
        <f t="shared" si="2063"/>
        <v>0</v>
      </c>
      <c r="BL1432" s="17">
        <f t="shared" si="2063"/>
        <v>0</v>
      </c>
      <c r="BM1432" s="17">
        <f t="shared" si="2063"/>
        <v>0</v>
      </c>
      <c r="BN1432" s="17">
        <f t="shared" si="2063"/>
        <v>0</v>
      </c>
      <c r="BO1432" s="17">
        <f t="shared" si="2063"/>
        <v>0</v>
      </c>
      <c r="BP1432" s="17">
        <f t="shared" si="2063"/>
        <v>0</v>
      </c>
      <c r="BQ1432" s="17">
        <f t="shared" si="2063"/>
        <v>0</v>
      </c>
      <c r="BR1432" s="17">
        <v>1201</v>
      </c>
      <c r="BS1432" s="17">
        <v>0</v>
      </c>
      <c r="BT1432" s="17" t="e">
        <f>IF(#REF!=0,"-",#REF!/#REF!*100)</f>
        <v>#REF!</v>
      </c>
    </row>
    <row r="1433" spans="1:72" x14ac:dyDescent="0.25">
      <c r="A1433" s="133"/>
      <c r="B1433" s="133"/>
      <c r="C1433" s="133"/>
      <c r="D1433" s="136"/>
      <c r="E1433" s="136"/>
      <c r="F1433" s="136"/>
      <c r="G1433" s="139"/>
      <c r="H1433" s="18" t="s">
        <v>55</v>
      </c>
      <c r="I1433" s="17">
        <f t="shared" ref="I1433:AA1433" si="2065">SUM(I1432)</f>
        <v>93000</v>
      </c>
      <c r="J1433" s="17">
        <f t="shared" si="2065"/>
        <v>0</v>
      </c>
      <c r="K1433" s="17">
        <f t="shared" si="2065"/>
        <v>0</v>
      </c>
      <c r="L1433" s="17">
        <f t="shared" si="2065"/>
        <v>0</v>
      </c>
      <c r="M1433" s="17">
        <f t="shared" si="2065"/>
        <v>0</v>
      </c>
      <c r="N1433" s="17">
        <f t="shared" si="2065"/>
        <v>0</v>
      </c>
      <c r="O1433" s="17">
        <f t="shared" ref="O1433" si="2066">SUM(O1432)</f>
        <v>93000</v>
      </c>
      <c r="P1433" s="17">
        <f t="shared" si="2065"/>
        <v>2192</v>
      </c>
      <c r="Q1433" s="17">
        <f t="shared" si="2065"/>
        <v>3754</v>
      </c>
      <c r="R1433" s="17">
        <f t="shared" si="2065"/>
        <v>5145</v>
      </c>
      <c r="S1433" s="17">
        <f t="shared" si="2065"/>
        <v>0</v>
      </c>
      <c r="T1433" s="17">
        <f t="shared" si="2065"/>
        <v>0</v>
      </c>
      <c r="U1433" s="17">
        <f t="shared" si="2065"/>
        <v>0</v>
      </c>
      <c r="V1433" s="17">
        <f t="shared" si="2065"/>
        <v>0</v>
      </c>
      <c r="W1433" s="17">
        <f t="shared" si="2065"/>
        <v>0</v>
      </c>
      <c r="X1433" s="17">
        <f t="shared" si="2065"/>
        <v>0</v>
      </c>
      <c r="Y1433" s="17">
        <f t="shared" si="2065"/>
        <v>0</v>
      </c>
      <c r="Z1433" s="17">
        <f t="shared" si="2065"/>
        <v>0</v>
      </c>
      <c r="AA1433" s="17">
        <f t="shared" si="2065"/>
        <v>0</v>
      </c>
      <c r="AB1433" s="17">
        <v>11091</v>
      </c>
      <c r="AC1433" s="17">
        <v>81909</v>
      </c>
      <c r="AD1433" s="17">
        <f t="shared" ref="AD1433:AV1433" si="2067">SUM(AD1432)</f>
        <v>0</v>
      </c>
      <c r="AE1433" s="17">
        <f t="shared" si="2067"/>
        <v>0</v>
      </c>
      <c r="AF1433" s="17">
        <f t="shared" si="2067"/>
        <v>0</v>
      </c>
      <c r="AG1433" s="17">
        <f t="shared" si="2067"/>
        <v>0</v>
      </c>
      <c r="AH1433" s="17">
        <f t="shared" si="2067"/>
        <v>0</v>
      </c>
      <c r="AI1433" s="17">
        <f t="shared" si="2067"/>
        <v>0</v>
      </c>
      <c r="AJ1433" s="17">
        <f t="shared" ref="AJ1433" si="2068">SUM(AJ1432)</f>
        <v>0</v>
      </c>
      <c r="AK1433" s="17">
        <f t="shared" si="2067"/>
        <v>0</v>
      </c>
      <c r="AL1433" s="17">
        <f t="shared" si="2067"/>
        <v>0</v>
      </c>
      <c r="AM1433" s="17">
        <f t="shared" si="2067"/>
        <v>0</v>
      </c>
      <c r="AN1433" s="17">
        <f t="shared" si="2067"/>
        <v>0</v>
      </c>
      <c r="AO1433" s="17">
        <f t="shared" si="2067"/>
        <v>0</v>
      </c>
      <c r="AP1433" s="17">
        <f t="shared" si="2067"/>
        <v>0</v>
      </c>
      <c r="AQ1433" s="17">
        <f t="shared" si="2067"/>
        <v>0</v>
      </c>
      <c r="AR1433" s="17">
        <f t="shared" si="2067"/>
        <v>0</v>
      </c>
      <c r="AS1433" s="17">
        <f t="shared" si="2067"/>
        <v>0</v>
      </c>
      <c r="AT1433" s="17">
        <f t="shared" si="2067"/>
        <v>0</v>
      </c>
      <c r="AU1433" s="17">
        <f t="shared" si="2067"/>
        <v>0</v>
      </c>
      <c r="AV1433" s="17">
        <f t="shared" si="2067"/>
        <v>0</v>
      </c>
      <c r="AW1433" s="17">
        <v>0</v>
      </c>
      <c r="AX1433" s="17">
        <v>0</v>
      </c>
      <c r="AY1433" s="17">
        <f t="shared" ref="AY1433:BQ1433" si="2069">SUM(AY1432)</f>
        <v>0</v>
      </c>
      <c r="AZ1433" s="17">
        <f t="shared" si="2069"/>
        <v>778</v>
      </c>
      <c r="BA1433" s="17">
        <f t="shared" si="2069"/>
        <v>0</v>
      </c>
      <c r="BB1433" s="17">
        <f t="shared" si="2069"/>
        <v>423</v>
      </c>
      <c r="BC1433" s="17">
        <f t="shared" si="2069"/>
        <v>0</v>
      </c>
      <c r="BD1433" s="17">
        <f t="shared" si="2069"/>
        <v>0</v>
      </c>
      <c r="BE1433" s="17">
        <f t="shared" ref="BE1433" si="2070">SUM(BE1432)</f>
        <v>1201</v>
      </c>
      <c r="BF1433" s="17">
        <f t="shared" si="2069"/>
        <v>0</v>
      </c>
      <c r="BG1433" s="17">
        <f t="shared" si="2069"/>
        <v>0</v>
      </c>
      <c r="BH1433" s="17">
        <f t="shared" si="2069"/>
        <v>1201</v>
      </c>
      <c r="BI1433" s="17">
        <f t="shared" si="2069"/>
        <v>0</v>
      </c>
      <c r="BJ1433" s="17">
        <f t="shared" si="2069"/>
        <v>0</v>
      </c>
      <c r="BK1433" s="17">
        <f t="shared" si="2069"/>
        <v>0</v>
      </c>
      <c r="BL1433" s="17">
        <f t="shared" si="2069"/>
        <v>0</v>
      </c>
      <c r="BM1433" s="17">
        <f t="shared" si="2069"/>
        <v>0</v>
      </c>
      <c r="BN1433" s="17">
        <f t="shared" si="2069"/>
        <v>0</v>
      </c>
      <c r="BO1433" s="17">
        <f t="shared" si="2069"/>
        <v>0</v>
      </c>
      <c r="BP1433" s="17">
        <f t="shared" si="2069"/>
        <v>0</v>
      </c>
      <c r="BQ1433" s="17">
        <f t="shared" si="2069"/>
        <v>0</v>
      </c>
      <c r="BR1433" s="17">
        <v>1201</v>
      </c>
      <c r="BS1433" s="17">
        <v>0</v>
      </c>
      <c r="BT1433" s="17" t="e">
        <f>IF(#REF!=0,"-",#REF!/#REF!*100)</f>
        <v>#REF!</v>
      </c>
    </row>
    <row r="1434" spans="1:72" x14ac:dyDescent="0.25">
      <c r="A1434" s="134"/>
      <c r="B1434" s="134"/>
      <c r="C1434" s="134"/>
      <c r="D1434" s="137"/>
      <c r="E1434" s="137"/>
      <c r="F1434" s="137"/>
      <c r="G1434" s="140"/>
      <c r="O1434">
        <f t="shared" si="1981"/>
        <v>0</v>
      </c>
      <c r="AB1434">
        <v>0</v>
      </c>
      <c r="AC1434">
        <v>0</v>
      </c>
      <c r="AJ1434">
        <f t="shared" si="1982"/>
        <v>0</v>
      </c>
      <c r="AW1434">
        <v>0</v>
      </c>
      <c r="AX1434">
        <v>0</v>
      </c>
      <c r="BE1434">
        <f t="shared" si="1983"/>
        <v>0</v>
      </c>
      <c r="BR1434">
        <v>0</v>
      </c>
      <c r="BS1434">
        <v>0</v>
      </c>
      <c r="BT1434" t="e">
        <f>IF(#REF!=0,"-",#REF!/#REF!*100)</f>
        <v>#REF!</v>
      </c>
    </row>
    <row r="1435" spans="1:72" ht="15.75" thickBot="1" x14ac:dyDescent="0.3">
      <c r="A1435" s="13" t="s">
        <v>0</v>
      </c>
      <c r="B1435" s="13" t="s">
        <v>0</v>
      </c>
      <c r="C1435" s="13" t="s">
        <v>0</v>
      </c>
      <c r="D1435" s="98" t="s">
        <v>0</v>
      </c>
      <c r="E1435" s="98" t="s">
        <v>0</v>
      </c>
      <c r="F1435" s="98" t="s">
        <v>0</v>
      </c>
      <c r="G1435" s="13" t="s">
        <v>0</v>
      </c>
      <c r="H1435" s="19" t="s">
        <v>0</v>
      </c>
      <c r="I1435" s="19" t="s">
        <v>0</v>
      </c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>
        <v>0</v>
      </c>
      <c r="AC1435" s="19">
        <v>0</v>
      </c>
      <c r="AD1435" s="19" t="s">
        <v>0</v>
      </c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>
        <v>0</v>
      </c>
      <c r="AX1435" s="19">
        <v>0</v>
      </c>
      <c r="AY1435" s="19" t="s">
        <v>0</v>
      </c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>
        <v>0</v>
      </c>
      <c r="BS1435" s="19">
        <v>0</v>
      </c>
      <c r="BT1435" s="19"/>
    </row>
    <row r="1436" spans="1:72" ht="69.75" customHeight="1" thickBot="1" x14ac:dyDescent="0.3">
      <c r="A1436" s="5" t="s">
        <v>2</v>
      </c>
      <c r="B1436" s="5" t="s">
        <v>3</v>
      </c>
      <c r="C1436" s="5" t="s">
        <v>4</v>
      </c>
      <c r="D1436" s="103" t="s">
        <v>0</v>
      </c>
      <c r="E1436" s="112" t="s">
        <v>5</v>
      </c>
      <c r="F1436" s="112" t="s">
        <v>6</v>
      </c>
      <c r="G1436" s="5" t="s">
        <v>7</v>
      </c>
      <c r="H1436" s="5" t="s">
        <v>8</v>
      </c>
      <c r="I1436" s="89" t="s">
        <v>9</v>
      </c>
      <c r="J1436" s="89" t="s">
        <v>1606</v>
      </c>
      <c r="K1436" s="89" t="s">
        <v>1534</v>
      </c>
      <c r="L1436" s="89" t="s">
        <v>1592</v>
      </c>
      <c r="M1436" s="89" t="s">
        <v>1593</v>
      </c>
      <c r="N1436" s="89" t="s">
        <v>1594</v>
      </c>
      <c r="O1436" s="89" t="s">
        <v>1610</v>
      </c>
      <c r="P1436" s="89" t="s">
        <v>1607</v>
      </c>
      <c r="Q1436" s="89" t="s">
        <v>1595</v>
      </c>
      <c r="R1436" s="89" t="s">
        <v>1596</v>
      </c>
      <c r="S1436" s="89" t="s">
        <v>1597</v>
      </c>
      <c r="T1436" s="89" t="s">
        <v>1598</v>
      </c>
      <c r="U1436" s="89" t="s">
        <v>1599</v>
      </c>
      <c r="V1436" s="89" t="s">
        <v>1600</v>
      </c>
      <c r="W1436" s="89" t="s">
        <v>1608</v>
      </c>
      <c r="X1436" s="89" t="s">
        <v>1609</v>
      </c>
      <c r="Y1436" s="89" t="s">
        <v>1601</v>
      </c>
      <c r="Z1436" s="89" t="s">
        <v>1602</v>
      </c>
      <c r="AA1436" s="89" t="s">
        <v>1603</v>
      </c>
      <c r="AB1436" s="89" t="s">
        <v>1604</v>
      </c>
      <c r="AC1436" s="89" t="s">
        <v>1605</v>
      </c>
      <c r="AD1436" s="90" t="s">
        <v>10</v>
      </c>
      <c r="AE1436" s="90" t="s">
        <v>1606</v>
      </c>
      <c r="AF1436" s="90" t="s">
        <v>1534</v>
      </c>
      <c r="AG1436" s="90" t="s">
        <v>1592</v>
      </c>
      <c r="AH1436" s="90" t="s">
        <v>1593</v>
      </c>
      <c r="AI1436" s="90" t="s">
        <v>1594</v>
      </c>
      <c r="AJ1436" s="90" t="s">
        <v>1611</v>
      </c>
      <c r="AK1436" s="90" t="s">
        <v>1607</v>
      </c>
      <c r="AL1436" s="90" t="s">
        <v>1595</v>
      </c>
      <c r="AM1436" s="90" t="s">
        <v>1596</v>
      </c>
      <c r="AN1436" s="90" t="s">
        <v>1597</v>
      </c>
      <c r="AO1436" s="90" t="s">
        <v>1598</v>
      </c>
      <c r="AP1436" s="90" t="s">
        <v>1599</v>
      </c>
      <c r="AQ1436" s="90" t="s">
        <v>1600</v>
      </c>
      <c r="AR1436" s="90" t="s">
        <v>1608</v>
      </c>
      <c r="AS1436" s="90" t="s">
        <v>1609</v>
      </c>
      <c r="AT1436" s="90" t="s">
        <v>1601</v>
      </c>
      <c r="AU1436" s="90" t="s">
        <v>1602</v>
      </c>
      <c r="AV1436" s="90" t="s">
        <v>1603</v>
      </c>
      <c r="AW1436" s="90" t="s">
        <v>1604</v>
      </c>
      <c r="AX1436" s="90" t="s">
        <v>1605</v>
      </c>
      <c r="AY1436" s="91" t="s">
        <v>11</v>
      </c>
      <c r="AZ1436" s="91" t="s">
        <v>1606</v>
      </c>
      <c r="BA1436" s="91" t="s">
        <v>1534</v>
      </c>
      <c r="BB1436" s="91" t="s">
        <v>1592</v>
      </c>
      <c r="BC1436" s="91" t="s">
        <v>1593</v>
      </c>
      <c r="BD1436" s="91" t="s">
        <v>1594</v>
      </c>
      <c r="BE1436" s="91" t="s">
        <v>1612</v>
      </c>
      <c r="BF1436" s="91" t="s">
        <v>1607</v>
      </c>
      <c r="BG1436" s="91" t="s">
        <v>1595</v>
      </c>
      <c r="BH1436" s="91" t="s">
        <v>1596</v>
      </c>
      <c r="BI1436" s="91" t="s">
        <v>1597</v>
      </c>
      <c r="BJ1436" s="91" t="s">
        <v>1598</v>
      </c>
      <c r="BK1436" s="91" t="s">
        <v>1599</v>
      </c>
      <c r="BL1436" s="91" t="s">
        <v>1600</v>
      </c>
      <c r="BM1436" s="91" t="s">
        <v>1608</v>
      </c>
      <c r="BN1436" s="91" t="s">
        <v>1609</v>
      </c>
      <c r="BO1436" s="91" t="s">
        <v>1601</v>
      </c>
      <c r="BP1436" s="91" t="s">
        <v>1602</v>
      </c>
      <c r="BQ1436" s="91" t="s">
        <v>1603</v>
      </c>
      <c r="BR1436" s="91" t="s">
        <v>1604</v>
      </c>
      <c r="BS1436" s="91" t="s">
        <v>1605</v>
      </c>
      <c r="BT1436" s="5" t="s">
        <v>1671</v>
      </c>
    </row>
    <row r="1437" spans="1:72" x14ac:dyDescent="0.25">
      <c r="A1437" s="6" t="s">
        <v>0</v>
      </c>
      <c r="B1437" s="6" t="s">
        <v>0</v>
      </c>
      <c r="C1437" s="6" t="s">
        <v>0</v>
      </c>
      <c r="D1437" s="104" t="s">
        <v>0</v>
      </c>
      <c r="E1437" s="104" t="s">
        <v>0</v>
      </c>
      <c r="F1437" s="121" t="s">
        <v>0</v>
      </c>
      <c r="G1437" s="7" t="s">
        <v>0</v>
      </c>
      <c r="H1437" s="8" t="s">
        <v>0</v>
      </c>
      <c r="I1437" s="9">
        <v>1</v>
      </c>
      <c r="J1437" s="9">
        <v>2</v>
      </c>
      <c r="K1437" s="9">
        <v>3</v>
      </c>
      <c r="L1437" s="9">
        <v>4</v>
      </c>
      <c r="M1437" s="9">
        <v>5</v>
      </c>
      <c r="N1437" s="9">
        <v>6</v>
      </c>
      <c r="O1437" s="9">
        <v>7</v>
      </c>
      <c r="P1437" s="9">
        <v>8</v>
      </c>
      <c r="Q1437" s="9">
        <v>9</v>
      </c>
      <c r="R1437" s="9">
        <v>10</v>
      </c>
      <c r="S1437" s="9">
        <v>11</v>
      </c>
      <c r="T1437" s="9">
        <v>12</v>
      </c>
      <c r="U1437" s="9">
        <v>13</v>
      </c>
      <c r="V1437" s="9">
        <v>14</v>
      </c>
      <c r="W1437" s="9">
        <v>15</v>
      </c>
      <c r="X1437" s="9">
        <v>16</v>
      </c>
      <c r="Y1437" s="9">
        <v>17</v>
      </c>
      <c r="Z1437" s="9">
        <v>18</v>
      </c>
      <c r="AA1437" s="9">
        <v>19</v>
      </c>
      <c r="AB1437" s="9">
        <v>20</v>
      </c>
      <c r="AC1437" s="9">
        <v>21</v>
      </c>
      <c r="AD1437" s="9">
        <v>1</v>
      </c>
      <c r="AE1437" s="9">
        <v>2</v>
      </c>
      <c r="AF1437" s="9">
        <v>3</v>
      </c>
      <c r="AG1437" s="9">
        <v>4</v>
      </c>
      <c r="AH1437" s="9">
        <v>5</v>
      </c>
      <c r="AI1437" s="9">
        <v>6</v>
      </c>
      <c r="AJ1437" s="9">
        <v>7</v>
      </c>
      <c r="AK1437" s="9">
        <v>8</v>
      </c>
      <c r="AL1437" s="9">
        <v>9</v>
      </c>
      <c r="AM1437" s="9">
        <v>10</v>
      </c>
      <c r="AN1437" s="9">
        <v>11</v>
      </c>
      <c r="AO1437" s="9">
        <v>12</v>
      </c>
      <c r="AP1437" s="9">
        <v>13</v>
      </c>
      <c r="AQ1437" s="9">
        <v>14</v>
      </c>
      <c r="AR1437" s="9">
        <v>15</v>
      </c>
      <c r="AS1437" s="9">
        <v>16</v>
      </c>
      <c r="AT1437" s="9">
        <v>17</v>
      </c>
      <c r="AU1437" s="9">
        <v>18</v>
      </c>
      <c r="AV1437" s="9">
        <v>19</v>
      </c>
      <c r="AW1437" s="9">
        <v>20</v>
      </c>
      <c r="AX1437" s="9">
        <v>21</v>
      </c>
      <c r="AY1437" s="9">
        <v>1</v>
      </c>
      <c r="AZ1437" s="9">
        <v>2</v>
      </c>
      <c r="BA1437" s="9">
        <v>3</v>
      </c>
      <c r="BB1437" s="9">
        <v>4</v>
      </c>
      <c r="BC1437" s="9">
        <v>5</v>
      </c>
      <c r="BD1437" s="9">
        <v>6</v>
      </c>
      <c r="BE1437" s="9">
        <v>7</v>
      </c>
      <c r="BF1437" s="9">
        <v>8</v>
      </c>
      <c r="BG1437" s="9">
        <v>9</v>
      </c>
      <c r="BH1437" s="9">
        <v>10</v>
      </c>
      <c r="BI1437" s="9">
        <v>11</v>
      </c>
      <c r="BJ1437" s="9">
        <v>12</v>
      </c>
      <c r="BK1437" s="9">
        <v>13</v>
      </c>
      <c r="BL1437" s="9">
        <v>14</v>
      </c>
      <c r="BM1437" s="9">
        <v>15</v>
      </c>
      <c r="BN1437" s="9">
        <v>16</v>
      </c>
      <c r="BO1437" s="9">
        <v>17</v>
      </c>
      <c r="BP1437" s="9">
        <v>18</v>
      </c>
      <c r="BQ1437" s="9">
        <v>19</v>
      </c>
      <c r="BR1437" s="9">
        <v>20</v>
      </c>
      <c r="BS1437" s="9">
        <v>21</v>
      </c>
      <c r="BT1437" s="9">
        <v>9</v>
      </c>
    </row>
    <row r="1438" spans="1:72" x14ac:dyDescent="0.25">
      <c r="A1438" s="1" t="s">
        <v>133</v>
      </c>
      <c r="B1438" s="1" t="s">
        <v>58</v>
      </c>
      <c r="C1438" s="4" t="s">
        <v>172</v>
      </c>
      <c r="D1438" s="102" t="s">
        <v>514</v>
      </c>
      <c r="E1438" s="101" t="s">
        <v>0</v>
      </c>
      <c r="F1438" s="101" t="s">
        <v>0</v>
      </c>
      <c r="G1438" s="2" t="s">
        <v>0</v>
      </c>
      <c r="H1438" s="2" t="s">
        <v>515</v>
      </c>
      <c r="I1438" s="3" t="s">
        <v>0</v>
      </c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>
        <v>0</v>
      </c>
      <c r="AC1438" s="3">
        <v>0</v>
      </c>
      <c r="AD1438" s="3" t="s">
        <v>0</v>
      </c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>
        <v>0</v>
      </c>
      <c r="AX1438" s="3">
        <v>0</v>
      </c>
      <c r="AY1438" s="3" t="s">
        <v>0</v>
      </c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>
        <v>0</v>
      </c>
      <c r="BS1438" s="3">
        <v>0</v>
      </c>
      <c r="BT1438" s="3"/>
    </row>
    <row r="1439" spans="1:72" ht="33.75" x14ac:dyDescent="0.25">
      <c r="A1439" s="1" t="s">
        <v>0</v>
      </c>
      <c r="B1439" s="1" t="s">
        <v>0</v>
      </c>
      <c r="C1439" s="1" t="s">
        <v>0</v>
      </c>
      <c r="D1439" s="101" t="s">
        <v>0</v>
      </c>
      <c r="E1439" s="101" t="s">
        <v>0</v>
      </c>
      <c r="F1439" s="101" t="s">
        <v>0</v>
      </c>
      <c r="G1439" s="2" t="s">
        <v>0</v>
      </c>
      <c r="H1439" s="10" t="s">
        <v>13</v>
      </c>
      <c r="I1439" s="11">
        <f t="shared" ref="I1439:AA1439" si="2071">SUM(I1440,I1448,I1450)</f>
        <v>0</v>
      </c>
      <c r="J1439" s="11">
        <f t="shared" si="2071"/>
        <v>0</v>
      </c>
      <c r="K1439" s="11">
        <f t="shared" si="2071"/>
        <v>0</v>
      </c>
      <c r="L1439" s="11">
        <f t="shared" si="2071"/>
        <v>0</v>
      </c>
      <c r="M1439" s="11">
        <f t="shared" si="2071"/>
        <v>0</v>
      </c>
      <c r="N1439" s="11">
        <f t="shared" si="2071"/>
        <v>0</v>
      </c>
      <c r="O1439" s="11">
        <f t="shared" ref="O1439" si="2072">SUM(O1440,O1448,O1450)</f>
        <v>0</v>
      </c>
      <c r="P1439" s="11">
        <f t="shared" si="2071"/>
        <v>0</v>
      </c>
      <c r="Q1439" s="11">
        <f t="shared" si="2071"/>
        <v>0</v>
      </c>
      <c r="R1439" s="11">
        <f t="shared" si="2071"/>
        <v>0</v>
      </c>
      <c r="S1439" s="11">
        <f t="shared" si="2071"/>
        <v>0</v>
      </c>
      <c r="T1439" s="11">
        <f t="shared" si="2071"/>
        <v>0</v>
      </c>
      <c r="U1439" s="11">
        <f t="shared" si="2071"/>
        <v>0</v>
      </c>
      <c r="V1439" s="11">
        <f t="shared" si="2071"/>
        <v>0</v>
      </c>
      <c r="W1439" s="11">
        <f t="shared" si="2071"/>
        <v>0</v>
      </c>
      <c r="X1439" s="11">
        <f t="shared" si="2071"/>
        <v>0</v>
      </c>
      <c r="Y1439" s="11">
        <f t="shared" si="2071"/>
        <v>0</v>
      </c>
      <c r="Z1439" s="11">
        <f t="shared" si="2071"/>
        <v>0</v>
      </c>
      <c r="AA1439" s="11">
        <f t="shared" si="2071"/>
        <v>0</v>
      </c>
      <c r="AB1439" s="11">
        <v>0</v>
      </c>
      <c r="AC1439" s="11">
        <v>0</v>
      </c>
      <c r="AD1439" s="11">
        <f t="shared" ref="AD1439:AV1439" si="2073">SUM(AD1440,AD1448,AD1450)</f>
        <v>0</v>
      </c>
      <c r="AE1439" s="11">
        <f t="shared" si="2073"/>
        <v>0</v>
      </c>
      <c r="AF1439" s="11">
        <f t="shared" si="2073"/>
        <v>0</v>
      </c>
      <c r="AG1439" s="11">
        <f t="shared" si="2073"/>
        <v>0</v>
      </c>
      <c r="AH1439" s="11">
        <f t="shared" si="2073"/>
        <v>0</v>
      </c>
      <c r="AI1439" s="11">
        <f t="shared" si="2073"/>
        <v>0</v>
      </c>
      <c r="AJ1439" s="11">
        <f t="shared" ref="AJ1439" si="2074">SUM(AJ1440,AJ1448,AJ1450)</f>
        <v>0</v>
      </c>
      <c r="AK1439" s="11">
        <f t="shared" si="2073"/>
        <v>0</v>
      </c>
      <c r="AL1439" s="11">
        <f t="shared" si="2073"/>
        <v>0</v>
      </c>
      <c r="AM1439" s="11">
        <f t="shared" si="2073"/>
        <v>0</v>
      </c>
      <c r="AN1439" s="11">
        <f t="shared" si="2073"/>
        <v>0</v>
      </c>
      <c r="AO1439" s="11">
        <f t="shared" si="2073"/>
        <v>0</v>
      </c>
      <c r="AP1439" s="11">
        <f t="shared" si="2073"/>
        <v>0</v>
      </c>
      <c r="AQ1439" s="11">
        <f t="shared" si="2073"/>
        <v>0</v>
      </c>
      <c r="AR1439" s="11">
        <f t="shared" si="2073"/>
        <v>0</v>
      </c>
      <c r="AS1439" s="11">
        <f t="shared" si="2073"/>
        <v>0</v>
      </c>
      <c r="AT1439" s="11">
        <f t="shared" si="2073"/>
        <v>0</v>
      </c>
      <c r="AU1439" s="11">
        <f t="shared" si="2073"/>
        <v>0</v>
      </c>
      <c r="AV1439" s="11">
        <f t="shared" si="2073"/>
        <v>0</v>
      </c>
      <c r="AW1439" s="11">
        <v>0</v>
      </c>
      <c r="AX1439" s="11">
        <v>0</v>
      </c>
      <c r="AY1439" s="11">
        <f t="shared" ref="AY1439:BQ1439" si="2075">SUM(AY1440,AY1448,AY1450)</f>
        <v>0</v>
      </c>
      <c r="AZ1439" s="11">
        <f t="shared" si="2075"/>
        <v>0</v>
      </c>
      <c r="BA1439" s="11">
        <f t="shared" si="2075"/>
        <v>0</v>
      </c>
      <c r="BB1439" s="11">
        <f t="shared" si="2075"/>
        <v>0</v>
      </c>
      <c r="BC1439" s="11">
        <f t="shared" si="2075"/>
        <v>0</v>
      </c>
      <c r="BD1439" s="11">
        <f t="shared" si="2075"/>
        <v>0</v>
      </c>
      <c r="BE1439" s="11">
        <f t="shared" ref="BE1439" si="2076">SUM(BE1440,BE1448,BE1450)</f>
        <v>0</v>
      </c>
      <c r="BF1439" s="11">
        <f t="shared" si="2075"/>
        <v>0</v>
      </c>
      <c r="BG1439" s="11">
        <f t="shared" si="2075"/>
        <v>0</v>
      </c>
      <c r="BH1439" s="11">
        <f t="shared" si="2075"/>
        <v>0</v>
      </c>
      <c r="BI1439" s="11">
        <f t="shared" si="2075"/>
        <v>0</v>
      </c>
      <c r="BJ1439" s="11">
        <f t="shared" si="2075"/>
        <v>0</v>
      </c>
      <c r="BK1439" s="11">
        <f t="shared" si="2075"/>
        <v>0</v>
      </c>
      <c r="BL1439" s="11">
        <f t="shared" si="2075"/>
        <v>0</v>
      </c>
      <c r="BM1439" s="11">
        <f t="shared" si="2075"/>
        <v>0</v>
      </c>
      <c r="BN1439" s="11">
        <f t="shared" si="2075"/>
        <v>0</v>
      </c>
      <c r="BO1439" s="11">
        <f t="shared" si="2075"/>
        <v>0</v>
      </c>
      <c r="BP1439" s="11">
        <f t="shared" si="2075"/>
        <v>0</v>
      </c>
      <c r="BQ1439" s="11">
        <f t="shared" si="2075"/>
        <v>0</v>
      </c>
      <c r="BR1439" s="11">
        <v>0</v>
      </c>
      <c r="BS1439" s="11">
        <v>0</v>
      </c>
      <c r="BT1439" s="11" t="e">
        <f>IF(#REF!=0,"-",#REF!/#REF!*100)</f>
        <v>#REF!</v>
      </c>
    </row>
    <row r="1440" spans="1:72" x14ac:dyDescent="0.25">
      <c r="A1440" s="4" t="s">
        <v>133</v>
      </c>
      <c r="B1440" s="4" t="s">
        <v>58</v>
      </c>
      <c r="C1440" s="4" t="s">
        <v>172</v>
      </c>
      <c r="D1440" s="102" t="s">
        <v>514</v>
      </c>
      <c r="E1440" s="101" t="s">
        <v>14</v>
      </c>
      <c r="F1440" s="101" t="s">
        <v>0</v>
      </c>
      <c r="G1440" s="2" t="s">
        <v>0</v>
      </c>
      <c r="H1440" s="2" t="s">
        <v>15</v>
      </c>
      <c r="I1440" s="12">
        <f t="shared" ref="I1440:AA1440" si="2077">SUM(I1441,I1442)</f>
        <v>0</v>
      </c>
      <c r="J1440" s="12">
        <f t="shared" si="2077"/>
        <v>0</v>
      </c>
      <c r="K1440" s="12">
        <f t="shared" si="2077"/>
        <v>0</v>
      </c>
      <c r="L1440" s="12">
        <f t="shared" si="2077"/>
        <v>0</v>
      </c>
      <c r="M1440" s="12">
        <f t="shared" si="2077"/>
        <v>0</v>
      </c>
      <c r="N1440" s="12">
        <f t="shared" si="2077"/>
        <v>0</v>
      </c>
      <c r="O1440" s="12">
        <f t="shared" ref="O1440" si="2078">SUM(O1441,O1442)</f>
        <v>0</v>
      </c>
      <c r="P1440" s="12">
        <f t="shared" si="2077"/>
        <v>0</v>
      </c>
      <c r="Q1440" s="12">
        <f t="shared" si="2077"/>
        <v>0</v>
      </c>
      <c r="R1440" s="12">
        <f t="shared" si="2077"/>
        <v>0</v>
      </c>
      <c r="S1440" s="12">
        <f t="shared" si="2077"/>
        <v>0</v>
      </c>
      <c r="T1440" s="12">
        <f t="shared" si="2077"/>
        <v>0</v>
      </c>
      <c r="U1440" s="12">
        <f t="shared" si="2077"/>
        <v>0</v>
      </c>
      <c r="V1440" s="12">
        <f t="shared" si="2077"/>
        <v>0</v>
      </c>
      <c r="W1440" s="12">
        <f t="shared" si="2077"/>
        <v>0</v>
      </c>
      <c r="X1440" s="12">
        <f t="shared" si="2077"/>
        <v>0</v>
      </c>
      <c r="Y1440" s="12">
        <f t="shared" si="2077"/>
        <v>0</v>
      </c>
      <c r="Z1440" s="12">
        <f t="shared" si="2077"/>
        <v>0</v>
      </c>
      <c r="AA1440" s="12">
        <f t="shared" si="2077"/>
        <v>0</v>
      </c>
      <c r="AB1440" s="12">
        <v>0</v>
      </c>
      <c r="AC1440" s="12">
        <v>0</v>
      </c>
      <c r="AD1440" s="12">
        <f t="shared" ref="AD1440:AV1440" si="2079">SUM(AD1441,AD1442)</f>
        <v>0</v>
      </c>
      <c r="AE1440" s="12">
        <f t="shared" si="2079"/>
        <v>0</v>
      </c>
      <c r="AF1440" s="12">
        <f t="shared" si="2079"/>
        <v>0</v>
      </c>
      <c r="AG1440" s="12">
        <f t="shared" si="2079"/>
        <v>0</v>
      </c>
      <c r="AH1440" s="12">
        <f t="shared" si="2079"/>
        <v>0</v>
      </c>
      <c r="AI1440" s="12">
        <f t="shared" si="2079"/>
        <v>0</v>
      </c>
      <c r="AJ1440" s="12">
        <f t="shared" ref="AJ1440" si="2080">SUM(AJ1441,AJ1442)</f>
        <v>0</v>
      </c>
      <c r="AK1440" s="12">
        <f t="shared" si="2079"/>
        <v>0</v>
      </c>
      <c r="AL1440" s="12">
        <f t="shared" si="2079"/>
        <v>0</v>
      </c>
      <c r="AM1440" s="12">
        <f t="shared" si="2079"/>
        <v>0</v>
      </c>
      <c r="AN1440" s="12">
        <f t="shared" si="2079"/>
        <v>0</v>
      </c>
      <c r="AO1440" s="12">
        <f t="shared" si="2079"/>
        <v>0</v>
      </c>
      <c r="AP1440" s="12">
        <f t="shared" si="2079"/>
        <v>0</v>
      </c>
      <c r="AQ1440" s="12">
        <f t="shared" si="2079"/>
        <v>0</v>
      </c>
      <c r="AR1440" s="12">
        <f t="shared" si="2079"/>
        <v>0</v>
      </c>
      <c r="AS1440" s="12">
        <f t="shared" si="2079"/>
        <v>0</v>
      </c>
      <c r="AT1440" s="12">
        <f t="shared" si="2079"/>
        <v>0</v>
      </c>
      <c r="AU1440" s="12">
        <f t="shared" si="2079"/>
        <v>0</v>
      </c>
      <c r="AV1440" s="12">
        <f t="shared" si="2079"/>
        <v>0</v>
      </c>
      <c r="AW1440" s="12">
        <v>0</v>
      </c>
      <c r="AX1440" s="12">
        <v>0</v>
      </c>
      <c r="AY1440" s="12">
        <f t="shared" ref="AY1440:BQ1440" si="2081">SUM(AY1441,AY1442)</f>
        <v>0</v>
      </c>
      <c r="AZ1440" s="12">
        <f t="shared" si="2081"/>
        <v>0</v>
      </c>
      <c r="BA1440" s="12">
        <f t="shared" si="2081"/>
        <v>0</v>
      </c>
      <c r="BB1440" s="12">
        <f t="shared" si="2081"/>
        <v>0</v>
      </c>
      <c r="BC1440" s="12">
        <f t="shared" si="2081"/>
        <v>0</v>
      </c>
      <c r="BD1440" s="12">
        <f t="shared" si="2081"/>
        <v>0</v>
      </c>
      <c r="BE1440" s="12">
        <f t="shared" ref="BE1440" si="2082">SUM(BE1441,BE1442)</f>
        <v>0</v>
      </c>
      <c r="BF1440" s="12">
        <f t="shared" si="2081"/>
        <v>0</v>
      </c>
      <c r="BG1440" s="12">
        <f t="shared" si="2081"/>
        <v>0</v>
      </c>
      <c r="BH1440" s="12">
        <f t="shared" si="2081"/>
        <v>0</v>
      </c>
      <c r="BI1440" s="12">
        <f t="shared" si="2081"/>
        <v>0</v>
      </c>
      <c r="BJ1440" s="12">
        <f t="shared" si="2081"/>
        <v>0</v>
      </c>
      <c r="BK1440" s="12">
        <f t="shared" si="2081"/>
        <v>0</v>
      </c>
      <c r="BL1440" s="12">
        <f t="shared" si="2081"/>
        <v>0</v>
      </c>
      <c r="BM1440" s="12">
        <f t="shared" si="2081"/>
        <v>0</v>
      </c>
      <c r="BN1440" s="12">
        <f t="shared" si="2081"/>
        <v>0</v>
      </c>
      <c r="BO1440" s="12">
        <f t="shared" si="2081"/>
        <v>0</v>
      </c>
      <c r="BP1440" s="12">
        <f t="shared" si="2081"/>
        <v>0</v>
      </c>
      <c r="BQ1440" s="12">
        <f t="shared" si="2081"/>
        <v>0</v>
      </c>
      <c r="BR1440" s="12">
        <v>0</v>
      </c>
      <c r="BS1440" s="12">
        <v>0</v>
      </c>
      <c r="BT1440" s="12" t="e">
        <f>IF(#REF!=0,"-",#REF!/#REF!*100)</f>
        <v>#REF!</v>
      </c>
    </row>
    <row r="1441" spans="1:72" x14ac:dyDescent="0.25">
      <c r="A1441" s="4" t="s">
        <v>133</v>
      </c>
      <c r="B1441" s="4" t="s">
        <v>58</v>
      </c>
      <c r="C1441" s="4" t="s">
        <v>172</v>
      </c>
      <c r="D1441" s="102" t="s">
        <v>514</v>
      </c>
      <c r="E1441" s="113">
        <v>6111</v>
      </c>
      <c r="F1441" s="102"/>
      <c r="G1441" s="98" t="s">
        <v>1662</v>
      </c>
      <c r="H1441" s="13" t="s">
        <v>16</v>
      </c>
      <c r="I1441" s="14">
        <v>0</v>
      </c>
      <c r="J1441" s="14"/>
      <c r="K1441" s="14"/>
      <c r="L1441" s="14"/>
      <c r="M1441" s="14"/>
      <c r="N1441" s="14"/>
      <c r="O1441" s="14">
        <f t="shared" ref="O1441:O1498" si="2083">I1441+J1441+K1441+L1441+M1441+N1441</f>
        <v>0</v>
      </c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>
        <v>0</v>
      </c>
      <c r="AC1441" s="14">
        <v>0</v>
      </c>
      <c r="AD1441" s="14">
        <v>0</v>
      </c>
      <c r="AE1441" s="14"/>
      <c r="AF1441" s="14"/>
      <c r="AG1441" s="14"/>
      <c r="AH1441" s="14"/>
      <c r="AI1441" s="14"/>
      <c r="AJ1441" s="14">
        <f t="shared" ref="AJ1441:AJ1498" si="2084">AD1441+AE1441+AF1441+AG1441+AH1441+AI1441</f>
        <v>0</v>
      </c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>
        <v>0</v>
      </c>
      <c r="AX1441" s="14">
        <v>0</v>
      </c>
      <c r="AY1441" s="14">
        <v>0</v>
      </c>
      <c r="AZ1441" s="14"/>
      <c r="BA1441" s="14"/>
      <c r="BB1441" s="14"/>
      <c r="BC1441" s="14"/>
      <c r="BD1441" s="14"/>
      <c r="BE1441" s="14">
        <f t="shared" ref="BE1441:BE1498" si="2085">AY1441+AZ1441+BA1441+BB1441+BC1441+BD1441</f>
        <v>0</v>
      </c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>
        <v>0</v>
      </c>
      <c r="BS1441" s="14">
        <v>0</v>
      </c>
      <c r="BT1441" s="14" t="e">
        <f>IF(#REF!=0,"-",#REF!/#REF!*100)</f>
        <v>#REF!</v>
      </c>
    </row>
    <row r="1442" spans="1:72" x14ac:dyDescent="0.25">
      <c r="A1442" s="1" t="s">
        <v>133</v>
      </c>
      <c r="B1442" s="1" t="s">
        <v>58</v>
      </c>
      <c r="C1442" s="1" t="s">
        <v>172</v>
      </c>
      <c r="D1442" s="105" t="s">
        <v>514</v>
      </c>
      <c r="E1442" s="105" t="s">
        <v>18</v>
      </c>
      <c r="F1442" s="102" t="s">
        <v>0</v>
      </c>
      <c r="G1442" s="13" t="s">
        <v>0</v>
      </c>
      <c r="H1442" s="2" t="s">
        <v>19</v>
      </c>
      <c r="I1442" s="12">
        <f t="shared" ref="I1442:AA1442" si="2086">SUM(I1443:I1447)</f>
        <v>0</v>
      </c>
      <c r="J1442" s="12">
        <f t="shared" si="2086"/>
        <v>0</v>
      </c>
      <c r="K1442" s="12">
        <f t="shared" si="2086"/>
        <v>0</v>
      </c>
      <c r="L1442" s="12">
        <f t="shared" si="2086"/>
        <v>0</v>
      </c>
      <c r="M1442" s="12">
        <f t="shared" si="2086"/>
        <v>0</v>
      </c>
      <c r="N1442" s="12">
        <f t="shared" si="2086"/>
        <v>0</v>
      </c>
      <c r="O1442" s="12">
        <f t="shared" si="2086"/>
        <v>0</v>
      </c>
      <c r="P1442" s="12">
        <f t="shared" si="2086"/>
        <v>0</v>
      </c>
      <c r="Q1442" s="12">
        <f t="shared" si="2086"/>
        <v>0</v>
      </c>
      <c r="R1442" s="12">
        <f t="shared" si="2086"/>
        <v>0</v>
      </c>
      <c r="S1442" s="12">
        <f t="shared" si="2086"/>
        <v>0</v>
      </c>
      <c r="T1442" s="12">
        <f t="shared" si="2086"/>
        <v>0</v>
      </c>
      <c r="U1442" s="12">
        <f t="shared" si="2086"/>
        <v>0</v>
      </c>
      <c r="V1442" s="12">
        <f t="shared" si="2086"/>
        <v>0</v>
      </c>
      <c r="W1442" s="12">
        <f t="shared" si="2086"/>
        <v>0</v>
      </c>
      <c r="X1442" s="12">
        <f t="shared" si="2086"/>
        <v>0</v>
      </c>
      <c r="Y1442" s="12">
        <f t="shared" si="2086"/>
        <v>0</v>
      </c>
      <c r="Z1442" s="12">
        <f t="shared" si="2086"/>
        <v>0</v>
      </c>
      <c r="AA1442" s="12">
        <f t="shared" si="2086"/>
        <v>0</v>
      </c>
      <c r="AB1442" s="12">
        <v>0</v>
      </c>
      <c r="AC1442" s="12">
        <v>0</v>
      </c>
      <c r="AD1442" s="12">
        <f t="shared" ref="AD1442:AV1442" si="2087">SUM(AD1443:AD1447)</f>
        <v>0</v>
      </c>
      <c r="AE1442" s="12">
        <f t="shared" si="2087"/>
        <v>0</v>
      </c>
      <c r="AF1442" s="12">
        <f t="shared" si="2087"/>
        <v>0</v>
      </c>
      <c r="AG1442" s="12">
        <f t="shared" si="2087"/>
        <v>0</v>
      </c>
      <c r="AH1442" s="12">
        <f t="shared" si="2087"/>
        <v>0</v>
      </c>
      <c r="AI1442" s="12">
        <f t="shared" si="2087"/>
        <v>0</v>
      </c>
      <c r="AJ1442" s="12">
        <f t="shared" si="2087"/>
        <v>0</v>
      </c>
      <c r="AK1442" s="12">
        <f t="shared" si="2087"/>
        <v>0</v>
      </c>
      <c r="AL1442" s="12">
        <f t="shared" si="2087"/>
        <v>0</v>
      </c>
      <c r="AM1442" s="12">
        <f t="shared" si="2087"/>
        <v>0</v>
      </c>
      <c r="AN1442" s="12">
        <f t="shared" si="2087"/>
        <v>0</v>
      </c>
      <c r="AO1442" s="12">
        <f t="shared" si="2087"/>
        <v>0</v>
      </c>
      <c r="AP1442" s="12">
        <f t="shared" si="2087"/>
        <v>0</v>
      </c>
      <c r="AQ1442" s="12">
        <f t="shared" si="2087"/>
        <v>0</v>
      </c>
      <c r="AR1442" s="12">
        <f t="shared" si="2087"/>
        <v>0</v>
      </c>
      <c r="AS1442" s="12">
        <f t="shared" si="2087"/>
        <v>0</v>
      </c>
      <c r="AT1442" s="12">
        <f t="shared" si="2087"/>
        <v>0</v>
      </c>
      <c r="AU1442" s="12">
        <f t="shared" si="2087"/>
        <v>0</v>
      </c>
      <c r="AV1442" s="12">
        <f t="shared" si="2087"/>
        <v>0</v>
      </c>
      <c r="AW1442" s="12">
        <v>0</v>
      </c>
      <c r="AX1442" s="12">
        <v>0</v>
      </c>
      <c r="AY1442" s="12">
        <f t="shared" ref="AY1442:BQ1442" si="2088">SUM(AY1443:AY1447)</f>
        <v>0</v>
      </c>
      <c r="AZ1442" s="12">
        <f t="shared" si="2088"/>
        <v>0</v>
      </c>
      <c r="BA1442" s="12">
        <f t="shared" si="2088"/>
        <v>0</v>
      </c>
      <c r="BB1442" s="12">
        <f t="shared" si="2088"/>
        <v>0</v>
      </c>
      <c r="BC1442" s="12">
        <f t="shared" si="2088"/>
        <v>0</v>
      </c>
      <c r="BD1442" s="12">
        <f t="shared" si="2088"/>
        <v>0</v>
      </c>
      <c r="BE1442" s="12">
        <f t="shared" si="2088"/>
        <v>0</v>
      </c>
      <c r="BF1442" s="12">
        <f t="shared" si="2088"/>
        <v>0</v>
      </c>
      <c r="BG1442" s="12">
        <f t="shared" si="2088"/>
        <v>0</v>
      </c>
      <c r="BH1442" s="12">
        <f t="shared" si="2088"/>
        <v>0</v>
      </c>
      <c r="BI1442" s="12">
        <f t="shared" si="2088"/>
        <v>0</v>
      </c>
      <c r="BJ1442" s="12">
        <f t="shared" si="2088"/>
        <v>0</v>
      </c>
      <c r="BK1442" s="12">
        <f t="shared" si="2088"/>
        <v>0</v>
      </c>
      <c r="BL1442" s="12">
        <f t="shared" si="2088"/>
        <v>0</v>
      </c>
      <c r="BM1442" s="12">
        <f t="shared" si="2088"/>
        <v>0</v>
      </c>
      <c r="BN1442" s="12">
        <f t="shared" si="2088"/>
        <v>0</v>
      </c>
      <c r="BO1442" s="12">
        <f t="shared" si="2088"/>
        <v>0</v>
      </c>
      <c r="BP1442" s="12">
        <f t="shared" si="2088"/>
        <v>0</v>
      </c>
      <c r="BQ1442" s="12">
        <f t="shared" si="2088"/>
        <v>0</v>
      </c>
      <c r="BR1442" s="12">
        <v>0</v>
      </c>
      <c r="BS1442" s="12">
        <v>0</v>
      </c>
      <c r="BT1442" s="12" t="e">
        <f>IF(#REF!=0,"-",#REF!/#REF!*100)</f>
        <v>#REF!</v>
      </c>
    </row>
    <row r="1443" spans="1:72" ht="22.5" x14ac:dyDescent="0.25">
      <c r="A1443" s="4" t="s">
        <v>133</v>
      </c>
      <c r="B1443" s="4" t="s">
        <v>58</v>
      </c>
      <c r="C1443" s="4" t="s">
        <v>172</v>
      </c>
      <c r="D1443" s="102" t="s">
        <v>514</v>
      </c>
      <c r="E1443" s="113">
        <v>6112</v>
      </c>
      <c r="F1443" s="102" t="s">
        <v>516</v>
      </c>
      <c r="G1443" s="98" t="s">
        <v>1662</v>
      </c>
      <c r="H1443" s="13" t="s">
        <v>57</v>
      </c>
      <c r="I1443" s="14">
        <v>0</v>
      </c>
      <c r="J1443" s="14"/>
      <c r="K1443" s="14"/>
      <c r="L1443" s="14"/>
      <c r="M1443" s="14"/>
      <c r="N1443" s="14"/>
      <c r="O1443" s="14">
        <f t="shared" si="2083"/>
        <v>0</v>
      </c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>
        <v>0</v>
      </c>
      <c r="AC1443" s="14">
        <v>0</v>
      </c>
      <c r="AD1443" s="14">
        <v>0</v>
      </c>
      <c r="AE1443" s="14"/>
      <c r="AF1443" s="14"/>
      <c r="AG1443" s="14"/>
      <c r="AH1443" s="14"/>
      <c r="AI1443" s="14"/>
      <c r="AJ1443" s="14">
        <f t="shared" si="2084"/>
        <v>0</v>
      </c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>
        <v>0</v>
      </c>
      <c r="AX1443" s="14">
        <v>0</v>
      </c>
      <c r="AY1443" s="14">
        <v>0</v>
      </c>
      <c r="AZ1443" s="14"/>
      <c r="BA1443" s="14"/>
      <c r="BB1443" s="14"/>
      <c r="BC1443" s="14"/>
      <c r="BD1443" s="14"/>
      <c r="BE1443" s="14">
        <f t="shared" si="2085"/>
        <v>0</v>
      </c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>
        <v>0</v>
      </c>
      <c r="BS1443" s="14">
        <v>0</v>
      </c>
      <c r="BT1443" s="14" t="e">
        <f>IF(#REF!=0,"-",#REF!/#REF!*100)</f>
        <v>#REF!</v>
      </c>
    </row>
    <row r="1444" spans="1:72" x14ac:dyDescent="0.25">
      <c r="A1444" s="4" t="s">
        <v>133</v>
      </c>
      <c r="B1444" s="4" t="s">
        <v>58</v>
      </c>
      <c r="C1444" s="4" t="s">
        <v>172</v>
      </c>
      <c r="D1444" s="102" t="s">
        <v>514</v>
      </c>
      <c r="E1444" s="113">
        <v>6112</v>
      </c>
      <c r="F1444" s="102" t="s">
        <v>517</v>
      </c>
      <c r="G1444" s="98" t="s">
        <v>1662</v>
      </c>
      <c r="H1444" s="13" t="s">
        <v>22</v>
      </c>
      <c r="I1444" s="14">
        <v>0</v>
      </c>
      <c r="J1444" s="14"/>
      <c r="K1444" s="14"/>
      <c r="L1444" s="14"/>
      <c r="M1444" s="14"/>
      <c r="N1444" s="14"/>
      <c r="O1444" s="14">
        <f t="shared" si="2083"/>
        <v>0</v>
      </c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>
        <v>0</v>
      </c>
      <c r="AC1444" s="14">
        <v>0</v>
      </c>
      <c r="AD1444" s="14">
        <v>0</v>
      </c>
      <c r="AE1444" s="14"/>
      <c r="AF1444" s="14"/>
      <c r="AG1444" s="14"/>
      <c r="AH1444" s="14"/>
      <c r="AI1444" s="14"/>
      <c r="AJ1444" s="14">
        <f t="shared" si="2084"/>
        <v>0</v>
      </c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>
        <v>0</v>
      </c>
      <c r="AX1444" s="14">
        <v>0</v>
      </c>
      <c r="AY1444" s="14">
        <v>0</v>
      </c>
      <c r="AZ1444" s="14"/>
      <c r="BA1444" s="14"/>
      <c r="BB1444" s="14"/>
      <c r="BC1444" s="14"/>
      <c r="BD1444" s="14"/>
      <c r="BE1444" s="14">
        <f t="shared" si="2085"/>
        <v>0</v>
      </c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>
        <v>0</v>
      </c>
      <c r="BS1444" s="14">
        <v>0</v>
      </c>
      <c r="BT1444" s="14" t="e">
        <f>IF(#REF!=0,"-",#REF!/#REF!*100)</f>
        <v>#REF!</v>
      </c>
    </row>
    <row r="1445" spans="1:72" x14ac:dyDescent="0.25">
      <c r="A1445" s="4" t="s">
        <v>133</v>
      </c>
      <c r="B1445" s="4" t="s">
        <v>58</v>
      </c>
      <c r="C1445" s="4" t="s">
        <v>172</v>
      </c>
      <c r="D1445" s="102" t="s">
        <v>514</v>
      </c>
      <c r="E1445" s="113">
        <v>6112</v>
      </c>
      <c r="F1445" s="102" t="s">
        <v>518</v>
      </c>
      <c r="G1445" s="98" t="s">
        <v>1662</v>
      </c>
      <c r="H1445" s="13" t="s">
        <v>23</v>
      </c>
      <c r="I1445" s="14">
        <v>0</v>
      </c>
      <c r="J1445" s="14"/>
      <c r="K1445" s="14"/>
      <c r="L1445" s="14"/>
      <c r="M1445" s="14"/>
      <c r="N1445" s="14"/>
      <c r="O1445" s="14">
        <f t="shared" si="2083"/>
        <v>0</v>
      </c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>
        <v>0</v>
      </c>
      <c r="AC1445" s="14">
        <v>0</v>
      </c>
      <c r="AD1445" s="14">
        <v>0</v>
      </c>
      <c r="AE1445" s="14"/>
      <c r="AF1445" s="14"/>
      <c r="AG1445" s="14"/>
      <c r="AH1445" s="14"/>
      <c r="AI1445" s="14"/>
      <c r="AJ1445" s="14">
        <f t="shared" si="2084"/>
        <v>0</v>
      </c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>
        <v>0</v>
      </c>
      <c r="AX1445" s="14">
        <v>0</v>
      </c>
      <c r="AY1445" s="14">
        <v>0</v>
      </c>
      <c r="AZ1445" s="14"/>
      <c r="BA1445" s="14"/>
      <c r="BB1445" s="14"/>
      <c r="BC1445" s="14"/>
      <c r="BD1445" s="14"/>
      <c r="BE1445" s="14">
        <f t="shared" si="2085"/>
        <v>0</v>
      </c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>
        <v>0</v>
      </c>
      <c r="BS1445" s="14">
        <v>0</v>
      </c>
      <c r="BT1445" s="14" t="e">
        <f>IF(#REF!=0,"-",#REF!/#REF!*100)</f>
        <v>#REF!</v>
      </c>
    </row>
    <row r="1446" spans="1:72" x14ac:dyDescent="0.25">
      <c r="A1446" s="4" t="s">
        <v>133</v>
      </c>
      <c r="B1446" s="4" t="s">
        <v>58</v>
      </c>
      <c r="C1446" s="4" t="s">
        <v>172</v>
      </c>
      <c r="D1446" s="102" t="s">
        <v>514</v>
      </c>
      <c r="E1446" s="113">
        <v>6112</v>
      </c>
      <c r="F1446" s="102" t="s">
        <v>519</v>
      </c>
      <c r="G1446" s="98" t="s">
        <v>1662</v>
      </c>
      <c r="H1446" s="13" t="s">
        <v>21</v>
      </c>
      <c r="I1446" s="14">
        <v>0</v>
      </c>
      <c r="J1446" s="14"/>
      <c r="K1446" s="14"/>
      <c r="L1446" s="14"/>
      <c r="M1446" s="14"/>
      <c r="N1446" s="14"/>
      <c r="O1446" s="14">
        <f t="shared" si="2083"/>
        <v>0</v>
      </c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>
        <v>0</v>
      </c>
      <c r="AC1446" s="14">
        <v>0</v>
      </c>
      <c r="AD1446" s="14">
        <v>0</v>
      </c>
      <c r="AE1446" s="14"/>
      <c r="AF1446" s="14"/>
      <c r="AG1446" s="14"/>
      <c r="AH1446" s="14"/>
      <c r="AI1446" s="14"/>
      <c r="AJ1446" s="14">
        <f t="shared" si="2084"/>
        <v>0</v>
      </c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>
        <v>0</v>
      </c>
      <c r="AX1446" s="14">
        <v>0</v>
      </c>
      <c r="AY1446" s="14">
        <v>0</v>
      </c>
      <c r="AZ1446" s="14"/>
      <c r="BA1446" s="14"/>
      <c r="BB1446" s="14"/>
      <c r="BC1446" s="14"/>
      <c r="BD1446" s="14"/>
      <c r="BE1446" s="14">
        <f t="shared" si="2085"/>
        <v>0</v>
      </c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>
        <v>0</v>
      </c>
      <c r="BS1446" s="14">
        <v>0</v>
      </c>
      <c r="BT1446" s="14" t="e">
        <f>IF(#REF!=0,"-",#REF!/#REF!*100)</f>
        <v>#REF!</v>
      </c>
    </row>
    <row r="1447" spans="1:72" x14ac:dyDescent="0.25">
      <c r="A1447" s="4" t="s">
        <v>133</v>
      </c>
      <c r="B1447" s="4" t="s">
        <v>58</v>
      </c>
      <c r="C1447" s="4" t="s">
        <v>172</v>
      </c>
      <c r="D1447" s="102" t="s">
        <v>514</v>
      </c>
      <c r="E1447" s="113">
        <v>6112</v>
      </c>
      <c r="F1447" s="102" t="s">
        <v>520</v>
      </c>
      <c r="G1447" s="98" t="s">
        <v>1662</v>
      </c>
      <c r="H1447" s="13" t="s">
        <v>24</v>
      </c>
      <c r="I1447" s="14">
        <v>0</v>
      </c>
      <c r="J1447" s="14"/>
      <c r="K1447" s="14"/>
      <c r="L1447" s="14"/>
      <c r="M1447" s="14"/>
      <c r="N1447" s="14"/>
      <c r="O1447" s="14">
        <f t="shared" si="2083"/>
        <v>0</v>
      </c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>
        <v>0</v>
      </c>
      <c r="AC1447" s="14">
        <v>0</v>
      </c>
      <c r="AD1447" s="14">
        <v>0</v>
      </c>
      <c r="AE1447" s="14"/>
      <c r="AF1447" s="14"/>
      <c r="AG1447" s="14"/>
      <c r="AH1447" s="14"/>
      <c r="AI1447" s="14"/>
      <c r="AJ1447" s="14">
        <f t="shared" si="2084"/>
        <v>0</v>
      </c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>
        <v>0</v>
      </c>
      <c r="AX1447" s="14">
        <v>0</v>
      </c>
      <c r="AY1447" s="14">
        <v>0</v>
      </c>
      <c r="AZ1447" s="14"/>
      <c r="BA1447" s="14"/>
      <c r="BB1447" s="14"/>
      <c r="BC1447" s="14"/>
      <c r="BD1447" s="14"/>
      <c r="BE1447" s="14">
        <f t="shared" si="2085"/>
        <v>0</v>
      </c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>
        <v>0</v>
      </c>
      <c r="BS1447" s="14">
        <v>0</v>
      </c>
      <c r="BT1447" s="14" t="e">
        <f>IF(#REF!=0,"-",#REF!/#REF!*100)</f>
        <v>#REF!</v>
      </c>
    </row>
    <row r="1448" spans="1:72" ht="22.5" x14ac:dyDescent="0.25">
      <c r="A1448" s="4" t="s">
        <v>133</v>
      </c>
      <c r="B1448" s="4" t="s">
        <v>58</v>
      </c>
      <c r="C1448" s="4" t="s">
        <v>172</v>
      </c>
      <c r="D1448" s="102" t="s">
        <v>514</v>
      </c>
      <c r="E1448" s="101" t="s">
        <v>25</v>
      </c>
      <c r="F1448" s="101" t="s">
        <v>0</v>
      </c>
      <c r="G1448" s="2" t="s">
        <v>0</v>
      </c>
      <c r="H1448" s="2" t="s">
        <v>26</v>
      </c>
      <c r="I1448" s="12">
        <f t="shared" ref="I1448:AA1448" si="2089">SUM(I1449)</f>
        <v>0</v>
      </c>
      <c r="J1448" s="12">
        <f t="shared" si="2089"/>
        <v>0</v>
      </c>
      <c r="K1448" s="12">
        <f t="shared" si="2089"/>
        <v>0</v>
      </c>
      <c r="L1448" s="12">
        <f t="shared" si="2089"/>
        <v>0</v>
      </c>
      <c r="M1448" s="12">
        <f t="shared" si="2089"/>
        <v>0</v>
      </c>
      <c r="N1448" s="12">
        <f t="shared" si="2089"/>
        <v>0</v>
      </c>
      <c r="O1448" s="12">
        <f t="shared" si="2089"/>
        <v>0</v>
      </c>
      <c r="P1448" s="12">
        <f t="shared" si="2089"/>
        <v>0</v>
      </c>
      <c r="Q1448" s="12">
        <f t="shared" si="2089"/>
        <v>0</v>
      </c>
      <c r="R1448" s="12">
        <f t="shared" si="2089"/>
        <v>0</v>
      </c>
      <c r="S1448" s="12">
        <f t="shared" si="2089"/>
        <v>0</v>
      </c>
      <c r="T1448" s="12">
        <f t="shared" si="2089"/>
        <v>0</v>
      </c>
      <c r="U1448" s="12">
        <f t="shared" si="2089"/>
        <v>0</v>
      </c>
      <c r="V1448" s="12">
        <f t="shared" si="2089"/>
        <v>0</v>
      </c>
      <c r="W1448" s="12">
        <f t="shared" si="2089"/>
        <v>0</v>
      </c>
      <c r="X1448" s="12">
        <f t="shared" si="2089"/>
        <v>0</v>
      </c>
      <c r="Y1448" s="12">
        <f t="shared" si="2089"/>
        <v>0</v>
      </c>
      <c r="Z1448" s="12">
        <f t="shared" si="2089"/>
        <v>0</v>
      </c>
      <c r="AA1448" s="12">
        <f t="shared" si="2089"/>
        <v>0</v>
      </c>
      <c r="AB1448" s="12">
        <v>0</v>
      </c>
      <c r="AC1448" s="12">
        <v>0</v>
      </c>
      <c r="AD1448" s="12">
        <f t="shared" ref="AD1448:AV1448" si="2090">SUM(AD1449)</f>
        <v>0</v>
      </c>
      <c r="AE1448" s="12">
        <f t="shared" si="2090"/>
        <v>0</v>
      </c>
      <c r="AF1448" s="12">
        <f t="shared" si="2090"/>
        <v>0</v>
      </c>
      <c r="AG1448" s="12">
        <f t="shared" si="2090"/>
        <v>0</v>
      </c>
      <c r="AH1448" s="12">
        <f t="shared" si="2090"/>
        <v>0</v>
      </c>
      <c r="AI1448" s="12">
        <f t="shared" si="2090"/>
        <v>0</v>
      </c>
      <c r="AJ1448" s="12">
        <f t="shared" si="2090"/>
        <v>0</v>
      </c>
      <c r="AK1448" s="12">
        <f t="shared" si="2090"/>
        <v>0</v>
      </c>
      <c r="AL1448" s="12">
        <f t="shared" si="2090"/>
        <v>0</v>
      </c>
      <c r="AM1448" s="12">
        <f t="shared" si="2090"/>
        <v>0</v>
      </c>
      <c r="AN1448" s="12">
        <f t="shared" si="2090"/>
        <v>0</v>
      </c>
      <c r="AO1448" s="12">
        <f t="shared" si="2090"/>
        <v>0</v>
      </c>
      <c r="AP1448" s="12">
        <f t="shared" si="2090"/>
        <v>0</v>
      </c>
      <c r="AQ1448" s="12">
        <f t="shared" si="2090"/>
        <v>0</v>
      </c>
      <c r="AR1448" s="12">
        <f t="shared" si="2090"/>
        <v>0</v>
      </c>
      <c r="AS1448" s="12">
        <f t="shared" si="2090"/>
        <v>0</v>
      </c>
      <c r="AT1448" s="12">
        <f t="shared" si="2090"/>
        <v>0</v>
      </c>
      <c r="AU1448" s="12">
        <f t="shared" si="2090"/>
        <v>0</v>
      </c>
      <c r="AV1448" s="12">
        <f t="shared" si="2090"/>
        <v>0</v>
      </c>
      <c r="AW1448" s="12">
        <v>0</v>
      </c>
      <c r="AX1448" s="12">
        <v>0</v>
      </c>
      <c r="AY1448" s="12">
        <f t="shared" ref="AY1448:BQ1448" si="2091">SUM(AY1449)</f>
        <v>0</v>
      </c>
      <c r="AZ1448" s="12">
        <f t="shared" si="2091"/>
        <v>0</v>
      </c>
      <c r="BA1448" s="12">
        <f t="shared" si="2091"/>
        <v>0</v>
      </c>
      <c r="BB1448" s="12">
        <f t="shared" si="2091"/>
        <v>0</v>
      </c>
      <c r="BC1448" s="12">
        <f t="shared" si="2091"/>
        <v>0</v>
      </c>
      <c r="BD1448" s="12">
        <f t="shared" si="2091"/>
        <v>0</v>
      </c>
      <c r="BE1448" s="12">
        <f t="shared" si="2091"/>
        <v>0</v>
      </c>
      <c r="BF1448" s="12">
        <f t="shared" si="2091"/>
        <v>0</v>
      </c>
      <c r="BG1448" s="12">
        <f t="shared" si="2091"/>
        <v>0</v>
      </c>
      <c r="BH1448" s="12">
        <f t="shared" si="2091"/>
        <v>0</v>
      </c>
      <c r="BI1448" s="12">
        <f t="shared" si="2091"/>
        <v>0</v>
      </c>
      <c r="BJ1448" s="12">
        <f t="shared" si="2091"/>
        <v>0</v>
      </c>
      <c r="BK1448" s="12">
        <f t="shared" si="2091"/>
        <v>0</v>
      </c>
      <c r="BL1448" s="12">
        <f t="shared" si="2091"/>
        <v>0</v>
      </c>
      <c r="BM1448" s="12">
        <f t="shared" si="2091"/>
        <v>0</v>
      </c>
      <c r="BN1448" s="12">
        <f t="shared" si="2091"/>
        <v>0</v>
      </c>
      <c r="BO1448" s="12">
        <f t="shared" si="2091"/>
        <v>0</v>
      </c>
      <c r="BP1448" s="12">
        <f t="shared" si="2091"/>
        <v>0</v>
      </c>
      <c r="BQ1448" s="12">
        <f t="shared" si="2091"/>
        <v>0</v>
      </c>
      <c r="BR1448" s="12">
        <v>0</v>
      </c>
      <c r="BS1448" s="12">
        <v>0</v>
      </c>
      <c r="BT1448" s="12" t="e">
        <f>IF(#REF!=0,"-",#REF!/#REF!*100)</f>
        <v>#REF!</v>
      </c>
    </row>
    <row r="1449" spans="1:72" x14ac:dyDescent="0.25">
      <c r="A1449" s="4" t="s">
        <v>133</v>
      </c>
      <c r="B1449" s="4" t="s">
        <v>58</v>
      </c>
      <c r="C1449" s="4" t="s">
        <v>172</v>
      </c>
      <c r="D1449" s="102" t="s">
        <v>514</v>
      </c>
      <c r="E1449" s="113">
        <v>6121</v>
      </c>
      <c r="F1449" s="102"/>
      <c r="G1449" s="98" t="s">
        <v>1662</v>
      </c>
      <c r="H1449" s="13" t="s">
        <v>27</v>
      </c>
      <c r="I1449" s="14">
        <v>0</v>
      </c>
      <c r="J1449" s="14"/>
      <c r="K1449" s="14"/>
      <c r="L1449" s="14"/>
      <c r="M1449" s="14"/>
      <c r="N1449" s="14"/>
      <c r="O1449" s="14">
        <f t="shared" si="2083"/>
        <v>0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>
        <v>0</v>
      </c>
      <c r="AC1449" s="14">
        <v>0</v>
      </c>
      <c r="AD1449" s="14">
        <v>0</v>
      </c>
      <c r="AE1449" s="14"/>
      <c r="AF1449" s="14"/>
      <c r="AG1449" s="14"/>
      <c r="AH1449" s="14"/>
      <c r="AI1449" s="14"/>
      <c r="AJ1449" s="14">
        <f t="shared" si="2084"/>
        <v>0</v>
      </c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>
        <v>0</v>
      </c>
      <c r="AX1449" s="14">
        <v>0</v>
      </c>
      <c r="AY1449" s="14">
        <v>0</v>
      </c>
      <c r="AZ1449" s="14"/>
      <c r="BA1449" s="14"/>
      <c r="BB1449" s="14"/>
      <c r="BC1449" s="14"/>
      <c r="BD1449" s="14"/>
      <c r="BE1449" s="14">
        <f t="shared" si="2085"/>
        <v>0</v>
      </c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>
        <v>0</v>
      </c>
      <c r="BS1449" s="14">
        <v>0</v>
      </c>
      <c r="BT1449" s="14" t="e">
        <f>IF(#REF!=0,"-",#REF!/#REF!*100)</f>
        <v>#REF!</v>
      </c>
    </row>
    <row r="1450" spans="1:72" ht="22.5" x14ac:dyDescent="0.25">
      <c r="A1450" s="4" t="s">
        <v>133</v>
      </c>
      <c r="B1450" s="4" t="s">
        <v>58</v>
      </c>
      <c r="C1450" s="4" t="s">
        <v>172</v>
      </c>
      <c r="D1450" s="102" t="s">
        <v>514</v>
      </c>
      <c r="E1450" s="101" t="s">
        <v>29</v>
      </c>
      <c r="F1450" s="101" t="s">
        <v>0</v>
      </c>
      <c r="G1450" s="2" t="s">
        <v>0</v>
      </c>
      <c r="H1450" s="2" t="s">
        <v>30</v>
      </c>
      <c r="I1450" s="12">
        <f t="shared" ref="I1450:AA1450" si="2092">SUM(I1451:I1459)</f>
        <v>0</v>
      </c>
      <c r="J1450" s="12">
        <f t="shared" si="2092"/>
        <v>0</v>
      </c>
      <c r="K1450" s="12">
        <f t="shared" si="2092"/>
        <v>0</v>
      </c>
      <c r="L1450" s="12">
        <f t="shared" si="2092"/>
        <v>0</v>
      </c>
      <c r="M1450" s="12">
        <f t="shared" si="2092"/>
        <v>0</v>
      </c>
      <c r="N1450" s="12">
        <f t="shared" si="2092"/>
        <v>0</v>
      </c>
      <c r="O1450" s="12">
        <f t="shared" si="2092"/>
        <v>0</v>
      </c>
      <c r="P1450" s="12">
        <f t="shared" si="2092"/>
        <v>0</v>
      </c>
      <c r="Q1450" s="12">
        <f t="shared" si="2092"/>
        <v>0</v>
      </c>
      <c r="R1450" s="12">
        <f t="shared" si="2092"/>
        <v>0</v>
      </c>
      <c r="S1450" s="12">
        <f t="shared" si="2092"/>
        <v>0</v>
      </c>
      <c r="T1450" s="12">
        <f t="shared" si="2092"/>
        <v>0</v>
      </c>
      <c r="U1450" s="12">
        <f t="shared" si="2092"/>
        <v>0</v>
      </c>
      <c r="V1450" s="12">
        <f t="shared" si="2092"/>
        <v>0</v>
      </c>
      <c r="W1450" s="12">
        <f t="shared" si="2092"/>
        <v>0</v>
      </c>
      <c r="X1450" s="12">
        <f t="shared" si="2092"/>
        <v>0</v>
      </c>
      <c r="Y1450" s="12">
        <f t="shared" si="2092"/>
        <v>0</v>
      </c>
      <c r="Z1450" s="12">
        <f t="shared" si="2092"/>
        <v>0</v>
      </c>
      <c r="AA1450" s="12">
        <f t="shared" si="2092"/>
        <v>0</v>
      </c>
      <c r="AB1450" s="12">
        <v>0</v>
      </c>
      <c r="AC1450" s="12">
        <v>0</v>
      </c>
      <c r="AD1450" s="12">
        <f t="shared" ref="AD1450:AV1450" si="2093">SUM(AD1451:AD1459)</f>
        <v>0</v>
      </c>
      <c r="AE1450" s="12">
        <f t="shared" si="2093"/>
        <v>0</v>
      </c>
      <c r="AF1450" s="12">
        <f t="shared" si="2093"/>
        <v>0</v>
      </c>
      <c r="AG1450" s="12">
        <f t="shared" si="2093"/>
        <v>0</v>
      </c>
      <c r="AH1450" s="12">
        <f t="shared" si="2093"/>
        <v>0</v>
      </c>
      <c r="AI1450" s="12">
        <f t="shared" si="2093"/>
        <v>0</v>
      </c>
      <c r="AJ1450" s="12">
        <f t="shared" si="2093"/>
        <v>0</v>
      </c>
      <c r="AK1450" s="12">
        <f t="shared" si="2093"/>
        <v>0</v>
      </c>
      <c r="AL1450" s="12">
        <f t="shared" si="2093"/>
        <v>0</v>
      </c>
      <c r="AM1450" s="12">
        <f t="shared" si="2093"/>
        <v>0</v>
      </c>
      <c r="AN1450" s="12">
        <f t="shared" si="2093"/>
        <v>0</v>
      </c>
      <c r="AO1450" s="12">
        <f t="shared" si="2093"/>
        <v>0</v>
      </c>
      <c r="AP1450" s="12">
        <f t="shared" si="2093"/>
        <v>0</v>
      </c>
      <c r="AQ1450" s="12">
        <f t="shared" si="2093"/>
        <v>0</v>
      </c>
      <c r="AR1450" s="12">
        <f t="shared" si="2093"/>
        <v>0</v>
      </c>
      <c r="AS1450" s="12">
        <f t="shared" si="2093"/>
        <v>0</v>
      </c>
      <c r="AT1450" s="12">
        <f t="shared" si="2093"/>
        <v>0</v>
      </c>
      <c r="AU1450" s="12">
        <f t="shared" si="2093"/>
        <v>0</v>
      </c>
      <c r="AV1450" s="12">
        <f t="shared" si="2093"/>
        <v>0</v>
      </c>
      <c r="AW1450" s="12">
        <v>0</v>
      </c>
      <c r="AX1450" s="12">
        <v>0</v>
      </c>
      <c r="AY1450" s="12">
        <f t="shared" ref="AY1450:BQ1450" si="2094">SUM(AY1451:AY1459)</f>
        <v>0</v>
      </c>
      <c r="AZ1450" s="12">
        <f t="shared" si="2094"/>
        <v>0</v>
      </c>
      <c r="BA1450" s="12">
        <f t="shared" si="2094"/>
        <v>0</v>
      </c>
      <c r="BB1450" s="12">
        <f t="shared" si="2094"/>
        <v>0</v>
      </c>
      <c r="BC1450" s="12">
        <f t="shared" si="2094"/>
        <v>0</v>
      </c>
      <c r="BD1450" s="12">
        <f t="shared" si="2094"/>
        <v>0</v>
      </c>
      <c r="BE1450" s="12">
        <f t="shared" si="2094"/>
        <v>0</v>
      </c>
      <c r="BF1450" s="12">
        <f t="shared" si="2094"/>
        <v>0</v>
      </c>
      <c r="BG1450" s="12">
        <f t="shared" si="2094"/>
        <v>0</v>
      </c>
      <c r="BH1450" s="12">
        <f t="shared" si="2094"/>
        <v>0</v>
      </c>
      <c r="BI1450" s="12">
        <f t="shared" si="2094"/>
        <v>0</v>
      </c>
      <c r="BJ1450" s="12">
        <f t="shared" si="2094"/>
        <v>0</v>
      </c>
      <c r="BK1450" s="12">
        <f t="shared" si="2094"/>
        <v>0</v>
      </c>
      <c r="BL1450" s="12">
        <f t="shared" si="2094"/>
        <v>0</v>
      </c>
      <c r="BM1450" s="12">
        <f t="shared" si="2094"/>
        <v>0</v>
      </c>
      <c r="BN1450" s="12">
        <f t="shared" si="2094"/>
        <v>0</v>
      </c>
      <c r="BO1450" s="12">
        <f t="shared" si="2094"/>
        <v>0</v>
      </c>
      <c r="BP1450" s="12">
        <f t="shared" si="2094"/>
        <v>0</v>
      </c>
      <c r="BQ1450" s="12">
        <f t="shared" si="2094"/>
        <v>0</v>
      </c>
      <c r="BR1450" s="12">
        <v>0</v>
      </c>
      <c r="BS1450" s="12">
        <v>0</v>
      </c>
      <c r="BT1450" s="12" t="e">
        <f>IF(#REF!=0,"-",#REF!/#REF!*100)</f>
        <v>#REF!</v>
      </c>
    </row>
    <row r="1451" spans="1:72" x14ac:dyDescent="0.25">
      <c r="A1451" s="4" t="s">
        <v>133</v>
      </c>
      <c r="B1451" s="4" t="s">
        <v>58</v>
      </c>
      <c r="C1451" s="4" t="s">
        <v>172</v>
      </c>
      <c r="D1451" s="102" t="s">
        <v>514</v>
      </c>
      <c r="E1451" s="113">
        <v>6131</v>
      </c>
      <c r="F1451" s="102"/>
      <c r="G1451" s="98" t="s">
        <v>1662</v>
      </c>
      <c r="H1451" s="13" t="s">
        <v>32</v>
      </c>
      <c r="I1451" s="14">
        <v>0</v>
      </c>
      <c r="J1451" s="14"/>
      <c r="K1451" s="14"/>
      <c r="L1451" s="14"/>
      <c r="M1451" s="14"/>
      <c r="N1451" s="14"/>
      <c r="O1451" s="14">
        <f t="shared" si="2083"/>
        <v>0</v>
      </c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>
        <v>0</v>
      </c>
      <c r="AC1451" s="14">
        <v>0</v>
      </c>
      <c r="AD1451" s="14">
        <v>0</v>
      </c>
      <c r="AE1451" s="14"/>
      <c r="AF1451" s="14"/>
      <c r="AG1451" s="14"/>
      <c r="AH1451" s="14"/>
      <c r="AI1451" s="14"/>
      <c r="AJ1451" s="14">
        <f t="shared" si="2084"/>
        <v>0</v>
      </c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>
        <v>0</v>
      </c>
      <c r="AX1451" s="14">
        <v>0</v>
      </c>
      <c r="AY1451" s="14">
        <v>0</v>
      </c>
      <c r="AZ1451" s="14"/>
      <c r="BA1451" s="14"/>
      <c r="BB1451" s="14"/>
      <c r="BC1451" s="14"/>
      <c r="BD1451" s="14"/>
      <c r="BE1451" s="14">
        <f t="shared" si="2085"/>
        <v>0</v>
      </c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>
        <v>0</v>
      </c>
      <c r="BS1451" s="14">
        <v>0</v>
      </c>
      <c r="BT1451" s="14" t="e">
        <f>IF(#REF!=0,"-",#REF!/#REF!*100)</f>
        <v>#REF!</v>
      </c>
    </row>
    <row r="1452" spans="1:72" x14ac:dyDescent="0.25">
      <c r="A1452" s="4" t="s">
        <v>133</v>
      </c>
      <c r="B1452" s="4" t="s">
        <v>58</v>
      </c>
      <c r="C1452" s="4" t="s">
        <v>172</v>
      </c>
      <c r="D1452" s="102" t="s">
        <v>514</v>
      </c>
      <c r="E1452" s="113">
        <v>6132</v>
      </c>
      <c r="F1452" s="102"/>
      <c r="G1452" s="98" t="s">
        <v>1662</v>
      </c>
      <c r="H1452" s="13" t="s">
        <v>72</v>
      </c>
      <c r="I1452" s="14">
        <v>0</v>
      </c>
      <c r="J1452" s="14"/>
      <c r="K1452" s="14"/>
      <c r="L1452" s="14"/>
      <c r="M1452" s="14"/>
      <c r="N1452" s="14"/>
      <c r="O1452" s="14">
        <f t="shared" si="2083"/>
        <v>0</v>
      </c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>
        <v>0</v>
      </c>
      <c r="AC1452" s="14">
        <v>0</v>
      </c>
      <c r="AD1452" s="14">
        <v>0</v>
      </c>
      <c r="AE1452" s="14"/>
      <c r="AF1452" s="14"/>
      <c r="AG1452" s="14"/>
      <c r="AH1452" s="14"/>
      <c r="AI1452" s="14"/>
      <c r="AJ1452" s="14">
        <f t="shared" si="2084"/>
        <v>0</v>
      </c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>
        <v>0</v>
      </c>
      <c r="AX1452" s="14">
        <v>0</v>
      </c>
      <c r="AY1452" s="14">
        <v>0</v>
      </c>
      <c r="AZ1452" s="14"/>
      <c r="BA1452" s="14"/>
      <c r="BB1452" s="14"/>
      <c r="BC1452" s="14"/>
      <c r="BD1452" s="14"/>
      <c r="BE1452" s="14">
        <f t="shared" si="2085"/>
        <v>0</v>
      </c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>
        <v>0</v>
      </c>
      <c r="BS1452" s="14">
        <v>0</v>
      </c>
      <c r="BT1452" s="14" t="e">
        <f>IF(#REF!=0,"-",#REF!/#REF!*100)</f>
        <v>#REF!</v>
      </c>
    </row>
    <row r="1453" spans="1:72" x14ac:dyDescent="0.25">
      <c r="A1453" s="4" t="s">
        <v>133</v>
      </c>
      <c r="B1453" s="4" t="s">
        <v>58</v>
      </c>
      <c r="C1453" s="4" t="s">
        <v>172</v>
      </c>
      <c r="D1453" s="102" t="s">
        <v>514</v>
      </c>
      <c r="E1453" s="113">
        <v>6133</v>
      </c>
      <c r="F1453" s="102"/>
      <c r="G1453" s="98" t="s">
        <v>1662</v>
      </c>
      <c r="H1453" s="13" t="s">
        <v>75</v>
      </c>
      <c r="I1453" s="14">
        <v>0</v>
      </c>
      <c r="J1453" s="14"/>
      <c r="K1453" s="14"/>
      <c r="L1453" s="14"/>
      <c r="M1453" s="14"/>
      <c r="N1453" s="14"/>
      <c r="O1453" s="14">
        <f t="shared" si="2083"/>
        <v>0</v>
      </c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>
        <v>0</v>
      </c>
      <c r="AC1453" s="14">
        <v>0</v>
      </c>
      <c r="AD1453" s="14">
        <v>0</v>
      </c>
      <c r="AE1453" s="14"/>
      <c r="AF1453" s="14"/>
      <c r="AG1453" s="14"/>
      <c r="AH1453" s="14"/>
      <c r="AI1453" s="14"/>
      <c r="AJ1453" s="14">
        <f t="shared" si="2084"/>
        <v>0</v>
      </c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>
        <v>0</v>
      </c>
      <c r="AX1453" s="14">
        <v>0</v>
      </c>
      <c r="AY1453" s="14">
        <v>0</v>
      </c>
      <c r="AZ1453" s="14"/>
      <c r="BA1453" s="14"/>
      <c r="BB1453" s="14"/>
      <c r="BC1453" s="14"/>
      <c r="BD1453" s="14"/>
      <c r="BE1453" s="14">
        <f t="shared" si="2085"/>
        <v>0</v>
      </c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>
        <v>0</v>
      </c>
      <c r="BS1453" s="14">
        <v>0</v>
      </c>
      <c r="BT1453" s="14" t="e">
        <f>IF(#REF!=0,"-",#REF!/#REF!*100)</f>
        <v>#REF!</v>
      </c>
    </row>
    <row r="1454" spans="1:72" x14ac:dyDescent="0.25">
      <c r="A1454" s="4" t="s">
        <v>133</v>
      </c>
      <c r="B1454" s="4" t="s">
        <v>58</v>
      </c>
      <c r="C1454" s="4" t="s">
        <v>172</v>
      </c>
      <c r="D1454" s="102" t="s">
        <v>514</v>
      </c>
      <c r="E1454" s="113">
        <v>6134</v>
      </c>
      <c r="F1454" s="102"/>
      <c r="G1454" s="98" t="s">
        <v>1662</v>
      </c>
      <c r="H1454" s="13" t="s">
        <v>78</v>
      </c>
      <c r="I1454" s="14">
        <v>0</v>
      </c>
      <c r="J1454" s="14"/>
      <c r="K1454" s="14"/>
      <c r="L1454" s="14"/>
      <c r="M1454" s="14"/>
      <c r="N1454" s="14"/>
      <c r="O1454" s="14">
        <f t="shared" si="2083"/>
        <v>0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>
        <v>0</v>
      </c>
      <c r="AC1454" s="14">
        <v>0</v>
      </c>
      <c r="AD1454" s="14">
        <v>0</v>
      </c>
      <c r="AE1454" s="14"/>
      <c r="AF1454" s="14"/>
      <c r="AG1454" s="14"/>
      <c r="AH1454" s="14"/>
      <c r="AI1454" s="14"/>
      <c r="AJ1454" s="14">
        <f t="shared" si="2084"/>
        <v>0</v>
      </c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>
        <v>0</v>
      </c>
      <c r="AX1454" s="14">
        <v>0</v>
      </c>
      <c r="AY1454" s="14">
        <v>0</v>
      </c>
      <c r="AZ1454" s="14"/>
      <c r="BA1454" s="14"/>
      <c r="BB1454" s="14"/>
      <c r="BC1454" s="14"/>
      <c r="BD1454" s="14"/>
      <c r="BE1454" s="14">
        <f t="shared" si="2085"/>
        <v>0</v>
      </c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>
        <v>0</v>
      </c>
      <c r="BS1454" s="14">
        <v>0</v>
      </c>
      <c r="BT1454" s="14" t="e">
        <f>IF(#REF!=0,"-",#REF!/#REF!*100)</f>
        <v>#REF!</v>
      </c>
    </row>
    <row r="1455" spans="1:72" x14ac:dyDescent="0.25">
      <c r="A1455" s="4" t="s">
        <v>133</v>
      </c>
      <c r="B1455" s="4" t="s">
        <v>58</v>
      </c>
      <c r="C1455" s="4" t="s">
        <v>172</v>
      </c>
      <c r="D1455" s="102" t="s">
        <v>514</v>
      </c>
      <c r="E1455" s="113">
        <v>6135</v>
      </c>
      <c r="F1455" s="102"/>
      <c r="G1455" s="98" t="s">
        <v>1662</v>
      </c>
      <c r="H1455" s="13" t="s">
        <v>81</v>
      </c>
      <c r="I1455" s="14">
        <v>0</v>
      </c>
      <c r="J1455" s="14"/>
      <c r="K1455" s="14"/>
      <c r="L1455" s="14"/>
      <c r="M1455" s="14"/>
      <c r="N1455" s="14"/>
      <c r="O1455" s="14">
        <f t="shared" si="2083"/>
        <v>0</v>
      </c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>
        <v>0</v>
      </c>
      <c r="AC1455" s="14">
        <v>0</v>
      </c>
      <c r="AD1455" s="14">
        <v>0</v>
      </c>
      <c r="AE1455" s="14"/>
      <c r="AF1455" s="14"/>
      <c r="AG1455" s="14"/>
      <c r="AH1455" s="14"/>
      <c r="AI1455" s="14"/>
      <c r="AJ1455" s="14">
        <f t="shared" si="2084"/>
        <v>0</v>
      </c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>
        <v>0</v>
      </c>
      <c r="AX1455" s="14">
        <v>0</v>
      </c>
      <c r="AY1455" s="14">
        <v>0</v>
      </c>
      <c r="AZ1455" s="14"/>
      <c r="BA1455" s="14"/>
      <c r="BB1455" s="14"/>
      <c r="BC1455" s="14"/>
      <c r="BD1455" s="14"/>
      <c r="BE1455" s="14">
        <f t="shared" si="2085"/>
        <v>0</v>
      </c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>
        <v>0</v>
      </c>
      <c r="BS1455" s="14">
        <v>0</v>
      </c>
      <c r="BT1455" s="14" t="e">
        <f>IF(#REF!=0,"-",#REF!/#REF!*100)</f>
        <v>#REF!</v>
      </c>
    </row>
    <row r="1456" spans="1:72" ht="22.5" x14ac:dyDescent="0.25">
      <c r="A1456" s="4" t="s">
        <v>133</v>
      </c>
      <c r="B1456" s="4" t="s">
        <v>58</v>
      </c>
      <c r="C1456" s="4" t="s">
        <v>172</v>
      </c>
      <c r="D1456" s="102" t="s">
        <v>514</v>
      </c>
      <c r="E1456" s="113">
        <v>6136</v>
      </c>
      <c r="F1456" s="102"/>
      <c r="G1456" s="98" t="s">
        <v>1662</v>
      </c>
      <c r="H1456" s="13" t="s">
        <v>84</v>
      </c>
      <c r="I1456" s="14">
        <v>0</v>
      </c>
      <c r="J1456" s="14"/>
      <c r="K1456" s="14"/>
      <c r="L1456" s="14"/>
      <c r="M1456" s="14"/>
      <c r="N1456" s="14"/>
      <c r="O1456" s="14">
        <f t="shared" si="2083"/>
        <v>0</v>
      </c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>
        <v>0</v>
      </c>
      <c r="AC1456" s="14">
        <v>0</v>
      </c>
      <c r="AD1456" s="14">
        <v>0</v>
      </c>
      <c r="AE1456" s="14"/>
      <c r="AF1456" s="14"/>
      <c r="AG1456" s="14"/>
      <c r="AH1456" s="14"/>
      <c r="AI1456" s="14"/>
      <c r="AJ1456" s="14">
        <f t="shared" si="2084"/>
        <v>0</v>
      </c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>
        <v>0</v>
      </c>
      <c r="AX1456" s="14">
        <v>0</v>
      </c>
      <c r="AY1456" s="14">
        <v>0</v>
      </c>
      <c r="AZ1456" s="14"/>
      <c r="BA1456" s="14"/>
      <c r="BB1456" s="14"/>
      <c r="BC1456" s="14"/>
      <c r="BD1456" s="14"/>
      <c r="BE1456" s="14">
        <f t="shared" si="2085"/>
        <v>0</v>
      </c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>
        <v>0</v>
      </c>
      <c r="BS1456" s="14">
        <v>0</v>
      </c>
      <c r="BT1456" s="14" t="e">
        <f>IF(#REF!=0,"-",#REF!/#REF!*100)</f>
        <v>#REF!</v>
      </c>
    </row>
    <row r="1457" spans="1:72" x14ac:dyDescent="0.25">
      <c r="A1457" s="4" t="s">
        <v>133</v>
      </c>
      <c r="B1457" s="4" t="s">
        <v>58</v>
      </c>
      <c r="C1457" s="4" t="s">
        <v>172</v>
      </c>
      <c r="D1457" s="102" t="s">
        <v>514</v>
      </c>
      <c r="E1457" s="113">
        <v>6137</v>
      </c>
      <c r="F1457" s="102"/>
      <c r="G1457" s="98" t="s">
        <v>1662</v>
      </c>
      <c r="H1457" s="13" t="s">
        <v>87</v>
      </c>
      <c r="I1457" s="14">
        <v>0</v>
      </c>
      <c r="J1457" s="14"/>
      <c r="K1457" s="14"/>
      <c r="L1457" s="14"/>
      <c r="M1457" s="14"/>
      <c r="N1457" s="14"/>
      <c r="O1457" s="14">
        <f t="shared" si="2083"/>
        <v>0</v>
      </c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>
        <v>0</v>
      </c>
      <c r="AC1457" s="14">
        <v>0</v>
      </c>
      <c r="AD1457" s="14">
        <v>0</v>
      </c>
      <c r="AE1457" s="14"/>
      <c r="AF1457" s="14"/>
      <c r="AG1457" s="14"/>
      <c r="AH1457" s="14"/>
      <c r="AI1457" s="14"/>
      <c r="AJ1457" s="14">
        <f t="shared" si="2084"/>
        <v>0</v>
      </c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>
        <v>0</v>
      </c>
      <c r="AX1457" s="14">
        <v>0</v>
      </c>
      <c r="AY1457" s="14">
        <v>0</v>
      </c>
      <c r="AZ1457" s="14"/>
      <c r="BA1457" s="14"/>
      <c r="BB1457" s="14"/>
      <c r="BC1457" s="14"/>
      <c r="BD1457" s="14"/>
      <c r="BE1457" s="14">
        <f t="shared" si="2085"/>
        <v>0</v>
      </c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>
        <v>0</v>
      </c>
      <c r="BS1457" s="14">
        <v>0</v>
      </c>
      <c r="BT1457" s="14" t="e">
        <f>IF(#REF!=0,"-",#REF!/#REF!*100)</f>
        <v>#REF!</v>
      </c>
    </row>
    <row r="1458" spans="1:72" ht="22.5" x14ac:dyDescent="0.25">
      <c r="A1458" s="4" t="s">
        <v>133</v>
      </c>
      <c r="B1458" s="4" t="s">
        <v>58</v>
      </c>
      <c r="C1458" s="4" t="s">
        <v>172</v>
      </c>
      <c r="D1458" s="102" t="s">
        <v>514</v>
      </c>
      <c r="E1458" s="113">
        <v>6138</v>
      </c>
      <c r="F1458" s="102"/>
      <c r="G1458" s="98" t="s">
        <v>1662</v>
      </c>
      <c r="H1458" s="13" t="s">
        <v>90</v>
      </c>
      <c r="I1458" s="14">
        <v>0</v>
      </c>
      <c r="J1458" s="14"/>
      <c r="K1458" s="14"/>
      <c r="L1458" s="14"/>
      <c r="M1458" s="14"/>
      <c r="N1458" s="14"/>
      <c r="O1458" s="14">
        <f t="shared" si="2083"/>
        <v>0</v>
      </c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>
        <v>0</v>
      </c>
      <c r="AC1458" s="14">
        <v>0</v>
      </c>
      <c r="AD1458" s="14">
        <v>0</v>
      </c>
      <c r="AE1458" s="14"/>
      <c r="AF1458" s="14"/>
      <c r="AG1458" s="14"/>
      <c r="AH1458" s="14"/>
      <c r="AI1458" s="14"/>
      <c r="AJ1458" s="14">
        <f t="shared" si="2084"/>
        <v>0</v>
      </c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>
        <v>0</v>
      </c>
      <c r="AX1458" s="14">
        <v>0</v>
      </c>
      <c r="AY1458" s="14">
        <v>0</v>
      </c>
      <c r="AZ1458" s="14"/>
      <c r="BA1458" s="14"/>
      <c r="BB1458" s="14"/>
      <c r="BC1458" s="14"/>
      <c r="BD1458" s="14"/>
      <c r="BE1458" s="14">
        <f t="shared" si="2085"/>
        <v>0</v>
      </c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>
        <v>0</v>
      </c>
      <c r="BS1458" s="14">
        <v>0</v>
      </c>
      <c r="BT1458" s="14" t="e">
        <f>IF(#REF!=0,"-",#REF!/#REF!*100)</f>
        <v>#REF!</v>
      </c>
    </row>
    <row r="1459" spans="1:72" x14ac:dyDescent="0.25">
      <c r="A1459" s="1" t="s">
        <v>133</v>
      </c>
      <c r="B1459" s="1" t="s">
        <v>58</v>
      </c>
      <c r="C1459" s="1" t="s">
        <v>172</v>
      </c>
      <c r="D1459" s="105" t="s">
        <v>514</v>
      </c>
      <c r="E1459" s="105" t="s">
        <v>34</v>
      </c>
      <c r="F1459" s="102" t="s">
        <v>0</v>
      </c>
      <c r="G1459" s="13" t="s">
        <v>0</v>
      </c>
      <c r="H1459" s="2" t="s">
        <v>35</v>
      </c>
      <c r="I1459" s="12">
        <f t="shared" ref="I1459:AA1459" si="2095">SUM(I1460:I1462)</f>
        <v>0</v>
      </c>
      <c r="J1459" s="12">
        <f t="shared" si="2095"/>
        <v>0</v>
      </c>
      <c r="K1459" s="12">
        <f t="shared" si="2095"/>
        <v>0</v>
      </c>
      <c r="L1459" s="12">
        <f t="shared" si="2095"/>
        <v>0</v>
      </c>
      <c r="M1459" s="12">
        <f t="shared" si="2095"/>
        <v>0</v>
      </c>
      <c r="N1459" s="12">
        <f t="shared" si="2095"/>
        <v>0</v>
      </c>
      <c r="O1459" s="12">
        <f t="shared" si="2095"/>
        <v>0</v>
      </c>
      <c r="P1459" s="12">
        <f t="shared" si="2095"/>
        <v>0</v>
      </c>
      <c r="Q1459" s="12">
        <f t="shared" si="2095"/>
        <v>0</v>
      </c>
      <c r="R1459" s="12">
        <f t="shared" si="2095"/>
        <v>0</v>
      </c>
      <c r="S1459" s="12">
        <f t="shared" si="2095"/>
        <v>0</v>
      </c>
      <c r="T1459" s="12">
        <f t="shared" si="2095"/>
        <v>0</v>
      </c>
      <c r="U1459" s="12">
        <f t="shared" si="2095"/>
        <v>0</v>
      </c>
      <c r="V1459" s="12">
        <f t="shared" si="2095"/>
        <v>0</v>
      </c>
      <c r="W1459" s="12">
        <f t="shared" si="2095"/>
        <v>0</v>
      </c>
      <c r="X1459" s="12">
        <f t="shared" si="2095"/>
        <v>0</v>
      </c>
      <c r="Y1459" s="12">
        <f t="shared" si="2095"/>
        <v>0</v>
      </c>
      <c r="Z1459" s="12">
        <f t="shared" si="2095"/>
        <v>0</v>
      </c>
      <c r="AA1459" s="12">
        <f t="shared" si="2095"/>
        <v>0</v>
      </c>
      <c r="AB1459" s="12">
        <v>0</v>
      </c>
      <c r="AC1459" s="12">
        <v>0</v>
      </c>
      <c r="AD1459" s="12">
        <f t="shared" ref="AD1459:AV1459" si="2096">SUM(AD1460:AD1462)</f>
        <v>0</v>
      </c>
      <c r="AE1459" s="12">
        <f t="shared" si="2096"/>
        <v>0</v>
      </c>
      <c r="AF1459" s="12">
        <f t="shared" si="2096"/>
        <v>0</v>
      </c>
      <c r="AG1459" s="12">
        <f t="shared" si="2096"/>
        <v>0</v>
      </c>
      <c r="AH1459" s="12">
        <f t="shared" si="2096"/>
        <v>0</v>
      </c>
      <c r="AI1459" s="12">
        <f t="shared" si="2096"/>
        <v>0</v>
      </c>
      <c r="AJ1459" s="12">
        <f t="shared" si="2096"/>
        <v>0</v>
      </c>
      <c r="AK1459" s="12">
        <f t="shared" si="2096"/>
        <v>0</v>
      </c>
      <c r="AL1459" s="12">
        <f t="shared" si="2096"/>
        <v>0</v>
      </c>
      <c r="AM1459" s="12">
        <f t="shared" si="2096"/>
        <v>0</v>
      </c>
      <c r="AN1459" s="12">
        <f t="shared" si="2096"/>
        <v>0</v>
      </c>
      <c r="AO1459" s="12">
        <f t="shared" si="2096"/>
        <v>0</v>
      </c>
      <c r="AP1459" s="12">
        <f t="shared" si="2096"/>
        <v>0</v>
      </c>
      <c r="AQ1459" s="12">
        <f t="shared" si="2096"/>
        <v>0</v>
      </c>
      <c r="AR1459" s="12">
        <f t="shared" si="2096"/>
        <v>0</v>
      </c>
      <c r="AS1459" s="12">
        <f t="shared" si="2096"/>
        <v>0</v>
      </c>
      <c r="AT1459" s="12">
        <f t="shared" si="2096"/>
        <v>0</v>
      </c>
      <c r="AU1459" s="12">
        <f t="shared" si="2096"/>
        <v>0</v>
      </c>
      <c r="AV1459" s="12">
        <f t="shared" si="2096"/>
        <v>0</v>
      </c>
      <c r="AW1459" s="12">
        <v>0</v>
      </c>
      <c r="AX1459" s="12">
        <v>0</v>
      </c>
      <c r="AY1459" s="12">
        <f t="shared" ref="AY1459:BQ1459" si="2097">SUM(AY1460:AY1462)</f>
        <v>0</v>
      </c>
      <c r="AZ1459" s="12">
        <f t="shared" si="2097"/>
        <v>0</v>
      </c>
      <c r="BA1459" s="12">
        <f t="shared" si="2097"/>
        <v>0</v>
      </c>
      <c r="BB1459" s="12">
        <f t="shared" si="2097"/>
        <v>0</v>
      </c>
      <c r="BC1459" s="12">
        <f t="shared" si="2097"/>
        <v>0</v>
      </c>
      <c r="BD1459" s="12">
        <f t="shared" si="2097"/>
        <v>0</v>
      </c>
      <c r="BE1459" s="12">
        <f t="shared" si="2097"/>
        <v>0</v>
      </c>
      <c r="BF1459" s="12">
        <f t="shared" si="2097"/>
        <v>0</v>
      </c>
      <c r="BG1459" s="12">
        <f t="shared" si="2097"/>
        <v>0</v>
      </c>
      <c r="BH1459" s="12">
        <f t="shared" si="2097"/>
        <v>0</v>
      </c>
      <c r="BI1459" s="12">
        <f t="shared" si="2097"/>
        <v>0</v>
      </c>
      <c r="BJ1459" s="12">
        <f t="shared" si="2097"/>
        <v>0</v>
      </c>
      <c r="BK1459" s="12">
        <f t="shared" si="2097"/>
        <v>0</v>
      </c>
      <c r="BL1459" s="12">
        <f t="shared" si="2097"/>
        <v>0</v>
      </c>
      <c r="BM1459" s="12">
        <f t="shared" si="2097"/>
        <v>0</v>
      </c>
      <c r="BN1459" s="12">
        <f t="shared" si="2097"/>
        <v>0</v>
      </c>
      <c r="BO1459" s="12">
        <f t="shared" si="2097"/>
        <v>0</v>
      </c>
      <c r="BP1459" s="12">
        <f t="shared" si="2097"/>
        <v>0</v>
      </c>
      <c r="BQ1459" s="12">
        <f t="shared" si="2097"/>
        <v>0</v>
      </c>
      <c r="BR1459" s="12">
        <v>0</v>
      </c>
      <c r="BS1459" s="12">
        <v>0</v>
      </c>
      <c r="BT1459" s="12" t="e">
        <f>IF(#REF!=0,"-",#REF!/#REF!*100)</f>
        <v>#REF!</v>
      </c>
    </row>
    <row r="1460" spans="1:72" x14ac:dyDescent="0.25">
      <c r="A1460" s="4" t="s">
        <v>133</v>
      </c>
      <c r="B1460" s="4" t="s">
        <v>58</v>
      </c>
      <c r="C1460" s="4" t="s">
        <v>172</v>
      </c>
      <c r="D1460" s="102" t="s">
        <v>514</v>
      </c>
      <c r="E1460" s="113">
        <v>6139</v>
      </c>
      <c r="F1460" s="102"/>
      <c r="G1460" s="98" t="s">
        <v>1662</v>
      </c>
      <c r="H1460" s="13" t="s">
        <v>35</v>
      </c>
      <c r="I1460" s="14">
        <v>0</v>
      </c>
      <c r="J1460" s="14"/>
      <c r="K1460" s="14"/>
      <c r="L1460" s="14"/>
      <c r="M1460" s="14"/>
      <c r="N1460" s="14"/>
      <c r="O1460" s="14">
        <f t="shared" si="2083"/>
        <v>0</v>
      </c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>
        <v>0</v>
      </c>
      <c r="AC1460" s="14">
        <v>0</v>
      </c>
      <c r="AD1460" s="14">
        <v>0</v>
      </c>
      <c r="AE1460" s="14"/>
      <c r="AF1460" s="14"/>
      <c r="AG1460" s="14"/>
      <c r="AH1460" s="14"/>
      <c r="AI1460" s="14"/>
      <c r="AJ1460" s="14">
        <f t="shared" si="2084"/>
        <v>0</v>
      </c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>
        <v>0</v>
      </c>
      <c r="AX1460" s="14">
        <v>0</v>
      </c>
      <c r="AY1460" s="14">
        <v>0</v>
      </c>
      <c r="AZ1460" s="14"/>
      <c r="BA1460" s="14"/>
      <c r="BB1460" s="14"/>
      <c r="BC1460" s="14"/>
      <c r="BD1460" s="14"/>
      <c r="BE1460" s="14">
        <f t="shared" si="2085"/>
        <v>0</v>
      </c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>
        <v>0</v>
      </c>
      <c r="BS1460" s="14">
        <v>0</v>
      </c>
      <c r="BT1460" s="14" t="e">
        <f>IF(#REF!=0,"-",#REF!/#REF!*100)</f>
        <v>#REF!</v>
      </c>
    </row>
    <row r="1461" spans="1:72" ht="22.5" x14ac:dyDescent="0.25">
      <c r="A1461" s="4" t="s">
        <v>133</v>
      </c>
      <c r="B1461" s="4" t="s">
        <v>58</v>
      </c>
      <c r="C1461" s="4" t="s">
        <v>172</v>
      </c>
      <c r="D1461" s="102" t="s">
        <v>514</v>
      </c>
      <c r="E1461" s="113">
        <v>6139</v>
      </c>
      <c r="F1461" s="102" t="s">
        <v>521</v>
      </c>
      <c r="G1461" s="98" t="s">
        <v>1662</v>
      </c>
      <c r="H1461" s="13" t="s">
        <v>37</v>
      </c>
      <c r="I1461" s="14">
        <v>0</v>
      </c>
      <c r="J1461" s="14"/>
      <c r="K1461" s="14"/>
      <c r="L1461" s="14"/>
      <c r="M1461" s="14"/>
      <c r="N1461" s="14"/>
      <c r="O1461" s="14">
        <f t="shared" si="2083"/>
        <v>0</v>
      </c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>
        <v>0</v>
      </c>
      <c r="AC1461" s="14">
        <v>0</v>
      </c>
      <c r="AD1461" s="14">
        <v>0</v>
      </c>
      <c r="AE1461" s="14"/>
      <c r="AF1461" s="14"/>
      <c r="AG1461" s="14"/>
      <c r="AH1461" s="14"/>
      <c r="AI1461" s="14"/>
      <c r="AJ1461" s="14">
        <f t="shared" si="2084"/>
        <v>0</v>
      </c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>
        <v>0</v>
      </c>
      <c r="AX1461" s="14">
        <v>0</v>
      </c>
      <c r="AY1461" s="14">
        <v>0</v>
      </c>
      <c r="AZ1461" s="14"/>
      <c r="BA1461" s="14"/>
      <c r="BB1461" s="14"/>
      <c r="BC1461" s="14"/>
      <c r="BD1461" s="14"/>
      <c r="BE1461" s="14">
        <f t="shared" si="2085"/>
        <v>0</v>
      </c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>
        <v>0</v>
      </c>
      <c r="BS1461" s="14">
        <v>0</v>
      </c>
      <c r="BT1461" s="14" t="e">
        <f>IF(#REF!=0,"-",#REF!/#REF!*100)</f>
        <v>#REF!</v>
      </c>
    </row>
    <row r="1462" spans="1:72" ht="33.75" x14ac:dyDescent="0.25">
      <c r="A1462" s="4" t="s">
        <v>133</v>
      </c>
      <c r="B1462" s="4" t="s">
        <v>58</v>
      </c>
      <c r="C1462" s="4" t="s">
        <v>172</v>
      </c>
      <c r="D1462" s="102" t="s">
        <v>514</v>
      </c>
      <c r="E1462" s="113">
        <v>6139</v>
      </c>
      <c r="F1462" s="102" t="s">
        <v>522</v>
      </c>
      <c r="G1462" s="98" t="s">
        <v>1662</v>
      </c>
      <c r="H1462" s="13" t="s">
        <v>38</v>
      </c>
      <c r="I1462" s="14">
        <v>0</v>
      </c>
      <c r="J1462" s="14"/>
      <c r="K1462" s="14"/>
      <c r="L1462" s="14"/>
      <c r="M1462" s="14"/>
      <c r="N1462" s="14"/>
      <c r="O1462" s="14">
        <f t="shared" si="2083"/>
        <v>0</v>
      </c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>
        <v>0</v>
      </c>
      <c r="AC1462" s="14">
        <v>0</v>
      </c>
      <c r="AD1462" s="14">
        <v>0</v>
      </c>
      <c r="AE1462" s="14"/>
      <c r="AF1462" s="14"/>
      <c r="AG1462" s="14"/>
      <c r="AH1462" s="14"/>
      <c r="AI1462" s="14"/>
      <c r="AJ1462" s="14">
        <f t="shared" si="2084"/>
        <v>0</v>
      </c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>
        <v>0</v>
      </c>
      <c r="AX1462" s="14">
        <v>0</v>
      </c>
      <c r="AY1462" s="14">
        <v>0</v>
      </c>
      <c r="AZ1462" s="14"/>
      <c r="BA1462" s="14"/>
      <c r="BB1462" s="14"/>
      <c r="BC1462" s="14"/>
      <c r="BD1462" s="14"/>
      <c r="BE1462" s="14">
        <f t="shared" si="2085"/>
        <v>0</v>
      </c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>
        <v>0</v>
      </c>
      <c r="BS1462" s="14">
        <v>0</v>
      </c>
      <c r="BT1462" s="14" t="e">
        <f>IF(#REF!=0,"-",#REF!/#REF!*100)</f>
        <v>#REF!</v>
      </c>
    </row>
    <row r="1463" spans="1:72" ht="33.75" x14ac:dyDescent="0.25">
      <c r="A1463" s="1" t="s">
        <v>0</v>
      </c>
      <c r="B1463" s="1" t="s">
        <v>0</v>
      </c>
      <c r="C1463" s="1" t="s">
        <v>0</v>
      </c>
      <c r="D1463" s="101" t="s">
        <v>0</v>
      </c>
      <c r="E1463" s="101" t="s">
        <v>0</v>
      </c>
      <c r="F1463" s="101" t="s">
        <v>0</v>
      </c>
      <c r="G1463" s="2" t="s">
        <v>0</v>
      </c>
      <c r="H1463" s="10" t="s">
        <v>39</v>
      </c>
      <c r="I1463" s="11">
        <f t="shared" ref="I1463:X1464" si="2098">SUM(I1464)</f>
        <v>0</v>
      </c>
      <c r="J1463" s="11">
        <f t="shared" si="2098"/>
        <v>0</v>
      </c>
      <c r="K1463" s="11">
        <f t="shared" si="2098"/>
        <v>0</v>
      </c>
      <c r="L1463" s="11">
        <f t="shared" si="2098"/>
        <v>0</v>
      </c>
      <c r="M1463" s="11">
        <f t="shared" si="2098"/>
        <v>0</v>
      </c>
      <c r="N1463" s="11">
        <f t="shared" si="2098"/>
        <v>0</v>
      </c>
      <c r="O1463" s="11">
        <f t="shared" si="2098"/>
        <v>0</v>
      </c>
      <c r="P1463" s="11">
        <f t="shared" si="2098"/>
        <v>0</v>
      </c>
      <c r="Q1463" s="11">
        <f t="shared" si="2098"/>
        <v>0</v>
      </c>
      <c r="R1463" s="11">
        <f t="shared" si="2098"/>
        <v>0</v>
      </c>
      <c r="S1463" s="11">
        <f t="shared" si="2098"/>
        <v>0</v>
      </c>
      <c r="T1463" s="11">
        <f t="shared" si="2098"/>
        <v>0</v>
      </c>
      <c r="U1463" s="11">
        <f t="shared" si="2098"/>
        <v>0</v>
      </c>
      <c r="V1463" s="11">
        <f t="shared" si="2098"/>
        <v>0</v>
      </c>
      <c r="W1463" s="11">
        <f t="shared" si="2098"/>
        <v>0</v>
      </c>
      <c r="X1463" s="11">
        <f t="shared" si="2098"/>
        <v>0</v>
      </c>
      <c r="Y1463" s="11">
        <f t="shared" ref="J1463:AA1464" si="2099">SUM(Y1464)</f>
        <v>0</v>
      </c>
      <c r="Z1463" s="11">
        <f t="shared" si="2099"/>
        <v>0</v>
      </c>
      <c r="AA1463" s="11">
        <f t="shared" si="2099"/>
        <v>0</v>
      </c>
      <c r="AB1463" s="11">
        <v>0</v>
      </c>
      <c r="AC1463" s="11">
        <v>0</v>
      </c>
      <c r="AD1463" s="11">
        <f t="shared" ref="AD1463:AS1464" si="2100">SUM(AD1464)</f>
        <v>0</v>
      </c>
      <c r="AE1463" s="11">
        <f t="shared" si="2100"/>
        <v>0</v>
      </c>
      <c r="AF1463" s="11">
        <f t="shared" si="2100"/>
        <v>0</v>
      </c>
      <c r="AG1463" s="11">
        <f t="shared" si="2100"/>
        <v>0</v>
      </c>
      <c r="AH1463" s="11">
        <f t="shared" si="2100"/>
        <v>0</v>
      </c>
      <c r="AI1463" s="11">
        <f t="shared" si="2100"/>
        <v>0</v>
      </c>
      <c r="AJ1463" s="11">
        <f t="shared" si="2100"/>
        <v>0</v>
      </c>
      <c r="AK1463" s="11">
        <f t="shared" si="2100"/>
        <v>0</v>
      </c>
      <c r="AL1463" s="11">
        <f t="shared" si="2100"/>
        <v>0</v>
      </c>
      <c r="AM1463" s="11">
        <f t="shared" si="2100"/>
        <v>0</v>
      </c>
      <c r="AN1463" s="11">
        <f t="shared" si="2100"/>
        <v>0</v>
      </c>
      <c r="AO1463" s="11">
        <f t="shared" si="2100"/>
        <v>0</v>
      </c>
      <c r="AP1463" s="11">
        <f t="shared" si="2100"/>
        <v>0</v>
      </c>
      <c r="AQ1463" s="11">
        <f t="shared" si="2100"/>
        <v>0</v>
      </c>
      <c r="AR1463" s="11">
        <f t="shared" si="2100"/>
        <v>0</v>
      </c>
      <c r="AS1463" s="11">
        <f t="shared" si="2100"/>
        <v>0</v>
      </c>
      <c r="AT1463" s="11">
        <f t="shared" ref="AE1463:AV1464" si="2101">SUM(AT1464)</f>
        <v>0</v>
      </c>
      <c r="AU1463" s="11">
        <f t="shared" si="2101"/>
        <v>0</v>
      </c>
      <c r="AV1463" s="11">
        <f t="shared" si="2101"/>
        <v>0</v>
      </c>
      <c r="AW1463" s="11">
        <v>0</v>
      </c>
      <c r="AX1463" s="11">
        <v>0</v>
      </c>
      <c r="AY1463" s="11">
        <f t="shared" ref="AY1463:BN1464" si="2102">SUM(AY1464)</f>
        <v>0</v>
      </c>
      <c r="AZ1463" s="11">
        <f t="shared" si="2102"/>
        <v>0</v>
      </c>
      <c r="BA1463" s="11">
        <f t="shared" si="2102"/>
        <v>0</v>
      </c>
      <c r="BB1463" s="11">
        <f t="shared" si="2102"/>
        <v>0</v>
      </c>
      <c r="BC1463" s="11">
        <f t="shared" si="2102"/>
        <v>0</v>
      </c>
      <c r="BD1463" s="11">
        <f t="shared" si="2102"/>
        <v>0</v>
      </c>
      <c r="BE1463" s="11">
        <f t="shared" si="2102"/>
        <v>0</v>
      </c>
      <c r="BF1463" s="11">
        <f t="shared" si="2102"/>
        <v>0</v>
      </c>
      <c r="BG1463" s="11">
        <f t="shared" si="2102"/>
        <v>0</v>
      </c>
      <c r="BH1463" s="11">
        <f t="shared" si="2102"/>
        <v>0</v>
      </c>
      <c r="BI1463" s="11">
        <f t="shared" si="2102"/>
        <v>0</v>
      </c>
      <c r="BJ1463" s="11">
        <f t="shared" si="2102"/>
        <v>0</v>
      </c>
      <c r="BK1463" s="11">
        <f t="shared" si="2102"/>
        <v>0</v>
      </c>
      <c r="BL1463" s="11">
        <f t="shared" si="2102"/>
        <v>0</v>
      </c>
      <c r="BM1463" s="11">
        <f t="shared" si="2102"/>
        <v>0</v>
      </c>
      <c r="BN1463" s="11">
        <f t="shared" si="2102"/>
        <v>0</v>
      </c>
      <c r="BO1463" s="11">
        <f t="shared" ref="AZ1463:BQ1464" si="2103">SUM(BO1464)</f>
        <v>0</v>
      </c>
      <c r="BP1463" s="11">
        <f t="shared" si="2103"/>
        <v>0</v>
      </c>
      <c r="BQ1463" s="11">
        <f t="shared" si="2103"/>
        <v>0</v>
      </c>
      <c r="BR1463" s="11">
        <v>0</v>
      </c>
      <c r="BS1463" s="11">
        <v>0</v>
      </c>
      <c r="BT1463" s="11" t="e">
        <f>IF(#REF!=0,"-",#REF!/#REF!*100)</f>
        <v>#REF!</v>
      </c>
    </row>
    <row r="1464" spans="1:72" ht="22.5" x14ac:dyDescent="0.25">
      <c r="A1464" s="4" t="s">
        <v>133</v>
      </c>
      <c r="B1464" s="4" t="s">
        <v>58</v>
      </c>
      <c r="C1464" s="4" t="s">
        <v>172</v>
      </c>
      <c r="D1464" s="102" t="s">
        <v>514</v>
      </c>
      <c r="E1464" s="101" t="s">
        <v>40</v>
      </c>
      <c r="F1464" s="101" t="s">
        <v>0</v>
      </c>
      <c r="G1464" s="2" t="s">
        <v>0</v>
      </c>
      <c r="H1464" s="2" t="s">
        <v>41</v>
      </c>
      <c r="I1464" s="12">
        <f t="shared" si="2098"/>
        <v>0</v>
      </c>
      <c r="J1464" s="12">
        <f t="shared" si="2099"/>
        <v>0</v>
      </c>
      <c r="K1464" s="12">
        <f t="shared" si="2099"/>
        <v>0</v>
      </c>
      <c r="L1464" s="12">
        <f t="shared" si="2099"/>
        <v>0</v>
      </c>
      <c r="M1464" s="12">
        <f t="shared" si="2099"/>
        <v>0</v>
      </c>
      <c r="N1464" s="12">
        <f t="shared" si="2099"/>
        <v>0</v>
      </c>
      <c r="O1464" s="12">
        <f t="shared" si="2099"/>
        <v>0</v>
      </c>
      <c r="P1464" s="12">
        <f t="shared" si="2099"/>
        <v>0</v>
      </c>
      <c r="Q1464" s="12">
        <f t="shared" si="2099"/>
        <v>0</v>
      </c>
      <c r="R1464" s="12">
        <f t="shared" si="2099"/>
        <v>0</v>
      </c>
      <c r="S1464" s="12">
        <f t="shared" si="2099"/>
        <v>0</v>
      </c>
      <c r="T1464" s="12">
        <f t="shared" si="2099"/>
        <v>0</v>
      </c>
      <c r="U1464" s="12">
        <f t="shared" si="2099"/>
        <v>0</v>
      </c>
      <c r="V1464" s="12">
        <f t="shared" si="2099"/>
        <v>0</v>
      </c>
      <c r="W1464" s="12">
        <f t="shared" si="2099"/>
        <v>0</v>
      </c>
      <c r="X1464" s="12">
        <f t="shared" si="2099"/>
        <v>0</v>
      </c>
      <c r="Y1464" s="12">
        <f t="shared" si="2099"/>
        <v>0</v>
      </c>
      <c r="Z1464" s="12">
        <f t="shared" si="2099"/>
        <v>0</v>
      </c>
      <c r="AA1464" s="12">
        <f t="shared" si="2099"/>
        <v>0</v>
      </c>
      <c r="AB1464" s="12">
        <v>0</v>
      </c>
      <c r="AC1464" s="12">
        <v>0</v>
      </c>
      <c r="AD1464" s="12">
        <f t="shared" si="2100"/>
        <v>0</v>
      </c>
      <c r="AE1464" s="12">
        <f t="shared" si="2101"/>
        <v>0</v>
      </c>
      <c r="AF1464" s="12">
        <f t="shared" si="2101"/>
        <v>0</v>
      </c>
      <c r="AG1464" s="12">
        <f t="shared" si="2101"/>
        <v>0</v>
      </c>
      <c r="AH1464" s="12">
        <f t="shared" si="2101"/>
        <v>0</v>
      </c>
      <c r="AI1464" s="12">
        <f t="shared" si="2101"/>
        <v>0</v>
      </c>
      <c r="AJ1464" s="12">
        <f t="shared" si="2101"/>
        <v>0</v>
      </c>
      <c r="AK1464" s="12">
        <f t="shared" si="2101"/>
        <v>0</v>
      </c>
      <c r="AL1464" s="12">
        <f t="shared" si="2101"/>
        <v>0</v>
      </c>
      <c r="AM1464" s="12">
        <f t="shared" si="2101"/>
        <v>0</v>
      </c>
      <c r="AN1464" s="12">
        <f t="shared" si="2101"/>
        <v>0</v>
      </c>
      <c r="AO1464" s="12">
        <f t="shared" si="2101"/>
        <v>0</v>
      </c>
      <c r="AP1464" s="12">
        <f t="shared" si="2101"/>
        <v>0</v>
      </c>
      <c r="AQ1464" s="12">
        <f t="shared" si="2101"/>
        <v>0</v>
      </c>
      <c r="AR1464" s="12">
        <f t="shared" si="2101"/>
        <v>0</v>
      </c>
      <c r="AS1464" s="12">
        <f t="shared" si="2101"/>
        <v>0</v>
      </c>
      <c r="AT1464" s="12">
        <f t="shared" si="2101"/>
        <v>0</v>
      </c>
      <c r="AU1464" s="12">
        <f t="shared" si="2101"/>
        <v>0</v>
      </c>
      <c r="AV1464" s="12">
        <f t="shared" si="2101"/>
        <v>0</v>
      </c>
      <c r="AW1464" s="12">
        <v>0</v>
      </c>
      <c r="AX1464" s="12">
        <v>0</v>
      </c>
      <c r="AY1464" s="12">
        <f t="shared" si="2102"/>
        <v>0</v>
      </c>
      <c r="AZ1464" s="12">
        <f t="shared" si="2103"/>
        <v>0</v>
      </c>
      <c r="BA1464" s="12">
        <f t="shared" si="2103"/>
        <v>0</v>
      </c>
      <c r="BB1464" s="12">
        <f t="shared" si="2103"/>
        <v>0</v>
      </c>
      <c r="BC1464" s="12">
        <f t="shared" si="2103"/>
        <v>0</v>
      </c>
      <c r="BD1464" s="12">
        <f t="shared" si="2103"/>
        <v>0</v>
      </c>
      <c r="BE1464" s="12">
        <f t="shared" si="2103"/>
        <v>0</v>
      </c>
      <c r="BF1464" s="12">
        <f t="shared" si="2103"/>
        <v>0</v>
      </c>
      <c r="BG1464" s="12">
        <f t="shared" si="2103"/>
        <v>0</v>
      </c>
      <c r="BH1464" s="12">
        <f t="shared" si="2103"/>
        <v>0</v>
      </c>
      <c r="BI1464" s="12">
        <f t="shared" si="2103"/>
        <v>0</v>
      </c>
      <c r="BJ1464" s="12">
        <f t="shared" si="2103"/>
        <v>0</v>
      </c>
      <c r="BK1464" s="12">
        <f t="shared" si="2103"/>
        <v>0</v>
      </c>
      <c r="BL1464" s="12">
        <f t="shared" si="2103"/>
        <v>0</v>
      </c>
      <c r="BM1464" s="12">
        <f t="shared" si="2103"/>
        <v>0</v>
      </c>
      <c r="BN1464" s="12">
        <f t="shared" si="2103"/>
        <v>0</v>
      </c>
      <c r="BO1464" s="12">
        <f t="shared" si="2103"/>
        <v>0</v>
      </c>
      <c r="BP1464" s="12">
        <f t="shared" si="2103"/>
        <v>0</v>
      </c>
      <c r="BQ1464" s="12">
        <f t="shared" si="2103"/>
        <v>0</v>
      </c>
      <c r="BR1464" s="12">
        <v>0</v>
      </c>
      <c r="BS1464" s="12">
        <v>0</v>
      </c>
      <c r="BT1464" s="12" t="e">
        <f>IF(#REF!=0,"-",#REF!/#REF!*100)</f>
        <v>#REF!</v>
      </c>
    </row>
    <row r="1465" spans="1:72" x14ac:dyDescent="0.25">
      <c r="A1465" s="4" t="s">
        <v>133</v>
      </c>
      <c r="B1465" s="4" t="s">
        <v>58</v>
      </c>
      <c r="C1465" s="4" t="s">
        <v>172</v>
      </c>
      <c r="D1465" s="102" t="s">
        <v>514</v>
      </c>
      <c r="E1465" s="113">
        <v>6148</v>
      </c>
      <c r="F1465" s="102"/>
      <c r="G1465" s="98" t="s">
        <v>1662</v>
      </c>
      <c r="H1465" s="13" t="s">
        <v>45</v>
      </c>
      <c r="I1465" s="14">
        <v>0</v>
      </c>
      <c r="J1465" s="14"/>
      <c r="K1465" s="14"/>
      <c r="L1465" s="14"/>
      <c r="M1465" s="14"/>
      <c r="N1465" s="14"/>
      <c r="O1465" s="14">
        <f t="shared" si="2083"/>
        <v>0</v>
      </c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>
        <v>0</v>
      </c>
      <c r="AC1465" s="14">
        <v>0</v>
      </c>
      <c r="AD1465" s="14">
        <v>0</v>
      </c>
      <c r="AE1465" s="14"/>
      <c r="AF1465" s="14"/>
      <c r="AG1465" s="14"/>
      <c r="AH1465" s="14"/>
      <c r="AI1465" s="14"/>
      <c r="AJ1465" s="14">
        <f t="shared" si="2084"/>
        <v>0</v>
      </c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>
        <v>0</v>
      </c>
      <c r="AX1465" s="14">
        <v>0</v>
      </c>
      <c r="AY1465" s="14">
        <v>0</v>
      </c>
      <c r="AZ1465" s="14"/>
      <c r="BA1465" s="14"/>
      <c r="BB1465" s="14"/>
      <c r="BC1465" s="14"/>
      <c r="BD1465" s="14"/>
      <c r="BE1465" s="14">
        <f t="shared" si="2085"/>
        <v>0</v>
      </c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>
        <v>0</v>
      </c>
      <c r="BS1465" s="14">
        <v>0</v>
      </c>
      <c r="BT1465" s="14" t="e">
        <f>IF(#REF!=0,"-",#REF!/#REF!*100)</f>
        <v>#REF!</v>
      </c>
    </row>
    <row r="1466" spans="1:72" ht="33.75" x14ac:dyDescent="0.25">
      <c r="A1466" s="1" t="s">
        <v>0</v>
      </c>
      <c r="B1466" s="1" t="s">
        <v>0</v>
      </c>
      <c r="C1466" s="1" t="s">
        <v>0</v>
      </c>
      <c r="D1466" s="101" t="s">
        <v>0</v>
      </c>
      <c r="E1466" s="101" t="s">
        <v>0</v>
      </c>
      <c r="F1466" s="101" t="s">
        <v>0</v>
      </c>
      <c r="G1466" s="2" t="s">
        <v>0</v>
      </c>
      <c r="H1466" s="10" t="s">
        <v>47</v>
      </c>
      <c r="I1466" s="11">
        <f t="shared" ref="I1466:AA1466" si="2104">SUM(I1467)</f>
        <v>0</v>
      </c>
      <c r="J1466" s="11">
        <f t="shared" si="2104"/>
        <v>0</v>
      </c>
      <c r="K1466" s="11">
        <f t="shared" si="2104"/>
        <v>0</v>
      </c>
      <c r="L1466" s="11">
        <f t="shared" si="2104"/>
        <v>0</v>
      </c>
      <c r="M1466" s="11">
        <f t="shared" si="2104"/>
        <v>0</v>
      </c>
      <c r="N1466" s="11">
        <f t="shared" si="2104"/>
        <v>0</v>
      </c>
      <c r="O1466" s="11">
        <f t="shared" si="2104"/>
        <v>0</v>
      </c>
      <c r="P1466" s="11">
        <f t="shared" si="2104"/>
        <v>0</v>
      </c>
      <c r="Q1466" s="11">
        <f t="shared" si="2104"/>
        <v>0</v>
      </c>
      <c r="R1466" s="11">
        <f t="shared" si="2104"/>
        <v>0</v>
      </c>
      <c r="S1466" s="11">
        <f t="shared" si="2104"/>
        <v>0</v>
      </c>
      <c r="T1466" s="11">
        <f t="shared" si="2104"/>
        <v>0</v>
      </c>
      <c r="U1466" s="11">
        <f t="shared" si="2104"/>
        <v>0</v>
      </c>
      <c r="V1466" s="11">
        <f t="shared" si="2104"/>
        <v>0</v>
      </c>
      <c r="W1466" s="11">
        <f t="shared" si="2104"/>
        <v>0</v>
      </c>
      <c r="X1466" s="11">
        <f t="shared" si="2104"/>
        <v>0</v>
      </c>
      <c r="Y1466" s="11">
        <f t="shared" si="2104"/>
        <v>0</v>
      </c>
      <c r="Z1466" s="11">
        <f t="shared" si="2104"/>
        <v>0</v>
      </c>
      <c r="AA1466" s="11">
        <f t="shared" si="2104"/>
        <v>0</v>
      </c>
      <c r="AB1466" s="11">
        <v>0</v>
      </c>
      <c r="AC1466" s="11">
        <v>0</v>
      </c>
      <c r="AD1466" s="11">
        <f t="shared" ref="AD1466:AV1466" si="2105">SUM(AD1467)</f>
        <v>0</v>
      </c>
      <c r="AE1466" s="11">
        <f t="shared" si="2105"/>
        <v>0</v>
      </c>
      <c r="AF1466" s="11">
        <f t="shared" si="2105"/>
        <v>0</v>
      </c>
      <c r="AG1466" s="11">
        <f t="shared" si="2105"/>
        <v>0</v>
      </c>
      <c r="AH1466" s="11">
        <f t="shared" si="2105"/>
        <v>0</v>
      </c>
      <c r="AI1466" s="11">
        <f t="shared" si="2105"/>
        <v>0</v>
      </c>
      <c r="AJ1466" s="11">
        <f t="shared" si="2105"/>
        <v>0</v>
      </c>
      <c r="AK1466" s="11">
        <f t="shared" si="2105"/>
        <v>0</v>
      </c>
      <c r="AL1466" s="11">
        <f t="shared" si="2105"/>
        <v>0</v>
      </c>
      <c r="AM1466" s="11">
        <f t="shared" si="2105"/>
        <v>0</v>
      </c>
      <c r="AN1466" s="11">
        <f t="shared" si="2105"/>
        <v>0</v>
      </c>
      <c r="AO1466" s="11">
        <f t="shared" si="2105"/>
        <v>0</v>
      </c>
      <c r="AP1466" s="11">
        <f t="shared" si="2105"/>
        <v>0</v>
      </c>
      <c r="AQ1466" s="11">
        <f t="shared" si="2105"/>
        <v>0</v>
      </c>
      <c r="AR1466" s="11">
        <f t="shared" si="2105"/>
        <v>0</v>
      </c>
      <c r="AS1466" s="11">
        <f t="shared" si="2105"/>
        <v>0</v>
      </c>
      <c r="AT1466" s="11">
        <f t="shared" si="2105"/>
        <v>0</v>
      </c>
      <c r="AU1466" s="11">
        <f t="shared" si="2105"/>
        <v>0</v>
      </c>
      <c r="AV1466" s="11">
        <f t="shared" si="2105"/>
        <v>0</v>
      </c>
      <c r="AW1466" s="11">
        <v>0</v>
      </c>
      <c r="AX1466" s="11">
        <v>0</v>
      </c>
      <c r="AY1466" s="11">
        <f t="shared" ref="AY1466:BQ1466" si="2106">SUM(AY1467)</f>
        <v>0</v>
      </c>
      <c r="AZ1466" s="11">
        <f t="shared" si="2106"/>
        <v>0</v>
      </c>
      <c r="BA1466" s="11">
        <f t="shared" si="2106"/>
        <v>0</v>
      </c>
      <c r="BB1466" s="11">
        <f t="shared" si="2106"/>
        <v>0</v>
      </c>
      <c r="BC1466" s="11">
        <f t="shared" si="2106"/>
        <v>0</v>
      </c>
      <c r="BD1466" s="11">
        <f t="shared" si="2106"/>
        <v>0</v>
      </c>
      <c r="BE1466" s="11">
        <f t="shared" si="2106"/>
        <v>0</v>
      </c>
      <c r="BF1466" s="11">
        <f t="shared" si="2106"/>
        <v>0</v>
      </c>
      <c r="BG1466" s="11">
        <f t="shared" si="2106"/>
        <v>0</v>
      </c>
      <c r="BH1466" s="11">
        <f t="shared" si="2106"/>
        <v>0</v>
      </c>
      <c r="BI1466" s="11">
        <f t="shared" si="2106"/>
        <v>0</v>
      </c>
      <c r="BJ1466" s="11">
        <f t="shared" si="2106"/>
        <v>0</v>
      </c>
      <c r="BK1466" s="11">
        <f t="shared" si="2106"/>
        <v>0</v>
      </c>
      <c r="BL1466" s="11">
        <f t="shared" si="2106"/>
        <v>0</v>
      </c>
      <c r="BM1466" s="11">
        <f t="shared" si="2106"/>
        <v>0</v>
      </c>
      <c r="BN1466" s="11">
        <f t="shared" si="2106"/>
        <v>0</v>
      </c>
      <c r="BO1466" s="11">
        <f t="shared" si="2106"/>
        <v>0</v>
      </c>
      <c r="BP1466" s="11">
        <f t="shared" si="2106"/>
        <v>0</v>
      </c>
      <c r="BQ1466" s="11">
        <f t="shared" si="2106"/>
        <v>0</v>
      </c>
      <c r="BR1466" s="11">
        <v>0</v>
      </c>
      <c r="BS1466" s="11">
        <v>0</v>
      </c>
      <c r="BT1466" s="11" t="e">
        <f>IF(#REF!=0,"-",#REF!/#REF!*100)</f>
        <v>#REF!</v>
      </c>
    </row>
    <row r="1467" spans="1:72" x14ac:dyDescent="0.25">
      <c r="A1467" s="4" t="s">
        <v>133</v>
      </c>
      <c r="B1467" s="4" t="s">
        <v>58</v>
      </c>
      <c r="C1467" s="4" t="s">
        <v>172</v>
      </c>
      <c r="D1467" s="102" t="s">
        <v>514</v>
      </c>
      <c r="E1467" s="101" t="s">
        <v>48</v>
      </c>
      <c r="F1467" s="101" t="s">
        <v>0</v>
      </c>
      <c r="G1467" s="2" t="s">
        <v>0</v>
      </c>
      <c r="H1467" s="2" t="s">
        <v>49</v>
      </c>
      <c r="I1467" s="12">
        <f t="shared" ref="I1467:AA1467" si="2107">SUM(I1468:I1469)</f>
        <v>0</v>
      </c>
      <c r="J1467" s="12">
        <f t="shared" si="2107"/>
        <v>0</v>
      </c>
      <c r="K1467" s="12">
        <f t="shared" si="2107"/>
        <v>0</v>
      </c>
      <c r="L1467" s="12">
        <f t="shared" si="2107"/>
        <v>0</v>
      </c>
      <c r="M1467" s="12">
        <f t="shared" si="2107"/>
        <v>0</v>
      </c>
      <c r="N1467" s="12">
        <f t="shared" si="2107"/>
        <v>0</v>
      </c>
      <c r="O1467" s="12">
        <f t="shared" ref="O1467" si="2108">SUM(O1468:O1469)</f>
        <v>0</v>
      </c>
      <c r="P1467" s="12">
        <f t="shared" si="2107"/>
        <v>0</v>
      </c>
      <c r="Q1467" s="12">
        <f t="shared" si="2107"/>
        <v>0</v>
      </c>
      <c r="R1467" s="12">
        <f t="shared" si="2107"/>
        <v>0</v>
      </c>
      <c r="S1467" s="12">
        <f t="shared" si="2107"/>
        <v>0</v>
      </c>
      <c r="T1467" s="12">
        <f t="shared" si="2107"/>
        <v>0</v>
      </c>
      <c r="U1467" s="12">
        <f t="shared" si="2107"/>
        <v>0</v>
      </c>
      <c r="V1467" s="12">
        <f t="shared" si="2107"/>
        <v>0</v>
      </c>
      <c r="W1467" s="12">
        <f t="shared" si="2107"/>
        <v>0</v>
      </c>
      <c r="X1467" s="12">
        <f t="shared" si="2107"/>
        <v>0</v>
      </c>
      <c r="Y1467" s="12">
        <f t="shared" si="2107"/>
        <v>0</v>
      </c>
      <c r="Z1467" s="12">
        <f t="shared" si="2107"/>
        <v>0</v>
      </c>
      <c r="AA1467" s="12">
        <f t="shared" si="2107"/>
        <v>0</v>
      </c>
      <c r="AB1467" s="12">
        <v>0</v>
      </c>
      <c r="AC1467" s="12">
        <v>0</v>
      </c>
      <c r="AD1467" s="12">
        <f t="shared" ref="AD1467:AV1467" si="2109">SUM(AD1468:AD1469)</f>
        <v>0</v>
      </c>
      <c r="AE1467" s="12">
        <f t="shared" si="2109"/>
        <v>0</v>
      </c>
      <c r="AF1467" s="12">
        <f t="shared" si="2109"/>
        <v>0</v>
      </c>
      <c r="AG1467" s="12">
        <f t="shared" si="2109"/>
        <v>0</v>
      </c>
      <c r="AH1467" s="12">
        <f t="shared" si="2109"/>
        <v>0</v>
      </c>
      <c r="AI1467" s="12">
        <f t="shared" si="2109"/>
        <v>0</v>
      </c>
      <c r="AJ1467" s="12">
        <f t="shared" ref="AJ1467" si="2110">SUM(AJ1468:AJ1469)</f>
        <v>0</v>
      </c>
      <c r="AK1467" s="12">
        <f t="shared" si="2109"/>
        <v>0</v>
      </c>
      <c r="AL1467" s="12">
        <f t="shared" si="2109"/>
        <v>0</v>
      </c>
      <c r="AM1467" s="12">
        <f t="shared" si="2109"/>
        <v>0</v>
      </c>
      <c r="AN1467" s="12">
        <f t="shared" si="2109"/>
        <v>0</v>
      </c>
      <c r="AO1467" s="12">
        <f t="shared" si="2109"/>
        <v>0</v>
      </c>
      <c r="AP1467" s="12">
        <f t="shared" si="2109"/>
        <v>0</v>
      </c>
      <c r="AQ1467" s="12">
        <f t="shared" si="2109"/>
        <v>0</v>
      </c>
      <c r="AR1467" s="12">
        <f t="shared" si="2109"/>
        <v>0</v>
      </c>
      <c r="AS1467" s="12">
        <f t="shared" si="2109"/>
        <v>0</v>
      </c>
      <c r="AT1467" s="12">
        <f t="shared" si="2109"/>
        <v>0</v>
      </c>
      <c r="AU1467" s="12">
        <f t="shared" si="2109"/>
        <v>0</v>
      </c>
      <c r="AV1467" s="12">
        <f t="shared" si="2109"/>
        <v>0</v>
      </c>
      <c r="AW1467" s="12">
        <v>0</v>
      </c>
      <c r="AX1467" s="12">
        <v>0</v>
      </c>
      <c r="AY1467" s="12">
        <f t="shared" ref="AY1467:BQ1467" si="2111">SUM(AY1468:AY1469)</f>
        <v>0</v>
      </c>
      <c r="AZ1467" s="12">
        <f t="shared" si="2111"/>
        <v>0</v>
      </c>
      <c r="BA1467" s="12">
        <f t="shared" si="2111"/>
        <v>0</v>
      </c>
      <c r="BB1467" s="12">
        <f t="shared" si="2111"/>
        <v>0</v>
      </c>
      <c r="BC1467" s="12">
        <f t="shared" si="2111"/>
        <v>0</v>
      </c>
      <c r="BD1467" s="12">
        <f t="shared" si="2111"/>
        <v>0</v>
      </c>
      <c r="BE1467" s="12">
        <f t="shared" ref="BE1467" si="2112">SUM(BE1468:BE1469)</f>
        <v>0</v>
      </c>
      <c r="BF1467" s="12">
        <f t="shared" si="2111"/>
        <v>0</v>
      </c>
      <c r="BG1467" s="12">
        <f t="shared" si="2111"/>
        <v>0</v>
      </c>
      <c r="BH1467" s="12">
        <f t="shared" si="2111"/>
        <v>0</v>
      </c>
      <c r="BI1467" s="12">
        <f t="shared" si="2111"/>
        <v>0</v>
      </c>
      <c r="BJ1467" s="12">
        <f t="shared" si="2111"/>
        <v>0</v>
      </c>
      <c r="BK1467" s="12">
        <f t="shared" si="2111"/>
        <v>0</v>
      </c>
      <c r="BL1467" s="12">
        <f t="shared" si="2111"/>
        <v>0</v>
      </c>
      <c r="BM1467" s="12">
        <f t="shared" si="2111"/>
        <v>0</v>
      </c>
      <c r="BN1467" s="12">
        <f t="shared" si="2111"/>
        <v>0</v>
      </c>
      <c r="BO1467" s="12">
        <f t="shared" si="2111"/>
        <v>0</v>
      </c>
      <c r="BP1467" s="12">
        <f t="shared" si="2111"/>
        <v>0</v>
      </c>
      <c r="BQ1467" s="12">
        <f t="shared" si="2111"/>
        <v>0</v>
      </c>
      <c r="BR1467" s="12">
        <v>0</v>
      </c>
      <c r="BS1467" s="12">
        <v>0</v>
      </c>
      <c r="BT1467" s="12" t="e">
        <f>IF(#REF!=0,"-",#REF!/#REF!*100)</f>
        <v>#REF!</v>
      </c>
    </row>
    <row r="1468" spans="1:72" x14ac:dyDescent="0.25">
      <c r="A1468" s="4" t="s">
        <v>133</v>
      </c>
      <c r="B1468" s="4" t="s">
        <v>58</v>
      </c>
      <c r="C1468" s="4" t="s">
        <v>172</v>
      </c>
      <c r="D1468" s="102" t="s">
        <v>514</v>
      </c>
      <c r="E1468" s="113">
        <v>8213</v>
      </c>
      <c r="F1468" s="102"/>
      <c r="G1468" s="98" t="s">
        <v>1662</v>
      </c>
      <c r="H1468" s="13" t="s">
        <v>51</v>
      </c>
      <c r="I1468" s="14">
        <v>0</v>
      </c>
      <c r="J1468" s="14"/>
      <c r="K1468" s="14"/>
      <c r="L1468" s="14"/>
      <c r="M1468" s="14"/>
      <c r="N1468" s="14"/>
      <c r="O1468" s="14">
        <f t="shared" si="2083"/>
        <v>0</v>
      </c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>
        <v>0</v>
      </c>
      <c r="AC1468" s="14">
        <v>0</v>
      </c>
      <c r="AD1468" s="14">
        <v>0</v>
      </c>
      <c r="AE1468" s="14"/>
      <c r="AF1468" s="14"/>
      <c r="AG1468" s="14"/>
      <c r="AH1468" s="14"/>
      <c r="AI1468" s="14"/>
      <c r="AJ1468" s="14">
        <f t="shared" si="2084"/>
        <v>0</v>
      </c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>
        <v>0</v>
      </c>
      <c r="AX1468" s="14">
        <v>0</v>
      </c>
      <c r="AY1468" s="14">
        <v>0</v>
      </c>
      <c r="AZ1468" s="14"/>
      <c r="BA1468" s="14"/>
      <c r="BB1468" s="14"/>
      <c r="BC1468" s="14"/>
      <c r="BD1468" s="14"/>
      <c r="BE1468" s="14">
        <f t="shared" si="2085"/>
        <v>0</v>
      </c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>
        <v>0</v>
      </c>
      <c r="BS1468" s="14">
        <v>0</v>
      </c>
      <c r="BT1468" s="14" t="e">
        <f>IF(#REF!=0,"-",#REF!/#REF!*100)</f>
        <v>#REF!</v>
      </c>
    </row>
    <row r="1469" spans="1:72" x14ac:dyDescent="0.25">
      <c r="A1469" s="4" t="s">
        <v>133</v>
      </c>
      <c r="B1469" s="4" t="s">
        <v>58</v>
      </c>
      <c r="C1469" s="4" t="s">
        <v>172</v>
      </c>
      <c r="D1469" s="102" t="s">
        <v>514</v>
      </c>
      <c r="E1469" s="113">
        <v>8216</v>
      </c>
      <c r="F1469" s="102"/>
      <c r="G1469" s="98" t="s">
        <v>1662</v>
      </c>
      <c r="H1469" s="13" t="s">
        <v>108</v>
      </c>
      <c r="I1469" s="14">
        <v>0</v>
      </c>
      <c r="J1469" s="14"/>
      <c r="K1469" s="14"/>
      <c r="L1469" s="14"/>
      <c r="M1469" s="14"/>
      <c r="N1469" s="14"/>
      <c r="O1469" s="14">
        <f t="shared" si="2083"/>
        <v>0</v>
      </c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>
        <v>0</v>
      </c>
      <c r="AC1469" s="14">
        <v>0</v>
      </c>
      <c r="AD1469" s="14">
        <v>0</v>
      </c>
      <c r="AE1469" s="14"/>
      <c r="AF1469" s="14"/>
      <c r="AG1469" s="14"/>
      <c r="AH1469" s="14"/>
      <c r="AI1469" s="14"/>
      <c r="AJ1469" s="14">
        <f t="shared" si="2084"/>
        <v>0</v>
      </c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>
        <v>0</v>
      </c>
      <c r="AX1469" s="14">
        <v>0</v>
      </c>
      <c r="AY1469" s="14">
        <v>0</v>
      </c>
      <c r="AZ1469" s="14"/>
      <c r="BA1469" s="14"/>
      <c r="BB1469" s="14"/>
      <c r="BC1469" s="14"/>
      <c r="BD1469" s="14"/>
      <c r="BE1469" s="14">
        <f t="shared" si="2085"/>
        <v>0</v>
      </c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>
        <v>0</v>
      </c>
      <c r="BS1469" s="14">
        <v>0</v>
      </c>
      <c r="BT1469" s="14" t="e">
        <f>IF(#REF!=0,"-",#REF!/#REF!*100)</f>
        <v>#REF!</v>
      </c>
    </row>
    <row r="1470" spans="1:72" ht="22.5" x14ac:dyDescent="0.25">
      <c r="A1470" s="13" t="s">
        <v>0</v>
      </c>
      <c r="B1470" s="13" t="s">
        <v>0</v>
      </c>
      <c r="C1470" s="13" t="s">
        <v>0</v>
      </c>
      <c r="D1470" s="98" t="s">
        <v>0</v>
      </c>
      <c r="E1470" s="98" t="s">
        <v>0</v>
      </c>
      <c r="F1470" s="98" t="s">
        <v>0</v>
      </c>
      <c r="G1470" s="13" t="s">
        <v>0</v>
      </c>
      <c r="H1470" s="10" t="s">
        <v>523</v>
      </c>
      <c r="I1470" s="11">
        <f t="shared" ref="I1470:AA1470" si="2113">SUM(I1439,I1463,I1466)</f>
        <v>0</v>
      </c>
      <c r="J1470" s="11">
        <f t="shared" si="2113"/>
        <v>0</v>
      </c>
      <c r="K1470" s="11">
        <f t="shared" si="2113"/>
        <v>0</v>
      </c>
      <c r="L1470" s="11">
        <f t="shared" si="2113"/>
        <v>0</v>
      </c>
      <c r="M1470" s="11">
        <f t="shared" si="2113"/>
        <v>0</v>
      </c>
      <c r="N1470" s="11">
        <f t="shared" si="2113"/>
        <v>0</v>
      </c>
      <c r="O1470" s="11">
        <f t="shared" si="2113"/>
        <v>0</v>
      </c>
      <c r="P1470" s="11">
        <f t="shared" si="2113"/>
        <v>0</v>
      </c>
      <c r="Q1470" s="11">
        <f t="shared" si="2113"/>
        <v>0</v>
      </c>
      <c r="R1470" s="11">
        <f t="shared" si="2113"/>
        <v>0</v>
      </c>
      <c r="S1470" s="11">
        <f t="shared" si="2113"/>
        <v>0</v>
      </c>
      <c r="T1470" s="11">
        <f t="shared" si="2113"/>
        <v>0</v>
      </c>
      <c r="U1470" s="11">
        <f t="shared" si="2113"/>
        <v>0</v>
      </c>
      <c r="V1470" s="11">
        <f t="shared" si="2113"/>
        <v>0</v>
      </c>
      <c r="W1470" s="11">
        <f t="shared" si="2113"/>
        <v>0</v>
      </c>
      <c r="X1470" s="11">
        <f t="shared" si="2113"/>
        <v>0</v>
      </c>
      <c r="Y1470" s="11">
        <f t="shared" si="2113"/>
        <v>0</v>
      </c>
      <c r="Z1470" s="11">
        <f t="shared" si="2113"/>
        <v>0</v>
      </c>
      <c r="AA1470" s="11">
        <f t="shared" si="2113"/>
        <v>0</v>
      </c>
      <c r="AB1470" s="11">
        <v>0</v>
      </c>
      <c r="AC1470" s="11">
        <v>0</v>
      </c>
      <c r="AD1470" s="11">
        <f t="shared" ref="AD1470:AV1470" si="2114">SUM(AD1439,AD1463,AD1466)</f>
        <v>0</v>
      </c>
      <c r="AE1470" s="11">
        <f t="shared" si="2114"/>
        <v>0</v>
      </c>
      <c r="AF1470" s="11">
        <f t="shared" si="2114"/>
        <v>0</v>
      </c>
      <c r="AG1470" s="11">
        <f t="shared" si="2114"/>
        <v>0</v>
      </c>
      <c r="AH1470" s="11">
        <f t="shared" si="2114"/>
        <v>0</v>
      </c>
      <c r="AI1470" s="11">
        <f t="shared" si="2114"/>
        <v>0</v>
      </c>
      <c r="AJ1470" s="11">
        <f t="shared" si="2114"/>
        <v>0</v>
      </c>
      <c r="AK1470" s="11">
        <f t="shared" si="2114"/>
        <v>0</v>
      </c>
      <c r="AL1470" s="11">
        <f t="shared" si="2114"/>
        <v>0</v>
      </c>
      <c r="AM1470" s="11">
        <f t="shared" si="2114"/>
        <v>0</v>
      </c>
      <c r="AN1470" s="11">
        <f t="shared" si="2114"/>
        <v>0</v>
      </c>
      <c r="AO1470" s="11">
        <f t="shared" si="2114"/>
        <v>0</v>
      </c>
      <c r="AP1470" s="11">
        <f t="shared" si="2114"/>
        <v>0</v>
      </c>
      <c r="AQ1470" s="11">
        <f t="shared" si="2114"/>
        <v>0</v>
      </c>
      <c r="AR1470" s="11">
        <f t="shared" si="2114"/>
        <v>0</v>
      </c>
      <c r="AS1470" s="11">
        <f t="shared" si="2114"/>
        <v>0</v>
      </c>
      <c r="AT1470" s="11">
        <f t="shared" si="2114"/>
        <v>0</v>
      </c>
      <c r="AU1470" s="11">
        <f t="shared" si="2114"/>
        <v>0</v>
      </c>
      <c r="AV1470" s="11">
        <f t="shared" si="2114"/>
        <v>0</v>
      </c>
      <c r="AW1470" s="11">
        <v>0</v>
      </c>
      <c r="AX1470" s="11">
        <v>0</v>
      </c>
      <c r="AY1470" s="11">
        <f t="shared" ref="AY1470:BQ1470" si="2115">SUM(AY1439,AY1463,AY1466)</f>
        <v>0</v>
      </c>
      <c r="AZ1470" s="11">
        <f t="shared" si="2115"/>
        <v>0</v>
      </c>
      <c r="BA1470" s="11">
        <f t="shared" si="2115"/>
        <v>0</v>
      </c>
      <c r="BB1470" s="11">
        <f t="shared" si="2115"/>
        <v>0</v>
      </c>
      <c r="BC1470" s="11">
        <f t="shared" si="2115"/>
        <v>0</v>
      </c>
      <c r="BD1470" s="11">
        <f t="shared" si="2115"/>
        <v>0</v>
      </c>
      <c r="BE1470" s="11">
        <f t="shared" si="2115"/>
        <v>0</v>
      </c>
      <c r="BF1470" s="11">
        <f t="shared" si="2115"/>
        <v>0</v>
      </c>
      <c r="BG1470" s="11">
        <f t="shared" si="2115"/>
        <v>0</v>
      </c>
      <c r="BH1470" s="11">
        <f t="shared" si="2115"/>
        <v>0</v>
      </c>
      <c r="BI1470" s="11">
        <f t="shared" si="2115"/>
        <v>0</v>
      </c>
      <c r="BJ1470" s="11">
        <f t="shared" si="2115"/>
        <v>0</v>
      </c>
      <c r="BK1470" s="11">
        <f t="shared" si="2115"/>
        <v>0</v>
      </c>
      <c r="BL1470" s="11">
        <f t="shared" si="2115"/>
        <v>0</v>
      </c>
      <c r="BM1470" s="11">
        <f t="shared" si="2115"/>
        <v>0</v>
      </c>
      <c r="BN1470" s="11">
        <f t="shared" si="2115"/>
        <v>0</v>
      </c>
      <c r="BO1470" s="11">
        <f t="shared" si="2115"/>
        <v>0</v>
      </c>
      <c r="BP1470" s="11">
        <f t="shared" si="2115"/>
        <v>0</v>
      </c>
      <c r="BQ1470" s="11">
        <f t="shared" si="2115"/>
        <v>0</v>
      </c>
      <c r="BR1470" s="11">
        <v>0</v>
      </c>
      <c r="BS1470" s="11">
        <v>0</v>
      </c>
      <c r="BT1470" s="11" t="e">
        <f>IF(#REF!=0,"-",#REF!/#REF!*100)</f>
        <v>#REF!</v>
      </c>
    </row>
    <row r="1471" spans="1:72" ht="15.75" thickBot="1" x14ac:dyDescent="0.3">
      <c r="A1471" s="13" t="s">
        <v>0</v>
      </c>
      <c r="B1471" s="13" t="s">
        <v>0</v>
      </c>
      <c r="C1471" s="13" t="s">
        <v>0</v>
      </c>
      <c r="D1471" s="98" t="s">
        <v>0</v>
      </c>
      <c r="E1471" s="98" t="s">
        <v>0</v>
      </c>
      <c r="F1471" s="98" t="s">
        <v>0</v>
      </c>
      <c r="G1471" s="13" t="s">
        <v>0</v>
      </c>
      <c r="H1471" s="2" t="s">
        <v>53</v>
      </c>
      <c r="I1471" s="13" t="s">
        <v>0</v>
      </c>
      <c r="J1471" s="13"/>
      <c r="K1471" s="13"/>
      <c r="L1471" s="13"/>
      <c r="M1471" s="13"/>
      <c r="N1471" s="13"/>
      <c r="O1471" s="13" t="e">
        <f t="shared" si="2083"/>
        <v>#VALUE!</v>
      </c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>
        <v>0</v>
      </c>
      <c r="AC1471" s="13" t="e">
        <v>#VALUE!</v>
      </c>
      <c r="AD1471" s="13" t="s">
        <v>0</v>
      </c>
      <c r="AE1471" s="13"/>
      <c r="AF1471" s="13"/>
      <c r="AG1471" s="13"/>
      <c r="AH1471" s="13"/>
      <c r="AI1471" s="13"/>
      <c r="AJ1471" s="13" t="e">
        <f t="shared" si="2084"/>
        <v>#VALUE!</v>
      </c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>
        <v>0</v>
      </c>
      <c r="AX1471" s="13" t="e">
        <v>#VALUE!</v>
      </c>
      <c r="AY1471" s="13" t="s">
        <v>0</v>
      </c>
      <c r="AZ1471" s="13"/>
      <c r="BA1471" s="13"/>
      <c r="BB1471" s="13"/>
      <c r="BC1471" s="13"/>
      <c r="BD1471" s="13"/>
      <c r="BE1471" s="13" t="e">
        <f t="shared" si="2085"/>
        <v>#VALUE!</v>
      </c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>
        <v>0</v>
      </c>
      <c r="BS1471" s="13" t="e">
        <v>#VALUE!</v>
      </c>
      <c r="BT1471" s="12"/>
    </row>
    <row r="1472" spans="1:72" ht="69.75" customHeight="1" thickBot="1" x14ac:dyDescent="0.3">
      <c r="A1472" s="132" t="s">
        <v>0</v>
      </c>
      <c r="B1472" s="132" t="s">
        <v>0</v>
      </c>
      <c r="C1472" s="132" t="s">
        <v>0</v>
      </c>
      <c r="D1472" s="135" t="s">
        <v>0</v>
      </c>
      <c r="E1472" s="135" t="s">
        <v>0</v>
      </c>
      <c r="F1472" s="135" t="s">
        <v>0</v>
      </c>
      <c r="G1472" s="138" t="s">
        <v>0</v>
      </c>
      <c r="H1472" s="5" t="s">
        <v>54</v>
      </c>
      <c r="I1472" s="89" t="s">
        <v>9</v>
      </c>
      <c r="J1472" s="89" t="s">
        <v>1606</v>
      </c>
      <c r="K1472" s="89" t="s">
        <v>1534</v>
      </c>
      <c r="L1472" s="89" t="s">
        <v>1592</v>
      </c>
      <c r="M1472" s="89" t="s">
        <v>1593</v>
      </c>
      <c r="N1472" s="89" t="s">
        <v>1594</v>
      </c>
      <c r="O1472" s="89" t="s">
        <v>1610</v>
      </c>
      <c r="P1472" s="89" t="s">
        <v>1607</v>
      </c>
      <c r="Q1472" s="89" t="s">
        <v>1595</v>
      </c>
      <c r="R1472" s="89" t="s">
        <v>1596</v>
      </c>
      <c r="S1472" s="89" t="s">
        <v>1597</v>
      </c>
      <c r="T1472" s="89" t="s">
        <v>1598</v>
      </c>
      <c r="U1472" s="89" t="s">
        <v>1599</v>
      </c>
      <c r="V1472" s="89" t="s">
        <v>1600</v>
      </c>
      <c r="W1472" s="89" t="s">
        <v>1608</v>
      </c>
      <c r="X1472" s="89" t="s">
        <v>1609</v>
      </c>
      <c r="Y1472" s="89" t="s">
        <v>1601</v>
      </c>
      <c r="Z1472" s="89" t="s">
        <v>1602</v>
      </c>
      <c r="AA1472" s="89" t="s">
        <v>1603</v>
      </c>
      <c r="AB1472" s="89" t="s">
        <v>1604</v>
      </c>
      <c r="AC1472" s="89" t="s">
        <v>1605</v>
      </c>
      <c r="AD1472" s="90" t="s">
        <v>10</v>
      </c>
      <c r="AE1472" s="90" t="s">
        <v>1606</v>
      </c>
      <c r="AF1472" s="90" t="s">
        <v>1534</v>
      </c>
      <c r="AG1472" s="90" t="s">
        <v>1592</v>
      </c>
      <c r="AH1472" s="90" t="s">
        <v>1593</v>
      </c>
      <c r="AI1472" s="90" t="s">
        <v>1594</v>
      </c>
      <c r="AJ1472" s="90" t="s">
        <v>1611</v>
      </c>
      <c r="AK1472" s="90" t="s">
        <v>1607</v>
      </c>
      <c r="AL1472" s="90" t="s">
        <v>1595</v>
      </c>
      <c r="AM1472" s="90" t="s">
        <v>1596</v>
      </c>
      <c r="AN1472" s="90" t="s">
        <v>1597</v>
      </c>
      <c r="AO1472" s="90" t="s">
        <v>1598</v>
      </c>
      <c r="AP1472" s="90" t="s">
        <v>1599</v>
      </c>
      <c r="AQ1472" s="90" t="s">
        <v>1600</v>
      </c>
      <c r="AR1472" s="90" t="s">
        <v>1608</v>
      </c>
      <c r="AS1472" s="90" t="s">
        <v>1609</v>
      </c>
      <c r="AT1472" s="90" t="s">
        <v>1601</v>
      </c>
      <c r="AU1472" s="90" t="s">
        <v>1602</v>
      </c>
      <c r="AV1472" s="90" t="s">
        <v>1603</v>
      </c>
      <c r="AW1472" s="90" t="s">
        <v>1604</v>
      </c>
      <c r="AX1472" s="90" t="s">
        <v>1605</v>
      </c>
      <c r="AY1472" s="91" t="s">
        <v>11</v>
      </c>
      <c r="AZ1472" s="91" t="s">
        <v>1606</v>
      </c>
      <c r="BA1472" s="91" t="s">
        <v>1534</v>
      </c>
      <c r="BB1472" s="91" t="s">
        <v>1592</v>
      </c>
      <c r="BC1472" s="91" t="s">
        <v>1593</v>
      </c>
      <c r="BD1472" s="91" t="s">
        <v>1594</v>
      </c>
      <c r="BE1472" s="91" t="s">
        <v>1612</v>
      </c>
      <c r="BF1472" s="91" t="s">
        <v>1607</v>
      </c>
      <c r="BG1472" s="91" t="s">
        <v>1595</v>
      </c>
      <c r="BH1472" s="91" t="s">
        <v>1596</v>
      </c>
      <c r="BI1472" s="91" t="s">
        <v>1597</v>
      </c>
      <c r="BJ1472" s="91" t="s">
        <v>1598</v>
      </c>
      <c r="BK1472" s="91" t="s">
        <v>1599</v>
      </c>
      <c r="BL1472" s="91" t="s">
        <v>1600</v>
      </c>
      <c r="BM1472" s="91" t="s">
        <v>1608</v>
      </c>
      <c r="BN1472" s="91" t="s">
        <v>1609</v>
      </c>
      <c r="BO1472" s="91" t="s">
        <v>1601</v>
      </c>
      <c r="BP1472" s="91" t="s">
        <v>1602</v>
      </c>
      <c r="BQ1472" s="91" t="s">
        <v>1603</v>
      </c>
      <c r="BR1472" s="91" t="s">
        <v>1604</v>
      </c>
      <c r="BS1472" s="91" t="s">
        <v>1605</v>
      </c>
      <c r="BT1472" s="5" t="s">
        <v>1671</v>
      </c>
    </row>
    <row r="1473" spans="1:72" x14ac:dyDescent="0.25">
      <c r="A1473" s="133"/>
      <c r="B1473" s="133"/>
      <c r="C1473" s="133"/>
      <c r="D1473" s="136"/>
      <c r="E1473" s="136"/>
      <c r="F1473" s="136"/>
      <c r="G1473" s="139"/>
      <c r="H1473" s="15" t="s">
        <v>0</v>
      </c>
      <c r="I1473" s="9">
        <v>1</v>
      </c>
      <c r="J1473" s="9">
        <v>2</v>
      </c>
      <c r="K1473" s="9">
        <v>3</v>
      </c>
      <c r="L1473" s="9">
        <v>4</v>
      </c>
      <c r="M1473" s="9">
        <v>5</v>
      </c>
      <c r="N1473" s="9">
        <v>6</v>
      </c>
      <c r="O1473" s="9">
        <v>7</v>
      </c>
      <c r="P1473" s="9">
        <v>8</v>
      </c>
      <c r="Q1473" s="9">
        <v>9</v>
      </c>
      <c r="R1473" s="9">
        <v>10</v>
      </c>
      <c r="S1473" s="9">
        <v>11</v>
      </c>
      <c r="T1473" s="9">
        <v>12</v>
      </c>
      <c r="U1473" s="9">
        <v>13</v>
      </c>
      <c r="V1473" s="9">
        <v>14</v>
      </c>
      <c r="W1473" s="9">
        <v>15</v>
      </c>
      <c r="X1473" s="9">
        <v>16</v>
      </c>
      <c r="Y1473" s="9">
        <v>17</v>
      </c>
      <c r="Z1473" s="9">
        <v>18</v>
      </c>
      <c r="AA1473" s="9">
        <v>19</v>
      </c>
      <c r="AB1473" s="9">
        <v>20</v>
      </c>
      <c r="AC1473" s="9">
        <v>21</v>
      </c>
      <c r="AD1473" s="9">
        <v>1</v>
      </c>
      <c r="AE1473" s="9">
        <v>2</v>
      </c>
      <c r="AF1473" s="9">
        <v>3</v>
      </c>
      <c r="AG1473" s="9">
        <v>4</v>
      </c>
      <c r="AH1473" s="9">
        <v>5</v>
      </c>
      <c r="AI1473" s="9">
        <v>6</v>
      </c>
      <c r="AJ1473" s="9">
        <v>7</v>
      </c>
      <c r="AK1473" s="9">
        <v>8</v>
      </c>
      <c r="AL1473" s="9">
        <v>9</v>
      </c>
      <c r="AM1473" s="9">
        <v>10</v>
      </c>
      <c r="AN1473" s="9">
        <v>11</v>
      </c>
      <c r="AO1473" s="9">
        <v>12</v>
      </c>
      <c r="AP1473" s="9">
        <v>13</v>
      </c>
      <c r="AQ1473" s="9">
        <v>14</v>
      </c>
      <c r="AR1473" s="9">
        <v>15</v>
      </c>
      <c r="AS1473" s="9">
        <v>16</v>
      </c>
      <c r="AT1473" s="9">
        <v>17</v>
      </c>
      <c r="AU1473" s="9">
        <v>18</v>
      </c>
      <c r="AV1473" s="9">
        <v>19</v>
      </c>
      <c r="AW1473" s="9">
        <v>20</v>
      </c>
      <c r="AX1473" s="9">
        <v>21</v>
      </c>
      <c r="AY1473" s="9">
        <v>1</v>
      </c>
      <c r="AZ1473" s="9">
        <v>2</v>
      </c>
      <c r="BA1473" s="9">
        <v>3</v>
      </c>
      <c r="BB1473" s="9">
        <v>4</v>
      </c>
      <c r="BC1473" s="9">
        <v>5</v>
      </c>
      <c r="BD1473" s="9">
        <v>6</v>
      </c>
      <c r="BE1473" s="9">
        <v>7</v>
      </c>
      <c r="BF1473" s="9">
        <v>8</v>
      </c>
      <c r="BG1473" s="9">
        <v>9</v>
      </c>
      <c r="BH1473" s="9">
        <v>10</v>
      </c>
      <c r="BI1473" s="9">
        <v>11</v>
      </c>
      <c r="BJ1473" s="9">
        <v>12</v>
      </c>
      <c r="BK1473" s="9">
        <v>13</v>
      </c>
      <c r="BL1473" s="9">
        <v>14</v>
      </c>
      <c r="BM1473" s="9">
        <v>15</v>
      </c>
      <c r="BN1473" s="9">
        <v>16</v>
      </c>
      <c r="BO1473" s="9">
        <v>17</v>
      </c>
      <c r="BP1473" s="9">
        <v>18</v>
      </c>
      <c r="BQ1473" s="9">
        <v>19</v>
      </c>
      <c r="BR1473" s="9">
        <v>20</v>
      </c>
      <c r="BS1473" s="9">
        <v>21</v>
      </c>
      <c r="BT1473" s="9">
        <v>9</v>
      </c>
    </row>
    <row r="1474" spans="1:72" x14ac:dyDescent="0.25">
      <c r="A1474" s="133"/>
      <c r="B1474" s="133"/>
      <c r="C1474" s="133"/>
      <c r="D1474" s="136"/>
      <c r="E1474" s="136"/>
      <c r="F1474" s="136"/>
      <c r="G1474" s="139"/>
      <c r="H1474" s="16" t="s">
        <v>137</v>
      </c>
      <c r="I1474" s="17">
        <f t="shared" ref="I1474:AA1474" si="2116">SUM(I1470)</f>
        <v>0</v>
      </c>
      <c r="J1474" s="17">
        <f t="shared" si="2116"/>
        <v>0</v>
      </c>
      <c r="K1474" s="17">
        <f t="shared" si="2116"/>
        <v>0</v>
      </c>
      <c r="L1474" s="17">
        <f t="shared" si="2116"/>
        <v>0</v>
      </c>
      <c r="M1474" s="17">
        <f t="shared" si="2116"/>
        <v>0</v>
      </c>
      <c r="N1474" s="17">
        <f t="shared" si="2116"/>
        <v>0</v>
      </c>
      <c r="O1474" s="17">
        <f t="shared" ref="O1474" si="2117">SUM(O1470)</f>
        <v>0</v>
      </c>
      <c r="P1474" s="17">
        <f t="shared" si="2116"/>
        <v>0</v>
      </c>
      <c r="Q1474" s="17">
        <f t="shared" si="2116"/>
        <v>0</v>
      </c>
      <c r="R1474" s="17">
        <f t="shared" si="2116"/>
        <v>0</v>
      </c>
      <c r="S1474" s="17">
        <f t="shared" si="2116"/>
        <v>0</v>
      </c>
      <c r="T1474" s="17">
        <f t="shared" si="2116"/>
        <v>0</v>
      </c>
      <c r="U1474" s="17">
        <f t="shared" si="2116"/>
        <v>0</v>
      </c>
      <c r="V1474" s="17">
        <f t="shared" si="2116"/>
        <v>0</v>
      </c>
      <c r="W1474" s="17">
        <f t="shared" si="2116"/>
        <v>0</v>
      </c>
      <c r="X1474" s="17">
        <f t="shared" si="2116"/>
        <v>0</v>
      </c>
      <c r="Y1474" s="17">
        <f t="shared" si="2116"/>
        <v>0</v>
      </c>
      <c r="Z1474" s="17">
        <f t="shared" si="2116"/>
        <v>0</v>
      </c>
      <c r="AA1474" s="17">
        <f t="shared" si="2116"/>
        <v>0</v>
      </c>
      <c r="AB1474" s="17">
        <v>0</v>
      </c>
      <c r="AC1474" s="17">
        <v>0</v>
      </c>
      <c r="AD1474" s="17">
        <f t="shared" ref="AD1474:AV1474" si="2118">SUM(AD1470)</f>
        <v>0</v>
      </c>
      <c r="AE1474" s="17">
        <f t="shared" si="2118"/>
        <v>0</v>
      </c>
      <c r="AF1474" s="17">
        <f t="shared" si="2118"/>
        <v>0</v>
      </c>
      <c r="AG1474" s="17">
        <f t="shared" si="2118"/>
        <v>0</v>
      </c>
      <c r="AH1474" s="17">
        <f t="shared" si="2118"/>
        <v>0</v>
      </c>
      <c r="AI1474" s="17">
        <f t="shared" si="2118"/>
        <v>0</v>
      </c>
      <c r="AJ1474" s="17">
        <f t="shared" ref="AJ1474" si="2119">SUM(AJ1470)</f>
        <v>0</v>
      </c>
      <c r="AK1474" s="17">
        <f t="shared" si="2118"/>
        <v>0</v>
      </c>
      <c r="AL1474" s="17">
        <f t="shared" si="2118"/>
        <v>0</v>
      </c>
      <c r="AM1474" s="17">
        <f t="shared" si="2118"/>
        <v>0</v>
      </c>
      <c r="AN1474" s="17">
        <f t="shared" si="2118"/>
        <v>0</v>
      </c>
      <c r="AO1474" s="17">
        <f t="shared" si="2118"/>
        <v>0</v>
      </c>
      <c r="AP1474" s="17">
        <f t="shared" si="2118"/>
        <v>0</v>
      </c>
      <c r="AQ1474" s="17">
        <f t="shared" si="2118"/>
        <v>0</v>
      </c>
      <c r="AR1474" s="17">
        <f t="shared" si="2118"/>
        <v>0</v>
      </c>
      <c r="AS1474" s="17">
        <f t="shared" si="2118"/>
        <v>0</v>
      </c>
      <c r="AT1474" s="17">
        <f t="shared" si="2118"/>
        <v>0</v>
      </c>
      <c r="AU1474" s="17">
        <f t="shared" si="2118"/>
        <v>0</v>
      </c>
      <c r="AV1474" s="17">
        <f t="shared" si="2118"/>
        <v>0</v>
      </c>
      <c r="AW1474" s="17">
        <v>0</v>
      </c>
      <c r="AX1474" s="17">
        <v>0</v>
      </c>
      <c r="AY1474" s="17">
        <f t="shared" ref="AY1474:BQ1474" si="2120">SUM(AY1470)</f>
        <v>0</v>
      </c>
      <c r="AZ1474" s="17">
        <f t="shared" si="2120"/>
        <v>0</v>
      </c>
      <c r="BA1474" s="17">
        <f t="shared" si="2120"/>
        <v>0</v>
      </c>
      <c r="BB1474" s="17">
        <f t="shared" si="2120"/>
        <v>0</v>
      </c>
      <c r="BC1474" s="17">
        <f t="shared" si="2120"/>
        <v>0</v>
      </c>
      <c r="BD1474" s="17">
        <f t="shared" si="2120"/>
        <v>0</v>
      </c>
      <c r="BE1474" s="17">
        <f t="shared" ref="BE1474" si="2121">SUM(BE1470)</f>
        <v>0</v>
      </c>
      <c r="BF1474" s="17">
        <f t="shared" si="2120"/>
        <v>0</v>
      </c>
      <c r="BG1474" s="17">
        <f t="shared" si="2120"/>
        <v>0</v>
      </c>
      <c r="BH1474" s="17">
        <f t="shared" si="2120"/>
        <v>0</v>
      </c>
      <c r="BI1474" s="17">
        <f t="shared" si="2120"/>
        <v>0</v>
      </c>
      <c r="BJ1474" s="17">
        <f t="shared" si="2120"/>
        <v>0</v>
      </c>
      <c r="BK1474" s="17">
        <f t="shared" si="2120"/>
        <v>0</v>
      </c>
      <c r="BL1474" s="17">
        <f t="shared" si="2120"/>
        <v>0</v>
      </c>
      <c r="BM1474" s="17">
        <f t="shared" si="2120"/>
        <v>0</v>
      </c>
      <c r="BN1474" s="17">
        <f t="shared" si="2120"/>
        <v>0</v>
      </c>
      <c r="BO1474" s="17">
        <f t="shared" si="2120"/>
        <v>0</v>
      </c>
      <c r="BP1474" s="17">
        <f t="shared" si="2120"/>
        <v>0</v>
      </c>
      <c r="BQ1474" s="17">
        <f t="shared" si="2120"/>
        <v>0</v>
      </c>
      <c r="BR1474" s="17">
        <v>0</v>
      </c>
      <c r="BS1474" s="17">
        <v>0</v>
      </c>
      <c r="BT1474" s="17" t="e">
        <f>IF(#REF!=0,"-",#REF!/#REF!*100)</f>
        <v>#REF!</v>
      </c>
    </row>
    <row r="1475" spans="1:72" x14ac:dyDescent="0.25">
      <c r="A1475" s="133"/>
      <c r="B1475" s="133"/>
      <c r="C1475" s="133"/>
      <c r="D1475" s="136"/>
      <c r="E1475" s="136"/>
      <c r="F1475" s="136"/>
      <c r="G1475" s="139"/>
      <c r="H1475" s="18" t="s">
        <v>55</v>
      </c>
      <c r="I1475" s="17">
        <f t="shared" ref="I1475:AA1475" si="2122">SUM(I1474)</f>
        <v>0</v>
      </c>
      <c r="J1475" s="17">
        <f t="shared" si="2122"/>
        <v>0</v>
      </c>
      <c r="K1475" s="17">
        <f t="shared" si="2122"/>
        <v>0</v>
      </c>
      <c r="L1475" s="17">
        <f t="shared" si="2122"/>
        <v>0</v>
      </c>
      <c r="M1475" s="17">
        <f t="shared" si="2122"/>
        <v>0</v>
      </c>
      <c r="N1475" s="17">
        <f t="shared" si="2122"/>
        <v>0</v>
      </c>
      <c r="O1475" s="17">
        <f t="shared" ref="O1475" si="2123">SUM(O1474)</f>
        <v>0</v>
      </c>
      <c r="P1475" s="17">
        <f t="shared" si="2122"/>
        <v>0</v>
      </c>
      <c r="Q1475" s="17">
        <f t="shared" si="2122"/>
        <v>0</v>
      </c>
      <c r="R1475" s="17">
        <f t="shared" si="2122"/>
        <v>0</v>
      </c>
      <c r="S1475" s="17">
        <f t="shared" si="2122"/>
        <v>0</v>
      </c>
      <c r="T1475" s="17">
        <f t="shared" si="2122"/>
        <v>0</v>
      </c>
      <c r="U1475" s="17">
        <f t="shared" si="2122"/>
        <v>0</v>
      </c>
      <c r="V1475" s="17">
        <f t="shared" si="2122"/>
        <v>0</v>
      </c>
      <c r="W1475" s="17">
        <f t="shared" si="2122"/>
        <v>0</v>
      </c>
      <c r="X1475" s="17">
        <f t="shared" si="2122"/>
        <v>0</v>
      </c>
      <c r="Y1475" s="17">
        <f t="shared" si="2122"/>
        <v>0</v>
      </c>
      <c r="Z1475" s="17">
        <f t="shared" si="2122"/>
        <v>0</v>
      </c>
      <c r="AA1475" s="17">
        <f t="shared" si="2122"/>
        <v>0</v>
      </c>
      <c r="AB1475" s="17">
        <v>0</v>
      </c>
      <c r="AC1475" s="17">
        <v>0</v>
      </c>
      <c r="AD1475" s="17">
        <f t="shared" ref="AD1475:AV1475" si="2124">SUM(AD1474)</f>
        <v>0</v>
      </c>
      <c r="AE1475" s="17">
        <f t="shared" si="2124"/>
        <v>0</v>
      </c>
      <c r="AF1475" s="17">
        <f t="shared" si="2124"/>
        <v>0</v>
      </c>
      <c r="AG1475" s="17">
        <f t="shared" si="2124"/>
        <v>0</v>
      </c>
      <c r="AH1475" s="17">
        <f t="shared" si="2124"/>
        <v>0</v>
      </c>
      <c r="AI1475" s="17">
        <f t="shared" si="2124"/>
        <v>0</v>
      </c>
      <c r="AJ1475" s="17">
        <f t="shared" ref="AJ1475" si="2125">SUM(AJ1474)</f>
        <v>0</v>
      </c>
      <c r="AK1475" s="17">
        <f t="shared" si="2124"/>
        <v>0</v>
      </c>
      <c r="AL1475" s="17">
        <f t="shared" si="2124"/>
        <v>0</v>
      </c>
      <c r="AM1475" s="17">
        <f t="shared" si="2124"/>
        <v>0</v>
      </c>
      <c r="AN1475" s="17">
        <f t="shared" si="2124"/>
        <v>0</v>
      </c>
      <c r="AO1475" s="17">
        <f t="shared" si="2124"/>
        <v>0</v>
      </c>
      <c r="AP1475" s="17">
        <f t="shared" si="2124"/>
        <v>0</v>
      </c>
      <c r="AQ1475" s="17">
        <f t="shared" si="2124"/>
        <v>0</v>
      </c>
      <c r="AR1475" s="17">
        <f t="shared" si="2124"/>
        <v>0</v>
      </c>
      <c r="AS1475" s="17">
        <f t="shared" si="2124"/>
        <v>0</v>
      </c>
      <c r="AT1475" s="17">
        <f t="shared" si="2124"/>
        <v>0</v>
      </c>
      <c r="AU1475" s="17">
        <f t="shared" si="2124"/>
        <v>0</v>
      </c>
      <c r="AV1475" s="17">
        <f t="shared" si="2124"/>
        <v>0</v>
      </c>
      <c r="AW1475" s="17">
        <v>0</v>
      </c>
      <c r="AX1475" s="17">
        <v>0</v>
      </c>
      <c r="AY1475" s="17">
        <f t="shared" ref="AY1475:BQ1475" si="2126">SUM(AY1474)</f>
        <v>0</v>
      </c>
      <c r="AZ1475" s="17">
        <f t="shared" si="2126"/>
        <v>0</v>
      </c>
      <c r="BA1475" s="17">
        <f t="shared" si="2126"/>
        <v>0</v>
      </c>
      <c r="BB1475" s="17">
        <f t="shared" si="2126"/>
        <v>0</v>
      </c>
      <c r="BC1475" s="17">
        <f t="shared" si="2126"/>
        <v>0</v>
      </c>
      <c r="BD1475" s="17">
        <f t="shared" si="2126"/>
        <v>0</v>
      </c>
      <c r="BE1475" s="17">
        <f t="shared" ref="BE1475" si="2127">SUM(BE1474)</f>
        <v>0</v>
      </c>
      <c r="BF1475" s="17">
        <f t="shared" si="2126"/>
        <v>0</v>
      </c>
      <c r="BG1475" s="17">
        <f t="shared" si="2126"/>
        <v>0</v>
      </c>
      <c r="BH1475" s="17">
        <f t="shared" si="2126"/>
        <v>0</v>
      </c>
      <c r="BI1475" s="17">
        <f t="shared" si="2126"/>
        <v>0</v>
      </c>
      <c r="BJ1475" s="17">
        <f t="shared" si="2126"/>
        <v>0</v>
      </c>
      <c r="BK1475" s="17">
        <f t="shared" si="2126"/>
        <v>0</v>
      </c>
      <c r="BL1475" s="17">
        <f t="shared" si="2126"/>
        <v>0</v>
      </c>
      <c r="BM1475" s="17">
        <f t="shared" si="2126"/>
        <v>0</v>
      </c>
      <c r="BN1475" s="17">
        <f t="shared" si="2126"/>
        <v>0</v>
      </c>
      <c r="BO1475" s="17">
        <f t="shared" si="2126"/>
        <v>0</v>
      </c>
      <c r="BP1475" s="17">
        <f t="shared" si="2126"/>
        <v>0</v>
      </c>
      <c r="BQ1475" s="17">
        <f t="shared" si="2126"/>
        <v>0</v>
      </c>
      <c r="BR1475" s="17">
        <v>0</v>
      </c>
      <c r="BS1475" s="17">
        <v>0</v>
      </c>
      <c r="BT1475" s="17" t="e">
        <f>IF(#REF!=0,"-",#REF!/#REF!*100)</f>
        <v>#REF!</v>
      </c>
    </row>
    <row r="1476" spans="1:72" x14ac:dyDescent="0.25">
      <c r="A1476" s="134"/>
      <c r="B1476" s="134"/>
      <c r="C1476" s="134"/>
      <c r="D1476" s="137"/>
      <c r="E1476" s="137"/>
      <c r="F1476" s="137"/>
      <c r="G1476" s="140"/>
      <c r="O1476">
        <f t="shared" si="2083"/>
        <v>0</v>
      </c>
      <c r="AB1476">
        <v>0</v>
      </c>
      <c r="AC1476">
        <v>0</v>
      </c>
      <c r="AJ1476">
        <f t="shared" si="2084"/>
        <v>0</v>
      </c>
      <c r="AW1476">
        <v>0</v>
      </c>
      <c r="AX1476">
        <v>0</v>
      </c>
      <c r="BE1476">
        <f t="shared" si="2085"/>
        <v>0</v>
      </c>
      <c r="BR1476">
        <v>0</v>
      </c>
      <c r="BS1476">
        <v>0</v>
      </c>
      <c r="BT1476" t="e">
        <f>IF(#REF!=0,"-",#REF!/#REF!*100)</f>
        <v>#REF!</v>
      </c>
    </row>
    <row r="1477" spans="1:72" x14ac:dyDescent="0.25">
      <c r="A1477" s="13" t="s">
        <v>0</v>
      </c>
      <c r="B1477" s="13" t="s">
        <v>0</v>
      </c>
      <c r="C1477" s="13" t="s">
        <v>0</v>
      </c>
      <c r="D1477" s="98" t="s">
        <v>0</v>
      </c>
      <c r="E1477" s="98" t="s">
        <v>0</v>
      </c>
      <c r="F1477" s="98" t="s">
        <v>0</v>
      </c>
      <c r="G1477" s="13" t="s">
        <v>0</v>
      </c>
      <c r="H1477" s="19" t="s">
        <v>0</v>
      </c>
      <c r="I1477" s="19" t="s">
        <v>0</v>
      </c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>
        <v>0</v>
      </c>
      <c r="AC1477" s="19">
        <v>0</v>
      </c>
      <c r="AD1477" s="19" t="s">
        <v>0</v>
      </c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>
        <v>0</v>
      </c>
      <c r="AX1477" s="19">
        <v>0</v>
      </c>
      <c r="AY1477" s="19" t="s">
        <v>0</v>
      </c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>
        <v>0</v>
      </c>
      <c r="BS1477" s="19">
        <v>0</v>
      </c>
      <c r="BT1477" s="19"/>
    </row>
    <row r="1478" spans="1:72" x14ac:dyDescent="0.25">
      <c r="A1478" s="13" t="s">
        <v>0</v>
      </c>
      <c r="B1478" s="13" t="s">
        <v>0</v>
      </c>
      <c r="C1478" s="13" t="s">
        <v>0</v>
      </c>
      <c r="D1478" s="98" t="s">
        <v>0</v>
      </c>
      <c r="E1478" s="98" t="s">
        <v>0</v>
      </c>
      <c r="F1478" s="98" t="s">
        <v>0</v>
      </c>
      <c r="G1478" s="13" t="s">
        <v>0</v>
      </c>
      <c r="H1478" s="10" t="s">
        <v>524</v>
      </c>
      <c r="I1478" s="11">
        <f t="shared" ref="I1478:AA1478" si="2128">SUM(I78,I120,I161,I201,I240,I281,I323,I365,I404,I442,I487,I528,I569,I611,I652,I692,I733,I773,I815,I853,I894,I932,I973,I1015,I1056,I1097,I1138,I1180,I1221,I1262,I1304,I1346,I1387,I1428,I1470)</f>
        <v>3026085</v>
      </c>
      <c r="J1478" s="11">
        <f t="shared" si="2128"/>
        <v>0</v>
      </c>
      <c r="K1478" s="11">
        <f t="shared" si="2128"/>
        <v>0</v>
      </c>
      <c r="L1478" s="11">
        <f t="shared" si="2128"/>
        <v>0</v>
      </c>
      <c r="M1478" s="11">
        <f t="shared" si="2128"/>
        <v>0</v>
      </c>
      <c r="N1478" s="11">
        <f t="shared" si="2128"/>
        <v>0</v>
      </c>
      <c r="O1478" s="11">
        <f t="shared" si="2128"/>
        <v>3026085</v>
      </c>
      <c r="P1478" s="11">
        <f t="shared" si="2128"/>
        <v>144354</v>
      </c>
      <c r="Q1478" s="11">
        <f t="shared" si="2128"/>
        <v>285126</v>
      </c>
      <c r="R1478" s="11">
        <f t="shared" si="2128"/>
        <v>353650</v>
      </c>
      <c r="S1478" s="11">
        <f t="shared" si="2128"/>
        <v>0</v>
      </c>
      <c r="T1478" s="11">
        <f t="shared" si="2128"/>
        <v>0</v>
      </c>
      <c r="U1478" s="11">
        <f t="shared" si="2128"/>
        <v>0</v>
      </c>
      <c r="V1478" s="11">
        <f t="shared" si="2128"/>
        <v>0</v>
      </c>
      <c r="W1478" s="11">
        <f t="shared" si="2128"/>
        <v>0</v>
      </c>
      <c r="X1478" s="11">
        <f t="shared" si="2128"/>
        <v>0</v>
      </c>
      <c r="Y1478" s="11">
        <f t="shared" si="2128"/>
        <v>0</v>
      </c>
      <c r="Z1478" s="11">
        <f t="shared" si="2128"/>
        <v>0</v>
      </c>
      <c r="AA1478" s="11">
        <f t="shared" si="2128"/>
        <v>0</v>
      </c>
      <c r="AB1478" s="11">
        <v>783130</v>
      </c>
      <c r="AC1478" s="11">
        <v>2242955</v>
      </c>
      <c r="AD1478" s="11">
        <f t="shared" ref="AD1478:AV1478" si="2129">SUM(AD78,AD120,AD161,AD201,AD240,AD281,AD323,AD365,AD404,AD442,AD487,AD528,AD569,AD611,AD652,AD692,AD733,AD773,AD815,AD853,AD894,AD932,AD973,AD1015,AD1056,AD1097,AD1138,AD1180,AD1221,AD1262,AD1304,AD1346,AD1387,AD1428,AD1470)</f>
        <v>93200</v>
      </c>
      <c r="AE1478" s="11">
        <f t="shared" si="2129"/>
        <v>36192</v>
      </c>
      <c r="AF1478" s="11">
        <f t="shared" si="2129"/>
        <v>0</v>
      </c>
      <c r="AG1478" s="11">
        <f t="shared" si="2129"/>
        <v>29110</v>
      </c>
      <c r="AH1478" s="11">
        <f t="shared" si="2129"/>
        <v>0</v>
      </c>
      <c r="AI1478" s="11">
        <f t="shared" si="2129"/>
        <v>0</v>
      </c>
      <c r="AJ1478" s="11">
        <f t="shared" si="2129"/>
        <v>158502</v>
      </c>
      <c r="AK1478" s="11">
        <f t="shared" si="2129"/>
        <v>0</v>
      </c>
      <c r="AL1478" s="11">
        <f t="shared" si="2129"/>
        <v>21110</v>
      </c>
      <c r="AM1478" s="11">
        <f t="shared" si="2129"/>
        <v>44192</v>
      </c>
      <c r="AN1478" s="11">
        <f t="shared" si="2129"/>
        <v>0</v>
      </c>
      <c r="AO1478" s="11">
        <f t="shared" si="2129"/>
        <v>0</v>
      </c>
      <c r="AP1478" s="11">
        <f t="shared" si="2129"/>
        <v>0</v>
      </c>
      <c r="AQ1478" s="11">
        <f t="shared" si="2129"/>
        <v>0</v>
      </c>
      <c r="AR1478" s="11">
        <f t="shared" si="2129"/>
        <v>0</v>
      </c>
      <c r="AS1478" s="11">
        <f t="shared" si="2129"/>
        <v>0</v>
      </c>
      <c r="AT1478" s="11">
        <f t="shared" si="2129"/>
        <v>0</v>
      </c>
      <c r="AU1478" s="11">
        <f t="shared" si="2129"/>
        <v>0</v>
      </c>
      <c r="AV1478" s="11">
        <f t="shared" si="2129"/>
        <v>0</v>
      </c>
      <c r="AW1478" s="11">
        <v>65302</v>
      </c>
      <c r="AX1478" s="11">
        <v>93200</v>
      </c>
      <c r="AY1478" s="11">
        <f t="shared" ref="AY1478:BQ1478" si="2130">SUM(AY78,AY120,AY161,AY201,AY240,AY281,AY323,AY365,AY404,AY442,AY487,AY528,AY569,AY611,AY652,AY692,AY733,AY773,AY815,AY853,AY894,AY932,AY973,AY1015,AY1056,AY1097,AY1138,AY1180,AY1221,AY1262,AY1304,AY1346,AY1387,AY1428,AY1470)</f>
        <v>36600</v>
      </c>
      <c r="AZ1478" s="11">
        <f t="shared" si="2130"/>
        <v>111387</v>
      </c>
      <c r="BA1478" s="11">
        <f t="shared" si="2130"/>
        <v>0</v>
      </c>
      <c r="BB1478" s="11">
        <f t="shared" si="2130"/>
        <v>18572</v>
      </c>
      <c r="BC1478" s="11">
        <f t="shared" si="2130"/>
        <v>0</v>
      </c>
      <c r="BD1478" s="11">
        <f t="shared" si="2130"/>
        <v>0</v>
      </c>
      <c r="BE1478" s="11">
        <f t="shared" si="2130"/>
        <v>166559</v>
      </c>
      <c r="BF1478" s="11">
        <f t="shared" si="2130"/>
        <v>0</v>
      </c>
      <c r="BG1478" s="11">
        <f t="shared" si="2130"/>
        <v>15350</v>
      </c>
      <c r="BH1478" s="11">
        <f t="shared" si="2130"/>
        <v>114609</v>
      </c>
      <c r="BI1478" s="11">
        <f t="shared" si="2130"/>
        <v>0</v>
      </c>
      <c r="BJ1478" s="11">
        <f t="shared" si="2130"/>
        <v>0</v>
      </c>
      <c r="BK1478" s="11">
        <f t="shared" si="2130"/>
        <v>0</v>
      </c>
      <c r="BL1478" s="11">
        <f t="shared" si="2130"/>
        <v>0</v>
      </c>
      <c r="BM1478" s="11">
        <f t="shared" si="2130"/>
        <v>0</v>
      </c>
      <c r="BN1478" s="11">
        <f t="shared" si="2130"/>
        <v>0</v>
      </c>
      <c r="BO1478" s="11">
        <f t="shared" si="2130"/>
        <v>0</v>
      </c>
      <c r="BP1478" s="11">
        <f t="shared" si="2130"/>
        <v>0</v>
      </c>
      <c r="BQ1478" s="11">
        <f t="shared" si="2130"/>
        <v>0</v>
      </c>
      <c r="BR1478" s="11">
        <v>129959</v>
      </c>
      <c r="BS1478" s="11">
        <v>36600</v>
      </c>
      <c r="BT1478" s="11" t="e">
        <f>IF(#REF!=0,"-",#REF!/#REF!*100)</f>
        <v>#REF!</v>
      </c>
    </row>
    <row r="1479" spans="1:72" x14ac:dyDescent="0.25">
      <c r="A1479" s="13" t="s">
        <v>0</v>
      </c>
      <c r="B1479" s="13" t="s">
        <v>0</v>
      </c>
      <c r="C1479" s="13" t="s">
        <v>0</v>
      </c>
      <c r="D1479" s="98" t="s">
        <v>0</v>
      </c>
      <c r="E1479" s="98" t="s">
        <v>0</v>
      </c>
      <c r="F1479" s="98" t="s">
        <v>0</v>
      </c>
      <c r="G1479" s="13" t="s">
        <v>0</v>
      </c>
      <c r="H1479" s="2" t="s">
        <v>53</v>
      </c>
      <c r="I1479" s="13" t="s">
        <v>0</v>
      </c>
      <c r="J1479" s="13"/>
      <c r="K1479" s="13"/>
      <c r="L1479" s="13"/>
      <c r="M1479" s="13"/>
      <c r="N1479" s="13"/>
      <c r="O1479" s="13" t="e">
        <f t="shared" si="2083"/>
        <v>#VALUE!</v>
      </c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>
        <v>0</v>
      </c>
      <c r="AC1479" s="13" t="e">
        <v>#VALUE!</v>
      </c>
      <c r="AD1479" s="13" t="s">
        <v>0</v>
      </c>
      <c r="AE1479" s="13"/>
      <c r="AF1479" s="13"/>
      <c r="AG1479" s="13"/>
      <c r="AH1479" s="13"/>
      <c r="AI1479" s="13"/>
      <c r="AJ1479" s="13" t="e">
        <f t="shared" si="2084"/>
        <v>#VALUE!</v>
      </c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>
        <v>0</v>
      </c>
      <c r="AX1479" s="13" t="e">
        <v>#VALUE!</v>
      </c>
      <c r="AY1479" s="13" t="s">
        <v>0</v>
      </c>
      <c r="AZ1479" s="13"/>
      <c r="BA1479" s="13"/>
      <c r="BB1479" s="13"/>
      <c r="BC1479" s="13"/>
      <c r="BD1479" s="13"/>
      <c r="BE1479" s="13" t="e">
        <f t="shared" si="2085"/>
        <v>#VALUE!</v>
      </c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>
        <v>0</v>
      </c>
      <c r="BS1479" s="13" t="e">
        <v>#VALUE!</v>
      </c>
      <c r="BT1479" s="12" t="e">
        <f>IF(#REF!=0,"-",#REF!/#REF!*100)</f>
        <v>#REF!</v>
      </c>
    </row>
    <row r="1480" spans="1:72" x14ac:dyDescent="0.25">
      <c r="A1480" s="13" t="s">
        <v>0</v>
      </c>
      <c r="B1480" s="13" t="s">
        <v>0</v>
      </c>
      <c r="C1480" s="13" t="s">
        <v>0</v>
      </c>
      <c r="D1480" s="98" t="s">
        <v>0</v>
      </c>
      <c r="E1480" s="98" t="s">
        <v>0</v>
      </c>
      <c r="F1480" s="98" t="s">
        <v>0</v>
      </c>
      <c r="G1480" s="13" t="s">
        <v>0</v>
      </c>
      <c r="H1480" s="20" t="s">
        <v>0</v>
      </c>
      <c r="I1480" s="21" t="s">
        <v>0</v>
      </c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>
        <v>0</v>
      </c>
      <c r="AC1480" s="21">
        <v>0</v>
      </c>
      <c r="AD1480" s="21" t="s">
        <v>0</v>
      </c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>
        <v>0</v>
      </c>
      <c r="AX1480" s="21">
        <v>0</v>
      </c>
      <c r="AY1480" s="21" t="s">
        <v>0</v>
      </c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>
        <v>0</v>
      </c>
      <c r="BS1480" s="21">
        <v>0</v>
      </c>
      <c r="BT1480" s="21"/>
    </row>
    <row r="1481" spans="1:72" ht="15.75" thickBot="1" x14ac:dyDescent="0.3">
      <c r="A1481" s="1" t="s">
        <v>133</v>
      </c>
      <c r="B1481" s="1" t="s">
        <v>525</v>
      </c>
      <c r="C1481" s="4" t="s">
        <v>0</v>
      </c>
      <c r="D1481" s="102" t="s">
        <v>0</v>
      </c>
      <c r="E1481" s="101" t="s">
        <v>0</v>
      </c>
      <c r="F1481" s="101" t="s">
        <v>0</v>
      </c>
      <c r="G1481" s="2" t="s">
        <v>0</v>
      </c>
      <c r="H1481" s="2" t="s">
        <v>0</v>
      </c>
      <c r="I1481" s="3" t="s">
        <v>0</v>
      </c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>
        <v>0</v>
      </c>
      <c r="AC1481" s="3">
        <v>0</v>
      </c>
      <c r="AD1481" s="3" t="s">
        <v>0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>
        <v>0</v>
      </c>
      <c r="AX1481" s="3">
        <v>0</v>
      </c>
      <c r="AY1481" s="3" t="s">
        <v>0</v>
      </c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>
        <v>0</v>
      </c>
      <c r="BS1481" s="3">
        <v>0</v>
      </c>
      <c r="BT1481" s="3"/>
    </row>
    <row r="1482" spans="1:72" ht="69.75" customHeight="1" thickBot="1" x14ac:dyDescent="0.3">
      <c r="A1482" s="5" t="s">
        <v>2</v>
      </c>
      <c r="B1482" s="5" t="s">
        <v>3</v>
      </c>
      <c r="C1482" s="5" t="s">
        <v>4</v>
      </c>
      <c r="D1482" s="103" t="s">
        <v>0</v>
      </c>
      <c r="E1482" s="112" t="s">
        <v>5</v>
      </c>
      <c r="F1482" s="112" t="s">
        <v>6</v>
      </c>
      <c r="G1482" s="5" t="s">
        <v>7</v>
      </c>
      <c r="H1482" s="5" t="s">
        <v>8</v>
      </c>
      <c r="I1482" s="89" t="s">
        <v>9</v>
      </c>
      <c r="J1482" s="89" t="s">
        <v>1606</v>
      </c>
      <c r="K1482" s="89" t="s">
        <v>1534</v>
      </c>
      <c r="L1482" s="89" t="s">
        <v>1592</v>
      </c>
      <c r="M1482" s="89" t="s">
        <v>1593</v>
      </c>
      <c r="N1482" s="89" t="s">
        <v>1594</v>
      </c>
      <c r="O1482" s="89" t="s">
        <v>1610</v>
      </c>
      <c r="P1482" s="89" t="s">
        <v>1607</v>
      </c>
      <c r="Q1482" s="89" t="s">
        <v>1595</v>
      </c>
      <c r="R1482" s="89" t="s">
        <v>1596</v>
      </c>
      <c r="S1482" s="89" t="s">
        <v>1597</v>
      </c>
      <c r="T1482" s="89" t="s">
        <v>1598</v>
      </c>
      <c r="U1482" s="89" t="s">
        <v>1599</v>
      </c>
      <c r="V1482" s="89" t="s">
        <v>1600</v>
      </c>
      <c r="W1482" s="89" t="s">
        <v>1608</v>
      </c>
      <c r="X1482" s="89" t="s">
        <v>1609</v>
      </c>
      <c r="Y1482" s="89" t="s">
        <v>1601</v>
      </c>
      <c r="Z1482" s="89" t="s">
        <v>1602</v>
      </c>
      <c r="AA1482" s="89" t="s">
        <v>1603</v>
      </c>
      <c r="AB1482" s="89" t="s">
        <v>1604</v>
      </c>
      <c r="AC1482" s="89" t="s">
        <v>1605</v>
      </c>
      <c r="AD1482" s="90" t="s">
        <v>10</v>
      </c>
      <c r="AE1482" s="90" t="s">
        <v>1606</v>
      </c>
      <c r="AF1482" s="90" t="s">
        <v>1534</v>
      </c>
      <c r="AG1482" s="90" t="s">
        <v>1592</v>
      </c>
      <c r="AH1482" s="90" t="s">
        <v>1593</v>
      </c>
      <c r="AI1482" s="90" t="s">
        <v>1594</v>
      </c>
      <c r="AJ1482" s="90" t="s">
        <v>1611</v>
      </c>
      <c r="AK1482" s="90" t="s">
        <v>1607</v>
      </c>
      <c r="AL1482" s="90" t="s">
        <v>1595</v>
      </c>
      <c r="AM1482" s="90" t="s">
        <v>1596</v>
      </c>
      <c r="AN1482" s="90" t="s">
        <v>1597</v>
      </c>
      <c r="AO1482" s="90" t="s">
        <v>1598</v>
      </c>
      <c r="AP1482" s="90" t="s">
        <v>1599</v>
      </c>
      <c r="AQ1482" s="90" t="s">
        <v>1600</v>
      </c>
      <c r="AR1482" s="90" t="s">
        <v>1608</v>
      </c>
      <c r="AS1482" s="90" t="s">
        <v>1609</v>
      </c>
      <c r="AT1482" s="90" t="s">
        <v>1601</v>
      </c>
      <c r="AU1482" s="90" t="s">
        <v>1602</v>
      </c>
      <c r="AV1482" s="90" t="s">
        <v>1603</v>
      </c>
      <c r="AW1482" s="90" t="s">
        <v>1604</v>
      </c>
      <c r="AX1482" s="90" t="s">
        <v>1605</v>
      </c>
      <c r="AY1482" s="91" t="s">
        <v>11</v>
      </c>
      <c r="AZ1482" s="91" t="s">
        <v>1606</v>
      </c>
      <c r="BA1482" s="91" t="s">
        <v>1534</v>
      </c>
      <c r="BB1482" s="91" t="s">
        <v>1592</v>
      </c>
      <c r="BC1482" s="91" t="s">
        <v>1593</v>
      </c>
      <c r="BD1482" s="91" t="s">
        <v>1594</v>
      </c>
      <c r="BE1482" s="91" t="s">
        <v>1612</v>
      </c>
      <c r="BF1482" s="91" t="s">
        <v>1607</v>
      </c>
      <c r="BG1482" s="91" t="s">
        <v>1595</v>
      </c>
      <c r="BH1482" s="91" t="s">
        <v>1596</v>
      </c>
      <c r="BI1482" s="91" t="s">
        <v>1597</v>
      </c>
      <c r="BJ1482" s="91" t="s">
        <v>1598</v>
      </c>
      <c r="BK1482" s="91" t="s">
        <v>1599</v>
      </c>
      <c r="BL1482" s="91" t="s">
        <v>1600</v>
      </c>
      <c r="BM1482" s="91" t="s">
        <v>1608</v>
      </c>
      <c r="BN1482" s="91" t="s">
        <v>1609</v>
      </c>
      <c r="BO1482" s="91" t="s">
        <v>1601</v>
      </c>
      <c r="BP1482" s="91" t="s">
        <v>1602</v>
      </c>
      <c r="BQ1482" s="91" t="s">
        <v>1603</v>
      </c>
      <c r="BR1482" s="91" t="s">
        <v>1604</v>
      </c>
      <c r="BS1482" s="91" t="s">
        <v>1605</v>
      </c>
      <c r="BT1482" s="5" t="s">
        <v>1671</v>
      </c>
    </row>
    <row r="1483" spans="1:72" x14ac:dyDescent="0.25">
      <c r="A1483" s="6" t="s">
        <v>0</v>
      </c>
      <c r="B1483" s="6" t="s">
        <v>0</v>
      </c>
      <c r="C1483" s="6" t="s">
        <v>0</v>
      </c>
      <c r="D1483" s="104" t="s">
        <v>0</v>
      </c>
      <c r="E1483" s="104" t="s">
        <v>0</v>
      </c>
      <c r="F1483" s="121" t="s">
        <v>0</v>
      </c>
      <c r="G1483" s="7" t="s">
        <v>0</v>
      </c>
      <c r="H1483" s="8" t="s">
        <v>0</v>
      </c>
      <c r="I1483" s="9">
        <v>1</v>
      </c>
      <c r="J1483" s="9">
        <v>2</v>
      </c>
      <c r="K1483" s="9">
        <v>3</v>
      </c>
      <c r="L1483" s="9">
        <v>4</v>
      </c>
      <c r="M1483" s="9">
        <v>5</v>
      </c>
      <c r="N1483" s="9">
        <v>6</v>
      </c>
      <c r="O1483" s="9">
        <v>7</v>
      </c>
      <c r="P1483" s="9">
        <v>8</v>
      </c>
      <c r="Q1483" s="9">
        <v>9</v>
      </c>
      <c r="R1483" s="9">
        <v>10</v>
      </c>
      <c r="S1483" s="9">
        <v>11</v>
      </c>
      <c r="T1483" s="9">
        <v>12</v>
      </c>
      <c r="U1483" s="9">
        <v>13</v>
      </c>
      <c r="V1483" s="9">
        <v>14</v>
      </c>
      <c r="W1483" s="9">
        <v>15</v>
      </c>
      <c r="X1483" s="9">
        <v>16</v>
      </c>
      <c r="Y1483" s="9">
        <v>17</v>
      </c>
      <c r="Z1483" s="9">
        <v>18</v>
      </c>
      <c r="AA1483" s="9">
        <v>19</v>
      </c>
      <c r="AB1483" s="9">
        <v>20</v>
      </c>
      <c r="AC1483" s="9">
        <v>21</v>
      </c>
      <c r="AD1483" s="9">
        <v>1</v>
      </c>
      <c r="AE1483" s="9">
        <v>2</v>
      </c>
      <c r="AF1483" s="9">
        <v>3</v>
      </c>
      <c r="AG1483" s="9">
        <v>4</v>
      </c>
      <c r="AH1483" s="9">
        <v>5</v>
      </c>
      <c r="AI1483" s="9">
        <v>6</v>
      </c>
      <c r="AJ1483" s="9">
        <v>7</v>
      </c>
      <c r="AK1483" s="9">
        <v>8</v>
      </c>
      <c r="AL1483" s="9">
        <v>9</v>
      </c>
      <c r="AM1483" s="9">
        <v>10</v>
      </c>
      <c r="AN1483" s="9">
        <v>11</v>
      </c>
      <c r="AO1483" s="9">
        <v>12</v>
      </c>
      <c r="AP1483" s="9">
        <v>13</v>
      </c>
      <c r="AQ1483" s="9">
        <v>14</v>
      </c>
      <c r="AR1483" s="9">
        <v>15</v>
      </c>
      <c r="AS1483" s="9">
        <v>16</v>
      </c>
      <c r="AT1483" s="9">
        <v>17</v>
      </c>
      <c r="AU1483" s="9">
        <v>18</v>
      </c>
      <c r="AV1483" s="9">
        <v>19</v>
      </c>
      <c r="AW1483" s="9">
        <v>20</v>
      </c>
      <c r="AX1483" s="9">
        <v>21</v>
      </c>
      <c r="AY1483" s="9">
        <v>1</v>
      </c>
      <c r="AZ1483" s="9">
        <v>2</v>
      </c>
      <c r="BA1483" s="9">
        <v>3</v>
      </c>
      <c r="BB1483" s="9">
        <v>4</v>
      </c>
      <c r="BC1483" s="9">
        <v>5</v>
      </c>
      <c r="BD1483" s="9">
        <v>6</v>
      </c>
      <c r="BE1483" s="9">
        <v>7</v>
      </c>
      <c r="BF1483" s="9">
        <v>8</v>
      </c>
      <c r="BG1483" s="9">
        <v>9</v>
      </c>
      <c r="BH1483" s="9">
        <v>10</v>
      </c>
      <c r="BI1483" s="9">
        <v>11</v>
      </c>
      <c r="BJ1483" s="9">
        <v>12</v>
      </c>
      <c r="BK1483" s="9">
        <v>13</v>
      </c>
      <c r="BL1483" s="9">
        <v>14</v>
      </c>
      <c r="BM1483" s="9">
        <v>15</v>
      </c>
      <c r="BN1483" s="9">
        <v>16</v>
      </c>
      <c r="BO1483" s="9">
        <v>17</v>
      </c>
      <c r="BP1483" s="9">
        <v>18</v>
      </c>
      <c r="BQ1483" s="9">
        <v>19</v>
      </c>
      <c r="BR1483" s="9">
        <v>20</v>
      </c>
      <c r="BS1483" s="9">
        <v>21</v>
      </c>
      <c r="BT1483" s="9">
        <v>9</v>
      </c>
    </row>
    <row r="1484" spans="1:72" x14ac:dyDescent="0.25">
      <c r="A1484" s="1" t="s">
        <v>133</v>
      </c>
      <c r="B1484" s="1" t="s">
        <v>525</v>
      </c>
      <c r="C1484" s="4" t="s">
        <v>12</v>
      </c>
      <c r="D1484" s="102" t="s">
        <v>526</v>
      </c>
      <c r="E1484" s="101" t="s">
        <v>0</v>
      </c>
      <c r="F1484" s="101" t="s">
        <v>0</v>
      </c>
      <c r="G1484" s="2" t="s">
        <v>0</v>
      </c>
      <c r="H1484" s="2" t="s">
        <v>527</v>
      </c>
      <c r="I1484" s="3" t="s">
        <v>0</v>
      </c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>
        <v>0</v>
      </c>
      <c r="AC1484" s="3">
        <v>0</v>
      </c>
      <c r="AD1484" s="3" t="s">
        <v>0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>
        <v>0</v>
      </c>
      <c r="AX1484" s="3">
        <v>0</v>
      </c>
      <c r="AY1484" s="3" t="s">
        <v>0</v>
      </c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>
        <v>0</v>
      </c>
      <c r="BS1484" s="3">
        <v>0</v>
      </c>
      <c r="BT1484" s="3"/>
    </row>
    <row r="1485" spans="1:72" ht="33.75" x14ac:dyDescent="0.25">
      <c r="A1485" s="1" t="s">
        <v>0</v>
      </c>
      <c r="B1485" s="1" t="s">
        <v>0</v>
      </c>
      <c r="C1485" s="1" t="s">
        <v>0</v>
      </c>
      <c r="D1485" s="101" t="s">
        <v>0</v>
      </c>
      <c r="E1485" s="101" t="s">
        <v>0</v>
      </c>
      <c r="F1485" s="101" t="s">
        <v>0</v>
      </c>
      <c r="G1485" s="2" t="s">
        <v>0</v>
      </c>
      <c r="H1485" s="10" t="s">
        <v>13</v>
      </c>
      <c r="I1485" s="11">
        <f t="shared" ref="I1485:AA1485" si="2131">SUM(I1486,I1494,I1496)</f>
        <v>5889250</v>
      </c>
      <c r="J1485" s="11">
        <f t="shared" si="2131"/>
        <v>0</v>
      </c>
      <c r="K1485" s="11">
        <f t="shared" si="2131"/>
        <v>0</v>
      </c>
      <c r="L1485" s="11">
        <f t="shared" si="2131"/>
        <v>0</v>
      </c>
      <c r="M1485" s="11">
        <f t="shared" si="2131"/>
        <v>0</v>
      </c>
      <c r="N1485" s="11">
        <f t="shared" si="2131"/>
        <v>0</v>
      </c>
      <c r="O1485" s="11">
        <f t="shared" ref="O1485" si="2132">SUM(O1486,O1494,O1496)</f>
        <v>5889250</v>
      </c>
      <c r="P1485" s="11">
        <f t="shared" si="2131"/>
        <v>872009</v>
      </c>
      <c r="Q1485" s="11">
        <f t="shared" si="2131"/>
        <v>0</v>
      </c>
      <c r="R1485" s="11">
        <f t="shared" si="2131"/>
        <v>180348</v>
      </c>
      <c r="S1485" s="11">
        <f t="shared" si="2131"/>
        <v>0</v>
      </c>
      <c r="T1485" s="11">
        <f t="shared" si="2131"/>
        <v>0</v>
      </c>
      <c r="U1485" s="11">
        <f t="shared" si="2131"/>
        <v>0</v>
      </c>
      <c r="V1485" s="11">
        <f t="shared" si="2131"/>
        <v>0</v>
      </c>
      <c r="W1485" s="11">
        <f t="shared" si="2131"/>
        <v>0</v>
      </c>
      <c r="X1485" s="11">
        <f t="shared" si="2131"/>
        <v>0</v>
      </c>
      <c r="Y1485" s="11">
        <f t="shared" si="2131"/>
        <v>0</v>
      </c>
      <c r="Z1485" s="11">
        <f t="shared" si="2131"/>
        <v>0</v>
      </c>
      <c r="AA1485" s="11">
        <f t="shared" si="2131"/>
        <v>0</v>
      </c>
      <c r="AB1485" s="11">
        <v>1052357</v>
      </c>
      <c r="AC1485" s="11">
        <v>4836893</v>
      </c>
      <c r="AD1485" s="11">
        <f t="shared" ref="AD1485:AV1485" si="2133">SUM(AD1486,AD1494,AD1496)</f>
        <v>1200</v>
      </c>
      <c r="AE1485" s="11">
        <f t="shared" si="2133"/>
        <v>1200</v>
      </c>
      <c r="AF1485" s="11">
        <f t="shared" si="2133"/>
        <v>0</v>
      </c>
      <c r="AG1485" s="11">
        <f t="shared" si="2133"/>
        <v>0</v>
      </c>
      <c r="AH1485" s="11">
        <f t="shared" si="2133"/>
        <v>0</v>
      </c>
      <c r="AI1485" s="11">
        <f t="shared" si="2133"/>
        <v>0</v>
      </c>
      <c r="AJ1485" s="11">
        <f t="shared" ref="AJ1485" si="2134">SUM(AJ1486,AJ1494,AJ1496)</f>
        <v>2400</v>
      </c>
      <c r="AK1485" s="11">
        <f t="shared" si="2133"/>
        <v>0</v>
      </c>
      <c r="AL1485" s="11">
        <f t="shared" si="2133"/>
        <v>0</v>
      </c>
      <c r="AM1485" s="11">
        <f t="shared" si="2133"/>
        <v>1200</v>
      </c>
      <c r="AN1485" s="11">
        <f t="shared" si="2133"/>
        <v>0</v>
      </c>
      <c r="AO1485" s="11">
        <f t="shared" si="2133"/>
        <v>0</v>
      </c>
      <c r="AP1485" s="11">
        <f t="shared" si="2133"/>
        <v>0</v>
      </c>
      <c r="AQ1485" s="11">
        <f t="shared" si="2133"/>
        <v>0</v>
      </c>
      <c r="AR1485" s="11">
        <f t="shared" si="2133"/>
        <v>0</v>
      </c>
      <c r="AS1485" s="11">
        <f t="shared" si="2133"/>
        <v>0</v>
      </c>
      <c r="AT1485" s="11">
        <f t="shared" si="2133"/>
        <v>0</v>
      </c>
      <c r="AU1485" s="11">
        <f t="shared" si="2133"/>
        <v>0</v>
      </c>
      <c r="AV1485" s="11">
        <f t="shared" si="2133"/>
        <v>0</v>
      </c>
      <c r="AW1485" s="11">
        <v>1200</v>
      </c>
      <c r="AX1485" s="11">
        <v>1200</v>
      </c>
      <c r="AY1485" s="11">
        <f t="shared" ref="AY1485:BQ1485" si="2135">SUM(AY1486,AY1494,AY1496)</f>
        <v>264000</v>
      </c>
      <c r="AZ1485" s="11">
        <f t="shared" si="2135"/>
        <v>454552</v>
      </c>
      <c r="BA1485" s="11">
        <f t="shared" si="2135"/>
        <v>0</v>
      </c>
      <c r="BB1485" s="11">
        <f t="shared" si="2135"/>
        <v>10000</v>
      </c>
      <c r="BC1485" s="11">
        <f t="shared" si="2135"/>
        <v>0</v>
      </c>
      <c r="BD1485" s="11">
        <f t="shared" si="2135"/>
        <v>0</v>
      </c>
      <c r="BE1485" s="11">
        <f t="shared" ref="BE1485" si="2136">SUM(BE1486,BE1494,BE1496)</f>
        <v>728552</v>
      </c>
      <c r="BF1485" s="11">
        <f t="shared" si="2135"/>
        <v>0</v>
      </c>
      <c r="BG1485" s="11">
        <f t="shared" si="2135"/>
        <v>10000</v>
      </c>
      <c r="BH1485" s="11">
        <f t="shared" si="2135"/>
        <v>454552</v>
      </c>
      <c r="BI1485" s="11">
        <f t="shared" si="2135"/>
        <v>0</v>
      </c>
      <c r="BJ1485" s="11">
        <f t="shared" si="2135"/>
        <v>0</v>
      </c>
      <c r="BK1485" s="11">
        <f t="shared" si="2135"/>
        <v>0</v>
      </c>
      <c r="BL1485" s="11">
        <f t="shared" si="2135"/>
        <v>0</v>
      </c>
      <c r="BM1485" s="11">
        <f t="shared" si="2135"/>
        <v>0</v>
      </c>
      <c r="BN1485" s="11">
        <f t="shared" si="2135"/>
        <v>0</v>
      </c>
      <c r="BO1485" s="11">
        <f t="shared" si="2135"/>
        <v>0</v>
      </c>
      <c r="BP1485" s="11">
        <f t="shared" si="2135"/>
        <v>0</v>
      </c>
      <c r="BQ1485" s="11">
        <f t="shared" si="2135"/>
        <v>0</v>
      </c>
      <c r="BR1485" s="11">
        <v>464552</v>
      </c>
      <c r="BS1485" s="11">
        <v>264000</v>
      </c>
      <c r="BT1485" s="11" t="e">
        <f>IF(#REF!=0,"-",#REF!/#REF!*100)</f>
        <v>#REF!</v>
      </c>
    </row>
    <row r="1486" spans="1:72" x14ac:dyDescent="0.25">
      <c r="A1486" s="4" t="s">
        <v>133</v>
      </c>
      <c r="B1486" s="4" t="s">
        <v>525</v>
      </c>
      <c r="C1486" s="4" t="s">
        <v>12</v>
      </c>
      <c r="D1486" s="102" t="s">
        <v>526</v>
      </c>
      <c r="E1486" s="101" t="s">
        <v>14</v>
      </c>
      <c r="F1486" s="101" t="s">
        <v>0</v>
      </c>
      <c r="G1486" s="2" t="s">
        <v>0</v>
      </c>
      <c r="H1486" s="2" t="s">
        <v>15</v>
      </c>
      <c r="I1486" s="12">
        <f t="shared" ref="I1486:AA1486" si="2137">SUM(I1487,I1488)</f>
        <v>3057548</v>
      </c>
      <c r="J1486" s="12">
        <f t="shared" si="2137"/>
        <v>0</v>
      </c>
      <c r="K1486" s="12">
        <f t="shared" si="2137"/>
        <v>0</v>
      </c>
      <c r="L1486" s="12">
        <f t="shared" si="2137"/>
        <v>0</v>
      </c>
      <c r="M1486" s="12">
        <f t="shared" si="2137"/>
        <v>0</v>
      </c>
      <c r="N1486" s="12">
        <f t="shared" si="2137"/>
        <v>0</v>
      </c>
      <c r="O1486" s="12">
        <f t="shared" ref="O1486" si="2138">SUM(O1487,O1488)</f>
        <v>3057548</v>
      </c>
      <c r="P1486" s="12">
        <f t="shared" si="2137"/>
        <v>371609</v>
      </c>
      <c r="Q1486" s="12">
        <f t="shared" si="2137"/>
        <v>0</v>
      </c>
      <c r="R1486" s="12">
        <f t="shared" si="2137"/>
        <v>164825</v>
      </c>
      <c r="S1486" s="12">
        <f t="shared" si="2137"/>
        <v>0</v>
      </c>
      <c r="T1486" s="12">
        <f t="shared" si="2137"/>
        <v>0</v>
      </c>
      <c r="U1486" s="12">
        <f t="shared" si="2137"/>
        <v>0</v>
      </c>
      <c r="V1486" s="12">
        <f t="shared" si="2137"/>
        <v>0</v>
      </c>
      <c r="W1486" s="12">
        <f t="shared" si="2137"/>
        <v>0</v>
      </c>
      <c r="X1486" s="12">
        <f t="shared" si="2137"/>
        <v>0</v>
      </c>
      <c r="Y1486" s="12">
        <f t="shared" si="2137"/>
        <v>0</v>
      </c>
      <c r="Z1486" s="12">
        <f t="shared" si="2137"/>
        <v>0</v>
      </c>
      <c r="AA1486" s="12">
        <f t="shared" si="2137"/>
        <v>0</v>
      </c>
      <c r="AB1486" s="12">
        <v>536434</v>
      </c>
      <c r="AC1486" s="12">
        <v>2521114</v>
      </c>
      <c r="AD1486" s="12">
        <f t="shared" ref="AD1486:AV1486" si="2139">SUM(AD1487,AD1488)</f>
        <v>0</v>
      </c>
      <c r="AE1486" s="12">
        <f t="shared" si="2139"/>
        <v>0</v>
      </c>
      <c r="AF1486" s="12">
        <f t="shared" si="2139"/>
        <v>0</v>
      </c>
      <c r="AG1486" s="12">
        <f t="shared" si="2139"/>
        <v>0</v>
      </c>
      <c r="AH1486" s="12">
        <f t="shared" si="2139"/>
        <v>0</v>
      </c>
      <c r="AI1486" s="12">
        <f t="shared" si="2139"/>
        <v>0</v>
      </c>
      <c r="AJ1486" s="12">
        <f t="shared" ref="AJ1486" si="2140">SUM(AJ1487,AJ1488)</f>
        <v>0</v>
      </c>
      <c r="AK1486" s="12">
        <f t="shared" si="2139"/>
        <v>0</v>
      </c>
      <c r="AL1486" s="12">
        <f t="shared" si="2139"/>
        <v>0</v>
      </c>
      <c r="AM1486" s="12">
        <f t="shared" si="2139"/>
        <v>0</v>
      </c>
      <c r="AN1486" s="12">
        <f t="shared" si="2139"/>
        <v>0</v>
      </c>
      <c r="AO1486" s="12">
        <f t="shared" si="2139"/>
        <v>0</v>
      </c>
      <c r="AP1486" s="12">
        <f t="shared" si="2139"/>
        <v>0</v>
      </c>
      <c r="AQ1486" s="12">
        <f t="shared" si="2139"/>
        <v>0</v>
      </c>
      <c r="AR1486" s="12">
        <f t="shared" si="2139"/>
        <v>0</v>
      </c>
      <c r="AS1486" s="12">
        <f t="shared" si="2139"/>
        <v>0</v>
      </c>
      <c r="AT1486" s="12">
        <f t="shared" si="2139"/>
        <v>0</v>
      </c>
      <c r="AU1486" s="12">
        <f t="shared" si="2139"/>
        <v>0</v>
      </c>
      <c r="AV1486" s="12">
        <f t="shared" si="2139"/>
        <v>0</v>
      </c>
      <c r="AW1486" s="12">
        <v>0</v>
      </c>
      <c r="AX1486" s="12">
        <v>0</v>
      </c>
      <c r="AY1486" s="12">
        <f t="shared" ref="AY1486:BQ1486" si="2141">SUM(AY1487,AY1488)</f>
        <v>0</v>
      </c>
      <c r="AZ1486" s="12">
        <f t="shared" si="2141"/>
        <v>0</v>
      </c>
      <c r="BA1486" s="12">
        <f t="shared" si="2141"/>
        <v>0</v>
      </c>
      <c r="BB1486" s="12">
        <f t="shared" si="2141"/>
        <v>0</v>
      </c>
      <c r="BC1486" s="12">
        <f t="shared" si="2141"/>
        <v>0</v>
      </c>
      <c r="BD1486" s="12">
        <f t="shared" si="2141"/>
        <v>0</v>
      </c>
      <c r="BE1486" s="12">
        <f t="shared" ref="BE1486" si="2142">SUM(BE1487,BE1488)</f>
        <v>0</v>
      </c>
      <c r="BF1486" s="12">
        <f t="shared" si="2141"/>
        <v>0</v>
      </c>
      <c r="BG1486" s="12">
        <f t="shared" si="2141"/>
        <v>0</v>
      </c>
      <c r="BH1486" s="12">
        <f t="shared" si="2141"/>
        <v>0</v>
      </c>
      <c r="BI1486" s="12">
        <f t="shared" si="2141"/>
        <v>0</v>
      </c>
      <c r="BJ1486" s="12">
        <f t="shared" si="2141"/>
        <v>0</v>
      </c>
      <c r="BK1486" s="12">
        <f t="shared" si="2141"/>
        <v>0</v>
      </c>
      <c r="BL1486" s="12">
        <f t="shared" si="2141"/>
        <v>0</v>
      </c>
      <c r="BM1486" s="12">
        <f t="shared" si="2141"/>
        <v>0</v>
      </c>
      <c r="BN1486" s="12">
        <f t="shared" si="2141"/>
        <v>0</v>
      </c>
      <c r="BO1486" s="12">
        <f t="shared" si="2141"/>
        <v>0</v>
      </c>
      <c r="BP1486" s="12">
        <f t="shared" si="2141"/>
        <v>0</v>
      </c>
      <c r="BQ1486" s="12">
        <f t="shared" si="2141"/>
        <v>0</v>
      </c>
      <c r="BR1486" s="12">
        <v>0</v>
      </c>
      <c r="BS1486" s="12">
        <v>0</v>
      </c>
      <c r="BT1486" s="12" t="e">
        <f>IF(#REF!=0,"-",#REF!/#REF!*100)</f>
        <v>#REF!</v>
      </c>
    </row>
    <row r="1487" spans="1:72" x14ac:dyDescent="0.25">
      <c r="A1487" s="4" t="s">
        <v>133</v>
      </c>
      <c r="B1487" s="4" t="s">
        <v>525</v>
      </c>
      <c r="C1487" s="4" t="s">
        <v>12</v>
      </c>
      <c r="D1487" s="102" t="s">
        <v>526</v>
      </c>
      <c r="E1487" s="113">
        <v>6111</v>
      </c>
      <c r="F1487" s="102"/>
      <c r="G1487" s="99" t="s">
        <v>1661</v>
      </c>
      <c r="H1487" s="13" t="s">
        <v>16</v>
      </c>
      <c r="I1487" s="14">
        <v>1099605</v>
      </c>
      <c r="J1487" s="14"/>
      <c r="K1487" s="14"/>
      <c r="L1487" s="14"/>
      <c r="M1487" s="14"/>
      <c r="N1487" s="14"/>
      <c r="O1487" s="14">
        <f t="shared" si="2083"/>
        <v>1099605</v>
      </c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>
        <v>0</v>
      </c>
      <c r="AC1487" s="14">
        <v>1099605</v>
      </c>
      <c r="AD1487" s="14">
        <v>0</v>
      </c>
      <c r="AE1487" s="14"/>
      <c r="AF1487" s="14"/>
      <c r="AG1487" s="14"/>
      <c r="AH1487" s="14"/>
      <c r="AI1487" s="14"/>
      <c r="AJ1487" s="14">
        <f t="shared" si="2084"/>
        <v>0</v>
      </c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>
        <v>0</v>
      </c>
      <c r="AX1487" s="14">
        <v>0</v>
      </c>
      <c r="AY1487" s="14">
        <v>0</v>
      </c>
      <c r="AZ1487" s="14"/>
      <c r="BA1487" s="14"/>
      <c r="BB1487" s="14"/>
      <c r="BC1487" s="14"/>
      <c r="BD1487" s="14"/>
      <c r="BE1487" s="14">
        <f t="shared" si="2085"/>
        <v>0</v>
      </c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>
        <v>0</v>
      </c>
      <c r="BS1487" s="14">
        <v>0</v>
      </c>
      <c r="BT1487" s="14" t="e">
        <f>IF(#REF!=0,"-",#REF!/#REF!*100)</f>
        <v>#REF!</v>
      </c>
    </row>
    <row r="1488" spans="1:72" x14ac:dyDescent="0.25">
      <c r="A1488" s="1" t="s">
        <v>133</v>
      </c>
      <c r="B1488" s="1" t="s">
        <v>525</v>
      </c>
      <c r="C1488" s="1" t="s">
        <v>12</v>
      </c>
      <c r="D1488" s="105" t="s">
        <v>526</v>
      </c>
      <c r="E1488" s="105" t="s">
        <v>18</v>
      </c>
      <c r="F1488" s="102" t="s">
        <v>0</v>
      </c>
      <c r="G1488" s="13" t="s">
        <v>0</v>
      </c>
      <c r="H1488" s="2" t="s">
        <v>19</v>
      </c>
      <c r="I1488" s="12">
        <f t="shared" ref="I1488:AA1488" si="2143">SUM(I1489:I1493)</f>
        <v>1957943</v>
      </c>
      <c r="J1488" s="12">
        <f t="shared" si="2143"/>
        <v>0</v>
      </c>
      <c r="K1488" s="12">
        <f t="shared" si="2143"/>
        <v>0</v>
      </c>
      <c r="L1488" s="12">
        <f t="shared" si="2143"/>
        <v>0</v>
      </c>
      <c r="M1488" s="12">
        <f t="shared" si="2143"/>
        <v>0</v>
      </c>
      <c r="N1488" s="12">
        <f t="shared" si="2143"/>
        <v>0</v>
      </c>
      <c r="O1488" s="12">
        <f t="shared" si="2143"/>
        <v>1957943</v>
      </c>
      <c r="P1488" s="12">
        <f t="shared" si="2143"/>
        <v>371609</v>
      </c>
      <c r="Q1488" s="12">
        <f t="shared" si="2143"/>
        <v>0</v>
      </c>
      <c r="R1488" s="12">
        <f t="shared" si="2143"/>
        <v>164825</v>
      </c>
      <c r="S1488" s="12">
        <f t="shared" si="2143"/>
        <v>0</v>
      </c>
      <c r="T1488" s="12">
        <f t="shared" si="2143"/>
        <v>0</v>
      </c>
      <c r="U1488" s="12">
        <f t="shared" si="2143"/>
        <v>0</v>
      </c>
      <c r="V1488" s="12">
        <f t="shared" si="2143"/>
        <v>0</v>
      </c>
      <c r="W1488" s="12">
        <f t="shared" si="2143"/>
        <v>0</v>
      </c>
      <c r="X1488" s="12">
        <f t="shared" si="2143"/>
        <v>0</v>
      </c>
      <c r="Y1488" s="12">
        <f t="shared" si="2143"/>
        <v>0</v>
      </c>
      <c r="Z1488" s="12">
        <f t="shared" si="2143"/>
        <v>0</v>
      </c>
      <c r="AA1488" s="12">
        <f t="shared" si="2143"/>
        <v>0</v>
      </c>
      <c r="AB1488" s="12">
        <v>536434</v>
      </c>
      <c r="AC1488" s="12">
        <v>1421509</v>
      </c>
      <c r="AD1488" s="12">
        <f t="shared" ref="AD1488:AV1488" si="2144">SUM(AD1489:AD1493)</f>
        <v>0</v>
      </c>
      <c r="AE1488" s="12">
        <f t="shared" si="2144"/>
        <v>0</v>
      </c>
      <c r="AF1488" s="12">
        <f t="shared" si="2144"/>
        <v>0</v>
      </c>
      <c r="AG1488" s="12">
        <f t="shared" si="2144"/>
        <v>0</v>
      </c>
      <c r="AH1488" s="12">
        <f t="shared" si="2144"/>
        <v>0</v>
      </c>
      <c r="AI1488" s="12">
        <f t="shared" si="2144"/>
        <v>0</v>
      </c>
      <c r="AJ1488" s="12">
        <f t="shared" si="2144"/>
        <v>0</v>
      </c>
      <c r="AK1488" s="12">
        <f t="shared" si="2144"/>
        <v>0</v>
      </c>
      <c r="AL1488" s="12">
        <f t="shared" si="2144"/>
        <v>0</v>
      </c>
      <c r="AM1488" s="12">
        <f t="shared" si="2144"/>
        <v>0</v>
      </c>
      <c r="AN1488" s="12">
        <f t="shared" si="2144"/>
        <v>0</v>
      </c>
      <c r="AO1488" s="12">
        <f t="shared" si="2144"/>
        <v>0</v>
      </c>
      <c r="AP1488" s="12">
        <f t="shared" si="2144"/>
        <v>0</v>
      </c>
      <c r="AQ1488" s="12">
        <f t="shared" si="2144"/>
        <v>0</v>
      </c>
      <c r="AR1488" s="12">
        <f t="shared" si="2144"/>
        <v>0</v>
      </c>
      <c r="AS1488" s="12">
        <f t="shared" si="2144"/>
        <v>0</v>
      </c>
      <c r="AT1488" s="12">
        <f t="shared" si="2144"/>
        <v>0</v>
      </c>
      <c r="AU1488" s="12">
        <f t="shared" si="2144"/>
        <v>0</v>
      </c>
      <c r="AV1488" s="12">
        <f t="shared" si="2144"/>
        <v>0</v>
      </c>
      <c r="AW1488" s="12">
        <v>0</v>
      </c>
      <c r="AX1488" s="12">
        <v>0</v>
      </c>
      <c r="AY1488" s="12">
        <f t="shared" ref="AY1488:BQ1488" si="2145">SUM(AY1489:AY1493)</f>
        <v>0</v>
      </c>
      <c r="AZ1488" s="12">
        <f t="shared" si="2145"/>
        <v>0</v>
      </c>
      <c r="BA1488" s="12">
        <f t="shared" si="2145"/>
        <v>0</v>
      </c>
      <c r="BB1488" s="12">
        <f t="shared" si="2145"/>
        <v>0</v>
      </c>
      <c r="BC1488" s="12">
        <f t="shared" si="2145"/>
        <v>0</v>
      </c>
      <c r="BD1488" s="12">
        <f t="shared" si="2145"/>
        <v>0</v>
      </c>
      <c r="BE1488" s="12">
        <f t="shared" si="2145"/>
        <v>0</v>
      </c>
      <c r="BF1488" s="12">
        <f t="shared" si="2145"/>
        <v>0</v>
      </c>
      <c r="BG1488" s="12">
        <f t="shared" si="2145"/>
        <v>0</v>
      </c>
      <c r="BH1488" s="12">
        <f t="shared" si="2145"/>
        <v>0</v>
      </c>
      <c r="BI1488" s="12">
        <f t="shared" si="2145"/>
        <v>0</v>
      </c>
      <c r="BJ1488" s="12">
        <f t="shared" si="2145"/>
        <v>0</v>
      </c>
      <c r="BK1488" s="12">
        <f t="shared" si="2145"/>
        <v>0</v>
      </c>
      <c r="BL1488" s="12">
        <f t="shared" si="2145"/>
        <v>0</v>
      </c>
      <c r="BM1488" s="12">
        <f t="shared" si="2145"/>
        <v>0</v>
      </c>
      <c r="BN1488" s="12">
        <f t="shared" si="2145"/>
        <v>0</v>
      </c>
      <c r="BO1488" s="12">
        <f t="shared" si="2145"/>
        <v>0</v>
      </c>
      <c r="BP1488" s="12">
        <f t="shared" si="2145"/>
        <v>0</v>
      </c>
      <c r="BQ1488" s="12">
        <f t="shared" si="2145"/>
        <v>0</v>
      </c>
      <c r="BR1488" s="12">
        <v>0</v>
      </c>
      <c r="BS1488" s="12">
        <v>0</v>
      </c>
      <c r="BT1488" s="12" t="e">
        <f>IF(#REF!=0,"-",#REF!/#REF!*100)</f>
        <v>#REF!</v>
      </c>
    </row>
    <row r="1489" spans="1:72" ht="22.5" x14ac:dyDescent="0.25">
      <c r="A1489" s="4" t="s">
        <v>133</v>
      </c>
      <c r="B1489" s="4" t="s">
        <v>525</v>
      </c>
      <c r="C1489" s="4" t="s">
        <v>12</v>
      </c>
      <c r="D1489" s="102" t="s">
        <v>526</v>
      </c>
      <c r="E1489" s="113">
        <v>6112</v>
      </c>
      <c r="F1489" s="102" t="s">
        <v>528</v>
      </c>
      <c r="G1489" s="99" t="s">
        <v>1661</v>
      </c>
      <c r="H1489" s="13" t="s">
        <v>57</v>
      </c>
      <c r="I1489" s="14">
        <v>272763</v>
      </c>
      <c r="J1489" s="14"/>
      <c r="K1489" s="14"/>
      <c r="L1489" s="14"/>
      <c r="M1489" s="14"/>
      <c r="N1489" s="14"/>
      <c r="O1489" s="14">
        <f t="shared" si="2083"/>
        <v>272763</v>
      </c>
      <c r="P1489" s="14">
        <f>22609+25000</f>
        <v>47609</v>
      </c>
      <c r="Q1489" s="14"/>
      <c r="R1489" s="14">
        <v>23000</v>
      </c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>
        <v>70609</v>
      </c>
      <c r="AC1489" s="14">
        <v>202154</v>
      </c>
      <c r="AD1489" s="14">
        <v>0</v>
      </c>
      <c r="AE1489" s="14"/>
      <c r="AF1489" s="14"/>
      <c r="AG1489" s="14"/>
      <c r="AH1489" s="14"/>
      <c r="AI1489" s="14"/>
      <c r="AJ1489" s="14">
        <f t="shared" si="2084"/>
        <v>0</v>
      </c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>
        <v>0</v>
      </c>
      <c r="AX1489" s="14">
        <v>0</v>
      </c>
      <c r="AY1489" s="14">
        <v>0</v>
      </c>
      <c r="AZ1489" s="14"/>
      <c r="BA1489" s="14"/>
      <c r="BB1489" s="14"/>
      <c r="BC1489" s="14"/>
      <c r="BD1489" s="14"/>
      <c r="BE1489" s="14">
        <f t="shared" si="2085"/>
        <v>0</v>
      </c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>
        <v>0</v>
      </c>
      <c r="BS1489" s="14">
        <v>0</v>
      </c>
      <c r="BT1489" s="14" t="e">
        <f>IF(#REF!=0,"-",#REF!/#REF!*100)</f>
        <v>#REF!</v>
      </c>
    </row>
    <row r="1490" spans="1:72" x14ac:dyDescent="0.25">
      <c r="A1490" s="4" t="s">
        <v>133</v>
      </c>
      <c r="B1490" s="4" t="s">
        <v>525</v>
      </c>
      <c r="C1490" s="4" t="s">
        <v>12</v>
      </c>
      <c r="D1490" s="102" t="s">
        <v>526</v>
      </c>
      <c r="E1490" s="113">
        <v>6112</v>
      </c>
      <c r="F1490" s="102" t="s">
        <v>529</v>
      </c>
      <c r="G1490" s="99" t="s">
        <v>1661</v>
      </c>
      <c r="H1490" s="13" t="s">
        <v>22</v>
      </c>
      <c r="I1490" s="14">
        <v>1144200</v>
      </c>
      <c r="J1490" s="14"/>
      <c r="K1490" s="14"/>
      <c r="L1490" s="14"/>
      <c r="M1490" s="14"/>
      <c r="N1490" s="14"/>
      <c r="O1490" s="14">
        <f t="shared" si="2083"/>
        <v>1144200</v>
      </c>
      <c r="P1490" s="14">
        <f>130000+120000</f>
        <v>250000</v>
      </c>
      <c r="Q1490" s="14"/>
      <c r="R1490" s="14">
        <v>121825</v>
      </c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>
        <v>371825</v>
      </c>
      <c r="AC1490" s="14">
        <v>772375</v>
      </c>
      <c r="AD1490" s="14">
        <v>0</v>
      </c>
      <c r="AE1490" s="14"/>
      <c r="AF1490" s="14"/>
      <c r="AG1490" s="14"/>
      <c r="AH1490" s="14"/>
      <c r="AI1490" s="14"/>
      <c r="AJ1490" s="14">
        <f t="shared" si="2084"/>
        <v>0</v>
      </c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>
        <v>0</v>
      </c>
      <c r="AX1490" s="14">
        <v>0</v>
      </c>
      <c r="AY1490" s="14">
        <v>0</v>
      </c>
      <c r="AZ1490" s="14"/>
      <c r="BA1490" s="14"/>
      <c r="BB1490" s="14"/>
      <c r="BC1490" s="14"/>
      <c r="BD1490" s="14"/>
      <c r="BE1490" s="14">
        <f t="shared" si="2085"/>
        <v>0</v>
      </c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>
        <v>0</v>
      </c>
      <c r="BS1490" s="14">
        <v>0</v>
      </c>
      <c r="BT1490" s="14" t="e">
        <f>IF(#REF!=0,"-",#REF!/#REF!*100)</f>
        <v>#REF!</v>
      </c>
    </row>
    <row r="1491" spans="1:72" x14ac:dyDescent="0.25">
      <c r="A1491" s="4" t="s">
        <v>133</v>
      </c>
      <c r="B1491" s="4" t="s">
        <v>525</v>
      </c>
      <c r="C1491" s="4" t="s">
        <v>12</v>
      </c>
      <c r="D1491" s="102" t="s">
        <v>526</v>
      </c>
      <c r="E1491" s="113">
        <v>6112</v>
      </c>
      <c r="F1491" s="102" t="s">
        <v>530</v>
      </c>
      <c r="G1491" s="99" t="s">
        <v>1661</v>
      </c>
      <c r="H1491" s="13" t="s">
        <v>23</v>
      </c>
      <c r="I1491" s="14">
        <v>246980</v>
      </c>
      <c r="J1491" s="14"/>
      <c r="K1491" s="14"/>
      <c r="L1491" s="14"/>
      <c r="M1491" s="14"/>
      <c r="N1491" s="14"/>
      <c r="O1491" s="14">
        <f t="shared" si="2083"/>
        <v>246980</v>
      </c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>
        <v>0</v>
      </c>
      <c r="AC1491" s="14">
        <v>246980</v>
      </c>
      <c r="AD1491" s="14">
        <v>0</v>
      </c>
      <c r="AE1491" s="14"/>
      <c r="AF1491" s="14"/>
      <c r="AG1491" s="14"/>
      <c r="AH1491" s="14"/>
      <c r="AI1491" s="14"/>
      <c r="AJ1491" s="14">
        <f t="shared" si="2084"/>
        <v>0</v>
      </c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>
        <v>0</v>
      </c>
      <c r="AX1491" s="14">
        <v>0</v>
      </c>
      <c r="AY1491" s="14">
        <v>0</v>
      </c>
      <c r="AZ1491" s="14"/>
      <c r="BA1491" s="14"/>
      <c r="BB1491" s="14"/>
      <c r="BC1491" s="14"/>
      <c r="BD1491" s="14"/>
      <c r="BE1491" s="14">
        <f t="shared" si="2085"/>
        <v>0</v>
      </c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>
        <v>0</v>
      </c>
      <c r="BS1491" s="14">
        <v>0</v>
      </c>
      <c r="BT1491" s="14" t="e">
        <f>IF(#REF!=0,"-",#REF!/#REF!*100)</f>
        <v>#REF!</v>
      </c>
    </row>
    <row r="1492" spans="1:72" x14ac:dyDescent="0.25">
      <c r="A1492" s="4" t="s">
        <v>133</v>
      </c>
      <c r="B1492" s="4" t="s">
        <v>525</v>
      </c>
      <c r="C1492" s="4" t="s">
        <v>12</v>
      </c>
      <c r="D1492" s="102" t="s">
        <v>526</v>
      </c>
      <c r="E1492" s="113">
        <v>6112</v>
      </c>
      <c r="F1492" s="102" t="s">
        <v>531</v>
      </c>
      <c r="G1492" s="99" t="s">
        <v>1661</v>
      </c>
      <c r="H1492" s="13" t="s">
        <v>21</v>
      </c>
      <c r="I1492" s="14">
        <v>72000</v>
      </c>
      <c r="J1492" s="14"/>
      <c r="K1492" s="14"/>
      <c r="L1492" s="14"/>
      <c r="M1492" s="14"/>
      <c r="N1492" s="14"/>
      <c r="O1492" s="14">
        <f t="shared" si="2083"/>
        <v>72000</v>
      </c>
      <c r="P1492" s="14">
        <v>8000</v>
      </c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>
        <v>8000</v>
      </c>
      <c r="AC1492" s="14">
        <v>64000</v>
      </c>
      <c r="AD1492" s="14">
        <v>0</v>
      </c>
      <c r="AE1492" s="14"/>
      <c r="AF1492" s="14"/>
      <c r="AG1492" s="14"/>
      <c r="AH1492" s="14"/>
      <c r="AI1492" s="14"/>
      <c r="AJ1492" s="14">
        <f t="shared" si="2084"/>
        <v>0</v>
      </c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>
        <v>0</v>
      </c>
      <c r="AX1492" s="14">
        <v>0</v>
      </c>
      <c r="AY1492" s="14">
        <v>0</v>
      </c>
      <c r="AZ1492" s="14"/>
      <c r="BA1492" s="14"/>
      <c r="BB1492" s="14"/>
      <c r="BC1492" s="14"/>
      <c r="BD1492" s="14"/>
      <c r="BE1492" s="14">
        <f t="shared" si="2085"/>
        <v>0</v>
      </c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>
        <v>0</v>
      </c>
      <c r="BS1492" s="14">
        <v>0</v>
      </c>
      <c r="BT1492" s="14" t="e">
        <f>IF(#REF!=0,"-",#REF!/#REF!*100)</f>
        <v>#REF!</v>
      </c>
    </row>
    <row r="1493" spans="1:72" x14ac:dyDescent="0.25">
      <c r="A1493" s="4" t="s">
        <v>133</v>
      </c>
      <c r="B1493" s="4" t="s">
        <v>525</v>
      </c>
      <c r="C1493" s="4" t="s">
        <v>12</v>
      </c>
      <c r="D1493" s="102" t="s">
        <v>526</v>
      </c>
      <c r="E1493" s="113">
        <v>6112</v>
      </c>
      <c r="F1493" s="102" t="s">
        <v>532</v>
      </c>
      <c r="G1493" s="99" t="s">
        <v>1661</v>
      </c>
      <c r="H1493" s="13" t="s">
        <v>24</v>
      </c>
      <c r="I1493" s="14">
        <v>222000</v>
      </c>
      <c r="J1493" s="14"/>
      <c r="K1493" s="14"/>
      <c r="L1493" s="14"/>
      <c r="M1493" s="14"/>
      <c r="N1493" s="14"/>
      <c r="O1493" s="14">
        <f t="shared" si="2083"/>
        <v>222000</v>
      </c>
      <c r="P1493" s="14">
        <f>51000+15000</f>
        <v>66000</v>
      </c>
      <c r="Q1493" s="14"/>
      <c r="R1493" s="14">
        <v>20000</v>
      </c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>
        <v>86000</v>
      </c>
      <c r="AC1493" s="14">
        <v>136000</v>
      </c>
      <c r="AD1493" s="14">
        <v>0</v>
      </c>
      <c r="AE1493" s="14"/>
      <c r="AF1493" s="14"/>
      <c r="AG1493" s="14"/>
      <c r="AH1493" s="14"/>
      <c r="AI1493" s="14"/>
      <c r="AJ1493" s="14">
        <f t="shared" si="2084"/>
        <v>0</v>
      </c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>
        <v>0</v>
      </c>
      <c r="AX1493" s="14">
        <v>0</v>
      </c>
      <c r="AY1493" s="14">
        <v>0</v>
      </c>
      <c r="AZ1493" s="14"/>
      <c r="BA1493" s="14"/>
      <c r="BB1493" s="14"/>
      <c r="BC1493" s="14"/>
      <c r="BD1493" s="14"/>
      <c r="BE1493" s="14">
        <f t="shared" si="2085"/>
        <v>0</v>
      </c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>
        <v>0</v>
      </c>
      <c r="BS1493" s="14">
        <v>0</v>
      </c>
      <c r="BT1493" s="14" t="e">
        <f>IF(#REF!=0,"-",#REF!/#REF!*100)</f>
        <v>#REF!</v>
      </c>
    </row>
    <row r="1494" spans="1:72" ht="22.5" x14ac:dyDescent="0.25">
      <c r="A1494" s="4" t="s">
        <v>133</v>
      </c>
      <c r="B1494" s="4" t="s">
        <v>525</v>
      </c>
      <c r="C1494" s="4" t="s">
        <v>12</v>
      </c>
      <c r="D1494" s="102" t="s">
        <v>526</v>
      </c>
      <c r="E1494" s="101" t="s">
        <v>25</v>
      </c>
      <c r="F1494" s="101" t="s">
        <v>0</v>
      </c>
      <c r="G1494" s="2"/>
      <c r="H1494" s="2" t="s">
        <v>26</v>
      </c>
      <c r="I1494" s="12">
        <f t="shared" ref="I1494:AA1494" si="2146">SUM(I1495)</f>
        <v>0</v>
      </c>
      <c r="J1494" s="12">
        <f t="shared" si="2146"/>
        <v>0</v>
      </c>
      <c r="K1494" s="12">
        <f t="shared" si="2146"/>
        <v>0</v>
      </c>
      <c r="L1494" s="12">
        <f t="shared" si="2146"/>
        <v>0</v>
      </c>
      <c r="M1494" s="12">
        <f t="shared" si="2146"/>
        <v>0</v>
      </c>
      <c r="N1494" s="12">
        <f t="shared" si="2146"/>
        <v>0</v>
      </c>
      <c r="O1494" s="12">
        <f t="shared" si="2146"/>
        <v>0</v>
      </c>
      <c r="P1494" s="12">
        <f t="shared" si="2146"/>
        <v>0</v>
      </c>
      <c r="Q1494" s="12">
        <f t="shared" si="2146"/>
        <v>0</v>
      </c>
      <c r="R1494" s="12">
        <f t="shared" si="2146"/>
        <v>0</v>
      </c>
      <c r="S1494" s="12">
        <f t="shared" si="2146"/>
        <v>0</v>
      </c>
      <c r="T1494" s="12">
        <f t="shared" si="2146"/>
        <v>0</v>
      </c>
      <c r="U1494" s="12">
        <f t="shared" si="2146"/>
        <v>0</v>
      </c>
      <c r="V1494" s="12">
        <f t="shared" si="2146"/>
        <v>0</v>
      </c>
      <c r="W1494" s="12">
        <f t="shared" si="2146"/>
        <v>0</v>
      </c>
      <c r="X1494" s="12">
        <f t="shared" si="2146"/>
        <v>0</v>
      </c>
      <c r="Y1494" s="12">
        <f t="shared" si="2146"/>
        <v>0</v>
      </c>
      <c r="Z1494" s="12">
        <f t="shared" si="2146"/>
        <v>0</v>
      </c>
      <c r="AA1494" s="12">
        <f t="shared" si="2146"/>
        <v>0</v>
      </c>
      <c r="AB1494" s="12">
        <v>0</v>
      </c>
      <c r="AC1494" s="12">
        <v>0</v>
      </c>
      <c r="AD1494" s="12">
        <f t="shared" ref="AD1494:AV1494" si="2147">SUM(AD1495)</f>
        <v>0</v>
      </c>
      <c r="AE1494" s="12">
        <f t="shared" si="2147"/>
        <v>0</v>
      </c>
      <c r="AF1494" s="12">
        <f t="shared" si="2147"/>
        <v>0</v>
      </c>
      <c r="AG1494" s="12">
        <f t="shared" si="2147"/>
        <v>0</v>
      </c>
      <c r="AH1494" s="12">
        <f t="shared" si="2147"/>
        <v>0</v>
      </c>
      <c r="AI1494" s="12">
        <f t="shared" si="2147"/>
        <v>0</v>
      </c>
      <c r="AJ1494" s="12">
        <f t="shared" si="2147"/>
        <v>0</v>
      </c>
      <c r="AK1494" s="12">
        <f t="shared" si="2147"/>
        <v>0</v>
      </c>
      <c r="AL1494" s="12">
        <f t="shared" si="2147"/>
        <v>0</v>
      </c>
      <c r="AM1494" s="12">
        <f t="shared" si="2147"/>
        <v>0</v>
      </c>
      <c r="AN1494" s="12">
        <f t="shared" si="2147"/>
        <v>0</v>
      </c>
      <c r="AO1494" s="12">
        <f t="shared" si="2147"/>
        <v>0</v>
      </c>
      <c r="AP1494" s="12">
        <f t="shared" si="2147"/>
        <v>0</v>
      </c>
      <c r="AQ1494" s="12">
        <f t="shared" si="2147"/>
        <v>0</v>
      </c>
      <c r="AR1494" s="12">
        <f t="shared" si="2147"/>
        <v>0</v>
      </c>
      <c r="AS1494" s="12">
        <f t="shared" si="2147"/>
        <v>0</v>
      </c>
      <c r="AT1494" s="12">
        <f t="shared" si="2147"/>
        <v>0</v>
      </c>
      <c r="AU1494" s="12">
        <f t="shared" si="2147"/>
        <v>0</v>
      </c>
      <c r="AV1494" s="12">
        <f t="shared" si="2147"/>
        <v>0</v>
      </c>
      <c r="AW1494" s="12">
        <v>0</v>
      </c>
      <c r="AX1494" s="12">
        <v>0</v>
      </c>
      <c r="AY1494" s="12">
        <f t="shared" ref="AY1494:BQ1494" si="2148">SUM(AY1495)</f>
        <v>0</v>
      </c>
      <c r="AZ1494" s="12">
        <f t="shared" si="2148"/>
        <v>0</v>
      </c>
      <c r="BA1494" s="12">
        <f t="shared" si="2148"/>
        <v>0</v>
      </c>
      <c r="BB1494" s="12">
        <f t="shared" si="2148"/>
        <v>0</v>
      </c>
      <c r="BC1494" s="12">
        <f t="shared" si="2148"/>
        <v>0</v>
      </c>
      <c r="BD1494" s="12">
        <f t="shared" si="2148"/>
        <v>0</v>
      </c>
      <c r="BE1494" s="12">
        <f t="shared" si="2148"/>
        <v>0</v>
      </c>
      <c r="BF1494" s="12">
        <f t="shared" si="2148"/>
        <v>0</v>
      </c>
      <c r="BG1494" s="12">
        <f t="shared" si="2148"/>
        <v>0</v>
      </c>
      <c r="BH1494" s="12">
        <f t="shared" si="2148"/>
        <v>0</v>
      </c>
      <c r="BI1494" s="12">
        <f t="shared" si="2148"/>
        <v>0</v>
      </c>
      <c r="BJ1494" s="12">
        <f t="shared" si="2148"/>
        <v>0</v>
      </c>
      <c r="BK1494" s="12">
        <f t="shared" si="2148"/>
        <v>0</v>
      </c>
      <c r="BL1494" s="12">
        <f t="shared" si="2148"/>
        <v>0</v>
      </c>
      <c r="BM1494" s="12">
        <f t="shared" si="2148"/>
        <v>0</v>
      </c>
      <c r="BN1494" s="12">
        <f t="shared" si="2148"/>
        <v>0</v>
      </c>
      <c r="BO1494" s="12">
        <f t="shared" si="2148"/>
        <v>0</v>
      </c>
      <c r="BP1494" s="12">
        <f t="shared" si="2148"/>
        <v>0</v>
      </c>
      <c r="BQ1494" s="12">
        <f t="shared" si="2148"/>
        <v>0</v>
      </c>
      <c r="BR1494" s="12">
        <v>0</v>
      </c>
      <c r="BS1494" s="12">
        <v>0</v>
      </c>
      <c r="BT1494" s="12" t="e">
        <f>IF(#REF!=0,"-",#REF!/#REF!*100)</f>
        <v>#REF!</v>
      </c>
    </row>
    <row r="1495" spans="1:72" x14ac:dyDescent="0.25">
      <c r="A1495" s="4" t="s">
        <v>133</v>
      </c>
      <c r="B1495" s="4" t="s">
        <v>525</v>
      </c>
      <c r="C1495" s="4" t="s">
        <v>12</v>
      </c>
      <c r="D1495" s="102" t="s">
        <v>526</v>
      </c>
      <c r="E1495" s="113">
        <v>6121</v>
      </c>
      <c r="F1495" s="102"/>
      <c r="G1495" s="99" t="s">
        <v>1661</v>
      </c>
      <c r="H1495" s="13" t="s">
        <v>27</v>
      </c>
      <c r="I1495" s="14">
        <v>0</v>
      </c>
      <c r="J1495" s="14"/>
      <c r="K1495" s="14"/>
      <c r="L1495" s="14"/>
      <c r="M1495" s="14"/>
      <c r="N1495" s="14"/>
      <c r="O1495" s="14">
        <f t="shared" si="2083"/>
        <v>0</v>
      </c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>
        <v>0</v>
      </c>
      <c r="AC1495" s="14">
        <v>0</v>
      </c>
      <c r="AD1495" s="14">
        <v>0</v>
      </c>
      <c r="AE1495" s="14"/>
      <c r="AF1495" s="14"/>
      <c r="AG1495" s="14"/>
      <c r="AH1495" s="14"/>
      <c r="AI1495" s="14"/>
      <c r="AJ1495" s="14">
        <f t="shared" si="2084"/>
        <v>0</v>
      </c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>
        <v>0</v>
      </c>
      <c r="AX1495" s="14">
        <v>0</v>
      </c>
      <c r="AY1495" s="14">
        <v>0</v>
      </c>
      <c r="AZ1495" s="14"/>
      <c r="BA1495" s="14"/>
      <c r="BB1495" s="14"/>
      <c r="BC1495" s="14"/>
      <c r="BD1495" s="14"/>
      <c r="BE1495" s="14">
        <f t="shared" si="2085"/>
        <v>0</v>
      </c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>
        <v>0</v>
      </c>
      <c r="BS1495" s="14">
        <v>0</v>
      </c>
      <c r="BT1495" s="14" t="e">
        <f>IF(#REF!=0,"-",#REF!/#REF!*100)</f>
        <v>#REF!</v>
      </c>
    </row>
    <row r="1496" spans="1:72" ht="22.5" x14ac:dyDescent="0.25">
      <c r="A1496" s="4" t="s">
        <v>133</v>
      </c>
      <c r="B1496" s="4" t="s">
        <v>525</v>
      </c>
      <c r="C1496" s="4" t="s">
        <v>12</v>
      </c>
      <c r="D1496" s="102" t="s">
        <v>526</v>
      </c>
      <c r="E1496" s="101" t="s">
        <v>29</v>
      </c>
      <c r="F1496" s="101" t="s">
        <v>0</v>
      </c>
      <c r="G1496" s="2" t="s">
        <v>0</v>
      </c>
      <c r="H1496" s="2" t="s">
        <v>30</v>
      </c>
      <c r="I1496" s="12">
        <f t="shared" ref="I1496:AA1496" si="2149">SUM(I1497:I1505)</f>
        <v>2831702</v>
      </c>
      <c r="J1496" s="12">
        <f t="shared" si="2149"/>
        <v>0</v>
      </c>
      <c r="K1496" s="12">
        <f t="shared" si="2149"/>
        <v>0</v>
      </c>
      <c r="L1496" s="12">
        <f t="shared" si="2149"/>
        <v>0</v>
      </c>
      <c r="M1496" s="12">
        <f t="shared" si="2149"/>
        <v>0</v>
      </c>
      <c r="N1496" s="12">
        <f t="shared" si="2149"/>
        <v>0</v>
      </c>
      <c r="O1496" s="12">
        <f t="shared" si="2149"/>
        <v>2831702</v>
      </c>
      <c r="P1496" s="12">
        <f t="shared" si="2149"/>
        <v>500400</v>
      </c>
      <c r="Q1496" s="12">
        <f t="shared" si="2149"/>
        <v>0</v>
      </c>
      <c r="R1496" s="12">
        <f t="shared" si="2149"/>
        <v>15523</v>
      </c>
      <c r="S1496" s="12">
        <f t="shared" si="2149"/>
        <v>0</v>
      </c>
      <c r="T1496" s="12">
        <f t="shared" si="2149"/>
        <v>0</v>
      </c>
      <c r="U1496" s="12">
        <f t="shared" si="2149"/>
        <v>0</v>
      </c>
      <c r="V1496" s="12">
        <f t="shared" si="2149"/>
        <v>0</v>
      </c>
      <c r="W1496" s="12">
        <f t="shared" si="2149"/>
        <v>0</v>
      </c>
      <c r="X1496" s="12">
        <f t="shared" si="2149"/>
        <v>0</v>
      </c>
      <c r="Y1496" s="12">
        <f t="shared" si="2149"/>
        <v>0</v>
      </c>
      <c r="Z1496" s="12">
        <f t="shared" si="2149"/>
        <v>0</v>
      </c>
      <c r="AA1496" s="12">
        <f t="shared" si="2149"/>
        <v>0</v>
      </c>
      <c r="AB1496" s="12">
        <v>515923</v>
      </c>
      <c r="AC1496" s="12">
        <v>2315779</v>
      </c>
      <c r="AD1496" s="12">
        <f t="shared" ref="AD1496:AV1496" si="2150">SUM(AD1497:AD1505)</f>
        <v>1200</v>
      </c>
      <c r="AE1496" s="12">
        <f t="shared" si="2150"/>
        <v>1200</v>
      </c>
      <c r="AF1496" s="12">
        <f t="shared" si="2150"/>
        <v>0</v>
      </c>
      <c r="AG1496" s="12">
        <f t="shared" si="2150"/>
        <v>0</v>
      </c>
      <c r="AH1496" s="12">
        <f t="shared" si="2150"/>
        <v>0</v>
      </c>
      <c r="AI1496" s="12">
        <f t="shared" si="2150"/>
        <v>0</v>
      </c>
      <c r="AJ1496" s="12">
        <f t="shared" si="2150"/>
        <v>2400</v>
      </c>
      <c r="AK1496" s="12">
        <f t="shared" si="2150"/>
        <v>0</v>
      </c>
      <c r="AL1496" s="12">
        <f t="shared" si="2150"/>
        <v>0</v>
      </c>
      <c r="AM1496" s="12">
        <f t="shared" si="2150"/>
        <v>1200</v>
      </c>
      <c r="AN1496" s="12">
        <f t="shared" si="2150"/>
        <v>0</v>
      </c>
      <c r="AO1496" s="12">
        <f t="shared" si="2150"/>
        <v>0</v>
      </c>
      <c r="AP1496" s="12">
        <f t="shared" si="2150"/>
        <v>0</v>
      </c>
      <c r="AQ1496" s="12">
        <f t="shared" si="2150"/>
        <v>0</v>
      </c>
      <c r="AR1496" s="12">
        <f t="shared" si="2150"/>
        <v>0</v>
      </c>
      <c r="AS1496" s="12">
        <f t="shared" si="2150"/>
        <v>0</v>
      </c>
      <c r="AT1496" s="12">
        <f t="shared" si="2150"/>
        <v>0</v>
      </c>
      <c r="AU1496" s="12">
        <f t="shared" si="2150"/>
        <v>0</v>
      </c>
      <c r="AV1496" s="12">
        <f t="shared" si="2150"/>
        <v>0</v>
      </c>
      <c r="AW1496" s="12">
        <v>1200</v>
      </c>
      <c r="AX1496" s="12">
        <v>1200</v>
      </c>
      <c r="AY1496" s="12">
        <f t="shared" ref="AY1496:BQ1496" si="2151">SUM(AY1497:AY1505)</f>
        <v>264000</v>
      </c>
      <c r="AZ1496" s="12">
        <f t="shared" si="2151"/>
        <v>454552</v>
      </c>
      <c r="BA1496" s="12">
        <f t="shared" si="2151"/>
        <v>0</v>
      </c>
      <c r="BB1496" s="12">
        <f t="shared" si="2151"/>
        <v>10000</v>
      </c>
      <c r="BC1496" s="12">
        <f t="shared" si="2151"/>
        <v>0</v>
      </c>
      <c r="BD1496" s="12">
        <f t="shared" si="2151"/>
        <v>0</v>
      </c>
      <c r="BE1496" s="12">
        <f t="shared" si="2151"/>
        <v>728552</v>
      </c>
      <c r="BF1496" s="12">
        <f t="shared" si="2151"/>
        <v>0</v>
      </c>
      <c r="BG1496" s="12">
        <f t="shared" si="2151"/>
        <v>10000</v>
      </c>
      <c r="BH1496" s="12">
        <f t="shared" si="2151"/>
        <v>454552</v>
      </c>
      <c r="BI1496" s="12">
        <f t="shared" si="2151"/>
        <v>0</v>
      </c>
      <c r="BJ1496" s="12">
        <f t="shared" si="2151"/>
        <v>0</v>
      </c>
      <c r="BK1496" s="12">
        <f t="shared" si="2151"/>
        <v>0</v>
      </c>
      <c r="BL1496" s="12">
        <f t="shared" si="2151"/>
        <v>0</v>
      </c>
      <c r="BM1496" s="12">
        <f t="shared" si="2151"/>
        <v>0</v>
      </c>
      <c r="BN1496" s="12">
        <f t="shared" si="2151"/>
        <v>0</v>
      </c>
      <c r="BO1496" s="12">
        <f t="shared" si="2151"/>
        <v>0</v>
      </c>
      <c r="BP1496" s="12">
        <f t="shared" si="2151"/>
        <v>0</v>
      </c>
      <c r="BQ1496" s="12">
        <f t="shared" si="2151"/>
        <v>0</v>
      </c>
      <c r="BR1496" s="12">
        <v>464552</v>
      </c>
      <c r="BS1496" s="12">
        <v>264000</v>
      </c>
      <c r="BT1496" s="12" t="e">
        <f>IF(#REF!=0,"-",#REF!/#REF!*100)</f>
        <v>#REF!</v>
      </c>
    </row>
    <row r="1497" spans="1:72" x14ac:dyDescent="0.25">
      <c r="A1497" s="4" t="s">
        <v>133</v>
      </c>
      <c r="B1497" s="4" t="s">
        <v>525</v>
      </c>
      <c r="C1497" s="4" t="s">
        <v>12</v>
      </c>
      <c r="D1497" s="102" t="s">
        <v>526</v>
      </c>
      <c r="E1497" s="113">
        <v>6131</v>
      </c>
      <c r="F1497" s="102"/>
      <c r="G1497" s="99" t="s">
        <v>1661</v>
      </c>
      <c r="H1497" s="13" t="s">
        <v>32</v>
      </c>
      <c r="I1497" s="14">
        <v>15000</v>
      </c>
      <c r="J1497" s="14"/>
      <c r="K1497" s="14"/>
      <c r="L1497" s="14"/>
      <c r="M1497" s="14"/>
      <c r="N1497" s="14"/>
      <c r="O1497" s="14">
        <f t="shared" si="2083"/>
        <v>15000</v>
      </c>
      <c r="P1497" s="14"/>
      <c r="Q1497" s="14"/>
      <c r="R1497" s="14">
        <v>2000</v>
      </c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>
        <v>2000</v>
      </c>
      <c r="AC1497" s="14">
        <v>13000</v>
      </c>
      <c r="AD1497" s="14">
        <v>0</v>
      </c>
      <c r="AE1497" s="14"/>
      <c r="AF1497" s="14"/>
      <c r="AG1497" s="14"/>
      <c r="AH1497" s="14"/>
      <c r="AI1497" s="14"/>
      <c r="AJ1497" s="14">
        <f t="shared" si="2084"/>
        <v>0</v>
      </c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>
        <v>0</v>
      </c>
      <c r="AX1497" s="14">
        <v>0</v>
      </c>
      <c r="AY1497" s="14">
        <v>0</v>
      </c>
      <c r="AZ1497" s="14"/>
      <c r="BA1497" s="14"/>
      <c r="BB1497" s="14"/>
      <c r="BC1497" s="14"/>
      <c r="BD1497" s="14"/>
      <c r="BE1497" s="14">
        <f t="shared" si="2085"/>
        <v>0</v>
      </c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>
        <v>0</v>
      </c>
      <c r="BS1497" s="14">
        <v>0</v>
      </c>
      <c r="BT1497" s="14" t="e">
        <f>IF(#REF!=0,"-",#REF!/#REF!*100)</f>
        <v>#REF!</v>
      </c>
    </row>
    <row r="1498" spans="1:72" x14ac:dyDescent="0.25">
      <c r="A1498" s="4" t="s">
        <v>133</v>
      </c>
      <c r="B1498" s="4" t="s">
        <v>525</v>
      </c>
      <c r="C1498" s="4" t="s">
        <v>12</v>
      </c>
      <c r="D1498" s="102" t="s">
        <v>526</v>
      </c>
      <c r="E1498" s="113">
        <v>6132</v>
      </c>
      <c r="F1498" s="102"/>
      <c r="G1498" s="99" t="s">
        <v>1661</v>
      </c>
      <c r="H1498" s="13" t="s">
        <v>72</v>
      </c>
      <c r="I1498" s="14">
        <v>520000</v>
      </c>
      <c r="J1498" s="14"/>
      <c r="K1498" s="14"/>
      <c r="L1498" s="14"/>
      <c r="M1498" s="14"/>
      <c r="N1498" s="14"/>
      <c r="O1498" s="14">
        <f t="shared" si="2083"/>
        <v>520000</v>
      </c>
      <c r="P1498" s="14">
        <f>80000+90000</f>
        <v>170000</v>
      </c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>
        <v>170000</v>
      </c>
      <c r="AC1498" s="14">
        <v>350000</v>
      </c>
      <c r="AD1498" s="14">
        <v>0</v>
      </c>
      <c r="AE1498" s="14"/>
      <c r="AF1498" s="14"/>
      <c r="AG1498" s="14"/>
      <c r="AH1498" s="14"/>
      <c r="AI1498" s="14"/>
      <c r="AJ1498" s="14">
        <f t="shared" si="2084"/>
        <v>0</v>
      </c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>
        <v>0</v>
      </c>
      <c r="AX1498" s="14">
        <v>0</v>
      </c>
      <c r="AY1498" s="14">
        <v>200000</v>
      </c>
      <c r="AZ1498" s="14">
        <v>221534</v>
      </c>
      <c r="BA1498" s="14"/>
      <c r="BB1498" s="14"/>
      <c r="BC1498" s="14"/>
      <c r="BD1498" s="14"/>
      <c r="BE1498" s="14">
        <f t="shared" si="2085"/>
        <v>421534</v>
      </c>
      <c r="BF1498" s="14"/>
      <c r="BG1498" s="14"/>
      <c r="BH1498" s="14">
        <v>221534</v>
      </c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>
        <v>221534</v>
      </c>
      <c r="BS1498" s="14">
        <v>200000</v>
      </c>
      <c r="BT1498" s="14" t="e">
        <f>IF(#REF!=0,"-",#REF!/#REF!*100)</f>
        <v>#REF!</v>
      </c>
    </row>
    <row r="1499" spans="1:72" x14ac:dyDescent="0.25">
      <c r="A1499" s="4" t="s">
        <v>133</v>
      </c>
      <c r="B1499" s="4" t="s">
        <v>525</v>
      </c>
      <c r="C1499" s="4" t="s">
        <v>12</v>
      </c>
      <c r="D1499" s="102" t="s">
        <v>526</v>
      </c>
      <c r="E1499" s="113">
        <v>6133</v>
      </c>
      <c r="F1499" s="102"/>
      <c r="G1499" s="99" t="s">
        <v>1661</v>
      </c>
      <c r="H1499" s="13" t="s">
        <v>75</v>
      </c>
      <c r="I1499" s="14">
        <v>227000</v>
      </c>
      <c r="J1499" s="14"/>
      <c r="K1499" s="14"/>
      <c r="L1499" s="14"/>
      <c r="M1499" s="14"/>
      <c r="N1499" s="14"/>
      <c r="O1499" s="14">
        <f t="shared" ref="O1499:O1561" si="2152">I1499+J1499+K1499+L1499+M1499+N1499</f>
        <v>227000</v>
      </c>
      <c r="P1499" s="14">
        <f>10000+15000</f>
        <v>25000</v>
      </c>
      <c r="Q1499" s="14"/>
      <c r="R1499" s="14">
        <v>3500</v>
      </c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>
        <v>28500</v>
      </c>
      <c r="AC1499" s="14">
        <v>198500</v>
      </c>
      <c r="AD1499" s="14">
        <v>0</v>
      </c>
      <c r="AE1499" s="14"/>
      <c r="AF1499" s="14"/>
      <c r="AG1499" s="14"/>
      <c r="AH1499" s="14"/>
      <c r="AI1499" s="14"/>
      <c r="AJ1499" s="14">
        <f t="shared" ref="AJ1499:AJ1561" si="2153">AD1499+AE1499+AF1499+AG1499+AH1499+AI1499</f>
        <v>0</v>
      </c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>
        <v>0</v>
      </c>
      <c r="AX1499" s="14">
        <v>0</v>
      </c>
      <c r="AY1499" s="14">
        <v>0</v>
      </c>
      <c r="AZ1499" s="14"/>
      <c r="BA1499" s="14"/>
      <c r="BB1499" s="14"/>
      <c r="BC1499" s="14"/>
      <c r="BD1499" s="14"/>
      <c r="BE1499" s="14">
        <f t="shared" ref="BE1499:BE1561" si="2154">AY1499+AZ1499+BA1499+BB1499+BC1499+BD1499</f>
        <v>0</v>
      </c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>
        <v>0</v>
      </c>
      <c r="BS1499" s="14">
        <v>0</v>
      </c>
      <c r="BT1499" s="14" t="e">
        <f>IF(#REF!=0,"-",#REF!/#REF!*100)</f>
        <v>#REF!</v>
      </c>
    </row>
    <row r="1500" spans="1:72" x14ac:dyDescent="0.25">
      <c r="A1500" s="4" t="s">
        <v>133</v>
      </c>
      <c r="B1500" s="4" t="s">
        <v>525</v>
      </c>
      <c r="C1500" s="4" t="s">
        <v>12</v>
      </c>
      <c r="D1500" s="102" t="s">
        <v>526</v>
      </c>
      <c r="E1500" s="113">
        <v>6134</v>
      </c>
      <c r="F1500" s="102"/>
      <c r="G1500" s="99" t="s">
        <v>1661</v>
      </c>
      <c r="H1500" s="13" t="s">
        <v>78</v>
      </c>
      <c r="I1500" s="14">
        <v>1182500</v>
      </c>
      <c r="J1500" s="14"/>
      <c r="K1500" s="14"/>
      <c r="L1500" s="14"/>
      <c r="M1500" s="14"/>
      <c r="N1500" s="14"/>
      <c r="O1500" s="14">
        <f t="shared" si="2152"/>
        <v>1182500</v>
      </c>
      <c r="P1500" s="14">
        <f>80000+100000</f>
        <v>180000</v>
      </c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>
        <v>180000</v>
      </c>
      <c r="AC1500" s="14">
        <v>1002500</v>
      </c>
      <c r="AD1500" s="14">
        <v>0</v>
      </c>
      <c r="AE1500" s="14"/>
      <c r="AF1500" s="14"/>
      <c r="AG1500" s="14"/>
      <c r="AH1500" s="14"/>
      <c r="AI1500" s="14"/>
      <c r="AJ1500" s="14">
        <f t="shared" si="2153"/>
        <v>0</v>
      </c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>
        <v>0</v>
      </c>
      <c r="AX1500" s="14">
        <v>0</v>
      </c>
      <c r="AY1500" s="14">
        <v>64000</v>
      </c>
      <c r="AZ1500" s="14">
        <v>230000</v>
      </c>
      <c r="BA1500" s="14"/>
      <c r="BB1500" s="14">
        <v>10000</v>
      </c>
      <c r="BC1500" s="14"/>
      <c r="BD1500" s="14"/>
      <c r="BE1500" s="14">
        <f t="shared" si="2154"/>
        <v>304000</v>
      </c>
      <c r="BF1500" s="14"/>
      <c r="BG1500" s="14">
        <v>10000</v>
      </c>
      <c r="BH1500" s="14">
        <v>230000</v>
      </c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>
        <v>240000</v>
      </c>
      <c r="BS1500" s="14">
        <v>64000</v>
      </c>
      <c r="BT1500" s="14" t="e">
        <f>IF(#REF!=0,"-",#REF!/#REF!*100)</f>
        <v>#REF!</v>
      </c>
    </row>
    <row r="1501" spans="1:72" x14ac:dyDescent="0.25">
      <c r="A1501" s="4" t="s">
        <v>133</v>
      </c>
      <c r="B1501" s="4" t="s">
        <v>525</v>
      </c>
      <c r="C1501" s="4" t="s">
        <v>12</v>
      </c>
      <c r="D1501" s="102" t="s">
        <v>526</v>
      </c>
      <c r="E1501" s="113">
        <v>6135</v>
      </c>
      <c r="F1501" s="102"/>
      <c r="G1501" s="99" t="s">
        <v>1661</v>
      </c>
      <c r="H1501" s="13" t="s">
        <v>81</v>
      </c>
      <c r="I1501" s="14">
        <v>60000</v>
      </c>
      <c r="J1501" s="14"/>
      <c r="K1501" s="14"/>
      <c r="L1501" s="14"/>
      <c r="M1501" s="14"/>
      <c r="N1501" s="14"/>
      <c r="O1501" s="14">
        <f t="shared" si="2152"/>
        <v>60000</v>
      </c>
      <c r="P1501" s="14">
        <f>2500+3000</f>
        <v>5500</v>
      </c>
      <c r="Q1501" s="14"/>
      <c r="R1501" s="14">
        <v>3000</v>
      </c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>
        <v>8500</v>
      </c>
      <c r="AC1501" s="14">
        <v>51500</v>
      </c>
      <c r="AD1501" s="14">
        <v>0</v>
      </c>
      <c r="AE1501" s="14"/>
      <c r="AF1501" s="14"/>
      <c r="AG1501" s="14"/>
      <c r="AH1501" s="14"/>
      <c r="AI1501" s="14"/>
      <c r="AJ1501" s="14">
        <f t="shared" si="2153"/>
        <v>0</v>
      </c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>
        <v>0</v>
      </c>
      <c r="AX1501" s="14">
        <v>0</v>
      </c>
      <c r="AY1501" s="14">
        <v>0</v>
      </c>
      <c r="AZ1501" s="14"/>
      <c r="BA1501" s="14"/>
      <c r="BB1501" s="14"/>
      <c r="BC1501" s="14"/>
      <c r="BD1501" s="14"/>
      <c r="BE1501" s="14">
        <f t="shared" si="2154"/>
        <v>0</v>
      </c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>
        <v>0</v>
      </c>
      <c r="BS1501" s="14">
        <v>0</v>
      </c>
      <c r="BT1501" s="14" t="e">
        <f>IF(#REF!=0,"-",#REF!/#REF!*100)</f>
        <v>#REF!</v>
      </c>
    </row>
    <row r="1502" spans="1:72" ht="22.5" x14ac:dyDescent="0.25">
      <c r="A1502" s="4" t="s">
        <v>133</v>
      </c>
      <c r="B1502" s="4" t="s">
        <v>525</v>
      </c>
      <c r="C1502" s="4" t="s">
        <v>12</v>
      </c>
      <c r="D1502" s="102" t="s">
        <v>526</v>
      </c>
      <c r="E1502" s="113">
        <v>6136</v>
      </c>
      <c r="F1502" s="102"/>
      <c r="G1502" s="99" t="s">
        <v>1661</v>
      </c>
      <c r="H1502" s="13" t="s">
        <v>84</v>
      </c>
      <c r="I1502" s="14">
        <v>46000</v>
      </c>
      <c r="J1502" s="14"/>
      <c r="K1502" s="14"/>
      <c r="L1502" s="14"/>
      <c r="M1502" s="14"/>
      <c r="N1502" s="14"/>
      <c r="O1502" s="14">
        <f t="shared" si="2152"/>
        <v>46000</v>
      </c>
      <c r="P1502" s="14">
        <f>2300+2300</f>
        <v>4600</v>
      </c>
      <c r="Q1502" s="14"/>
      <c r="R1502" s="14">
        <v>2500</v>
      </c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>
        <v>7100</v>
      </c>
      <c r="AC1502" s="14">
        <v>38900</v>
      </c>
      <c r="AD1502" s="14">
        <v>0</v>
      </c>
      <c r="AE1502" s="14"/>
      <c r="AF1502" s="14"/>
      <c r="AG1502" s="14"/>
      <c r="AH1502" s="14"/>
      <c r="AI1502" s="14"/>
      <c r="AJ1502" s="14">
        <f t="shared" si="2153"/>
        <v>0</v>
      </c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>
        <v>0</v>
      </c>
      <c r="AX1502" s="14">
        <v>0</v>
      </c>
      <c r="AY1502" s="14">
        <v>0</v>
      </c>
      <c r="AZ1502" s="14"/>
      <c r="BA1502" s="14"/>
      <c r="BB1502" s="14"/>
      <c r="BC1502" s="14"/>
      <c r="BD1502" s="14"/>
      <c r="BE1502" s="14">
        <f t="shared" si="2154"/>
        <v>0</v>
      </c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>
        <v>0</v>
      </c>
      <c r="BS1502" s="14">
        <v>0</v>
      </c>
      <c r="BT1502" s="14" t="e">
        <f>IF(#REF!=0,"-",#REF!/#REF!*100)</f>
        <v>#REF!</v>
      </c>
    </row>
    <row r="1503" spans="1:72" x14ac:dyDescent="0.25">
      <c r="A1503" s="4" t="s">
        <v>133</v>
      </c>
      <c r="B1503" s="4" t="s">
        <v>525</v>
      </c>
      <c r="C1503" s="4" t="s">
        <v>12</v>
      </c>
      <c r="D1503" s="102" t="s">
        <v>526</v>
      </c>
      <c r="E1503" s="113">
        <v>6137</v>
      </c>
      <c r="F1503" s="102"/>
      <c r="G1503" s="99" t="s">
        <v>1661</v>
      </c>
      <c r="H1503" s="13" t="s">
        <v>87</v>
      </c>
      <c r="I1503" s="14">
        <v>340000</v>
      </c>
      <c r="J1503" s="14"/>
      <c r="K1503" s="14"/>
      <c r="L1503" s="14"/>
      <c r="M1503" s="14"/>
      <c r="N1503" s="14"/>
      <c r="O1503" s="14">
        <f t="shared" si="2152"/>
        <v>340000</v>
      </c>
      <c r="P1503" s="14">
        <f>5100+40000</f>
        <v>45100</v>
      </c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>
        <v>45100</v>
      </c>
      <c r="AC1503" s="14">
        <v>294900</v>
      </c>
      <c r="AD1503" s="14">
        <v>0</v>
      </c>
      <c r="AE1503" s="14"/>
      <c r="AF1503" s="14"/>
      <c r="AG1503" s="14"/>
      <c r="AH1503" s="14"/>
      <c r="AI1503" s="14"/>
      <c r="AJ1503" s="14">
        <f t="shared" si="2153"/>
        <v>0</v>
      </c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>
        <v>0</v>
      </c>
      <c r="AX1503" s="14">
        <v>0</v>
      </c>
      <c r="AY1503" s="14">
        <v>0</v>
      </c>
      <c r="AZ1503" s="14"/>
      <c r="BA1503" s="14"/>
      <c r="BB1503" s="14"/>
      <c r="BC1503" s="14"/>
      <c r="BD1503" s="14"/>
      <c r="BE1503" s="14">
        <f t="shared" si="2154"/>
        <v>0</v>
      </c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>
        <v>0</v>
      </c>
      <c r="BS1503" s="14">
        <v>0</v>
      </c>
      <c r="BT1503" s="14" t="e">
        <f>IF(#REF!=0,"-",#REF!/#REF!*100)</f>
        <v>#REF!</v>
      </c>
    </row>
    <row r="1504" spans="1:72" ht="22.5" x14ac:dyDescent="0.25">
      <c r="A1504" s="4" t="s">
        <v>133</v>
      </c>
      <c r="B1504" s="4" t="s">
        <v>525</v>
      </c>
      <c r="C1504" s="4" t="s">
        <v>12</v>
      </c>
      <c r="D1504" s="102" t="s">
        <v>526</v>
      </c>
      <c r="E1504" s="113">
        <v>6138</v>
      </c>
      <c r="F1504" s="102"/>
      <c r="G1504" s="99" t="s">
        <v>1661</v>
      </c>
      <c r="H1504" s="13" t="s">
        <v>90</v>
      </c>
      <c r="I1504" s="14">
        <v>8100</v>
      </c>
      <c r="J1504" s="14"/>
      <c r="K1504" s="14"/>
      <c r="L1504" s="14"/>
      <c r="M1504" s="14"/>
      <c r="N1504" s="14"/>
      <c r="O1504" s="14">
        <f t="shared" si="2152"/>
        <v>8100</v>
      </c>
      <c r="P1504" s="14">
        <f>100+1000</f>
        <v>1100</v>
      </c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>
        <v>1100</v>
      </c>
      <c r="AC1504" s="14">
        <v>7000</v>
      </c>
      <c r="AD1504" s="14">
        <v>0</v>
      </c>
      <c r="AE1504" s="14"/>
      <c r="AF1504" s="14"/>
      <c r="AG1504" s="14"/>
      <c r="AH1504" s="14"/>
      <c r="AI1504" s="14"/>
      <c r="AJ1504" s="14">
        <f t="shared" si="2153"/>
        <v>0</v>
      </c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>
        <v>0</v>
      </c>
      <c r="AX1504" s="14">
        <v>0</v>
      </c>
      <c r="AY1504" s="14">
        <v>0</v>
      </c>
      <c r="AZ1504" s="14"/>
      <c r="BA1504" s="14"/>
      <c r="BB1504" s="14"/>
      <c r="BC1504" s="14"/>
      <c r="BD1504" s="14"/>
      <c r="BE1504" s="14">
        <f t="shared" si="2154"/>
        <v>0</v>
      </c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>
        <v>0</v>
      </c>
      <c r="BS1504" s="14">
        <v>0</v>
      </c>
      <c r="BT1504" s="14" t="e">
        <f>IF(#REF!=0,"-",#REF!/#REF!*100)</f>
        <v>#REF!</v>
      </c>
    </row>
    <row r="1505" spans="1:72" x14ac:dyDescent="0.25">
      <c r="A1505" s="1" t="s">
        <v>133</v>
      </c>
      <c r="B1505" s="1" t="s">
        <v>525</v>
      </c>
      <c r="C1505" s="1" t="s">
        <v>12</v>
      </c>
      <c r="D1505" s="105" t="s">
        <v>526</v>
      </c>
      <c r="E1505" s="105" t="s">
        <v>34</v>
      </c>
      <c r="F1505" s="102" t="s">
        <v>0</v>
      </c>
      <c r="G1505" s="13" t="s">
        <v>0</v>
      </c>
      <c r="H1505" s="2" t="s">
        <v>35</v>
      </c>
      <c r="I1505" s="12">
        <f t="shared" ref="I1505:AA1505" si="2155">SUM(I1506:I1508)</f>
        <v>433102</v>
      </c>
      <c r="J1505" s="12">
        <f t="shared" si="2155"/>
        <v>0</v>
      </c>
      <c r="K1505" s="12">
        <f t="shared" si="2155"/>
        <v>0</v>
      </c>
      <c r="L1505" s="12">
        <f t="shared" si="2155"/>
        <v>0</v>
      </c>
      <c r="M1505" s="12">
        <f t="shared" si="2155"/>
        <v>0</v>
      </c>
      <c r="N1505" s="12">
        <f t="shared" si="2155"/>
        <v>0</v>
      </c>
      <c r="O1505" s="12">
        <f t="shared" si="2155"/>
        <v>433102</v>
      </c>
      <c r="P1505" s="12">
        <f t="shared" si="2155"/>
        <v>69100</v>
      </c>
      <c r="Q1505" s="12">
        <f t="shared" si="2155"/>
        <v>0</v>
      </c>
      <c r="R1505" s="12">
        <f t="shared" si="2155"/>
        <v>4523</v>
      </c>
      <c r="S1505" s="12">
        <f t="shared" si="2155"/>
        <v>0</v>
      </c>
      <c r="T1505" s="12">
        <f t="shared" si="2155"/>
        <v>0</v>
      </c>
      <c r="U1505" s="12">
        <f t="shared" si="2155"/>
        <v>0</v>
      </c>
      <c r="V1505" s="12">
        <f t="shared" si="2155"/>
        <v>0</v>
      </c>
      <c r="W1505" s="12">
        <f t="shared" si="2155"/>
        <v>0</v>
      </c>
      <c r="X1505" s="12">
        <f t="shared" si="2155"/>
        <v>0</v>
      </c>
      <c r="Y1505" s="12">
        <f t="shared" si="2155"/>
        <v>0</v>
      </c>
      <c r="Z1505" s="12">
        <f t="shared" si="2155"/>
        <v>0</v>
      </c>
      <c r="AA1505" s="12">
        <f t="shared" si="2155"/>
        <v>0</v>
      </c>
      <c r="AB1505" s="12">
        <v>73623</v>
      </c>
      <c r="AC1505" s="12">
        <v>359479</v>
      </c>
      <c r="AD1505" s="12">
        <f t="shared" ref="AD1505:AV1505" si="2156">SUM(AD1506:AD1508)</f>
        <v>1200</v>
      </c>
      <c r="AE1505" s="12">
        <f t="shared" si="2156"/>
        <v>1200</v>
      </c>
      <c r="AF1505" s="12">
        <f t="shared" si="2156"/>
        <v>0</v>
      </c>
      <c r="AG1505" s="12">
        <f t="shared" si="2156"/>
        <v>0</v>
      </c>
      <c r="AH1505" s="12">
        <f t="shared" si="2156"/>
        <v>0</v>
      </c>
      <c r="AI1505" s="12">
        <f t="shared" si="2156"/>
        <v>0</v>
      </c>
      <c r="AJ1505" s="12">
        <f t="shared" si="2156"/>
        <v>2400</v>
      </c>
      <c r="AK1505" s="12">
        <f t="shared" si="2156"/>
        <v>0</v>
      </c>
      <c r="AL1505" s="12">
        <f t="shared" si="2156"/>
        <v>0</v>
      </c>
      <c r="AM1505" s="12">
        <f t="shared" si="2156"/>
        <v>1200</v>
      </c>
      <c r="AN1505" s="12">
        <f t="shared" si="2156"/>
        <v>0</v>
      </c>
      <c r="AO1505" s="12">
        <f t="shared" si="2156"/>
        <v>0</v>
      </c>
      <c r="AP1505" s="12">
        <f t="shared" si="2156"/>
        <v>0</v>
      </c>
      <c r="AQ1505" s="12">
        <f t="shared" si="2156"/>
        <v>0</v>
      </c>
      <c r="AR1505" s="12">
        <f t="shared" si="2156"/>
        <v>0</v>
      </c>
      <c r="AS1505" s="12">
        <f t="shared" si="2156"/>
        <v>0</v>
      </c>
      <c r="AT1505" s="12">
        <f t="shared" si="2156"/>
        <v>0</v>
      </c>
      <c r="AU1505" s="12">
        <f t="shared" si="2156"/>
        <v>0</v>
      </c>
      <c r="AV1505" s="12">
        <f t="shared" si="2156"/>
        <v>0</v>
      </c>
      <c r="AW1505" s="12">
        <v>1200</v>
      </c>
      <c r="AX1505" s="12">
        <v>1200</v>
      </c>
      <c r="AY1505" s="12">
        <f t="shared" ref="AY1505:BQ1505" si="2157">SUM(AY1506:AY1508)</f>
        <v>0</v>
      </c>
      <c r="AZ1505" s="12">
        <f t="shared" si="2157"/>
        <v>3018</v>
      </c>
      <c r="BA1505" s="12">
        <f t="shared" si="2157"/>
        <v>0</v>
      </c>
      <c r="BB1505" s="12">
        <f t="shared" si="2157"/>
        <v>0</v>
      </c>
      <c r="BC1505" s="12">
        <f t="shared" si="2157"/>
        <v>0</v>
      </c>
      <c r="BD1505" s="12">
        <f t="shared" si="2157"/>
        <v>0</v>
      </c>
      <c r="BE1505" s="12">
        <f t="shared" si="2157"/>
        <v>3018</v>
      </c>
      <c r="BF1505" s="12">
        <f t="shared" si="2157"/>
        <v>0</v>
      </c>
      <c r="BG1505" s="12">
        <f t="shared" si="2157"/>
        <v>0</v>
      </c>
      <c r="BH1505" s="12">
        <f t="shared" si="2157"/>
        <v>3018</v>
      </c>
      <c r="BI1505" s="12">
        <f t="shared" si="2157"/>
        <v>0</v>
      </c>
      <c r="BJ1505" s="12">
        <f t="shared" si="2157"/>
        <v>0</v>
      </c>
      <c r="BK1505" s="12">
        <f t="shared" si="2157"/>
        <v>0</v>
      </c>
      <c r="BL1505" s="12">
        <f t="shared" si="2157"/>
        <v>0</v>
      </c>
      <c r="BM1505" s="12">
        <f t="shared" si="2157"/>
        <v>0</v>
      </c>
      <c r="BN1505" s="12">
        <f t="shared" si="2157"/>
        <v>0</v>
      </c>
      <c r="BO1505" s="12">
        <f t="shared" si="2157"/>
        <v>0</v>
      </c>
      <c r="BP1505" s="12">
        <f t="shared" si="2157"/>
        <v>0</v>
      </c>
      <c r="BQ1505" s="12">
        <f t="shared" si="2157"/>
        <v>0</v>
      </c>
      <c r="BR1505" s="12">
        <v>3018</v>
      </c>
      <c r="BS1505" s="12">
        <v>0</v>
      </c>
      <c r="BT1505" s="12" t="e">
        <f>IF(#REF!=0,"-",#REF!/#REF!*100)</f>
        <v>#REF!</v>
      </c>
    </row>
    <row r="1506" spans="1:72" x14ac:dyDescent="0.25">
      <c r="A1506" s="4" t="s">
        <v>133</v>
      </c>
      <c r="B1506" s="4" t="s">
        <v>525</v>
      </c>
      <c r="C1506" s="4" t="s">
        <v>12</v>
      </c>
      <c r="D1506" s="102" t="s">
        <v>526</v>
      </c>
      <c r="E1506" s="113">
        <v>6139</v>
      </c>
      <c r="F1506" s="102"/>
      <c r="G1506" s="99" t="s">
        <v>1661</v>
      </c>
      <c r="H1506" s="13" t="s">
        <v>35</v>
      </c>
      <c r="I1506" s="14">
        <v>384475</v>
      </c>
      <c r="J1506" s="14"/>
      <c r="K1506" s="14"/>
      <c r="L1506" s="14"/>
      <c r="M1506" s="14"/>
      <c r="N1506" s="14"/>
      <c r="O1506" s="14">
        <f t="shared" si="2152"/>
        <v>384475</v>
      </c>
      <c r="P1506" s="14">
        <f>20000+40000</f>
        <v>60000</v>
      </c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>
        <v>60000</v>
      </c>
      <c r="AC1506" s="14">
        <v>324475</v>
      </c>
      <c r="AD1506" s="14">
        <v>1200</v>
      </c>
      <c r="AE1506" s="14">
        <v>1200</v>
      </c>
      <c r="AF1506" s="14"/>
      <c r="AG1506" s="14"/>
      <c r="AH1506" s="14"/>
      <c r="AI1506" s="14"/>
      <c r="AJ1506" s="14">
        <f t="shared" si="2153"/>
        <v>2400</v>
      </c>
      <c r="AK1506" s="14"/>
      <c r="AL1506" s="14"/>
      <c r="AM1506" s="14">
        <v>1200</v>
      </c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>
        <v>1200</v>
      </c>
      <c r="AX1506" s="14">
        <v>1200</v>
      </c>
      <c r="AY1506" s="14">
        <v>0</v>
      </c>
      <c r="AZ1506" s="14">
        <v>3018</v>
      </c>
      <c r="BA1506" s="14"/>
      <c r="BB1506" s="14"/>
      <c r="BC1506" s="14"/>
      <c r="BD1506" s="14"/>
      <c r="BE1506" s="14">
        <f t="shared" si="2154"/>
        <v>3018</v>
      </c>
      <c r="BF1506" s="14"/>
      <c r="BG1506" s="14"/>
      <c r="BH1506" s="14">
        <v>3018</v>
      </c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>
        <v>3018</v>
      </c>
      <c r="BS1506" s="14">
        <v>0</v>
      </c>
      <c r="BT1506" s="14" t="e">
        <f>IF(#REF!=0,"-",#REF!/#REF!*100)</f>
        <v>#REF!</v>
      </c>
    </row>
    <row r="1507" spans="1:72" ht="22.5" x14ac:dyDescent="0.25">
      <c r="A1507" s="4" t="s">
        <v>133</v>
      </c>
      <c r="B1507" s="4" t="s">
        <v>525</v>
      </c>
      <c r="C1507" s="4" t="s">
        <v>12</v>
      </c>
      <c r="D1507" s="102" t="s">
        <v>526</v>
      </c>
      <c r="E1507" s="113">
        <v>6139</v>
      </c>
      <c r="F1507" s="102" t="s">
        <v>533</v>
      </c>
      <c r="G1507" s="99" t="s">
        <v>1661</v>
      </c>
      <c r="H1507" s="13" t="s">
        <v>37</v>
      </c>
      <c r="I1507" s="14">
        <v>48627</v>
      </c>
      <c r="J1507" s="14"/>
      <c r="K1507" s="14"/>
      <c r="L1507" s="14"/>
      <c r="M1507" s="14"/>
      <c r="N1507" s="14"/>
      <c r="O1507" s="14">
        <f t="shared" si="2152"/>
        <v>48627</v>
      </c>
      <c r="P1507" s="14">
        <f>4000+100+5000</f>
        <v>9100</v>
      </c>
      <c r="Q1507" s="14"/>
      <c r="R1507" s="14">
        <v>4523</v>
      </c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>
        <v>13623</v>
      </c>
      <c r="AC1507" s="14">
        <v>35004</v>
      </c>
      <c r="AD1507" s="14">
        <v>0</v>
      </c>
      <c r="AE1507" s="14"/>
      <c r="AF1507" s="14"/>
      <c r="AG1507" s="14"/>
      <c r="AH1507" s="14"/>
      <c r="AI1507" s="14"/>
      <c r="AJ1507" s="14">
        <f t="shared" si="2153"/>
        <v>0</v>
      </c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>
        <v>0</v>
      </c>
      <c r="AX1507" s="14">
        <v>0</v>
      </c>
      <c r="AY1507" s="14">
        <v>0</v>
      </c>
      <c r="AZ1507" s="14"/>
      <c r="BA1507" s="14"/>
      <c r="BB1507" s="14"/>
      <c r="BC1507" s="14"/>
      <c r="BD1507" s="14"/>
      <c r="BE1507" s="14">
        <f t="shared" si="2154"/>
        <v>0</v>
      </c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>
        <v>0</v>
      </c>
      <c r="BS1507" s="14">
        <v>0</v>
      </c>
      <c r="BT1507" s="14" t="e">
        <f>IF(#REF!=0,"-",#REF!/#REF!*100)</f>
        <v>#REF!</v>
      </c>
    </row>
    <row r="1508" spans="1:72" ht="33.75" x14ac:dyDescent="0.25">
      <c r="A1508" s="4" t="s">
        <v>133</v>
      </c>
      <c r="B1508" s="4" t="s">
        <v>525</v>
      </c>
      <c r="C1508" s="4" t="s">
        <v>12</v>
      </c>
      <c r="D1508" s="102" t="s">
        <v>526</v>
      </c>
      <c r="E1508" s="113">
        <v>6139</v>
      </c>
      <c r="F1508" s="102" t="s">
        <v>534</v>
      </c>
      <c r="G1508" s="99" t="s">
        <v>1661</v>
      </c>
      <c r="H1508" s="13" t="s">
        <v>38</v>
      </c>
      <c r="I1508" s="14">
        <v>0</v>
      </c>
      <c r="J1508" s="14"/>
      <c r="K1508" s="14"/>
      <c r="L1508" s="14"/>
      <c r="M1508" s="14"/>
      <c r="N1508" s="14"/>
      <c r="O1508" s="14">
        <f t="shared" si="2152"/>
        <v>0</v>
      </c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>
        <v>0</v>
      </c>
      <c r="AC1508" s="14">
        <v>0</v>
      </c>
      <c r="AD1508" s="14">
        <v>0</v>
      </c>
      <c r="AE1508" s="14"/>
      <c r="AF1508" s="14"/>
      <c r="AG1508" s="14"/>
      <c r="AH1508" s="14"/>
      <c r="AI1508" s="14"/>
      <c r="AJ1508" s="14">
        <f t="shared" si="2153"/>
        <v>0</v>
      </c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>
        <v>0</v>
      </c>
      <c r="AX1508" s="14">
        <v>0</v>
      </c>
      <c r="AY1508" s="14">
        <v>0</v>
      </c>
      <c r="AZ1508" s="14"/>
      <c r="BA1508" s="14"/>
      <c r="BB1508" s="14"/>
      <c r="BC1508" s="14"/>
      <c r="BD1508" s="14"/>
      <c r="BE1508" s="14">
        <f t="shared" si="2154"/>
        <v>0</v>
      </c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>
        <v>0</v>
      </c>
      <c r="BS1508" s="14">
        <v>0</v>
      </c>
      <c r="BT1508" s="14" t="e">
        <f>IF(#REF!=0,"-",#REF!/#REF!*100)</f>
        <v>#REF!</v>
      </c>
    </row>
    <row r="1509" spans="1:72" ht="33.75" x14ac:dyDescent="0.25">
      <c r="A1509" s="1" t="s">
        <v>0</v>
      </c>
      <c r="B1509" s="1" t="s">
        <v>0</v>
      </c>
      <c r="C1509" s="1" t="s">
        <v>0</v>
      </c>
      <c r="D1509" s="101" t="s">
        <v>0</v>
      </c>
      <c r="E1509" s="101" t="s">
        <v>0</v>
      </c>
      <c r="F1509" s="101" t="s">
        <v>0</v>
      </c>
      <c r="G1509" s="2" t="s">
        <v>0</v>
      </c>
      <c r="H1509" s="10" t="s">
        <v>47</v>
      </c>
      <c r="I1509" s="11">
        <f t="shared" ref="I1509:AA1509" si="2158">SUM(I1510)</f>
        <v>618000</v>
      </c>
      <c r="J1509" s="11">
        <f t="shared" si="2158"/>
        <v>0</v>
      </c>
      <c r="K1509" s="11">
        <f t="shared" si="2158"/>
        <v>0</v>
      </c>
      <c r="L1509" s="11">
        <f t="shared" si="2158"/>
        <v>0</v>
      </c>
      <c r="M1509" s="11">
        <f t="shared" si="2158"/>
        <v>0</v>
      </c>
      <c r="N1509" s="11">
        <f t="shared" si="2158"/>
        <v>0</v>
      </c>
      <c r="O1509" s="11">
        <f t="shared" si="2158"/>
        <v>618000</v>
      </c>
      <c r="P1509" s="11">
        <f t="shared" si="2158"/>
        <v>40000</v>
      </c>
      <c r="Q1509" s="11">
        <f t="shared" si="2158"/>
        <v>0</v>
      </c>
      <c r="R1509" s="11">
        <f t="shared" si="2158"/>
        <v>0</v>
      </c>
      <c r="S1509" s="11">
        <f t="shared" si="2158"/>
        <v>0</v>
      </c>
      <c r="T1509" s="11">
        <f t="shared" si="2158"/>
        <v>0</v>
      </c>
      <c r="U1509" s="11">
        <f t="shared" si="2158"/>
        <v>0</v>
      </c>
      <c r="V1509" s="11">
        <f t="shared" si="2158"/>
        <v>0</v>
      </c>
      <c r="W1509" s="11">
        <f t="shared" si="2158"/>
        <v>0</v>
      </c>
      <c r="X1509" s="11">
        <f t="shared" si="2158"/>
        <v>0</v>
      </c>
      <c r="Y1509" s="11">
        <f t="shared" si="2158"/>
        <v>0</v>
      </c>
      <c r="Z1509" s="11">
        <f t="shared" si="2158"/>
        <v>0</v>
      </c>
      <c r="AA1509" s="11">
        <f t="shared" si="2158"/>
        <v>0</v>
      </c>
      <c r="AB1509" s="11">
        <v>40000</v>
      </c>
      <c r="AC1509" s="11">
        <v>578000</v>
      </c>
      <c r="AD1509" s="11">
        <f t="shared" ref="AD1509:AV1509" si="2159">SUM(AD1510)</f>
        <v>0</v>
      </c>
      <c r="AE1509" s="11">
        <f t="shared" si="2159"/>
        <v>0</v>
      </c>
      <c r="AF1509" s="11">
        <f t="shared" si="2159"/>
        <v>0</v>
      </c>
      <c r="AG1509" s="11">
        <f t="shared" si="2159"/>
        <v>0</v>
      </c>
      <c r="AH1509" s="11">
        <f t="shared" si="2159"/>
        <v>0</v>
      </c>
      <c r="AI1509" s="11">
        <f t="shared" si="2159"/>
        <v>0</v>
      </c>
      <c r="AJ1509" s="11">
        <f t="shared" si="2159"/>
        <v>0</v>
      </c>
      <c r="AK1509" s="11">
        <f t="shared" si="2159"/>
        <v>0</v>
      </c>
      <c r="AL1509" s="11">
        <f t="shared" si="2159"/>
        <v>0</v>
      </c>
      <c r="AM1509" s="11">
        <f t="shared" si="2159"/>
        <v>0</v>
      </c>
      <c r="AN1509" s="11">
        <f t="shared" si="2159"/>
        <v>0</v>
      </c>
      <c r="AO1509" s="11">
        <f t="shared" si="2159"/>
        <v>0</v>
      </c>
      <c r="AP1509" s="11">
        <f t="shared" si="2159"/>
        <v>0</v>
      </c>
      <c r="AQ1509" s="11">
        <f t="shared" si="2159"/>
        <v>0</v>
      </c>
      <c r="AR1509" s="11">
        <f t="shared" si="2159"/>
        <v>0</v>
      </c>
      <c r="AS1509" s="11">
        <f t="shared" si="2159"/>
        <v>0</v>
      </c>
      <c r="AT1509" s="11">
        <f t="shared" si="2159"/>
        <v>0</v>
      </c>
      <c r="AU1509" s="11">
        <f t="shared" si="2159"/>
        <v>0</v>
      </c>
      <c r="AV1509" s="11">
        <f t="shared" si="2159"/>
        <v>0</v>
      </c>
      <c r="AW1509" s="11">
        <v>0</v>
      </c>
      <c r="AX1509" s="11">
        <v>0</v>
      </c>
      <c r="AY1509" s="11">
        <f t="shared" ref="AY1509:BQ1509" si="2160">SUM(AY1510)</f>
        <v>0</v>
      </c>
      <c r="AZ1509" s="11">
        <f t="shared" si="2160"/>
        <v>50000</v>
      </c>
      <c r="BA1509" s="11">
        <f t="shared" si="2160"/>
        <v>0</v>
      </c>
      <c r="BB1509" s="11">
        <f t="shared" si="2160"/>
        <v>0</v>
      </c>
      <c r="BC1509" s="11">
        <f t="shared" si="2160"/>
        <v>0</v>
      </c>
      <c r="BD1509" s="11">
        <f t="shared" si="2160"/>
        <v>0</v>
      </c>
      <c r="BE1509" s="11">
        <f t="shared" si="2160"/>
        <v>50000</v>
      </c>
      <c r="BF1509" s="11">
        <f t="shared" si="2160"/>
        <v>0</v>
      </c>
      <c r="BG1509" s="11">
        <f t="shared" si="2160"/>
        <v>0</v>
      </c>
      <c r="BH1509" s="11">
        <f t="shared" si="2160"/>
        <v>50000</v>
      </c>
      <c r="BI1509" s="11">
        <f t="shared" si="2160"/>
        <v>0</v>
      </c>
      <c r="BJ1509" s="11">
        <f t="shared" si="2160"/>
        <v>0</v>
      </c>
      <c r="BK1509" s="11">
        <f t="shared" si="2160"/>
        <v>0</v>
      </c>
      <c r="BL1509" s="11">
        <f t="shared" si="2160"/>
        <v>0</v>
      </c>
      <c r="BM1509" s="11">
        <f t="shared" si="2160"/>
        <v>0</v>
      </c>
      <c r="BN1509" s="11">
        <f t="shared" si="2160"/>
        <v>0</v>
      </c>
      <c r="BO1509" s="11">
        <f t="shared" si="2160"/>
        <v>0</v>
      </c>
      <c r="BP1509" s="11">
        <f t="shared" si="2160"/>
        <v>0</v>
      </c>
      <c r="BQ1509" s="11">
        <f t="shared" si="2160"/>
        <v>0</v>
      </c>
      <c r="BR1509" s="11">
        <v>50000</v>
      </c>
      <c r="BS1509" s="11">
        <v>0</v>
      </c>
      <c r="BT1509" s="11" t="e">
        <f>IF(#REF!=0,"-",#REF!/#REF!*100)</f>
        <v>#REF!</v>
      </c>
    </row>
    <row r="1510" spans="1:72" x14ac:dyDescent="0.25">
      <c r="A1510" s="4" t="s">
        <v>133</v>
      </c>
      <c r="B1510" s="4" t="s">
        <v>525</v>
      </c>
      <c r="C1510" s="4" t="s">
        <v>12</v>
      </c>
      <c r="D1510" s="102" t="s">
        <v>526</v>
      </c>
      <c r="E1510" s="101" t="s">
        <v>48</v>
      </c>
      <c r="F1510" s="101" t="s">
        <v>0</v>
      </c>
      <c r="G1510" s="2" t="s">
        <v>0</v>
      </c>
      <c r="H1510" s="2" t="s">
        <v>49</v>
      </c>
      <c r="I1510" s="12">
        <f t="shared" ref="I1510:AA1510" si="2161">SUM(I1511:I1512)</f>
        <v>618000</v>
      </c>
      <c r="J1510" s="12">
        <f t="shared" si="2161"/>
        <v>0</v>
      </c>
      <c r="K1510" s="12">
        <f t="shared" si="2161"/>
        <v>0</v>
      </c>
      <c r="L1510" s="12">
        <f t="shared" si="2161"/>
        <v>0</v>
      </c>
      <c r="M1510" s="12">
        <f t="shared" si="2161"/>
        <v>0</v>
      </c>
      <c r="N1510" s="12">
        <f t="shared" si="2161"/>
        <v>0</v>
      </c>
      <c r="O1510" s="12">
        <f t="shared" ref="O1510" si="2162">SUM(O1511:O1512)</f>
        <v>618000</v>
      </c>
      <c r="P1510" s="12">
        <f t="shared" si="2161"/>
        <v>40000</v>
      </c>
      <c r="Q1510" s="12">
        <f t="shared" si="2161"/>
        <v>0</v>
      </c>
      <c r="R1510" s="12">
        <f t="shared" si="2161"/>
        <v>0</v>
      </c>
      <c r="S1510" s="12">
        <f t="shared" si="2161"/>
        <v>0</v>
      </c>
      <c r="T1510" s="12">
        <f t="shared" si="2161"/>
        <v>0</v>
      </c>
      <c r="U1510" s="12">
        <f t="shared" si="2161"/>
        <v>0</v>
      </c>
      <c r="V1510" s="12">
        <f t="shared" si="2161"/>
        <v>0</v>
      </c>
      <c r="W1510" s="12">
        <f t="shared" si="2161"/>
        <v>0</v>
      </c>
      <c r="X1510" s="12">
        <f t="shared" si="2161"/>
        <v>0</v>
      </c>
      <c r="Y1510" s="12">
        <f t="shared" si="2161"/>
        <v>0</v>
      </c>
      <c r="Z1510" s="12">
        <f t="shared" si="2161"/>
        <v>0</v>
      </c>
      <c r="AA1510" s="12">
        <f t="shared" si="2161"/>
        <v>0</v>
      </c>
      <c r="AB1510" s="12">
        <v>40000</v>
      </c>
      <c r="AC1510" s="12">
        <v>578000</v>
      </c>
      <c r="AD1510" s="12">
        <f t="shared" ref="AD1510:AV1510" si="2163">SUM(AD1511:AD1512)</f>
        <v>0</v>
      </c>
      <c r="AE1510" s="12">
        <f t="shared" si="2163"/>
        <v>0</v>
      </c>
      <c r="AF1510" s="12">
        <f t="shared" si="2163"/>
        <v>0</v>
      </c>
      <c r="AG1510" s="12">
        <f t="shared" si="2163"/>
        <v>0</v>
      </c>
      <c r="AH1510" s="12">
        <f t="shared" si="2163"/>
        <v>0</v>
      </c>
      <c r="AI1510" s="12">
        <f t="shared" si="2163"/>
        <v>0</v>
      </c>
      <c r="AJ1510" s="12">
        <f t="shared" ref="AJ1510" si="2164">SUM(AJ1511:AJ1512)</f>
        <v>0</v>
      </c>
      <c r="AK1510" s="12">
        <f t="shared" si="2163"/>
        <v>0</v>
      </c>
      <c r="AL1510" s="12">
        <f t="shared" si="2163"/>
        <v>0</v>
      </c>
      <c r="AM1510" s="12">
        <f t="shared" si="2163"/>
        <v>0</v>
      </c>
      <c r="AN1510" s="12">
        <f t="shared" si="2163"/>
        <v>0</v>
      </c>
      <c r="AO1510" s="12">
        <f t="shared" si="2163"/>
        <v>0</v>
      </c>
      <c r="AP1510" s="12">
        <f t="shared" si="2163"/>
        <v>0</v>
      </c>
      <c r="AQ1510" s="12">
        <f t="shared" si="2163"/>
        <v>0</v>
      </c>
      <c r="AR1510" s="12">
        <f t="shared" si="2163"/>
        <v>0</v>
      </c>
      <c r="AS1510" s="12">
        <f t="shared" si="2163"/>
        <v>0</v>
      </c>
      <c r="AT1510" s="12">
        <f t="shared" si="2163"/>
        <v>0</v>
      </c>
      <c r="AU1510" s="12">
        <f t="shared" si="2163"/>
        <v>0</v>
      </c>
      <c r="AV1510" s="12">
        <f t="shared" si="2163"/>
        <v>0</v>
      </c>
      <c r="AW1510" s="12">
        <v>0</v>
      </c>
      <c r="AX1510" s="12">
        <v>0</v>
      </c>
      <c r="AY1510" s="12">
        <f t="shared" ref="AY1510:BQ1510" si="2165">SUM(AY1511:AY1512)</f>
        <v>0</v>
      </c>
      <c r="AZ1510" s="12">
        <f t="shared" si="2165"/>
        <v>50000</v>
      </c>
      <c r="BA1510" s="12">
        <f t="shared" si="2165"/>
        <v>0</v>
      </c>
      <c r="BB1510" s="12">
        <f t="shared" si="2165"/>
        <v>0</v>
      </c>
      <c r="BC1510" s="12">
        <f t="shared" si="2165"/>
        <v>0</v>
      </c>
      <c r="BD1510" s="12">
        <f t="shared" si="2165"/>
        <v>0</v>
      </c>
      <c r="BE1510" s="12">
        <f t="shared" ref="BE1510" si="2166">SUM(BE1511:BE1512)</f>
        <v>50000</v>
      </c>
      <c r="BF1510" s="12">
        <f t="shared" si="2165"/>
        <v>0</v>
      </c>
      <c r="BG1510" s="12">
        <f t="shared" si="2165"/>
        <v>0</v>
      </c>
      <c r="BH1510" s="12">
        <f t="shared" si="2165"/>
        <v>50000</v>
      </c>
      <c r="BI1510" s="12">
        <f t="shared" si="2165"/>
        <v>0</v>
      </c>
      <c r="BJ1510" s="12">
        <f t="shared" si="2165"/>
        <v>0</v>
      </c>
      <c r="BK1510" s="12">
        <f t="shared" si="2165"/>
        <v>0</v>
      </c>
      <c r="BL1510" s="12">
        <f t="shared" si="2165"/>
        <v>0</v>
      </c>
      <c r="BM1510" s="12">
        <f t="shared" si="2165"/>
        <v>0</v>
      </c>
      <c r="BN1510" s="12">
        <f t="shared" si="2165"/>
        <v>0</v>
      </c>
      <c r="BO1510" s="12">
        <f t="shared" si="2165"/>
        <v>0</v>
      </c>
      <c r="BP1510" s="12">
        <f t="shared" si="2165"/>
        <v>0</v>
      </c>
      <c r="BQ1510" s="12">
        <f t="shared" si="2165"/>
        <v>0</v>
      </c>
      <c r="BR1510" s="12">
        <v>50000</v>
      </c>
      <c r="BS1510" s="12">
        <v>0</v>
      </c>
      <c r="BT1510" s="12" t="e">
        <f>IF(#REF!=0,"-",#REF!/#REF!*100)</f>
        <v>#REF!</v>
      </c>
    </row>
    <row r="1511" spans="1:72" x14ac:dyDescent="0.25">
      <c r="A1511" s="4" t="s">
        <v>133</v>
      </c>
      <c r="B1511" s="4" t="s">
        <v>525</v>
      </c>
      <c r="C1511" s="4" t="s">
        <v>12</v>
      </c>
      <c r="D1511" s="102" t="s">
        <v>526</v>
      </c>
      <c r="E1511" s="113">
        <v>8213</v>
      </c>
      <c r="F1511" s="102"/>
      <c r="G1511" s="99" t="s">
        <v>1661</v>
      </c>
      <c r="H1511" s="13" t="s">
        <v>51</v>
      </c>
      <c r="I1511" s="14">
        <v>218000</v>
      </c>
      <c r="J1511" s="14"/>
      <c r="K1511" s="14"/>
      <c r="L1511" s="14"/>
      <c r="M1511" s="14"/>
      <c r="N1511" s="14"/>
      <c r="O1511" s="14">
        <f t="shared" si="2152"/>
        <v>218000</v>
      </c>
      <c r="P1511" s="14">
        <v>20000</v>
      </c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>
        <v>20000</v>
      </c>
      <c r="AC1511" s="14">
        <v>198000</v>
      </c>
      <c r="AD1511" s="14">
        <v>0</v>
      </c>
      <c r="AE1511" s="14"/>
      <c r="AF1511" s="14"/>
      <c r="AG1511" s="14"/>
      <c r="AH1511" s="14"/>
      <c r="AI1511" s="14"/>
      <c r="AJ1511" s="14">
        <f t="shared" si="2153"/>
        <v>0</v>
      </c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>
        <v>0</v>
      </c>
      <c r="AX1511" s="14">
        <v>0</v>
      </c>
      <c r="AY1511" s="14">
        <v>0</v>
      </c>
      <c r="AZ1511" s="14"/>
      <c r="BA1511" s="14"/>
      <c r="BB1511" s="14"/>
      <c r="BC1511" s="14"/>
      <c r="BD1511" s="14"/>
      <c r="BE1511" s="14">
        <f t="shared" si="2154"/>
        <v>0</v>
      </c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>
        <v>0</v>
      </c>
      <c r="BS1511" s="14">
        <v>0</v>
      </c>
      <c r="BT1511" s="14" t="e">
        <f>IF(#REF!=0,"-",#REF!/#REF!*100)</f>
        <v>#REF!</v>
      </c>
    </row>
    <row r="1512" spans="1:72" x14ac:dyDescent="0.25">
      <c r="A1512" s="4" t="s">
        <v>133</v>
      </c>
      <c r="B1512" s="4" t="s">
        <v>525</v>
      </c>
      <c r="C1512" s="4" t="s">
        <v>12</v>
      </c>
      <c r="D1512" s="102" t="s">
        <v>526</v>
      </c>
      <c r="E1512" s="113">
        <v>8216</v>
      </c>
      <c r="F1512" s="102"/>
      <c r="G1512" s="99" t="s">
        <v>1661</v>
      </c>
      <c r="H1512" s="13" t="s">
        <v>108</v>
      </c>
      <c r="I1512" s="14">
        <v>400000</v>
      </c>
      <c r="J1512" s="14"/>
      <c r="K1512" s="14"/>
      <c r="L1512" s="14"/>
      <c r="M1512" s="14"/>
      <c r="N1512" s="14"/>
      <c r="O1512" s="14">
        <f t="shared" si="2152"/>
        <v>400000</v>
      </c>
      <c r="P1512" s="14">
        <v>20000</v>
      </c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>
        <v>20000</v>
      </c>
      <c r="AC1512" s="14">
        <v>380000</v>
      </c>
      <c r="AD1512" s="14">
        <v>0</v>
      </c>
      <c r="AE1512" s="14"/>
      <c r="AF1512" s="14"/>
      <c r="AG1512" s="14"/>
      <c r="AH1512" s="14"/>
      <c r="AI1512" s="14"/>
      <c r="AJ1512" s="14">
        <f t="shared" si="2153"/>
        <v>0</v>
      </c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>
        <v>0</v>
      </c>
      <c r="AX1512" s="14">
        <v>0</v>
      </c>
      <c r="AY1512" s="14">
        <v>0</v>
      </c>
      <c r="AZ1512" s="14">
        <v>50000</v>
      </c>
      <c r="BA1512" s="14"/>
      <c r="BB1512" s="14"/>
      <c r="BC1512" s="14"/>
      <c r="BD1512" s="14"/>
      <c r="BE1512" s="14">
        <f t="shared" si="2154"/>
        <v>50000</v>
      </c>
      <c r="BF1512" s="14"/>
      <c r="BG1512" s="14"/>
      <c r="BH1512" s="14">
        <v>50000</v>
      </c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>
        <v>50000</v>
      </c>
      <c r="BS1512" s="14">
        <v>0</v>
      </c>
      <c r="BT1512" s="14" t="e">
        <f>IF(#REF!=0,"-",#REF!/#REF!*100)</f>
        <v>#REF!</v>
      </c>
    </row>
    <row r="1513" spans="1:72" x14ac:dyDescent="0.25">
      <c r="A1513" s="13" t="s">
        <v>0</v>
      </c>
      <c r="B1513" s="13" t="s">
        <v>0</v>
      </c>
      <c r="C1513" s="13" t="s">
        <v>0</v>
      </c>
      <c r="D1513" s="98" t="s">
        <v>0</v>
      </c>
      <c r="E1513" s="98" t="s">
        <v>0</v>
      </c>
      <c r="F1513" s="98" t="s">
        <v>0</v>
      </c>
      <c r="G1513" s="13" t="s">
        <v>0</v>
      </c>
      <c r="H1513" s="10" t="s">
        <v>535</v>
      </c>
      <c r="I1513" s="11">
        <f t="shared" ref="I1513:AA1513" si="2167">SUM(I1485,I1509)</f>
        <v>6507250</v>
      </c>
      <c r="J1513" s="11">
        <f t="shared" si="2167"/>
        <v>0</v>
      </c>
      <c r="K1513" s="11">
        <f t="shared" si="2167"/>
        <v>0</v>
      </c>
      <c r="L1513" s="11">
        <f t="shared" si="2167"/>
        <v>0</v>
      </c>
      <c r="M1513" s="11">
        <f t="shared" si="2167"/>
        <v>0</v>
      </c>
      <c r="N1513" s="11">
        <f t="shared" si="2167"/>
        <v>0</v>
      </c>
      <c r="O1513" s="11">
        <f t="shared" si="2167"/>
        <v>6507250</v>
      </c>
      <c r="P1513" s="11">
        <f t="shared" si="2167"/>
        <v>912009</v>
      </c>
      <c r="Q1513" s="11">
        <f t="shared" si="2167"/>
        <v>0</v>
      </c>
      <c r="R1513" s="11">
        <f t="shared" si="2167"/>
        <v>180348</v>
      </c>
      <c r="S1513" s="11">
        <f t="shared" si="2167"/>
        <v>0</v>
      </c>
      <c r="T1513" s="11">
        <f t="shared" si="2167"/>
        <v>0</v>
      </c>
      <c r="U1513" s="11">
        <f t="shared" si="2167"/>
        <v>0</v>
      </c>
      <c r="V1513" s="11">
        <f t="shared" si="2167"/>
        <v>0</v>
      </c>
      <c r="W1513" s="11">
        <f t="shared" si="2167"/>
        <v>0</v>
      </c>
      <c r="X1513" s="11">
        <f t="shared" si="2167"/>
        <v>0</v>
      </c>
      <c r="Y1513" s="11">
        <f t="shared" si="2167"/>
        <v>0</v>
      </c>
      <c r="Z1513" s="11">
        <f t="shared" si="2167"/>
        <v>0</v>
      </c>
      <c r="AA1513" s="11">
        <f t="shared" si="2167"/>
        <v>0</v>
      </c>
      <c r="AB1513" s="11">
        <v>1092357</v>
      </c>
      <c r="AC1513" s="11">
        <v>5414893</v>
      </c>
      <c r="AD1513" s="11">
        <f t="shared" ref="AD1513:AV1513" si="2168">SUM(AD1485,AD1509)</f>
        <v>1200</v>
      </c>
      <c r="AE1513" s="11">
        <f t="shared" si="2168"/>
        <v>1200</v>
      </c>
      <c r="AF1513" s="11">
        <f t="shared" si="2168"/>
        <v>0</v>
      </c>
      <c r="AG1513" s="11">
        <f t="shared" si="2168"/>
        <v>0</v>
      </c>
      <c r="AH1513" s="11">
        <f t="shared" si="2168"/>
        <v>0</v>
      </c>
      <c r="AI1513" s="11">
        <f t="shared" si="2168"/>
        <v>0</v>
      </c>
      <c r="AJ1513" s="11">
        <f t="shared" si="2168"/>
        <v>2400</v>
      </c>
      <c r="AK1513" s="11">
        <f t="shared" si="2168"/>
        <v>0</v>
      </c>
      <c r="AL1513" s="11">
        <f t="shared" si="2168"/>
        <v>0</v>
      </c>
      <c r="AM1513" s="11">
        <f t="shared" si="2168"/>
        <v>1200</v>
      </c>
      <c r="AN1513" s="11">
        <f t="shared" si="2168"/>
        <v>0</v>
      </c>
      <c r="AO1513" s="11">
        <f t="shared" si="2168"/>
        <v>0</v>
      </c>
      <c r="AP1513" s="11">
        <f t="shared" si="2168"/>
        <v>0</v>
      </c>
      <c r="AQ1513" s="11">
        <f t="shared" si="2168"/>
        <v>0</v>
      </c>
      <c r="AR1513" s="11">
        <f t="shared" si="2168"/>
        <v>0</v>
      </c>
      <c r="AS1513" s="11">
        <f t="shared" si="2168"/>
        <v>0</v>
      </c>
      <c r="AT1513" s="11">
        <f t="shared" si="2168"/>
        <v>0</v>
      </c>
      <c r="AU1513" s="11">
        <f t="shared" si="2168"/>
        <v>0</v>
      </c>
      <c r="AV1513" s="11">
        <f t="shared" si="2168"/>
        <v>0</v>
      </c>
      <c r="AW1513" s="11">
        <v>1200</v>
      </c>
      <c r="AX1513" s="11">
        <v>1200</v>
      </c>
      <c r="AY1513" s="11">
        <f t="shared" ref="AY1513:BQ1513" si="2169">SUM(AY1485,AY1509)</f>
        <v>264000</v>
      </c>
      <c r="AZ1513" s="11">
        <f t="shared" si="2169"/>
        <v>504552</v>
      </c>
      <c r="BA1513" s="11">
        <f t="shared" si="2169"/>
        <v>0</v>
      </c>
      <c r="BB1513" s="11">
        <f t="shared" si="2169"/>
        <v>10000</v>
      </c>
      <c r="BC1513" s="11">
        <f t="shared" si="2169"/>
        <v>0</v>
      </c>
      <c r="BD1513" s="11">
        <f t="shared" si="2169"/>
        <v>0</v>
      </c>
      <c r="BE1513" s="11">
        <f t="shared" si="2169"/>
        <v>778552</v>
      </c>
      <c r="BF1513" s="11">
        <f t="shared" si="2169"/>
        <v>0</v>
      </c>
      <c r="BG1513" s="11">
        <f t="shared" si="2169"/>
        <v>10000</v>
      </c>
      <c r="BH1513" s="11">
        <f t="shared" si="2169"/>
        <v>504552</v>
      </c>
      <c r="BI1513" s="11">
        <f t="shared" si="2169"/>
        <v>0</v>
      </c>
      <c r="BJ1513" s="11">
        <f t="shared" si="2169"/>
        <v>0</v>
      </c>
      <c r="BK1513" s="11">
        <f t="shared" si="2169"/>
        <v>0</v>
      </c>
      <c r="BL1513" s="11">
        <f t="shared" si="2169"/>
        <v>0</v>
      </c>
      <c r="BM1513" s="11">
        <f t="shared" si="2169"/>
        <v>0</v>
      </c>
      <c r="BN1513" s="11">
        <f t="shared" si="2169"/>
        <v>0</v>
      </c>
      <c r="BO1513" s="11">
        <f t="shared" si="2169"/>
        <v>0</v>
      </c>
      <c r="BP1513" s="11">
        <f t="shared" si="2169"/>
        <v>0</v>
      </c>
      <c r="BQ1513" s="11">
        <f t="shared" si="2169"/>
        <v>0</v>
      </c>
      <c r="BR1513" s="11">
        <v>514552</v>
      </c>
      <c r="BS1513" s="11">
        <v>264000</v>
      </c>
      <c r="BT1513" s="11" t="e">
        <f>IF(#REF!=0,"-",#REF!/#REF!*100)</f>
        <v>#REF!</v>
      </c>
    </row>
    <row r="1514" spans="1:72" ht="15.75" thickBot="1" x14ac:dyDescent="0.3">
      <c r="A1514" s="13" t="s">
        <v>0</v>
      </c>
      <c r="B1514" s="13" t="s">
        <v>0</v>
      </c>
      <c r="C1514" s="13" t="s">
        <v>0</v>
      </c>
      <c r="D1514" s="98" t="s">
        <v>0</v>
      </c>
      <c r="E1514" s="98" t="s">
        <v>0</v>
      </c>
      <c r="F1514" s="98" t="s">
        <v>0</v>
      </c>
      <c r="G1514" s="13" t="s">
        <v>0</v>
      </c>
      <c r="H1514" s="2" t="s">
        <v>53</v>
      </c>
      <c r="I1514" s="13" t="s">
        <v>0</v>
      </c>
      <c r="J1514" s="13"/>
      <c r="K1514" s="13"/>
      <c r="L1514" s="13"/>
      <c r="M1514" s="13"/>
      <c r="N1514" s="13"/>
      <c r="O1514" s="13" t="e">
        <f t="shared" si="2152"/>
        <v>#VALUE!</v>
      </c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>
        <v>0</v>
      </c>
      <c r="AC1514" s="13" t="e">
        <v>#VALUE!</v>
      </c>
      <c r="AD1514" s="13" t="s">
        <v>0</v>
      </c>
      <c r="AE1514" s="13"/>
      <c r="AF1514" s="13"/>
      <c r="AG1514" s="13"/>
      <c r="AH1514" s="13"/>
      <c r="AI1514" s="13"/>
      <c r="AJ1514" s="13" t="e">
        <f t="shared" si="2153"/>
        <v>#VALUE!</v>
      </c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>
        <v>0</v>
      </c>
      <c r="AX1514" s="13" t="e">
        <v>#VALUE!</v>
      </c>
      <c r="AY1514" s="13" t="s">
        <v>0</v>
      </c>
      <c r="AZ1514" s="13"/>
      <c r="BA1514" s="13"/>
      <c r="BB1514" s="13"/>
      <c r="BC1514" s="13"/>
      <c r="BD1514" s="13"/>
      <c r="BE1514" s="13" t="e">
        <f t="shared" si="2154"/>
        <v>#VALUE!</v>
      </c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>
        <v>0</v>
      </c>
      <c r="BS1514" s="13" t="e">
        <v>#VALUE!</v>
      </c>
      <c r="BT1514" s="12"/>
    </row>
    <row r="1515" spans="1:72" ht="69.75" customHeight="1" thickBot="1" x14ac:dyDescent="0.3">
      <c r="A1515" s="132" t="s">
        <v>0</v>
      </c>
      <c r="B1515" s="132" t="s">
        <v>0</v>
      </c>
      <c r="C1515" s="132" t="s">
        <v>0</v>
      </c>
      <c r="D1515" s="135" t="s">
        <v>0</v>
      </c>
      <c r="E1515" s="135" t="s">
        <v>0</v>
      </c>
      <c r="F1515" s="135" t="s">
        <v>0</v>
      </c>
      <c r="G1515" s="138" t="s">
        <v>0</v>
      </c>
      <c r="H1515" s="5" t="s">
        <v>54</v>
      </c>
      <c r="I1515" s="89" t="s">
        <v>9</v>
      </c>
      <c r="J1515" s="89" t="s">
        <v>1606</v>
      </c>
      <c r="K1515" s="89" t="s">
        <v>1534</v>
      </c>
      <c r="L1515" s="89" t="s">
        <v>1592</v>
      </c>
      <c r="M1515" s="89" t="s">
        <v>1593</v>
      </c>
      <c r="N1515" s="89" t="s">
        <v>1594</v>
      </c>
      <c r="O1515" s="89" t="s">
        <v>1610</v>
      </c>
      <c r="P1515" s="89" t="s">
        <v>1607</v>
      </c>
      <c r="Q1515" s="89" t="s">
        <v>1595</v>
      </c>
      <c r="R1515" s="89" t="s">
        <v>1596</v>
      </c>
      <c r="S1515" s="89" t="s">
        <v>1597</v>
      </c>
      <c r="T1515" s="89" t="s">
        <v>1598</v>
      </c>
      <c r="U1515" s="89" t="s">
        <v>1599</v>
      </c>
      <c r="V1515" s="89" t="s">
        <v>1600</v>
      </c>
      <c r="W1515" s="89" t="s">
        <v>1608</v>
      </c>
      <c r="X1515" s="89" t="s">
        <v>1609</v>
      </c>
      <c r="Y1515" s="89" t="s">
        <v>1601</v>
      </c>
      <c r="Z1515" s="89" t="s">
        <v>1602</v>
      </c>
      <c r="AA1515" s="89" t="s">
        <v>1603</v>
      </c>
      <c r="AB1515" s="89" t="s">
        <v>1604</v>
      </c>
      <c r="AC1515" s="89" t="s">
        <v>1605</v>
      </c>
      <c r="AD1515" s="90" t="s">
        <v>10</v>
      </c>
      <c r="AE1515" s="90" t="s">
        <v>1606</v>
      </c>
      <c r="AF1515" s="90" t="s">
        <v>1534</v>
      </c>
      <c r="AG1515" s="90" t="s">
        <v>1592</v>
      </c>
      <c r="AH1515" s="90" t="s">
        <v>1593</v>
      </c>
      <c r="AI1515" s="90" t="s">
        <v>1594</v>
      </c>
      <c r="AJ1515" s="90" t="s">
        <v>1611</v>
      </c>
      <c r="AK1515" s="90" t="s">
        <v>1607</v>
      </c>
      <c r="AL1515" s="90" t="s">
        <v>1595</v>
      </c>
      <c r="AM1515" s="90" t="s">
        <v>1596</v>
      </c>
      <c r="AN1515" s="90" t="s">
        <v>1597</v>
      </c>
      <c r="AO1515" s="90" t="s">
        <v>1598</v>
      </c>
      <c r="AP1515" s="90" t="s">
        <v>1599</v>
      </c>
      <c r="AQ1515" s="90" t="s">
        <v>1600</v>
      </c>
      <c r="AR1515" s="90" t="s">
        <v>1608</v>
      </c>
      <c r="AS1515" s="90" t="s">
        <v>1609</v>
      </c>
      <c r="AT1515" s="90" t="s">
        <v>1601</v>
      </c>
      <c r="AU1515" s="90" t="s">
        <v>1602</v>
      </c>
      <c r="AV1515" s="90" t="s">
        <v>1603</v>
      </c>
      <c r="AW1515" s="90" t="s">
        <v>1604</v>
      </c>
      <c r="AX1515" s="90" t="s">
        <v>1605</v>
      </c>
      <c r="AY1515" s="91" t="s">
        <v>11</v>
      </c>
      <c r="AZ1515" s="91" t="s">
        <v>1606</v>
      </c>
      <c r="BA1515" s="91" t="s">
        <v>1534</v>
      </c>
      <c r="BB1515" s="91" t="s">
        <v>1592</v>
      </c>
      <c r="BC1515" s="91" t="s">
        <v>1593</v>
      </c>
      <c r="BD1515" s="91" t="s">
        <v>1594</v>
      </c>
      <c r="BE1515" s="91" t="s">
        <v>1612</v>
      </c>
      <c r="BF1515" s="91" t="s">
        <v>1607</v>
      </c>
      <c r="BG1515" s="91" t="s">
        <v>1595</v>
      </c>
      <c r="BH1515" s="91" t="s">
        <v>1596</v>
      </c>
      <c r="BI1515" s="91" t="s">
        <v>1597</v>
      </c>
      <c r="BJ1515" s="91" t="s">
        <v>1598</v>
      </c>
      <c r="BK1515" s="91" t="s">
        <v>1599</v>
      </c>
      <c r="BL1515" s="91" t="s">
        <v>1600</v>
      </c>
      <c r="BM1515" s="91" t="s">
        <v>1608</v>
      </c>
      <c r="BN1515" s="91" t="s">
        <v>1609</v>
      </c>
      <c r="BO1515" s="91" t="s">
        <v>1601</v>
      </c>
      <c r="BP1515" s="91" t="s">
        <v>1602</v>
      </c>
      <c r="BQ1515" s="91" t="s">
        <v>1603</v>
      </c>
      <c r="BR1515" s="91" t="s">
        <v>1604</v>
      </c>
      <c r="BS1515" s="91" t="s">
        <v>1605</v>
      </c>
      <c r="BT1515" s="5" t="s">
        <v>1671</v>
      </c>
    </row>
    <row r="1516" spans="1:72" x14ac:dyDescent="0.25">
      <c r="A1516" s="133"/>
      <c r="B1516" s="133"/>
      <c r="C1516" s="133"/>
      <c r="D1516" s="136"/>
      <c r="E1516" s="136"/>
      <c r="F1516" s="136"/>
      <c r="G1516" s="139"/>
      <c r="H1516" s="15" t="s">
        <v>0</v>
      </c>
      <c r="I1516" s="9">
        <v>1</v>
      </c>
      <c r="J1516" s="9">
        <v>2</v>
      </c>
      <c r="K1516" s="9">
        <v>3</v>
      </c>
      <c r="L1516" s="9">
        <v>4</v>
      </c>
      <c r="M1516" s="9">
        <v>5</v>
      </c>
      <c r="N1516" s="9">
        <v>6</v>
      </c>
      <c r="O1516" s="9">
        <v>7</v>
      </c>
      <c r="P1516" s="9">
        <v>8</v>
      </c>
      <c r="Q1516" s="9">
        <v>9</v>
      </c>
      <c r="R1516" s="9">
        <v>10</v>
      </c>
      <c r="S1516" s="9">
        <v>11</v>
      </c>
      <c r="T1516" s="9">
        <v>12</v>
      </c>
      <c r="U1516" s="9">
        <v>13</v>
      </c>
      <c r="V1516" s="9">
        <v>14</v>
      </c>
      <c r="W1516" s="9">
        <v>15</v>
      </c>
      <c r="X1516" s="9">
        <v>16</v>
      </c>
      <c r="Y1516" s="9">
        <v>17</v>
      </c>
      <c r="Z1516" s="9">
        <v>18</v>
      </c>
      <c r="AA1516" s="9">
        <v>19</v>
      </c>
      <c r="AB1516" s="9">
        <v>20</v>
      </c>
      <c r="AC1516" s="9">
        <v>21</v>
      </c>
      <c r="AD1516" s="9">
        <v>1</v>
      </c>
      <c r="AE1516" s="9">
        <v>2</v>
      </c>
      <c r="AF1516" s="9">
        <v>3</v>
      </c>
      <c r="AG1516" s="9">
        <v>4</v>
      </c>
      <c r="AH1516" s="9">
        <v>5</v>
      </c>
      <c r="AI1516" s="9">
        <v>6</v>
      </c>
      <c r="AJ1516" s="9">
        <v>7</v>
      </c>
      <c r="AK1516" s="9">
        <v>8</v>
      </c>
      <c r="AL1516" s="9">
        <v>9</v>
      </c>
      <c r="AM1516" s="9">
        <v>10</v>
      </c>
      <c r="AN1516" s="9">
        <v>11</v>
      </c>
      <c r="AO1516" s="9">
        <v>12</v>
      </c>
      <c r="AP1516" s="9">
        <v>13</v>
      </c>
      <c r="AQ1516" s="9">
        <v>14</v>
      </c>
      <c r="AR1516" s="9">
        <v>15</v>
      </c>
      <c r="AS1516" s="9">
        <v>16</v>
      </c>
      <c r="AT1516" s="9">
        <v>17</v>
      </c>
      <c r="AU1516" s="9">
        <v>18</v>
      </c>
      <c r="AV1516" s="9">
        <v>19</v>
      </c>
      <c r="AW1516" s="9">
        <v>20</v>
      </c>
      <c r="AX1516" s="9">
        <v>21</v>
      </c>
      <c r="AY1516" s="9">
        <v>1</v>
      </c>
      <c r="AZ1516" s="9">
        <v>2</v>
      </c>
      <c r="BA1516" s="9">
        <v>3</v>
      </c>
      <c r="BB1516" s="9">
        <v>4</v>
      </c>
      <c r="BC1516" s="9">
        <v>5</v>
      </c>
      <c r="BD1516" s="9">
        <v>6</v>
      </c>
      <c r="BE1516" s="9">
        <v>7</v>
      </c>
      <c r="BF1516" s="9">
        <v>8</v>
      </c>
      <c r="BG1516" s="9">
        <v>9</v>
      </c>
      <c r="BH1516" s="9">
        <v>10</v>
      </c>
      <c r="BI1516" s="9">
        <v>11</v>
      </c>
      <c r="BJ1516" s="9">
        <v>12</v>
      </c>
      <c r="BK1516" s="9">
        <v>13</v>
      </c>
      <c r="BL1516" s="9">
        <v>14</v>
      </c>
      <c r="BM1516" s="9">
        <v>15</v>
      </c>
      <c r="BN1516" s="9">
        <v>16</v>
      </c>
      <c r="BO1516" s="9">
        <v>17</v>
      </c>
      <c r="BP1516" s="9">
        <v>18</v>
      </c>
      <c r="BQ1516" s="9">
        <v>19</v>
      </c>
      <c r="BR1516" s="9">
        <v>20</v>
      </c>
      <c r="BS1516" s="9">
        <v>21</v>
      </c>
      <c r="BT1516" s="9">
        <v>9</v>
      </c>
    </row>
    <row r="1517" spans="1:72" ht="22.5" x14ac:dyDescent="0.25">
      <c r="A1517" s="133"/>
      <c r="B1517" s="133"/>
      <c r="C1517" s="133"/>
      <c r="D1517" s="136"/>
      <c r="E1517" s="136"/>
      <c r="F1517" s="136"/>
      <c r="G1517" s="139"/>
      <c r="H1517" s="16" t="s">
        <v>136</v>
      </c>
      <c r="I1517" s="17">
        <f t="shared" ref="I1517:AA1517" si="2170">SUM(I1513)</f>
        <v>6507250</v>
      </c>
      <c r="J1517" s="17">
        <f t="shared" si="2170"/>
        <v>0</v>
      </c>
      <c r="K1517" s="17">
        <f t="shared" si="2170"/>
        <v>0</v>
      </c>
      <c r="L1517" s="17">
        <f t="shared" si="2170"/>
        <v>0</v>
      </c>
      <c r="M1517" s="17">
        <f t="shared" si="2170"/>
        <v>0</v>
      </c>
      <c r="N1517" s="17">
        <f t="shared" si="2170"/>
        <v>0</v>
      </c>
      <c r="O1517" s="17">
        <f t="shared" ref="O1517" si="2171">SUM(O1513)</f>
        <v>6507250</v>
      </c>
      <c r="P1517" s="17">
        <f t="shared" si="2170"/>
        <v>912009</v>
      </c>
      <c r="Q1517" s="17">
        <f t="shared" si="2170"/>
        <v>0</v>
      </c>
      <c r="R1517" s="17">
        <f t="shared" si="2170"/>
        <v>180348</v>
      </c>
      <c r="S1517" s="17">
        <f t="shared" si="2170"/>
        <v>0</v>
      </c>
      <c r="T1517" s="17">
        <f t="shared" si="2170"/>
        <v>0</v>
      </c>
      <c r="U1517" s="17">
        <f t="shared" si="2170"/>
        <v>0</v>
      </c>
      <c r="V1517" s="17">
        <f t="shared" si="2170"/>
        <v>0</v>
      </c>
      <c r="W1517" s="17">
        <f t="shared" si="2170"/>
        <v>0</v>
      </c>
      <c r="X1517" s="17">
        <f t="shared" si="2170"/>
        <v>0</v>
      </c>
      <c r="Y1517" s="17">
        <f t="shared" si="2170"/>
        <v>0</v>
      </c>
      <c r="Z1517" s="17">
        <f t="shared" si="2170"/>
        <v>0</v>
      </c>
      <c r="AA1517" s="17">
        <f t="shared" si="2170"/>
        <v>0</v>
      </c>
      <c r="AB1517" s="17">
        <v>1092357</v>
      </c>
      <c r="AC1517" s="17">
        <v>5414893</v>
      </c>
      <c r="AD1517" s="17">
        <f t="shared" ref="AD1517:AV1517" si="2172">SUM(AD1513)</f>
        <v>1200</v>
      </c>
      <c r="AE1517" s="17">
        <f t="shared" si="2172"/>
        <v>1200</v>
      </c>
      <c r="AF1517" s="17">
        <f t="shared" si="2172"/>
        <v>0</v>
      </c>
      <c r="AG1517" s="17">
        <f t="shared" si="2172"/>
        <v>0</v>
      </c>
      <c r="AH1517" s="17">
        <f t="shared" si="2172"/>
        <v>0</v>
      </c>
      <c r="AI1517" s="17">
        <f t="shared" si="2172"/>
        <v>0</v>
      </c>
      <c r="AJ1517" s="17">
        <f t="shared" ref="AJ1517" si="2173">SUM(AJ1513)</f>
        <v>2400</v>
      </c>
      <c r="AK1517" s="17">
        <f t="shared" si="2172"/>
        <v>0</v>
      </c>
      <c r="AL1517" s="17">
        <f t="shared" si="2172"/>
        <v>0</v>
      </c>
      <c r="AM1517" s="17">
        <f t="shared" si="2172"/>
        <v>1200</v>
      </c>
      <c r="AN1517" s="17">
        <f t="shared" si="2172"/>
        <v>0</v>
      </c>
      <c r="AO1517" s="17">
        <f t="shared" si="2172"/>
        <v>0</v>
      </c>
      <c r="AP1517" s="17">
        <f t="shared" si="2172"/>
        <v>0</v>
      </c>
      <c r="AQ1517" s="17">
        <f t="shared" si="2172"/>
        <v>0</v>
      </c>
      <c r="AR1517" s="17">
        <f t="shared" si="2172"/>
        <v>0</v>
      </c>
      <c r="AS1517" s="17">
        <f t="shared" si="2172"/>
        <v>0</v>
      </c>
      <c r="AT1517" s="17">
        <f t="shared" si="2172"/>
        <v>0</v>
      </c>
      <c r="AU1517" s="17">
        <f t="shared" si="2172"/>
        <v>0</v>
      </c>
      <c r="AV1517" s="17">
        <f t="shared" si="2172"/>
        <v>0</v>
      </c>
      <c r="AW1517" s="17">
        <v>1200</v>
      </c>
      <c r="AX1517" s="17">
        <v>1200</v>
      </c>
      <c r="AY1517" s="17">
        <f t="shared" ref="AY1517:BQ1517" si="2174">SUM(AY1513)</f>
        <v>264000</v>
      </c>
      <c r="AZ1517" s="17">
        <f t="shared" si="2174"/>
        <v>504552</v>
      </c>
      <c r="BA1517" s="17">
        <f t="shared" si="2174"/>
        <v>0</v>
      </c>
      <c r="BB1517" s="17">
        <f t="shared" si="2174"/>
        <v>10000</v>
      </c>
      <c r="BC1517" s="17">
        <f t="shared" si="2174"/>
        <v>0</v>
      </c>
      <c r="BD1517" s="17">
        <f t="shared" si="2174"/>
        <v>0</v>
      </c>
      <c r="BE1517" s="17">
        <f t="shared" ref="BE1517" si="2175">SUM(BE1513)</f>
        <v>778552</v>
      </c>
      <c r="BF1517" s="17">
        <f t="shared" si="2174"/>
        <v>0</v>
      </c>
      <c r="BG1517" s="17">
        <f t="shared" si="2174"/>
        <v>10000</v>
      </c>
      <c r="BH1517" s="17">
        <f t="shared" si="2174"/>
        <v>504552</v>
      </c>
      <c r="BI1517" s="17">
        <f t="shared" si="2174"/>
        <v>0</v>
      </c>
      <c r="BJ1517" s="17">
        <f t="shared" si="2174"/>
        <v>0</v>
      </c>
      <c r="BK1517" s="17">
        <f t="shared" si="2174"/>
        <v>0</v>
      </c>
      <c r="BL1517" s="17">
        <f t="shared" si="2174"/>
        <v>0</v>
      </c>
      <c r="BM1517" s="17">
        <f t="shared" si="2174"/>
        <v>0</v>
      </c>
      <c r="BN1517" s="17">
        <f t="shared" si="2174"/>
        <v>0</v>
      </c>
      <c r="BO1517" s="17">
        <f t="shared" si="2174"/>
        <v>0</v>
      </c>
      <c r="BP1517" s="17">
        <f t="shared" si="2174"/>
        <v>0</v>
      </c>
      <c r="BQ1517" s="17">
        <f t="shared" si="2174"/>
        <v>0</v>
      </c>
      <c r="BR1517" s="17">
        <v>514552</v>
      </c>
      <c r="BS1517" s="17">
        <v>264000</v>
      </c>
      <c r="BT1517" s="17" t="e">
        <f>IF(#REF!=0,"-",#REF!/#REF!*100)</f>
        <v>#REF!</v>
      </c>
    </row>
    <row r="1518" spans="1:72" x14ac:dyDescent="0.25">
      <c r="A1518" s="133"/>
      <c r="B1518" s="133"/>
      <c r="C1518" s="133"/>
      <c r="D1518" s="136"/>
      <c r="E1518" s="136"/>
      <c r="F1518" s="136"/>
      <c r="G1518" s="139"/>
      <c r="H1518" s="18" t="s">
        <v>55</v>
      </c>
      <c r="I1518" s="17">
        <f t="shared" ref="I1518:AA1518" si="2176">SUM(I1517)</f>
        <v>6507250</v>
      </c>
      <c r="J1518" s="17">
        <f t="shared" si="2176"/>
        <v>0</v>
      </c>
      <c r="K1518" s="17">
        <f t="shared" si="2176"/>
        <v>0</v>
      </c>
      <c r="L1518" s="17">
        <f t="shared" si="2176"/>
        <v>0</v>
      </c>
      <c r="M1518" s="17">
        <f t="shared" si="2176"/>
        <v>0</v>
      </c>
      <c r="N1518" s="17">
        <f t="shared" si="2176"/>
        <v>0</v>
      </c>
      <c r="O1518" s="17">
        <f t="shared" ref="O1518" si="2177">SUM(O1517)</f>
        <v>6507250</v>
      </c>
      <c r="P1518" s="17">
        <f t="shared" si="2176"/>
        <v>912009</v>
      </c>
      <c r="Q1518" s="17">
        <f t="shared" si="2176"/>
        <v>0</v>
      </c>
      <c r="R1518" s="17">
        <f t="shared" si="2176"/>
        <v>180348</v>
      </c>
      <c r="S1518" s="17">
        <f t="shared" si="2176"/>
        <v>0</v>
      </c>
      <c r="T1518" s="17">
        <f t="shared" si="2176"/>
        <v>0</v>
      </c>
      <c r="U1518" s="17">
        <f t="shared" si="2176"/>
        <v>0</v>
      </c>
      <c r="V1518" s="17">
        <f t="shared" si="2176"/>
        <v>0</v>
      </c>
      <c r="W1518" s="17">
        <f t="shared" si="2176"/>
        <v>0</v>
      </c>
      <c r="X1518" s="17">
        <f t="shared" si="2176"/>
        <v>0</v>
      </c>
      <c r="Y1518" s="17">
        <f t="shared" si="2176"/>
        <v>0</v>
      </c>
      <c r="Z1518" s="17">
        <f t="shared" si="2176"/>
        <v>0</v>
      </c>
      <c r="AA1518" s="17">
        <f t="shared" si="2176"/>
        <v>0</v>
      </c>
      <c r="AB1518" s="17">
        <v>1092357</v>
      </c>
      <c r="AC1518" s="17">
        <v>5414893</v>
      </c>
      <c r="AD1518" s="17">
        <f t="shared" ref="AD1518:AV1518" si="2178">SUM(AD1517)</f>
        <v>1200</v>
      </c>
      <c r="AE1518" s="17">
        <f t="shared" si="2178"/>
        <v>1200</v>
      </c>
      <c r="AF1518" s="17">
        <f t="shared" si="2178"/>
        <v>0</v>
      </c>
      <c r="AG1518" s="17">
        <f t="shared" si="2178"/>
        <v>0</v>
      </c>
      <c r="AH1518" s="17">
        <f t="shared" si="2178"/>
        <v>0</v>
      </c>
      <c r="AI1518" s="17">
        <f t="shared" si="2178"/>
        <v>0</v>
      </c>
      <c r="AJ1518" s="17">
        <f t="shared" ref="AJ1518" si="2179">SUM(AJ1517)</f>
        <v>2400</v>
      </c>
      <c r="AK1518" s="17">
        <f t="shared" si="2178"/>
        <v>0</v>
      </c>
      <c r="AL1518" s="17">
        <f t="shared" si="2178"/>
        <v>0</v>
      </c>
      <c r="AM1518" s="17">
        <f t="shared" si="2178"/>
        <v>1200</v>
      </c>
      <c r="AN1518" s="17">
        <f t="shared" si="2178"/>
        <v>0</v>
      </c>
      <c r="AO1518" s="17">
        <f t="shared" si="2178"/>
        <v>0</v>
      </c>
      <c r="AP1518" s="17">
        <f t="shared" si="2178"/>
        <v>0</v>
      </c>
      <c r="AQ1518" s="17">
        <f t="shared" si="2178"/>
        <v>0</v>
      </c>
      <c r="AR1518" s="17">
        <f t="shared" si="2178"/>
        <v>0</v>
      </c>
      <c r="AS1518" s="17">
        <f t="shared" si="2178"/>
        <v>0</v>
      </c>
      <c r="AT1518" s="17">
        <f t="shared" si="2178"/>
        <v>0</v>
      </c>
      <c r="AU1518" s="17">
        <f t="shared" si="2178"/>
        <v>0</v>
      </c>
      <c r="AV1518" s="17">
        <f t="shared" si="2178"/>
        <v>0</v>
      </c>
      <c r="AW1518" s="17">
        <v>1200</v>
      </c>
      <c r="AX1518" s="17">
        <v>1200</v>
      </c>
      <c r="AY1518" s="17">
        <f t="shared" ref="AY1518:BQ1518" si="2180">SUM(AY1517)</f>
        <v>264000</v>
      </c>
      <c r="AZ1518" s="17">
        <f t="shared" si="2180"/>
        <v>504552</v>
      </c>
      <c r="BA1518" s="17">
        <f t="shared" si="2180"/>
        <v>0</v>
      </c>
      <c r="BB1518" s="17">
        <f t="shared" si="2180"/>
        <v>10000</v>
      </c>
      <c r="BC1518" s="17">
        <f t="shared" si="2180"/>
        <v>0</v>
      </c>
      <c r="BD1518" s="17">
        <f t="shared" si="2180"/>
        <v>0</v>
      </c>
      <c r="BE1518" s="17">
        <f t="shared" ref="BE1518" si="2181">SUM(BE1517)</f>
        <v>778552</v>
      </c>
      <c r="BF1518" s="17">
        <f t="shared" si="2180"/>
        <v>0</v>
      </c>
      <c r="BG1518" s="17">
        <f t="shared" si="2180"/>
        <v>10000</v>
      </c>
      <c r="BH1518" s="17">
        <f t="shared" si="2180"/>
        <v>504552</v>
      </c>
      <c r="BI1518" s="17">
        <f t="shared" si="2180"/>
        <v>0</v>
      </c>
      <c r="BJ1518" s="17">
        <f t="shared" si="2180"/>
        <v>0</v>
      </c>
      <c r="BK1518" s="17">
        <f t="shared" si="2180"/>
        <v>0</v>
      </c>
      <c r="BL1518" s="17">
        <f t="shared" si="2180"/>
        <v>0</v>
      </c>
      <c r="BM1518" s="17">
        <f t="shared" si="2180"/>
        <v>0</v>
      </c>
      <c r="BN1518" s="17">
        <f t="shared" si="2180"/>
        <v>0</v>
      </c>
      <c r="BO1518" s="17">
        <f t="shared" si="2180"/>
        <v>0</v>
      </c>
      <c r="BP1518" s="17">
        <f t="shared" si="2180"/>
        <v>0</v>
      </c>
      <c r="BQ1518" s="17">
        <f t="shared" si="2180"/>
        <v>0</v>
      </c>
      <c r="BR1518" s="17">
        <v>514552</v>
      </c>
      <c r="BS1518" s="17">
        <v>264000</v>
      </c>
      <c r="BT1518" s="17" t="e">
        <f>IF(#REF!=0,"-",#REF!/#REF!*100)</f>
        <v>#REF!</v>
      </c>
    </row>
    <row r="1519" spans="1:72" x14ac:dyDescent="0.25">
      <c r="A1519" s="134"/>
      <c r="B1519" s="134"/>
      <c r="C1519" s="134"/>
      <c r="D1519" s="137"/>
      <c r="E1519" s="137"/>
      <c r="F1519" s="137"/>
      <c r="G1519" s="140"/>
      <c r="O1519">
        <f t="shared" si="2152"/>
        <v>0</v>
      </c>
      <c r="AB1519">
        <v>0</v>
      </c>
      <c r="AC1519">
        <v>0</v>
      </c>
      <c r="AJ1519">
        <f t="shared" si="2153"/>
        <v>0</v>
      </c>
      <c r="AW1519">
        <v>0</v>
      </c>
      <c r="AX1519">
        <v>0</v>
      </c>
      <c r="BE1519">
        <f t="shared" si="2154"/>
        <v>0</v>
      </c>
      <c r="BR1519">
        <v>0</v>
      </c>
      <c r="BS1519">
        <v>0</v>
      </c>
      <c r="BT1519" t="e">
        <f>IF(#REF!=0,"-",#REF!/#REF!*100)</f>
        <v>#REF!</v>
      </c>
    </row>
    <row r="1520" spans="1:72" x14ac:dyDescent="0.25">
      <c r="A1520" s="13" t="s">
        <v>0</v>
      </c>
      <c r="B1520" s="13" t="s">
        <v>0</v>
      </c>
      <c r="C1520" s="13" t="s">
        <v>0</v>
      </c>
      <c r="D1520" s="98" t="s">
        <v>0</v>
      </c>
      <c r="E1520" s="98" t="s">
        <v>0</v>
      </c>
      <c r="F1520" s="98" t="s">
        <v>0</v>
      </c>
      <c r="G1520" s="13" t="s">
        <v>0</v>
      </c>
      <c r="H1520" s="19" t="s">
        <v>0</v>
      </c>
      <c r="I1520" s="19" t="s">
        <v>0</v>
      </c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>
        <v>0</v>
      </c>
      <c r="AC1520" s="19">
        <v>0</v>
      </c>
      <c r="AD1520" s="19" t="s">
        <v>0</v>
      </c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>
        <v>0</v>
      </c>
      <c r="AX1520" s="19">
        <v>0</v>
      </c>
      <c r="AY1520" s="19" t="s">
        <v>0</v>
      </c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>
        <v>0</v>
      </c>
      <c r="BS1520" s="19">
        <v>0</v>
      </c>
      <c r="BT1520" s="19"/>
    </row>
    <row r="1521" spans="1:72" x14ac:dyDescent="0.25">
      <c r="A1521" s="13" t="s">
        <v>0</v>
      </c>
      <c r="B1521" s="13" t="s">
        <v>0</v>
      </c>
      <c r="C1521" s="13" t="s">
        <v>0</v>
      </c>
      <c r="D1521" s="98" t="s">
        <v>0</v>
      </c>
      <c r="E1521" s="98" t="s">
        <v>0</v>
      </c>
      <c r="F1521" s="98" t="s">
        <v>0</v>
      </c>
      <c r="G1521" s="13" t="s">
        <v>0</v>
      </c>
      <c r="H1521" s="10" t="s">
        <v>536</v>
      </c>
      <c r="I1521" s="11">
        <f t="shared" ref="I1521:AA1521" si="2182">SUM(I1513)</f>
        <v>6507250</v>
      </c>
      <c r="J1521" s="11">
        <f t="shared" si="2182"/>
        <v>0</v>
      </c>
      <c r="K1521" s="11">
        <f t="shared" si="2182"/>
        <v>0</v>
      </c>
      <c r="L1521" s="11">
        <f t="shared" si="2182"/>
        <v>0</v>
      </c>
      <c r="M1521" s="11">
        <f t="shared" si="2182"/>
        <v>0</v>
      </c>
      <c r="N1521" s="11">
        <f t="shared" si="2182"/>
        <v>0</v>
      </c>
      <c r="O1521" s="11">
        <f t="shared" si="2182"/>
        <v>6507250</v>
      </c>
      <c r="P1521" s="11">
        <f t="shared" si="2182"/>
        <v>912009</v>
      </c>
      <c r="Q1521" s="11">
        <f t="shared" si="2182"/>
        <v>0</v>
      </c>
      <c r="R1521" s="11">
        <f t="shared" si="2182"/>
        <v>180348</v>
      </c>
      <c r="S1521" s="11">
        <f t="shared" si="2182"/>
        <v>0</v>
      </c>
      <c r="T1521" s="11">
        <f t="shared" si="2182"/>
        <v>0</v>
      </c>
      <c r="U1521" s="11">
        <f t="shared" si="2182"/>
        <v>0</v>
      </c>
      <c r="V1521" s="11">
        <f t="shared" si="2182"/>
        <v>0</v>
      </c>
      <c r="W1521" s="11">
        <f t="shared" si="2182"/>
        <v>0</v>
      </c>
      <c r="X1521" s="11">
        <f t="shared" si="2182"/>
        <v>0</v>
      </c>
      <c r="Y1521" s="11">
        <f t="shared" si="2182"/>
        <v>0</v>
      </c>
      <c r="Z1521" s="11">
        <f t="shared" si="2182"/>
        <v>0</v>
      </c>
      <c r="AA1521" s="11">
        <f t="shared" si="2182"/>
        <v>0</v>
      </c>
      <c r="AB1521" s="11">
        <v>1092357</v>
      </c>
      <c r="AC1521" s="11">
        <v>5414893</v>
      </c>
      <c r="AD1521" s="11">
        <f t="shared" ref="AD1521:AV1521" si="2183">SUM(AD1513)</f>
        <v>1200</v>
      </c>
      <c r="AE1521" s="11">
        <f t="shared" si="2183"/>
        <v>1200</v>
      </c>
      <c r="AF1521" s="11">
        <f t="shared" si="2183"/>
        <v>0</v>
      </c>
      <c r="AG1521" s="11">
        <f t="shared" si="2183"/>
        <v>0</v>
      </c>
      <c r="AH1521" s="11">
        <f t="shared" si="2183"/>
        <v>0</v>
      </c>
      <c r="AI1521" s="11">
        <f t="shared" si="2183"/>
        <v>0</v>
      </c>
      <c r="AJ1521" s="11">
        <f t="shared" si="2183"/>
        <v>2400</v>
      </c>
      <c r="AK1521" s="11">
        <f t="shared" si="2183"/>
        <v>0</v>
      </c>
      <c r="AL1521" s="11">
        <f t="shared" si="2183"/>
        <v>0</v>
      </c>
      <c r="AM1521" s="11">
        <f t="shared" si="2183"/>
        <v>1200</v>
      </c>
      <c r="AN1521" s="11">
        <f t="shared" si="2183"/>
        <v>0</v>
      </c>
      <c r="AO1521" s="11">
        <f t="shared" si="2183"/>
        <v>0</v>
      </c>
      <c r="AP1521" s="11">
        <f t="shared" si="2183"/>
        <v>0</v>
      </c>
      <c r="AQ1521" s="11">
        <f t="shared" si="2183"/>
        <v>0</v>
      </c>
      <c r="AR1521" s="11">
        <f t="shared" si="2183"/>
        <v>0</v>
      </c>
      <c r="AS1521" s="11">
        <f t="shared" si="2183"/>
        <v>0</v>
      </c>
      <c r="AT1521" s="11">
        <f t="shared" si="2183"/>
        <v>0</v>
      </c>
      <c r="AU1521" s="11">
        <f t="shared" si="2183"/>
        <v>0</v>
      </c>
      <c r="AV1521" s="11">
        <f t="shared" si="2183"/>
        <v>0</v>
      </c>
      <c r="AW1521" s="11">
        <v>1200</v>
      </c>
      <c r="AX1521" s="11">
        <v>1200</v>
      </c>
      <c r="AY1521" s="11">
        <f t="shared" ref="AY1521:BQ1521" si="2184">SUM(AY1513)</f>
        <v>264000</v>
      </c>
      <c r="AZ1521" s="11">
        <f t="shared" si="2184"/>
        <v>504552</v>
      </c>
      <c r="BA1521" s="11">
        <f t="shared" si="2184"/>
        <v>0</v>
      </c>
      <c r="BB1521" s="11">
        <f t="shared" si="2184"/>
        <v>10000</v>
      </c>
      <c r="BC1521" s="11">
        <f t="shared" si="2184"/>
        <v>0</v>
      </c>
      <c r="BD1521" s="11">
        <f t="shared" si="2184"/>
        <v>0</v>
      </c>
      <c r="BE1521" s="11">
        <f t="shared" si="2184"/>
        <v>778552</v>
      </c>
      <c r="BF1521" s="11">
        <f t="shared" si="2184"/>
        <v>0</v>
      </c>
      <c r="BG1521" s="11">
        <f t="shared" si="2184"/>
        <v>10000</v>
      </c>
      <c r="BH1521" s="11">
        <f t="shared" si="2184"/>
        <v>504552</v>
      </c>
      <c r="BI1521" s="11">
        <f t="shared" si="2184"/>
        <v>0</v>
      </c>
      <c r="BJ1521" s="11">
        <f t="shared" si="2184"/>
        <v>0</v>
      </c>
      <c r="BK1521" s="11">
        <f t="shared" si="2184"/>
        <v>0</v>
      </c>
      <c r="BL1521" s="11">
        <f t="shared" si="2184"/>
        <v>0</v>
      </c>
      <c r="BM1521" s="11">
        <f t="shared" si="2184"/>
        <v>0</v>
      </c>
      <c r="BN1521" s="11">
        <f t="shared" si="2184"/>
        <v>0</v>
      </c>
      <c r="BO1521" s="11">
        <f t="shared" si="2184"/>
        <v>0</v>
      </c>
      <c r="BP1521" s="11">
        <f t="shared" si="2184"/>
        <v>0</v>
      </c>
      <c r="BQ1521" s="11">
        <f t="shared" si="2184"/>
        <v>0</v>
      </c>
      <c r="BR1521" s="11">
        <v>514552</v>
      </c>
      <c r="BS1521" s="11">
        <v>264000</v>
      </c>
      <c r="BT1521" s="11" t="e">
        <f>IF(#REF!=0,"-",#REF!/#REF!*100)</f>
        <v>#REF!</v>
      </c>
    </row>
    <row r="1522" spans="1:72" x14ac:dyDescent="0.25">
      <c r="A1522" s="13" t="s">
        <v>0</v>
      </c>
      <c r="B1522" s="13" t="s">
        <v>0</v>
      </c>
      <c r="C1522" s="13" t="s">
        <v>0</v>
      </c>
      <c r="D1522" s="98" t="s">
        <v>0</v>
      </c>
      <c r="E1522" s="98" t="s">
        <v>0</v>
      </c>
      <c r="F1522" s="98" t="s">
        <v>0</v>
      </c>
      <c r="G1522" s="13" t="s">
        <v>0</v>
      </c>
      <c r="H1522" s="2" t="s">
        <v>53</v>
      </c>
      <c r="I1522" s="13" t="s">
        <v>0</v>
      </c>
      <c r="J1522" s="13"/>
      <c r="K1522" s="13"/>
      <c r="L1522" s="13"/>
      <c r="M1522" s="13"/>
      <c r="N1522" s="13"/>
      <c r="O1522" s="13" t="e">
        <f t="shared" si="2152"/>
        <v>#VALUE!</v>
      </c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>
        <v>0</v>
      </c>
      <c r="AC1522" s="13" t="e">
        <v>#VALUE!</v>
      </c>
      <c r="AD1522" s="13" t="s">
        <v>0</v>
      </c>
      <c r="AE1522" s="13"/>
      <c r="AF1522" s="13"/>
      <c r="AG1522" s="13"/>
      <c r="AH1522" s="13"/>
      <c r="AI1522" s="13"/>
      <c r="AJ1522" s="13" t="e">
        <f t="shared" si="2153"/>
        <v>#VALUE!</v>
      </c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>
        <v>0</v>
      </c>
      <c r="AX1522" s="13" t="e">
        <v>#VALUE!</v>
      </c>
      <c r="AY1522" s="13" t="s">
        <v>0</v>
      </c>
      <c r="AZ1522" s="13"/>
      <c r="BA1522" s="13"/>
      <c r="BB1522" s="13"/>
      <c r="BC1522" s="13"/>
      <c r="BD1522" s="13"/>
      <c r="BE1522" s="13" t="e">
        <f t="shared" si="2154"/>
        <v>#VALUE!</v>
      </c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>
        <v>0</v>
      </c>
      <c r="BS1522" s="13" t="e">
        <v>#VALUE!</v>
      </c>
      <c r="BT1522" s="12" t="e">
        <f>IF(#REF!=0,"-",#REF!/#REF!*100)</f>
        <v>#REF!</v>
      </c>
    </row>
    <row r="1523" spans="1:72" x14ac:dyDescent="0.25">
      <c r="A1523" s="13" t="s">
        <v>0</v>
      </c>
      <c r="B1523" s="13" t="s">
        <v>0</v>
      </c>
      <c r="C1523" s="13" t="s">
        <v>0</v>
      </c>
      <c r="D1523" s="98" t="s">
        <v>0</v>
      </c>
      <c r="E1523" s="98" t="s">
        <v>0</v>
      </c>
      <c r="F1523" s="98" t="s">
        <v>0</v>
      </c>
      <c r="G1523" s="13" t="s">
        <v>0</v>
      </c>
      <c r="H1523" s="20" t="s">
        <v>0</v>
      </c>
      <c r="I1523" s="21" t="s">
        <v>0</v>
      </c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>
        <v>0</v>
      </c>
      <c r="AC1523" s="21">
        <v>0</v>
      </c>
      <c r="AD1523" s="21" t="s">
        <v>0</v>
      </c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>
        <v>0</v>
      </c>
      <c r="AX1523" s="21">
        <v>0</v>
      </c>
      <c r="AY1523" s="21" t="s">
        <v>0</v>
      </c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>
        <v>0</v>
      </c>
      <c r="BS1523" s="21">
        <v>0</v>
      </c>
      <c r="BT1523" s="21"/>
    </row>
    <row r="1524" spans="1:72" ht="15.75" thickBot="1" x14ac:dyDescent="0.3">
      <c r="A1524" s="1" t="s">
        <v>133</v>
      </c>
      <c r="B1524" s="1" t="s">
        <v>66</v>
      </c>
      <c r="C1524" s="4" t="s">
        <v>0</v>
      </c>
      <c r="D1524" s="102" t="s">
        <v>0</v>
      </c>
      <c r="E1524" s="101" t="s">
        <v>0</v>
      </c>
      <c r="F1524" s="101" t="s">
        <v>0</v>
      </c>
      <c r="G1524" s="2" t="s">
        <v>0</v>
      </c>
      <c r="H1524" s="2" t="s">
        <v>0</v>
      </c>
      <c r="I1524" s="3" t="s">
        <v>0</v>
      </c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>
        <v>0</v>
      </c>
      <c r="AC1524" s="3">
        <v>0</v>
      </c>
      <c r="AD1524" s="3" t="s">
        <v>0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>
        <v>0</v>
      </c>
      <c r="AX1524" s="3">
        <v>0</v>
      </c>
      <c r="AY1524" s="3" t="s">
        <v>0</v>
      </c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>
        <v>0</v>
      </c>
      <c r="BS1524" s="3">
        <v>0</v>
      </c>
      <c r="BT1524" s="3"/>
    </row>
    <row r="1525" spans="1:72" ht="69.75" customHeight="1" thickBot="1" x14ac:dyDescent="0.3">
      <c r="A1525" s="5" t="s">
        <v>2</v>
      </c>
      <c r="B1525" s="5" t="s">
        <v>3</v>
      </c>
      <c r="C1525" s="5" t="s">
        <v>4</v>
      </c>
      <c r="D1525" s="103" t="s">
        <v>0</v>
      </c>
      <c r="E1525" s="112" t="s">
        <v>5</v>
      </c>
      <c r="F1525" s="112" t="s">
        <v>6</v>
      </c>
      <c r="G1525" s="5" t="s">
        <v>7</v>
      </c>
      <c r="H1525" s="5" t="s">
        <v>8</v>
      </c>
      <c r="I1525" s="89" t="s">
        <v>9</v>
      </c>
      <c r="J1525" s="89" t="s">
        <v>1606</v>
      </c>
      <c r="K1525" s="89" t="s">
        <v>1534</v>
      </c>
      <c r="L1525" s="89" t="s">
        <v>1592</v>
      </c>
      <c r="M1525" s="89" t="s">
        <v>1593</v>
      </c>
      <c r="N1525" s="89" t="s">
        <v>1594</v>
      </c>
      <c r="O1525" s="89" t="s">
        <v>1610</v>
      </c>
      <c r="P1525" s="89" t="s">
        <v>1607</v>
      </c>
      <c r="Q1525" s="89" t="s">
        <v>1595</v>
      </c>
      <c r="R1525" s="89" t="s">
        <v>1596</v>
      </c>
      <c r="S1525" s="89" t="s">
        <v>1597</v>
      </c>
      <c r="T1525" s="89" t="s">
        <v>1598</v>
      </c>
      <c r="U1525" s="89" t="s">
        <v>1599</v>
      </c>
      <c r="V1525" s="89" t="s">
        <v>1600</v>
      </c>
      <c r="W1525" s="89" t="s">
        <v>1608</v>
      </c>
      <c r="X1525" s="89" t="s">
        <v>1609</v>
      </c>
      <c r="Y1525" s="89" t="s">
        <v>1601</v>
      </c>
      <c r="Z1525" s="89" t="s">
        <v>1602</v>
      </c>
      <c r="AA1525" s="89" t="s">
        <v>1603</v>
      </c>
      <c r="AB1525" s="89" t="s">
        <v>1604</v>
      </c>
      <c r="AC1525" s="89" t="s">
        <v>1605</v>
      </c>
      <c r="AD1525" s="90" t="s">
        <v>10</v>
      </c>
      <c r="AE1525" s="90" t="s">
        <v>1606</v>
      </c>
      <c r="AF1525" s="90" t="s">
        <v>1534</v>
      </c>
      <c r="AG1525" s="90" t="s">
        <v>1592</v>
      </c>
      <c r="AH1525" s="90" t="s">
        <v>1593</v>
      </c>
      <c r="AI1525" s="90" t="s">
        <v>1594</v>
      </c>
      <c r="AJ1525" s="90" t="s">
        <v>1611</v>
      </c>
      <c r="AK1525" s="90" t="s">
        <v>1607</v>
      </c>
      <c r="AL1525" s="90" t="s">
        <v>1595</v>
      </c>
      <c r="AM1525" s="90" t="s">
        <v>1596</v>
      </c>
      <c r="AN1525" s="90" t="s">
        <v>1597</v>
      </c>
      <c r="AO1525" s="90" t="s">
        <v>1598</v>
      </c>
      <c r="AP1525" s="90" t="s">
        <v>1599</v>
      </c>
      <c r="AQ1525" s="90" t="s">
        <v>1600</v>
      </c>
      <c r="AR1525" s="90" t="s">
        <v>1608</v>
      </c>
      <c r="AS1525" s="90" t="s">
        <v>1609</v>
      </c>
      <c r="AT1525" s="90" t="s">
        <v>1601</v>
      </c>
      <c r="AU1525" s="90" t="s">
        <v>1602</v>
      </c>
      <c r="AV1525" s="90" t="s">
        <v>1603</v>
      </c>
      <c r="AW1525" s="90" t="s">
        <v>1604</v>
      </c>
      <c r="AX1525" s="90" t="s">
        <v>1605</v>
      </c>
      <c r="AY1525" s="91" t="s">
        <v>11</v>
      </c>
      <c r="AZ1525" s="91" t="s">
        <v>1606</v>
      </c>
      <c r="BA1525" s="91" t="s">
        <v>1534</v>
      </c>
      <c r="BB1525" s="91" t="s">
        <v>1592</v>
      </c>
      <c r="BC1525" s="91" t="s">
        <v>1593</v>
      </c>
      <c r="BD1525" s="91" t="s">
        <v>1594</v>
      </c>
      <c r="BE1525" s="91" t="s">
        <v>1612</v>
      </c>
      <c r="BF1525" s="91" t="s">
        <v>1607</v>
      </c>
      <c r="BG1525" s="91" t="s">
        <v>1595</v>
      </c>
      <c r="BH1525" s="91" t="s">
        <v>1596</v>
      </c>
      <c r="BI1525" s="91" t="s">
        <v>1597</v>
      </c>
      <c r="BJ1525" s="91" t="s">
        <v>1598</v>
      </c>
      <c r="BK1525" s="91" t="s">
        <v>1599</v>
      </c>
      <c r="BL1525" s="91" t="s">
        <v>1600</v>
      </c>
      <c r="BM1525" s="91" t="s">
        <v>1608</v>
      </c>
      <c r="BN1525" s="91" t="s">
        <v>1609</v>
      </c>
      <c r="BO1525" s="91" t="s">
        <v>1601</v>
      </c>
      <c r="BP1525" s="91" t="s">
        <v>1602</v>
      </c>
      <c r="BQ1525" s="91" t="s">
        <v>1603</v>
      </c>
      <c r="BR1525" s="91" t="s">
        <v>1604</v>
      </c>
      <c r="BS1525" s="91" t="s">
        <v>1605</v>
      </c>
      <c r="BT1525" s="5" t="s">
        <v>1671</v>
      </c>
    </row>
    <row r="1526" spans="1:72" x14ac:dyDescent="0.25">
      <c r="A1526" s="6" t="s">
        <v>0</v>
      </c>
      <c r="B1526" s="6" t="s">
        <v>0</v>
      </c>
      <c r="C1526" s="6" t="s">
        <v>0</v>
      </c>
      <c r="D1526" s="104" t="s">
        <v>0</v>
      </c>
      <c r="E1526" s="104" t="s">
        <v>0</v>
      </c>
      <c r="F1526" s="121" t="s">
        <v>0</v>
      </c>
      <c r="G1526" s="7" t="s">
        <v>0</v>
      </c>
      <c r="H1526" s="8" t="s">
        <v>0</v>
      </c>
      <c r="I1526" s="9">
        <v>1</v>
      </c>
      <c r="J1526" s="9">
        <v>2</v>
      </c>
      <c r="K1526" s="9">
        <v>3</v>
      </c>
      <c r="L1526" s="9">
        <v>4</v>
      </c>
      <c r="M1526" s="9">
        <v>5</v>
      </c>
      <c r="N1526" s="9">
        <v>6</v>
      </c>
      <c r="O1526" s="9">
        <v>7</v>
      </c>
      <c r="P1526" s="9">
        <v>8</v>
      </c>
      <c r="Q1526" s="9">
        <v>9</v>
      </c>
      <c r="R1526" s="9">
        <v>10</v>
      </c>
      <c r="S1526" s="9">
        <v>11</v>
      </c>
      <c r="T1526" s="9">
        <v>12</v>
      </c>
      <c r="U1526" s="9">
        <v>13</v>
      </c>
      <c r="V1526" s="9">
        <v>14</v>
      </c>
      <c r="W1526" s="9">
        <v>15</v>
      </c>
      <c r="X1526" s="9">
        <v>16</v>
      </c>
      <c r="Y1526" s="9">
        <v>17</v>
      </c>
      <c r="Z1526" s="9">
        <v>18</v>
      </c>
      <c r="AA1526" s="9">
        <v>19</v>
      </c>
      <c r="AB1526" s="9">
        <v>20</v>
      </c>
      <c r="AC1526" s="9">
        <v>21</v>
      </c>
      <c r="AD1526" s="9">
        <v>1</v>
      </c>
      <c r="AE1526" s="9">
        <v>2</v>
      </c>
      <c r="AF1526" s="9">
        <v>3</v>
      </c>
      <c r="AG1526" s="9">
        <v>4</v>
      </c>
      <c r="AH1526" s="9">
        <v>5</v>
      </c>
      <c r="AI1526" s="9">
        <v>6</v>
      </c>
      <c r="AJ1526" s="9">
        <v>7</v>
      </c>
      <c r="AK1526" s="9">
        <v>8</v>
      </c>
      <c r="AL1526" s="9">
        <v>9</v>
      </c>
      <c r="AM1526" s="9">
        <v>10</v>
      </c>
      <c r="AN1526" s="9">
        <v>11</v>
      </c>
      <c r="AO1526" s="9">
        <v>12</v>
      </c>
      <c r="AP1526" s="9">
        <v>13</v>
      </c>
      <c r="AQ1526" s="9">
        <v>14</v>
      </c>
      <c r="AR1526" s="9">
        <v>15</v>
      </c>
      <c r="AS1526" s="9">
        <v>16</v>
      </c>
      <c r="AT1526" s="9">
        <v>17</v>
      </c>
      <c r="AU1526" s="9">
        <v>18</v>
      </c>
      <c r="AV1526" s="9">
        <v>19</v>
      </c>
      <c r="AW1526" s="9">
        <v>20</v>
      </c>
      <c r="AX1526" s="9">
        <v>21</v>
      </c>
      <c r="AY1526" s="9">
        <v>1</v>
      </c>
      <c r="AZ1526" s="9">
        <v>2</v>
      </c>
      <c r="BA1526" s="9">
        <v>3</v>
      </c>
      <c r="BB1526" s="9">
        <v>4</v>
      </c>
      <c r="BC1526" s="9">
        <v>5</v>
      </c>
      <c r="BD1526" s="9">
        <v>6</v>
      </c>
      <c r="BE1526" s="9">
        <v>7</v>
      </c>
      <c r="BF1526" s="9">
        <v>8</v>
      </c>
      <c r="BG1526" s="9">
        <v>9</v>
      </c>
      <c r="BH1526" s="9">
        <v>10</v>
      </c>
      <c r="BI1526" s="9">
        <v>11</v>
      </c>
      <c r="BJ1526" s="9">
        <v>12</v>
      </c>
      <c r="BK1526" s="9">
        <v>13</v>
      </c>
      <c r="BL1526" s="9">
        <v>14</v>
      </c>
      <c r="BM1526" s="9">
        <v>15</v>
      </c>
      <c r="BN1526" s="9">
        <v>16</v>
      </c>
      <c r="BO1526" s="9">
        <v>17</v>
      </c>
      <c r="BP1526" s="9">
        <v>18</v>
      </c>
      <c r="BQ1526" s="9">
        <v>19</v>
      </c>
      <c r="BR1526" s="9">
        <v>20</v>
      </c>
      <c r="BS1526" s="9">
        <v>21</v>
      </c>
      <c r="BT1526" s="9">
        <v>9</v>
      </c>
    </row>
    <row r="1527" spans="1:72" ht="12.75" customHeight="1" x14ac:dyDescent="0.25">
      <c r="A1527" s="1" t="s">
        <v>133</v>
      </c>
      <c r="B1527" s="1" t="s">
        <v>66</v>
      </c>
      <c r="C1527" s="4" t="s">
        <v>12</v>
      </c>
      <c r="D1527" s="102" t="s">
        <v>537</v>
      </c>
      <c r="E1527" s="101" t="s">
        <v>0</v>
      </c>
      <c r="F1527" s="101" t="s">
        <v>0</v>
      </c>
      <c r="G1527" s="2" t="s">
        <v>0</v>
      </c>
      <c r="H1527" s="2" t="s">
        <v>538</v>
      </c>
      <c r="I1527" s="3" t="s">
        <v>0</v>
      </c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>
        <v>0</v>
      </c>
      <c r="AC1527" s="3">
        <v>0</v>
      </c>
      <c r="AD1527" s="3" t="s">
        <v>0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>
        <v>0</v>
      </c>
      <c r="AX1527" s="3">
        <v>0</v>
      </c>
      <c r="AY1527" s="3" t="s">
        <v>0</v>
      </c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>
        <v>0</v>
      </c>
      <c r="BS1527" s="3">
        <v>0</v>
      </c>
      <c r="BT1527" s="3"/>
    </row>
    <row r="1528" spans="1:72" ht="33.75" x14ac:dyDescent="0.25">
      <c r="A1528" s="1" t="s">
        <v>0</v>
      </c>
      <c r="B1528" s="1" t="s">
        <v>0</v>
      </c>
      <c r="C1528" s="1" t="s">
        <v>0</v>
      </c>
      <c r="D1528" s="101" t="s">
        <v>0</v>
      </c>
      <c r="E1528" s="101" t="s">
        <v>0</v>
      </c>
      <c r="F1528" s="101" t="s">
        <v>0</v>
      </c>
      <c r="G1528" s="2" t="s">
        <v>0</v>
      </c>
      <c r="H1528" s="10" t="s">
        <v>13</v>
      </c>
      <c r="I1528" s="11">
        <f t="shared" ref="I1528:AA1528" si="2185">SUM(I1529,I1536,I1538)</f>
        <v>0</v>
      </c>
      <c r="J1528" s="11">
        <f t="shared" si="2185"/>
        <v>0</v>
      </c>
      <c r="K1528" s="11">
        <f t="shared" si="2185"/>
        <v>0</v>
      </c>
      <c r="L1528" s="11">
        <f t="shared" si="2185"/>
        <v>0</v>
      </c>
      <c r="M1528" s="11">
        <f t="shared" si="2185"/>
        <v>0</v>
      </c>
      <c r="N1528" s="11">
        <f t="shared" si="2185"/>
        <v>0</v>
      </c>
      <c r="O1528" s="11">
        <f t="shared" ref="O1528" si="2186">SUM(O1529,O1536,O1538)</f>
        <v>0</v>
      </c>
      <c r="P1528" s="11">
        <f t="shared" si="2185"/>
        <v>0</v>
      </c>
      <c r="Q1528" s="11">
        <f t="shared" si="2185"/>
        <v>0</v>
      </c>
      <c r="R1528" s="11">
        <f t="shared" si="2185"/>
        <v>0</v>
      </c>
      <c r="S1528" s="11">
        <f t="shared" si="2185"/>
        <v>0</v>
      </c>
      <c r="T1528" s="11">
        <f t="shared" si="2185"/>
        <v>0</v>
      </c>
      <c r="U1528" s="11">
        <f t="shared" si="2185"/>
        <v>0</v>
      </c>
      <c r="V1528" s="11">
        <f t="shared" si="2185"/>
        <v>0</v>
      </c>
      <c r="W1528" s="11">
        <f t="shared" si="2185"/>
        <v>0</v>
      </c>
      <c r="X1528" s="11">
        <f t="shared" si="2185"/>
        <v>0</v>
      </c>
      <c r="Y1528" s="11">
        <f t="shared" si="2185"/>
        <v>0</v>
      </c>
      <c r="Z1528" s="11">
        <f t="shared" si="2185"/>
        <v>0</v>
      </c>
      <c r="AA1528" s="11">
        <f t="shared" si="2185"/>
        <v>0</v>
      </c>
      <c r="AB1528" s="11">
        <v>0</v>
      </c>
      <c r="AC1528" s="11">
        <v>0</v>
      </c>
      <c r="AD1528" s="11">
        <f t="shared" ref="AD1528:AV1528" si="2187">SUM(AD1529,AD1536,AD1538)</f>
        <v>0</v>
      </c>
      <c r="AE1528" s="11">
        <f t="shared" si="2187"/>
        <v>0</v>
      </c>
      <c r="AF1528" s="11">
        <f t="shared" si="2187"/>
        <v>0</v>
      </c>
      <c r="AG1528" s="11">
        <f t="shared" si="2187"/>
        <v>0</v>
      </c>
      <c r="AH1528" s="11">
        <f t="shared" si="2187"/>
        <v>0</v>
      </c>
      <c r="AI1528" s="11">
        <f t="shared" si="2187"/>
        <v>0</v>
      </c>
      <c r="AJ1528" s="11">
        <f t="shared" ref="AJ1528" si="2188">SUM(AJ1529,AJ1536,AJ1538)</f>
        <v>0</v>
      </c>
      <c r="AK1528" s="11">
        <f t="shared" si="2187"/>
        <v>0</v>
      </c>
      <c r="AL1528" s="11">
        <f t="shared" si="2187"/>
        <v>0</v>
      </c>
      <c r="AM1528" s="11">
        <f t="shared" si="2187"/>
        <v>0</v>
      </c>
      <c r="AN1528" s="11">
        <f t="shared" si="2187"/>
        <v>0</v>
      </c>
      <c r="AO1528" s="11">
        <f t="shared" si="2187"/>
        <v>0</v>
      </c>
      <c r="AP1528" s="11">
        <f t="shared" si="2187"/>
        <v>0</v>
      </c>
      <c r="AQ1528" s="11">
        <f t="shared" si="2187"/>
        <v>0</v>
      </c>
      <c r="AR1528" s="11">
        <f t="shared" si="2187"/>
        <v>0</v>
      </c>
      <c r="AS1528" s="11">
        <f t="shared" si="2187"/>
        <v>0</v>
      </c>
      <c r="AT1528" s="11">
        <f t="shared" si="2187"/>
        <v>0</v>
      </c>
      <c r="AU1528" s="11">
        <f t="shared" si="2187"/>
        <v>0</v>
      </c>
      <c r="AV1528" s="11">
        <f t="shared" si="2187"/>
        <v>0</v>
      </c>
      <c r="AW1528" s="11">
        <v>0</v>
      </c>
      <c r="AX1528" s="11">
        <v>0</v>
      </c>
      <c r="AY1528" s="11">
        <f t="shared" ref="AY1528:BQ1528" si="2189">SUM(AY1529,AY1536,AY1538)</f>
        <v>0</v>
      </c>
      <c r="AZ1528" s="11">
        <f t="shared" si="2189"/>
        <v>2269</v>
      </c>
      <c r="BA1528" s="11">
        <f t="shared" si="2189"/>
        <v>0</v>
      </c>
      <c r="BB1528" s="11">
        <f t="shared" si="2189"/>
        <v>0</v>
      </c>
      <c r="BC1528" s="11">
        <f t="shared" si="2189"/>
        <v>0</v>
      </c>
      <c r="BD1528" s="11">
        <f t="shared" si="2189"/>
        <v>0</v>
      </c>
      <c r="BE1528" s="11">
        <f t="shared" ref="BE1528" si="2190">SUM(BE1529,BE1536,BE1538)</f>
        <v>2269</v>
      </c>
      <c r="BF1528" s="11">
        <f t="shared" si="2189"/>
        <v>0</v>
      </c>
      <c r="BG1528" s="11">
        <f t="shared" si="2189"/>
        <v>0</v>
      </c>
      <c r="BH1528" s="11">
        <f t="shared" si="2189"/>
        <v>2269</v>
      </c>
      <c r="BI1528" s="11">
        <f t="shared" si="2189"/>
        <v>0</v>
      </c>
      <c r="BJ1528" s="11">
        <f t="shared" si="2189"/>
        <v>0</v>
      </c>
      <c r="BK1528" s="11">
        <f t="shared" si="2189"/>
        <v>0</v>
      </c>
      <c r="BL1528" s="11">
        <f t="shared" si="2189"/>
        <v>0</v>
      </c>
      <c r="BM1528" s="11">
        <f t="shared" si="2189"/>
        <v>0</v>
      </c>
      <c r="BN1528" s="11">
        <f t="shared" si="2189"/>
        <v>0</v>
      </c>
      <c r="BO1528" s="11">
        <f t="shared" si="2189"/>
        <v>0</v>
      </c>
      <c r="BP1528" s="11">
        <f t="shared" si="2189"/>
        <v>0</v>
      </c>
      <c r="BQ1528" s="11">
        <f t="shared" si="2189"/>
        <v>0</v>
      </c>
      <c r="BR1528" s="11">
        <v>2269</v>
      </c>
      <c r="BS1528" s="11">
        <v>0</v>
      </c>
      <c r="BT1528" s="11" t="e">
        <f>IF(#REF!=0,"-",#REF!/#REF!*100)</f>
        <v>#REF!</v>
      </c>
    </row>
    <row r="1529" spans="1:72" x14ac:dyDescent="0.25">
      <c r="A1529" s="4" t="s">
        <v>133</v>
      </c>
      <c r="B1529" s="4" t="s">
        <v>66</v>
      </c>
      <c r="C1529" s="4" t="s">
        <v>12</v>
      </c>
      <c r="D1529" s="102" t="s">
        <v>537</v>
      </c>
      <c r="E1529" s="101" t="s">
        <v>14</v>
      </c>
      <c r="F1529" s="101" t="s">
        <v>0</v>
      </c>
      <c r="G1529" s="2" t="s">
        <v>0</v>
      </c>
      <c r="H1529" s="2" t="s">
        <v>15</v>
      </c>
      <c r="I1529" s="12">
        <f t="shared" ref="I1529:AA1529" si="2191">SUM(I1530,I1531)</f>
        <v>0</v>
      </c>
      <c r="J1529" s="12">
        <f t="shared" si="2191"/>
        <v>0</v>
      </c>
      <c r="K1529" s="12">
        <f t="shared" si="2191"/>
        <v>0</v>
      </c>
      <c r="L1529" s="12">
        <f t="shared" si="2191"/>
        <v>0</v>
      </c>
      <c r="M1529" s="12">
        <f t="shared" si="2191"/>
        <v>0</v>
      </c>
      <c r="N1529" s="12">
        <f t="shared" si="2191"/>
        <v>0</v>
      </c>
      <c r="O1529" s="12">
        <f t="shared" ref="O1529" si="2192">SUM(O1530,O1531)</f>
        <v>0</v>
      </c>
      <c r="P1529" s="12">
        <f t="shared" si="2191"/>
        <v>0</v>
      </c>
      <c r="Q1529" s="12">
        <f t="shared" si="2191"/>
        <v>0</v>
      </c>
      <c r="R1529" s="12">
        <f t="shared" si="2191"/>
        <v>0</v>
      </c>
      <c r="S1529" s="12">
        <f t="shared" si="2191"/>
        <v>0</v>
      </c>
      <c r="T1529" s="12">
        <f t="shared" si="2191"/>
        <v>0</v>
      </c>
      <c r="U1529" s="12">
        <f t="shared" si="2191"/>
        <v>0</v>
      </c>
      <c r="V1529" s="12">
        <f t="shared" si="2191"/>
        <v>0</v>
      </c>
      <c r="W1529" s="12">
        <f t="shared" si="2191"/>
        <v>0</v>
      </c>
      <c r="X1529" s="12">
        <f t="shared" si="2191"/>
        <v>0</v>
      </c>
      <c r="Y1529" s="12">
        <f t="shared" si="2191"/>
        <v>0</v>
      </c>
      <c r="Z1529" s="12">
        <f t="shared" si="2191"/>
        <v>0</v>
      </c>
      <c r="AA1529" s="12">
        <f t="shared" si="2191"/>
        <v>0</v>
      </c>
      <c r="AB1529" s="12">
        <v>0</v>
      </c>
      <c r="AC1529" s="12">
        <v>0</v>
      </c>
      <c r="AD1529" s="12">
        <f t="shared" ref="AD1529:AV1529" si="2193">SUM(AD1530,AD1531)</f>
        <v>0</v>
      </c>
      <c r="AE1529" s="12">
        <f t="shared" si="2193"/>
        <v>0</v>
      </c>
      <c r="AF1529" s="12">
        <f t="shared" si="2193"/>
        <v>0</v>
      </c>
      <c r="AG1529" s="12">
        <f t="shared" si="2193"/>
        <v>0</v>
      </c>
      <c r="AH1529" s="12">
        <f t="shared" si="2193"/>
        <v>0</v>
      </c>
      <c r="AI1529" s="12">
        <f t="shared" si="2193"/>
        <v>0</v>
      </c>
      <c r="AJ1529" s="12">
        <f t="shared" ref="AJ1529" si="2194">SUM(AJ1530,AJ1531)</f>
        <v>0</v>
      </c>
      <c r="AK1529" s="12">
        <f t="shared" si="2193"/>
        <v>0</v>
      </c>
      <c r="AL1529" s="12">
        <f t="shared" si="2193"/>
        <v>0</v>
      </c>
      <c r="AM1529" s="12">
        <f t="shared" si="2193"/>
        <v>0</v>
      </c>
      <c r="AN1529" s="12">
        <f t="shared" si="2193"/>
        <v>0</v>
      </c>
      <c r="AO1529" s="12">
        <f t="shared" si="2193"/>
        <v>0</v>
      </c>
      <c r="AP1529" s="12">
        <f t="shared" si="2193"/>
        <v>0</v>
      </c>
      <c r="AQ1529" s="12">
        <f t="shared" si="2193"/>
        <v>0</v>
      </c>
      <c r="AR1529" s="12">
        <f t="shared" si="2193"/>
        <v>0</v>
      </c>
      <c r="AS1529" s="12">
        <f t="shared" si="2193"/>
        <v>0</v>
      </c>
      <c r="AT1529" s="12">
        <f t="shared" si="2193"/>
        <v>0</v>
      </c>
      <c r="AU1529" s="12">
        <f t="shared" si="2193"/>
        <v>0</v>
      </c>
      <c r="AV1529" s="12">
        <f t="shared" si="2193"/>
        <v>0</v>
      </c>
      <c r="AW1529" s="12">
        <v>0</v>
      </c>
      <c r="AX1529" s="12">
        <v>0</v>
      </c>
      <c r="AY1529" s="12">
        <f t="shared" ref="AY1529:BQ1529" si="2195">SUM(AY1530,AY1531)</f>
        <v>0</v>
      </c>
      <c r="AZ1529" s="12">
        <f t="shared" si="2195"/>
        <v>0</v>
      </c>
      <c r="BA1529" s="12">
        <f t="shared" si="2195"/>
        <v>0</v>
      </c>
      <c r="BB1529" s="12">
        <f t="shared" si="2195"/>
        <v>0</v>
      </c>
      <c r="BC1529" s="12">
        <f t="shared" si="2195"/>
        <v>0</v>
      </c>
      <c r="BD1529" s="12">
        <f t="shared" si="2195"/>
        <v>0</v>
      </c>
      <c r="BE1529" s="12">
        <f t="shared" ref="BE1529" si="2196">SUM(BE1530,BE1531)</f>
        <v>0</v>
      </c>
      <c r="BF1529" s="12">
        <f t="shared" si="2195"/>
        <v>0</v>
      </c>
      <c r="BG1529" s="12">
        <f t="shared" si="2195"/>
        <v>0</v>
      </c>
      <c r="BH1529" s="12">
        <f t="shared" si="2195"/>
        <v>0</v>
      </c>
      <c r="BI1529" s="12">
        <f t="shared" si="2195"/>
        <v>0</v>
      </c>
      <c r="BJ1529" s="12">
        <f t="shared" si="2195"/>
        <v>0</v>
      </c>
      <c r="BK1529" s="12">
        <f t="shared" si="2195"/>
        <v>0</v>
      </c>
      <c r="BL1529" s="12">
        <f t="shared" si="2195"/>
        <v>0</v>
      </c>
      <c r="BM1529" s="12">
        <f t="shared" si="2195"/>
        <v>0</v>
      </c>
      <c r="BN1529" s="12">
        <f t="shared" si="2195"/>
        <v>0</v>
      </c>
      <c r="BO1529" s="12">
        <f t="shared" si="2195"/>
        <v>0</v>
      </c>
      <c r="BP1529" s="12">
        <f t="shared" si="2195"/>
        <v>0</v>
      </c>
      <c r="BQ1529" s="12">
        <f t="shared" si="2195"/>
        <v>0</v>
      </c>
      <c r="BR1529" s="12">
        <v>0</v>
      </c>
      <c r="BS1529" s="12">
        <v>0</v>
      </c>
      <c r="BT1529" s="12" t="e">
        <f>IF(#REF!=0,"-",#REF!/#REF!*100)</f>
        <v>#REF!</v>
      </c>
    </row>
    <row r="1530" spans="1:72" x14ac:dyDescent="0.25">
      <c r="A1530" s="4" t="s">
        <v>133</v>
      </c>
      <c r="B1530" s="4" t="s">
        <v>66</v>
      </c>
      <c r="C1530" s="4" t="s">
        <v>12</v>
      </c>
      <c r="D1530" s="102" t="s">
        <v>537</v>
      </c>
      <c r="E1530" s="113">
        <v>6111</v>
      </c>
      <c r="F1530" s="102"/>
      <c r="G1530" s="98" t="s">
        <v>1666</v>
      </c>
      <c r="H1530" s="13" t="s">
        <v>16</v>
      </c>
      <c r="I1530" s="14">
        <v>0</v>
      </c>
      <c r="J1530" s="14"/>
      <c r="K1530" s="14"/>
      <c r="L1530" s="14"/>
      <c r="M1530" s="14"/>
      <c r="N1530" s="14"/>
      <c r="O1530" s="14">
        <f t="shared" si="2152"/>
        <v>0</v>
      </c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>
        <v>0</v>
      </c>
      <c r="AC1530" s="14">
        <v>0</v>
      </c>
      <c r="AD1530" s="14">
        <v>0</v>
      </c>
      <c r="AE1530" s="14"/>
      <c r="AF1530" s="14"/>
      <c r="AG1530" s="14"/>
      <c r="AH1530" s="14"/>
      <c r="AI1530" s="14"/>
      <c r="AJ1530" s="14">
        <f t="shared" si="2153"/>
        <v>0</v>
      </c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>
        <v>0</v>
      </c>
      <c r="AX1530" s="14">
        <v>0</v>
      </c>
      <c r="AY1530" s="14">
        <v>0</v>
      </c>
      <c r="AZ1530" s="14"/>
      <c r="BA1530" s="14"/>
      <c r="BB1530" s="14"/>
      <c r="BC1530" s="14"/>
      <c r="BD1530" s="14"/>
      <c r="BE1530" s="14">
        <f t="shared" si="2154"/>
        <v>0</v>
      </c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>
        <v>0</v>
      </c>
      <c r="BS1530" s="14">
        <v>0</v>
      </c>
      <c r="BT1530" s="14" t="e">
        <f>IF(#REF!=0,"-",#REF!/#REF!*100)</f>
        <v>#REF!</v>
      </c>
    </row>
    <row r="1531" spans="1:72" x14ac:dyDescent="0.25">
      <c r="A1531" s="1" t="s">
        <v>133</v>
      </c>
      <c r="B1531" s="1" t="s">
        <v>66</v>
      </c>
      <c r="C1531" s="1" t="s">
        <v>12</v>
      </c>
      <c r="D1531" s="105" t="s">
        <v>537</v>
      </c>
      <c r="E1531" s="105" t="s">
        <v>18</v>
      </c>
      <c r="F1531" s="102" t="s">
        <v>0</v>
      </c>
      <c r="G1531" s="13" t="s">
        <v>0</v>
      </c>
      <c r="H1531" s="2" t="s">
        <v>19</v>
      </c>
      <c r="I1531" s="12">
        <f t="shared" ref="I1531:AA1531" si="2197">SUM(I1532:I1535)</f>
        <v>0</v>
      </c>
      <c r="J1531" s="12">
        <f t="shared" si="2197"/>
        <v>0</v>
      </c>
      <c r="K1531" s="12">
        <f t="shared" si="2197"/>
        <v>0</v>
      </c>
      <c r="L1531" s="12">
        <f t="shared" si="2197"/>
        <v>0</v>
      </c>
      <c r="M1531" s="12">
        <f t="shared" si="2197"/>
        <v>0</v>
      </c>
      <c r="N1531" s="12">
        <f t="shared" si="2197"/>
        <v>0</v>
      </c>
      <c r="O1531" s="12">
        <f t="shared" si="2197"/>
        <v>0</v>
      </c>
      <c r="P1531" s="12">
        <f t="shared" si="2197"/>
        <v>0</v>
      </c>
      <c r="Q1531" s="12">
        <f t="shared" si="2197"/>
        <v>0</v>
      </c>
      <c r="R1531" s="12">
        <f t="shared" si="2197"/>
        <v>0</v>
      </c>
      <c r="S1531" s="12">
        <f t="shared" si="2197"/>
        <v>0</v>
      </c>
      <c r="T1531" s="12">
        <f t="shared" si="2197"/>
        <v>0</v>
      </c>
      <c r="U1531" s="12">
        <f t="shared" si="2197"/>
        <v>0</v>
      </c>
      <c r="V1531" s="12">
        <f t="shared" si="2197"/>
        <v>0</v>
      </c>
      <c r="W1531" s="12">
        <f t="shared" si="2197"/>
        <v>0</v>
      </c>
      <c r="X1531" s="12">
        <f t="shared" si="2197"/>
        <v>0</v>
      </c>
      <c r="Y1531" s="12">
        <f t="shared" si="2197"/>
        <v>0</v>
      </c>
      <c r="Z1531" s="12">
        <f t="shared" si="2197"/>
        <v>0</v>
      </c>
      <c r="AA1531" s="12">
        <f t="shared" si="2197"/>
        <v>0</v>
      </c>
      <c r="AB1531" s="12">
        <v>0</v>
      </c>
      <c r="AC1531" s="12">
        <v>0</v>
      </c>
      <c r="AD1531" s="12">
        <f t="shared" ref="AD1531:AV1531" si="2198">SUM(AD1532:AD1535)</f>
        <v>0</v>
      </c>
      <c r="AE1531" s="12">
        <f t="shared" si="2198"/>
        <v>0</v>
      </c>
      <c r="AF1531" s="12">
        <f t="shared" si="2198"/>
        <v>0</v>
      </c>
      <c r="AG1531" s="12">
        <f t="shared" si="2198"/>
        <v>0</v>
      </c>
      <c r="AH1531" s="12">
        <f t="shared" si="2198"/>
        <v>0</v>
      </c>
      <c r="AI1531" s="12">
        <f t="shared" si="2198"/>
        <v>0</v>
      </c>
      <c r="AJ1531" s="12">
        <f t="shared" si="2198"/>
        <v>0</v>
      </c>
      <c r="AK1531" s="12">
        <f t="shared" si="2198"/>
        <v>0</v>
      </c>
      <c r="AL1531" s="12">
        <f t="shared" si="2198"/>
        <v>0</v>
      </c>
      <c r="AM1531" s="12">
        <f t="shared" si="2198"/>
        <v>0</v>
      </c>
      <c r="AN1531" s="12">
        <f t="shared" si="2198"/>
        <v>0</v>
      </c>
      <c r="AO1531" s="12">
        <f t="shared" si="2198"/>
        <v>0</v>
      </c>
      <c r="AP1531" s="12">
        <f t="shared" si="2198"/>
        <v>0</v>
      </c>
      <c r="AQ1531" s="12">
        <f t="shared" si="2198"/>
        <v>0</v>
      </c>
      <c r="AR1531" s="12">
        <f t="shared" si="2198"/>
        <v>0</v>
      </c>
      <c r="AS1531" s="12">
        <f t="shared" si="2198"/>
        <v>0</v>
      </c>
      <c r="AT1531" s="12">
        <f t="shared" si="2198"/>
        <v>0</v>
      </c>
      <c r="AU1531" s="12">
        <f t="shared" si="2198"/>
        <v>0</v>
      </c>
      <c r="AV1531" s="12">
        <f t="shared" si="2198"/>
        <v>0</v>
      </c>
      <c r="AW1531" s="12">
        <v>0</v>
      </c>
      <c r="AX1531" s="12">
        <v>0</v>
      </c>
      <c r="AY1531" s="12">
        <f t="shared" ref="AY1531:BQ1531" si="2199">SUM(AY1532:AY1535)</f>
        <v>0</v>
      </c>
      <c r="AZ1531" s="12">
        <f t="shared" si="2199"/>
        <v>0</v>
      </c>
      <c r="BA1531" s="12">
        <f t="shared" si="2199"/>
        <v>0</v>
      </c>
      <c r="BB1531" s="12">
        <f t="shared" si="2199"/>
        <v>0</v>
      </c>
      <c r="BC1531" s="12">
        <f t="shared" si="2199"/>
        <v>0</v>
      </c>
      <c r="BD1531" s="12">
        <f t="shared" si="2199"/>
        <v>0</v>
      </c>
      <c r="BE1531" s="12">
        <f t="shared" si="2199"/>
        <v>0</v>
      </c>
      <c r="BF1531" s="12">
        <f t="shared" si="2199"/>
        <v>0</v>
      </c>
      <c r="BG1531" s="12">
        <f t="shared" si="2199"/>
        <v>0</v>
      </c>
      <c r="BH1531" s="12">
        <f t="shared" si="2199"/>
        <v>0</v>
      </c>
      <c r="BI1531" s="12">
        <f t="shared" si="2199"/>
        <v>0</v>
      </c>
      <c r="BJ1531" s="12">
        <f t="shared" si="2199"/>
        <v>0</v>
      </c>
      <c r="BK1531" s="12">
        <f t="shared" si="2199"/>
        <v>0</v>
      </c>
      <c r="BL1531" s="12">
        <f t="shared" si="2199"/>
        <v>0</v>
      </c>
      <c r="BM1531" s="12">
        <f t="shared" si="2199"/>
        <v>0</v>
      </c>
      <c r="BN1531" s="12">
        <f t="shared" si="2199"/>
        <v>0</v>
      </c>
      <c r="BO1531" s="12">
        <f t="shared" si="2199"/>
        <v>0</v>
      </c>
      <c r="BP1531" s="12">
        <f t="shared" si="2199"/>
        <v>0</v>
      </c>
      <c r="BQ1531" s="12">
        <f t="shared" si="2199"/>
        <v>0</v>
      </c>
      <c r="BR1531" s="12">
        <v>0</v>
      </c>
      <c r="BS1531" s="12">
        <v>0</v>
      </c>
      <c r="BT1531" s="12" t="e">
        <f>IF(#REF!=0,"-",#REF!/#REF!*100)</f>
        <v>#REF!</v>
      </c>
    </row>
    <row r="1532" spans="1:72" ht="22.5" x14ac:dyDescent="0.25">
      <c r="A1532" s="4" t="s">
        <v>133</v>
      </c>
      <c r="B1532" s="4" t="s">
        <v>66</v>
      </c>
      <c r="C1532" s="4" t="s">
        <v>12</v>
      </c>
      <c r="D1532" s="102" t="s">
        <v>537</v>
      </c>
      <c r="E1532" s="113">
        <v>6112</v>
      </c>
      <c r="F1532" s="102" t="s">
        <v>539</v>
      </c>
      <c r="G1532" s="98" t="s">
        <v>1666</v>
      </c>
      <c r="H1532" s="13" t="s">
        <v>57</v>
      </c>
      <c r="I1532" s="14">
        <v>0</v>
      </c>
      <c r="J1532" s="14"/>
      <c r="K1532" s="14"/>
      <c r="L1532" s="14"/>
      <c r="M1532" s="14"/>
      <c r="N1532" s="14"/>
      <c r="O1532" s="14">
        <f t="shared" si="2152"/>
        <v>0</v>
      </c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>
        <v>0</v>
      </c>
      <c r="AC1532" s="14">
        <v>0</v>
      </c>
      <c r="AD1532" s="14">
        <v>0</v>
      </c>
      <c r="AE1532" s="14"/>
      <c r="AF1532" s="14"/>
      <c r="AG1532" s="14"/>
      <c r="AH1532" s="14"/>
      <c r="AI1532" s="14"/>
      <c r="AJ1532" s="14">
        <f t="shared" si="2153"/>
        <v>0</v>
      </c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>
        <v>0</v>
      </c>
      <c r="AX1532" s="14">
        <v>0</v>
      </c>
      <c r="AY1532" s="14">
        <v>0</v>
      </c>
      <c r="AZ1532" s="14"/>
      <c r="BA1532" s="14"/>
      <c r="BB1532" s="14"/>
      <c r="BC1532" s="14"/>
      <c r="BD1532" s="14"/>
      <c r="BE1532" s="14">
        <f t="shared" si="2154"/>
        <v>0</v>
      </c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>
        <v>0</v>
      </c>
      <c r="BS1532" s="14">
        <v>0</v>
      </c>
      <c r="BT1532" s="14" t="e">
        <f>IF(#REF!=0,"-",#REF!/#REF!*100)</f>
        <v>#REF!</v>
      </c>
    </row>
    <row r="1533" spans="1:72" x14ac:dyDescent="0.25">
      <c r="A1533" s="4" t="s">
        <v>133</v>
      </c>
      <c r="B1533" s="4" t="s">
        <v>66</v>
      </c>
      <c r="C1533" s="4" t="s">
        <v>12</v>
      </c>
      <c r="D1533" s="102" t="s">
        <v>537</v>
      </c>
      <c r="E1533" s="113">
        <v>6112</v>
      </c>
      <c r="F1533" s="102" t="s">
        <v>540</v>
      </c>
      <c r="G1533" s="98" t="s">
        <v>1666</v>
      </c>
      <c r="H1533" s="13" t="s">
        <v>22</v>
      </c>
      <c r="I1533" s="14">
        <v>0</v>
      </c>
      <c r="J1533" s="14"/>
      <c r="K1533" s="14"/>
      <c r="L1533" s="14"/>
      <c r="M1533" s="14"/>
      <c r="N1533" s="14"/>
      <c r="O1533" s="14">
        <f t="shared" si="2152"/>
        <v>0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>
        <v>0</v>
      </c>
      <c r="AC1533" s="14">
        <v>0</v>
      </c>
      <c r="AD1533" s="14">
        <v>0</v>
      </c>
      <c r="AE1533" s="14"/>
      <c r="AF1533" s="14"/>
      <c r="AG1533" s="14"/>
      <c r="AH1533" s="14"/>
      <c r="AI1533" s="14"/>
      <c r="AJ1533" s="14">
        <f t="shared" si="2153"/>
        <v>0</v>
      </c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>
        <v>0</v>
      </c>
      <c r="AX1533" s="14">
        <v>0</v>
      </c>
      <c r="AY1533" s="14">
        <v>0</v>
      </c>
      <c r="AZ1533" s="14"/>
      <c r="BA1533" s="14"/>
      <c r="BB1533" s="14"/>
      <c r="BC1533" s="14"/>
      <c r="BD1533" s="14"/>
      <c r="BE1533" s="14">
        <f t="shared" si="2154"/>
        <v>0</v>
      </c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>
        <v>0</v>
      </c>
      <c r="BS1533" s="14">
        <v>0</v>
      </c>
      <c r="BT1533" s="14" t="e">
        <f>IF(#REF!=0,"-",#REF!/#REF!*100)</f>
        <v>#REF!</v>
      </c>
    </row>
    <row r="1534" spans="1:72" x14ac:dyDescent="0.25">
      <c r="A1534" s="4" t="s">
        <v>133</v>
      </c>
      <c r="B1534" s="4" t="s">
        <v>66</v>
      </c>
      <c r="C1534" s="4" t="s">
        <v>12</v>
      </c>
      <c r="D1534" s="102" t="s">
        <v>537</v>
      </c>
      <c r="E1534" s="113">
        <v>6112</v>
      </c>
      <c r="F1534" s="102" t="s">
        <v>541</v>
      </c>
      <c r="G1534" s="98" t="s">
        <v>1666</v>
      </c>
      <c r="H1534" s="13" t="s">
        <v>23</v>
      </c>
      <c r="I1534" s="14">
        <v>0</v>
      </c>
      <c r="J1534" s="14"/>
      <c r="K1534" s="14"/>
      <c r="L1534" s="14"/>
      <c r="M1534" s="14"/>
      <c r="N1534" s="14"/>
      <c r="O1534" s="14">
        <f t="shared" si="2152"/>
        <v>0</v>
      </c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>
        <v>0</v>
      </c>
      <c r="AC1534" s="14">
        <v>0</v>
      </c>
      <c r="AD1534" s="14">
        <v>0</v>
      </c>
      <c r="AE1534" s="14"/>
      <c r="AF1534" s="14"/>
      <c r="AG1534" s="14"/>
      <c r="AH1534" s="14"/>
      <c r="AI1534" s="14"/>
      <c r="AJ1534" s="14">
        <f t="shared" si="2153"/>
        <v>0</v>
      </c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>
        <v>0</v>
      </c>
      <c r="AX1534" s="14">
        <v>0</v>
      </c>
      <c r="AY1534" s="14">
        <v>0</v>
      </c>
      <c r="AZ1534" s="14"/>
      <c r="BA1534" s="14"/>
      <c r="BB1534" s="14"/>
      <c r="BC1534" s="14"/>
      <c r="BD1534" s="14"/>
      <c r="BE1534" s="14">
        <f t="shared" si="2154"/>
        <v>0</v>
      </c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>
        <v>0</v>
      </c>
      <c r="BS1534" s="14">
        <v>0</v>
      </c>
      <c r="BT1534" s="14" t="e">
        <f>IF(#REF!=0,"-",#REF!/#REF!*100)</f>
        <v>#REF!</v>
      </c>
    </row>
    <row r="1535" spans="1:72" x14ac:dyDescent="0.25">
      <c r="A1535" s="4" t="s">
        <v>133</v>
      </c>
      <c r="B1535" s="4" t="s">
        <v>66</v>
      </c>
      <c r="C1535" s="4" t="s">
        <v>12</v>
      </c>
      <c r="D1535" s="102" t="s">
        <v>537</v>
      </c>
      <c r="E1535" s="113">
        <v>6112</v>
      </c>
      <c r="F1535" s="102" t="s">
        <v>542</v>
      </c>
      <c r="G1535" s="98" t="s">
        <v>1666</v>
      </c>
      <c r="H1535" s="13" t="s">
        <v>24</v>
      </c>
      <c r="I1535" s="14">
        <v>0</v>
      </c>
      <c r="J1535" s="14"/>
      <c r="K1535" s="14"/>
      <c r="L1535" s="14"/>
      <c r="M1535" s="14"/>
      <c r="N1535" s="14"/>
      <c r="O1535" s="14">
        <f t="shared" si="2152"/>
        <v>0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>
        <v>0</v>
      </c>
      <c r="AC1535" s="14">
        <v>0</v>
      </c>
      <c r="AD1535" s="14">
        <v>0</v>
      </c>
      <c r="AE1535" s="14"/>
      <c r="AF1535" s="14"/>
      <c r="AG1535" s="14"/>
      <c r="AH1535" s="14"/>
      <c r="AI1535" s="14"/>
      <c r="AJ1535" s="14">
        <f t="shared" si="2153"/>
        <v>0</v>
      </c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>
        <v>0</v>
      </c>
      <c r="AX1535" s="14">
        <v>0</v>
      </c>
      <c r="AY1535" s="14">
        <v>0</v>
      </c>
      <c r="AZ1535" s="14"/>
      <c r="BA1535" s="14"/>
      <c r="BB1535" s="14"/>
      <c r="BC1535" s="14"/>
      <c r="BD1535" s="14"/>
      <c r="BE1535" s="14">
        <f t="shared" si="2154"/>
        <v>0</v>
      </c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>
        <v>0</v>
      </c>
      <c r="BS1535" s="14">
        <v>0</v>
      </c>
      <c r="BT1535" s="14" t="e">
        <f>IF(#REF!=0,"-",#REF!/#REF!*100)</f>
        <v>#REF!</v>
      </c>
    </row>
    <row r="1536" spans="1:72" ht="22.5" x14ac:dyDescent="0.25">
      <c r="A1536" s="4" t="s">
        <v>133</v>
      </c>
      <c r="B1536" s="4" t="s">
        <v>66</v>
      </c>
      <c r="C1536" s="4" t="s">
        <v>12</v>
      </c>
      <c r="D1536" s="102" t="s">
        <v>537</v>
      </c>
      <c r="E1536" s="101" t="s">
        <v>25</v>
      </c>
      <c r="F1536" s="101" t="s">
        <v>0</v>
      </c>
      <c r="G1536" s="2" t="s">
        <v>0</v>
      </c>
      <c r="H1536" s="2" t="s">
        <v>26</v>
      </c>
      <c r="I1536" s="12">
        <f t="shared" ref="I1536:AA1536" si="2200">SUM(I1537)</f>
        <v>0</v>
      </c>
      <c r="J1536" s="12">
        <f t="shared" si="2200"/>
        <v>0</v>
      </c>
      <c r="K1536" s="12">
        <f t="shared" si="2200"/>
        <v>0</v>
      </c>
      <c r="L1536" s="12">
        <f t="shared" si="2200"/>
        <v>0</v>
      </c>
      <c r="M1536" s="12">
        <f t="shared" si="2200"/>
        <v>0</v>
      </c>
      <c r="N1536" s="12">
        <f t="shared" si="2200"/>
        <v>0</v>
      </c>
      <c r="O1536" s="12">
        <f t="shared" si="2200"/>
        <v>0</v>
      </c>
      <c r="P1536" s="12">
        <f t="shared" si="2200"/>
        <v>0</v>
      </c>
      <c r="Q1536" s="12">
        <f t="shared" si="2200"/>
        <v>0</v>
      </c>
      <c r="R1536" s="12">
        <f t="shared" si="2200"/>
        <v>0</v>
      </c>
      <c r="S1536" s="12">
        <f t="shared" si="2200"/>
        <v>0</v>
      </c>
      <c r="T1536" s="12">
        <f t="shared" si="2200"/>
        <v>0</v>
      </c>
      <c r="U1536" s="12">
        <f t="shared" si="2200"/>
        <v>0</v>
      </c>
      <c r="V1536" s="12">
        <f t="shared" si="2200"/>
        <v>0</v>
      </c>
      <c r="W1536" s="12">
        <f t="shared" si="2200"/>
        <v>0</v>
      </c>
      <c r="X1536" s="12">
        <f t="shared" si="2200"/>
        <v>0</v>
      </c>
      <c r="Y1536" s="12">
        <f t="shared" si="2200"/>
        <v>0</v>
      </c>
      <c r="Z1536" s="12">
        <f t="shared" si="2200"/>
        <v>0</v>
      </c>
      <c r="AA1536" s="12">
        <f t="shared" si="2200"/>
        <v>0</v>
      </c>
      <c r="AB1536" s="12">
        <v>0</v>
      </c>
      <c r="AC1536" s="12">
        <v>0</v>
      </c>
      <c r="AD1536" s="12">
        <f t="shared" ref="AD1536:AV1536" si="2201">SUM(AD1537)</f>
        <v>0</v>
      </c>
      <c r="AE1536" s="12">
        <f t="shared" si="2201"/>
        <v>0</v>
      </c>
      <c r="AF1536" s="12">
        <f t="shared" si="2201"/>
        <v>0</v>
      </c>
      <c r="AG1536" s="12">
        <f t="shared" si="2201"/>
        <v>0</v>
      </c>
      <c r="AH1536" s="12">
        <f t="shared" si="2201"/>
        <v>0</v>
      </c>
      <c r="AI1536" s="12">
        <f t="shared" si="2201"/>
        <v>0</v>
      </c>
      <c r="AJ1536" s="12">
        <f t="shared" si="2201"/>
        <v>0</v>
      </c>
      <c r="AK1536" s="12">
        <f t="shared" si="2201"/>
        <v>0</v>
      </c>
      <c r="AL1536" s="12">
        <f t="shared" si="2201"/>
        <v>0</v>
      </c>
      <c r="AM1536" s="12">
        <f t="shared" si="2201"/>
        <v>0</v>
      </c>
      <c r="AN1536" s="12">
        <f t="shared" si="2201"/>
        <v>0</v>
      </c>
      <c r="AO1536" s="12">
        <f t="shared" si="2201"/>
        <v>0</v>
      </c>
      <c r="AP1536" s="12">
        <f t="shared" si="2201"/>
        <v>0</v>
      </c>
      <c r="AQ1536" s="12">
        <f t="shared" si="2201"/>
        <v>0</v>
      </c>
      <c r="AR1536" s="12">
        <f t="shared" si="2201"/>
        <v>0</v>
      </c>
      <c r="AS1536" s="12">
        <f t="shared" si="2201"/>
        <v>0</v>
      </c>
      <c r="AT1536" s="12">
        <f t="shared" si="2201"/>
        <v>0</v>
      </c>
      <c r="AU1536" s="12">
        <f t="shared" si="2201"/>
        <v>0</v>
      </c>
      <c r="AV1536" s="12">
        <f t="shared" si="2201"/>
        <v>0</v>
      </c>
      <c r="AW1536" s="12">
        <v>0</v>
      </c>
      <c r="AX1536" s="12">
        <v>0</v>
      </c>
      <c r="AY1536" s="12">
        <f t="shared" ref="AY1536:BQ1536" si="2202">SUM(AY1537)</f>
        <v>0</v>
      </c>
      <c r="AZ1536" s="12">
        <f t="shared" si="2202"/>
        <v>0</v>
      </c>
      <c r="BA1536" s="12">
        <f t="shared" si="2202"/>
        <v>0</v>
      </c>
      <c r="BB1536" s="12">
        <f t="shared" si="2202"/>
        <v>0</v>
      </c>
      <c r="BC1536" s="12">
        <f t="shared" si="2202"/>
        <v>0</v>
      </c>
      <c r="BD1536" s="12">
        <f t="shared" si="2202"/>
        <v>0</v>
      </c>
      <c r="BE1536" s="12">
        <f t="shared" si="2202"/>
        <v>0</v>
      </c>
      <c r="BF1536" s="12">
        <f t="shared" si="2202"/>
        <v>0</v>
      </c>
      <c r="BG1536" s="12">
        <f t="shared" si="2202"/>
        <v>0</v>
      </c>
      <c r="BH1536" s="12">
        <f t="shared" si="2202"/>
        <v>0</v>
      </c>
      <c r="BI1536" s="12">
        <f t="shared" si="2202"/>
        <v>0</v>
      </c>
      <c r="BJ1536" s="12">
        <f t="shared" si="2202"/>
        <v>0</v>
      </c>
      <c r="BK1536" s="12">
        <f t="shared" si="2202"/>
        <v>0</v>
      </c>
      <c r="BL1536" s="12">
        <f t="shared" si="2202"/>
        <v>0</v>
      </c>
      <c r="BM1536" s="12">
        <f t="shared" si="2202"/>
        <v>0</v>
      </c>
      <c r="BN1536" s="12">
        <f t="shared" si="2202"/>
        <v>0</v>
      </c>
      <c r="BO1536" s="12">
        <f t="shared" si="2202"/>
        <v>0</v>
      </c>
      <c r="BP1536" s="12">
        <f t="shared" si="2202"/>
        <v>0</v>
      </c>
      <c r="BQ1536" s="12">
        <f t="shared" si="2202"/>
        <v>0</v>
      </c>
      <c r="BR1536" s="12">
        <v>0</v>
      </c>
      <c r="BS1536" s="12">
        <v>0</v>
      </c>
      <c r="BT1536" s="12" t="e">
        <f>IF(#REF!=0,"-",#REF!/#REF!*100)</f>
        <v>#REF!</v>
      </c>
    </row>
    <row r="1537" spans="1:72" x14ac:dyDescent="0.25">
      <c r="A1537" s="4" t="s">
        <v>133</v>
      </c>
      <c r="B1537" s="4" t="s">
        <v>66</v>
      </c>
      <c r="C1537" s="4" t="s">
        <v>12</v>
      </c>
      <c r="D1537" s="102" t="s">
        <v>537</v>
      </c>
      <c r="E1537" s="113">
        <v>6121</v>
      </c>
      <c r="F1537" s="102"/>
      <c r="G1537" s="98" t="s">
        <v>1666</v>
      </c>
      <c r="H1537" s="13" t="s">
        <v>27</v>
      </c>
      <c r="I1537" s="14">
        <v>0</v>
      </c>
      <c r="J1537" s="14"/>
      <c r="K1537" s="14"/>
      <c r="L1537" s="14"/>
      <c r="M1537" s="14"/>
      <c r="N1537" s="14"/>
      <c r="O1537" s="14">
        <f t="shared" si="2152"/>
        <v>0</v>
      </c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>
        <v>0</v>
      </c>
      <c r="AC1537" s="14">
        <v>0</v>
      </c>
      <c r="AD1537" s="14">
        <v>0</v>
      </c>
      <c r="AE1537" s="14"/>
      <c r="AF1537" s="14"/>
      <c r="AG1537" s="14"/>
      <c r="AH1537" s="14"/>
      <c r="AI1537" s="14"/>
      <c r="AJ1537" s="14">
        <f t="shared" si="2153"/>
        <v>0</v>
      </c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>
        <v>0</v>
      </c>
      <c r="AX1537" s="14">
        <v>0</v>
      </c>
      <c r="AY1537" s="14">
        <v>0</v>
      </c>
      <c r="AZ1537" s="14"/>
      <c r="BA1537" s="14"/>
      <c r="BB1537" s="14"/>
      <c r="BC1537" s="14"/>
      <c r="BD1537" s="14"/>
      <c r="BE1537" s="14">
        <f t="shared" si="2154"/>
        <v>0</v>
      </c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>
        <v>0</v>
      </c>
      <c r="BS1537" s="14">
        <v>0</v>
      </c>
      <c r="BT1537" s="14" t="e">
        <f>IF(#REF!=0,"-",#REF!/#REF!*100)</f>
        <v>#REF!</v>
      </c>
    </row>
    <row r="1538" spans="1:72" ht="22.5" x14ac:dyDescent="0.25">
      <c r="A1538" s="4" t="s">
        <v>133</v>
      </c>
      <c r="B1538" s="4" t="s">
        <v>66</v>
      </c>
      <c r="C1538" s="4" t="s">
        <v>12</v>
      </c>
      <c r="D1538" s="102" t="s">
        <v>537</v>
      </c>
      <c r="E1538" s="101" t="s">
        <v>29</v>
      </c>
      <c r="F1538" s="101" t="s">
        <v>0</v>
      </c>
      <c r="G1538" s="2" t="s">
        <v>0</v>
      </c>
      <c r="H1538" s="2" t="s">
        <v>30</v>
      </c>
      <c r="I1538" s="12">
        <f t="shared" ref="I1538:AA1538" si="2203">SUM(I1539:I1547)</f>
        <v>0</v>
      </c>
      <c r="J1538" s="12">
        <f t="shared" si="2203"/>
        <v>0</v>
      </c>
      <c r="K1538" s="12">
        <f t="shared" si="2203"/>
        <v>0</v>
      </c>
      <c r="L1538" s="12">
        <f t="shared" si="2203"/>
        <v>0</v>
      </c>
      <c r="M1538" s="12">
        <f t="shared" si="2203"/>
        <v>0</v>
      </c>
      <c r="N1538" s="12">
        <f t="shared" si="2203"/>
        <v>0</v>
      </c>
      <c r="O1538" s="12">
        <f t="shared" si="2203"/>
        <v>0</v>
      </c>
      <c r="P1538" s="12">
        <f t="shared" si="2203"/>
        <v>0</v>
      </c>
      <c r="Q1538" s="12">
        <f t="shared" si="2203"/>
        <v>0</v>
      </c>
      <c r="R1538" s="12">
        <f t="shared" si="2203"/>
        <v>0</v>
      </c>
      <c r="S1538" s="12">
        <f t="shared" si="2203"/>
        <v>0</v>
      </c>
      <c r="T1538" s="12">
        <f t="shared" si="2203"/>
        <v>0</v>
      </c>
      <c r="U1538" s="12">
        <f t="shared" si="2203"/>
        <v>0</v>
      </c>
      <c r="V1538" s="12">
        <f t="shared" si="2203"/>
        <v>0</v>
      </c>
      <c r="W1538" s="12">
        <f t="shared" si="2203"/>
        <v>0</v>
      </c>
      <c r="X1538" s="12">
        <f t="shared" si="2203"/>
        <v>0</v>
      </c>
      <c r="Y1538" s="12">
        <f t="shared" si="2203"/>
        <v>0</v>
      </c>
      <c r="Z1538" s="12">
        <f t="shared" si="2203"/>
        <v>0</v>
      </c>
      <c r="AA1538" s="12">
        <f t="shared" si="2203"/>
        <v>0</v>
      </c>
      <c r="AB1538" s="12">
        <v>0</v>
      </c>
      <c r="AC1538" s="12">
        <v>0</v>
      </c>
      <c r="AD1538" s="12">
        <f t="shared" ref="AD1538:AV1538" si="2204">SUM(AD1539:AD1547)</f>
        <v>0</v>
      </c>
      <c r="AE1538" s="12">
        <f t="shared" si="2204"/>
        <v>0</v>
      </c>
      <c r="AF1538" s="12">
        <f t="shared" si="2204"/>
        <v>0</v>
      </c>
      <c r="AG1538" s="12">
        <f t="shared" si="2204"/>
        <v>0</v>
      </c>
      <c r="AH1538" s="12">
        <f t="shared" si="2204"/>
        <v>0</v>
      </c>
      <c r="AI1538" s="12">
        <f t="shared" si="2204"/>
        <v>0</v>
      </c>
      <c r="AJ1538" s="12">
        <f t="shared" si="2204"/>
        <v>0</v>
      </c>
      <c r="AK1538" s="12">
        <f t="shared" si="2204"/>
        <v>0</v>
      </c>
      <c r="AL1538" s="12">
        <f t="shared" si="2204"/>
        <v>0</v>
      </c>
      <c r="AM1538" s="12">
        <f t="shared" si="2204"/>
        <v>0</v>
      </c>
      <c r="AN1538" s="12">
        <f t="shared" si="2204"/>
        <v>0</v>
      </c>
      <c r="AO1538" s="12">
        <f t="shared" si="2204"/>
        <v>0</v>
      </c>
      <c r="AP1538" s="12">
        <f t="shared" si="2204"/>
        <v>0</v>
      </c>
      <c r="AQ1538" s="12">
        <f t="shared" si="2204"/>
        <v>0</v>
      </c>
      <c r="AR1538" s="12">
        <f t="shared" si="2204"/>
        <v>0</v>
      </c>
      <c r="AS1538" s="12">
        <f t="shared" si="2204"/>
        <v>0</v>
      </c>
      <c r="AT1538" s="12">
        <f t="shared" si="2204"/>
        <v>0</v>
      </c>
      <c r="AU1538" s="12">
        <f t="shared" si="2204"/>
        <v>0</v>
      </c>
      <c r="AV1538" s="12">
        <f t="shared" si="2204"/>
        <v>0</v>
      </c>
      <c r="AW1538" s="12">
        <v>0</v>
      </c>
      <c r="AX1538" s="12">
        <v>0</v>
      </c>
      <c r="AY1538" s="12">
        <f t="shared" ref="AY1538:BQ1538" si="2205">SUM(AY1539:AY1547)</f>
        <v>0</v>
      </c>
      <c r="AZ1538" s="12">
        <f t="shared" si="2205"/>
        <v>2269</v>
      </c>
      <c r="BA1538" s="12">
        <f t="shared" si="2205"/>
        <v>0</v>
      </c>
      <c r="BB1538" s="12">
        <f t="shared" si="2205"/>
        <v>0</v>
      </c>
      <c r="BC1538" s="12">
        <f t="shared" si="2205"/>
        <v>0</v>
      </c>
      <c r="BD1538" s="12">
        <f t="shared" si="2205"/>
        <v>0</v>
      </c>
      <c r="BE1538" s="12">
        <f t="shared" si="2205"/>
        <v>2269</v>
      </c>
      <c r="BF1538" s="12">
        <f t="shared" si="2205"/>
        <v>0</v>
      </c>
      <c r="BG1538" s="12">
        <f t="shared" si="2205"/>
        <v>0</v>
      </c>
      <c r="BH1538" s="12">
        <f t="shared" si="2205"/>
        <v>2269</v>
      </c>
      <c r="BI1538" s="12">
        <f t="shared" si="2205"/>
        <v>0</v>
      </c>
      <c r="BJ1538" s="12">
        <f t="shared" si="2205"/>
        <v>0</v>
      </c>
      <c r="BK1538" s="12">
        <f t="shared" si="2205"/>
        <v>0</v>
      </c>
      <c r="BL1538" s="12">
        <f t="shared" si="2205"/>
        <v>0</v>
      </c>
      <c r="BM1538" s="12">
        <f t="shared" si="2205"/>
        <v>0</v>
      </c>
      <c r="BN1538" s="12">
        <f t="shared" si="2205"/>
        <v>0</v>
      </c>
      <c r="BO1538" s="12">
        <f t="shared" si="2205"/>
        <v>0</v>
      </c>
      <c r="BP1538" s="12">
        <f t="shared" si="2205"/>
        <v>0</v>
      </c>
      <c r="BQ1538" s="12">
        <f t="shared" si="2205"/>
        <v>0</v>
      </c>
      <c r="BR1538" s="12">
        <v>2269</v>
      </c>
      <c r="BS1538" s="12">
        <v>0</v>
      </c>
      <c r="BT1538" s="12" t="e">
        <f>IF(#REF!=0,"-",#REF!/#REF!*100)</f>
        <v>#REF!</v>
      </c>
    </row>
    <row r="1539" spans="1:72" x14ac:dyDescent="0.25">
      <c r="A1539" s="4" t="s">
        <v>133</v>
      </c>
      <c r="B1539" s="4" t="s">
        <v>66</v>
      </c>
      <c r="C1539" s="4" t="s">
        <v>12</v>
      </c>
      <c r="D1539" s="102" t="s">
        <v>537</v>
      </c>
      <c r="E1539" s="113">
        <v>6131</v>
      </c>
      <c r="F1539" s="102"/>
      <c r="G1539" s="98" t="s">
        <v>1666</v>
      </c>
      <c r="H1539" s="13" t="s">
        <v>32</v>
      </c>
      <c r="I1539" s="14">
        <v>0</v>
      </c>
      <c r="J1539" s="14"/>
      <c r="K1539" s="14"/>
      <c r="L1539" s="14"/>
      <c r="M1539" s="14"/>
      <c r="N1539" s="14"/>
      <c r="O1539" s="14">
        <f t="shared" si="2152"/>
        <v>0</v>
      </c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>
        <v>0</v>
      </c>
      <c r="AC1539" s="14">
        <v>0</v>
      </c>
      <c r="AD1539" s="14">
        <v>0</v>
      </c>
      <c r="AE1539" s="14"/>
      <c r="AF1539" s="14"/>
      <c r="AG1539" s="14"/>
      <c r="AH1539" s="14"/>
      <c r="AI1539" s="14"/>
      <c r="AJ1539" s="14">
        <f t="shared" si="2153"/>
        <v>0</v>
      </c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>
        <v>0</v>
      </c>
      <c r="AX1539" s="14">
        <v>0</v>
      </c>
      <c r="AY1539" s="14">
        <v>0</v>
      </c>
      <c r="AZ1539" s="14"/>
      <c r="BA1539" s="14"/>
      <c r="BB1539" s="14"/>
      <c r="BC1539" s="14"/>
      <c r="BD1539" s="14"/>
      <c r="BE1539" s="14">
        <f t="shared" si="2154"/>
        <v>0</v>
      </c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>
        <v>0</v>
      </c>
      <c r="BS1539" s="14">
        <v>0</v>
      </c>
      <c r="BT1539" s="14" t="e">
        <f>IF(#REF!=0,"-",#REF!/#REF!*100)</f>
        <v>#REF!</v>
      </c>
    </row>
    <row r="1540" spans="1:72" x14ac:dyDescent="0.25">
      <c r="A1540" s="4" t="s">
        <v>133</v>
      </c>
      <c r="B1540" s="4" t="s">
        <v>66</v>
      </c>
      <c r="C1540" s="4" t="s">
        <v>12</v>
      </c>
      <c r="D1540" s="102" t="s">
        <v>537</v>
      </c>
      <c r="E1540" s="113">
        <v>6132</v>
      </c>
      <c r="F1540" s="102"/>
      <c r="G1540" s="98" t="s">
        <v>1666</v>
      </c>
      <c r="H1540" s="13" t="s">
        <v>72</v>
      </c>
      <c r="I1540" s="14">
        <v>0</v>
      </c>
      <c r="J1540" s="14"/>
      <c r="K1540" s="14"/>
      <c r="L1540" s="14"/>
      <c r="M1540" s="14"/>
      <c r="N1540" s="14"/>
      <c r="O1540" s="14">
        <f t="shared" si="2152"/>
        <v>0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>
        <v>0</v>
      </c>
      <c r="AC1540" s="14">
        <v>0</v>
      </c>
      <c r="AD1540" s="14">
        <v>0</v>
      </c>
      <c r="AE1540" s="14"/>
      <c r="AF1540" s="14"/>
      <c r="AG1540" s="14"/>
      <c r="AH1540" s="14"/>
      <c r="AI1540" s="14"/>
      <c r="AJ1540" s="14">
        <f t="shared" si="2153"/>
        <v>0</v>
      </c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>
        <v>0</v>
      </c>
      <c r="AX1540" s="14">
        <v>0</v>
      </c>
      <c r="AY1540" s="14">
        <v>0</v>
      </c>
      <c r="AZ1540" s="14"/>
      <c r="BA1540" s="14"/>
      <c r="BB1540" s="14"/>
      <c r="BC1540" s="14"/>
      <c r="BD1540" s="14"/>
      <c r="BE1540" s="14">
        <f t="shared" si="2154"/>
        <v>0</v>
      </c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>
        <v>0</v>
      </c>
      <c r="BS1540" s="14">
        <v>0</v>
      </c>
      <c r="BT1540" s="14" t="e">
        <f>IF(#REF!=0,"-",#REF!/#REF!*100)</f>
        <v>#REF!</v>
      </c>
    </row>
    <row r="1541" spans="1:72" x14ac:dyDescent="0.25">
      <c r="A1541" s="4" t="s">
        <v>133</v>
      </c>
      <c r="B1541" s="4" t="s">
        <v>66</v>
      </c>
      <c r="C1541" s="4" t="s">
        <v>12</v>
      </c>
      <c r="D1541" s="102" t="s">
        <v>537</v>
      </c>
      <c r="E1541" s="113">
        <v>6133</v>
      </c>
      <c r="F1541" s="102"/>
      <c r="G1541" s="98" t="s">
        <v>1666</v>
      </c>
      <c r="H1541" s="13" t="s">
        <v>75</v>
      </c>
      <c r="I1541" s="14">
        <v>0</v>
      </c>
      <c r="J1541" s="14"/>
      <c r="K1541" s="14"/>
      <c r="L1541" s="14"/>
      <c r="M1541" s="14"/>
      <c r="N1541" s="14"/>
      <c r="O1541" s="14">
        <f t="shared" si="2152"/>
        <v>0</v>
      </c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>
        <v>0</v>
      </c>
      <c r="AC1541" s="14">
        <v>0</v>
      </c>
      <c r="AD1541" s="14">
        <v>0</v>
      </c>
      <c r="AE1541" s="14"/>
      <c r="AF1541" s="14"/>
      <c r="AG1541" s="14"/>
      <c r="AH1541" s="14"/>
      <c r="AI1541" s="14"/>
      <c r="AJ1541" s="14">
        <f t="shared" si="2153"/>
        <v>0</v>
      </c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>
        <v>0</v>
      </c>
      <c r="AX1541" s="14">
        <v>0</v>
      </c>
      <c r="AY1541" s="14">
        <v>0</v>
      </c>
      <c r="AZ1541" s="14"/>
      <c r="BA1541" s="14"/>
      <c r="BB1541" s="14"/>
      <c r="BC1541" s="14"/>
      <c r="BD1541" s="14"/>
      <c r="BE1541" s="14">
        <f t="shared" si="2154"/>
        <v>0</v>
      </c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>
        <v>0</v>
      </c>
      <c r="BS1541" s="14">
        <v>0</v>
      </c>
      <c r="BT1541" s="14" t="e">
        <f>IF(#REF!=0,"-",#REF!/#REF!*100)</f>
        <v>#REF!</v>
      </c>
    </row>
    <row r="1542" spans="1:72" x14ac:dyDescent="0.25">
      <c r="A1542" s="4" t="s">
        <v>133</v>
      </c>
      <c r="B1542" s="4" t="s">
        <v>66</v>
      </c>
      <c r="C1542" s="4" t="s">
        <v>12</v>
      </c>
      <c r="D1542" s="102" t="s">
        <v>537</v>
      </c>
      <c r="E1542" s="113">
        <v>6134</v>
      </c>
      <c r="F1542" s="102"/>
      <c r="G1542" s="98" t="s">
        <v>1666</v>
      </c>
      <c r="H1542" s="13" t="s">
        <v>78</v>
      </c>
      <c r="I1542" s="14">
        <v>0</v>
      </c>
      <c r="J1542" s="14"/>
      <c r="K1542" s="14"/>
      <c r="L1542" s="14"/>
      <c r="M1542" s="14"/>
      <c r="N1542" s="14"/>
      <c r="O1542" s="14">
        <f t="shared" si="2152"/>
        <v>0</v>
      </c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>
        <v>0</v>
      </c>
      <c r="AC1542" s="14">
        <v>0</v>
      </c>
      <c r="AD1542" s="14">
        <v>0</v>
      </c>
      <c r="AE1542" s="14"/>
      <c r="AF1542" s="14"/>
      <c r="AG1542" s="14"/>
      <c r="AH1542" s="14"/>
      <c r="AI1542" s="14"/>
      <c r="AJ1542" s="14">
        <f t="shared" si="2153"/>
        <v>0</v>
      </c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>
        <v>0</v>
      </c>
      <c r="AX1542" s="14">
        <v>0</v>
      </c>
      <c r="AY1542" s="14">
        <v>0</v>
      </c>
      <c r="AZ1542" s="14"/>
      <c r="BA1542" s="14"/>
      <c r="BB1542" s="14"/>
      <c r="BC1542" s="14"/>
      <c r="BD1542" s="14"/>
      <c r="BE1542" s="14">
        <f t="shared" si="2154"/>
        <v>0</v>
      </c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>
        <v>0</v>
      </c>
      <c r="BS1542" s="14">
        <v>0</v>
      </c>
      <c r="BT1542" s="14" t="e">
        <f>IF(#REF!=0,"-",#REF!/#REF!*100)</f>
        <v>#REF!</v>
      </c>
    </row>
    <row r="1543" spans="1:72" x14ac:dyDescent="0.25">
      <c r="A1543" s="4" t="s">
        <v>133</v>
      </c>
      <c r="B1543" s="4" t="s">
        <v>66</v>
      </c>
      <c r="C1543" s="4" t="s">
        <v>12</v>
      </c>
      <c r="D1543" s="102" t="s">
        <v>537</v>
      </c>
      <c r="E1543" s="113">
        <v>6135</v>
      </c>
      <c r="F1543" s="102"/>
      <c r="G1543" s="98" t="s">
        <v>1666</v>
      </c>
      <c r="H1543" s="13" t="s">
        <v>81</v>
      </c>
      <c r="I1543" s="14">
        <v>0</v>
      </c>
      <c r="J1543" s="14"/>
      <c r="K1543" s="14"/>
      <c r="L1543" s="14"/>
      <c r="M1543" s="14"/>
      <c r="N1543" s="14"/>
      <c r="O1543" s="14">
        <f t="shared" si="2152"/>
        <v>0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>
        <v>0</v>
      </c>
      <c r="AC1543" s="14">
        <v>0</v>
      </c>
      <c r="AD1543" s="14">
        <v>0</v>
      </c>
      <c r="AE1543" s="14"/>
      <c r="AF1543" s="14"/>
      <c r="AG1543" s="14"/>
      <c r="AH1543" s="14"/>
      <c r="AI1543" s="14"/>
      <c r="AJ1543" s="14">
        <f t="shared" si="2153"/>
        <v>0</v>
      </c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>
        <v>0</v>
      </c>
      <c r="AX1543" s="14">
        <v>0</v>
      </c>
      <c r="AY1543" s="14">
        <v>0</v>
      </c>
      <c r="AZ1543" s="14"/>
      <c r="BA1543" s="14"/>
      <c r="BB1543" s="14"/>
      <c r="BC1543" s="14"/>
      <c r="BD1543" s="14"/>
      <c r="BE1543" s="14">
        <f t="shared" si="2154"/>
        <v>0</v>
      </c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>
        <v>0</v>
      </c>
      <c r="BS1543" s="14">
        <v>0</v>
      </c>
      <c r="BT1543" s="14" t="e">
        <f>IF(#REF!=0,"-",#REF!/#REF!*100)</f>
        <v>#REF!</v>
      </c>
    </row>
    <row r="1544" spans="1:72" ht="22.5" x14ac:dyDescent="0.25">
      <c r="A1544" s="4" t="s">
        <v>133</v>
      </c>
      <c r="B1544" s="4" t="s">
        <v>66</v>
      </c>
      <c r="C1544" s="4" t="s">
        <v>12</v>
      </c>
      <c r="D1544" s="102" t="s">
        <v>537</v>
      </c>
      <c r="E1544" s="113">
        <v>6136</v>
      </c>
      <c r="F1544" s="102"/>
      <c r="G1544" s="98" t="s">
        <v>1666</v>
      </c>
      <c r="H1544" s="13" t="s">
        <v>84</v>
      </c>
      <c r="I1544" s="14">
        <v>0</v>
      </c>
      <c r="J1544" s="14"/>
      <c r="K1544" s="14"/>
      <c r="L1544" s="14"/>
      <c r="M1544" s="14"/>
      <c r="N1544" s="14"/>
      <c r="O1544" s="14">
        <f t="shared" si="2152"/>
        <v>0</v>
      </c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>
        <v>0</v>
      </c>
      <c r="AC1544" s="14">
        <v>0</v>
      </c>
      <c r="AD1544" s="14">
        <v>0</v>
      </c>
      <c r="AE1544" s="14"/>
      <c r="AF1544" s="14"/>
      <c r="AG1544" s="14"/>
      <c r="AH1544" s="14"/>
      <c r="AI1544" s="14"/>
      <c r="AJ1544" s="14">
        <f t="shared" si="2153"/>
        <v>0</v>
      </c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>
        <v>0</v>
      </c>
      <c r="AX1544" s="14">
        <v>0</v>
      </c>
      <c r="AY1544" s="14">
        <v>0</v>
      </c>
      <c r="AZ1544" s="14"/>
      <c r="BA1544" s="14"/>
      <c r="BB1544" s="14"/>
      <c r="BC1544" s="14"/>
      <c r="BD1544" s="14"/>
      <c r="BE1544" s="14">
        <f t="shared" si="2154"/>
        <v>0</v>
      </c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>
        <v>0</v>
      </c>
      <c r="BS1544" s="14">
        <v>0</v>
      </c>
      <c r="BT1544" s="14" t="e">
        <f>IF(#REF!=0,"-",#REF!/#REF!*100)</f>
        <v>#REF!</v>
      </c>
    </row>
    <row r="1545" spans="1:72" x14ac:dyDescent="0.25">
      <c r="A1545" s="4" t="s">
        <v>133</v>
      </c>
      <c r="B1545" s="4" t="s">
        <v>66</v>
      </c>
      <c r="C1545" s="4" t="s">
        <v>12</v>
      </c>
      <c r="D1545" s="102" t="s">
        <v>537</v>
      </c>
      <c r="E1545" s="113">
        <v>6137</v>
      </c>
      <c r="F1545" s="102"/>
      <c r="G1545" s="98" t="s">
        <v>1666</v>
      </c>
      <c r="H1545" s="13" t="s">
        <v>87</v>
      </c>
      <c r="I1545" s="14">
        <v>0</v>
      </c>
      <c r="J1545" s="14"/>
      <c r="K1545" s="14"/>
      <c r="L1545" s="14"/>
      <c r="M1545" s="14"/>
      <c r="N1545" s="14"/>
      <c r="O1545" s="14">
        <f t="shared" si="2152"/>
        <v>0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>
        <v>0</v>
      </c>
      <c r="AC1545" s="14">
        <v>0</v>
      </c>
      <c r="AD1545" s="14">
        <v>0</v>
      </c>
      <c r="AE1545" s="14"/>
      <c r="AF1545" s="14"/>
      <c r="AG1545" s="14"/>
      <c r="AH1545" s="14"/>
      <c r="AI1545" s="14"/>
      <c r="AJ1545" s="14">
        <f t="shared" si="2153"/>
        <v>0</v>
      </c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>
        <v>0</v>
      </c>
      <c r="AX1545" s="14">
        <v>0</v>
      </c>
      <c r="AY1545" s="14">
        <v>0</v>
      </c>
      <c r="AZ1545" s="14"/>
      <c r="BA1545" s="14"/>
      <c r="BB1545" s="14"/>
      <c r="BC1545" s="14"/>
      <c r="BD1545" s="14"/>
      <c r="BE1545" s="14">
        <f t="shared" si="2154"/>
        <v>0</v>
      </c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>
        <v>0</v>
      </c>
      <c r="BS1545" s="14">
        <v>0</v>
      </c>
      <c r="BT1545" s="14" t="e">
        <f>IF(#REF!=0,"-",#REF!/#REF!*100)</f>
        <v>#REF!</v>
      </c>
    </row>
    <row r="1546" spans="1:72" ht="22.5" x14ac:dyDescent="0.25">
      <c r="A1546" s="4" t="s">
        <v>133</v>
      </c>
      <c r="B1546" s="4" t="s">
        <v>66</v>
      </c>
      <c r="C1546" s="4" t="s">
        <v>12</v>
      </c>
      <c r="D1546" s="102" t="s">
        <v>537</v>
      </c>
      <c r="E1546" s="113">
        <v>6138</v>
      </c>
      <c r="F1546" s="102"/>
      <c r="G1546" s="98" t="s">
        <v>1666</v>
      </c>
      <c r="H1546" s="13" t="s">
        <v>90</v>
      </c>
      <c r="I1546" s="14">
        <v>0</v>
      </c>
      <c r="J1546" s="14"/>
      <c r="K1546" s="14"/>
      <c r="L1546" s="14"/>
      <c r="M1546" s="14"/>
      <c r="N1546" s="14"/>
      <c r="O1546" s="14">
        <f t="shared" si="2152"/>
        <v>0</v>
      </c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>
        <v>0</v>
      </c>
      <c r="AC1546" s="14">
        <v>0</v>
      </c>
      <c r="AD1546" s="14"/>
      <c r="AE1546" s="14"/>
      <c r="AF1546" s="14"/>
      <c r="AG1546" s="14"/>
      <c r="AH1546" s="14"/>
      <c r="AI1546" s="14"/>
      <c r="AJ1546" s="14">
        <f t="shared" si="2153"/>
        <v>0</v>
      </c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>
        <v>0</v>
      </c>
      <c r="AX1546" s="14">
        <v>0</v>
      </c>
      <c r="AY1546" s="14"/>
      <c r="AZ1546" s="14"/>
      <c r="BA1546" s="14"/>
      <c r="BB1546" s="14"/>
      <c r="BC1546" s="14"/>
      <c r="BD1546" s="14"/>
      <c r="BE1546" s="14">
        <f t="shared" si="2154"/>
        <v>0</v>
      </c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>
        <v>0</v>
      </c>
      <c r="BS1546" s="14">
        <v>0</v>
      </c>
      <c r="BT1546" s="14" t="e">
        <f>IF(#REF!=0,"-",#REF!/#REF!*100)</f>
        <v>#REF!</v>
      </c>
    </row>
    <row r="1547" spans="1:72" x14ac:dyDescent="0.25">
      <c r="A1547" s="1" t="s">
        <v>133</v>
      </c>
      <c r="B1547" s="1" t="s">
        <v>66</v>
      </c>
      <c r="C1547" s="1" t="s">
        <v>12</v>
      </c>
      <c r="D1547" s="105" t="s">
        <v>537</v>
      </c>
      <c r="E1547" s="105" t="s">
        <v>34</v>
      </c>
      <c r="F1547" s="102" t="s">
        <v>0</v>
      </c>
      <c r="G1547" s="13" t="s">
        <v>0</v>
      </c>
      <c r="H1547" s="2" t="s">
        <v>35</v>
      </c>
      <c r="I1547" s="12">
        <f t="shared" ref="I1547:AA1547" si="2206">SUM(I1548:I1550)</f>
        <v>0</v>
      </c>
      <c r="J1547" s="12">
        <f t="shared" si="2206"/>
        <v>0</v>
      </c>
      <c r="K1547" s="12">
        <f t="shared" si="2206"/>
        <v>0</v>
      </c>
      <c r="L1547" s="12">
        <f t="shared" si="2206"/>
        <v>0</v>
      </c>
      <c r="M1547" s="12">
        <f t="shared" si="2206"/>
        <v>0</v>
      </c>
      <c r="N1547" s="12">
        <f t="shared" si="2206"/>
        <v>0</v>
      </c>
      <c r="O1547" s="12">
        <f t="shared" si="2206"/>
        <v>0</v>
      </c>
      <c r="P1547" s="12">
        <f t="shared" si="2206"/>
        <v>0</v>
      </c>
      <c r="Q1547" s="12">
        <f t="shared" si="2206"/>
        <v>0</v>
      </c>
      <c r="R1547" s="12">
        <f t="shared" si="2206"/>
        <v>0</v>
      </c>
      <c r="S1547" s="12">
        <f t="shared" si="2206"/>
        <v>0</v>
      </c>
      <c r="T1547" s="12">
        <f t="shared" si="2206"/>
        <v>0</v>
      </c>
      <c r="U1547" s="12">
        <f t="shared" si="2206"/>
        <v>0</v>
      </c>
      <c r="V1547" s="12">
        <f t="shared" si="2206"/>
        <v>0</v>
      </c>
      <c r="W1547" s="12">
        <f t="shared" si="2206"/>
        <v>0</v>
      </c>
      <c r="X1547" s="12">
        <f t="shared" si="2206"/>
        <v>0</v>
      </c>
      <c r="Y1547" s="12">
        <f t="shared" si="2206"/>
        <v>0</v>
      </c>
      <c r="Z1547" s="12">
        <f t="shared" si="2206"/>
        <v>0</v>
      </c>
      <c r="AA1547" s="12">
        <f t="shared" si="2206"/>
        <v>0</v>
      </c>
      <c r="AB1547" s="12">
        <v>0</v>
      </c>
      <c r="AC1547" s="12">
        <v>0</v>
      </c>
      <c r="AD1547" s="12">
        <f t="shared" ref="AD1547:AV1547" si="2207">SUM(AD1548:AD1550)</f>
        <v>0</v>
      </c>
      <c r="AE1547" s="12">
        <f t="shared" si="2207"/>
        <v>0</v>
      </c>
      <c r="AF1547" s="12">
        <f t="shared" si="2207"/>
        <v>0</v>
      </c>
      <c r="AG1547" s="12">
        <f t="shared" si="2207"/>
        <v>0</v>
      </c>
      <c r="AH1547" s="12">
        <f t="shared" si="2207"/>
        <v>0</v>
      </c>
      <c r="AI1547" s="12">
        <f t="shared" si="2207"/>
        <v>0</v>
      </c>
      <c r="AJ1547" s="12">
        <f t="shared" si="2207"/>
        <v>0</v>
      </c>
      <c r="AK1547" s="12">
        <f t="shared" si="2207"/>
        <v>0</v>
      </c>
      <c r="AL1547" s="12">
        <f t="shared" si="2207"/>
        <v>0</v>
      </c>
      <c r="AM1547" s="12">
        <f t="shared" si="2207"/>
        <v>0</v>
      </c>
      <c r="AN1547" s="12">
        <f t="shared" si="2207"/>
        <v>0</v>
      </c>
      <c r="AO1547" s="12">
        <f t="shared" si="2207"/>
        <v>0</v>
      </c>
      <c r="AP1547" s="12">
        <f t="shared" si="2207"/>
        <v>0</v>
      </c>
      <c r="AQ1547" s="12">
        <f t="shared" si="2207"/>
        <v>0</v>
      </c>
      <c r="AR1547" s="12">
        <f t="shared" si="2207"/>
        <v>0</v>
      </c>
      <c r="AS1547" s="12">
        <f t="shared" si="2207"/>
        <v>0</v>
      </c>
      <c r="AT1547" s="12">
        <f t="shared" si="2207"/>
        <v>0</v>
      </c>
      <c r="AU1547" s="12">
        <f t="shared" si="2207"/>
        <v>0</v>
      </c>
      <c r="AV1547" s="12">
        <f t="shared" si="2207"/>
        <v>0</v>
      </c>
      <c r="AW1547" s="12">
        <v>0</v>
      </c>
      <c r="AX1547" s="12">
        <v>0</v>
      </c>
      <c r="AY1547" s="12">
        <f t="shared" ref="AY1547:BQ1547" si="2208">SUM(AY1548:AY1550)</f>
        <v>0</v>
      </c>
      <c r="AZ1547" s="12">
        <f t="shared" si="2208"/>
        <v>2269</v>
      </c>
      <c r="BA1547" s="12">
        <f t="shared" si="2208"/>
        <v>0</v>
      </c>
      <c r="BB1547" s="12">
        <f t="shared" si="2208"/>
        <v>0</v>
      </c>
      <c r="BC1547" s="12">
        <f t="shared" si="2208"/>
        <v>0</v>
      </c>
      <c r="BD1547" s="12">
        <f t="shared" si="2208"/>
        <v>0</v>
      </c>
      <c r="BE1547" s="12">
        <f t="shared" si="2208"/>
        <v>2269</v>
      </c>
      <c r="BF1547" s="12">
        <f t="shared" si="2208"/>
        <v>0</v>
      </c>
      <c r="BG1547" s="12">
        <f t="shared" si="2208"/>
        <v>0</v>
      </c>
      <c r="BH1547" s="12">
        <f t="shared" si="2208"/>
        <v>2269</v>
      </c>
      <c r="BI1547" s="12">
        <f t="shared" si="2208"/>
        <v>0</v>
      </c>
      <c r="BJ1547" s="12">
        <f t="shared" si="2208"/>
        <v>0</v>
      </c>
      <c r="BK1547" s="12">
        <f t="shared" si="2208"/>
        <v>0</v>
      </c>
      <c r="BL1547" s="12">
        <f t="shared" si="2208"/>
        <v>0</v>
      </c>
      <c r="BM1547" s="12">
        <f t="shared" si="2208"/>
        <v>0</v>
      </c>
      <c r="BN1547" s="12">
        <f t="shared" si="2208"/>
        <v>0</v>
      </c>
      <c r="BO1547" s="12">
        <f t="shared" si="2208"/>
        <v>0</v>
      </c>
      <c r="BP1547" s="12">
        <f t="shared" si="2208"/>
        <v>0</v>
      </c>
      <c r="BQ1547" s="12">
        <f t="shared" si="2208"/>
        <v>0</v>
      </c>
      <c r="BR1547" s="12">
        <v>2269</v>
      </c>
      <c r="BS1547" s="12">
        <v>0</v>
      </c>
      <c r="BT1547" s="12" t="e">
        <f>IF(#REF!=0,"-",#REF!/#REF!*100)</f>
        <v>#REF!</v>
      </c>
    </row>
    <row r="1548" spans="1:72" x14ac:dyDescent="0.25">
      <c r="A1548" s="4" t="s">
        <v>133</v>
      </c>
      <c r="B1548" s="4" t="s">
        <v>66</v>
      </c>
      <c r="C1548" s="4" t="s">
        <v>12</v>
      </c>
      <c r="D1548" s="102" t="s">
        <v>537</v>
      </c>
      <c r="E1548" s="113">
        <v>6139</v>
      </c>
      <c r="F1548" s="102"/>
      <c r="G1548" s="98" t="s">
        <v>1666</v>
      </c>
      <c r="H1548" s="13" t="s">
        <v>35</v>
      </c>
      <c r="I1548" s="14">
        <v>0</v>
      </c>
      <c r="J1548" s="14"/>
      <c r="K1548" s="14"/>
      <c r="L1548" s="14"/>
      <c r="M1548" s="14"/>
      <c r="N1548" s="14"/>
      <c r="O1548" s="14">
        <f t="shared" si="2152"/>
        <v>0</v>
      </c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>
        <v>0</v>
      </c>
      <c r="AC1548" s="14">
        <v>0</v>
      </c>
      <c r="AD1548" s="14">
        <v>0</v>
      </c>
      <c r="AE1548" s="14"/>
      <c r="AF1548" s="14"/>
      <c r="AG1548" s="14"/>
      <c r="AH1548" s="14"/>
      <c r="AI1548" s="14"/>
      <c r="AJ1548" s="14">
        <f t="shared" si="2153"/>
        <v>0</v>
      </c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>
        <v>0</v>
      </c>
      <c r="AX1548" s="14">
        <v>0</v>
      </c>
      <c r="AY1548" s="14">
        <v>0</v>
      </c>
      <c r="AZ1548" s="14">
        <v>2269</v>
      </c>
      <c r="BA1548" s="14"/>
      <c r="BB1548" s="14"/>
      <c r="BC1548" s="14"/>
      <c r="BD1548" s="14"/>
      <c r="BE1548" s="14">
        <f t="shared" si="2154"/>
        <v>2269</v>
      </c>
      <c r="BF1548" s="14"/>
      <c r="BG1548" s="14"/>
      <c r="BH1548" s="14">
        <v>2269</v>
      </c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>
        <v>2269</v>
      </c>
      <c r="BS1548" s="14">
        <v>0</v>
      </c>
      <c r="BT1548" s="14" t="e">
        <f>IF(#REF!=0,"-",#REF!/#REF!*100)</f>
        <v>#REF!</v>
      </c>
    </row>
    <row r="1549" spans="1:72" ht="22.5" x14ac:dyDescent="0.25">
      <c r="A1549" s="4" t="s">
        <v>133</v>
      </c>
      <c r="B1549" s="4" t="s">
        <v>66</v>
      </c>
      <c r="C1549" s="4" t="s">
        <v>12</v>
      </c>
      <c r="D1549" s="102" t="s">
        <v>537</v>
      </c>
      <c r="E1549" s="113">
        <v>6139</v>
      </c>
      <c r="F1549" s="102" t="s">
        <v>543</v>
      </c>
      <c r="G1549" s="98" t="s">
        <v>1666</v>
      </c>
      <c r="H1549" s="13" t="s">
        <v>37</v>
      </c>
      <c r="I1549" s="14">
        <v>0</v>
      </c>
      <c r="J1549" s="14"/>
      <c r="K1549" s="14"/>
      <c r="L1549" s="14"/>
      <c r="M1549" s="14"/>
      <c r="N1549" s="14"/>
      <c r="O1549" s="14">
        <f t="shared" si="2152"/>
        <v>0</v>
      </c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>
        <v>0</v>
      </c>
      <c r="AC1549" s="14">
        <v>0</v>
      </c>
      <c r="AD1549" s="14">
        <v>0</v>
      </c>
      <c r="AE1549" s="14"/>
      <c r="AF1549" s="14"/>
      <c r="AG1549" s="14"/>
      <c r="AH1549" s="14"/>
      <c r="AI1549" s="14"/>
      <c r="AJ1549" s="14">
        <f t="shared" si="2153"/>
        <v>0</v>
      </c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>
        <v>0</v>
      </c>
      <c r="AX1549" s="14">
        <v>0</v>
      </c>
      <c r="AY1549" s="14">
        <v>0</v>
      </c>
      <c r="AZ1549" s="14"/>
      <c r="BA1549" s="14"/>
      <c r="BB1549" s="14"/>
      <c r="BC1549" s="14"/>
      <c r="BD1549" s="14"/>
      <c r="BE1549" s="14">
        <f t="shared" si="2154"/>
        <v>0</v>
      </c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>
        <v>0</v>
      </c>
      <c r="BS1549" s="14">
        <v>0</v>
      </c>
      <c r="BT1549" s="14" t="e">
        <f>IF(#REF!=0,"-",#REF!/#REF!*100)</f>
        <v>#REF!</v>
      </c>
    </row>
    <row r="1550" spans="1:72" ht="33.75" x14ac:dyDescent="0.25">
      <c r="A1550" s="4" t="s">
        <v>133</v>
      </c>
      <c r="B1550" s="4" t="s">
        <v>66</v>
      </c>
      <c r="C1550" s="4" t="s">
        <v>12</v>
      </c>
      <c r="D1550" s="102" t="s">
        <v>537</v>
      </c>
      <c r="E1550" s="113">
        <v>6139</v>
      </c>
      <c r="F1550" s="102" t="s">
        <v>544</v>
      </c>
      <c r="G1550" s="98" t="s">
        <v>1666</v>
      </c>
      <c r="H1550" s="13" t="s">
        <v>38</v>
      </c>
      <c r="I1550" s="14">
        <v>0</v>
      </c>
      <c r="J1550" s="14"/>
      <c r="K1550" s="14"/>
      <c r="L1550" s="14"/>
      <c r="M1550" s="14"/>
      <c r="N1550" s="14"/>
      <c r="O1550" s="14">
        <f t="shared" si="2152"/>
        <v>0</v>
      </c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>
        <v>0</v>
      </c>
      <c r="AC1550" s="14">
        <v>0</v>
      </c>
      <c r="AD1550" s="14">
        <v>0</v>
      </c>
      <c r="AE1550" s="14"/>
      <c r="AF1550" s="14"/>
      <c r="AG1550" s="14"/>
      <c r="AH1550" s="14"/>
      <c r="AI1550" s="14"/>
      <c r="AJ1550" s="14">
        <f t="shared" si="2153"/>
        <v>0</v>
      </c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>
        <v>0</v>
      </c>
      <c r="AX1550" s="14">
        <v>0</v>
      </c>
      <c r="AY1550" s="14">
        <v>0</v>
      </c>
      <c r="AZ1550" s="14"/>
      <c r="BA1550" s="14"/>
      <c r="BB1550" s="14"/>
      <c r="BC1550" s="14"/>
      <c r="BD1550" s="14"/>
      <c r="BE1550" s="14">
        <f t="shared" si="2154"/>
        <v>0</v>
      </c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>
        <v>0</v>
      </c>
      <c r="BS1550" s="14">
        <v>0</v>
      </c>
      <c r="BT1550" s="14" t="e">
        <f>IF(#REF!=0,"-",#REF!/#REF!*100)</f>
        <v>#REF!</v>
      </c>
    </row>
    <row r="1551" spans="1:72" ht="33.75" x14ac:dyDescent="0.25">
      <c r="A1551" s="1" t="s">
        <v>0</v>
      </c>
      <c r="B1551" s="1" t="s">
        <v>0</v>
      </c>
      <c r="C1551" s="1" t="s">
        <v>0</v>
      </c>
      <c r="D1551" s="101" t="s">
        <v>0</v>
      </c>
      <c r="E1551" s="101" t="s">
        <v>0</v>
      </c>
      <c r="F1551" s="101" t="s">
        <v>0</v>
      </c>
      <c r="G1551" s="2" t="s">
        <v>0</v>
      </c>
      <c r="H1551" s="10" t="s">
        <v>39</v>
      </c>
      <c r="I1551" s="11">
        <f t="shared" ref="I1551:AA1551" si="2209">SUM(I1552)</f>
        <v>0</v>
      </c>
      <c r="J1551" s="11">
        <f t="shared" si="2209"/>
        <v>0</v>
      </c>
      <c r="K1551" s="11">
        <f t="shared" si="2209"/>
        <v>0</v>
      </c>
      <c r="L1551" s="11">
        <f t="shared" si="2209"/>
        <v>0</v>
      </c>
      <c r="M1551" s="11">
        <f t="shared" si="2209"/>
        <v>0</v>
      </c>
      <c r="N1551" s="11">
        <f t="shared" si="2209"/>
        <v>0</v>
      </c>
      <c r="O1551" s="11">
        <f t="shared" si="2209"/>
        <v>0</v>
      </c>
      <c r="P1551" s="11">
        <f t="shared" si="2209"/>
        <v>0</v>
      </c>
      <c r="Q1551" s="11">
        <f t="shared" si="2209"/>
        <v>0</v>
      </c>
      <c r="R1551" s="11">
        <f t="shared" si="2209"/>
        <v>0</v>
      </c>
      <c r="S1551" s="11">
        <f t="shared" si="2209"/>
        <v>0</v>
      </c>
      <c r="T1551" s="11">
        <f t="shared" si="2209"/>
        <v>0</v>
      </c>
      <c r="U1551" s="11">
        <f t="shared" si="2209"/>
        <v>0</v>
      </c>
      <c r="V1551" s="11">
        <f t="shared" si="2209"/>
        <v>0</v>
      </c>
      <c r="W1551" s="11">
        <f t="shared" si="2209"/>
        <v>0</v>
      </c>
      <c r="X1551" s="11">
        <f t="shared" si="2209"/>
        <v>0</v>
      </c>
      <c r="Y1551" s="11">
        <f t="shared" si="2209"/>
        <v>0</v>
      </c>
      <c r="Z1551" s="11">
        <f t="shared" si="2209"/>
        <v>0</v>
      </c>
      <c r="AA1551" s="11">
        <f t="shared" si="2209"/>
        <v>0</v>
      </c>
      <c r="AB1551" s="11">
        <v>0</v>
      </c>
      <c r="AC1551" s="11">
        <v>0</v>
      </c>
      <c r="AD1551" s="11">
        <f t="shared" ref="AD1551:AV1551" si="2210">SUM(AD1552)</f>
        <v>0</v>
      </c>
      <c r="AE1551" s="11">
        <f t="shared" si="2210"/>
        <v>0</v>
      </c>
      <c r="AF1551" s="11">
        <f t="shared" si="2210"/>
        <v>0</v>
      </c>
      <c r="AG1551" s="11">
        <f t="shared" si="2210"/>
        <v>0</v>
      </c>
      <c r="AH1551" s="11">
        <f t="shared" si="2210"/>
        <v>0</v>
      </c>
      <c r="AI1551" s="11">
        <f t="shared" si="2210"/>
        <v>0</v>
      </c>
      <c r="AJ1551" s="11">
        <f t="shared" si="2210"/>
        <v>0</v>
      </c>
      <c r="AK1551" s="11">
        <f t="shared" si="2210"/>
        <v>0</v>
      </c>
      <c r="AL1551" s="11">
        <f t="shared" si="2210"/>
        <v>0</v>
      </c>
      <c r="AM1551" s="11">
        <f t="shared" si="2210"/>
        <v>0</v>
      </c>
      <c r="AN1551" s="11">
        <f t="shared" si="2210"/>
        <v>0</v>
      </c>
      <c r="AO1551" s="11">
        <f t="shared" si="2210"/>
        <v>0</v>
      </c>
      <c r="AP1551" s="11">
        <f t="shared" si="2210"/>
        <v>0</v>
      </c>
      <c r="AQ1551" s="11">
        <f t="shared" si="2210"/>
        <v>0</v>
      </c>
      <c r="AR1551" s="11">
        <f t="shared" si="2210"/>
        <v>0</v>
      </c>
      <c r="AS1551" s="11">
        <f t="shared" si="2210"/>
        <v>0</v>
      </c>
      <c r="AT1551" s="11">
        <f t="shared" si="2210"/>
        <v>0</v>
      </c>
      <c r="AU1551" s="11">
        <f t="shared" si="2210"/>
        <v>0</v>
      </c>
      <c r="AV1551" s="11">
        <f t="shared" si="2210"/>
        <v>0</v>
      </c>
      <c r="AW1551" s="11">
        <v>0</v>
      </c>
      <c r="AX1551" s="11">
        <v>0</v>
      </c>
      <c r="AY1551" s="11">
        <f t="shared" ref="AY1551:BQ1551" si="2211">SUM(AY1552)</f>
        <v>0</v>
      </c>
      <c r="AZ1551" s="11">
        <f t="shared" si="2211"/>
        <v>0</v>
      </c>
      <c r="BA1551" s="11">
        <f t="shared" si="2211"/>
        <v>0</v>
      </c>
      <c r="BB1551" s="11">
        <f t="shared" si="2211"/>
        <v>0</v>
      </c>
      <c r="BC1551" s="11">
        <f t="shared" si="2211"/>
        <v>0</v>
      </c>
      <c r="BD1551" s="11">
        <f t="shared" si="2211"/>
        <v>0</v>
      </c>
      <c r="BE1551" s="11">
        <f t="shared" si="2211"/>
        <v>0</v>
      </c>
      <c r="BF1551" s="11">
        <f t="shared" si="2211"/>
        <v>0</v>
      </c>
      <c r="BG1551" s="11">
        <f t="shared" si="2211"/>
        <v>0</v>
      </c>
      <c r="BH1551" s="11">
        <f t="shared" si="2211"/>
        <v>0</v>
      </c>
      <c r="BI1551" s="11">
        <f t="shared" si="2211"/>
        <v>0</v>
      </c>
      <c r="BJ1551" s="11">
        <f t="shared" si="2211"/>
        <v>0</v>
      </c>
      <c r="BK1551" s="11">
        <f t="shared" si="2211"/>
        <v>0</v>
      </c>
      <c r="BL1551" s="11">
        <f t="shared" si="2211"/>
        <v>0</v>
      </c>
      <c r="BM1551" s="11">
        <f t="shared" si="2211"/>
        <v>0</v>
      </c>
      <c r="BN1551" s="11">
        <f t="shared" si="2211"/>
        <v>0</v>
      </c>
      <c r="BO1551" s="11">
        <f t="shared" si="2211"/>
        <v>0</v>
      </c>
      <c r="BP1551" s="11">
        <f t="shared" si="2211"/>
        <v>0</v>
      </c>
      <c r="BQ1551" s="11">
        <f t="shared" si="2211"/>
        <v>0</v>
      </c>
      <c r="BR1551" s="11">
        <v>0</v>
      </c>
      <c r="BS1551" s="11">
        <v>0</v>
      </c>
      <c r="BT1551" s="11" t="e">
        <f>IF(#REF!=0,"-",#REF!/#REF!*100)</f>
        <v>#REF!</v>
      </c>
    </row>
    <row r="1552" spans="1:72" ht="22.5" x14ac:dyDescent="0.25">
      <c r="A1552" s="4" t="s">
        <v>133</v>
      </c>
      <c r="B1552" s="4" t="s">
        <v>66</v>
      </c>
      <c r="C1552" s="4" t="s">
        <v>12</v>
      </c>
      <c r="D1552" s="102" t="s">
        <v>537</v>
      </c>
      <c r="E1552" s="101" t="s">
        <v>40</v>
      </c>
      <c r="F1552" s="101" t="s">
        <v>0</v>
      </c>
      <c r="G1552" s="2" t="s">
        <v>0</v>
      </c>
      <c r="H1552" s="2" t="s">
        <v>41</v>
      </c>
      <c r="I1552" s="12">
        <f t="shared" ref="I1552:AA1552" si="2212">SUM(I1553:I1554)</f>
        <v>0</v>
      </c>
      <c r="J1552" s="12">
        <f t="shared" si="2212"/>
        <v>0</v>
      </c>
      <c r="K1552" s="12">
        <f t="shared" si="2212"/>
        <v>0</v>
      </c>
      <c r="L1552" s="12">
        <f t="shared" si="2212"/>
        <v>0</v>
      </c>
      <c r="M1552" s="12">
        <f t="shared" si="2212"/>
        <v>0</v>
      </c>
      <c r="N1552" s="12">
        <f t="shared" si="2212"/>
        <v>0</v>
      </c>
      <c r="O1552" s="12">
        <f t="shared" ref="O1552" si="2213">SUM(O1553:O1554)</f>
        <v>0</v>
      </c>
      <c r="P1552" s="12">
        <f t="shared" si="2212"/>
        <v>0</v>
      </c>
      <c r="Q1552" s="12">
        <f t="shared" si="2212"/>
        <v>0</v>
      </c>
      <c r="R1552" s="12">
        <f t="shared" si="2212"/>
        <v>0</v>
      </c>
      <c r="S1552" s="12">
        <f t="shared" si="2212"/>
        <v>0</v>
      </c>
      <c r="T1552" s="12">
        <f t="shared" si="2212"/>
        <v>0</v>
      </c>
      <c r="U1552" s="12">
        <f t="shared" si="2212"/>
        <v>0</v>
      </c>
      <c r="V1552" s="12">
        <f t="shared" si="2212"/>
        <v>0</v>
      </c>
      <c r="W1552" s="12">
        <f t="shared" si="2212"/>
        <v>0</v>
      </c>
      <c r="X1552" s="12">
        <f t="shared" si="2212"/>
        <v>0</v>
      </c>
      <c r="Y1552" s="12">
        <f t="shared" si="2212"/>
        <v>0</v>
      </c>
      <c r="Z1552" s="12">
        <f t="shared" si="2212"/>
        <v>0</v>
      </c>
      <c r="AA1552" s="12">
        <f t="shared" si="2212"/>
        <v>0</v>
      </c>
      <c r="AB1552" s="12">
        <v>0</v>
      </c>
      <c r="AC1552" s="12">
        <v>0</v>
      </c>
      <c r="AD1552" s="12">
        <f t="shared" ref="AD1552:AV1552" si="2214">SUM(AD1553:AD1554)</f>
        <v>0</v>
      </c>
      <c r="AE1552" s="12">
        <f t="shared" si="2214"/>
        <v>0</v>
      </c>
      <c r="AF1552" s="12">
        <f t="shared" si="2214"/>
        <v>0</v>
      </c>
      <c r="AG1552" s="12">
        <f t="shared" si="2214"/>
        <v>0</v>
      </c>
      <c r="AH1552" s="12">
        <f t="shared" si="2214"/>
        <v>0</v>
      </c>
      <c r="AI1552" s="12">
        <f t="shared" si="2214"/>
        <v>0</v>
      </c>
      <c r="AJ1552" s="12">
        <f t="shared" ref="AJ1552" si="2215">SUM(AJ1553:AJ1554)</f>
        <v>0</v>
      </c>
      <c r="AK1552" s="12">
        <f t="shared" si="2214"/>
        <v>0</v>
      </c>
      <c r="AL1552" s="12">
        <f t="shared" si="2214"/>
        <v>0</v>
      </c>
      <c r="AM1552" s="12">
        <f t="shared" si="2214"/>
        <v>0</v>
      </c>
      <c r="AN1552" s="12">
        <f t="shared" si="2214"/>
        <v>0</v>
      </c>
      <c r="AO1552" s="12">
        <f t="shared" si="2214"/>
        <v>0</v>
      </c>
      <c r="AP1552" s="12">
        <f t="shared" si="2214"/>
        <v>0</v>
      </c>
      <c r="AQ1552" s="12">
        <f t="shared" si="2214"/>
        <v>0</v>
      </c>
      <c r="AR1552" s="12">
        <f t="shared" si="2214"/>
        <v>0</v>
      </c>
      <c r="AS1552" s="12">
        <f t="shared" si="2214"/>
        <v>0</v>
      </c>
      <c r="AT1552" s="12">
        <f t="shared" si="2214"/>
        <v>0</v>
      </c>
      <c r="AU1552" s="12">
        <f t="shared" si="2214"/>
        <v>0</v>
      </c>
      <c r="AV1552" s="12">
        <f t="shared" si="2214"/>
        <v>0</v>
      </c>
      <c r="AW1552" s="12">
        <v>0</v>
      </c>
      <c r="AX1552" s="12">
        <v>0</v>
      </c>
      <c r="AY1552" s="12">
        <f t="shared" ref="AY1552:BQ1552" si="2216">SUM(AY1553:AY1554)</f>
        <v>0</v>
      </c>
      <c r="AZ1552" s="12">
        <f t="shared" si="2216"/>
        <v>0</v>
      </c>
      <c r="BA1552" s="12">
        <f t="shared" si="2216"/>
        <v>0</v>
      </c>
      <c r="BB1552" s="12">
        <f t="shared" si="2216"/>
        <v>0</v>
      </c>
      <c r="BC1552" s="12">
        <f t="shared" si="2216"/>
        <v>0</v>
      </c>
      <c r="BD1552" s="12">
        <f t="shared" si="2216"/>
        <v>0</v>
      </c>
      <c r="BE1552" s="12">
        <f t="shared" ref="BE1552" si="2217">SUM(BE1553:BE1554)</f>
        <v>0</v>
      </c>
      <c r="BF1552" s="12">
        <f t="shared" si="2216"/>
        <v>0</v>
      </c>
      <c r="BG1552" s="12">
        <f t="shared" si="2216"/>
        <v>0</v>
      </c>
      <c r="BH1552" s="12">
        <f t="shared" si="2216"/>
        <v>0</v>
      </c>
      <c r="BI1552" s="12">
        <f t="shared" si="2216"/>
        <v>0</v>
      </c>
      <c r="BJ1552" s="12">
        <f t="shared" si="2216"/>
        <v>0</v>
      </c>
      <c r="BK1552" s="12">
        <f t="shared" si="2216"/>
        <v>0</v>
      </c>
      <c r="BL1552" s="12">
        <f t="shared" si="2216"/>
        <v>0</v>
      </c>
      <c r="BM1552" s="12">
        <f t="shared" si="2216"/>
        <v>0</v>
      </c>
      <c r="BN1552" s="12">
        <f t="shared" si="2216"/>
        <v>0</v>
      </c>
      <c r="BO1552" s="12">
        <f t="shared" si="2216"/>
        <v>0</v>
      </c>
      <c r="BP1552" s="12">
        <f t="shared" si="2216"/>
        <v>0</v>
      </c>
      <c r="BQ1552" s="12">
        <f t="shared" si="2216"/>
        <v>0</v>
      </c>
      <c r="BR1552" s="12">
        <v>0</v>
      </c>
      <c r="BS1552" s="12">
        <v>0</v>
      </c>
      <c r="BT1552" s="12" t="e">
        <f>IF(#REF!=0,"-",#REF!/#REF!*100)</f>
        <v>#REF!</v>
      </c>
    </row>
    <row r="1553" spans="1:72" x14ac:dyDescent="0.25">
      <c r="A1553" s="4" t="s">
        <v>133</v>
      </c>
      <c r="B1553" s="4" t="s">
        <v>66</v>
      </c>
      <c r="C1553" s="4" t="s">
        <v>12</v>
      </c>
      <c r="D1553" s="102" t="s">
        <v>537</v>
      </c>
      <c r="E1553" s="113">
        <v>6142</v>
      </c>
      <c r="F1553" s="102"/>
      <c r="G1553" s="98" t="s">
        <v>1666</v>
      </c>
      <c r="H1553" s="13" t="s">
        <v>60</v>
      </c>
      <c r="I1553" s="14">
        <v>0</v>
      </c>
      <c r="J1553" s="14"/>
      <c r="K1553" s="14"/>
      <c r="L1553" s="14"/>
      <c r="M1553" s="14"/>
      <c r="N1553" s="14"/>
      <c r="O1553" s="14">
        <f t="shared" si="2152"/>
        <v>0</v>
      </c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>
        <v>0</v>
      </c>
      <c r="AC1553" s="14">
        <v>0</v>
      </c>
      <c r="AD1553" s="14">
        <v>0</v>
      </c>
      <c r="AE1553" s="14"/>
      <c r="AF1553" s="14"/>
      <c r="AG1553" s="14"/>
      <c r="AH1553" s="14"/>
      <c r="AI1553" s="14"/>
      <c r="AJ1553" s="14">
        <f t="shared" si="2153"/>
        <v>0</v>
      </c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>
        <v>0</v>
      </c>
      <c r="AX1553" s="14">
        <v>0</v>
      </c>
      <c r="AY1553" s="14">
        <v>0</v>
      </c>
      <c r="AZ1553" s="14"/>
      <c r="BA1553" s="14"/>
      <c r="BB1553" s="14"/>
      <c r="BC1553" s="14"/>
      <c r="BD1553" s="14"/>
      <c r="BE1553" s="14">
        <f t="shared" si="2154"/>
        <v>0</v>
      </c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>
        <v>0</v>
      </c>
      <c r="BS1553" s="14">
        <v>0</v>
      </c>
      <c r="BT1553" s="14" t="e">
        <f>IF(#REF!=0,"-",#REF!/#REF!*100)</f>
        <v>#REF!</v>
      </c>
    </row>
    <row r="1554" spans="1:72" ht="22.5" x14ac:dyDescent="0.25">
      <c r="A1554" s="4" t="s">
        <v>133</v>
      </c>
      <c r="B1554" s="4" t="s">
        <v>66</v>
      </c>
      <c r="C1554" s="4" t="s">
        <v>12</v>
      </c>
      <c r="D1554" s="102" t="s">
        <v>537</v>
      </c>
      <c r="E1554" s="113">
        <v>6143</v>
      </c>
      <c r="F1554" s="102"/>
      <c r="G1554" s="98" t="s">
        <v>1666</v>
      </c>
      <c r="H1554" s="13" t="s">
        <v>43</v>
      </c>
      <c r="I1554" s="14">
        <v>0</v>
      </c>
      <c r="J1554" s="14"/>
      <c r="K1554" s="14"/>
      <c r="L1554" s="14"/>
      <c r="M1554" s="14"/>
      <c r="N1554" s="14"/>
      <c r="O1554" s="14">
        <f t="shared" si="2152"/>
        <v>0</v>
      </c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>
        <v>0</v>
      </c>
      <c r="AC1554" s="14">
        <v>0</v>
      </c>
      <c r="AD1554" s="14">
        <v>0</v>
      </c>
      <c r="AE1554" s="14"/>
      <c r="AF1554" s="14"/>
      <c r="AG1554" s="14"/>
      <c r="AH1554" s="14"/>
      <c r="AI1554" s="14"/>
      <c r="AJ1554" s="14">
        <f t="shared" si="2153"/>
        <v>0</v>
      </c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>
        <v>0</v>
      </c>
      <c r="AX1554" s="14">
        <v>0</v>
      </c>
      <c r="AY1554" s="14">
        <v>0</v>
      </c>
      <c r="AZ1554" s="14"/>
      <c r="BA1554" s="14"/>
      <c r="BB1554" s="14"/>
      <c r="BC1554" s="14"/>
      <c r="BD1554" s="14"/>
      <c r="BE1554" s="14">
        <f t="shared" si="2154"/>
        <v>0</v>
      </c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>
        <v>0</v>
      </c>
      <c r="BS1554" s="14">
        <v>0</v>
      </c>
      <c r="BT1554" s="14" t="e">
        <f>IF(#REF!=0,"-",#REF!/#REF!*100)</f>
        <v>#REF!</v>
      </c>
    </row>
    <row r="1555" spans="1:72" ht="33.75" x14ac:dyDescent="0.25">
      <c r="A1555" s="1" t="s">
        <v>0</v>
      </c>
      <c r="B1555" s="1" t="s">
        <v>0</v>
      </c>
      <c r="C1555" s="1" t="s">
        <v>0</v>
      </c>
      <c r="D1555" s="101" t="s">
        <v>0</v>
      </c>
      <c r="E1555" s="101" t="s">
        <v>0</v>
      </c>
      <c r="F1555" s="101" t="s">
        <v>0</v>
      </c>
      <c r="G1555" s="2" t="s">
        <v>0</v>
      </c>
      <c r="H1555" s="10" t="s">
        <v>47</v>
      </c>
      <c r="I1555" s="11">
        <f t="shared" ref="I1555:AA1555" si="2218">SUM(I1556)</f>
        <v>0</v>
      </c>
      <c r="J1555" s="11">
        <f t="shared" si="2218"/>
        <v>0</v>
      </c>
      <c r="K1555" s="11">
        <f t="shared" si="2218"/>
        <v>0</v>
      </c>
      <c r="L1555" s="11">
        <f t="shared" si="2218"/>
        <v>0</v>
      </c>
      <c r="M1555" s="11">
        <f t="shared" si="2218"/>
        <v>0</v>
      </c>
      <c r="N1555" s="11">
        <f t="shared" si="2218"/>
        <v>0</v>
      </c>
      <c r="O1555" s="11">
        <f t="shared" si="2218"/>
        <v>0</v>
      </c>
      <c r="P1555" s="11">
        <f t="shared" si="2218"/>
        <v>0</v>
      </c>
      <c r="Q1555" s="11">
        <f t="shared" si="2218"/>
        <v>0</v>
      </c>
      <c r="R1555" s="11">
        <f t="shared" si="2218"/>
        <v>0</v>
      </c>
      <c r="S1555" s="11">
        <f t="shared" si="2218"/>
        <v>0</v>
      </c>
      <c r="T1555" s="11">
        <f t="shared" si="2218"/>
        <v>0</v>
      </c>
      <c r="U1555" s="11">
        <f t="shared" si="2218"/>
        <v>0</v>
      </c>
      <c r="V1555" s="11">
        <f t="shared" si="2218"/>
        <v>0</v>
      </c>
      <c r="W1555" s="11">
        <f t="shared" si="2218"/>
        <v>0</v>
      </c>
      <c r="X1555" s="11">
        <f t="shared" si="2218"/>
        <v>0</v>
      </c>
      <c r="Y1555" s="11">
        <f t="shared" si="2218"/>
        <v>0</v>
      </c>
      <c r="Z1555" s="11">
        <f t="shared" si="2218"/>
        <v>0</v>
      </c>
      <c r="AA1555" s="11">
        <f t="shared" si="2218"/>
        <v>0</v>
      </c>
      <c r="AB1555" s="11">
        <v>0</v>
      </c>
      <c r="AC1555" s="11">
        <v>0</v>
      </c>
      <c r="AD1555" s="11">
        <f t="shared" ref="AD1555:AV1555" si="2219">SUM(AD1556)</f>
        <v>0</v>
      </c>
      <c r="AE1555" s="11">
        <f t="shared" si="2219"/>
        <v>0</v>
      </c>
      <c r="AF1555" s="11">
        <f t="shared" si="2219"/>
        <v>0</v>
      </c>
      <c r="AG1555" s="11">
        <f t="shared" si="2219"/>
        <v>0</v>
      </c>
      <c r="AH1555" s="11">
        <f t="shared" si="2219"/>
        <v>0</v>
      </c>
      <c r="AI1555" s="11">
        <f t="shared" si="2219"/>
        <v>0</v>
      </c>
      <c r="AJ1555" s="11">
        <f t="shared" si="2219"/>
        <v>0</v>
      </c>
      <c r="AK1555" s="11">
        <f t="shared" si="2219"/>
        <v>0</v>
      </c>
      <c r="AL1555" s="11">
        <f t="shared" si="2219"/>
        <v>0</v>
      </c>
      <c r="AM1555" s="11">
        <f t="shared" si="2219"/>
        <v>0</v>
      </c>
      <c r="AN1555" s="11">
        <f t="shared" si="2219"/>
        <v>0</v>
      </c>
      <c r="AO1555" s="11">
        <f t="shared" si="2219"/>
        <v>0</v>
      </c>
      <c r="AP1555" s="11">
        <f t="shared" si="2219"/>
        <v>0</v>
      </c>
      <c r="AQ1555" s="11">
        <f t="shared" si="2219"/>
        <v>0</v>
      </c>
      <c r="AR1555" s="11">
        <f t="shared" si="2219"/>
        <v>0</v>
      </c>
      <c r="AS1555" s="11">
        <f t="shared" si="2219"/>
        <v>0</v>
      </c>
      <c r="AT1555" s="11">
        <f t="shared" si="2219"/>
        <v>0</v>
      </c>
      <c r="AU1555" s="11">
        <f t="shared" si="2219"/>
        <v>0</v>
      </c>
      <c r="AV1555" s="11">
        <f t="shared" si="2219"/>
        <v>0</v>
      </c>
      <c r="AW1555" s="11">
        <v>0</v>
      </c>
      <c r="AX1555" s="11">
        <v>0</v>
      </c>
      <c r="AY1555" s="11">
        <f t="shared" ref="AY1555:BQ1555" si="2220">SUM(AY1556)</f>
        <v>0</v>
      </c>
      <c r="AZ1555" s="11">
        <f t="shared" si="2220"/>
        <v>0</v>
      </c>
      <c r="BA1555" s="11">
        <f t="shared" si="2220"/>
        <v>0</v>
      </c>
      <c r="BB1555" s="11">
        <f t="shared" si="2220"/>
        <v>0</v>
      </c>
      <c r="BC1555" s="11">
        <f t="shared" si="2220"/>
        <v>0</v>
      </c>
      <c r="BD1555" s="11">
        <f t="shared" si="2220"/>
        <v>0</v>
      </c>
      <c r="BE1555" s="11">
        <f t="shared" si="2220"/>
        <v>0</v>
      </c>
      <c r="BF1555" s="11">
        <f t="shared" si="2220"/>
        <v>0</v>
      </c>
      <c r="BG1555" s="11">
        <f t="shared" si="2220"/>
        <v>0</v>
      </c>
      <c r="BH1555" s="11">
        <f t="shared" si="2220"/>
        <v>0</v>
      </c>
      <c r="BI1555" s="11">
        <f t="shared" si="2220"/>
        <v>0</v>
      </c>
      <c r="BJ1555" s="11">
        <f t="shared" si="2220"/>
        <v>0</v>
      </c>
      <c r="BK1555" s="11">
        <f t="shared" si="2220"/>
        <v>0</v>
      </c>
      <c r="BL1555" s="11">
        <f t="shared" si="2220"/>
        <v>0</v>
      </c>
      <c r="BM1555" s="11">
        <f t="shared" si="2220"/>
        <v>0</v>
      </c>
      <c r="BN1555" s="11">
        <f t="shared" si="2220"/>
        <v>0</v>
      </c>
      <c r="BO1555" s="11">
        <f t="shared" si="2220"/>
        <v>0</v>
      </c>
      <c r="BP1555" s="11">
        <f t="shared" si="2220"/>
        <v>0</v>
      </c>
      <c r="BQ1555" s="11">
        <f t="shared" si="2220"/>
        <v>0</v>
      </c>
      <c r="BR1555" s="11">
        <v>0</v>
      </c>
      <c r="BS1555" s="11">
        <v>0</v>
      </c>
      <c r="BT1555" s="11" t="e">
        <f>IF(#REF!=0,"-",#REF!/#REF!*100)</f>
        <v>#REF!</v>
      </c>
    </row>
    <row r="1556" spans="1:72" x14ac:dyDescent="0.25">
      <c r="A1556" s="4" t="s">
        <v>133</v>
      </c>
      <c r="B1556" s="4" t="s">
        <v>66</v>
      </c>
      <c r="C1556" s="4" t="s">
        <v>12</v>
      </c>
      <c r="D1556" s="102" t="s">
        <v>537</v>
      </c>
      <c r="E1556" s="101" t="s">
        <v>48</v>
      </c>
      <c r="F1556" s="101" t="s">
        <v>0</v>
      </c>
      <c r="G1556" s="2" t="s">
        <v>0</v>
      </c>
      <c r="H1556" s="2" t="s">
        <v>49</v>
      </c>
      <c r="I1556" s="12">
        <f t="shared" ref="I1556:AA1556" si="2221">SUM(I1557:I1559)</f>
        <v>0</v>
      </c>
      <c r="J1556" s="12">
        <f t="shared" si="2221"/>
        <v>0</v>
      </c>
      <c r="K1556" s="12">
        <f t="shared" si="2221"/>
        <v>0</v>
      </c>
      <c r="L1556" s="12">
        <f t="shared" si="2221"/>
        <v>0</v>
      </c>
      <c r="M1556" s="12">
        <f t="shared" si="2221"/>
        <v>0</v>
      </c>
      <c r="N1556" s="12">
        <f t="shared" si="2221"/>
        <v>0</v>
      </c>
      <c r="O1556" s="12">
        <f t="shared" ref="O1556" si="2222">SUM(O1557:O1559)</f>
        <v>0</v>
      </c>
      <c r="P1556" s="12">
        <f t="shared" si="2221"/>
        <v>0</v>
      </c>
      <c r="Q1556" s="12">
        <f t="shared" si="2221"/>
        <v>0</v>
      </c>
      <c r="R1556" s="12">
        <f t="shared" si="2221"/>
        <v>0</v>
      </c>
      <c r="S1556" s="12">
        <f t="shared" si="2221"/>
        <v>0</v>
      </c>
      <c r="T1556" s="12">
        <f t="shared" si="2221"/>
        <v>0</v>
      </c>
      <c r="U1556" s="12">
        <f t="shared" si="2221"/>
        <v>0</v>
      </c>
      <c r="V1556" s="12">
        <f t="shared" si="2221"/>
        <v>0</v>
      </c>
      <c r="W1556" s="12">
        <f t="shared" si="2221"/>
        <v>0</v>
      </c>
      <c r="X1556" s="12">
        <f t="shared" si="2221"/>
        <v>0</v>
      </c>
      <c r="Y1556" s="12">
        <f t="shared" si="2221"/>
        <v>0</v>
      </c>
      <c r="Z1556" s="12">
        <f t="shared" si="2221"/>
        <v>0</v>
      </c>
      <c r="AA1556" s="12">
        <f t="shared" si="2221"/>
        <v>0</v>
      </c>
      <c r="AB1556" s="12">
        <v>0</v>
      </c>
      <c r="AC1556" s="12">
        <v>0</v>
      </c>
      <c r="AD1556" s="12">
        <f t="shared" ref="AD1556:AV1556" si="2223">SUM(AD1557:AD1559)</f>
        <v>0</v>
      </c>
      <c r="AE1556" s="12">
        <f t="shared" si="2223"/>
        <v>0</v>
      </c>
      <c r="AF1556" s="12">
        <f t="shared" si="2223"/>
        <v>0</v>
      </c>
      <c r="AG1556" s="12">
        <f t="shared" si="2223"/>
        <v>0</v>
      </c>
      <c r="AH1556" s="12">
        <f t="shared" si="2223"/>
        <v>0</v>
      </c>
      <c r="AI1556" s="12">
        <f t="shared" si="2223"/>
        <v>0</v>
      </c>
      <c r="AJ1556" s="12">
        <f t="shared" ref="AJ1556" si="2224">SUM(AJ1557:AJ1559)</f>
        <v>0</v>
      </c>
      <c r="AK1556" s="12">
        <f t="shared" si="2223"/>
        <v>0</v>
      </c>
      <c r="AL1556" s="12">
        <f t="shared" si="2223"/>
        <v>0</v>
      </c>
      <c r="AM1556" s="12">
        <f t="shared" si="2223"/>
        <v>0</v>
      </c>
      <c r="AN1556" s="12">
        <f t="shared" si="2223"/>
        <v>0</v>
      </c>
      <c r="AO1556" s="12">
        <f t="shared" si="2223"/>
        <v>0</v>
      </c>
      <c r="AP1556" s="12">
        <f t="shared" si="2223"/>
        <v>0</v>
      </c>
      <c r="AQ1556" s="12">
        <f t="shared" si="2223"/>
        <v>0</v>
      </c>
      <c r="AR1556" s="12">
        <f t="shared" si="2223"/>
        <v>0</v>
      </c>
      <c r="AS1556" s="12">
        <f t="shared" si="2223"/>
        <v>0</v>
      </c>
      <c r="AT1556" s="12">
        <f t="shared" si="2223"/>
        <v>0</v>
      </c>
      <c r="AU1556" s="12">
        <f t="shared" si="2223"/>
        <v>0</v>
      </c>
      <c r="AV1556" s="12">
        <f t="shared" si="2223"/>
        <v>0</v>
      </c>
      <c r="AW1556" s="12">
        <v>0</v>
      </c>
      <c r="AX1556" s="12">
        <v>0</v>
      </c>
      <c r="AY1556" s="12">
        <f t="shared" ref="AY1556:BQ1556" si="2225">SUM(AY1557:AY1559)</f>
        <v>0</v>
      </c>
      <c r="AZ1556" s="12">
        <f t="shared" si="2225"/>
        <v>0</v>
      </c>
      <c r="BA1556" s="12">
        <f t="shared" si="2225"/>
        <v>0</v>
      </c>
      <c r="BB1556" s="12">
        <f t="shared" si="2225"/>
        <v>0</v>
      </c>
      <c r="BC1556" s="12">
        <f t="shared" si="2225"/>
        <v>0</v>
      </c>
      <c r="BD1556" s="12">
        <f t="shared" si="2225"/>
        <v>0</v>
      </c>
      <c r="BE1556" s="12">
        <f t="shared" ref="BE1556" si="2226">SUM(BE1557:BE1559)</f>
        <v>0</v>
      </c>
      <c r="BF1556" s="12">
        <f t="shared" si="2225"/>
        <v>0</v>
      </c>
      <c r="BG1556" s="12">
        <f t="shared" si="2225"/>
        <v>0</v>
      </c>
      <c r="BH1556" s="12">
        <f t="shared" si="2225"/>
        <v>0</v>
      </c>
      <c r="BI1556" s="12">
        <f t="shared" si="2225"/>
        <v>0</v>
      </c>
      <c r="BJ1556" s="12">
        <f t="shared" si="2225"/>
        <v>0</v>
      </c>
      <c r="BK1556" s="12">
        <f t="shared" si="2225"/>
        <v>0</v>
      </c>
      <c r="BL1556" s="12">
        <f t="shared" si="2225"/>
        <v>0</v>
      </c>
      <c r="BM1556" s="12">
        <f t="shared" si="2225"/>
        <v>0</v>
      </c>
      <c r="BN1556" s="12">
        <f t="shared" si="2225"/>
        <v>0</v>
      </c>
      <c r="BO1556" s="12">
        <f t="shared" si="2225"/>
        <v>0</v>
      </c>
      <c r="BP1556" s="12">
        <f t="shared" si="2225"/>
        <v>0</v>
      </c>
      <c r="BQ1556" s="12">
        <f t="shared" si="2225"/>
        <v>0</v>
      </c>
      <c r="BR1556" s="12">
        <v>0</v>
      </c>
      <c r="BS1556" s="12">
        <v>0</v>
      </c>
      <c r="BT1556" s="12" t="e">
        <f>IF(#REF!=0,"-",#REF!/#REF!*100)</f>
        <v>#REF!</v>
      </c>
    </row>
    <row r="1557" spans="1:72" x14ac:dyDescent="0.25">
      <c r="A1557" s="4" t="s">
        <v>133</v>
      </c>
      <c r="B1557" s="4" t="s">
        <v>66</v>
      </c>
      <c r="C1557" s="4" t="s">
        <v>12</v>
      </c>
      <c r="D1557" s="102" t="s">
        <v>537</v>
      </c>
      <c r="E1557" s="113">
        <v>8213</v>
      </c>
      <c r="F1557" s="102"/>
      <c r="G1557" s="98" t="s">
        <v>1666</v>
      </c>
      <c r="H1557" s="13" t="s">
        <v>51</v>
      </c>
      <c r="I1557" s="14">
        <v>0</v>
      </c>
      <c r="J1557" s="14"/>
      <c r="K1557" s="14"/>
      <c r="L1557" s="14"/>
      <c r="M1557" s="14"/>
      <c r="N1557" s="14"/>
      <c r="O1557" s="14">
        <f t="shared" si="2152"/>
        <v>0</v>
      </c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>
        <v>0</v>
      </c>
      <c r="AC1557" s="14">
        <v>0</v>
      </c>
      <c r="AD1557" s="14">
        <v>0</v>
      </c>
      <c r="AE1557" s="14"/>
      <c r="AF1557" s="14"/>
      <c r="AG1557" s="14"/>
      <c r="AH1557" s="14"/>
      <c r="AI1557" s="14"/>
      <c r="AJ1557" s="14">
        <f t="shared" si="2153"/>
        <v>0</v>
      </c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>
        <v>0</v>
      </c>
      <c r="AX1557" s="14">
        <v>0</v>
      </c>
      <c r="AY1557" s="14">
        <v>0</v>
      </c>
      <c r="AZ1557" s="14"/>
      <c r="BA1557" s="14"/>
      <c r="BB1557" s="14"/>
      <c r="BC1557" s="14"/>
      <c r="BD1557" s="14"/>
      <c r="BE1557" s="14">
        <f t="shared" si="2154"/>
        <v>0</v>
      </c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>
        <v>0</v>
      </c>
      <c r="BS1557" s="14">
        <v>0</v>
      </c>
      <c r="BT1557" s="14" t="e">
        <f>IF(#REF!=0,"-",#REF!/#REF!*100)</f>
        <v>#REF!</v>
      </c>
    </row>
    <row r="1558" spans="1:72" x14ac:dyDescent="0.25">
      <c r="A1558" s="4" t="s">
        <v>133</v>
      </c>
      <c r="B1558" s="4" t="s">
        <v>66</v>
      </c>
      <c r="C1558" s="4" t="s">
        <v>12</v>
      </c>
      <c r="D1558" s="102" t="s">
        <v>537</v>
      </c>
      <c r="E1558" s="113">
        <v>8215</v>
      </c>
      <c r="F1558" s="102"/>
      <c r="G1558" s="98" t="s">
        <v>1666</v>
      </c>
      <c r="H1558" s="13" t="s">
        <v>68</v>
      </c>
      <c r="I1558" s="14">
        <v>0</v>
      </c>
      <c r="J1558" s="14"/>
      <c r="K1558" s="14"/>
      <c r="L1558" s="14"/>
      <c r="M1558" s="14"/>
      <c r="N1558" s="14"/>
      <c r="O1558" s="14">
        <f t="shared" si="2152"/>
        <v>0</v>
      </c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>
        <v>0</v>
      </c>
      <c r="AC1558" s="14">
        <v>0</v>
      </c>
      <c r="AD1558" s="14">
        <v>0</v>
      </c>
      <c r="AE1558" s="14"/>
      <c r="AF1558" s="14"/>
      <c r="AG1558" s="14"/>
      <c r="AH1558" s="14"/>
      <c r="AI1558" s="14"/>
      <c r="AJ1558" s="14">
        <f t="shared" si="2153"/>
        <v>0</v>
      </c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>
        <v>0</v>
      </c>
      <c r="AX1558" s="14">
        <v>0</v>
      </c>
      <c r="AY1558" s="14">
        <v>0</v>
      </c>
      <c r="AZ1558" s="14"/>
      <c r="BA1558" s="14"/>
      <c r="BB1558" s="14"/>
      <c r="BC1558" s="14"/>
      <c r="BD1558" s="14"/>
      <c r="BE1558" s="14">
        <f t="shared" si="2154"/>
        <v>0</v>
      </c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>
        <v>0</v>
      </c>
      <c r="BS1558" s="14">
        <v>0</v>
      </c>
      <c r="BT1558" s="14" t="e">
        <f>IF(#REF!=0,"-",#REF!/#REF!*100)</f>
        <v>#REF!</v>
      </c>
    </row>
    <row r="1559" spans="1:72" x14ac:dyDescent="0.25">
      <c r="A1559" s="4" t="s">
        <v>133</v>
      </c>
      <c r="B1559" s="4" t="s">
        <v>66</v>
      </c>
      <c r="C1559" s="4" t="s">
        <v>12</v>
      </c>
      <c r="D1559" s="102" t="s">
        <v>537</v>
      </c>
      <c r="E1559" s="113">
        <v>8216</v>
      </c>
      <c r="F1559" s="102"/>
      <c r="G1559" s="98" t="s">
        <v>1666</v>
      </c>
      <c r="H1559" s="13" t="s">
        <v>108</v>
      </c>
      <c r="I1559" s="14">
        <v>0</v>
      </c>
      <c r="J1559" s="14"/>
      <c r="K1559" s="14"/>
      <c r="L1559" s="14"/>
      <c r="M1559" s="14"/>
      <c r="N1559" s="14"/>
      <c r="O1559" s="14">
        <f t="shared" si="2152"/>
        <v>0</v>
      </c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>
        <v>0</v>
      </c>
      <c r="AC1559" s="14">
        <v>0</v>
      </c>
      <c r="AD1559" s="14"/>
      <c r="AE1559" s="14"/>
      <c r="AF1559" s="14"/>
      <c r="AG1559" s="14"/>
      <c r="AH1559" s="14"/>
      <c r="AI1559" s="14"/>
      <c r="AJ1559" s="14">
        <f t="shared" si="2153"/>
        <v>0</v>
      </c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>
        <v>0</v>
      </c>
      <c r="AX1559" s="14">
        <v>0</v>
      </c>
      <c r="AY1559" s="14"/>
      <c r="AZ1559" s="14"/>
      <c r="BA1559" s="14"/>
      <c r="BB1559" s="14"/>
      <c r="BC1559" s="14"/>
      <c r="BD1559" s="14"/>
      <c r="BE1559" s="14">
        <f t="shared" si="2154"/>
        <v>0</v>
      </c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>
        <v>0</v>
      </c>
      <c r="BS1559" s="14">
        <v>0</v>
      </c>
      <c r="BT1559" s="14" t="e">
        <f>IF(#REF!=0,"-",#REF!/#REF!*100)</f>
        <v>#REF!</v>
      </c>
    </row>
    <row r="1560" spans="1:72" ht="33.75" x14ac:dyDescent="0.25">
      <c r="A1560" s="13" t="s">
        <v>0</v>
      </c>
      <c r="B1560" s="13" t="s">
        <v>0</v>
      </c>
      <c r="C1560" s="13" t="s">
        <v>0</v>
      </c>
      <c r="D1560" s="98" t="s">
        <v>0</v>
      </c>
      <c r="E1560" s="98" t="s">
        <v>0</v>
      </c>
      <c r="F1560" s="98" t="s">
        <v>0</v>
      </c>
      <c r="G1560" s="13" t="s">
        <v>0</v>
      </c>
      <c r="H1560" s="10" t="s">
        <v>545</v>
      </c>
      <c r="I1560" s="11">
        <f t="shared" ref="I1560:AA1560" si="2227">SUM(I1528,I1551,I1555)</f>
        <v>0</v>
      </c>
      <c r="J1560" s="11">
        <f t="shared" si="2227"/>
        <v>0</v>
      </c>
      <c r="K1560" s="11">
        <f t="shared" si="2227"/>
        <v>0</v>
      </c>
      <c r="L1560" s="11">
        <f t="shared" si="2227"/>
        <v>0</v>
      </c>
      <c r="M1560" s="11">
        <f t="shared" si="2227"/>
        <v>0</v>
      </c>
      <c r="N1560" s="11">
        <f t="shared" si="2227"/>
        <v>0</v>
      </c>
      <c r="O1560" s="11">
        <f t="shared" si="2227"/>
        <v>0</v>
      </c>
      <c r="P1560" s="11">
        <f t="shared" si="2227"/>
        <v>0</v>
      </c>
      <c r="Q1560" s="11">
        <f t="shared" si="2227"/>
        <v>0</v>
      </c>
      <c r="R1560" s="11">
        <f t="shared" si="2227"/>
        <v>0</v>
      </c>
      <c r="S1560" s="11">
        <f t="shared" si="2227"/>
        <v>0</v>
      </c>
      <c r="T1560" s="11">
        <f t="shared" si="2227"/>
        <v>0</v>
      </c>
      <c r="U1560" s="11">
        <f t="shared" si="2227"/>
        <v>0</v>
      </c>
      <c r="V1560" s="11">
        <f t="shared" si="2227"/>
        <v>0</v>
      </c>
      <c r="W1560" s="11">
        <f t="shared" si="2227"/>
        <v>0</v>
      </c>
      <c r="X1560" s="11">
        <f t="shared" si="2227"/>
        <v>0</v>
      </c>
      <c r="Y1560" s="11">
        <f t="shared" si="2227"/>
        <v>0</v>
      </c>
      <c r="Z1560" s="11">
        <f t="shared" si="2227"/>
        <v>0</v>
      </c>
      <c r="AA1560" s="11">
        <f t="shared" si="2227"/>
        <v>0</v>
      </c>
      <c r="AB1560" s="11">
        <v>0</v>
      </c>
      <c r="AC1560" s="11">
        <v>0</v>
      </c>
      <c r="AD1560" s="11">
        <f t="shared" ref="AD1560:AV1560" si="2228">SUM(AD1528,AD1551,AD1555)</f>
        <v>0</v>
      </c>
      <c r="AE1560" s="11">
        <f t="shared" si="2228"/>
        <v>0</v>
      </c>
      <c r="AF1560" s="11">
        <f t="shared" si="2228"/>
        <v>0</v>
      </c>
      <c r="AG1560" s="11">
        <f t="shared" si="2228"/>
        <v>0</v>
      </c>
      <c r="AH1560" s="11">
        <f t="shared" si="2228"/>
        <v>0</v>
      </c>
      <c r="AI1560" s="11">
        <f t="shared" si="2228"/>
        <v>0</v>
      </c>
      <c r="AJ1560" s="11">
        <f t="shared" si="2228"/>
        <v>0</v>
      </c>
      <c r="AK1560" s="11">
        <f t="shared" si="2228"/>
        <v>0</v>
      </c>
      <c r="AL1560" s="11">
        <f t="shared" si="2228"/>
        <v>0</v>
      </c>
      <c r="AM1560" s="11">
        <f t="shared" si="2228"/>
        <v>0</v>
      </c>
      <c r="AN1560" s="11">
        <f t="shared" si="2228"/>
        <v>0</v>
      </c>
      <c r="AO1560" s="11">
        <f t="shared" si="2228"/>
        <v>0</v>
      </c>
      <c r="AP1560" s="11">
        <f t="shared" si="2228"/>
        <v>0</v>
      </c>
      <c r="AQ1560" s="11">
        <f t="shared" si="2228"/>
        <v>0</v>
      </c>
      <c r="AR1560" s="11">
        <f t="shared" si="2228"/>
        <v>0</v>
      </c>
      <c r="AS1560" s="11">
        <f t="shared" si="2228"/>
        <v>0</v>
      </c>
      <c r="AT1560" s="11">
        <f t="shared" si="2228"/>
        <v>0</v>
      </c>
      <c r="AU1560" s="11">
        <f t="shared" si="2228"/>
        <v>0</v>
      </c>
      <c r="AV1560" s="11">
        <f t="shared" si="2228"/>
        <v>0</v>
      </c>
      <c r="AW1560" s="11">
        <v>0</v>
      </c>
      <c r="AX1560" s="11">
        <v>0</v>
      </c>
      <c r="AY1560" s="11">
        <f t="shared" ref="AY1560:BQ1560" si="2229">SUM(AY1528,AY1551,AY1555)</f>
        <v>0</v>
      </c>
      <c r="AZ1560" s="11">
        <f t="shared" si="2229"/>
        <v>2269</v>
      </c>
      <c r="BA1560" s="11">
        <f t="shared" si="2229"/>
        <v>0</v>
      </c>
      <c r="BB1560" s="11">
        <f t="shared" si="2229"/>
        <v>0</v>
      </c>
      <c r="BC1560" s="11">
        <f t="shared" si="2229"/>
        <v>0</v>
      </c>
      <c r="BD1560" s="11">
        <f t="shared" si="2229"/>
        <v>0</v>
      </c>
      <c r="BE1560" s="11">
        <f t="shared" si="2229"/>
        <v>2269</v>
      </c>
      <c r="BF1560" s="11">
        <f t="shared" si="2229"/>
        <v>0</v>
      </c>
      <c r="BG1560" s="11">
        <f t="shared" si="2229"/>
        <v>0</v>
      </c>
      <c r="BH1560" s="11">
        <f t="shared" si="2229"/>
        <v>2269</v>
      </c>
      <c r="BI1560" s="11">
        <f t="shared" si="2229"/>
        <v>0</v>
      </c>
      <c r="BJ1560" s="11">
        <f t="shared" si="2229"/>
        <v>0</v>
      </c>
      <c r="BK1560" s="11">
        <f t="shared" si="2229"/>
        <v>0</v>
      </c>
      <c r="BL1560" s="11">
        <f t="shared" si="2229"/>
        <v>0</v>
      </c>
      <c r="BM1560" s="11">
        <f t="shared" si="2229"/>
        <v>0</v>
      </c>
      <c r="BN1560" s="11">
        <f t="shared" si="2229"/>
        <v>0</v>
      </c>
      <c r="BO1560" s="11">
        <f t="shared" si="2229"/>
        <v>0</v>
      </c>
      <c r="BP1560" s="11">
        <f t="shared" si="2229"/>
        <v>0</v>
      </c>
      <c r="BQ1560" s="11">
        <f t="shared" si="2229"/>
        <v>0</v>
      </c>
      <c r="BR1560" s="11">
        <v>2269</v>
      </c>
      <c r="BS1560" s="11">
        <v>0</v>
      </c>
      <c r="BT1560" s="11" t="e">
        <f>IF(#REF!=0,"-",#REF!/#REF!*100)</f>
        <v>#REF!</v>
      </c>
    </row>
    <row r="1561" spans="1:72" ht="15.75" thickBot="1" x14ac:dyDescent="0.3">
      <c r="A1561" s="13" t="s">
        <v>0</v>
      </c>
      <c r="B1561" s="13" t="s">
        <v>0</v>
      </c>
      <c r="C1561" s="13" t="s">
        <v>0</v>
      </c>
      <c r="D1561" s="98" t="s">
        <v>0</v>
      </c>
      <c r="E1561" s="98" t="s">
        <v>0</v>
      </c>
      <c r="F1561" s="98" t="s">
        <v>0</v>
      </c>
      <c r="G1561" s="13" t="s">
        <v>0</v>
      </c>
      <c r="H1561" s="2" t="s">
        <v>53</v>
      </c>
      <c r="I1561" s="13" t="s">
        <v>0</v>
      </c>
      <c r="J1561" s="13"/>
      <c r="K1561" s="13"/>
      <c r="L1561" s="13"/>
      <c r="M1561" s="13"/>
      <c r="N1561" s="13"/>
      <c r="O1561" s="13" t="e">
        <f t="shared" si="2152"/>
        <v>#VALUE!</v>
      </c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>
        <v>0</v>
      </c>
      <c r="AC1561" s="13" t="e">
        <v>#VALUE!</v>
      </c>
      <c r="AD1561" s="13" t="s">
        <v>0</v>
      </c>
      <c r="AE1561" s="13"/>
      <c r="AF1561" s="13"/>
      <c r="AG1561" s="13"/>
      <c r="AH1561" s="13"/>
      <c r="AI1561" s="13"/>
      <c r="AJ1561" s="13" t="e">
        <f t="shared" si="2153"/>
        <v>#VALUE!</v>
      </c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>
        <v>0</v>
      </c>
      <c r="AX1561" s="13" t="e">
        <v>#VALUE!</v>
      </c>
      <c r="AY1561" s="13" t="s">
        <v>0</v>
      </c>
      <c r="AZ1561" s="13"/>
      <c r="BA1561" s="13"/>
      <c r="BB1561" s="13"/>
      <c r="BC1561" s="13"/>
      <c r="BD1561" s="13"/>
      <c r="BE1561" s="13" t="e">
        <f t="shared" si="2154"/>
        <v>#VALUE!</v>
      </c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>
        <v>0</v>
      </c>
      <c r="BS1561" s="13" t="e">
        <v>#VALUE!</v>
      </c>
      <c r="BT1561" s="12"/>
    </row>
    <row r="1562" spans="1:72" ht="69.75" customHeight="1" thickBot="1" x14ac:dyDescent="0.3">
      <c r="A1562" s="132" t="s">
        <v>0</v>
      </c>
      <c r="B1562" s="132" t="s">
        <v>0</v>
      </c>
      <c r="C1562" s="132" t="s">
        <v>0</v>
      </c>
      <c r="D1562" s="135" t="s">
        <v>0</v>
      </c>
      <c r="E1562" s="135" t="s">
        <v>0</v>
      </c>
      <c r="F1562" s="135" t="s">
        <v>0</v>
      </c>
      <c r="G1562" s="138" t="s">
        <v>0</v>
      </c>
      <c r="H1562" s="5" t="s">
        <v>54</v>
      </c>
      <c r="I1562" s="89" t="s">
        <v>9</v>
      </c>
      <c r="J1562" s="89" t="s">
        <v>1606</v>
      </c>
      <c r="K1562" s="89" t="s">
        <v>1534</v>
      </c>
      <c r="L1562" s="89" t="s">
        <v>1592</v>
      </c>
      <c r="M1562" s="89" t="s">
        <v>1593</v>
      </c>
      <c r="N1562" s="89" t="s">
        <v>1594</v>
      </c>
      <c r="O1562" s="89" t="s">
        <v>1610</v>
      </c>
      <c r="P1562" s="89" t="s">
        <v>1607</v>
      </c>
      <c r="Q1562" s="89" t="s">
        <v>1595</v>
      </c>
      <c r="R1562" s="89" t="s">
        <v>1596</v>
      </c>
      <c r="S1562" s="89" t="s">
        <v>1597</v>
      </c>
      <c r="T1562" s="89" t="s">
        <v>1598</v>
      </c>
      <c r="U1562" s="89" t="s">
        <v>1599</v>
      </c>
      <c r="V1562" s="89" t="s">
        <v>1600</v>
      </c>
      <c r="W1562" s="89" t="s">
        <v>1608</v>
      </c>
      <c r="X1562" s="89" t="s">
        <v>1609</v>
      </c>
      <c r="Y1562" s="89" t="s">
        <v>1601</v>
      </c>
      <c r="Z1562" s="89" t="s">
        <v>1602</v>
      </c>
      <c r="AA1562" s="89" t="s">
        <v>1603</v>
      </c>
      <c r="AB1562" s="89" t="s">
        <v>1604</v>
      </c>
      <c r="AC1562" s="89" t="s">
        <v>1605</v>
      </c>
      <c r="AD1562" s="90" t="s">
        <v>10</v>
      </c>
      <c r="AE1562" s="90" t="s">
        <v>1606</v>
      </c>
      <c r="AF1562" s="90" t="s">
        <v>1534</v>
      </c>
      <c r="AG1562" s="90" t="s">
        <v>1592</v>
      </c>
      <c r="AH1562" s="90" t="s">
        <v>1593</v>
      </c>
      <c r="AI1562" s="90" t="s">
        <v>1594</v>
      </c>
      <c r="AJ1562" s="90" t="s">
        <v>1611</v>
      </c>
      <c r="AK1562" s="90" t="s">
        <v>1607</v>
      </c>
      <c r="AL1562" s="90" t="s">
        <v>1595</v>
      </c>
      <c r="AM1562" s="90" t="s">
        <v>1596</v>
      </c>
      <c r="AN1562" s="90" t="s">
        <v>1597</v>
      </c>
      <c r="AO1562" s="90" t="s">
        <v>1598</v>
      </c>
      <c r="AP1562" s="90" t="s">
        <v>1599</v>
      </c>
      <c r="AQ1562" s="90" t="s">
        <v>1600</v>
      </c>
      <c r="AR1562" s="90" t="s">
        <v>1608</v>
      </c>
      <c r="AS1562" s="90" t="s">
        <v>1609</v>
      </c>
      <c r="AT1562" s="90" t="s">
        <v>1601</v>
      </c>
      <c r="AU1562" s="90" t="s">
        <v>1602</v>
      </c>
      <c r="AV1562" s="90" t="s">
        <v>1603</v>
      </c>
      <c r="AW1562" s="90" t="s">
        <v>1604</v>
      </c>
      <c r="AX1562" s="90" t="s">
        <v>1605</v>
      </c>
      <c r="AY1562" s="91" t="s">
        <v>11</v>
      </c>
      <c r="AZ1562" s="91" t="s">
        <v>1606</v>
      </c>
      <c r="BA1562" s="91" t="s">
        <v>1534</v>
      </c>
      <c r="BB1562" s="91" t="s">
        <v>1592</v>
      </c>
      <c r="BC1562" s="91" t="s">
        <v>1593</v>
      </c>
      <c r="BD1562" s="91" t="s">
        <v>1594</v>
      </c>
      <c r="BE1562" s="91" t="s">
        <v>1612</v>
      </c>
      <c r="BF1562" s="91" t="s">
        <v>1607</v>
      </c>
      <c r="BG1562" s="91" t="s">
        <v>1595</v>
      </c>
      <c r="BH1562" s="91" t="s">
        <v>1596</v>
      </c>
      <c r="BI1562" s="91" t="s">
        <v>1597</v>
      </c>
      <c r="BJ1562" s="91" t="s">
        <v>1598</v>
      </c>
      <c r="BK1562" s="91" t="s">
        <v>1599</v>
      </c>
      <c r="BL1562" s="91" t="s">
        <v>1600</v>
      </c>
      <c r="BM1562" s="91" t="s">
        <v>1608</v>
      </c>
      <c r="BN1562" s="91" t="s">
        <v>1609</v>
      </c>
      <c r="BO1562" s="91" t="s">
        <v>1601</v>
      </c>
      <c r="BP1562" s="91" t="s">
        <v>1602</v>
      </c>
      <c r="BQ1562" s="91" t="s">
        <v>1603</v>
      </c>
      <c r="BR1562" s="91" t="s">
        <v>1604</v>
      </c>
      <c r="BS1562" s="91" t="s">
        <v>1605</v>
      </c>
      <c r="BT1562" s="5" t="s">
        <v>1671</v>
      </c>
    </row>
    <row r="1563" spans="1:72" x14ac:dyDescent="0.25">
      <c r="A1563" s="133"/>
      <c r="B1563" s="133"/>
      <c r="C1563" s="133"/>
      <c r="D1563" s="136"/>
      <c r="E1563" s="136"/>
      <c r="F1563" s="136"/>
      <c r="G1563" s="139"/>
      <c r="H1563" s="15" t="s">
        <v>0</v>
      </c>
      <c r="I1563" s="9">
        <v>1</v>
      </c>
      <c r="J1563" s="9">
        <v>2</v>
      </c>
      <c r="K1563" s="9">
        <v>3</v>
      </c>
      <c r="L1563" s="9">
        <v>4</v>
      </c>
      <c r="M1563" s="9">
        <v>5</v>
      </c>
      <c r="N1563" s="9">
        <v>6</v>
      </c>
      <c r="O1563" s="9">
        <v>7</v>
      </c>
      <c r="P1563" s="9">
        <v>8</v>
      </c>
      <c r="Q1563" s="9">
        <v>9</v>
      </c>
      <c r="R1563" s="9">
        <v>10</v>
      </c>
      <c r="S1563" s="9">
        <v>11</v>
      </c>
      <c r="T1563" s="9">
        <v>12</v>
      </c>
      <c r="U1563" s="9">
        <v>13</v>
      </c>
      <c r="V1563" s="9">
        <v>14</v>
      </c>
      <c r="W1563" s="9">
        <v>15</v>
      </c>
      <c r="X1563" s="9">
        <v>16</v>
      </c>
      <c r="Y1563" s="9">
        <v>17</v>
      </c>
      <c r="Z1563" s="9">
        <v>18</v>
      </c>
      <c r="AA1563" s="9">
        <v>19</v>
      </c>
      <c r="AB1563" s="9">
        <v>20</v>
      </c>
      <c r="AC1563" s="9">
        <v>21</v>
      </c>
      <c r="AD1563" s="9">
        <v>1</v>
      </c>
      <c r="AE1563" s="9">
        <v>2</v>
      </c>
      <c r="AF1563" s="9">
        <v>3</v>
      </c>
      <c r="AG1563" s="9">
        <v>4</v>
      </c>
      <c r="AH1563" s="9">
        <v>5</v>
      </c>
      <c r="AI1563" s="9">
        <v>6</v>
      </c>
      <c r="AJ1563" s="9">
        <v>7</v>
      </c>
      <c r="AK1563" s="9">
        <v>8</v>
      </c>
      <c r="AL1563" s="9">
        <v>9</v>
      </c>
      <c r="AM1563" s="9">
        <v>10</v>
      </c>
      <c r="AN1563" s="9">
        <v>11</v>
      </c>
      <c r="AO1563" s="9">
        <v>12</v>
      </c>
      <c r="AP1563" s="9">
        <v>13</v>
      </c>
      <c r="AQ1563" s="9">
        <v>14</v>
      </c>
      <c r="AR1563" s="9">
        <v>15</v>
      </c>
      <c r="AS1563" s="9">
        <v>16</v>
      </c>
      <c r="AT1563" s="9">
        <v>17</v>
      </c>
      <c r="AU1563" s="9">
        <v>18</v>
      </c>
      <c r="AV1563" s="9">
        <v>19</v>
      </c>
      <c r="AW1563" s="9">
        <v>20</v>
      </c>
      <c r="AX1563" s="9">
        <v>21</v>
      </c>
      <c r="AY1563" s="9">
        <v>1</v>
      </c>
      <c r="AZ1563" s="9">
        <v>2</v>
      </c>
      <c r="BA1563" s="9">
        <v>3</v>
      </c>
      <c r="BB1563" s="9">
        <v>4</v>
      </c>
      <c r="BC1563" s="9">
        <v>5</v>
      </c>
      <c r="BD1563" s="9">
        <v>6</v>
      </c>
      <c r="BE1563" s="9">
        <v>7</v>
      </c>
      <c r="BF1563" s="9">
        <v>8</v>
      </c>
      <c r="BG1563" s="9">
        <v>9</v>
      </c>
      <c r="BH1563" s="9">
        <v>10</v>
      </c>
      <c r="BI1563" s="9">
        <v>11</v>
      </c>
      <c r="BJ1563" s="9">
        <v>12</v>
      </c>
      <c r="BK1563" s="9">
        <v>13</v>
      </c>
      <c r="BL1563" s="9">
        <v>14</v>
      </c>
      <c r="BM1563" s="9">
        <v>15</v>
      </c>
      <c r="BN1563" s="9">
        <v>16</v>
      </c>
      <c r="BO1563" s="9">
        <v>17</v>
      </c>
      <c r="BP1563" s="9">
        <v>18</v>
      </c>
      <c r="BQ1563" s="9">
        <v>19</v>
      </c>
      <c r="BR1563" s="9">
        <v>20</v>
      </c>
      <c r="BS1563" s="9">
        <v>21</v>
      </c>
      <c r="BT1563" s="9">
        <v>9</v>
      </c>
    </row>
    <row r="1564" spans="1:72" x14ac:dyDescent="0.25">
      <c r="A1564" s="133"/>
      <c r="B1564" s="133"/>
      <c r="C1564" s="133"/>
      <c r="D1564" s="136"/>
      <c r="E1564" s="136"/>
      <c r="F1564" s="136"/>
      <c r="G1564" s="139"/>
      <c r="H1564" s="16" t="s">
        <v>139</v>
      </c>
      <c r="I1564" s="17">
        <f t="shared" ref="I1564:AA1564" si="2230">SUM(I1560)</f>
        <v>0</v>
      </c>
      <c r="J1564" s="17">
        <f t="shared" si="2230"/>
        <v>0</v>
      </c>
      <c r="K1564" s="17">
        <f t="shared" si="2230"/>
        <v>0</v>
      </c>
      <c r="L1564" s="17">
        <f t="shared" si="2230"/>
        <v>0</v>
      </c>
      <c r="M1564" s="17">
        <f t="shared" si="2230"/>
        <v>0</v>
      </c>
      <c r="N1564" s="17">
        <f t="shared" si="2230"/>
        <v>0</v>
      </c>
      <c r="O1564" s="17">
        <f t="shared" ref="O1564" si="2231">SUM(O1560)</f>
        <v>0</v>
      </c>
      <c r="P1564" s="17">
        <f t="shared" si="2230"/>
        <v>0</v>
      </c>
      <c r="Q1564" s="17">
        <f t="shared" si="2230"/>
        <v>0</v>
      </c>
      <c r="R1564" s="17">
        <f t="shared" si="2230"/>
        <v>0</v>
      </c>
      <c r="S1564" s="17">
        <f t="shared" si="2230"/>
        <v>0</v>
      </c>
      <c r="T1564" s="17">
        <f t="shared" si="2230"/>
        <v>0</v>
      </c>
      <c r="U1564" s="17">
        <f t="shared" si="2230"/>
        <v>0</v>
      </c>
      <c r="V1564" s="17">
        <f t="shared" si="2230"/>
        <v>0</v>
      </c>
      <c r="W1564" s="17">
        <f t="shared" si="2230"/>
        <v>0</v>
      </c>
      <c r="X1564" s="17">
        <f t="shared" si="2230"/>
        <v>0</v>
      </c>
      <c r="Y1564" s="17">
        <f t="shared" si="2230"/>
        <v>0</v>
      </c>
      <c r="Z1564" s="17">
        <f t="shared" si="2230"/>
        <v>0</v>
      </c>
      <c r="AA1564" s="17">
        <f t="shared" si="2230"/>
        <v>0</v>
      </c>
      <c r="AB1564" s="17">
        <v>0</v>
      </c>
      <c r="AC1564" s="17">
        <v>0</v>
      </c>
      <c r="AD1564" s="17">
        <f t="shared" ref="AD1564:AV1564" si="2232">SUM(AD1560)</f>
        <v>0</v>
      </c>
      <c r="AE1564" s="17">
        <f t="shared" si="2232"/>
        <v>0</v>
      </c>
      <c r="AF1564" s="17">
        <f t="shared" si="2232"/>
        <v>0</v>
      </c>
      <c r="AG1564" s="17">
        <f t="shared" si="2232"/>
        <v>0</v>
      </c>
      <c r="AH1564" s="17">
        <f t="shared" si="2232"/>
        <v>0</v>
      </c>
      <c r="AI1564" s="17">
        <f t="shared" si="2232"/>
        <v>0</v>
      </c>
      <c r="AJ1564" s="17">
        <f t="shared" ref="AJ1564" si="2233">SUM(AJ1560)</f>
        <v>0</v>
      </c>
      <c r="AK1564" s="17">
        <f t="shared" si="2232"/>
        <v>0</v>
      </c>
      <c r="AL1564" s="17">
        <f t="shared" si="2232"/>
        <v>0</v>
      </c>
      <c r="AM1564" s="17">
        <f t="shared" si="2232"/>
        <v>0</v>
      </c>
      <c r="AN1564" s="17">
        <f t="shared" si="2232"/>
        <v>0</v>
      </c>
      <c r="AO1564" s="17">
        <f t="shared" si="2232"/>
        <v>0</v>
      </c>
      <c r="AP1564" s="17">
        <f t="shared" si="2232"/>
        <v>0</v>
      </c>
      <c r="AQ1564" s="17">
        <f t="shared" si="2232"/>
        <v>0</v>
      </c>
      <c r="AR1564" s="17">
        <f t="shared" si="2232"/>
        <v>0</v>
      </c>
      <c r="AS1564" s="17">
        <f t="shared" si="2232"/>
        <v>0</v>
      </c>
      <c r="AT1564" s="17">
        <f t="shared" si="2232"/>
        <v>0</v>
      </c>
      <c r="AU1564" s="17">
        <f t="shared" si="2232"/>
        <v>0</v>
      </c>
      <c r="AV1564" s="17">
        <f t="shared" si="2232"/>
        <v>0</v>
      </c>
      <c r="AW1564" s="17">
        <v>0</v>
      </c>
      <c r="AX1564" s="17">
        <v>0</v>
      </c>
      <c r="AY1564" s="17">
        <f t="shared" ref="AY1564:BQ1564" si="2234">SUM(AY1560)</f>
        <v>0</v>
      </c>
      <c r="AZ1564" s="17">
        <f t="shared" si="2234"/>
        <v>2269</v>
      </c>
      <c r="BA1564" s="17">
        <f t="shared" si="2234"/>
        <v>0</v>
      </c>
      <c r="BB1564" s="17">
        <f t="shared" si="2234"/>
        <v>0</v>
      </c>
      <c r="BC1564" s="17">
        <f t="shared" si="2234"/>
        <v>0</v>
      </c>
      <c r="BD1564" s="17">
        <f t="shared" si="2234"/>
        <v>0</v>
      </c>
      <c r="BE1564" s="17">
        <f t="shared" ref="BE1564" si="2235">SUM(BE1560)</f>
        <v>2269</v>
      </c>
      <c r="BF1564" s="17">
        <f t="shared" si="2234"/>
        <v>0</v>
      </c>
      <c r="BG1564" s="17">
        <f t="shared" si="2234"/>
        <v>0</v>
      </c>
      <c r="BH1564" s="17">
        <f t="shared" si="2234"/>
        <v>2269</v>
      </c>
      <c r="BI1564" s="17">
        <f t="shared" si="2234"/>
        <v>0</v>
      </c>
      <c r="BJ1564" s="17">
        <f t="shared" si="2234"/>
        <v>0</v>
      </c>
      <c r="BK1564" s="17">
        <f t="shared" si="2234"/>
        <v>0</v>
      </c>
      <c r="BL1564" s="17">
        <f t="shared" si="2234"/>
        <v>0</v>
      </c>
      <c r="BM1564" s="17">
        <f t="shared" si="2234"/>
        <v>0</v>
      </c>
      <c r="BN1564" s="17">
        <f t="shared" si="2234"/>
        <v>0</v>
      </c>
      <c r="BO1564" s="17">
        <f t="shared" si="2234"/>
        <v>0</v>
      </c>
      <c r="BP1564" s="17">
        <f t="shared" si="2234"/>
        <v>0</v>
      </c>
      <c r="BQ1564" s="17">
        <f t="shared" si="2234"/>
        <v>0</v>
      </c>
      <c r="BR1564" s="17">
        <v>2269</v>
      </c>
      <c r="BS1564" s="17">
        <v>0</v>
      </c>
      <c r="BT1564" s="17" t="e">
        <f>IF(#REF!=0,"-",#REF!/#REF!*100)</f>
        <v>#REF!</v>
      </c>
    </row>
    <row r="1565" spans="1:72" x14ac:dyDescent="0.25">
      <c r="A1565" s="134"/>
      <c r="B1565" s="134"/>
      <c r="C1565" s="134"/>
      <c r="D1565" s="137"/>
      <c r="E1565" s="137"/>
      <c r="F1565" s="137"/>
      <c r="G1565" s="140"/>
      <c r="H1565" s="18" t="s">
        <v>55</v>
      </c>
      <c r="I1565" s="17">
        <f t="shared" ref="I1565:AA1565" si="2236">SUM(I1564)</f>
        <v>0</v>
      </c>
      <c r="J1565" s="17">
        <f t="shared" si="2236"/>
        <v>0</v>
      </c>
      <c r="K1565" s="17">
        <f t="shared" si="2236"/>
        <v>0</v>
      </c>
      <c r="L1565" s="17">
        <f t="shared" si="2236"/>
        <v>0</v>
      </c>
      <c r="M1565" s="17">
        <f t="shared" si="2236"/>
        <v>0</v>
      </c>
      <c r="N1565" s="17">
        <f t="shared" si="2236"/>
        <v>0</v>
      </c>
      <c r="O1565" s="17">
        <f t="shared" ref="O1565" si="2237">SUM(O1564)</f>
        <v>0</v>
      </c>
      <c r="P1565" s="17">
        <f t="shared" si="2236"/>
        <v>0</v>
      </c>
      <c r="Q1565" s="17">
        <f t="shared" si="2236"/>
        <v>0</v>
      </c>
      <c r="R1565" s="17">
        <f t="shared" si="2236"/>
        <v>0</v>
      </c>
      <c r="S1565" s="17">
        <f t="shared" si="2236"/>
        <v>0</v>
      </c>
      <c r="T1565" s="17">
        <f t="shared" si="2236"/>
        <v>0</v>
      </c>
      <c r="U1565" s="17">
        <f t="shared" si="2236"/>
        <v>0</v>
      </c>
      <c r="V1565" s="17">
        <f t="shared" si="2236"/>
        <v>0</v>
      </c>
      <c r="W1565" s="17">
        <f t="shared" si="2236"/>
        <v>0</v>
      </c>
      <c r="X1565" s="17">
        <f t="shared" si="2236"/>
        <v>0</v>
      </c>
      <c r="Y1565" s="17">
        <f t="shared" si="2236"/>
        <v>0</v>
      </c>
      <c r="Z1565" s="17">
        <f t="shared" si="2236"/>
        <v>0</v>
      </c>
      <c r="AA1565" s="17">
        <f t="shared" si="2236"/>
        <v>0</v>
      </c>
      <c r="AB1565" s="17">
        <v>0</v>
      </c>
      <c r="AC1565" s="17">
        <v>0</v>
      </c>
      <c r="AD1565" s="17">
        <f t="shared" ref="AD1565:AV1565" si="2238">SUM(AD1564)</f>
        <v>0</v>
      </c>
      <c r="AE1565" s="17">
        <f t="shared" si="2238"/>
        <v>0</v>
      </c>
      <c r="AF1565" s="17">
        <f t="shared" si="2238"/>
        <v>0</v>
      </c>
      <c r="AG1565" s="17">
        <f t="shared" si="2238"/>
        <v>0</v>
      </c>
      <c r="AH1565" s="17">
        <f t="shared" si="2238"/>
        <v>0</v>
      </c>
      <c r="AI1565" s="17">
        <f t="shared" si="2238"/>
        <v>0</v>
      </c>
      <c r="AJ1565" s="17">
        <f t="shared" ref="AJ1565" si="2239">SUM(AJ1564)</f>
        <v>0</v>
      </c>
      <c r="AK1565" s="17">
        <f t="shared" si="2238"/>
        <v>0</v>
      </c>
      <c r="AL1565" s="17">
        <f t="shared" si="2238"/>
        <v>0</v>
      </c>
      <c r="AM1565" s="17">
        <f t="shared" si="2238"/>
        <v>0</v>
      </c>
      <c r="AN1565" s="17">
        <f t="shared" si="2238"/>
        <v>0</v>
      </c>
      <c r="AO1565" s="17">
        <f t="shared" si="2238"/>
        <v>0</v>
      </c>
      <c r="AP1565" s="17">
        <f t="shared" si="2238"/>
        <v>0</v>
      </c>
      <c r="AQ1565" s="17">
        <f t="shared" si="2238"/>
        <v>0</v>
      </c>
      <c r="AR1565" s="17">
        <f t="shared" si="2238"/>
        <v>0</v>
      </c>
      <c r="AS1565" s="17">
        <f t="shared" si="2238"/>
        <v>0</v>
      </c>
      <c r="AT1565" s="17">
        <f t="shared" si="2238"/>
        <v>0</v>
      </c>
      <c r="AU1565" s="17">
        <f t="shared" si="2238"/>
        <v>0</v>
      </c>
      <c r="AV1565" s="17">
        <f t="shared" si="2238"/>
        <v>0</v>
      </c>
      <c r="AW1565" s="17">
        <v>0</v>
      </c>
      <c r="AX1565" s="17">
        <v>0</v>
      </c>
      <c r="AY1565" s="17">
        <f t="shared" ref="AY1565:BQ1565" si="2240">SUM(AY1564)</f>
        <v>0</v>
      </c>
      <c r="AZ1565" s="17">
        <f t="shared" si="2240"/>
        <v>2269</v>
      </c>
      <c r="BA1565" s="17">
        <f t="shared" si="2240"/>
        <v>0</v>
      </c>
      <c r="BB1565" s="17">
        <f t="shared" si="2240"/>
        <v>0</v>
      </c>
      <c r="BC1565" s="17">
        <f t="shared" si="2240"/>
        <v>0</v>
      </c>
      <c r="BD1565" s="17">
        <f t="shared" si="2240"/>
        <v>0</v>
      </c>
      <c r="BE1565" s="17">
        <f t="shared" ref="BE1565" si="2241">SUM(BE1564)</f>
        <v>2269</v>
      </c>
      <c r="BF1565" s="17">
        <f t="shared" si="2240"/>
        <v>0</v>
      </c>
      <c r="BG1565" s="17">
        <f t="shared" si="2240"/>
        <v>0</v>
      </c>
      <c r="BH1565" s="17">
        <f t="shared" si="2240"/>
        <v>2269</v>
      </c>
      <c r="BI1565" s="17">
        <f t="shared" si="2240"/>
        <v>0</v>
      </c>
      <c r="BJ1565" s="17">
        <f t="shared" si="2240"/>
        <v>0</v>
      </c>
      <c r="BK1565" s="17">
        <f t="shared" si="2240"/>
        <v>0</v>
      </c>
      <c r="BL1565" s="17">
        <f t="shared" si="2240"/>
        <v>0</v>
      </c>
      <c r="BM1565" s="17">
        <f t="shared" si="2240"/>
        <v>0</v>
      </c>
      <c r="BN1565" s="17">
        <f t="shared" si="2240"/>
        <v>0</v>
      </c>
      <c r="BO1565" s="17">
        <f t="shared" si="2240"/>
        <v>0</v>
      </c>
      <c r="BP1565" s="17">
        <f t="shared" si="2240"/>
        <v>0</v>
      </c>
      <c r="BQ1565" s="17">
        <f t="shared" si="2240"/>
        <v>0</v>
      </c>
      <c r="BR1565" s="17">
        <v>2269</v>
      </c>
      <c r="BS1565" s="17">
        <v>0</v>
      </c>
      <c r="BT1565" s="17" t="e">
        <f>IF(#REF!=0,"-",#REF!/#REF!*100)</f>
        <v>#REF!</v>
      </c>
    </row>
    <row r="1566" spans="1:72" x14ac:dyDescent="0.25">
      <c r="A1566" s="13" t="s">
        <v>0</v>
      </c>
      <c r="B1566" s="13" t="s">
        <v>0</v>
      </c>
      <c r="C1566" s="13" t="s">
        <v>0</v>
      </c>
      <c r="D1566" s="98" t="s">
        <v>0</v>
      </c>
      <c r="E1566" s="98" t="s">
        <v>0</v>
      </c>
      <c r="F1566" s="98" t="s">
        <v>0</v>
      </c>
      <c r="G1566" s="13" t="s">
        <v>0</v>
      </c>
      <c r="H1566" s="10" t="s">
        <v>546</v>
      </c>
      <c r="I1566" s="11">
        <f t="shared" ref="I1566:AA1566" si="2242">SUM(I1560)</f>
        <v>0</v>
      </c>
      <c r="J1566" s="11">
        <f t="shared" si="2242"/>
        <v>0</v>
      </c>
      <c r="K1566" s="11">
        <f t="shared" si="2242"/>
        <v>0</v>
      </c>
      <c r="L1566" s="11">
        <f t="shared" si="2242"/>
        <v>0</v>
      </c>
      <c r="M1566" s="11">
        <f t="shared" si="2242"/>
        <v>0</v>
      </c>
      <c r="N1566" s="11">
        <f t="shared" si="2242"/>
        <v>0</v>
      </c>
      <c r="O1566" s="11">
        <f t="shared" ref="O1566" si="2243">SUM(O1560)</f>
        <v>0</v>
      </c>
      <c r="P1566" s="11">
        <f t="shared" si="2242"/>
        <v>0</v>
      </c>
      <c r="Q1566" s="11">
        <f t="shared" si="2242"/>
        <v>0</v>
      </c>
      <c r="R1566" s="11">
        <f t="shared" si="2242"/>
        <v>0</v>
      </c>
      <c r="S1566" s="11">
        <f t="shared" si="2242"/>
        <v>0</v>
      </c>
      <c r="T1566" s="11">
        <f t="shared" si="2242"/>
        <v>0</v>
      </c>
      <c r="U1566" s="11">
        <f t="shared" si="2242"/>
        <v>0</v>
      </c>
      <c r="V1566" s="11">
        <f t="shared" si="2242"/>
        <v>0</v>
      </c>
      <c r="W1566" s="11">
        <f t="shared" si="2242"/>
        <v>0</v>
      </c>
      <c r="X1566" s="11">
        <f t="shared" si="2242"/>
        <v>0</v>
      </c>
      <c r="Y1566" s="11">
        <f t="shared" si="2242"/>
        <v>0</v>
      </c>
      <c r="Z1566" s="11">
        <f t="shared" si="2242"/>
        <v>0</v>
      </c>
      <c r="AA1566" s="11">
        <f t="shared" si="2242"/>
        <v>0</v>
      </c>
      <c r="AB1566" s="11">
        <v>0</v>
      </c>
      <c r="AC1566" s="11">
        <v>0</v>
      </c>
      <c r="AD1566" s="11">
        <f t="shared" ref="AD1566:AV1566" si="2244">SUM(AD1560)</f>
        <v>0</v>
      </c>
      <c r="AE1566" s="11">
        <f t="shared" si="2244"/>
        <v>0</v>
      </c>
      <c r="AF1566" s="11">
        <f t="shared" si="2244"/>
        <v>0</v>
      </c>
      <c r="AG1566" s="11">
        <f t="shared" si="2244"/>
        <v>0</v>
      </c>
      <c r="AH1566" s="11">
        <f t="shared" si="2244"/>
        <v>0</v>
      </c>
      <c r="AI1566" s="11">
        <f t="shared" si="2244"/>
        <v>0</v>
      </c>
      <c r="AJ1566" s="11">
        <f t="shared" ref="AJ1566" si="2245">SUM(AJ1560)</f>
        <v>0</v>
      </c>
      <c r="AK1566" s="11">
        <f t="shared" si="2244"/>
        <v>0</v>
      </c>
      <c r="AL1566" s="11">
        <f t="shared" si="2244"/>
        <v>0</v>
      </c>
      <c r="AM1566" s="11">
        <f t="shared" si="2244"/>
        <v>0</v>
      </c>
      <c r="AN1566" s="11">
        <f t="shared" si="2244"/>
        <v>0</v>
      </c>
      <c r="AO1566" s="11">
        <f t="shared" si="2244"/>
        <v>0</v>
      </c>
      <c r="AP1566" s="11">
        <f t="shared" si="2244"/>
        <v>0</v>
      </c>
      <c r="AQ1566" s="11">
        <f t="shared" si="2244"/>
        <v>0</v>
      </c>
      <c r="AR1566" s="11">
        <f t="shared" si="2244"/>
        <v>0</v>
      </c>
      <c r="AS1566" s="11">
        <f t="shared" si="2244"/>
        <v>0</v>
      </c>
      <c r="AT1566" s="11">
        <f t="shared" si="2244"/>
        <v>0</v>
      </c>
      <c r="AU1566" s="11">
        <f t="shared" si="2244"/>
        <v>0</v>
      </c>
      <c r="AV1566" s="11">
        <f t="shared" si="2244"/>
        <v>0</v>
      </c>
      <c r="AW1566" s="11">
        <v>0</v>
      </c>
      <c r="AX1566" s="11">
        <v>0</v>
      </c>
      <c r="AY1566" s="11">
        <f t="shared" ref="AY1566:BQ1566" si="2246">SUM(AY1560)</f>
        <v>0</v>
      </c>
      <c r="AZ1566" s="11">
        <f t="shared" si="2246"/>
        <v>2269</v>
      </c>
      <c r="BA1566" s="11">
        <f t="shared" si="2246"/>
        <v>0</v>
      </c>
      <c r="BB1566" s="11">
        <f t="shared" si="2246"/>
        <v>0</v>
      </c>
      <c r="BC1566" s="11">
        <f t="shared" si="2246"/>
        <v>0</v>
      </c>
      <c r="BD1566" s="11">
        <f t="shared" si="2246"/>
        <v>0</v>
      </c>
      <c r="BE1566" s="11">
        <f t="shared" ref="BE1566" si="2247">SUM(BE1560)</f>
        <v>2269</v>
      </c>
      <c r="BF1566" s="11">
        <f t="shared" si="2246"/>
        <v>0</v>
      </c>
      <c r="BG1566" s="11">
        <f t="shared" si="2246"/>
        <v>0</v>
      </c>
      <c r="BH1566" s="11">
        <f t="shared" si="2246"/>
        <v>2269</v>
      </c>
      <c r="BI1566" s="11">
        <f t="shared" si="2246"/>
        <v>0</v>
      </c>
      <c r="BJ1566" s="11">
        <f t="shared" si="2246"/>
        <v>0</v>
      </c>
      <c r="BK1566" s="11">
        <f t="shared" si="2246"/>
        <v>0</v>
      </c>
      <c r="BL1566" s="11">
        <f t="shared" si="2246"/>
        <v>0</v>
      </c>
      <c r="BM1566" s="11">
        <f t="shared" si="2246"/>
        <v>0</v>
      </c>
      <c r="BN1566" s="11">
        <f t="shared" si="2246"/>
        <v>0</v>
      </c>
      <c r="BO1566" s="11">
        <f t="shared" si="2246"/>
        <v>0</v>
      </c>
      <c r="BP1566" s="11">
        <f t="shared" si="2246"/>
        <v>0</v>
      </c>
      <c r="BQ1566" s="11">
        <f t="shared" si="2246"/>
        <v>0</v>
      </c>
      <c r="BR1566" s="11">
        <v>2269</v>
      </c>
      <c r="BS1566" s="11">
        <v>0</v>
      </c>
      <c r="BT1566" s="11" t="e">
        <f>IF(#REF!=0,"-",#REF!/#REF!*100)</f>
        <v>#REF!</v>
      </c>
    </row>
    <row r="1567" spans="1:72" x14ac:dyDescent="0.25">
      <c r="A1567" s="13" t="s">
        <v>0</v>
      </c>
      <c r="B1567" s="13" t="s">
        <v>0</v>
      </c>
      <c r="C1567" s="13" t="s">
        <v>0</v>
      </c>
      <c r="D1567" s="98" t="s">
        <v>0</v>
      </c>
      <c r="E1567" s="98" t="s">
        <v>0</v>
      </c>
      <c r="F1567" s="98" t="s">
        <v>0</v>
      </c>
      <c r="G1567" s="13" t="s">
        <v>0</v>
      </c>
      <c r="H1567" s="2" t="s">
        <v>53</v>
      </c>
      <c r="I1567" s="13" t="s">
        <v>0</v>
      </c>
      <c r="J1567" s="13"/>
      <c r="K1567" s="13"/>
      <c r="L1567" s="13"/>
      <c r="M1567" s="13"/>
      <c r="N1567" s="13"/>
      <c r="O1567" s="13" t="e">
        <f t="shared" ref="O1567:O1621" si="2248">I1567+J1567+K1567+L1567+M1567+N1567</f>
        <v>#VALUE!</v>
      </c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>
        <v>0</v>
      </c>
      <c r="AC1567" s="13" t="e">
        <v>#VALUE!</v>
      </c>
      <c r="AD1567" s="13" t="s">
        <v>0</v>
      </c>
      <c r="AE1567" s="13"/>
      <c r="AF1567" s="13"/>
      <c r="AG1567" s="13"/>
      <c r="AH1567" s="13"/>
      <c r="AI1567" s="13"/>
      <c r="AJ1567" s="13" t="e">
        <f t="shared" ref="AJ1567:AJ1621" si="2249">AD1567+AE1567+AF1567+AG1567+AH1567+AI1567</f>
        <v>#VALUE!</v>
      </c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>
        <v>0</v>
      </c>
      <c r="AX1567" s="13" t="e">
        <v>#VALUE!</v>
      </c>
      <c r="AY1567" s="13" t="s">
        <v>0</v>
      </c>
      <c r="AZ1567" s="13"/>
      <c r="BA1567" s="13"/>
      <c r="BB1567" s="13"/>
      <c r="BC1567" s="13"/>
      <c r="BD1567" s="13"/>
      <c r="BE1567" s="13" t="e">
        <f t="shared" ref="BE1567:BE1621" si="2250">AY1567+AZ1567+BA1567+BB1567+BC1567+BD1567</f>
        <v>#VALUE!</v>
      </c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>
        <v>0</v>
      </c>
      <c r="BS1567" s="13" t="e">
        <v>#VALUE!</v>
      </c>
      <c r="BT1567" s="12" t="e">
        <f>IF(#REF!=0,"-",#REF!/#REF!*100)</f>
        <v>#REF!</v>
      </c>
    </row>
    <row r="1568" spans="1:72" x14ac:dyDescent="0.25">
      <c r="A1568" s="13" t="s">
        <v>0</v>
      </c>
      <c r="B1568" s="13" t="s">
        <v>0</v>
      </c>
      <c r="C1568" s="13" t="s">
        <v>0</v>
      </c>
      <c r="D1568" s="98" t="s">
        <v>0</v>
      </c>
      <c r="E1568" s="98" t="s">
        <v>0</v>
      </c>
      <c r="F1568" s="98" t="s">
        <v>0</v>
      </c>
      <c r="G1568" s="13" t="s">
        <v>0</v>
      </c>
      <c r="H1568" s="10" t="s">
        <v>547</v>
      </c>
      <c r="I1568" s="22" t="e">
        <f>SUM(I1566,I1521,I1478,#REF!,#REF!)</f>
        <v>#REF!</v>
      </c>
      <c r="J1568" s="22" t="e">
        <f>SUM(J1566,J1521,J1478,#REF!,#REF!)</f>
        <v>#REF!</v>
      </c>
      <c r="K1568" s="22" t="e">
        <f>SUM(K1566,K1521,K1478,#REF!,#REF!)</f>
        <v>#REF!</v>
      </c>
      <c r="L1568" s="22" t="e">
        <f>SUM(L1566,L1521,L1478,#REF!,#REF!)</f>
        <v>#REF!</v>
      </c>
      <c r="M1568" s="22" t="e">
        <f>SUM(M1566,M1521,M1478,#REF!,#REF!)</f>
        <v>#REF!</v>
      </c>
      <c r="N1568" s="22" t="e">
        <f>SUM(N1566,N1521,N1478,#REF!,#REF!)</f>
        <v>#REF!</v>
      </c>
      <c r="O1568" s="22" t="e">
        <f>SUM(O1566,O1521,O1478,#REF!,#REF!)</f>
        <v>#REF!</v>
      </c>
      <c r="P1568" s="22" t="e">
        <f>SUM(P1566,P1521,P1478,#REF!,#REF!)</f>
        <v>#REF!</v>
      </c>
      <c r="Q1568" s="22" t="e">
        <f>SUM(Q1566,Q1521,Q1478,#REF!,#REF!)</f>
        <v>#REF!</v>
      </c>
      <c r="R1568" s="22" t="e">
        <f>SUM(R1566,R1521,R1478,#REF!,#REF!)</f>
        <v>#REF!</v>
      </c>
      <c r="S1568" s="22" t="e">
        <f>SUM(S1566,S1521,S1478,#REF!,#REF!)</f>
        <v>#REF!</v>
      </c>
      <c r="T1568" s="22" t="e">
        <f>SUM(T1566,T1521,T1478,#REF!,#REF!)</f>
        <v>#REF!</v>
      </c>
      <c r="U1568" s="22" t="e">
        <f>SUM(U1566,U1521,U1478,#REF!,#REF!)</f>
        <v>#REF!</v>
      </c>
      <c r="V1568" s="22" t="e">
        <f>SUM(V1566,V1521,V1478,#REF!,#REF!)</f>
        <v>#REF!</v>
      </c>
      <c r="W1568" s="22" t="e">
        <f>SUM(W1566,W1521,W1478,#REF!,#REF!)</f>
        <v>#REF!</v>
      </c>
      <c r="X1568" s="22" t="e">
        <f>SUM(X1566,X1521,X1478,#REF!,#REF!)</f>
        <v>#REF!</v>
      </c>
      <c r="Y1568" s="22" t="e">
        <f>SUM(Y1566,Y1521,Y1478,#REF!,#REF!)</f>
        <v>#REF!</v>
      </c>
      <c r="Z1568" s="22" t="e">
        <f>SUM(Z1566,Z1521,Z1478,#REF!,#REF!)</f>
        <v>#REF!</v>
      </c>
      <c r="AA1568" s="22" t="e">
        <f>SUM(AA1566,AA1521,AA1478,#REF!,#REF!)</f>
        <v>#REF!</v>
      </c>
      <c r="AB1568" s="22">
        <v>1875487</v>
      </c>
      <c r="AC1568" s="22">
        <v>12426676</v>
      </c>
      <c r="AD1568" s="22" t="e">
        <f>SUM(AD1566,AD1521,AD1478,#REF!,#REF!)</f>
        <v>#REF!</v>
      </c>
      <c r="AE1568" s="22" t="e">
        <f>SUM(AE1566,AE1521,AE1478,#REF!,#REF!)</f>
        <v>#REF!</v>
      </c>
      <c r="AF1568" s="22" t="e">
        <f>SUM(AF1566,AF1521,AF1478,#REF!,#REF!)</f>
        <v>#REF!</v>
      </c>
      <c r="AG1568" s="22" t="e">
        <f>SUM(AG1566,AG1521,AG1478,#REF!,#REF!)</f>
        <v>#REF!</v>
      </c>
      <c r="AH1568" s="22" t="e">
        <f>SUM(AH1566,AH1521,AH1478,#REF!,#REF!)</f>
        <v>#REF!</v>
      </c>
      <c r="AI1568" s="22" t="e">
        <f>SUM(AI1566,AI1521,AI1478,#REF!,#REF!)</f>
        <v>#REF!</v>
      </c>
      <c r="AJ1568" s="22" t="e">
        <f>SUM(AJ1566,AJ1521,AJ1478,#REF!,#REF!)</f>
        <v>#REF!</v>
      </c>
      <c r="AK1568" s="22" t="e">
        <f>SUM(AK1566,AK1521,AK1478,#REF!,#REF!)</f>
        <v>#REF!</v>
      </c>
      <c r="AL1568" s="22" t="e">
        <f>SUM(AL1566,AL1521,AL1478,#REF!,#REF!)</f>
        <v>#REF!</v>
      </c>
      <c r="AM1568" s="22" t="e">
        <f>SUM(AM1566,AM1521,AM1478,#REF!,#REF!)</f>
        <v>#REF!</v>
      </c>
      <c r="AN1568" s="22" t="e">
        <f>SUM(AN1566,AN1521,AN1478,#REF!,#REF!)</f>
        <v>#REF!</v>
      </c>
      <c r="AO1568" s="22" t="e">
        <f>SUM(AO1566,AO1521,AO1478,#REF!,#REF!)</f>
        <v>#REF!</v>
      </c>
      <c r="AP1568" s="22" t="e">
        <f>SUM(AP1566,AP1521,AP1478,#REF!,#REF!)</f>
        <v>#REF!</v>
      </c>
      <c r="AQ1568" s="22" t="e">
        <f>SUM(AQ1566,AQ1521,AQ1478,#REF!,#REF!)</f>
        <v>#REF!</v>
      </c>
      <c r="AR1568" s="22" t="e">
        <f>SUM(AR1566,AR1521,AR1478,#REF!,#REF!)</f>
        <v>#REF!</v>
      </c>
      <c r="AS1568" s="22" t="e">
        <f>SUM(AS1566,AS1521,AS1478,#REF!,#REF!)</f>
        <v>#REF!</v>
      </c>
      <c r="AT1568" s="22" t="e">
        <f>SUM(AT1566,AT1521,AT1478,#REF!,#REF!)</f>
        <v>#REF!</v>
      </c>
      <c r="AU1568" s="22" t="e">
        <f>SUM(AU1566,AU1521,AU1478,#REF!,#REF!)</f>
        <v>#REF!</v>
      </c>
      <c r="AV1568" s="22" t="e">
        <f>SUM(AV1566,AV1521,AV1478,#REF!,#REF!)</f>
        <v>#REF!</v>
      </c>
      <c r="AW1568" s="22">
        <v>66502</v>
      </c>
      <c r="AX1568" s="22">
        <v>138350</v>
      </c>
      <c r="AY1568" s="22" t="e">
        <f>SUM(AY1566,AY1521,AY1478,#REF!,#REF!)</f>
        <v>#REF!</v>
      </c>
      <c r="AZ1568" s="22" t="e">
        <f>SUM(AZ1566,AZ1521,AZ1478,#REF!,#REF!)</f>
        <v>#REF!</v>
      </c>
      <c r="BA1568" s="22" t="e">
        <f>SUM(BA1566,BA1521,BA1478,#REF!,#REF!)</f>
        <v>#REF!</v>
      </c>
      <c r="BB1568" s="22" t="e">
        <f>SUM(BB1566,BB1521,BB1478,#REF!,#REF!)</f>
        <v>#REF!</v>
      </c>
      <c r="BC1568" s="22" t="e">
        <f>SUM(BC1566,BC1521,BC1478,#REF!,#REF!)</f>
        <v>#REF!</v>
      </c>
      <c r="BD1568" s="22" t="e">
        <f>SUM(BD1566,BD1521,BD1478,#REF!,#REF!)</f>
        <v>#REF!</v>
      </c>
      <c r="BE1568" s="22" t="e">
        <f>SUM(BE1566,BE1521,BE1478,#REF!,#REF!)</f>
        <v>#REF!</v>
      </c>
      <c r="BF1568" s="22" t="e">
        <f>SUM(BF1566,BF1521,BF1478,#REF!,#REF!)</f>
        <v>#REF!</v>
      </c>
      <c r="BG1568" s="22" t="e">
        <f>SUM(BG1566,BG1521,BG1478,#REF!,#REF!)</f>
        <v>#REF!</v>
      </c>
      <c r="BH1568" s="22" t="e">
        <f>SUM(BH1566,BH1521,BH1478,#REF!,#REF!)</f>
        <v>#REF!</v>
      </c>
      <c r="BI1568" s="22" t="e">
        <f>SUM(BI1566,BI1521,BI1478,#REF!,#REF!)</f>
        <v>#REF!</v>
      </c>
      <c r="BJ1568" s="22" t="e">
        <f>SUM(BJ1566,BJ1521,BJ1478,#REF!,#REF!)</f>
        <v>#REF!</v>
      </c>
      <c r="BK1568" s="22" t="e">
        <f>SUM(BK1566,BK1521,BK1478,#REF!,#REF!)</f>
        <v>#REF!</v>
      </c>
      <c r="BL1568" s="22" t="e">
        <f>SUM(BL1566,BL1521,BL1478,#REF!,#REF!)</f>
        <v>#REF!</v>
      </c>
      <c r="BM1568" s="22" t="e">
        <f>SUM(BM1566,BM1521,BM1478,#REF!,#REF!)</f>
        <v>#REF!</v>
      </c>
      <c r="BN1568" s="22" t="e">
        <f>SUM(BN1566,BN1521,BN1478,#REF!,#REF!)</f>
        <v>#REF!</v>
      </c>
      <c r="BO1568" s="22" t="e">
        <f>SUM(BO1566,BO1521,BO1478,#REF!,#REF!)</f>
        <v>#REF!</v>
      </c>
      <c r="BP1568" s="22" t="e">
        <f>SUM(BP1566,BP1521,BP1478,#REF!,#REF!)</f>
        <v>#REF!</v>
      </c>
      <c r="BQ1568" s="22" t="e">
        <f>SUM(BQ1566,BQ1521,BQ1478,#REF!,#REF!)</f>
        <v>#REF!</v>
      </c>
      <c r="BR1568" s="22">
        <v>646780</v>
      </c>
      <c r="BS1568" s="22">
        <v>3857585</v>
      </c>
      <c r="BT1568" s="22" t="e">
        <f>IF(#REF!=0,"-",#REF!/#REF!*100)</f>
        <v>#REF!</v>
      </c>
    </row>
    <row r="1569" spans="1:72" x14ac:dyDescent="0.25">
      <c r="A1569" s="13" t="s">
        <v>0</v>
      </c>
      <c r="B1569" s="13" t="s">
        <v>0</v>
      </c>
      <c r="C1569" s="13" t="s">
        <v>0</v>
      </c>
      <c r="D1569" s="98" t="s">
        <v>0</v>
      </c>
      <c r="E1569" s="98" t="s">
        <v>0</v>
      </c>
      <c r="F1569" s="98" t="s">
        <v>0</v>
      </c>
      <c r="G1569" s="13" t="s">
        <v>0</v>
      </c>
      <c r="H1569" s="2" t="s">
        <v>61</v>
      </c>
      <c r="I1569" s="13" t="s">
        <v>0</v>
      </c>
      <c r="J1569" s="13"/>
      <c r="K1569" s="13"/>
      <c r="L1569" s="13"/>
      <c r="M1569" s="13"/>
      <c r="N1569" s="13"/>
      <c r="O1569" s="13" t="e">
        <f t="shared" si="2248"/>
        <v>#VALUE!</v>
      </c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>
        <v>0</v>
      </c>
      <c r="AC1569" s="13" t="e">
        <v>#VALUE!</v>
      </c>
      <c r="AD1569" s="13" t="s">
        <v>0</v>
      </c>
      <c r="AE1569" s="13"/>
      <c r="AF1569" s="13"/>
      <c r="AG1569" s="13"/>
      <c r="AH1569" s="13"/>
      <c r="AI1569" s="13"/>
      <c r="AJ1569" s="13" t="e">
        <f t="shared" si="2249"/>
        <v>#VALUE!</v>
      </c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>
        <v>0</v>
      </c>
      <c r="AX1569" s="13" t="e">
        <v>#VALUE!</v>
      </c>
      <c r="AY1569" s="13" t="s">
        <v>0</v>
      </c>
      <c r="AZ1569" s="13"/>
      <c r="BA1569" s="13"/>
      <c r="BB1569" s="13"/>
      <c r="BC1569" s="13"/>
      <c r="BD1569" s="13"/>
      <c r="BE1569" s="13" t="e">
        <f t="shared" si="2250"/>
        <v>#VALUE!</v>
      </c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>
        <v>0</v>
      </c>
      <c r="BS1569" s="13" t="e">
        <v>#VALUE!</v>
      </c>
      <c r="BT1569" s="12" t="e">
        <f>IF(#REF!=0,"-",#REF!/#REF!*100)</f>
        <v>#REF!</v>
      </c>
    </row>
    <row r="1570" spans="1:72" ht="22.5" x14ac:dyDescent="0.25">
      <c r="A1570" s="1" t="s">
        <v>548</v>
      </c>
      <c r="B1570" s="2" t="s">
        <v>0</v>
      </c>
      <c r="C1570" s="2" t="s">
        <v>0</v>
      </c>
      <c r="D1570" s="101" t="s">
        <v>0</v>
      </c>
      <c r="E1570" s="101" t="s">
        <v>0</v>
      </c>
      <c r="F1570" s="101" t="s">
        <v>0</v>
      </c>
      <c r="G1570" s="2" t="s">
        <v>0</v>
      </c>
      <c r="H1570" s="2" t="s">
        <v>549</v>
      </c>
      <c r="I1570" s="3" t="s">
        <v>0</v>
      </c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>
        <v>0</v>
      </c>
      <c r="AC1570" s="3">
        <v>0</v>
      </c>
      <c r="AD1570" s="3" t="s">
        <v>0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>
        <v>0</v>
      </c>
      <c r="AX1570" s="3">
        <v>0</v>
      </c>
      <c r="AY1570" s="3" t="s">
        <v>0</v>
      </c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>
        <v>0</v>
      </c>
      <c r="BS1570" s="3">
        <v>0</v>
      </c>
      <c r="BT1570" s="3"/>
    </row>
    <row r="1571" spans="1:72" ht="15.75" thickBot="1" x14ac:dyDescent="0.3">
      <c r="A1571" s="1" t="s">
        <v>548</v>
      </c>
      <c r="B1571" s="1" t="s">
        <v>1</v>
      </c>
      <c r="C1571" s="4" t="s">
        <v>0</v>
      </c>
      <c r="D1571" s="102" t="s">
        <v>0</v>
      </c>
      <c r="E1571" s="101" t="s">
        <v>0</v>
      </c>
      <c r="F1571" s="101" t="s">
        <v>0</v>
      </c>
      <c r="G1571" s="2" t="s">
        <v>0</v>
      </c>
      <c r="H1571" s="2" t="s">
        <v>0</v>
      </c>
      <c r="I1571" s="3" t="s">
        <v>0</v>
      </c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>
        <v>0</v>
      </c>
      <c r="AC1571" s="3">
        <v>0</v>
      </c>
      <c r="AD1571" s="3" t="s">
        <v>0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>
        <v>0</v>
      </c>
      <c r="AX1571" s="3">
        <v>0</v>
      </c>
      <c r="AY1571" s="3" t="s">
        <v>0</v>
      </c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>
        <v>0</v>
      </c>
      <c r="BS1571" s="3">
        <v>0</v>
      </c>
      <c r="BT1571" s="3"/>
    </row>
    <row r="1572" spans="1:72" ht="69.75" customHeight="1" thickBot="1" x14ac:dyDescent="0.3">
      <c r="A1572" s="5" t="s">
        <v>2</v>
      </c>
      <c r="B1572" s="5" t="s">
        <v>3</v>
      </c>
      <c r="C1572" s="5" t="s">
        <v>4</v>
      </c>
      <c r="D1572" s="103" t="s">
        <v>0</v>
      </c>
      <c r="E1572" s="112" t="s">
        <v>5</v>
      </c>
      <c r="F1572" s="112" t="s">
        <v>6</v>
      </c>
      <c r="G1572" s="5" t="s">
        <v>7</v>
      </c>
      <c r="H1572" s="5" t="s">
        <v>8</v>
      </c>
      <c r="I1572" s="89" t="s">
        <v>9</v>
      </c>
      <c r="J1572" s="89" t="s">
        <v>1606</v>
      </c>
      <c r="K1572" s="89" t="s">
        <v>1534</v>
      </c>
      <c r="L1572" s="89" t="s">
        <v>1592</v>
      </c>
      <c r="M1572" s="89" t="s">
        <v>1593</v>
      </c>
      <c r="N1572" s="89" t="s">
        <v>1594</v>
      </c>
      <c r="O1572" s="89" t="s">
        <v>1610</v>
      </c>
      <c r="P1572" s="89" t="s">
        <v>1607</v>
      </c>
      <c r="Q1572" s="89" t="s">
        <v>1595</v>
      </c>
      <c r="R1572" s="89" t="s">
        <v>1596</v>
      </c>
      <c r="S1572" s="89" t="s">
        <v>1597</v>
      </c>
      <c r="T1572" s="89" t="s">
        <v>1598</v>
      </c>
      <c r="U1572" s="89" t="s">
        <v>1599</v>
      </c>
      <c r="V1572" s="89" t="s">
        <v>1600</v>
      </c>
      <c r="W1572" s="89" t="s">
        <v>1608</v>
      </c>
      <c r="X1572" s="89" t="s">
        <v>1609</v>
      </c>
      <c r="Y1572" s="89" t="s">
        <v>1601</v>
      </c>
      <c r="Z1572" s="89" t="s">
        <v>1602</v>
      </c>
      <c r="AA1572" s="89" t="s">
        <v>1603</v>
      </c>
      <c r="AB1572" s="89" t="s">
        <v>1604</v>
      </c>
      <c r="AC1572" s="89" t="s">
        <v>1605</v>
      </c>
      <c r="AD1572" s="90" t="s">
        <v>10</v>
      </c>
      <c r="AE1572" s="90" t="s">
        <v>1606</v>
      </c>
      <c r="AF1572" s="90" t="s">
        <v>1534</v>
      </c>
      <c r="AG1572" s="90" t="s">
        <v>1592</v>
      </c>
      <c r="AH1572" s="90" t="s">
        <v>1593</v>
      </c>
      <c r="AI1572" s="90" t="s">
        <v>1594</v>
      </c>
      <c r="AJ1572" s="90" t="s">
        <v>1611</v>
      </c>
      <c r="AK1572" s="90" t="s">
        <v>1607</v>
      </c>
      <c r="AL1572" s="90" t="s">
        <v>1595</v>
      </c>
      <c r="AM1572" s="90" t="s">
        <v>1596</v>
      </c>
      <c r="AN1572" s="90" t="s">
        <v>1597</v>
      </c>
      <c r="AO1572" s="90" t="s">
        <v>1598</v>
      </c>
      <c r="AP1572" s="90" t="s">
        <v>1599</v>
      </c>
      <c r="AQ1572" s="90" t="s">
        <v>1600</v>
      </c>
      <c r="AR1572" s="90" t="s">
        <v>1608</v>
      </c>
      <c r="AS1572" s="90" t="s">
        <v>1609</v>
      </c>
      <c r="AT1572" s="90" t="s">
        <v>1601</v>
      </c>
      <c r="AU1572" s="90" t="s">
        <v>1602</v>
      </c>
      <c r="AV1572" s="90" t="s">
        <v>1603</v>
      </c>
      <c r="AW1572" s="90" t="s">
        <v>1604</v>
      </c>
      <c r="AX1572" s="90" t="s">
        <v>1605</v>
      </c>
      <c r="AY1572" s="91" t="s">
        <v>11</v>
      </c>
      <c r="AZ1572" s="91" t="s">
        <v>1606</v>
      </c>
      <c r="BA1572" s="91" t="s">
        <v>1534</v>
      </c>
      <c r="BB1572" s="91" t="s">
        <v>1592</v>
      </c>
      <c r="BC1572" s="91" t="s">
        <v>1593</v>
      </c>
      <c r="BD1572" s="91" t="s">
        <v>1594</v>
      </c>
      <c r="BE1572" s="91" t="s">
        <v>1612</v>
      </c>
      <c r="BF1572" s="91" t="s">
        <v>1607</v>
      </c>
      <c r="BG1572" s="91" t="s">
        <v>1595</v>
      </c>
      <c r="BH1572" s="91" t="s">
        <v>1596</v>
      </c>
      <c r="BI1572" s="91" t="s">
        <v>1597</v>
      </c>
      <c r="BJ1572" s="91" t="s">
        <v>1598</v>
      </c>
      <c r="BK1572" s="91" t="s">
        <v>1599</v>
      </c>
      <c r="BL1572" s="91" t="s">
        <v>1600</v>
      </c>
      <c r="BM1572" s="91" t="s">
        <v>1608</v>
      </c>
      <c r="BN1572" s="91" t="s">
        <v>1609</v>
      </c>
      <c r="BO1572" s="91" t="s">
        <v>1601</v>
      </c>
      <c r="BP1572" s="91" t="s">
        <v>1602</v>
      </c>
      <c r="BQ1572" s="91" t="s">
        <v>1603</v>
      </c>
      <c r="BR1572" s="91" t="s">
        <v>1604</v>
      </c>
      <c r="BS1572" s="91" t="s">
        <v>1605</v>
      </c>
      <c r="BT1572" s="5" t="s">
        <v>1671</v>
      </c>
    </row>
    <row r="1573" spans="1:72" x14ac:dyDescent="0.25">
      <c r="A1573" s="6" t="s">
        <v>0</v>
      </c>
      <c r="B1573" s="6" t="s">
        <v>0</v>
      </c>
      <c r="C1573" s="6" t="s">
        <v>0</v>
      </c>
      <c r="D1573" s="104" t="s">
        <v>0</v>
      </c>
      <c r="E1573" s="104" t="s">
        <v>0</v>
      </c>
      <c r="F1573" s="121" t="s">
        <v>0</v>
      </c>
      <c r="G1573" s="7" t="s">
        <v>0</v>
      </c>
      <c r="H1573" s="8" t="s">
        <v>0</v>
      </c>
      <c r="I1573" s="9">
        <v>1</v>
      </c>
      <c r="J1573" s="9">
        <v>2</v>
      </c>
      <c r="K1573" s="9">
        <v>3</v>
      </c>
      <c r="L1573" s="9">
        <v>4</v>
      </c>
      <c r="M1573" s="9">
        <v>5</v>
      </c>
      <c r="N1573" s="9">
        <v>6</v>
      </c>
      <c r="O1573" s="9">
        <v>7</v>
      </c>
      <c r="P1573" s="9">
        <v>8</v>
      </c>
      <c r="Q1573" s="9">
        <v>9</v>
      </c>
      <c r="R1573" s="9">
        <v>10</v>
      </c>
      <c r="S1573" s="9">
        <v>11</v>
      </c>
      <c r="T1573" s="9">
        <v>12</v>
      </c>
      <c r="U1573" s="9">
        <v>13</v>
      </c>
      <c r="V1573" s="9">
        <v>14</v>
      </c>
      <c r="W1573" s="9">
        <v>15</v>
      </c>
      <c r="X1573" s="9">
        <v>16</v>
      </c>
      <c r="Y1573" s="9">
        <v>17</v>
      </c>
      <c r="Z1573" s="9">
        <v>18</v>
      </c>
      <c r="AA1573" s="9">
        <v>19</v>
      </c>
      <c r="AB1573" s="9">
        <v>20</v>
      </c>
      <c r="AC1573" s="9">
        <v>21</v>
      </c>
      <c r="AD1573" s="9">
        <v>1</v>
      </c>
      <c r="AE1573" s="9">
        <v>2</v>
      </c>
      <c r="AF1573" s="9">
        <v>3</v>
      </c>
      <c r="AG1573" s="9">
        <v>4</v>
      </c>
      <c r="AH1573" s="9">
        <v>5</v>
      </c>
      <c r="AI1573" s="9">
        <v>6</v>
      </c>
      <c r="AJ1573" s="9">
        <v>7</v>
      </c>
      <c r="AK1573" s="9">
        <v>8</v>
      </c>
      <c r="AL1573" s="9">
        <v>9</v>
      </c>
      <c r="AM1573" s="9">
        <v>10</v>
      </c>
      <c r="AN1573" s="9">
        <v>11</v>
      </c>
      <c r="AO1573" s="9">
        <v>12</v>
      </c>
      <c r="AP1573" s="9">
        <v>13</v>
      </c>
      <c r="AQ1573" s="9">
        <v>14</v>
      </c>
      <c r="AR1573" s="9">
        <v>15</v>
      </c>
      <c r="AS1573" s="9">
        <v>16</v>
      </c>
      <c r="AT1573" s="9">
        <v>17</v>
      </c>
      <c r="AU1573" s="9">
        <v>18</v>
      </c>
      <c r="AV1573" s="9">
        <v>19</v>
      </c>
      <c r="AW1573" s="9">
        <v>20</v>
      </c>
      <c r="AX1573" s="9">
        <v>21</v>
      </c>
      <c r="AY1573" s="9">
        <v>1</v>
      </c>
      <c r="AZ1573" s="9">
        <v>2</v>
      </c>
      <c r="BA1573" s="9">
        <v>3</v>
      </c>
      <c r="BB1573" s="9">
        <v>4</v>
      </c>
      <c r="BC1573" s="9">
        <v>5</v>
      </c>
      <c r="BD1573" s="9">
        <v>6</v>
      </c>
      <c r="BE1573" s="9">
        <v>7</v>
      </c>
      <c r="BF1573" s="9">
        <v>8</v>
      </c>
      <c r="BG1573" s="9">
        <v>9</v>
      </c>
      <c r="BH1573" s="9">
        <v>10</v>
      </c>
      <c r="BI1573" s="9">
        <v>11</v>
      </c>
      <c r="BJ1573" s="9">
        <v>12</v>
      </c>
      <c r="BK1573" s="9">
        <v>13</v>
      </c>
      <c r="BL1573" s="9">
        <v>14</v>
      </c>
      <c r="BM1573" s="9">
        <v>15</v>
      </c>
      <c r="BN1573" s="9">
        <v>16</v>
      </c>
      <c r="BO1573" s="9">
        <v>17</v>
      </c>
      <c r="BP1573" s="9">
        <v>18</v>
      </c>
      <c r="BQ1573" s="9">
        <v>19</v>
      </c>
      <c r="BR1573" s="9">
        <v>20</v>
      </c>
      <c r="BS1573" s="9">
        <v>21</v>
      </c>
      <c r="BT1573" s="9">
        <v>9</v>
      </c>
    </row>
    <row r="1574" spans="1:72" ht="22.5" x14ac:dyDescent="0.25">
      <c r="A1574" s="1" t="s">
        <v>548</v>
      </c>
      <c r="B1574" s="1" t="s">
        <v>1</v>
      </c>
      <c r="C1574" s="4" t="s">
        <v>12</v>
      </c>
      <c r="D1574" s="102" t="s">
        <v>550</v>
      </c>
      <c r="E1574" s="101" t="s">
        <v>0</v>
      </c>
      <c r="F1574" s="101" t="s">
        <v>0</v>
      </c>
      <c r="G1574" s="2" t="s">
        <v>0</v>
      </c>
      <c r="H1574" s="2" t="s">
        <v>549</v>
      </c>
      <c r="I1574" s="3" t="s">
        <v>0</v>
      </c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>
        <v>0</v>
      </c>
      <c r="AC1574" s="3">
        <v>0</v>
      </c>
      <c r="AD1574" s="3" t="s">
        <v>0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>
        <v>0</v>
      </c>
      <c r="AX1574" s="3">
        <v>0</v>
      </c>
      <c r="AY1574" s="3" t="s">
        <v>0</v>
      </c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>
        <v>0</v>
      </c>
      <c r="BS1574" s="3">
        <v>0</v>
      </c>
      <c r="BT1574" s="3"/>
    </row>
    <row r="1575" spans="1:72" ht="33.75" x14ac:dyDescent="0.25">
      <c r="A1575" s="1" t="s">
        <v>0</v>
      </c>
      <c r="B1575" s="1" t="s">
        <v>0</v>
      </c>
      <c r="C1575" s="1" t="s">
        <v>0</v>
      </c>
      <c r="D1575" s="101" t="s">
        <v>0</v>
      </c>
      <c r="E1575" s="101" t="s">
        <v>0</v>
      </c>
      <c r="F1575" s="101" t="s">
        <v>0</v>
      </c>
      <c r="G1575" s="2" t="s">
        <v>0</v>
      </c>
      <c r="H1575" s="10" t="s">
        <v>13</v>
      </c>
      <c r="I1575" s="11">
        <f t="shared" ref="I1575:AA1575" si="2251">SUM(I1576,I1584,I1586)</f>
        <v>0</v>
      </c>
      <c r="J1575" s="11">
        <f t="shared" si="2251"/>
        <v>0</v>
      </c>
      <c r="K1575" s="11">
        <f t="shared" si="2251"/>
        <v>0</v>
      </c>
      <c r="L1575" s="11">
        <f t="shared" si="2251"/>
        <v>0</v>
      </c>
      <c r="M1575" s="11">
        <f t="shared" si="2251"/>
        <v>0</v>
      </c>
      <c r="N1575" s="11">
        <f t="shared" si="2251"/>
        <v>0</v>
      </c>
      <c r="O1575" s="11">
        <f t="shared" ref="O1575" si="2252">SUM(O1576,O1584,O1586)</f>
        <v>0</v>
      </c>
      <c r="P1575" s="11">
        <f t="shared" si="2251"/>
        <v>0</v>
      </c>
      <c r="Q1575" s="11">
        <f t="shared" si="2251"/>
        <v>0</v>
      </c>
      <c r="R1575" s="11">
        <f t="shared" si="2251"/>
        <v>0</v>
      </c>
      <c r="S1575" s="11">
        <f t="shared" si="2251"/>
        <v>0</v>
      </c>
      <c r="T1575" s="11">
        <f t="shared" si="2251"/>
        <v>0</v>
      </c>
      <c r="U1575" s="11">
        <f t="shared" si="2251"/>
        <v>0</v>
      </c>
      <c r="V1575" s="11">
        <f t="shared" si="2251"/>
        <v>0</v>
      </c>
      <c r="W1575" s="11">
        <f t="shared" si="2251"/>
        <v>0</v>
      </c>
      <c r="X1575" s="11">
        <f t="shared" si="2251"/>
        <v>0</v>
      </c>
      <c r="Y1575" s="11">
        <f t="shared" si="2251"/>
        <v>0</v>
      </c>
      <c r="Z1575" s="11">
        <f t="shared" si="2251"/>
        <v>0</v>
      </c>
      <c r="AA1575" s="11">
        <f t="shared" si="2251"/>
        <v>0</v>
      </c>
      <c r="AB1575" s="11">
        <v>0</v>
      </c>
      <c r="AC1575" s="11">
        <v>0</v>
      </c>
      <c r="AD1575" s="11">
        <f t="shared" ref="AD1575:AV1575" si="2253">SUM(AD1576,AD1584,AD1586)</f>
        <v>0</v>
      </c>
      <c r="AE1575" s="11">
        <f t="shared" si="2253"/>
        <v>0</v>
      </c>
      <c r="AF1575" s="11">
        <f t="shared" si="2253"/>
        <v>0</v>
      </c>
      <c r="AG1575" s="11">
        <f t="shared" si="2253"/>
        <v>0</v>
      </c>
      <c r="AH1575" s="11">
        <f t="shared" si="2253"/>
        <v>0</v>
      </c>
      <c r="AI1575" s="11">
        <f t="shared" si="2253"/>
        <v>0</v>
      </c>
      <c r="AJ1575" s="11">
        <f t="shared" ref="AJ1575" si="2254">SUM(AJ1576,AJ1584,AJ1586)</f>
        <v>0</v>
      </c>
      <c r="AK1575" s="11">
        <f t="shared" si="2253"/>
        <v>0</v>
      </c>
      <c r="AL1575" s="11">
        <f t="shared" si="2253"/>
        <v>0</v>
      </c>
      <c r="AM1575" s="11">
        <f t="shared" si="2253"/>
        <v>0</v>
      </c>
      <c r="AN1575" s="11">
        <f t="shared" si="2253"/>
        <v>0</v>
      </c>
      <c r="AO1575" s="11">
        <f t="shared" si="2253"/>
        <v>0</v>
      </c>
      <c r="AP1575" s="11">
        <f t="shared" si="2253"/>
        <v>0</v>
      </c>
      <c r="AQ1575" s="11">
        <f t="shared" si="2253"/>
        <v>0</v>
      </c>
      <c r="AR1575" s="11">
        <f t="shared" si="2253"/>
        <v>0</v>
      </c>
      <c r="AS1575" s="11">
        <f t="shared" si="2253"/>
        <v>0</v>
      </c>
      <c r="AT1575" s="11">
        <f t="shared" si="2253"/>
        <v>0</v>
      </c>
      <c r="AU1575" s="11">
        <f t="shared" si="2253"/>
        <v>0</v>
      </c>
      <c r="AV1575" s="11">
        <f t="shared" si="2253"/>
        <v>0</v>
      </c>
      <c r="AW1575" s="11">
        <v>0</v>
      </c>
      <c r="AX1575" s="11">
        <v>0</v>
      </c>
      <c r="AY1575" s="11">
        <f t="shared" ref="AY1575:BQ1575" si="2255">SUM(AY1576,AY1584,AY1586)</f>
        <v>0</v>
      </c>
      <c r="AZ1575" s="11">
        <f t="shared" si="2255"/>
        <v>0</v>
      </c>
      <c r="BA1575" s="11">
        <f t="shared" si="2255"/>
        <v>0</v>
      </c>
      <c r="BB1575" s="11">
        <f t="shared" si="2255"/>
        <v>0</v>
      </c>
      <c r="BC1575" s="11">
        <f t="shared" si="2255"/>
        <v>0</v>
      </c>
      <c r="BD1575" s="11">
        <f t="shared" si="2255"/>
        <v>0</v>
      </c>
      <c r="BE1575" s="11">
        <f t="shared" ref="BE1575" si="2256">SUM(BE1576,BE1584,BE1586)</f>
        <v>0</v>
      </c>
      <c r="BF1575" s="11">
        <f t="shared" si="2255"/>
        <v>0</v>
      </c>
      <c r="BG1575" s="11">
        <f t="shared" si="2255"/>
        <v>0</v>
      </c>
      <c r="BH1575" s="11">
        <f t="shared" si="2255"/>
        <v>0</v>
      </c>
      <c r="BI1575" s="11">
        <f t="shared" si="2255"/>
        <v>0</v>
      </c>
      <c r="BJ1575" s="11">
        <f t="shared" si="2255"/>
        <v>0</v>
      </c>
      <c r="BK1575" s="11">
        <f t="shared" si="2255"/>
        <v>0</v>
      </c>
      <c r="BL1575" s="11">
        <f t="shared" si="2255"/>
        <v>0</v>
      </c>
      <c r="BM1575" s="11">
        <f t="shared" si="2255"/>
        <v>0</v>
      </c>
      <c r="BN1575" s="11">
        <f t="shared" si="2255"/>
        <v>0</v>
      </c>
      <c r="BO1575" s="11">
        <f t="shared" si="2255"/>
        <v>0</v>
      </c>
      <c r="BP1575" s="11">
        <f t="shared" si="2255"/>
        <v>0</v>
      </c>
      <c r="BQ1575" s="11">
        <f t="shared" si="2255"/>
        <v>0</v>
      </c>
      <c r="BR1575" s="11">
        <v>0</v>
      </c>
      <c r="BS1575" s="11">
        <v>0</v>
      </c>
      <c r="BT1575" s="11" t="e">
        <f>IF(#REF!=0,"-",#REF!/#REF!*100)</f>
        <v>#REF!</v>
      </c>
    </row>
    <row r="1576" spans="1:72" x14ac:dyDescent="0.25">
      <c r="A1576" s="4" t="s">
        <v>548</v>
      </c>
      <c r="B1576" s="4" t="s">
        <v>1</v>
      </c>
      <c r="C1576" s="4" t="s">
        <v>12</v>
      </c>
      <c r="D1576" s="102" t="s">
        <v>550</v>
      </c>
      <c r="E1576" s="101" t="s">
        <v>14</v>
      </c>
      <c r="F1576" s="101" t="s">
        <v>0</v>
      </c>
      <c r="G1576" s="2" t="s">
        <v>0</v>
      </c>
      <c r="H1576" s="2" t="s">
        <v>15</v>
      </c>
      <c r="I1576" s="12">
        <f t="shared" ref="I1576:AA1576" si="2257">SUM(I1577:I1578)</f>
        <v>0</v>
      </c>
      <c r="J1576" s="12">
        <f t="shared" si="2257"/>
        <v>0</v>
      </c>
      <c r="K1576" s="12">
        <f t="shared" si="2257"/>
        <v>0</v>
      </c>
      <c r="L1576" s="12">
        <f t="shared" si="2257"/>
        <v>0</v>
      </c>
      <c r="M1576" s="12">
        <f t="shared" si="2257"/>
        <v>0</v>
      </c>
      <c r="N1576" s="12">
        <f t="shared" si="2257"/>
        <v>0</v>
      </c>
      <c r="O1576" s="12">
        <f t="shared" ref="O1576" si="2258">SUM(O1577:O1578)</f>
        <v>0</v>
      </c>
      <c r="P1576" s="12">
        <f t="shared" si="2257"/>
        <v>0</v>
      </c>
      <c r="Q1576" s="12">
        <f t="shared" si="2257"/>
        <v>0</v>
      </c>
      <c r="R1576" s="12">
        <f t="shared" si="2257"/>
        <v>0</v>
      </c>
      <c r="S1576" s="12">
        <f t="shared" si="2257"/>
        <v>0</v>
      </c>
      <c r="T1576" s="12">
        <f t="shared" si="2257"/>
        <v>0</v>
      </c>
      <c r="U1576" s="12">
        <f t="shared" si="2257"/>
        <v>0</v>
      </c>
      <c r="V1576" s="12">
        <f t="shared" si="2257"/>
        <v>0</v>
      </c>
      <c r="W1576" s="12">
        <f t="shared" si="2257"/>
        <v>0</v>
      </c>
      <c r="X1576" s="12">
        <f t="shared" si="2257"/>
        <v>0</v>
      </c>
      <c r="Y1576" s="12">
        <f t="shared" si="2257"/>
        <v>0</v>
      </c>
      <c r="Z1576" s="12">
        <f t="shared" si="2257"/>
        <v>0</v>
      </c>
      <c r="AA1576" s="12">
        <f t="shared" si="2257"/>
        <v>0</v>
      </c>
      <c r="AB1576" s="12">
        <v>0</v>
      </c>
      <c r="AC1576" s="12">
        <v>0</v>
      </c>
      <c r="AD1576" s="12">
        <f t="shared" ref="AD1576:AV1576" si="2259">SUM(AD1577:AD1578)</f>
        <v>0</v>
      </c>
      <c r="AE1576" s="12">
        <f t="shared" si="2259"/>
        <v>0</v>
      </c>
      <c r="AF1576" s="12">
        <f t="shared" si="2259"/>
        <v>0</v>
      </c>
      <c r="AG1576" s="12">
        <f t="shared" si="2259"/>
        <v>0</v>
      </c>
      <c r="AH1576" s="12">
        <f t="shared" si="2259"/>
        <v>0</v>
      </c>
      <c r="AI1576" s="12">
        <f t="shared" si="2259"/>
        <v>0</v>
      </c>
      <c r="AJ1576" s="12">
        <f t="shared" ref="AJ1576" si="2260">SUM(AJ1577:AJ1578)</f>
        <v>0</v>
      </c>
      <c r="AK1576" s="12">
        <f t="shared" si="2259"/>
        <v>0</v>
      </c>
      <c r="AL1576" s="12">
        <f t="shared" si="2259"/>
        <v>0</v>
      </c>
      <c r="AM1576" s="12">
        <f t="shared" si="2259"/>
        <v>0</v>
      </c>
      <c r="AN1576" s="12">
        <f t="shared" si="2259"/>
        <v>0</v>
      </c>
      <c r="AO1576" s="12">
        <f t="shared" si="2259"/>
        <v>0</v>
      </c>
      <c r="AP1576" s="12">
        <f t="shared" si="2259"/>
        <v>0</v>
      </c>
      <c r="AQ1576" s="12">
        <f t="shared" si="2259"/>
        <v>0</v>
      </c>
      <c r="AR1576" s="12">
        <f t="shared" si="2259"/>
        <v>0</v>
      </c>
      <c r="AS1576" s="12">
        <f t="shared" si="2259"/>
        <v>0</v>
      </c>
      <c r="AT1576" s="12">
        <f t="shared" si="2259"/>
        <v>0</v>
      </c>
      <c r="AU1576" s="12">
        <f t="shared" si="2259"/>
        <v>0</v>
      </c>
      <c r="AV1576" s="12">
        <f t="shared" si="2259"/>
        <v>0</v>
      </c>
      <c r="AW1576" s="12">
        <v>0</v>
      </c>
      <c r="AX1576" s="12">
        <v>0</v>
      </c>
      <c r="AY1576" s="12">
        <f t="shared" ref="AY1576:BQ1576" si="2261">SUM(AY1577:AY1578)</f>
        <v>0</v>
      </c>
      <c r="AZ1576" s="12">
        <f t="shared" si="2261"/>
        <v>0</v>
      </c>
      <c r="BA1576" s="12">
        <f t="shared" si="2261"/>
        <v>0</v>
      </c>
      <c r="BB1576" s="12">
        <f t="shared" si="2261"/>
        <v>0</v>
      </c>
      <c r="BC1576" s="12">
        <f t="shared" si="2261"/>
        <v>0</v>
      </c>
      <c r="BD1576" s="12">
        <f t="shared" si="2261"/>
        <v>0</v>
      </c>
      <c r="BE1576" s="12">
        <f t="shared" ref="BE1576" si="2262">SUM(BE1577:BE1578)</f>
        <v>0</v>
      </c>
      <c r="BF1576" s="12">
        <f t="shared" si="2261"/>
        <v>0</v>
      </c>
      <c r="BG1576" s="12">
        <f t="shared" si="2261"/>
        <v>0</v>
      </c>
      <c r="BH1576" s="12">
        <f t="shared" si="2261"/>
        <v>0</v>
      </c>
      <c r="BI1576" s="12">
        <f t="shared" si="2261"/>
        <v>0</v>
      </c>
      <c r="BJ1576" s="12">
        <f t="shared" si="2261"/>
        <v>0</v>
      </c>
      <c r="BK1576" s="12">
        <f t="shared" si="2261"/>
        <v>0</v>
      </c>
      <c r="BL1576" s="12">
        <f t="shared" si="2261"/>
        <v>0</v>
      </c>
      <c r="BM1576" s="12">
        <f t="shared" si="2261"/>
        <v>0</v>
      </c>
      <c r="BN1576" s="12">
        <f t="shared" si="2261"/>
        <v>0</v>
      </c>
      <c r="BO1576" s="12">
        <f t="shared" si="2261"/>
        <v>0</v>
      </c>
      <c r="BP1576" s="12">
        <f t="shared" si="2261"/>
        <v>0</v>
      </c>
      <c r="BQ1576" s="12">
        <f t="shared" si="2261"/>
        <v>0</v>
      </c>
      <c r="BR1576" s="12">
        <v>0</v>
      </c>
      <c r="BS1576" s="12">
        <v>0</v>
      </c>
      <c r="BT1576" s="12" t="e">
        <f>IF(#REF!=0,"-",#REF!/#REF!*100)</f>
        <v>#REF!</v>
      </c>
    </row>
    <row r="1577" spans="1:72" x14ac:dyDescent="0.25">
      <c r="A1577" s="4" t="s">
        <v>548</v>
      </c>
      <c r="B1577" s="4" t="s">
        <v>1</v>
      </c>
      <c r="C1577" s="4" t="s">
        <v>12</v>
      </c>
      <c r="D1577" s="102" t="s">
        <v>550</v>
      </c>
      <c r="E1577" s="113">
        <v>6111</v>
      </c>
      <c r="F1577" s="102"/>
      <c r="G1577" s="98" t="s">
        <v>1659</v>
      </c>
      <c r="H1577" s="13" t="s">
        <v>16</v>
      </c>
      <c r="I1577" s="14">
        <v>0</v>
      </c>
      <c r="J1577" s="14"/>
      <c r="K1577" s="14"/>
      <c r="L1577" s="14"/>
      <c r="M1577" s="14"/>
      <c r="N1577" s="14"/>
      <c r="O1577" s="14">
        <f t="shared" si="2248"/>
        <v>0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>
        <v>0</v>
      </c>
      <c r="AC1577" s="14">
        <v>0</v>
      </c>
      <c r="AD1577" s="14">
        <v>0</v>
      </c>
      <c r="AE1577" s="14"/>
      <c r="AF1577" s="14"/>
      <c r="AG1577" s="14"/>
      <c r="AH1577" s="14"/>
      <c r="AI1577" s="14"/>
      <c r="AJ1577" s="14">
        <f t="shared" si="2249"/>
        <v>0</v>
      </c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>
        <v>0</v>
      </c>
      <c r="AX1577" s="14">
        <v>0</v>
      </c>
      <c r="AY1577" s="14">
        <v>0</v>
      </c>
      <c r="AZ1577" s="14"/>
      <c r="BA1577" s="14"/>
      <c r="BB1577" s="14"/>
      <c r="BC1577" s="14"/>
      <c r="BD1577" s="14"/>
      <c r="BE1577" s="14">
        <f t="shared" si="2250"/>
        <v>0</v>
      </c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>
        <v>0</v>
      </c>
      <c r="BS1577" s="14">
        <v>0</v>
      </c>
      <c r="BT1577" s="14" t="e">
        <f>IF(#REF!=0,"-",#REF!/#REF!*100)</f>
        <v>#REF!</v>
      </c>
    </row>
    <row r="1578" spans="1:72" x14ac:dyDescent="0.25">
      <c r="A1578" s="1" t="s">
        <v>548</v>
      </c>
      <c r="B1578" s="1" t="s">
        <v>1</v>
      </c>
      <c r="C1578" s="1" t="s">
        <v>12</v>
      </c>
      <c r="D1578" s="105" t="s">
        <v>550</v>
      </c>
      <c r="E1578" s="105" t="s">
        <v>18</v>
      </c>
      <c r="F1578" s="102" t="s">
        <v>0</v>
      </c>
      <c r="G1578" s="13" t="s">
        <v>0</v>
      </c>
      <c r="H1578" s="2" t="s">
        <v>19</v>
      </c>
      <c r="I1578" s="12">
        <f t="shared" ref="I1578:AA1578" si="2263">SUM(I1579:I1583)</f>
        <v>0</v>
      </c>
      <c r="J1578" s="12">
        <f t="shared" si="2263"/>
        <v>0</v>
      </c>
      <c r="K1578" s="12">
        <f t="shared" si="2263"/>
        <v>0</v>
      </c>
      <c r="L1578" s="12">
        <f t="shared" si="2263"/>
        <v>0</v>
      </c>
      <c r="M1578" s="12">
        <f t="shared" si="2263"/>
        <v>0</v>
      </c>
      <c r="N1578" s="12">
        <f t="shared" si="2263"/>
        <v>0</v>
      </c>
      <c r="O1578" s="12">
        <f t="shared" si="2263"/>
        <v>0</v>
      </c>
      <c r="P1578" s="12">
        <f t="shared" si="2263"/>
        <v>0</v>
      </c>
      <c r="Q1578" s="12">
        <f t="shared" si="2263"/>
        <v>0</v>
      </c>
      <c r="R1578" s="12">
        <f t="shared" si="2263"/>
        <v>0</v>
      </c>
      <c r="S1578" s="12">
        <f t="shared" si="2263"/>
        <v>0</v>
      </c>
      <c r="T1578" s="12">
        <f t="shared" si="2263"/>
        <v>0</v>
      </c>
      <c r="U1578" s="12">
        <f t="shared" si="2263"/>
        <v>0</v>
      </c>
      <c r="V1578" s="12">
        <f t="shared" si="2263"/>
        <v>0</v>
      </c>
      <c r="W1578" s="12">
        <f t="shared" si="2263"/>
        <v>0</v>
      </c>
      <c r="X1578" s="12">
        <f t="shared" si="2263"/>
        <v>0</v>
      </c>
      <c r="Y1578" s="12">
        <f t="shared" si="2263"/>
        <v>0</v>
      </c>
      <c r="Z1578" s="12">
        <f t="shared" si="2263"/>
        <v>0</v>
      </c>
      <c r="AA1578" s="12">
        <f t="shared" si="2263"/>
        <v>0</v>
      </c>
      <c r="AB1578" s="12">
        <v>0</v>
      </c>
      <c r="AC1578" s="12">
        <v>0</v>
      </c>
      <c r="AD1578" s="12">
        <f t="shared" ref="AD1578:AV1578" si="2264">SUM(AD1579:AD1583)</f>
        <v>0</v>
      </c>
      <c r="AE1578" s="12">
        <f t="shared" si="2264"/>
        <v>0</v>
      </c>
      <c r="AF1578" s="12">
        <f t="shared" si="2264"/>
        <v>0</v>
      </c>
      <c r="AG1578" s="12">
        <f t="shared" si="2264"/>
        <v>0</v>
      </c>
      <c r="AH1578" s="12">
        <f t="shared" si="2264"/>
        <v>0</v>
      </c>
      <c r="AI1578" s="12">
        <f t="shared" si="2264"/>
        <v>0</v>
      </c>
      <c r="AJ1578" s="12">
        <f t="shared" si="2264"/>
        <v>0</v>
      </c>
      <c r="AK1578" s="12">
        <f t="shared" si="2264"/>
        <v>0</v>
      </c>
      <c r="AL1578" s="12">
        <f t="shared" si="2264"/>
        <v>0</v>
      </c>
      <c r="AM1578" s="12">
        <f t="shared" si="2264"/>
        <v>0</v>
      </c>
      <c r="AN1578" s="12">
        <f t="shared" si="2264"/>
        <v>0</v>
      </c>
      <c r="AO1578" s="12">
        <f t="shared" si="2264"/>
        <v>0</v>
      </c>
      <c r="AP1578" s="12">
        <f t="shared" si="2264"/>
        <v>0</v>
      </c>
      <c r="AQ1578" s="12">
        <f t="shared" si="2264"/>
        <v>0</v>
      </c>
      <c r="AR1578" s="12">
        <f t="shared" si="2264"/>
        <v>0</v>
      </c>
      <c r="AS1578" s="12">
        <f t="shared" si="2264"/>
        <v>0</v>
      </c>
      <c r="AT1578" s="12">
        <f t="shared" si="2264"/>
        <v>0</v>
      </c>
      <c r="AU1578" s="12">
        <f t="shared" si="2264"/>
        <v>0</v>
      </c>
      <c r="AV1578" s="12">
        <f t="shared" si="2264"/>
        <v>0</v>
      </c>
      <c r="AW1578" s="12">
        <v>0</v>
      </c>
      <c r="AX1578" s="12">
        <v>0</v>
      </c>
      <c r="AY1578" s="12">
        <f t="shared" ref="AY1578:BQ1578" si="2265">SUM(AY1579:AY1583)</f>
        <v>0</v>
      </c>
      <c r="AZ1578" s="12">
        <f t="shared" si="2265"/>
        <v>0</v>
      </c>
      <c r="BA1578" s="12">
        <f t="shared" si="2265"/>
        <v>0</v>
      </c>
      <c r="BB1578" s="12">
        <f t="shared" si="2265"/>
        <v>0</v>
      </c>
      <c r="BC1578" s="12">
        <f t="shared" si="2265"/>
        <v>0</v>
      </c>
      <c r="BD1578" s="12">
        <f t="shared" si="2265"/>
        <v>0</v>
      </c>
      <c r="BE1578" s="12">
        <f t="shared" si="2265"/>
        <v>0</v>
      </c>
      <c r="BF1578" s="12">
        <f t="shared" si="2265"/>
        <v>0</v>
      </c>
      <c r="BG1578" s="12">
        <f t="shared" si="2265"/>
        <v>0</v>
      </c>
      <c r="BH1578" s="12">
        <f t="shared" si="2265"/>
        <v>0</v>
      </c>
      <c r="BI1578" s="12">
        <f t="shared" si="2265"/>
        <v>0</v>
      </c>
      <c r="BJ1578" s="12">
        <f t="shared" si="2265"/>
        <v>0</v>
      </c>
      <c r="BK1578" s="12">
        <f t="shared" si="2265"/>
        <v>0</v>
      </c>
      <c r="BL1578" s="12">
        <f t="shared" si="2265"/>
        <v>0</v>
      </c>
      <c r="BM1578" s="12">
        <f t="shared" si="2265"/>
        <v>0</v>
      </c>
      <c r="BN1578" s="12">
        <f t="shared" si="2265"/>
        <v>0</v>
      </c>
      <c r="BO1578" s="12">
        <f t="shared" si="2265"/>
        <v>0</v>
      </c>
      <c r="BP1578" s="12">
        <f t="shared" si="2265"/>
        <v>0</v>
      </c>
      <c r="BQ1578" s="12">
        <f t="shared" si="2265"/>
        <v>0</v>
      </c>
      <c r="BR1578" s="12">
        <v>0</v>
      </c>
      <c r="BS1578" s="12">
        <v>0</v>
      </c>
      <c r="BT1578" s="12" t="e">
        <f>IF(#REF!=0,"-",#REF!/#REF!*100)</f>
        <v>#REF!</v>
      </c>
    </row>
    <row r="1579" spans="1:72" ht="22.5" x14ac:dyDescent="0.25">
      <c r="A1579" s="4" t="s">
        <v>548</v>
      </c>
      <c r="B1579" s="4" t="s">
        <v>1</v>
      </c>
      <c r="C1579" s="4" t="s">
        <v>12</v>
      </c>
      <c r="D1579" s="102" t="s">
        <v>550</v>
      </c>
      <c r="E1579" s="113">
        <v>6112</v>
      </c>
      <c r="F1579" s="102" t="s">
        <v>551</v>
      </c>
      <c r="G1579" s="98" t="s">
        <v>1659</v>
      </c>
      <c r="H1579" s="13" t="s">
        <v>57</v>
      </c>
      <c r="I1579" s="14">
        <v>0</v>
      </c>
      <c r="J1579" s="14"/>
      <c r="K1579" s="14"/>
      <c r="L1579" s="14"/>
      <c r="M1579" s="14"/>
      <c r="N1579" s="14"/>
      <c r="O1579" s="14">
        <f t="shared" si="2248"/>
        <v>0</v>
      </c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>
        <v>0</v>
      </c>
      <c r="AC1579" s="14">
        <v>0</v>
      </c>
      <c r="AD1579" s="14">
        <v>0</v>
      </c>
      <c r="AE1579" s="14"/>
      <c r="AF1579" s="14"/>
      <c r="AG1579" s="14"/>
      <c r="AH1579" s="14"/>
      <c r="AI1579" s="14"/>
      <c r="AJ1579" s="14">
        <f t="shared" si="2249"/>
        <v>0</v>
      </c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>
        <v>0</v>
      </c>
      <c r="AX1579" s="14">
        <v>0</v>
      </c>
      <c r="AY1579" s="14">
        <v>0</v>
      </c>
      <c r="AZ1579" s="14"/>
      <c r="BA1579" s="14"/>
      <c r="BB1579" s="14"/>
      <c r="BC1579" s="14"/>
      <c r="BD1579" s="14"/>
      <c r="BE1579" s="14">
        <f t="shared" si="2250"/>
        <v>0</v>
      </c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>
        <v>0</v>
      </c>
      <c r="BS1579" s="14">
        <v>0</v>
      </c>
      <c r="BT1579" s="14" t="e">
        <f>IF(#REF!=0,"-",#REF!/#REF!*100)</f>
        <v>#REF!</v>
      </c>
    </row>
    <row r="1580" spans="1:72" x14ac:dyDescent="0.25">
      <c r="A1580" s="4" t="s">
        <v>548</v>
      </c>
      <c r="B1580" s="4" t="s">
        <v>1</v>
      </c>
      <c r="C1580" s="4" t="s">
        <v>12</v>
      </c>
      <c r="D1580" s="102" t="s">
        <v>550</v>
      </c>
      <c r="E1580" s="113">
        <v>6112</v>
      </c>
      <c r="F1580" s="102" t="s">
        <v>552</v>
      </c>
      <c r="G1580" s="98" t="s">
        <v>1659</v>
      </c>
      <c r="H1580" s="13" t="s">
        <v>22</v>
      </c>
      <c r="I1580" s="14">
        <v>0</v>
      </c>
      <c r="J1580" s="14"/>
      <c r="K1580" s="14"/>
      <c r="L1580" s="14"/>
      <c r="M1580" s="14"/>
      <c r="N1580" s="14"/>
      <c r="O1580" s="14">
        <f t="shared" si="2248"/>
        <v>0</v>
      </c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>
        <v>0</v>
      </c>
      <c r="AC1580" s="14">
        <v>0</v>
      </c>
      <c r="AD1580" s="14">
        <v>0</v>
      </c>
      <c r="AE1580" s="14"/>
      <c r="AF1580" s="14"/>
      <c r="AG1580" s="14"/>
      <c r="AH1580" s="14"/>
      <c r="AI1580" s="14"/>
      <c r="AJ1580" s="14">
        <f t="shared" si="2249"/>
        <v>0</v>
      </c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>
        <v>0</v>
      </c>
      <c r="AX1580" s="14">
        <v>0</v>
      </c>
      <c r="AY1580" s="14">
        <v>0</v>
      </c>
      <c r="AZ1580" s="14"/>
      <c r="BA1580" s="14"/>
      <c r="BB1580" s="14"/>
      <c r="BC1580" s="14"/>
      <c r="BD1580" s="14"/>
      <c r="BE1580" s="14">
        <f t="shared" si="2250"/>
        <v>0</v>
      </c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>
        <v>0</v>
      </c>
      <c r="BS1580" s="14">
        <v>0</v>
      </c>
      <c r="BT1580" s="14" t="e">
        <f>IF(#REF!=0,"-",#REF!/#REF!*100)</f>
        <v>#REF!</v>
      </c>
    </row>
    <row r="1581" spans="1:72" x14ac:dyDescent="0.25">
      <c r="A1581" s="4" t="s">
        <v>548</v>
      </c>
      <c r="B1581" s="4" t="s">
        <v>1</v>
      </c>
      <c r="C1581" s="4" t="s">
        <v>12</v>
      </c>
      <c r="D1581" s="102" t="s">
        <v>550</v>
      </c>
      <c r="E1581" s="113">
        <v>6112</v>
      </c>
      <c r="F1581" s="102" t="s">
        <v>553</v>
      </c>
      <c r="G1581" s="98" t="s">
        <v>1659</v>
      </c>
      <c r="H1581" s="13" t="s">
        <v>23</v>
      </c>
      <c r="I1581" s="14">
        <v>0</v>
      </c>
      <c r="J1581" s="14"/>
      <c r="K1581" s="14"/>
      <c r="L1581" s="14"/>
      <c r="M1581" s="14"/>
      <c r="N1581" s="14"/>
      <c r="O1581" s="14">
        <f t="shared" si="2248"/>
        <v>0</v>
      </c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>
        <v>0</v>
      </c>
      <c r="AC1581" s="14">
        <v>0</v>
      </c>
      <c r="AD1581" s="14">
        <v>0</v>
      </c>
      <c r="AE1581" s="14"/>
      <c r="AF1581" s="14"/>
      <c r="AG1581" s="14"/>
      <c r="AH1581" s="14"/>
      <c r="AI1581" s="14"/>
      <c r="AJ1581" s="14">
        <f t="shared" si="2249"/>
        <v>0</v>
      </c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>
        <v>0</v>
      </c>
      <c r="AX1581" s="14">
        <v>0</v>
      </c>
      <c r="AY1581" s="14">
        <v>0</v>
      </c>
      <c r="AZ1581" s="14"/>
      <c r="BA1581" s="14"/>
      <c r="BB1581" s="14"/>
      <c r="BC1581" s="14"/>
      <c r="BD1581" s="14"/>
      <c r="BE1581" s="14">
        <f t="shared" si="2250"/>
        <v>0</v>
      </c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>
        <v>0</v>
      </c>
      <c r="BS1581" s="14">
        <v>0</v>
      </c>
      <c r="BT1581" s="14" t="e">
        <f>IF(#REF!=0,"-",#REF!/#REF!*100)</f>
        <v>#REF!</v>
      </c>
    </row>
    <row r="1582" spans="1:72" x14ac:dyDescent="0.25">
      <c r="A1582" s="4" t="s">
        <v>548</v>
      </c>
      <c r="B1582" s="4" t="s">
        <v>1</v>
      </c>
      <c r="C1582" s="4" t="s">
        <v>12</v>
      </c>
      <c r="D1582" s="102" t="s">
        <v>550</v>
      </c>
      <c r="E1582" s="113">
        <v>6112</v>
      </c>
      <c r="F1582" s="102" t="s">
        <v>554</v>
      </c>
      <c r="G1582" s="98" t="s">
        <v>1659</v>
      </c>
      <c r="H1582" s="13" t="s">
        <v>21</v>
      </c>
      <c r="I1582" s="14">
        <v>0</v>
      </c>
      <c r="J1582" s="14"/>
      <c r="K1582" s="14"/>
      <c r="L1582" s="14"/>
      <c r="M1582" s="14"/>
      <c r="N1582" s="14"/>
      <c r="O1582" s="14">
        <f t="shared" si="2248"/>
        <v>0</v>
      </c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>
        <v>0</v>
      </c>
      <c r="AC1582" s="14">
        <v>0</v>
      </c>
      <c r="AD1582" s="14">
        <v>0</v>
      </c>
      <c r="AE1582" s="14"/>
      <c r="AF1582" s="14"/>
      <c r="AG1582" s="14"/>
      <c r="AH1582" s="14"/>
      <c r="AI1582" s="14"/>
      <c r="AJ1582" s="14">
        <f t="shared" si="2249"/>
        <v>0</v>
      </c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>
        <v>0</v>
      </c>
      <c r="AX1582" s="14">
        <v>0</v>
      </c>
      <c r="AY1582" s="14">
        <v>0</v>
      </c>
      <c r="AZ1582" s="14"/>
      <c r="BA1582" s="14"/>
      <c r="BB1582" s="14"/>
      <c r="BC1582" s="14"/>
      <c r="BD1582" s="14"/>
      <c r="BE1582" s="14">
        <f t="shared" si="2250"/>
        <v>0</v>
      </c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>
        <v>0</v>
      </c>
      <c r="BS1582" s="14">
        <v>0</v>
      </c>
      <c r="BT1582" s="14" t="e">
        <f>IF(#REF!=0,"-",#REF!/#REF!*100)</f>
        <v>#REF!</v>
      </c>
    </row>
    <row r="1583" spans="1:72" x14ac:dyDescent="0.25">
      <c r="A1583" s="4" t="s">
        <v>548</v>
      </c>
      <c r="B1583" s="4" t="s">
        <v>1</v>
      </c>
      <c r="C1583" s="4" t="s">
        <v>12</v>
      </c>
      <c r="D1583" s="102" t="s">
        <v>550</v>
      </c>
      <c r="E1583" s="113">
        <v>6112</v>
      </c>
      <c r="F1583" s="102" t="s">
        <v>555</v>
      </c>
      <c r="G1583" s="98" t="s">
        <v>1659</v>
      </c>
      <c r="H1583" s="13" t="s">
        <v>24</v>
      </c>
      <c r="I1583" s="14">
        <v>0</v>
      </c>
      <c r="J1583" s="14"/>
      <c r="K1583" s="14"/>
      <c r="L1583" s="14"/>
      <c r="M1583" s="14"/>
      <c r="N1583" s="14"/>
      <c r="O1583" s="14">
        <f t="shared" si="2248"/>
        <v>0</v>
      </c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>
        <v>0</v>
      </c>
      <c r="AC1583" s="14">
        <v>0</v>
      </c>
      <c r="AD1583" s="14">
        <v>0</v>
      </c>
      <c r="AE1583" s="14"/>
      <c r="AF1583" s="14"/>
      <c r="AG1583" s="14"/>
      <c r="AH1583" s="14"/>
      <c r="AI1583" s="14"/>
      <c r="AJ1583" s="14">
        <f t="shared" si="2249"/>
        <v>0</v>
      </c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>
        <v>0</v>
      </c>
      <c r="AX1583" s="14">
        <v>0</v>
      </c>
      <c r="AY1583" s="14">
        <v>0</v>
      </c>
      <c r="AZ1583" s="14"/>
      <c r="BA1583" s="14"/>
      <c r="BB1583" s="14"/>
      <c r="BC1583" s="14"/>
      <c r="BD1583" s="14"/>
      <c r="BE1583" s="14">
        <f t="shared" si="2250"/>
        <v>0</v>
      </c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>
        <v>0</v>
      </c>
      <c r="BS1583" s="14">
        <v>0</v>
      </c>
      <c r="BT1583" s="14" t="e">
        <f>IF(#REF!=0,"-",#REF!/#REF!*100)</f>
        <v>#REF!</v>
      </c>
    </row>
    <row r="1584" spans="1:72" ht="22.5" x14ac:dyDescent="0.25">
      <c r="A1584" s="4" t="s">
        <v>548</v>
      </c>
      <c r="B1584" s="4" t="s">
        <v>1</v>
      </c>
      <c r="C1584" s="4" t="s">
        <v>12</v>
      </c>
      <c r="D1584" s="102" t="s">
        <v>550</v>
      </c>
      <c r="E1584" s="101" t="s">
        <v>25</v>
      </c>
      <c r="F1584" s="101" t="s">
        <v>0</v>
      </c>
      <c r="G1584" s="2" t="s">
        <v>0</v>
      </c>
      <c r="H1584" s="2" t="s">
        <v>26</v>
      </c>
      <c r="I1584" s="12">
        <f t="shared" ref="I1584:AA1584" si="2266">SUM(I1585)</f>
        <v>0</v>
      </c>
      <c r="J1584" s="12">
        <f t="shared" si="2266"/>
        <v>0</v>
      </c>
      <c r="K1584" s="12">
        <f t="shared" si="2266"/>
        <v>0</v>
      </c>
      <c r="L1584" s="12">
        <f t="shared" si="2266"/>
        <v>0</v>
      </c>
      <c r="M1584" s="12">
        <f t="shared" si="2266"/>
        <v>0</v>
      </c>
      <c r="N1584" s="12">
        <f t="shared" si="2266"/>
        <v>0</v>
      </c>
      <c r="O1584" s="12">
        <f t="shared" si="2266"/>
        <v>0</v>
      </c>
      <c r="P1584" s="12">
        <f t="shared" si="2266"/>
        <v>0</v>
      </c>
      <c r="Q1584" s="12">
        <f t="shared" si="2266"/>
        <v>0</v>
      </c>
      <c r="R1584" s="12">
        <f t="shared" si="2266"/>
        <v>0</v>
      </c>
      <c r="S1584" s="12">
        <f t="shared" si="2266"/>
        <v>0</v>
      </c>
      <c r="T1584" s="12">
        <f t="shared" si="2266"/>
        <v>0</v>
      </c>
      <c r="U1584" s="12">
        <f t="shared" si="2266"/>
        <v>0</v>
      </c>
      <c r="V1584" s="12">
        <f t="shared" si="2266"/>
        <v>0</v>
      </c>
      <c r="W1584" s="12">
        <f t="shared" si="2266"/>
        <v>0</v>
      </c>
      <c r="X1584" s="12">
        <f t="shared" si="2266"/>
        <v>0</v>
      </c>
      <c r="Y1584" s="12">
        <f t="shared" si="2266"/>
        <v>0</v>
      </c>
      <c r="Z1584" s="12">
        <f t="shared" si="2266"/>
        <v>0</v>
      </c>
      <c r="AA1584" s="12">
        <f t="shared" si="2266"/>
        <v>0</v>
      </c>
      <c r="AB1584" s="12">
        <v>0</v>
      </c>
      <c r="AC1584" s="12">
        <v>0</v>
      </c>
      <c r="AD1584" s="12">
        <f t="shared" ref="AD1584:AV1584" si="2267">SUM(AD1585)</f>
        <v>0</v>
      </c>
      <c r="AE1584" s="12">
        <f t="shared" si="2267"/>
        <v>0</v>
      </c>
      <c r="AF1584" s="12">
        <f t="shared" si="2267"/>
        <v>0</v>
      </c>
      <c r="AG1584" s="12">
        <f t="shared" si="2267"/>
        <v>0</v>
      </c>
      <c r="AH1584" s="12">
        <f t="shared" si="2267"/>
        <v>0</v>
      </c>
      <c r="AI1584" s="12">
        <f t="shared" si="2267"/>
        <v>0</v>
      </c>
      <c r="AJ1584" s="12">
        <f t="shared" si="2267"/>
        <v>0</v>
      </c>
      <c r="AK1584" s="12">
        <f t="shared" si="2267"/>
        <v>0</v>
      </c>
      <c r="AL1584" s="12">
        <f t="shared" si="2267"/>
        <v>0</v>
      </c>
      <c r="AM1584" s="12">
        <f t="shared" si="2267"/>
        <v>0</v>
      </c>
      <c r="AN1584" s="12">
        <f t="shared" si="2267"/>
        <v>0</v>
      </c>
      <c r="AO1584" s="12">
        <f t="shared" si="2267"/>
        <v>0</v>
      </c>
      <c r="AP1584" s="12">
        <f t="shared" si="2267"/>
        <v>0</v>
      </c>
      <c r="AQ1584" s="12">
        <f t="shared" si="2267"/>
        <v>0</v>
      </c>
      <c r="AR1584" s="12">
        <f t="shared" si="2267"/>
        <v>0</v>
      </c>
      <c r="AS1584" s="12">
        <f t="shared" si="2267"/>
        <v>0</v>
      </c>
      <c r="AT1584" s="12">
        <f t="shared" si="2267"/>
        <v>0</v>
      </c>
      <c r="AU1584" s="12">
        <f t="shared" si="2267"/>
        <v>0</v>
      </c>
      <c r="AV1584" s="12">
        <f t="shared" si="2267"/>
        <v>0</v>
      </c>
      <c r="AW1584" s="12">
        <v>0</v>
      </c>
      <c r="AX1584" s="12">
        <v>0</v>
      </c>
      <c r="AY1584" s="12">
        <f t="shared" ref="AY1584:BQ1584" si="2268">SUM(AY1585)</f>
        <v>0</v>
      </c>
      <c r="AZ1584" s="12">
        <f t="shared" si="2268"/>
        <v>0</v>
      </c>
      <c r="BA1584" s="12">
        <f t="shared" si="2268"/>
        <v>0</v>
      </c>
      <c r="BB1584" s="12">
        <f t="shared" si="2268"/>
        <v>0</v>
      </c>
      <c r="BC1584" s="12">
        <f t="shared" si="2268"/>
        <v>0</v>
      </c>
      <c r="BD1584" s="12">
        <f t="shared" si="2268"/>
        <v>0</v>
      </c>
      <c r="BE1584" s="12">
        <f t="shared" si="2268"/>
        <v>0</v>
      </c>
      <c r="BF1584" s="12">
        <f t="shared" si="2268"/>
        <v>0</v>
      </c>
      <c r="BG1584" s="12">
        <f t="shared" si="2268"/>
        <v>0</v>
      </c>
      <c r="BH1584" s="12">
        <f t="shared" si="2268"/>
        <v>0</v>
      </c>
      <c r="BI1584" s="12">
        <f t="shared" si="2268"/>
        <v>0</v>
      </c>
      <c r="BJ1584" s="12">
        <f t="shared" si="2268"/>
        <v>0</v>
      </c>
      <c r="BK1584" s="12">
        <f t="shared" si="2268"/>
        <v>0</v>
      </c>
      <c r="BL1584" s="12">
        <f t="shared" si="2268"/>
        <v>0</v>
      </c>
      <c r="BM1584" s="12">
        <f t="shared" si="2268"/>
        <v>0</v>
      </c>
      <c r="BN1584" s="12">
        <f t="shared" si="2268"/>
        <v>0</v>
      </c>
      <c r="BO1584" s="12">
        <f t="shared" si="2268"/>
        <v>0</v>
      </c>
      <c r="BP1584" s="12">
        <f t="shared" si="2268"/>
        <v>0</v>
      </c>
      <c r="BQ1584" s="12">
        <f t="shared" si="2268"/>
        <v>0</v>
      </c>
      <c r="BR1584" s="12">
        <v>0</v>
      </c>
      <c r="BS1584" s="12">
        <v>0</v>
      </c>
      <c r="BT1584" s="12" t="e">
        <f>IF(#REF!=0,"-",#REF!/#REF!*100)</f>
        <v>#REF!</v>
      </c>
    </row>
    <row r="1585" spans="1:72" x14ac:dyDescent="0.25">
      <c r="A1585" s="4" t="s">
        <v>548</v>
      </c>
      <c r="B1585" s="4" t="s">
        <v>1</v>
      </c>
      <c r="C1585" s="4" t="s">
        <v>12</v>
      </c>
      <c r="D1585" s="102" t="s">
        <v>550</v>
      </c>
      <c r="E1585" s="113">
        <v>6121</v>
      </c>
      <c r="F1585" s="102"/>
      <c r="G1585" s="98" t="s">
        <v>1659</v>
      </c>
      <c r="H1585" s="13" t="s">
        <v>27</v>
      </c>
      <c r="I1585" s="14">
        <v>0</v>
      </c>
      <c r="J1585" s="14"/>
      <c r="K1585" s="14"/>
      <c r="L1585" s="14"/>
      <c r="M1585" s="14"/>
      <c r="N1585" s="14"/>
      <c r="O1585" s="14">
        <f t="shared" si="2248"/>
        <v>0</v>
      </c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>
        <v>0</v>
      </c>
      <c r="AC1585" s="14">
        <v>0</v>
      </c>
      <c r="AD1585" s="14">
        <v>0</v>
      </c>
      <c r="AE1585" s="14"/>
      <c r="AF1585" s="14"/>
      <c r="AG1585" s="14"/>
      <c r="AH1585" s="14"/>
      <c r="AI1585" s="14"/>
      <c r="AJ1585" s="14">
        <f t="shared" si="2249"/>
        <v>0</v>
      </c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>
        <v>0</v>
      </c>
      <c r="AX1585" s="14">
        <v>0</v>
      </c>
      <c r="AY1585" s="14">
        <v>0</v>
      </c>
      <c r="AZ1585" s="14"/>
      <c r="BA1585" s="14"/>
      <c r="BB1585" s="14"/>
      <c r="BC1585" s="14"/>
      <c r="BD1585" s="14"/>
      <c r="BE1585" s="14">
        <f t="shared" si="2250"/>
        <v>0</v>
      </c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>
        <v>0</v>
      </c>
      <c r="BS1585" s="14">
        <v>0</v>
      </c>
      <c r="BT1585" s="14" t="e">
        <f>IF(#REF!=0,"-",#REF!/#REF!*100)</f>
        <v>#REF!</v>
      </c>
    </row>
    <row r="1586" spans="1:72" ht="22.5" x14ac:dyDescent="0.25">
      <c r="A1586" s="4" t="s">
        <v>548</v>
      </c>
      <c r="B1586" s="4" t="s">
        <v>1</v>
      </c>
      <c r="C1586" s="4" t="s">
        <v>12</v>
      </c>
      <c r="D1586" s="102" t="s">
        <v>550</v>
      </c>
      <c r="E1586" s="101" t="s">
        <v>29</v>
      </c>
      <c r="F1586" s="101" t="s">
        <v>0</v>
      </c>
      <c r="G1586" s="2" t="s">
        <v>0</v>
      </c>
      <c r="H1586" s="2" t="s">
        <v>30</v>
      </c>
      <c r="I1586" s="12">
        <f t="shared" ref="I1586:AA1586" si="2269">SUM(I1587:I1588)</f>
        <v>0</v>
      </c>
      <c r="J1586" s="12">
        <f t="shared" si="2269"/>
        <v>0</v>
      </c>
      <c r="K1586" s="12">
        <f t="shared" si="2269"/>
        <v>0</v>
      </c>
      <c r="L1586" s="12">
        <f t="shared" si="2269"/>
        <v>0</v>
      </c>
      <c r="M1586" s="12">
        <f t="shared" si="2269"/>
        <v>0</v>
      </c>
      <c r="N1586" s="12">
        <f t="shared" si="2269"/>
        <v>0</v>
      </c>
      <c r="O1586" s="12">
        <f t="shared" si="2269"/>
        <v>0</v>
      </c>
      <c r="P1586" s="12">
        <f t="shared" si="2269"/>
        <v>0</v>
      </c>
      <c r="Q1586" s="12">
        <f t="shared" si="2269"/>
        <v>0</v>
      </c>
      <c r="R1586" s="12">
        <f t="shared" si="2269"/>
        <v>0</v>
      </c>
      <c r="S1586" s="12">
        <f t="shared" si="2269"/>
        <v>0</v>
      </c>
      <c r="T1586" s="12">
        <f t="shared" si="2269"/>
        <v>0</v>
      </c>
      <c r="U1586" s="12">
        <f t="shared" si="2269"/>
        <v>0</v>
      </c>
      <c r="V1586" s="12">
        <f t="shared" si="2269"/>
        <v>0</v>
      </c>
      <c r="W1586" s="12">
        <f t="shared" si="2269"/>
        <v>0</v>
      </c>
      <c r="X1586" s="12">
        <f t="shared" si="2269"/>
        <v>0</v>
      </c>
      <c r="Y1586" s="12">
        <f t="shared" si="2269"/>
        <v>0</v>
      </c>
      <c r="Z1586" s="12">
        <f t="shared" si="2269"/>
        <v>0</v>
      </c>
      <c r="AA1586" s="12">
        <f t="shared" si="2269"/>
        <v>0</v>
      </c>
      <c r="AB1586" s="12">
        <v>0</v>
      </c>
      <c r="AC1586" s="12">
        <v>0</v>
      </c>
      <c r="AD1586" s="12">
        <f t="shared" ref="AD1586:AV1586" si="2270">SUM(AD1587:AD1588)</f>
        <v>0</v>
      </c>
      <c r="AE1586" s="12">
        <f t="shared" si="2270"/>
        <v>0</v>
      </c>
      <c r="AF1586" s="12">
        <f t="shared" si="2270"/>
        <v>0</v>
      </c>
      <c r="AG1586" s="12">
        <f t="shared" si="2270"/>
        <v>0</v>
      </c>
      <c r="AH1586" s="12">
        <f t="shared" si="2270"/>
        <v>0</v>
      </c>
      <c r="AI1586" s="12">
        <f t="shared" si="2270"/>
        <v>0</v>
      </c>
      <c r="AJ1586" s="12">
        <f t="shared" si="2270"/>
        <v>0</v>
      </c>
      <c r="AK1586" s="12">
        <f t="shared" si="2270"/>
        <v>0</v>
      </c>
      <c r="AL1586" s="12">
        <f t="shared" si="2270"/>
        <v>0</v>
      </c>
      <c r="AM1586" s="12">
        <f t="shared" si="2270"/>
        <v>0</v>
      </c>
      <c r="AN1586" s="12">
        <f t="shared" si="2270"/>
        <v>0</v>
      </c>
      <c r="AO1586" s="12">
        <f t="shared" si="2270"/>
        <v>0</v>
      </c>
      <c r="AP1586" s="12">
        <f t="shared" si="2270"/>
        <v>0</v>
      </c>
      <c r="AQ1586" s="12">
        <f t="shared" si="2270"/>
        <v>0</v>
      </c>
      <c r="AR1586" s="12">
        <f t="shared" si="2270"/>
        <v>0</v>
      </c>
      <c r="AS1586" s="12">
        <f t="shared" si="2270"/>
        <v>0</v>
      </c>
      <c r="AT1586" s="12">
        <f t="shared" si="2270"/>
        <v>0</v>
      </c>
      <c r="AU1586" s="12">
        <f t="shared" si="2270"/>
        <v>0</v>
      </c>
      <c r="AV1586" s="12">
        <f t="shared" si="2270"/>
        <v>0</v>
      </c>
      <c r="AW1586" s="12">
        <v>0</v>
      </c>
      <c r="AX1586" s="12">
        <v>0</v>
      </c>
      <c r="AY1586" s="12">
        <f t="shared" ref="AY1586:BQ1586" si="2271">SUM(AY1587:AY1588)</f>
        <v>0</v>
      </c>
      <c r="AZ1586" s="12">
        <f t="shared" si="2271"/>
        <v>0</v>
      </c>
      <c r="BA1586" s="12">
        <f t="shared" si="2271"/>
        <v>0</v>
      </c>
      <c r="BB1586" s="12">
        <f t="shared" si="2271"/>
        <v>0</v>
      </c>
      <c r="BC1586" s="12">
        <f t="shared" si="2271"/>
        <v>0</v>
      </c>
      <c r="BD1586" s="12">
        <f t="shared" si="2271"/>
        <v>0</v>
      </c>
      <c r="BE1586" s="12">
        <f t="shared" si="2271"/>
        <v>0</v>
      </c>
      <c r="BF1586" s="12">
        <f t="shared" si="2271"/>
        <v>0</v>
      </c>
      <c r="BG1586" s="12">
        <f t="shared" si="2271"/>
        <v>0</v>
      </c>
      <c r="BH1586" s="12">
        <f t="shared" si="2271"/>
        <v>0</v>
      </c>
      <c r="BI1586" s="12">
        <f t="shared" si="2271"/>
        <v>0</v>
      </c>
      <c r="BJ1586" s="12">
        <f t="shared" si="2271"/>
        <v>0</v>
      </c>
      <c r="BK1586" s="12">
        <f t="shared" si="2271"/>
        <v>0</v>
      </c>
      <c r="BL1586" s="12">
        <f t="shared" si="2271"/>
        <v>0</v>
      </c>
      <c r="BM1586" s="12">
        <f t="shared" si="2271"/>
        <v>0</v>
      </c>
      <c r="BN1586" s="12">
        <f t="shared" si="2271"/>
        <v>0</v>
      </c>
      <c r="BO1586" s="12">
        <f t="shared" si="2271"/>
        <v>0</v>
      </c>
      <c r="BP1586" s="12">
        <f t="shared" si="2271"/>
        <v>0</v>
      </c>
      <c r="BQ1586" s="12">
        <f t="shared" si="2271"/>
        <v>0</v>
      </c>
      <c r="BR1586" s="12">
        <v>0</v>
      </c>
      <c r="BS1586" s="12">
        <v>0</v>
      </c>
      <c r="BT1586" s="12" t="e">
        <f>IF(#REF!=0,"-",#REF!/#REF!*100)</f>
        <v>#REF!</v>
      </c>
    </row>
    <row r="1587" spans="1:72" x14ac:dyDescent="0.25">
      <c r="A1587" s="4" t="s">
        <v>548</v>
      </c>
      <c r="B1587" s="4" t="s">
        <v>1</v>
      </c>
      <c r="C1587" s="4" t="s">
        <v>12</v>
      </c>
      <c r="D1587" s="102" t="s">
        <v>550</v>
      </c>
      <c r="E1587" s="113">
        <v>6131</v>
      </c>
      <c r="F1587" s="102"/>
      <c r="G1587" s="98" t="s">
        <v>1659</v>
      </c>
      <c r="H1587" s="13" t="s">
        <v>32</v>
      </c>
      <c r="I1587" s="14">
        <v>0</v>
      </c>
      <c r="J1587" s="14"/>
      <c r="K1587" s="14"/>
      <c r="L1587" s="14"/>
      <c r="M1587" s="14"/>
      <c r="N1587" s="14"/>
      <c r="O1587" s="14">
        <f t="shared" si="2248"/>
        <v>0</v>
      </c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>
        <v>0</v>
      </c>
      <c r="AC1587" s="14">
        <v>0</v>
      </c>
      <c r="AD1587" s="14">
        <v>0</v>
      </c>
      <c r="AE1587" s="14"/>
      <c r="AF1587" s="14"/>
      <c r="AG1587" s="14"/>
      <c r="AH1587" s="14"/>
      <c r="AI1587" s="14"/>
      <c r="AJ1587" s="14">
        <f t="shared" si="2249"/>
        <v>0</v>
      </c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>
        <v>0</v>
      </c>
      <c r="AX1587" s="14">
        <v>0</v>
      </c>
      <c r="AY1587" s="14">
        <v>0</v>
      </c>
      <c r="AZ1587" s="14"/>
      <c r="BA1587" s="14"/>
      <c r="BB1587" s="14"/>
      <c r="BC1587" s="14"/>
      <c r="BD1587" s="14"/>
      <c r="BE1587" s="14">
        <f t="shared" si="2250"/>
        <v>0</v>
      </c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>
        <v>0</v>
      </c>
      <c r="BS1587" s="14">
        <v>0</v>
      </c>
      <c r="BT1587" s="14" t="e">
        <f>IF(#REF!=0,"-",#REF!/#REF!*100)</f>
        <v>#REF!</v>
      </c>
    </row>
    <row r="1588" spans="1:72" x14ac:dyDescent="0.25">
      <c r="A1588" s="1" t="s">
        <v>548</v>
      </c>
      <c r="B1588" s="1" t="s">
        <v>1</v>
      </c>
      <c r="C1588" s="1" t="s">
        <v>12</v>
      </c>
      <c r="D1588" s="105" t="s">
        <v>550</v>
      </c>
      <c r="E1588" s="105" t="s">
        <v>34</v>
      </c>
      <c r="F1588" s="102" t="s">
        <v>0</v>
      </c>
      <c r="G1588" s="13" t="s">
        <v>0</v>
      </c>
      <c r="H1588" s="2" t="s">
        <v>35</v>
      </c>
      <c r="I1588" s="12">
        <f t="shared" ref="I1588:AA1588" si="2272">SUM(I1589:I1592)</f>
        <v>0</v>
      </c>
      <c r="J1588" s="12">
        <f t="shared" si="2272"/>
        <v>0</v>
      </c>
      <c r="K1588" s="12">
        <f t="shared" si="2272"/>
        <v>0</v>
      </c>
      <c r="L1588" s="12">
        <f t="shared" si="2272"/>
        <v>0</v>
      </c>
      <c r="M1588" s="12">
        <f t="shared" si="2272"/>
        <v>0</v>
      </c>
      <c r="N1588" s="12">
        <f t="shared" si="2272"/>
        <v>0</v>
      </c>
      <c r="O1588" s="12">
        <f t="shared" si="2272"/>
        <v>0</v>
      </c>
      <c r="P1588" s="12">
        <f t="shared" si="2272"/>
        <v>0</v>
      </c>
      <c r="Q1588" s="12">
        <f t="shared" si="2272"/>
        <v>0</v>
      </c>
      <c r="R1588" s="12">
        <f t="shared" si="2272"/>
        <v>0</v>
      </c>
      <c r="S1588" s="12">
        <f t="shared" si="2272"/>
        <v>0</v>
      </c>
      <c r="T1588" s="12">
        <f t="shared" si="2272"/>
        <v>0</v>
      </c>
      <c r="U1588" s="12">
        <f t="shared" si="2272"/>
        <v>0</v>
      </c>
      <c r="V1588" s="12">
        <f t="shared" si="2272"/>
        <v>0</v>
      </c>
      <c r="W1588" s="12">
        <f t="shared" si="2272"/>
        <v>0</v>
      </c>
      <c r="X1588" s="12">
        <f t="shared" si="2272"/>
        <v>0</v>
      </c>
      <c r="Y1588" s="12">
        <f t="shared" si="2272"/>
        <v>0</v>
      </c>
      <c r="Z1588" s="12">
        <f t="shared" si="2272"/>
        <v>0</v>
      </c>
      <c r="AA1588" s="12">
        <f t="shared" si="2272"/>
        <v>0</v>
      </c>
      <c r="AB1588" s="12">
        <v>0</v>
      </c>
      <c r="AC1588" s="12">
        <v>0</v>
      </c>
      <c r="AD1588" s="12">
        <f t="shared" ref="AD1588:AV1588" si="2273">SUM(AD1589:AD1592)</f>
        <v>0</v>
      </c>
      <c r="AE1588" s="12">
        <f t="shared" si="2273"/>
        <v>0</v>
      </c>
      <c r="AF1588" s="12">
        <f t="shared" si="2273"/>
        <v>0</v>
      </c>
      <c r="AG1588" s="12">
        <f t="shared" si="2273"/>
        <v>0</v>
      </c>
      <c r="AH1588" s="12">
        <f t="shared" si="2273"/>
        <v>0</v>
      </c>
      <c r="AI1588" s="12">
        <f t="shared" si="2273"/>
        <v>0</v>
      </c>
      <c r="AJ1588" s="12">
        <f t="shared" si="2273"/>
        <v>0</v>
      </c>
      <c r="AK1588" s="12">
        <f t="shared" si="2273"/>
        <v>0</v>
      </c>
      <c r="AL1588" s="12">
        <f t="shared" si="2273"/>
        <v>0</v>
      </c>
      <c r="AM1588" s="12">
        <f t="shared" si="2273"/>
        <v>0</v>
      </c>
      <c r="AN1588" s="12">
        <f t="shared" si="2273"/>
        <v>0</v>
      </c>
      <c r="AO1588" s="12">
        <f t="shared" si="2273"/>
        <v>0</v>
      </c>
      <c r="AP1588" s="12">
        <f t="shared" si="2273"/>
        <v>0</v>
      </c>
      <c r="AQ1588" s="12">
        <f t="shared" si="2273"/>
        <v>0</v>
      </c>
      <c r="AR1588" s="12">
        <f t="shared" si="2273"/>
        <v>0</v>
      </c>
      <c r="AS1588" s="12">
        <f t="shared" si="2273"/>
        <v>0</v>
      </c>
      <c r="AT1588" s="12">
        <f t="shared" si="2273"/>
        <v>0</v>
      </c>
      <c r="AU1588" s="12">
        <f t="shared" si="2273"/>
        <v>0</v>
      </c>
      <c r="AV1588" s="12">
        <f t="shared" si="2273"/>
        <v>0</v>
      </c>
      <c r="AW1588" s="12">
        <v>0</v>
      </c>
      <c r="AX1588" s="12">
        <v>0</v>
      </c>
      <c r="AY1588" s="12">
        <f t="shared" ref="AY1588:BQ1588" si="2274">SUM(AY1589:AY1592)</f>
        <v>0</v>
      </c>
      <c r="AZ1588" s="12">
        <f t="shared" si="2274"/>
        <v>0</v>
      </c>
      <c r="BA1588" s="12">
        <f t="shared" si="2274"/>
        <v>0</v>
      </c>
      <c r="BB1588" s="12">
        <f t="shared" si="2274"/>
        <v>0</v>
      </c>
      <c r="BC1588" s="12">
        <f t="shared" si="2274"/>
        <v>0</v>
      </c>
      <c r="BD1588" s="12">
        <f t="shared" si="2274"/>
        <v>0</v>
      </c>
      <c r="BE1588" s="12">
        <f t="shared" si="2274"/>
        <v>0</v>
      </c>
      <c r="BF1588" s="12">
        <f t="shared" si="2274"/>
        <v>0</v>
      </c>
      <c r="BG1588" s="12">
        <f t="shared" si="2274"/>
        <v>0</v>
      </c>
      <c r="BH1588" s="12">
        <f t="shared" si="2274"/>
        <v>0</v>
      </c>
      <c r="BI1588" s="12">
        <f t="shared" si="2274"/>
        <v>0</v>
      </c>
      <c r="BJ1588" s="12">
        <f t="shared" si="2274"/>
        <v>0</v>
      </c>
      <c r="BK1588" s="12">
        <f t="shared" si="2274"/>
        <v>0</v>
      </c>
      <c r="BL1588" s="12">
        <f t="shared" si="2274"/>
        <v>0</v>
      </c>
      <c r="BM1588" s="12">
        <f t="shared" si="2274"/>
        <v>0</v>
      </c>
      <c r="BN1588" s="12">
        <f t="shared" si="2274"/>
        <v>0</v>
      </c>
      <c r="BO1588" s="12">
        <f t="shared" si="2274"/>
        <v>0</v>
      </c>
      <c r="BP1588" s="12">
        <f t="shared" si="2274"/>
        <v>0</v>
      </c>
      <c r="BQ1588" s="12">
        <f t="shared" si="2274"/>
        <v>0</v>
      </c>
      <c r="BR1588" s="12">
        <v>0</v>
      </c>
      <c r="BS1588" s="12">
        <v>0</v>
      </c>
      <c r="BT1588" s="12" t="e">
        <f>IF(#REF!=0,"-",#REF!/#REF!*100)</f>
        <v>#REF!</v>
      </c>
    </row>
    <row r="1589" spans="1:72" x14ac:dyDescent="0.25">
      <c r="A1589" s="4" t="s">
        <v>548</v>
      </c>
      <c r="B1589" s="4" t="s">
        <v>1</v>
      </c>
      <c r="C1589" s="4" t="s">
        <v>12</v>
      </c>
      <c r="D1589" s="102" t="s">
        <v>550</v>
      </c>
      <c r="E1589" s="113">
        <v>6139</v>
      </c>
      <c r="F1589" s="102"/>
      <c r="G1589" s="98" t="s">
        <v>1659</v>
      </c>
      <c r="H1589" s="13" t="s">
        <v>35</v>
      </c>
      <c r="I1589" s="14">
        <v>0</v>
      </c>
      <c r="J1589" s="14"/>
      <c r="K1589" s="14"/>
      <c r="L1589" s="14"/>
      <c r="M1589" s="14"/>
      <c r="N1589" s="14"/>
      <c r="O1589" s="14">
        <f t="shared" si="2248"/>
        <v>0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>
        <v>0</v>
      </c>
      <c r="AC1589" s="14">
        <v>0</v>
      </c>
      <c r="AD1589" s="14">
        <v>0</v>
      </c>
      <c r="AE1589" s="14"/>
      <c r="AF1589" s="14"/>
      <c r="AG1589" s="14"/>
      <c r="AH1589" s="14"/>
      <c r="AI1589" s="14"/>
      <c r="AJ1589" s="14">
        <f t="shared" si="2249"/>
        <v>0</v>
      </c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>
        <v>0</v>
      </c>
      <c r="AX1589" s="14">
        <v>0</v>
      </c>
      <c r="AY1589" s="14">
        <v>0</v>
      </c>
      <c r="AZ1589" s="14"/>
      <c r="BA1589" s="14"/>
      <c r="BB1589" s="14"/>
      <c r="BC1589" s="14"/>
      <c r="BD1589" s="14"/>
      <c r="BE1589" s="14">
        <f t="shared" si="2250"/>
        <v>0</v>
      </c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>
        <v>0</v>
      </c>
      <c r="BS1589" s="14">
        <v>0</v>
      </c>
      <c r="BT1589" s="14" t="e">
        <f>IF(#REF!=0,"-",#REF!/#REF!*100)</f>
        <v>#REF!</v>
      </c>
    </row>
    <row r="1590" spans="1:72" ht="22.5" x14ac:dyDescent="0.25">
      <c r="A1590" s="4" t="s">
        <v>548</v>
      </c>
      <c r="B1590" s="4" t="s">
        <v>1</v>
      </c>
      <c r="C1590" s="4" t="s">
        <v>12</v>
      </c>
      <c r="D1590" s="102" t="s">
        <v>550</v>
      </c>
      <c r="E1590" s="113">
        <v>6139</v>
      </c>
      <c r="F1590" s="102" t="s">
        <v>556</v>
      </c>
      <c r="G1590" s="98" t="s">
        <v>1659</v>
      </c>
      <c r="H1590" s="13" t="s">
        <v>37</v>
      </c>
      <c r="I1590" s="14">
        <v>0</v>
      </c>
      <c r="J1590" s="14"/>
      <c r="K1590" s="14"/>
      <c r="L1590" s="14"/>
      <c r="M1590" s="14"/>
      <c r="N1590" s="14"/>
      <c r="O1590" s="14">
        <f t="shared" si="2248"/>
        <v>0</v>
      </c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>
        <v>0</v>
      </c>
      <c r="AC1590" s="14">
        <v>0</v>
      </c>
      <c r="AD1590" s="14">
        <v>0</v>
      </c>
      <c r="AE1590" s="14"/>
      <c r="AF1590" s="14"/>
      <c r="AG1590" s="14"/>
      <c r="AH1590" s="14"/>
      <c r="AI1590" s="14"/>
      <c r="AJ1590" s="14">
        <f t="shared" si="2249"/>
        <v>0</v>
      </c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>
        <v>0</v>
      </c>
      <c r="AX1590" s="14">
        <v>0</v>
      </c>
      <c r="AY1590" s="14">
        <v>0</v>
      </c>
      <c r="AZ1590" s="14"/>
      <c r="BA1590" s="14"/>
      <c r="BB1590" s="14"/>
      <c r="BC1590" s="14"/>
      <c r="BD1590" s="14"/>
      <c r="BE1590" s="14">
        <f t="shared" si="2250"/>
        <v>0</v>
      </c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>
        <v>0</v>
      </c>
      <c r="BS1590" s="14">
        <v>0</v>
      </c>
      <c r="BT1590" s="14" t="e">
        <f>IF(#REF!=0,"-",#REF!/#REF!*100)</f>
        <v>#REF!</v>
      </c>
    </row>
    <row r="1591" spans="1:72" ht="33.75" x14ac:dyDescent="0.25">
      <c r="A1591" s="4" t="s">
        <v>548</v>
      </c>
      <c r="B1591" s="4" t="s">
        <v>1</v>
      </c>
      <c r="C1591" s="4" t="s">
        <v>12</v>
      </c>
      <c r="D1591" s="102" t="s">
        <v>550</v>
      </c>
      <c r="E1591" s="113">
        <v>6139</v>
      </c>
      <c r="F1591" s="102" t="s">
        <v>557</v>
      </c>
      <c r="G1591" s="98" t="s">
        <v>1659</v>
      </c>
      <c r="H1591" s="13" t="s">
        <v>38</v>
      </c>
      <c r="I1591" s="14">
        <v>0</v>
      </c>
      <c r="J1591" s="14"/>
      <c r="K1591" s="14"/>
      <c r="L1591" s="14"/>
      <c r="M1591" s="14"/>
      <c r="N1591" s="14"/>
      <c r="O1591" s="14">
        <f t="shared" si="2248"/>
        <v>0</v>
      </c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>
        <v>0</v>
      </c>
      <c r="AC1591" s="14">
        <v>0</v>
      </c>
      <c r="AD1591" s="14">
        <v>0</v>
      </c>
      <c r="AE1591" s="14"/>
      <c r="AF1591" s="14"/>
      <c r="AG1591" s="14"/>
      <c r="AH1591" s="14"/>
      <c r="AI1591" s="14"/>
      <c r="AJ1591" s="14">
        <f t="shared" si="2249"/>
        <v>0</v>
      </c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>
        <v>0</v>
      </c>
      <c r="AX1591" s="14">
        <v>0</v>
      </c>
      <c r="AY1591" s="14">
        <v>0</v>
      </c>
      <c r="AZ1591" s="14"/>
      <c r="BA1591" s="14"/>
      <c r="BB1591" s="14"/>
      <c r="BC1591" s="14"/>
      <c r="BD1591" s="14"/>
      <c r="BE1591" s="14">
        <f t="shared" si="2250"/>
        <v>0</v>
      </c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>
        <v>0</v>
      </c>
      <c r="BS1591" s="14">
        <v>0</v>
      </c>
      <c r="BT1591" s="14" t="e">
        <f>IF(#REF!=0,"-",#REF!/#REF!*100)</f>
        <v>#REF!</v>
      </c>
    </row>
    <row r="1592" spans="1:72" ht="22.5" x14ac:dyDescent="0.25">
      <c r="A1592" s="4" t="s">
        <v>548</v>
      </c>
      <c r="B1592" s="4" t="s">
        <v>1</v>
      </c>
      <c r="C1592" s="4" t="s">
        <v>12</v>
      </c>
      <c r="D1592" s="102" t="s">
        <v>550</v>
      </c>
      <c r="E1592" s="113">
        <v>6139</v>
      </c>
      <c r="F1592" s="102" t="s">
        <v>558</v>
      </c>
      <c r="G1592" s="98" t="s">
        <v>1659</v>
      </c>
      <c r="H1592" s="13" t="s">
        <v>559</v>
      </c>
      <c r="I1592" s="14">
        <v>0</v>
      </c>
      <c r="J1592" s="14"/>
      <c r="K1592" s="14"/>
      <c r="L1592" s="14"/>
      <c r="M1592" s="14"/>
      <c r="N1592" s="14"/>
      <c r="O1592" s="14">
        <f t="shared" si="2248"/>
        <v>0</v>
      </c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>
        <v>0</v>
      </c>
      <c r="AC1592" s="14">
        <v>0</v>
      </c>
      <c r="AD1592" s="14">
        <v>0</v>
      </c>
      <c r="AE1592" s="14"/>
      <c r="AF1592" s="14"/>
      <c r="AG1592" s="14"/>
      <c r="AH1592" s="14"/>
      <c r="AI1592" s="14"/>
      <c r="AJ1592" s="14">
        <f t="shared" si="2249"/>
        <v>0</v>
      </c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>
        <v>0</v>
      </c>
      <c r="AX1592" s="14">
        <v>0</v>
      </c>
      <c r="AY1592" s="14">
        <v>0</v>
      </c>
      <c r="AZ1592" s="14"/>
      <c r="BA1592" s="14"/>
      <c r="BB1592" s="14"/>
      <c r="BC1592" s="14"/>
      <c r="BD1592" s="14"/>
      <c r="BE1592" s="14">
        <f t="shared" si="2250"/>
        <v>0</v>
      </c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>
        <v>0</v>
      </c>
      <c r="BS1592" s="14">
        <v>0</v>
      </c>
      <c r="BT1592" s="14" t="e">
        <f>IF(#REF!=0,"-",#REF!/#REF!*100)</f>
        <v>#REF!</v>
      </c>
    </row>
    <row r="1593" spans="1:72" ht="33.75" x14ac:dyDescent="0.25">
      <c r="A1593" s="1" t="s">
        <v>0</v>
      </c>
      <c r="B1593" s="1" t="s">
        <v>0</v>
      </c>
      <c r="C1593" s="1" t="s">
        <v>0</v>
      </c>
      <c r="D1593" s="101" t="s">
        <v>0</v>
      </c>
      <c r="E1593" s="101" t="s">
        <v>0</v>
      </c>
      <c r="F1593" s="101" t="s">
        <v>0</v>
      </c>
      <c r="G1593" s="2" t="s">
        <v>0</v>
      </c>
      <c r="H1593" s="10" t="s">
        <v>39</v>
      </c>
      <c r="I1593" s="11">
        <f t="shared" ref="I1593:AA1593" si="2275">SUM(I1594)</f>
        <v>0</v>
      </c>
      <c r="J1593" s="11">
        <f t="shared" si="2275"/>
        <v>0</v>
      </c>
      <c r="K1593" s="11">
        <f t="shared" si="2275"/>
        <v>0</v>
      </c>
      <c r="L1593" s="11">
        <f t="shared" si="2275"/>
        <v>0</v>
      </c>
      <c r="M1593" s="11">
        <f t="shared" si="2275"/>
        <v>0</v>
      </c>
      <c r="N1593" s="11">
        <f t="shared" si="2275"/>
        <v>0</v>
      </c>
      <c r="O1593" s="11">
        <f t="shared" si="2275"/>
        <v>0</v>
      </c>
      <c r="P1593" s="11">
        <f t="shared" si="2275"/>
        <v>0</v>
      </c>
      <c r="Q1593" s="11">
        <f t="shared" si="2275"/>
        <v>0</v>
      </c>
      <c r="R1593" s="11">
        <f t="shared" si="2275"/>
        <v>0</v>
      </c>
      <c r="S1593" s="11">
        <f t="shared" si="2275"/>
        <v>0</v>
      </c>
      <c r="T1593" s="11">
        <f t="shared" si="2275"/>
        <v>0</v>
      </c>
      <c r="U1593" s="11">
        <f t="shared" si="2275"/>
        <v>0</v>
      </c>
      <c r="V1593" s="11">
        <f t="shared" si="2275"/>
        <v>0</v>
      </c>
      <c r="W1593" s="11">
        <f t="shared" si="2275"/>
        <v>0</v>
      </c>
      <c r="X1593" s="11">
        <f t="shared" si="2275"/>
        <v>0</v>
      </c>
      <c r="Y1593" s="11">
        <f t="shared" si="2275"/>
        <v>0</v>
      </c>
      <c r="Z1593" s="11">
        <f t="shared" si="2275"/>
        <v>0</v>
      </c>
      <c r="AA1593" s="11">
        <f t="shared" si="2275"/>
        <v>0</v>
      </c>
      <c r="AB1593" s="11">
        <v>0</v>
      </c>
      <c r="AC1593" s="11">
        <v>0</v>
      </c>
      <c r="AD1593" s="11">
        <f t="shared" ref="AD1593:AV1593" si="2276">SUM(AD1594)</f>
        <v>0</v>
      </c>
      <c r="AE1593" s="11">
        <f t="shared" si="2276"/>
        <v>0</v>
      </c>
      <c r="AF1593" s="11">
        <f t="shared" si="2276"/>
        <v>0</v>
      </c>
      <c r="AG1593" s="11">
        <f t="shared" si="2276"/>
        <v>0</v>
      </c>
      <c r="AH1593" s="11">
        <f t="shared" si="2276"/>
        <v>0</v>
      </c>
      <c r="AI1593" s="11">
        <f t="shared" si="2276"/>
        <v>0</v>
      </c>
      <c r="AJ1593" s="11">
        <f t="shared" si="2276"/>
        <v>0</v>
      </c>
      <c r="AK1593" s="11">
        <f t="shared" si="2276"/>
        <v>0</v>
      </c>
      <c r="AL1593" s="11">
        <f t="shared" si="2276"/>
        <v>0</v>
      </c>
      <c r="AM1593" s="11">
        <f t="shared" si="2276"/>
        <v>0</v>
      </c>
      <c r="AN1593" s="11">
        <f t="shared" si="2276"/>
        <v>0</v>
      </c>
      <c r="AO1593" s="11">
        <f t="shared" si="2276"/>
        <v>0</v>
      </c>
      <c r="AP1593" s="11">
        <f t="shared" si="2276"/>
        <v>0</v>
      </c>
      <c r="AQ1593" s="11">
        <f t="shared" si="2276"/>
        <v>0</v>
      </c>
      <c r="AR1593" s="11">
        <f t="shared" si="2276"/>
        <v>0</v>
      </c>
      <c r="AS1593" s="11">
        <f t="shared" si="2276"/>
        <v>0</v>
      </c>
      <c r="AT1593" s="11">
        <f t="shared" si="2276"/>
        <v>0</v>
      </c>
      <c r="AU1593" s="11">
        <f t="shared" si="2276"/>
        <v>0</v>
      </c>
      <c r="AV1593" s="11">
        <f t="shared" si="2276"/>
        <v>0</v>
      </c>
      <c r="AW1593" s="11">
        <v>0</v>
      </c>
      <c r="AX1593" s="11">
        <v>0</v>
      </c>
      <c r="AY1593" s="11">
        <f t="shared" ref="AY1593:BQ1593" si="2277">SUM(AY1594)</f>
        <v>2000000</v>
      </c>
      <c r="AZ1593" s="11">
        <f t="shared" si="2277"/>
        <v>0</v>
      </c>
      <c r="BA1593" s="11">
        <f t="shared" si="2277"/>
        <v>0</v>
      </c>
      <c r="BB1593" s="11">
        <f t="shared" si="2277"/>
        <v>0</v>
      </c>
      <c r="BC1593" s="11">
        <f t="shared" si="2277"/>
        <v>0</v>
      </c>
      <c r="BD1593" s="11">
        <f t="shared" si="2277"/>
        <v>0</v>
      </c>
      <c r="BE1593" s="11">
        <f t="shared" si="2277"/>
        <v>2000000</v>
      </c>
      <c r="BF1593" s="11">
        <f t="shared" si="2277"/>
        <v>0</v>
      </c>
      <c r="BG1593" s="11">
        <f t="shared" si="2277"/>
        <v>0</v>
      </c>
      <c r="BH1593" s="11">
        <f t="shared" si="2277"/>
        <v>0</v>
      </c>
      <c r="BI1593" s="11">
        <f t="shared" si="2277"/>
        <v>0</v>
      </c>
      <c r="BJ1593" s="11">
        <f t="shared" si="2277"/>
        <v>0</v>
      </c>
      <c r="BK1593" s="11">
        <f t="shared" si="2277"/>
        <v>0</v>
      </c>
      <c r="BL1593" s="11">
        <f t="shared" si="2277"/>
        <v>0</v>
      </c>
      <c r="BM1593" s="11">
        <f t="shared" si="2277"/>
        <v>0</v>
      </c>
      <c r="BN1593" s="11">
        <f t="shared" si="2277"/>
        <v>0</v>
      </c>
      <c r="BO1593" s="11">
        <f t="shared" si="2277"/>
        <v>0</v>
      </c>
      <c r="BP1593" s="11">
        <f t="shared" si="2277"/>
        <v>0</v>
      </c>
      <c r="BQ1593" s="11">
        <f t="shared" si="2277"/>
        <v>0</v>
      </c>
      <c r="BR1593" s="11">
        <v>0</v>
      </c>
      <c r="BS1593" s="11">
        <v>2000000</v>
      </c>
      <c r="BT1593" s="11" t="e">
        <f>IF(#REF!=0,"-",#REF!/#REF!*100)</f>
        <v>#REF!</v>
      </c>
    </row>
    <row r="1594" spans="1:72" ht="22.5" x14ac:dyDescent="0.25">
      <c r="A1594" s="4" t="s">
        <v>548</v>
      </c>
      <c r="B1594" s="4" t="s">
        <v>1</v>
      </c>
      <c r="C1594" s="4" t="s">
        <v>12</v>
      </c>
      <c r="D1594" s="102" t="s">
        <v>550</v>
      </c>
      <c r="E1594" s="101" t="s">
        <v>40</v>
      </c>
      <c r="F1594" s="101" t="s">
        <v>0</v>
      </c>
      <c r="G1594" s="2" t="s">
        <v>0</v>
      </c>
      <c r="H1594" s="2" t="s">
        <v>41</v>
      </c>
      <c r="I1594" s="12">
        <f t="shared" ref="I1594:AA1594" si="2278">SUM(I1595,I1597,I1600,I1606)</f>
        <v>0</v>
      </c>
      <c r="J1594" s="12">
        <f t="shared" si="2278"/>
        <v>0</v>
      </c>
      <c r="K1594" s="12">
        <f t="shared" si="2278"/>
        <v>0</v>
      </c>
      <c r="L1594" s="12">
        <f t="shared" si="2278"/>
        <v>0</v>
      </c>
      <c r="M1594" s="12">
        <f t="shared" si="2278"/>
        <v>0</v>
      </c>
      <c r="N1594" s="12">
        <f t="shared" si="2278"/>
        <v>0</v>
      </c>
      <c r="O1594" s="12">
        <f t="shared" ref="O1594" si="2279">SUM(O1595,O1597,O1600,O1606)</f>
        <v>0</v>
      </c>
      <c r="P1594" s="12">
        <f t="shared" si="2278"/>
        <v>0</v>
      </c>
      <c r="Q1594" s="12">
        <f t="shared" si="2278"/>
        <v>0</v>
      </c>
      <c r="R1594" s="12">
        <f t="shared" si="2278"/>
        <v>0</v>
      </c>
      <c r="S1594" s="12">
        <f t="shared" si="2278"/>
        <v>0</v>
      </c>
      <c r="T1594" s="12">
        <f t="shared" si="2278"/>
        <v>0</v>
      </c>
      <c r="U1594" s="12">
        <f t="shared" si="2278"/>
        <v>0</v>
      </c>
      <c r="V1594" s="12">
        <f t="shared" si="2278"/>
        <v>0</v>
      </c>
      <c r="W1594" s="12">
        <f t="shared" si="2278"/>
        <v>0</v>
      </c>
      <c r="X1594" s="12">
        <f t="shared" si="2278"/>
        <v>0</v>
      </c>
      <c r="Y1594" s="12">
        <f t="shared" si="2278"/>
        <v>0</v>
      </c>
      <c r="Z1594" s="12">
        <f t="shared" si="2278"/>
        <v>0</v>
      </c>
      <c r="AA1594" s="12">
        <f t="shared" si="2278"/>
        <v>0</v>
      </c>
      <c r="AB1594" s="12">
        <v>0</v>
      </c>
      <c r="AC1594" s="12">
        <v>0</v>
      </c>
      <c r="AD1594" s="12">
        <f t="shared" ref="AD1594:AV1594" si="2280">SUM(AD1595,AD1597,AD1600,AD1606)</f>
        <v>0</v>
      </c>
      <c r="AE1594" s="12">
        <f t="shared" si="2280"/>
        <v>0</v>
      </c>
      <c r="AF1594" s="12">
        <f t="shared" si="2280"/>
        <v>0</v>
      </c>
      <c r="AG1594" s="12">
        <f t="shared" si="2280"/>
        <v>0</v>
      </c>
      <c r="AH1594" s="12">
        <f t="shared" si="2280"/>
        <v>0</v>
      </c>
      <c r="AI1594" s="12">
        <f t="shared" si="2280"/>
        <v>0</v>
      </c>
      <c r="AJ1594" s="12">
        <f t="shared" ref="AJ1594" si="2281">SUM(AJ1595,AJ1597,AJ1600,AJ1606)</f>
        <v>0</v>
      </c>
      <c r="AK1594" s="12">
        <f t="shared" si="2280"/>
        <v>0</v>
      </c>
      <c r="AL1594" s="12">
        <f t="shared" si="2280"/>
        <v>0</v>
      </c>
      <c r="AM1594" s="12">
        <f t="shared" si="2280"/>
        <v>0</v>
      </c>
      <c r="AN1594" s="12">
        <f t="shared" si="2280"/>
        <v>0</v>
      </c>
      <c r="AO1594" s="12">
        <f t="shared" si="2280"/>
        <v>0</v>
      </c>
      <c r="AP1594" s="12">
        <f t="shared" si="2280"/>
        <v>0</v>
      </c>
      <c r="AQ1594" s="12">
        <f t="shared" si="2280"/>
        <v>0</v>
      </c>
      <c r="AR1594" s="12">
        <f t="shared" si="2280"/>
        <v>0</v>
      </c>
      <c r="AS1594" s="12">
        <f t="shared" si="2280"/>
        <v>0</v>
      </c>
      <c r="AT1594" s="12">
        <f t="shared" si="2280"/>
        <v>0</v>
      </c>
      <c r="AU1594" s="12">
        <f t="shared" si="2280"/>
        <v>0</v>
      </c>
      <c r="AV1594" s="12">
        <f t="shared" si="2280"/>
        <v>0</v>
      </c>
      <c r="AW1594" s="12">
        <v>0</v>
      </c>
      <c r="AX1594" s="12">
        <v>0</v>
      </c>
      <c r="AY1594" s="12">
        <f t="shared" ref="AY1594:BQ1594" si="2282">SUM(AY1595,AY1597,AY1600,AY1606)</f>
        <v>2000000</v>
      </c>
      <c r="AZ1594" s="12">
        <f t="shared" si="2282"/>
        <v>0</v>
      </c>
      <c r="BA1594" s="12">
        <f t="shared" si="2282"/>
        <v>0</v>
      </c>
      <c r="BB1594" s="12">
        <f t="shared" si="2282"/>
        <v>0</v>
      </c>
      <c r="BC1594" s="12">
        <f t="shared" si="2282"/>
        <v>0</v>
      </c>
      <c r="BD1594" s="12">
        <f t="shared" si="2282"/>
        <v>0</v>
      </c>
      <c r="BE1594" s="12">
        <f t="shared" ref="BE1594" si="2283">SUM(BE1595,BE1597,BE1600,BE1606)</f>
        <v>2000000</v>
      </c>
      <c r="BF1594" s="12">
        <f t="shared" si="2282"/>
        <v>0</v>
      </c>
      <c r="BG1594" s="12">
        <f t="shared" si="2282"/>
        <v>0</v>
      </c>
      <c r="BH1594" s="12">
        <f t="shared" si="2282"/>
        <v>0</v>
      </c>
      <c r="BI1594" s="12">
        <f t="shared" si="2282"/>
        <v>0</v>
      </c>
      <c r="BJ1594" s="12">
        <f t="shared" si="2282"/>
        <v>0</v>
      </c>
      <c r="BK1594" s="12">
        <f t="shared" si="2282"/>
        <v>0</v>
      </c>
      <c r="BL1594" s="12">
        <f t="shared" si="2282"/>
        <v>0</v>
      </c>
      <c r="BM1594" s="12">
        <f t="shared" si="2282"/>
        <v>0</v>
      </c>
      <c r="BN1594" s="12">
        <f t="shared" si="2282"/>
        <v>0</v>
      </c>
      <c r="BO1594" s="12">
        <f t="shared" si="2282"/>
        <v>0</v>
      </c>
      <c r="BP1594" s="12">
        <f t="shared" si="2282"/>
        <v>0</v>
      </c>
      <c r="BQ1594" s="12">
        <f t="shared" si="2282"/>
        <v>0</v>
      </c>
      <c r="BR1594" s="12">
        <v>0</v>
      </c>
      <c r="BS1594" s="12">
        <v>2000000</v>
      </c>
      <c r="BT1594" s="12" t="e">
        <f>IF(#REF!=0,"-",#REF!/#REF!*100)</f>
        <v>#REF!</v>
      </c>
    </row>
    <row r="1595" spans="1:72" ht="22.5" x14ac:dyDescent="0.25">
      <c r="A1595" s="1" t="s">
        <v>548</v>
      </c>
      <c r="B1595" s="1" t="s">
        <v>1</v>
      </c>
      <c r="C1595" s="1" t="s">
        <v>12</v>
      </c>
      <c r="D1595" s="105" t="s">
        <v>550</v>
      </c>
      <c r="E1595" s="105" t="s">
        <v>93</v>
      </c>
      <c r="F1595" s="102" t="s">
        <v>0</v>
      </c>
      <c r="G1595" s="13" t="s">
        <v>0</v>
      </c>
      <c r="H1595" s="2" t="s">
        <v>94</v>
      </c>
      <c r="I1595" s="12">
        <f t="shared" ref="I1595:AA1595" si="2284">SUM(I1596)</f>
        <v>0</v>
      </c>
      <c r="J1595" s="12">
        <f t="shared" si="2284"/>
        <v>0</v>
      </c>
      <c r="K1595" s="12">
        <f t="shared" si="2284"/>
        <v>0</v>
      </c>
      <c r="L1595" s="12">
        <f t="shared" si="2284"/>
        <v>0</v>
      </c>
      <c r="M1595" s="12">
        <f t="shared" si="2284"/>
        <v>0</v>
      </c>
      <c r="N1595" s="12">
        <f t="shared" si="2284"/>
        <v>0</v>
      </c>
      <c r="O1595" s="12">
        <f t="shared" si="2284"/>
        <v>0</v>
      </c>
      <c r="P1595" s="12">
        <f t="shared" si="2284"/>
        <v>0</v>
      </c>
      <c r="Q1595" s="12">
        <f t="shared" si="2284"/>
        <v>0</v>
      </c>
      <c r="R1595" s="12">
        <f t="shared" si="2284"/>
        <v>0</v>
      </c>
      <c r="S1595" s="12">
        <f t="shared" si="2284"/>
        <v>0</v>
      </c>
      <c r="T1595" s="12">
        <f t="shared" si="2284"/>
        <v>0</v>
      </c>
      <c r="U1595" s="12">
        <f t="shared" si="2284"/>
        <v>0</v>
      </c>
      <c r="V1595" s="12">
        <f t="shared" si="2284"/>
        <v>0</v>
      </c>
      <c r="W1595" s="12">
        <f t="shared" si="2284"/>
        <v>0</v>
      </c>
      <c r="X1595" s="12">
        <f t="shared" si="2284"/>
        <v>0</v>
      </c>
      <c r="Y1595" s="12">
        <f t="shared" si="2284"/>
        <v>0</v>
      </c>
      <c r="Z1595" s="12">
        <f t="shared" si="2284"/>
        <v>0</v>
      </c>
      <c r="AA1595" s="12">
        <f t="shared" si="2284"/>
        <v>0</v>
      </c>
      <c r="AB1595" s="12">
        <v>0</v>
      </c>
      <c r="AC1595" s="12">
        <v>0</v>
      </c>
      <c r="AD1595" s="12">
        <f t="shared" ref="AD1595:AV1595" si="2285">SUM(AD1596)</f>
        <v>0</v>
      </c>
      <c r="AE1595" s="12">
        <f t="shared" si="2285"/>
        <v>0</v>
      </c>
      <c r="AF1595" s="12">
        <f t="shared" si="2285"/>
        <v>0</v>
      </c>
      <c r="AG1595" s="12">
        <f t="shared" si="2285"/>
        <v>0</v>
      </c>
      <c r="AH1595" s="12">
        <f t="shared" si="2285"/>
        <v>0</v>
      </c>
      <c r="AI1595" s="12">
        <f t="shared" si="2285"/>
        <v>0</v>
      </c>
      <c r="AJ1595" s="12">
        <f t="shared" si="2285"/>
        <v>0</v>
      </c>
      <c r="AK1595" s="12">
        <f t="shared" si="2285"/>
        <v>0</v>
      </c>
      <c r="AL1595" s="12">
        <f t="shared" si="2285"/>
        <v>0</v>
      </c>
      <c r="AM1595" s="12">
        <f t="shared" si="2285"/>
        <v>0</v>
      </c>
      <c r="AN1595" s="12">
        <f t="shared" si="2285"/>
        <v>0</v>
      </c>
      <c r="AO1595" s="12">
        <f t="shared" si="2285"/>
        <v>0</v>
      </c>
      <c r="AP1595" s="12">
        <f t="shared" si="2285"/>
        <v>0</v>
      </c>
      <c r="AQ1595" s="12">
        <f t="shared" si="2285"/>
        <v>0</v>
      </c>
      <c r="AR1595" s="12">
        <f t="shared" si="2285"/>
        <v>0</v>
      </c>
      <c r="AS1595" s="12">
        <f t="shared" si="2285"/>
        <v>0</v>
      </c>
      <c r="AT1595" s="12">
        <f t="shared" si="2285"/>
        <v>0</v>
      </c>
      <c r="AU1595" s="12">
        <f t="shared" si="2285"/>
        <v>0</v>
      </c>
      <c r="AV1595" s="12">
        <f t="shared" si="2285"/>
        <v>0</v>
      </c>
      <c r="AW1595" s="12">
        <v>0</v>
      </c>
      <c r="AX1595" s="12">
        <v>0</v>
      </c>
      <c r="AY1595" s="12">
        <f t="shared" ref="AY1595:BQ1595" si="2286">SUM(AY1596)</f>
        <v>0</v>
      </c>
      <c r="AZ1595" s="12">
        <f t="shared" si="2286"/>
        <v>0</v>
      </c>
      <c r="BA1595" s="12">
        <f t="shared" si="2286"/>
        <v>0</v>
      </c>
      <c r="BB1595" s="12">
        <f t="shared" si="2286"/>
        <v>0</v>
      </c>
      <c r="BC1595" s="12">
        <f t="shared" si="2286"/>
        <v>0</v>
      </c>
      <c r="BD1595" s="12">
        <f t="shared" si="2286"/>
        <v>0</v>
      </c>
      <c r="BE1595" s="12">
        <f t="shared" si="2286"/>
        <v>0</v>
      </c>
      <c r="BF1595" s="12">
        <f t="shared" si="2286"/>
        <v>0</v>
      </c>
      <c r="BG1595" s="12">
        <f t="shared" si="2286"/>
        <v>0</v>
      </c>
      <c r="BH1595" s="12">
        <f t="shared" si="2286"/>
        <v>0</v>
      </c>
      <c r="BI1595" s="12">
        <f t="shared" si="2286"/>
        <v>0</v>
      </c>
      <c r="BJ1595" s="12">
        <f t="shared" si="2286"/>
        <v>0</v>
      </c>
      <c r="BK1595" s="12">
        <f t="shared" si="2286"/>
        <v>0</v>
      </c>
      <c r="BL1595" s="12">
        <f t="shared" si="2286"/>
        <v>0</v>
      </c>
      <c r="BM1595" s="12">
        <f t="shared" si="2286"/>
        <v>0</v>
      </c>
      <c r="BN1595" s="12">
        <f t="shared" si="2286"/>
        <v>0</v>
      </c>
      <c r="BO1595" s="12">
        <f t="shared" si="2286"/>
        <v>0</v>
      </c>
      <c r="BP1595" s="12">
        <f t="shared" si="2286"/>
        <v>0</v>
      </c>
      <c r="BQ1595" s="12">
        <f t="shared" si="2286"/>
        <v>0</v>
      </c>
      <c r="BR1595" s="12">
        <v>0</v>
      </c>
      <c r="BS1595" s="12">
        <v>0</v>
      </c>
      <c r="BT1595" s="12" t="e">
        <f>IF(#REF!=0,"-",#REF!/#REF!*100)</f>
        <v>#REF!</v>
      </c>
    </row>
    <row r="1596" spans="1:72" x14ac:dyDescent="0.25">
      <c r="A1596" s="4" t="s">
        <v>548</v>
      </c>
      <c r="B1596" s="4" t="s">
        <v>1</v>
      </c>
      <c r="C1596" s="4" t="s">
        <v>12</v>
      </c>
      <c r="D1596" s="102" t="s">
        <v>550</v>
      </c>
      <c r="E1596" s="113">
        <v>6141</v>
      </c>
      <c r="F1596" s="102" t="s">
        <v>560</v>
      </c>
      <c r="G1596" s="98" t="s">
        <v>1660</v>
      </c>
      <c r="H1596" s="13" t="s">
        <v>112</v>
      </c>
      <c r="I1596" s="14">
        <v>0</v>
      </c>
      <c r="J1596" s="14"/>
      <c r="K1596" s="14"/>
      <c r="L1596" s="14"/>
      <c r="M1596" s="14"/>
      <c r="N1596" s="14"/>
      <c r="O1596" s="14">
        <f t="shared" si="2248"/>
        <v>0</v>
      </c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>
        <v>0</v>
      </c>
      <c r="AC1596" s="14">
        <v>0</v>
      </c>
      <c r="AD1596" s="14">
        <v>0</v>
      </c>
      <c r="AE1596" s="14"/>
      <c r="AF1596" s="14"/>
      <c r="AG1596" s="14"/>
      <c r="AH1596" s="14"/>
      <c r="AI1596" s="14"/>
      <c r="AJ1596" s="14">
        <f t="shared" si="2249"/>
        <v>0</v>
      </c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>
        <v>0</v>
      </c>
      <c r="AX1596" s="14">
        <v>0</v>
      </c>
      <c r="AY1596" s="14">
        <v>0</v>
      </c>
      <c r="AZ1596" s="14"/>
      <c r="BA1596" s="14"/>
      <c r="BB1596" s="14"/>
      <c r="BC1596" s="14"/>
      <c r="BD1596" s="14"/>
      <c r="BE1596" s="14">
        <f t="shared" si="2250"/>
        <v>0</v>
      </c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>
        <v>0</v>
      </c>
      <c r="BS1596" s="14">
        <v>0</v>
      </c>
      <c r="BT1596" s="14" t="e">
        <f>IF(#REF!=0,"-",#REF!/#REF!*100)</f>
        <v>#REF!</v>
      </c>
    </row>
    <row r="1597" spans="1:72" x14ac:dyDescent="0.25">
      <c r="A1597" s="1" t="s">
        <v>548</v>
      </c>
      <c r="B1597" s="1" t="s">
        <v>1</v>
      </c>
      <c r="C1597" s="1" t="s">
        <v>12</v>
      </c>
      <c r="D1597" s="105" t="s">
        <v>550</v>
      </c>
      <c r="E1597" s="105" t="s">
        <v>59</v>
      </c>
      <c r="F1597" s="102" t="s">
        <v>0</v>
      </c>
      <c r="G1597" s="13" t="s">
        <v>0</v>
      </c>
      <c r="H1597" s="2" t="s">
        <v>60</v>
      </c>
      <c r="I1597" s="12">
        <f t="shared" ref="I1597:AA1597" si="2287">SUM(I1598:I1599)</f>
        <v>0</v>
      </c>
      <c r="J1597" s="12">
        <f t="shared" si="2287"/>
        <v>0</v>
      </c>
      <c r="K1597" s="12">
        <f t="shared" si="2287"/>
        <v>0</v>
      </c>
      <c r="L1597" s="12">
        <f t="shared" si="2287"/>
        <v>0</v>
      </c>
      <c r="M1597" s="12">
        <f t="shared" si="2287"/>
        <v>0</v>
      </c>
      <c r="N1597" s="12">
        <f t="shared" si="2287"/>
        <v>0</v>
      </c>
      <c r="O1597" s="12">
        <f t="shared" si="2287"/>
        <v>0</v>
      </c>
      <c r="P1597" s="12">
        <f t="shared" si="2287"/>
        <v>0</v>
      </c>
      <c r="Q1597" s="12">
        <f t="shared" si="2287"/>
        <v>0</v>
      </c>
      <c r="R1597" s="12">
        <f t="shared" si="2287"/>
        <v>0</v>
      </c>
      <c r="S1597" s="12">
        <f t="shared" si="2287"/>
        <v>0</v>
      </c>
      <c r="T1597" s="12">
        <f t="shared" si="2287"/>
        <v>0</v>
      </c>
      <c r="U1597" s="12">
        <f t="shared" si="2287"/>
        <v>0</v>
      </c>
      <c r="V1597" s="12">
        <f t="shared" si="2287"/>
        <v>0</v>
      </c>
      <c r="W1597" s="12">
        <f t="shared" si="2287"/>
        <v>0</v>
      </c>
      <c r="X1597" s="12">
        <f t="shared" si="2287"/>
        <v>0</v>
      </c>
      <c r="Y1597" s="12">
        <f t="shared" si="2287"/>
        <v>0</v>
      </c>
      <c r="Z1597" s="12">
        <f t="shared" si="2287"/>
        <v>0</v>
      </c>
      <c r="AA1597" s="12">
        <f t="shared" si="2287"/>
        <v>0</v>
      </c>
      <c r="AB1597" s="12">
        <v>0</v>
      </c>
      <c r="AC1597" s="12">
        <v>0</v>
      </c>
      <c r="AD1597" s="12">
        <f t="shared" ref="AD1597:AV1597" si="2288">SUM(AD1598:AD1599)</f>
        <v>0</v>
      </c>
      <c r="AE1597" s="12">
        <f t="shared" si="2288"/>
        <v>0</v>
      </c>
      <c r="AF1597" s="12">
        <f t="shared" si="2288"/>
        <v>0</v>
      </c>
      <c r="AG1597" s="12">
        <f t="shared" si="2288"/>
        <v>0</v>
      </c>
      <c r="AH1597" s="12">
        <f t="shared" si="2288"/>
        <v>0</v>
      </c>
      <c r="AI1597" s="12">
        <f t="shared" si="2288"/>
        <v>0</v>
      </c>
      <c r="AJ1597" s="12">
        <f t="shared" si="2288"/>
        <v>0</v>
      </c>
      <c r="AK1597" s="12">
        <f t="shared" si="2288"/>
        <v>0</v>
      </c>
      <c r="AL1597" s="12">
        <f t="shared" si="2288"/>
        <v>0</v>
      </c>
      <c r="AM1597" s="12">
        <f t="shared" si="2288"/>
        <v>0</v>
      </c>
      <c r="AN1597" s="12">
        <f t="shared" si="2288"/>
        <v>0</v>
      </c>
      <c r="AO1597" s="12">
        <f t="shared" si="2288"/>
        <v>0</v>
      </c>
      <c r="AP1597" s="12">
        <f t="shared" si="2288"/>
        <v>0</v>
      </c>
      <c r="AQ1597" s="12">
        <f t="shared" si="2288"/>
        <v>0</v>
      </c>
      <c r="AR1597" s="12">
        <f t="shared" si="2288"/>
        <v>0</v>
      </c>
      <c r="AS1597" s="12">
        <f t="shared" si="2288"/>
        <v>0</v>
      </c>
      <c r="AT1597" s="12">
        <f t="shared" si="2288"/>
        <v>0</v>
      </c>
      <c r="AU1597" s="12">
        <f t="shared" si="2288"/>
        <v>0</v>
      </c>
      <c r="AV1597" s="12">
        <f t="shared" si="2288"/>
        <v>0</v>
      </c>
      <c r="AW1597" s="12">
        <v>0</v>
      </c>
      <c r="AX1597" s="12">
        <v>0</v>
      </c>
      <c r="AY1597" s="12">
        <f t="shared" ref="AY1597:BQ1597" si="2289">SUM(AY1598:AY1599)</f>
        <v>0</v>
      </c>
      <c r="AZ1597" s="12">
        <f t="shared" si="2289"/>
        <v>0</v>
      </c>
      <c r="BA1597" s="12">
        <f t="shared" si="2289"/>
        <v>0</v>
      </c>
      <c r="BB1597" s="12">
        <f t="shared" si="2289"/>
        <v>0</v>
      </c>
      <c r="BC1597" s="12">
        <f t="shared" si="2289"/>
        <v>0</v>
      </c>
      <c r="BD1597" s="12">
        <f t="shared" si="2289"/>
        <v>0</v>
      </c>
      <c r="BE1597" s="12">
        <f t="shared" si="2289"/>
        <v>0</v>
      </c>
      <c r="BF1597" s="12">
        <f t="shared" si="2289"/>
        <v>0</v>
      </c>
      <c r="BG1597" s="12">
        <f t="shared" si="2289"/>
        <v>0</v>
      </c>
      <c r="BH1597" s="12">
        <f t="shared" si="2289"/>
        <v>0</v>
      </c>
      <c r="BI1597" s="12">
        <f t="shared" si="2289"/>
        <v>0</v>
      </c>
      <c r="BJ1597" s="12">
        <f t="shared" si="2289"/>
        <v>0</v>
      </c>
      <c r="BK1597" s="12">
        <f t="shared" si="2289"/>
        <v>0</v>
      </c>
      <c r="BL1597" s="12">
        <f t="shared" si="2289"/>
        <v>0</v>
      </c>
      <c r="BM1597" s="12">
        <f t="shared" si="2289"/>
        <v>0</v>
      </c>
      <c r="BN1597" s="12">
        <f t="shared" si="2289"/>
        <v>0</v>
      </c>
      <c r="BO1597" s="12">
        <f t="shared" si="2289"/>
        <v>0</v>
      </c>
      <c r="BP1597" s="12">
        <f t="shared" si="2289"/>
        <v>0</v>
      </c>
      <c r="BQ1597" s="12">
        <f t="shared" si="2289"/>
        <v>0</v>
      </c>
      <c r="BR1597" s="12">
        <v>0</v>
      </c>
      <c r="BS1597" s="12">
        <v>0</v>
      </c>
      <c r="BT1597" s="12" t="e">
        <f>IF(#REF!=0,"-",#REF!/#REF!*100)</f>
        <v>#REF!</v>
      </c>
    </row>
    <row r="1598" spans="1:72" ht="22.5" x14ac:dyDescent="0.25">
      <c r="A1598" s="4" t="s">
        <v>548</v>
      </c>
      <c r="B1598" s="4" t="s">
        <v>1</v>
      </c>
      <c r="C1598" s="4" t="s">
        <v>12</v>
      </c>
      <c r="D1598" s="102" t="s">
        <v>550</v>
      </c>
      <c r="E1598" s="113">
        <v>6142</v>
      </c>
      <c r="F1598" s="102" t="s">
        <v>561</v>
      </c>
      <c r="G1598" s="98" t="s">
        <v>1659</v>
      </c>
      <c r="H1598" s="13" t="s">
        <v>562</v>
      </c>
      <c r="I1598" s="14">
        <v>0</v>
      </c>
      <c r="J1598" s="14"/>
      <c r="K1598" s="14"/>
      <c r="L1598" s="14"/>
      <c r="M1598" s="14"/>
      <c r="N1598" s="14"/>
      <c r="O1598" s="14">
        <f t="shared" si="2248"/>
        <v>0</v>
      </c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>
        <v>0</v>
      </c>
      <c r="AC1598" s="14">
        <v>0</v>
      </c>
      <c r="AD1598" s="14">
        <v>0</v>
      </c>
      <c r="AE1598" s="14"/>
      <c r="AF1598" s="14"/>
      <c r="AG1598" s="14"/>
      <c r="AH1598" s="14"/>
      <c r="AI1598" s="14"/>
      <c r="AJ1598" s="14">
        <f t="shared" si="2249"/>
        <v>0</v>
      </c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>
        <v>0</v>
      </c>
      <c r="AX1598" s="14">
        <v>0</v>
      </c>
      <c r="AY1598" s="14">
        <v>0</v>
      </c>
      <c r="AZ1598" s="14"/>
      <c r="BA1598" s="14"/>
      <c r="BB1598" s="14"/>
      <c r="BC1598" s="14"/>
      <c r="BD1598" s="14"/>
      <c r="BE1598" s="14">
        <f t="shared" si="2250"/>
        <v>0</v>
      </c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>
        <v>0</v>
      </c>
      <c r="BS1598" s="14">
        <v>0</v>
      </c>
      <c r="BT1598" s="14" t="e">
        <f>IF(#REF!=0,"-",#REF!/#REF!*100)</f>
        <v>#REF!</v>
      </c>
    </row>
    <row r="1599" spans="1:72" ht="22.5" x14ac:dyDescent="0.25">
      <c r="A1599" s="4" t="s">
        <v>548</v>
      </c>
      <c r="B1599" s="4" t="s">
        <v>1</v>
      </c>
      <c r="C1599" s="4" t="s">
        <v>12</v>
      </c>
      <c r="D1599" s="102" t="s">
        <v>550</v>
      </c>
      <c r="E1599" s="113">
        <v>6142</v>
      </c>
      <c r="F1599" s="102" t="s">
        <v>563</v>
      </c>
      <c r="G1599" s="98" t="s">
        <v>1660</v>
      </c>
      <c r="H1599" s="13" t="s">
        <v>564</v>
      </c>
      <c r="I1599" s="14">
        <v>0</v>
      </c>
      <c r="J1599" s="14"/>
      <c r="K1599" s="14"/>
      <c r="L1599" s="14"/>
      <c r="M1599" s="14"/>
      <c r="N1599" s="14"/>
      <c r="O1599" s="14">
        <f t="shared" si="2248"/>
        <v>0</v>
      </c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>
        <v>0</v>
      </c>
      <c r="AC1599" s="14">
        <v>0</v>
      </c>
      <c r="AD1599" s="14">
        <v>0</v>
      </c>
      <c r="AE1599" s="14"/>
      <c r="AF1599" s="14"/>
      <c r="AG1599" s="14"/>
      <c r="AH1599" s="14"/>
      <c r="AI1599" s="14"/>
      <c r="AJ1599" s="14">
        <f t="shared" si="2249"/>
        <v>0</v>
      </c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>
        <v>0</v>
      </c>
      <c r="AX1599" s="14">
        <v>0</v>
      </c>
      <c r="AY1599" s="14">
        <v>0</v>
      </c>
      <c r="AZ1599" s="14"/>
      <c r="BA1599" s="14"/>
      <c r="BB1599" s="14"/>
      <c r="BC1599" s="14"/>
      <c r="BD1599" s="14"/>
      <c r="BE1599" s="14">
        <f t="shared" si="2250"/>
        <v>0</v>
      </c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>
        <v>0</v>
      </c>
      <c r="BS1599" s="14">
        <v>0</v>
      </c>
      <c r="BT1599" s="14" t="e">
        <f>IF(#REF!=0,"-",#REF!/#REF!*100)</f>
        <v>#REF!</v>
      </c>
    </row>
    <row r="1600" spans="1:72" ht="22.5" x14ac:dyDescent="0.25">
      <c r="A1600" s="1" t="s">
        <v>548</v>
      </c>
      <c r="B1600" s="1" t="s">
        <v>1</v>
      </c>
      <c r="C1600" s="1" t="s">
        <v>12</v>
      </c>
      <c r="D1600" s="105" t="s">
        <v>550</v>
      </c>
      <c r="E1600" s="105" t="s">
        <v>42</v>
      </c>
      <c r="F1600" s="102" t="s">
        <v>0</v>
      </c>
      <c r="G1600" s="13" t="s">
        <v>0</v>
      </c>
      <c r="H1600" s="2" t="s">
        <v>43</v>
      </c>
      <c r="I1600" s="12">
        <f t="shared" ref="I1600:AA1600" si="2290">SUM(I1601:I1605)</f>
        <v>0</v>
      </c>
      <c r="J1600" s="12">
        <f t="shared" si="2290"/>
        <v>0</v>
      </c>
      <c r="K1600" s="12">
        <f t="shared" si="2290"/>
        <v>0</v>
      </c>
      <c r="L1600" s="12">
        <f t="shared" si="2290"/>
        <v>0</v>
      </c>
      <c r="M1600" s="12">
        <f t="shared" si="2290"/>
        <v>0</v>
      </c>
      <c r="N1600" s="12">
        <f t="shared" si="2290"/>
        <v>0</v>
      </c>
      <c r="O1600" s="12">
        <f t="shared" si="2290"/>
        <v>0</v>
      </c>
      <c r="P1600" s="12">
        <f t="shared" si="2290"/>
        <v>0</v>
      </c>
      <c r="Q1600" s="12">
        <f t="shared" si="2290"/>
        <v>0</v>
      </c>
      <c r="R1600" s="12">
        <f t="shared" si="2290"/>
        <v>0</v>
      </c>
      <c r="S1600" s="12">
        <f t="shared" si="2290"/>
        <v>0</v>
      </c>
      <c r="T1600" s="12">
        <f t="shared" si="2290"/>
        <v>0</v>
      </c>
      <c r="U1600" s="12">
        <f t="shared" si="2290"/>
        <v>0</v>
      </c>
      <c r="V1600" s="12">
        <f t="shared" si="2290"/>
        <v>0</v>
      </c>
      <c r="W1600" s="12">
        <f t="shared" si="2290"/>
        <v>0</v>
      </c>
      <c r="X1600" s="12">
        <f t="shared" si="2290"/>
        <v>0</v>
      </c>
      <c r="Y1600" s="12">
        <f t="shared" si="2290"/>
        <v>0</v>
      </c>
      <c r="Z1600" s="12">
        <f t="shared" si="2290"/>
        <v>0</v>
      </c>
      <c r="AA1600" s="12">
        <f t="shared" si="2290"/>
        <v>0</v>
      </c>
      <c r="AB1600" s="12">
        <v>0</v>
      </c>
      <c r="AC1600" s="12">
        <v>0</v>
      </c>
      <c r="AD1600" s="12">
        <f t="shared" ref="AD1600:AV1600" si="2291">SUM(AD1601:AD1605)</f>
        <v>0</v>
      </c>
      <c r="AE1600" s="12">
        <f t="shared" si="2291"/>
        <v>0</v>
      </c>
      <c r="AF1600" s="12">
        <f t="shared" si="2291"/>
        <v>0</v>
      </c>
      <c r="AG1600" s="12">
        <f t="shared" si="2291"/>
        <v>0</v>
      </c>
      <c r="AH1600" s="12">
        <f t="shared" si="2291"/>
        <v>0</v>
      </c>
      <c r="AI1600" s="12">
        <f t="shared" si="2291"/>
        <v>0</v>
      </c>
      <c r="AJ1600" s="12">
        <f t="shared" si="2291"/>
        <v>0</v>
      </c>
      <c r="AK1600" s="12">
        <f t="shared" si="2291"/>
        <v>0</v>
      </c>
      <c r="AL1600" s="12">
        <f t="shared" si="2291"/>
        <v>0</v>
      </c>
      <c r="AM1600" s="12">
        <f t="shared" si="2291"/>
        <v>0</v>
      </c>
      <c r="AN1600" s="12">
        <f t="shared" si="2291"/>
        <v>0</v>
      </c>
      <c r="AO1600" s="12">
        <f t="shared" si="2291"/>
        <v>0</v>
      </c>
      <c r="AP1600" s="12">
        <f t="shared" si="2291"/>
        <v>0</v>
      </c>
      <c r="AQ1600" s="12">
        <f t="shared" si="2291"/>
        <v>0</v>
      </c>
      <c r="AR1600" s="12">
        <f t="shared" si="2291"/>
        <v>0</v>
      </c>
      <c r="AS1600" s="12">
        <f t="shared" si="2291"/>
        <v>0</v>
      </c>
      <c r="AT1600" s="12">
        <f t="shared" si="2291"/>
        <v>0</v>
      </c>
      <c r="AU1600" s="12">
        <f t="shared" si="2291"/>
        <v>0</v>
      </c>
      <c r="AV1600" s="12">
        <f t="shared" si="2291"/>
        <v>0</v>
      </c>
      <c r="AW1600" s="12">
        <v>0</v>
      </c>
      <c r="AX1600" s="12">
        <v>0</v>
      </c>
      <c r="AY1600" s="12">
        <f t="shared" ref="AY1600:BQ1600" si="2292">SUM(AY1601:AY1605)</f>
        <v>2000000</v>
      </c>
      <c r="AZ1600" s="12">
        <f t="shared" si="2292"/>
        <v>0</v>
      </c>
      <c r="BA1600" s="12">
        <f t="shared" si="2292"/>
        <v>0</v>
      </c>
      <c r="BB1600" s="12">
        <f t="shared" si="2292"/>
        <v>0</v>
      </c>
      <c r="BC1600" s="12">
        <f t="shared" si="2292"/>
        <v>0</v>
      </c>
      <c r="BD1600" s="12">
        <f t="shared" si="2292"/>
        <v>0</v>
      </c>
      <c r="BE1600" s="12">
        <f t="shared" si="2292"/>
        <v>2000000</v>
      </c>
      <c r="BF1600" s="12">
        <f t="shared" si="2292"/>
        <v>0</v>
      </c>
      <c r="BG1600" s="12">
        <f t="shared" si="2292"/>
        <v>0</v>
      </c>
      <c r="BH1600" s="12">
        <f t="shared" si="2292"/>
        <v>0</v>
      </c>
      <c r="BI1600" s="12">
        <f t="shared" si="2292"/>
        <v>0</v>
      </c>
      <c r="BJ1600" s="12">
        <f t="shared" si="2292"/>
        <v>0</v>
      </c>
      <c r="BK1600" s="12">
        <f t="shared" si="2292"/>
        <v>0</v>
      </c>
      <c r="BL1600" s="12">
        <f t="shared" si="2292"/>
        <v>0</v>
      </c>
      <c r="BM1600" s="12">
        <f t="shared" si="2292"/>
        <v>0</v>
      </c>
      <c r="BN1600" s="12">
        <f t="shared" si="2292"/>
        <v>0</v>
      </c>
      <c r="BO1600" s="12">
        <f t="shared" si="2292"/>
        <v>0</v>
      </c>
      <c r="BP1600" s="12">
        <f t="shared" si="2292"/>
        <v>0</v>
      </c>
      <c r="BQ1600" s="12">
        <f t="shared" si="2292"/>
        <v>0</v>
      </c>
      <c r="BR1600" s="12">
        <v>0</v>
      </c>
      <c r="BS1600" s="12">
        <v>2000000</v>
      </c>
      <c r="BT1600" s="12" t="e">
        <f>IF(#REF!=0,"-",#REF!/#REF!*100)</f>
        <v>#REF!</v>
      </c>
    </row>
    <row r="1601" spans="1:72" s="84" customFormat="1" ht="22.5" x14ac:dyDescent="0.25">
      <c r="A1601" s="85" t="s">
        <v>548</v>
      </c>
      <c r="B1601" s="85" t="s">
        <v>1</v>
      </c>
      <c r="C1601" s="85" t="s">
        <v>12</v>
      </c>
      <c r="D1601" s="106" t="s">
        <v>550</v>
      </c>
      <c r="E1601" s="114">
        <v>6143</v>
      </c>
      <c r="F1601" s="106" t="s">
        <v>565</v>
      </c>
      <c r="G1601" s="98" t="s">
        <v>1659</v>
      </c>
      <c r="H1601" s="88" t="s">
        <v>566</v>
      </c>
      <c r="I1601" s="87">
        <v>0</v>
      </c>
      <c r="J1601" s="87"/>
      <c r="K1601" s="87"/>
      <c r="L1601" s="87"/>
      <c r="M1601" s="87"/>
      <c r="N1601" s="87"/>
      <c r="O1601" s="87">
        <f t="shared" si="2248"/>
        <v>0</v>
      </c>
      <c r="P1601" s="87"/>
      <c r="Q1601" s="87"/>
      <c r="R1601" s="87"/>
      <c r="S1601" s="87"/>
      <c r="T1601" s="87"/>
      <c r="U1601" s="87"/>
      <c r="V1601" s="87"/>
      <c r="W1601" s="87"/>
      <c r="X1601" s="87"/>
      <c r="Y1601" s="87"/>
      <c r="Z1601" s="87"/>
      <c r="AA1601" s="87"/>
      <c r="AB1601" s="87">
        <v>0</v>
      </c>
      <c r="AC1601" s="87">
        <v>0</v>
      </c>
      <c r="AD1601" s="87">
        <v>0</v>
      </c>
      <c r="AE1601" s="87"/>
      <c r="AF1601" s="87"/>
      <c r="AG1601" s="87"/>
      <c r="AH1601" s="87"/>
      <c r="AI1601" s="87"/>
      <c r="AJ1601" s="87">
        <f t="shared" si="2249"/>
        <v>0</v>
      </c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  <c r="AW1601" s="87">
        <v>0</v>
      </c>
      <c r="AX1601" s="87">
        <v>0</v>
      </c>
      <c r="AY1601" s="87">
        <v>1000000</v>
      </c>
      <c r="AZ1601" s="87"/>
      <c r="BA1601" s="87"/>
      <c r="BB1601" s="87"/>
      <c r="BC1601" s="87"/>
      <c r="BD1601" s="87"/>
      <c r="BE1601" s="87">
        <f t="shared" si="2250"/>
        <v>1000000</v>
      </c>
      <c r="BF1601" s="87"/>
      <c r="BG1601" s="87"/>
      <c r="BH1601" s="87"/>
      <c r="BI1601" s="87"/>
      <c r="BJ1601" s="87"/>
      <c r="BK1601" s="87"/>
      <c r="BL1601" s="87"/>
      <c r="BM1601" s="87"/>
      <c r="BN1601" s="87"/>
      <c r="BO1601" s="87"/>
      <c r="BP1601" s="87"/>
      <c r="BQ1601" s="87"/>
      <c r="BR1601" s="87">
        <v>0</v>
      </c>
      <c r="BS1601" s="87">
        <v>1000000</v>
      </c>
      <c r="BT1601" s="14" t="e">
        <f>IF(#REF!=0,"-",#REF!/#REF!*100)</f>
        <v>#REF!</v>
      </c>
    </row>
    <row r="1602" spans="1:72" s="84" customFormat="1" ht="22.5" x14ac:dyDescent="0.25">
      <c r="A1602" s="85" t="s">
        <v>548</v>
      </c>
      <c r="B1602" s="85" t="s">
        <v>1</v>
      </c>
      <c r="C1602" s="85" t="s">
        <v>12</v>
      </c>
      <c r="D1602" s="106" t="s">
        <v>550</v>
      </c>
      <c r="E1602" s="114">
        <v>6143</v>
      </c>
      <c r="F1602" s="106" t="s">
        <v>567</v>
      </c>
      <c r="G1602" s="98" t="s">
        <v>1660</v>
      </c>
      <c r="H1602" s="88" t="s">
        <v>568</v>
      </c>
      <c r="I1602" s="87">
        <v>0</v>
      </c>
      <c r="J1602" s="87"/>
      <c r="K1602" s="87"/>
      <c r="L1602" s="87"/>
      <c r="M1602" s="87"/>
      <c r="N1602" s="87"/>
      <c r="O1602" s="87">
        <f t="shared" si="2248"/>
        <v>0</v>
      </c>
      <c r="P1602" s="87"/>
      <c r="Q1602" s="87"/>
      <c r="R1602" s="87"/>
      <c r="S1602" s="87"/>
      <c r="T1602" s="87"/>
      <c r="U1602" s="87"/>
      <c r="V1602" s="87"/>
      <c r="W1602" s="87"/>
      <c r="X1602" s="87"/>
      <c r="Y1602" s="87"/>
      <c r="Z1602" s="87"/>
      <c r="AA1602" s="87"/>
      <c r="AB1602" s="87">
        <v>0</v>
      </c>
      <c r="AC1602" s="87">
        <v>0</v>
      </c>
      <c r="AD1602" s="87">
        <v>0</v>
      </c>
      <c r="AE1602" s="87"/>
      <c r="AF1602" s="87"/>
      <c r="AG1602" s="87"/>
      <c r="AH1602" s="87"/>
      <c r="AI1602" s="87"/>
      <c r="AJ1602" s="87">
        <f t="shared" si="2249"/>
        <v>0</v>
      </c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  <c r="AW1602" s="87">
        <v>0</v>
      </c>
      <c r="AX1602" s="87">
        <v>0</v>
      </c>
      <c r="AY1602" s="87">
        <v>1000000</v>
      </c>
      <c r="AZ1602" s="87"/>
      <c r="BA1602" s="87"/>
      <c r="BB1602" s="87"/>
      <c r="BC1602" s="87"/>
      <c r="BD1602" s="87"/>
      <c r="BE1602" s="87">
        <f t="shared" si="2250"/>
        <v>1000000</v>
      </c>
      <c r="BF1602" s="87"/>
      <c r="BG1602" s="87"/>
      <c r="BH1602" s="87"/>
      <c r="BI1602" s="87"/>
      <c r="BJ1602" s="87"/>
      <c r="BK1602" s="87"/>
      <c r="BL1602" s="87"/>
      <c r="BM1602" s="87"/>
      <c r="BN1602" s="87"/>
      <c r="BO1602" s="87"/>
      <c r="BP1602" s="87"/>
      <c r="BQ1602" s="87"/>
      <c r="BR1602" s="87">
        <v>0</v>
      </c>
      <c r="BS1602" s="87">
        <v>1000000</v>
      </c>
      <c r="BT1602" s="14" t="e">
        <f>IF(#REF!=0,"-",#REF!/#REF!*100)</f>
        <v>#REF!</v>
      </c>
    </row>
    <row r="1603" spans="1:72" s="84" customFormat="1" ht="22.5" x14ac:dyDescent="0.25">
      <c r="A1603" s="85" t="s">
        <v>548</v>
      </c>
      <c r="B1603" s="85" t="s">
        <v>1</v>
      </c>
      <c r="C1603" s="85" t="s">
        <v>12</v>
      </c>
      <c r="D1603" s="106" t="s">
        <v>550</v>
      </c>
      <c r="E1603" s="114">
        <v>6143</v>
      </c>
      <c r="F1603" s="106" t="s">
        <v>1613</v>
      </c>
      <c r="G1603" s="98" t="s">
        <v>1660</v>
      </c>
      <c r="H1603" s="88" t="s">
        <v>1574</v>
      </c>
      <c r="I1603" s="14">
        <v>0</v>
      </c>
      <c r="J1603" s="87"/>
      <c r="K1603" s="87"/>
      <c r="L1603" s="87"/>
      <c r="M1603" s="87"/>
      <c r="N1603" s="87"/>
      <c r="O1603" s="87">
        <f t="shared" si="2248"/>
        <v>0</v>
      </c>
      <c r="P1603" s="87"/>
      <c r="Q1603" s="87"/>
      <c r="R1603" s="87"/>
      <c r="S1603" s="87"/>
      <c r="T1603" s="87"/>
      <c r="U1603" s="87"/>
      <c r="V1603" s="87"/>
      <c r="W1603" s="87"/>
      <c r="X1603" s="87"/>
      <c r="Y1603" s="87"/>
      <c r="Z1603" s="87"/>
      <c r="AA1603" s="87"/>
      <c r="AB1603" s="87">
        <v>0</v>
      </c>
      <c r="AC1603" s="87">
        <v>0</v>
      </c>
      <c r="AD1603" s="87"/>
      <c r="AE1603" s="87"/>
      <c r="AF1603" s="87"/>
      <c r="AG1603" s="87"/>
      <c r="AH1603" s="87"/>
      <c r="AI1603" s="87"/>
      <c r="AJ1603" s="87">
        <f t="shared" si="2249"/>
        <v>0</v>
      </c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>
        <v>0</v>
      </c>
      <c r="AX1603" s="87">
        <v>0</v>
      </c>
      <c r="AY1603" s="87"/>
      <c r="AZ1603" s="87"/>
      <c r="BA1603" s="87"/>
      <c r="BB1603" s="87"/>
      <c r="BC1603" s="87"/>
      <c r="BD1603" s="87"/>
      <c r="BE1603" s="87">
        <f t="shared" si="2250"/>
        <v>0</v>
      </c>
      <c r="BF1603" s="87"/>
      <c r="BG1603" s="87"/>
      <c r="BH1603" s="87"/>
      <c r="BI1603" s="87"/>
      <c r="BJ1603" s="87"/>
      <c r="BK1603" s="87"/>
      <c r="BL1603" s="87"/>
      <c r="BM1603" s="87"/>
      <c r="BN1603" s="87"/>
      <c r="BO1603" s="87"/>
      <c r="BP1603" s="87"/>
      <c r="BQ1603" s="87"/>
      <c r="BR1603" s="87">
        <v>0</v>
      </c>
      <c r="BS1603" s="87">
        <v>0</v>
      </c>
      <c r="BT1603" s="14" t="e">
        <f>IF(#REF!=0,"-",#REF!/#REF!*100)</f>
        <v>#REF!</v>
      </c>
    </row>
    <row r="1604" spans="1:72" s="84" customFormat="1" x14ac:dyDescent="0.25">
      <c r="A1604" s="85" t="s">
        <v>548</v>
      </c>
      <c r="B1604" s="85" t="s">
        <v>1</v>
      </c>
      <c r="C1604" s="85" t="s">
        <v>12</v>
      </c>
      <c r="D1604" s="106" t="s">
        <v>550</v>
      </c>
      <c r="E1604" s="114">
        <v>6143</v>
      </c>
      <c r="F1604" s="106" t="s">
        <v>1614</v>
      </c>
      <c r="G1604" s="98" t="s">
        <v>1660</v>
      </c>
      <c r="H1604" s="88" t="s">
        <v>1575</v>
      </c>
      <c r="I1604" s="14">
        <v>0</v>
      </c>
      <c r="J1604" s="87"/>
      <c r="K1604" s="87"/>
      <c r="L1604" s="87"/>
      <c r="M1604" s="87"/>
      <c r="N1604" s="87"/>
      <c r="O1604" s="87">
        <f t="shared" si="2248"/>
        <v>0</v>
      </c>
      <c r="P1604" s="87"/>
      <c r="Q1604" s="87"/>
      <c r="R1604" s="87"/>
      <c r="S1604" s="87"/>
      <c r="T1604" s="87"/>
      <c r="U1604" s="87"/>
      <c r="V1604" s="87"/>
      <c r="W1604" s="87"/>
      <c r="X1604" s="87"/>
      <c r="Y1604" s="87"/>
      <c r="Z1604" s="87"/>
      <c r="AA1604" s="87"/>
      <c r="AB1604" s="87">
        <v>0</v>
      </c>
      <c r="AC1604" s="87">
        <v>0</v>
      </c>
      <c r="AD1604" s="87"/>
      <c r="AE1604" s="87"/>
      <c r="AF1604" s="87"/>
      <c r="AG1604" s="87"/>
      <c r="AH1604" s="87"/>
      <c r="AI1604" s="87"/>
      <c r="AJ1604" s="87">
        <f t="shared" si="2249"/>
        <v>0</v>
      </c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  <c r="AW1604" s="87">
        <v>0</v>
      </c>
      <c r="AX1604" s="87">
        <v>0</v>
      </c>
      <c r="AY1604" s="87"/>
      <c r="AZ1604" s="87"/>
      <c r="BA1604" s="87"/>
      <c r="BB1604" s="87"/>
      <c r="BC1604" s="87"/>
      <c r="BD1604" s="87"/>
      <c r="BE1604" s="87">
        <f t="shared" si="2250"/>
        <v>0</v>
      </c>
      <c r="BF1604" s="87"/>
      <c r="BG1604" s="87"/>
      <c r="BH1604" s="87"/>
      <c r="BI1604" s="87"/>
      <c r="BJ1604" s="87"/>
      <c r="BK1604" s="87"/>
      <c r="BL1604" s="87"/>
      <c r="BM1604" s="87"/>
      <c r="BN1604" s="87"/>
      <c r="BO1604" s="87"/>
      <c r="BP1604" s="87"/>
      <c r="BQ1604" s="87"/>
      <c r="BR1604" s="87">
        <v>0</v>
      </c>
      <c r="BS1604" s="87">
        <v>0</v>
      </c>
      <c r="BT1604" s="14" t="e">
        <f>IF(#REF!=0,"-",#REF!/#REF!*100)</f>
        <v>#REF!</v>
      </c>
    </row>
    <row r="1605" spans="1:72" s="84" customFormat="1" ht="56.25" x14ac:dyDescent="0.25">
      <c r="A1605" s="85" t="s">
        <v>548</v>
      </c>
      <c r="B1605" s="85" t="s">
        <v>1</v>
      </c>
      <c r="C1605" s="85" t="s">
        <v>12</v>
      </c>
      <c r="D1605" s="106" t="s">
        <v>550</v>
      </c>
      <c r="E1605" s="114">
        <v>6143</v>
      </c>
      <c r="F1605" s="106" t="s">
        <v>1615</v>
      </c>
      <c r="G1605" s="98" t="s">
        <v>1660</v>
      </c>
      <c r="H1605" s="88" t="s">
        <v>1576</v>
      </c>
      <c r="I1605" s="14">
        <v>0</v>
      </c>
      <c r="J1605" s="87"/>
      <c r="K1605" s="87"/>
      <c r="L1605" s="87"/>
      <c r="M1605" s="87"/>
      <c r="N1605" s="87"/>
      <c r="O1605" s="87">
        <f t="shared" si="2248"/>
        <v>0</v>
      </c>
      <c r="P1605" s="87"/>
      <c r="Q1605" s="87"/>
      <c r="R1605" s="87"/>
      <c r="S1605" s="87"/>
      <c r="T1605" s="87"/>
      <c r="U1605" s="87"/>
      <c r="V1605" s="87"/>
      <c r="W1605" s="87"/>
      <c r="X1605" s="87"/>
      <c r="Y1605" s="87"/>
      <c r="Z1605" s="87"/>
      <c r="AA1605" s="87"/>
      <c r="AB1605" s="87">
        <v>0</v>
      </c>
      <c r="AC1605" s="87">
        <v>0</v>
      </c>
      <c r="AD1605" s="87"/>
      <c r="AE1605" s="87"/>
      <c r="AF1605" s="87"/>
      <c r="AG1605" s="87"/>
      <c r="AH1605" s="87"/>
      <c r="AI1605" s="87"/>
      <c r="AJ1605" s="87">
        <f t="shared" si="2249"/>
        <v>0</v>
      </c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  <c r="AW1605" s="87">
        <v>0</v>
      </c>
      <c r="AX1605" s="87">
        <v>0</v>
      </c>
      <c r="AY1605" s="87"/>
      <c r="AZ1605" s="87"/>
      <c r="BA1605" s="87"/>
      <c r="BB1605" s="87"/>
      <c r="BC1605" s="87"/>
      <c r="BD1605" s="87"/>
      <c r="BE1605" s="87">
        <f t="shared" si="2250"/>
        <v>0</v>
      </c>
      <c r="BF1605" s="87"/>
      <c r="BG1605" s="87"/>
      <c r="BH1605" s="87"/>
      <c r="BI1605" s="87"/>
      <c r="BJ1605" s="87"/>
      <c r="BK1605" s="87"/>
      <c r="BL1605" s="87"/>
      <c r="BM1605" s="87"/>
      <c r="BN1605" s="87"/>
      <c r="BO1605" s="87"/>
      <c r="BP1605" s="87"/>
      <c r="BQ1605" s="87"/>
      <c r="BR1605" s="87">
        <v>0</v>
      </c>
      <c r="BS1605" s="87">
        <v>0</v>
      </c>
      <c r="BT1605" s="14" t="e">
        <f>IF(#REF!=0,"-",#REF!/#REF!*100)</f>
        <v>#REF!</v>
      </c>
    </row>
    <row r="1606" spans="1:72" x14ac:dyDescent="0.25">
      <c r="A1606" s="4" t="s">
        <v>548</v>
      </c>
      <c r="B1606" s="4" t="s">
        <v>1</v>
      </c>
      <c r="C1606" s="4" t="s">
        <v>12</v>
      </c>
      <c r="D1606" s="102" t="s">
        <v>550</v>
      </c>
      <c r="E1606" s="113">
        <v>6148</v>
      </c>
      <c r="F1606" s="102"/>
      <c r="G1606" s="98" t="s">
        <v>1659</v>
      </c>
      <c r="H1606" s="13" t="s">
        <v>45</v>
      </c>
      <c r="I1606" s="14">
        <v>0</v>
      </c>
      <c r="J1606" s="14"/>
      <c r="K1606" s="14"/>
      <c r="L1606" s="14"/>
      <c r="M1606" s="14"/>
      <c r="N1606" s="14"/>
      <c r="O1606" s="14">
        <f t="shared" si="2248"/>
        <v>0</v>
      </c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>
        <v>0</v>
      </c>
      <c r="AC1606" s="14">
        <v>0</v>
      </c>
      <c r="AD1606" s="14">
        <v>0</v>
      </c>
      <c r="AE1606" s="14"/>
      <c r="AF1606" s="14"/>
      <c r="AG1606" s="14"/>
      <c r="AH1606" s="14"/>
      <c r="AI1606" s="14"/>
      <c r="AJ1606" s="14">
        <f t="shared" si="2249"/>
        <v>0</v>
      </c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>
        <v>0</v>
      </c>
      <c r="AX1606" s="14">
        <v>0</v>
      </c>
      <c r="AY1606" s="14">
        <v>0</v>
      </c>
      <c r="AZ1606" s="14"/>
      <c r="BA1606" s="14"/>
      <c r="BB1606" s="14"/>
      <c r="BC1606" s="14"/>
      <c r="BD1606" s="14"/>
      <c r="BE1606" s="14">
        <f t="shared" si="2250"/>
        <v>0</v>
      </c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>
        <v>0</v>
      </c>
      <c r="BS1606" s="14">
        <v>0</v>
      </c>
      <c r="BT1606" s="14" t="e">
        <f>IF(#REF!=0,"-",#REF!/#REF!*100)</f>
        <v>#REF!</v>
      </c>
    </row>
    <row r="1607" spans="1:72" ht="33.75" x14ac:dyDescent="0.25">
      <c r="A1607" s="1" t="s">
        <v>0</v>
      </c>
      <c r="B1607" s="1" t="s">
        <v>0</v>
      </c>
      <c r="C1607" s="1" t="s">
        <v>0</v>
      </c>
      <c r="D1607" s="101" t="s">
        <v>0</v>
      </c>
      <c r="E1607" s="101" t="s">
        <v>0</v>
      </c>
      <c r="F1607" s="101" t="s">
        <v>0</v>
      </c>
      <c r="G1607" s="2" t="s">
        <v>0</v>
      </c>
      <c r="H1607" s="10" t="s">
        <v>97</v>
      </c>
      <c r="I1607" s="11">
        <f t="shared" ref="I1607:AA1607" si="2293">SUM(I1608)</f>
        <v>0</v>
      </c>
      <c r="J1607" s="11">
        <f t="shared" si="2293"/>
        <v>0</v>
      </c>
      <c r="K1607" s="11">
        <f t="shared" si="2293"/>
        <v>0</v>
      </c>
      <c r="L1607" s="11">
        <f t="shared" si="2293"/>
        <v>0</v>
      </c>
      <c r="M1607" s="11">
        <f t="shared" si="2293"/>
        <v>0</v>
      </c>
      <c r="N1607" s="11">
        <f t="shared" si="2293"/>
        <v>0</v>
      </c>
      <c r="O1607" s="11">
        <f t="shared" si="2293"/>
        <v>0</v>
      </c>
      <c r="P1607" s="11">
        <f t="shared" si="2293"/>
        <v>0</v>
      </c>
      <c r="Q1607" s="11">
        <f t="shared" si="2293"/>
        <v>0</v>
      </c>
      <c r="R1607" s="11">
        <f t="shared" si="2293"/>
        <v>0</v>
      </c>
      <c r="S1607" s="11">
        <f t="shared" si="2293"/>
        <v>0</v>
      </c>
      <c r="T1607" s="11">
        <f t="shared" si="2293"/>
        <v>0</v>
      </c>
      <c r="U1607" s="11">
        <f t="shared" si="2293"/>
        <v>0</v>
      </c>
      <c r="V1607" s="11">
        <f t="shared" si="2293"/>
        <v>0</v>
      </c>
      <c r="W1607" s="11">
        <f t="shared" si="2293"/>
        <v>0</v>
      </c>
      <c r="X1607" s="11">
        <f t="shared" si="2293"/>
        <v>0</v>
      </c>
      <c r="Y1607" s="11">
        <f t="shared" si="2293"/>
        <v>0</v>
      </c>
      <c r="Z1607" s="11">
        <f t="shared" si="2293"/>
        <v>0</v>
      </c>
      <c r="AA1607" s="11">
        <f t="shared" si="2293"/>
        <v>0</v>
      </c>
      <c r="AB1607" s="11">
        <v>0</v>
      </c>
      <c r="AC1607" s="11">
        <v>0</v>
      </c>
      <c r="AD1607" s="11">
        <f t="shared" ref="AD1607:AV1607" si="2294">SUM(AD1608)</f>
        <v>0</v>
      </c>
      <c r="AE1607" s="11">
        <f t="shared" si="2294"/>
        <v>0</v>
      </c>
      <c r="AF1607" s="11">
        <f t="shared" si="2294"/>
        <v>0</v>
      </c>
      <c r="AG1607" s="11">
        <f t="shared" si="2294"/>
        <v>0</v>
      </c>
      <c r="AH1607" s="11">
        <f t="shared" si="2294"/>
        <v>0</v>
      </c>
      <c r="AI1607" s="11">
        <f t="shared" si="2294"/>
        <v>0</v>
      </c>
      <c r="AJ1607" s="11">
        <f t="shared" si="2294"/>
        <v>0</v>
      </c>
      <c r="AK1607" s="11">
        <f t="shared" si="2294"/>
        <v>0</v>
      </c>
      <c r="AL1607" s="11">
        <f t="shared" si="2294"/>
        <v>0</v>
      </c>
      <c r="AM1607" s="11">
        <f t="shared" si="2294"/>
        <v>0</v>
      </c>
      <c r="AN1607" s="11">
        <f t="shared" si="2294"/>
        <v>0</v>
      </c>
      <c r="AO1607" s="11">
        <f t="shared" si="2294"/>
        <v>0</v>
      </c>
      <c r="AP1607" s="11">
        <f t="shared" si="2294"/>
        <v>0</v>
      </c>
      <c r="AQ1607" s="11">
        <f t="shared" si="2294"/>
        <v>0</v>
      </c>
      <c r="AR1607" s="11">
        <f t="shared" si="2294"/>
        <v>0</v>
      </c>
      <c r="AS1607" s="11">
        <f t="shared" si="2294"/>
        <v>0</v>
      </c>
      <c r="AT1607" s="11">
        <f t="shared" si="2294"/>
        <v>0</v>
      </c>
      <c r="AU1607" s="11">
        <f t="shared" si="2294"/>
        <v>0</v>
      </c>
      <c r="AV1607" s="11">
        <f t="shared" si="2294"/>
        <v>0</v>
      </c>
      <c r="AW1607" s="11">
        <v>0</v>
      </c>
      <c r="AX1607" s="11">
        <v>0</v>
      </c>
      <c r="AY1607" s="11">
        <f t="shared" ref="AY1607:BQ1607" si="2295">SUM(AY1608)</f>
        <v>0</v>
      </c>
      <c r="AZ1607" s="11">
        <f t="shared" si="2295"/>
        <v>0</v>
      </c>
      <c r="BA1607" s="11">
        <f t="shared" si="2295"/>
        <v>0</v>
      </c>
      <c r="BB1607" s="11">
        <f t="shared" si="2295"/>
        <v>0</v>
      </c>
      <c r="BC1607" s="11">
        <f t="shared" si="2295"/>
        <v>0</v>
      </c>
      <c r="BD1607" s="11">
        <f t="shared" si="2295"/>
        <v>0</v>
      </c>
      <c r="BE1607" s="11">
        <f t="shared" si="2295"/>
        <v>0</v>
      </c>
      <c r="BF1607" s="11">
        <f t="shared" si="2295"/>
        <v>0</v>
      </c>
      <c r="BG1607" s="11">
        <f t="shared" si="2295"/>
        <v>0</v>
      </c>
      <c r="BH1607" s="11">
        <f t="shared" si="2295"/>
        <v>0</v>
      </c>
      <c r="BI1607" s="11">
        <f t="shared" si="2295"/>
        <v>0</v>
      </c>
      <c r="BJ1607" s="11">
        <f t="shared" si="2295"/>
        <v>0</v>
      </c>
      <c r="BK1607" s="11">
        <f t="shared" si="2295"/>
        <v>0</v>
      </c>
      <c r="BL1607" s="11">
        <f t="shared" si="2295"/>
        <v>0</v>
      </c>
      <c r="BM1607" s="11">
        <f t="shared" si="2295"/>
        <v>0</v>
      </c>
      <c r="BN1607" s="11">
        <f t="shared" si="2295"/>
        <v>0</v>
      </c>
      <c r="BO1607" s="11">
        <f t="shared" si="2295"/>
        <v>0</v>
      </c>
      <c r="BP1607" s="11">
        <f t="shared" si="2295"/>
        <v>0</v>
      </c>
      <c r="BQ1607" s="11">
        <f t="shared" si="2295"/>
        <v>0</v>
      </c>
      <c r="BR1607" s="11">
        <v>0</v>
      </c>
      <c r="BS1607" s="11">
        <v>0</v>
      </c>
      <c r="BT1607" s="11" t="e">
        <f>IF(#REF!=0,"-",#REF!/#REF!*100)</f>
        <v>#REF!</v>
      </c>
    </row>
    <row r="1608" spans="1:72" x14ac:dyDescent="0.25">
      <c r="A1608" s="4" t="s">
        <v>548</v>
      </c>
      <c r="B1608" s="4" t="s">
        <v>1</v>
      </c>
      <c r="C1608" s="4" t="s">
        <v>12</v>
      </c>
      <c r="D1608" s="102" t="s">
        <v>550</v>
      </c>
      <c r="E1608" s="101" t="s">
        <v>98</v>
      </c>
      <c r="F1608" s="101" t="s">
        <v>0</v>
      </c>
      <c r="G1608" s="2" t="s">
        <v>0</v>
      </c>
      <c r="H1608" s="2" t="s">
        <v>99</v>
      </c>
      <c r="I1608" s="12">
        <f t="shared" ref="I1608:AA1608" si="2296">SUM(I1609,I1613)</f>
        <v>0</v>
      </c>
      <c r="J1608" s="12">
        <f t="shared" si="2296"/>
        <v>0</v>
      </c>
      <c r="K1608" s="12">
        <f t="shared" si="2296"/>
        <v>0</v>
      </c>
      <c r="L1608" s="12">
        <f t="shared" si="2296"/>
        <v>0</v>
      </c>
      <c r="M1608" s="12">
        <f t="shared" si="2296"/>
        <v>0</v>
      </c>
      <c r="N1608" s="12">
        <f t="shared" si="2296"/>
        <v>0</v>
      </c>
      <c r="O1608" s="12">
        <f t="shared" ref="O1608" si="2297">SUM(O1609,O1613)</f>
        <v>0</v>
      </c>
      <c r="P1608" s="12">
        <f t="shared" si="2296"/>
        <v>0</v>
      </c>
      <c r="Q1608" s="12">
        <f t="shared" si="2296"/>
        <v>0</v>
      </c>
      <c r="R1608" s="12">
        <f t="shared" si="2296"/>
        <v>0</v>
      </c>
      <c r="S1608" s="12">
        <f t="shared" si="2296"/>
        <v>0</v>
      </c>
      <c r="T1608" s="12">
        <f t="shared" si="2296"/>
        <v>0</v>
      </c>
      <c r="U1608" s="12">
        <f t="shared" si="2296"/>
        <v>0</v>
      </c>
      <c r="V1608" s="12">
        <f t="shared" si="2296"/>
        <v>0</v>
      </c>
      <c r="W1608" s="12">
        <f t="shared" si="2296"/>
        <v>0</v>
      </c>
      <c r="X1608" s="12">
        <f t="shared" si="2296"/>
        <v>0</v>
      </c>
      <c r="Y1608" s="12">
        <f t="shared" si="2296"/>
        <v>0</v>
      </c>
      <c r="Z1608" s="12">
        <f t="shared" si="2296"/>
        <v>0</v>
      </c>
      <c r="AA1608" s="12">
        <f t="shared" si="2296"/>
        <v>0</v>
      </c>
      <c r="AB1608" s="12">
        <v>0</v>
      </c>
      <c r="AC1608" s="12">
        <v>0</v>
      </c>
      <c r="AD1608" s="12">
        <f t="shared" ref="AD1608:AV1608" si="2298">SUM(AD1609,AD1613)</f>
        <v>0</v>
      </c>
      <c r="AE1608" s="12">
        <f t="shared" si="2298"/>
        <v>0</v>
      </c>
      <c r="AF1608" s="12">
        <f t="shared" si="2298"/>
        <v>0</v>
      </c>
      <c r="AG1608" s="12">
        <f t="shared" si="2298"/>
        <v>0</v>
      </c>
      <c r="AH1608" s="12">
        <f t="shared" si="2298"/>
        <v>0</v>
      </c>
      <c r="AI1608" s="12">
        <f t="shared" si="2298"/>
        <v>0</v>
      </c>
      <c r="AJ1608" s="12">
        <f t="shared" ref="AJ1608" si="2299">SUM(AJ1609,AJ1613)</f>
        <v>0</v>
      </c>
      <c r="AK1608" s="12">
        <f t="shared" si="2298"/>
        <v>0</v>
      </c>
      <c r="AL1608" s="12">
        <f t="shared" si="2298"/>
        <v>0</v>
      </c>
      <c r="AM1608" s="12">
        <f t="shared" si="2298"/>
        <v>0</v>
      </c>
      <c r="AN1608" s="12">
        <f t="shared" si="2298"/>
        <v>0</v>
      </c>
      <c r="AO1608" s="12">
        <f t="shared" si="2298"/>
        <v>0</v>
      </c>
      <c r="AP1608" s="12">
        <f t="shared" si="2298"/>
        <v>0</v>
      </c>
      <c r="AQ1608" s="12">
        <f t="shared" si="2298"/>
        <v>0</v>
      </c>
      <c r="AR1608" s="12">
        <f t="shared" si="2298"/>
        <v>0</v>
      </c>
      <c r="AS1608" s="12">
        <f t="shared" si="2298"/>
        <v>0</v>
      </c>
      <c r="AT1608" s="12">
        <f t="shared" si="2298"/>
        <v>0</v>
      </c>
      <c r="AU1608" s="12">
        <f t="shared" si="2298"/>
        <v>0</v>
      </c>
      <c r="AV1608" s="12">
        <f t="shared" si="2298"/>
        <v>0</v>
      </c>
      <c r="AW1608" s="12">
        <v>0</v>
      </c>
      <c r="AX1608" s="12">
        <v>0</v>
      </c>
      <c r="AY1608" s="12">
        <f t="shared" ref="AY1608:BQ1608" si="2300">SUM(AY1609,AY1613)</f>
        <v>0</v>
      </c>
      <c r="AZ1608" s="12">
        <f t="shared" si="2300"/>
        <v>0</v>
      </c>
      <c r="BA1608" s="12">
        <f t="shared" si="2300"/>
        <v>0</v>
      </c>
      <c r="BB1608" s="12">
        <f t="shared" si="2300"/>
        <v>0</v>
      </c>
      <c r="BC1608" s="12">
        <f t="shared" si="2300"/>
        <v>0</v>
      </c>
      <c r="BD1608" s="12">
        <f t="shared" si="2300"/>
        <v>0</v>
      </c>
      <c r="BE1608" s="12">
        <f t="shared" ref="BE1608" si="2301">SUM(BE1609,BE1613)</f>
        <v>0</v>
      </c>
      <c r="BF1608" s="12">
        <f t="shared" si="2300"/>
        <v>0</v>
      </c>
      <c r="BG1608" s="12">
        <f t="shared" si="2300"/>
        <v>0</v>
      </c>
      <c r="BH1608" s="12">
        <f t="shared" si="2300"/>
        <v>0</v>
      </c>
      <c r="BI1608" s="12">
        <f t="shared" si="2300"/>
        <v>0</v>
      </c>
      <c r="BJ1608" s="12">
        <f t="shared" si="2300"/>
        <v>0</v>
      </c>
      <c r="BK1608" s="12">
        <f t="shared" si="2300"/>
        <v>0</v>
      </c>
      <c r="BL1608" s="12">
        <f t="shared" si="2300"/>
        <v>0</v>
      </c>
      <c r="BM1608" s="12">
        <f t="shared" si="2300"/>
        <v>0</v>
      </c>
      <c r="BN1608" s="12">
        <f t="shared" si="2300"/>
        <v>0</v>
      </c>
      <c r="BO1608" s="12">
        <f t="shared" si="2300"/>
        <v>0</v>
      </c>
      <c r="BP1608" s="12">
        <f t="shared" si="2300"/>
        <v>0</v>
      </c>
      <c r="BQ1608" s="12">
        <f t="shared" si="2300"/>
        <v>0</v>
      </c>
      <c r="BR1608" s="12">
        <v>0</v>
      </c>
      <c r="BS1608" s="12">
        <v>0</v>
      </c>
      <c r="BT1608" s="12" t="e">
        <f>IF(#REF!=0,"-",#REF!/#REF!*100)</f>
        <v>#REF!</v>
      </c>
    </row>
    <row r="1609" spans="1:72" ht="22.5" x14ac:dyDescent="0.25">
      <c r="A1609" s="1" t="s">
        <v>548</v>
      </c>
      <c r="B1609" s="1" t="s">
        <v>1</v>
      </c>
      <c r="C1609" s="1" t="s">
        <v>12</v>
      </c>
      <c r="D1609" s="105" t="s">
        <v>550</v>
      </c>
      <c r="E1609" s="105" t="s">
        <v>100</v>
      </c>
      <c r="F1609" s="102" t="s">
        <v>0</v>
      </c>
      <c r="G1609" s="13" t="s">
        <v>0</v>
      </c>
      <c r="H1609" s="2" t="s">
        <v>101</v>
      </c>
      <c r="I1609" s="12">
        <f t="shared" ref="I1609:AA1609" si="2302">SUM(I1610:I1612)</f>
        <v>0</v>
      </c>
      <c r="J1609" s="12">
        <f t="shared" si="2302"/>
        <v>0</v>
      </c>
      <c r="K1609" s="12">
        <f t="shared" si="2302"/>
        <v>0</v>
      </c>
      <c r="L1609" s="12">
        <f t="shared" si="2302"/>
        <v>0</v>
      </c>
      <c r="M1609" s="12">
        <f t="shared" si="2302"/>
        <v>0</v>
      </c>
      <c r="N1609" s="12">
        <f t="shared" si="2302"/>
        <v>0</v>
      </c>
      <c r="O1609" s="12">
        <f t="shared" ref="O1609" si="2303">SUM(O1610:O1612)</f>
        <v>0</v>
      </c>
      <c r="P1609" s="12">
        <f t="shared" si="2302"/>
        <v>0</v>
      </c>
      <c r="Q1609" s="12">
        <f t="shared" si="2302"/>
        <v>0</v>
      </c>
      <c r="R1609" s="12">
        <f t="shared" si="2302"/>
        <v>0</v>
      </c>
      <c r="S1609" s="12">
        <f t="shared" si="2302"/>
        <v>0</v>
      </c>
      <c r="T1609" s="12">
        <f t="shared" si="2302"/>
        <v>0</v>
      </c>
      <c r="U1609" s="12">
        <f t="shared" si="2302"/>
        <v>0</v>
      </c>
      <c r="V1609" s="12">
        <f t="shared" si="2302"/>
        <v>0</v>
      </c>
      <c r="W1609" s="12">
        <f t="shared" si="2302"/>
        <v>0</v>
      </c>
      <c r="X1609" s="12">
        <f t="shared" si="2302"/>
        <v>0</v>
      </c>
      <c r="Y1609" s="12">
        <f t="shared" si="2302"/>
        <v>0</v>
      </c>
      <c r="Z1609" s="12">
        <f t="shared" si="2302"/>
        <v>0</v>
      </c>
      <c r="AA1609" s="12">
        <f t="shared" si="2302"/>
        <v>0</v>
      </c>
      <c r="AB1609" s="12">
        <v>0</v>
      </c>
      <c r="AC1609" s="12">
        <v>0</v>
      </c>
      <c r="AD1609" s="12">
        <f t="shared" ref="AD1609:AV1609" si="2304">SUM(AD1610:AD1612)</f>
        <v>0</v>
      </c>
      <c r="AE1609" s="12">
        <f t="shared" si="2304"/>
        <v>0</v>
      </c>
      <c r="AF1609" s="12">
        <f t="shared" si="2304"/>
        <v>0</v>
      </c>
      <c r="AG1609" s="12">
        <f t="shared" si="2304"/>
        <v>0</v>
      </c>
      <c r="AH1609" s="12">
        <f t="shared" si="2304"/>
        <v>0</v>
      </c>
      <c r="AI1609" s="12">
        <f t="shared" si="2304"/>
        <v>0</v>
      </c>
      <c r="AJ1609" s="12">
        <f t="shared" ref="AJ1609" si="2305">SUM(AJ1610:AJ1612)</f>
        <v>0</v>
      </c>
      <c r="AK1609" s="12">
        <f t="shared" si="2304"/>
        <v>0</v>
      </c>
      <c r="AL1609" s="12">
        <f t="shared" si="2304"/>
        <v>0</v>
      </c>
      <c r="AM1609" s="12">
        <f t="shared" si="2304"/>
        <v>0</v>
      </c>
      <c r="AN1609" s="12">
        <f t="shared" si="2304"/>
        <v>0</v>
      </c>
      <c r="AO1609" s="12">
        <f t="shared" si="2304"/>
        <v>0</v>
      </c>
      <c r="AP1609" s="12">
        <f t="shared" si="2304"/>
        <v>0</v>
      </c>
      <c r="AQ1609" s="12">
        <f t="shared" si="2304"/>
        <v>0</v>
      </c>
      <c r="AR1609" s="12">
        <f t="shared" si="2304"/>
        <v>0</v>
      </c>
      <c r="AS1609" s="12">
        <f t="shared" si="2304"/>
        <v>0</v>
      </c>
      <c r="AT1609" s="12">
        <f t="shared" si="2304"/>
        <v>0</v>
      </c>
      <c r="AU1609" s="12">
        <f t="shared" si="2304"/>
        <v>0</v>
      </c>
      <c r="AV1609" s="12">
        <f t="shared" si="2304"/>
        <v>0</v>
      </c>
      <c r="AW1609" s="12">
        <v>0</v>
      </c>
      <c r="AX1609" s="12">
        <v>0</v>
      </c>
      <c r="AY1609" s="12">
        <f t="shared" ref="AY1609:BQ1609" si="2306">SUM(AY1610:AY1612)</f>
        <v>0</v>
      </c>
      <c r="AZ1609" s="12">
        <f t="shared" si="2306"/>
        <v>0</v>
      </c>
      <c r="BA1609" s="12">
        <f t="shared" si="2306"/>
        <v>0</v>
      </c>
      <c r="BB1609" s="12">
        <f t="shared" si="2306"/>
        <v>0</v>
      </c>
      <c r="BC1609" s="12">
        <f t="shared" si="2306"/>
        <v>0</v>
      </c>
      <c r="BD1609" s="12">
        <f t="shared" si="2306"/>
        <v>0</v>
      </c>
      <c r="BE1609" s="12">
        <f t="shared" ref="BE1609" si="2307">SUM(BE1610:BE1612)</f>
        <v>0</v>
      </c>
      <c r="BF1609" s="12">
        <f t="shared" si="2306"/>
        <v>0</v>
      </c>
      <c r="BG1609" s="12">
        <f t="shared" si="2306"/>
        <v>0</v>
      </c>
      <c r="BH1609" s="12">
        <f t="shared" si="2306"/>
        <v>0</v>
      </c>
      <c r="BI1609" s="12">
        <f t="shared" si="2306"/>
        <v>0</v>
      </c>
      <c r="BJ1609" s="12">
        <f t="shared" si="2306"/>
        <v>0</v>
      </c>
      <c r="BK1609" s="12">
        <f t="shared" si="2306"/>
        <v>0</v>
      </c>
      <c r="BL1609" s="12">
        <f t="shared" si="2306"/>
        <v>0</v>
      </c>
      <c r="BM1609" s="12">
        <f t="shared" si="2306"/>
        <v>0</v>
      </c>
      <c r="BN1609" s="12">
        <f t="shared" si="2306"/>
        <v>0</v>
      </c>
      <c r="BO1609" s="12">
        <f t="shared" si="2306"/>
        <v>0</v>
      </c>
      <c r="BP1609" s="12">
        <f t="shared" si="2306"/>
        <v>0</v>
      </c>
      <c r="BQ1609" s="12">
        <f t="shared" si="2306"/>
        <v>0</v>
      </c>
      <c r="BR1609" s="12">
        <v>0</v>
      </c>
      <c r="BS1609" s="12">
        <v>0</v>
      </c>
      <c r="BT1609" s="12" t="e">
        <f>IF(#REF!=0,"-",#REF!/#REF!*100)</f>
        <v>#REF!</v>
      </c>
    </row>
    <row r="1610" spans="1:72" ht="22.5" x14ac:dyDescent="0.25">
      <c r="A1610" s="4" t="s">
        <v>548</v>
      </c>
      <c r="B1610" s="4" t="s">
        <v>1</v>
      </c>
      <c r="C1610" s="4" t="s">
        <v>12</v>
      </c>
      <c r="D1610" s="102" t="s">
        <v>550</v>
      </c>
      <c r="E1610" s="113">
        <v>6151</v>
      </c>
      <c r="F1610" s="102" t="s">
        <v>569</v>
      </c>
      <c r="G1610" s="98" t="s">
        <v>1660</v>
      </c>
      <c r="H1610" s="13" t="s">
        <v>1579</v>
      </c>
      <c r="I1610" s="87">
        <v>0</v>
      </c>
      <c r="J1610" s="87"/>
      <c r="K1610" s="87"/>
      <c r="L1610" s="87"/>
      <c r="M1610" s="87"/>
      <c r="N1610" s="87"/>
      <c r="O1610" s="87">
        <f t="shared" si="2248"/>
        <v>0</v>
      </c>
      <c r="P1610" s="87"/>
      <c r="Q1610" s="87"/>
      <c r="R1610" s="87"/>
      <c r="S1610" s="87"/>
      <c r="T1610" s="87"/>
      <c r="U1610" s="87"/>
      <c r="V1610" s="87"/>
      <c r="W1610" s="87"/>
      <c r="X1610" s="87"/>
      <c r="Y1610" s="87"/>
      <c r="Z1610" s="87"/>
      <c r="AA1610" s="87"/>
      <c r="AB1610" s="87">
        <v>0</v>
      </c>
      <c r="AC1610" s="87">
        <v>0</v>
      </c>
      <c r="AD1610" s="87">
        <v>0</v>
      </c>
      <c r="AE1610" s="87"/>
      <c r="AF1610" s="87"/>
      <c r="AG1610" s="87"/>
      <c r="AH1610" s="87"/>
      <c r="AI1610" s="87"/>
      <c r="AJ1610" s="87">
        <f t="shared" si="2249"/>
        <v>0</v>
      </c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  <c r="AW1610" s="87">
        <v>0</v>
      </c>
      <c r="AX1610" s="87">
        <v>0</v>
      </c>
      <c r="AY1610" s="87">
        <v>0</v>
      </c>
      <c r="AZ1610" s="87"/>
      <c r="BA1610" s="87"/>
      <c r="BB1610" s="87"/>
      <c r="BC1610" s="87"/>
      <c r="BD1610" s="87"/>
      <c r="BE1610" s="87">
        <f t="shared" si="2250"/>
        <v>0</v>
      </c>
      <c r="BF1610" s="87"/>
      <c r="BG1610" s="87"/>
      <c r="BH1610" s="87"/>
      <c r="BI1610" s="87"/>
      <c r="BJ1610" s="87"/>
      <c r="BK1610" s="87"/>
      <c r="BL1610" s="87"/>
      <c r="BM1610" s="87"/>
      <c r="BN1610" s="87"/>
      <c r="BO1610" s="87"/>
      <c r="BP1610" s="87"/>
      <c r="BQ1610" s="87"/>
      <c r="BR1610" s="87">
        <v>0</v>
      </c>
      <c r="BS1610" s="87">
        <v>0</v>
      </c>
      <c r="BT1610" s="14" t="e">
        <f>IF(#REF!=0,"-",#REF!/#REF!*100)</f>
        <v>#REF!</v>
      </c>
    </row>
    <row r="1611" spans="1:72" ht="22.5" x14ac:dyDescent="0.25">
      <c r="A1611" s="4" t="s">
        <v>548</v>
      </c>
      <c r="B1611" s="4" t="s">
        <v>1</v>
      </c>
      <c r="C1611" s="4" t="s">
        <v>12</v>
      </c>
      <c r="D1611" s="102" t="s">
        <v>550</v>
      </c>
      <c r="E1611" s="113">
        <v>6151</v>
      </c>
      <c r="F1611" s="102" t="s">
        <v>570</v>
      </c>
      <c r="G1611" s="98" t="s">
        <v>1659</v>
      </c>
      <c r="H1611" s="13" t="s">
        <v>571</v>
      </c>
      <c r="I1611" s="14">
        <v>0</v>
      </c>
      <c r="J1611" s="14"/>
      <c r="K1611" s="14"/>
      <c r="L1611" s="14"/>
      <c r="M1611" s="14"/>
      <c r="N1611" s="14"/>
      <c r="O1611" s="14">
        <f t="shared" si="2248"/>
        <v>0</v>
      </c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>
        <v>0</v>
      </c>
      <c r="AC1611" s="14">
        <v>0</v>
      </c>
      <c r="AD1611" s="14">
        <v>0</v>
      </c>
      <c r="AE1611" s="14"/>
      <c r="AF1611" s="14"/>
      <c r="AG1611" s="14"/>
      <c r="AH1611" s="14"/>
      <c r="AI1611" s="14"/>
      <c r="AJ1611" s="14">
        <f t="shared" si="2249"/>
        <v>0</v>
      </c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>
        <v>0</v>
      </c>
      <c r="AX1611" s="14">
        <v>0</v>
      </c>
      <c r="AY1611" s="14">
        <v>0</v>
      </c>
      <c r="AZ1611" s="14"/>
      <c r="BA1611" s="14"/>
      <c r="BB1611" s="14"/>
      <c r="BC1611" s="14"/>
      <c r="BD1611" s="14"/>
      <c r="BE1611" s="14">
        <f t="shared" si="2250"/>
        <v>0</v>
      </c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>
        <v>0</v>
      </c>
      <c r="BS1611" s="14">
        <v>0</v>
      </c>
      <c r="BT1611" s="14" t="e">
        <f>IF(#REF!=0,"-",#REF!/#REF!*100)</f>
        <v>#REF!</v>
      </c>
    </row>
    <row r="1612" spans="1:72" ht="22.5" x14ac:dyDescent="0.25">
      <c r="A1612" s="4" t="s">
        <v>548</v>
      </c>
      <c r="B1612" s="4" t="s">
        <v>1</v>
      </c>
      <c r="C1612" s="4" t="s">
        <v>12</v>
      </c>
      <c r="D1612" s="102" t="s">
        <v>550</v>
      </c>
      <c r="E1612" s="113">
        <v>6151</v>
      </c>
      <c r="F1612" s="102" t="s">
        <v>572</v>
      </c>
      <c r="G1612" s="98" t="s">
        <v>1659</v>
      </c>
      <c r="H1612" s="13" t="s">
        <v>1580</v>
      </c>
      <c r="I1612" s="87">
        <v>0</v>
      </c>
      <c r="J1612" s="87"/>
      <c r="K1612" s="87"/>
      <c r="L1612" s="87"/>
      <c r="M1612" s="87"/>
      <c r="N1612" s="87"/>
      <c r="O1612" s="87">
        <f t="shared" si="2248"/>
        <v>0</v>
      </c>
      <c r="P1612" s="87"/>
      <c r="Q1612" s="87"/>
      <c r="R1612" s="87"/>
      <c r="S1612" s="87"/>
      <c r="T1612" s="87"/>
      <c r="U1612" s="87"/>
      <c r="V1612" s="87"/>
      <c r="W1612" s="87"/>
      <c r="X1612" s="87"/>
      <c r="Y1612" s="87"/>
      <c r="Z1612" s="87"/>
      <c r="AA1612" s="87"/>
      <c r="AB1612" s="87">
        <v>0</v>
      </c>
      <c r="AC1612" s="87">
        <v>0</v>
      </c>
      <c r="AD1612" s="87">
        <v>0</v>
      </c>
      <c r="AE1612" s="87"/>
      <c r="AF1612" s="87"/>
      <c r="AG1612" s="87"/>
      <c r="AH1612" s="87"/>
      <c r="AI1612" s="87"/>
      <c r="AJ1612" s="87">
        <f t="shared" si="2249"/>
        <v>0</v>
      </c>
      <c r="AK1612" s="87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87"/>
      <c r="AV1612" s="87"/>
      <c r="AW1612" s="87">
        <v>0</v>
      </c>
      <c r="AX1612" s="87">
        <v>0</v>
      </c>
      <c r="AY1612" s="87">
        <v>0</v>
      </c>
      <c r="AZ1612" s="87"/>
      <c r="BA1612" s="87"/>
      <c r="BB1612" s="87"/>
      <c r="BC1612" s="87"/>
      <c r="BD1612" s="87"/>
      <c r="BE1612" s="87">
        <f t="shared" si="2250"/>
        <v>0</v>
      </c>
      <c r="BF1612" s="87"/>
      <c r="BG1612" s="87"/>
      <c r="BH1612" s="87"/>
      <c r="BI1612" s="87"/>
      <c r="BJ1612" s="87"/>
      <c r="BK1612" s="87"/>
      <c r="BL1612" s="87"/>
      <c r="BM1612" s="87"/>
      <c r="BN1612" s="87"/>
      <c r="BO1612" s="87"/>
      <c r="BP1612" s="87"/>
      <c r="BQ1612" s="87"/>
      <c r="BR1612" s="87">
        <v>0</v>
      </c>
      <c r="BS1612" s="87">
        <v>0</v>
      </c>
      <c r="BT1612" s="14" t="e">
        <f>IF(#REF!=0,"-",#REF!/#REF!*100)</f>
        <v>#REF!</v>
      </c>
    </row>
    <row r="1613" spans="1:72" ht="22.5" x14ac:dyDescent="0.25">
      <c r="A1613" s="1" t="s">
        <v>548</v>
      </c>
      <c r="B1613" s="1" t="s">
        <v>1</v>
      </c>
      <c r="C1613" s="1" t="s">
        <v>12</v>
      </c>
      <c r="D1613" s="105" t="s">
        <v>550</v>
      </c>
      <c r="E1613" s="105" t="s">
        <v>103</v>
      </c>
      <c r="F1613" s="102" t="s">
        <v>0</v>
      </c>
      <c r="G1613" s="13" t="s">
        <v>0</v>
      </c>
      <c r="H1613" s="2" t="s">
        <v>104</v>
      </c>
      <c r="I1613" s="12">
        <f t="shared" ref="I1613:AA1613" si="2308">SUM(I1614:I1615)</f>
        <v>0</v>
      </c>
      <c r="J1613" s="12">
        <f t="shared" si="2308"/>
        <v>0</v>
      </c>
      <c r="K1613" s="12">
        <f t="shared" si="2308"/>
        <v>0</v>
      </c>
      <c r="L1613" s="12">
        <f t="shared" si="2308"/>
        <v>0</v>
      </c>
      <c r="M1613" s="12">
        <f t="shared" si="2308"/>
        <v>0</v>
      </c>
      <c r="N1613" s="12">
        <f t="shared" si="2308"/>
        <v>0</v>
      </c>
      <c r="O1613" s="12">
        <f t="shared" si="2308"/>
        <v>0</v>
      </c>
      <c r="P1613" s="12">
        <f t="shared" si="2308"/>
        <v>0</v>
      </c>
      <c r="Q1613" s="12">
        <f t="shared" si="2308"/>
        <v>0</v>
      </c>
      <c r="R1613" s="12">
        <f t="shared" si="2308"/>
        <v>0</v>
      </c>
      <c r="S1613" s="12">
        <f t="shared" si="2308"/>
        <v>0</v>
      </c>
      <c r="T1613" s="12">
        <f t="shared" si="2308"/>
        <v>0</v>
      </c>
      <c r="U1613" s="12">
        <f t="shared" si="2308"/>
        <v>0</v>
      </c>
      <c r="V1613" s="12">
        <f t="shared" si="2308"/>
        <v>0</v>
      </c>
      <c r="W1613" s="12">
        <f t="shared" si="2308"/>
        <v>0</v>
      </c>
      <c r="X1613" s="12">
        <f t="shared" si="2308"/>
        <v>0</v>
      </c>
      <c r="Y1613" s="12">
        <f t="shared" si="2308"/>
        <v>0</v>
      </c>
      <c r="Z1613" s="12">
        <f t="shared" si="2308"/>
        <v>0</v>
      </c>
      <c r="AA1613" s="12">
        <f t="shared" si="2308"/>
        <v>0</v>
      </c>
      <c r="AB1613" s="12">
        <v>0</v>
      </c>
      <c r="AC1613" s="12">
        <v>0</v>
      </c>
      <c r="AD1613" s="12">
        <f t="shared" ref="AD1613:AV1613" si="2309">SUM(AD1614:AD1615)</f>
        <v>0</v>
      </c>
      <c r="AE1613" s="12">
        <f t="shared" si="2309"/>
        <v>0</v>
      </c>
      <c r="AF1613" s="12">
        <f t="shared" si="2309"/>
        <v>0</v>
      </c>
      <c r="AG1613" s="12">
        <f t="shared" si="2309"/>
        <v>0</v>
      </c>
      <c r="AH1613" s="12">
        <f t="shared" si="2309"/>
        <v>0</v>
      </c>
      <c r="AI1613" s="12">
        <f t="shared" si="2309"/>
        <v>0</v>
      </c>
      <c r="AJ1613" s="12">
        <f t="shared" si="2309"/>
        <v>0</v>
      </c>
      <c r="AK1613" s="12">
        <f t="shared" si="2309"/>
        <v>0</v>
      </c>
      <c r="AL1613" s="12">
        <f t="shared" si="2309"/>
        <v>0</v>
      </c>
      <c r="AM1613" s="12">
        <f t="shared" si="2309"/>
        <v>0</v>
      </c>
      <c r="AN1613" s="12">
        <f t="shared" si="2309"/>
        <v>0</v>
      </c>
      <c r="AO1613" s="12">
        <f t="shared" si="2309"/>
        <v>0</v>
      </c>
      <c r="AP1613" s="12">
        <f t="shared" si="2309"/>
        <v>0</v>
      </c>
      <c r="AQ1613" s="12">
        <f t="shared" si="2309"/>
        <v>0</v>
      </c>
      <c r="AR1613" s="12">
        <f t="shared" si="2309"/>
        <v>0</v>
      </c>
      <c r="AS1613" s="12">
        <f t="shared" si="2309"/>
        <v>0</v>
      </c>
      <c r="AT1613" s="12">
        <f t="shared" si="2309"/>
        <v>0</v>
      </c>
      <c r="AU1613" s="12">
        <f t="shared" si="2309"/>
        <v>0</v>
      </c>
      <c r="AV1613" s="12">
        <f t="shared" si="2309"/>
        <v>0</v>
      </c>
      <c r="AW1613" s="12">
        <v>0</v>
      </c>
      <c r="AX1613" s="12">
        <v>0</v>
      </c>
      <c r="AY1613" s="12">
        <f t="shared" ref="AY1613:BQ1613" si="2310">SUM(AY1614:AY1615)</f>
        <v>0</v>
      </c>
      <c r="AZ1613" s="12">
        <f t="shared" si="2310"/>
        <v>0</v>
      </c>
      <c r="BA1613" s="12">
        <f t="shared" si="2310"/>
        <v>0</v>
      </c>
      <c r="BB1613" s="12">
        <f t="shared" si="2310"/>
        <v>0</v>
      </c>
      <c r="BC1613" s="12">
        <f t="shared" si="2310"/>
        <v>0</v>
      </c>
      <c r="BD1613" s="12">
        <f t="shared" si="2310"/>
        <v>0</v>
      </c>
      <c r="BE1613" s="12">
        <f t="shared" si="2310"/>
        <v>0</v>
      </c>
      <c r="BF1613" s="12">
        <f t="shared" si="2310"/>
        <v>0</v>
      </c>
      <c r="BG1613" s="12">
        <f t="shared" si="2310"/>
        <v>0</v>
      </c>
      <c r="BH1613" s="12">
        <f t="shared" si="2310"/>
        <v>0</v>
      </c>
      <c r="BI1613" s="12">
        <f t="shared" si="2310"/>
        <v>0</v>
      </c>
      <c r="BJ1613" s="12">
        <f t="shared" si="2310"/>
        <v>0</v>
      </c>
      <c r="BK1613" s="12">
        <f t="shared" si="2310"/>
        <v>0</v>
      </c>
      <c r="BL1613" s="12">
        <f t="shared" si="2310"/>
        <v>0</v>
      </c>
      <c r="BM1613" s="12">
        <f t="shared" si="2310"/>
        <v>0</v>
      </c>
      <c r="BN1613" s="12">
        <f t="shared" si="2310"/>
        <v>0</v>
      </c>
      <c r="BO1613" s="12">
        <f t="shared" si="2310"/>
        <v>0</v>
      </c>
      <c r="BP1613" s="12">
        <f t="shared" si="2310"/>
        <v>0</v>
      </c>
      <c r="BQ1613" s="12">
        <f t="shared" si="2310"/>
        <v>0</v>
      </c>
      <c r="BR1613" s="12">
        <v>0</v>
      </c>
      <c r="BS1613" s="12">
        <v>0</v>
      </c>
      <c r="BT1613" s="12" t="e">
        <f>IF(#REF!=0,"-",#REF!/#REF!*100)</f>
        <v>#REF!</v>
      </c>
    </row>
    <row r="1614" spans="1:72" ht="22.5" x14ac:dyDescent="0.25">
      <c r="A1614" s="4" t="s">
        <v>548</v>
      </c>
      <c r="B1614" s="4" t="s">
        <v>1</v>
      </c>
      <c r="C1614" s="4" t="s">
        <v>12</v>
      </c>
      <c r="D1614" s="102" t="s">
        <v>550</v>
      </c>
      <c r="E1614" s="113">
        <v>6153</v>
      </c>
      <c r="F1614" s="102" t="s">
        <v>573</v>
      </c>
      <c r="G1614" s="98" t="s">
        <v>1659</v>
      </c>
      <c r="H1614" s="13" t="s">
        <v>574</v>
      </c>
      <c r="I1614" s="14">
        <v>0</v>
      </c>
      <c r="J1614" s="14"/>
      <c r="K1614" s="14"/>
      <c r="L1614" s="14"/>
      <c r="M1614" s="14"/>
      <c r="N1614" s="14"/>
      <c r="O1614" s="14">
        <f t="shared" si="2248"/>
        <v>0</v>
      </c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>
        <v>0</v>
      </c>
      <c r="AC1614" s="14">
        <v>0</v>
      </c>
      <c r="AD1614" s="14">
        <v>0</v>
      </c>
      <c r="AE1614" s="14"/>
      <c r="AF1614" s="14"/>
      <c r="AG1614" s="14"/>
      <c r="AH1614" s="14"/>
      <c r="AI1614" s="14"/>
      <c r="AJ1614" s="14">
        <f t="shared" si="2249"/>
        <v>0</v>
      </c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>
        <v>0</v>
      </c>
      <c r="AX1614" s="14">
        <v>0</v>
      </c>
      <c r="AY1614" s="14">
        <v>0</v>
      </c>
      <c r="AZ1614" s="14"/>
      <c r="BA1614" s="14"/>
      <c r="BB1614" s="14"/>
      <c r="BC1614" s="14"/>
      <c r="BD1614" s="14"/>
      <c r="BE1614" s="14">
        <f t="shared" si="2250"/>
        <v>0</v>
      </c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>
        <v>0</v>
      </c>
      <c r="BS1614" s="14">
        <v>0</v>
      </c>
      <c r="BT1614" s="14" t="e">
        <f>IF(#REF!=0,"-",#REF!/#REF!*100)</f>
        <v>#REF!</v>
      </c>
    </row>
    <row r="1615" spans="1:72" ht="22.5" x14ac:dyDescent="0.25">
      <c r="A1615" s="4" t="s">
        <v>548</v>
      </c>
      <c r="B1615" s="4" t="s">
        <v>1</v>
      </c>
      <c r="C1615" s="4" t="s">
        <v>12</v>
      </c>
      <c r="D1615" s="102" t="s">
        <v>550</v>
      </c>
      <c r="E1615" s="113">
        <v>6153</v>
      </c>
      <c r="F1615" s="102" t="s">
        <v>575</v>
      </c>
      <c r="G1615" s="98" t="s">
        <v>1660</v>
      </c>
      <c r="H1615" s="13" t="s">
        <v>576</v>
      </c>
      <c r="I1615" s="14">
        <v>0</v>
      </c>
      <c r="J1615" s="14"/>
      <c r="K1615" s="14"/>
      <c r="L1615" s="14"/>
      <c r="M1615" s="14"/>
      <c r="N1615" s="14"/>
      <c r="O1615" s="14">
        <f t="shared" si="2248"/>
        <v>0</v>
      </c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>
        <v>0</v>
      </c>
      <c r="AC1615" s="14">
        <v>0</v>
      </c>
      <c r="AD1615" s="14">
        <v>0</v>
      </c>
      <c r="AE1615" s="14"/>
      <c r="AF1615" s="14"/>
      <c r="AG1615" s="14"/>
      <c r="AH1615" s="14"/>
      <c r="AI1615" s="14"/>
      <c r="AJ1615" s="14">
        <f t="shared" si="2249"/>
        <v>0</v>
      </c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>
        <v>0</v>
      </c>
      <c r="AX1615" s="14">
        <v>0</v>
      </c>
      <c r="AY1615" s="14">
        <v>0</v>
      </c>
      <c r="AZ1615" s="14"/>
      <c r="BA1615" s="14"/>
      <c r="BB1615" s="14"/>
      <c r="BC1615" s="14"/>
      <c r="BD1615" s="14"/>
      <c r="BE1615" s="14">
        <f t="shared" si="2250"/>
        <v>0</v>
      </c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>
        <v>0</v>
      </c>
      <c r="BS1615" s="14">
        <v>0</v>
      </c>
      <c r="BT1615" s="14" t="e">
        <f>IF(#REF!=0,"-",#REF!/#REF!*100)</f>
        <v>#REF!</v>
      </c>
    </row>
    <row r="1616" spans="1:72" ht="33.75" x14ac:dyDescent="0.25">
      <c r="A1616" s="1" t="s">
        <v>0</v>
      </c>
      <c r="B1616" s="1" t="s">
        <v>0</v>
      </c>
      <c r="C1616" s="1" t="s">
        <v>0</v>
      </c>
      <c r="D1616" s="101" t="s">
        <v>0</v>
      </c>
      <c r="E1616" s="101" t="s">
        <v>0</v>
      </c>
      <c r="F1616" s="101" t="s">
        <v>0</v>
      </c>
      <c r="G1616" s="2" t="s">
        <v>0</v>
      </c>
      <c r="H1616" s="10" t="s">
        <v>47</v>
      </c>
      <c r="I1616" s="11">
        <f t="shared" ref="I1616:AA1616" si="2311">SUM(I1617)</f>
        <v>0</v>
      </c>
      <c r="J1616" s="11">
        <f t="shared" si="2311"/>
        <v>0</v>
      </c>
      <c r="K1616" s="11">
        <f t="shared" si="2311"/>
        <v>0</v>
      </c>
      <c r="L1616" s="11">
        <f t="shared" si="2311"/>
        <v>0</v>
      </c>
      <c r="M1616" s="11">
        <f t="shared" si="2311"/>
        <v>0</v>
      </c>
      <c r="N1616" s="11">
        <f t="shared" si="2311"/>
        <v>0</v>
      </c>
      <c r="O1616" s="11">
        <f t="shared" si="2311"/>
        <v>0</v>
      </c>
      <c r="P1616" s="11">
        <f t="shared" si="2311"/>
        <v>0</v>
      </c>
      <c r="Q1616" s="11">
        <f t="shared" si="2311"/>
        <v>0</v>
      </c>
      <c r="R1616" s="11">
        <f t="shared" si="2311"/>
        <v>0</v>
      </c>
      <c r="S1616" s="11">
        <f t="shared" si="2311"/>
        <v>0</v>
      </c>
      <c r="T1616" s="11">
        <f t="shared" si="2311"/>
        <v>0</v>
      </c>
      <c r="U1616" s="11">
        <f t="shared" si="2311"/>
        <v>0</v>
      </c>
      <c r="V1616" s="11">
        <f t="shared" si="2311"/>
        <v>0</v>
      </c>
      <c r="W1616" s="11">
        <f t="shared" si="2311"/>
        <v>0</v>
      </c>
      <c r="X1616" s="11">
        <f t="shared" si="2311"/>
        <v>0</v>
      </c>
      <c r="Y1616" s="11">
        <f t="shared" si="2311"/>
        <v>0</v>
      </c>
      <c r="Z1616" s="11">
        <f t="shared" si="2311"/>
        <v>0</v>
      </c>
      <c r="AA1616" s="11">
        <f t="shared" si="2311"/>
        <v>0</v>
      </c>
      <c r="AB1616" s="11">
        <v>0</v>
      </c>
      <c r="AC1616" s="11">
        <v>0</v>
      </c>
      <c r="AD1616" s="11">
        <f t="shared" ref="AD1616:AV1616" si="2312">SUM(AD1617)</f>
        <v>0</v>
      </c>
      <c r="AE1616" s="11">
        <f t="shared" si="2312"/>
        <v>0</v>
      </c>
      <c r="AF1616" s="11">
        <f t="shared" si="2312"/>
        <v>0</v>
      </c>
      <c r="AG1616" s="11">
        <f t="shared" si="2312"/>
        <v>0</v>
      </c>
      <c r="AH1616" s="11">
        <f t="shared" si="2312"/>
        <v>0</v>
      </c>
      <c r="AI1616" s="11">
        <f t="shared" si="2312"/>
        <v>0</v>
      </c>
      <c r="AJ1616" s="11">
        <f t="shared" si="2312"/>
        <v>0</v>
      </c>
      <c r="AK1616" s="11">
        <f t="shared" si="2312"/>
        <v>0</v>
      </c>
      <c r="AL1616" s="11">
        <f t="shared" si="2312"/>
        <v>0</v>
      </c>
      <c r="AM1616" s="11">
        <f t="shared" si="2312"/>
        <v>0</v>
      </c>
      <c r="AN1616" s="11">
        <f t="shared" si="2312"/>
        <v>0</v>
      </c>
      <c r="AO1616" s="11">
        <f t="shared" si="2312"/>
        <v>0</v>
      </c>
      <c r="AP1616" s="11">
        <f t="shared" si="2312"/>
        <v>0</v>
      </c>
      <c r="AQ1616" s="11">
        <f t="shared" si="2312"/>
        <v>0</v>
      </c>
      <c r="AR1616" s="11">
        <f t="shared" si="2312"/>
        <v>0</v>
      </c>
      <c r="AS1616" s="11">
        <f t="shared" si="2312"/>
        <v>0</v>
      </c>
      <c r="AT1616" s="11">
        <f t="shared" si="2312"/>
        <v>0</v>
      </c>
      <c r="AU1616" s="11">
        <f t="shared" si="2312"/>
        <v>0</v>
      </c>
      <c r="AV1616" s="11">
        <f t="shared" si="2312"/>
        <v>0</v>
      </c>
      <c r="AW1616" s="11">
        <v>0</v>
      </c>
      <c r="AX1616" s="11">
        <v>0</v>
      </c>
      <c r="AY1616" s="11">
        <f t="shared" ref="AY1616:BQ1616" si="2313">SUM(AY1617)</f>
        <v>0</v>
      </c>
      <c r="AZ1616" s="11">
        <f t="shared" si="2313"/>
        <v>0</v>
      </c>
      <c r="BA1616" s="11">
        <f t="shared" si="2313"/>
        <v>0</v>
      </c>
      <c r="BB1616" s="11">
        <f t="shared" si="2313"/>
        <v>0</v>
      </c>
      <c r="BC1616" s="11">
        <f t="shared" si="2313"/>
        <v>0</v>
      </c>
      <c r="BD1616" s="11">
        <f t="shared" si="2313"/>
        <v>0</v>
      </c>
      <c r="BE1616" s="11">
        <f t="shared" si="2313"/>
        <v>0</v>
      </c>
      <c r="BF1616" s="11">
        <f t="shared" si="2313"/>
        <v>0</v>
      </c>
      <c r="BG1616" s="11">
        <f t="shared" si="2313"/>
        <v>0</v>
      </c>
      <c r="BH1616" s="11">
        <f t="shared" si="2313"/>
        <v>0</v>
      </c>
      <c r="BI1616" s="11">
        <f t="shared" si="2313"/>
        <v>0</v>
      </c>
      <c r="BJ1616" s="11">
        <f t="shared" si="2313"/>
        <v>0</v>
      </c>
      <c r="BK1616" s="11">
        <f t="shared" si="2313"/>
        <v>0</v>
      </c>
      <c r="BL1616" s="11">
        <f t="shared" si="2313"/>
        <v>0</v>
      </c>
      <c r="BM1616" s="11">
        <f t="shared" si="2313"/>
        <v>0</v>
      </c>
      <c r="BN1616" s="11">
        <f t="shared" si="2313"/>
        <v>0</v>
      </c>
      <c r="BO1616" s="11">
        <f t="shared" si="2313"/>
        <v>0</v>
      </c>
      <c r="BP1616" s="11">
        <f t="shared" si="2313"/>
        <v>0</v>
      </c>
      <c r="BQ1616" s="11">
        <f t="shared" si="2313"/>
        <v>0</v>
      </c>
      <c r="BR1616" s="11">
        <v>0</v>
      </c>
      <c r="BS1616" s="11">
        <v>0</v>
      </c>
      <c r="BT1616" s="11" t="e">
        <f>IF(#REF!=0,"-",#REF!/#REF!*100)</f>
        <v>#REF!</v>
      </c>
    </row>
    <row r="1617" spans="1:72" x14ac:dyDescent="0.25">
      <c r="A1617" s="4" t="s">
        <v>548</v>
      </c>
      <c r="B1617" s="4" t="s">
        <v>1</v>
      </c>
      <c r="C1617" s="4" t="s">
        <v>12</v>
      </c>
      <c r="D1617" s="102" t="s">
        <v>550</v>
      </c>
      <c r="E1617" s="101" t="s">
        <v>48</v>
      </c>
      <c r="F1617" s="101" t="s">
        <v>0</v>
      </c>
      <c r="G1617" s="2" t="s">
        <v>0</v>
      </c>
      <c r="H1617" s="2" t="s">
        <v>49</v>
      </c>
      <c r="I1617" s="12">
        <f t="shared" ref="I1617:AA1617" si="2314">SUM(I1618:I1619)</f>
        <v>0</v>
      </c>
      <c r="J1617" s="12">
        <f t="shared" si="2314"/>
        <v>0</v>
      </c>
      <c r="K1617" s="12">
        <f t="shared" si="2314"/>
        <v>0</v>
      </c>
      <c r="L1617" s="12">
        <f t="shared" si="2314"/>
        <v>0</v>
      </c>
      <c r="M1617" s="12">
        <f t="shared" si="2314"/>
        <v>0</v>
      </c>
      <c r="N1617" s="12">
        <f t="shared" si="2314"/>
        <v>0</v>
      </c>
      <c r="O1617" s="12">
        <f t="shared" ref="O1617" si="2315">SUM(O1618:O1619)</f>
        <v>0</v>
      </c>
      <c r="P1617" s="12">
        <f t="shared" si="2314"/>
        <v>0</v>
      </c>
      <c r="Q1617" s="12">
        <f t="shared" si="2314"/>
        <v>0</v>
      </c>
      <c r="R1617" s="12">
        <f t="shared" si="2314"/>
        <v>0</v>
      </c>
      <c r="S1617" s="12">
        <f t="shared" si="2314"/>
        <v>0</v>
      </c>
      <c r="T1617" s="12">
        <f t="shared" si="2314"/>
        <v>0</v>
      </c>
      <c r="U1617" s="12">
        <f t="shared" si="2314"/>
        <v>0</v>
      </c>
      <c r="V1617" s="12">
        <f t="shared" si="2314"/>
        <v>0</v>
      </c>
      <c r="W1617" s="12">
        <f t="shared" si="2314"/>
        <v>0</v>
      </c>
      <c r="X1617" s="12">
        <f t="shared" si="2314"/>
        <v>0</v>
      </c>
      <c r="Y1617" s="12">
        <f t="shared" si="2314"/>
        <v>0</v>
      </c>
      <c r="Z1617" s="12">
        <f t="shared" si="2314"/>
        <v>0</v>
      </c>
      <c r="AA1617" s="12">
        <f t="shared" si="2314"/>
        <v>0</v>
      </c>
      <c r="AB1617" s="12">
        <v>0</v>
      </c>
      <c r="AC1617" s="12">
        <v>0</v>
      </c>
      <c r="AD1617" s="12">
        <f t="shared" ref="AD1617:AV1617" si="2316">SUM(AD1618:AD1619)</f>
        <v>0</v>
      </c>
      <c r="AE1617" s="12">
        <f t="shared" si="2316"/>
        <v>0</v>
      </c>
      <c r="AF1617" s="12">
        <f t="shared" si="2316"/>
        <v>0</v>
      </c>
      <c r="AG1617" s="12">
        <f t="shared" si="2316"/>
        <v>0</v>
      </c>
      <c r="AH1617" s="12">
        <f t="shared" si="2316"/>
        <v>0</v>
      </c>
      <c r="AI1617" s="12">
        <f t="shared" si="2316"/>
        <v>0</v>
      </c>
      <c r="AJ1617" s="12">
        <f t="shared" ref="AJ1617" si="2317">SUM(AJ1618:AJ1619)</f>
        <v>0</v>
      </c>
      <c r="AK1617" s="12">
        <f t="shared" si="2316"/>
        <v>0</v>
      </c>
      <c r="AL1617" s="12">
        <f t="shared" si="2316"/>
        <v>0</v>
      </c>
      <c r="AM1617" s="12">
        <f t="shared" si="2316"/>
        <v>0</v>
      </c>
      <c r="AN1617" s="12">
        <f t="shared" si="2316"/>
        <v>0</v>
      </c>
      <c r="AO1617" s="12">
        <f t="shared" si="2316"/>
        <v>0</v>
      </c>
      <c r="AP1617" s="12">
        <f t="shared" si="2316"/>
        <v>0</v>
      </c>
      <c r="AQ1617" s="12">
        <f t="shared" si="2316"/>
        <v>0</v>
      </c>
      <c r="AR1617" s="12">
        <f t="shared" si="2316"/>
        <v>0</v>
      </c>
      <c r="AS1617" s="12">
        <f t="shared" si="2316"/>
        <v>0</v>
      </c>
      <c r="AT1617" s="12">
        <f t="shared" si="2316"/>
        <v>0</v>
      </c>
      <c r="AU1617" s="12">
        <f t="shared" si="2316"/>
        <v>0</v>
      </c>
      <c r="AV1617" s="12">
        <f t="shared" si="2316"/>
        <v>0</v>
      </c>
      <c r="AW1617" s="12">
        <v>0</v>
      </c>
      <c r="AX1617" s="12">
        <v>0</v>
      </c>
      <c r="AY1617" s="12">
        <f t="shared" ref="AY1617:BQ1617" si="2318">SUM(AY1618:AY1619)</f>
        <v>0</v>
      </c>
      <c r="AZ1617" s="12">
        <f t="shared" si="2318"/>
        <v>0</v>
      </c>
      <c r="BA1617" s="12">
        <f t="shared" si="2318"/>
        <v>0</v>
      </c>
      <c r="BB1617" s="12">
        <f t="shared" si="2318"/>
        <v>0</v>
      </c>
      <c r="BC1617" s="12">
        <f t="shared" si="2318"/>
        <v>0</v>
      </c>
      <c r="BD1617" s="12">
        <f t="shared" si="2318"/>
        <v>0</v>
      </c>
      <c r="BE1617" s="12">
        <f t="shared" ref="BE1617" si="2319">SUM(BE1618:BE1619)</f>
        <v>0</v>
      </c>
      <c r="BF1617" s="12">
        <f t="shared" si="2318"/>
        <v>0</v>
      </c>
      <c r="BG1617" s="12">
        <f t="shared" si="2318"/>
        <v>0</v>
      </c>
      <c r="BH1617" s="12">
        <f t="shared" si="2318"/>
        <v>0</v>
      </c>
      <c r="BI1617" s="12">
        <f t="shared" si="2318"/>
        <v>0</v>
      </c>
      <c r="BJ1617" s="12">
        <f t="shared" si="2318"/>
        <v>0</v>
      </c>
      <c r="BK1617" s="12">
        <f t="shared" si="2318"/>
        <v>0</v>
      </c>
      <c r="BL1617" s="12">
        <f t="shared" si="2318"/>
        <v>0</v>
      </c>
      <c r="BM1617" s="12">
        <f t="shared" si="2318"/>
        <v>0</v>
      </c>
      <c r="BN1617" s="12">
        <f t="shared" si="2318"/>
        <v>0</v>
      </c>
      <c r="BO1617" s="12">
        <f t="shared" si="2318"/>
        <v>0</v>
      </c>
      <c r="BP1617" s="12">
        <f t="shared" si="2318"/>
        <v>0</v>
      </c>
      <c r="BQ1617" s="12">
        <f t="shared" si="2318"/>
        <v>0</v>
      </c>
      <c r="BR1617" s="12">
        <v>0</v>
      </c>
      <c r="BS1617" s="12">
        <v>0</v>
      </c>
      <c r="BT1617" s="12" t="e">
        <f>IF(#REF!=0,"-",#REF!/#REF!*100)</f>
        <v>#REF!</v>
      </c>
    </row>
    <row r="1618" spans="1:72" x14ac:dyDescent="0.25">
      <c r="A1618" s="4" t="s">
        <v>548</v>
      </c>
      <c r="B1618" s="4" t="s">
        <v>1</v>
      </c>
      <c r="C1618" s="4" t="s">
        <v>12</v>
      </c>
      <c r="D1618" s="102" t="s">
        <v>550</v>
      </c>
      <c r="E1618" s="113">
        <v>8213</v>
      </c>
      <c r="F1618" s="102"/>
      <c r="G1618" s="98" t="s">
        <v>1659</v>
      </c>
      <c r="H1618" s="13" t="s">
        <v>51</v>
      </c>
      <c r="I1618" s="14">
        <v>0</v>
      </c>
      <c r="J1618" s="14"/>
      <c r="K1618" s="14"/>
      <c r="L1618" s="14"/>
      <c r="M1618" s="14"/>
      <c r="N1618" s="14"/>
      <c r="O1618" s="14">
        <f t="shared" si="2248"/>
        <v>0</v>
      </c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>
        <v>0</v>
      </c>
      <c r="AC1618" s="14">
        <v>0</v>
      </c>
      <c r="AD1618" s="14">
        <v>0</v>
      </c>
      <c r="AE1618" s="14"/>
      <c r="AF1618" s="14"/>
      <c r="AG1618" s="14"/>
      <c r="AH1618" s="14"/>
      <c r="AI1618" s="14"/>
      <c r="AJ1618" s="14">
        <f t="shared" si="2249"/>
        <v>0</v>
      </c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>
        <v>0</v>
      </c>
      <c r="AX1618" s="14">
        <v>0</v>
      </c>
      <c r="AY1618" s="14">
        <v>0</v>
      </c>
      <c r="AZ1618" s="14"/>
      <c r="BA1618" s="14"/>
      <c r="BB1618" s="14"/>
      <c r="BC1618" s="14"/>
      <c r="BD1618" s="14"/>
      <c r="BE1618" s="14">
        <f t="shared" si="2250"/>
        <v>0</v>
      </c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>
        <v>0</v>
      </c>
      <c r="BS1618" s="14">
        <v>0</v>
      </c>
      <c r="BT1618" s="14" t="e">
        <f>IF(#REF!=0,"-",#REF!/#REF!*100)</f>
        <v>#REF!</v>
      </c>
    </row>
    <row r="1619" spans="1:72" ht="22.5" x14ac:dyDescent="0.25">
      <c r="A1619" s="4" t="s">
        <v>548</v>
      </c>
      <c r="B1619" s="4" t="s">
        <v>1</v>
      </c>
      <c r="C1619" s="4" t="s">
        <v>12</v>
      </c>
      <c r="D1619" s="102" t="s">
        <v>550</v>
      </c>
      <c r="E1619" s="113">
        <v>8213</v>
      </c>
      <c r="F1619" s="102" t="s">
        <v>1634</v>
      </c>
      <c r="G1619" s="98" t="s">
        <v>1660</v>
      </c>
      <c r="H1619" s="13" t="s">
        <v>1577</v>
      </c>
      <c r="I1619" s="14">
        <v>0</v>
      </c>
      <c r="J1619" s="14"/>
      <c r="K1619" s="14"/>
      <c r="L1619" s="14"/>
      <c r="M1619" s="14"/>
      <c r="N1619" s="14"/>
      <c r="O1619" s="14">
        <f t="shared" si="2248"/>
        <v>0</v>
      </c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>
        <v>0</v>
      </c>
      <c r="AC1619" s="14">
        <v>0</v>
      </c>
      <c r="AD1619" s="14"/>
      <c r="AE1619" s="14"/>
      <c r="AF1619" s="14"/>
      <c r="AG1619" s="14"/>
      <c r="AH1619" s="14"/>
      <c r="AI1619" s="14"/>
      <c r="AJ1619" s="14">
        <f t="shared" si="2249"/>
        <v>0</v>
      </c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>
        <v>0</v>
      </c>
      <c r="AX1619" s="14">
        <v>0</v>
      </c>
      <c r="AY1619" s="14"/>
      <c r="AZ1619" s="14"/>
      <c r="BA1619" s="14"/>
      <c r="BB1619" s="14"/>
      <c r="BC1619" s="14"/>
      <c r="BD1619" s="14"/>
      <c r="BE1619" s="14">
        <f t="shared" si="2250"/>
        <v>0</v>
      </c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>
        <v>0</v>
      </c>
      <c r="BS1619" s="14">
        <v>0</v>
      </c>
      <c r="BT1619" s="14" t="e">
        <f>IF(#REF!=0,"-",#REF!/#REF!*100)</f>
        <v>#REF!</v>
      </c>
    </row>
    <row r="1620" spans="1:72" ht="22.5" x14ac:dyDescent="0.25">
      <c r="A1620" s="13" t="s">
        <v>0</v>
      </c>
      <c r="B1620" s="13" t="s">
        <v>0</v>
      </c>
      <c r="C1620" s="13" t="s">
        <v>0</v>
      </c>
      <c r="D1620" s="98" t="s">
        <v>0</v>
      </c>
      <c r="E1620" s="98" t="s">
        <v>0</v>
      </c>
      <c r="F1620" s="98" t="s">
        <v>0</v>
      </c>
      <c r="G1620" s="13" t="s">
        <v>0</v>
      </c>
      <c r="H1620" s="10" t="s">
        <v>577</v>
      </c>
      <c r="I1620" s="11">
        <f t="shared" ref="I1620:AA1620" si="2320">SUM(I1616,I1607,I1593,I1575)</f>
        <v>0</v>
      </c>
      <c r="J1620" s="11">
        <f t="shared" si="2320"/>
        <v>0</v>
      </c>
      <c r="K1620" s="11">
        <f t="shared" si="2320"/>
        <v>0</v>
      </c>
      <c r="L1620" s="11">
        <f t="shared" si="2320"/>
        <v>0</v>
      </c>
      <c r="M1620" s="11">
        <f t="shared" si="2320"/>
        <v>0</v>
      </c>
      <c r="N1620" s="11">
        <f t="shared" si="2320"/>
        <v>0</v>
      </c>
      <c r="O1620" s="11">
        <f t="shared" si="2320"/>
        <v>0</v>
      </c>
      <c r="P1620" s="11">
        <f t="shared" si="2320"/>
        <v>0</v>
      </c>
      <c r="Q1620" s="11">
        <f t="shared" si="2320"/>
        <v>0</v>
      </c>
      <c r="R1620" s="11">
        <f t="shared" si="2320"/>
        <v>0</v>
      </c>
      <c r="S1620" s="11">
        <f t="shared" si="2320"/>
        <v>0</v>
      </c>
      <c r="T1620" s="11">
        <f t="shared" si="2320"/>
        <v>0</v>
      </c>
      <c r="U1620" s="11">
        <f t="shared" si="2320"/>
        <v>0</v>
      </c>
      <c r="V1620" s="11">
        <f t="shared" si="2320"/>
        <v>0</v>
      </c>
      <c r="W1620" s="11">
        <f t="shared" si="2320"/>
        <v>0</v>
      </c>
      <c r="X1620" s="11">
        <f t="shared" si="2320"/>
        <v>0</v>
      </c>
      <c r="Y1620" s="11">
        <f t="shared" si="2320"/>
        <v>0</v>
      </c>
      <c r="Z1620" s="11">
        <f t="shared" si="2320"/>
        <v>0</v>
      </c>
      <c r="AA1620" s="11">
        <f t="shared" si="2320"/>
        <v>0</v>
      </c>
      <c r="AB1620" s="11">
        <v>0</v>
      </c>
      <c r="AC1620" s="11">
        <v>0</v>
      </c>
      <c r="AD1620" s="11">
        <f t="shared" ref="AD1620:AV1620" si="2321">SUM(AD1616,AD1607,AD1593,AD1575)</f>
        <v>0</v>
      </c>
      <c r="AE1620" s="11">
        <f t="shared" si="2321"/>
        <v>0</v>
      </c>
      <c r="AF1620" s="11">
        <f t="shared" si="2321"/>
        <v>0</v>
      </c>
      <c r="AG1620" s="11">
        <f t="shared" si="2321"/>
        <v>0</v>
      </c>
      <c r="AH1620" s="11">
        <f t="shared" si="2321"/>
        <v>0</v>
      </c>
      <c r="AI1620" s="11">
        <f t="shared" si="2321"/>
        <v>0</v>
      </c>
      <c r="AJ1620" s="11">
        <f t="shared" si="2321"/>
        <v>0</v>
      </c>
      <c r="AK1620" s="11">
        <f t="shared" si="2321"/>
        <v>0</v>
      </c>
      <c r="AL1620" s="11">
        <f t="shared" si="2321"/>
        <v>0</v>
      </c>
      <c r="AM1620" s="11">
        <f t="shared" si="2321"/>
        <v>0</v>
      </c>
      <c r="AN1620" s="11">
        <f t="shared" si="2321"/>
        <v>0</v>
      </c>
      <c r="AO1620" s="11">
        <f t="shared" si="2321"/>
        <v>0</v>
      </c>
      <c r="AP1620" s="11">
        <f t="shared" si="2321"/>
        <v>0</v>
      </c>
      <c r="AQ1620" s="11">
        <f t="shared" si="2321"/>
        <v>0</v>
      </c>
      <c r="AR1620" s="11">
        <f t="shared" si="2321"/>
        <v>0</v>
      </c>
      <c r="AS1620" s="11">
        <f t="shared" si="2321"/>
        <v>0</v>
      </c>
      <c r="AT1620" s="11">
        <f t="shared" si="2321"/>
        <v>0</v>
      </c>
      <c r="AU1620" s="11">
        <f t="shared" si="2321"/>
        <v>0</v>
      </c>
      <c r="AV1620" s="11">
        <f t="shared" si="2321"/>
        <v>0</v>
      </c>
      <c r="AW1620" s="11">
        <v>0</v>
      </c>
      <c r="AX1620" s="11">
        <v>0</v>
      </c>
      <c r="AY1620" s="11">
        <f t="shared" ref="AY1620:BQ1620" si="2322">SUM(AY1616,AY1607,AY1593,AY1575)</f>
        <v>2000000</v>
      </c>
      <c r="AZ1620" s="11">
        <f t="shared" si="2322"/>
        <v>0</v>
      </c>
      <c r="BA1620" s="11">
        <f t="shared" si="2322"/>
        <v>0</v>
      </c>
      <c r="BB1620" s="11">
        <f t="shared" si="2322"/>
        <v>0</v>
      </c>
      <c r="BC1620" s="11">
        <f t="shared" si="2322"/>
        <v>0</v>
      </c>
      <c r="BD1620" s="11">
        <f t="shared" si="2322"/>
        <v>0</v>
      </c>
      <c r="BE1620" s="11">
        <f t="shared" si="2322"/>
        <v>2000000</v>
      </c>
      <c r="BF1620" s="11">
        <f t="shared" si="2322"/>
        <v>0</v>
      </c>
      <c r="BG1620" s="11">
        <f t="shared" si="2322"/>
        <v>0</v>
      </c>
      <c r="BH1620" s="11">
        <f t="shared" si="2322"/>
        <v>0</v>
      </c>
      <c r="BI1620" s="11">
        <f t="shared" si="2322"/>
        <v>0</v>
      </c>
      <c r="BJ1620" s="11">
        <f t="shared" si="2322"/>
        <v>0</v>
      </c>
      <c r="BK1620" s="11">
        <f t="shared" si="2322"/>
        <v>0</v>
      </c>
      <c r="BL1620" s="11">
        <f t="shared" si="2322"/>
        <v>0</v>
      </c>
      <c r="BM1620" s="11">
        <f t="shared" si="2322"/>
        <v>0</v>
      </c>
      <c r="BN1620" s="11">
        <f t="shared" si="2322"/>
        <v>0</v>
      </c>
      <c r="BO1620" s="11">
        <f t="shared" si="2322"/>
        <v>0</v>
      </c>
      <c r="BP1620" s="11">
        <f t="shared" si="2322"/>
        <v>0</v>
      </c>
      <c r="BQ1620" s="11">
        <f t="shared" si="2322"/>
        <v>0</v>
      </c>
      <c r="BR1620" s="11">
        <v>0</v>
      </c>
      <c r="BS1620" s="11">
        <v>2000000</v>
      </c>
      <c r="BT1620" s="11" t="e">
        <f>IF(#REF!=0,"-",#REF!/#REF!*100)</f>
        <v>#REF!</v>
      </c>
    </row>
    <row r="1621" spans="1:72" ht="15.75" thickBot="1" x14ac:dyDescent="0.3">
      <c r="A1621" s="13" t="s">
        <v>0</v>
      </c>
      <c r="B1621" s="13" t="s">
        <v>0</v>
      </c>
      <c r="C1621" s="13" t="s">
        <v>0</v>
      </c>
      <c r="D1621" s="98" t="s">
        <v>0</v>
      </c>
      <c r="E1621" s="98" t="s">
        <v>0</v>
      </c>
      <c r="F1621" s="98" t="s">
        <v>0</v>
      </c>
      <c r="G1621" s="13" t="s">
        <v>0</v>
      </c>
      <c r="H1621" s="2" t="s">
        <v>53</v>
      </c>
      <c r="I1621" s="13" t="s">
        <v>0</v>
      </c>
      <c r="J1621" s="13"/>
      <c r="K1621" s="13"/>
      <c r="L1621" s="13"/>
      <c r="M1621" s="13"/>
      <c r="N1621" s="13"/>
      <c r="O1621" s="13" t="e">
        <f t="shared" si="2248"/>
        <v>#VALUE!</v>
      </c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>
        <v>0</v>
      </c>
      <c r="AC1621" s="13" t="e">
        <v>#VALUE!</v>
      </c>
      <c r="AD1621" s="13" t="s">
        <v>0</v>
      </c>
      <c r="AE1621" s="13"/>
      <c r="AF1621" s="13"/>
      <c r="AG1621" s="13"/>
      <c r="AH1621" s="13"/>
      <c r="AI1621" s="13"/>
      <c r="AJ1621" s="13" t="e">
        <f t="shared" si="2249"/>
        <v>#VALUE!</v>
      </c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>
        <v>0</v>
      </c>
      <c r="AX1621" s="13" t="e">
        <v>#VALUE!</v>
      </c>
      <c r="AY1621" s="13" t="s">
        <v>0</v>
      </c>
      <c r="AZ1621" s="13"/>
      <c r="BA1621" s="13"/>
      <c r="BB1621" s="13"/>
      <c r="BC1621" s="13"/>
      <c r="BD1621" s="13"/>
      <c r="BE1621" s="13" t="e">
        <f t="shared" si="2250"/>
        <v>#VALUE!</v>
      </c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>
        <v>0</v>
      </c>
      <c r="BS1621" s="13" t="e">
        <v>#VALUE!</v>
      </c>
      <c r="BT1621" s="12"/>
    </row>
    <row r="1622" spans="1:72" ht="69.75" customHeight="1" thickBot="1" x14ac:dyDescent="0.3">
      <c r="A1622" s="132" t="s">
        <v>0</v>
      </c>
      <c r="B1622" s="132" t="s">
        <v>0</v>
      </c>
      <c r="C1622" s="132" t="s">
        <v>0</v>
      </c>
      <c r="D1622" s="135" t="s">
        <v>0</v>
      </c>
      <c r="E1622" s="135" t="s">
        <v>0</v>
      </c>
      <c r="F1622" s="135" t="s">
        <v>0</v>
      </c>
      <c r="G1622" s="138" t="s">
        <v>0</v>
      </c>
      <c r="H1622" s="5" t="s">
        <v>54</v>
      </c>
      <c r="I1622" s="89" t="s">
        <v>9</v>
      </c>
      <c r="J1622" s="89" t="s">
        <v>1606</v>
      </c>
      <c r="K1622" s="89" t="s">
        <v>1534</v>
      </c>
      <c r="L1622" s="89" t="s">
        <v>1592</v>
      </c>
      <c r="M1622" s="89" t="s">
        <v>1593</v>
      </c>
      <c r="N1622" s="89" t="s">
        <v>1594</v>
      </c>
      <c r="O1622" s="89" t="s">
        <v>1610</v>
      </c>
      <c r="P1622" s="89" t="s">
        <v>1607</v>
      </c>
      <c r="Q1622" s="89" t="s">
        <v>1595</v>
      </c>
      <c r="R1622" s="89" t="s">
        <v>1596</v>
      </c>
      <c r="S1622" s="89" t="s">
        <v>1597</v>
      </c>
      <c r="T1622" s="89" t="s">
        <v>1598</v>
      </c>
      <c r="U1622" s="89" t="s">
        <v>1599</v>
      </c>
      <c r="V1622" s="89" t="s">
        <v>1600</v>
      </c>
      <c r="W1622" s="89" t="s">
        <v>1608</v>
      </c>
      <c r="X1622" s="89" t="s">
        <v>1609</v>
      </c>
      <c r="Y1622" s="89" t="s">
        <v>1601</v>
      </c>
      <c r="Z1622" s="89" t="s">
        <v>1602</v>
      </c>
      <c r="AA1622" s="89" t="s">
        <v>1603</v>
      </c>
      <c r="AB1622" s="89" t="s">
        <v>1604</v>
      </c>
      <c r="AC1622" s="89" t="s">
        <v>1605</v>
      </c>
      <c r="AD1622" s="90" t="s">
        <v>10</v>
      </c>
      <c r="AE1622" s="90" t="s">
        <v>1606</v>
      </c>
      <c r="AF1622" s="90" t="s">
        <v>1534</v>
      </c>
      <c r="AG1622" s="90" t="s">
        <v>1592</v>
      </c>
      <c r="AH1622" s="90" t="s">
        <v>1593</v>
      </c>
      <c r="AI1622" s="90" t="s">
        <v>1594</v>
      </c>
      <c r="AJ1622" s="90" t="s">
        <v>1611</v>
      </c>
      <c r="AK1622" s="90" t="s">
        <v>1607</v>
      </c>
      <c r="AL1622" s="90" t="s">
        <v>1595</v>
      </c>
      <c r="AM1622" s="90" t="s">
        <v>1596</v>
      </c>
      <c r="AN1622" s="90" t="s">
        <v>1597</v>
      </c>
      <c r="AO1622" s="90" t="s">
        <v>1598</v>
      </c>
      <c r="AP1622" s="90" t="s">
        <v>1599</v>
      </c>
      <c r="AQ1622" s="90" t="s">
        <v>1600</v>
      </c>
      <c r="AR1622" s="90" t="s">
        <v>1608</v>
      </c>
      <c r="AS1622" s="90" t="s">
        <v>1609</v>
      </c>
      <c r="AT1622" s="90" t="s">
        <v>1601</v>
      </c>
      <c r="AU1622" s="90" t="s">
        <v>1602</v>
      </c>
      <c r="AV1622" s="90" t="s">
        <v>1603</v>
      </c>
      <c r="AW1622" s="90" t="s">
        <v>1604</v>
      </c>
      <c r="AX1622" s="90" t="s">
        <v>1605</v>
      </c>
      <c r="AY1622" s="91" t="s">
        <v>11</v>
      </c>
      <c r="AZ1622" s="91" t="s">
        <v>1606</v>
      </c>
      <c r="BA1622" s="91" t="s">
        <v>1534</v>
      </c>
      <c r="BB1622" s="91" t="s">
        <v>1592</v>
      </c>
      <c r="BC1622" s="91" t="s">
        <v>1593</v>
      </c>
      <c r="BD1622" s="91" t="s">
        <v>1594</v>
      </c>
      <c r="BE1622" s="91" t="s">
        <v>1612</v>
      </c>
      <c r="BF1622" s="91" t="s">
        <v>1607</v>
      </c>
      <c r="BG1622" s="91" t="s">
        <v>1595</v>
      </c>
      <c r="BH1622" s="91" t="s">
        <v>1596</v>
      </c>
      <c r="BI1622" s="91" t="s">
        <v>1597</v>
      </c>
      <c r="BJ1622" s="91" t="s">
        <v>1598</v>
      </c>
      <c r="BK1622" s="91" t="s">
        <v>1599</v>
      </c>
      <c r="BL1622" s="91" t="s">
        <v>1600</v>
      </c>
      <c r="BM1622" s="91" t="s">
        <v>1608</v>
      </c>
      <c r="BN1622" s="91" t="s">
        <v>1609</v>
      </c>
      <c r="BO1622" s="91" t="s">
        <v>1601</v>
      </c>
      <c r="BP1622" s="91" t="s">
        <v>1602</v>
      </c>
      <c r="BQ1622" s="91" t="s">
        <v>1603</v>
      </c>
      <c r="BR1622" s="91" t="s">
        <v>1604</v>
      </c>
      <c r="BS1622" s="91" t="s">
        <v>1605</v>
      </c>
      <c r="BT1622" s="5" t="s">
        <v>1671</v>
      </c>
    </row>
    <row r="1623" spans="1:72" x14ac:dyDescent="0.25">
      <c r="A1623" s="133"/>
      <c r="B1623" s="133"/>
      <c r="C1623" s="133"/>
      <c r="D1623" s="136"/>
      <c r="E1623" s="136"/>
      <c r="F1623" s="136"/>
      <c r="G1623" s="139"/>
      <c r="H1623" s="15" t="s">
        <v>0</v>
      </c>
      <c r="I1623" s="9">
        <v>1</v>
      </c>
      <c r="J1623" s="9">
        <v>2</v>
      </c>
      <c r="K1623" s="9">
        <v>3</v>
      </c>
      <c r="L1623" s="9">
        <v>4</v>
      </c>
      <c r="M1623" s="9">
        <v>5</v>
      </c>
      <c r="N1623" s="9">
        <v>6</v>
      </c>
      <c r="O1623" s="9">
        <v>7</v>
      </c>
      <c r="P1623" s="9">
        <v>8</v>
      </c>
      <c r="Q1623" s="9">
        <v>9</v>
      </c>
      <c r="R1623" s="9">
        <v>10</v>
      </c>
      <c r="S1623" s="9">
        <v>11</v>
      </c>
      <c r="T1623" s="9">
        <v>12</v>
      </c>
      <c r="U1623" s="9">
        <v>13</v>
      </c>
      <c r="V1623" s="9">
        <v>14</v>
      </c>
      <c r="W1623" s="9">
        <v>15</v>
      </c>
      <c r="X1623" s="9">
        <v>16</v>
      </c>
      <c r="Y1623" s="9">
        <v>17</v>
      </c>
      <c r="Z1623" s="9">
        <v>18</v>
      </c>
      <c r="AA1623" s="9">
        <v>19</v>
      </c>
      <c r="AB1623" s="9">
        <v>20</v>
      </c>
      <c r="AC1623" s="9">
        <v>21</v>
      </c>
      <c r="AD1623" s="9">
        <v>1</v>
      </c>
      <c r="AE1623" s="9">
        <v>2</v>
      </c>
      <c r="AF1623" s="9">
        <v>3</v>
      </c>
      <c r="AG1623" s="9">
        <v>4</v>
      </c>
      <c r="AH1623" s="9">
        <v>5</v>
      </c>
      <c r="AI1623" s="9">
        <v>6</v>
      </c>
      <c r="AJ1623" s="9">
        <v>7</v>
      </c>
      <c r="AK1623" s="9">
        <v>8</v>
      </c>
      <c r="AL1623" s="9">
        <v>9</v>
      </c>
      <c r="AM1623" s="9">
        <v>10</v>
      </c>
      <c r="AN1623" s="9">
        <v>11</v>
      </c>
      <c r="AO1623" s="9">
        <v>12</v>
      </c>
      <c r="AP1623" s="9">
        <v>13</v>
      </c>
      <c r="AQ1623" s="9">
        <v>14</v>
      </c>
      <c r="AR1623" s="9">
        <v>15</v>
      </c>
      <c r="AS1623" s="9">
        <v>16</v>
      </c>
      <c r="AT1623" s="9">
        <v>17</v>
      </c>
      <c r="AU1623" s="9">
        <v>18</v>
      </c>
      <c r="AV1623" s="9">
        <v>19</v>
      </c>
      <c r="AW1623" s="9">
        <v>20</v>
      </c>
      <c r="AX1623" s="9">
        <v>21</v>
      </c>
      <c r="AY1623" s="9">
        <v>1</v>
      </c>
      <c r="AZ1623" s="9">
        <v>2</v>
      </c>
      <c r="BA1623" s="9">
        <v>3</v>
      </c>
      <c r="BB1623" s="9">
        <v>4</v>
      </c>
      <c r="BC1623" s="9">
        <v>5</v>
      </c>
      <c r="BD1623" s="9">
        <v>6</v>
      </c>
      <c r="BE1623" s="9">
        <v>7</v>
      </c>
      <c r="BF1623" s="9">
        <v>8</v>
      </c>
      <c r="BG1623" s="9">
        <v>9</v>
      </c>
      <c r="BH1623" s="9">
        <v>10</v>
      </c>
      <c r="BI1623" s="9">
        <v>11</v>
      </c>
      <c r="BJ1623" s="9">
        <v>12</v>
      </c>
      <c r="BK1623" s="9">
        <v>13</v>
      </c>
      <c r="BL1623" s="9">
        <v>14</v>
      </c>
      <c r="BM1623" s="9">
        <v>15</v>
      </c>
      <c r="BN1623" s="9">
        <v>16</v>
      </c>
      <c r="BO1623" s="9">
        <v>17</v>
      </c>
      <c r="BP1623" s="9">
        <v>18</v>
      </c>
      <c r="BQ1623" s="9">
        <v>19</v>
      </c>
      <c r="BR1623" s="9">
        <v>20</v>
      </c>
      <c r="BS1623" s="9">
        <v>21</v>
      </c>
      <c r="BT1623" s="9">
        <v>9</v>
      </c>
    </row>
    <row r="1624" spans="1:72" x14ac:dyDescent="0.25">
      <c r="A1624" s="133"/>
      <c r="B1624" s="133"/>
      <c r="C1624" s="133"/>
      <c r="D1624" s="136"/>
      <c r="E1624" s="136"/>
      <c r="F1624" s="136"/>
      <c r="G1624" s="139"/>
      <c r="H1624" s="16" t="s">
        <v>578</v>
      </c>
      <c r="I1624" s="17">
        <f t="shared" ref="I1624:AA1624" si="2323">SUM(I1618,I1614,I1612,I1611,I1606,I1601,I1598,I1592,I1591,I1590,I1589,I1587,I1585,I1583,I1582,I1581,I1580,I1579,I1577)</f>
        <v>0</v>
      </c>
      <c r="J1624" s="17">
        <f t="shared" si="2323"/>
        <v>0</v>
      </c>
      <c r="K1624" s="17">
        <f t="shared" si="2323"/>
        <v>0</v>
      </c>
      <c r="L1624" s="17">
        <f t="shared" si="2323"/>
        <v>0</v>
      </c>
      <c r="M1624" s="17">
        <f t="shared" si="2323"/>
        <v>0</v>
      </c>
      <c r="N1624" s="17">
        <f t="shared" si="2323"/>
        <v>0</v>
      </c>
      <c r="O1624" s="17">
        <f t="shared" ref="O1624" si="2324">SUM(O1618,O1614,O1612,O1611,O1606,O1601,O1598,O1592,O1591,O1590,O1589,O1587,O1585,O1583,O1582,O1581,O1580,O1579,O1577)</f>
        <v>0</v>
      </c>
      <c r="P1624" s="17">
        <f t="shared" si="2323"/>
        <v>0</v>
      </c>
      <c r="Q1624" s="17">
        <f t="shared" si="2323"/>
        <v>0</v>
      </c>
      <c r="R1624" s="17">
        <f t="shared" si="2323"/>
        <v>0</v>
      </c>
      <c r="S1624" s="17">
        <f t="shared" si="2323"/>
        <v>0</v>
      </c>
      <c r="T1624" s="17">
        <f t="shared" si="2323"/>
        <v>0</v>
      </c>
      <c r="U1624" s="17">
        <f t="shared" si="2323"/>
        <v>0</v>
      </c>
      <c r="V1624" s="17">
        <f t="shared" si="2323"/>
        <v>0</v>
      </c>
      <c r="W1624" s="17">
        <f t="shared" si="2323"/>
        <v>0</v>
      </c>
      <c r="X1624" s="17">
        <f t="shared" si="2323"/>
        <v>0</v>
      </c>
      <c r="Y1624" s="17">
        <f t="shared" si="2323"/>
        <v>0</v>
      </c>
      <c r="Z1624" s="17">
        <f t="shared" si="2323"/>
        <v>0</v>
      </c>
      <c r="AA1624" s="17">
        <f t="shared" si="2323"/>
        <v>0</v>
      </c>
      <c r="AB1624" s="17">
        <v>0</v>
      </c>
      <c r="AC1624" s="17">
        <v>0</v>
      </c>
      <c r="AD1624" s="17">
        <f t="shared" ref="AD1624:AV1624" si="2325">SUM(AD1618,AD1614,AD1612,AD1611,AD1606,AD1601,AD1598,AD1592,AD1591,AD1590,AD1589,AD1587,AD1585,AD1583,AD1582,AD1581,AD1580,AD1579,AD1577)</f>
        <v>0</v>
      </c>
      <c r="AE1624" s="17">
        <f t="shared" si="2325"/>
        <v>0</v>
      </c>
      <c r="AF1624" s="17">
        <f t="shared" si="2325"/>
        <v>0</v>
      </c>
      <c r="AG1624" s="17">
        <f t="shared" si="2325"/>
        <v>0</v>
      </c>
      <c r="AH1624" s="17">
        <f t="shared" si="2325"/>
        <v>0</v>
      </c>
      <c r="AI1624" s="17">
        <f t="shared" si="2325"/>
        <v>0</v>
      </c>
      <c r="AJ1624" s="17">
        <f t="shared" ref="AJ1624" si="2326">SUM(AJ1618,AJ1614,AJ1612,AJ1611,AJ1606,AJ1601,AJ1598,AJ1592,AJ1591,AJ1590,AJ1589,AJ1587,AJ1585,AJ1583,AJ1582,AJ1581,AJ1580,AJ1579,AJ1577)</f>
        <v>0</v>
      </c>
      <c r="AK1624" s="17">
        <f t="shared" si="2325"/>
        <v>0</v>
      </c>
      <c r="AL1624" s="17">
        <f t="shared" si="2325"/>
        <v>0</v>
      </c>
      <c r="AM1624" s="17">
        <f t="shared" si="2325"/>
        <v>0</v>
      </c>
      <c r="AN1624" s="17">
        <f t="shared" si="2325"/>
        <v>0</v>
      </c>
      <c r="AO1624" s="17">
        <f t="shared" si="2325"/>
        <v>0</v>
      </c>
      <c r="AP1624" s="17">
        <f t="shared" si="2325"/>
        <v>0</v>
      </c>
      <c r="AQ1624" s="17">
        <f t="shared" si="2325"/>
        <v>0</v>
      </c>
      <c r="AR1624" s="17">
        <f t="shared" si="2325"/>
        <v>0</v>
      </c>
      <c r="AS1624" s="17">
        <f t="shared" si="2325"/>
        <v>0</v>
      </c>
      <c r="AT1624" s="17">
        <f t="shared" si="2325"/>
        <v>0</v>
      </c>
      <c r="AU1624" s="17">
        <f t="shared" si="2325"/>
        <v>0</v>
      </c>
      <c r="AV1624" s="17">
        <f t="shared" si="2325"/>
        <v>0</v>
      </c>
      <c r="AW1624" s="17">
        <v>0</v>
      </c>
      <c r="AX1624" s="17">
        <v>0</v>
      </c>
      <c r="AY1624" s="17">
        <f t="shared" ref="AY1624:BQ1624" si="2327">SUM(AY1618,AY1614,AY1612,AY1611,AY1606,AY1601,AY1598,AY1592,AY1591,AY1590,AY1589,AY1587,AY1585,AY1583,AY1582,AY1581,AY1580,AY1579,AY1577)</f>
        <v>1000000</v>
      </c>
      <c r="AZ1624" s="17">
        <f t="shared" si="2327"/>
        <v>0</v>
      </c>
      <c r="BA1624" s="17">
        <f t="shared" si="2327"/>
        <v>0</v>
      </c>
      <c r="BB1624" s="17">
        <f t="shared" si="2327"/>
        <v>0</v>
      </c>
      <c r="BC1624" s="17">
        <f t="shared" si="2327"/>
        <v>0</v>
      </c>
      <c r="BD1624" s="17">
        <f t="shared" si="2327"/>
        <v>0</v>
      </c>
      <c r="BE1624" s="17">
        <f t="shared" ref="BE1624" si="2328">SUM(BE1618,BE1614,BE1612,BE1611,BE1606,BE1601,BE1598,BE1592,BE1591,BE1590,BE1589,BE1587,BE1585,BE1583,BE1582,BE1581,BE1580,BE1579,BE1577)</f>
        <v>1000000</v>
      </c>
      <c r="BF1624" s="17">
        <f t="shared" si="2327"/>
        <v>0</v>
      </c>
      <c r="BG1624" s="17">
        <f t="shared" si="2327"/>
        <v>0</v>
      </c>
      <c r="BH1624" s="17">
        <f t="shared" si="2327"/>
        <v>0</v>
      </c>
      <c r="BI1624" s="17">
        <f t="shared" si="2327"/>
        <v>0</v>
      </c>
      <c r="BJ1624" s="17">
        <f t="shared" si="2327"/>
        <v>0</v>
      </c>
      <c r="BK1624" s="17">
        <f t="shared" si="2327"/>
        <v>0</v>
      </c>
      <c r="BL1624" s="17">
        <f t="shared" si="2327"/>
        <v>0</v>
      </c>
      <c r="BM1624" s="17">
        <f t="shared" si="2327"/>
        <v>0</v>
      </c>
      <c r="BN1624" s="17">
        <f t="shared" si="2327"/>
        <v>0</v>
      </c>
      <c r="BO1624" s="17">
        <f t="shared" si="2327"/>
        <v>0</v>
      </c>
      <c r="BP1624" s="17">
        <f t="shared" si="2327"/>
        <v>0</v>
      </c>
      <c r="BQ1624" s="17">
        <f t="shared" si="2327"/>
        <v>0</v>
      </c>
      <c r="BR1624" s="17">
        <v>0</v>
      </c>
      <c r="BS1624" s="17">
        <v>1000000</v>
      </c>
      <c r="BT1624" s="17" t="e">
        <f>IF(#REF!=0,"-",#REF!/#REF!*100)</f>
        <v>#REF!</v>
      </c>
    </row>
    <row r="1625" spans="1:72" x14ac:dyDescent="0.25">
      <c r="A1625" s="133"/>
      <c r="B1625" s="133"/>
      <c r="C1625" s="133"/>
      <c r="D1625" s="136"/>
      <c r="E1625" s="136"/>
      <c r="F1625" s="136"/>
      <c r="G1625" s="139"/>
      <c r="H1625" s="16" t="s">
        <v>64</v>
      </c>
      <c r="I1625" s="17">
        <f t="shared" ref="I1625:AA1625" si="2329">SUM(I1615,I1610,I1602,I1599,I1596,I1603,I1604,I1605,I1619)</f>
        <v>0</v>
      </c>
      <c r="J1625" s="17">
        <f t="shared" si="2329"/>
        <v>0</v>
      </c>
      <c r="K1625" s="17">
        <f t="shared" si="2329"/>
        <v>0</v>
      </c>
      <c r="L1625" s="17">
        <f t="shared" si="2329"/>
        <v>0</v>
      </c>
      <c r="M1625" s="17">
        <f t="shared" si="2329"/>
        <v>0</v>
      </c>
      <c r="N1625" s="17">
        <f t="shared" si="2329"/>
        <v>0</v>
      </c>
      <c r="O1625" s="17">
        <f t="shared" ref="O1625" si="2330">SUM(O1615,O1610,O1602,O1599,O1596,O1603,O1604,O1605,O1619)</f>
        <v>0</v>
      </c>
      <c r="P1625" s="17">
        <f t="shared" si="2329"/>
        <v>0</v>
      </c>
      <c r="Q1625" s="17">
        <f t="shared" si="2329"/>
        <v>0</v>
      </c>
      <c r="R1625" s="17">
        <f t="shared" si="2329"/>
        <v>0</v>
      </c>
      <c r="S1625" s="17">
        <f t="shared" si="2329"/>
        <v>0</v>
      </c>
      <c r="T1625" s="17">
        <f t="shared" si="2329"/>
        <v>0</v>
      </c>
      <c r="U1625" s="17">
        <f t="shared" si="2329"/>
        <v>0</v>
      </c>
      <c r="V1625" s="17">
        <f t="shared" si="2329"/>
        <v>0</v>
      </c>
      <c r="W1625" s="17">
        <f t="shared" si="2329"/>
        <v>0</v>
      </c>
      <c r="X1625" s="17">
        <f t="shared" si="2329"/>
        <v>0</v>
      </c>
      <c r="Y1625" s="17">
        <f t="shared" si="2329"/>
        <v>0</v>
      </c>
      <c r="Z1625" s="17">
        <f t="shared" si="2329"/>
        <v>0</v>
      </c>
      <c r="AA1625" s="17">
        <f t="shared" si="2329"/>
        <v>0</v>
      </c>
      <c r="AB1625" s="17">
        <v>0</v>
      </c>
      <c r="AC1625" s="17">
        <v>0</v>
      </c>
      <c r="AD1625" s="17">
        <f t="shared" ref="AD1625:AV1625" si="2331">SUM(AD1615,AD1610,AD1602,AD1599,AD1596,AD1603,AD1604,AD1605,AD1619)</f>
        <v>0</v>
      </c>
      <c r="AE1625" s="17">
        <f t="shared" si="2331"/>
        <v>0</v>
      </c>
      <c r="AF1625" s="17">
        <f t="shared" si="2331"/>
        <v>0</v>
      </c>
      <c r="AG1625" s="17">
        <f t="shared" si="2331"/>
        <v>0</v>
      </c>
      <c r="AH1625" s="17">
        <f t="shared" si="2331"/>
        <v>0</v>
      </c>
      <c r="AI1625" s="17">
        <f t="shared" si="2331"/>
        <v>0</v>
      </c>
      <c r="AJ1625" s="17">
        <f t="shared" ref="AJ1625" si="2332">SUM(AJ1615,AJ1610,AJ1602,AJ1599,AJ1596,AJ1603,AJ1604,AJ1605,AJ1619)</f>
        <v>0</v>
      </c>
      <c r="AK1625" s="17">
        <f t="shared" si="2331"/>
        <v>0</v>
      </c>
      <c r="AL1625" s="17">
        <f t="shared" si="2331"/>
        <v>0</v>
      </c>
      <c r="AM1625" s="17">
        <f t="shared" si="2331"/>
        <v>0</v>
      </c>
      <c r="AN1625" s="17">
        <f t="shared" si="2331"/>
        <v>0</v>
      </c>
      <c r="AO1625" s="17">
        <f t="shared" si="2331"/>
        <v>0</v>
      </c>
      <c r="AP1625" s="17">
        <f t="shared" si="2331"/>
        <v>0</v>
      </c>
      <c r="AQ1625" s="17">
        <f t="shared" si="2331"/>
        <v>0</v>
      </c>
      <c r="AR1625" s="17">
        <f t="shared" si="2331"/>
        <v>0</v>
      </c>
      <c r="AS1625" s="17">
        <f t="shared" si="2331"/>
        <v>0</v>
      </c>
      <c r="AT1625" s="17">
        <f t="shared" si="2331"/>
        <v>0</v>
      </c>
      <c r="AU1625" s="17">
        <f t="shared" si="2331"/>
        <v>0</v>
      </c>
      <c r="AV1625" s="17">
        <f t="shared" si="2331"/>
        <v>0</v>
      </c>
      <c r="AW1625" s="17">
        <v>0</v>
      </c>
      <c r="AX1625" s="17">
        <v>0</v>
      </c>
      <c r="AY1625" s="17">
        <f t="shared" ref="AY1625:BQ1625" si="2333">SUM(AY1615,AY1610,AY1602,AY1599,AY1596,AY1603,AY1604,AY1605,AY1619)</f>
        <v>1000000</v>
      </c>
      <c r="AZ1625" s="17">
        <f t="shared" si="2333"/>
        <v>0</v>
      </c>
      <c r="BA1625" s="17">
        <f t="shared" si="2333"/>
        <v>0</v>
      </c>
      <c r="BB1625" s="17">
        <f t="shared" si="2333"/>
        <v>0</v>
      </c>
      <c r="BC1625" s="17">
        <f t="shared" si="2333"/>
        <v>0</v>
      </c>
      <c r="BD1625" s="17">
        <f t="shared" si="2333"/>
        <v>0</v>
      </c>
      <c r="BE1625" s="17">
        <f t="shared" ref="BE1625" si="2334">SUM(BE1615,BE1610,BE1602,BE1599,BE1596,BE1603,BE1604,BE1605,BE1619)</f>
        <v>1000000</v>
      </c>
      <c r="BF1625" s="17">
        <f t="shared" si="2333"/>
        <v>0</v>
      </c>
      <c r="BG1625" s="17">
        <f t="shared" si="2333"/>
        <v>0</v>
      </c>
      <c r="BH1625" s="17">
        <f t="shared" si="2333"/>
        <v>0</v>
      </c>
      <c r="BI1625" s="17">
        <f t="shared" si="2333"/>
        <v>0</v>
      </c>
      <c r="BJ1625" s="17">
        <f t="shared" si="2333"/>
        <v>0</v>
      </c>
      <c r="BK1625" s="17">
        <f t="shared" si="2333"/>
        <v>0</v>
      </c>
      <c r="BL1625" s="17">
        <f t="shared" si="2333"/>
        <v>0</v>
      </c>
      <c r="BM1625" s="17">
        <f t="shared" si="2333"/>
        <v>0</v>
      </c>
      <c r="BN1625" s="17">
        <f t="shared" si="2333"/>
        <v>0</v>
      </c>
      <c r="BO1625" s="17">
        <f t="shared" si="2333"/>
        <v>0</v>
      </c>
      <c r="BP1625" s="17">
        <f t="shared" si="2333"/>
        <v>0</v>
      </c>
      <c r="BQ1625" s="17">
        <f t="shared" si="2333"/>
        <v>0</v>
      </c>
      <c r="BR1625" s="17">
        <v>0</v>
      </c>
      <c r="BS1625" s="17">
        <v>1000000</v>
      </c>
      <c r="BT1625" s="17" t="e">
        <f>IF(#REF!=0,"-",#REF!/#REF!*100)</f>
        <v>#REF!</v>
      </c>
    </row>
    <row r="1626" spans="1:72" x14ac:dyDescent="0.25">
      <c r="A1626" s="133"/>
      <c r="B1626" s="133"/>
      <c r="C1626" s="133"/>
      <c r="D1626" s="136"/>
      <c r="E1626" s="136"/>
      <c r="F1626" s="136"/>
      <c r="G1626" s="139"/>
      <c r="H1626" s="18" t="s">
        <v>55</v>
      </c>
      <c r="I1626" s="17">
        <f t="shared" ref="I1626:AA1626" si="2335">SUM(I1624:I1625)</f>
        <v>0</v>
      </c>
      <c r="J1626" s="17">
        <f t="shared" si="2335"/>
        <v>0</v>
      </c>
      <c r="K1626" s="17">
        <f t="shared" si="2335"/>
        <v>0</v>
      </c>
      <c r="L1626" s="17">
        <f t="shared" si="2335"/>
        <v>0</v>
      </c>
      <c r="M1626" s="17">
        <f t="shared" si="2335"/>
        <v>0</v>
      </c>
      <c r="N1626" s="17">
        <f t="shared" si="2335"/>
        <v>0</v>
      </c>
      <c r="O1626" s="17">
        <f t="shared" ref="O1626" si="2336">SUM(O1624:O1625)</f>
        <v>0</v>
      </c>
      <c r="P1626" s="17">
        <f t="shared" si="2335"/>
        <v>0</v>
      </c>
      <c r="Q1626" s="17">
        <f t="shared" si="2335"/>
        <v>0</v>
      </c>
      <c r="R1626" s="17">
        <f t="shared" si="2335"/>
        <v>0</v>
      </c>
      <c r="S1626" s="17">
        <f t="shared" si="2335"/>
        <v>0</v>
      </c>
      <c r="T1626" s="17">
        <f t="shared" si="2335"/>
        <v>0</v>
      </c>
      <c r="U1626" s="17">
        <f t="shared" si="2335"/>
        <v>0</v>
      </c>
      <c r="V1626" s="17">
        <f t="shared" si="2335"/>
        <v>0</v>
      </c>
      <c r="W1626" s="17">
        <f t="shared" si="2335"/>
        <v>0</v>
      </c>
      <c r="X1626" s="17">
        <f t="shared" si="2335"/>
        <v>0</v>
      </c>
      <c r="Y1626" s="17">
        <f t="shared" si="2335"/>
        <v>0</v>
      </c>
      <c r="Z1626" s="17">
        <f t="shared" si="2335"/>
        <v>0</v>
      </c>
      <c r="AA1626" s="17">
        <f t="shared" si="2335"/>
        <v>0</v>
      </c>
      <c r="AB1626" s="17">
        <v>0</v>
      </c>
      <c r="AC1626" s="17">
        <v>0</v>
      </c>
      <c r="AD1626" s="17">
        <f t="shared" ref="AD1626:AV1626" si="2337">SUM(AD1624:AD1625)</f>
        <v>0</v>
      </c>
      <c r="AE1626" s="17">
        <f t="shared" si="2337"/>
        <v>0</v>
      </c>
      <c r="AF1626" s="17">
        <f t="shared" si="2337"/>
        <v>0</v>
      </c>
      <c r="AG1626" s="17">
        <f t="shared" si="2337"/>
        <v>0</v>
      </c>
      <c r="AH1626" s="17">
        <f t="shared" si="2337"/>
        <v>0</v>
      </c>
      <c r="AI1626" s="17">
        <f t="shared" si="2337"/>
        <v>0</v>
      </c>
      <c r="AJ1626" s="17">
        <f t="shared" ref="AJ1626" si="2338">SUM(AJ1624:AJ1625)</f>
        <v>0</v>
      </c>
      <c r="AK1626" s="17">
        <f t="shared" si="2337"/>
        <v>0</v>
      </c>
      <c r="AL1626" s="17">
        <f t="shared" si="2337"/>
        <v>0</v>
      </c>
      <c r="AM1626" s="17">
        <f t="shared" si="2337"/>
        <v>0</v>
      </c>
      <c r="AN1626" s="17">
        <f t="shared" si="2337"/>
        <v>0</v>
      </c>
      <c r="AO1626" s="17">
        <f t="shared" si="2337"/>
        <v>0</v>
      </c>
      <c r="AP1626" s="17">
        <f t="shared" si="2337"/>
        <v>0</v>
      </c>
      <c r="AQ1626" s="17">
        <f t="shared" si="2337"/>
        <v>0</v>
      </c>
      <c r="AR1626" s="17">
        <f t="shared" si="2337"/>
        <v>0</v>
      </c>
      <c r="AS1626" s="17">
        <f t="shared" si="2337"/>
        <v>0</v>
      </c>
      <c r="AT1626" s="17">
        <f t="shared" si="2337"/>
        <v>0</v>
      </c>
      <c r="AU1626" s="17">
        <f t="shared" si="2337"/>
        <v>0</v>
      </c>
      <c r="AV1626" s="17">
        <f t="shared" si="2337"/>
        <v>0</v>
      </c>
      <c r="AW1626" s="17">
        <v>0</v>
      </c>
      <c r="AX1626" s="17">
        <v>0</v>
      </c>
      <c r="AY1626" s="17">
        <f t="shared" ref="AY1626:BQ1626" si="2339">SUM(AY1624:AY1625)</f>
        <v>2000000</v>
      </c>
      <c r="AZ1626" s="17">
        <f t="shared" si="2339"/>
        <v>0</v>
      </c>
      <c r="BA1626" s="17">
        <f t="shared" si="2339"/>
        <v>0</v>
      </c>
      <c r="BB1626" s="17">
        <f t="shared" si="2339"/>
        <v>0</v>
      </c>
      <c r="BC1626" s="17">
        <f t="shared" si="2339"/>
        <v>0</v>
      </c>
      <c r="BD1626" s="17">
        <f t="shared" si="2339"/>
        <v>0</v>
      </c>
      <c r="BE1626" s="17">
        <f t="shared" ref="BE1626" si="2340">SUM(BE1624:BE1625)</f>
        <v>2000000</v>
      </c>
      <c r="BF1626" s="17">
        <f t="shared" si="2339"/>
        <v>0</v>
      </c>
      <c r="BG1626" s="17">
        <f t="shared" si="2339"/>
        <v>0</v>
      </c>
      <c r="BH1626" s="17">
        <f t="shared" si="2339"/>
        <v>0</v>
      </c>
      <c r="BI1626" s="17">
        <f t="shared" si="2339"/>
        <v>0</v>
      </c>
      <c r="BJ1626" s="17">
        <f t="shared" si="2339"/>
        <v>0</v>
      </c>
      <c r="BK1626" s="17">
        <f t="shared" si="2339"/>
        <v>0</v>
      </c>
      <c r="BL1626" s="17">
        <f t="shared" si="2339"/>
        <v>0</v>
      </c>
      <c r="BM1626" s="17">
        <f t="shared" si="2339"/>
        <v>0</v>
      </c>
      <c r="BN1626" s="17">
        <f t="shared" si="2339"/>
        <v>0</v>
      </c>
      <c r="BO1626" s="17">
        <f t="shared" si="2339"/>
        <v>0</v>
      </c>
      <c r="BP1626" s="17">
        <f t="shared" si="2339"/>
        <v>0</v>
      </c>
      <c r="BQ1626" s="17">
        <f t="shared" si="2339"/>
        <v>0</v>
      </c>
      <c r="BR1626" s="17">
        <v>0</v>
      </c>
      <c r="BS1626" s="17">
        <v>2000000</v>
      </c>
      <c r="BT1626" s="17" t="e">
        <f>IF(#REF!=0,"-",#REF!/#REF!*100)</f>
        <v>#REF!</v>
      </c>
    </row>
    <row r="1627" spans="1:72" x14ac:dyDescent="0.25">
      <c r="A1627" s="134"/>
      <c r="B1627" s="134"/>
      <c r="C1627" s="134"/>
      <c r="D1627" s="137"/>
      <c r="E1627" s="137"/>
      <c r="F1627" s="137"/>
      <c r="G1627" s="140"/>
      <c r="O1627">
        <f t="shared" ref="O1627:O1690" si="2341">I1627+J1627+K1627+L1627+M1627+N1627</f>
        <v>0</v>
      </c>
      <c r="AB1627">
        <v>0</v>
      </c>
      <c r="AC1627">
        <v>0</v>
      </c>
      <c r="AJ1627">
        <f t="shared" ref="AJ1627:AJ1690" si="2342">AD1627+AE1627+AF1627+AG1627+AH1627+AI1627</f>
        <v>0</v>
      </c>
      <c r="AW1627">
        <v>0</v>
      </c>
      <c r="AX1627">
        <v>0</v>
      </c>
      <c r="BE1627">
        <f t="shared" ref="BE1627:BE1690" si="2343">AY1627+AZ1627+BA1627+BB1627+BC1627+BD1627</f>
        <v>0</v>
      </c>
      <c r="BR1627">
        <v>0</v>
      </c>
      <c r="BS1627">
        <v>0</v>
      </c>
      <c r="BT1627" t="e">
        <f>IF(#REF!=0,"-",#REF!/#REF!*100)</f>
        <v>#REF!</v>
      </c>
    </row>
    <row r="1628" spans="1:72" x14ac:dyDescent="0.25">
      <c r="A1628" s="13" t="s">
        <v>0</v>
      </c>
      <c r="B1628" s="13" t="s">
        <v>0</v>
      </c>
      <c r="C1628" s="13" t="s">
        <v>0</v>
      </c>
      <c r="D1628" s="98" t="s">
        <v>0</v>
      </c>
      <c r="E1628" s="98" t="s">
        <v>0</v>
      </c>
      <c r="F1628" s="98" t="s">
        <v>0</v>
      </c>
      <c r="G1628" s="13" t="s">
        <v>0</v>
      </c>
      <c r="H1628" s="19" t="s">
        <v>0</v>
      </c>
      <c r="I1628" s="19" t="s">
        <v>0</v>
      </c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>
        <v>0</v>
      </c>
      <c r="AC1628" s="19">
        <v>0</v>
      </c>
      <c r="AD1628" s="19" t="s">
        <v>0</v>
      </c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>
        <v>0</v>
      </c>
      <c r="AX1628" s="19">
        <v>0</v>
      </c>
      <c r="AY1628" s="19" t="s">
        <v>0</v>
      </c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>
        <v>0</v>
      </c>
      <c r="BS1628" s="19">
        <v>0</v>
      </c>
      <c r="BT1628" s="19"/>
    </row>
    <row r="1629" spans="1:72" x14ac:dyDescent="0.25">
      <c r="A1629" s="13" t="s">
        <v>0</v>
      </c>
      <c r="B1629" s="13" t="s">
        <v>0</v>
      </c>
      <c r="C1629" s="13" t="s">
        <v>0</v>
      </c>
      <c r="D1629" s="98" t="s">
        <v>0</v>
      </c>
      <c r="E1629" s="98" t="s">
        <v>0</v>
      </c>
      <c r="F1629" s="98" t="s">
        <v>0</v>
      </c>
      <c r="G1629" s="13" t="s">
        <v>0</v>
      </c>
      <c r="H1629" s="10" t="s">
        <v>579</v>
      </c>
      <c r="I1629" s="11">
        <f t="shared" ref="I1629:AA1629" si="2344">SUM(I1620)</f>
        <v>0</v>
      </c>
      <c r="J1629" s="11">
        <f t="shared" si="2344"/>
        <v>0</v>
      </c>
      <c r="K1629" s="11">
        <f t="shared" si="2344"/>
        <v>0</v>
      </c>
      <c r="L1629" s="11">
        <f t="shared" si="2344"/>
        <v>0</v>
      </c>
      <c r="M1629" s="11">
        <f t="shared" si="2344"/>
        <v>0</v>
      </c>
      <c r="N1629" s="11">
        <f t="shared" si="2344"/>
        <v>0</v>
      </c>
      <c r="O1629" s="11">
        <f t="shared" si="2344"/>
        <v>0</v>
      </c>
      <c r="P1629" s="11">
        <f t="shared" si="2344"/>
        <v>0</v>
      </c>
      <c r="Q1629" s="11">
        <f t="shared" si="2344"/>
        <v>0</v>
      </c>
      <c r="R1629" s="11">
        <f t="shared" si="2344"/>
        <v>0</v>
      </c>
      <c r="S1629" s="11">
        <f t="shared" si="2344"/>
        <v>0</v>
      </c>
      <c r="T1629" s="11">
        <f t="shared" si="2344"/>
        <v>0</v>
      </c>
      <c r="U1629" s="11">
        <f t="shared" si="2344"/>
        <v>0</v>
      </c>
      <c r="V1629" s="11">
        <f t="shared" si="2344"/>
        <v>0</v>
      </c>
      <c r="W1629" s="11">
        <f t="shared" si="2344"/>
        <v>0</v>
      </c>
      <c r="X1629" s="11">
        <f t="shared" si="2344"/>
        <v>0</v>
      </c>
      <c r="Y1629" s="11">
        <f t="shared" si="2344"/>
        <v>0</v>
      </c>
      <c r="Z1629" s="11">
        <f t="shared" si="2344"/>
        <v>0</v>
      </c>
      <c r="AA1629" s="11">
        <f t="shared" si="2344"/>
        <v>0</v>
      </c>
      <c r="AB1629" s="11">
        <v>0</v>
      </c>
      <c r="AC1629" s="11">
        <v>0</v>
      </c>
      <c r="AD1629" s="11">
        <f t="shared" ref="AD1629:AV1629" si="2345">SUM(AD1620)</f>
        <v>0</v>
      </c>
      <c r="AE1629" s="11">
        <f t="shared" si="2345"/>
        <v>0</v>
      </c>
      <c r="AF1629" s="11">
        <f t="shared" si="2345"/>
        <v>0</v>
      </c>
      <c r="AG1629" s="11">
        <f t="shared" si="2345"/>
        <v>0</v>
      </c>
      <c r="AH1629" s="11">
        <f t="shared" si="2345"/>
        <v>0</v>
      </c>
      <c r="AI1629" s="11">
        <f t="shared" si="2345"/>
        <v>0</v>
      </c>
      <c r="AJ1629" s="11">
        <f t="shared" si="2345"/>
        <v>0</v>
      </c>
      <c r="AK1629" s="11">
        <f t="shared" si="2345"/>
        <v>0</v>
      </c>
      <c r="AL1629" s="11">
        <f t="shared" si="2345"/>
        <v>0</v>
      </c>
      <c r="AM1629" s="11">
        <f t="shared" si="2345"/>
        <v>0</v>
      </c>
      <c r="AN1629" s="11">
        <f t="shared" si="2345"/>
        <v>0</v>
      </c>
      <c r="AO1629" s="11">
        <f t="shared" si="2345"/>
        <v>0</v>
      </c>
      <c r="AP1629" s="11">
        <f t="shared" si="2345"/>
        <v>0</v>
      </c>
      <c r="AQ1629" s="11">
        <f t="shared" si="2345"/>
        <v>0</v>
      </c>
      <c r="AR1629" s="11">
        <f t="shared" si="2345"/>
        <v>0</v>
      </c>
      <c r="AS1629" s="11">
        <f t="shared" si="2345"/>
        <v>0</v>
      </c>
      <c r="AT1629" s="11">
        <f t="shared" si="2345"/>
        <v>0</v>
      </c>
      <c r="AU1629" s="11">
        <f t="shared" si="2345"/>
        <v>0</v>
      </c>
      <c r="AV1629" s="11">
        <f t="shared" si="2345"/>
        <v>0</v>
      </c>
      <c r="AW1629" s="11">
        <v>0</v>
      </c>
      <c r="AX1629" s="11">
        <v>0</v>
      </c>
      <c r="AY1629" s="11">
        <f t="shared" ref="AY1629:BQ1629" si="2346">SUM(AY1620)</f>
        <v>2000000</v>
      </c>
      <c r="AZ1629" s="11">
        <f t="shared" si="2346"/>
        <v>0</v>
      </c>
      <c r="BA1629" s="11">
        <f t="shared" si="2346"/>
        <v>0</v>
      </c>
      <c r="BB1629" s="11">
        <f t="shared" si="2346"/>
        <v>0</v>
      </c>
      <c r="BC1629" s="11">
        <f t="shared" si="2346"/>
        <v>0</v>
      </c>
      <c r="BD1629" s="11">
        <f t="shared" si="2346"/>
        <v>0</v>
      </c>
      <c r="BE1629" s="11">
        <f t="shared" si="2346"/>
        <v>2000000</v>
      </c>
      <c r="BF1629" s="11">
        <f t="shared" si="2346"/>
        <v>0</v>
      </c>
      <c r="BG1629" s="11">
        <f t="shared" si="2346"/>
        <v>0</v>
      </c>
      <c r="BH1629" s="11">
        <f t="shared" si="2346"/>
        <v>0</v>
      </c>
      <c r="BI1629" s="11">
        <f t="shared" si="2346"/>
        <v>0</v>
      </c>
      <c r="BJ1629" s="11">
        <f t="shared" si="2346"/>
        <v>0</v>
      </c>
      <c r="BK1629" s="11">
        <f t="shared" si="2346"/>
        <v>0</v>
      </c>
      <c r="BL1629" s="11">
        <f t="shared" si="2346"/>
        <v>0</v>
      </c>
      <c r="BM1629" s="11">
        <f t="shared" si="2346"/>
        <v>0</v>
      </c>
      <c r="BN1629" s="11">
        <f t="shared" si="2346"/>
        <v>0</v>
      </c>
      <c r="BO1629" s="11">
        <f t="shared" si="2346"/>
        <v>0</v>
      </c>
      <c r="BP1629" s="11">
        <f t="shared" si="2346"/>
        <v>0</v>
      </c>
      <c r="BQ1629" s="11">
        <f t="shared" si="2346"/>
        <v>0</v>
      </c>
      <c r="BR1629" s="11">
        <v>0</v>
      </c>
      <c r="BS1629" s="11">
        <v>2000000</v>
      </c>
      <c r="BT1629" s="11" t="e">
        <f>IF(#REF!=0,"-",#REF!/#REF!*100)</f>
        <v>#REF!</v>
      </c>
    </row>
    <row r="1630" spans="1:72" x14ac:dyDescent="0.25">
      <c r="A1630" s="13" t="s">
        <v>0</v>
      </c>
      <c r="B1630" s="13" t="s">
        <v>0</v>
      </c>
      <c r="C1630" s="13" t="s">
        <v>0</v>
      </c>
      <c r="D1630" s="98" t="s">
        <v>0</v>
      </c>
      <c r="E1630" s="98" t="s">
        <v>0</v>
      </c>
      <c r="F1630" s="98" t="s">
        <v>0</v>
      </c>
      <c r="G1630" s="13" t="s">
        <v>0</v>
      </c>
      <c r="H1630" s="2" t="s">
        <v>53</v>
      </c>
      <c r="I1630" s="13" t="s">
        <v>0</v>
      </c>
      <c r="J1630" s="13"/>
      <c r="K1630" s="13"/>
      <c r="L1630" s="13"/>
      <c r="M1630" s="13"/>
      <c r="N1630" s="13"/>
      <c r="O1630" s="13" t="e">
        <f t="shared" si="2341"/>
        <v>#VALUE!</v>
      </c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>
        <v>0</v>
      </c>
      <c r="AC1630" s="13" t="e">
        <v>#VALUE!</v>
      </c>
      <c r="AD1630" s="13" t="s">
        <v>0</v>
      </c>
      <c r="AE1630" s="13"/>
      <c r="AF1630" s="13"/>
      <c r="AG1630" s="13"/>
      <c r="AH1630" s="13"/>
      <c r="AI1630" s="13"/>
      <c r="AJ1630" s="13" t="e">
        <f t="shared" si="2342"/>
        <v>#VALUE!</v>
      </c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>
        <v>0</v>
      </c>
      <c r="AX1630" s="13" t="e">
        <v>#VALUE!</v>
      </c>
      <c r="AY1630" s="13" t="s">
        <v>0</v>
      </c>
      <c r="AZ1630" s="13"/>
      <c r="BA1630" s="13"/>
      <c r="BB1630" s="13"/>
      <c r="BC1630" s="13"/>
      <c r="BD1630" s="13"/>
      <c r="BE1630" s="13" t="e">
        <f t="shared" si="2343"/>
        <v>#VALUE!</v>
      </c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>
        <v>0</v>
      </c>
      <c r="BS1630" s="13" t="e">
        <v>#VALUE!</v>
      </c>
      <c r="BT1630" s="12" t="e">
        <f>IF(#REF!=0,"-",#REF!/#REF!*100)</f>
        <v>#REF!</v>
      </c>
    </row>
    <row r="1631" spans="1:72" ht="15.75" thickBot="1" x14ac:dyDescent="0.3">
      <c r="A1631" s="13" t="s">
        <v>0</v>
      </c>
      <c r="B1631" s="13" t="s">
        <v>0</v>
      </c>
      <c r="C1631" s="13" t="s">
        <v>0</v>
      </c>
      <c r="D1631" s="98" t="s">
        <v>0</v>
      </c>
      <c r="E1631" s="98" t="s">
        <v>0</v>
      </c>
      <c r="F1631" s="98" t="s">
        <v>0</v>
      </c>
      <c r="G1631" s="13" t="s">
        <v>0</v>
      </c>
      <c r="H1631" s="20" t="s">
        <v>0</v>
      </c>
      <c r="I1631" s="21" t="s">
        <v>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>
        <v>0</v>
      </c>
      <c r="AC1631" s="21">
        <v>0</v>
      </c>
      <c r="AD1631" s="21" t="s">
        <v>0</v>
      </c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>
        <v>0</v>
      </c>
      <c r="AX1631" s="21">
        <v>0</v>
      </c>
      <c r="AY1631" s="21" t="s">
        <v>0</v>
      </c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>
        <v>0</v>
      </c>
      <c r="BS1631" s="21">
        <v>0</v>
      </c>
      <c r="BT1631" s="21"/>
    </row>
    <row r="1632" spans="1:72" s="25" customFormat="1" ht="69.75" customHeight="1" thickBot="1" x14ac:dyDescent="0.3">
      <c r="A1632" s="24" t="s">
        <v>2</v>
      </c>
      <c r="B1632" s="24" t="s">
        <v>3</v>
      </c>
      <c r="C1632" s="24" t="s">
        <v>4</v>
      </c>
      <c r="D1632" s="107" t="s">
        <v>0</v>
      </c>
      <c r="E1632" s="115" t="s">
        <v>5</v>
      </c>
      <c r="F1632" s="115" t="s">
        <v>6</v>
      </c>
      <c r="G1632" s="24" t="s">
        <v>7</v>
      </c>
      <c r="H1632" s="24" t="s">
        <v>8</v>
      </c>
      <c r="I1632" s="89" t="s">
        <v>9</v>
      </c>
      <c r="J1632" s="89" t="s">
        <v>1606</v>
      </c>
      <c r="K1632" s="89" t="s">
        <v>1534</v>
      </c>
      <c r="L1632" s="89" t="s">
        <v>1592</v>
      </c>
      <c r="M1632" s="89" t="s">
        <v>1593</v>
      </c>
      <c r="N1632" s="89" t="s">
        <v>1594</v>
      </c>
      <c r="O1632" s="89" t="s">
        <v>1610</v>
      </c>
      <c r="P1632" s="89" t="s">
        <v>1607</v>
      </c>
      <c r="Q1632" s="89" t="s">
        <v>1595</v>
      </c>
      <c r="R1632" s="89" t="s">
        <v>1596</v>
      </c>
      <c r="S1632" s="89" t="s">
        <v>1597</v>
      </c>
      <c r="T1632" s="89" t="s">
        <v>1598</v>
      </c>
      <c r="U1632" s="89" t="s">
        <v>1599</v>
      </c>
      <c r="V1632" s="89" t="s">
        <v>1600</v>
      </c>
      <c r="W1632" s="89" t="s">
        <v>1608</v>
      </c>
      <c r="X1632" s="89" t="s">
        <v>1609</v>
      </c>
      <c r="Y1632" s="89" t="s">
        <v>1601</v>
      </c>
      <c r="Z1632" s="89" t="s">
        <v>1602</v>
      </c>
      <c r="AA1632" s="89" t="s">
        <v>1603</v>
      </c>
      <c r="AB1632" s="89" t="s">
        <v>1604</v>
      </c>
      <c r="AC1632" s="89" t="s">
        <v>1605</v>
      </c>
      <c r="AD1632" s="90" t="s">
        <v>10</v>
      </c>
      <c r="AE1632" s="90" t="s">
        <v>1606</v>
      </c>
      <c r="AF1632" s="90" t="s">
        <v>1534</v>
      </c>
      <c r="AG1632" s="90" t="s">
        <v>1592</v>
      </c>
      <c r="AH1632" s="90" t="s">
        <v>1593</v>
      </c>
      <c r="AI1632" s="90" t="s">
        <v>1594</v>
      </c>
      <c r="AJ1632" s="90" t="s">
        <v>1611</v>
      </c>
      <c r="AK1632" s="90" t="s">
        <v>1607</v>
      </c>
      <c r="AL1632" s="90" t="s">
        <v>1595</v>
      </c>
      <c r="AM1632" s="90" t="s">
        <v>1596</v>
      </c>
      <c r="AN1632" s="90" t="s">
        <v>1597</v>
      </c>
      <c r="AO1632" s="90" t="s">
        <v>1598</v>
      </c>
      <c r="AP1632" s="90" t="s">
        <v>1599</v>
      </c>
      <c r="AQ1632" s="90" t="s">
        <v>1600</v>
      </c>
      <c r="AR1632" s="90" t="s">
        <v>1608</v>
      </c>
      <c r="AS1632" s="90" t="s">
        <v>1609</v>
      </c>
      <c r="AT1632" s="90" t="s">
        <v>1601</v>
      </c>
      <c r="AU1632" s="90" t="s">
        <v>1602</v>
      </c>
      <c r="AV1632" s="90" t="s">
        <v>1603</v>
      </c>
      <c r="AW1632" s="90" t="s">
        <v>1604</v>
      </c>
      <c r="AX1632" s="90" t="s">
        <v>1605</v>
      </c>
      <c r="AY1632" s="91" t="s">
        <v>11</v>
      </c>
      <c r="AZ1632" s="91" t="s">
        <v>1606</v>
      </c>
      <c r="BA1632" s="91" t="s">
        <v>1534</v>
      </c>
      <c r="BB1632" s="91" t="s">
        <v>1592</v>
      </c>
      <c r="BC1632" s="91" t="s">
        <v>1593</v>
      </c>
      <c r="BD1632" s="91" t="s">
        <v>1594</v>
      </c>
      <c r="BE1632" s="91" t="s">
        <v>1612</v>
      </c>
      <c r="BF1632" s="91" t="s">
        <v>1607</v>
      </c>
      <c r="BG1632" s="91" t="s">
        <v>1595</v>
      </c>
      <c r="BH1632" s="91" t="s">
        <v>1596</v>
      </c>
      <c r="BI1632" s="91" t="s">
        <v>1597</v>
      </c>
      <c r="BJ1632" s="91" t="s">
        <v>1598</v>
      </c>
      <c r="BK1632" s="91" t="s">
        <v>1599</v>
      </c>
      <c r="BL1632" s="91" t="s">
        <v>1600</v>
      </c>
      <c r="BM1632" s="91" t="s">
        <v>1608</v>
      </c>
      <c r="BN1632" s="91" t="s">
        <v>1609</v>
      </c>
      <c r="BO1632" s="91" t="s">
        <v>1601</v>
      </c>
      <c r="BP1632" s="91" t="s">
        <v>1602</v>
      </c>
      <c r="BQ1632" s="91" t="s">
        <v>1603</v>
      </c>
      <c r="BR1632" s="91" t="s">
        <v>1604</v>
      </c>
      <c r="BS1632" s="91" t="s">
        <v>1605</v>
      </c>
      <c r="BT1632" s="5" t="s">
        <v>1671</v>
      </c>
    </row>
    <row r="1633" spans="1:72" s="25" customFormat="1" x14ac:dyDescent="0.25">
      <c r="A1633" s="26" t="s">
        <v>0</v>
      </c>
      <c r="B1633" s="26" t="s">
        <v>0</v>
      </c>
      <c r="C1633" s="26" t="s">
        <v>0</v>
      </c>
      <c r="D1633" s="108" t="s">
        <v>0</v>
      </c>
      <c r="E1633" s="108" t="s">
        <v>0</v>
      </c>
      <c r="F1633" s="122" t="s">
        <v>0</v>
      </c>
      <c r="G1633" s="27" t="s">
        <v>0</v>
      </c>
      <c r="H1633" s="28" t="s">
        <v>0</v>
      </c>
      <c r="I1633" s="9">
        <v>1</v>
      </c>
      <c r="J1633" s="9">
        <v>2</v>
      </c>
      <c r="K1633" s="9">
        <v>3</v>
      </c>
      <c r="L1633" s="9">
        <v>4</v>
      </c>
      <c r="M1633" s="9">
        <v>5</v>
      </c>
      <c r="N1633" s="9">
        <v>6</v>
      </c>
      <c r="O1633" s="9">
        <v>7</v>
      </c>
      <c r="P1633" s="9">
        <v>8</v>
      </c>
      <c r="Q1633" s="9">
        <v>9</v>
      </c>
      <c r="R1633" s="9">
        <v>10</v>
      </c>
      <c r="S1633" s="9">
        <v>11</v>
      </c>
      <c r="T1633" s="9">
        <v>12</v>
      </c>
      <c r="U1633" s="9">
        <v>13</v>
      </c>
      <c r="V1633" s="9">
        <v>14</v>
      </c>
      <c r="W1633" s="9">
        <v>15</v>
      </c>
      <c r="X1633" s="9">
        <v>16</v>
      </c>
      <c r="Y1633" s="9">
        <v>17</v>
      </c>
      <c r="Z1633" s="9">
        <v>18</v>
      </c>
      <c r="AA1633" s="9">
        <v>19</v>
      </c>
      <c r="AB1633" s="9">
        <v>20</v>
      </c>
      <c r="AC1633" s="9">
        <v>21</v>
      </c>
      <c r="AD1633" s="9">
        <v>1</v>
      </c>
      <c r="AE1633" s="9">
        <v>2</v>
      </c>
      <c r="AF1633" s="9">
        <v>3</v>
      </c>
      <c r="AG1633" s="9">
        <v>4</v>
      </c>
      <c r="AH1633" s="9">
        <v>5</v>
      </c>
      <c r="AI1633" s="9">
        <v>6</v>
      </c>
      <c r="AJ1633" s="9">
        <v>7</v>
      </c>
      <c r="AK1633" s="9">
        <v>8</v>
      </c>
      <c r="AL1633" s="9">
        <v>9</v>
      </c>
      <c r="AM1633" s="9">
        <v>10</v>
      </c>
      <c r="AN1633" s="9">
        <v>11</v>
      </c>
      <c r="AO1633" s="9">
        <v>12</v>
      </c>
      <c r="AP1633" s="9">
        <v>13</v>
      </c>
      <c r="AQ1633" s="9">
        <v>14</v>
      </c>
      <c r="AR1633" s="9">
        <v>15</v>
      </c>
      <c r="AS1633" s="9">
        <v>16</v>
      </c>
      <c r="AT1633" s="9">
        <v>17</v>
      </c>
      <c r="AU1633" s="9">
        <v>18</v>
      </c>
      <c r="AV1633" s="9">
        <v>19</v>
      </c>
      <c r="AW1633" s="9">
        <v>20</v>
      </c>
      <c r="AX1633" s="9">
        <v>21</v>
      </c>
      <c r="AY1633" s="9">
        <v>1</v>
      </c>
      <c r="AZ1633" s="9">
        <v>2</v>
      </c>
      <c r="BA1633" s="9">
        <v>3</v>
      </c>
      <c r="BB1633" s="9">
        <v>4</v>
      </c>
      <c r="BC1633" s="9">
        <v>5</v>
      </c>
      <c r="BD1633" s="9">
        <v>6</v>
      </c>
      <c r="BE1633" s="9">
        <v>7</v>
      </c>
      <c r="BF1633" s="9">
        <v>8</v>
      </c>
      <c r="BG1633" s="9">
        <v>9</v>
      </c>
      <c r="BH1633" s="9">
        <v>10</v>
      </c>
      <c r="BI1633" s="9">
        <v>11</v>
      </c>
      <c r="BJ1633" s="9">
        <v>12</v>
      </c>
      <c r="BK1633" s="9">
        <v>13</v>
      </c>
      <c r="BL1633" s="9">
        <v>14</v>
      </c>
      <c r="BM1633" s="9">
        <v>15</v>
      </c>
      <c r="BN1633" s="9">
        <v>16</v>
      </c>
      <c r="BO1633" s="9">
        <v>17</v>
      </c>
      <c r="BP1633" s="9">
        <v>18</v>
      </c>
      <c r="BQ1633" s="9">
        <v>19</v>
      </c>
      <c r="BR1633" s="9">
        <v>20</v>
      </c>
      <c r="BS1633" s="9">
        <v>21</v>
      </c>
      <c r="BT1633" s="9">
        <v>9</v>
      </c>
    </row>
    <row r="1634" spans="1:72" s="25" customFormat="1" x14ac:dyDescent="0.25">
      <c r="A1634" s="29" t="s">
        <v>548</v>
      </c>
      <c r="B1634" s="29" t="s">
        <v>56</v>
      </c>
      <c r="C1634" s="30" t="s">
        <v>1537</v>
      </c>
      <c r="D1634" s="65">
        <v>2202000</v>
      </c>
      <c r="E1634" s="109" t="s">
        <v>0</v>
      </c>
      <c r="F1634" s="109" t="s">
        <v>0</v>
      </c>
      <c r="G1634" s="31" t="s">
        <v>0</v>
      </c>
      <c r="H1634" s="31" t="s">
        <v>1547</v>
      </c>
      <c r="I1634" s="25" t="s">
        <v>0</v>
      </c>
      <c r="O1634" s="25" t="e">
        <f t="shared" si="2341"/>
        <v>#VALUE!</v>
      </c>
      <c r="AB1634" s="25">
        <v>0</v>
      </c>
      <c r="AC1634" s="25" t="e">
        <v>#VALUE!</v>
      </c>
      <c r="AD1634" s="25" t="s">
        <v>0</v>
      </c>
      <c r="AJ1634" s="25" t="e">
        <f t="shared" si="2342"/>
        <v>#VALUE!</v>
      </c>
      <c r="AW1634" s="25">
        <v>0</v>
      </c>
      <c r="AX1634" s="25" t="e">
        <v>#VALUE!</v>
      </c>
      <c r="AY1634" s="25" t="s">
        <v>0</v>
      </c>
      <c r="BE1634" s="25" t="e">
        <f t="shared" si="2343"/>
        <v>#VALUE!</v>
      </c>
      <c r="BR1634" s="25">
        <v>0</v>
      </c>
      <c r="BS1634" s="25" t="e">
        <v>#VALUE!</v>
      </c>
      <c r="BT1634" s="3" t="e">
        <f>IF(#REF!=0,"-",#REF!/#REF!*100)</f>
        <v>#REF!</v>
      </c>
    </row>
    <row r="1635" spans="1:72" s="25" customFormat="1" ht="33.75" x14ac:dyDescent="0.25">
      <c r="A1635" s="29" t="s">
        <v>0</v>
      </c>
      <c r="B1635" s="29" t="s">
        <v>0</v>
      </c>
      <c r="C1635" s="29" t="s">
        <v>0</v>
      </c>
      <c r="D1635" s="109" t="s">
        <v>0</v>
      </c>
      <c r="E1635" s="109" t="s">
        <v>0</v>
      </c>
      <c r="F1635" s="109" t="s">
        <v>0</v>
      </c>
      <c r="G1635" s="31" t="s">
        <v>0</v>
      </c>
      <c r="H1635" s="32" t="s">
        <v>13</v>
      </c>
      <c r="I1635" s="41">
        <f t="shared" ref="I1635:AA1635" si="2347">SUM(I1636,I1644,I1646)</f>
        <v>840250</v>
      </c>
      <c r="J1635" s="41">
        <f t="shared" si="2347"/>
        <v>0</v>
      </c>
      <c r="K1635" s="41">
        <f t="shared" si="2347"/>
        <v>0</v>
      </c>
      <c r="L1635" s="41">
        <f t="shared" si="2347"/>
        <v>13598</v>
      </c>
      <c r="M1635" s="41">
        <f t="shared" si="2347"/>
        <v>0</v>
      </c>
      <c r="N1635" s="41">
        <f t="shared" si="2347"/>
        <v>0</v>
      </c>
      <c r="O1635" s="41">
        <f t="shared" ref="O1635" si="2348">SUM(O1636,O1644,O1646)</f>
        <v>853848</v>
      </c>
      <c r="P1635" s="41">
        <f t="shared" si="2347"/>
        <v>68109</v>
      </c>
      <c r="Q1635" s="41">
        <f t="shared" si="2347"/>
        <v>75662</v>
      </c>
      <c r="R1635" s="41">
        <f t="shared" si="2347"/>
        <v>104940</v>
      </c>
      <c r="S1635" s="41">
        <f t="shared" si="2347"/>
        <v>0</v>
      </c>
      <c r="T1635" s="41">
        <f t="shared" si="2347"/>
        <v>0</v>
      </c>
      <c r="U1635" s="41">
        <f t="shared" si="2347"/>
        <v>0</v>
      </c>
      <c r="V1635" s="41">
        <f t="shared" si="2347"/>
        <v>0</v>
      </c>
      <c r="W1635" s="41">
        <f t="shared" si="2347"/>
        <v>0</v>
      </c>
      <c r="X1635" s="41">
        <f t="shared" si="2347"/>
        <v>0</v>
      </c>
      <c r="Y1635" s="41">
        <f t="shared" si="2347"/>
        <v>0</v>
      </c>
      <c r="Z1635" s="41">
        <f t="shared" si="2347"/>
        <v>0</v>
      </c>
      <c r="AA1635" s="41">
        <f t="shared" si="2347"/>
        <v>0</v>
      </c>
      <c r="AB1635" s="41">
        <v>248711</v>
      </c>
      <c r="AC1635" s="41">
        <v>605137</v>
      </c>
      <c r="AD1635" s="41">
        <f t="shared" ref="AD1635:AV1635" si="2349">SUM(AD1636,AD1644,AD1646)</f>
        <v>112040</v>
      </c>
      <c r="AE1635" s="41">
        <f t="shared" si="2349"/>
        <v>24273</v>
      </c>
      <c r="AF1635" s="41">
        <f t="shared" si="2349"/>
        <v>0</v>
      </c>
      <c r="AG1635" s="41">
        <f t="shared" si="2349"/>
        <v>0</v>
      </c>
      <c r="AH1635" s="41">
        <f t="shared" si="2349"/>
        <v>0</v>
      </c>
      <c r="AI1635" s="41">
        <f t="shared" si="2349"/>
        <v>0</v>
      </c>
      <c r="AJ1635" s="41">
        <f t="shared" ref="AJ1635" si="2350">SUM(AJ1636,AJ1644,AJ1646)</f>
        <v>136313</v>
      </c>
      <c r="AK1635" s="41">
        <f t="shared" si="2349"/>
        <v>0</v>
      </c>
      <c r="AL1635" s="41">
        <f t="shared" si="2349"/>
        <v>0</v>
      </c>
      <c r="AM1635" s="41">
        <f t="shared" si="2349"/>
        <v>26228</v>
      </c>
      <c r="AN1635" s="41">
        <f t="shared" si="2349"/>
        <v>0</v>
      </c>
      <c r="AO1635" s="41">
        <f t="shared" si="2349"/>
        <v>0</v>
      </c>
      <c r="AP1635" s="41">
        <f t="shared" si="2349"/>
        <v>0</v>
      </c>
      <c r="AQ1635" s="41">
        <f t="shared" si="2349"/>
        <v>0</v>
      </c>
      <c r="AR1635" s="41">
        <f t="shared" si="2349"/>
        <v>0</v>
      </c>
      <c r="AS1635" s="41">
        <f t="shared" si="2349"/>
        <v>0</v>
      </c>
      <c r="AT1635" s="41">
        <f t="shared" si="2349"/>
        <v>0</v>
      </c>
      <c r="AU1635" s="41">
        <f t="shared" si="2349"/>
        <v>0</v>
      </c>
      <c r="AV1635" s="41">
        <f t="shared" si="2349"/>
        <v>0</v>
      </c>
      <c r="AW1635" s="41">
        <v>26228</v>
      </c>
      <c r="AX1635" s="41">
        <v>110085</v>
      </c>
      <c r="AY1635" s="41">
        <f t="shared" ref="AY1635:BQ1635" si="2351">SUM(AY1636,AY1644,AY1646)</f>
        <v>521000</v>
      </c>
      <c r="AZ1635" s="41">
        <f t="shared" si="2351"/>
        <v>215232</v>
      </c>
      <c r="BA1635" s="41">
        <f t="shared" si="2351"/>
        <v>0</v>
      </c>
      <c r="BB1635" s="41">
        <f t="shared" si="2351"/>
        <v>93000</v>
      </c>
      <c r="BC1635" s="41">
        <f t="shared" si="2351"/>
        <v>0</v>
      </c>
      <c r="BD1635" s="41">
        <f t="shared" si="2351"/>
        <v>0</v>
      </c>
      <c r="BE1635" s="41">
        <f t="shared" ref="BE1635" si="2352">SUM(BE1636,BE1644,BE1646)</f>
        <v>829232</v>
      </c>
      <c r="BF1635" s="41">
        <f t="shared" si="2351"/>
        <v>16000</v>
      </c>
      <c r="BG1635" s="41">
        <f t="shared" si="2351"/>
        <v>95000</v>
      </c>
      <c r="BH1635" s="41">
        <f t="shared" si="2351"/>
        <v>254232</v>
      </c>
      <c r="BI1635" s="41">
        <f t="shared" si="2351"/>
        <v>0</v>
      </c>
      <c r="BJ1635" s="41">
        <f t="shared" si="2351"/>
        <v>0</v>
      </c>
      <c r="BK1635" s="41">
        <f t="shared" si="2351"/>
        <v>0</v>
      </c>
      <c r="BL1635" s="41">
        <f t="shared" si="2351"/>
        <v>0</v>
      </c>
      <c r="BM1635" s="41">
        <f t="shared" si="2351"/>
        <v>0</v>
      </c>
      <c r="BN1635" s="41">
        <f t="shared" si="2351"/>
        <v>0</v>
      </c>
      <c r="BO1635" s="41">
        <f t="shared" si="2351"/>
        <v>0</v>
      </c>
      <c r="BP1635" s="41">
        <f t="shared" si="2351"/>
        <v>0</v>
      </c>
      <c r="BQ1635" s="41">
        <f t="shared" si="2351"/>
        <v>0</v>
      </c>
      <c r="BR1635" s="41">
        <v>365232</v>
      </c>
      <c r="BS1635" s="41">
        <v>464000</v>
      </c>
      <c r="BT1635" s="123" t="e">
        <f>IF(#REF!=0,"-",#REF!/#REF!*100)</f>
        <v>#REF!</v>
      </c>
    </row>
    <row r="1636" spans="1:72" s="25" customFormat="1" x14ac:dyDescent="0.25">
      <c r="A1636" s="30" t="s">
        <v>548</v>
      </c>
      <c r="B1636" s="30" t="s">
        <v>56</v>
      </c>
      <c r="C1636" s="30" t="s">
        <v>1537</v>
      </c>
      <c r="D1636" s="65">
        <v>2202000</v>
      </c>
      <c r="E1636" s="109" t="s">
        <v>1538</v>
      </c>
      <c r="F1636" s="109" t="s">
        <v>0</v>
      </c>
      <c r="G1636" s="31" t="s">
        <v>0</v>
      </c>
      <c r="H1636" s="31" t="s">
        <v>15</v>
      </c>
      <c r="I1636" s="42">
        <f t="shared" ref="I1636:AA1636" si="2353">SUM(I1637:I1638)</f>
        <v>0</v>
      </c>
      <c r="J1636" s="42">
        <f t="shared" si="2353"/>
        <v>0</v>
      </c>
      <c r="K1636" s="42">
        <f t="shared" si="2353"/>
        <v>0</v>
      </c>
      <c r="L1636" s="42">
        <f t="shared" si="2353"/>
        <v>0</v>
      </c>
      <c r="M1636" s="42">
        <f t="shared" si="2353"/>
        <v>0</v>
      </c>
      <c r="N1636" s="42">
        <f t="shared" si="2353"/>
        <v>0</v>
      </c>
      <c r="O1636" s="42">
        <f t="shared" ref="O1636" si="2354">SUM(O1637:O1638)</f>
        <v>0</v>
      </c>
      <c r="P1636" s="42">
        <f t="shared" si="2353"/>
        <v>0</v>
      </c>
      <c r="Q1636" s="42">
        <f t="shared" si="2353"/>
        <v>0</v>
      </c>
      <c r="R1636" s="42">
        <f t="shared" si="2353"/>
        <v>0</v>
      </c>
      <c r="S1636" s="42">
        <f t="shared" si="2353"/>
        <v>0</v>
      </c>
      <c r="T1636" s="42">
        <f t="shared" si="2353"/>
        <v>0</v>
      </c>
      <c r="U1636" s="42">
        <f t="shared" si="2353"/>
        <v>0</v>
      </c>
      <c r="V1636" s="42">
        <f t="shared" si="2353"/>
        <v>0</v>
      </c>
      <c r="W1636" s="42">
        <f t="shared" si="2353"/>
        <v>0</v>
      </c>
      <c r="X1636" s="42">
        <f t="shared" si="2353"/>
        <v>0</v>
      </c>
      <c r="Y1636" s="42">
        <f t="shared" si="2353"/>
        <v>0</v>
      </c>
      <c r="Z1636" s="42">
        <f t="shared" si="2353"/>
        <v>0</v>
      </c>
      <c r="AA1636" s="42">
        <f t="shared" si="2353"/>
        <v>0</v>
      </c>
      <c r="AB1636" s="42">
        <v>0</v>
      </c>
      <c r="AC1636" s="42">
        <v>0</v>
      </c>
      <c r="AD1636" s="42">
        <f t="shared" ref="AD1636:AV1636" si="2355">SUM(AD1637:AD1638)</f>
        <v>0</v>
      </c>
      <c r="AE1636" s="42">
        <f t="shared" si="2355"/>
        <v>0</v>
      </c>
      <c r="AF1636" s="42">
        <f t="shared" si="2355"/>
        <v>0</v>
      </c>
      <c r="AG1636" s="42">
        <f t="shared" si="2355"/>
        <v>0</v>
      </c>
      <c r="AH1636" s="42">
        <f t="shared" si="2355"/>
        <v>0</v>
      </c>
      <c r="AI1636" s="42">
        <f t="shared" si="2355"/>
        <v>0</v>
      </c>
      <c r="AJ1636" s="42">
        <f t="shared" ref="AJ1636" si="2356">SUM(AJ1637:AJ1638)</f>
        <v>0</v>
      </c>
      <c r="AK1636" s="42">
        <f t="shared" si="2355"/>
        <v>0</v>
      </c>
      <c r="AL1636" s="42">
        <f t="shared" si="2355"/>
        <v>0</v>
      </c>
      <c r="AM1636" s="42">
        <f t="shared" si="2355"/>
        <v>0</v>
      </c>
      <c r="AN1636" s="42">
        <f t="shared" si="2355"/>
        <v>0</v>
      </c>
      <c r="AO1636" s="42">
        <f t="shared" si="2355"/>
        <v>0</v>
      </c>
      <c r="AP1636" s="42">
        <f t="shared" si="2355"/>
        <v>0</v>
      </c>
      <c r="AQ1636" s="42">
        <f t="shared" si="2355"/>
        <v>0</v>
      </c>
      <c r="AR1636" s="42">
        <f t="shared" si="2355"/>
        <v>0</v>
      </c>
      <c r="AS1636" s="42">
        <f t="shared" si="2355"/>
        <v>0</v>
      </c>
      <c r="AT1636" s="42">
        <f t="shared" si="2355"/>
        <v>0</v>
      </c>
      <c r="AU1636" s="42">
        <f t="shared" si="2355"/>
        <v>0</v>
      </c>
      <c r="AV1636" s="42">
        <f t="shared" si="2355"/>
        <v>0</v>
      </c>
      <c r="AW1636" s="42">
        <v>0</v>
      </c>
      <c r="AX1636" s="42">
        <v>0</v>
      </c>
      <c r="AY1636" s="42">
        <f t="shared" ref="AY1636:BQ1636" si="2357">SUM(AY1637:AY1638)</f>
        <v>0</v>
      </c>
      <c r="AZ1636" s="42">
        <f t="shared" si="2357"/>
        <v>0</v>
      </c>
      <c r="BA1636" s="42">
        <f t="shared" si="2357"/>
        <v>0</v>
      </c>
      <c r="BB1636" s="42">
        <f t="shared" si="2357"/>
        <v>0</v>
      </c>
      <c r="BC1636" s="42">
        <f t="shared" si="2357"/>
        <v>0</v>
      </c>
      <c r="BD1636" s="42">
        <f t="shared" si="2357"/>
        <v>0</v>
      </c>
      <c r="BE1636" s="42">
        <f t="shared" ref="BE1636" si="2358">SUM(BE1637:BE1638)</f>
        <v>0</v>
      </c>
      <c r="BF1636" s="42">
        <f t="shared" si="2357"/>
        <v>0</v>
      </c>
      <c r="BG1636" s="42">
        <f t="shared" si="2357"/>
        <v>0</v>
      </c>
      <c r="BH1636" s="42">
        <f t="shared" si="2357"/>
        <v>0</v>
      </c>
      <c r="BI1636" s="42">
        <f t="shared" si="2357"/>
        <v>0</v>
      </c>
      <c r="BJ1636" s="42">
        <f t="shared" si="2357"/>
        <v>0</v>
      </c>
      <c r="BK1636" s="42">
        <f t="shared" si="2357"/>
        <v>0</v>
      </c>
      <c r="BL1636" s="42">
        <f t="shared" si="2357"/>
        <v>0</v>
      </c>
      <c r="BM1636" s="42">
        <f t="shared" si="2357"/>
        <v>0</v>
      </c>
      <c r="BN1636" s="42">
        <f t="shared" si="2357"/>
        <v>0</v>
      </c>
      <c r="BO1636" s="42">
        <f t="shared" si="2357"/>
        <v>0</v>
      </c>
      <c r="BP1636" s="42">
        <f t="shared" si="2357"/>
        <v>0</v>
      </c>
      <c r="BQ1636" s="42">
        <f t="shared" si="2357"/>
        <v>0</v>
      </c>
      <c r="BR1636" s="42">
        <v>0</v>
      </c>
      <c r="BS1636" s="42">
        <v>0</v>
      </c>
      <c r="BT1636" s="124" t="e">
        <f>IF(#REF!=0,"-",#REF!/#REF!*100)</f>
        <v>#REF!</v>
      </c>
    </row>
    <row r="1637" spans="1:72" s="25" customFormat="1" x14ac:dyDescent="0.25">
      <c r="A1637" s="30" t="s">
        <v>548</v>
      </c>
      <c r="B1637" s="30" t="s">
        <v>56</v>
      </c>
      <c r="C1637" s="30" t="s">
        <v>1537</v>
      </c>
      <c r="D1637" s="65">
        <v>2202000</v>
      </c>
      <c r="E1637" s="116">
        <v>6111</v>
      </c>
      <c r="F1637" s="65" t="s">
        <v>0</v>
      </c>
      <c r="G1637" s="98" t="s">
        <v>1660</v>
      </c>
      <c r="H1637" s="35" t="s">
        <v>16</v>
      </c>
      <c r="I1637" s="45">
        <f t="shared" ref="I1637:AA1637" si="2359">SUM(I1685,I1729,I1770,I1812,I1854,I1895,I1938,I1980,I2030,I2071,I2112,I2155,I2196)</f>
        <v>0</v>
      </c>
      <c r="J1637" s="45">
        <f t="shared" si="2359"/>
        <v>0</v>
      </c>
      <c r="K1637" s="45">
        <f t="shared" si="2359"/>
        <v>0</v>
      </c>
      <c r="L1637" s="45">
        <f t="shared" si="2359"/>
        <v>0</v>
      </c>
      <c r="M1637" s="45">
        <f t="shared" si="2359"/>
        <v>0</v>
      </c>
      <c r="N1637" s="45">
        <f t="shared" si="2359"/>
        <v>0</v>
      </c>
      <c r="O1637" s="45">
        <f t="shared" ref="O1637" si="2360">SUM(O1685,O1729,O1770,O1812,O1854,O1895,O1938,O1980,O2030,O2071,O2112,O2155,O2196)</f>
        <v>0</v>
      </c>
      <c r="P1637" s="45">
        <f t="shared" si="2359"/>
        <v>0</v>
      </c>
      <c r="Q1637" s="45">
        <f t="shared" si="2359"/>
        <v>0</v>
      </c>
      <c r="R1637" s="45">
        <f t="shared" si="2359"/>
        <v>0</v>
      </c>
      <c r="S1637" s="45">
        <f t="shared" si="2359"/>
        <v>0</v>
      </c>
      <c r="T1637" s="45">
        <f t="shared" si="2359"/>
        <v>0</v>
      </c>
      <c r="U1637" s="45">
        <f t="shared" si="2359"/>
        <v>0</v>
      </c>
      <c r="V1637" s="45">
        <f t="shared" si="2359"/>
        <v>0</v>
      </c>
      <c r="W1637" s="45">
        <f t="shared" si="2359"/>
        <v>0</v>
      </c>
      <c r="X1637" s="45">
        <f t="shared" si="2359"/>
        <v>0</v>
      </c>
      <c r="Y1637" s="45">
        <f t="shared" si="2359"/>
        <v>0</v>
      </c>
      <c r="Z1637" s="45">
        <f t="shared" si="2359"/>
        <v>0</v>
      </c>
      <c r="AA1637" s="45">
        <f t="shared" si="2359"/>
        <v>0</v>
      </c>
      <c r="AB1637" s="45">
        <v>0</v>
      </c>
      <c r="AC1637" s="45">
        <v>0</v>
      </c>
      <c r="AD1637" s="45">
        <f t="shared" ref="AD1637:AV1637" si="2361">SUM(AD1685,AD1729,AD1770,AD1812,AD1854,AD1895,AD1938,AD1980,AD2030,AD2071,AD2112,AD2155,AD2196)</f>
        <v>0</v>
      </c>
      <c r="AE1637" s="45">
        <f t="shared" si="2361"/>
        <v>0</v>
      </c>
      <c r="AF1637" s="45">
        <f t="shared" si="2361"/>
        <v>0</v>
      </c>
      <c r="AG1637" s="45">
        <f t="shared" si="2361"/>
        <v>0</v>
      </c>
      <c r="AH1637" s="45">
        <f t="shared" si="2361"/>
        <v>0</v>
      </c>
      <c r="AI1637" s="45">
        <f t="shared" si="2361"/>
        <v>0</v>
      </c>
      <c r="AJ1637" s="45">
        <f t="shared" ref="AJ1637" si="2362">SUM(AJ1685,AJ1729,AJ1770,AJ1812,AJ1854,AJ1895,AJ1938,AJ1980,AJ2030,AJ2071,AJ2112,AJ2155,AJ2196)</f>
        <v>0</v>
      </c>
      <c r="AK1637" s="45">
        <f t="shared" si="2361"/>
        <v>0</v>
      </c>
      <c r="AL1637" s="45">
        <f t="shared" si="2361"/>
        <v>0</v>
      </c>
      <c r="AM1637" s="45">
        <f t="shared" si="2361"/>
        <v>0</v>
      </c>
      <c r="AN1637" s="45">
        <f t="shared" si="2361"/>
        <v>0</v>
      </c>
      <c r="AO1637" s="45">
        <f t="shared" si="2361"/>
        <v>0</v>
      </c>
      <c r="AP1637" s="45">
        <f t="shared" si="2361"/>
        <v>0</v>
      </c>
      <c r="AQ1637" s="45">
        <f t="shared" si="2361"/>
        <v>0</v>
      </c>
      <c r="AR1637" s="45">
        <f t="shared" si="2361"/>
        <v>0</v>
      </c>
      <c r="AS1637" s="45">
        <f t="shared" si="2361"/>
        <v>0</v>
      </c>
      <c r="AT1637" s="45">
        <f t="shared" si="2361"/>
        <v>0</v>
      </c>
      <c r="AU1637" s="45">
        <f t="shared" si="2361"/>
        <v>0</v>
      </c>
      <c r="AV1637" s="45">
        <f t="shared" si="2361"/>
        <v>0</v>
      </c>
      <c r="AW1637" s="45">
        <v>0</v>
      </c>
      <c r="AX1637" s="45">
        <v>0</v>
      </c>
      <c r="AY1637" s="45">
        <f t="shared" ref="AY1637:BQ1637" si="2363">SUM(AY1685,AY1729,AY1770,AY1812,AY1854,AY1895,AY1938,AY1980,AY2030,AY2071,AY2112,AY2155,AY2196)</f>
        <v>0</v>
      </c>
      <c r="AZ1637" s="45">
        <f t="shared" si="2363"/>
        <v>0</v>
      </c>
      <c r="BA1637" s="45">
        <f t="shared" si="2363"/>
        <v>0</v>
      </c>
      <c r="BB1637" s="45">
        <f t="shared" si="2363"/>
        <v>0</v>
      </c>
      <c r="BC1637" s="45">
        <f t="shared" si="2363"/>
        <v>0</v>
      </c>
      <c r="BD1637" s="45">
        <f t="shared" si="2363"/>
        <v>0</v>
      </c>
      <c r="BE1637" s="45">
        <f t="shared" ref="BE1637" si="2364">SUM(BE1685,BE1729,BE1770,BE1812,BE1854,BE1895,BE1938,BE1980,BE2030,BE2071,BE2112,BE2155,BE2196)</f>
        <v>0</v>
      </c>
      <c r="BF1637" s="45">
        <f t="shared" si="2363"/>
        <v>0</v>
      </c>
      <c r="BG1637" s="45">
        <f t="shared" si="2363"/>
        <v>0</v>
      </c>
      <c r="BH1637" s="45">
        <f t="shared" si="2363"/>
        <v>0</v>
      </c>
      <c r="BI1637" s="45">
        <f t="shared" si="2363"/>
        <v>0</v>
      </c>
      <c r="BJ1637" s="45">
        <f t="shared" si="2363"/>
        <v>0</v>
      </c>
      <c r="BK1637" s="45">
        <f t="shared" si="2363"/>
        <v>0</v>
      </c>
      <c r="BL1637" s="45">
        <f t="shared" si="2363"/>
        <v>0</v>
      </c>
      <c r="BM1637" s="45">
        <f t="shared" si="2363"/>
        <v>0</v>
      </c>
      <c r="BN1637" s="45">
        <f t="shared" si="2363"/>
        <v>0</v>
      </c>
      <c r="BO1637" s="45">
        <f t="shared" si="2363"/>
        <v>0</v>
      </c>
      <c r="BP1637" s="45">
        <f t="shared" si="2363"/>
        <v>0</v>
      </c>
      <c r="BQ1637" s="45">
        <f t="shared" si="2363"/>
        <v>0</v>
      </c>
      <c r="BR1637" s="45">
        <v>0</v>
      </c>
      <c r="BS1637" s="45">
        <v>0</v>
      </c>
      <c r="BT1637" s="125" t="e">
        <f>IF(#REF!=0,"-",#REF!/#REF!*100)</f>
        <v>#REF!</v>
      </c>
    </row>
    <row r="1638" spans="1:72" s="25" customFormat="1" x14ac:dyDescent="0.25">
      <c r="A1638" s="29" t="s">
        <v>548</v>
      </c>
      <c r="B1638" s="29" t="s">
        <v>56</v>
      </c>
      <c r="C1638" s="29" t="s">
        <v>1537</v>
      </c>
      <c r="D1638" s="57">
        <v>2202000</v>
      </c>
      <c r="E1638" s="57" t="s">
        <v>1539</v>
      </c>
      <c r="F1638" s="65" t="s">
        <v>0</v>
      </c>
      <c r="G1638" s="35" t="s">
        <v>0</v>
      </c>
      <c r="H1638" s="31" t="s">
        <v>19</v>
      </c>
      <c r="I1638" s="42">
        <f t="shared" ref="I1638:AA1638" si="2365">SUM(I1639:I1643)</f>
        <v>0</v>
      </c>
      <c r="J1638" s="42">
        <f t="shared" si="2365"/>
        <v>0</v>
      </c>
      <c r="K1638" s="42">
        <f t="shared" si="2365"/>
        <v>0</v>
      </c>
      <c r="L1638" s="42">
        <f t="shared" si="2365"/>
        <v>0</v>
      </c>
      <c r="M1638" s="42">
        <f t="shared" si="2365"/>
        <v>0</v>
      </c>
      <c r="N1638" s="42">
        <f t="shared" si="2365"/>
        <v>0</v>
      </c>
      <c r="O1638" s="42">
        <f t="shared" ref="O1638" si="2366">SUM(O1639:O1643)</f>
        <v>0</v>
      </c>
      <c r="P1638" s="42">
        <f t="shared" si="2365"/>
        <v>0</v>
      </c>
      <c r="Q1638" s="42">
        <f t="shared" si="2365"/>
        <v>0</v>
      </c>
      <c r="R1638" s="42">
        <f t="shared" si="2365"/>
        <v>0</v>
      </c>
      <c r="S1638" s="42">
        <f t="shared" si="2365"/>
        <v>0</v>
      </c>
      <c r="T1638" s="42">
        <f t="shared" si="2365"/>
        <v>0</v>
      </c>
      <c r="U1638" s="42">
        <f t="shared" si="2365"/>
        <v>0</v>
      </c>
      <c r="V1638" s="42">
        <f t="shared" si="2365"/>
        <v>0</v>
      </c>
      <c r="W1638" s="42">
        <f t="shared" si="2365"/>
        <v>0</v>
      </c>
      <c r="X1638" s="42">
        <f t="shared" si="2365"/>
        <v>0</v>
      </c>
      <c r="Y1638" s="42">
        <f t="shared" si="2365"/>
        <v>0</v>
      </c>
      <c r="Z1638" s="42">
        <f t="shared" si="2365"/>
        <v>0</v>
      </c>
      <c r="AA1638" s="42">
        <f t="shared" si="2365"/>
        <v>0</v>
      </c>
      <c r="AB1638" s="42">
        <v>0</v>
      </c>
      <c r="AC1638" s="42">
        <v>0</v>
      </c>
      <c r="AD1638" s="42">
        <f t="shared" ref="AD1638:AV1638" si="2367">SUM(AD1639:AD1643)</f>
        <v>0</v>
      </c>
      <c r="AE1638" s="42">
        <f t="shared" si="2367"/>
        <v>0</v>
      </c>
      <c r="AF1638" s="42">
        <f t="shared" si="2367"/>
        <v>0</v>
      </c>
      <c r="AG1638" s="42">
        <f t="shared" si="2367"/>
        <v>0</v>
      </c>
      <c r="AH1638" s="42">
        <f t="shared" si="2367"/>
        <v>0</v>
      </c>
      <c r="AI1638" s="42">
        <f t="shared" si="2367"/>
        <v>0</v>
      </c>
      <c r="AJ1638" s="42">
        <f t="shared" ref="AJ1638" si="2368">SUM(AJ1639:AJ1643)</f>
        <v>0</v>
      </c>
      <c r="AK1638" s="42">
        <f t="shared" si="2367"/>
        <v>0</v>
      </c>
      <c r="AL1638" s="42">
        <f t="shared" si="2367"/>
        <v>0</v>
      </c>
      <c r="AM1638" s="42">
        <f t="shared" si="2367"/>
        <v>0</v>
      </c>
      <c r="AN1638" s="42">
        <f t="shared" si="2367"/>
        <v>0</v>
      </c>
      <c r="AO1638" s="42">
        <f t="shared" si="2367"/>
        <v>0</v>
      </c>
      <c r="AP1638" s="42">
        <f t="shared" si="2367"/>
        <v>0</v>
      </c>
      <c r="AQ1638" s="42">
        <f t="shared" si="2367"/>
        <v>0</v>
      </c>
      <c r="AR1638" s="42">
        <f t="shared" si="2367"/>
        <v>0</v>
      </c>
      <c r="AS1638" s="42">
        <f t="shared" si="2367"/>
        <v>0</v>
      </c>
      <c r="AT1638" s="42">
        <f t="shared" si="2367"/>
        <v>0</v>
      </c>
      <c r="AU1638" s="42">
        <f t="shared" si="2367"/>
        <v>0</v>
      </c>
      <c r="AV1638" s="42">
        <f t="shared" si="2367"/>
        <v>0</v>
      </c>
      <c r="AW1638" s="42">
        <v>0</v>
      </c>
      <c r="AX1638" s="42">
        <v>0</v>
      </c>
      <c r="AY1638" s="42">
        <f t="shared" ref="AY1638:BQ1638" si="2369">SUM(AY1639:AY1643)</f>
        <v>0</v>
      </c>
      <c r="AZ1638" s="42">
        <f t="shared" si="2369"/>
        <v>0</v>
      </c>
      <c r="BA1638" s="42">
        <f t="shared" si="2369"/>
        <v>0</v>
      </c>
      <c r="BB1638" s="42">
        <f t="shared" si="2369"/>
        <v>0</v>
      </c>
      <c r="BC1638" s="42">
        <f t="shared" si="2369"/>
        <v>0</v>
      </c>
      <c r="BD1638" s="42">
        <f t="shared" si="2369"/>
        <v>0</v>
      </c>
      <c r="BE1638" s="42">
        <f t="shared" ref="BE1638" si="2370">SUM(BE1639:BE1643)</f>
        <v>0</v>
      </c>
      <c r="BF1638" s="42">
        <f t="shared" si="2369"/>
        <v>0</v>
      </c>
      <c r="BG1638" s="42">
        <f t="shared" si="2369"/>
        <v>0</v>
      </c>
      <c r="BH1638" s="42">
        <f t="shared" si="2369"/>
        <v>0</v>
      </c>
      <c r="BI1638" s="42">
        <f t="shared" si="2369"/>
        <v>0</v>
      </c>
      <c r="BJ1638" s="42">
        <f t="shared" si="2369"/>
        <v>0</v>
      </c>
      <c r="BK1638" s="42">
        <f t="shared" si="2369"/>
        <v>0</v>
      </c>
      <c r="BL1638" s="42">
        <f t="shared" si="2369"/>
        <v>0</v>
      </c>
      <c r="BM1638" s="42">
        <f t="shared" si="2369"/>
        <v>0</v>
      </c>
      <c r="BN1638" s="42">
        <f t="shared" si="2369"/>
        <v>0</v>
      </c>
      <c r="BO1638" s="42">
        <f t="shared" si="2369"/>
        <v>0</v>
      </c>
      <c r="BP1638" s="42">
        <f t="shared" si="2369"/>
        <v>0</v>
      </c>
      <c r="BQ1638" s="42">
        <f t="shared" si="2369"/>
        <v>0</v>
      </c>
      <c r="BR1638" s="42">
        <v>0</v>
      </c>
      <c r="BS1638" s="42">
        <v>0</v>
      </c>
      <c r="BT1638" s="124" t="e">
        <f>IF(#REF!=0,"-",#REF!/#REF!*100)</f>
        <v>#REF!</v>
      </c>
    </row>
    <row r="1639" spans="1:72" s="25" customFormat="1" ht="22.5" x14ac:dyDescent="0.25">
      <c r="A1639" s="30" t="s">
        <v>548</v>
      </c>
      <c r="B1639" s="30" t="s">
        <v>56</v>
      </c>
      <c r="C1639" s="30" t="s">
        <v>1537</v>
      </c>
      <c r="D1639" s="65">
        <v>2202000</v>
      </c>
      <c r="E1639" s="116">
        <v>6112</v>
      </c>
      <c r="F1639" s="65" t="s">
        <v>0</v>
      </c>
      <c r="G1639" s="98" t="s">
        <v>1660</v>
      </c>
      <c r="H1639" s="35" t="s">
        <v>57</v>
      </c>
      <c r="I1639" s="45">
        <f t="shared" ref="I1639:AA1639" si="2371">SUM(I1687,I1731,I1772,I1814,I1856,I1897,I1940,I1982,I2032,I2073,I2114,I2157,I2198)</f>
        <v>0</v>
      </c>
      <c r="J1639" s="45">
        <f t="shared" si="2371"/>
        <v>0</v>
      </c>
      <c r="K1639" s="45">
        <f t="shared" si="2371"/>
        <v>0</v>
      </c>
      <c r="L1639" s="45">
        <f t="shared" si="2371"/>
        <v>0</v>
      </c>
      <c r="M1639" s="45">
        <f t="shared" si="2371"/>
        <v>0</v>
      </c>
      <c r="N1639" s="45">
        <f t="shared" si="2371"/>
        <v>0</v>
      </c>
      <c r="O1639" s="45">
        <f t="shared" ref="O1639" si="2372">SUM(O1687,O1731,O1772,O1814,O1856,O1897,O1940,O1982,O2032,O2073,O2114,O2157,O2198)</f>
        <v>0</v>
      </c>
      <c r="P1639" s="45">
        <f t="shared" si="2371"/>
        <v>0</v>
      </c>
      <c r="Q1639" s="45">
        <f t="shared" si="2371"/>
        <v>0</v>
      </c>
      <c r="R1639" s="45">
        <f t="shared" si="2371"/>
        <v>0</v>
      </c>
      <c r="S1639" s="45">
        <f t="shared" si="2371"/>
        <v>0</v>
      </c>
      <c r="T1639" s="45">
        <f t="shared" si="2371"/>
        <v>0</v>
      </c>
      <c r="U1639" s="45">
        <f t="shared" si="2371"/>
        <v>0</v>
      </c>
      <c r="V1639" s="45">
        <f t="shared" si="2371"/>
        <v>0</v>
      </c>
      <c r="W1639" s="45">
        <f t="shared" si="2371"/>
        <v>0</v>
      </c>
      <c r="X1639" s="45">
        <f t="shared" si="2371"/>
        <v>0</v>
      </c>
      <c r="Y1639" s="45">
        <f t="shared" si="2371"/>
        <v>0</v>
      </c>
      <c r="Z1639" s="45">
        <f t="shared" si="2371"/>
        <v>0</v>
      </c>
      <c r="AA1639" s="45">
        <f t="shared" si="2371"/>
        <v>0</v>
      </c>
      <c r="AB1639" s="45">
        <v>0</v>
      </c>
      <c r="AC1639" s="45">
        <v>0</v>
      </c>
      <c r="AD1639" s="45">
        <f t="shared" ref="AD1639:AV1639" si="2373">SUM(AD1687,AD1731,AD1772,AD1814,AD1856,AD1897,AD1940,AD1982,AD2032,AD2073,AD2114,AD2157,AD2198)</f>
        <v>0</v>
      </c>
      <c r="AE1639" s="45">
        <f t="shared" si="2373"/>
        <v>0</v>
      </c>
      <c r="AF1639" s="45">
        <f t="shared" si="2373"/>
        <v>0</v>
      </c>
      <c r="AG1639" s="45">
        <f t="shared" si="2373"/>
        <v>0</v>
      </c>
      <c r="AH1639" s="45">
        <f t="shared" si="2373"/>
        <v>0</v>
      </c>
      <c r="AI1639" s="45">
        <f t="shared" si="2373"/>
        <v>0</v>
      </c>
      <c r="AJ1639" s="45">
        <f t="shared" ref="AJ1639" si="2374">SUM(AJ1687,AJ1731,AJ1772,AJ1814,AJ1856,AJ1897,AJ1940,AJ1982,AJ2032,AJ2073,AJ2114,AJ2157,AJ2198)</f>
        <v>0</v>
      </c>
      <c r="AK1639" s="45">
        <f t="shared" si="2373"/>
        <v>0</v>
      </c>
      <c r="AL1639" s="45">
        <f t="shared" si="2373"/>
        <v>0</v>
      </c>
      <c r="AM1639" s="45">
        <f t="shared" si="2373"/>
        <v>0</v>
      </c>
      <c r="AN1639" s="45">
        <f t="shared" si="2373"/>
        <v>0</v>
      </c>
      <c r="AO1639" s="45">
        <f t="shared" si="2373"/>
        <v>0</v>
      </c>
      <c r="AP1639" s="45">
        <f t="shared" si="2373"/>
        <v>0</v>
      </c>
      <c r="AQ1639" s="45">
        <f t="shared" si="2373"/>
        <v>0</v>
      </c>
      <c r="AR1639" s="45">
        <f t="shared" si="2373"/>
        <v>0</v>
      </c>
      <c r="AS1639" s="45">
        <f t="shared" si="2373"/>
        <v>0</v>
      </c>
      <c r="AT1639" s="45">
        <f t="shared" si="2373"/>
        <v>0</v>
      </c>
      <c r="AU1639" s="45">
        <f t="shared" si="2373"/>
        <v>0</v>
      </c>
      <c r="AV1639" s="45">
        <f t="shared" si="2373"/>
        <v>0</v>
      </c>
      <c r="AW1639" s="45">
        <v>0</v>
      </c>
      <c r="AX1639" s="45">
        <v>0</v>
      </c>
      <c r="AY1639" s="45">
        <f t="shared" ref="AY1639:BQ1639" si="2375">SUM(AY1687,AY1731,AY1772,AY1814,AY1856,AY1897,AY1940,AY1982,AY2032,AY2073,AY2114,AY2157,AY2198)</f>
        <v>0</v>
      </c>
      <c r="AZ1639" s="45">
        <f t="shared" si="2375"/>
        <v>0</v>
      </c>
      <c r="BA1639" s="45">
        <f t="shared" si="2375"/>
        <v>0</v>
      </c>
      <c r="BB1639" s="45">
        <f t="shared" si="2375"/>
        <v>0</v>
      </c>
      <c r="BC1639" s="45">
        <f t="shared" si="2375"/>
        <v>0</v>
      </c>
      <c r="BD1639" s="45">
        <f t="shared" si="2375"/>
        <v>0</v>
      </c>
      <c r="BE1639" s="45">
        <f t="shared" ref="BE1639" si="2376">SUM(BE1687,BE1731,BE1772,BE1814,BE1856,BE1897,BE1940,BE1982,BE2032,BE2073,BE2114,BE2157,BE2198)</f>
        <v>0</v>
      </c>
      <c r="BF1639" s="45">
        <f t="shared" si="2375"/>
        <v>0</v>
      </c>
      <c r="BG1639" s="45">
        <f t="shared" si="2375"/>
        <v>0</v>
      </c>
      <c r="BH1639" s="45">
        <f t="shared" si="2375"/>
        <v>0</v>
      </c>
      <c r="BI1639" s="45">
        <f t="shared" si="2375"/>
        <v>0</v>
      </c>
      <c r="BJ1639" s="45">
        <f t="shared" si="2375"/>
        <v>0</v>
      </c>
      <c r="BK1639" s="45">
        <f t="shared" si="2375"/>
        <v>0</v>
      </c>
      <c r="BL1639" s="45">
        <f t="shared" si="2375"/>
        <v>0</v>
      </c>
      <c r="BM1639" s="45">
        <f t="shared" si="2375"/>
        <v>0</v>
      </c>
      <c r="BN1639" s="45">
        <f t="shared" si="2375"/>
        <v>0</v>
      </c>
      <c r="BO1639" s="45">
        <f t="shared" si="2375"/>
        <v>0</v>
      </c>
      <c r="BP1639" s="45">
        <f t="shared" si="2375"/>
        <v>0</v>
      </c>
      <c r="BQ1639" s="45">
        <f t="shared" si="2375"/>
        <v>0</v>
      </c>
      <c r="BR1639" s="45">
        <v>0</v>
      </c>
      <c r="BS1639" s="45">
        <v>0</v>
      </c>
      <c r="BT1639" s="125" t="e">
        <f>IF(#REF!=0,"-",#REF!/#REF!*100)</f>
        <v>#REF!</v>
      </c>
    </row>
    <row r="1640" spans="1:72" s="25" customFormat="1" x14ac:dyDescent="0.25">
      <c r="A1640" s="30" t="s">
        <v>548</v>
      </c>
      <c r="B1640" s="30" t="s">
        <v>56</v>
      </c>
      <c r="C1640" s="30" t="s">
        <v>1537</v>
      </c>
      <c r="D1640" s="65">
        <v>2202000</v>
      </c>
      <c r="E1640" s="116">
        <v>6112</v>
      </c>
      <c r="F1640" s="65" t="s">
        <v>0</v>
      </c>
      <c r="G1640" s="98" t="s">
        <v>1660</v>
      </c>
      <c r="H1640" s="35" t="s">
        <v>24</v>
      </c>
      <c r="I1640" s="45">
        <f t="shared" ref="I1640:AA1640" si="2377">SUM(I1691,I1735,I1776,I1818,I1860,I1901,I1944,I1986,I2036,I2076,I2118,I2160,I2202)</f>
        <v>0</v>
      </c>
      <c r="J1640" s="45">
        <f t="shared" si="2377"/>
        <v>0</v>
      </c>
      <c r="K1640" s="45">
        <f t="shared" si="2377"/>
        <v>0</v>
      </c>
      <c r="L1640" s="45">
        <f t="shared" si="2377"/>
        <v>0</v>
      </c>
      <c r="M1640" s="45">
        <f t="shared" si="2377"/>
        <v>0</v>
      </c>
      <c r="N1640" s="45">
        <f t="shared" si="2377"/>
        <v>0</v>
      </c>
      <c r="O1640" s="45">
        <f t="shared" ref="O1640" si="2378">SUM(O1691,O1735,O1776,O1818,O1860,O1901,O1944,O1986,O2036,O2076,O2118,O2160,O2202)</f>
        <v>0</v>
      </c>
      <c r="P1640" s="45">
        <f t="shared" si="2377"/>
        <v>0</v>
      </c>
      <c r="Q1640" s="45">
        <f t="shared" si="2377"/>
        <v>0</v>
      </c>
      <c r="R1640" s="45">
        <f t="shared" si="2377"/>
        <v>0</v>
      </c>
      <c r="S1640" s="45">
        <f t="shared" si="2377"/>
        <v>0</v>
      </c>
      <c r="T1640" s="45">
        <f t="shared" si="2377"/>
        <v>0</v>
      </c>
      <c r="U1640" s="45">
        <f t="shared" si="2377"/>
        <v>0</v>
      </c>
      <c r="V1640" s="45">
        <f t="shared" si="2377"/>
        <v>0</v>
      </c>
      <c r="W1640" s="45">
        <f t="shared" si="2377"/>
        <v>0</v>
      </c>
      <c r="X1640" s="45">
        <f t="shared" si="2377"/>
        <v>0</v>
      </c>
      <c r="Y1640" s="45">
        <f t="shared" si="2377"/>
        <v>0</v>
      </c>
      <c r="Z1640" s="45">
        <f t="shared" si="2377"/>
        <v>0</v>
      </c>
      <c r="AA1640" s="45">
        <f t="shared" si="2377"/>
        <v>0</v>
      </c>
      <c r="AB1640" s="45">
        <v>0</v>
      </c>
      <c r="AC1640" s="45">
        <v>0</v>
      </c>
      <c r="AD1640" s="45">
        <f t="shared" ref="AD1640:AV1640" si="2379">SUM(AD1691,AD1735,AD1776,AD1818,AD1860,AD1901,AD1944,AD1986,AD2036,AD2076,AD2118,AD2160,AD2202)</f>
        <v>0</v>
      </c>
      <c r="AE1640" s="45">
        <f t="shared" si="2379"/>
        <v>0</v>
      </c>
      <c r="AF1640" s="45">
        <f t="shared" si="2379"/>
        <v>0</v>
      </c>
      <c r="AG1640" s="45">
        <f t="shared" si="2379"/>
        <v>0</v>
      </c>
      <c r="AH1640" s="45">
        <f t="shared" si="2379"/>
        <v>0</v>
      </c>
      <c r="AI1640" s="45">
        <f t="shared" si="2379"/>
        <v>0</v>
      </c>
      <c r="AJ1640" s="45">
        <f t="shared" ref="AJ1640" si="2380">SUM(AJ1691,AJ1735,AJ1776,AJ1818,AJ1860,AJ1901,AJ1944,AJ1986,AJ2036,AJ2076,AJ2118,AJ2160,AJ2202)</f>
        <v>0</v>
      </c>
      <c r="AK1640" s="45">
        <f t="shared" si="2379"/>
        <v>0</v>
      </c>
      <c r="AL1640" s="45">
        <f t="shared" si="2379"/>
        <v>0</v>
      </c>
      <c r="AM1640" s="45">
        <f t="shared" si="2379"/>
        <v>0</v>
      </c>
      <c r="AN1640" s="45">
        <f t="shared" si="2379"/>
        <v>0</v>
      </c>
      <c r="AO1640" s="45">
        <f t="shared" si="2379"/>
        <v>0</v>
      </c>
      <c r="AP1640" s="45">
        <f t="shared" si="2379"/>
        <v>0</v>
      </c>
      <c r="AQ1640" s="45">
        <f t="shared" si="2379"/>
        <v>0</v>
      </c>
      <c r="AR1640" s="45">
        <f t="shared" si="2379"/>
        <v>0</v>
      </c>
      <c r="AS1640" s="45">
        <f t="shared" si="2379"/>
        <v>0</v>
      </c>
      <c r="AT1640" s="45">
        <f t="shared" si="2379"/>
        <v>0</v>
      </c>
      <c r="AU1640" s="45">
        <f t="shared" si="2379"/>
        <v>0</v>
      </c>
      <c r="AV1640" s="45">
        <f t="shared" si="2379"/>
        <v>0</v>
      </c>
      <c r="AW1640" s="45">
        <v>0</v>
      </c>
      <c r="AX1640" s="45">
        <v>0</v>
      </c>
      <c r="AY1640" s="45">
        <f t="shared" ref="AY1640:BQ1640" si="2381">SUM(AY1691,AY1735,AY1776,AY1818,AY1860,AY1901,AY1944,AY1986,AY2036,AY2076,AY2118,AY2160,AY2202)</f>
        <v>0</v>
      </c>
      <c r="AZ1640" s="45">
        <f t="shared" si="2381"/>
        <v>0</v>
      </c>
      <c r="BA1640" s="45">
        <f t="shared" si="2381"/>
        <v>0</v>
      </c>
      <c r="BB1640" s="45">
        <f t="shared" si="2381"/>
        <v>0</v>
      </c>
      <c r="BC1640" s="45">
        <f t="shared" si="2381"/>
        <v>0</v>
      </c>
      <c r="BD1640" s="45">
        <f t="shared" si="2381"/>
        <v>0</v>
      </c>
      <c r="BE1640" s="45">
        <f t="shared" ref="BE1640" si="2382">SUM(BE1691,BE1735,BE1776,BE1818,BE1860,BE1901,BE1944,BE1986,BE2036,BE2076,BE2118,BE2160,BE2202)</f>
        <v>0</v>
      </c>
      <c r="BF1640" s="45">
        <f t="shared" si="2381"/>
        <v>0</v>
      </c>
      <c r="BG1640" s="45">
        <f t="shared" si="2381"/>
        <v>0</v>
      </c>
      <c r="BH1640" s="45">
        <f t="shared" si="2381"/>
        <v>0</v>
      </c>
      <c r="BI1640" s="45">
        <f t="shared" si="2381"/>
        <v>0</v>
      </c>
      <c r="BJ1640" s="45">
        <f t="shared" si="2381"/>
        <v>0</v>
      </c>
      <c r="BK1640" s="45">
        <f t="shared" si="2381"/>
        <v>0</v>
      </c>
      <c r="BL1640" s="45">
        <f t="shared" si="2381"/>
        <v>0</v>
      </c>
      <c r="BM1640" s="45">
        <f t="shared" si="2381"/>
        <v>0</v>
      </c>
      <c r="BN1640" s="45">
        <f t="shared" si="2381"/>
        <v>0</v>
      </c>
      <c r="BO1640" s="45">
        <f t="shared" si="2381"/>
        <v>0</v>
      </c>
      <c r="BP1640" s="45">
        <f t="shared" si="2381"/>
        <v>0</v>
      </c>
      <c r="BQ1640" s="45">
        <f t="shared" si="2381"/>
        <v>0</v>
      </c>
      <c r="BR1640" s="45">
        <v>0</v>
      </c>
      <c r="BS1640" s="45">
        <v>0</v>
      </c>
      <c r="BT1640" s="125" t="e">
        <f>IF(#REF!=0,"-",#REF!/#REF!*100)</f>
        <v>#REF!</v>
      </c>
    </row>
    <row r="1641" spans="1:72" s="25" customFormat="1" x14ac:dyDescent="0.25">
      <c r="A1641" s="30" t="s">
        <v>548</v>
      </c>
      <c r="B1641" s="30" t="s">
        <v>56</v>
      </c>
      <c r="C1641" s="30" t="s">
        <v>1537</v>
      </c>
      <c r="D1641" s="65">
        <v>2202000</v>
      </c>
      <c r="E1641" s="116">
        <v>6112</v>
      </c>
      <c r="F1641" s="65" t="s">
        <v>0</v>
      </c>
      <c r="G1641" s="98" t="s">
        <v>1660</v>
      </c>
      <c r="H1641" s="35" t="s">
        <v>23</v>
      </c>
      <c r="I1641" s="45">
        <f t="shared" ref="I1641:AA1641" si="2383">SUM(I1689,I1733,I1774,I1816,I1858,I1899,I1942,I1984,I2034,I2075,I2116,I2159,I2200)</f>
        <v>0</v>
      </c>
      <c r="J1641" s="45">
        <f t="shared" si="2383"/>
        <v>0</v>
      </c>
      <c r="K1641" s="45">
        <f t="shared" si="2383"/>
        <v>0</v>
      </c>
      <c r="L1641" s="45">
        <f t="shared" si="2383"/>
        <v>0</v>
      </c>
      <c r="M1641" s="45">
        <f t="shared" si="2383"/>
        <v>0</v>
      </c>
      <c r="N1641" s="45">
        <f t="shared" si="2383"/>
        <v>0</v>
      </c>
      <c r="O1641" s="45">
        <f t="shared" ref="O1641" si="2384">SUM(O1689,O1733,O1774,O1816,O1858,O1899,O1942,O1984,O2034,O2075,O2116,O2159,O2200)</f>
        <v>0</v>
      </c>
      <c r="P1641" s="45">
        <f t="shared" si="2383"/>
        <v>0</v>
      </c>
      <c r="Q1641" s="45">
        <f t="shared" si="2383"/>
        <v>0</v>
      </c>
      <c r="R1641" s="45">
        <f t="shared" si="2383"/>
        <v>0</v>
      </c>
      <c r="S1641" s="45">
        <f t="shared" si="2383"/>
        <v>0</v>
      </c>
      <c r="T1641" s="45">
        <f t="shared" si="2383"/>
        <v>0</v>
      </c>
      <c r="U1641" s="45">
        <f t="shared" si="2383"/>
        <v>0</v>
      </c>
      <c r="V1641" s="45">
        <f t="shared" si="2383"/>
        <v>0</v>
      </c>
      <c r="W1641" s="45">
        <f t="shared" si="2383"/>
        <v>0</v>
      </c>
      <c r="X1641" s="45">
        <f t="shared" si="2383"/>
        <v>0</v>
      </c>
      <c r="Y1641" s="45">
        <f t="shared" si="2383"/>
        <v>0</v>
      </c>
      <c r="Z1641" s="45">
        <f t="shared" si="2383"/>
        <v>0</v>
      </c>
      <c r="AA1641" s="45">
        <f t="shared" si="2383"/>
        <v>0</v>
      </c>
      <c r="AB1641" s="45">
        <v>0</v>
      </c>
      <c r="AC1641" s="45">
        <v>0</v>
      </c>
      <c r="AD1641" s="45">
        <f t="shared" ref="AD1641:AV1641" si="2385">SUM(AD1689,AD1733,AD1774,AD1816,AD1858,AD1899,AD1942,AD1984,AD2034,AD2075,AD2116,AD2159,AD2200)</f>
        <v>0</v>
      </c>
      <c r="AE1641" s="45">
        <f t="shared" si="2385"/>
        <v>0</v>
      </c>
      <c r="AF1641" s="45">
        <f t="shared" si="2385"/>
        <v>0</v>
      </c>
      <c r="AG1641" s="45">
        <f t="shared" si="2385"/>
        <v>0</v>
      </c>
      <c r="AH1641" s="45">
        <f t="shared" si="2385"/>
        <v>0</v>
      </c>
      <c r="AI1641" s="45">
        <f t="shared" si="2385"/>
        <v>0</v>
      </c>
      <c r="AJ1641" s="45">
        <f t="shared" ref="AJ1641" si="2386">SUM(AJ1689,AJ1733,AJ1774,AJ1816,AJ1858,AJ1899,AJ1942,AJ1984,AJ2034,AJ2075,AJ2116,AJ2159,AJ2200)</f>
        <v>0</v>
      </c>
      <c r="AK1641" s="45">
        <f t="shared" si="2385"/>
        <v>0</v>
      </c>
      <c r="AL1641" s="45">
        <f t="shared" si="2385"/>
        <v>0</v>
      </c>
      <c r="AM1641" s="45">
        <f t="shared" si="2385"/>
        <v>0</v>
      </c>
      <c r="AN1641" s="45">
        <f t="shared" si="2385"/>
        <v>0</v>
      </c>
      <c r="AO1641" s="45">
        <f t="shared" si="2385"/>
        <v>0</v>
      </c>
      <c r="AP1641" s="45">
        <f t="shared" si="2385"/>
        <v>0</v>
      </c>
      <c r="AQ1641" s="45">
        <f t="shared" si="2385"/>
        <v>0</v>
      </c>
      <c r="AR1641" s="45">
        <f t="shared" si="2385"/>
        <v>0</v>
      </c>
      <c r="AS1641" s="45">
        <f t="shared" si="2385"/>
        <v>0</v>
      </c>
      <c r="AT1641" s="45">
        <f t="shared" si="2385"/>
        <v>0</v>
      </c>
      <c r="AU1641" s="45">
        <f t="shared" si="2385"/>
        <v>0</v>
      </c>
      <c r="AV1641" s="45">
        <f t="shared" si="2385"/>
        <v>0</v>
      </c>
      <c r="AW1641" s="45">
        <v>0</v>
      </c>
      <c r="AX1641" s="45">
        <v>0</v>
      </c>
      <c r="AY1641" s="45">
        <f t="shared" ref="AY1641:BQ1641" si="2387">SUM(AY1689,AY1733,AY1774,AY1816,AY1858,AY1899,AY1942,AY1984,AY2034,AY2075,AY2116,AY2159,AY2200)</f>
        <v>0</v>
      </c>
      <c r="AZ1641" s="45">
        <f t="shared" si="2387"/>
        <v>0</v>
      </c>
      <c r="BA1641" s="45">
        <f t="shared" si="2387"/>
        <v>0</v>
      </c>
      <c r="BB1641" s="45">
        <f t="shared" si="2387"/>
        <v>0</v>
      </c>
      <c r="BC1641" s="45">
        <f t="shared" si="2387"/>
        <v>0</v>
      </c>
      <c r="BD1641" s="45">
        <f t="shared" si="2387"/>
        <v>0</v>
      </c>
      <c r="BE1641" s="45">
        <f t="shared" ref="BE1641" si="2388">SUM(BE1689,BE1733,BE1774,BE1816,BE1858,BE1899,BE1942,BE1984,BE2034,BE2075,BE2116,BE2159,BE2200)</f>
        <v>0</v>
      </c>
      <c r="BF1641" s="45">
        <f t="shared" si="2387"/>
        <v>0</v>
      </c>
      <c r="BG1641" s="45">
        <f t="shared" si="2387"/>
        <v>0</v>
      </c>
      <c r="BH1641" s="45">
        <f t="shared" si="2387"/>
        <v>0</v>
      </c>
      <c r="BI1641" s="45">
        <f t="shared" si="2387"/>
        <v>0</v>
      </c>
      <c r="BJ1641" s="45">
        <f t="shared" si="2387"/>
        <v>0</v>
      </c>
      <c r="BK1641" s="45">
        <f t="shared" si="2387"/>
        <v>0</v>
      </c>
      <c r="BL1641" s="45">
        <f t="shared" si="2387"/>
        <v>0</v>
      </c>
      <c r="BM1641" s="45">
        <f t="shared" si="2387"/>
        <v>0</v>
      </c>
      <c r="BN1641" s="45">
        <f t="shared" si="2387"/>
        <v>0</v>
      </c>
      <c r="BO1641" s="45">
        <f t="shared" si="2387"/>
        <v>0</v>
      </c>
      <c r="BP1641" s="45">
        <f t="shared" si="2387"/>
        <v>0</v>
      </c>
      <c r="BQ1641" s="45">
        <f t="shared" si="2387"/>
        <v>0</v>
      </c>
      <c r="BR1641" s="45">
        <v>0</v>
      </c>
      <c r="BS1641" s="45">
        <v>0</v>
      </c>
      <c r="BT1641" s="125" t="e">
        <f>IF(#REF!=0,"-",#REF!/#REF!*100)</f>
        <v>#REF!</v>
      </c>
    </row>
    <row r="1642" spans="1:72" s="25" customFormat="1" x14ac:dyDescent="0.25">
      <c r="A1642" s="30" t="s">
        <v>548</v>
      </c>
      <c r="B1642" s="30" t="s">
        <v>56</v>
      </c>
      <c r="C1642" s="30" t="s">
        <v>1537</v>
      </c>
      <c r="D1642" s="65">
        <v>2202000</v>
      </c>
      <c r="E1642" s="116">
        <v>6112</v>
      </c>
      <c r="F1642" s="65" t="s">
        <v>0</v>
      </c>
      <c r="G1642" s="98" t="s">
        <v>1660</v>
      </c>
      <c r="H1642" s="35" t="s">
        <v>22</v>
      </c>
      <c r="I1642" s="45">
        <f t="shared" ref="I1642:AA1642" si="2389">SUM(I1688,I1732,I1773,I1815,I1857,I1898,I1941,I1983,I2033,I2074,I2115,I2158,I2199)</f>
        <v>0</v>
      </c>
      <c r="J1642" s="45">
        <f t="shared" si="2389"/>
        <v>0</v>
      </c>
      <c r="K1642" s="45">
        <f t="shared" si="2389"/>
        <v>0</v>
      </c>
      <c r="L1642" s="45">
        <f t="shared" si="2389"/>
        <v>0</v>
      </c>
      <c r="M1642" s="45">
        <f t="shared" si="2389"/>
        <v>0</v>
      </c>
      <c r="N1642" s="45">
        <f t="shared" si="2389"/>
        <v>0</v>
      </c>
      <c r="O1642" s="45">
        <f t="shared" ref="O1642" si="2390">SUM(O1688,O1732,O1773,O1815,O1857,O1898,O1941,O1983,O2033,O2074,O2115,O2158,O2199)</f>
        <v>0</v>
      </c>
      <c r="P1642" s="45">
        <f t="shared" si="2389"/>
        <v>0</v>
      </c>
      <c r="Q1642" s="45">
        <f t="shared" si="2389"/>
        <v>0</v>
      </c>
      <c r="R1642" s="45">
        <f t="shared" si="2389"/>
        <v>0</v>
      </c>
      <c r="S1642" s="45">
        <f t="shared" si="2389"/>
        <v>0</v>
      </c>
      <c r="T1642" s="45">
        <f t="shared" si="2389"/>
        <v>0</v>
      </c>
      <c r="U1642" s="45">
        <f t="shared" si="2389"/>
        <v>0</v>
      </c>
      <c r="V1642" s="45">
        <f t="shared" si="2389"/>
        <v>0</v>
      </c>
      <c r="W1642" s="45">
        <f t="shared" si="2389"/>
        <v>0</v>
      </c>
      <c r="X1642" s="45">
        <f t="shared" si="2389"/>
        <v>0</v>
      </c>
      <c r="Y1642" s="45">
        <f t="shared" si="2389"/>
        <v>0</v>
      </c>
      <c r="Z1642" s="45">
        <f t="shared" si="2389"/>
        <v>0</v>
      </c>
      <c r="AA1642" s="45">
        <f t="shared" si="2389"/>
        <v>0</v>
      </c>
      <c r="AB1642" s="45">
        <v>0</v>
      </c>
      <c r="AC1642" s="45">
        <v>0</v>
      </c>
      <c r="AD1642" s="45">
        <f t="shared" ref="AD1642:AV1642" si="2391">SUM(AD1688,AD1732,AD1773,AD1815,AD1857,AD1898,AD1941,AD1983,AD2033,AD2074,AD2115,AD2158,AD2199)</f>
        <v>0</v>
      </c>
      <c r="AE1642" s="45">
        <f t="shared" si="2391"/>
        <v>0</v>
      </c>
      <c r="AF1642" s="45">
        <f t="shared" si="2391"/>
        <v>0</v>
      </c>
      <c r="AG1642" s="45">
        <f t="shared" si="2391"/>
        <v>0</v>
      </c>
      <c r="AH1642" s="45">
        <f t="shared" si="2391"/>
        <v>0</v>
      </c>
      <c r="AI1642" s="45">
        <f t="shared" si="2391"/>
        <v>0</v>
      </c>
      <c r="AJ1642" s="45">
        <f t="shared" ref="AJ1642" si="2392">SUM(AJ1688,AJ1732,AJ1773,AJ1815,AJ1857,AJ1898,AJ1941,AJ1983,AJ2033,AJ2074,AJ2115,AJ2158,AJ2199)</f>
        <v>0</v>
      </c>
      <c r="AK1642" s="45">
        <f t="shared" si="2391"/>
        <v>0</v>
      </c>
      <c r="AL1642" s="45">
        <f t="shared" si="2391"/>
        <v>0</v>
      </c>
      <c r="AM1642" s="45">
        <f t="shared" si="2391"/>
        <v>0</v>
      </c>
      <c r="AN1642" s="45">
        <f t="shared" si="2391"/>
        <v>0</v>
      </c>
      <c r="AO1642" s="45">
        <f t="shared" si="2391"/>
        <v>0</v>
      </c>
      <c r="AP1642" s="45">
        <f t="shared" si="2391"/>
        <v>0</v>
      </c>
      <c r="AQ1642" s="45">
        <f t="shared" si="2391"/>
        <v>0</v>
      </c>
      <c r="AR1642" s="45">
        <f t="shared" si="2391"/>
        <v>0</v>
      </c>
      <c r="AS1642" s="45">
        <f t="shared" si="2391"/>
        <v>0</v>
      </c>
      <c r="AT1642" s="45">
        <f t="shared" si="2391"/>
        <v>0</v>
      </c>
      <c r="AU1642" s="45">
        <f t="shared" si="2391"/>
        <v>0</v>
      </c>
      <c r="AV1642" s="45">
        <f t="shared" si="2391"/>
        <v>0</v>
      </c>
      <c r="AW1642" s="45">
        <v>0</v>
      </c>
      <c r="AX1642" s="45">
        <v>0</v>
      </c>
      <c r="AY1642" s="45">
        <f t="shared" ref="AY1642:BQ1642" si="2393">SUM(AY1688,AY1732,AY1773,AY1815,AY1857,AY1898,AY1941,AY1983,AY2033,AY2074,AY2115,AY2158,AY2199)</f>
        <v>0</v>
      </c>
      <c r="AZ1642" s="45">
        <f t="shared" si="2393"/>
        <v>0</v>
      </c>
      <c r="BA1642" s="45">
        <f t="shared" si="2393"/>
        <v>0</v>
      </c>
      <c r="BB1642" s="45">
        <f t="shared" si="2393"/>
        <v>0</v>
      </c>
      <c r="BC1642" s="45">
        <f t="shared" si="2393"/>
        <v>0</v>
      </c>
      <c r="BD1642" s="45">
        <f t="shared" si="2393"/>
        <v>0</v>
      </c>
      <c r="BE1642" s="45">
        <f t="shared" ref="BE1642" si="2394">SUM(BE1688,BE1732,BE1773,BE1815,BE1857,BE1898,BE1941,BE1983,BE2033,BE2074,BE2115,BE2158,BE2199)</f>
        <v>0</v>
      </c>
      <c r="BF1642" s="45">
        <f t="shared" si="2393"/>
        <v>0</v>
      </c>
      <c r="BG1642" s="45">
        <f t="shared" si="2393"/>
        <v>0</v>
      </c>
      <c r="BH1642" s="45">
        <f t="shared" si="2393"/>
        <v>0</v>
      </c>
      <c r="BI1642" s="45">
        <f t="shared" si="2393"/>
        <v>0</v>
      </c>
      <c r="BJ1642" s="45">
        <f t="shared" si="2393"/>
        <v>0</v>
      </c>
      <c r="BK1642" s="45">
        <f t="shared" si="2393"/>
        <v>0</v>
      </c>
      <c r="BL1642" s="45">
        <f t="shared" si="2393"/>
        <v>0</v>
      </c>
      <c r="BM1642" s="45">
        <f t="shared" si="2393"/>
        <v>0</v>
      </c>
      <c r="BN1642" s="45">
        <f t="shared" si="2393"/>
        <v>0</v>
      </c>
      <c r="BO1642" s="45">
        <f t="shared" si="2393"/>
        <v>0</v>
      </c>
      <c r="BP1642" s="45">
        <f t="shared" si="2393"/>
        <v>0</v>
      </c>
      <c r="BQ1642" s="45">
        <f t="shared" si="2393"/>
        <v>0</v>
      </c>
      <c r="BR1642" s="45">
        <v>0</v>
      </c>
      <c r="BS1642" s="45">
        <v>0</v>
      </c>
      <c r="BT1642" s="125" t="e">
        <f>IF(#REF!=0,"-",#REF!/#REF!*100)</f>
        <v>#REF!</v>
      </c>
    </row>
    <row r="1643" spans="1:72" s="25" customFormat="1" x14ac:dyDescent="0.25">
      <c r="A1643" s="30" t="s">
        <v>548</v>
      </c>
      <c r="B1643" s="30" t="s">
        <v>56</v>
      </c>
      <c r="C1643" s="30" t="s">
        <v>1537</v>
      </c>
      <c r="D1643" s="65">
        <v>2202000</v>
      </c>
      <c r="E1643" s="116">
        <v>6112</v>
      </c>
      <c r="F1643" s="65" t="s">
        <v>0</v>
      </c>
      <c r="G1643" s="98" t="s">
        <v>1660</v>
      </c>
      <c r="H1643" s="35" t="s">
        <v>21</v>
      </c>
      <c r="I1643" s="45">
        <f t="shared" ref="I1643:AA1643" si="2395">SUM(I1690,I1734,I1775,I1817,I1900,I1943,I1985,I2035,I2117,I2201,I1859)</f>
        <v>0</v>
      </c>
      <c r="J1643" s="45">
        <f t="shared" si="2395"/>
        <v>0</v>
      </c>
      <c r="K1643" s="45">
        <f t="shared" si="2395"/>
        <v>0</v>
      </c>
      <c r="L1643" s="45">
        <f t="shared" si="2395"/>
        <v>0</v>
      </c>
      <c r="M1643" s="45">
        <f t="shared" si="2395"/>
        <v>0</v>
      </c>
      <c r="N1643" s="45">
        <f t="shared" si="2395"/>
        <v>0</v>
      </c>
      <c r="O1643" s="45">
        <f t="shared" ref="O1643" si="2396">SUM(O1690,O1734,O1775,O1817,O1900,O1943,O1985,O2035,O2117,O2201,O1859)</f>
        <v>0</v>
      </c>
      <c r="P1643" s="45">
        <f t="shared" si="2395"/>
        <v>0</v>
      </c>
      <c r="Q1643" s="45">
        <f t="shared" si="2395"/>
        <v>0</v>
      </c>
      <c r="R1643" s="45">
        <f t="shared" si="2395"/>
        <v>0</v>
      </c>
      <c r="S1643" s="45">
        <f t="shared" si="2395"/>
        <v>0</v>
      </c>
      <c r="T1643" s="45">
        <f t="shared" si="2395"/>
        <v>0</v>
      </c>
      <c r="U1643" s="45">
        <f t="shared" si="2395"/>
        <v>0</v>
      </c>
      <c r="V1643" s="45">
        <f t="shared" si="2395"/>
        <v>0</v>
      </c>
      <c r="W1643" s="45">
        <f t="shared" si="2395"/>
        <v>0</v>
      </c>
      <c r="X1643" s="45">
        <f t="shared" si="2395"/>
        <v>0</v>
      </c>
      <c r="Y1643" s="45">
        <f t="shared" si="2395"/>
        <v>0</v>
      </c>
      <c r="Z1643" s="45">
        <f t="shared" si="2395"/>
        <v>0</v>
      </c>
      <c r="AA1643" s="45">
        <f t="shared" si="2395"/>
        <v>0</v>
      </c>
      <c r="AB1643" s="45">
        <v>0</v>
      </c>
      <c r="AC1643" s="45">
        <v>0</v>
      </c>
      <c r="AD1643" s="45">
        <f t="shared" ref="AD1643:AV1643" si="2397">SUM(AD1690,AD1734,AD1775,AD1817,AD1900,AD1943,AD1985,AD2035,AD2117,AD2201,AD1859)</f>
        <v>0</v>
      </c>
      <c r="AE1643" s="45">
        <f t="shared" si="2397"/>
        <v>0</v>
      </c>
      <c r="AF1643" s="45">
        <f t="shared" si="2397"/>
        <v>0</v>
      </c>
      <c r="AG1643" s="45">
        <f t="shared" si="2397"/>
        <v>0</v>
      </c>
      <c r="AH1643" s="45">
        <f t="shared" si="2397"/>
        <v>0</v>
      </c>
      <c r="AI1643" s="45">
        <f t="shared" si="2397"/>
        <v>0</v>
      </c>
      <c r="AJ1643" s="45">
        <f t="shared" ref="AJ1643" si="2398">SUM(AJ1690,AJ1734,AJ1775,AJ1817,AJ1900,AJ1943,AJ1985,AJ2035,AJ2117,AJ2201,AJ1859)</f>
        <v>0</v>
      </c>
      <c r="AK1643" s="45">
        <f t="shared" si="2397"/>
        <v>0</v>
      </c>
      <c r="AL1643" s="45">
        <f t="shared" si="2397"/>
        <v>0</v>
      </c>
      <c r="AM1643" s="45">
        <f t="shared" si="2397"/>
        <v>0</v>
      </c>
      <c r="AN1643" s="45">
        <f t="shared" si="2397"/>
        <v>0</v>
      </c>
      <c r="AO1643" s="45">
        <f t="shared" si="2397"/>
        <v>0</v>
      </c>
      <c r="AP1643" s="45">
        <f t="shared" si="2397"/>
        <v>0</v>
      </c>
      <c r="AQ1643" s="45">
        <f t="shared" si="2397"/>
        <v>0</v>
      </c>
      <c r="AR1643" s="45">
        <f t="shared" si="2397"/>
        <v>0</v>
      </c>
      <c r="AS1643" s="45">
        <f t="shared" si="2397"/>
        <v>0</v>
      </c>
      <c r="AT1643" s="45">
        <f t="shared" si="2397"/>
        <v>0</v>
      </c>
      <c r="AU1643" s="45">
        <f t="shared" si="2397"/>
        <v>0</v>
      </c>
      <c r="AV1643" s="45">
        <f t="shared" si="2397"/>
        <v>0</v>
      </c>
      <c r="AW1643" s="45">
        <v>0</v>
      </c>
      <c r="AX1643" s="45">
        <v>0</v>
      </c>
      <c r="AY1643" s="45">
        <f t="shared" ref="AY1643:BQ1643" si="2399">SUM(AY1690,AY1734,AY1775,AY1817,AY1900,AY1943,AY1985,AY2035,AY2117,AY2201,AY1859)</f>
        <v>0</v>
      </c>
      <c r="AZ1643" s="45">
        <f t="shared" si="2399"/>
        <v>0</v>
      </c>
      <c r="BA1643" s="45">
        <f t="shared" si="2399"/>
        <v>0</v>
      </c>
      <c r="BB1643" s="45">
        <f t="shared" si="2399"/>
        <v>0</v>
      </c>
      <c r="BC1643" s="45">
        <f t="shared" si="2399"/>
        <v>0</v>
      </c>
      <c r="BD1643" s="45">
        <f t="shared" si="2399"/>
        <v>0</v>
      </c>
      <c r="BE1643" s="45">
        <f t="shared" ref="BE1643" si="2400">SUM(BE1690,BE1734,BE1775,BE1817,BE1900,BE1943,BE1985,BE2035,BE2117,BE2201,BE1859)</f>
        <v>0</v>
      </c>
      <c r="BF1643" s="45">
        <f t="shared" si="2399"/>
        <v>0</v>
      </c>
      <c r="BG1643" s="45">
        <f t="shared" si="2399"/>
        <v>0</v>
      </c>
      <c r="BH1643" s="45">
        <f t="shared" si="2399"/>
        <v>0</v>
      </c>
      <c r="BI1643" s="45">
        <f t="shared" si="2399"/>
        <v>0</v>
      </c>
      <c r="BJ1643" s="45">
        <f t="shared" si="2399"/>
        <v>0</v>
      </c>
      <c r="BK1643" s="45">
        <f t="shared" si="2399"/>
        <v>0</v>
      </c>
      <c r="BL1643" s="45">
        <f t="shared" si="2399"/>
        <v>0</v>
      </c>
      <c r="BM1643" s="45">
        <f t="shared" si="2399"/>
        <v>0</v>
      </c>
      <c r="BN1643" s="45">
        <f t="shared" si="2399"/>
        <v>0</v>
      </c>
      <c r="BO1643" s="45">
        <f t="shared" si="2399"/>
        <v>0</v>
      </c>
      <c r="BP1643" s="45">
        <f t="shared" si="2399"/>
        <v>0</v>
      </c>
      <c r="BQ1643" s="45">
        <f t="shared" si="2399"/>
        <v>0</v>
      </c>
      <c r="BR1643" s="45">
        <v>0</v>
      </c>
      <c r="BS1643" s="45">
        <v>0</v>
      </c>
      <c r="BT1643" s="125" t="e">
        <f>IF(#REF!=0,"-",#REF!/#REF!*100)</f>
        <v>#REF!</v>
      </c>
    </row>
    <row r="1644" spans="1:72" s="25" customFormat="1" ht="22.5" x14ac:dyDescent="0.25">
      <c r="A1644" s="30" t="s">
        <v>548</v>
      </c>
      <c r="B1644" s="30" t="s">
        <v>56</v>
      </c>
      <c r="C1644" s="30" t="s">
        <v>1537</v>
      </c>
      <c r="D1644" s="65">
        <v>2202000</v>
      </c>
      <c r="E1644" s="109" t="s">
        <v>1540</v>
      </c>
      <c r="F1644" s="109" t="s">
        <v>0</v>
      </c>
      <c r="G1644" s="31" t="s">
        <v>0</v>
      </c>
      <c r="H1644" s="31" t="s">
        <v>26</v>
      </c>
      <c r="I1644" s="42">
        <f t="shared" ref="I1644:AA1644" si="2401">SUM(I1645)</f>
        <v>0</v>
      </c>
      <c r="J1644" s="42">
        <f t="shared" si="2401"/>
        <v>0</v>
      </c>
      <c r="K1644" s="42">
        <f t="shared" si="2401"/>
        <v>0</v>
      </c>
      <c r="L1644" s="42">
        <f t="shared" si="2401"/>
        <v>0</v>
      </c>
      <c r="M1644" s="42">
        <f t="shared" si="2401"/>
        <v>0</v>
      </c>
      <c r="N1644" s="42">
        <f t="shared" si="2401"/>
        <v>0</v>
      </c>
      <c r="O1644" s="42">
        <f t="shared" si="2401"/>
        <v>0</v>
      </c>
      <c r="P1644" s="42">
        <f t="shared" si="2401"/>
        <v>0</v>
      </c>
      <c r="Q1644" s="42">
        <f t="shared" si="2401"/>
        <v>0</v>
      </c>
      <c r="R1644" s="42">
        <f t="shared" si="2401"/>
        <v>0</v>
      </c>
      <c r="S1644" s="42">
        <f t="shared" si="2401"/>
        <v>0</v>
      </c>
      <c r="T1644" s="42">
        <f t="shared" si="2401"/>
        <v>0</v>
      </c>
      <c r="U1644" s="42">
        <f t="shared" si="2401"/>
        <v>0</v>
      </c>
      <c r="V1644" s="42">
        <f t="shared" si="2401"/>
        <v>0</v>
      </c>
      <c r="W1644" s="42">
        <f t="shared" si="2401"/>
        <v>0</v>
      </c>
      <c r="X1644" s="42">
        <f t="shared" si="2401"/>
        <v>0</v>
      </c>
      <c r="Y1644" s="42">
        <f t="shared" si="2401"/>
        <v>0</v>
      </c>
      <c r="Z1644" s="42">
        <f t="shared" si="2401"/>
        <v>0</v>
      </c>
      <c r="AA1644" s="42">
        <f t="shared" si="2401"/>
        <v>0</v>
      </c>
      <c r="AB1644" s="42">
        <v>0</v>
      </c>
      <c r="AC1644" s="42">
        <v>0</v>
      </c>
      <c r="AD1644" s="42">
        <f t="shared" ref="AD1644:AV1644" si="2402">SUM(AD1645)</f>
        <v>0</v>
      </c>
      <c r="AE1644" s="42">
        <f t="shared" si="2402"/>
        <v>0</v>
      </c>
      <c r="AF1644" s="42">
        <f t="shared" si="2402"/>
        <v>0</v>
      </c>
      <c r="AG1644" s="42">
        <f t="shared" si="2402"/>
        <v>0</v>
      </c>
      <c r="AH1644" s="42">
        <f t="shared" si="2402"/>
        <v>0</v>
      </c>
      <c r="AI1644" s="42">
        <f t="shared" si="2402"/>
        <v>0</v>
      </c>
      <c r="AJ1644" s="42">
        <f t="shared" si="2402"/>
        <v>0</v>
      </c>
      <c r="AK1644" s="42">
        <f t="shared" si="2402"/>
        <v>0</v>
      </c>
      <c r="AL1644" s="42">
        <f t="shared" si="2402"/>
        <v>0</v>
      </c>
      <c r="AM1644" s="42">
        <f t="shared" si="2402"/>
        <v>0</v>
      </c>
      <c r="AN1644" s="42">
        <f t="shared" si="2402"/>
        <v>0</v>
      </c>
      <c r="AO1644" s="42">
        <f t="shared" si="2402"/>
        <v>0</v>
      </c>
      <c r="AP1644" s="42">
        <f t="shared" si="2402"/>
        <v>0</v>
      </c>
      <c r="AQ1644" s="42">
        <f t="shared" si="2402"/>
        <v>0</v>
      </c>
      <c r="AR1644" s="42">
        <f t="shared" si="2402"/>
        <v>0</v>
      </c>
      <c r="AS1644" s="42">
        <f t="shared" si="2402"/>
        <v>0</v>
      </c>
      <c r="AT1644" s="42">
        <f t="shared" si="2402"/>
        <v>0</v>
      </c>
      <c r="AU1644" s="42">
        <f t="shared" si="2402"/>
        <v>0</v>
      </c>
      <c r="AV1644" s="42">
        <f t="shared" si="2402"/>
        <v>0</v>
      </c>
      <c r="AW1644" s="42">
        <v>0</v>
      </c>
      <c r="AX1644" s="42">
        <v>0</v>
      </c>
      <c r="AY1644" s="42">
        <f t="shared" ref="AY1644:BQ1644" si="2403">SUM(AY1645)</f>
        <v>0</v>
      </c>
      <c r="AZ1644" s="42">
        <f t="shared" si="2403"/>
        <v>0</v>
      </c>
      <c r="BA1644" s="42">
        <f t="shared" si="2403"/>
        <v>0</v>
      </c>
      <c r="BB1644" s="42">
        <f t="shared" si="2403"/>
        <v>0</v>
      </c>
      <c r="BC1644" s="42">
        <f t="shared" si="2403"/>
        <v>0</v>
      </c>
      <c r="BD1644" s="42">
        <f t="shared" si="2403"/>
        <v>0</v>
      </c>
      <c r="BE1644" s="42">
        <f t="shared" si="2403"/>
        <v>0</v>
      </c>
      <c r="BF1644" s="42">
        <f t="shared" si="2403"/>
        <v>0</v>
      </c>
      <c r="BG1644" s="42">
        <f t="shared" si="2403"/>
        <v>0</v>
      </c>
      <c r="BH1644" s="42">
        <f t="shared" si="2403"/>
        <v>0</v>
      </c>
      <c r="BI1644" s="42">
        <f t="shared" si="2403"/>
        <v>0</v>
      </c>
      <c r="BJ1644" s="42">
        <f t="shared" si="2403"/>
        <v>0</v>
      </c>
      <c r="BK1644" s="42">
        <f t="shared" si="2403"/>
        <v>0</v>
      </c>
      <c r="BL1644" s="42">
        <f t="shared" si="2403"/>
        <v>0</v>
      </c>
      <c r="BM1644" s="42">
        <f t="shared" si="2403"/>
        <v>0</v>
      </c>
      <c r="BN1644" s="42">
        <f t="shared" si="2403"/>
        <v>0</v>
      </c>
      <c r="BO1644" s="42">
        <f t="shared" si="2403"/>
        <v>0</v>
      </c>
      <c r="BP1644" s="42">
        <f t="shared" si="2403"/>
        <v>0</v>
      </c>
      <c r="BQ1644" s="42">
        <f t="shared" si="2403"/>
        <v>0</v>
      </c>
      <c r="BR1644" s="42">
        <v>0</v>
      </c>
      <c r="BS1644" s="42">
        <v>0</v>
      </c>
      <c r="BT1644" s="124" t="e">
        <f>IF(#REF!=0,"-",#REF!/#REF!*100)</f>
        <v>#REF!</v>
      </c>
    </row>
    <row r="1645" spans="1:72" s="25" customFormat="1" x14ac:dyDescent="0.25">
      <c r="A1645" s="30" t="s">
        <v>548</v>
      </c>
      <c r="B1645" s="30" t="s">
        <v>56</v>
      </c>
      <c r="C1645" s="30" t="s">
        <v>1537</v>
      </c>
      <c r="D1645" s="65">
        <v>2202000</v>
      </c>
      <c r="E1645" s="116">
        <v>6121</v>
      </c>
      <c r="F1645" s="65" t="s">
        <v>0</v>
      </c>
      <c r="G1645" s="98" t="s">
        <v>1660</v>
      </c>
      <c r="H1645" s="35" t="s">
        <v>27</v>
      </c>
      <c r="I1645" s="45">
        <f t="shared" ref="I1645:AA1645" si="2404">SUM(I1693,I1737,I1778,I1820,I1862,I1903,I1946,I1988,I2038,I2078,I2120,I2162,I2204)</f>
        <v>0</v>
      </c>
      <c r="J1645" s="45">
        <f t="shared" si="2404"/>
        <v>0</v>
      </c>
      <c r="K1645" s="45">
        <f t="shared" si="2404"/>
        <v>0</v>
      </c>
      <c r="L1645" s="45">
        <f t="shared" si="2404"/>
        <v>0</v>
      </c>
      <c r="M1645" s="45">
        <f t="shared" si="2404"/>
        <v>0</v>
      </c>
      <c r="N1645" s="45">
        <f t="shared" si="2404"/>
        <v>0</v>
      </c>
      <c r="O1645" s="45">
        <f t="shared" ref="O1645" si="2405">SUM(O1693,O1737,O1778,O1820,O1862,O1903,O1946,O1988,O2038,O2078,O2120,O2162,O2204)</f>
        <v>0</v>
      </c>
      <c r="P1645" s="45">
        <f t="shared" si="2404"/>
        <v>0</v>
      </c>
      <c r="Q1645" s="45">
        <f t="shared" si="2404"/>
        <v>0</v>
      </c>
      <c r="R1645" s="45">
        <f t="shared" si="2404"/>
        <v>0</v>
      </c>
      <c r="S1645" s="45">
        <f t="shared" si="2404"/>
        <v>0</v>
      </c>
      <c r="T1645" s="45">
        <f t="shared" si="2404"/>
        <v>0</v>
      </c>
      <c r="U1645" s="45">
        <f t="shared" si="2404"/>
        <v>0</v>
      </c>
      <c r="V1645" s="45">
        <f t="shared" si="2404"/>
        <v>0</v>
      </c>
      <c r="W1645" s="45">
        <f t="shared" si="2404"/>
        <v>0</v>
      </c>
      <c r="X1645" s="45">
        <f t="shared" si="2404"/>
        <v>0</v>
      </c>
      <c r="Y1645" s="45">
        <f t="shared" si="2404"/>
        <v>0</v>
      </c>
      <c r="Z1645" s="45">
        <f t="shared" si="2404"/>
        <v>0</v>
      </c>
      <c r="AA1645" s="45">
        <f t="shared" si="2404"/>
        <v>0</v>
      </c>
      <c r="AB1645" s="45">
        <v>0</v>
      </c>
      <c r="AC1645" s="45">
        <v>0</v>
      </c>
      <c r="AD1645" s="45">
        <f t="shared" ref="AD1645:AV1645" si="2406">SUM(AD1693,AD1737,AD1778,AD1820,AD1862,AD1903,AD1946,AD1988,AD2038,AD2078,AD2120,AD2162,AD2204)</f>
        <v>0</v>
      </c>
      <c r="AE1645" s="45">
        <f t="shared" si="2406"/>
        <v>0</v>
      </c>
      <c r="AF1645" s="45">
        <f t="shared" si="2406"/>
        <v>0</v>
      </c>
      <c r="AG1645" s="45">
        <f t="shared" si="2406"/>
        <v>0</v>
      </c>
      <c r="AH1645" s="45">
        <f t="shared" si="2406"/>
        <v>0</v>
      </c>
      <c r="AI1645" s="45">
        <f t="shared" si="2406"/>
        <v>0</v>
      </c>
      <c r="AJ1645" s="45">
        <f t="shared" ref="AJ1645" si="2407">SUM(AJ1693,AJ1737,AJ1778,AJ1820,AJ1862,AJ1903,AJ1946,AJ1988,AJ2038,AJ2078,AJ2120,AJ2162,AJ2204)</f>
        <v>0</v>
      </c>
      <c r="AK1645" s="45">
        <f t="shared" si="2406"/>
        <v>0</v>
      </c>
      <c r="AL1645" s="45">
        <f t="shared" si="2406"/>
        <v>0</v>
      </c>
      <c r="AM1645" s="45">
        <f t="shared" si="2406"/>
        <v>0</v>
      </c>
      <c r="AN1645" s="45">
        <f t="shared" si="2406"/>
        <v>0</v>
      </c>
      <c r="AO1645" s="45">
        <f t="shared" si="2406"/>
        <v>0</v>
      </c>
      <c r="AP1645" s="45">
        <f t="shared" si="2406"/>
        <v>0</v>
      </c>
      <c r="AQ1645" s="45">
        <f t="shared" si="2406"/>
        <v>0</v>
      </c>
      <c r="AR1645" s="45">
        <f t="shared" si="2406"/>
        <v>0</v>
      </c>
      <c r="AS1645" s="45">
        <f t="shared" si="2406"/>
        <v>0</v>
      </c>
      <c r="AT1645" s="45">
        <f t="shared" si="2406"/>
        <v>0</v>
      </c>
      <c r="AU1645" s="45">
        <f t="shared" si="2406"/>
        <v>0</v>
      </c>
      <c r="AV1645" s="45">
        <f t="shared" si="2406"/>
        <v>0</v>
      </c>
      <c r="AW1645" s="45">
        <v>0</v>
      </c>
      <c r="AX1645" s="45">
        <v>0</v>
      </c>
      <c r="AY1645" s="45">
        <f t="shared" ref="AY1645:BQ1645" si="2408">SUM(AY1693,AY1737,AY1778,AY1820,AY1862,AY1903,AY1946,AY1988,AY2038,AY2078,AY2120,AY2162,AY2204)</f>
        <v>0</v>
      </c>
      <c r="AZ1645" s="45">
        <f t="shared" si="2408"/>
        <v>0</v>
      </c>
      <c r="BA1645" s="45">
        <f t="shared" si="2408"/>
        <v>0</v>
      </c>
      <c r="BB1645" s="45">
        <f t="shared" si="2408"/>
        <v>0</v>
      </c>
      <c r="BC1645" s="45">
        <f t="shared" si="2408"/>
        <v>0</v>
      </c>
      <c r="BD1645" s="45">
        <f t="shared" si="2408"/>
        <v>0</v>
      </c>
      <c r="BE1645" s="45">
        <f t="shared" ref="BE1645" si="2409">SUM(BE1693,BE1737,BE1778,BE1820,BE1862,BE1903,BE1946,BE1988,BE2038,BE2078,BE2120,BE2162,BE2204)</f>
        <v>0</v>
      </c>
      <c r="BF1645" s="45">
        <f t="shared" si="2408"/>
        <v>0</v>
      </c>
      <c r="BG1645" s="45">
        <f t="shared" si="2408"/>
        <v>0</v>
      </c>
      <c r="BH1645" s="45">
        <f t="shared" si="2408"/>
        <v>0</v>
      </c>
      <c r="BI1645" s="45">
        <f t="shared" si="2408"/>
        <v>0</v>
      </c>
      <c r="BJ1645" s="45">
        <f t="shared" si="2408"/>
        <v>0</v>
      </c>
      <c r="BK1645" s="45">
        <f t="shared" si="2408"/>
        <v>0</v>
      </c>
      <c r="BL1645" s="45">
        <f t="shared" si="2408"/>
        <v>0</v>
      </c>
      <c r="BM1645" s="45">
        <f t="shared" si="2408"/>
        <v>0</v>
      </c>
      <c r="BN1645" s="45">
        <f t="shared" si="2408"/>
        <v>0</v>
      </c>
      <c r="BO1645" s="45">
        <f t="shared" si="2408"/>
        <v>0</v>
      </c>
      <c r="BP1645" s="45">
        <f t="shared" si="2408"/>
        <v>0</v>
      </c>
      <c r="BQ1645" s="45">
        <f t="shared" si="2408"/>
        <v>0</v>
      </c>
      <c r="BR1645" s="45">
        <v>0</v>
      </c>
      <c r="BS1645" s="45">
        <v>0</v>
      </c>
      <c r="BT1645" s="125" t="e">
        <f>IF(#REF!=0,"-",#REF!/#REF!*100)</f>
        <v>#REF!</v>
      </c>
    </row>
    <row r="1646" spans="1:72" s="25" customFormat="1" ht="22.5" x14ac:dyDescent="0.25">
      <c r="A1646" s="30" t="s">
        <v>548</v>
      </c>
      <c r="B1646" s="30" t="s">
        <v>56</v>
      </c>
      <c r="C1646" s="30" t="s">
        <v>1537</v>
      </c>
      <c r="D1646" s="65">
        <v>2202000</v>
      </c>
      <c r="E1646" s="109" t="s">
        <v>1541</v>
      </c>
      <c r="F1646" s="109" t="s">
        <v>0</v>
      </c>
      <c r="G1646" s="31" t="s">
        <v>0</v>
      </c>
      <c r="H1646" s="31" t="s">
        <v>30</v>
      </c>
      <c r="I1646" s="42">
        <f t="shared" ref="I1646:AA1646" si="2410">SUM(I1647:I1655)</f>
        <v>840250</v>
      </c>
      <c r="J1646" s="42">
        <f t="shared" si="2410"/>
        <v>0</v>
      </c>
      <c r="K1646" s="42">
        <f t="shared" si="2410"/>
        <v>0</v>
      </c>
      <c r="L1646" s="42">
        <f t="shared" si="2410"/>
        <v>13598</v>
      </c>
      <c r="M1646" s="42">
        <f t="shared" si="2410"/>
        <v>0</v>
      </c>
      <c r="N1646" s="42">
        <f t="shared" si="2410"/>
        <v>0</v>
      </c>
      <c r="O1646" s="42">
        <f t="shared" ref="O1646" si="2411">SUM(O1647:O1655)</f>
        <v>853848</v>
      </c>
      <c r="P1646" s="42">
        <f t="shared" si="2410"/>
        <v>68109</v>
      </c>
      <c r="Q1646" s="42">
        <f t="shared" si="2410"/>
        <v>75662</v>
      </c>
      <c r="R1646" s="42">
        <f t="shared" si="2410"/>
        <v>104940</v>
      </c>
      <c r="S1646" s="42">
        <f t="shared" si="2410"/>
        <v>0</v>
      </c>
      <c r="T1646" s="42">
        <f t="shared" si="2410"/>
        <v>0</v>
      </c>
      <c r="U1646" s="42">
        <f t="shared" si="2410"/>
        <v>0</v>
      </c>
      <c r="V1646" s="42">
        <f t="shared" si="2410"/>
        <v>0</v>
      </c>
      <c r="W1646" s="42">
        <f t="shared" si="2410"/>
        <v>0</v>
      </c>
      <c r="X1646" s="42">
        <f t="shared" si="2410"/>
        <v>0</v>
      </c>
      <c r="Y1646" s="42">
        <f t="shared" si="2410"/>
        <v>0</v>
      </c>
      <c r="Z1646" s="42">
        <f t="shared" si="2410"/>
        <v>0</v>
      </c>
      <c r="AA1646" s="42">
        <f t="shared" si="2410"/>
        <v>0</v>
      </c>
      <c r="AB1646" s="42">
        <v>248711</v>
      </c>
      <c r="AC1646" s="42">
        <v>605137</v>
      </c>
      <c r="AD1646" s="42">
        <f t="shared" ref="AD1646:AV1646" si="2412">SUM(AD1647:AD1655)</f>
        <v>112040</v>
      </c>
      <c r="AE1646" s="42">
        <f t="shared" si="2412"/>
        <v>24273</v>
      </c>
      <c r="AF1646" s="42">
        <f t="shared" si="2412"/>
        <v>0</v>
      </c>
      <c r="AG1646" s="42">
        <f t="shared" si="2412"/>
        <v>0</v>
      </c>
      <c r="AH1646" s="42">
        <f t="shared" si="2412"/>
        <v>0</v>
      </c>
      <c r="AI1646" s="42">
        <f t="shared" si="2412"/>
        <v>0</v>
      </c>
      <c r="AJ1646" s="42">
        <f t="shared" ref="AJ1646" si="2413">SUM(AJ1647:AJ1655)</f>
        <v>136313</v>
      </c>
      <c r="AK1646" s="42">
        <f t="shared" si="2412"/>
        <v>0</v>
      </c>
      <c r="AL1646" s="42">
        <f t="shared" si="2412"/>
        <v>0</v>
      </c>
      <c r="AM1646" s="42">
        <f t="shared" si="2412"/>
        <v>26228</v>
      </c>
      <c r="AN1646" s="42">
        <f t="shared" si="2412"/>
        <v>0</v>
      </c>
      <c r="AO1646" s="42">
        <f t="shared" si="2412"/>
        <v>0</v>
      </c>
      <c r="AP1646" s="42">
        <f t="shared" si="2412"/>
        <v>0</v>
      </c>
      <c r="AQ1646" s="42">
        <f t="shared" si="2412"/>
        <v>0</v>
      </c>
      <c r="AR1646" s="42">
        <f t="shared" si="2412"/>
        <v>0</v>
      </c>
      <c r="AS1646" s="42">
        <f t="shared" si="2412"/>
        <v>0</v>
      </c>
      <c r="AT1646" s="42">
        <f t="shared" si="2412"/>
        <v>0</v>
      </c>
      <c r="AU1646" s="42">
        <f t="shared" si="2412"/>
        <v>0</v>
      </c>
      <c r="AV1646" s="42">
        <f t="shared" si="2412"/>
        <v>0</v>
      </c>
      <c r="AW1646" s="42">
        <v>26228</v>
      </c>
      <c r="AX1646" s="42">
        <v>110085</v>
      </c>
      <c r="AY1646" s="42">
        <f t="shared" ref="AY1646:BQ1646" si="2414">SUM(AY1647:AY1655)</f>
        <v>521000</v>
      </c>
      <c r="AZ1646" s="42">
        <f t="shared" si="2414"/>
        <v>215232</v>
      </c>
      <c r="BA1646" s="42">
        <f t="shared" si="2414"/>
        <v>0</v>
      </c>
      <c r="BB1646" s="42">
        <f t="shared" si="2414"/>
        <v>93000</v>
      </c>
      <c r="BC1646" s="42">
        <f t="shared" si="2414"/>
        <v>0</v>
      </c>
      <c r="BD1646" s="42">
        <f t="shared" si="2414"/>
        <v>0</v>
      </c>
      <c r="BE1646" s="42">
        <f t="shared" ref="BE1646" si="2415">SUM(BE1647:BE1655)</f>
        <v>829232</v>
      </c>
      <c r="BF1646" s="42">
        <f t="shared" si="2414"/>
        <v>16000</v>
      </c>
      <c r="BG1646" s="42">
        <f t="shared" si="2414"/>
        <v>95000</v>
      </c>
      <c r="BH1646" s="42">
        <f t="shared" si="2414"/>
        <v>254232</v>
      </c>
      <c r="BI1646" s="42">
        <f t="shared" si="2414"/>
        <v>0</v>
      </c>
      <c r="BJ1646" s="42">
        <f t="shared" si="2414"/>
        <v>0</v>
      </c>
      <c r="BK1646" s="42">
        <f t="shared" si="2414"/>
        <v>0</v>
      </c>
      <c r="BL1646" s="42">
        <f t="shared" si="2414"/>
        <v>0</v>
      </c>
      <c r="BM1646" s="42">
        <f t="shared" si="2414"/>
        <v>0</v>
      </c>
      <c r="BN1646" s="42">
        <f t="shared" si="2414"/>
        <v>0</v>
      </c>
      <c r="BO1646" s="42">
        <f t="shared" si="2414"/>
        <v>0</v>
      </c>
      <c r="BP1646" s="42">
        <f t="shared" si="2414"/>
        <v>0</v>
      </c>
      <c r="BQ1646" s="42">
        <f t="shared" si="2414"/>
        <v>0</v>
      </c>
      <c r="BR1646" s="42">
        <v>365232</v>
      </c>
      <c r="BS1646" s="42">
        <v>464000</v>
      </c>
      <c r="BT1646" s="124" t="e">
        <f>IF(#REF!=0,"-",#REF!/#REF!*100)</f>
        <v>#REF!</v>
      </c>
    </row>
    <row r="1647" spans="1:72" s="25" customFormat="1" x14ac:dyDescent="0.25">
      <c r="A1647" s="30" t="s">
        <v>548</v>
      </c>
      <c r="B1647" s="30" t="s">
        <v>56</v>
      </c>
      <c r="C1647" s="30" t="s">
        <v>1537</v>
      </c>
      <c r="D1647" s="65">
        <v>2202000</v>
      </c>
      <c r="E1647" s="116">
        <v>6131</v>
      </c>
      <c r="F1647" s="65" t="s">
        <v>0</v>
      </c>
      <c r="G1647" s="98" t="s">
        <v>1660</v>
      </c>
      <c r="H1647" s="35" t="s">
        <v>32</v>
      </c>
      <c r="I1647" s="45">
        <f t="shared" ref="I1647:AA1647" si="2416">SUM(I1695,I1739,I1780,I1822,I1864,I1905,I1948,I1990,I2040,I2080,I2122,I2164,I2206)</f>
        <v>126000</v>
      </c>
      <c r="J1647" s="45">
        <f t="shared" si="2416"/>
        <v>0</v>
      </c>
      <c r="K1647" s="45">
        <f t="shared" si="2416"/>
        <v>0</v>
      </c>
      <c r="L1647" s="45">
        <f t="shared" si="2416"/>
        <v>0</v>
      </c>
      <c r="M1647" s="45">
        <f t="shared" si="2416"/>
        <v>0</v>
      </c>
      <c r="N1647" s="45">
        <f t="shared" si="2416"/>
        <v>0</v>
      </c>
      <c r="O1647" s="45">
        <f t="shared" ref="O1647" si="2417">SUM(O1695,O1739,O1780,O1822,O1864,O1905,O1948,O1990,O2040,O2080,O2122,O2164,O2206)</f>
        <v>126000</v>
      </c>
      <c r="P1647" s="45">
        <f t="shared" si="2416"/>
        <v>300</v>
      </c>
      <c r="Q1647" s="45">
        <f t="shared" si="2416"/>
        <v>500</v>
      </c>
      <c r="R1647" s="45">
        <f t="shared" si="2416"/>
        <v>10000</v>
      </c>
      <c r="S1647" s="45">
        <f t="shared" si="2416"/>
        <v>0</v>
      </c>
      <c r="T1647" s="45">
        <f t="shared" si="2416"/>
        <v>0</v>
      </c>
      <c r="U1647" s="45">
        <f t="shared" si="2416"/>
        <v>0</v>
      </c>
      <c r="V1647" s="45">
        <f t="shared" si="2416"/>
        <v>0</v>
      </c>
      <c r="W1647" s="45">
        <f t="shared" si="2416"/>
        <v>0</v>
      </c>
      <c r="X1647" s="45">
        <f t="shared" si="2416"/>
        <v>0</v>
      </c>
      <c r="Y1647" s="45">
        <f t="shared" si="2416"/>
        <v>0</v>
      </c>
      <c r="Z1647" s="45">
        <f t="shared" si="2416"/>
        <v>0</v>
      </c>
      <c r="AA1647" s="45">
        <f t="shared" si="2416"/>
        <v>0</v>
      </c>
      <c r="AB1647" s="45">
        <v>10800</v>
      </c>
      <c r="AC1647" s="45">
        <v>115200</v>
      </c>
      <c r="AD1647" s="45">
        <f t="shared" ref="AD1647:AV1647" si="2418">SUM(AD1695,AD1739,AD1780,AD1822,AD1864,AD1905,AD1948,AD1990,AD2040,AD2080,AD2122,AD2164,AD2206)</f>
        <v>0</v>
      </c>
      <c r="AE1647" s="45">
        <f t="shared" si="2418"/>
        <v>0</v>
      </c>
      <c r="AF1647" s="45">
        <f t="shared" si="2418"/>
        <v>0</v>
      </c>
      <c r="AG1647" s="45">
        <f t="shared" si="2418"/>
        <v>0</v>
      </c>
      <c r="AH1647" s="45">
        <f t="shared" si="2418"/>
        <v>0</v>
      </c>
      <c r="AI1647" s="45">
        <f t="shared" si="2418"/>
        <v>0</v>
      </c>
      <c r="AJ1647" s="45">
        <f t="shared" ref="AJ1647" si="2419">SUM(AJ1695,AJ1739,AJ1780,AJ1822,AJ1864,AJ1905,AJ1948,AJ1990,AJ2040,AJ2080,AJ2122,AJ2164,AJ2206)</f>
        <v>0</v>
      </c>
      <c r="AK1647" s="45">
        <f t="shared" si="2418"/>
        <v>0</v>
      </c>
      <c r="AL1647" s="45">
        <f t="shared" si="2418"/>
        <v>0</v>
      </c>
      <c r="AM1647" s="45">
        <f t="shared" si="2418"/>
        <v>0</v>
      </c>
      <c r="AN1647" s="45">
        <f t="shared" si="2418"/>
        <v>0</v>
      </c>
      <c r="AO1647" s="45">
        <f t="shared" si="2418"/>
        <v>0</v>
      </c>
      <c r="AP1647" s="45">
        <f t="shared" si="2418"/>
        <v>0</v>
      </c>
      <c r="AQ1647" s="45">
        <f t="shared" si="2418"/>
        <v>0</v>
      </c>
      <c r="AR1647" s="45">
        <f t="shared" si="2418"/>
        <v>0</v>
      </c>
      <c r="AS1647" s="45">
        <f t="shared" si="2418"/>
        <v>0</v>
      </c>
      <c r="AT1647" s="45">
        <f t="shared" si="2418"/>
        <v>0</v>
      </c>
      <c r="AU1647" s="45">
        <f t="shared" si="2418"/>
        <v>0</v>
      </c>
      <c r="AV1647" s="45">
        <f t="shared" si="2418"/>
        <v>0</v>
      </c>
      <c r="AW1647" s="45">
        <v>0</v>
      </c>
      <c r="AX1647" s="45">
        <v>0</v>
      </c>
      <c r="AY1647" s="45">
        <f t="shared" ref="AY1647:BQ1647" si="2420">SUM(AY1695,AY1739,AY1780,AY1822,AY1864,AY1905,AY1948,AY1990,AY2040,AY2080,AY2122,AY2164,AY2206)</f>
        <v>66000</v>
      </c>
      <c r="AZ1647" s="45">
        <f t="shared" si="2420"/>
        <v>7555</v>
      </c>
      <c r="BA1647" s="45">
        <f t="shared" si="2420"/>
        <v>0</v>
      </c>
      <c r="BB1647" s="45">
        <f t="shared" si="2420"/>
        <v>0</v>
      </c>
      <c r="BC1647" s="45">
        <f t="shared" si="2420"/>
        <v>0</v>
      </c>
      <c r="BD1647" s="45">
        <f t="shared" si="2420"/>
        <v>0</v>
      </c>
      <c r="BE1647" s="45">
        <f t="shared" ref="BE1647" si="2421">SUM(BE1695,BE1739,BE1780,BE1822,BE1864,BE1905,BE1948,BE1990,BE2040,BE2080,BE2122,BE2164,BE2206)</f>
        <v>73555</v>
      </c>
      <c r="BF1647" s="45">
        <f t="shared" si="2420"/>
        <v>0</v>
      </c>
      <c r="BG1647" s="45">
        <f t="shared" si="2420"/>
        <v>0</v>
      </c>
      <c r="BH1647" s="45">
        <f t="shared" si="2420"/>
        <v>7555</v>
      </c>
      <c r="BI1647" s="45">
        <f t="shared" si="2420"/>
        <v>0</v>
      </c>
      <c r="BJ1647" s="45">
        <f t="shared" si="2420"/>
        <v>0</v>
      </c>
      <c r="BK1647" s="45">
        <f t="shared" si="2420"/>
        <v>0</v>
      </c>
      <c r="BL1647" s="45">
        <f t="shared" si="2420"/>
        <v>0</v>
      </c>
      <c r="BM1647" s="45">
        <f t="shared" si="2420"/>
        <v>0</v>
      </c>
      <c r="BN1647" s="45">
        <f t="shared" si="2420"/>
        <v>0</v>
      </c>
      <c r="BO1647" s="45">
        <f t="shared" si="2420"/>
        <v>0</v>
      </c>
      <c r="BP1647" s="45">
        <f t="shared" si="2420"/>
        <v>0</v>
      </c>
      <c r="BQ1647" s="45">
        <f t="shared" si="2420"/>
        <v>0</v>
      </c>
      <c r="BR1647" s="45">
        <v>7555</v>
      </c>
      <c r="BS1647" s="45">
        <v>66000</v>
      </c>
      <c r="BT1647" s="125" t="e">
        <f>IF(#REF!=0,"-",#REF!/#REF!*100)</f>
        <v>#REF!</v>
      </c>
    </row>
    <row r="1648" spans="1:72" s="25" customFormat="1" x14ac:dyDescent="0.25">
      <c r="A1648" s="30" t="s">
        <v>548</v>
      </c>
      <c r="B1648" s="30" t="s">
        <v>56</v>
      </c>
      <c r="C1648" s="30" t="s">
        <v>1537</v>
      </c>
      <c r="D1648" s="65">
        <v>2202000</v>
      </c>
      <c r="E1648" s="116">
        <v>6132</v>
      </c>
      <c r="F1648" s="65" t="s">
        <v>0</v>
      </c>
      <c r="G1648" s="98" t="s">
        <v>1660</v>
      </c>
      <c r="H1648" s="35" t="s">
        <v>72</v>
      </c>
      <c r="I1648" s="45">
        <f t="shared" ref="I1648:AA1648" si="2422">SUM(I1696,I1740,I1781,I1823,I1865,I1906,I1949,I1991,I2041,I2081,I2123,I2165,I2207)</f>
        <v>10000</v>
      </c>
      <c r="J1648" s="45">
        <f t="shared" si="2422"/>
        <v>0</v>
      </c>
      <c r="K1648" s="45">
        <f t="shared" si="2422"/>
        <v>0</v>
      </c>
      <c r="L1648" s="45">
        <f t="shared" si="2422"/>
        <v>0</v>
      </c>
      <c r="M1648" s="45">
        <f t="shared" si="2422"/>
        <v>0</v>
      </c>
      <c r="N1648" s="45">
        <f t="shared" si="2422"/>
        <v>0</v>
      </c>
      <c r="O1648" s="45">
        <f t="shared" ref="O1648" si="2423">SUM(O1696,O1740,O1781,O1823,O1865,O1906,O1949,O1991,O2041,O2081,O2123,O2165,O2207)</f>
        <v>10000</v>
      </c>
      <c r="P1648" s="45">
        <f t="shared" si="2422"/>
        <v>0</v>
      </c>
      <c r="Q1648" s="45">
        <f t="shared" si="2422"/>
        <v>0</v>
      </c>
      <c r="R1648" s="45">
        <f t="shared" si="2422"/>
        <v>0</v>
      </c>
      <c r="S1648" s="45">
        <f t="shared" si="2422"/>
        <v>0</v>
      </c>
      <c r="T1648" s="45">
        <f t="shared" si="2422"/>
        <v>0</v>
      </c>
      <c r="U1648" s="45">
        <f t="shared" si="2422"/>
        <v>0</v>
      </c>
      <c r="V1648" s="45">
        <f t="shared" si="2422"/>
        <v>0</v>
      </c>
      <c r="W1648" s="45">
        <f t="shared" si="2422"/>
        <v>0</v>
      </c>
      <c r="X1648" s="45">
        <f t="shared" si="2422"/>
        <v>0</v>
      </c>
      <c r="Y1648" s="45">
        <f t="shared" si="2422"/>
        <v>0</v>
      </c>
      <c r="Z1648" s="45">
        <f t="shared" si="2422"/>
        <v>0</v>
      </c>
      <c r="AA1648" s="45">
        <f t="shared" si="2422"/>
        <v>0</v>
      </c>
      <c r="AB1648" s="45">
        <v>0</v>
      </c>
      <c r="AC1648" s="45">
        <v>10000</v>
      </c>
      <c r="AD1648" s="45">
        <f t="shared" ref="AD1648:AV1648" si="2424">SUM(AD1696,AD1740,AD1781,AD1823,AD1865,AD1906,AD1949,AD1991,AD2041,AD2081,AD2123,AD2165,AD2207)</f>
        <v>0</v>
      </c>
      <c r="AE1648" s="45">
        <f t="shared" si="2424"/>
        <v>0</v>
      </c>
      <c r="AF1648" s="45">
        <f t="shared" si="2424"/>
        <v>0</v>
      </c>
      <c r="AG1648" s="45">
        <f t="shared" si="2424"/>
        <v>0</v>
      </c>
      <c r="AH1648" s="45">
        <f t="shared" si="2424"/>
        <v>0</v>
      </c>
      <c r="AI1648" s="45">
        <f t="shared" si="2424"/>
        <v>0</v>
      </c>
      <c r="AJ1648" s="45">
        <f t="shared" ref="AJ1648" si="2425">SUM(AJ1696,AJ1740,AJ1781,AJ1823,AJ1865,AJ1906,AJ1949,AJ1991,AJ2041,AJ2081,AJ2123,AJ2165,AJ2207)</f>
        <v>0</v>
      </c>
      <c r="AK1648" s="45">
        <f t="shared" si="2424"/>
        <v>0</v>
      </c>
      <c r="AL1648" s="45">
        <f t="shared" si="2424"/>
        <v>0</v>
      </c>
      <c r="AM1648" s="45">
        <f t="shared" si="2424"/>
        <v>0</v>
      </c>
      <c r="AN1648" s="45">
        <f t="shared" si="2424"/>
        <v>0</v>
      </c>
      <c r="AO1648" s="45">
        <f t="shared" si="2424"/>
        <v>0</v>
      </c>
      <c r="AP1648" s="45">
        <f t="shared" si="2424"/>
        <v>0</v>
      </c>
      <c r="AQ1648" s="45">
        <f t="shared" si="2424"/>
        <v>0</v>
      </c>
      <c r="AR1648" s="45">
        <f t="shared" si="2424"/>
        <v>0</v>
      </c>
      <c r="AS1648" s="45">
        <f t="shared" si="2424"/>
        <v>0</v>
      </c>
      <c r="AT1648" s="45">
        <f t="shared" si="2424"/>
        <v>0</v>
      </c>
      <c r="AU1648" s="45">
        <f t="shared" si="2424"/>
        <v>0</v>
      </c>
      <c r="AV1648" s="45">
        <f t="shared" si="2424"/>
        <v>0</v>
      </c>
      <c r="AW1648" s="45">
        <v>0</v>
      </c>
      <c r="AX1648" s="45">
        <v>0</v>
      </c>
      <c r="AY1648" s="45">
        <f t="shared" ref="AY1648:BQ1648" si="2426">SUM(AY1696,AY1740,AY1781,AY1823,AY1865,AY1906,AY1949,AY1991,AY2041,AY2081,AY2123,AY2165,AY2207)</f>
        <v>0</v>
      </c>
      <c r="AZ1648" s="45">
        <f t="shared" si="2426"/>
        <v>0</v>
      </c>
      <c r="BA1648" s="45">
        <f t="shared" si="2426"/>
        <v>0</v>
      </c>
      <c r="BB1648" s="45">
        <f t="shared" si="2426"/>
        <v>0</v>
      </c>
      <c r="BC1648" s="45">
        <f t="shared" si="2426"/>
        <v>0</v>
      </c>
      <c r="BD1648" s="45">
        <f t="shared" si="2426"/>
        <v>0</v>
      </c>
      <c r="BE1648" s="45">
        <f t="shared" ref="BE1648" si="2427">SUM(BE1696,BE1740,BE1781,BE1823,BE1865,BE1906,BE1949,BE1991,BE2041,BE2081,BE2123,BE2165,BE2207)</f>
        <v>0</v>
      </c>
      <c r="BF1648" s="45">
        <f t="shared" si="2426"/>
        <v>0</v>
      </c>
      <c r="BG1648" s="45">
        <f t="shared" si="2426"/>
        <v>0</v>
      </c>
      <c r="BH1648" s="45">
        <f t="shared" si="2426"/>
        <v>0</v>
      </c>
      <c r="BI1648" s="45">
        <f t="shared" si="2426"/>
        <v>0</v>
      </c>
      <c r="BJ1648" s="45">
        <f t="shared" si="2426"/>
        <v>0</v>
      </c>
      <c r="BK1648" s="45">
        <f t="shared" si="2426"/>
        <v>0</v>
      </c>
      <c r="BL1648" s="45">
        <f t="shared" si="2426"/>
        <v>0</v>
      </c>
      <c r="BM1648" s="45">
        <f t="shared" si="2426"/>
        <v>0</v>
      </c>
      <c r="BN1648" s="45">
        <f t="shared" si="2426"/>
        <v>0</v>
      </c>
      <c r="BO1648" s="45">
        <f t="shared" si="2426"/>
        <v>0</v>
      </c>
      <c r="BP1648" s="45">
        <f t="shared" si="2426"/>
        <v>0</v>
      </c>
      <c r="BQ1648" s="45">
        <f t="shared" si="2426"/>
        <v>0</v>
      </c>
      <c r="BR1648" s="45">
        <v>0</v>
      </c>
      <c r="BS1648" s="45">
        <v>0</v>
      </c>
      <c r="BT1648" s="125" t="e">
        <f>IF(#REF!=0,"-",#REF!/#REF!*100)</f>
        <v>#REF!</v>
      </c>
    </row>
    <row r="1649" spans="1:72" s="25" customFormat="1" x14ac:dyDescent="0.25">
      <c r="A1649" s="30" t="s">
        <v>548</v>
      </c>
      <c r="B1649" s="30" t="s">
        <v>56</v>
      </c>
      <c r="C1649" s="30" t="s">
        <v>1537</v>
      </c>
      <c r="D1649" s="65">
        <v>2202000</v>
      </c>
      <c r="E1649" s="116">
        <v>6133</v>
      </c>
      <c r="F1649" s="65" t="s">
        <v>0</v>
      </c>
      <c r="G1649" s="98" t="s">
        <v>1660</v>
      </c>
      <c r="H1649" s="35" t="s">
        <v>75</v>
      </c>
      <c r="I1649" s="45">
        <f t="shared" ref="I1649:AA1649" si="2428">SUM(I1697,I1741,I1782,I1824,I1866,I1907,I1950,I1992,I2042,I2082,I2124,I2166,I2208)</f>
        <v>12000</v>
      </c>
      <c r="J1649" s="45">
        <f t="shared" si="2428"/>
        <v>0</v>
      </c>
      <c r="K1649" s="45">
        <f t="shared" si="2428"/>
        <v>0</v>
      </c>
      <c r="L1649" s="45">
        <f t="shared" si="2428"/>
        <v>0</v>
      </c>
      <c r="M1649" s="45">
        <f t="shared" si="2428"/>
        <v>0</v>
      </c>
      <c r="N1649" s="45">
        <f t="shared" si="2428"/>
        <v>0</v>
      </c>
      <c r="O1649" s="45">
        <f t="shared" ref="O1649" si="2429">SUM(O1697,O1741,O1782,O1824,O1866,O1907,O1950,O1992,O2042,O2082,O2124,O2166,O2208)</f>
        <v>12000</v>
      </c>
      <c r="P1649" s="45">
        <f t="shared" si="2428"/>
        <v>0</v>
      </c>
      <c r="Q1649" s="45">
        <f t="shared" si="2428"/>
        <v>0</v>
      </c>
      <c r="R1649" s="45">
        <f t="shared" si="2428"/>
        <v>0</v>
      </c>
      <c r="S1649" s="45">
        <f t="shared" si="2428"/>
        <v>0</v>
      </c>
      <c r="T1649" s="45">
        <f t="shared" si="2428"/>
        <v>0</v>
      </c>
      <c r="U1649" s="45">
        <f t="shared" si="2428"/>
        <v>0</v>
      </c>
      <c r="V1649" s="45">
        <f t="shared" si="2428"/>
        <v>0</v>
      </c>
      <c r="W1649" s="45">
        <f t="shared" si="2428"/>
        <v>0</v>
      </c>
      <c r="X1649" s="45">
        <f t="shared" si="2428"/>
        <v>0</v>
      </c>
      <c r="Y1649" s="45">
        <f t="shared" si="2428"/>
        <v>0</v>
      </c>
      <c r="Z1649" s="45">
        <f t="shared" si="2428"/>
        <v>0</v>
      </c>
      <c r="AA1649" s="45">
        <f t="shared" si="2428"/>
        <v>0</v>
      </c>
      <c r="AB1649" s="45">
        <v>0</v>
      </c>
      <c r="AC1649" s="45">
        <v>12000</v>
      </c>
      <c r="AD1649" s="45">
        <f t="shared" ref="AD1649:AV1649" si="2430">SUM(AD1697,AD1741,AD1782,AD1824,AD1866,AD1907,AD1950,AD1992,AD2042,AD2082,AD2124,AD2166,AD2208)</f>
        <v>0</v>
      </c>
      <c r="AE1649" s="45">
        <f t="shared" si="2430"/>
        <v>0</v>
      </c>
      <c r="AF1649" s="45">
        <f t="shared" si="2430"/>
        <v>0</v>
      </c>
      <c r="AG1649" s="45">
        <f t="shared" si="2430"/>
        <v>0</v>
      </c>
      <c r="AH1649" s="45">
        <f t="shared" si="2430"/>
        <v>0</v>
      </c>
      <c r="AI1649" s="45">
        <f t="shared" si="2430"/>
        <v>0</v>
      </c>
      <c r="AJ1649" s="45">
        <f t="shared" ref="AJ1649" si="2431">SUM(AJ1697,AJ1741,AJ1782,AJ1824,AJ1866,AJ1907,AJ1950,AJ1992,AJ2042,AJ2082,AJ2124,AJ2166,AJ2208)</f>
        <v>0</v>
      </c>
      <c r="AK1649" s="45">
        <f t="shared" si="2430"/>
        <v>0</v>
      </c>
      <c r="AL1649" s="45">
        <f t="shared" si="2430"/>
        <v>0</v>
      </c>
      <c r="AM1649" s="45">
        <f t="shared" si="2430"/>
        <v>0</v>
      </c>
      <c r="AN1649" s="45">
        <f t="shared" si="2430"/>
        <v>0</v>
      </c>
      <c r="AO1649" s="45">
        <f t="shared" si="2430"/>
        <v>0</v>
      </c>
      <c r="AP1649" s="45">
        <f t="shared" si="2430"/>
        <v>0</v>
      </c>
      <c r="AQ1649" s="45">
        <f t="shared" si="2430"/>
        <v>0</v>
      </c>
      <c r="AR1649" s="45">
        <f t="shared" si="2430"/>
        <v>0</v>
      </c>
      <c r="AS1649" s="45">
        <f t="shared" si="2430"/>
        <v>0</v>
      </c>
      <c r="AT1649" s="45">
        <f t="shared" si="2430"/>
        <v>0</v>
      </c>
      <c r="AU1649" s="45">
        <f t="shared" si="2430"/>
        <v>0</v>
      </c>
      <c r="AV1649" s="45">
        <f t="shared" si="2430"/>
        <v>0</v>
      </c>
      <c r="AW1649" s="45">
        <v>0</v>
      </c>
      <c r="AX1649" s="45">
        <v>0</v>
      </c>
      <c r="AY1649" s="45">
        <f t="shared" ref="AY1649:BQ1649" si="2432">SUM(AY1697,AY1741,AY1782,AY1824,AY1866,AY1907,AY1950,AY1992,AY2042,AY2082,AY2124,AY2166,AY2208)</f>
        <v>0</v>
      </c>
      <c r="AZ1649" s="45">
        <f t="shared" si="2432"/>
        <v>6524</v>
      </c>
      <c r="BA1649" s="45">
        <f t="shared" si="2432"/>
        <v>0</v>
      </c>
      <c r="BB1649" s="45">
        <f t="shared" si="2432"/>
        <v>0</v>
      </c>
      <c r="BC1649" s="45">
        <f t="shared" si="2432"/>
        <v>0</v>
      </c>
      <c r="BD1649" s="45">
        <f t="shared" si="2432"/>
        <v>0</v>
      </c>
      <c r="BE1649" s="45">
        <f t="shared" ref="BE1649" si="2433">SUM(BE1697,BE1741,BE1782,BE1824,BE1866,BE1907,BE1950,BE1992,BE2042,BE2082,BE2124,BE2166,BE2208)</f>
        <v>6524</v>
      </c>
      <c r="BF1649" s="45">
        <f t="shared" si="2432"/>
        <v>0</v>
      </c>
      <c r="BG1649" s="45">
        <f t="shared" si="2432"/>
        <v>0</v>
      </c>
      <c r="BH1649" s="45">
        <f t="shared" si="2432"/>
        <v>6524</v>
      </c>
      <c r="BI1649" s="45">
        <f t="shared" si="2432"/>
        <v>0</v>
      </c>
      <c r="BJ1649" s="45">
        <f t="shared" si="2432"/>
        <v>0</v>
      </c>
      <c r="BK1649" s="45">
        <f t="shared" si="2432"/>
        <v>0</v>
      </c>
      <c r="BL1649" s="45">
        <f t="shared" si="2432"/>
        <v>0</v>
      </c>
      <c r="BM1649" s="45">
        <f t="shared" si="2432"/>
        <v>0</v>
      </c>
      <c r="BN1649" s="45">
        <f t="shared" si="2432"/>
        <v>0</v>
      </c>
      <c r="BO1649" s="45">
        <f t="shared" si="2432"/>
        <v>0</v>
      </c>
      <c r="BP1649" s="45">
        <f t="shared" si="2432"/>
        <v>0</v>
      </c>
      <c r="BQ1649" s="45">
        <f t="shared" si="2432"/>
        <v>0</v>
      </c>
      <c r="BR1649" s="45">
        <v>6524</v>
      </c>
      <c r="BS1649" s="45">
        <v>0</v>
      </c>
      <c r="BT1649" s="125" t="e">
        <f>IF(#REF!=0,"-",#REF!/#REF!*100)</f>
        <v>#REF!</v>
      </c>
    </row>
    <row r="1650" spans="1:72" s="25" customFormat="1" x14ac:dyDescent="0.25">
      <c r="A1650" s="30" t="s">
        <v>548</v>
      </c>
      <c r="B1650" s="30" t="s">
        <v>56</v>
      </c>
      <c r="C1650" s="30" t="s">
        <v>1537</v>
      </c>
      <c r="D1650" s="65">
        <v>2202000</v>
      </c>
      <c r="E1650" s="116">
        <v>6134</v>
      </c>
      <c r="F1650" s="65" t="s">
        <v>0</v>
      </c>
      <c r="G1650" s="98" t="s">
        <v>1660</v>
      </c>
      <c r="H1650" s="35" t="s">
        <v>78</v>
      </c>
      <c r="I1650" s="45">
        <f t="shared" ref="I1650:AA1650" si="2434">SUM(I1698,I1742,I1783,I1825,I1867,I1908,I1951,I1993,I2043,I2083,I2125,I2167,I2209)</f>
        <v>99500</v>
      </c>
      <c r="J1650" s="45">
        <f t="shared" si="2434"/>
        <v>0</v>
      </c>
      <c r="K1650" s="45">
        <f t="shared" si="2434"/>
        <v>0</v>
      </c>
      <c r="L1650" s="45">
        <f t="shared" si="2434"/>
        <v>0</v>
      </c>
      <c r="M1650" s="45">
        <f t="shared" si="2434"/>
        <v>0</v>
      </c>
      <c r="N1650" s="45">
        <f t="shared" si="2434"/>
        <v>0</v>
      </c>
      <c r="O1650" s="45">
        <f t="shared" ref="O1650" si="2435">SUM(O1698,O1742,O1783,O1825,O1867,O1908,O1951,O1993,O2043,O2083,O2125,O2167,O2209)</f>
        <v>99500</v>
      </c>
      <c r="P1650" s="45">
        <f t="shared" si="2434"/>
        <v>10000</v>
      </c>
      <c r="Q1650" s="45">
        <f t="shared" si="2434"/>
        <v>10000</v>
      </c>
      <c r="R1650" s="45">
        <f t="shared" si="2434"/>
        <v>16000</v>
      </c>
      <c r="S1650" s="45">
        <f t="shared" si="2434"/>
        <v>0</v>
      </c>
      <c r="T1650" s="45">
        <f t="shared" si="2434"/>
        <v>0</v>
      </c>
      <c r="U1650" s="45">
        <f t="shared" si="2434"/>
        <v>0</v>
      </c>
      <c r="V1650" s="45">
        <f t="shared" si="2434"/>
        <v>0</v>
      </c>
      <c r="W1650" s="45">
        <f t="shared" si="2434"/>
        <v>0</v>
      </c>
      <c r="X1650" s="45">
        <f t="shared" si="2434"/>
        <v>0</v>
      </c>
      <c r="Y1650" s="45">
        <f t="shared" si="2434"/>
        <v>0</v>
      </c>
      <c r="Z1650" s="45">
        <f t="shared" si="2434"/>
        <v>0</v>
      </c>
      <c r="AA1650" s="45">
        <f t="shared" si="2434"/>
        <v>0</v>
      </c>
      <c r="AB1650" s="45">
        <v>36000</v>
      </c>
      <c r="AC1650" s="45">
        <v>63500</v>
      </c>
      <c r="AD1650" s="45">
        <f t="shared" ref="AD1650:AV1650" si="2436">SUM(AD1698,AD1742,AD1783,AD1825,AD1867,AD1908,AD1951,AD1993,AD2043,AD2083,AD2125,AD2167,AD2209)</f>
        <v>25000</v>
      </c>
      <c r="AE1650" s="45">
        <f t="shared" si="2436"/>
        <v>0</v>
      </c>
      <c r="AF1650" s="45">
        <f t="shared" si="2436"/>
        <v>0</v>
      </c>
      <c r="AG1650" s="45">
        <f t="shared" si="2436"/>
        <v>0</v>
      </c>
      <c r="AH1650" s="45">
        <f t="shared" si="2436"/>
        <v>0</v>
      </c>
      <c r="AI1650" s="45">
        <f t="shared" si="2436"/>
        <v>0</v>
      </c>
      <c r="AJ1650" s="45">
        <f t="shared" ref="AJ1650" si="2437">SUM(AJ1698,AJ1742,AJ1783,AJ1825,AJ1867,AJ1908,AJ1951,AJ1993,AJ2043,AJ2083,AJ2125,AJ2167,AJ2209)</f>
        <v>25000</v>
      </c>
      <c r="AK1650" s="45">
        <f t="shared" si="2436"/>
        <v>0</v>
      </c>
      <c r="AL1650" s="45">
        <f t="shared" si="2436"/>
        <v>0</v>
      </c>
      <c r="AM1650" s="45">
        <f t="shared" si="2436"/>
        <v>0</v>
      </c>
      <c r="AN1650" s="45">
        <f t="shared" si="2436"/>
        <v>0</v>
      </c>
      <c r="AO1650" s="45">
        <f t="shared" si="2436"/>
        <v>0</v>
      </c>
      <c r="AP1650" s="45">
        <f t="shared" si="2436"/>
        <v>0</v>
      </c>
      <c r="AQ1650" s="45">
        <f t="shared" si="2436"/>
        <v>0</v>
      </c>
      <c r="AR1650" s="45">
        <f t="shared" si="2436"/>
        <v>0</v>
      </c>
      <c r="AS1650" s="45">
        <f t="shared" si="2436"/>
        <v>0</v>
      </c>
      <c r="AT1650" s="45">
        <f t="shared" si="2436"/>
        <v>0</v>
      </c>
      <c r="AU1650" s="45">
        <f t="shared" si="2436"/>
        <v>0</v>
      </c>
      <c r="AV1650" s="45">
        <f t="shared" si="2436"/>
        <v>0</v>
      </c>
      <c r="AW1650" s="45">
        <v>0</v>
      </c>
      <c r="AX1650" s="45">
        <v>25000</v>
      </c>
      <c r="AY1650" s="45">
        <f t="shared" ref="AY1650:BQ1650" si="2438">SUM(AY1698,AY1742,AY1783,AY1825,AY1867,AY1908,AY1951,AY1993,AY2043,AY2083,AY2125,AY2167,AY2209)</f>
        <v>16000</v>
      </c>
      <c r="AZ1650" s="45">
        <f t="shared" si="2438"/>
        <v>10000</v>
      </c>
      <c r="BA1650" s="45">
        <f t="shared" si="2438"/>
        <v>0</v>
      </c>
      <c r="BB1650" s="45">
        <f t="shared" si="2438"/>
        <v>24000</v>
      </c>
      <c r="BC1650" s="45">
        <f t="shared" si="2438"/>
        <v>0</v>
      </c>
      <c r="BD1650" s="45">
        <f t="shared" si="2438"/>
        <v>0</v>
      </c>
      <c r="BE1650" s="45">
        <f t="shared" ref="BE1650" si="2439">SUM(BE1698,BE1742,BE1783,BE1825,BE1867,BE1908,BE1951,BE1993,BE2043,BE2083,BE2125,BE2167,BE2209)</f>
        <v>50000</v>
      </c>
      <c r="BF1650" s="45">
        <f t="shared" si="2438"/>
        <v>0</v>
      </c>
      <c r="BG1650" s="45">
        <f t="shared" si="2438"/>
        <v>0</v>
      </c>
      <c r="BH1650" s="45">
        <f t="shared" si="2438"/>
        <v>34000</v>
      </c>
      <c r="BI1650" s="45">
        <f t="shared" si="2438"/>
        <v>0</v>
      </c>
      <c r="BJ1650" s="45">
        <f t="shared" si="2438"/>
        <v>0</v>
      </c>
      <c r="BK1650" s="45">
        <f t="shared" si="2438"/>
        <v>0</v>
      </c>
      <c r="BL1650" s="45">
        <f t="shared" si="2438"/>
        <v>0</v>
      </c>
      <c r="BM1650" s="45">
        <f t="shared" si="2438"/>
        <v>0</v>
      </c>
      <c r="BN1650" s="45">
        <f t="shared" si="2438"/>
        <v>0</v>
      </c>
      <c r="BO1650" s="45">
        <f t="shared" si="2438"/>
        <v>0</v>
      </c>
      <c r="BP1650" s="45">
        <f t="shared" si="2438"/>
        <v>0</v>
      </c>
      <c r="BQ1650" s="45">
        <f t="shared" si="2438"/>
        <v>0</v>
      </c>
      <c r="BR1650" s="45">
        <v>34000</v>
      </c>
      <c r="BS1650" s="45">
        <v>16000</v>
      </c>
      <c r="BT1650" s="125" t="e">
        <f>IF(#REF!=0,"-",#REF!/#REF!*100)</f>
        <v>#REF!</v>
      </c>
    </row>
    <row r="1651" spans="1:72" s="25" customFormat="1" x14ac:dyDescent="0.25">
      <c r="A1651" s="30" t="s">
        <v>548</v>
      </c>
      <c r="B1651" s="30" t="s">
        <v>56</v>
      </c>
      <c r="C1651" s="30" t="s">
        <v>1537</v>
      </c>
      <c r="D1651" s="65">
        <v>2202000</v>
      </c>
      <c r="E1651" s="116">
        <v>6135</v>
      </c>
      <c r="F1651" s="65" t="s">
        <v>0</v>
      </c>
      <c r="G1651" s="98" t="s">
        <v>1660</v>
      </c>
      <c r="H1651" s="35" t="s">
        <v>81</v>
      </c>
      <c r="I1651" s="45">
        <f t="shared" ref="I1651:AA1651" si="2440">SUM(I1699,I1743,I1784,I1826,I1868,I1909,I1952,I1994,I2044,I2084,I2126,I2168,I2210)</f>
        <v>31000</v>
      </c>
      <c r="J1651" s="45">
        <f t="shared" si="2440"/>
        <v>0</v>
      </c>
      <c r="K1651" s="45">
        <f t="shared" si="2440"/>
        <v>0</v>
      </c>
      <c r="L1651" s="45">
        <f t="shared" si="2440"/>
        <v>0</v>
      </c>
      <c r="M1651" s="45">
        <f t="shared" si="2440"/>
        <v>0</v>
      </c>
      <c r="N1651" s="45">
        <f t="shared" si="2440"/>
        <v>0</v>
      </c>
      <c r="O1651" s="45">
        <f t="shared" ref="O1651" si="2441">SUM(O1699,O1743,O1784,O1826,O1868,O1909,O1952,O1994,O2044,O2084,O2126,O2168,O2210)</f>
        <v>31000</v>
      </c>
      <c r="P1651" s="45">
        <f t="shared" si="2440"/>
        <v>0</v>
      </c>
      <c r="Q1651" s="45">
        <f t="shared" si="2440"/>
        <v>0</v>
      </c>
      <c r="R1651" s="45">
        <f t="shared" si="2440"/>
        <v>0</v>
      </c>
      <c r="S1651" s="45">
        <f t="shared" si="2440"/>
        <v>0</v>
      </c>
      <c r="T1651" s="45">
        <f t="shared" si="2440"/>
        <v>0</v>
      </c>
      <c r="U1651" s="45">
        <f t="shared" si="2440"/>
        <v>0</v>
      </c>
      <c r="V1651" s="45">
        <f t="shared" si="2440"/>
        <v>0</v>
      </c>
      <c r="W1651" s="45">
        <f t="shared" si="2440"/>
        <v>0</v>
      </c>
      <c r="X1651" s="45">
        <f t="shared" si="2440"/>
        <v>0</v>
      </c>
      <c r="Y1651" s="45">
        <f t="shared" si="2440"/>
        <v>0</v>
      </c>
      <c r="Z1651" s="45">
        <f t="shared" si="2440"/>
        <v>0</v>
      </c>
      <c r="AA1651" s="45">
        <f t="shared" si="2440"/>
        <v>0</v>
      </c>
      <c r="AB1651" s="45">
        <v>0</v>
      </c>
      <c r="AC1651" s="45">
        <v>31000</v>
      </c>
      <c r="AD1651" s="45">
        <f t="shared" ref="AD1651:AV1651" si="2442">SUM(AD1699,AD1743,AD1784,AD1826,AD1868,AD1909,AD1952,AD1994,AD2044,AD2084,AD2126,AD2168,AD2210)</f>
        <v>0</v>
      </c>
      <c r="AE1651" s="45">
        <f t="shared" si="2442"/>
        <v>0</v>
      </c>
      <c r="AF1651" s="45">
        <f t="shared" si="2442"/>
        <v>0</v>
      </c>
      <c r="AG1651" s="45">
        <f t="shared" si="2442"/>
        <v>0</v>
      </c>
      <c r="AH1651" s="45">
        <f t="shared" si="2442"/>
        <v>0</v>
      </c>
      <c r="AI1651" s="45">
        <f t="shared" si="2442"/>
        <v>0</v>
      </c>
      <c r="AJ1651" s="45">
        <f t="shared" ref="AJ1651" si="2443">SUM(AJ1699,AJ1743,AJ1784,AJ1826,AJ1868,AJ1909,AJ1952,AJ1994,AJ2044,AJ2084,AJ2126,AJ2168,AJ2210)</f>
        <v>0</v>
      </c>
      <c r="AK1651" s="45">
        <f t="shared" si="2442"/>
        <v>0</v>
      </c>
      <c r="AL1651" s="45">
        <f t="shared" si="2442"/>
        <v>0</v>
      </c>
      <c r="AM1651" s="45">
        <f t="shared" si="2442"/>
        <v>0</v>
      </c>
      <c r="AN1651" s="45">
        <f t="shared" si="2442"/>
        <v>0</v>
      </c>
      <c r="AO1651" s="45">
        <f t="shared" si="2442"/>
        <v>0</v>
      </c>
      <c r="AP1651" s="45">
        <f t="shared" si="2442"/>
        <v>0</v>
      </c>
      <c r="AQ1651" s="45">
        <f t="shared" si="2442"/>
        <v>0</v>
      </c>
      <c r="AR1651" s="45">
        <f t="shared" si="2442"/>
        <v>0</v>
      </c>
      <c r="AS1651" s="45">
        <f t="shared" si="2442"/>
        <v>0</v>
      </c>
      <c r="AT1651" s="45">
        <f t="shared" si="2442"/>
        <v>0</v>
      </c>
      <c r="AU1651" s="45">
        <f t="shared" si="2442"/>
        <v>0</v>
      </c>
      <c r="AV1651" s="45">
        <f t="shared" si="2442"/>
        <v>0</v>
      </c>
      <c r="AW1651" s="45">
        <v>0</v>
      </c>
      <c r="AX1651" s="45">
        <v>0</v>
      </c>
      <c r="AY1651" s="45">
        <f t="shared" ref="AY1651:BQ1651" si="2444">SUM(AY1699,AY1743,AY1784,AY1826,AY1868,AY1909,AY1952,AY1994,AY2044,AY2084,AY2126,AY2168,AY2210)</f>
        <v>32000</v>
      </c>
      <c r="AZ1651" s="45">
        <f t="shared" si="2444"/>
        <v>834</v>
      </c>
      <c r="BA1651" s="45">
        <f t="shared" si="2444"/>
        <v>0</v>
      </c>
      <c r="BB1651" s="45">
        <f t="shared" si="2444"/>
        <v>0</v>
      </c>
      <c r="BC1651" s="45">
        <f t="shared" si="2444"/>
        <v>0</v>
      </c>
      <c r="BD1651" s="45">
        <f t="shared" si="2444"/>
        <v>0</v>
      </c>
      <c r="BE1651" s="45">
        <f t="shared" ref="BE1651" si="2445">SUM(BE1699,BE1743,BE1784,BE1826,BE1868,BE1909,BE1952,BE1994,BE2044,BE2084,BE2126,BE2168,BE2210)</f>
        <v>32834</v>
      </c>
      <c r="BF1651" s="45">
        <f t="shared" si="2444"/>
        <v>0</v>
      </c>
      <c r="BG1651" s="45">
        <f t="shared" si="2444"/>
        <v>0</v>
      </c>
      <c r="BH1651" s="45">
        <f t="shared" si="2444"/>
        <v>834</v>
      </c>
      <c r="BI1651" s="45">
        <f t="shared" si="2444"/>
        <v>0</v>
      </c>
      <c r="BJ1651" s="45">
        <f t="shared" si="2444"/>
        <v>0</v>
      </c>
      <c r="BK1651" s="45">
        <f t="shared" si="2444"/>
        <v>0</v>
      </c>
      <c r="BL1651" s="45">
        <f t="shared" si="2444"/>
        <v>0</v>
      </c>
      <c r="BM1651" s="45">
        <f t="shared" si="2444"/>
        <v>0</v>
      </c>
      <c r="BN1651" s="45">
        <f t="shared" si="2444"/>
        <v>0</v>
      </c>
      <c r="BO1651" s="45">
        <f t="shared" si="2444"/>
        <v>0</v>
      </c>
      <c r="BP1651" s="45">
        <f t="shared" si="2444"/>
        <v>0</v>
      </c>
      <c r="BQ1651" s="45">
        <f t="shared" si="2444"/>
        <v>0</v>
      </c>
      <c r="BR1651" s="45">
        <v>834</v>
      </c>
      <c r="BS1651" s="45">
        <v>32000</v>
      </c>
      <c r="BT1651" s="125" t="e">
        <f>IF(#REF!=0,"-",#REF!/#REF!*100)</f>
        <v>#REF!</v>
      </c>
    </row>
    <row r="1652" spans="1:72" s="25" customFormat="1" ht="22.5" x14ac:dyDescent="0.25">
      <c r="A1652" s="30" t="s">
        <v>548</v>
      </c>
      <c r="B1652" s="30" t="s">
        <v>56</v>
      </c>
      <c r="C1652" s="30" t="s">
        <v>1537</v>
      </c>
      <c r="D1652" s="65">
        <v>2202000</v>
      </c>
      <c r="E1652" s="116">
        <v>6136</v>
      </c>
      <c r="F1652" s="65" t="s">
        <v>0</v>
      </c>
      <c r="G1652" s="98" t="s">
        <v>1660</v>
      </c>
      <c r="H1652" s="35" t="s">
        <v>84</v>
      </c>
      <c r="I1652" s="45">
        <f t="shared" ref="I1652:AA1652" si="2446">SUM(I1700,I1744,I1785,I1827,I1869,I1910,I1953,I1995,I2045,I2085,I2127,I2169,I2211)</f>
        <v>21000</v>
      </c>
      <c r="J1652" s="45">
        <f t="shared" si="2446"/>
        <v>0</v>
      </c>
      <c r="K1652" s="45">
        <f t="shared" si="2446"/>
        <v>0</v>
      </c>
      <c r="L1652" s="45">
        <f t="shared" si="2446"/>
        <v>3000</v>
      </c>
      <c r="M1652" s="45">
        <f t="shared" si="2446"/>
        <v>0</v>
      </c>
      <c r="N1652" s="45">
        <f t="shared" si="2446"/>
        <v>0</v>
      </c>
      <c r="O1652" s="45">
        <f t="shared" ref="O1652" si="2447">SUM(O1700,O1744,O1785,O1827,O1869,O1910,O1953,O1995,O2045,O2085,O2127,O2169,O2211)</f>
        <v>24000</v>
      </c>
      <c r="P1652" s="45">
        <f t="shared" si="2446"/>
        <v>0</v>
      </c>
      <c r="Q1652" s="45">
        <f t="shared" si="2446"/>
        <v>3000</v>
      </c>
      <c r="R1652" s="45">
        <f t="shared" si="2446"/>
        <v>4000</v>
      </c>
      <c r="S1652" s="45">
        <f t="shared" si="2446"/>
        <v>0</v>
      </c>
      <c r="T1652" s="45">
        <f t="shared" si="2446"/>
        <v>0</v>
      </c>
      <c r="U1652" s="45">
        <f t="shared" si="2446"/>
        <v>0</v>
      </c>
      <c r="V1652" s="45">
        <f t="shared" si="2446"/>
        <v>0</v>
      </c>
      <c r="W1652" s="45">
        <f t="shared" si="2446"/>
        <v>0</v>
      </c>
      <c r="X1652" s="45">
        <f t="shared" si="2446"/>
        <v>0</v>
      </c>
      <c r="Y1652" s="45">
        <f t="shared" si="2446"/>
        <v>0</v>
      </c>
      <c r="Z1652" s="45">
        <f t="shared" si="2446"/>
        <v>0</v>
      </c>
      <c r="AA1652" s="45">
        <f t="shared" si="2446"/>
        <v>0</v>
      </c>
      <c r="AB1652" s="45">
        <v>7000</v>
      </c>
      <c r="AC1652" s="45">
        <v>17000</v>
      </c>
      <c r="AD1652" s="45">
        <f t="shared" ref="AD1652:AV1652" si="2448">SUM(AD1700,AD1744,AD1785,AD1827,AD1869,AD1910,AD1953,AD1995,AD2045,AD2085,AD2127,AD2169,AD2211)</f>
        <v>8000</v>
      </c>
      <c r="AE1652" s="45">
        <f t="shared" si="2448"/>
        <v>0</v>
      </c>
      <c r="AF1652" s="45">
        <f t="shared" si="2448"/>
        <v>0</v>
      </c>
      <c r="AG1652" s="45">
        <f t="shared" si="2448"/>
        <v>0</v>
      </c>
      <c r="AH1652" s="45">
        <f t="shared" si="2448"/>
        <v>0</v>
      </c>
      <c r="AI1652" s="45">
        <f t="shared" si="2448"/>
        <v>0</v>
      </c>
      <c r="AJ1652" s="45">
        <f t="shared" ref="AJ1652" si="2449">SUM(AJ1700,AJ1744,AJ1785,AJ1827,AJ1869,AJ1910,AJ1953,AJ1995,AJ2045,AJ2085,AJ2127,AJ2169,AJ2211)</f>
        <v>8000</v>
      </c>
      <c r="AK1652" s="45">
        <f t="shared" si="2448"/>
        <v>0</v>
      </c>
      <c r="AL1652" s="45">
        <f t="shared" si="2448"/>
        <v>0</v>
      </c>
      <c r="AM1652" s="45">
        <f t="shared" si="2448"/>
        <v>1955</v>
      </c>
      <c r="AN1652" s="45">
        <f t="shared" si="2448"/>
        <v>0</v>
      </c>
      <c r="AO1652" s="45">
        <f t="shared" si="2448"/>
        <v>0</v>
      </c>
      <c r="AP1652" s="45">
        <f t="shared" si="2448"/>
        <v>0</v>
      </c>
      <c r="AQ1652" s="45">
        <f t="shared" si="2448"/>
        <v>0</v>
      </c>
      <c r="AR1652" s="45">
        <f t="shared" si="2448"/>
        <v>0</v>
      </c>
      <c r="AS1652" s="45">
        <f t="shared" si="2448"/>
        <v>0</v>
      </c>
      <c r="AT1652" s="45">
        <f t="shared" si="2448"/>
        <v>0</v>
      </c>
      <c r="AU1652" s="45">
        <f t="shared" si="2448"/>
        <v>0</v>
      </c>
      <c r="AV1652" s="45">
        <f t="shared" si="2448"/>
        <v>0</v>
      </c>
      <c r="AW1652" s="45">
        <v>1955</v>
      </c>
      <c r="AX1652" s="45">
        <v>6045</v>
      </c>
      <c r="AY1652" s="45">
        <f t="shared" ref="AY1652:BQ1652" si="2450">SUM(AY1700,AY1744,AY1785,AY1827,AY1869,AY1910,AY1953,AY1995,AY2045,AY2085,AY2127,AY2169,AY2211)</f>
        <v>26000</v>
      </c>
      <c r="AZ1652" s="45">
        <f t="shared" si="2450"/>
        <v>0</v>
      </c>
      <c r="BA1652" s="45">
        <f t="shared" si="2450"/>
        <v>0</v>
      </c>
      <c r="BB1652" s="45">
        <f t="shared" si="2450"/>
        <v>0</v>
      </c>
      <c r="BC1652" s="45">
        <f t="shared" si="2450"/>
        <v>0</v>
      </c>
      <c r="BD1652" s="45">
        <f t="shared" si="2450"/>
        <v>0</v>
      </c>
      <c r="BE1652" s="45">
        <f t="shared" ref="BE1652" si="2451">SUM(BE1700,BE1744,BE1785,BE1827,BE1869,BE1910,BE1953,BE1995,BE2045,BE2085,BE2127,BE2169,BE2211)</f>
        <v>26000</v>
      </c>
      <c r="BF1652" s="45">
        <f t="shared" si="2450"/>
        <v>0</v>
      </c>
      <c r="BG1652" s="45">
        <f t="shared" si="2450"/>
        <v>0</v>
      </c>
      <c r="BH1652" s="45">
        <f t="shared" si="2450"/>
        <v>10000</v>
      </c>
      <c r="BI1652" s="45">
        <f t="shared" si="2450"/>
        <v>0</v>
      </c>
      <c r="BJ1652" s="45">
        <f t="shared" si="2450"/>
        <v>0</v>
      </c>
      <c r="BK1652" s="45">
        <f t="shared" si="2450"/>
        <v>0</v>
      </c>
      <c r="BL1652" s="45">
        <f t="shared" si="2450"/>
        <v>0</v>
      </c>
      <c r="BM1652" s="45">
        <f t="shared" si="2450"/>
        <v>0</v>
      </c>
      <c r="BN1652" s="45">
        <f t="shared" si="2450"/>
        <v>0</v>
      </c>
      <c r="BO1652" s="45">
        <f t="shared" si="2450"/>
        <v>0</v>
      </c>
      <c r="BP1652" s="45">
        <f t="shared" si="2450"/>
        <v>0</v>
      </c>
      <c r="BQ1652" s="45">
        <f t="shared" si="2450"/>
        <v>0</v>
      </c>
      <c r="BR1652" s="45">
        <v>10000</v>
      </c>
      <c r="BS1652" s="45">
        <v>16000</v>
      </c>
      <c r="BT1652" s="125" t="e">
        <f>IF(#REF!=0,"-",#REF!/#REF!*100)</f>
        <v>#REF!</v>
      </c>
    </row>
    <row r="1653" spans="1:72" s="25" customFormat="1" x14ac:dyDescent="0.25">
      <c r="A1653" s="30" t="s">
        <v>548</v>
      </c>
      <c r="B1653" s="30" t="s">
        <v>56</v>
      </c>
      <c r="C1653" s="30" t="s">
        <v>1537</v>
      </c>
      <c r="D1653" s="65">
        <v>2202000</v>
      </c>
      <c r="E1653" s="116">
        <v>6137</v>
      </c>
      <c r="F1653" s="65" t="s">
        <v>0</v>
      </c>
      <c r="G1653" s="98" t="s">
        <v>1660</v>
      </c>
      <c r="H1653" s="35" t="s">
        <v>87</v>
      </c>
      <c r="I1653" s="45">
        <f t="shared" ref="I1653:AA1653" si="2452">SUM(I1701,I1745,I1786,I1828,I1870,I1911,I1954,I1996,I2046,I2086,I2128,I2170,I2212)</f>
        <v>152250</v>
      </c>
      <c r="J1653" s="45">
        <f t="shared" si="2452"/>
        <v>0</v>
      </c>
      <c r="K1653" s="45">
        <f t="shared" si="2452"/>
        <v>0</v>
      </c>
      <c r="L1653" s="45">
        <f t="shared" si="2452"/>
        <v>0</v>
      </c>
      <c r="M1653" s="45">
        <f t="shared" si="2452"/>
        <v>-10000</v>
      </c>
      <c r="N1653" s="45">
        <f t="shared" si="2452"/>
        <v>0</v>
      </c>
      <c r="O1653" s="45">
        <f t="shared" ref="O1653" si="2453">SUM(O1701,O1745,O1786,O1828,O1870,O1911,O1954,O1996,O2046,O2086,O2128,O2170,O2212)</f>
        <v>142250</v>
      </c>
      <c r="P1653" s="45">
        <f t="shared" si="2452"/>
        <v>0</v>
      </c>
      <c r="Q1653" s="45">
        <f t="shared" si="2452"/>
        <v>0</v>
      </c>
      <c r="R1653" s="45">
        <f t="shared" si="2452"/>
        <v>0</v>
      </c>
      <c r="S1653" s="45">
        <f t="shared" si="2452"/>
        <v>0</v>
      </c>
      <c r="T1653" s="45">
        <f t="shared" si="2452"/>
        <v>0</v>
      </c>
      <c r="U1653" s="45">
        <f t="shared" si="2452"/>
        <v>0</v>
      </c>
      <c r="V1653" s="45">
        <f t="shared" si="2452"/>
        <v>0</v>
      </c>
      <c r="W1653" s="45">
        <f t="shared" si="2452"/>
        <v>0</v>
      </c>
      <c r="X1653" s="45">
        <f t="shared" si="2452"/>
        <v>0</v>
      </c>
      <c r="Y1653" s="45">
        <f t="shared" si="2452"/>
        <v>0</v>
      </c>
      <c r="Z1653" s="45">
        <f t="shared" si="2452"/>
        <v>0</v>
      </c>
      <c r="AA1653" s="45">
        <f t="shared" si="2452"/>
        <v>0</v>
      </c>
      <c r="AB1653" s="45">
        <v>0</v>
      </c>
      <c r="AC1653" s="45">
        <v>142250</v>
      </c>
      <c r="AD1653" s="45">
        <f t="shared" ref="AD1653:AV1653" si="2454">SUM(AD1701,AD1745,AD1786,AD1828,AD1870,AD1911,AD1954,AD1996,AD2046,AD2086,AD2128,AD2170,AD2212)</f>
        <v>0</v>
      </c>
      <c r="AE1653" s="45">
        <f t="shared" si="2454"/>
        <v>0</v>
      </c>
      <c r="AF1653" s="45">
        <f t="shared" si="2454"/>
        <v>0</v>
      </c>
      <c r="AG1653" s="45">
        <f t="shared" si="2454"/>
        <v>0</v>
      </c>
      <c r="AH1653" s="45">
        <f t="shared" si="2454"/>
        <v>0</v>
      </c>
      <c r="AI1653" s="45">
        <f t="shared" si="2454"/>
        <v>0</v>
      </c>
      <c r="AJ1653" s="45">
        <f t="shared" ref="AJ1653" si="2455">SUM(AJ1701,AJ1745,AJ1786,AJ1828,AJ1870,AJ1911,AJ1954,AJ1996,AJ2046,AJ2086,AJ2128,AJ2170,AJ2212)</f>
        <v>0</v>
      </c>
      <c r="AK1653" s="45">
        <f t="shared" si="2454"/>
        <v>0</v>
      </c>
      <c r="AL1653" s="45">
        <f t="shared" si="2454"/>
        <v>0</v>
      </c>
      <c r="AM1653" s="45">
        <f t="shared" si="2454"/>
        <v>0</v>
      </c>
      <c r="AN1653" s="45">
        <f t="shared" si="2454"/>
        <v>0</v>
      </c>
      <c r="AO1653" s="45">
        <f t="shared" si="2454"/>
        <v>0</v>
      </c>
      <c r="AP1653" s="45">
        <f t="shared" si="2454"/>
        <v>0</v>
      </c>
      <c r="AQ1653" s="45">
        <f t="shared" si="2454"/>
        <v>0</v>
      </c>
      <c r="AR1653" s="45">
        <f t="shared" si="2454"/>
        <v>0</v>
      </c>
      <c r="AS1653" s="45">
        <f t="shared" si="2454"/>
        <v>0</v>
      </c>
      <c r="AT1653" s="45">
        <f t="shared" si="2454"/>
        <v>0</v>
      </c>
      <c r="AU1653" s="45">
        <f t="shared" si="2454"/>
        <v>0</v>
      </c>
      <c r="AV1653" s="45">
        <f t="shared" si="2454"/>
        <v>0</v>
      </c>
      <c r="AW1653" s="45">
        <v>0</v>
      </c>
      <c r="AX1653" s="45">
        <v>0</v>
      </c>
      <c r="AY1653" s="45">
        <f t="shared" ref="AY1653:BQ1653" si="2456">SUM(AY1701,AY1745,AY1786,AY1828,AY1870,AY1911,AY1954,AY1996,AY2046,AY2086,AY2128,AY2170,AY2212)</f>
        <v>22500</v>
      </c>
      <c r="AZ1653" s="45">
        <f t="shared" si="2456"/>
        <v>0</v>
      </c>
      <c r="BA1653" s="45">
        <f t="shared" si="2456"/>
        <v>0</v>
      </c>
      <c r="BB1653" s="45">
        <f t="shared" si="2456"/>
        <v>5000</v>
      </c>
      <c r="BC1653" s="45">
        <f t="shared" si="2456"/>
        <v>0</v>
      </c>
      <c r="BD1653" s="45">
        <f t="shared" si="2456"/>
        <v>0</v>
      </c>
      <c r="BE1653" s="45">
        <f t="shared" ref="BE1653" si="2457">SUM(BE1701,BE1745,BE1786,BE1828,BE1870,BE1911,BE1954,BE1996,BE2046,BE2086,BE2128,BE2170,BE2212)</f>
        <v>27500</v>
      </c>
      <c r="BF1653" s="45">
        <f t="shared" si="2456"/>
        <v>0</v>
      </c>
      <c r="BG1653" s="45">
        <f t="shared" si="2456"/>
        <v>5000</v>
      </c>
      <c r="BH1653" s="45">
        <f t="shared" si="2456"/>
        <v>0</v>
      </c>
      <c r="BI1653" s="45">
        <f t="shared" si="2456"/>
        <v>0</v>
      </c>
      <c r="BJ1653" s="45">
        <f t="shared" si="2456"/>
        <v>0</v>
      </c>
      <c r="BK1653" s="45">
        <f t="shared" si="2456"/>
        <v>0</v>
      </c>
      <c r="BL1653" s="45">
        <f t="shared" si="2456"/>
        <v>0</v>
      </c>
      <c r="BM1653" s="45">
        <f t="shared" si="2456"/>
        <v>0</v>
      </c>
      <c r="BN1653" s="45">
        <f t="shared" si="2456"/>
        <v>0</v>
      </c>
      <c r="BO1653" s="45">
        <f t="shared" si="2456"/>
        <v>0</v>
      </c>
      <c r="BP1653" s="45">
        <f t="shared" si="2456"/>
        <v>0</v>
      </c>
      <c r="BQ1653" s="45">
        <f t="shared" si="2456"/>
        <v>0</v>
      </c>
      <c r="BR1653" s="45">
        <v>5000</v>
      </c>
      <c r="BS1653" s="45">
        <v>22500</v>
      </c>
      <c r="BT1653" s="125" t="e">
        <f>IF(#REF!=0,"-",#REF!/#REF!*100)</f>
        <v>#REF!</v>
      </c>
    </row>
    <row r="1654" spans="1:72" s="25" customFormat="1" ht="22.5" x14ac:dyDescent="0.25">
      <c r="A1654" s="30" t="s">
        <v>548</v>
      </c>
      <c r="B1654" s="30" t="s">
        <v>56</v>
      </c>
      <c r="C1654" s="30" t="s">
        <v>1537</v>
      </c>
      <c r="D1654" s="65">
        <v>2202000</v>
      </c>
      <c r="E1654" s="116">
        <v>6138</v>
      </c>
      <c r="F1654" s="65" t="s">
        <v>0</v>
      </c>
      <c r="G1654" s="98" t="s">
        <v>1660</v>
      </c>
      <c r="H1654" s="35" t="s">
        <v>90</v>
      </c>
      <c r="I1654" s="45">
        <f t="shared" ref="I1654:AA1654" si="2458">SUM(I1702,I1746,I1787,I1829,I1871,I1912,I1955,I1997,I2047,I2087,I2129,I2171,I2213)</f>
        <v>5500</v>
      </c>
      <c r="J1654" s="45">
        <f t="shared" si="2458"/>
        <v>0</v>
      </c>
      <c r="K1654" s="45">
        <f t="shared" si="2458"/>
        <v>0</v>
      </c>
      <c r="L1654" s="45">
        <f t="shared" si="2458"/>
        <v>0</v>
      </c>
      <c r="M1654" s="45">
        <f t="shared" si="2458"/>
        <v>0</v>
      </c>
      <c r="N1654" s="45">
        <f t="shared" si="2458"/>
        <v>0</v>
      </c>
      <c r="O1654" s="45">
        <f t="shared" ref="O1654" si="2459">SUM(O1702,O1746,O1787,O1829,O1871,O1912,O1955,O1997,O2047,O2087,O2129,O2171,O2213)</f>
        <v>5500</v>
      </c>
      <c r="P1654" s="45">
        <f t="shared" si="2458"/>
        <v>2500</v>
      </c>
      <c r="Q1654" s="45">
        <f t="shared" si="2458"/>
        <v>0</v>
      </c>
      <c r="R1654" s="45">
        <f t="shared" si="2458"/>
        <v>0</v>
      </c>
      <c r="S1654" s="45">
        <f t="shared" si="2458"/>
        <v>0</v>
      </c>
      <c r="T1654" s="45">
        <f t="shared" si="2458"/>
        <v>0</v>
      </c>
      <c r="U1654" s="45">
        <f t="shared" si="2458"/>
        <v>0</v>
      </c>
      <c r="V1654" s="45">
        <f t="shared" si="2458"/>
        <v>0</v>
      </c>
      <c r="W1654" s="45">
        <f t="shared" si="2458"/>
        <v>0</v>
      </c>
      <c r="X1654" s="45">
        <f t="shared" si="2458"/>
        <v>0</v>
      </c>
      <c r="Y1654" s="45">
        <f t="shared" si="2458"/>
        <v>0</v>
      </c>
      <c r="Z1654" s="45">
        <f t="shared" si="2458"/>
        <v>0</v>
      </c>
      <c r="AA1654" s="45">
        <f t="shared" si="2458"/>
        <v>0</v>
      </c>
      <c r="AB1654" s="45">
        <v>2500</v>
      </c>
      <c r="AC1654" s="45">
        <v>3000</v>
      </c>
      <c r="AD1654" s="45">
        <f t="shared" ref="AD1654:AV1654" si="2460">SUM(AD1702,AD1746,AD1787,AD1829,AD1871,AD1912,AD1955,AD1997,AD2047,AD2087,AD2129,AD2171,AD2213)</f>
        <v>0</v>
      </c>
      <c r="AE1654" s="45">
        <f t="shared" si="2460"/>
        <v>0</v>
      </c>
      <c r="AF1654" s="45">
        <f t="shared" si="2460"/>
        <v>0</v>
      </c>
      <c r="AG1654" s="45">
        <f t="shared" si="2460"/>
        <v>0</v>
      </c>
      <c r="AH1654" s="45">
        <f t="shared" si="2460"/>
        <v>0</v>
      </c>
      <c r="AI1654" s="45">
        <f t="shared" si="2460"/>
        <v>0</v>
      </c>
      <c r="AJ1654" s="45">
        <f t="shared" ref="AJ1654" si="2461">SUM(AJ1702,AJ1746,AJ1787,AJ1829,AJ1871,AJ1912,AJ1955,AJ1997,AJ2047,AJ2087,AJ2129,AJ2171,AJ2213)</f>
        <v>0</v>
      </c>
      <c r="AK1654" s="45">
        <f t="shared" si="2460"/>
        <v>0</v>
      </c>
      <c r="AL1654" s="45">
        <f t="shared" si="2460"/>
        <v>0</v>
      </c>
      <c r="AM1654" s="45">
        <f t="shared" si="2460"/>
        <v>0</v>
      </c>
      <c r="AN1654" s="45">
        <f t="shared" si="2460"/>
        <v>0</v>
      </c>
      <c r="AO1654" s="45">
        <f t="shared" si="2460"/>
        <v>0</v>
      </c>
      <c r="AP1654" s="45">
        <f t="shared" si="2460"/>
        <v>0</v>
      </c>
      <c r="AQ1654" s="45">
        <f t="shared" si="2460"/>
        <v>0</v>
      </c>
      <c r="AR1654" s="45">
        <f t="shared" si="2460"/>
        <v>0</v>
      </c>
      <c r="AS1654" s="45">
        <f t="shared" si="2460"/>
        <v>0</v>
      </c>
      <c r="AT1654" s="45">
        <f t="shared" si="2460"/>
        <v>0</v>
      </c>
      <c r="AU1654" s="45">
        <f t="shared" si="2460"/>
        <v>0</v>
      </c>
      <c r="AV1654" s="45">
        <f t="shared" si="2460"/>
        <v>0</v>
      </c>
      <c r="AW1654" s="45">
        <v>0</v>
      </c>
      <c r="AX1654" s="45">
        <v>0</v>
      </c>
      <c r="AY1654" s="45">
        <f t="shared" ref="AY1654:BQ1654" si="2462">SUM(AY1702,AY1746,AY1787,AY1829,AY1871,AY1912,AY1955,AY1997,AY2047,AY2087,AY2129,AY2171,AY2213)</f>
        <v>0</v>
      </c>
      <c r="AZ1654" s="45">
        <f t="shared" si="2462"/>
        <v>175</v>
      </c>
      <c r="BA1654" s="45">
        <f t="shared" si="2462"/>
        <v>0</v>
      </c>
      <c r="BB1654" s="45">
        <f t="shared" si="2462"/>
        <v>0</v>
      </c>
      <c r="BC1654" s="45">
        <f t="shared" si="2462"/>
        <v>0</v>
      </c>
      <c r="BD1654" s="45">
        <f t="shared" si="2462"/>
        <v>0</v>
      </c>
      <c r="BE1654" s="45">
        <f t="shared" ref="BE1654" si="2463">SUM(BE1702,BE1746,BE1787,BE1829,BE1871,BE1912,BE1955,BE1997,BE2047,BE2087,BE2129,BE2171,BE2213)</f>
        <v>175</v>
      </c>
      <c r="BF1654" s="45">
        <f t="shared" si="2462"/>
        <v>0</v>
      </c>
      <c r="BG1654" s="45">
        <f t="shared" si="2462"/>
        <v>0</v>
      </c>
      <c r="BH1654" s="45">
        <f t="shared" si="2462"/>
        <v>175</v>
      </c>
      <c r="BI1654" s="45">
        <f t="shared" si="2462"/>
        <v>0</v>
      </c>
      <c r="BJ1654" s="45">
        <f t="shared" si="2462"/>
        <v>0</v>
      </c>
      <c r="BK1654" s="45">
        <f t="shared" si="2462"/>
        <v>0</v>
      </c>
      <c r="BL1654" s="45">
        <f t="shared" si="2462"/>
        <v>0</v>
      </c>
      <c r="BM1654" s="45">
        <f t="shared" si="2462"/>
        <v>0</v>
      </c>
      <c r="BN1654" s="45">
        <f t="shared" si="2462"/>
        <v>0</v>
      </c>
      <c r="BO1654" s="45">
        <f t="shared" si="2462"/>
        <v>0</v>
      </c>
      <c r="BP1654" s="45">
        <f t="shared" si="2462"/>
        <v>0</v>
      </c>
      <c r="BQ1654" s="45">
        <f t="shared" si="2462"/>
        <v>0</v>
      </c>
      <c r="BR1654" s="45">
        <v>175</v>
      </c>
      <c r="BS1654" s="45">
        <v>0</v>
      </c>
      <c r="BT1654" s="125" t="e">
        <f>IF(#REF!=0,"-",#REF!/#REF!*100)</f>
        <v>#REF!</v>
      </c>
    </row>
    <row r="1655" spans="1:72" s="25" customFormat="1" x14ac:dyDescent="0.25">
      <c r="A1655" s="30" t="s">
        <v>548</v>
      </c>
      <c r="B1655" s="30" t="s">
        <v>56</v>
      </c>
      <c r="C1655" s="30" t="s">
        <v>1537</v>
      </c>
      <c r="D1655" s="65">
        <v>2202000</v>
      </c>
      <c r="E1655" s="116">
        <v>6139</v>
      </c>
      <c r="F1655" s="65" t="s">
        <v>0</v>
      </c>
      <c r="G1655" s="98" t="s">
        <v>1660</v>
      </c>
      <c r="H1655" s="35" t="s">
        <v>35</v>
      </c>
      <c r="I1655" s="45">
        <f t="shared" ref="I1655:AA1655" si="2464">SUM(I1703,I1747,I1788,I1830,I1872,I1913,I1956,I1998,I2048,I2088,I2130,I2172,I2214)</f>
        <v>383000</v>
      </c>
      <c r="J1655" s="45">
        <f t="shared" si="2464"/>
        <v>0</v>
      </c>
      <c r="K1655" s="45">
        <f t="shared" si="2464"/>
        <v>0</v>
      </c>
      <c r="L1655" s="45">
        <f t="shared" si="2464"/>
        <v>10598</v>
      </c>
      <c r="M1655" s="45">
        <f t="shared" si="2464"/>
        <v>10000</v>
      </c>
      <c r="N1655" s="45">
        <f t="shared" si="2464"/>
        <v>0</v>
      </c>
      <c r="O1655" s="45">
        <f t="shared" ref="O1655" si="2465">SUM(O1703,O1747,O1788,O1830,O1872,O1913,O1956,O1998,O2048,O2088,O2130,O2172,O2214)</f>
        <v>403598</v>
      </c>
      <c r="P1655" s="45">
        <f t="shared" si="2464"/>
        <v>55309</v>
      </c>
      <c r="Q1655" s="45">
        <f t="shared" si="2464"/>
        <v>62162</v>
      </c>
      <c r="R1655" s="45">
        <f t="shared" si="2464"/>
        <v>74940</v>
      </c>
      <c r="S1655" s="45">
        <f t="shared" si="2464"/>
        <v>0</v>
      </c>
      <c r="T1655" s="45">
        <f t="shared" si="2464"/>
        <v>0</v>
      </c>
      <c r="U1655" s="45">
        <f t="shared" si="2464"/>
        <v>0</v>
      </c>
      <c r="V1655" s="45">
        <f t="shared" si="2464"/>
        <v>0</v>
      </c>
      <c r="W1655" s="45">
        <f t="shared" si="2464"/>
        <v>0</v>
      </c>
      <c r="X1655" s="45">
        <f t="shared" si="2464"/>
        <v>0</v>
      </c>
      <c r="Y1655" s="45">
        <f t="shared" si="2464"/>
        <v>0</v>
      </c>
      <c r="Z1655" s="45">
        <f t="shared" si="2464"/>
        <v>0</v>
      </c>
      <c r="AA1655" s="45">
        <f t="shared" si="2464"/>
        <v>0</v>
      </c>
      <c r="AB1655" s="45">
        <v>192411</v>
      </c>
      <c r="AC1655" s="45">
        <v>211187</v>
      </c>
      <c r="AD1655" s="45">
        <f t="shared" ref="AD1655:AV1655" si="2466">SUM(AD1703,AD1747,AD1788,AD1830,AD1872,AD1913,AD1956,AD1998,AD2048,AD2088,AD2130,AD2172,AD2214)</f>
        <v>79040</v>
      </c>
      <c r="AE1655" s="45">
        <f t="shared" si="2466"/>
        <v>24273</v>
      </c>
      <c r="AF1655" s="45">
        <f t="shared" si="2466"/>
        <v>0</v>
      </c>
      <c r="AG1655" s="45">
        <f t="shared" si="2466"/>
        <v>0</v>
      </c>
      <c r="AH1655" s="45">
        <f t="shared" si="2466"/>
        <v>0</v>
      </c>
      <c r="AI1655" s="45">
        <f t="shared" si="2466"/>
        <v>0</v>
      </c>
      <c r="AJ1655" s="45">
        <f t="shared" ref="AJ1655" si="2467">SUM(AJ1703,AJ1747,AJ1788,AJ1830,AJ1872,AJ1913,AJ1956,AJ1998,AJ2048,AJ2088,AJ2130,AJ2172,AJ2214)</f>
        <v>103313</v>
      </c>
      <c r="AK1655" s="45">
        <f t="shared" si="2466"/>
        <v>0</v>
      </c>
      <c r="AL1655" s="45">
        <f t="shared" si="2466"/>
        <v>0</v>
      </c>
      <c r="AM1655" s="45">
        <f t="shared" si="2466"/>
        <v>24273</v>
      </c>
      <c r="AN1655" s="45">
        <f t="shared" si="2466"/>
        <v>0</v>
      </c>
      <c r="AO1655" s="45">
        <f t="shared" si="2466"/>
        <v>0</v>
      </c>
      <c r="AP1655" s="45">
        <f t="shared" si="2466"/>
        <v>0</v>
      </c>
      <c r="AQ1655" s="45">
        <f t="shared" si="2466"/>
        <v>0</v>
      </c>
      <c r="AR1655" s="45">
        <f t="shared" si="2466"/>
        <v>0</v>
      </c>
      <c r="AS1655" s="45">
        <f t="shared" si="2466"/>
        <v>0</v>
      </c>
      <c r="AT1655" s="45">
        <f t="shared" si="2466"/>
        <v>0</v>
      </c>
      <c r="AU1655" s="45">
        <f t="shared" si="2466"/>
        <v>0</v>
      </c>
      <c r="AV1655" s="45">
        <f t="shared" si="2466"/>
        <v>0</v>
      </c>
      <c r="AW1655" s="45">
        <v>24273</v>
      </c>
      <c r="AX1655" s="45">
        <v>79040</v>
      </c>
      <c r="AY1655" s="45">
        <f t="shared" ref="AY1655:BQ1655" si="2468">SUM(AY1703,AY1747,AY1788,AY1830,AY1872,AY1913,AY1956,AY1998,AY2048,AY2088,AY2130,AY2172,AY2214)</f>
        <v>358500</v>
      </c>
      <c r="AZ1655" s="45">
        <f t="shared" si="2468"/>
        <v>190144</v>
      </c>
      <c r="BA1655" s="45">
        <f t="shared" si="2468"/>
        <v>0</v>
      </c>
      <c r="BB1655" s="45">
        <f t="shared" si="2468"/>
        <v>64000</v>
      </c>
      <c r="BC1655" s="45">
        <f t="shared" si="2468"/>
        <v>0</v>
      </c>
      <c r="BD1655" s="45">
        <f t="shared" si="2468"/>
        <v>0</v>
      </c>
      <c r="BE1655" s="45">
        <f t="shared" ref="BE1655" si="2469">SUM(BE1703,BE1747,BE1788,BE1830,BE1872,BE1913,BE1956,BE1998,BE2048,BE2088,BE2130,BE2172,BE2214)</f>
        <v>612644</v>
      </c>
      <c r="BF1655" s="45">
        <f t="shared" si="2468"/>
        <v>16000</v>
      </c>
      <c r="BG1655" s="45">
        <f t="shared" si="2468"/>
        <v>90000</v>
      </c>
      <c r="BH1655" s="45">
        <f t="shared" si="2468"/>
        <v>195144</v>
      </c>
      <c r="BI1655" s="45">
        <f t="shared" si="2468"/>
        <v>0</v>
      </c>
      <c r="BJ1655" s="45">
        <f t="shared" si="2468"/>
        <v>0</v>
      </c>
      <c r="BK1655" s="45">
        <f t="shared" si="2468"/>
        <v>0</v>
      </c>
      <c r="BL1655" s="45">
        <f t="shared" si="2468"/>
        <v>0</v>
      </c>
      <c r="BM1655" s="45">
        <f t="shared" si="2468"/>
        <v>0</v>
      </c>
      <c r="BN1655" s="45">
        <f t="shared" si="2468"/>
        <v>0</v>
      </c>
      <c r="BO1655" s="45">
        <f t="shared" si="2468"/>
        <v>0</v>
      </c>
      <c r="BP1655" s="45">
        <f t="shared" si="2468"/>
        <v>0</v>
      </c>
      <c r="BQ1655" s="45">
        <f t="shared" si="2468"/>
        <v>0</v>
      </c>
      <c r="BR1655" s="45">
        <v>301144</v>
      </c>
      <c r="BS1655" s="45">
        <v>311500</v>
      </c>
      <c r="BT1655" s="125" t="e">
        <f>IF(#REF!=0,"-",#REF!/#REF!*100)</f>
        <v>#REF!</v>
      </c>
    </row>
    <row r="1656" spans="1:72" s="25" customFormat="1" ht="33.75" x14ac:dyDescent="0.25">
      <c r="A1656" s="29" t="s">
        <v>0</v>
      </c>
      <c r="B1656" s="29" t="s">
        <v>0</v>
      </c>
      <c r="C1656" s="29" t="s">
        <v>0</v>
      </c>
      <c r="D1656" s="109" t="s">
        <v>0</v>
      </c>
      <c r="E1656" s="109" t="s">
        <v>0</v>
      </c>
      <c r="F1656" s="109" t="s">
        <v>0</v>
      </c>
      <c r="G1656" s="31" t="s">
        <v>0</v>
      </c>
      <c r="H1656" s="32" t="s">
        <v>39</v>
      </c>
      <c r="I1656" s="41">
        <f t="shared" ref="I1656:AA1656" si="2470">SUM(I1657)</f>
        <v>0</v>
      </c>
      <c r="J1656" s="41">
        <f t="shared" si="2470"/>
        <v>0</v>
      </c>
      <c r="K1656" s="41">
        <f t="shared" si="2470"/>
        <v>0</v>
      </c>
      <c r="L1656" s="41">
        <f t="shared" si="2470"/>
        <v>0</v>
      </c>
      <c r="M1656" s="41">
        <f t="shared" si="2470"/>
        <v>0</v>
      </c>
      <c r="N1656" s="41">
        <f t="shared" si="2470"/>
        <v>0</v>
      </c>
      <c r="O1656" s="41">
        <f t="shared" si="2470"/>
        <v>0</v>
      </c>
      <c r="P1656" s="41">
        <f t="shared" si="2470"/>
        <v>0</v>
      </c>
      <c r="Q1656" s="41">
        <f t="shared" si="2470"/>
        <v>0</v>
      </c>
      <c r="R1656" s="41">
        <f t="shared" si="2470"/>
        <v>0</v>
      </c>
      <c r="S1656" s="41">
        <f t="shared" si="2470"/>
        <v>0</v>
      </c>
      <c r="T1656" s="41">
        <f t="shared" si="2470"/>
        <v>0</v>
      </c>
      <c r="U1656" s="41">
        <f t="shared" si="2470"/>
        <v>0</v>
      </c>
      <c r="V1656" s="41">
        <f t="shared" si="2470"/>
        <v>0</v>
      </c>
      <c r="W1656" s="41">
        <f t="shared" si="2470"/>
        <v>0</v>
      </c>
      <c r="X1656" s="41">
        <f t="shared" si="2470"/>
        <v>0</v>
      </c>
      <c r="Y1656" s="41">
        <f t="shared" si="2470"/>
        <v>0</v>
      </c>
      <c r="Z1656" s="41">
        <f t="shared" si="2470"/>
        <v>0</v>
      </c>
      <c r="AA1656" s="41">
        <f t="shared" si="2470"/>
        <v>0</v>
      </c>
      <c r="AB1656" s="41">
        <v>0</v>
      </c>
      <c r="AC1656" s="41">
        <v>0</v>
      </c>
      <c r="AD1656" s="41">
        <f t="shared" ref="AD1656:AV1656" si="2471">SUM(AD1657)</f>
        <v>0</v>
      </c>
      <c r="AE1656" s="41">
        <f t="shared" si="2471"/>
        <v>0</v>
      </c>
      <c r="AF1656" s="41">
        <f t="shared" si="2471"/>
        <v>0</v>
      </c>
      <c r="AG1656" s="41">
        <f t="shared" si="2471"/>
        <v>0</v>
      </c>
      <c r="AH1656" s="41">
        <f t="shared" si="2471"/>
        <v>0</v>
      </c>
      <c r="AI1656" s="41">
        <f t="shared" si="2471"/>
        <v>0</v>
      </c>
      <c r="AJ1656" s="41">
        <f t="shared" si="2471"/>
        <v>0</v>
      </c>
      <c r="AK1656" s="41">
        <f t="shared" si="2471"/>
        <v>0</v>
      </c>
      <c r="AL1656" s="41">
        <f t="shared" si="2471"/>
        <v>0</v>
      </c>
      <c r="AM1656" s="41">
        <f t="shared" si="2471"/>
        <v>0</v>
      </c>
      <c r="AN1656" s="41">
        <f t="shared" si="2471"/>
        <v>0</v>
      </c>
      <c r="AO1656" s="41">
        <f t="shared" si="2471"/>
        <v>0</v>
      </c>
      <c r="AP1656" s="41">
        <f t="shared" si="2471"/>
        <v>0</v>
      </c>
      <c r="AQ1656" s="41">
        <f t="shared" si="2471"/>
        <v>0</v>
      </c>
      <c r="AR1656" s="41">
        <f t="shared" si="2471"/>
        <v>0</v>
      </c>
      <c r="AS1656" s="41">
        <f t="shared" si="2471"/>
        <v>0</v>
      </c>
      <c r="AT1656" s="41">
        <f t="shared" si="2471"/>
        <v>0</v>
      </c>
      <c r="AU1656" s="41">
        <f t="shared" si="2471"/>
        <v>0</v>
      </c>
      <c r="AV1656" s="41">
        <f t="shared" si="2471"/>
        <v>0</v>
      </c>
      <c r="AW1656" s="41">
        <v>0</v>
      </c>
      <c r="AX1656" s="41">
        <v>0</v>
      </c>
      <c r="AY1656" s="41">
        <f t="shared" ref="AY1656:BQ1656" si="2472">SUM(AY1657)</f>
        <v>100</v>
      </c>
      <c r="AZ1656" s="41">
        <f t="shared" si="2472"/>
        <v>0</v>
      </c>
      <c r="BA1656" s="41">
        <f t="shared" si="2472"/>
        <v>0</v>
      </c>
      <c r="BB1656" s="41">
        <f t="shared" si="2472"/>
        <v>0</v>
      </c>
      <c r="BC1656" s="41">
        <f t="shared" si="2472"/>
        <v>0</v>
      </c>
      <c r="BD1656" s="41">
        <f t="shared" si="2472"/>
        <v>0</v>
      </c>
      <c r="BE1656" s="41">
        <f t="shared" si="2472"/>
        <v>100</v>
      </c>
      <c r="BF1656" s="41">
        <f t="shared" si="2472"/>
        <v>0</v>
      </c>
      <c r="BG1656" s="41">
        <f t="shared" si="2472"/>
        <v>0</v>
      </c>
      <c r="BH1656" s="41">
        <f t="shared" si="2472"/>
        <v>0</v>
      </c>
      <c r="BI1656" s="41">
        <f t="shared" si="2472"/>
        <v>0</v>
      </c>
      <c r="BJ1656" s="41">
        <f t="shared" si="2472"/>
        <v>0</v>
      </c>
      <c r="BK1656" s="41">
        <f t="shared" si="2472"/>
        <v>0</v>
      </c>
      <c r="BL1656" s="41">
        <f t="shared" si="2472"/>
        <v>0</v>
      </c>
      <c r="BM1656" s="41">
        <f t="shared" si="2472"/>
        <v>0</v>
      </c>
      <c r="BN1656" s="41">
        <f t="shared" si="2472"/>
        <v>0</v>
      </c>
      <c r="BO1656" s="41">
        <f t="shared" si="2472"/>
        <v>0</v>
      </c>
      <c r="BP1656" s="41">
        <f t="shared" si="2472"/>
        <v>0</v>
      </c>
      <c r="BQ1656" s="41">
        <f t="shared" si="2472"/>
        <v>0</v>
      </c>
      <c r="BR1656" s="41">
        <v>0</v>
      </c>
      <c r="BS1656" s="41">
        <v>100</v>
      </c>
      <c r="BT1656" s="123" t="e">
        <f>IF(#REF!=0,"-",#REF!/#REF!*100)</f>
        <v>#REF!</v>
      </c>
    </row>
    <row r="1657" spans="1:72" s="25" customFormat="1" ht="22.5" x14ac:dyDescent="0.25">
      <c r="A1657" s="30" t="s">
        <v>548</v>
      </c>
      <c r="B1657" s="30" t="s">
        <v>56</v>
      </c>
      <c r="C1657" s="30" t="s">
        <v>1537</v>
      </c>
      <c r="D1657" s="65">
        <v>2202000</v>
      </c>
      <c r="E1657" s="109" t="s">
        <v>1542</v>
      </c>
      <c r="F1657" s="109" t="s">
        <v>0</v>
      </c>
      <c r="G1657" s="31" t="s">
        <v>0</v>
      </c>
      <c r="H1657" s="31" t="s">
        <v>41</v>
      </c>
      <c r="I1657" s="42">
        <f t="shared" ref="I1657:AA1657" si="2473">SUM(I1658:I1659)</f>
        <v>0</v>
      </c>
      <c r="J1657" s="42">
        <f t="shared" si="2473"/>
        <v>0</v>
      </c>
      <c r="K1657" s="42">
        <f t="shared" si="2473"/>
        <v>0</v>
      </c>
      <c r="L1657" s="42">
        <f t="shared" si="2473"/>
        <v>0</v>
      </c>
      <c r="M1657" s="42">
        <f t="shared" si="2473"/>
        <v>0</v>
      </c>
      <c r="N1657" s="42">
        <f t="shared" si="2473"/>
        <v>0</v>
      </c>
      <c r="O1657" s="42">
        <f t="shared" ref="O1657" si="2474">SUM(O1658:O1659)</f>
        <v>0</v>
      </c>
      <c r="P1657" s="42">
        <f t="shared" si="2473"/>
        <v>0</v>
      </c>
      <c r="Q1657" s="42">
        <f t="shared" si="2473"/>
        <v>0</v>
      </c>
      <c r="R1657" s="42">
        <f t="shared" si="2473"/>
        <v>0</v>
      </c>
      <c r="S1657" s="42">
        <f t="shared" si="2473"/>
        <v>0</v>
      </c>
      <c r="T1657" s="42">
        <f t="shared" si="2473"/>
        <v>0</v>
      </c>
      <c r="U1657" s="42">
        <f t="shared" si="2473"/>
        <v>0</v>
      </c>
      <c r="V1657" s="42">
        <f t="shared" si="2473"/>
        <v>0</v>
      </c>
      <c r="W1657" s="42">
        <f t="shared" si="2473"/>
        <v>0</v>
      </c>
      <c r="X1657" s="42">
        <f t="shared" si="2473"/>
        <v>0</v>
      </c>
      <c r="Y1657" s="42">
        <f t="shared" si="2473"/>
        <v>0</v>
      </c>
      <c r="Z1657" s="42">
        <f t="shared" si="2473"/>
        <v>0</v>
      </c>
      <c r="AA1657" s="42">
        <f t="shared" si="2473"/>
        <v>0</v>
      </c>
      <c r="AB1657" s="42">
        <v>0</v>
      </c>
      <c r="AC1657" s="42">
        <v>0</v>
      </c>
      <c r="AD1657" s="42">
        <f t="shared" ref="AD1657:AV1657" si="2475">SUM(AD1658:AD1659)</f>
        <v>0</v>
      </c>
      <c r="AE1657" s="42">
        <f t="shared" si="2475"/>
        <v>0</v>
      </c>
      <c r="AF1657" s="42">
        <f t="shared" si="2475"/>
        <v>0</v>
      </c>
      <c r="AG1657" s="42">
        <f t="shared" si="2475"/>
        <v>0</v>
      </c>
      <c r="AH1657" s="42">
        <f t="shared" si="2475"/>
        <v>0</v>
      </c>
      <c r="AI1657" s="42">
        <f t="shared" si="2475"/>
        <v>0</v>
      </c>
      <c r="AJ1657" s="42">
        <f t="shared" ref="AJ1657" si="2476">SUM(AJ1658:AJ1659)</f>
        <v>0</v>
      </c>
      <c r="AK1657" s="42">
        <f t="shared" si="2475"/>
        <v>0</v>
      </c>
      <c r="AL1657" s="42">
        <f t="shared" si="2475"/>
        <v>0</v>
      </c>
      <c r="AM1657" s="42">
        <f t="shared" si="2475"/>
        <v>0</v>
      </c>
      <c r="AN1657" s="42">
        <f t="shared" si="2475"/>
        <v>0</v>
      </c>
      <c r="AO1657" s="42">
        <f t="shared" si="2475"/>
        <v>0</v>
      </c>
      <c r="AP1657" s="42">
        <f t="shared" si="2475"/>
        <v>0</v>
      </c>
      <c r="AQ1657" s="42">
        <f t="shared" si="2475"/>
        <v>0</v>
      </c>
      <c r="AR1657" s="42">
        <f t="shared" si="2475"/>
        <v>0</v>
      </c>
      <c r="AS1657" s="42">
        <f t="shared" si="2475"/>
        <v>0</v>
      </c>
      <c r="AT1657" s="42">
        <f t="shared" si="2475"/>
        <v>0</v>
      </c>
      <c r="AU1657" s="42">
        <f t="shared" si="2475"/>
        <v>0</v>
      </c>
      <c r="AV1657" s="42">
        <f t="shared" si="2475"/>
        <v>0</v>
      </c>
      <c r="AW1657" s="42">
        <v>0</v>
      </c>
      <c r="AX1657" s="42">
        <v>0</v>
      </c>
      <c r="AY1657" s="42">
        <f t="shared" ref="AY1657:BQ1657" si="2477">SUM(AY1658:AY1659)</f>
        <v>100</v>
      </c>
      <c r="AZ1657" s="42">
        <f t="shared" si="2477"/>
        <v>0</v>
      </c>
      <c r="BA1657" s="42">
        <f t="shared" si="2477"/>
        <v>0</v>
      </c>
      <c r="BB1657" s="42">
        <f t="shared" si="2477"/>
        <v>0</v>
      </c>
      <c r="BC1657" s="42">
        <f t="shared" si="2477"/>
        <v>0</v>
      </c>
      <c r="BD1657" s="42">
        <f t="shared" si="2477"/>
        <v>0</v>
      </c>
      <c r="BE1657" s="42">
        <f t="shared" ref="BE1657" si="2478">SUM(BE1658:BE1659)</f>
        <v>100</v>
      </c>
      <c r="BF1657" s="42">
        <f t="shared" si="2477"/>
        <v>0</v>
      </c>
      <c r="BG1657" s="42">
        <f t="shared" si="2477"/>
        <v>0</v>
      </c>
      <c r="BH1657" s="42">
        <f t="shared" si="2477"/>
        <v>0</v>
      </c>
      <c r="BI1657" s="42">
        <f t="shared" si="2477"/>
        <v>0</v>
      </c>
      <c r="BJ1657" s="42">
        <f t="shared" si="2477"/>
        <v>0</v>
      </c>
      <c r="BK1657" s="42">
        <f t="shared" si="2477"/>
        <v>0</v>
      </c>
      <c r="BL1657" s="42">
        <f t="shared" si="2477"/>
        <v>0</v>
      </c>
      <c r="BM1657" s="42">
        <f t="shared" si="2477"/>
        <v>0</v>
      </c>
      <c r="BN1657" s="42">
        <f t="shared" si="2477"/>
        <v>0</v>
      </c>
      <c r="BO1657" s="42">
        <f t="shared" si="2477"/>
        <v>0</v>
      </c>
      <c r="BP1657" s="42">
        <f t="shared" si="2477"/>
        <v>0</v>
      </c>
      <c r="BQ1657" s="42">
        <f t="shared" si="2477"/>
        <v>0</v>
      </c>
      <c r="BR1657" s="42">
        <v>0</v>
      </c>
      <c r="BS1657" s="42">
        <v>100</v>
      </c>
      <c r="BT1657" s="124" t="e">
        <f>IF(#REF!=0,"-",#REF!/#REF!*100)</f>
        <v>#REF!</v>
      </c>
    </row>
    <row r="1658" spans="1:72" s="25" customFormat="1" x14ac:dyDescent="0.25">
      <c r="A1658" s="30" t="s">
        <v>548</v>
      </c>
      <c r="B1658" s="30" t="s">
        <v>56</v>
      </c>
      <c r="C1658" s="30" t="s">
        <v>1537</v>
      </c>
      <c r="D1658" s="65">
        <v>2202000</v>
      </c>
      <c r="E1658" s="113">
        <v>6147</v>
      </c>
      <c r="F1658" s="102"/>
      <c r="G1658" s="98" t="s">
        <v>1660</v>
      </c>
      <c r="H1658" s="13" t="s">
        <v>62</v>
      </c>
      <c r="I1658" s="45">
        <f t="shared" ref="I1658:AA1658" si="2479">SUM(I1919)</f>
        <v>0</v>
      </c>
      <c r="J1658" s="45">
        <f t="shared" si="2479"/>
        <v>0</v>
      </c>
      <c r="K1658" s="45">
        <f t="shared" si="2479"/>
        <v>0</v>
      </c>
      <c r="L1658" s="45">
        <f t="shared" si="2479"/>
        <v>0</v>
      </c>
      <c r="M1658" s="45">
        <f t="shared" si="2479"/>
        <v>0</v>
      </c>
      <c r="N1658" s="45">
        <f t="shared" si="2479"/>
        <v>0</v>
      </c>
      <c r="O1658" s="45">
        <f t="shared" ref="O1658" si="2480">SUM(O1919)</f>
        <v>0</v>
      </c>
      <c r="P1658" s="45">
        <f t="shared" si="2479"/>
        <v>0</v>
      </c>
      <c r="Q1658" s="45">
        <f t="shared" si="2479"/>
        <v>0</v>
      </c>
      <c r="R1658" s="45">
        <f t="shared" si="2479"/>
        <v>0</v>
      </c>
      <c r="S1658" s="45">
        <f t="shared" si="2479"/>
        <v>0</v>
      </c>
      <c r="T1658" s="45">
        <f t="shared" si="2479"/>
        <v>0</v>
      </c>
      <c r="U1658" s="45">
        <f t="shared" si="2479"/>
        <v>0</v>
      </c>
      <c r="V1658" s="45">
        <f t="shared" si="2479"/>
        <v>0</v>
      </c>
      <c r="W1658" s="45">
        <f t="shared" si="2479"/>
        <v>0</v>
      </c>
      <c r="X1658" s="45">
        <f t="shared" si="2479"/>
        <v>0</v>
      </c>
      <c r="Y1658" s="45">
        <f t="shared" si="2479"/>
        <v>0</v>
      </c>
      <c r="Z1658" s="45">
        <f t="shared" si="2479"/>
        <v>0</v>
      </c>
      <c r="AA1658" s="45">
        <f t="shared" si="2479"/>
        <v>0</v>
      </c>
      <c r="AB1658" s="45">
        <v>0</v>
      </c>
      <c r="AC1658" s="45">
        <v>0</v>
      </c>
      <c r="AD1658" s="45">
        <f t="shared" ref="AD1658:AV1658" si="2481">SUM(AD1919)</f>
        <v>0</v>
      </c>
      <c r="AE1658" s="45">
        <f t="shared" si="2481"/>
        <v>0</v>
      </c>
      <c r="AF1658" s="45">
        <f t="shared" si="2481"/>
        <v>0</v>
      </c>
      <c r="AG1658" s="45">
        <f t="shared" si="2481"/>
        <v>0</v>
      </c>
      <c r="AH1658" s="45">
        <f t="shared" si="2481"/>
        <v>0</v>
      </c>
      <c r="AI1658" s="45">
        <f t="shared" si="2481"/>
        <v>0</v>
      </c>
      <c r="AJ1658" s="45">
        <f t="shared" ref="AJ1658" si="2482">SUM(AJ1919)</f>
        <v>0</v>
      </c>
      <c r="AK1658" s="45">
        <f t="shared" si="2481"/>
        <v>0</v>
      </c>
      <c r="AL1658" s="45">
        <f t="shared" si="2481"/>
        <v>0</v>
      </c>
      <c r="AM1658" s="45">
        <f t="shared" si="2481"/>
        <v>0</v>
      </c>
      <c r="AN1658" s="45">
        <f t="shared" si="2481"/>
        <v>0</v>
      </c>
      <c r="AO1658" s="45">
        <f t="shared" si="2481"/>
        <v>0</v>
      </c>
      <c r="AP1658" s="45">
        <f t="shared" si="2481"/>
        <v>0</v>
      </c>
      <c r="AQ1658" s="45">
        <f t="shared" si="2481"/>
        <v>0</v>
      </c>
      <c r="AR1658" s="45">
        <f t="shared" si="2481"/>
        <v>0</v>
      </c>
      <c r="AS1658" s="45">
        <f t="shared" si="2481"/>
        <v>0</v>
      </c>
      <c r="AT1658" s="45">
        <f t="shared" si="2481"/>
        <v>0</v>
      </c>
      <c r="AU1658" s="45">
        <f t="shared" si="2481"/>
        <v>0</v>
      </c>
      <c r="AV1658" s="45">
        <f t="shared" si="2481"/>
        <v>0</v>
      </c>
      <c r="AW1658" s="45">
        <v>0</v>
      </c>
      <c r="AX1658" s="45">
        <v>0</v>
      </c>
      <c r="AY1658" s="45">
        <f t="shared" ref="AY1658:BQ1658" si="2483">SUM(AY1919)</f>
        <v>100</v>
      </c>
      <c r="AZ1658" s="45">
        <f t="shared" si="2483"/>
        <v>0</v>
      </c>
      <c r="BA1658" s="45">
        <f t="shared" si="2483"/>
        <v>0</v>
      </c>
      <c r="BB1658" s="45">
        <f t="shared" si="2483"/>
        <v>0</v>
      </c>
      <c r="BC1658" s="45">
        <f t="shared" si="2483"/>
        <v>0</v>
      </c>
      <c r="BD1658" s="45">
        <f t="shared" si="2483"/>
        <v>0</v>
      </c>
      <c r="BE1658" s="45">
        <f t="shared" ref="BE1658" si="2484">SUM(BE1919)</f>
        <v>100</v>
      </c>
      <c r="BF1658" s="45">
        <f t="shared" si="2483"/>
        <v>0</v>
      </c>
      <c r="BG1658" s="45">
        <f t="shared" si="2483"/>
        <v>0</v>
      </c>
      <c r="BH1658" s="45">
        <f t="shared" si="2483"/>
        <v>0</v>
      </c>
      <c r="BI1658" s="45">
        <f t="shared" si="2483"/>
        <v>0</v>
      </c>
      <c r="BJ1658" s="45">
        <f t="shared" si="2483"/>
        <v>0</v>
      </c>
      <c r="BK1658" s="45">
        <f t="shared" si="2483"/>
        <v>0</v>
      </c>
      <c r="BL1658" s="45">
        <f t="shared" si="2483"/>
        <v>0</v>
      </c>
      <c r="BM1658" s="45">
        <f t="shared" si="2483"/>
        <v>0</v>
      </c>
      <c r="BN1658" s="45">
        <f t="shared" si="2483"/>
        <v>0</v>
      </c>
      <c r="BO1658" s="45">
        <f t="shared" si="2483"/>
        <v>0</v>
      </c>
      <c r="BP1658" s="45">
        <f t="shared" si="2483"/>
        <v>0</v>
      </c>
      <c r="BQ1658" s="45">
        <f t="shared" si="2483"/>
        <v>0</v>
      </c>
      <c r="BR1658" s="45">
        <v>0</v>
      </c>
      <c r="BS1658" s="45">
        <v>100</v>
      </c>
      <c r="BT1658" s="125" t="e">
        <f>IF(#REF!=0,"-",#REF!/#REF!*100)</f>
        <v>#REF!</v>
      </c>
    </row>
    <row r="1659" spans="1:72" s="25" customFormat="1" x14ac:dyDescent="0.25">
      <c r="A1659" s="30" t="s">
        <v>548</v>
      </c>
      <c r="B1659" s="30" t="s">
        <v>56</v>
      </c>
      <c r="C1659" s="30" t="s">
        <v>1537</v>
      </c>
      <c r="D1659" s="65">
        <v>2202000</v>
      </c>
      <c r="E1659" s="116">
        <v>6148</v>
      </c>
      <c r="F1659" s="65" t="s">
        <v>0</v>
      </c>
      <c r="G1659" s="98" t="s">
        <v>1660</v>
      </c>
      <c r="H1659" s="35" t="s">
        <v>45</v>
      </c>
      <c r="I1659" s="45">
        <f t="shared" ref="I1659:AA1659" si="2485">SUM(I1711,I1753,I1794,I1836,I1878,I1920,I1963,I2004,I2054,I2094,I2136,I2178,I2220)</f>
        <v>0</v>
      </c>
      <c r="J1659" s="45">
        <f t="shared" si="2485"/>
        <v>0</v>
      </c>
      <c r="K1659" s="45">
        <f t="shared" si="2485"/>
        <v>0</v>
      </c>
      <c r="L1659" s="45">
        <f t="shared" si="2485"/>
        <v>0</v>
      </c>
      <c r="M1659" s="45">
        <f t="shared" si="2485"/>
        <v>0</v>
      </c>
      <c r="N1659" s="45">
        <f t="shared" si="2485"/>
        <v>0</v>
      </c>
      <c r="O1659" s="45">
        <f t="shared" ref="O1659" si="2486">SUM(O1711,O1753,O1794,O1836,O1878,O1920,O1963,O2004,O2054,O2094,O2136,O2178,O2220)</f>
        <v>0</v>
      </c>
      <c r="P1659" s="45">
        <f t="shared" si="2485"/>
        <v>0</v>
      </c>
      <c r="Q1659" s="45">
        <f t="shared" si="2485"/>
        <v>0</v>
      </c>
      <c r="R1659" s="45">
        <f t="shared" si="2485"/>
        <v>0</v>
      </c>
      <c r="S1659" s="45">
        <f t="shared" si="2485"/>
        <v>0</v>
      </c>
      <c r="T1659" s="45">
        <f t="shared" si="2485"/>
        <v>0</v>
      </c>
      <c r="U1659" s="45">
        <f t="shared" si="2485"/>
        <v>0</v>
      </c>
      <c r="V1659" s="45">
        <f t="shared" si="2485"/>
        <v>0</v>
      </c>
      <c r="W1659" s="45">
        <f t="shared" si="2485"/>
        <v>0</v>
      </c>
      <c r="X1659" s="45">
        <f t="shared" si="2485"/>
        <v>0</v>
      </c>
      <c r="Y1659" s="45">
        <f t="shared" si="2485"/>
        <v>0</v>
      </c>
      <c r="Z1659" s="45">
        <f t="shared" si="2485"/>
        <v>0</v>
      </c>
      <c r="AA1659" s="45">
        <f t="shared" si="2485"/>
        <v>0</v>
      </c>
      <c r="AB1659" s="45">
        <v>0</v>
      </c>
      <c r="AC1659" s="45">
        <v>0</v>
      </c>
      <c r="AD1659" s="45">
        <f t="shared" ref="AD1659:AV1659" si="2487">SUM(AD1711,AD1753,AD1794,AD1836,AD1878,AD1920,AD1963,AD2004,AD2054,AD2094,AD2136,AD2178,AD2220)</f>
        <v>0</v>
      </c>
      <c r="AE1659" s="45">
        <f t="shared" si="2487"/>
        <v>0</v>
      </c>
      <c r="AF1659" s="45">
        <f t="shared" si="2487"/>
        <v>0</v>
      </c>
      <c r="AG1659" s="45">
        <f t="shared" si="2487"/>
        <v>0</v>
      </c>
      <c r="AH1659" s="45">
        <f t="shared" si="2487"/>
        <v>0</v>
      </c>
      <c r="AI1659" s="45">
        <f t="shared" si="2487"/>
        <v>0</v>
      </c>
      <c r="AJ1659" s="45">
        <f t="shared" ref="AJ1659" si="2488">SUM(AJ1711,AJ1753,AJ1794,AJ1836,AJ1878,AJ1920,AJ1963,AJ2004,AJ2054,AJ2094,AJ2136,AJ2178,AJ2220)</f>
        <v>0</v>
      </c>
      <c r="AK1659" s="45">
        <f t="shared" si="2487"/>
        <v>0</v>
      </c>
      <c r="AL1659" s="45">
        <f t="shared" si="2487"/>
        <v>0</v>
      </c>
      <c r="AM1659" s="45">
        <f t="shared" si="2487"/>
        <v>0</v>
      </c>
      <c r="AN1659" s="45">
        <f t="shared" si="2487"/>
        <v>0</v>
      </c>
      <c r="AO1659" s="45">
        <f t="shared" si="2487"/>
        <v>0</v>
      </c>
      <c r="AP1659" s="45">
        <f t="shared" si="2487"/>
        <v>0</v>
      </c>
      <c r="AQ1659" s="45">
        <f t="shared" si="2487"/>
        <v>0</v>
      </c>
      <c r="AR1659" s="45">
        <f t="shared" si="2487"/>
        <v>0</v>
      </c>
      <c r="AS1659" s="45">
        <f t="shared" si="2487"/>
        <v>0</v>
      </c>
      <c r="AT1659" s="45">
        <f t="shared" si="2487"/>
        <v>0</v>
      </c>
      <c r="AU1659" s="45">
        <f t="shared" si="2487"/>
        <v>0</v>
      </c>
      <c r="AV1659" s="45">
        <f t="shared" si="2487"/>
        <v>0</v>
      </c>
      <c r="AW1659" s="45">
        <v>0</v>
      </c>
      <c r="AX1659" s="45">
        <v>0</v>
      </c>
      <c r="AY1659" s="45">
        <f t="shared" ref="AY1659:BQ1659" si="2489">SUM(AY1711,AY1753,AY1794,AY1836,AY1878,AY1920,AY1963,AY2004,AY2054,AY2094,AY2136,AY2178,AY2220)</f>
        <v>0</v>
      </c>
      <c r="AZ1659" s="45">
        <f t="shared" si="2489"/>
        <v>0</v>
      </c>
      <c r="BA1659" s="45">
        <f t="shared" si="2489"/>
        <v>0</v>
      </c>
      <c r="BB1659" s="45">
        <f t="shared" si="2489"/>
        <v>0</v>
      </c>
      <c r="BC1659" s="45">
        <f t="shared" si="2489"/>
        <v>0</v>
      </c>
      <c r="BD1659" s="45">
        <f t="shared" si="2489"/>
        <v>0</v>
      </c>
      <c r="BE1659" s="45">
        <f t="shared" ref="BE1659" si="2490">SUM(BE1711,BE1753,BE1794,BE1836,BE1878,BE1920,BE1963,BE2004,BE2054,BE2094,BE2136,BE2178,BE2220)</f>
        <v>0</v>
      </c>
      <c r="BF1659" s="45">
        <f t="shared" si="2489"/>
        <v>0</v>
      </c>
      <c r="BG1659" s="45">
        <f t="shared" si="2489"/>
        <v>0</v>
      </c>
      <c r="BH1659" s="45">
        <f t="shared" si="2489"/>
        <v>0</v>
      </c>
      <c r="BI1659" s="45">
        <f t="shared" si="2489"/>
        <v>0</v>
      </c>
      <c r="BJ1659" s="45">
        <f t="shared" si="2489"/>
        <v>0</v>
      </c>
      <c r="BK1659" s="45">
        <f t="shared" si="2489"/>
        <v>0</v>
      </c>
      <c r="BL1659" s="45">
        <f t="shared" si="2489"/>
        <v>0</v>
      </c>
      <c r="BM1659" s="45">
        <f t="shared" si="2489"/>
        <v>0</v>
      </c>
      <c r="BN1659" s="45">
        <f t="shared" si="2489"/>
        <v>0</v>
      </c>
      <c r="BO1659" s="45">
        <f t="shared" si="2489"/>
        <v>0</v>
      </c>
      <c r="BP1659" s="45">
        <f t="shared" si="2489"/>
        <v>0</v>
      </c>
      <c r="BQ1659" s="45">
        <f t="shared" si="2489"/>
        <v>0</v>
      </c>
      <c r="BR1659" s="45">
        <v>0</v>
      </c>
      <c r="BS1659" s="45">
        <v>0</v>
      </c>
      <c r="BT1659" s="125" t="e">
        <f>IF(#REF!=0,"-",#REF!/#REF!*100)</f>
        <v>#REF!</v>
      </c>
    </row>
    <row r="1660" spans="1:72" s="25" customFormat="1" ht="33.75" x14ac:dyDescent="0.25">
      <c r="A1660" s="29" t="s">
        <v>0</v>
      </c>
      <c r="B1660" s="29" t="s">
        <v>0</v>
      </c>
      <c r="C1660" s="29" t="s">
        <v>0</v>
      </c>
      <c r="D1660" s="109" t="s">
        <v>0</v>
      </c>
      <c r="E1660" s="109" t="s">
        <v>0</v>
      </c>
      <c r="F1660" s="109" t="s">
        <v>0</v>
      </c>
      <c r="G1660" s="31" t="s">
        <v>0</v>
      </c>
      <c r="H1660" s="32" t="s">
        <v>97</v>
      </c>
      <c r="I1660" s="41">
        <f t="shared" ref="I1660:AA1660" si="2491">SUM(I1661)</f>
        <v>10000</v>
      </c>
      <c r="J1660" s="41">
        <f t="shared" si="2491"/>
        <v>0</v>
      </c>
      <c r="K1660" s="41">
        <f t="shared" si="2491"/>
        <v>0</v>
      </c>
      <c r="L1660" s="41">
        <f t="shared" si="2491"/>
        <v>0</v>
      </c>
      <c r="M1660" s="41">
        <f t="shared" si="2491"/>
        <v>0</v>
      </c>
      <c r="N1660" s="41">
        <f t="shared" si="2491"/>
        <v>0</v>
      </c>
      <c r="O1660" s="41">
        <f t="shared" si="2491"/>
        <v>10000</v>
      </c>
      <c r="P1660" s="41">
        <f t="shared" si="2491"/>
        <v>0</v>
      </c>
      <c r="Q1660" s="41">
        <f t="shared" si="2491"/>
        <v>0</v>
      </c>
      <c r="R1660" s="41">
        <f t="shared" si="2491"/>
        <v>0</v>
      </c>
      <c r="S1660" s="41">
        <f t="shared" si="2491"/>
        <v>0</v>
      </c>
      <c r="T1660" s="41">
        <f t="shared" si="2491"/>
        <v>0</v>
      </c>
      <c r="U1660" s="41">
        <f t="shared" si="2491"/>
        <v>0</v>
      </c>
      <c r="V1660" s="41">
        <f t="shared" si="2491"/>
        <v>0</v>
      </c>
      <c r="W1660" s="41">
        <f t="shared" si="2491"/>
        <v>0</v>
      </c>
      <c r="X1660" s="41">
        <f t="shared" si="2491"/>
        <v>0</v>
      </c>
      <c r="Y1660" s="41">
        <f t="shared" si="2491"/>
        <v>0</v>
      </c>
      <c r="Z1660" s="41">
        <f t="shared" si="2491"/>
        <v>0</v>
      </c>
      <c r="AA1660" s="41">
        <f t="shared" si="2491"/>
        <v>0</v>
      </c>
      <c r="AB1660" s="41">
        <v>0</v>
      </c>
      <c r="AC1660" s="41">
        <v>10000</v>
      </c>
      <c r="AD1660" s="41">
        <f t="shared" ref="AD1660:AV1660" si="2492">SUM(AD1661)</f>
        <v>0</v>
      </c>
      <c r="AE1660" s="41">
        <f t="shared" si="2492"/>
        <v>0</v>
      </c>
      <c r="AF1660" s="41">
        <f t="shared" si="2492"/>
        <v>0</v>
      </c>
      <c r="AG1660" s="41">
        <f t="shared" si="2492"/>
        <v>0</v>
      </c>
      <c r="AH1660" s="41">
        <f t="shared" si="2492"/>
        <v>0</v>
      </c>
      <c r="AI1660" s="41">
        <f t="shared" si="2492"/>
        <v>0</v>
      </c>
      <c r="AJ1660" s="41">
        <f t="shared" si="2492"/>
        <v>0</v>
      </c>
      <c r="AK1660" s="41">
        <f t="shared" si="2492"/>
        <v>0</v>
      </c>
      <c r="AL1660" s="41">
        <f t="shared" si="2492"/>
        <v>0</v>
      </c>
      <c r="AM1660" s="41">
        <f t="shared" si="2492"/>
        <v>0</v>
      </c>
      <c r="AN1660" s="41">
        <f t="shared" si="2492"/>
        <v>0</v>
      </c>
      <c r="AO1660" s="41">
        <f t="shared" si="2492"/>
        <v>0</v>
      </c>
      <c r="AP1660" s="41">
        <f t="shared" si="2492"/>
        <v>0</v>
      </c>
      <c r="AQ1660" s="41">
        <f t="shared" si="2492"/>
        <v>0</v>
      </c>
      <c r="AR1660" s="41">
        <f t="shared" si="2492"/>
        <v>0</v>
      </c>
      <c r="AS1660" s="41">
        <f t="shared" si="2492"/>
        <v>0</v>
      </c>
      <c r="AT1660" s="41">
        <f t="shared" si="2492"/>
        <v>0</v>
      </c>
      <c r="AU1660" s="41">
        <f t="shared" si="2492"/>
        <v>0</v>
      </c>
      <c r="AV1660" s="41">
        <f t="shared" si="2492"/>
        <v>0</v>
      </c>
      <c r="AW1660" s="41">
        <v>0</v>
      </c>
      <c r="AX1660" s="41">
        <v>0</v>
      </c>
      <c r="AY1660" s="41">
        <f t="shared" ref="AY1660:BQ1660" si="2493">SUM(AY1661)</f>
        <v>0</v>
      </c>
      <c r="AZ1660" s="41">
        <f t="shared" si="2493"/>
        <v>20183</v>
      </c>
      <c r="BA1660" s="41">
        <f t="shared" si="2493"/>
        <v>0</v>
      </c>
      <c r="BB1660" s="41">
        <f t="shared" si="2493"/>
        <v>0</v>
      </c>
      <c r="BC1660" s="41">
        <f t="shared" si="2493"/>
        <v>0</v>
      </c>
      <c r="BD1660" s="41">
        <f t="shared" si="2493"/>
        <v>0</v>
      </c>
      <c r="BE1660" s="41">
        <f t="shared" si="2493"/>
        <v>20183</v>
      </c>
      <c r="BF1660" s="41">
        <f t="shared" si="2493"/>
        <v>0</v>
      </c>
      <c r="BG1660" s="41">
        <f t="shared" si="2493"/>
        <v>0</v>
      </c>
      <c r="BH1660" s="41">
        <f t="shared" si="2493"/>
        <v>20183</v>
      </c>
      <c r="BI1660" s="41">
        <f t="shared" si="2493"/>
        <v>0</v>
      </c>
      <c r="BJ1660" s="41">
        <f t="shared" si="2493"/>
        <v>0</v>
      </c>
      <c r="BK1660" s="41">
        <f t="shared" si="2493"/>
        <v>0</v>
      </c>
      <c r="BL1660" s="41">
        <f t="shared" si="2493"/>
        <v>0</v>
      </c>
      <c r="BM1660" s="41">
        <f t="shared" si="2493"/>
        <v>0</v>
      </c>
      <c r="BN1660" s="41">
        <f t="shared" si="2493"/>
        <v>0</v>
      </c>
      <c r="BO1660" s="41">
        <f t="shared" si="2493"/>
        <v>0</v>
      </c>
      <c r="BP1660" s="41">
        <f t="shared" si="2493"/>
        <v>0</v>
      </c>
      <c r="BQ1660" s="41">
        <f t="shared" si="2493"/>
        <v>0</v>
      </c>
      <c r="BR1660" s="41">
        <v>20183</v>
      </c>
      <c r="BS1660" s="41">
        <v>0</v>
      </c>
      <c r="BT1660" s="123" t="e">
        <f>IF(#REF!=0,"-",#REF!/#REF!*100)</f>
        <v>#REF!</v>
      </c>
    </row>
    <row r="1661" spans="1:72" s="25" customFormat="1" x14ac:dyDescent="0.25">
      <c r="A1661" s="30" t="s">
        <v>548</v>
      </c>
      <c r="B1661" s="30" t="s">
        <v>56</v>
      </c>
      <c r="C1661" s="30" t="s">
        <v>1537</v>
      </c>
      <c r="D1661" s="65">
        <v>2202000</v>
      </c>
      <c r="E1661" s="109" t="s">
        <v>1548</v>
      </c>
      <c r="F1661" s="109" t="s">
        <v>0</v>
      </c>
      <c r="G1661" s="31" t="s">
        <v>0</v>
      </c>
      <c r="H1661" s="31" t="s">
        <v>99</v>
      </c>
      <c r="I1661" s="42">
        <f t="shared" ref="I1661:AA1661" si="2494">SUM(I1662:I1663)</f>
        <v>10000</v>
      </c>
      <c r="J1661" s="42">
        <f t="shared" si="2494"/>
        <v>0</v>
      </c>
      <c r="K1661" s="42">
        <f t="shared" si="2494"/>
        <v>0</v>
      </c>
      <c r="L1661" s="42">
        <f t="shared" si="2494"/>
        <v>0</v>
      </c>
      <c r="M1661" s="42">
        <f t="shared" si="2494"/>
        <v>0</v>
      </c>
      <c r="N1661" s="42">
        <f t="shared" si="2494"/>
        <v>0</v>
      </c>
      <c r="O1661" s="42">
        <f t="shared" ref="O1661" si="2495">SUM(O1662:O1663)</f>
        <v>10000</v>
      </c>
      <c r="P1661" s="42">
        <f t="shared" si="2494"/>
        <v>0</v>
      </c>
      <c r="Q1661" s="42">
        <f t="shared" si="2494"/>
        <v>0</v>
      </c>
      <c r="R1661" s="42">
        <f t="shared" si="2494"/>
        <v>0</v>
      </c>
      <c r="S1661" s="42">
        <f t="shared" si="2494"/>
        <v>0</v>
      </c>
      <c r="T1661" s="42">
        <f t="shared" si="2494"/>
        <v>0</v>
      </c>
      <c r="U1661" s="42">
        <f t="shared" si="2494"/>
        <v>0</v>
      </c>
      <c r="V1661" s="42">
        <f t="shared" si="2494"/>
        <v>0</v>
      </c>
      <c r="W1661" s="42">
        <f t="shared" si="2494"/>
        <v>0</v>
      </c>
      <c r="X1661" s="42">
        <f t="shared" si="2494"/>
        <v>0</v>
      </c>
      <c r="Y1661" s="42">
        <f t="shared" si="2494"/>
        <v>0</v>
      </c>
      <c r="Z1661" s="42">
        <f t="shared" si="2494"/>
        <v>0</v>
      </c>
      <c r="AA1661" s="42">
        <f t="shared" si="2494"/>
        <v>0</v>
      </c>
      <c r="AB1661" s="42">
        <v>0</v>
      </c>
      <c r="AC1661" s="42">
        <v>10000</v>
      </c>
      <c r="AD1661" s="42">
        <f t="shared" ref="AD1661:AV1661" si="2496">SUM(AD1662:AD1663)</f>
        <v>0</v>
      </c>
      <c r="AE1661" s="42">
        <f t="shared" si="2496"/>
        <v>0</v>
      </c>
      <c r="AF1661" s="42">
        <f t="shared" si="2496"/>
        <v>0</v>
      </c>
      <c r="AG1661" s="42">
        <f t="shared" si="2496"/>
        <v>0</v>
      </c>
      <c r="AH1661" s="42">
        <f t="shared" si="2496"/>
        <v>0</v>
      </c>
      <c r="AI1661" s="42">
        <f t="shared" si="2496"/>
        <v>0</v>
      </c>
      <c r="AJ1661" s="42">
        <f t="shared" ref="AJ1661" si="2497">SUM(AJ1662:AJ1663)</f>
        <v>0</v>
      </c>
      <c r="AK1661" s="42">
        <f t="shared" si="2496"/>
        <v>0</v>
      </c>
      <c r="AL1661" s="42">
        <f t="shared" si="2496"/>
        <v>0</v>
      </c>
      <c r="AM1661" s="42">
        <f t="shared" si="2496"/>
        <v>0</v>
      </c>
      <c r="AN1661" s="42">
        <f t="shared" si="2496"/>
        <v>0</v>
      </c>
      <c r="AO1661" s="42">
        <f t="shared" si="2496"/>
        <v>0</v>
      </c>
      <c r="AP1661" s="42">
        <f t="shared" si="2496"/>
        <v>0</v>
      </c>
      <c r="AQ1661" s="42">
        <f t="shared" si="2496"/>
        <v>0</v>
      </c>
      <c r="AR1661" s="42">
        <f t="shared" si="2496"/>
        <v>0</v>
      </c>
      <c r="AS1661" s="42">
        <f t="shared" si="2496"/>
        <v>0</v>
      </c>
      <c r="AT1661" s="42">
        <f t="shared" si="2496"/>
        <v>0</v>
      </c>
      <c r="AU1661" s="42">
        <f t="shared" si="2496"/>
        <v>0</v>
      </c>
      <c r="AV1661" s="42">
        <f t="shared" si="2496"/>
        <v>0</v>
      </c>
      <c r="AW1661" s="42">
        <v>0</v>
      </c>
      <c r="AX1661" s="42">
        <v>0</v>
      </c>
      <c r="AY1661" s="42">
        <f t="shared" ref="AY1661:BQ1661" si="2498">SUM(AY1662:AY1663)</f>
        <v>0</v>
      </c>
      <c r="AZ1661" s="42">
        <f t="shared" si="2498"/>
        <v>20183</v>
      </c>
      <c r="BA1661" s="42">
        <f t="shared" si="2498"/>
        <v>0</v>
      </c>
      <c r="BB1661" s="42">
        <f t="shared" si="2498"/>
        <v>0</v>
      </c>
      <c r="BC1661" s="42">
        <f t="shared" si="2498"/>
        <v>0</v>
      </c>
      <c r="BD1661" s="42">
        <f t="shared" si="2498"/>
        <v>0</v>
      </c>
      <c r="BE1661" s="42">
        <f t="shared" ref="BE1661" si="2499">SUM(BE1662:BE1663)</f>
        <v>20183</v>
      </c>
      <c r="BF1661" s="42">
        <f t="shared" si="2498"/>
        <v>0</v>
      </c>
      <c r="BG1661" s="42">
        <f t="shared" si="2498"/>
        <v>0</v>
      </c>
      <c r="BH1661" s="42">
        <f t="shared" si="2498"/>
        <v>20183</v>
      </c>
      <c r="BI1661" s="42">
        <f t="shared" si="2498"/>
        <v>0</v>
      </c>
      <c r="BJ1661" s="42">
        <f t="shared" si="2498"/>
        <v>0</v>
      </c>
      <c r="BK1661" s="42">
        <f t="shared" si="2498"/>
        <v>0</v>
      </c>
      <c r="BL1661" s="42">
        <f t="shared" si="2498"/>
        <v>0</v>
      </c>
      <c r="BM1661" s="42">
        <f t="shared" si="2498"/>
        <v>0</v>
      </c>
      <c r="BN1661" s="42">
        <f t="shared" si="2498"/>
        <v>0</v>
      </c>
      <c r="BO1661" s="42">
        <f t="shared" si="2498"/>
        <v>0</v>
      </c>
      <c r="BP1661" s="42">
        <f t="shared" si="2498"/>
        <v>0</v>
      </c>
      <c r="BQ1661" s="42">
        <f t="shared" si="2498"/>
        <v>0</v>
      </c>
      <c r="BR1661" s="42">
        <v>20183</v>
      </c>
      <c r="BS1661" s="42">
        <v>0</v>
      </c>
      <c r="BT1661" s="124" t="e">
        <f>IF(#REF!=0,"-",#REF!/#REF!*100)</f>
        <v>#REF!</v>
      </c>
    </row>
    <row r="1662" spans="1:72" s="25" customFormat="1" x14ac:dyDescent="0.25">
      <c r="A1662" s="30" t="s">
        <v>548</v>
      </c>
      <c r="B1662" s="30" t="s">
        <v>56</v>
      </c>
      <c r="C1662" s="30" t="s">
        <v>1537</v>
      </c>
      <c r="D1662" s="65">
        <v>2202000</v>
      </c>
      <c r="E1662" s="116">
        <v>6152</v>
      </c>
      <c r="F1662" s="65" t="s">
        <v>0</v>
      </c>
      <c r="G1662" s="98" t="s">
        <v>1660</v>
      </c>
      <c r="H1662" s="35" t="s">
        <v>115</v>
      </c>
      <c r="I1662" s="45">
        <f t="shared" ref="I1662:AA1662" si="2500">SUM(I2008)</f>
        <v>5000</v>
      </c>
      <c r="J1662" s="45">
        <f t="shared" si="2500"/>
        <v>0</v>
      </c>
      <c r="K1662" s="45">
        <f t="shared" si="2500"/>
        <v>0</v>
      </c>
      <c r="L1662" s="45">
        <f t="shared" si="2500"/>
        <v>0</v>
      </c>
      <c r="M1662" s="45">
        <f t="shared" si="2500"/>
        <v>0</v>
      </c>
      <c r="N1662" s="45">
        <f t="shared" si="2500"/>
        <v>0</v>
      </c>
      <c r="O1662" s="45">
        <f t="shared" ref="O1662" si="2501">SUM(O2008)</f>
        <v>5000</v>
      </c>
      <c r="P1662" s="45">
        <f t="shared" si="2500"/>
        <v>0</v>
      </c>
      <c r="Q1662" s="45">
        <f t="shared" si="2500"/>
        <v>0</v>
      </c>
      <c r="R1662" s="45">
        <f t="shared" si="2500"/>
        <v>0</v>
      </c>
      <c r="S1662" s="45">
        <f t="shared" si="2500"/>
        <v>0</v>
      </c>
      <c r="T1662" s="45">
        <f t="shared" si="2500"/>
        <v>0</v>
      </c>
      <c r="U1662" s="45">
        <f t="shared" si="2500"/>
        <v>0</v>
      </c>
      <c r="V1662" s="45">
        <f t="shared" si="2500"/>
        <v>0</v>
      </c>
      <c r="W1662" s="45">
        <f t="shared" si="2500"/>
        <v>0</v>
      </c>
      <c r="X1662" s="45">
        <f t="shared" si="2500"/>
        <v>0</v>
      </c>
      <c r="Y1662" s="45">
        <f t="shared" si="2500"/>
        <v>0</v>
      </c>
      <c r="Z1662" s="45">
        <f t="shared" si="2500"/>
        <v>0</v>
      </c>
      <c r="AA1662" s="45">
        <f t="shared" si="2500"/>
        <v>0</v>
      </c>
      <c r="AB1662" s="45">
        <v>0</v>
      </c>
      <c r="AC1662" s="45">
        <v>5000</v>
      </c>
      <c r="AD1662" s="45">
        <f t="shared" ref="AD1662:AV1662" si="2502">SUM(AD2008)</f>
        <v>0</v>
      </c>
      <c r="AE1662" s="45">
        <f t="shared" si="2502"/>
        <v>0</v>
      </c>
      <c r="AF1662" s="45">
        <f t="shared" si="2502"/>
        <v>0</v>
      </c>
      <c r="AG1662" s="45">
        <f t="shared" si="2502"/>
        <v>0</v>
      </c>
      <c r="AH1662" s="45">
        <f t="shared" si="2502"/>
        <v>0</v>
      </c>
      <c r="AI1662" s="45">
        <f t="shared" si="2502"/>
        <v>0</v>
      </c>
      <c r="AJ1662" s="45">
        <f t="shared" ref="AJ1662" si="2503">SUM(AJ2008)</f>
        <v>0</v>
      </c>
      <c r="AK1662" s="45">
        <f t="shared" si="2502"/>
        <v>0</v>
      </c>
      <c r="AL1662" s="45">
        <f t="shared" si="2502"/>
        <v>0</v>
      </c>
      <c r="AM1662" s="45">
        <f t="shared" si="2502"/>
        <v>0</v>
      </c>
      <c r="AN1662" s="45">
        <f t="shared" si="2502"/>
        <v>0</v>
      </c>
      <c r="AO1662" s="45">
        <f t="shared" si="2502"/>
        <v>0</v>
      </c>
      <c r="AP1662" s="45">
        <f t="shared" si="2502"/>
        <v>0</v>
      </c>
      <c r="AQ1662" s="45">
        <f t="shared" si="2502"/>
        <v>0</v>
      </c>
      <c r="AR1662" s="45">
        <f t="shared" si="2502"/>
        <v>0</v>
      </c>
      <c r="AS1662" s="45">
        <f t="shared" si="2502"/>
        <v>0</v>
      </c>
      <c r="AT1662" s="45">
        <f t="shared" si="2502"/>
        <v>0</v>
      </c>
      <c r="AU1662" s="45">
        <f t="shared" si="2502"/>
        <v>0</v>
      </c>
      <c r="AV1662" s="45">
        <f t="shared" si="2502"/>
        <v>0</v>
      </c>
      <c r="AW1662" s="45">
        <v>0</v>
      </c>
      <c r="AX1662" s="45">
        <v>0</v>
      </c>
      <c r="AY1662" s="45">
        <f t="shared" ref="AY1662:BQ1662" si="2504">SUM(AY2008)</f>
        <v>0</v>
      </c>
      <c r="AZ1662" s="45">
        <f t="shared" si="2504"/>
        <v>0</v>
      </c>
      <c r="BA1662" s="45">
        <f t="shared" si="2504"/>
        <v>0</v>
      </c>
      <c r="BB1662" s="45">
        <f t="shared" si="2504"/>
        <v>0</v>
      </c>
      <c r="BC1662" s="45">
        <f t="shared" si="2504"/>
        <v>0</v>
      </c>
      <c r="BD1662" s="45">
        <f t="shared" si="2504"/>
        <v>0</v>
      </c>
      <c r="BE1662" s="45">
        <f t="shared" ref="BE1662" si="2505">SUM(BE2008)</f>
        <v>0</v>
      </c>
      <c r="BF1662" s="45">
        <f t="shared" si="2504"/>
        <v>0</v>
      </c>
      <c r="BG1662" s="45">
        <f t="shared" si="2504"/>
        <v>0</v>
      </c>
      <c r="BH1662" s="45">
        <f t="shared" si="2504"/>
        <v>0</v>
      </c>
      <c r="BI1662" s="45">
        <f t="shared" si="2504"/>
        <v>0</v>
      </c>
      <c r="BJ1662" s="45">
        <f t="shared" si="2504"/>
        <v>0</v>
      </c>
      <c r="BK1662" s="45">
        <f t="shared" si="2504"/>
        <v>0</v>
      </c>
      <c r="BL1662" s="45">
        <f t="shared" si="2504"/>
        <v>0</v>
      </c>
      <c r="BM1662" s="45">
        <f t="shared" si="2504"/>
        <v>0</v>
      </c>
      <c r="BN1662" s="45">
        <f t="shared" si="2504"/>
        <v>0</v>
      </c>
      <c r="BO1662" s="45">
        <f t="shared" si="2504"/>
        <v>0</v>
      </c>
      <c r="BP1662" s="45">
        <f t="shared" si="2504"/>
        <v>0</v>
      </c>
      <c r="BQ1662" s="45">
        <f t="shared" si="2504"/>
        <v>0</v>
      </c>
      <c r="BR1662" s="45">
        <v>0</v>
      </c>
      <c r="BS1662" s="45">
        <v>0</v>
      </c>
      <c r="BT1662" s="125" t="e">
        <f>IF(#REF!=0,"-",#REF!/#REF!*100)</f>
        <v>#REF!</v>
      </c>
    </row>
    <row r="1663" spans="1:72" s="25" customFormat="1" ht="22.5" x14ac:dyDescent="0.25">
      <c r="A1663" s="30" t="s">
        <v>548</v>
      </c>
      <c r="B1663" s="30" t="s">
        <v>56</v>
      </c>
      <c r="C1663" s="30" t="s">
        <v>1537</v>
      </c>
      <c r="D1663" s="65">
        <v>2202000</v>
      </c>
      <c r="E1663" s="116">
        <v>6153</v>
      </c>
      <c r="F1663" s="65" t="s">
        <v>0</v>
      </c>
      <c r="G1663" s="98" t="s">
        <v>1660</v>
      </c>
      <c r="H1663" s="35" t="s">
        <v>104</v>
      </c>
      <c r="I1663" s="45">
        <f t="shared" ref="I1663:AA1663" si="2506">SUM(I2010)</f>
        <v>5000</v>
      </c>
      <c r="J1663" s="45">
        <f t="shared" si="2506"/>
        <v>0</v>
      </c>
      <c r="K1663" s="45">
        <f t="shared" si="2506"/>
        <v>0</v>
      </c>
      <c r="L1663" s="45">
        <f t="shared" si="2506"/>
        <v>0</v>
      </c>
      <c r="M1663" s="45">
        <f t="shared" si="2506"/>
        <v>0</v>
      </c>
      <c r="N1663" s="45">
        <f t="shared" si="2506"/>
        <v>0</v>
      </c>
      <c r="O1663" s="45">
        <f t="shared" ref="O1663" si="2507">SUM(O2010)</f>
        <v>5000</v>
      </c>
      <c r="P1663" s="45">
        <f t="shared" si="2506"/>
        <v>0</v>
      </c>
      <c r="Q1663" s="45">
        <f t="shared" si="2506"/>
        <v>0</v>
      </c>
      <c r="R1663" s="45">
        <f t="shared" si="2506"/>
        <v>0</v>
      </c>
      <c r="S1663" s="45">
        <f t="shared" si="2506"/>
        <v>0</v>
      </c>
      <c r="T1663" s="45">
        <f t="shared" si="2506"/>
        <v>0</v>
      </c>
      <c r="U1663" s="45">
        <f t="shared" si="2506"/>
        <v>0</v>
      </c>
      <c r="V1663" s="45">
        <f t="shared" si="2506"/>
        <v>0</v>
      </c>
      <c r="W1663" s="45">
        <f t="shared" si="2506"/>
        <v>0</v>
      </c>
      <c r="X1663" s="45">
        <f t="shared" si="2506"/>
        <v>0</v>
      </c>
      <c r="Y1663" s="45">
        <f t="shared" si="2506"/>
        <v>0</v>
      </c>
      <c r="Z1663" s="45">
        <f t="shared" si="2506"/>
        <v>0</v>
      </c>
      <c r="AA1663" s="45">
        <f t="shared" si="2506"/>
        <v>0</v>
      </c>
      <c r="AB1663" s="45">
        <v>0</v>
      </c>
      <c r="AC1663" s="45">
        <v>5000</v>
      </c>
      <c r="AD1663" s="45">
        <f t="shared" ref="AD1663:AV1663" si="2508">SUM(AD2010)</f>
        <v>0</v>
      </c>
      <c r="AE1663" s="45">
        <f t="shared" si="2508"/>
        <v>0</v>
      </c>
      <c r="AF1663" s="45">
        <f t="shared" si="2508"/>
        <v>0</v>
      </c>
      <c r="AG1663" s="45">
        <f t="shared" si="2508"/>
        <v>0</v>
      </c>
      <c r="AH1663" s="45">
        <f t="shared" si="2508"/>
        <v>0</v>
      </c>
      <c r="AI1663" s="45">
        <f t="shared" si="2508"/>
        <v>0</v>
      </c>
      <c r="AJ1663" s="45">
        <f t="shared" ref="AJ1663" si="2509">SUM(AJ2010)</f>
        <v>0</v>
      </c>
      <c r="AK1663" s="45">
        <f t="shared" si="2508"/>
        <v>0</v>
      </c>
      <c r="AL1663" s="45">
        <f t="shared" si="2508"/>
        <v>0</v>
      </c>
      <c r="AM1663" s="45">
        <f t="shared" si="2508"/>
        <v>0</v>
      </c>
      <c r="AN1663" s="45">
        <f t="shared" si="2508"/>
        <v>0</v>
      </c>
      <c r="AO1663" s="45">
        <f t="shared" si="2508"/>
        <v>0</v>
      </c>
      <c r="AP1663" s="45">
        <f t="shared" si="2508"/>
        <v>0</v>
      </c>
      <c r="AQ1663" s="45">
        <f t="shared" si="2508"/>
        <v>0</v>
      </c>
      <c r="AR1663" s="45">
        <f t="shared" si="2508"/>
        <v>0</v>
      </c>
      <c r="AS1663" s="45">
        <f t="shared" si="2508"/>
        <v>0</v>
      </c>
      <c r="AT1663" s="45">
        <f t="shared" si="2508"/>
        <v>0</v>
      </c>
      <c r="AU1663" s="45">
        <f t="shared" si="2508"/>
        <v>0</v>
      </c>
      <c r="AV1663" s="45">
        <f t="shared" si="2508"/>
        <v>0</v>
      </c>
      <c r="AW1663" s="45">
        <v>0</v>
      </c>
      <c r="AX1663" s="45">
        <v>0</v>
      </c>
      <c r="AY1663" s="45">
        <f t="shared" ref="AY1663:BQ1663" si="2510">SUM(AY2010)</f>
        <v>0</v>
      </c>
      <c r="AZ1663" s="45">
        <f t="shared" si="2510"/>
        <v>20183</v>
      </c>
      <c r="BA1663" s="45">
        <f t="shared" si="2510"/>
        <v>0</v>
      </c>
      <c r="BB1663" s="45">
        <f t="shared" si="2510"/>
        <v>0</v>
      </c>
      <c r="BC1663" s="45">
        <f t="shared" si="2510"/>
        <v>0</v>
      </c>
      <c r="BD1663" s="45">
        <f t="shared" si="2510"/>
        <v>0</v>
      </c>
      <c r="BE1663" s="45">
        <f t="shared" ref="BE1663" si="2511">SUM(BE2010)</f>
        <v>20183</v>
      </c>
      <c r="BF1663" s="45">
        <f t="shared" si="2510"/>
        <v>0</v>
      </c>
      <c r="BG1663" s="45">
        <f t="shared" si="2510"/>
        <v>0</v>
      </c>
      <c r="BH1663" s="45">
        <f t="shared" si="2510"/>
        <v>20183</v>
      </c>
      <c r="BI1663" s="45">
        <f t="shared" si="2510"/>
        <v>0</v>
      </c>
      <c r="BJ1663" s="45">
        <f t="shared" si="2510"/>
        <v>0</v>
      </c>
      <c r="BK1663" s="45">
        <f t="shared" si="2510"/>
        <v>0</v>
      </c>
      <c r="BL1663" s="45">
        <f t="shared" si="2510"/>
        <v>0</v>
      </c>
      <c r="BM1663" s="45">
        <f t="shared" si="2510"/>
        <v>0</v>
      </c>
      <c r="BN1663" s="45">
        <f t="shared" si="2510"/>
        <v>0</v>
      </c>
      <c r="BO1663" s="45">
        <f t="shared" si="2510"/>
        <v>0</v>
      </c>
      <c r="BP1663" s="45">
        <f t="shared" si="2510"/>
        <v>0</v>
      </c>
      <c r="BQ1663" s="45">
        <f t="shared" si="2510"/>
        <v>0</v>
      </c>
      <c r="BR1663" s="45">
        <v>20183</v>
      </c>
      <c r="BS1663" s="45">
        <v>0</v>
      </c>
      <c r="BT1663" s="125" t="e">
        <f>IF(#REF!=0,"-",#REF!/#REF!*100)</f>
        <v>#REF!</v>
      </c>
    </row>
    <row r="1664" spans="1:72" s="25" customFormat="1" ht="33.75" x14ac:dyDescent="0.25">
      <c r="A1664" s="29" t="s">
        <v>0</v>
      </c>
      <c r="B1664" s="29" t="s">
        <v>0</v>
      </c>
      <c r="C1664" s="29" t="s">
        <v>0</v>
      </c>
      <c r="D1664" s="109" t="s">
        <v>0</v>
      </c>
      <c r="E1664" s="109" t="s">
        <v>0</v>
      </c>
      <c r="F1664" s="109" t="s">
        <v>0</v>
      </c>
      <c r="G1664" s="31" t="s">
        <v>0</v>
      </c>
      <c r="H1664" s="32" t="s">
        <v>47</v>
      </c>
      <c r="I1664" s="41">
        <f t="shared" ref="I1664:AA1664" si="2512">SUM(I1665)</f>
        <v>131250</v>
      </c>
      <c r="J1664" s="41">
        <f t="shared" si="2512"/>
        <v>0</v>
      </c>
      <c r="K1664" s="41">
        <f t="shared" si="2512"/>
        <v>0</v>
      </c>
      <c r="L1664" s="41">
        <f t="shared" si="2512"/>
        <v>0</v>
      </c>
      <c r="M1664" s="41">
        <f t="shared" si="2512"/>
        <v>0</v>
      </c>
      <c r="N1664" s="41">
        <f t="shared" si="2512"/>
        <v>0</v>
      </c>
      <c r="O1664" s="41">
        <f t="shared" si="2512"/>
        <v>131250</v>
      </c>
      <c r="P1664" s="41">
        <f t="shared" si="2512"/>
        <v>2000</v>
      </c>
      <c r="Q1664" s="41">
        <f t="shared" si="2512"/>
        <v>0</v>
      </c>
      <c r="R1664" s="41">
        <f t="shared" si="2512"/>
        <v>7740</v>
      </c>
      <c r="S1664" s="41">
        <f t="shared" si="2512"/>
        <v>0</v>
      </c>
      <c r="T1664" s="41">
        <f t="shared" si="2512"/>
        <v>0</v>
      </c>
      <c r="U1664" s="41">
        <f t="shared" si="2512"/>
        <v>0</v>
      </c>
      <c r="V1664" s="41">
        <f t="shared" si="2512"/>
        <v>0</v>
      </c>
      <c r="W1664" s="41">
        <f t="shared" si="2512"/>
        <v>0</v>
      </c>
      <c r="X1664" s="41">
        <f t="shared" si="2512"/>
        <v>0</v>
      </c>
      <c r="Y1664" s="41">
        <f t="shared" si="2512"/>
        <v>0</v>
      </c>
      <c r="Z1664" s="41">
        <f t="shared" si="2512"/>
        <v>0</v>
      </c>
      <c r="AA1664" s="41">
        <f t="shared" si="2512"/>
        <v>0</v>
      </c>
      <c r="AB1664" s="41">
        <v>9740</v>
      </c>
      <c r="AC1664" s="41">
        <v>121510</v>
      </c>
      <c r="AD1664" s="41">
        <f t="shared" ref="AD1664:AV1664" si="2513">SUM(AD1665)</f>
        <v>10000</v>
      </c>
      <c r="AE1664" s="41">
        <f t="shared" si="2513"/>
        <v>0</v>
      </c>
      <c r="AF1664" s="41">
        <f t="shared" si="2513"/>
        <v>0</v>
      </c>
      <c r="AG1664" s="41">
        <f t="shared" si="2513"/>
        <v>0</v>
      </c>
      <c r="AH1664" s="41">
        <f t="shared" si="2513"/>
        <v>0</v>
      </c>
      <c r="AI1664" s="41">
        <f t="shared" si="2513"/>
        <v>0</v>
      </c>
      <c r="AJ1664" s="41">
        <f t="shared" si="2513"/>
        <v>10000</v>
      </c>
      <c r="AK1664" s="41">
        <f t="shared" si="2513"/>
        <v>0</v>
      </c>
      <c r="AL1664" s="41">
        <f t="shared" si="2513"/>
        <v>0</v>
      </c>
      <c r="AM1664" s="41">
        <f t="shared" si="2513"/>
        <v>0</v>
      </c>
      <c r="AN1664" s="41">
        <f t="shared" si="2513"/>
        <v>0</v>
      </c>
      <c r="AO1664" s="41">
        <f t="shared" si="2513"/>
        <v>0</v>
      </c>
      <c r="AP1664" s="41">
        <f t="shared" si="2513"/>
        <v>0</v>
      </c>
      <c r="AQ1664" s="41">
        <f t="shared" si="2513"/>
        <v>0</v>
      </c>
      <c r="AR1664" s="41">
        <f t="shared" si="2513"/>
        <v>0</v>
      </c>
      <c r="AS1664" s="41">
        <f t="shared" si="2513"/>
        <v>0</v>
      </c>
      <c r="AT1664" s="41">
        <f t="shared" si="2513"/>
        <v>0</v>
      </c>
      <c r="AU1664" s="41">
        <f t="shared" si="2513"/>
        <v>0</v>
      </c>
      <c r="AV1664" s="41">
        <f t="shared" si="2513"/>
        <v>0</v>
      </c>
      <c r="AW1664" s="41">
        <v>0</v>
      </c>
      <c r="AX1664" s="41">
        <v>10000</v>
      </c>
      <c r="AY1664" s="41">
        <f t="shared" ref="AY1664:BQ1664" si="2514">SUM(AY1665)</f>
        <v>10000</v>
      </c>
      <c r="AZ1664" s="41">
        <f t="shared" si="2514"/>
        <v>3497</v>
      </c>
      <c r="BA1664" s="41">
        <f t="shared" si="2514"/>
        <v>0</v>
      </c>
      <c r="BB1664" s="41">
        <f t="shared" si="2514"/>
        <v>0</v>
      </c>
      <c r="BC1664" s="41">
        <f t="shared" si="2514"/>
        <v>0</v>
      </c>
      <c r="BD1664" s="41">
        <f t="shared" si="2514"/>
        <v>0</v>
      </c>
      <c r="BE1664" s="41">
        <f t="shared" si="2514"/>
        <v>13497</v>
      </c>
      <c r="BF1664" s="41">
        <f t="shared" si="2514"/>
        <v>0</v>
      </c>
      <c r="BG1664" s="41">
        <f t="shared" si="2514"/>
        <v>0</v>
      </c>
      <c r="BH1664" s="41">
        <f t="shared" si="2514"/>
        <v>3497</v>
      </c>
      <c r="BI1664" s="41">
        <f t="shared" si="2514"/>
        <v>0</v>
      </c>
      <c r="BJ1664" s="41">
        <f t="shared" si="2514"/>
        <v>0</v>
      </c>
      <c r="BK1664" s="41">
        <f t="shared" si="2514"/>
        <v>0</v>
      </c>
      <c r="BL1664" s="41">
        <f t="shared" si="2514"/>
        <v>0</v>
      </c>
      <c r="BM1664" s="41">
        <f t="shared" si="2514"/>
        <v>0</v>
      </c>
      <c r="BN1664" s="41">
        <f t="shared" si="2514"/>
        <v>0</v>
      </c>
      <c r="BO1664" s="41">
        <f t="shared" si="2514"/>
        <v>0</v>
      </c>
      <c r="BP1664" s="41">
        <f t="shared" si="2514"/>
        <v>0</v>
      </c>
      <c r="BQ1664" s="41">
        <f t="shared" si="2514"/>
        <v>0</v>
      </c>
      <c r="BR1664" s="41">
        <v>3497</v>
      </c>
      <c r="BS1664" s="41">
        <v>10000</v>
      </c>
      <c r="BT1664" s="123" t="e">
        <f>IF(#REF!=0,"-",#REF!/#REF!*100)</f>
        <v>#REF!</v>
      </c>
    </row>
    <row r="1665" spans="1:72" s="25" customFormat="1" x14ac:dyDescent="0.25">
      <c r="A1665" s="30" t="s">
        <v>548</v>
      </c>
      <c r="B1665" s="30" t="s">
        <v>56</v>
      </c>
      <c r="C1665" s="30" t="s">
        <v>1537</v>
      </c>
      <c r="D1665" s="65">
        <v>2202000</v>
      </c>
      <c r="E1665" s="109" t="s">
        <v>1543</v>
      </c>
      <c r="F1665" s="109" t="s">
        <v>0</v>
      </c>
      <c r="G1665" s="31" t="s">
        <v>0</v>
      </c>
      <c r="H1665" s="31" t="s">
        <v>49</v>
      </c>
      <c r="I1665" s="42">
        <f t="shared" ref="I1665:AA1665" si="2515">SUM(I1666:I1668)</f>
        <v>131250</v>
      </c>
      <c r="J1665" s="42">
        <f t="shared" si="2515"/>
        <v>0</v>
      </c>
      <c r="K1665" s="42">
        <f t="shared" si="2515"/>
        <v>0</v>
      </c>
      <c r="L1665" s="42">
        <f t="shared" si="2515"/>
        <v>0</v>
      </c>
      <c r="M1665" s="42">
        <f t="shared" si="2515"/>
        <v>0</v>
      </c>
      <c r="N1665" s="42">
        <f t="shared" si="2515"/>
        <v>0</v>
      </c>
      <c r="O1665" s="42">
        <f t="shared" ref="O1665" si="2516">SUM(O1666:O1668)</f>
        <v>131250</v>
      </c>
      <c r="P1665" s="42">
        <f t="shared" si="2515"/>
        <v>2000</v>
      </c>
      <c r="Q1665" s="42">
        <f t="shared" si="2515"/>
        <v>0</v>
      </c>
      <c r="R1665" s="42">
        <f t="shared" si="2515"/>
        <v>7740</v>
      </c>
      <c r="S1665" s="42">
        <f t="shared" si="2515"/>
        <v>0</v>
      </c>
      <c r="T1665" s="42">
        <f t="shared" si="2515"/>
        <v>0</v>
      </c>
      <c r="U1665" s="42">
        <f t="shared" si="2515"/>
        <v>0</v>
      </c>
      <c r="V1665" s="42">
        <f t="shared" si="2515"/>
        <v>0</v>
      </c>
      <c r="W1665" s="42">
        <f t="shared" si="2515"/>
        <v>0</v>
      </c>
      <c r="X1665" s="42">
        <f t="shared" si="2515"/>
        <v>0</v>
      </c>
      <c r="Y1665" s="42">
        <f t="shared" si="2515"/>
        <v>0</v>
      </c>
      <c r="Z1665" s="42">
        <f t="shared" si="2515"/>
        <v>0</v>
      </c>
      <c r="AA1665" s="42">
        <f t="shared" si="2515"/>
        <v>0</v>
      </c>
      <c r="AB1665" s="42">
        <v>9740</v>
      </c>
      <c r="AC1665" s="42">
        <v>121510</v>
      </c>
      <c r="AD1665" s="42">
        <f t="shared" ref="AD1665:AV1665" si="2517">SUM(AD1666:AD1668)</f>
        <v>10000</v>
      </c>
      <c r="AE1665" s="42">
        <f t="shared" si="2517"/>
        <v>0</v>
      </c>
      <c r="AF1665" s="42">
        <f t="shared" si="2517"/>
        <v>0</v>
      </c>
      <c r="AG1665" s="42">
        <f t="shared" si="2517"/>
        <v>0</v>
      </c>
      <c r="AH1665" s="42">
        <f t="shared" si="2517"/>
        <v>0</v>
      </c>
      <c r="AI1665" s="42">
        <f t="shared" si="2517"/>
        <v>0</v>
      </c>
      <c r="AJ1665" s="42">
        <f t="shared" ref="AJ1665" si="2518">SUM(AJ1666:AJ1668)</f>
        <v>10000</v>
      </c>
      <c r="AK1665" s="42">
        <f t="shared" si="2517"/>
        <v>0</v>
      </c>
      <c r="AL1665" s="42">
        <f t="shared" si="2517"/>
        <v>0</v>
      </c>
      <c r="AM1665" s="42">
        <f t="shared" si="2517"/>
        <v>0</v>
      </c>
      <c r="AN1665" s="42">
        <f t="shared" si="2517"/>
        <v>0</v>
      </c>
      <c r="AO1665" s="42">
        <f t="shared" si="2517"/>
        <v>0</v>
      </c>
      <c r="AP1665" s="42">
        <f t="shared" si="2517"/>
        <v>0</v>
      </c>
      <c r="AQ1665" s="42">
        <f t="shared" si="2517"/>
        <v>0</v>
      </c>
      <c r="AR1665" s="42">
        <f t="shared" si="2517"/>
        <v>0</v>
      </c>
      <c r="AS1665" s="42">
        <f t="shared" si="2517"/>
        <v>0</v>
      </c>
      <c r="AT1665" s="42">
        <f t="shared" si="2517"/>
        <v>0</v>
      </c>
      <c r="AU1665" s="42">
        <f t="shared" si="2517"/>
        <v>0</v>
      </c>
      <c r="AV1665" s="42">
        <f t="shared" si="2517"/>
        <v>0</v>
      </c>
      <c r="AW1665" s="42">
        <v>0</v>
      </c>
      <c r="AX1665" s="42">
        <v>10000</v>
      </c>
      <c r="AY1665" s="42">
        <f t="shared" ref="AY1665:BQ1665" si="2519">SUM(AY1666:AY1668)</f>
        <v>10000</v>
      </c>
      <c r="AZ1665" s="42">
        <f t="shared" si="2519"/>
        <v>3497</v>
      </c>
      <c r="BA1665" s="42">
        <f t="shared" si="2519"/>
        <v>0</v>
      </c>
      <c r="BB1665" s="42">
        <f t="shared" si="2519"/>
        <v>0</v>
      </c>
      <c r="BC1665" s="42">
        <f t="shared" si="2519"/>
        <v>0</v>
      </c>
      <c r="BD1665" s="42">
        <f t="shared" si="2519"/>
        <v>0</v>
      </c>
      <c r="BE1665" s="42">
        <f t="shared" ref="BE1665" si="2520">SUM(BE1666:BE1668)</f>
        <v>13497</v>
      </c>
      <c r="BF1665" s="42">
        <f t="shared" si="2519"/>
        <v>0</v>
      </c>
      <c r="BG1665" s="42">
        <f t="shared" si="2519"/>
        <v>0</v>
      </c>
      <c r="BH1665" s="42">
        <f t="shared" si="2519"/>
        <v>3497</v>
      </c>
      <c r="BI1665" s="42">
        <f t="shared" si="2519"/>
        <v>0</v>
      </c>
      <c r="BJ1665" s="42">
        <f t="shared" si="2519"/>
        <v>0</v>
      </c>
      <c r="BK1665" s="42">
        <f t="shared" si="2519"/>
        <v>0</v>
      </c>
      <c r="BL1665" s="42">
        <f t="shared" si="2519"/>
        <v>0</v>
      </c>
      <c r="BM1665" s="42">
        <f t="shared" si="2519"/>
        <v>0</v>
      </c>
      <c r="BN1665" s="42">
        <f t="shared" si="2519"/>
        <v>0</v>
      </c>
      <c r="BO1665" s="42">
        <f t="shared" si="2519"/>
        <v>0</v>
      </c>
      <c r="BP1665" s="42">
        <f t="shared" si="2519"/>
        <v>0</v>
      </c>
      <c r="BQ1665" s="42">
        <f t="shared" si="2519"/>
        <v>0</v>
      </c>
      <c r="BR1665" s="42">
        <v>3497</v>
      </c>
      <c r="BS1665" s="42">
        <v>10000</v>
      </c>
      <c r="BT1665" s="124" t="e">
        <f>IF(#REF!=0,"-",#REF!/#REF!*100)</f>
        <v>#REF!</v>
      </c>
    </row>
    <row r="1666" spans="1:72" s="25" customFormat="1" x14ac:dyDescent="0.25">
      <c r="A1666" s="30" t="s">
        <v>548</v>
      </c>
      <c r="B1666" s="30" t="s">
        <v>56</v>
      </c>
      <c r="C1666" s="30" t="s">
        <v>1537</v>
      </c>
      <c r="D1666" s="65">
        <v>2202000</v>
      </c>
      <c r="E1666" s="116">
        <v>8213</v>
      </c>
      <c r="F1666" s="65" t="s">
        <v>0</v>
      </c>
      <c r="G1666" s="98" t="s">
        <v>1660</v>
      </c>
      <c r="H1666" s="35" t="s">
        <v>51</v>
      </c>
      <c r="I1666" s="45">
        <f t="shared" ref="I1666:AA1666" si="2521">SUM(I1714,I1756,I1797,I1839,I1881,I1923,I1966,I2015,I2057,I2097,I2140,I2181,I2223)</f>
        <v>130250</v>
      </c>
      <c r="J1666" s="45">
        <f t="shared" si="2521"/>
        <v>0</v>
      </c>
      <c r="K1666" s="45">
        <f t="shared" si="2521"/>
        <v>0</v>
      </c>
      <c r="L1666" s="45">
        <f t="shared" si="2521"/>
        <v>0</v>
      </c>
      <c r="M1666" s="45">
        <f t="shared" si="2521"/>
        <v>0</v>
      </c>
      <c r="N1666" s="45">
        <f t="shared" si="2521"/>
        <v>0</v>
      </c>
      <c r="O1666" s="45">
        <f t="shared" ref="O1666" si="2522">SUM(O1714,O1756,O1797,O1839,O1881,O1923,O1966,O2015,O2057,O2097,O2140,O2181,O2223)</f>
        <v>130250</v>
      </c>
      <c r="P1666" s="45">
        <f t="shared" si="2521"/>
        <v>2000</v>
      </c>
      <c r="Q1666" s="45">
        <f t="shared" si="2521"/>
        <v>0</v>
      </c>
      <c r="R1666" s="45">
        <f t="shared" si="2521"/>
        <v>7740</v>
      </c>
      <c r="S1666" s="45">
        <f t="shared" si="2521"/>
        <v>0</v>
      </c>
      <c r="T1666" s="45">
        <f t="shared" si="2521"/>
        <v>0</v>
      </c>
      <c r="U1666" s="45">
        <f t="shared" si="2521"/>
        <v>0</v>
      </c>
      <c r="V1666" s="45">
        <f t="shared" si="2521"/>
        <v>0</v>
      </c>
      <c r="W1666" s="45">
        <f t="shared" si="2521"/>
        <v>0</v>
      </c>
      <c r="X1666" s="45">
        <f t="shared" si="2521"/>
        <v>0</v>
      </c>
      <c r="Y1666" s="45">
        <f t="shared" si="2521"/>
        <v>0</v>
      </c>
      <c r="Z1666" s="45">
        <f t="shared" si="2521"/>
        <v>0</v>
      </c>
      <c r="AA1666" s="45">
        <f t="shared" si="2521"/>
        <v>0</v>
      </c>
      <c r="AB1666" s="45">
        <v>9740</v>
      </c>
      <c r="AC1666" s="45">
        <v>120510</v>
      </c>
      <c r="AD1666" s="45">
        <f t="shared" ref="AD1666:AV1666" si="2523">SUM(AD1714,AD1756,AD1797,AD1839,AD1881,AD1923,AD1966,AD2015,AD2057,AD2097,AD2140,AD2181,AD2223)</f>
        <v>10000</v>
      </c>
      <c r="AE1666" s="45">
        <f t="shared" si="2523"/>
        <v>0</v>
      </c>
      <c r="AF1666" s="45">
        <f t="shared" si="2523"/>
        <v>0</v>
      </c>
      <c r="AG1666" s="45">
        <f t="shared" si="2523"/>
        <v>0</v>
      </c>
      <c r="AH1666" s="45">
        <f t="shared" si="2523"/>
        <v>0</v>
      </c>
      <c r="AI1666" s="45">
        <f t="shared" si="2523"/>
        <v>0</v>
      </c>
      <c r="AJ1666" s="45">
        <f t="shared" ref="AJ1666" si="2524">SUM(AJ1714,AJ1756,AJ1797,AJ1839,AJ1881,AJ1923,AJ1966,AJ2015,AJ2057,AJ2097,AJ2140,AJ2181,AJ2223)</f>
        <v>10000</v>
      </c>
      <c r="AK1666" s="45">
        <f t="shared" si="2523"/>
        <v>0</v>
      </c>
      <c r="AL1666" s="45">
        <f t="shared" si="2523"/>
        <v>0</v>
      </c>
      <c r="AM1666" s="45">
        <f t="shared" si="2523"/>
        <v>0</v>
      </c>
      <c r="AN1666" s="45">
        <f t="shared" si="2523"/>
        <v>0</v>
      </c>
      <c r="AO1666" s="45">
        <f t="shared" si="2523"/>
        <v>0</v>
      </c>
      <c r="AP1666" s="45">
        <f t="shared" si="2523"/>
        <v>0</v>
      </c>
      <c r="AQ1666" s="45">
        <f t="shared" si="2523"/>
        <v>0</v>
      </c>
      <c r="AR1666" s="45">
        <f t="shared" si="2523"/>
        <v>0</v>
      </c>
      <c r="AS1666" s="45">
        <f t="shared" si="2523"/>
        <v>0</v>
      </c>
      <c r="AT1666" s="45">
        <f t="shared" si="2523"/>
        <v>0</v>
      </c>
      <c r="AU1666" s="45">
        <f t="shared" si="2523"/>
        <v>0</v>
      </c>
      <c r="AV1666" s="45">
        <f t="shared" si="2523"/>
        <v>0</v>
      </c>
      <c r="AW1666" s="45">
        <v>0</v>
      </c>
      <c r="AX1666" s="45">
        <v>10000</v>
      </c>
      <c r="AY1666" s="45">
        <f t="shared" ref="AY1666:BQ1666" si="2525">SUM(AY1714,AY1756,AY1797,AY1839,AY1881,AY1923,AY1966,AY2015,AY2057,AY2097,AY2140,AY2181,AY2223)</f>
        <v>10000</v>
      </c>
      <c r="AZ1666" s="45">
        <f t="shared" si="2525"/>
        <v>3491</v>
      </c>
      <c r="BA1666" s="45">
        <f t="shared" si="2525"/>
        <v>0</v>
      </c>
      <c r="BB1666" s="45">
        <f t="shared" si="2525"/>
        <v>0</v>
      </c>
      <c r="BC1666" s="45">
        <f t="shared" si="2525"/>
        <v>0</v>
      </c>
      <c r="BD1666" s="45">
        <f t="shared" si="2525"/>
        <v>0</v>
      </c>
      <c r="BE1666" s="45">
        <f t="shared" ref="BE1666" si="2526">SUM(BE1714,BE1756,BE1797,BE1839,BE1881,BE1923,BE1966,BE2015,BE2057,BE2097,BE2140,BE2181,BE2223)</f>
        <v>13491</v>
      </c>
      <c r="BF1666" s="45">
        <f t="shared" si="2525"/>
        <v>0</v>
      </c>
      <c r="BG1666" s="45">
        <f t="shared" si="2525"/>
        <v>0</v>
      </c>
      <c r="BH1666" s="45">
        <f t="shared" si="2525"/>
        <v>3491</v>
      </c>
      <c r="BI1666" s="45">
        <f t="shared" si="2525"/>
        <v>0</v>
      </c>
      <c r="BJ1666" s="45">
        <f t="shared" si="2525"/>
        <v>0</v>
      </c>
      <c r="BK1666" s="45">
        <f t="shared" si="2525"/>
        <v>0</v>
      </c>
      <c r="BL1666" s="45">
        <f t="shared" si="2525"/>
        <v>0</v>
      </c>
      <c r="BM1666" s="45">
        <f t="shared" si="2525"/>
        <v>0</v>
      </c>
      <c r="BN1666" s="45">
        <f t="shared" si="2525"/>
        <v>0</v>
      </c>
      <c r="BO1666" s="45">
        <f t="shared" si="2525"/>
        <v>0</v>
      </c>
      <c r="BP1666" s="45">
        <f t="shared" si="2525"/>
        <v>0</v>
      </c>
      <c r="BQ1666" s="45">
        <f t="shared" si="2525"/>
        <v>0</v>
      </c>
      <c r="BR1666" s="45">
        <v>3491</v>
      </c>
      <c r="BS1666" s="45">
        <v>10000</v>
      </c>
      <c r="BT1666" s="125" t="e">
        <f>IF(#REF!=0,"-",#REF!/#REF!*100)</f>
        <v>#REF!</v>
      </c>
    </row>
    <row r="1667" spans="1:72" s="25" customFormat="1" x14ac:dyDescent="0.25">
      <c r="A1667" s="30" t="s">
        <v>548</v>
      </c>
      <c r="B1667" s="30" t="s">
        <v>56</v>
      </c>
      <c r="C1667" s="30" t="s">
        <v>1537</v>
      </c>
      <c r="D1667" s="65">
        <v>2202000</v>
      </c>
      <c r="E1667" s="116">
        <v>8215</v>
      </c>
      <c r="F1667" s="65" t="s">
        <v>0</v>
      </c>
      <c r="G1667" s="98" t="s">
        <v>1660</v>
      </c>
      <c r="H1667" s="35" t="s">
        <v>68</v>
      </c>
      <c r="I1667" s="45">
        <f t="shared" ref="I1667:AA1667" si="2527">SUM(I1924,I2016)</f>
        <v>0</v>
      </c>
      <c r="J1667" s="45">
        <f t="shared" si="2527"/>
        <v>0</v>
      </c>
      <c r="K1667" s="45">
        <f t="shared" si="2527"/>
        <v>0</v>
      </c>
      <c r="L1667" s="45">
        <f t="shared" si="2527"/>
        <v>0</v>
      </c>
      <c r="M1667" s="45">
        <f t="shared" si="2527"/>
        <v>0</v>
      </c>
      <c r="N1667" s="45">
        <f t="shared" si="2527"/>
        <v>0</v>
      </c>
      <c r="O1667" s="45">
        <f t="shared" ref="O1667" si="2528">SUM(O1924,O2016)</f>
        <v>0</v>
      </c>
      <c r="P1667" s="45">
        <f t="shared" si="2527"/>
        <v>0</v>
      </c>
      <c r="Q1667" s="45">
        <f t="shared" si="2527"/>
        <v>0</v>
      </c>
      <c r="R1667" s="45">
        <f t="shared" si="2527"/>
        <v>0</v>
      </c>
      <c r="S1667" s="45">
        <f t="shared" si="2527"/>
        <v>0</v>
      </c>
      <c r="T1667" s="45">
        <f t="shared" si="2527"/>
        <v>0</v>
      </c>
      <c r="U1667" s="45">
        <f t="shared" si="2527"/>
        <v>0</v>
      </c>
      <c r="V1667" s="45">
        <f t="shared" si="2527"/>
        <v>0</v>
      </c>
      <c r="W1667" s="45">
        <f t="shared" si="2527"/>
        <v>0</v>
      </c>
      <c r="X1667" s="45">
        <f t="shared" si="2527"/>
        <v>0</v>
      </c>
      <c r="Y1667" s="45">
        <f t="shared" si="2527"/>
        <v>0</v>
      </c>
      <c r="Z1667" s="45">
        <f t="shared" si="2527"/>
        <v>0</v>
      </c>
      <c r="AA1667" s="45">
        <f t="shared" si="2527"/>
        <v>0</v>
      </c>
      <c r="AB1667" s="45">
        <v>0</v>
      </c>
      <c r="AC1667" s="45">
        <v>0</v>
      </c>
      <c r="AD1667" s="45">
        <f t="shared" ref="AD1667:AV1667" si="2529">SUM(AD1924,AD2016)</f>
        <v>0</v>
      </c>
      <c r="AE1667" s="45">
        <f t="shared" si="2529"/>
        <v>0</v>
      </c>
      <c r="AF1667" s="45">
        <f t="shared" si="2529"/>
        <v>0</v>
      </c>
      <c r="AG1667" s="45">
        <f t="shared" si="2529"/>
        <v>0</v>
      </c>
      <c r="AH1667" s="45">
        <f t="shared" si="2529"/>
        <v>0</v>
      </c>
      <c r="AI1667" s="45">
        <f t="shared" si="2529"/>
        <v>0</v>
      </c>
      <c r="AJ1667" s="45">
        <f t="shared" ref="AJ1667" si="2530">SUM(AJ1924,AJ2016)</f>
        <v>0</v>
      </c>
      <c r="AK1667" s="45">
        <f t="shared" si="2529"/>
        <v>0</v>
      </c>
      <c r="AL1667" s="45">
        <f t="shared" si="2529"/>
        <v>0</v>
      </c>
      <c r="AM1667" s="45">
        <f t="shared" si="2529"/>
        <v>0</v>
      </c>
      <c r="AN1667" s="45">
        <f t="shared" si="2529"/>
        <v>0</v>
      </c>
      <c r="AO1667" s="45">
        <f t="shared" si="2529"/>
        <v>0</v>
      </c>
      <c r="AP1667" s="45">
        <f t="shared" si="2529"/>
        <v>0</v>
      </c>
      <c r="AQ1667" s="45">
        <f t="shared" si="2529"/>
        <v>0</v>
      </c>
      <c r="AR1667" s="45">
        <f t="shared" si="2529"/>
        <v>0</v>
      </c>
      <c r="AS1667" s="45">
        <f t="shared" si="2529"/>
        <v>0</v>
      </c>
      <c r="AT1667" s="45">
        <f t="shared" si="2529"/>
        <v>0</v>
      </c>
      <c r="AU1667" s="45">
        <f t="shared" si="2529"/>
        <v>0</v>
      </c>
      <c r="AV1667" s="45">
        <f t="shared" si="2529"/>
        <v>0</v>
      </c>
      <c r="AW1667" s="45">
        <v>0</v>
      </c>
      <c r="AX1667" s="45">
        <v>0</v>
      </c>
      <c r="AY1667" s="45">
        <f t="shared" ref="AY1667:BQ1667" si="2531">SUM(AY1924,AY2016)</f>
        <v>0</v>
      </c>
      <c r="AZ1667" s="45">
        <f t="shared" si="2531"/>
        <v>6</v>
      </c>
      <c r="BA1667" s="45">
        <f t="shared" si="2531"/>
        <v>0</v>
      </c>
      <c r="BB1667" s="45">
        <f t="shared" si="2531"/>
        <v>0</v>
      </c>
      <c r="BC1667" s="45">
        <f t="shared" si="2531"/>
        <v>0</v>
      </c>
      <c r="BD1667" s="45">
        <f t="shared" si="2531"/>
        <v>0</v>
      </c>
      <c r="BE1667" s="45">
        <f t="shared" ref="BE1667" si="2532">SUM(BE1924,BE2016)</f>
        <v>6</v>
      </c>
      <c r="BF1667" s="45">
        <f t="shared" si="2531"/>
        <v>0</v>
      </c>
      <c r="BG1667" s="45">
        <f t="shared" si="2531"/>
        <v>0</v>
      </c>
      <c r="BH1667" s="45">
        <f t="shared" si="2531"/>
        <v>6</v>
      </c>
      <c r="BI1667" s="45">
        <f t="shared" si="2531"/>
        <v>0</v>
      </c>
      <c r="BJ1667" s="45">
        <f t="shared" si="2531"/>
        <v>0</v>
      </c>
      <c r="BK1667" s="45">
        <f t="shared" si="2531"/>
        <v>0</v>
      </c>
      <c r="BL1667" s="45">
        <f t="shared" si="2531"/>
        <v>0</v>
      </c>
      <c r="BM1667" s="45">
        <f t="shared" si="2531"/>
        <v>0</v>
      </c>
      <c r="BN1667" s="45">
        <f t="shared" si="2531"/>
        <v>0</v>
      </c>
      <c r="BO1667" s="45">
        <f t="shared" si="2531"/>
        <v>0</v>
      </c>
      <c r="BP1667" s="45">
        <f t="shared" si="2531"/>
        <v>0</v>
      </c>
      <c r="BQ1667" s="45">
        <f t="shared" si="2531"/>
        <v>0</v>
      </c>
      <c r="BR1667" s="45">
        <v>6</v>
      </c>
      <c r="BS1667" s="45">
        <v>0</v>
      </c>
      <c r="BT1667" s="125" t="e">
        <f>IF(#REF!=0,"-",#REF!/#REF!*100)</f>
        <v>#REF!</v>
      </c>
    </row>
    <row r="1668" spans="1:72" s="25" customFormat="1" x14ac:dyDescent="0.25">
      <c r="A1668" s="30" t="s">
        <v>548</v>
      </c>
      <c r="B1668" s="30" t="s">
        <v>56</v>
      </c>
      <c r="C1668" s="30" t="s">
        <v>1537</v>
      </c>
      <c r="D1668" s="65">
        <v>2202000</v>
      </c>
      <c r="E1668" s="116">
        <v>8216</v>
      </c>
      <c r="F1668" s="65" t="s">
        <v>0</v>
      </c>
      <c r="G1668" s="98" t="s">
        <v>1660</v>
      </c>
      <c r="H1668" s="35" t="s">
        <v>108</v>
      </c>
      <c r="I1668" s="45">
        <f t="shared" ref="I1668:AA1668" si="2533">SUM(I1715,I1798,I1840,I2098,I2141,I2182,I2224)</f>
        <v>1000</v>
      </c>
      <c r="J1668" s="45">
        <f t="shared" si="2533"/>
        <v>0</v>
      </c>
      <c r="K1668" s="45">
        <f t="shared" si="2533"/>
        <v>0</v>
      </c>
      <c r="L1668" s="45">
        <f t="shared" si="2533"/>
        <v>0</v>
      </c>
      <c r="M1668" s="45">
        <f t="shared" si="2533"/>
        <v>0</v>
      </c>
      <c r="N1668" s="45">
        <f t="shared" si="2533"/>
        <v>0</v>
      </c>
      <c r="O1668" s="45">
        <f t="shared" ref="O1668" si="2534">SUM(O1715,O1798,O1840,O2098,O2141,O2182,O2224)</f>
        <v>1000</v>
      </c>
      <c r="P1668" s="45">
        <f t="shared" si="2533"/>
        <v>0</v>
      </c>
      <c r="Q1668" s="45">
        <f t="shared" si="2533"/>
        <v>0</v>
      </c>
      <c r="R1668" s="45">
        <f t="shared" si="2533"/>
        <v>0</v>
      </c>
      <c r="S1668" s="45">
        <f t="shared" si="2533"/>
        <v>0</v>
      </c>
      <c r="T1668" s="45">
        <f t="shared" si="2533"/>
        <v>0</v>
      </c>
      <c r="U1668" s="45">
        <f t="shared" si="2533"/>
        <v>0</v>
      </c>
      <c r="V1668" s="45">
        <f t="shared" si="2533"/>
        <v>0</v>
      </c>
      <c r="W1668" s="45">
        <f t="shared" si="2533"/>
        <v>0</v>
      </c>
      <c r="X1668" s="45">
        <f t="shared" si="2533"/>
        <v>0</v>
      </c>
      <c r="Y1668" s="45">
        <f t="shared" si="2533"/>
        <v>0</v>
      </c>
      <c r="Z1668" s="45">
        <f t="shared" si="2533"/>
        <v>0</v>
      </c>
      <c r="AA1668" s="45">
        <f t="shared" si="2533"/>
        <v>0</v>
      </c>
      <c r="AB1668" s="45">
        <v>0</v>
      </c>
      <c r="AC1668" s="45">
        <v>1000</v>
      </c>
      <c r="AD1668" s="45">
        <f t="shared" ref="AD1668:AV1668" si="2535">SUM(AD1715,AD1798,AD1840,AD2098,AD2141,AD2182,AD2224)</f>
        <v>0</v>
      </c>
      <c r="AE1668" s="45">
        <f t="shared" si="2535"/>
        <v>0</v>
      </c>
      <c r="AF1668" s="45">
        <f t="shared" si="2535"/>
        <v>0</v>
      </c>
      <c r="AG1668" s="45">
        <f t="shared" si="2535"/>
        <v>0</v>
      </c>
      <c r="AH1668" s="45">
        <f t="shared" si="2535"/>
        <v>0</v>
      </c>
      <c r="AI1668" s="45">
        <f t="shared" si="2535"/>
        <v>0</v>
      </c>
      <c r="AJ1668" s="45">
        <f t="shared" ref="AJ1668" si="2536">SUM(AJ1715,AJ1798,AJ1840,AJ2098,AJ2141,AJ2182,AJ2224)</f>
        <v>0</v>
      </c>
      <c r="AK1668" s="45">
        <f t="shared" si="2535"/>
        <v>0</v>
      </c>
      <c r="AL1668" s="45">
        <f t="shared" si="2535"/>
        <v>0</v>
      </c>
      <c r="AM1668" s="45">
        <f t="shared" si="2535"/>
        <v>0</v>
      </c>
      <c r="AN1668" s="45">
        <f t="shared" si="2535"/>
        <v>0</v>
      </c>
      <c r="AO1668" s="45">
        <f t="shared" si="2535"/>
        <v>0</v>
      </c>
      <c r="AP1668" s="45">
        <f t="shared" si="2535"/>
        <v>0</v>
      </c>
      <c r="AQ1668" s="45">
        <f t="shared" si="2535"/>
        <v>0</v>
      </c>
      <c r="AR1668" s="45">
        <f t="shared" si="2535"/>
        <v>0</v>
      </c>
      <c r="AS1668" s="45">
        <f t="shared" si="2535"/>
        <v>0</v>
      </c>
      <c r="AT1668" s="45">
        <f t="shared" si="2535"/>
        <v>0</v>
      </c>
      <c r="AU1668" s="45">
        <f t="shared" si="2535"/>
        <v>0</v>
      </c>
      <c r="AV1668" s="45">
        <f t="shared" si="2535"/>
        <v>0</v>
      </c>
      <c r="AW1668" s="45">
        <v>0</v>
      </c>
      <c r="AX1668" s="45">
        <v>0</v>
      </c>
      <c r="AY1668" s="45">
        <f t="shared" ref="AY1668:BQ1668" si="2537">SUM(AY1715,AY1798,AY1840,AY2098,AY2141,AY2182,AY2224)</f>
        <v>0</v>
      </c>
      <c r="AZ1668" s="45">
        <f t="shared" si="2537"/>
        <v>0</v>
      </c>
      <c r="BA1668" s="45">
        <f t="shared" si="2537"/>
        <v>0</v>
      </c>
      <c r="BB1668" s="45">
        <f t="shared" si="2537"/>
        <v>0</v>
      </c>
      <c r="BC1668" s="45">
        <f t="shared" si="2537"/>
        <v>0</v>
      </c>
      <c r="BD1668" s="45">
        <f t="shared" si="2537"/>
        <v>0</v>
      </c>
      <c r="BE1668" s="45">
        <f t="shared" ref="BE1668" si="2538">SUM(BE1715,BE1798,BE1840,BE2098,BE2141,BE2182,BE2224)</f>
        <v>0</v>
      </c>
      <c r="BF1668" s="45">
        <f t="shared" si="2537"/>
        <v>0</v>
      </c>
      <c r="BG1668" s="45">
        <f t="shared" si="2537"/>
        <v>0</v>
      </c>
      <c r="BH1668" s="45">
        <f t="shared" si="2537"/>
        <v>0</v>
      </c>
      <c r="BI1668" s="45">
        <f t="shared" si="2537"/>
        <v>0</v>
      </c>
      <c r="BJ1668" s="45">
        <f t="shared" si="2537"/>
        <v>0</v>
      </c>
      <c r="BK1668" s="45">
        <f t="shared" si="2537"/>
        <v>0</v>
      </c>
      <c r="BL1668" s="45">
        <f t="shared" si="2537"/>
        <v>0</v>
      </c>
      <c r="BM1668" s="45">
        <f t="shared" si="2537"/>
        <v>0</v>
      </c>
      <c r="BN1668" s="45">
        <f t="shared" si="2537"/>
        <v>0</v>
      </c>
      <c r="BO1668" s="45">
        <f t="shared" si="2537"/>
        <v>0</v>
      </c>
      <c r="BP1668" s="45">
        <f t="shared" si="2537"/>
        <v>0</v>
      </c>
      <c r="BQ1668" s="45">
        <f t="shared" si="2537"/>
        <v>0</v>
      </c>
      <c r="BR1668" s="45">
        <v>0</v>
      </c>
      <c r="BS1668" s="45">
        <v>0</v>
      </c>
      <c r="BT1668" s="125" t="e">
        <f>IF(#REF!=0,"-",#REF!/#REF!*100)</f>
        <v>#REF!</v>
      </c>
    </row>
    <row r="1669" spans="1:72" s="25" customFormat="1" x14ac:dyDescent="0.25">
      <c r="A1669" s="35" t="s">
        <v>0</v>
      </c>
      <c r="B1669" s="35" t="s">
        <v>0</v>
      </c>
      <c r="C1669" s="35" t="s">
        <v>0</v>
      </c>
      <c r="D1669" s="110" t="s">
        <v>0</v>
      </c>
      <c r="E1669" s="110" t="s">
        <v>0</v>
      </c>
      <c r="F1669" s="110" t="s">
        <v>0</v>
      </c>
      <c r="G1669" s="35" t="s">
        <v>0</v>
      </c>
      <c r="H1669" s="32" t="s">
        <v>1544</v>
      </c>
      <c r="I1669" s="41">
        <f t="shared" ref="I1669:AA1669" si="2539">SUM(I1664,I1660,I1656,I1635)</f>
        <v>981500</v>
      </c>
      <c r="J1669" s="41">
        <f t="shared" si="2539"/>
        <v>0</v>
      </c>
      <c r="K1669" s="41">
        <f t="shared" si="2539"/>
        <v>0</v>
      </c>
      <c r="L1669" s="41">
        <f t="shared" si="2539"/>
        <v>13598</v>
      </c>
      <c r="M1669" s="41">
        <f t="shared" si="2539"/>
        <v>0</v>
      </c>
      <c r="N1669" s="41">
        <f t="shared" si="2539"/>
        <v>0</v>
      </c>
      <c r="O1669" s="41">
        <f t="shared" ref="O1669" si="2540">SUM(O1664,O1660,O1656,O1635)</f>
        <v>995098</v>
      </c>
      <c r="P1669" s="41">
        <f t="shared" si="2539"/>
        <v>70109</v>
      </c>
      <c r="Q1669" s="41">
        <f t="shared" si="2539"/>
        <v>75662</v>
      </c>
      <c r="R1669" s="41">
        <f t="shared" si="2539"/>
        <v>112680</v>
      </c>
      <c r="S1669" s="41">
        <f t="shared" si="2539"/>
        <v>0</v>
      </c>
      <c r="T1669" s="41">
        <f t="shared" si="2539"/>
        <v>0</v>
      </c>
      <c r="U1669" s="41">
        <f t="shared" si="2539"/>
        <v>0</v>
      </c>
      <c r="V1669" s="41">
        <f t="shared" si="2539"/>
        <v>0</v>
      </c>
      <c r="W1669" s="41">
        <f t="shared" si="2539"/>
        <v>0</v>
      </c>
      <c r="X1669" s="41">
        <f t="shared" si="2539"/>
        <v>0</v>
      </c>
      <c r="Y1669" s="41">
        <f t="shared" si="2539"/>
        <v>0</v>
      </c>
      <c r="Z1669" s="41">
        <f t="shared" si="2539"/>
        <v>0</v>
      </c>
      <c r="AA1669" s="41">
        <f t="shared" si="2539"/>
        <v>0</v>
      </c>
      <c r="AB1669" s="41">
        <v>258451</v>
      </c>
      <c r="AC1669" s="41">
        <v>736647</v>
      </c>
      <c r="AD1669" s="41">
        <f t="shared" ref="AD1669:AV1669" si="2541">SUM(AD1664,AD1660,AD1656,AD1635)</f>
        <v>122040</v>
      </c>
      <c r="AE1669" s="41">
        <f t="shared" si="2541"/>
        <v>24273</v>
      </c>
      <c r="AF1669" s="41">
        <f t="shared" si="2541"/>
        <v>0</v>
      </c>
      <c r="AG1669" s="41">
        <f t="shared" si="2541"/>
        <v>0</v>
      </c>
      <c r="AH1669" s="41">
        <f t="shared" si="2541"/>
        <v>0</v>
      </c>
      <c r="AI1669" s="41">
        <f t="shared" si="2541"/>
        <v>0</v>
      </c>
      <c r="AJ1669" s="41">
        <f t="shared" ref="AJ1669" si="2542">SUM(AJ1664,AJ1660,AJ1656,AJ1635)</f>
        <v>146313</v>
      </c>
      <c r="AK1669" s="41">
        <f t="shared" si="2541"/>
        <v>0</v>
      </c>
      <c r="AL1669" s="41">
        <f t="shared" si="2541"/>
        <v>0</v>
      </c>
      <c r="AM1669" s="41">
        <f t="shared" si="2541"/>
        <v>26228</v>
      </c>
      <c r="AN1669" s="41">
        <f t="shared" si="2541"/>
        <v>0</v>
      </c>
      <c r="AO1669" s="41">
        <f t="shared" si="2541"/>
        <v>0</v>
      </c>
      <c r="AP1669" s="41">
        <f t="shared" si="2541"/>
        <v>0</v>
      </c>
      <c r="AQ1669" s="41">
        <f t="shared" si="2541"/>
        <v>0</v>
      </c>
      <c r="AR1669" s="41">
        <f t="shared" si="2541"/>
        <v>0</v>
      </c>
      <c r="AS1669" s="41">
        <f t="shared" si="2541"/>
        <v>0</v>
      </c>
      <c r="AT1669" s="41">
        <f t="shared" si="2541"/>
        <v>0</v>
      </c>
      <c r="AU1669" s="41">
        <f t="shared" si="2541"/>
        <v>0</v>
      </c>
      <c r="AV1669" s="41">
        <f t="shared" si="2541"/>
        <v>0</v>
      </c>
      <c r="AW1669" s="41">
        <v>26228</v>
      </c>
      <c r="AX1669" s="41">
        <v>120085</v>
      </c>
      <c r="AY1669" s="41">
        <f t="shared" ref="AY1669:BQ1669" si="2543">SUM(AY1664,AY1660,AY1656,AY1635)</f>
        <v>531100</v>
      </c>
      <c r="AZ1669" s="41">
        <f t="shared" si="2543"/>
        <v>238912</v>
      </c>
      <c r="BA1669" s="41">
        <f t="shared" si="2543"/>
        <v>0</v>
      </c>
      <c r="BB1669" s="41">
        <f t="shared" si="2543"/>
        <v>93000</v>
      </c>
      <c r="BC1669" s="41">
        <f t="shared" si="2543"/>
        <v>0</v>
      </c>
      <c r="BD1669" s="41">
        <f t="shared" si="2543"/>
        <v>0</v>
      </c>
      <c r="BE1669" s="41">
        <f t="shared" ref="BE1669" si="2544">SUM(BE1664,BE1660,BE1656,BE1635)</f>
        <v>863012</v>
      </c>
      <c r="BF1669" s="41">
        <f t="shared" si="2543"/>
        <v>16000</v>
      </c>
      <c r="BG1669" s="41">
        <f t="shared" si="2543"/>
        <v>95000</v>
      </c>
      <c r="BH1669" s="41">
        <f t="shared" si="2543"/>
        <v>277912</v>
      </c>
      <c r="BI1669" s="41">
        <f t="shared" si="2543"/>
        <v>0</v>
      </c>
      <c r="BJ1669" s="41">
        <f t="shared" si="2543"/>
        <v>0</v>
      </c>
      <c r="BK1669" s="41">
        <f t="shared" si="2543"/>
        <v>0</v>
      </c>
      <c r="BL1669" s="41">
        <f t="shared" si="2543"/>
        <v>0</v>
      </c>
      <c r="BM1669" s="41">
        <f t="shared" si="2543"/>
        <v>0</v>
      </c>
      <c r="BN1669" s="41">
        <f t="shared" si="2543"/>
        <v>0</v>
      </c>
      <c r="BO1669" s="41">
        <f t="shared" si="2543"/>
        <v>0</v>
      </c>
      <c r="BP1669" s="41">
        <f t="shared" si="2543"/>
        <v>0</v>
      </c>
      <c r="BQ1669" s="41">
        <f t="shared" si="2543"/>
        <v>0</v>
      </c>
      <c r="BR1669" s="41">
        <v>388912</v>
      </c>
      <c r="BS1669" s="41">
        <v>474100</v>
      </c>
      <c r="BT1669" s="123" t="e">
        <f>IF(#REF!=0,"-",#REF!/#REF!*100)</f>
        <v>#REF!</v>
      </c>
    </row>
    <row r="1670" spans="1:72" s="25" customFormat="1" ht="15.75" thickBot="1" x14ac:dyDescent="0.3">
      <c r="A1670" s="35" t="s">
        <v>0</v>
      </c>
      <c r="B1670" s="35" t="s">
        <v>0</v>
      </c>
      <c r="C1670" s="35" t="s">
        <v>0</v>
      </c>
      <c r="D1670" s="110" t="s">
        <v>0</v>
      </c>
      <c r="E1670" s="110" t="s">
        <v>0</v>
      </c>
      <c r="F1670" s="110" t="s">
        <v>0</v>
      </c>
      <c r="G1670" s="35" t="s">
        <v>0</v>
      </c>
      <c r="H1670" s="31" t="s">
        <v>53</v>
      </c>
      <c r="I1670" s="25" t="s">
        <v>0</v>
      </c>
      <c r="O1670" s="25" t="e">
        <f t="shared" si="2341"/>
        <v>#VALUE!</v>
      </c>
      <c r="AB1670" s="25">
        <v>0</v>
      </c>
      <c r="AC1670" s="25" t="e">
        <v>#VALUE!</v>
      </c>
      <c r="AD1670" s="25" t="s">
        <v>0</v>
      </c>
      <c r="AJ1670" s="25" t="e">
        <f t="shared" si="2342"/>
        <v>#VALUE!</v>
      </c>
      <c r="AW1670" s="25">
        <v>0</v>
      </c>
      <c r="AX1670" s="25" t="e">
        <v>#VALUE!</v>
      </c>
      <c r="AY1670" s="25" t="s">
        <v>0</v>
      </c>
      <c r="BE1670" s="25" t="e">
        <f t="shared" si="2343"/>
        <v>#VALUE!</v>
      </c>
      <c r="BR1670" s="25">
        <v>0</v>
      </c>
      <c r="BS1670" s="25" t="e">
        <v>#VALUE!</v>
      </c>
      <c r="BT1670" s="124" t="e">
        <f>IF(#REF!=0,"-",#REF!/#REF!*100)</f>
        <v>#REF!</v>
      </c>
    </row>
    <row r="1671" spans="1:72" s="25" customFormat="1" ht="69.75" customHeight="1" thickBot="1" x14ac:dyDescent="0.3">
      <c r="A1671" s="159" t="s">
        <v>0</v>
      </c>
      <c r="B1671" s="159" t="s">
        <v>0</v>
      </c>
      <c r="C1671" s="159" t="s">
        <v>0</v>
      </c>
      <c r="D1671" s="141" t="s">
        <v>0</v>
      </c>
      <c r="E1671" s="141" t="s">
        <v>0</v>
      </c>
      <c r="F1671" s="141" t="s">
        <v>0</v>
      </c>
      <c r="G1671" s="144" t="s">
        <v>0</v>
      </c>
      <c r="H1671" s="5" t="s">
        <v>54</v>
      </c>
      <c r="I1671" s="89" t="s">
        <v>9</v>
      </c>
      <c r="J1671" s="89" t="s">
        <v>1606</v>
      </c>
      <c r="K1671" s="89" t="s">
        <v>1534</v>
      </c>
      <c r="L1671" s="89" t="s">
        <v>1592</v>
      </c>
      <c r="M1671" s="89" t="s">
        <v>1593</v>
      </c>
      <c r="N1671" s="89" t="s">
        <v>1594</v>
      </c>
      <c r="O1671" s="89" t="s">
        <v>1610</v>
      </c>
      <c r="P1671" s="89" t="s">
        <v>1607</v>
      </c>
      <c r="Q1671" s="89" t="s">
        <v>1595</v>
      </c>
      <c r="R1671" s="89" t="s">
        <v>1596</v>
      </c>
      <c r="S1671" s="89" t="s">
        <v>1597</v>
      </c>
      <c r="T1671" s="89" t="s">
        <v>1598</v>
      </c>
      <c r="U1671" s="89" t="s">
        <v>1599</v>
      </c>
      <c r="V1671" s="89" t="s">
        <v>1600</v>
      </c>
      <c r="W1671" s="89" t="s">
        <v>1608</v>
      </c>
      <c r="X1671" s="89" t="s">
        <v>1609</v>
      </c>
      <c r="Y1671" s="89" t="s">
        <v>1601</v>
      </c>
      <c r="Z1671" s="89" t="s">
        <v>1602</v>
      </c>
      <c r="AA1671" s="89" t="s">
        <v>1603</v>
      </c>
      <c r="AB1671" s="89" t="s">
        <v>1604</v>
      </c>
      <c r="AC1671" s="89" t="s">
        <v>1605</v>
      </c>
      <c r="AD1671" s="90" t="s">
        <v>10</v>
      </c>
      <c r="AE1671" s="90" t="s">
        <v>1606</v>
      </c>
      <c r="AF1671" s="90" t="s">
        <v>1534</v>
      </c>
      <c r="AG1671" s="90" t="s">
        <v>1592</v>
      </c>
      <c r="AH1671" s="90" t="s">
        <v>1593</v>
      </c>
      <c r="AI1671" s="90" t="s">
        <v>1594</v>
      </c>
      <c r="AJ1671" s="90" t="s">
        <v>1611</v>
      </c>
      <c r="AK1671" s="90" t="s">
        <v>1607</v>
      </c>
      <c r="AL1671" s="90" t="s">
        <v>1595</v>
      </c>
      <c r="AM1671" s="90" t="s">
        <v>1596</v>
      </c>
      <c r="AN1671" s="90" t="s">
        <v>1597</v>
      </c>
      <c r="AO1671" s="90" t="s">
        <v>1598</v>
      </c>
      <c r="AP1671" s="90" t="s">
        <v>1599</v>
      </c>
      <c r="AQ1671" s="90" t="s">
        <v>1600</v>
      </c>
      <c r="AR1671" s="90" t="s">
        <v>1608</v>
      </c>
      <c r="AS1671" s="90" t="s">
        <v>1609</v>
      </c>
      <c r="AT1671" s="90" t="s">
        <v>1601</v>
      </c>
      <c r="AU1671" s="90" t="s">
        <v>1602</v>
      </c>
      <c r="AV1671" s="90" t="s">
        <v>1603</v>
      </c>
      <c r="AW1671" s="90" t="s">
        <v>1604</v>
      </c>
      <c r="AX1671" s="90" t="s">
        <v>1605</v>
      </c>
      <c r="AY1671" s="91" t="s">
        <v>11</v>
      </c>
      <c r="AZ1671" s="91" t="s">
        <v>1606</v>
      </c>
      <c r="BA1671" s="91" t="s">
        <v>1534</v>
      </c>
      <c r="BB1671" s="91" t="s">
        <v>1592</v>
      </c>
      <c r="BC1671" s="91" t="s">
        <v>1593</v>
      </c>
      <c r="BD1671" s="91" t="s">
        <v>1594</v>
      </c>
      <c r="BE1671" s="91" t="s">
        <v>1612</v>
      </c>
      <c r="BF1671" s="91" t="s">
        <v>1607</v>
      </c>
      <c r="BG1671" s="91" t="s">
        <v>1595</v>
      </c>
      <c r="BH1671" s="91" t="s">
        <v>1596</v>
      </c>
      <c r="BI1671" s="91" t="s">
        <v>1597</v>
      </c>
      <c r="BJ1671" s="91" t="s">
        <v>1598</v>
      </c>
      <c r="BK1671" s="91" t="s">
        <v>1599</v>
      </c>
      <c r="BL1671" s="91" t="s">
        <v>1600</v>
      </c>
      <c r="BM1671" s="91" t="s">
        <v>1608</v>
      </c>
      <c r="BN1671" s="91" t="s">
        <v>1609</v>
      </c>
      <c r="BO1671" s="91" t="s">
        <v>1601</v>
      </c>
      <c r="BP1671" s="91" t="s">
        <v>1602</v>
      </c>
      <c r="BQ1671" s="91" t="s">
        <v>1603</v>
      </c>
      <c r="BR1671" s="91" t="s">
        <v>1604</v>
      </c>
      <c r="BS1671" s="91" t="s">
        <v>1605</v>
      </c>
      <c r="BT1671" s="5" t="s">
        <v>1671</v>
      </c>
    </row>
    <row r="1672" spans="1:72" s="25" customFormat="1" x14ac:dyDescent="0.25">
      <c r="A1672" s="160"/>
      <c r="B1672" s="160"/>
      <c r="C1672" s="160"/>
      <c r="D1672" s="142"/>
      <c r="E1672" s="142"/>
      <c r="F1672" s="142"/>
      <c r="G1672" s="145"/>
      <c r="H1672" s="36" t="s">
        <v>0</v>
      </c>
      <c r="I1672" s="9">
        <v>1</v>
      </c>
      <c r="J1672" s="9">
        <v>2</v>
      </c>
      <c r="K1672" s="9">
        <v>3</v>
      </c>
      <c r="L1672" s="9">
        <v>4</v>
      </c>
      <c r="M1672" s="9">
        <v>5</v>
      </c>
      <c r="N1672" s="9">
        <v>6</v>
      </c>
      <c r="O1672" s="9">
        <v>7</v>
      </c>
      <c r="P1672" s="9">
        <v>8</v>
      </c>
      <c r="Q1672" s="9">
        <v>9</v>
      </c>
      <c r="R1672" s="9">
        <v>10</v>
      </c>
      <c r="S1672" s="9">
        <v>11</v>
      </c>
      <c r="T1672" s="9">
        <v>12</v>
      </c>
      <c r="U1672" s="9">
        <v>13</v>
      </c>
      <c r="V1672" s="9">
        <v>14</v>
      </c>
      <c r="W1672" s="9">
        <v>15</v>
      </c>
      <c r="X1672" s="9">
        <v>16</v>
      </c>
      <c r="Y1672" s="9">
        <v>17</v>
      </c>
      <c r="Z1672" s="9">
        <v>18</v>
      </c>
      <c r="AA1672" s="9">
        <v>19</v>
      </c>
      <c r="AB1672" s="9">
        <v>20</v>
      </c>
      <c r="AC1672" s="9">
        <v>21</v>
      </c>
      <c r="AD1672" s="9">
        <v>1</v>
      </c>
      <c r="AE1672" s="9">
        <v>2</v>
      </c>
      <c r="AF1672" s="9">
        <v>3</v>
      </c>
      <c r="AG1672" s="9">
        <v>4</v>
      </c>
      <c r="AH1672" s="9">
        <v>5</v>
      </c>
      <c r="AI1672" s="9">
        <v>6</v>
      </c>
      <c r="AJ1672" s="9">
        <v>7</v>
      </c>
      <c r="AK1672" s="9">
        <v>8</v>
      </c>
      <c r="AL1672" s="9">
        <v>9</v>
      </c>
      <c r="AM1672" s="9">
        <v>10</v>
      </c>
      <c r="AN1672" s="9">
        <v>11</v>
      </c>
      <c r="AO1672" s="9">
        <v>12</v>
      </c>
      <c r="AP1672" s="9">
        <v>13</v>
      </c>
      <c r="AQ1672" s="9">
        <v>14</v>
      </c>
      <c r="AR1672" s="9">
        <v>15</v>
      </c>
      <c r="AS1672" s="9">
        <v>16</v>
      </c>
      <c r="AT1672" s="9">
        <v>17</v>
      </c>
      <c r="AU1672" s="9">
        <v>18</v>
      </c>
      <c r="AV1672" s="9">
        <v>19</v>
      </c>
      <c r="AW1672" s="9">
        <v>20</v>
      </c>
      <c r="AX1672" s="9">
        <v>21</v>
      </c>
      <c r="AY1672" s="9">
        <v>1</v>
      </c>
      <c r="AZ1672" s="9">
        <v>2</v>
      </c>
      <c r="BA1672" s="9">
        <v>3</v>
      </c>
      <c r="BB1672" s="9">
        <v>4</v>
      </c>
      <c r="BC1672" s="9">
        <v>5</v>
      </c>
      <c r="BD1672" s="9">
        <v>6</v>
      </c>
      <c r="BE1672" s="9">
        <v>7</v>
      </c>
      <c r="BF1672" s="9">
        <v>8</v>
      </c>
      <c r="BG1672" s="9">
        <v>9</v>
      </c>
      <c r="BH1672" s="9">
        <v>10</v>
      </c>
      <c r="BI1672" s="9">
        <v>11</v>
      </c>
      <c r="BJ1672" s="9">
        <v>12</v>
      </c>
      <c r="BK1672" s="9">
        <v>13</v>
      </c>
      <c r="BL1672" s="9">
        <v>14</v>
      </c>
      <c r="BM1672" s="9">
        <v>15</v>
      </c>
      <c r="BN1672" s="9">
        <v>16</v>
      </c>
      <c r="BO1672" s="9">
        <v>17</v>
      </c>
      <c r="BP1672" s="9">
        <v>18</v>
      </c>
      <c r="BQ1672" s="9">
        <v>19</v>
      </c>
      <c r="BR1672" s="9">
        <v>20</v>
      </c>
      <c r="BS1672" s="9">
        <v>21</v>
      </c>
      <c r="BT1672" s="9">
        <v>9</v>
      </c>
    </row>
    <row r="1673" spans="1:72" s="25" customFormat="1" x14ac:dyDescent="0.25">
      <c r="A1673" s="160"/>
      <c r="B1673" s="160"/>
      <c r="C1673" s="160"/>
      <c r="D1673" s="142"/>
      <c r="E1673" s="142"/>
      <c r="F1673" s="142"/>
      <c r="G1673" s="145"/>
      <c r="H1673" s="37" t="s">
        <v>64</v>
      </c>
      <c r="I1673" s="46">
        <f t="shared" ref="I1673:AA1673" si="2545">SUM(I1669)</f>
        <v>981500</v>
      </c>
      <c r="J1673" s="46">
        <f t="shared" si="2545"/>
        <v>0</v>
      </c>
      <c r="K1673" s="46">
        <f t="shared" si="2545"/>
        <v>0</v>
      </c>
      <c r="L1673" s="46">
        <f t="shared" si="2545"/>
        <v>13598</v>
      </c>
      <c r="M1673" s="46">
        <f t="shared" si="2545"/>
        <v>0</v>
      </c>
      <c r="N1673" s="46">
        <f t="shared" si="2545"/>
        <v>0</v>
      </c>
      <c r="O1673" s="46">
        <f t="shared" ref="O1673" si="2546">SUM(O1669)</f>
        <v>995098</v>
      </c>
      <c r="P1673" s="46">
        <f t="shared" si="2545"/>
        <v>70109</v>
      </c>
      <c r="Q1673" s="46">
        <f t="shared" si="2545"/>
        <v>75662</v>
      </c>
      <c r="R1673" s="46">
        <f t="shared" si="2545"/>
        <v>112680</v>
      </c>
      <c r="S1673" s="46">
        <f t="shared" si="2545"/>
        <v>0</v>
      </c>
      <c r="T1673" s="46">
        <f t="shared" si="2545"/>
        <v>0</v>
      </c>
      <c r="U1673" s="46">
        <f t="shared" si="2545"/>
        <v>0</v>
      </c>
      <c r="V1673" s="46">
        <f t="shared" si="2545"/>
        <v>0</v>
      </c>
      <c r="W1673" s="46">
        <f t="shared" si="2545"/>
        <v>0</v>
      </c>
      <c r="X1673" s="46">
        <f t="shared" si="2545"/>
        <v>0</v>
      </c>
      <c r="Y1673" s="46">
        <f t="shared" si="2545"/>
        <v>0</v>
      </c>
      <c r="Z1673" s="46">
        <f t="shared" si="2545"/>
        <v>0</v>
      </c>
      <c r="AA1673" s="46">
        <f t="shared" si="2545"/>
        <v>0</v>
      </c>
      <c r="AB1673" s="46">
        <v>258451</v>
      </c>
      <c r="AC1673" s="46">
        <v>736647</v>
      </c>
      <c r="AD1673" s="46">
        <f t="shared" ref="AD1673:AV1673" si="2547">SUM(AD1669)</f>
        <v>122040</v>
      </c>
      <c r="AE1673" s="46">
        <f t="shared" si="2547"/>
        <v>24273</v>
      </c>
      <c r="AF1673" s="46">
        <f t="shared" si="2547"/>
        <v>0</v>
      </c>
      <c r="AG1673" s="46">
        <f t="shared" si="2547"/>
        <v>0</v>
      </c>
      <c r="AH1673" s="46">
        <f t="shared" si="2547"/>
        <v>0</v>
      </c>
      <c r="AI1673" s="46">
        <f t="shared" si="2547"/>
        <v>0</v>
      </c>
      <c r="AJ1673" s="46">
        <f t="shared" ref="AJ1673" si="2548">SUM(AJ1669)</f>
        <v>146313</v>
      </c>
      <c r="AK1673" s="46">
        <f t="shared" si="2547"/>
        <v>0</v>
      </c>
      <c r="AL1673" s="46">
        <f t="shared" si="2547"/>
        <v>0</v>
      </c>
      <c r="AM1673" s="46">
        <f t="shared" si="2547"/>
        <v>26228</v>
      </c>
      <c r="AN1673" s="46">
        <f t="shared" si="2547"/>
        <v>0</v>
      </c>
      <c r="AO1673" s="46">
        <f t="shared" si="2547"/>
        <v>0</v>
      </c>
      <c r="AP1673" s="46">
        <f t="shared" si="2547"/>
        <v>0</v>
      </c>
      <c r="AQ1673" s="46">
        <f t="shared" si="2547"/>
        <v>0</v>
      </c>
      <c r="AR1673" s="46">
        <f t="shared" si="2547"/>
        <v>0</v>
      </c>
      <c r="AS1673" s="46">
        <f t="shared" si="2547"/>
        <v>0</v>
      </c>
      <c r="AT1673" s="46">
        <f t="shared" si="2547"/>
        <v>0</v>
      </c>
      <c r="AU1673" s="46">
        <f t="shared" si="2547"/>
        <v>0</v>
      </c>
      <c r="AV1673" s="46">
        <f t="shared" si="2547"/>
        <v>0</v>
      </c>
      <c r="AW1673" s="46">
        <v>26228</v>
      </c>
      <c r="AX1673" s="46">
        <v>120085</v>
      </c>
      <c r="AY1673" s="46">
        <f t="shared" ref="AY1673:BQ1673" si="2549">SUM(AY1669)</f>
        <v>531100</v>
      </c>
      <c r="AZ1673" s="46">
        <f t="shared" si="2549"/>
        <v>238912</v>
      </c>
      <c r="BA1673" s="46">
        <f t="shared" si="2549"/>
        <v>0</v>
      </c>
      <c r="BB1673" s="46">
        <f t="shared" si="2549"/>
        <v>93000</v>
      </c>
      <c r="BC1673" s="46">
        <f t="shared" si="2549"/>
        <v>0</v>
      </c>
      <c r="BD1673" s="46">
        <f t="shared" si="2549"/>
        <v>0</v>
      </c>
      <c r="BE1673" s="46">
        <f t="shared" ref="BE1673" si="2550">SUM(BE1669)</f>
        <v>863012</v>
      </c>
      <c r="BF1673" s="46">
        <f t="shared" si="2549"/>
        <v>16000</v>
      </c>
      <c r="BG1673" s="46">
        <f t="shared" si="2549"/>
        <v>95000</v>
      </c>
      <c r="BH1673" s="46">
        <f t="shared" si="2549"/>
        <v>277912</v>
      </c>
      <c r="BI1673" s="46">
        <f t="shared" si="2549"/>
        <v>0</v>
      </c>
      <c r="BJ1673" s="46">
        <f t="shared" si="2549"/>
        <v>0</v>
      </c>
      <c r="BK1673" s="46">
        <f t="shared" si="2549"/>
        <v>0</v>
      </c>
      <c r="BL1673" s="46">
        <f t="shared" si="2549"/>
        <v>0</v>
      </c>
      <c r="BM1673" s="46">
        <f t="shared" si="2549"/>
        <v>0</v>
      </c>
      <c r="BN1673" s="46">
        <f t="shared" si="2549"/>
        <v>0</v>
      </c>
      <c r="BO1673" s="46">
        <f t="shared" si="2549"/>
        <v>0</v>
      </c>
      <c r="BP1673" s="46">
        <f t="shared" si="2549"/>
        <v>0</v>
      </c>
      <c r="BQ1673" s="46">
        <f t="shared" si="2549"/>
        <v>0</v>
      </c>
      <c r="BR1673" s="46">
        <v>388912</v>
      </c>
      <c r="BS1673" s="46">
        <v>474100</v>
      </c>
      <c r="BT1673" s="126" t="e">
        <f>IF(#REF!=0,"-",#REF!/#REF!*100)</f>
        <v>#REF!</v>
      </c>
    </row>
    <row r="1674" spans="1:72" s="25" customFormat="1" x14ac:dyDescent="0.25">
      <c r="A1674" s="160"/>
      <c r="B1674" s="160"/>
      <c r="C1674" s="160"/>
      <c r="D1674" s="142"/>
      <c r="E1674" s="142"/>
      <c r="F1674" s="142"/>
      <c r="G1674" s="145"/>
      <c r="H1674" s="39" t="s">
        <v>55</v>
      </c>
      <c r="I1674" s="46">
        <f t="shared" ref="I1674:AA1674" si="2551">SUM(I1673)</f>
        <v>981500</v>
      </c>
      <c r="J1674" s="46">
        <f t="shared" si="2551"/>
        <v>0</v>
      </c>
      <c r="K1674" s="46">
        <f t="shared" si="2551"/>
        <v>0</v>
      </c>
      <c r="L1674" s="46">
        <f t="shared" si="2551"/>
        <v>13598</v>
      </c>
      <c r="M1674" s="46">
        <f t="shared" si="2551"/>
        <v>0</v>
      </c>
      <c r="N1674" s="46">
        <f t="shared" si="2551"/>
        <v>0</v>
      </c>
      <c r="O1674" s="46">
        <f t="shared" ref="O1674" si="2552">SUM(O1673)</f>
        <v>995098</v>
      </c>
      <c r="P1674" s="46">
        <f t="shared" si="2551"/>
        <v>70109</v>
      </c>
      <c r="Q1674" s="46">
        <f t="shared" si="2551"/>
        <v>75662</v>
      </c>
      <c r="R1674" s="46">
        <f t="shared" si="2551"/>
        <v>112680</v>
      </c>
      <c r="S1674" s="46">
        <f t="shared" si="2551"/>
        <v>0</v>
      </c>
      <c r="T1674" s="46">
        <f t="shared" si="2551"/>
        <v>0</v>
      </c>
      <c r="U1674" s="46">
        <f t="shared" si="2551"/>
        <v>0</v>
      </c>
      <c r="V1674" s="46">
        <f t="shared" si="2551"/>
        <v>0</v>
      </c>
      <c r="W1674" s="46">
        <f t="shared" si="2551"/>
        <v>0</v>
      </c>
      <c r="X1674" s="46">
        <f t="shared" si="2551"/>
        <v>0</v>
      </c>
      <c r="Y1674" s="46">
        <f t="shared" si="2551"/>
        <v>0</v>
      </c>
      <c r="Z1674" s="46">
        <f t="shared" si="2551"/>
        <v>0</v>
      </c>
      <c r="AA1674" s="46">
        <f t="shared" si="2551"/>
        <v>0</v>
      </c>
      <c r="AB1674" s="46">
        <v>258451</v>
      </c>
      <c r="AC1674" s="46">
        <v>736647</v>
      </c>
      <c r="AD1674" s="46">
        <f t="shared" ref="AD1674:AV1674" si="2553">SUM(AD1673)</f>
        <v>122040</v>
      </c>
      <c r="AE1674" s="46">
        <f t="shared" si="2553"/>
        <v>24273</v>
      </c>
      <c r="AF1674" s="46">
        <f t="shared" si="2553"/>
        <v>0</v>
      </c>
      <c r="AG1674" s="46">
        <f t="shared" si="2553"/>
        <v>0</v>
      </c>
      <c r="AH1674" s="46">
        <f t="shared" si="2553"/>
        <v>0</v>
      </c>
      <c r="AI1674" s="46">
        <f t="shared" si="2553"/>
        <v>0</v>
      </c>
      <c r="AJ1674" s="46">
        <f t="shared" ref="AJ1674" si="2554">SUM(AJ1673)</f>
        <v>146313</v>
      </c>
      <c r="AK1674" s="46">
        <f t="shared" si="2553"/>
        <v>0</v>
      </c>
      <c r="AL1674" s="46">
        <f t="shared" si="2553"/>
        <v>0</v>
      </c>
      <c r="AM1674" s="46">
        <f t="shared" si="2553"/>
        <v>26228</v>
      </c>
      <c r="AN1674" s="46">
        <f t="shared" si="2553"/>
        <v>0</v>
      </c>
      <c r="AO1674" s="46">
        <f t="shared" si="2553"/>
        <v>0</v>
      </c>
      <c r="AP1674" s="46">
        <f t="shared" si="2553"/>
        <v>0</v>
      </c>
      <c r="AQ1674" s="46">
        <f t="shared" si="2553"/>
        <v>0</v>
      </c>
      <c r="AR1674" s="46">
        <f t="shared" si="2553"/>
        <v>0</v>
      </c>
      <c r="AS1674" s="46">
        <f t="shared" si="2553"/>
        <v>0</v>
      </c>
      <c r="AT1674" s="46">
        <f t="shared" si="2553"/>
        <v>0</v>
      </c>
      <c r="AU1674" s="46">
        <f t="shared" si="2553"/>
        <v>0</v>
      </c>
      <c r="AV1674" s="46">
        <f t="shared" si="2553"/>
        <v>0</v>
      </c>
      <c r="AW1674" s="46">
        <v>26228</v>
      </c>
      <c r="AX1674" s="46">
        <v>120085</v>
      </c>
      <c r="AY1674" s="46">
        <f t="shared" ref="AY1674:BQ1674" si="2555">SUM(AY1673)</f>
        <v>531100</v>
      </c>
      <c r="AZ1674" s="46">
        <f t="shared" si="2555"/>
        <v>238912</v>
      </c>
      <c r="BA1674" s="46">
        <f t="shared" si="2555"/>
        <v>0</v>
      </c>
      <c r="BB1674" s="46">
        <f t="shared" si="2555"/>
        <v>93000</v>
      </c>
      <c r="BC1674" s="46">
        <f t="shared" si="2555"/>
        <v>0</v>
      </c>
      <c r="BD1674" s="46">
        <f t="shared" si="2555"/>
        <v>0</v>
      </c>
      <c r="BE1674" s="46">
        <f t="shared" ref="BE1674" si="2556">SUM(BE1673)</f>
        <v>863012</v>
      </c>
      <c r="BF1674" s="46">
        <f t="shared" si="2555"/>
        <v>16000</v>
      </c>
      <c r="BG1674" s="46">
        <f t="shared" si="2555"/>
        <v>95000</v>
      </c>
      <c r="BH1674" s="46">
        <f t="shared" si="2555"/>
        <v>277912</v>
      </c>
      <c r="BI1674" s="46">
        <f t="shared" si="2555"/>
        <v>0</v>
      </c>
      <c r="BJ1674" s="46">
        <f t="shared" si="2555"/>
        <v>0</v>
      </c>
      <c r="BK1674" s="46">
        <f t="shared" si="2555"/>
        <v>0</v>
      </c>
      <c r="BL1674" s="46">
        <f t="shared" si="2555"/>
        <v>0</v>
      </c>
      <c r="BM1674" s="46">
        <f t="shared" si="2555"/>
        <v>0</v>
      </c>
      <c r="BN1674" s="46">
        <f t="shared" si="2555"/>
        <v>0</v>
      </c>
      <c r="BO1674" s="46">
        <f t="shared" si="2555"/>
        <v>0</v>
      </c>
      <c r="BP1674" s="46">
        <f t="shared" si="2555"/>
        <v>0</v>
      </c>
      <c r="BQ1674" s="46">
        <f t="shared" si="2555"/>
        <v>0</v>
      </c>
      <c r="BR1674" s="46">
        <v>388912</v>
      </c>
      <c r="BS1674" s="46">
        <v>474100</v>
      </c>
      <c r="BT1674" s="126" t="e">
        <f>IF(#REF!=0,"-",#REF!/#REF!*100)</f>
        <v>#REF!</v>
      </c>
    </row>
    <row r="1675" spans="1:72" s="25" customFormat="1" x14ac:dyDescent="0.25">
      <c r="A1675" s="161"/>
      <c r="B1675" s="161"/>
      <c r="C1675" s="161"/>
      <c r="D1675" s="143"/>
      <c r="E1675" s="143"/>
      <c r="F1675" s="143"/>
      <c r="G1675" s="146"/>
      <c r="O1675" s="25">
        <f t="shared" si="2341"/>
        <v>0</v>
      </c>
      <c r="AB1675" s="25">
        <v>0</v>
      </c>
      <c r="AC1675" s="25">
        <v>0</v>
      </c>
      <c r="AJ1675" s="25">
        <f t="shared" si="2342"/>
        <v>0</v>
      </c>
      <c r="AW1675" s="25">
        <v>0</v>
      </c>
      <c r="AX1675" s="25">
        <v>0</v>
      </c>
      <c r="BE1675" s="25">
        <f t="shared" si="2343"/>
        <v>0</v>
      </c>
      <c r="BR1675" s="25">
        <v>0</v>
      </c>
      <c r="BS1675" s="25">
        <v>0</v>
      </c>
      <c r="BT1675" s="25" t="e">
        <f>IF(#REF!=0,"-",#REF!/#REF!*100)</f>
        <v>#REF!</v>
      </c>
    </row>
    <row r="1676" spans="1:72" s="25" customFormat="1" x14ac:dyDescent="0.25">
      <c r="A1676" s="35" t="s">
        <v>0</v>
      </c>
      <c r="B1676" s="35" t="s">
        <v>0</v>
      </c>
      <c r="C1676" s="35" t="s">
        <v>0</v>
      </c>
      <c r="D1676" s="110" t="s">
        <v>0</v>
      </c>
      <c r="E1676" s="110" t="s">
        <v>0</v>
      </c>
      <c r="F1676" s="110" t="s">
        <v>0</v>
      </c>
      <c r="G1676" s="35" t="s">
        <v>0</v>
      </c>
      <c r="H1676" s="40" t="s">
        <v>0</v>
      </c>
      <c r="I1676" s="40" t="s">
        <v>0</v>
      </c>
      <c r="J1676" s="40"/>
      <c r="K1676" s="40"/>
      <c r="L1676" s="40"/>
      <c r="M1676" s="40"/>
      <c r="N1676" s="40"/>
      <c r="O1676" s="40" t="e">
        <f t="shared" si="2341"/>
        <v>#VALUE!</v>
      </c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>
        <v>0</v>
      </c>
      <c r="AC1676" s="40" t="e">
        <v>#VALUE!</v>
      </c>
      <c r="AD1676" s="40" t="s">
        <v>0</v>
      </c>
      <c r="AE1676" s="40"/>
      <c r="AF1676" s="40"/>
      <c r="AG1676" s="40"/>
      <c r="AH1676" s="40"/>
      <c r="AI1676" s="40"/>
      <c r="AJ1676" s="40" t="e">
        <f t="shared" si="2342"/>
        <v>#VALUE!</v>
      </c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>
        <v>0</v>
      </c>
      <c r="AX1676" s="40" t="e">
        <v>#VALUE!</v>
      </c>
      <c r="AY1676" s="40" t="s">
        <v>0</v>
      </c>
      <c r="AZ1676" s="40"/>
      <c r="BA1676" s="40"/>
      <c r="BB1676" s="40"/>
      <c r="BC1676" s="40"/>
      <c r="BD1676" s="40"/>
      <c r="BE1676" s="40" t="e">
        <f t="shared" si="2343"/>
        <v>#VALUE!</v>
      </c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>
        <v>0</v>
      </c>
      <c r="BS1676" s="40" t="e">
        <v>#VALUE!</v>
      </c>
      <c r="BT1676" s="19" t="e">
        <f>IF(#REF!=0,"-",#REF!/#REF!*100)</f>
        <v>#REF!</v>
      </c>
    </row>
    <row r="1677" spans="1:72" s="25" customFormat="1" x14ac:dyDescent="0.25">
      <c r="A1677" s="35" t="s">
        <v>0</v>
      </c>
      <c r="B1677" s="35" t="s">
        <v>0</v>
      </c>
      <c r="C1677" s="35" t="s">
        <v>0</v>
      </c>
      <c r="D1677" s="110" t="s">
        <v>0</v>
      </c>
      <c r="E1677" s="110" t="s">
        <v>0</v>
      </c>
      <c r="F1677" s="110" t="s">
        <v>0</v>
      </c>
      <c r="G1677" s="35" t="s">
        <v>0</v>
      </c>
      <c r="H1677" s="32" t="s">
        <v>716</v>
      </c>
      <c r="I1677" s="41">
        <f t="shared" ref="I1677:AA1677" si="2557">SUM(I1669)</f>
        <v>981500</v>
      </c>
      <c r="J1677" s="41">
        <f t="shared" si="2557"/>
        <v>0</v>
      </c>
      <c r="K1677" s="41">
        <f t="shared" si="2557"/>
        <v>0</v>
      </c>
      <c r="L1677" s="41">
        <f t="shared" si="2557"/>
        <v>13598</v>
      </c>
      <c r="M1677" s="41">
        <f t="shared" si="2557"/>
        <v>0</v>
      </c>
      <c r="N1677" s="41">
        <f t="shared" si="2557"/>
        <v>0</v>
      </c>
      <c r="O1677" s="41">
        <f t="shared" si="2557"/>
        <v>995098</v>
      </c>
      <c r="P1677" s="41">
        <f t="shared" si="2557"/>
        <v>70109</v>
      </c>
      <c r="Q1677" s="41">
        <f t="shared" si="2557"/>
        <v>75662</v>
      </c>
      <c r="R1677" s="41">
        <f t="shared" si="2557"/>
        <v>112680</v>
      </c>
      <c r="S1677" s="41">
        <f t="shared" si="2557"/>
        <v>0</v>
      </c>
      <c r="T1677" s="41">
        <f t="shared" si="2557"/>
        <v>0</v>
      </c>
      <c r="U1677" s="41">
        <f t="shared" si="2557"/>
        <v>0</v>
      </c>
      <c r="V1677" s="41">
        <f t="shared" si="2557"/>
        <v>0</v>
      </c>
      <c r="W1677" s="41">
        <f t="shared" si="2557"/>
        <v>0</v>
      </c>
      <c r="X1677" s="41">
        <f t="shared" si="2557"/>
        <v>0</v>
      </c>
      <c r="Y1677" s="41">
        <f t="shared" si="2557"/>
        <v>0</v>
      </c>
      <c r="Z1677" s="41">
        <f t="shared" si="2557"/>
        <v>0</v>
      </c>
      <c r="AA1677" s="41">
        <f t="shared" si="2557"/>
        <v>0</v>
      </c>
      <c r="AB1677" s="41">
        <v>258451</v>
      </c>
      <c r="AC1677" s="41">
        <v>736647</v>
      </c>
      <c r="AD1677" s="41">
        <f t="shared" ref="AD1677:AV1677" si="2558">SUM(AD1669)</f>
        <v>122040</v>
      </c>
      <c r="AE1677" s="41">
        <f t="shared" si="2558"/>
        <v>24273</v>
      </c>
      <c r="AF1677" s="41">
        <f t="shared" si="2558"/>
        <v>0</v>
      </c>
      <c r="AG1677" s="41">
        <f t="shared" si="2558"/>
        <v>0</v>
      </c>
      <c r="AH1677" s="41">
        <f t="shared" si="2558"/>
        <v>0</v>
      </c>
      <c r="AI1677" s="41">
        <f t="shared" si="2558"/>
        <v>0</v>
      </c>
      <c r="AJ1677" s="41">
        <f t="shared" si="2558"/>
        <v>146313</v>
      </c>
      <c r="AK1677" s="41">
        <f t="shared" si="2558"/>
        <v>0</v>
      </c>
      <c r="AL1677" s="41">
        <f t="shared" si="2558"/>
        <v>0</v>
      </c>
      <c r="AM1677" s="41">
        <f t="shared" si="2558"/>
        <v>26228</v>
      </c>
      <c r="AN1677" s="41">
        <f t="shared" si="2558"/>
        <v>0</v>
      </c>
      <c r="AO1677" s="41">
        <f t="shared" si="2558"/>
        <v>0</v>
      </c>
      <c r="AP1677" s="41">
        <f t="shared" si="2558"/>
        <v>0</v>
      </c>
      <c r="AQ1677" s="41">
        <f t="shared" si="2558"/>
        <v>0</v>
      </c>
      <c r="AR1677" s="41">
        <f t="shared" si="2558"/>
        <v>0</v>
      </c>
      <c r="AS1677" s="41">
        <f t="shared" si="2558"/>
        <v>0</v>
      </c>
      <c r="AT1677" s="41">
        <f t="shared" si="2558"/>
        <v>0</v>
      </c>
      <c r="AU1677" s="41">
        <f t="shared" si="2558"/>
        <v>0</v>
      </c>
      <c r="AV1677" s="41">
        <f t="shared" si="2558"/>
        <v>0</v>
      </c>
      <c r="AW1677" s="41">
        <v>26228</v>
      </c>
      <c r="AX1677" s="41">
        <v>120085</v>
      </c>
      <c r="AY1677" s="41">
        <f t="shared" ref="AY1677:BQ1677" si="2559">SUM(AY1669)</f>
        <v>531100</v>
      </c>
      <c r="AZ1677" s="41">
        <f t="shared" si="2559"/>
        <v>238912</v>
      </c>
      <c r="BA1677" s="41">
        <f t="shared" si="2559"/>
        <v>0</v>
      </c>
      <c r="BB1677" s="41">
        <f t="shared" si="2559"/>
        <v>93000</v>
      </c>
      <c r="BC1677" s="41">
        <f t="shared" si="2559"/>
        <v>0</v>
      </c>
      <c r="BD1677" s="41">
        <f t="shared" si="2559"/>
        <v>0</v>
      </c>
      <c r="BE1677" s="41">
        <f t="shared" si="2559"/>
        <v>863012</v>
      </c>
      <c r="BF1677" s="41">
        <f t="shared" si="2559"/>
        <v>16000</v>
      </c>
      <c r="BG1677" s="41">
        <f t="shared" si="2559"/>
        <v>95000</v>
      </c>
      <c r="BH1677" s="41">
        <f t="shared" si="2559"/>
        <v>277912</v>
      </c>
      <c r="BI1677" s="41">
        <f t="shared" si="2559"/>
        <v>0</v>
      </c>
      <c r="BJ1677" s="41">
        <f t="shared" si="2559"/>
        <v>0</v>
      </c>
      <c r="BK1677" s="41">
        <f t="shared" si="2559"/>
        <v>0</v>
      </c>
      <c r="BL1677" s="41">
        <f t="shared" si="2559"/>
        <v>0</v>
      </c>
      <c r="BM1677" s="41">
        <f t="shared" si="2559"/>
        <v>0</v>
      </c>
      <c r="BN1677" s="41">
        <f t="shared" si="2559"/>
        <v>0</v>
      </c>
      <c r="BO1677" s="41">
        <f t="shared" si="2559"/>
        <v>0</v>
      </c>
      <c r="BP1677" s="41">
        <f t="shared" si="2559"/>
        <v>0</v>
      </c>
      <c r="BQ1677" s="41">
        <f t="shared" si="2559"/>
        <v>0</v>
      </c>
      <c r="BR1677" s="41">
        <v>388912</v>
      </c>
      <c r="BS1677" s="41">
        <v>474100</v>
      </c>
      <c r="BT1677" s="123" t="e">
        <f>IF(#REF!=0,"-",#REF!/#REF!*100)</f>
        <v>#REF!</v>
      </c>
    </row>
    <row r="1678" spans="1:72" s="25" customFormat="1" x14ac:dyDescent="0.25">
      <c r="A1678" s="35" t="s">
        <v>0</v>
      </c>
      <c r="B1678" s="35" t="s">
        <v>0</v>
      </c>
      <c r="C1678" s="35" t="s">
        <v>0</v>
      </c>
      <c r="D1678" s="110" t="s">
        <v>0</v>
      </c>
      <c r="E1678" s="110" t="s">
        <v>0</v>
      </c>
      <c r="F1678" s="110" t="s">
        <v>0</v>
      </c>
      <c r="G1678" s="35" t="s">
        <v>0</v>
      </c>
      <c r="H1678" s="31" t="s">
        <v>53</v>
      </c>
      <c r="I1678" s="25" t="s">
        <v>0</v>
      </c>
      <c r="O1678" s="25" t="e">
        <f t="shared" si="2341"/>
        <v>#VALUE!</v>
      </c>
      <c r="AB1678" s="25">
        <v>0</v>
      </c>
      <c r="AC1678" s="25" t="e">
        <v>#VALUE!</v>
      </c>
      <c r="AD1678" s="25" t="s">
        <v>0</v>
      </c>
      <c r="AJ1678" s="25" t="e">
        <f t="shared" si="2342"/>
        <v>#VALUE!</v>
      </c>
      <c r="AW1678" s="25">
        <v>0</v>
      </c>
      <c r="AX1678" s="25" t="e">
        <v>#VALUE!</v>
      </c>
      <c r="AY1678" s="25" t="s">
        <v>0</v>
      </c>
      <c r="BE1678" s="25" t="e">
        <f t="shared" si="2343"/>
        <v>#VALUE!</v>
      </c>
      <c r="BR1678" s="25">
        <v>0</v>
      </c>
      <c r="BS1678" s="25" t="e">
        <v>#VALUE!</v>
      </c>
      <c r="BT1678" s="124" t="e">
        <f>IF(#REF!=0,"-",#REF!/#REF!*100)</f>
        <v>#REF!</v>
      </c>
    </row>
    <row r="1679" spans="1:72" ht="15.75" thickBot="1" x14ac:dyDescent="0.3">
      <c r="A1679" s="1" t="s">
        <v>548</v>
      </c>
      <c r="B1679" s="1" t="s">
        <v>56</v>
      </c>
      <c r="C1679" s="4" t="s">
        <v>0</v>
      </c>
      <c r="D1679" s="102" t="s">
        <v>0</v>
      </c>
      <c r="E1679" s="101" t="s">
        <v>0</v>
      </c>
      <c r="F1679" s="101" t="s">
        <v>0</v>
      </c>
      <c r="G1679" s="2" t="s">
        <v>0</v>
      </c>
      <c r="H1679" s="2" t="s">
        <v>0</v>
      </c>
      <c r="I1679" s="3" t="s">
        <v>0</v>
      </c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>
        <v>0</v>
      </c>
      <c r="AC1679" s="3">
        <v>0</v>
      </c>
      <c r="AD1679" s="3" t="s">
        <v>0</v>
      </c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>
        <v>0</v>
      </c>
      <c r="AX1679" s="3">
        <v>0</v>
      </c>
      <c r="AY1679" s="3" t="s">
        <v>0</v>
      </c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>
        <v>0</v>
      </c>
      <c r="BS1679" s="3">
        <v>0</v>
      </c>
      <c r="BT1679" s="3"/>
    </row>
    <row r="1680" spans="1:72" ht="69.75" customHeight="1" thickBot="1" x14ac:dyDescent="0.3">
      <c r="A1680" s="5" t="s">
        <v>2</v>
      </c>
      <c r="B1680" s="5" t="s">
        <v>3</v>
      </c>
      <c r="C1680" s="5" t="s">
        <v>4</v>
      </c>
      <c r="D1680" s="103" t="s">
        <v>0</v>
      </c>
      <c r="E1680" s="112" t="s">
        <v>5</v>
      </c>
      <c r="F1680" s="112" t="s">
        <v>6</v>
      </c>
      <c r="G1680" s="5" t="s">
        <v>7</v>
      </c>
      <c r="H1680" s="5" t="s">
        <v>8</v>
      </c>
      <c r="I1680" s="89" t="s">
        <v>9</v>
      </c>
      <c r="J1680" s="89" t="s">
        <v>1606</v>
      </c>
      <c r="K1680" s="89" t="s">
        <v>1534</v>
      </c>
      <c r="L1680" s="89" t="s">
        <v>1592</v>
      </c>
      <c r="M1680" s="89" t="s">
        <v>1593</v>
      </c>
      <c r="N1680" s="89" t="s">
        <v>1594</v>
      </c>
      <c r="O1680" s="89" t="s">
        <v>1610</v>
      </c>
      <c r="P1680" s="89" t="s">
        <v>1607</v>
      </c>
      <c r="Q1680" s="89" t="s">
        <v>1595</v>
      </c>
      <c r="R1680" s="89" t="s">
        <v>1596</v>
      </c>
      <c r="S1680" s="89" t="s">
        <v>1597</v>
      </c>
      <c r="T1680" s="89" t="s">
        <v>1598</v>
      </c>
      <c r="U1680" s="89" t="s">
        <v>1599</v>
      </c>
      <c r="V1680" s="89" t="s">
        <v>1600</v>
      </c>
      <c r="W1680" s="89" t="s">
        <v>1608</v>
      </c>
      <c r="X1680" s="89" t="s">
        <v>1609</v>
      </c>
      <c r="Y1680" s="89" t="s">
        <v>1601</v>
      </c>
      <c r="Z1680" s="89" t="s">
        <v>1602</v>
      </c>
      <c r="AA1680" s="89" t="s">
        <v>1603</v>
      </c>
      <c r="AB1680" s="89" t="s">
        <v>1604</v>
      </c>
      <c r="AC1680" s="89" t="s">
        <v>1605</v>
      </c>
      <c r="AD1680" s="90" t="s">
        <v>10</v>
      </c>
      <c r="AE1680" s="90" t="s">
        <v>1606</v>
      </c>
      <c r="AF1680" s="90" t="s">
        <v>1534</v>
      </c>
      <c r="AG1680" s="90" t="s">
        <v>1592</v>
      </c>
      <c r="AH1680" s="90" t="s">
        <v>1593</v>
      </c>
      <c r="AI1680" s="90" t="s">
        <v>1594</v>
      </c>
      <c r="AJ1680" s="90" t="s">
        <v>1611</v>
      </c>
      <c r="AK1680" s="90" t="s">
        <v>1607</v>
      </c>
      <c r="AL1680" s="90" t="s">
        <v>1595</v>
      </c>
      <c r="AM1680" s="90" t="s">
        <v>1596</v>
      </c>
      <c r="AN1680" s="90" t="s">
        <v>1597</v>
      </c>
      <c r="AO1680" s="90" t="s">
        <v>1598</v>
      </c>
      <c r="AP1680" s="90" t="s">
        <v>1599</v>
      </c>
      <c r="AQ1680" s="90" t="s">
        <v>1600</v>
      </c>
      <c r="AR1680" s="90" t="s">
        <v>1608</v>
      </c>
      <c r="AS1680" s="90" t="s">
        <v>1609</v>
      </c>
      <c r="AT1680" s="90" t="s">
        <v>1601</v>
      </c>
      <c r="AU1680" s="90" t="s">
        <v>1602</v>
      </c>
      <c r="AV1680" s="90" t="s">
        <v>1603</v>
      </c>
      <c r="AW1680" s="90" t="s">
        <v>1604</v>
      </c>
      <c r="AX1680" s="90" t="s">
        <v>1605</v>
      </c>
      <c r="AY1680" s="91" t="s">
        <v>11</v>
      </c>
      <c r="AZ1680" s="91" t="s">
        <v>1606</v>
      </c>
      <c r="BA1680" s="91" t="s">
        <v>1534</v>
      </c>
      <c r="BB1680" s="91" t="s">
        <v>1592</v>
      </c>
      <c r="BC1680" s="91" t="s">
        <v>1593</v>
      </c>
      <c r="BD1680" s="91" t="s">
        <v>1594</v>
      </c>
      <c r="BE1680" s="91" t="s">
        <v>1612</v>
      </c>
      <c r="BF1680" s="91" t="s">
        <v>1607</v>
      </c>
      <c r="BG1680" s="91" t="s">
        <v>1595</v>
      </c>
      <c r="BH1680" s="91" t="s">
        <v>1596</v>
      </c>
      <c r="BI1680" s="91" t="s">
        <v>1597</v>
      </c>
      <c r="BJ1680" s="91" t="s">
        <v>1598</v>
      </c>
      <c r="BK1680" s="91" t="s">
        <v>1599</v>
      </c>
      <c r="BL1680" s="91" t="s">
        <v>1600</v>
      </c>
      <c r="BM1680" s="91" t="s">
        <v>1608</v>
      </c>
      <c r="BN1680" s="91" t="s">
        <v>1609</v>
      </c>
      <c r="BO1680" s="91" t="s">
        <v>1601</v>
      </c>
      <c r="BP1680" s="91" t="s">
        <v>1602</v>
      </c>
      <c r="BQ1680" s="91" t="s">
        <v>1603</v>
      </c>
      <c r="BR1680" s="91" t="s">
        <v>1604</v>
      </c>
      <c r="BS1680" s="91" t="s">
        <v>1605</v>
      </c>
      <c r="BT1680" s="5" t="s">
        <v>1671</v>
      </c>
    </row>
    <row r="1681" spans="1:72" x14ac:dyDescent="0.25">
      <c r="A1681" s="6" t="s">
        <v>0</v>
      </c>
      <c r="B1681" s="6" t="s">
        <v>0</v>
      </c>
      <c r="C1681" s="6" t="s">
        <v>0</v>
      </c>
      <c r="D1681" s="104" t="s">
        <v>0</v>
      </c>
      <c r="E1681" s="104" t="s">
        <v>0</v>
      </c>
      <c r="F1681" s="121" t="s">
        <v>0</v>
      </c>
      <c r="G1681" s="7" t="s">
        <v>0</v>
      </c>
      <c r="H1681" s="8" t="s">
        <v>0</v>
      </c>
      <c r="I1681" s="9">
        <v>1</v>
      </c>
      <c r="J1681" s="9">
        <v>2</v>
      </c>
      <c r="K1681" s="9">
        <v>3</v>
      </c>
      <c r="L1681" s="9">
        <v>4</v>
      </c>
      <c r="M1681" s="9">
        <v>5</v>
      </c>
      <c r="N1681" s="9">
        <v>6</v>
      </c>
      <c r="O1681" s="9">
        <v>7</v>
      </c>
      <c r="P1681" s="9">
        <v>8</v>
      </c>
      <c r="Q1681" s="9">
        <v>9</v>
      </c>
      <c r="R1681" s="9">
        <v>10</v>
      </c>
      <c r="S1681" s="9">
        <v>11</v>
      </c>
      <c r="T1681" s="9">
        <v>12</v>
      </c>
      <c r="U1681" s="9">
        <v>13</v>
      </c>
      <c r="V1681" s="9">
        <v>14</v>
      </c>
      <c r="W1681" s="9">
        <v>15</v>
      </c>
      <c r="X1681" s="9">
        <v>16</v>
      </c>
      <c r="Y1681" s="9">
        <v>17</v>
      </c>
      <c r="Z1681" s="9">
        <v>18</v>
      </c>
      <c r="AA1681" s="9">
        <v>19</v>
      </c>
      <c r="AB1681" s="9">
        <v>20</v>
      </c>
      <c r="AC1681" s="9">
        <v>21</v>
      </c>
      <c r="AD1681" s="9">
        <v>1</v>
      </c>
      <c r="AE1681" s="9">
        <v>2</v>
      </c>
      <c r="AF1681" s="9">
        <v>3</v>
      </c>
      <c r="AG1681" s="9">
        <v>4</v>
      </c>
      <c r="AH1681" s="9">
        <v>5</v>
      </c>
      <c r="AI1681" s="9">
        <v>6</v>
      </c>
      <c r="AJ1681" s="9">
        <v>7</v>
      </c>
      <c r="AK1681" s="9">
        <v>8</v>
      </c>
      <c r="AL1681" s="9">
        <v>9</v>
      </c>
      <c r="AM1681" s="9">
        <v>10</v>
      </c>
      <c r="AN1681" s="9">
        <v>11</v>
      </c>
      <c r="AO1681" s="9">
        <v>12</v>
      </c>
      <c r="AP1681" s="9">
        <v>13</v>
      </c>
      <c r="AQ1681" s="9">
        <v>14</v>
      </c>
      <c r="AR1681" s="9">
        <v>15</v>
      </c>
      <c r="AS1681" s="9">
        <v>16</v>
      </c>
      <c r="AT1681" s="9">
        <v>17</v>
      </c>
      <c r="AU1681" s="9">
        <v>18</v>
      </c>
      <c r="AV1681" s="9">
        <v>19</v>
      </c>
      <c r="AW1681" s="9">
        <v>20</v>
      </c>
      <c r="AX1681" s="9">
        <v>21</v>
      </c>
      <c r="AY1681" s="9">
        <v>1</v>
      </c>
      <c r="AZ1681" s="9">
        <v>2</v>
      </c>
      <c r="BA1681" s="9">
        <v>3</v>
      </c>
      <c r="BB1681" s="9">
        <v>4</v>
      </c>
      <c r="BC1681" s="9">
        <v>5</v>
      </c>
      <c r="BD1681" s="9">
        <v>6</v>
      </c>
      <c r="BE1681" s="9">
        <v>7</v>
      </c>
      <c r="BF1681" s="9">
        <v>8</v>
      </c>
      <c r="BG1681" s="9">
        <v>9</v>
      </c>
      <c r="BH1681" s="9">
        <v>10</v>
      </c>
      <c r="BI1681" s="9">
        <v>11</v>
      </c>
      <c r="BJ1681" s="9">
        <v>12</v>
      </c>
      <c r="BK1681" s="9">
        <v>13</v>
      </c>
      <c r="BL1681" s="9">
        <v>14</v>
      </c>
      <c r="BM1681" s="9">
        <v>15</v>
      </c>
      <c r="BN1681" s="9">
        <v>16</v>
      </c>
      <c r="BO1681" s="9">
        <v>17</v>
      </c>
      <c r="BP1681" s="9">
        <v>18</v>
      </c>
      <c r="BQ1681" s="9">
        <v>19</v>
      </c>
      <c r="BR1681" s="9">
        <v>20</v>
      </c>
      <c r="BS1681" s="9">
        <v>21</v>
      </c>
      <c r="BT1681" s="9">
        <v>9</v>
      </c>
    </row>
    <row r="1682" spans="1:72" x14ac:dyDescent="0.25">
      <c r="A1682" s="1" t="s">
        <v>548</v>
      </c>
      <c r="B1682" s="1" t="s">
        <v>56</v>
      </c>
      <c r="C1682" s="4" t="s">
        <v>12</v>
      </c>
      <c r="D1682" s="102" t="s">
        <v>580</v>
      </c>
      <c r="E1682" s="101" t="s">
        <v>0</v>
      </c>
      <c r="F1682" s="101" t="s">
        <v>0</v>
      </c>
      <c r="G1682" s="2" t="s">
        <v>0</v>
      </c>
      <c r="H1682" s="2" t="s">
        <v>581</v>
      </c>
      <c r="I1682" s="3" t="s">
        <v>0</v>
      </c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>
        <v>0</v>
      </c>
      <c r="AC1682" s="3">
        <v>0</v>
      </c>
      <c r="AD1682" s="3" t="s">
        <v>0</v>
      </c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>
        <v>0</v>
      </c>
      <c r="AX1682" s="3">
        <v>0</v>
      </c>
      <c r="AY1682" s="3" t="s">
        <v>0</v>
      </c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>
        <v>0</v>
      </c>
      <c r="BS1682" s="3">
        <v>0</v>
      </c>
      <c r="BT1682" s="3"/>
    </row>
    <row r="1683" spans="1:72" ht="33.75" x14ac:dyDescent="0.25">
      <c r="A1683" s="1" t="s">
        <v>0</v>
      </c>
      <c r="B1683" s="1" t="s">
        <v>0</v>
      </c>
      <c r="C1683" s="1" t="s">
        <v>0</v>
      </c>
      <c r="D1683" s="101" t="s">
        <v>0</v>
      </c>
      <c r="E1683" s="101" t="s">
        <v>0</v>
      </c>
      <c r="F1683" s="101" t="s">
        <v>0</v>
      </c>
      <c r="G1683" s="2" t="s">
        <v>0</v>
      </c>
      <c r="H1683" s="10" t="s">
        <v>13</v>
      </c>
      <c r="I1683" s="11">
        <f t="shared" ref="I1683:AA1683" si="2560">SUM(I1684,I1692,I1694)</f>
        <v>185000</v>
      </c>
      <c r="J1683" s="11">
        <f t="shared" si="2560"/>
        <v>0</v>
      </c>
      <c r="K1683" s="11">
        <f t="shared" si="2560"/>
        <v>0</v>
      </c>
      <c r="L1683" s="11">
        <f t="shared" si="2560"/>
        <v>0</v>
      </c>
      <c r="M1683" s="11">
        <f t="shared" si="2560"/>
        <v>0</v>
      </c>
      <c r="N1683" s="11">
        <f t="shared" si="2560"/>
        <v>0</v>
      </c>
      <c r="O1683" s="11">
        <f t="shared" ref="O1683" si="2561">SUM(O1684,O1692,O1694)</f>
        <v>185000</v>
      </c>
      <c r="P1683" s="11">
        <f t="shared" si="2560"/>
        <v>40000</v>
      </c>
      <c r="Q1683" s="11">
        <f t="shared" si="2560"/>
        <v>10000</v>
      </c>
      <c r="R1683" s="11">
        <f t="shared" si="2560"/>
        <v>65000</v>
      </c>
      <c r="S1683" s="11">
        <f t="shared" si="2560"/>
        <v>0</v>
      </c>
      <c r="T1683" s="11">
        <f t="shared" si="2560"/>
        <v>0</v>
      </c>
      <c r="U1683" s="11">
        <f t="shared" si="2560"/>
        <v>0</v>
      </c>
      <c r="V1683" s="11">
        <f t="shared" si="2560"/>
        <v>0</v>
      </c>
      <c r="W1683" s="11">
        <f t="shared" si="2560"/>
        <v>0</v>
      </c>
      <c r="X1683" s="11">
        <f t="shared" si="2560"/>
        <v>0</v>
      </c>
      <c r="Y1683" s="11">
        <f t="shared" si="2560"/>
        <v>0</v>
      </c>
      <c r="Z1683" s="11">
        <f t="shared" si="2560"/>
        <v>0</v>
      </c>
      <c r="AA1683" s="11">
        <f t="shared" si="2560"/>
        <v>0</v>
      </c>
      <c r="AB1683" s="11">
        <v>115000</v>
      </c>
      <c r="AC1683" s="11">
        <v>70000</v>
      </c>
      <c r="AD1683" s="11">
        <f t="shared" ref="AD1683:AV1683" si="2562">SUM(AD1684,AD1692,AD1694)</f>
        <v>20000</v>
      </c>
      <c r="AE1683" s="11">
        <f t="shared" si="2562"/>
        <v>0</v>
      </c>
      <c r="AF1683" s="11">
        <f t="shared" si="2562"/>
        <v>0</v>
      </c>
      <c r="AG1683" s="11">
        <f t="shared" si="2562"/>
        <v>0</v>
      </c>
      <c r="AH1683" s="11">
        <f t="shared" si="2562"/>
        <v>0</v>
      </c>
      <c r="AI1683" s="11">
        <f t="shared" si="2562"/>
        <v>0</v>
      </c>
      <c r="AJ1683" s="11">
        <f t="shared" ref="AJ1683" si="2563">SUM(AJ1684,AJ1692,AJ1694)</f>
        <v>20000</v>
      </c>
      <c r="AK1683" s="11">
        <f t="shared" si="2562"/>
        <v>0</v>
      </c>
      <c r="AL1683" s="11">
        <f t="shared" si="2562"/>
        <v>0</v>
      </c>
      <c r="AM1683" s="11">
        <f t="shared" si="2562"/>
        <v>0</v>
      </c>
      <c r="AN1683" s="11">
        <f t="shared" si="2562"/>
        <v>0</v>
      </c>
      <c r="AO1683" s="11">
        <f t="shared" si="2562"/>
        <v>0</v>
      </c>
      <c r="AP1683" s="11">
        <f t="shared" si="2562"/>
        <v>0</v>
      </c>
      <c r="AQ1683" s="11">
        <f t="shared" si="2562"/>
        <v>0</v>
      </c>
      <c r="AR1683" s="11">
        <f t="shared" si="2562"/>
        <v>0</v>
      </c>
      <c r="AS1683" s="11">
        <f t="shared" si="2562"/>
        <v>0</v>
      </c>
      <c r="AT1683" s="11">
        <f t="shared" si="2562"/>
        <v>0</v>
      </c>
      <c r="AU1683" s="11">
        <f t="shared" si="2562"/>
        <v>0</v>
      </c>
      <c r="AV1683" s="11">
        <f t="shared" si="2562"/>
        <v>0</v>
      </c>
      <c r="AW1683" s="11">
        <v>0</v>
      </c>
      <c r="AX1683" s="11">
        <v>20000</v>
      </c>
      <c r="AY1683" s="11">
        <f t="shared" ref="AY1683:BQ1683" si="2564">SUM(AY1684,AY1692,AY1694)</f>
        <v>130000</v>
      </c>
      <c r="AZ1683" s="11">
        <f t="shared" si="2564"/>
        <v>0</v>
      </c>
      <c r="BA1683" s="11">
        <f t="shared" si="2564"/>
        <v>0</v>
      </c>
      <c r="BB1683" s="11">
        <f t="shared" si="2564"/>
        <v>24000</v>
      </c>
      <c r="BC1683" s="11">
        <f t="shared" si="2564"/>
        <v>0</v>
      </c>
      <c r="BD1683" s="11">
        <f t="shared" si="2564"/>
        <v>0</v>
      </c>
      <c r="BE1683" s="11">
        <f t="shared" ref="BE1683" si="2565">SUM(BE1684,BE1692,BE1694)</f>
        <v>154000</v>
      </c>
      <c r="BF1683" s="11">
        <f t="shared" si="2564"/>
        <v>0</v>
      </c>
      <c r="BG1683" s="11">
        <f t="shared" si="2564"/>
        <v>26000</v>
      </c>
      <c r="BH1683" s="11">
        <f t="shared" si="2564"/>
        <v>29000</v>
      </c>
      <c r="BI1683" s="11">
        <f t="shared" si="2564"/>
        <v>0</v>
      </c>
      <c r="BJ1683" s="11">
        <f t="shared" si="2564"/>
        <v>0</v>
      </c>
      <c r="BK1683" s="11">
        <f t="shared" si="2564"/>
        <v>0</v>
      </c>
      <c r="BL1683" s="11">
        <f t="shared" si="2564"/>
        <v>0</v>
      </c>
      <c r="BM1683" s="11">
        <f t="shared" si="2564"/>
        <v>0</v>
      </c>
      <c r="BN1683" s="11">
        <f t="shared" si="2564"/>
        <v>0</v>
      </c>
      <c r="BO1683" s="11">
        <f t="shared" si="2564"/>
        <v>0</v>
      </c>
      <c r="BP1683" s="11">
        <f t="shared" si="2564"/>
        <v>0</v>
      </c>
      <c r="BQ1683" s="11">
        <f t="shared" si="2564"/>
        <v>0</v>
      </c>
      <c r="BR1683" s="11">
        <v>55000</v>
      </c>
      <c r="BS1683" s="11">
        <v>99000</v>
      </c>
      <c r="BT1683" s="11" t="e">
        <f>IF(#REF!=0,"-",#REF!/#REF!*100)</f>
        <v>#REF!</v>
      </c>
    </row>
    <row r="1684" spans="1:72" x14ac:dyDescent="0.25">
      <c r="A1684" s="4" t="s">
        <v>548</v>
      </c>
      <c r="B1684" s="4" t="s">
        <v>56</v>
      </c>
      <c r="C1684" s="4" t="s">
        <v>12</v>
      </c>
      <c r="D1684" s="102" t="s">
        <v>580</v>
      </c>
      <c r="E1684" s="101" t="s">
        <v>14</v>
      </c>
      <c r="F1684" s="101" t="s">
        <v>0</v>
      </c>
      <c r="G1684" s="2" t="s">
        <v>0</v>
      </c>
      <c r="H1684" s="2" t="s">
        <v>15</v>
      </c>
      <c r="I1684" s="12">
        <f t="shared" ref="I1684:AA1684" si="2566">SUM(I1685:I1686)</f>
        <v>0</v>
      </c>
      <c r="J1684" s="12">
        <f t="shared" si="2566"/>
        <v>0</v>
      </c>
      <c r="K1684" s="12">
        <f t="shared" si="2566"/>
        <v>0</v>
      </c>
      <c r="L1684" s="12">
        <f t="shared" si="2566"/>
        <v>0</v>
      </c>
      <c r="M1684" s="12">
        <f t="shared" si="2566"/>
        <v>0</v>
      </c>
      <c r="N1684" s="12">
        <f t="shared" si="2566"/>
        <v>0</v>
      </c>
      <c r="O1684" s="12">
        <f t="shared" ref="O1684" si="2567">SUM(O1685:O1686)</f>
        <v>0</v>
      </c>
      <c r="P1684" s="12">
        <f t="shared" si="2566"/>
        <v>0</v>
      </c>
      <c r="Q1684" s="12">
        <f t="shared" si="2566"/>
        <v>0</v>
      </c>
      <c r="R1684" s="12">
        <f t="shared" si="2566"/>
        <v>0</v>
      </c>
      <c r="S1684" s="12">
        <f t="shared" si="2566"/>
        <v>0</v>
      </c>
      <c r="T1684" s="12">
        <f t="shared" si="2566"/>
        <v>0</v>
      </c>
      <c r="U1684" s="12">
        <f t="shared" si="2566"/>
        <v>0</v>
      </c>
      <c r="V1684" s="12">
        <f t="shared" si="2566"/>
        <v>0</v>
      </c>
      <c r="W1684" s="12">
        <f t="shared" si="2566"/>
        <v>0</v>
      </c>
      <c r="X1684" s="12">
        <f t="shared" si="2566"/>
        <v>0</v>
      </c>
      <c r="Y1684" s="12">
        <f t="shared" si="2566"/>
        <v>0</v>
      </c>
      <c r="Z1684" s="12">
        <f t="shared" si="2566"/>
        <v>0</v>
      </c>
      <c r="AA1684" s="12">
        <f t="shared" si="2566"/>
        <v>0</v>
      </c>
      <c r="AB1684" s="12">
        <v>0</v>
      </c>
      <c r="AC1684" s="12">
        <v>0</v>
      </c>
      <c r="AD1684" s="12">
        <f t="shared" ref="AD1684:AV1684" si="2568">SUM(AD1685:AD1686)</f>
        <v>0</v>
      </c>
      <c r="AE1684" s="12">
        <f t="shared" si="2568"/>
        <v>0</v>
      </c>
      <c r="AF1684" s="12">
        <f t="shared" si="2568"/>
        <v>0</v>
      </c>
      <c r="AG1684" s="12">
        <f t="shared" si="2568"/>
        <v>0</v>
      </c>
      <c r="AH1684" s="12">
        <f t="shared" si="2568"/>
        <v>0</v>
      </c>
      <c r="AI1684" s="12">
        <f t="shared" si="2568"/>
        <v>0</v>
      </c>
      <c r="AJ1684" s="12">
        <f t="shared" ref="AJ1684" si="2569">SUM(AJ1685:AJ1686)</f>
        <v>0</v>
      </c>
      <c r="AK1684" s="12">
        <f t="shared" si="2568"/>
        <v>0</v>
      </c>
      <c r="AL1684" s="12">
        <f t="shared" si="2568"/>
        <v>0</v>
      </c>
      <c r="AM1684" s="12">
        <f t="shared" si="2568"/>
        <v>0</v>
      </c>
      <c r="AN1684" s="12">
        <f t="shared" si="2568"/>
        <v>0</v>
      </c>
      <c r="AO1684" s="12">
        <f t="shared" si="2568"/>
        <v>0</v>
      </c>
      <c r="AP1684" s="12">
        <f t="shared" si="2568"/>
        <v>0</v>
      </c>
      <c r="AQ1684" s="12">
        <f t="shared" si="2568"/>
        <v>0</v>
      </c>
      <c r="AR1684" s="12">
        <f t="shared" si="2568"/>
        <v>0</v>
      </c>
      <c r="AS1684" s="12">
        <f t="shared" si="2568"/>
        <v>0</v>
      </c>
      <c r="AT1684" s="12">
        <f t="shared" si="2568"/>
        <v>0</v>
      </c>
      <c r="AU1684" s="12">
        <f t="shared" si="2568"/>
        <v>0</v>
      </c>
      <c r="AV1684" s="12">
        <f t="shared" si="2568"/>
        <v>0</v>
      </c>
      <c r="AW1684" s="12">
        <v>0</v>
      </c>
      <c r="AX1684" s="12">
        <v>0</v>
      </c>
      <c r="AY1684" s="12">
        <f t="shared" ref="AY1684:BQ1684" si="2570">SUM(AY1685:AY1686)</f>
        <v>0</v>
      </c>
      <c r="AZ1684" s="12">
        <f t="shared" si="2570"/>
        <v>0</v>
      </c>
      <c r="BA1684" s="12">
        <f t="shared" si="2570"/>
        <v>0</v>
      </c>
      <c r="BB1684" s="12">
        <f t="shared" si="2570"/>
        <v>0</v>
      </c>
      <c r="BC1684" s="12">
        <f t="shared" si="2570"/>
        <v>0</v>
      </c>
      <c r="BD1684" s="12">
        <f t="shared" si="2570"/>
        <v>0</v>
      </c>
      <c r="BE1684" s="12">
        <f t="shared" ref="BE1684" si="2571">SUM(BE1685:BE1686)</f>
        <v>0</v>
      </c>
      <c r="BF1684" s="12">
        <f t="shared" si="2570"/>
        <v>0</v>
      </c>
      <c r="BG1684" s="12">
        <f t="shared" si="2570"/>
        <v>0</v>
      </c>
      <c r="BH1684" s="12">
        <f t="shared" si="2570"/>
        <v>0</v>
      </c>
      <c r="BI1684" s="12">
        <f t="shared" si="2570"/>
        <v>0</v>
      </c>
      <c r="BJ1684" s="12">
        <f t="shared" si="2570"/>
        <v>0</v>
      </c>
      <c r="BK1684" s="12">
        <f t="shared" si="2570"/>
        <v>0</v>
      </c>
      <c r="BL1684" s="12">
        <f t="shared" si="2570"/>
        <v>0</v>
      </c>
      <c r="BM1684" s="12">
        <f t="shared" si="2570"/>
        <v>0</v>
      </c>
      <c r="BN1684" s="12">
        <f t="shared" si="2570"/>
        <v>0</v>
      </c>
      <c r="BO1684" s="12">
        <f t="shared" si="2570"/>
        <v>0</v>
      </c>
      <c r="BP1684" s="12">
        <f t="shared" si="2570"/>
        <v>0</v>
      </c>
      <c r="BQ1684" s="12">
        <f t="shared" si="2570"/>
        <v>0</v>
      </c>
      <c r="BR1684" s="12">
        <v>0</v>
      </c>
      <c r="BS1684" s="12">
        <v>0</v>
      </c>
      <c r="BT1684" s="12" t="e">
        <f>IF(#REF!=0,"-",#REF!/#REF!*100)</f>
        <v>#REF!</v>
      </c>
    </row>
    <row r="1685" spans="1:72" x14ac:dyDescent="0.25">
      <c r="A1685" s="4" t="s">
        <v>548</v>
      </c>
      <c r="B1685" s="4" t="s">
        <v>56</v>
      </c>
      <c r="C1685" s="4" t="s">
        <v>12</v>
      </c>
      <c r="D1685" s="102" t="s">
        <v>580</v>
      </c>
      <c r="E1685" s="113">
        <v>6111</v>
      </c>
      <c r="F1685" s="102"/>
      <c r="G1685" s="98" t="s">
        <v>1660</v>
      </c>
      <c r="H1685" s="13" t="s">
        <v>16</v>
      </c>
      <c r="I1685" s="14">
        <v>0</v>
      </c>
      <c r="J1685" s="14"/>
      <c r="K1685" s="14"/>
      <c r="L1685" s="14"/>
      <c r="M1685" s="14"/>
      <c r="N1685" s="14"/>
      <c r="O1685" s="14">
        <f t="shared" si="2341"/>
        <v>0</v>
      </c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>
        <v>0</v>
      </c>
      <c r="AC1685" s="14">
        <v>0</v>
      </c>
      <c r="AD1685" s="14">
        <v>0</v>
      </c>
      <c r="AE1685" s="14"/>
      <c r="AF1685" s="14"/>
      <c r="AG1685" s="14"/>
      <c r="AH1685" s="14"/>
      <c r="AI1685" s="14"/>
      <c r="AJ1685" s="14">
        <f t="shared" si="2342"/>
        <v>0</v>
      </c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>
        <v>0</v>
      </c>
      <c r="AX1685" s="14">
        <v>0</v>
      </c>
      <c r="AY1685" s="14">
        <v>0</v>
      </c>
      <c r="AZ1685" s="14"/>
      <c r="BA1685" s="14"/>
      <c r="BB1685" s="14"/>
      <c r="BC1685" s="14"/>
      <c r="BD1685" s="14"/>
      <c r="BE1685" s="14">
        <f t="shared" si="2343"/>
        <v>0</v>
      </c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>
        <v>0</v>
      </c>
      <c r="BS1685" s="14">
        <v>0</v>
      </c>
      <c r="BT1685" s="14" t="e">
        <f>IF(#REF!=0,"-",#REF!/#REF!*100)</f>
        <v>#REF!</v>
      </c>
    </row>
    <row r="1686" spans="1:72" x14ac:dyDescent="0.25">
      <c r="A1686" s="1" t="s">
        <v>548</v>
      </c>
      <c r="B1686" s="1" t="s">
        <v>56</v>
      </c>
      <c r="C1686" s="1" t="s">
        <v>12</v>
      </c>
      <c r="D1686" s="105" t="s">
        <v>580</v>
      </c>
      <c r="E1686" s="105" t="s">
        <v>18</v>
      </c>
      <c r="F1686" s="102" t="s">
        <v>0</v>
      </c>
      <c r="G1686" s="13" t="s">
        <v>0</v>
      </c>
      <c r="H1686" s="2" t="s">
        <v>19</v>
      </c>
      <c r="I1686" s="12">
        <f t="shared" ref="I1686:AA1686" si="2572">SUM(I1687:I1691)</f>
        <v>0</v>
      </c>
      <c r="J1686" s="12">
        <f t="shared" si="2572"/>
        <v>0</v>
      </c>
      <c r="K1686" s="12">
        <f t="shared" si="2572"/>
        <v>0</v>
      </c>
      <c r="L1686" s="12">
        <f t="shared" si="2572"/>
        <v>0</v>
      </c>
      <c r="M1686" s="12">
        <f t="shared" si="2572"/>
        <v>0</v>
      </c>
      <c r="N1686" s="12">
        <f t="shared" si="2572"/>
        <v>0</v>
      </c>
      <c r="O1686" s="12">
        <f t="shared" si="2572"/>
        <v>0</v>
      </c>
      <c r="P1686" s="12">
        <f t="shared" si="2572"/>
        <v>0</v>
      </c>
      <c r="Q1686" s="12">
        <f t="shared" si="2572"/>
        <v>0</v>
      </c>
      <c r="R1686" s="12">
        <f t="shared" si="2572"/>
        <v>0</v>
      </c>
      <c r="S1686" s="12">
        <f t="shared" si="2572"/>
        <v>0</v>
      </c>
      <c r="T1686" s="12">
        <f t="shared" si="2572"/>
        <v>0</v>
      </c>
      <c r="U1686" s="12">
        <f t="shared" si="2572"/>
        <v>0</v>
      </c>
      <c r="V1686" s="12">
        <f t="shared" si="2572"/>
        <v>0</v>
      </c>
      <c r="W1686" s="12">
        <f t="shared" si="2572"/>
        <v>0</v>
      </c>
      <c r="X1686" s="12">
        <f t="shared" si="2572"/>
        <v>0</v>
      </c>
      <c r="Y1686" s="12">
        <f t="shared" si="2572"/>
        <v>0</v>
      </c>
      <c r="Z1686" s="12">
        <f t="shared" si="2572"/>
        <v>0</v>
      </c>
      <c r="AA1686" s="12">
        <f t="shared" si="2572"/>
        <v>0</v>
      </c>
      <c r="AB1686" s="12">
        <v>0</v>
      </c>
      <c r="AC1686" s="12">
        <v>0</v>
      </c>
      <c r="AD1686" s="12">
        <f t="shared" ref="AD1686:AV1686" si="2573">SUM(AD1687:AD1691)</f>
        <v>0</v>
      </c>
      <c r="AE1686" s="12">
        <f t="shared" si="2573"/>
        <v>0</v>
      </c>
      <c r="AF1686" s="12">
        <f t="shared" si="2573"/>
        <v>0</v>
      </c>
      <c r="AG1686" s="12">
        <f t="shared" si="2573"/>
        <v>0</v>
      </c>
      <c r="AH1686" s="12">
        <f t="shared" si="2573"/>
        <v>0</v>
      </c>
      <c r="AI1686" s="12">
        <f t="shared" si="2573"/>
        <v>0</v>
      </c>
      <c r="AJ1686" s="12">
        <f t="shared" si="2573"/>
        <v>0</v>
      </c>
      <c r="AK1686" s="12">
        <f t="shared" si="2573"/>
        <v>0</v>
      </c>
      <c r="AL1686" s="12">
        <f t="shared" si="2573"/>
        <v>0</v>
      </c>
      <c r="AM1686" s="12">
        <f t="shared" si="2573"/>
        <v>0</v>
      </c>
      <c r="AN1686" s="12">
        <f t="shared" si="2573"/>
        <v>0</v>
      </c>
      <c r="AO1686" s="12">
        <f t="shared" si="2573"/>
        <v>0</v>
      </c>
      <c r="AP1686" s="12">
        <f t="shared" si="2573"/>
        <v>0</v>
      </c>
      <c r="AQ1686" s="12">
        <f t="shared" si="2573"/>
        <v>0</v>
      </c>
      <c r="AR1686" s="12">
        <f t="shared" si="2573"/>
        <v>0</v>
      </c>
      <c r="AS1686" s="12">
        <f t="shared" si="2573"/>
        <v>0</v>
      </c>
      <c r="AT1686" s="12">
        <f t="shared" si="2573"/>
        <v>0</v>
      </c>
      <c r="AU1686" s="12">
        <f t="shared" si="2573"/>
        <v>0</v>
      </c>
      <c r="AV1686" s="12">
        <f t="shared" si="2573"/>
        <v>0</v>
      </c>
      <c r="AW1686" s="12">
        <v>0</v>
      </c>
      <c r="AX1686" s="12">
        <v>0</v>
      </c>
      <c r="AY1686" s="12">
        <f t="shared" ref="AY1686:BQ1686" si="2574">SUM(AY1687:AY1691)</f>
        <v>0</v>
      </c>
      <c r="AZ1686" s="12">
        <f t="shared" si="2574"/>
        <v>0</v>
      </c>
      <c r="BA1686" s="12">
        <f t="shared" si="2574"/>
        <v>0</v>
      </c>
      <c r="BB1686" s="12">
        <f t="shared" si="2574"/>
        <v>0</v>
      </c>
      <c r="BC1686" s="12">
        <f t="shared" si="2574"/>
        <v>0</v>
      </c>
      <c r="BD1686" s="12">
        <f t="shared" si="2574"/>
        <v>0</v>
      </c>
      <c r="BE1686" s="12">
        <f t="shared" si="2574"/>
        <v>0</v>
      </c>
      <c r="BF1686" s="12">
        <f t="shared" si="2574"/>
        <v>0</v>
      </c>
      <c r="BG1686" s="12">
        <f t="shared" si="2574"/>
        <v>0</v>
      </c>
      <c r="BH1686" s="12">
        <f t="shared" si="2574"/>
        <v>0</v>
      </c>
      <c r="BI1686" s="12">
        <f t="shared" si="2574"/>
        <v>0</v>
      </c>
      <c r="BJ1686" s="12">
        <f t="shared" si="2574"/>
        <v>0</v>
      </c>
      <c r="BK1686" s="12">
        <f t="shared" si="2574"/>
        <v>0</v>
      </c>
      <c r="BL1686" s="12">
        <f t="shared" si="2574"/>
        <v>0</v>
      </c>
      <c r="BM1686" s="12">
        <f t="shared" si="2574"/>
        <v>0</v>
      </c>
      <c r="BN1686" s="12">
        <f t="shared" si="2574"/>
        <v>0</v>
      </c>
      <c r="BO1686" s="12">
        <f t="shared" si="2574"/>
        <v>0</v>
      </c>
      <c r="BP1686" s="12">
        <f t="shared" si="2574"/>
        <v>0</v>
      </c>
      <c r="BQ1686" s="12">
        <f t="shared" si="2574"/>
        <v>0</v>
      </c>
      <c r="BR1686" s="12">
        <v>0</v>
      </c>
      <c r="BS1686" s="12">
        <v>0</v>
      </c>
      <c r="BT1686" s="12" t="e">
        <f>IF(#REF!=0,"-",#REF!/#REF!*100)</f>
        <v>#REF!</v>
      </c>
    </row>
    <row r="1687" spans="1:72" ht="22.5" x14ac:dyDescent="0.25">
      <c r="A1687" s="4" t="s">
        <v>548</v>
      </c>
      <c r="B1687" s="4" t="s">
        <v>56</v>
      </c>
      <c r="C1687" s="4" t="s">
        <v>12</v>
      </c>
      <c r="D1687" s="102" t="s">
        <v>580</v>
      </c>
      <c r="E1687" s="113">
        <v>6112</v>
      </c>
      <c r="F1687" s="102" t="s">
        <v>582</v>
      </c>
      <c r="G1687" s="98" t="s">
        <v>1660</v>
      </c>
      <c r="H1687" s="13" t="s">
        <v>57</v>
      </c>
      <c r="I1687" s="14">
        <v>0</v>
      </c>
      <c r="J1687" s="14"/>
      <c r="K1687" s="14"/>
      <c r="L1687" s="14"/>
      <c r="M1687" s="14"/>
      <c r="N1687" s="14"/>
      <c r="O1687" s="14">
        <f t="shared" si="2341"/>
        <v>0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>
        <v>0</v>
      </c>
      <c r="AC1687" s="14">
        <v>0</v>
      </c>
      <c r="AD1687" s="14">
        <v>0</v>
      </c>
      <c r="AE1687" s="14"/>
      <c r="AF1687" s="14"/>
      <c r="AG1687" s="14"/>
      <c r="AH1687" s="14"/>
      <c r="AI1687" s="14"/>
      <c r="AJ1687" s="14">
        <f t="shared" si="2342"/>
        <v>0</v>
      </c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>
        <v>0</v>
      </c>
      <c r="AX1687" s="14">
        <v>0</v>
      </c>
      <c r="AY1687" s="14">
        <v>0</v>
      </c>
      <c r="AZ1687" s="14"/>
      <c r="BA1687" s="14"/>
      <c r="BB1687" s="14"/>
      <c r="BC1687" s="14"/>
      <c r="BD1687" s="14"/>
      <c r="BE1687" s="14">
        <f t="shared" si="2343"/>
        <v>0</v>
      </c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>
        <v>0</v>
      </c>
      <c r="BS1687" s="14">
        <v>0</v>
      </c>
      <c r="BT1687" s="14" t="e">
        <f>IF(#REF!=0,"-",#REF!/#REF!*100)</f>
        <v>#REF!</v>
      </c>
    </row>
    <row r="1688" spans="1:72" x14ac:dyDescent="0.25">
      <c r="A1688" s="4" t="s">
        <v>548</v>
      </c>
      <c r="B1688" s="4" t="s">
        <v>56</v>
      </c>
      <c r="C1688" s="4" t="s">
        <v>12</v>
      </c>
      <c r="D1688" s="102" t="s">
        <v>580</v>
      </c>
      <c r="E1688" s="113">
        <v>6112</v>
      </c>
      <c r="F1688" s="102" t="s">
        <v>583</v>
      </c>
      <c r="G1688" s="98" t="s">
        <v>1660</v>
      </c>
      <c r="H1688" s="13" t="s">
        <v>22</v>
      </c>
      <c r="I1688" s="14">
        <v>0</v>
      </c>
      <c r="J1688" s="14"/>
      <c r="K1688" s="14"/>
      <c r="L1688" s="14"/>
      <c r="M1688" s="14"/>
      <c r="N1688" s="14"/>
      <c r="O1688" s="14">
        <f t="shared" si="2341"/>
        <v>0</v>
      </c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>
        <v>0</v>
      </c>
      <c r="AC1688" s="14">
        <v>0</v>
      </c>
      <c r="AD1688" s="14">
        <v>0</v>
      </c>
      <c r="AE1688" s="14"/>
      <c r="AF1688" s="14"/>
      <c r="AG1688" s="14"/>
      <c r="AH1688" s="14"/>
      <c r="AI1688" s="14"/>
      <c r="AJ1688" s="14">
        <f t="shared" si="2342"/>
        <v>0</v>
      </c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>
        <v>0</v>
      </c>
      <c r="AX1688" s="14">
        <v>0</v>
      </c>
      <c r="AY1688" s="14">
        <v>0</v>
      </c>
      <c r="AZ1688" s="14"/>
      <c r="BA1688" s="14"/>
      <c r="BB1688" s="14"/>
      <c r="BC1688" s="14"/>
      <c r="BD1688" s="14"/>
      <c r="BE1688" s="14">
        <f t="shared" si="2343"/>
        <v>0</v>
      </c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>
        <v>0</v>
      </c>
      <c r="BS1688" s="14">
        <v>0</v>
      </c>
      <c r="BT1688" s="14" t="e">
        <f>IF(#REF!=0,"-",#REF!/#REF!*100)</f>
        <v>#REF!</v>
      </c>
    </row>
    <row r="1689" spans="1:72" x14ac:dyDescent="0.25">
      <c r="A1689" s="4" t="s">
        <v>548</v>
      </c>
      <c r="B1689" s="4" t="s">
        <v>56</v>
      </c>
      <c r="C1689" s="4" t="s">
        <v>12</v>
      </c>
      <c r="D1689" s="102" t="s">
        <v>580</v>
      </c>
      <c r="E1689" s="113">
        <v>6112</v>
      </c>
      <c r="F1689" s="102" t="s">
        <v>584</v>
      </c>
      <c r="G1689" s="98" t="s">
        <v>1660</v>
      </c>
      <c r="H1689" s="13" t="s">
        <v>23</v>
      </c>
      <c r="I1689" s="14">
        <v>0</v>
      </c>
      <c r="J1689" s="14"/>
      <c r="K1689" s="14"/>
      <c r="L1689" s="14"/>
      <c r="M1689" s="14"/>
      <c r="N1689" s="14"/>
      <c r="O1689" s="14">
        <f t="shared" si="2341"/>
        <v>0</v>
      </c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>
        <v>0</v>
      </c>
      <c r="AC1689" s="14">
        <v>0</v>
      </c>
      <c r="AD1689" s="14">
        <v>0</v>
      </c>
      <c r="AE1689" s="14"/>
      <c r="AF1689" s="14"/>
      <c r="AG1689" s="14"/>
      <c r="AH1689" s="14"/>
      <c r="AI1689" s="14"/>
      <c r="AJ1689" s="14">
        <f t="shared" si="2342"/>
        <v>0</v>
      </c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>
        <v>0</v>
      </c>
      <c r="AX1689" s="14">
        <v>0</v>
      </c>
      <c r="AY1689" s="14">
        <v>0</v>
      </c>
      <c r="AZ1689" s="14"/>
      <c r="BA1689" s="14"/>
      <c r="BB1689" s="14"/>
      <c r="BC1689" s="14"/>
      <c r="BD1689" s="14"/>
      <c r="BE1689" s="14">
        <f t="shared" si="2343"/>
        <v>0</v>
      </c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>
        <v>0</v>
      </c>
      <c r="BS1689" s="14">
        <v>0</v>
      </c>
      <c r="BT1689" s="14" t="e">
        <f>IF(#REF!=0,"-",#REF!/#REF!*100)</f>
        <v>#REF!</v>
      </c>
    </row>
    <row r="1690" spans="1:72" x14ac:dyDescent="0.25">
      <c r="A1690" s="4" t="s">
        <v>548</v>
      </c>
      <c r="B1690" s="4" t="s">
        <v>56</v>
      </c>
      <c r="C1690" s="4" t="s">
        <v>12</v>
      </c>
      <c r="D1690" s="102" t="s">
        <v>580</v>
      </c>
      <c r="E1690" s="113">
        <v>6112</v>
      </c>
      <c r="F1690" s="102" t="s">
        <v>585</v>
      </c>
      <c r="G1690" s="98" t="s">
        <v>1660</v>
      </c>
      <c r="H1690" s="13" t="s">
        <v>21</v>
      </c>
      <c r="I1690" s="14">
        <v>0</v>
      </c>
      <c r="J1690" s="14"/>
      <c r="K1690" s="14"/>
      <c r="L1690" s="14"/>
      <c r="M1690" s="14"/>
      <c r="N1690" s="14"/>
      <c r="O1690" s="14">
        <f t="shared" si="2341"/>
        <v>0</v>
      </c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>
        <v>0</v>
      </c>
      <c r="AC1690" s="14">
        <v>0</v>
      </c>
      <c r="AD1690" s="14">
        <v>0</v>
      </c>
      <c r="AE1690" s="14"/>
      <c r="AF1690" s="14"/>
      <c r="AG1690" s="14"/>
      <c r="AH1690" s="14"/>
      <c r="AI1690" s="14"/>
      <c r="AJ1690" s="14">
        <f t="shared" si="2342"/>
        <v>0</v>
      </c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>
        <v>0</v>
      </c>
      <c r="AX1690" s="14">
        <v>0</v>
      </c>
      <c r="AY1690" s="14">
        <v>0</v>
      </c>
      <c r="AZ1690" s="14"/>
      <c r="BA1690" s="14"/>
      <c r="BB1690" s="14"/>
      <c r="BC1690" s="14"/>
      <c r="BD1690" s="14"/>
      <c r="BE1690" s="14">
        <f t="shared" si="2343"/>
        <v>0</v>
      </c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>
        <v>0</v>
      </c>
      <c r="BS1690" s="14">
        <v>0</v>
      </c>
      <c r="BT1690" s="14" t="e">
        <f>IF(#REF!=0,"-",#REF!/#REF!*100)</f>
        <v>#REF!</v>
      </c>
    </row>
    <row r="1691" spans="1:72" x14ac:dyDescent="0.25">
      <c r="A1691" s="4" t="s">
        <v>548</v>
      </c>
      <c r="B1691" s="4" t="s">
        <v>56</v>
      </c>
      <c r="C1691" s="4" t="s">
        <v>12</v>
      </c>
      <c r="D1691" s="102" t="s">
        <v>580</v>
      </c>
      <c r="E1691" s="113">
        <v>6112</v>
      </c>
      <c r="F1691" s="102" t="s">
        <v>586</v>
      </c>
      <c r="G1691" s="98" t="s">
        <v>1660</v>
      </c>
      <c r="H1691" s="13" t="s">
        <v>24</v>
      </c>
      <c r="I1691" s="14">
        <v>0</v>
      </c>
      <c r="J1691" s="14"/>
      <c r="K1691" s="14"/>
      <c r="L1691" s="14"/>
      <c r="M1691" s="14"/>
      <c r="N1691" s="14"/>
      <c r="O1691" s="14">
        <f t="shared" ref="O1691:O1753" si="2575">I1691+J1691+K1691+L1691+M1691+N1691</f>
        <v>0</v>
      </c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>
        <v>0</v>
      </c>
      <c r="AC1691" s="14">
        <v>0</v>
      </c>
      <c r="AD1691" s="14">
        <v>0</v>
      </c>
      <c r="AE1691" s="14"/>
      <c r="AF1691" s="14"/>
      <c r="AG1691" s="14"/>
      <c r="AH1691" s="14"/>
      <c r="AI1691" s="14"/>
      <c r="AJ1691" s="14">
        <f t="shared" ref="AJ1691:AJ1753" si="2576">AD1691+AE1691+AF1691+AG1691+AH1691+AI1691</f>
        <v>0</v>
      </c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>
        <v>0</v>
      </c>
      <c r="AX1691" s="14">
        <v>0</v>
      </c>
      <c r="AY1691" s="14">
        <v>0</v>
      </c>
      <c r="AZ1691" s="14"/>
      <c r="BA1691" s="14"/>
      <c r="BB1691" s="14"/>
      <c r="BC1691" s="14"/>
      <c r="BD1691" s="14"/>
      <c r="BE1691" s="14">
        <f t="shared" ref="BE1691:BE1753" si="2577">AY1691+AZ1691+BA1691+BB1691+BC1691+BD1691</f>
        <v>0</v>
      </c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>
        <v>0</v>
      </c>
      <c r="BS1691" s="14">
        <v>0</v>
      </c>
      <c r="BT1691" s="14" t="e">
        <f>IF(#REF!=0,"-",#REF!/#REF!*100)</f>
        <v>#REF!</v>
      </c>
    </row>
    <row r="1692" spans="1:72" ht="22.5" x14ac:dyDescent="0.25">
      <c r="A1692" s="4" t="s">
        <v>548</v>
      </c>
      <c r="B1692" s="4" t="s">
        <v>56</v>
      </c>
      <c r="C1692" s="4" t="s">
        <v>12</v>
      </c>
      <c r="D1692" s="102" t="s">
        <v>580</v>
      </c>
      <c r="E1692" s="101" t="s">
        <v>25</v>
      </c>
      <c r="F1692" s="101" t="s">
        <v>0</v>
      </c>
      <c r="G1692" s="2" t="s">
        <v>0</v>
      </c>
      <c r="H1692" s="2" t="s">
        <v>26</v>
      </c>
      <c r="I1692" s="12">
        <f t="shared" ref="I1692:AA1692" si="2578">SUM(I1693)</f>
        <v>0</v>
      </c>
      <c r="J1692" s="12">
        <f t="shared" si="2578"/>
        <v>0</v>
      </c>
      <c r="K1692" s="12">
        <f t="shared" si="2578"/>
        <v>0</v>
      </c>
      <c r="L1692" s="12">
        <f t="shared" si="2578"/>
        <v>0</v>
      </c>
      <c r="M1692" s="12">
        <f t="shared" si="2578"/>
        <v>0</v>
      </c>
      <c r="N1692" s="12">
        <f t="shared" si="2578"/>
        <v>0</v>
      </c>
      <c r="O1692" s="12">
        <f t="shared" si="2578"/>
        <v>0</v>
      </c>
      <c r="P1692" s="12">
        <f t="shared" si="2578"/>
        <v>0</v>
      </c>
      <c r="Q1692" s="12">
        <f t="shared" si="2578"/>
        <v>0</v>
      </c>
      <c r="R1692" s="12">
        <f t="shared" si="2578"/>
        <v>0</v>
      </c>
      <c r="S1692" s="12">
        <f t="shared" si="2578"/>
        <v>0</v>
      </c>
      <c r="T1692" s="12">
        <f t="shared" si="2578"/>
        <v>0</v>
      </c>
      <c r="U1692" s="12">
        <f t="shared" si="2578"/>
        <v>0</v>
      </c>
      <c r="V1692" s="12">
        <f t="shared" si="2578"/>
        <v>0</v>
      </c>
      <c r="W1692" s="12">
        <f t="shared" si="2578"/>
        <v>0</v>
      </c>
      <c r="X1692" s="12">
        <f t="shared" si="2578"/>
        <v>0</v>
      </c>
      <c r="Y1692" s="12">
        <f t="shared" si="2578"/>
        <v>0</v>
      </c>
      <c r="Z1692" s="12">
        <f t="shared" si="2578"/>
        <v>0</v>
      </c>
      <c r="AA1692" s="12">
        <f t="shared" si="2578"/>
        <v>0</v>
      </c>
      <c r="AB1692" s="12">
        <v>0</v>
      </c>
      <c r="AC1692" s="12">
        <v>0</v>
      </c>
      <c r="AD1692" s="12">
        <f t="shared" ref="AD1692:AV1692" si="2579">SUM(AD1693)</f>
        <v>0</v>
      </c>
      <c r="AE1692" s="12">
        <f t="shared" si="2579"/>
        <v>0</v>
      </c>
      <c r="AF1692" s="12">
        <f t="shared" si="2579"/>
        <v>0</v>
      </c>
      <c r="AG1692" s="12">
        <f t="shared" si="2579"/>
        <v>0</v>
      </c>
      <c r="AH1692" s="12">
        <f t="shared" si="2579"/>
        <v>0</v>
      </c>
      <c r="AI1692" s="12">
        <f t="shared" si="2579"/>
        <v>0</v>
      </c>
      <c r="AJ1692" s="12">
        <f t="shared" si="2579"/>
        <v>0</v>
      </c>
      <c r="AK1692" s="12">
        <f t="shared" si="2579"/>
        <v>0</v>
      </c>
      <c r="AL1692" s="12">
        <f t="shared" si="2579"/>
        <v>0</v>
      </c>
      <c r="AM1692" s="12">
        <f t="shared" si="2579"/>
        <v>0</v>
      </c>
      <c r="AN1692" s="12">
        <f t="shared" si="2579"/>
        <v>0</v>
      </c>
      <c r="AO1692" s="12">
        <f t="shared" si="2579"/>
        <v>0</v>
      </c>
      <c r="AP1692" s="12">
        <f t="shared" si="2579"/>
        <v>0</v>
      </c>
      <c r="AQ1692" s="12">
        <f t="shared" si="2579"/>
        <v>0</v>
      </c>
      <c r="AR1692" s="12">
        <f t="shared" si="2579"/>
        <v>0</v>
      </c>
      <c r="AS1692" s="12">
        <f t="shared" si="2579"/>
        <v>0</v>
      </c>
      <c r="AT1692" s="12">
        <f t="shared" si="2579"/>
        <v>0</v>
      </c>
      <c r="AU1692" s="12">
        <f t="shared" si="2579"/>
        <v>0</v>
      </c>
      <c r="AV1692" s="12">
        <f t="shared" si="2579"/>
        <v>0</v>
      </c>
      <c r="AW1692" s="12">
        <v>0</v>
      </c>
      <c r="AX1692" s="12">
        <v>0</v>
      </c>
      <c r="AY1692" s="12">
        <f t="shared" ref="AY1692:BQ1692" si="2580">SUM(AY1693)</f>
        <v>0</v>
      </c>
      <c r="AZ1692" s="12">
        <f t="shared" si="2580"/>
        <v>0</v>
      </c>
      <c r="BA1692" s="12">
        <f t="shared" si="2580"/>
        <v>0</v>
      </c>
      <c r="BB1692" s="12">
        <f t="shared" si="2580"/>
        <v>0</v>
      </c>
      <c r="BC1692" s="12">
        <f t="shared" si="2580"/>
        <v>0</v>
      </c>
      <c r="BD1692" s="12">
        <f t="shared" si="2580"/>
        <v>0</v>
      </c>
      <c r="BE1692" s="12">
        <f t="shared" si="2580"/>
        <v>0</v>
      </c>
      <c r="BF1692" s="12">
        <f t="shared" si="2580"/>
        <v>0</v>
      </c>
      <c r="BG1692" s="12">
        <f t="shared" si="2580"/>
        <v>0</v>
      </c>
      <c r="BH1692" s="12">
        <f t="shared" si="2580"/>
        <v>0</v>
      </c>
      <c r="BI1692" s="12">
        <f t="shared" si="2580"/>
        <v>0</v>
      </c>
      <c r="BJ1692" s="12">
        <f t="shared" si="2580"/>
        <v>0</v>
      </c>
      <c r="BK1692" s="12">
        <f t="shared" si="2580"/>
        <v>0</v>
      </c>
      <c r="BL1692" s="12">
        <f t="shared" si="2580"/>
        <v>0</v>
      </c>
      <c r="BM1692" s="12">
        <f t="shared" si="2580"/>
        <v>0</v>
      </c>
      <c r="BN1692" s="12">
        <f t="shared" si="2580"/>
        <v>0</v>
      </c>
      <c r="BO1692" s="12">
        <f t="shared" si="2580"/>
        <v>0</v>
      </c>
      <c r="BP1692" s="12">
        <f t="shared" si="2580"/>
        <v>0</v>
      </c>
      <c r="BQ1692" s="12">
        <f t="shared" si="2580"/>
        <v>0</v>
      </c>
      <c r="BR1692" s="12">
        <v>0</v>
      </c>
      <c r="BS1692" s="12">
        <v>0</v>
      </c>
      <c r="BT1692" s="12" t="e">
        <f>IF(#REF!=0,"-",#REF!/#REF!*100)</f>
        <v>#REF!</v>
      </c>
    </row>
    <row r="1693" spans="1:72" x14ac:dyDescent="0.25">
      <c r="A1693" s="4" t="s">
        <v>548</v>
      </c>
      <c r="B1693" s="4" t="s">
        <v>56</v>
      </c>
      <c r="C1693" s="4" t="s">
        <v>12</v>
      </c>
      <c r="D1693" s="102" t="s">
        <v>580</v>
      </c>
      <c r="E1693" s="113">
        <v>6121</v>
      </c>
      <c r="F1693" s="102"/>
      <c r="G1693" s="98" t="s">
        <v>1660</v>
      </c>
      <c r="H1693" s="13" t="s">
        <v>27</v>
      </c>
      <c r="I1693" s="14">
        <v>0</v>
      </c>
      <c r="J1693" s="14"/>
      <c r="K1693" s="14"/>
      <c r="L1693" s="14"/>
      <c r="M1693" s="14"/>
      <c r="N1693" s="14"/>
      <c r="O1693" s="14">
        <f t="shared" si="2575"/>
        <v>0</v>
      </c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>
        <v>0</v>
      </c>
      <c r="AC1693" s="14">
        <v>0</v>
      </c>
      <c r="AD1693" s="14">
        <v>0</v>
      </c>
      <c r="AE1693" s="14"/>
      <c r="AF1693" s="14"/>
      <c r="AG1693" s="14"/>
      <c r="AH1693" s="14"/>
      <c r="AI1693" s="14"/>
      <c r="AJ1693" s="14">
        <f t="shared" si="2576"/>
        <v>0</v>
      </c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>
        <v>0</v>
      </c>
      <c r="AX1693" s="14">
        <v>0</v>
      </c>
      <c r="AY1693" s="14">
        <v>0</v>
      </c>
      <c r="AZ1693" s="14"/>
      <c r="BA1693" s="14"/>
      <c r="BB1693" s="14"/>
      <c r="BC1693" s="14"/>
      <c r="BD1693" s="14"/>
      <c r="BE1693" s="14">
        <f t="shared" si="2577"/>
        <v>0</v>
      </c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>
        <v>0</v>
      </c>
      <c r="BS1693" s="14">
        <v>0</v>
      </c>
      <c r="BT1693" s="14" t="e">
        <f>IF(#REF!=0,"-",#REF!/#REF!*100)</f>
        <v>#REF!</v>
      </c>
    </row>
    <row r="1694" spans="1:72" ht="22.5" x14ac:dyDescent="0.25">
      <c r="A1694" s="4" t="s">
        <v>548</v>
      </c>
      <c r="B1694" s="4" t="s">
        <v>56</v>
      </c>
      <c r="C1694" s="4" t="s">
        <v>12</v>
      </c>
      <c r="D1694" s="102" t="s">
        <v>580</v>
      </c>
      <c r="E1694" s="101" t="s">
        <v>29</v>
      </c>
      <c r="F1694" s="101" t="s">
        <v>0</v>
      </c>
      <c r="G1694" s="2" t="s">
        <v>0</v>
      </c>
      <c r="H1694" s="2" t="s">
        <v>30</v>
      </c>
      <c r="I1694" s="12">
        <f t="shared" ref="I1694:AA1694" si="2581">SUM(I1695:I1703)</f>
        <v>185000</v>
      </c>
      <c r="J1694" s="12">
        <f t="shared" si="2581"/>
        <v>0</v>
      </c>
      <c r="K1694" s="12">
        <f t="shared" si="2581"/>
        <v>0</v>
      </c>
      <c r="L1694" s="12">
        <f t="shared" si="2581"/>
        <v>0</v>
      </c>
      <c r="M1694" s="12">
        <f t="shared" si="2581"/>
        <v>0</v>
      </c>
      <c r="N1694" s="12">
        <f t="shared" si="2581"/>
        <v>0</v>
      </c>
      <c r="O1694" s="12">
        <f t="shared" si="2581"/>
        <v>185000</v>
      </c>
      <c r="P1694" s="12">
        <f t="shared" si="2581"/>
        <v>40000</v>
      </c>
      <c r="Q1694" s="12">
        <f t="shared" si="2581"/>
        <v>10000</v>
      </c>
      <c r="R1694" s="12">
        <f t="shared" si="2581"/>
        <v>65000</v>
      </c>
      <c r="S1694" s="12">
        <f t="shared" si="2581"/>
        <v>0</v>
      </c>
      <c r="T1694" s="12">
        <f t="shared" si="2581"/>
        <v>0</v>
      </c>
      <c r="U1694" s="12">
        <f t="shared" si="2581"/>
        <v>0</v>
      </c>
      <c r="V1694" s="12">
        <f t="shared" si="2581"/>
        <v>0</v>
      </c>
      <c r="W1694" s="12">
        <f t="shared" si="2581"/>
        <v>0</v>
      </c>
      <c r="X1694" s="12">
        <f t="shared" si="2581"/>
        <v>0</v>
      </c>
      <c r="Y1694" s="12">
        <f t="shared" si="2581"/>
        <v>0</v>
      </c>
      <c r="Z1694" s="12">
        <f t="shared" si="2581"/>
        <v>0</v>
      </c>
      <c r="AA1694" s="12">
        <f t="shared" si="2581"/>
        <v>0</v>
      </c>
      <c r="AB1694" s="12">
        <v>115000</v>
      </c>
      <c r="AC1694" s="12">
        <v>70000</v>
      </c>
      <c r="AD1694" s="12">
        <f t="shared" ref="AD1694:AV1694" si="2582">SUM(AD1695:AD1703)</f>
        <v>20000</v>
      </c>
      <c r="AE1694" s="12">
        <f t="shared" si="2582"/>
        <v>0</v>
      </c>
      <c r="AF1694" s="12">
        <f t="shared" si="2582"/>
        <v>0</v>
      </c>
      <c r="AG1694" s="12">
        <f t="shared" si="2582"/>
        <v>0</v>
      </c>
      <c r="AH1694" s="12">
        <f t="shared" si="2582"/>
        <v>0</v>
      </c>
      <c r="AI1694" s="12">
        <f t="shared" si="2582"/>
        <v>0</v>
      </c>
      <c r="AJ1694" s="12">
        <f t="shared" si="2582"/>
        <v>20000</v>
      </c>
      <c r="AK1694" s="12">
        <f t="shared" si="2582"/>
        <v>0</v>
      </c>
      <c r="AL1694" s="12">
        <f t="shared" si="2582"/>
        <v>0</v>
      </c>
      <c r="AM1694" s="12">
        <f t="shared" si="2582"/>
        <v>0</v>
      </c>
      <c r="AN1694" s="12">
        <f t="shared" si="2582"/>
        <v>0</v>
      </c>
      <c r="AO1694" s="12">
        <f t="shared" si="2582"/>
        <v>0</v>
      </c>
      <c r="AP1694" s="12">
        <f t="shared" si="2582"/>
        <v>0</v>
      </c>
      <c r="AQ1694" s="12">
        <f t="shared" si="2582"/>
        <v>0</v>
      </c>
      <c r="AR1694" s="12">
        <f t="shared" si="2582"/>
        <v>0</v>
      </c>
      <c r="AS1694" s="12">
        <f t="shared" si="2582"/>
        <v>0</v>
      </c>
      <c r="AT1694" s="12">
        <f t="shared" si="2582"/>
        <v>0</v>
      </c>
      <c r="AU1694" s="12">
        <f t="shared" si="2582"/>
        <v>0</v>
      </c>
      <c r="AV1694" s="12">
        <f t="shared" si="2582"/>
        <v>0</v>
      </c>
      <c r="AW1694" s="12">
        <v>0</v>
      </c>
      <c r="AX1694" s="12">
        <v>20000</v>
      </c>
      <c r="AY1694" s="12">
        <f t="shared" ref="AY1694:BQ1694" si="2583">SUM(AY1695:AY1703)</f>
        <v>130000</v>
      </c>
      <c r="AZ1694" s="12">
        <f t="shared" si="2583"/>
        <v>0</v>
      </c>
      <c r="BA1694" s="12">
        <f t="shared" si="2583"/>
        <v>0</v>
      </c>
      <c r="BB1694" s="12">
        <f t="shared" si="2583"/>
        <v>24000</v>
      </c>
      <c r="BC1694" s="12">
        <f t="shared" si="2583"/>
        <v>0</v>
      </c>
      <c r="BD1694" s="12">
        <f t="shared" si="2583"/>
        <v>0</v>
      </c>
      <c r="BE1694" s="12">
        <f t="shared" si="2583"/>
        <v>154000</v>
      </c>
      <c r="BF1694" s="12">
        <f t="shared" si="2583"/>
        <v>0</v>
      </c>
      <c r="BG1694" s="12">
        <f t="shared" si="2583"/>
        <v>26000</v>
      </c>
      <c r="BH1694" s="12">
        <f t="shared" si="2583"/>
        <v>29000</v>
      </c>
      <c r="BI1694" s="12">
        <f t="shared" si="2583"/>
        <v>0</v>
      </c>
      <c r="BJ1694" s="12">
        <f t="shared" si="2583"/>
        <v>0</v>
      </c>
      <c r="BK1694" s="12">
        <f t="shared" si="2583"/>
        <v>0</v>
      </c>
      <c r="BL1694" s="12">
        <f t="shared" si="2583"/>
        <v>0</v>
      </c>
      <c r="BM1694" s="12">
        <f t="shared" si="2583"/>
        <v>0</v>
      </c>
      <c r="BN1694" s="12">
        <f t="shared" si="2583"/>
        <v>0</v>
      </c>
      <c r="BO1694" s="12">
        <f t="shared" si="2583"/>
        <v>0</v>
      </c>
      <c r="BP1694" s="12">
        <f t="shared" si="2583"/>
        <v>0</v>
      </c>
      <c r="BQ1694" s="12">
        <f t="shared" si="2583"/>
        <v>0</v>
      </c>
      <c r="BR1694" s="12">
        <v>55000</v>
      </c>
      <c r="BS1694" s="12">
        <v>99000</v>
      </c>
      <c r="BT1694" s="12" t="e">
        <f>IF(#REF!=0,"-",#REF!/#REF!*100)</f>
        <v>#REF!</v>
      </c>
    </row>
    <row r="1695" spans="1:72" x14ac:dyDescent="0.25">
      <c r="A1695" s="4" t="s">
        <v>548</v>
      </c>
      <c r="B1695" s="4" t="s">
        <v>56</v>
      </c>
      <c r="C1695" s="4" t="s">
        <v>12</v>
      </c>
      <c r="D1695" s="102" t="s">
        <v>580</v>
      </c>
      <c r="E1695" s="113">
        <v>6131</v>
      </c>
      <c r="F1695" s="102"/>
      <c r="G1695" s="98" t="s">
        <v>1660</v>
      </c>
      <c r="H1695" s="13" t="s">
        <v>32</v>
      </c>
      <c r="I1695" s="14">
        <v>30000</v>
      </c>
      <c r="J1695" s="14"/>
      <c r="K1695" s="14"/>
      <c r="L1695" s="14"/>
      <c r="M1695" s="14"/>
      <c r="N1695" s="14"/>
      <c r="O1695" s="14">
        <f t="shared" si="2575"/>
        <v>30000</v>
      </c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>
        <v>0</v>
      </c>
      <c r="AC1695" s="14">
        <v>30000</v>
      </c>
      <c r="AD1695" s="14">
        <v>0</v>
      </c>
      <c r="AE1695" s="14"/>
      <c r="AF1695" s="14"/>
      <c r="AG1695" s="14"/>
      <c r="AH1695" s="14"/>
      <c r="AI1695" s="14"/>
      <c r="AJ1695" s="14">
        <f t="shared" si="2576"/>
        <v>0</v>
      </c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>
        <v>0</v>
      </c>
      <c r="AX1695" s="14">
        <v>0</v>
      </c>
      <c r="AY1695" s="14">
        <v>50000</v>
      </c>
      <c r="AZ1695" s="14"/>
      <c r="BA1695" s="14"/>
      <c r="BB1695" s="14"/>
      <c r="BC1695" s="14"/>
      <c r="BD1695" s="14"/>
      <c r="BE1695" s="14">
        <f t="shared" si="2577"/>
        <v>50000</v>
      </c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>
        <v>0</v>
      </c>
      <c r="BS1695" s="14">
        <v>50000</v>
      </c>
      <c r="BT1695" s="14" t="e">
        <f>IF(#REF!=0,"-",#REF!/#REF!*100)</f>
        <v>#REF!</v>
      </c>
    </row>
    <row r="1696" spans="1:72" x14ac:dyDescent="0.25">
      <c r="A1696" s="4" t="s">
        <v>548</v>
      </c>
      <c r="B1696" s="4" t="s">
        <v>56</v>
      </c>
      <c r="C1696" s="4" t="s">
        <v>12</v>
      </c>
      <c r="D1696" s="102" t="s">
        <v>580</v>
      </c>
      <c r="E1696" s="113">
        <v>6132</v>
      </c>
      <c r="F1696" s="102"/>
      <c r="G1696" s="98" t="s">
        <v>1660</v>
      </c>
      <c r="H1696" s="13" t="s">
        <v>72</v>
      </c>
      <c r="I1696" s="14">
        <v>5000</v>
      </c>
      <c r="J1696" s="14"/>
      <c r="K1696" s="14"/>
      <c r="L1696" s="14"/>
      <c r="M1696" s="14"/>
      <c r="N1696" s="14"/>
      <c r="O1696" s="14">
        <f t="shared" si="2575"/>
        <v>5000</v>
      </c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>
        <v>0</v>
      </c>
      <c r="AC1696" s="14">
        <v>5000</v>
      </c>
      <c r="AD1696" s="14">
        <v>0</v>
      </c>
      <c r="AE1696" s="14"/>
      <c r="AF1696" s="14"/>
      <c r="AG1696" s="14"/>
      <c r="AH1696" s="14"/>
      <c r="AI1696" s="14"/>
      <c r="AJ1696" s="14">
        <f t="shared" si="2576"/>
        <v>0</v>
      </c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>
        <v>0</v>
      </c>
      <c r="AX1696" s="14">
        <v>0</v>
      </c>
      <c r="AY1696" s="14">
        <v>0</v>
      </c>
      <c r="AZ1696" s="14"/>
      <c r="BA1696" s="14"/>
      <c r="BB1696" s="14"/>
      <c r="BC1696" s="14"/>
      <c r="BD1696" s="14"/>
      <c r="BE1696" s="14">
        <f t="shared" si="2577"/>
        <v>0</v>
      </c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>
        <v>0</v>
      </c>
      <c r="BS1696" s="14">
        <v>0</v>
      </c>
      <c r="BT1696" s="14" t="e">
        <f>IF(#REF!=0,"-",#REF!/#REF!*100)</f>
        <v>#REF!</v>
      </c>
    </row>
    <row r="1697" spans="1:72" x14ac:dyDescent="0.25">
      <c r="A1697" s="4" t="s">
        <v>548</v>
      </c>
      <c r="B1697" s="4" t="s">
        <v>56</v>
      </c>
      <c r="C1697" s="4" t="s">
        <v>12</v>
      </c>
      <c r="D1697" s="102" t="s">
        <v>580</v>
      </c>
      <c r="E1697" s="113">
        <v>6133</v>
      </c>
      <c r="F1697" s="102"/>
      <c r="G1697" s="98" t="s">
        <v>1660</v>
      </c>
      <c r="H1697" s="13" t="s">
        <v>75</v>
      </c>
      <c r="I1697" s="14">
        <v>0</v>
      </c>
      <c r="J1697" s="14"/>
      <c r="K1697" s="14"/>
      <c r="L1697" s="14"/>
      <c r="M1697" s="14"/>
      <c r="N1697" s="14"/>
      <c r="O1697" s="14">
        <f t="shared" si="2575"/>
        <v>0</v>
      </c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>
        <v>0</v>
      </c>
      <c r="AC1697" s="14">
        <v>0</v>
      </c>
      <c r="AD1697" s="14">
        <v>0</v>
      </c>
      <c r="AE1697" s="14"/>
      <c r="AF1697" s="14"/>
      <c r="AG1697" s="14"/>
      <c r="AH1697" s="14"/>
      <c r="AI1697" s="14"/>
      <c r="AJ1697" s="14">
        <f t="shared" si="2576"/>
        <v>0</v>
      </c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>
        <v>0</v>
      </c>
      <c r="AX1697" s="14">
        <v>0</v>
      </c>
      <c r="AY1697" s="14">
        <v>0</v>
      </c>
      <c r="AZ1697" s="14"/>
      <c r="BA1697" s="14"/>
      <c r="BB1697" s="14"/>
      <c r="BC1697" s="14"/>
      <c r="BD1697" s="14"/>
      <c r="BE1697" s="14">
        <f t="shared" si="2577"/>
        <v>0</v>
      </c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>
        <v>0</v>
      </c>
      <c r="BS1697" s="14">
        <v>0</v>
      </c>
      <c r="BT1697" s="14" t="e">
        <f>IF(#REF!=0,"-",#REF!/#REF!*100)</f>
        <v>#REF!</v>
      </c>
    </row>
    <row r="1698" spans="1:72" x14ac:dyDescent="0.25">
      <c r="A1698" s="4" t="s">
        <v>548</v>
      </c>
      <c r="B1698" s="4" t="s">
        <v>56</v>
      </c>
      <c r="C1698" s="4" t="s">
        <v>12</v>
      </c>
      <c r="D1698" s="102" t="s">
        <v>580</v>
      </c>
      <c r="E1698" s="113">
        <v>6134</v>
      </c>
      <c r="F1698" s="102"/>
      <c r="G1698" s="98" t="s">
        <v>1660</v>
      </c>
      <c r="H1698" s="13" t="s">
        <v>78</v>
      </c>
      <c r="I1698" s="14">
        <v>35000</v>
      </c>
      <c r="J1698" s="14"/>
      <c r="K1698" s="14"/>
      <c r="L1698" s="14"/>
      <c r="M1698" s="14"/>
      <c r="N1698" s="14"/>
      <c r="O1698" s="14">
        <f t="shared" si="2575"/>
        <v>35000</v>
      </c>
      <c r="P1698" s="14"/>
      <c r="Q1698" s="14">
        <v>10000</v>
      </c>
      <c r="R1698" s="14">
        <v>15000</v>
      </c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>
        <v>25000</v>
      </c>
      <c r="AC1698" s="14">
        <v>10000</v>
      </c>
      <c r="AD1698" s="14">
        <v>20000</v>
      </c>
      <c r="AE1698" s="14"/>
      <c r="AF1698" s="14"/>
      <c r="AG1698" s="14"/>
      <c r="AH1698" s="14"/>
      <c r="AI1698" s="14"/>
      <c r="AJ1698" s="14">
        <f t="shared" si="2576"/>
        <v>20000</v>
      </c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>
        <v>0</v>
      </c>
      <c r="AX1698" s="14">
        <v>20000</v>
      </c>
      <c r="AY1698" s="14">
        <v>0</v>
      </c>
      <c r="AZ1698" s="14"/>
      <c r="BA1698" s="14"/>
      <c r="BB1698" s="14">
        <v>24000</v>
      </c>
      <c r="BC1698" s="14"/>
      <c r="BD1698" s="14"/>
      <c r="BE1698" s="14">
        <f t="shared" si="2577"/>
        <v>24000</v>
      </c>
      <c r="BF1698" s="14"/>
      <c r="BG1698" s="14"/>
      <c r="BH1698" s="14">
        <v>24000</v>
      </c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>
        <v>24000</v>
      </c>
      <c r="BS1698" s="14">
        <v>0</v>
      </c>
      <c r="BT1698" s="14" t="e">
        <f>IF(#REF!=0,"-",#REF!/#REF!*100)</f>
        <v>#REF!</v>
      </c>
    </row>
    <row r="1699" spans="1:72" x14ac:dyDescent="0.25">
      <c r="A1699" s="4" t="s">
        <v>548</v>
      </c>
      <c r="B1699" s="4" t="s">
        <v>56</v>
      </c>
      <c r="C1699" s="4" t="s">
        <v>12</v>
      </c>
      <c r="D1699" s="102" t="s">
        <v>580</v>
      </c>
      <c r="E1699" s="113">
        <v>6135</v>
      </c>
      <c r="F1699" s="102"/>
      <c r="G1699" s="98" t="s">
        <v>1660</v>
      </c>
      <c r="H1699" s="13" t="s">
        <v>81</v>
      </c>
      <c r="I1699" s="14">
        <v>5000</v>
      </c>
      <c r="J1699" s="14"/>
      <c r="K1699" s="14"/>
      <c r="L1699" s="14"/>
      <c r="M1699" s="14"/>
      <c r="N1699" s="14"/>
      <c r="O1699" s="14">
        <f t="shared" si="2575"/>
        <v>5000</v>
      </c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>
        <v>0</v>
      </c>
      <c r="AC1699" s="14">
        <v>5000</v>
      </c>
      <c r="AD1699" s="14">
        <v>0</v>
      </c>
      <c r="AE1699" s="14"/>
      <c r="AF1699" s="14"/>
      <c r="AG1699" s="14"/>
      <c r="AH1699" s="14"/>
      <c r="AI1699" s="14"/>
      <c r="AJ1699" s="14">
        <f t="shared" si="2576"/>
        <v>0</v>
      </c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>
        <v>0</v>
      </c>
      <c r="AX1699" s="14">
        <v>0</v>
      </c>
      <c r="AY1699" s="14">
        <v>30000</v>
      </c>
      <c r="AZ1699" s="14"/>
      <c r="BA1699" s="14"/>
      <c r="BB1699" s="14"/>
      <c r="BC1699" s="14"/>
      <c r="BD1699" s="14"/>
      <c r="BE1699" s="14">
        <f t="shared" si="2577"/>
        <v>30000</v>
      </c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>
        <v>0</v>
      </c>
      <c r="BS1699" s="14">
        <v>30000</v>
      </c>
      <c r="BT1699" s="14" t="e">
        <f>IF(#REF!=0,"-",#REF!/#REF!*100)</f>
        <v>#REF!</v>
      </c>
    </row>
    <row r="1700" spans="1:72" ht="22.5" x14ac:dyDescent="0.25">
      <c r="A1700" s="4" t="s">
        <v>548</v>
      </c>
      <c r="B1700" s="4" t="s">
        <v>56</v>
      </c>
      <c r="C1700" s="4" t="s">
        <v>12</v>
      </c>
      <c r="D1700" s="102" t="s">
        <v>580</v>
      </c>
      <c r="E1700" s="113">
        <v>6136</v>
      </c>
      <c r="F1700" s="102"/>
      <c r="G1700" s="98" t="s">
        <v>1660</v>
      </c>
      <c r="H1700" s="13" t="s">
        <v>84</v>
      </c>
      <c r="I1700" s="14">
        <v>0</v>
      </c>
      <c r="J1700" s="14"/>
      <c r="K1700" s="14"/>
      <c r="L1700" s="14"/>
      <c r="M1700" s="14"/>
      <c r="N1700" s="14"/>
      <c r="O1700" s="14">
        <f t="shared" si="2575"/>
        <v>0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>
        <v>0</v>
      </c>
      <c r="AC1700" s="14">
        <v>0</v>
      </c>
      <c r="AD1700" s="14">
        <v>0</v>
      </c>
      <c r="AE1700" s="14"/>
      <c r="AF1700" s="14"/>
      <c r="AG1700" s="14"/>
      <c r="AH1700" s="14"/>
      <c r="AI1700" s="14"/>
      <c r="AJ1700" s="14">
        <f t="shared" si="2576"/>
        <v>0</v>
      </c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>
        <v>0</v>
      </c>
      <c r="AX1700" s="14">
        <v>0</v>
      </c>
      <c r="AY1700" s="14">
        <v>0</v>
      </c>
      <c r="AZ1700" s="14"/>
      <c r="BA1700" s="14"/>
      <c r="BB1700" s="14"/>
      <c r="BC1700" s="14"/>
      <c r="BD1700" s="14"/>
      <c r="BE1700" s="14">
        <f t="shared" si="2577"/>
        <v>0</v>
      </c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>
        <v>0</v>
      </c>
      <c r="BS1700" s="14">
        <v>0</v>
      </c>
      <c r="BT1700" s="14" t="e">
        <f>IF(#REF!=0,"-",#REF!/#REF!*100)</f>
        <v>#REF!</v>
      </c>
    </row>
    <row r="1701" spans="1:72" x14ac:dyDescent="0.25">
      <c r="A1701" s="4" t="s">
        <v>548</v>
      </c>
      <c r="B1701" s="4" t="s">
        <v>56</v>
      </c>
      <c r="C1701" s="4" t="s">
        <v>12</v>
      </c>
      <c r="D1701" s="102" t="s">
        <v>580</v>
      </c>
      <c r="E1701" s="113">
        <v>6137</v>
      </c>
      <c r="F1701" s="102"/>
      <c r="G1701" s="98" t="s">
        <v>1660</v>
      </c>
      <c r="H1701" s="13" t="s">
        <v>87</v>
      </c>
      <c r="I1701" s="14">
        <v>10000</v>
      </c>
      <c r="J1701" s="14"/>
      <c r="K1701" s="14"/>
      <c r="L1701" s="14"/>
      <c r="M1701" s="14"/>
      <c r="N1701" s="14"/>
      <c r="O1701" s="14">
        <f t="shared" si="2575"/>
        <v>10000</v>
      </c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>
        <v>0</v>
      </c>
      <c r="AC1701" s="14">
        <v>10000</v>
      </c>
      <c r="AD1701" s="14">
        <v>0</v>
      </c>
      <c r="AE1701" s="14"/>
      <c r="AF1701" s="14"/>
      <c r="AG1701" s="14"/>
      <c r="AH1701" s="14"/>
      <c r="AI1701" s="14"/>
      <c r="AJ1701" s="14">
        <f t="shared" si="2576"/>
        <v>0</v>
      </c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>
        <v>0</v>
      </c>
      <c r="AX1701" s="14">
        <v>0</v>
      </c>
      <c r="AY1701" s="14">
        <v>0</v>
      </c>
      <c r="AZ1701" s="14"/>
      <c r="BA1701" s="14"/>
      <c r="BB1701" s="14"/>
      <c r="BC1701" s="14"/>
      <c r="BD1701" s="14"/>
      <c r="BE1701" s="14">
        <f t="shared" si="2577"/>
        <v>0</v>
      </c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>
        <v>0</v>
      </c>
      <c r="BS1701" s="14">
        <v>0</v>
      </c>
      <c r="BT1701" s="14" t="e">
        <f>IF(#REF!=0,"-",#REF!/#REF!*100)</f>
        <v>#REF!</v>
      </c>
    </row>
    <row r="1702" spans="1:72" ht="22.5" x14ac:dyDescent="0.25">
      <c r="A1702" s="4" t="s">
        <v>548</v>
      </c>
      <c r="B1702" s="4" t="s">
        <v>56</v>
      </c>
      <c r="C1702" s="4" t="s">
        <v>12</v>
      </c>
      <c r="D1702" s="102" t="s">
        <v>580</v>
      </c>
      <c r="E1702" s="113">
        <v>6138</v>
      </c>
      <c r="F1702" s="102"/>
      <c r="G1702" s="98" t="s">
        <v>1660</v>
      </c>
      <c r="H1702" s="13" t="s">
        <v>90</v>
      </c>
      <c r="I1702" s="14">
        <v>0</v>
      </c>
      <c r="J1702" s="14"/>
      <c r="K1702" s="14"/>
      <c r="L1702" s="14"/>
      <c r="M1702" s="14"/>
      <c r="N1702" s="14"/>
      <c r="O1702" s="14">
        <f t="shared" si="2575"/>
        <v>0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>
        <v>0</v>
      </c>
      <c r="AC1702" s="14">
        <v>0</v>
      </c>
      <c r="AD1702" s="14">
        <v>0</v>
      </c>
      <c r="AE1702" s="14"/>
      <c r="AF1702" s="14"/>
      <c r="AG1702" s="14"/>
      <c r="AH1702" s="14"/>
      <c r="AI1702" s="14"/>
      <c r="AJ1702" s="14">
        <f t="shared" si="2576"/>
        <v>0</v>
      </c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>
        <v>0</v>
      </c>
      <c r="AX1702" s="14">
        <v>0</v>
      </c>
      <c r="AY1702" s="14">
        <v>0</v>
      </c>
      <c r="AZ1702" s="14"/>
      <c r="BA1702" s="14"/>
      <c r="BB1702" s="14"/>
      <c r="BC1702" s="14"/>
      <c r="BD1702" s="14"/>
      <c r="BE1702" s="14">
        <f t="shared" si="2577"/>
        <v>0</v>
      </c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>
        <v>0</v>
      </c>
      <c r="BS1702" s="14">
        <v>0</v>
      </c>
      <c r="BT1702" s="14" t="e">
        <f>IF(#REF!=0,"-",#REF!/#REF!*100)</f>
        <v>#REF!</v>
      </c>
    </row>
    <row r="1703" spans="1:72" x14ac:dyDescent="0.25">
      <c r="A1703" s="1" t="s">
        <v>548</v>
      </c>
      <c r="B1703" s="1" t="s">
        <v>56</v>
      </c>
      <c r="C1703" s="1" t="s">
        <v>12</v>
      </c>
      <c r="D1703" s="105" t="s">
        <v>580</v>
      </c>
      <c r="E1703" s="105" t="s">
        <v>34</v>
      </c>
      <c r="F1703" s="102" t="s">
        <v>0</v>
      </c>
      <c r="G1703" s="13" t="s">
        <v>0</v>
      </c>
      <c r="H1703" s="2" t="s">
        <v>35</v>
      </c>
      <c r="I1703" s="12">
        <f t="shared" ref="I1703:AA1703" si="2584">SUM(I1704:I1708)</f>
        <v>100000</v>
      </c>
      <c r="J1703" s="12">
        <f t="shared" si="2584"/>
        <v>0</v>
      </c>
      <c r="K1703" s="12">
        <f t="shared" si="2584"/>
        <v>0</v>
      </c>
      <c r="L1703" s="12">
        <f t="shared" si="2584"/>
        <v>0</v>
      </c>
      <c r="M1703" s="12">
        <f t="shared" si="2584"/>
        <v>0</v>
      </c>
      <c r="N1703" s="12">
        <f t="shared" si="2584"/>
        <v>0</v>
      </c>
      <c r="O1703" s="12">
        <f t="shared" si="2584"/>
        <v>100000</v>
      </c>
      <c r="P1703" s="12">
        <f t="shared" si="2584"/>
        <v>40000</v>
      </c>
      <c r="Q1703" s="12">
        <f t="shared" si="2584"/>
        <v>0</v>
      </c>
      <c r="R1703" s="12">
        <f t="shared" si="2584"/>
        <v>50000</v>
      </c>
      <c r="S1703" s="12">
        <f t="shared" si="2584"/>
        <v>0</v>
      </c>
      <c r="T1703" s="12">
        <f t="shared" si="2584"/>
        <v>0</v>
      </c>
      <c r="U1703" s="12">
        <f t="shared" si="2584"/>
        <v>0</v>
      </c>
      <c r="V1703" s="12">
        <f t="shared" si="2584"/>
        <v>0</v>
      </c>
      <c r="W1703" s="12">
        <f t="shared" si="2584"/>
        <v>0</v>
      </c>
      <c r="X1703" s="12">
        <f t="shared" si="2584"/>
        <v>0</v>
      </c>
      <c r="Y1703" s="12">
        <f t="shared" si="2584"/>
        <v>0</v>
      </c>
      <c r="Z1703" s="12">
        <f t="shared" si="2584"/>
        <v>0</v>
      </c>
      <c r="AA1703" s="12">
        <f t="shared" si="2584"/>
        <v>0</v>
      </c>
      <c r="AB1703" s="12">
        <v>90000</v>
      </c>
      <c r="AC1703" s="12">
        <v>10000</v>
      </c>
      <c r="AD1703" s="12">
        <f t="shared" ref="AD1703:AV1703" si="2585">SUM(AD1704:AD1708)</f>
        <v>0</v>
      </c>
      <c r="AE1703" s="12">
        <f t="shared" si="2585"/>
        <v>0</v>
      </c>
      <c r="AF1703" s="12">
        <f t="shared" si="2585"/>
        <v>0</v>
      </c>
      <c r="AG1703" s="12">
        <f t="shared" si="2585"/>
        <v>0</v>
      </c>
      <c r="AH1703" s="12">
        <f t="shared" si="2585"/>
        <v>0</v>
      </c>
      <c r="AI1703" s="12">
        <f t="shared" si="2585"/>
        <v>0</v>
      </c>
      <c r="AJ1703" s="12">
        <f t="shared" si="2585"/>
        <v>0</v>
      </c>
      <c r="AK1703" s="12">
        <f t="shared" si="2585"/>
        <v>0</v>
      </c>
      <c r="AL1703" s="12">
        <f t="shared" si="2585"/>
        <v>0</v>
      </c>
      <c r="AM1703" s="12">
        <f t="shared" si="2585"/>
        <v>0</v>
      </c>
      <c r="AN1703" s="12">
        <f t="shared" si="2585"/>
        <v>0</v>
      </c>
      <c r="AO1703" s="12">
        <f t="shared" si="2585"/>
        <v>0</v>
      </c>
      <c r="AP1703" s="12">
        <f t="shared" si="2585"/>
        <v>0</v>
      </c>
      <c r="AQ1703" s="12">
        <f t="shared" si="2585"/>
        <v>0</v>
      </c>
      <c r="AR1703" s="12">
        <f t="shared" si="2585"/>
        <v>0</v>
      </c>
      <c r="AS1703" s="12">
        <f t="shared" si="2585"/>
        <v>0</v>
      </c>
      <c r="AT1703" s="12">
        <f t="shared" si="2585"/>
        <v>0</v>
      </c>
      <c r="AU1703" s="12">
        <f t="shared" si="2585"/>
        <v>0</v>
      </c>
      <c r="AV1703" s="12">
        <f t="shared" si="2585"/>
        <v>0</v>
      </c>
      <c r="AW1703" s="12">
        <v>0</v>
      </c>
      <c r="AX1703" s="12">
        <v>0</v>
      </c>
      <c r="AY1703" s="12">
        <f t="shared" ref="AY1703:BQ1703" si="2586">SUM(AY1704:AY1708)</f>
        <v>50000</v>
      </c>
      <c r="AZ1703" s="12">
        <f t="shared" si="2586"/>
        <v>0</v>
      </c>
      <c r="BA1703" s="12">
        <f t="shared" si="2586"/>
        <v>0</v>
      </c>
      <c r="BB1703" s="12">
        <f t="shared" si="2586"/>
        <v>0</v>
      </c>
      <c r="BC1703" s="12">
        <f t="shared" si="2586"/>
        <v>0</v>
      </c>
      <c r="BD1703" s="12">
        <f t="shared" si="2586"/>
        <v>0</v>
      </c>
      <c r="BE1703" s="12">
        <f t="shared" si="2586"/>
        <v>50000</v>
      </c>
      <c r="BF1703" s="12">
        <f t="shared" si="2586"/>
        <v>0</v>
      </c>
      <c r="BG1703" s="12">
        <f t="shared" si="2586"/>
        <v>26000</v>
      </c>
      <c r="BH1703" s="12">
        <f t="shared" si="2586"/>
        <v>5000</v>
      </c>
      <c r="BI1703" s="12">
        <f t="shared" si="2586"/>
        <v>0</v>
      </c>
      <c r="BJ1703" s="12">
        <f t="shared" si="2586"/>
        <v>0</v>
      </c>
      <c r="BK1703" s="12">
        <f t="shared" si="2586"/>
        <v>0</v>
      </c>
      <c r="BL1703" s="12">
        <f t="shared" si="2586"/>
        <v>0</v>
      </c>
      <c r="BM1703" s="12">
        <f t="shared" si="2586"/>
        <v>0</v>
      </c>
      <c r="BN1703" s="12">
        <f t="shared" si="2586"/>
        <v>0</v>
      </c>
      <c r="BO1703" s="12">
        <f t="shared" si="2586"/>
        <v>0</v>
      </c>
      <c r="BP1703" s="12">
        <f t="shared" si="2586"/>
        <v>0</v>
      </c>
      <c r="BQ1703" s="12">
        <f t="shared" si="2586"/>
        <v>0</v>
      </c>
      <c r="BR1703" s="12">
        <v>31000</v>
      </c>
      <c r="BS1703" s="12">
        <v>19000</v>
      </c>
      <c r="BT1703" s="12" t="e">
        <f>IF(#REF!=0,"-",#REF!/#REF!*100)</f>
        <v>#REF!</v>
      </c>
    </row>
    <row r="1704" spans="1:72" x14ac:dyDescent="0.25">
      <c r="A1704" s="4" t="s">
        <v>548</v>
      </c>
      <c r="B1704" s="4" t="s">
        <v>56</v>
      </c>
      <c r="C1704" s="4" t="s">
        <v>12</v>
      </c>
      <c r="D1704" s="102" t="s">
        <v>580</v>
      </c>
      <c r="E1704" s="113">
        <v>6139</v>
      </c>
      <c r="F1704" s="102"/>
      <c r="G1704" s="98" t="s">
        <v>1660</v>
      </c>
      <c r="H1704" s="13" t="s">
        <v>35</v>
      </c>
      <c r="I1704" s="14">
        <v>100000</v>
      </c>
      <c r="J1704" s="14"/>
      <c r="K1704" s="14"/>
      <c r="L1704" s="14"/>
      <c r="M1704" s="14"/>
      <c r="N1704" s="14"/>
      <c r="O1704" s="14">
        <f t="shared" si="2575"/>
        <v>100000</v>
      </c>
      <c r="P1704" s="14">
        <v>40000</v>
      </c>
      <c r="Q1704" s="14"/>
      <c r="R1704" s="14">
        <v>50000</v>
      </c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>
        <v>90000</v>
      </c>
      <c r="AC1704" s="14">
        <v>10000</v>
      </c>
      <c r="AD1704" s="14">
        <v>0</v>
      </c>
      <c r="AE1704" s="14"/>
      <c r="AF1704" s="14"/>
      <c r="AG1704" s="14"/>
      <c r="AH1704" s="14"/>
      <c r="AI1704" s="14"/>
      <c r="AJ1704" s="14">
        <f t="shared" si="2576"/>
        <v>0</v>
      </c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>
        <v>0</v>
      </c>
      <c r="AX1704" s="14">
        <v>0</v>
      </c>
      <c r="AY1704" s="14">
        <v>50000</v>
      </c>
      <c r="AZ1704" s="14"/>
      <c r="BA1704" s="14"/>
      <c r="BB1704" s="14"/>
      <c r="BC1704" s="14"/>
      <c r="BD1704" s="14"/>
      <c r="BE1704" s="14">
        <f t="shared" si="2577"/>
        <v>50000</v>
      </c>
      <c r="BF1704" s="14"/>
      <c r="BG1704" s="14">
        <v>26000</v>
      </c>
      <c r="BH1704" s="14">
        <v>5000</v>
      </c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>
        <v>31000</v>
      </c>
      <c r="BS1704" s="14">
        <v>19000</v>
      </c>
      <c r="BT1704" s="14" t="e">
        <f>IF(#REF!=0,"-",#REF!/#REF!*100)</f>
        <v>#REF!</v>
      </c>
    </row>
    <row r="1705" spans="1:72" ht="22.5" x14ac:dyDescent="0.25">
      <c r="A1705" s="4" t="s">
        <v>548</v>
      </c>
      <c r="B1705" s="4" t="s">
        <v>56</v>
      </c>
      <c r="C1705" s="4" t="s">
        <v>12</v>
      </c>
      <c r="D1705" s="102" t="s">
        <v>580</v>
      </c>
      <c r="E1705" s="113">
        <v>6139</v>
      </c>
      <c r="F1705" s="102" t="s">
        <v>587</v>
      </c>
      <c r="G1705" s="98" t="s">
        <v>1660</v>
      </c>
      <c r="H1705" s="13" t="s">
        <v>37</v>
      </c>
      <c r="I1705" s="14">
        <v>0</v>
      </c>
      <c r="J1705" s="14"/>
      <c r="K1705" s="14"/>
      <c r="L1705" s="14"/>
      <c r="M1705" s="14"/>
      <c r="N1705" s="14"/>
      <c r="O1705" s="14">
        <f t="shared" si="2575"/>
        <v>0</v>
      </c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>
        <v>0</v>
      </c>
      <c r="AC1705" s="14">
        <v>0</v>
      </c>
      <c r="AD1705" s="14">
        <v>0</v>
      </c>
      <c r="AE1705" s="14"/>
      <c r="AF1705" s="14"/>
      <c r="AG1705" s="14"/>
      <c r="AH1705" s="14"/>
      <c r="AI1705" s="14"/>
      <c r="AJ1705" s="14">
        <f t="shared" si="2576"/>
        <v>0</v>
      </c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>
        <v>0</v>
      </c>
      <c r="AX1705" s="14">
        <v>0</v>
      </c>
      <c r="AY1705" s="14">
        <v>0</v>
      </c>
      <c r="AZ1705" s="14"/>
      <c r="BA1705" s="14"/>
      <c r="BB1705" s="14"/>
      <c r="BC1705" s="14"/>
      <c r="BD1705" s="14"/>
      <c r="BE1705" s="14">
        <f t="shared" si="2577"/>
        <v>0</v>
      </c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>
        <v>0</v>
      </c>
      <c r="BS1705" s="14">
        <v>0</v>
      </c>
      <c r="BT1705" s="14" t="e">
        <f>IF(#REF!=0,"-",#REF!/#REF!*100)</f>
        <v>#REF!</v>
      </c>
    </row>
    <row r="1706" spans="1:72" ht="33.75" x14ac:dyDescent="0.25">
      <c r="A1706" s="4" t="s">
        <v>548</v>
      </c>
      <c r="B1706" s="4" t="s">
        <v>56</v>
      </c>
      <c r="C1706" s="4" t="s">
        <v>12</v>
      </c>
      <c r="D1706" s="102" t="s">
        <v>580</v>
      </c>
      <c r="E1706" s="113">
        <v>6139</v>
      </c>
      <c r="F1706" s="102" t="s">
        <v>588</v>
      </c>
      <c r="G1706" s="98" t="s">
        <v>1660</v>
      </c>
      <c r="H1706" s="13" t="s">
        <v>38</v>
      </c>
      <c r="I1706" s="14">
        <v>0</v>
      </c>
      <c r="J1706" s="14"/>
      <c r="K1706" s="14"/>
      <c r="L1706" s="14"/>
      <c r="M1706" s="14"/>
      <c r="N1706" s="14"/>
      <c r="O1706" s="14">
        <f t="shared" si="2575"/>
        <v>0</v>
      </c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>
        <v>0</v>
      </c>
      <c r="AC1706" s="14">
        <v>0</v>
      </c>
      <c r="AD1706" s="14">
        <v>0</v>
      </c>
      <c r="AE1706" s="14"/>
      <c r="AF1706" s="14"/>
      <c r="AG1706" s="14"/>
      <c r="AH1706" s="14"/>
      <c r="AI1706" s="14"/>
      <c r="AJ1706" s="14">
        <f t="shared" si="2576"/>
        <v>0</v>
      </c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>
        <v>0</v>
      </c>
      <c r="AX1706" s="14">
        <v>0</v>
      </c>
      <c r="AY1706" s="14">
        <v>0</v>
      </c>
      <c r="AZ1706" s="14"/>
      <c r="BA1706" s="14"/>
      <c r="BB1706" s="14"/>
      <c r="BC1706" s="14"/>
      <c r="BD1706" s="14"/>
      <c r="BE1706" s="14">
        <f t="shared" si="2577"/>
        <v>0</v>
      </c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>
        <v>0</v>
      </c>
      <c r="BS1706" s="14">
        <v>0</v>
      </c>
      <c r="BT1706" s="14" t="e">
        <f>IF(#REF!=0,"-",#REF!/#REF!*100)</f>
        <v>#REF!</v>
      </c>
    </row>
    <row r="1707" spans="1:72" ht="22.5" x14ac:dyDescent="0.25">
      <c r="A1707" s="4" t="s">
        <v>548</v>
      </c>
      <c r="B1707" s="4" t="s">
        <v>56</v>
      </c>
      <c r="C1707" s="4" t="s">
        <v>12</v>
      </c>
      <c r="D1707" s="102" t="s">
        <v>580</v>
      </c>
      <c r="E1707" s="113">
        <v>6139</v>
      </c>
      <c r="F1707" s="102" t="s">
        <v>589</v>
      </c>
      <c r="G1707" s="98" t="s">
        <v>1660</v>
      </c>
      <c r="H1707" s="13" t="s">
        <v>590</v>
      </c>
      <c r="I1707" s="14">
        <v>0</v>
      </c>
      <c r="J1707" s="14"/>
      <c r="K1707" s="14"/>
      <c r="L1707" s="14"/>
      <c r="M1707" s="14"/>
      <c r="N1707" s="14"/>
      <c r="O1707" s="14">
        <f t="shared" si="2575"/>
        <v>0</v>
      </c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>
        <v>0</v>
      </c>
      <c r="AC1707" s="14">
        <v>0</v>
      </c>
      <c r="AD1707" s="14">
        <v>0</v>
      </c>
      <c r="AE1707" s="14"/>
      <c r="AF1707" s="14"/>
      <c r="AG1707" s="14"/>
      <c r="AH1707" s="14"/>
      <c r="AI1707" s="14"/>
      <c r="AJ1707" s="14">
        <f t="shared" si="2576"/>
        <v>0</v>
      </c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>
        <v>0</v>
      </c>
      <c r="AX1707" s="14">
        <v>0</v>
      </c>
      <c r="AY1707" s="14">
        <v>0</v>
      </c>
      <c r="AZ1707" s="14"/>
      <c r="BA1707" s="14"/>
      <c r="BB1707" s="14"/>
      <c r="BC1707" s="14"/>
      <c r="BD1707" s="14"/>
      <c r="BE1707" s="14">
        <f t="shared" si="2577"/>
        <v>0</v>
      </c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>
        <v>0</v>
      </c>
      <c r="BS1707" s="14">
        <v>0</v>
      </c>
      <c r="BT1707" s="14" t="e">
        <f>IF(#REF!=0,"-",#REF!/#REF!*100)</f>
        <v>#REF!</v>
      </c>
    </row>
    <row r="1708" spans="1:72" x14ac:dyDescent="0.25">
      <c r="A1708" s="4" t="s">
        <v>548</v>
      </c>
      <c r="B1708" s="4" t="s">
        <v>56</v>
      </c>
      <c r="C1708" s="4" t="s">
        <v>12</v>
      </c>
      <c r="D1708" s="102" t="s">
        <v>580</v>
      </c>
      <c r="E1708" s="113">
        <v>6139</v>
      </c>
      <c r="F1708" s="102" t="s">
        <v>1616</v>
      </c>
      <c r="G1708" s="98" t="s">
        <v>1660</v>
      </c>
      <c r="H1708" s="13" t="s">
        <v>1578</v>
      </c>
      <c r="I1708" s="14">
        <v>0</v>
      </c>
      <c r="J1708" s="14"/>
      <c r="K1708" s="14"/>
      <c r="L1708" s="14"/>
      <c r="M1708" s="14"/>
      <c r="N1708" s="14"/>
      <c r="O1708" s="14">
        <f t="shared" si="2575"/>
        <v>0</v>
      </c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>
        <v>0</v>
      </c>
      <c r="AC1708" s="14">
        <v>0</v>
      </c>
      <c r="AD1708" s="14"/>
      <c r="AE1708" s="14"/>
      <c r="AF1708" s="14"/>
      <c r="AG1708" s="14"/>
      <c r="AH1708" s="14"/>
      <c r="AI1708" s="14"/>
      <c r="AJ1708" s="14">
        <f t="shared" si="2576"/>
        <v>0</v>
      </c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>
        <v>0</v>
      </c>
      <c r="AX1708" s="14">
        <v>0</v>
      </c>
      <c r="AY1708" s="14"/>
      <c r="AZ1708" s="14"/>
      <c r="BA1708" s="14"/>
      <c r="BB1708" s="14"/>
      <c r="BC1708" s="14"/>
      <c r="BD1708" s="14"/>
      <c r="BE1708" s="14">
        <f t="shared" si="2577"/>
        <v>0</v>
      </c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>
        <v>0</v>
      </c>
      <c r="BS1708" s="14">
        <v>0</v>
      </c>
      <c r="BT1708" s="14" t="e">
        <f>IF(#REF!=0,"-",#REF!/#REF!*100)</f>
        <v>#REF!</v>
      </c>
    </row>
    <row r="1709" spans="1:72" ht="33.75" x14ac:dyDescent="0.25">
      <c r="A1709" s="1" t="s">
        <v>0</v>
      </c>
      <c r="B1709" s="1" t="s">
        <v>0</v>
      </c>
      <c r="C1709" s="1" t="s">
        <v>0</v>
      </c>
      <c r="D1709" s="101" t="s">
        <v>0</v>
      </c>
      <c r="E1709" s="101" t="s">
        <v>0</v>
      </c>
      <c r="F1709" s="101" t="s">
        <v>0</v>
      </c>
      <c r="G1709" s="2" t="s">
        <v>0</v>
      </c>
      <c r="H1709" s="10" t="s">
        <v>39</v>
      </c>
      <c r="I1709" s="11">
        <f t="shared" ref="I1709:X1710" si="2587">SUM(I1710)</f>
        <v>0</v>
      </c>
      <c r="J1709" s="11">
        <f t="shared" si="2587"/>
        <v>0</v>
      </c>
      <c r="K1709" s="11">
        <f t="shared" si="2587"/>
        <v>0</v>
      </c>
      <c r="L1709" s="11">
        <f t="shared" si="2587"/>
        <v>0</v>
      </c>
      <c r="M1709" s="11">
        <f t="shared" si="2587"/>
        <v>0</v>
      </c>
      <c r="N1709" s="11">
        <f t="shared" si="2587"/>
        <v>0</v>
      </c>
      <c r="O1709" s="11">
        <f t="shared" si="2587"/>
        <v>0</v>
      </c>
      <c r="P1709" s="11">
        <f t="shared" si="2587"/>
        <v>0</v>
      </c>
      <c r="Q1709" s="11">
        <f t="shared" si="2587"/>
        <v>0</v>
      </c>
      <c r="R1709" s="11">
        <f t="shared" si="2587"/>
        <v>0</v>
      </c>
      <c r="S1709" s="11">
        <f t="shared" si="2587"/>
        <v>0</v>
      </c>
      <c r="T1709" s="11">
        <f t="shared" si="2587"/>
        <v>0</v>
      </c>
      <c r="U1709" s="11">
        <f t="shared" si="2587"/>
        <v>0</v>
      </c>
      <c r="V1709" s="11">
        <f t="shared" si="2587"/>
        <v>0</v>
      </c>
      <c r="W1709" s="11">
        <f t="shared" si="2587"/>
        <v>0</v>
      </c>
      <c r="X1709" s="11">
        <f t="shared" si="2587"/>
        <v>0</v>
      </c>
      <c r="Y1709" s="11">
        <f t="shared" ref="J1709:AA1710" si="2588">SUM(Y1710)</f>
        <v>0</v>
      </c>
      <c r="Z1709" s="11">
        <f t="shared" si="2588"/>
        <v>0</v>
      </c>
      <c r="AA1709" s="11">
        <f t="shared" si="2588"/>
        <v>0</v>
      </c>
      <c r="AB1709" s="11">
        <v>0</v>
      </c>
      <c r="AC1709" s="11">
        <v>0</v>
      </c>
      <c r="AD1709" s="11">
        <f t="shared" ref="AD1709:AS1710" si="2589">SUM(AD1710)</f>
        <v>0</v>
      </c>
      <c r="AE1709" s="11">
        <f t="shared" si="2589"/>
        <v>0</v>
      </c>
      <c r="AF1709" s="11">
        <f t="shared" si="2589"/>
        <v>0</v>
      </c>
      <c r="AG1709" s="11">
        <f t="shared" si="2589"/>
        <v>0</v>
      </c>
      <c r="AH1709" s="11">
        <f t="shared" si="2589"/>
        <v>0</v>
      </c>
      <c r="AI1709" s="11">
        <f t="shared" si="2589"/>
        <v>0</v>
      </c>
      <c r="AJ1709" s="11">
        <f t="shared" si="2589"/>
        <v>0</v>
      </c>
      <c r="AK1709" s="11">
        <f t="shared" si="2589"/>
        <v>0</v>
      </c>
      <c r="AL1709" s="11">
        <f t="shared" si="2589"/>
        <v>0</v>
      </c>
      <c r="AM1709" s="11">
        <f t="shared" si="2589"/>
        <v>0</v>
      </c>
      <c r="AN1709" s="11">
        <f t="shared" si="2589"/>
        <v>0</v>
      </c>
      <c r="AO1709" s="11">
        <f t="shared" si="2589"/>
        <v>0</v>
      </c>
      <c r="AP1709" s="11">
        <f t="shared" si="2589"/>
        <v>0</v>
      </c>
      <c r="AQ1709" s="11">
        <f t="shared" si="2589"/>
        <v>0</v>
      </c>
      <c r="AR1709" s="11">
        <f t="shared" si="2589"/>
        <v>0</v>
      </c>
      <c r="AS1709" s="11">
        <f t="shared" si="2589"/>
        <v>0</v>
      </c>
      <c r="AT1709" s="11">
        <f t="shared" ref="AE1709:AV1710" si="2590">SUM(AT1710)</f>
        <v>0</v>
      </c>
      <c r="AU1709" s="11">
        <f t="shared" si="2590"/>
        <v>0</v>
      </c>
      <c r="AV1709" s="11">
        <f t="shared" si="2590"/>
        <v>0</v>
      </c>
      <c r="AW1709" s="11">
        <v>0</v>
      </c>
      <c r="AX1709" s="11">
        <v>0</v>
      </c>
      <c r="AY1709" s="11">
        <f t="shared" ref="AY1709:BN1710" si="2591">SUM(AY1710)</f>
        <v>0</v>
      </c>
      <c r="AZ1709" s="11">
        <f t="shared" si="2591"/>
        <v>0</v>
      </c>
      <c r="BA1709" s="11">
        <f t="shared" si="2591"/>
        <v>0</v>
      </c>
      <c r="BB1709" s="11">
        <f t="shared" si="2591"/>
        <v>0</v>
      </c>
      <c r="BC1709" s="11">
        <f t="shared" si="2591"/>
        <v>0</v>
      </c>
      <c r="BD1709" s="11">
        <f t="shared" si="2591"/>
        <v>0</v>
      </c>
      <c r="BE1709" s="11">
        <f t="shared" si="2591"/>
        <v>0</v>
      </c>
      <c r="BF1709" s="11">
        <f t="shared" si="2591"/>
        <v>0</v>
      </c>
      <c r="BG1709" s="11">
        <f t="shared" si="2591"/>
        <v>0</v>
      </c>
      <c r="BH1709" s="11">
        <f t="shared" si="2591"/>
        <v>0</v>
      </c>
      <c r="BI1709" s="11">
        <f t="shared" si="2591"/>
        <v>0</v>
      </c>
      <c r="BJ1709" s="11">
        <f t="shared" si="2591"/>
        <v>0</v>
      </c>
      <c r="BK1709" s="11">
        <f t="shared" si="2591"/>
        <v>0</v>
      </c>
      <c r="BL1709" s="11">
        <f t="shared" si="2591"/>
        <v>0</v>
      </c>
      <c r="BM1709" s="11">
        <f t="shared" si="2591"/>
        <v>0</v>
      </c>
      <c r="BN1709" s="11">
        <f t="shared" si="2591"/>
        <v>0</v>
      </c>
      <c r="BO1709" s="11">
        <f t="shared" ref="AZ1709:BQ1710" si="2592">SUM(BO1710)</f>
        <v>0</v>
      </c>
      <c r="BP1709" s="11">
        <f t="shared" si="2592"/>
        <v>0</v>
      </c>
      <c r="BQ1709" s="11">
        <f t="shared" si="2592"/>
        <v>0</v>
      </c>
      <c r="BR1709" s="11">
        <v>0</v>
      </c>
      <c r="BS1709" s="11">
        <v>0</v>
      </c>
      <c r="BT1709" s="11" t="e">
        <f>IF(#REF!=0,"-",#REF!/#REF!*100)</f>
        <v>#REF!</v>
      </c>
    </row>
    <row r="1710" spans="1:72" ht="22.5" x14ac:dyDescent="0.25">
      <c r="A1710" s="4" t="s">
        <v>548</v>
      </c>
      <c r="B1710" s="4" t="s">
        <v>56</v>
      </c>
      <c r="C1710" s="4" t="s">
        <v>12</v>
      </c>
      <c r="D1710" s="102" t="s">
        <v>580</v>
      </c>
      <c r="E1710" s="101" t="s">
        <v>40</v>
      </c>
      <c r="F1710" s="101" t="s">
        <v>0</v>
      </c>
      <c r="G1710" s="2" t="s">
        <v>0</v>
      </c>
      <c r="H1710" s="2" t="s">
        <v>41</v>
      </c>
      <c r="I1710" s="12">
        <f t="shared" si="2587"/>
        <v>0</v>
      </c>
      <c r="J1710" s="12">
        <f t="shared" si="2588"/>
        <v>0</v>
      </c>
      <c r="K1710" s="12">
        <f t="shared" si="2588"/>
        <v>0</v>
      </c>
      <c r="L1710" s="12">
        <f t="shared" si="2588"/>
        <v>0</v>
      </c>
      <c r="M1710" s="12">
        <f t="shared" si="2588"/>
        <v>0</v>
      </c>
      <c r="N1710" s="12">
        <f t="shared" si="2588"/>
        <v>0</v>
      </c>
      <c r="O1710" s="12">
        <f t="shared" si="2588"/>
        <v>0</v>
      </c>
      <c r="P1710" s="12">
        <f t="shared" si="2588"/>
        <v>0</v>
      </c>
      <c r="Q1710" s="12">
        <f t="shared" si="2588"/>
        <v>0</v>
      </c>
      <c r="R1710" s="12">
        <f t="shared" si="2588"/>
        <v>0</v>
      </c>
      <c r="S1710" s="12">
        <f t="shared" si="2588"/>
        <v>0</v>
      </c>
      <c r="T1710" s="12">
        <f t="shared" si="2588"/>
        <v>0</v>
      </c>
      <c r="U1710" s="12">
        <f t="shared" si="2588"/>
        <v>0</v>
      </c>
      <c r="V1710" s="12">
        <f t="shared" si="2588"/>
        <v>0</v>
      </c>
      <c r="W1710" s="12">
        <f t="shared" si="2588"/>
        <v>0</v>
      </c>
      <c r="X1710" s="12">
        <f t="shared" si="2588"/>
        <v>0</v>
      </c>
      <c r="Y1710" s="12">
        <f t="shared" si="2588"/>
        <v>0</v>
      </c>
      <c r="Z1710" s="12">
        <f t="shared" si="2588"/>
        <v>0</v>
      </c>
      <c r="AA1710" s="12">
        <f t="shared" si="2588"/>
        <v>0</v>
      </c>
      <c r="AB1710" s="12">
        <v>0</v>
      </c>
      <c r="AC1710" s="12">
        <v>0</v>
      </c>
      <c r="AD1710" s="12">
        <f t="shared" si="2589"/>
        <v>0</v>
      </c>
      <c r="AE1710" s="12">
        <f t="shared" si="2590"/>
        <v>0</v>
      </c>
      <c r="AF1710" s="12">
        <f t="shared" si="2590"/>
        <v>0</v>
      </c>
      <c r="AG1710" s="12">
        <f t="shared" si="2590"/>
        <v>0</v>
      </c>
      <c r="AH1710" s="12">
        <f t="shared" si="2590"/>
        <v>0</v>
      </c>
      <c r="AI1710" s="12">
        <f t="shared" si="2590"/>
        <v>0</v>
      </c>
      <c r="AJ1710" s="12">
        <f t="shared" si="2590"/>
        <v>0</v>
      </c>
      <c r="AK1710" s="12">
        <f t="shared" si="2590"/>
        <v>0</v>
      </c>
      <c r="AL1710" s="12">
        <f t="shared" si="2590"/>
        <v>0</v>
      </c>
      <c r="AM1710" s="12">
        <f t="shared" si="2590"/>
        <v>0</v>
      </c>
      <c r="AN1710" s="12">
        <f t="shared" si="2590"/>
        <v>0</v>
      </c>
      <c r="AO1710" s="12">
        <f t="shared" si="2590"/>
        <v>0</v>
      </c>
      <c r="AP1710" s="12">
        <f t="shared" si="2590"/>
        <v>0</v>
      </c>
      <c r="AQ1710" s="12">
        <f t="shared" si="2590"/>
        <v>0</v>
      </c>
      <c r="AR1710" s="12">
        <f t="shared" si="2590"/>
        <v>0</v>
      </c>
      <c r="AS1710" s="12">
        <f t="shared" si="2590"/>
        <v>0</v>
      </c>
      <c r="AT1710" s="12">
        <f t="shared" si="2590"/>
        <v>0</v>
      </c>
      <c r="AU1710" s="12">
        <f t="shared" si="2590"/>
        <v>0</v>
      </c>
      <c r="AV1710" s="12">
        <f t="shared" si="2590"/>
        <v>0</v>
      </c>
      <c r="AW1710" s="12">
        <v>0</v>
      </c>
      <c r="AX1710" s="12">
        <v>0</v>
      </c>
      <c r="AY1710" s="12">
        <f t="shared" si="2591"/>
        <v>0</v>
      </c>
      <c r="AZ1710" s="12">
        <f t="shared" si="2592"/>
        <v>0</v>
      </c>
      <c r="BA1710" s="12">
        <f t="shared" si="2592"/>
        <v>0</v>
      </c>
      <c r="BB1710" s="12">
        <f t="shared" si="2592"/>
        <v>0</v>
      </c>
      <c r="BC1710" s="12">
        <f t="shared" si="2592"/>
        <v>0</v>
      </c>
      <c r="BD1710" s="12">
        <f t="shared" si="2592"/>
        <v>0</v>
      </c>
      <c r="BE1710" s="12">
        <f t="shared" si="2592"/>
        <v>0</v>
      </c>
      <c r="BF1710" s="12">
        <f t="shared" si="2592"/>
        <v>0</v>
      </c>
      <c r="BG1710" s="12">
        <f t="shared" si="2592"/>
        <v>0</v>
      </c>
      <c r="BH1710" s="12">
        <f t="shared" si="2592"/>
        <v>0</v>
      </c>
      <c r="BI1710" s="12">
        <f t="shared" si="2592"/>
        <v>0</v>
      </c>
      <c r="BJ1710" s="12">
        <f t="shared" si="2592"/>
        <v>0</v>
      </c>
      <c r="BK1710" s="12">
        <f t="shared" si="2592"/>
        <v>0</v>
      </c>
      <c r="BL1710" s="12">
        <f t="shared" si="2592"/>
        <v>0</v>
      </c>
      <c r="BM1710" s="12">
        <f t="shared" si="2592"/>
        <v>0</v>
      </c>
      <c r="BN1710" s="12">
        <f t="shared" si="2592"/>
        <v>0</v>
      </c>
      <c r="BO1710" s="12">
        <f t="shared" si="2592"/>
        <v>0</v>
      </c>
      <c r="BP1710" s="12">
        <f t="shared" si="2592"/>
        <v>0</v>
      </c>
      <c r="BQ1710" s="12">
        <f t="shared" si="2592"/>
        <v>0</v>
      </c>
      <c r="BR1710" s="12">
        <v>0</v>
      </c>
      <c r="BS1710" s="12">
        <v>0</v>
      </c>
      <c r="BT1710" s="12" t="e">
        <f>IF(#REF!=0,"-",#REF!/#REF!*100)</f>
        <v>#REF!</v>
      </c>
    </row>
    <row r="1711" spans="1:72" x14ac:dyDescent="0.25">
      <c r="A1711" s="4" t="s">
        <v>548</v>
      </c>
      <c r="B1711" s="4" t="s">
        <v>56</v>
      </c>
      <c r="C1711" s="4" t="s">
        <v>12</v>
      </c>
      <c r="D1711" s="102" t="s">
        <v>580</v>
      </c>
      <c r="E1711" s="113">
        <v>6148</v>
      </c>
      <c r="F1711" s="102"/>
      <c r="G1711" s="98" t="s">
        <v>1660</v>
      </c>
      <c r="H1711" s="13" t="s">
        <v>45</v>
      </c>
      <c r="I1711" s="14">
        <v>0</v>
      </c>
      <c r="J1711" s="14"/>
      <c r="K1711" s="14"/>
      <c r="L1711" s="14"/>
      <c r="M1711" s="14"/>
      <c r="N1711" s="14"/>
      <c r="O1711" s="14">
        <f t="shared" si="2575"/>
        <v>0</v>
      </c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>
        <v>0</v>
      </c>
      <c r="AC1711" s="14">
        <v>0</v>
      </c>
      <c r="AD1711" s="14">
        <v>0</v>
      </c>
      <c r="AE1711" s="14"/>
      <c r="AF1711" s="14"/>
      <c r="AG1711" s="14"/>
      <c r="AH1711" s="14"/>
      <c r="AI1711" s="14"/>
      <c r="AJ1711" s="14">
        <f t="shared" si="2576"/>
        <v>0</v>
      </c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>
        <v>0</v>
      </c>
      <c r="AX1711" s="14">
        <v>0</v>
      </c>
      <c r="AY1711" s="14">
        <v>0</v>
      </c>
      <c r="AZ1711" s="14"/>
      <c r="BA1711" s="14"/>
      <c r="BB1711" s="14"/>
      <c r="BC1711" s="14"/>
      <c r="BD1711" s="14"/>
      <c r="BE1711" s="14">
        <f t="shared" si="2577"/>
        <v>0</v>
      </c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>
        <v>0</v>
      </c>
      <c r="BS1711" s="14">
        <v>0</v>
      </c>
      <c r="BT1711" s="14" t="e">
        <f>IF(#REF!=0,"-",#REF!/#REF!*100)</f>
        <v>#REF!</v>
      </c>
    </row>
    <row r="1712" spans="1:72" ht="33.75" x14ac:dyDescent="0.25">
      <c r="A1712" s="1" t="s">
        <v>0</v>
      </c>
      <c r="B1712" s="1" t="s">
        <v>0</v>
      </c>
      <c r="C1712" s="1" t="s">
        <v>0</v>
      </c>
      <c r="D1712" s="101" t="s">
        <v>0</v>
      </c>
      <c r="E1712" s="101" t="s">
        <v>0</v>
      </c>
      <c r="F1712" s="101" t="s">
        <v>0</v>
      </c>
      <c r="G1712" s="2" t="s">
        <v>0</v>
      </c>
      <c r="H1712" s="10" t="s">
        <v>47</v>
      </c>
      <c r="I1712" s="11">
        <f t="shared" ref="I1712:AA1712" si="2593">SUM(I1713)</f>
        <v>5000</v>
      </c>
      <c r="J1712" s="11">
        <f t="shared" si="2593"/>
        <v>0</v>
      </c>
      <c r="K1712" s="11">
        <f t="shared" si="2593"/>
        <v>0</v>
      </c>
      <c r="L1712" s="11">
        <f t="shared" si="2593"/>
        <v>0</v>
      </c>
      <c r="M1712" s="11">
        <f t="shared" si="2593"/>
        <v>0</v>
      </c>
      <c r="N1712" s="11">
        <f t="shared" si="2593"/>
        <v>0</v>
      </c>
      <c r="O1712" s="11">
        <f t="shared" si="2593"/>
        <v>5000</v>
      </c>
      <c r="P1712" s="11">
        <f t="shared" si="2593"/>
        <v>0</v>
      </c>
      <c r="Q1712" s="11">
        <f t="shared" si="2593"/>
        <v>0</v>
      </c>
      <c r="R1712" s="11">
        <f t="shared" si="2593"/>
        <v>0</v>
      </c>
      <c r="S1712" s="11">
        <f t="shared" si="2593"/>
        <v>0</v>
      </c>
      <c r="T1712" s="11">
        <f t="shared" si="2593"/>
        <v>0</v>
      </c>
      <c r="U1712" s="11">
        <f t="shared" si="2593"/>
        <v>0</v>
      </c>
      <c r="V1712" s="11">
        <f t="shared" si="2593"/>
        <v>0</v>
      </c>
      <c r="W1712" s="11">
        <f t="shared" si="2593"/>
        <v>0</v>
      </c>
      <c r="X1712" s="11">
        <f t="shared" si="2593"/>
        <v>0</v>
      </c>
      <c r="Y1712" s="11">
        <f t="shared" si="2593"/>
        <v>0</v>
      </c>
      <c r="Z1712" s="11">
        <f t="shared" si="2593"/>
        <v>0</v>
      </c>
      <c r="AA1712" s="11">
        <f t="shared" si="2593"/>
        <v>0</v>
      </c>
      <c r="AB1712" s="11">
        <v>0</v>
      </c>
      <c r="AC1712" s="11">
        <v>5000</v>
      </c>
      <c r="AD1712" s="11">
        <f t="shared" ref="AD1712:AV1712" si="2594">SUM(AD1713)</f>
        <v>10000</v>
      </c>
      <c r="AE1712" s="11">
        <f t="shared" si="2594"/>
        <v>0</v>
      </c>
      <c r="AF1712" s="11">
        <f t="shared" si="2594"/>
        <v>0</v>
      </c>
      <c r="AG1712" s="11">
        <f t="shared" si="2594"/>
        <v>0</v>
      </c>
      <c r="AH1712" s="11">
        <f t="shared" si="2594"/>
        <v>0</v>
      </c>
      <c r="AI1712" s="11">
        <f t="shared" si="2594"/>
        <v>0</v>
      </c>
      <c r="AJ1712" s="11">
        <f t="shared" si="2594"/>
        <v>10000</v>
      </c>
      <c r="AK1712" s="11">
        <f t="shared" si="2594"/>
        <v>0</v>
      </c>
      <c r="AL1712" s="11">
        <f t="shared" si="2594"/>
        <v>0</v>
      </c>
      <c r="AM1712" s="11">
        <f t="shared" si="2594"/>
        <v>0</v>
      </c>
      <c r="AN1712" s="11">
        <f t="shared" si="2594"/>
        <v>0</v>
      </c>
      <c r="AO1712" s="11">
        <f t="shared" si="2594"/>
        <v>0</v>
      </c>
      <c r="AP1712" s="11">
        <f t="shared" si="2594"/>
        <v>0</v>
      </c>
      <c r="AQ1712" s="11">
        <f t="shared" si="2594"/>
        <v>0</v>
      </c>
      <c r="AR1712" s="11">
        <f t="shared" si="2594"/>
        <v>0</v>
      </c>
      <c r="AS1712" s="11">
        <f t="shared" si="2594"/>
        <v>0</v>
      </c>
      <c r="AT1712" s="11">
        <f t="shared" si="2594"/>
        <v>0</v>
      </c>
      <c r="AU1712" s="11">
        <f t="shared" si="2594"/>
        <v>0</v>
      </c>
      <c r="AV1712" s="11">
        <f t="shared" si="2594"/>
        <v>0</v>
      </c>
      <c r="AW1712" s="11">
        <v>0</v>
      </c>
      <c r="AX1712" s="11">
        <v>10000</v>
      </c>
      <c r="AY1712" s="11">
        <f t="shared" ref="AY1712:BQ1712" si="2595">SUM(AY1713)</f>
        <v>0</v>
      </c>
      <c r="AZ1712" s="11">
        <f t="shared" si="2595"/>
        <v>0</v>
      </c>
      <c r="BA1712" s="11">
        <f t="shared" si="2595"/>
        <v>0</v>
      </c>
      <c r="BB1712" s="11">
        <f t="shared" si="2595"/>
        <v>0</v>
      </c>
      <c r="BC1712" s="11">
        <f t="shared" si="2595"/>
        <v>0</v>
      </c>
      <c r="BD1712" s="11">
        <f t="shared" si="2595"/>
        <v>0</v>
      </c>
      <c r="BE1712" s="11">
        <f t="shared" si="2595"/>
        <v>0</v>
      </c>
      <c r="BF1712" s="11">
        <f t="shared" si="2595"/>
        <v>0</v>
      </c>
      <c r="BG1712" s="11">
        <f t="shared" si="2595"/>
        <v>0</v>
      </c>
      <c r="BH1712" s="11">
        <f t="shared" si="2595"/>
        <v>0</v>
      </c>
      <c r="BI1712" s="11">
        <f t="shared" si="2595"/>
        <v>0</v>
      </c>
      <c r="BJ1712" s="11">
        <f t="shared" si="2595"/>
        <v>0</v>
      </c>
      <c r="BK1712" s="11">
        <f t="shared" si="2595"/>
        <v>0</v>
      </c>
      <c r="BL1712" s="11">
        <f t="shared" si="2595"/>
        <v>0</v>
      </c>
      <c r="BM1712" s="11">
        <f t="shared" si="2595"/>
        <v>0</v>
      </c>
      <c r="BN1712" s="11">
        <f t="shared" si="2595"/>
        <v>0</v>
      </c>
      <c r="BO1712" s="11">
        <f t="shared" si="2595"/>
        <v>0</v>
      </c>
      <c r="BP1712" s="11">
        <f t="shared" si="2595"/>
        <v>0</v>
      </c>
      <c r="BQ1712" s="11">
        <f t="shared" si="2595"/>
        <v>0</v>
      </c>
      <c r="BR1712" s="11">
        <v>0</v>
      </c>
      <c r="BS1712" s="11">
        <v>0</v>
      </c>
      <c r="BT1712" s="11" t="e">
        <f>IF(#REF!=0,"-",#REF!/#REF!*100)</f>
        <v>#REF!</v>
      </c>
    </row>
    <row r="1713" spans="1:72" x14ac:dyDescent="0.25">
      <c r="A1713" s="4" t="s">
        <v>548</v>
      </c>
      <c r="B1713" s="4" t="s">
        <v>56</v>
      </c>
      <c r="C1713" s="4" t="s">
        <v>12</v>
      </c>
      <c r="D1713" s="102" t="s">
        <v>580</v>
      </c>
      <c r="E1713" s="101" t="s">
        <v>48</v>
      </c>
      <c r="F1713" s="101" t="s">
        <v>0</v>
      </c>
      <c r="G1713" s="2" t="s">
        <v>0</v>
      </c>
      <c r="H1713" s="2" t="s">
        <v>49</v>
      </c>
      <c r="I1713" s="12">
        <f t="shared" ref="I1713:AA1713" si="2596">SUM(I1714:I1715)</f>
        <v>5000</v>
      </c>
      <c r="J1713" s="12">
        <f t="shared" si="2596"/>
        <v>0</v>
      </c>
      <c r="K1713" s="12">
        <f t="shared" si="2596"/>
        <v>0</v>
      </c>
      <c r="L1713" s="12">
        <f t="shared" si="2596"/>
        <v>0</v>
      </c>
      <c r="M1713" s="12">
        <f t="shared" si="2596"/>
        <v>0</v>
      </c>
      <c r="N1713" s="12">
        <f t="shared" si="2596"/>
        <v>0</v>
      </c>
      <c r="O1713" s="12">
        <f t="shared" ref="O1713" si="2597">SUM(O1714:O1715)</f>
        <v>5000</v>
      </c>
      <c r="P1713" s="12">
        <f t="shared" si="2596"/>
        <v>0</v>
      </c>
      <c r="Q1713" s="12">
        <f t="shared" si="2596"/>
        <v>0</v>
      </c>
      <c r="R1713" s="12">
        <f t="shared" si="2596"/>
        <v>0</v>
      </c>
      <c r="S1713" s="12">
        <f t="shared" si="2596"/>
        <v>0</v>
      </c>
      <c r="T1713" s="12">
        <f t="shared" si="2596"/>
        <v>0</v>
      </c>
      <c r="U1713" s="12">
        <f t="shared" si="2596"/>
        <v>0</v>
      </c>
      <c r="V1713" s="12">
        <f t="shared" si="2596"/>
        <v>0</v>
      </c>
      <c r="W1713" s="12">
        <f t="shared" si="2596"/>
        <v>0</v>
      </c>
      <c r="X1713" s="12">
        <f t="shared" si="2596"/>
        <v>0</v>
      </c>
      <c r="Y1713" s="12">
        <f t="shared" si="2596"/>
        <v>0</v>
      </c>
      <c r="Z1713" s="12">
        <f t="shared" si="2596"/>
        <v>0</v>
      </c>
      <c r="AA1713" s="12">
        <f t="shared" si="2596"/>
        <v>0</v>
      </c>
      <c r="AB1713" s="12">
        <v>0</v>
      </c>
      <c r="AC1713" s="12">
        <v>5000</v>
      </c>
      <c r="AD1713" s="12">
        <f t="shared" ref="AD1713:AV1713" si="2598">SUM(AD1714:AD1715)</f>
        <v>10000</v>
      </c>
      <c r="AE1713" s="12">
        <f t="shared" si="2598"/>
        <v>0</v>
      </c>
      <c r="AF1713" s="12">
        <f t="shared" si="2598"/>
        <v>0</v>
      </c>
      <c r="AG1713" s="12">
        <f t="shared" si="2598"/>
        <v>0</v>
      </c>
      <c r="AH1713" s="12">
        <f t="shared" si="2598"/>
        <v>0</v>
      </c>
      <c r="AI1713" s="12">
        <f t="shared" si="2598"/>
        <v>0</v>
      </c>
      <c r="AJ1713" s="12">
        <f t="shared" ref="AJ1713" si="2599">SUM(AJ1714:AJ1715)</f>
        <v>10000</v>
      </c>
      <c r="AK1713" s="12">
        <f t="shared" si="2598"/>
        <v>0</v>
      </c>
      <c r="AL1713" s="12">
        <f t="shared" si="2598"/>
        <v>0</v>
      </c>
      <c r="AM1713" s="12">
        <f t="shared" si="2598"/>
        <v>0</v>
      </c>
      <c r="AN1713" s="12">
        <f t="shared" si="2598"/>
        <v>0</v>
      </c>
      <c r="AO1713" s="12">
        <f t="shared" si="2598"/>
        <v>0</v>
      </c>
      <c r="AP1713" s="12">
        <f t="shared" si="2598"/>
        <v>0</v>
      </c>
      <c r="AQ1713" s="12">
        <f t="shared" si="2598"/>
        <v>0</v>
      </c>
      <c r="AR1713" s="12">
        <f t="shared" si="2598"/>
        <v>0</v>
      </c>
      <c r="AS1713" s="12">
        <f t="shared" si="2598"/>
        <v>0</v>
      </c>
      <c r="AT1713" s="12">
        <f t="shared" si="2598"/>
        <v>0</v>
      </c>
      <c r="AU1713" s="12">
        <f t="shared" si="2598"/>
        <v>0</v>
      </c>
      <c r="AV1713" s="12">
        <f t="shared" si="2598"/>
        <v>0</v>
      </c>
      <c r="AW1713" s="12">
        <v>0</v>
      </c>
      <c r="AX1713" s="12">
        <v>10000</v>
      </c>
      <c r="AY1713" s="12">
        <f t="shared" ref="AY1713:BQ1713" si="2600">SUM(AY1714:AY1715)</f>
        <v>0</v>
      </c>
      <c r="AZ1713" s="12">
        <f t="shared" si="2600"/>
        <v>0</v>
      </c>
      <c r="BA1713" s="12">
        <f t="shared" si="2600"/>
        <v>0</v>
      </c>
      <c r="BB1713" s="12">
        <f t="shared" si="2600"/>
        <v>0</v>
      </c>
      <c r="BC1713" s="12">
        <f t="shared" si="2600"/>
        <v>0</v>
      </c>
      <c r="BD1713" s="12">
        <f t="shared" si="2600"/>
        <v>0</v>
      </c>
      <c r="BE1713" s="12">
        <f t="shared" ref="BE1713" si="2601">SUM(BE1714:BE1715)</f>
        <v>0</v>
      </c>
      <c r="BF1713" s="12">
        <f t="shared" si="2600"/>
        <v>0</v>
      </c>
      <c r="BG1713" s="12">
        <f t="shared" si="2600"/>
        <v>0</v>
      </c>
      <c r="BH1713" s="12">
        <f t="shared" si="2600"/>
        <v>0</v>
      </c>
      <c r="BI1713" s="12">
        <f t="shared" si="2600"/>
        <v>0</v>
      </c>
      <c r="BJ1713" s="12">
        <f t="shared" si="2600"/>
        <v>0</v>
      </c>
      <c r="BK1713" s="12">
        <f t="shared" si="2600"/>
        <v>0</v>
      </c>
      <c r="BL1713" s="12">
        <f t="shared" si="2600"/>
        <v>0</v>
      </c>
      <c r="BM1713" s="12">
        <f t="shared" si="2600"/>
        <v>0</v>
      </c>
      <c r="BN1713" s="12">
        <f t="shared" si="2600"/>
        <v>0</v>
      </c>
      <c r="BO1713" s="12">
        <f t="shared" si="2600"/>
        <v>0</v>
      </c>
      <c r="BP1713" s="12">
        <f t="shared" si="2600"/>
        <v>0</v>
      </c>
      <c r="BQ1713" s="12">
        <f t="shared" si="2600"/>
        <v>0</v>
      </c>
      <c r="BR1713" s="12">
        <v>0</v>
      </c>
      <c r="BS1713" s="12">
        <v>0</v>
      </c>
      <c r="BT1713" s="12" t="e">
        <f>IF(#REF!=0,"-",#REF!/#REF!*100)</f>
        <v>#REF!</v>
      </c>
    </row>
    <row r="1714" spans="1:72" x14ac:dyDescent="0.25">
      <c r="A1714" s="4" t="s">
        <v>548</v>
      </c>
      <c r="B1714" s="4" t="s">
        <v>56</v>
      </c>
      <c r="C1714" s="4" t="s">
        <v>12</v>
      </c>
      <c r="D1714" s="102" t="s">
        <v>580</v>
      </c>
      <c r="E1714" s="113">
        <v>8213</v>
      </c>
      <c r="F1714" s="102"/>
      <c r="G1714" s="98" t="s">
        <v>1660</v>
      </c>
      <c r="H1714" s="13" t="s">
        <v>51</v>
      </c>
      <c r="I1714" s="14">
        <v>5000</v>
      </c>
      <c r="J1714" s="14"/>
      <c r="K1714" s="14"/>
      <c r="L1714" s="14"/>
      <c r="M1714" s="14"/>
      <c r="N1714" s="14"/>
      <c r="O1714" s="14">
        <f t="shared" si="2575"/>
        <v>5000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>
        <v>0</v>
      </c>
      <c r="AC1714" s="14">
        <v>5000</v>
      </c>
      <c r="AD1714" s="14">
        <v>10000</v>
      </c>
      <c r="AE1714" s="14"/>
      <c r="AF1714" s="14"/>
      <c r="AG1714" s="14"/>
      <c r="AH1714" s="14"/>
      <c r="AI1714" s="14"/>
      <c r="AJ1714" s="14">
        <f t="shared" si="2576"/>
        <v>10000</v>
      </c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>
        <v>0</v>
      </c>
      <c r="AX1714" s="14">
        <v>10000</v>
      </c>
      <c r="AY1714" s="14">
        <v>0</v>
      </c>
      <c r="AZ1714" s="14"/>
      <c r="BA1714" s="14"/>
      <c r="BB1714" s="14"/>
      <c r="BC1714" s="14"/>
      <c r="BD1714" s="14"/>
      <c r="BE1714" s="14">
        <f t="shared" si="2577"/>
        <v>0</v>
      </c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>
        <v>0</v>
      </c>
      <c r="BS1714" s="14">
        <v>0</v>
      </c>
      <c r="BT1714" s="14" t="e">
        <f>IF(#REF!=0,"-",#REF!/#REF!*100)</f>
        <v>#REF!</v>
      </c>
    </row>
    <row r="1715" spans="1:72" x14ac:dyDescent="0.25">
      <c r="A1715" s="4" t="s">
        <v>548</v>
      </c>
      <c r="B1715" s="4" t="s">
        <v>56</v>
      </c>
      <c r="C1715" s="4" t="s">
        <v>12</v>
      </c>
      <c r="D1715" s="102" t="s">
        <v>580</v>
      </c>
      <c r="E1715" s="113">
        <v>8216</v>
      </c>
      <c r="F1715" s="102"/>
      <c r="G1715" s="98" t="s">
        <v>1660</v>
      </c>
      <c r="H1715" s="13" t="s">
        <v>108</v>
      </c>
      <c r="I1715" s="14">
        <v>0</v>
      </c>
      <c r="J1715" s="14"/>
      <c r="K1715" s="14"/>
      <c r="L1715" s="14"/>
      <c r="M1715" s="14"/>
      <c r="N1715" s="14"/>
      <c r="O1715" s="14">
        <f t="shared" si="2575"/>
        <v>0</v>
      </c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>
        <v>0</v>
      </c>
      <c r="AC1715" s="14">
        <v>0</v>
      </c>
      <c r="AD1715" s="14">
        <v>0</v>
      </c>
      <c r="AE1715" s="14"/>
      <c r="AF1715" s="14"/>
      <c r="AG1715" s="14"/>
      <c r="AH1715" s="14"/>
      <c r="AI1715" s="14"/>
      <c r="AJ1715" s="14">
        <f t="shared" si="2576"/>
        <v>0</v>
      </c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>
        <v>0</v>
      </c>
      <c r="AX1715" s="14">
        <v>0</v>
      </c>
      <c r="AY1715" s="14">
        <v>0</v>
      </c>
      <c r="AZ1715" s="14"/>
      <c r="BA1715" s="14"/>
      <c r="BB1715" s="14"/>
      <c r="BC1715" s="14"/>
      <c r="BD1715" s="14"/>
      <c r="BE1715" s="14">
        <f t="shared" si="2577"/>
        <v>0</v>
      </c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>
        <v>0</v>
      </c>
      <c r="BS1715" s="14">
        <v>0</v>
      </c>
      <c r="BT1715" s="14" t="e">
        <f>IF(#REF!=0,"-",#REF!/#REF!*100)</f>
        <v>#REF!</v>
      </c>
    </row>
    <row r="1716" spans="1:72" x14ac:dyDescent="0.25">
      <c r="A1716" s="13" t="s">
        <v>0</v>
      </c>
      <c r="B1716" s="13" t="s">
        <v>0</v>
      </c>
      <c r="C1716" s="13" t="s">
        <v>0</v>
      </c>
      <c r="D1716" s="98" t="s">
        <v>0</v>
      </c>
      <c r="E1716" s="98" t="s">
        <v>0</v>
      </c>
      <c r="F1716" s="98" t="s">
        <v>0</v>
      </c>
      <c r="G1716" s="13" t="s">
        <v>0</v>
      </c>
      <c r="H1716" s="10" t="s">
        <v>591</v>
      </c>
      <c r="I1716" s="11">
        <f t="shared" ref="I1716:AA1716" si="2602">SUM(I1712,I1709,I1683)</f>
        <v>190000</v>
      </c>
      <c r="J1716" s="11">
        <f t="shared" si="2602"/>
        <v>0</v>
      </c>
      <c r="K1716" s="11">
        <f t="shared" si="2602"/>
        <v>0</v>
      </c>
      <c r="L1716" s="11">
        <f t="shared" si="2602"/>
        <v>0</v>
      </c>
      <c r="M1716" s="11">
        <f t="shared" si="2602"/>
        <v>0</v>
      </c>
      <c r="N1716" s="11">
        <f t="shared" si="2602"/>
        <v>0</v>
      </c>
      <c r="O1716" s="11">
        <f t="shared" si="2602"/>
        <v>190000</v>
      </c>
      <c r="P1716" s="11">
        <f t="shared" si="2602"/>
        <v>40000</v>
      </c>
      <c r="Q1716" s="11">
        <f t="shared" si="2602"/>
        <v>10000</v>
      </c>
      <c r="R1716" s="11">
        <f t="shared" si="2602"/>
        <v>65000</v>
      </c>
      <c r="S1716" s="11">
        <f t="shared" si="2602"/>
        <v>0</v>
      </c>
      <c r="T1716" s="11">
        <f t="shared" si="2602"/>
        <v>0</v>
      </c>
      <c r="U1716" s="11">
        <f t="shared" si="2602"/>
        <v>0</v>
      </c>
      <c r="V1716" s="11">
        <f t="shared" si="2602"/>
        <v>0</v>
      </c>
      <c r="W1716" s="11">
        <f t="shared" si="2602"/>
        <v>0</v>
      </c>
      <c r="X1716" s="11">
        <f t="shared" si="2602"/>
        <v>0</v>
      </c>
      <c r="Y1716" s="11">
        <f t="shared" si="2602"/>
        <v>0</v>
      </c>
      <c r="Z1716" s="11">
        <f t="shared" si="2602"/>
        <v>0</v>
      </c>
      <c r="AA1716" s="11">
        <f t="shared" si="2602"/>
        <v>0</v>
      </c>
      <c r="AB1716" s="11">
        <v>115000</v>
      </c>
      <c r="AC1716" s="11">
        <v>75000</v>
      </c>
      <c r="AD1716" s="11">
        <f t="shared" ref="AD1716:AV1716" si="2603">SUM(AD1712,AD1709,AD1683)</f>
        <v>30000</v>
      </c>
      <c r="AE1716" s="11">
        <f t="shared" si="2603"/>
        <v>0</v>
      </c>
      <c r="AF1716" s="11">
        <f t="shared" si="2603"/>
        <v>0</v>
      </c>
      <c r="AG1716" s="11">
        <f t="shared" si="2603"/>
        <v>0</v>
      </c>
      <c r="AH1716" s="11">
        <f t="shared" si="2603"/>
        <v>0</v>
      </c>
      <c r="AI1716" s="11">
        <f t="shared" si="2603"/>
        <v>0</v>
      </c>
      <c r="AJ1716" s="11">
        <f t="shared" si="2603"/>
        <v>30000</v>
      </c>
      <c r="AK1716" s="11">
        <f t="shared" si="2603"/>
        <v>0</v>
      </c>
      <c r="AL1716" s="11">
        <f t="shared" si="2603"/>
        <v>0</v>
      </c>
      <c r="AM1716" s="11">
        <f t="shared" si="2603"/>
        <v>0</v>
      </c>
      <c r="AN1716" s="11">
        <f t="shared" si="2603"/>
        <v>0</v>
      </c>
      <c r="AO1716" s="11">
        <f t="shared" si="2603"/>
        <v>0</v>
      </c>
      <c r="AP1716" s="11">
        <f t="shared" si="2603"/>
        <v>0</v>
      </c>
      <c r="AQ1716" s="11">
        <f t="shared" si="2603"/>
        <v>0</v>
      </c>
      <c r="AR1716" s="11">
        <f t="shared" si="2603"/>
        <v>0</v>
      </c>
      <c r="AS1716" s="11">
        <f t="shared" si="2603"/>
        <v>0</v>
      </c>
      <c r="AT1716" s="11">
        <f t="shared" si="2603"/>
        <v>0</v>
      </c>
      <c r="AU1716" s="11">
        <f t="shared" si="2603"/>
        <v>0</v>
      </c>
      <c r="AV1716" s="11">
        <f t="shared" si="2603"/>
        <v>0</v>
      </c>
      <c r="AW1716" s="11">
        <v>0</v>
      </c>
      <c r="AX1716" s="11">
        <v>30000</v>
      </c>
      <c r="AY1716" s="11">
        <f t="shared" ref="AY1716:BQ1716" si="2604">SUM(AY1712,AY1709,AY1683)</f>
        <v>130000</v>
      </c>
      <c r="AZ1716" s="11">
        <f t="shared" si="2604"/>
        <v>0</v>
      </c>
      <c r="BA1716" s="11">
        <f t="shared" si="2604"/>
        <v>0</v>
      </c>
      <c r="BB1716" s="11">
        <f t="shared" si="2604"/>
        <v>24000</v>
      </c>
      <c r="BC1716" s="11">
        <f t="shared" si="2604"/>
        <v>0</v>
      </c>
      <c r="BD1716" s="11">
        <f t="shared" si="2604"/>
        <v>0</v>
      </c>
      <c r="BE1716" s="11">
        <f t="shared" si="2604"/>
        <v>154000</v>
      </c>
      <c r="BF1716" s="11">
        <f t="shared" si="2604"/>
        <v>0</v>
      </c>
      <c r="BG1716" s="11">
        <f t="shared" si="2604"/>
        <v>26000</v>
      </c>
      <c r="BH1716" s="11">
        <f t="shared" si="2604"/>
        <v>29000</v>
      </c>
      <c r="BI1716" s="11">
        <f t="shared" si="2604"/>
        <v>0</v>
      </c>
      <c r="BJ1716" s="11">
        <f t="shared" si="2604"/>
        <v>0</v>
      </c>
      <c r="BK1716" s="11">
        <f t="shared" si="2604"/>
        <v>0</v>
      </c>
      <c r="BL1716" s="11">
        <f t="shared" si="2604"/>
        <v>0</v>
      </c>
      <c r="BM1716" s="11">
        <f t="shared" si="2604"/>
        <v>0</v>
      </c>
      <c r="BN1716" s="11">
        <f t="shared" si="2604"/>
        <v>0</v>
      </c>
      <c r="BO1716" s="11">
        <f t="shared" si="2604"/>
        <v>0</v>
      </c>
      <c r="BP1716" s="11">
        <f t="shared" si="2604"/>
        <v>0</v>
      </c>
      <c r="BQ1716" s="11">
        <f t="shared" si="2604"/>
        <v>0</v>
      </c>
      <c r="BR1716" s="11">
        <v>55000</v>
      </c>
      <c r="BS1716" s="11">
        <v>99000</v>
      </c>
      <c r="BT1716" s="11" t="e">
        <f>IF(#REF!=0,"-",#REF!/#REF!*100)</f>
        <v>#REF!</v>
      </c>
    </row>
    <row r="1717" spans="1:72" ht="15.75" thickBot="1" x14ac:dyDescent="0.3">
      <c r="A1717" s="13" t="s">
        <v>0</v>
      </c>
      <c r="B1717" s="13" t="s">
        <v>0</v>
      </c>
      <c r="C1717" s="13" t="s">
        <v>0</v>
      </c>
      <c r="D1717" s="98" t="s">
        <v>0</v>
      </c>
      <c r="E1717" s="98" t="s">
        <v>0</v>
      </c>
      <c r="F1717" s="98" t="s">
        <v>0</v>
      </c>
      <c r="G1717" s="13" t="s">
        <v>0</v>
      </c>
      <c r="H1717" s="2" t="s">
        <v>53</v>
      </c>
      <c r="I1717" s="13" t="s">
        <v>0</v>
      </c>
      <c r="J1717" s="13"/>
      <c r="K1717" s="13"/>
      <c r="L1717" s="13"/>
      <c r="M1717" s="13"/>
      <c r="N1717" s="13"/>
      <c r="O1717" s="13" t="e">
        <f t="shared" si="2575"/>
        <v>#VALUE!</v>
      </c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>
        <v>0</v>
      </c>
      <c r="AC1717" s="13" t="e">
        <v>#VALUE!</v>
      </c>
      <c r="AD1717" s="13" t="s">
        <v>0</v>
      </c>
      <c r="AE1717" s="13"/>
      <c r="AF1717" s="13"/>
      <c r="AG1717" s="13"/>
      <c r="AH1717" s="13"/>
      <c r="AI1717" s="13"/>
      <c r="AJ1717" s="13" t="e">
        <f t="shared" si="2576"/>
        <v>#VALUE!</v>
      </c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>
        <v>0</v>
      </c>
      <c r="AX1717" s="13" t="e">
        <v>#VALUE!</v>
      </c>
      <c r="AY1717" s="13" t="s">
        <v>0</v>
      </c>
      <c r="AZ1717" s="13"/>
      <c r="BA1717" s="13"/>
      <c r="BB1717" s="13"/>
      <c r="BC1717" s="13"/>
      <c r="BD1717" s="13"/>
      <c r="BE1717" s="13" t="e">
        <f t="shared" si="2577"/>
        <v>#VALUE!</v>
      </c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>
        <v>0</v>
      </c>
      <c r="BS1717" s="13" t="e">
        <v>#VALUE!</v>
      </c>
      <c r="BT1717" s="12"/>
    </row>
    <row r="1718" spans="1:72" ht="69.75" customHeight="1" thickBot="1" x14ac:dyDescent="0.3">
      <c r="A1718" s="132" t="s">
        <v>0</v>
      </c>
      <c r="B1718" s="132" t="s">
        <v>0</v>
      </c>
      <c r="C1718" s="132" t="s">
        <v>0</v>
      </c>
      <c r="D1718" s="135" t="s">
        <v>0</v>
      </c>
      <c r="E1718" s="135" t="s">
        <v>0</v>
      </c>
      <c r="F1718" s="135" t="s">
        <v>0</v>
      </c>
      <c r="G1718" s="138" t="s">
        <v>0</v>
      </c>
      <c r="H1718" s="5" t="s">
        <v>54</v>
      </c>
      <c r="I1718" s="89" t="s">
        <v>9</v>
      </c>
      <c r="J1718" s="89" t="s">
        <v>1606</v>
      </c>
      <c r="K1718" s="89" t="s">
        <v>1534</v>
      </c>
      <c r="L1718" s="89" t="s">
        <v>1592</v>
      </c>
      <c r="M1718" s="89" t="s">
        <v>1593</v>
      </c>
      <c r="N1718" s="89" t="s">
        <v>1594</v>
      </c>
      <c r="O1718" s="89" t="s">
        <v>1610</v>
      </c>
      <c r="P1718" s="89" t="s">
        <v>1607</v>
      </c>
      <c r="Q1718" s="89" t="s">
        <v>1595</v>
      </c>
      <c r="R1718" s="89" t="s">
        <v>1596</v>
      </c>
      <c r="S1718" s="89" t="s">
        <v>1597</v>
      </c>
      <c r="T1718" s="89" t="s">
        <v>1598</v>
      </c>
      <c r="U1718" s="89" t="s">
        <v>1599</v>
      </c>
      <c r="V1718" s="89" t="s">
        <v>1600</v>
      </c>
      <c r="W1718" s="89" t="s">
        <v>1608</v>
      </c>
      <c r="X1718" s="89" t="s">
        <v>1609</v>
      </c>
      <c r="Y1718" s="89" t="s">
        <v>1601</v>
      </c>
      <c r="Z1718" s="89" t="s">
        <v>1602</v>
      </c>
      <c r="AA1718" s="89" t="s">
        <v>1603</v>
      </c>
      <c r="AB1718" s="89" t="s">
        <v>1604</v>
      </c>
      <c r="AC1718" s="89" t="s">
        <v>1605</v>
      </c>
      <c r="AD1718" s="90" t="s">
        <v>10</v>
      </c>
      <c r="AE1718" s="90" t="s">
        <v>1606</v>
      </c>
      <c r="AF1718" s="90" t="s">
        <v>1534</v>
      </c>
      <c r="AG1718" s="90" t="s">
        <v>1592</v>
      </c>
      <c r="AH1718" s="90" t="s">
        <v>1593</v>
      </c>
      <c r="AI1718" s="90" t="s">
        <v>1594</v>
      </c>
      <c r="AJ1718" s="90" t="s">
        <v>1611</v>
      </c>
      <c r="AK1718" s="90" t="s">
        <v>1607</v>
      </c>
      <c r="AL1718" s="90" t="s">
        <v>1595</v>
      </c>
      <c r="AM1718" s="90" t="s">
        <v>1596</v>
      </c>
      <c r="AN1718" s="90" t="s">
        <v>1597</v>
      </c>
      <c r="AO1718" s="90" t="s">
        <v>1598</v>
      </c>
      <c r="AP1718" s="90" t="s">
        <v>1599</v>
      </c>
      <c r="AQ1718" s="90" t="s">
        <v>1600</v>
      </c>
      <c r="AR1718" s="90" t="s">
        <v>1608</v>
      </c>
      <c r="AS1718" s="90" t="s">
        <v>1609</v>
      </c>
      <c r="AT1718" s="90" t="s">
        <v>1601</v>
      </c>
      <c r="AU1718" s="90" t="s">
        <v>1602</v>
      </c>
      <c r="AV1718" s="90" t="s">
        <v>1603</v>
      </c>
      <c r="AW1718" s="90" t="s">
        <v>1604</v>
      </c>
      <c r="AX1718" s="90" t="s">
        <v>1605</v>
      </c>
      <c r="AY1718" s="91" t="s">
        <v>11</v>
      </c>
      <c r="AZ1718" s="91" t="s">
        <v>1606</v>
      </c>
      <c r="BA1718" s="91" t="s">
        <v>1534</v>
      </c>
      <c r="BB1718" s="91" t="s">
        <v>1592</v>
      </c>
      <c r="BC1718" s="91" t="s">
        <v>1593</v>
      </c>
      <c r="BD1718" s="91" t="s">
        <v>1594</v>
      </c>
      <c r="BE1718" s="91" t="s">
        <v>1612</v>
      </c>
      <c r="BF1718" s="91" t="s">
        <v>1607</v>
      </c>
      <c r="BG1718" s="91" t="s">
        <v>1595</v>
      </c>
      <c r="BH1718" s="91" t="s">
        <v>1596</v>
      </c>
      <c r="BI1718" s="91" t="s">
        <v>1597</v>
      </c>
      <c r="BJ1718" s="91" t="s">
        <v>1598</v>
      </c>
      <c r="BK1718" s="91" t="s">
        <v>1599</v>
      </c>
      <c r="BL1718" s="91" t="s">
        <v>1600</v>
      </c>
      <c r="BM1718" s="91" t="s">
        <v>1608</v>
      </c>
      <c r="BN1718" s="91" t="s">
        <v>1609</v>
      </c>
      <c r="BO1718" s="91" t="s">
        <v>1601</v>
      </c>
      <c r="BP1718" s="91" t="s">
        <v>1602</v>
      </c>
      <c r="BQ1718" s="91" t="s">
        <v>1603</v>
      </c>
      <c r="BR1718" s="91" t="s">
        <v>1604</v>
      </c>
      <c r="BS1718" s="91" t="s">
        <v>1605</v>
      </c>
      <c r="BT1718" s="5" t="s">
        <v>1671</v>
      </c>
    </row>
    <row r="1719" spans="1:72" x14ac:dyDescent="0.25">
      <c r="A1719" s="133"/>
      <c r="B1719" s="133"/>
      <c r="C1719" s="133"/>
      <c r="D1719" s="136"/>
      <c r="E1719" s="136"/>
      <c r="F1719" s="136"/>
      <c r="G1719" s="139"/>
      <c r="H1719" s="15" t="s">
        <v>0</v>
      </c>
      <c r="I1719" s="9">
        <v>1</v>
      </c>
      <c r="J1719" s="9">
        <v>2</v>
      </c>
      <c r="K1719" s="9">
        <v>3</v>
      </c>
      <c r="L1719" s="9">
        <v>4</v>
      </c>
      <c r="M1719" s="9">
        <v>5</v>
      </c>
      <c r="N1719" s="9">
        <v>6</v>
      </c>
      <c r="O1719" s="9">
        <v>7</v>
      </c>
      <c r="P1719" s="9">
        <v>8</v>
      </c>
      <c r="Q1719" s="9">
        <v>9</v>
      </c>
      <c r="R1719" s="9">
        <v>10</v>
      </c>
      <c r="S1719" s="9">
        <v>11</v>
      </c>
      <c r="T1719" s="9">
        <v>12</v>
      </c>
      <c r="U1719" s="9">
        <v>13</v>
      </c>
      <c r="V1719" s="9">
        <v>14</v>
      </c>
      <c r="W1719" s="9">
        <v>15</v>
      </c>
      <c r="X1719" s="9">
        <v>16</v>
      </c>
      <c r="Y1719" s="9">
        <v>17</v>
      </c>
      <c r="Z1719" s="9">
        <v>18</v>
      </c>
      <c r="AA1719" s="9">
        <v>19</v>
      </c>
      <c r="AB1719" s="9">
        <v>20</v>
      </c>
      <c r="AC1719" s="9">
        <v>21</v>
      </c>
      <c r="AD1719" s="9">
        <v>1</v>
      </c>
      <c r="AE1719" s="9">
        <v>2</v>
      </c>
      <c r="AF1719" s="9">
        <v>3</v>
      </c>
      <c r="AG1719" s="9">
        <v>4</v>
      </c>
      <c r="AH1719" s="9">
        <v>5</v>
      </c>
      <c r="AI1719" s="9">
        <v>6</v>
      </c>
      <c r="AJ1719" s="9">
        <v>7</v>
      </c>
      <c r="AK1719" s="9">
        <v>8</v>
      </c>
      <c r="AL1719" s="9">
        <v>9</v>
      </c>
      <c r="AM1719" s="9">
        <v>10</v>
      </c>
      <c r="AN1719" s="9">
        <v>11</v>
      </c>
      <c r="AO1719" s="9">
        <v>12</v>
      </c>
      <c r="AP1719" s="9">
        <v>13</v>
      </c>
      <c r="AQ1719" s="9">
        <v>14</v>
      </c>
      <c r="AR1719" s="9">
        <v>15</v>
      </c>
      <c r="AS1719" s="9">
        <v>16</v>
      </c>
      <c r="AT1719" s="9">
        <v>17</v>
      </c>
      <c r="AU1719" s="9">
        <v>18</v>
      </c>
      <c r="AV1719" s="9">
        <v>19</v>
      </c>
      <c r="AW1719" s="9">
        <v>20</v>
      </c>
      <c r="AX1719" s="9">
        <v>21</v>
      </c>
      <c r="AY1719" s="9">
        <v>1</v>
      </c>
      <c r="AZ1719" s="9">
        <v>2</v>
      </c>
      <c r="BA1719" s="9">
        <v>3</v>
      </c>
      <c r="BB1719" s="9">
        <v>4</v>
      </c>
      <c r="BC1719" s="9">
        <v>5</v>
      </c>
      <c r="BD1719" s="9">
        <v>6</v>
      </c>
      <c r="BE1719" s="9">
        <v>7</v>
      </c>
      <c r="BF1719" s="9">
        <v>8</v>
      </c>
      <c r="BG1719" s="9">
        <v>9</v>
      </c>
      <c r="BH1719" s="9">
        <v>10</v>
      </c>
      <c r="BI1719" s="9">
        <v>11</v>
      </c>
      <c r="BJ1719" s="9">
        <v>12</v>
      </c>
      <c r="BK1719" s="9">
        <v>13</v>
      </c>
      <c r="BL1719" s="9">
        <v>14</v>
      </c>
      <c r="BM1719" s="9">
        <v>15</v>
      </c>
      <c r="BN1719" s="9">
        <v>16</v>
      </c>
      <c r="BO1719" s="9">
        <v>17</v>
      </c>
      <c r="BP1719" s="9">
        <v>18</v>
      </c>
      <c r="BQ1719" s="9">
        <v>19</v>
      </c>
      <c r="BR1719" s="9">
        <v>20</v>
      </c>
      <c r="BS1719" s="9">
        <v>21</v>
      </c>
      <c r="BT1719" s="9">
        <v>9</v>
      </c>
    </row>
    <row r="1720" spans="1:72" x14ac:dyDescent="0.25">
      <c r="A1720" s="133"/>
      <c r="B1720" s="133"/>
      <c r="C1720" s="133"/>
      <c r="D1720" s="136"/>
      <c r="E1720" s="136"/>
      <c r="F1720" s="136"/>
      <c r="G1720" s="139"/>
      <c r="H1720" s="16" t="s">
        <v>64</v>
      </c>
      <c r="I1720" s="17">
        <f t="shared" ref="I1720:AA1720" si="2605">SUM(I1716)</f>
        <v>190000</v>
      </c>
      <c r="J1720" s="17">
        <f t="shared" si="2605"/>
        <v>0</v>
      </c>
      <c r="K1720" s="17">
        <f t="shared" si="2605"/>
        <v>0</v>
      </c>
      <c r="L1720" s="17">
        <f t="shared" si="2605"/>
        <v>0</v>
      </c>
      <c r="M1720" s="17">
        <f t="shared" si="2605"/>
        <v>0</v>
      </c>
      <c r="N1720" s="17">
        <f t="shared" si="2605"/>
        <v>0</v>
      </c>
      <c r="O1720" s="17">
        <f t="shared" ref="O1720" si="2606">SUM(O1716)</f>
        <v>190000</v>
      </c>
      <c r="P1720" s="17">
        <f t="shared" si="2605"/>
        <v>40000</v>
      </c>
      <c r="Q1720" s="17">
        <f t="shared" si="2605"/>
        <v>10000</v>
      </c>
      <c r="R1720" s="17">
        <f t="shared" si="2605"/>
        <v>65000</v>
      </c>
      <c r="S1720" s="17">
        <f t="shared" si="2605"/>
        <v>0</v>
      </c>
      <c r="T1720" s="17">
        <f t="shared" si="2605"/>
        <v>0</v>
      </c>
      <c r="U1720" s="17">
        <f t="shared" si="2605"/>
        <v>0</v>
      </c>
      <c r="V1720" s="17">
        <f t="shared" si="2605"/>
        <v>0</v>
      </c>
      <c r="W1720" s="17">
        <f t="shared" si="2605"/>
        <v>0</v>
      </c>
      <c r="X1720" s="17">
        <f t="shared" si="2605"/>
        <v>0</v>
      </c>
      <c r="Y1720" s="17">
        <f t="shared" si="2605"/>
        <v>0</v>
      </c>
      <c r="Z1720" s="17">
        <f t="shared" si="2605"/>
        <v>0</v>
      </c>
      <c r="AA1720" s="17">
        <f t="shared" si="2605"/>
        <v>0</v>
      </c>
      <c r="AB1720" s="17">
        <v>115000</v>
      </c>
      <c r="AC1720" s="17">
        <v>75000</v>
      </c>
      <c r="AD1720" s="17">
        <f t="shared" ref="AD1720:AV1720" si="2607">SUM(AD1716)</f>
        <v>30000</v>
      </c>
      <c r="AE1720" s="17">
        <f t="shared" si="2607"/>
        <v>0</v>
      </c>
      <c r="AF1720" s="17">
        <f t="shared" si="2607"/>
        <v>0</v>
      </c>
      <c r="AG1720" s="17">
        <f t="shared" si="2607"/>
        <v>0</v>
      </c>
      <c r="AH1720" s="17">
        <f t="shared" si="2607"/>
        <v>0</v>
      </c>
      <c r="AI1720" s="17">
        <f t="shared" si="2607"/>
        <v>0</v>
      </c>
      <c r="AJ1720" s="17">
        <f t="shared" ref="AJ1720" si="2608">SUM(AJ1716)</f>
        <v>30000</v>
      </c>
      <c r="AK1720" s="17">
        <f t="shared" si="2607"/>
        <v>0</v>
      </c>
      <c r="AL1720" s="17">
        <f t="shared" si="2607"/>
        <v>0</v>
      </c>
      <c r="AM1720" s="17">
        <f t="shared" si="2607"/>
        <v>0</v>
      </c>
      <c r="AN1720" s="17">
        <f t="shared" si="2607"/>
        <v>0</v>
      </c>
      <c r="AO1720" s="17">
        <f t="shared" si="2607"/>
        <v>0</v>
      </c>
      <c r="AP1720" s="17">
        <f t="shared" si="2607"/>
        <v>0</v>
      </c>
      <c r="AQ1720" s="17">
        <f t="shared" si="2607"/>
        <v>0</v>
      </c>
      <c r="AR1720" s="17">
        <f t="shared" si="2607"/>
        <v>0</v>
      </c>
      <c r="AS1720" s="17">
        <f t="shared" si="2607"/>
        <v>0</v>
      </c>
      <c r="AT1720" s="17">
        <f t="shared" si="2607"/>
        <v>0</v>
      </c>
      <c r="AU1720" s="17">
        <f t="shared" si="2607"/>
        <v>0</v>
      </c>
      <c r="AV1720" s="17">
        <f t="shared" si="2607"/>
        <v>0</v>
      </c>
      <c r="AW1720" s="17">
        <v>0</v>
      </c>
      <c r="AX1720" s="17">
        <v>30000</v>
      </c>
      <c r="AY1720" s="17">
        <f t="shared" ref="AY1720:BQ1720" si="2609">SUM(AY1716)</f>
        <v>130000</v>
      </c>
      <c r="AZ1720" s="17">
        <f t="shared" si="2609"/>
        <v>0</v>
      </c>
      <c r="BA1720" s="17">
        <f t="shared" si="2609"/>
        <v>0</v>
      </c>
      <c r="BB1720" s="17">
        <f t="shared" si="2609"/>
        <v>24000</v>
      </c>
      <c r="BC1720" s="17">
        <f t="shared" si="2609"/>
        <v>0</v>
      </c>
      <c r="BD1720" s="17">
        <f t="shared" si="2609"/>
        <v>0</v>
      </c>
      <c r="BE1720" s="17">
        <f t="shared" ref="BE1720" si="2610">SUM(BE1716)</f>
        <v>154000</v>
      </c>
      <c r="BF1720" s="17">
        <f t="shared" si="2609"/>
        <v>0</v>
      </c>
      <c r="BG1720" s="17">
        <f t="shared" si="2609"/>
        <v>26000</v>
      </c>
      <c r="BH1720" s="17">
        <f t="shared" si="2609"/>
        <v>29000</v>
      </c>
      <c r="BI1720" s="17">
        <f t="shared" si="2609"/>
        <v>0</v>
      </c>
      <c r="BJ1720" s="17">
        <f t="shared" si="2609"/>
        <v>0</v>
      </c>
      <c r="BK1720" s="17">
        <f t="shared" si="2609"/>
        <v>0</v>
      </c>
      <c r="BL1720" s="17">
        <f t="shared" si="2609"/>
        <v>0</v>
      </c>
      <c r="BM1720" s="17">
        <f t="shared" si="2609"/>
        <v>0</v>
      </c>
      <c r="BN1720" s="17">
        <f t="shared" si="2609"/>
        <v>0</v>
      </c>
      <c r="BO1720" s="17">
        <f t="shared" si="2609"/>
        <v>0</v>
      </c>
      <c r="BP1720" s="17">
        <f t="shared" si="2609"/>
        <v>0</v>
      </c>
      <c r="BQ1720" s="17">
        <f t="shared" si="2609"/>
        <v>0</v>
      </c>
      <c r="BR1720" s="17">
        <v>55000</v>
      </c>
      <c r="BS1720" s="17">
        <v>99000</v>
      </c>
      <c r="BT1720" s="17" t="e">
        <f>IF(#REF!=0,"-",#REF!/#REF!*100)</f>
        <v>#REF!</v>
      </c>
    </row>
    <row r="1721" spans="1:72" x14ac:dyDescent="0.25">
      <c r="A1721" s="133"/>
      <c r="B1721" s="133"/>
      <c r="C1721" s="133"/>
      <c r="D1721" s="136"/>
      <c r="E1721" s="136"/>
      <c r="F1721" s="136"/>
      <c r="G1721" s="139"/>
      <c r="H1721" s="18" t="s">
        <v>55</v>
      </c>
      <c r="I1721" s="17">
        <f t="shared" ref="I1721:AA1721" si="2611">SUM(I1720)</f>
        <v>190000</v>
      </c>
      <c r="J1721" s="17">
        <f t="shared" si="2611"/>
        <v>0</v>
      </c>
      <c r="K1721" s="17">
        <f t="shared" si="2611"/>
        <v>0</v>
      </c>
      <c r="L1721" s="17">
        <f t="shared" si="2611"/>
        <v>0</v>
      </c>
      <c r="M1721" s="17">
        <f t="shared" si="2611"/>
        <v>0</v>
      </c>
      <c r="N1721" s="17">
        <f t="shared" si="2611"/>
        <v>0</v>
      </c>
      <c r="O1721" s="17">
        <f t="shared" ref="O1721" si="2612">SUM(O1720)</f>
        <v>190000</v>
      </c>
      <c r="P1721" s="17">
        <f t="shared" si="2611"/>
        <v>40000</v>
      </c>
      <c r="Q1721" s="17">
        <f t="shared" si="2611"/>
        <v>10000</v>
      </c>
      <c r="R1721" s="17">
        <f t="shared" si="2611"/>
        <v>65000</v>
      </c>
      <c r="S1721" s="17">
        <f t="shared" si="2611"/>
        <v>0</v>
      </c>
      <c r="T1721" s="17">
        <f t="shared" si="2611"/>
        <v>0</v>
      </c>
      <c r="U1721" s="17">
        <f t="shared" si="2611"/>
        <v>0</v>
      </c>
      <c r="V1721" s="17">
        <f t="shared" si="2611"/>
        <v>0</v>
      </c>
      <c r="W1721" s="17">
        <f t="shared" si="2611"/>
        <v>0</v>
      </c>
      <c r="X1721" s="17">
        <f t="shared" si="2611"/>
        <v>0</v>
      </c>
      <c r="Y1721" s="17">
        <f t="shared" si="2611"/>
        <v>0</v>
      </c>
      <c r="Z1721" s="17">
        <f t="shared" si="2611"/>
        <v>0</v>
      </c>
      <c r="AA1721" s="17">
        <f t="shared" si="2611"/>
        <v>0</v>
      </c>
      <c r="AB1721" s="17">
        <v>115000</v>
      </c>
      <c r="AC1721" s="17">
        <v>75000</v>
      </c>
      <c r="AD1721" s="17">
        <f t="shared" ref="AD1721:AV1721" si="2613">SUM(AD1720)</f>
        <v>30000</v>
      </c>
      <c r="AE1721" s="17">
        <f t="shared" si="2613"/>
        <v>0</v>
      </c>
      <c r="AF1721" s="17">
        <f t="shared" si="2613"/>
        <v>0</v>
      </c>
      <c r="AG1721" s="17">
        <f t="shared" si="2613"/>
        <v>0</v>
      </c>
      <c r="AH1721" s="17">
        <f t="shared" si="2613"/>
        <v>0</v>
      </c>
      <c r="AI1721" s="17">
        <f t="shared" si="2613"/>
        <v>0</v>
      </c>
      <c r="AJ1721" s="17">
        <f t="shared" ref="AJ1721" si="2614">SUM(AJ1720)</f>
        <v>30000</v>
      </c>
      <c r="AK1721" s="17">
        <f t="shared" si="2613"/>
        <v>0</v>
      </c>
      <c r="AL1721" s="17">
        <f t="shared" si="2613"/>
        <v>0</v>
      </c>
      <c r="AM1721" s="17">
        <f t="shared" si="2613"/>
        <v>0</v>
      </c>
      <c r="AN1721" s="17">
        <f t="shared" si="2613"/>
        <v>0</v>
      </c>
      <c r="AO1721" s="17">
        <f t="shared" si="2613"/>
        <v>0</v>
      </c>
      <c r="AP1721" s="17">
        <f t="shared" si="2613"/>
        <v>0</v>
      </c>
      <c r="AQ1721" s="17">
        <f t="shared" si="2613"/>
        <v>0</v>
      </c>
      <c r="AR1721" s="17">
        <f t="shared" si="2613"/>
        <v>0</v>
      </c>
      <c r="AS1721" s="17">
        <f t="shared" si="2613"/>
        <v>0</v>
      </c>
      <c r="AT1721" s="17">
        <f t="shared" si="2613"/>
        <v>0</v>
      </c>
      <c r="AU1721" s="17">
        <f t="shared" si="2613"/>
        <v>0</v>
      </c>
      <c r="AV1721" s="17">
        <f t="shared" si="2613"/>
        <v>0</v>
      </c>
      <c r="AW1721" s="17">
        <v>0</v>
      </c>
      <c r="AX1721" s="17">
        <v>30000</v>
      </c>
      <c r="AY1721" s="17">
        <f t="shared" ref="AY1721:BQ1721" si="2615">SUM(AY1720)</f>
        <v>130000</v>
      </c>
      <c r="AZ1721" s="17">
        <f t="shared" si="2615"/>
        <v>0</v>
      </c>
      <c r="BA1721" s="17">
        <f t="shared" si="2615"/>
        <v>0</v>
      </c>
      <c r="BB1721" s="17">
        <f t="shared" si="2615"/>
        <v>24000</v>
      </c>
      <c r="BC1721" s="17">
        <f t="shared" si="2615"/>
        <v>0</v>
      </c>
      <c r="BD1721" s="17">
        <f t="shared" si="2615"/>
        <v>0</v>
      </c>
      <c r="BE1721" s="17">
        <f t="shared" ref="BE1721" si="2616">SUM(BE1720)</f>
        <v>154000</v>
      </c>
      <c r="BF1721" s="17">
        <f t="shared" si="2615"/>
        <v>0</v>
      </c>
      <c r="BG1721" s="17">
        <f t="shared" si="2615"/>
        <v>26000</v>
      </c>
      <c r="BH1721" s="17">
        <f t="shared" si="2615"/>
        <v>29000</v>
      </c>
      <c r="BI1721" s="17">
        <f t="shared" si="2615"/>
        <v>0</v>
      </c>
      <c r="BJ1721" s="17">
        <f t="shared" si="2615"/>
        <v>0</v>
      </c>
      <c r="BK1721" s="17">
        <f t="shared" si="2615"/>
        <v>0</v>
      </c>
      <c r="BL1721" s="17">
        <f t="shared" si="2615"/>
        <v>0</v>
      </c>
      <c r="BM1721" s="17">
        <f t="shared" si="2615"/>
        <v>0</v>
      </c>
      <c r="BN1721" s="17">
        <f t="shared" si="2615"/>
        <v>0</v>
      </c>
      <c r="BO1721" s="17">
        <f t="shared" si="2615"/>
        <v>0</v>
      </c>
      <c r="BP1721" s="17">
        <f t="shared" si="2615"/>
        <v>0</v>
      </c>
      <c r="BQ1721" s="17">
        <f t="shared" si="2615"/>
        <v>0</v>
      </c>
      <c r="BR1721" s="17">
        <v>55000</v>
      </c>
      <c r="BS1721" s="17">
        <v>99000</v>
      </c>
      <c r="BT1721" s="17" t="e">
        <f>IF(#REF!=0,"-",#REF!/#REF!*100)</f>
        <v>#REF!</v>
      </c>
    </row>
    <row r="1722" spans="1:72" x14ac:dyDescent="0.25">
      <c r="A1722" s="134"/>
      <c r="B1722" s="134"/>
      <c r="C1722" s="134"/>
      <c r="D1722" s="137"/>
      <c r="E1722" s="137"/>
      <c r="F1722" s="137"/>
      <c r="G1722" s="140"/>
      <c r="O1722">
        <f t="shared" si="2575"/>
        <v>0</v>
      </c>
      <c r="AB1722">
        <v>0</v>
      </c>
      <c r="AC1722">
        <v>0</v>
      </c>
      <c r="AJ1722">
        <f t="shared" si="2576"/>
        <v>0</v>
      </c>
      <c r="AW1722">
        <v>0</v>
      </c>
      <c r="AX1722">
        <v>0</v>
      </c>
      <c r="BE1722">
        <f t="shared" si="2577"/>
        <v>0</v>
      </c>
      <c r="BR1722">
        <v>0</v>
      </c>
      <c r="BS1722">
        <v>0</v>
      </c>
      <c r="BT1722" t="e">
        <f>IF(#REF!=0,"-",#REF!/#REF!*100)</f>
        <v>#REF!</v>
      </c>
    </row>
    <row r="1723" spans="1:72" ht="15.75" thickBot="1" x14ac:dyDescent="0.3">
      <c r="A1723" s="13" t="s">
        <v>0</v>
      </c>
      <c r="B1723" s="13" t="s">
        <v>0</v>
      </c>
      <c r="C1723" s="13" t="s">
        <v>0</v>
      </c>
      <c r="D1723" s="98" t="s">
        <v>0</v>
      </c>
      <c r="E1723" s="98" t="s">
        <v>0</v>
      </c>
      <c r="F1723" s="98" t="s">
        <v>0</v>
      </c>
      <c r="G1723" s="13" t="s">
        <v>0</v>
      </c>
      <c r="H1723" s="19" t="s">
        <v>0</v>
      </c>
      <c r="I1723" s="19" t="s">
        <v>0</v>
      </c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>
        <v>0</v>
      </c>
      <c r="AC1723" s="19">
        <v>0</v>
      </c>
      <c r="AD1723" s="19" t="s">
        <v>0</v>
      </c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>
        <v>0</v>
      </c>
      <c r="AX1723" s="19">
        <v>0</v>
      </c>
      <c r="AY1723" s="19" t="s">
        <v>0</v>
      </c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>
        <v>0</v>
      </c>
      <c r="BS1723" s="19">
        <v>0</v>
      </c>
      <c r="BT1723" s="19"/>
    </row>
    <row r="1724" spans="1:72" ht="69.75" customHeight="1" thickBot="1" x14ac:dyDescent="0.3">
      <c r="A1724" s="5" t="s">
        <v>2</v>
      </c>
      <c r="B1724" s="5" t="s">
        <v>3</v>
      </c>
      <c r="C1724" s="5" t="s">
        <v>4</v>
      </c>
      <c r="D1724" s="103" t="s">
        <v>0</v>
      </c>
      <c r="E1724" s="112" t="s">
        <v>5</v>
      </c>
      <c r="F1724" s="112" t="s">
        <v>6</v>
      </c>
      <c r="G1724" s="5" t="s">
        <v>7</v>
      </c>
      <c r="H1724" s="5" t="s">
        <v>8</v>
      </c>
      <c r="I1724" s="89" t="s">
        <v>9</v>
      </c>
      <c r="J1724" s="89" t="s">
        <v>1606</v>
      </c>
      <c r="K1724" s="89" t="s">
        <v>1534</v>
      </c>
      <c r="L1724" s="89" t="s">
        <v>1592</v>
      </c>
      <c r="M1724" s="89" t="s">
        <v>1593</v>
      </c>
      <c r="N1724" s="89" t="s">
        <v>1594</v>
      </c>
      <c r="O1724" s="89" t="s">
        <v>1610</v>
      </c>
      <c r="P1724" s="89" t="s">
        <v>1607</v>
      </c>
      <c r="Q1724" s="89" t="s">
        <v>1595</v>
      </c>
      <c r="R1724" s="89" t="s">
        <v>1596</v>
      </c>
      <c r="S1724" s="89" t="s">
        <v>1597</v>
      </c>
      <c r="T1724" s="89" t="s">
        <v>1598</v>
      </c>
      <c r="U1724" s="89" t="s">
        <v>1599</v>
      </c>
      <c r="V1724" s="89" t="s">
        <v>1600</v>
      </c>
      <c r="W1724" s="89" t="s">
        <v>1608</v>
      </c>
      <c r="X1724" s="89" t="s">
        <v>1609</v>
      </c>
      <c r="Y1724" s="89" t="s">
        <v>1601</v>
      </c>
      <c r="Z1724" s="89" t="s">
        <v>1602</v>
      </c>
      <c r="AA1724" s="89" t="s">
        <v>1603</v>
      </c>
      <c r="AB1724" s="89" t="s">
        <v>1604</v>
      </c>
      <c r="AC1724" s="89" t="s">
        <v>1605</v>
      </c>
      <c r="AD1724" s="90" t="s">
        <v>10</v>
      </c>
      <c r="AE1724" s="90" t="s">
        <v>1606</v>
      </c>
      <c r="AF1724" s="90" t="s">
        <v>1534</v>
      </c>
      <c r="AG1724" s="90" t="s">
        <v>1592</v>
      </c>
      <c r="AH1724" s="90" t="s">
        <v>1593</v>
      </c>
      <c r="AI1724" s="90" t="s">
        <v>1594</v>
      </c>
      <c r="AJ1724" s="90" t="s">
        <v>1611</v>
      </c>
      <c r="AK1724" s="90" t="s">
        <v>1607</v>
      </c>
      <c r="AL1724" s="90" t="s">
        <v>1595</v>
      </c>
      <c r="AM1724" s="90" t="s">
        <v>1596</v>
      </c>
      <c r="AN1724" s="90" t="s">
        <v>1597</v>
      </c>
      <c r="AO1724" s="90" t="s">
        <v>1598</v>
      </c>
      <c r="AP1724" s="90" t="s">
        <v>1599</v>
      </c>
      <c r="AQ1724" s="90" t="s">
        <v>1600</v>
      </c>
      <c r="AR1724" s="90" t="s">
        <v>1608</v>
      </c>
      <c r="AS1724" s="90" t="s">
        <v>1609</v>
      </c>
      <c r="AT1724" s="90" t="s">
        <v>1601</v>
      </c>
      <c r="AU1724" s="90" t="s">
        <v>1602</v>
      </c>
      <c r="AV1724" s="90" t="s">
        <v>1603</v>
      </c>
      <c r="AW1724" s="90" t="s">
        <v>1604</v>
      </c>
      <c r="AX1724" s="90" t="s">
        <v>1605</v>
      </c>
      <c r="AY1724" s="91" t="s">
        <v>11</v>
      </c>
      <c r="AZ1724" s="91" t="s">
        <v>1606</v>
      </c>
      <c r="BA1724" s="91" t="s">
        <v>1534</v>
      </c>
      <c r="BB1724" s="91" t="s">
        <v>1592</v>
      </c>
      <c r="BC1724" s="91" t="s">
        <v>1593</v>
      </c>
      <c r="BD1724" s="91" t="s">
        <v>1594</v>
      </c>
      <c r="BE1724" s="91" t="s">
        <v>1612</v>
      </c>
      <c r="BF1724" s="91" t="s">
        <v>1607</v>
      </c>
      <c r="BG1724" s="91" t="s">
        <v>1595</v>
      </c>
      <c r="BH1724" s="91" t="s">
        <v>1596</v>
      </c>
      <c r="BI1724" s="91" t="s">
        <v>1597</v>
      </c>
      <c r="BJ1724" s="91" t="s">
        <v>1598</v>
      </c>
      <c r="BK1724" s="91" t="s">
        <v>1599</v>
      </c>
      <c r="BL1724" s="91" t="s">
        <v>1600</v>
      </c>
      <c r="BM1724" s="91" t="s">
        <v>1608</v>
      </c>
      <c r="BN1724" s="91" t="s">
        <v>1609</v>
      </c>
      <c r="BO1724" s="91" t="s">
        <v>1601</v>
      </c>
      <c r="BP1724" s="91" t="s">
        <v>1602</v>
      </c>
      <c r="BQ1724" s="91" t="s">
        <v>1603</v>
      </c>
      <c r="BR1724" s="91" t="s">
        <v>1604</v>
      </c>
      <c r="BS1724" s="91" t="s">
        <v>1605</v>
      </c>
      <c r="BT1724" s="5" t="s">
        <v>1671</v>
      </c>
    </row>
    <row r="1725" spans="1:72" x14ac:dyDescent="0.25">
      <c r="A1725" s="6" t="s">
        <v>0</v>
      </c>
      <c r="B1725" s="6" t="s">
        <v>0</v>
      </c>
      <c r="C1725" s="6" t="s">
        <v>0</v>
      </c>
      <c r="D1725" s="104" t="s">
        <v>0</v>
      </c>
      <c r="E1725" s="104" t="s">
        <v>0</v>
      </c>
      <c r="F1725" s="121" t="s">
        <v>0</v>
      </c>
      <c r="G1725" s="7" t="s">
        <v>0</v>
      </c>
      <c r="H1725" s="8" t="s">
        <v>0</v>
      </c>
      <c r="I1725" s="9">
        <v>1</v>
      </c>
      <c r="J1725" s="9">
        <v>2</v>
      </c>
      <c r="K1725" s="9">
        <v>3</v>
      </c>
      <c r="L1725" s="9">
        <v>4</v>
      </c>
      <c r="M1725" s="9">
        <v>5</v>
      </c>
      <c r="N1725" s="9">
        <v>6</v>
      </c>
      <c r="O1725" s="9">
        <v>7</v>
      </c>
      <c r="P1725" s="9">
        <v>8</v>
      </c>
      <c r="Q1725" s="9">
        <v>9</v>
      </c>
      <c r="R1725" s="9">
        <v>10</v>
      </c>
      <c r="S1725" s="9">
        <v>11</v>
      </c>
      <c r="T1725" s="9">
        <v>12</v>
      </c>
      <c r="U1725" s="9">
        <v>13</v>
      </c>
      <c r="V1725" s="9">
        <v>14</v>
      </c>
      <c r="W1725" s="9">
        <v>15</v>
      </c>
      <c r="X1725" s="9">
        <v>16</v>
      </c>
      <c r="Y1725" s="9">
        <v>17</v>
      </c>
      <c r="Z1725" s="9">
        <v>18</v>
      </c>
      <c r="AA1725" s="9">
        <v>19</v>
      </c>
      <c r="AB1725" s="9">
        <v>20</v>
      </c>
      <c r="AC1725" s="9">
        <v>21</v>
      </c>
      <c r="AD1725" s="9">
        <v>1</v>
      </c>
      <c r="AE1725" s="9">
        <v>2</v>
      </c>
      <c r="AF1725" s="9">
        <v>3</v>
      </c>
      <c r="AG1725" s="9">
        <v>4</v>
      </c>
      <c r="AH1725" s="9">
        <v>5</v>
      </c>
      <c r="AI1725" s="9">
        <v>6</v>
      </c>
      <c r="AJ1725" s="9">
        <v>7</v>
      </c>
      <c r="AK1725" s="9">
        <v>8</v>
      </c>
      <c r="AL1725" s="9">
        <v>9</v>
      </c>
      <c r="AM1725" s="9">
        <v>10</v>
      </c>
      <c r="AN1725" s="9">
        <v>11</v>
      </c>
      <c r="AO1725" s="9">
        <v>12</v>
      </c>
      <c r="AP1725" s="9">
        <v>13</v>
      </c>
      <c r="AQ1725" s="9">
        <v>14</v>
      </c>
      <c r="AR1725" s="9">
        <v>15</v>
      </c>
      <c r="AS1725" s="9">
        <v>16</v>
      </c>
      <c r="AT1725" s="9">
        <v>17</v>
      </c>
      <c r="AU1725" s="9">
        <v>18</v>
      </c>
      <c r="AV1725" s="9">
        <v>19</v>
      </c>
      <c r="AW1725" s="9">
        <v>20</v>
      </c>
      <c r="AX1725" s="9">
        <v>21</v>
      </c>
      <c r="AY1725" s="9">
        <v>1</v>
      </c>
      <c r="AZ1725" s="9">
        <v>2</v>
      </c>
      <c r="BA1725" s="9">
        <v>3</v>
      </c>
      <c r="BB1725" s="9">
        <v>4</v>
      </c>
      <c r="BC1725" s="9">
        <v>5</v>
      </c>
      <c r="BD1725" s="9">
        <v>6</v>
      </c>
      <c r="BE1725" s="9">
        <v>7</v>
      </c>
      <c r="BF1725" s="9">
        <v>8</v>
      </c>
      <c r="BG1725" s="9">
        <v>9</v>
      </c>
      <c r="BH1725" s="9">
        <v>10</v>
      </c>
      <c r="BI1725" s="9">
        <v>11</v>
      </c>
      <c r="BJ1725" s="9">
        <v>12</v>
      </c>
      <c r="BK1725" s="9">
        <v>13</v>
      </c>
      <c r="BL1725" s="9">
        <v>14</v>
      </c>
      <c r="BM1725" s="9">
        <v>15</v>
      </c>
      <c r="BN1725" s="9">
        <v>16</v>
      </c>
      <c r="BO1725" s="9">
        <v>17</v>
      </c>
      <c r="BP1725" s="9">
        <v>18</v>
      </c>
      <c r="BQ1725" s="9">
        <v>19</v>
      </c>
      <c r="BR1725" s="9">
        <v>20</v>
      </c>
      <c r="BS1725" s="9">
        <v>21</v>
      </c>
      <c r="BT1725" s="9">
        <v>9</v>
      </c>
    </row>
    <row r="1726" spans="1:72" x14ac:dyDescent="0.25">
      <c r="A1726" s="1" t="s">
        <v>548</v>
      </c>
      <c r="B1726" s="1" t="s">
        <v>56</v>
      </c>
      <c r="C1726" s="4" t="s">
        <v>140</v>
      </c>
      <c r="D1726" s="102" t="s">
        <v>592</v>
      </c>
      <c r="E1726" s="101" t="s">
        <v>0</v>
      </c>
      <c r="F1726" s="101" t="s">
        <v>0</v>
      </c>
      <c r="G1726" s="2" t="s">
        <v>0</v>
      </c>
      <c r="H1726" s="2" t="s">
        <v>593</v>
      </c>
      <c r="I1726" s="3" t="s">
        <v>0</v>
      </c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v>0</v>
      </c>
      <c r="AC1726" s="3">
        <v>0</v>
      </c>
      <c r="AD1726" s="3" t="s">
        <v>0</v>
      </c>
      <c r="AE1726" s="3"/>
      <c r="AF1726" s="3"/>
      <c r="AG1726" s="3"/>
      <c r="AH1726" s="3"/>
      <c r="AI1726" s="3"/>
      <c r="AJ1726" s="3" t="e">
        <f t="shared" si="2576"/>
        <v>#VALUE!</v>
      </c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>
        <v>0</v>
      </c>
      <c r="AX1726" s="3" t="e">
        <v>#VALUE!</v>
      </c>
      <c r="AY1726" s="3" t="s">
        <v>0</v>
      </c>
      <c r="AZ1726" s="3"/>
      <c r="BA1726" s="3"/>
      <c r="BB1726" s="3"/>
      <c r="BC1726" s="3"/>
      <c r="BD1726" s="3"/>
      <c r="BE1726" s="3" t="e">
        <f t="shared" si="2577"/>
        <v>#VALUE!</v>
      </c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>
        <v>0</v>
      </c>
      <c r="BS1726" s="3" t="e">
        <v>#VALUE!</v>
      </c>
      <c r="BT1726" s="3" t="e">
        <f>IF(#REF!=0,"-",#REF!/#REF!*100)</f>
        <v>#REF!</v>
      </c>
    </row>
    <row r="1727" spans="1:72" ht="33.75" x14ac:dyDescent="0.25">
      <c r="A1727" s="1" t="s">
        <v>0</v>
      </c>
      <c r="B1727" s="1" t="s">
        <v>0</v>
      </c>
      <c r="C1727" s="1" t="s">
        <v>0</v>
      </c>
      <c r="D1727" s="101" t="s">
        <v>0</v>
      </c>
      <c r="E1727" s="101" t="s">
        <v>0</v>
      </c>
      <c r="F1727" s="101" t="s">
        <v>0</v>
      </c>
      <c r="G1727" s="2" t="s">
        <v>0</v>
      </c>
      <c r="H1727" s="10" t="s">
        <v>13</v>
      </c>
      <c r="I1727" s="11">
        <f t="shared" ref="I1727:AA1727" si="2617">SUM(I1728,I1736,I1738)</f>
        <v>0</v>
      </c>
      <c r="J1727" s="11">
        <f t="shared" si="2617"/>
        <v>0</v>
      </c>
      <c r="K1727" s="11">
        <f t="shared" si="2617"/>
        <v>0</v>
      </c>
      <c r="L1727" s="11">
        <f t="shared" si="2617"/>
        <v>13598</v>
      </c>
      <c r="M1727" s="11">
        <f t="shared" si="2617"/>
        <v>0</v>
      </c>
      <c r="N1727" s="11">
        <f t="shared" si="2617"/>
        <v>0</v>
      </c>
      <c r="O1727" s="11">
        <f t="shared" ref="O1727" si="2618">SUM(O1728,O1736,O1738)</f>
        <v>13598</v>
      </c>
      <c r="P1727" s="11">
        <f t="shared" si="2617"/>
        <v>0</v>
      </c>
      <c r="Q1727" s="11">
        <f t="shared" si="2617"/>
        <v>13598</v>
      </c>
      <c r="R1727" s="11">
        <f t="shared" si="2617"/>
        <v>0</v>
      </c>
      <c r="S1727" s="11">
        <f t="shared" si="2617"/>
        <v>0</v>
      </c>
      <c r="T1727" s="11">
        <f t="shared" si="2617"/>
        <v>0</v>
      </c>
      <c r="U1727" s="11">
        <f t="shared" si="2617"/>
        <v>0</v>
      </c>
      <c r="V1727" s="11">
        <f t="shared" si="2617"/>
        <v>0</v>
      </c>
      <c r="W1727" s="11">
        <f t="shared" si="2617"/>
        <v>0</v>
      </c>
      <c r="X1727" s="11">
        <f t="shared" si="2617"/>
        <v>0</v>
      </c>
      <c r="Y1727" s="11">
        <f t="shared" si="2617"/>
        <v>0</v>
      </c>
      <c r="Z1727" s="11">
        <f t="shared" si="2617"/>
        <v>0</v>
      </c>
      <c r="AA1727" s="11">
        <f t="shared" si="2617"/>
        <v>0</v>
      </c>
      <c r="AB1727" s="11">
        <v>13598</v>
      </c>
      <c r="AC1727" s="11">
        <v>0</v>
      </c>
      <c r="AD1727" s="11">
        <f t="shared" ref="AD1727:AV1727" si="2619">SUM(AD1728,AD1736,AD1738)</f>
        <v>0</v>
      </c>
      <c r="AE1727" s="11">
        <f t="shared" si="2619"/>
        <v>0</v>
      </c>
      <c r="AF1727" s="11">
        <f t="shared" si="2619"/>
        <v>0</v>
      </c>
      <c r="AG1727" s="11">
        <f t="shared" si="2619"/>
        <v>0</v>
      </c>
      <c r="AH1727" s="11">
        <f t="shared" si="2619"/>
        <v>0</v>
      </c>
      <c r="AI1727" s="11">
        <f t="shared" si="2619"/>
        <v>0</v>
      </c>
      <c r="AJ1727" s="11">
        <f t="shared" ref="AJ1727" si="2620">SUM(AJ1728,AJ1736,AJ1738)</f>
        <v>0</v>
      </c>
      <c r="AK1727" s="11">
        <f t="shared" si="2619"/>
        <v>0</v>
      </c>
      <c r="AL1727" s="11">
        <f t="shared" si="2619"/>
        <v>0</v>
      </c>
      <c r="AM1727" s="11">
        <f t="shared" si="2619"/>
        <v>0</v>
      </c>
      <c r="AN1727" s="11">
        <f t="shared" si="2619"/>
        <v>0</v>
      </c>
      <c r="AO1727" s="11">
        <f t="shared" si="2619"/>
        <v>0</v>
      </c>
      <c r="AP1727" s="11">
        <f t="shared" si="2619"/>
        <v>0</v>
      </c>
      <c r="AQ1727" s="11">
        <f t="shared" si="2619"/>
        <v>0</v>
      </c>
      <c r="AR1727" s="11">
        <f t="shared" si="2619"/>
        <v>0</v>
      </c>
      <c r="AS1727" s="11">
        <f t="shared" si="2619"/>
        <v>0</v>
      </c>
      <c r="AT1727" s="11">
        <f t="shared" si="2619"/>
        <v>0</v>
      </c>
      <c r="AU1727" s="11">
        <f t="shared" si="2619"/>
        <v>0</v>
      </c>
      <c r="AV1727" s="11">
        <f t="shared" si="2619"/>
        <v>0</v>
      </c>
      <c r="AW1727" s="11">
        <v>0</v>
      </c>
      <c r="AX1727" s="11">
        <v>0</v>
      </c>
      <c r="AY1727" s="11">
        <f t="shared" ref="AY1727:BQ1727" si="2621">SUM(AY1728,AY1736,AY1738)</f>
        <v>7000</v>
      </c>
      <c r="AZ1727" s="11">
        <f t="shared" si="2621"/>
        <v>20677</v>
      </c>
      <c r="BA1727" s="11">
        <f t="shared" si="2621"/>
        <v>0</v>
      </c>
      <c r="BB1727" s="11">
        <f t="shared" si="2621"/>
        <v>69000</v>
      </c>
      <c r="BC1727" s="11">
        <f t="shared" si="2621"/>
        <v>0</v>
      </c>
      <c r="BD1727" s="11">
        <f t="shared" si="2621"/>
        <v>0</v>
      </c>
      <c r="BE1727" s="11">
        <f t="shared" ref="BE1727" si="2622">SUM(BE1728,BE1736,BE1738)</f>
        <v>96677</v>
      </c>
      <c r="BF1727" s="11">
        <f t="shared" si="2621"/>
        <v>6000</v>
      </c>
      <c r="BG1727" s="11">
        <f t="shared" si="2621"/>
        <v>69000</v>
      </c>
      <c r="BH1727" s="11">
        <f t="shared" si="2621"/>
        <v>20677</v>
      </c>
      <c r="BI1727" s="11">
        <f t="shared" si="2621"/>
        <v>0</v>
      </c>
      <c r="BJ1727" s="11">
        <f t="shared" si="2621"/>
        <v>0</v>
      </c>
      <c r="BK1727" s="11">
        <f t="shared" si="2621"/>
        <v>0</v>
      </c>
      <c r="BL1727" s="11">
        <f t="shared" si="2621"/>
        <v>0</v>
      </c>
      <c r="BM1727" s="11">
        <f t="shared" si="2621"/>
        <v>0</v>
      </c>
      <c r="BN1727" s="11">
        <f t="shared" si="2621"/>
        <v>0</v>
      </c>
      <c r="BO1727" s="11">
        <f t="shared" si="2621"/>
        <v>0</v>
      </c>
      <c r="BP1727" s="11">
        <f t="shared" si="2621"/>
        <v>0</v>
      </c>
      <c r="BQ1727" s="11">
        <f t="shared" si="2621"/>
        <v>0</v>
      </c>
      <c r="BR1727" s="11">
        <v>95677</v>
      </c>
      <c r="BS1727" s="11">
        <v>1000</v>
      </c>
      <c r="BT1727" s="11" t="e">
        <f>IF(#REF!=0,"-",#REF!/#REF!*100)</f>
        <v>#REF!</v>
      </c>
    </row>
    <row r="1728" spans="1:72" x14ac:dyDescent="0.25">
      <c r="A1728" s="4" t="s">
        <v>548</v>
      </c>
      <c r="B1728" s="4" t="s">
        <v>56</v>
      </c>
      <c r="C1728" s="4" t="s">
        <v>140</v>
      </c>
      <c r="D1728" s="102" t="s">
        <v>592</v>
      </c>
      <c r="E1728" s="101" t="s">
        <v>14</v>
      </c>
      <c r="F1728" s="101" t="s">
        <v>0</v>
      </c>
      <c r="G1728" s="2" t="s">
        <v>0</v>
      </c>
      <c r="H1728" s="2" t="s">
        <v>15</v>
      </c>
      <c r="I1728" s="12">
        <f t="shared" ref="I1728:AA1728" si="2623">SUM(I1729:I1730)</f>
        <v>0</v>
      </c>
      <c r="J1728" s="12">
        <f t="shared" si="2623"/>
        <v>0</v>
      </c>
      <c r="K1728" s="12">
        <f t="shared" si="2623"/>
        <v>0</v>
      </c>
      <c r="L1728" s="12">
        <f t="shared" si="2623"/>
        <v>0</v>
      </c>
      <c r="M1728" s="12">
        <f t="shared" si="2623"/>
        <v>0</v>
      </c>
      <c r="N1728" s="12">
        <f t="shared" si="2623"/>
        <v>0</v>
      </c>
      <c r="O1728" s="12">
        <f t="shared" ref="O1728" si="2624">SUM(O1729:O1730)</f>
        <v>0</v>
      </c>
      <c r="P1728" s="12">
        <f t="shared" si="2623"/>
        <v>0</v>
      </c>
      <c r="Q1728" s="12">
        <f t="shared" si="2623"/>
        <v>0</v>
      </c>
      <c r="R1728" s="12">
        <f t="shared" si="2623"/>
        <v>0</v>
      </c>
      <c r="S1728" s="12">
        <f t="shared" si="2623"/>
        <v>0</v>
      </c>
      <c r="T1728" s="12">
        <f t="shared" si="2623"/>
        <v>0</v>
      </c>
      <c r="U1728" s="12">
        <f t="shared" si="2623"/>
        <v>0</v>
      </c>
      <c r="V1728" s="12">
        <f t="shared" si="2623"/>
        <v>0</v>
      </c>
      <c r="W1728" s="12">
        <f t="shared" si="2623"/>
        <v>0</v>
      </c>
      <c r="X1728" s="12">
        <f t="shared" si="2623"/>
        <v>0</v>
      </c>
      <c r="Y1728" s="12">
        <f t="shared" si="2623"/>
        <v>0</v>
      </c>
      <c r="Z1728" s="12">
        <f t="shared" si="2623"/>
        <v>0</v>
      </c>
      <c r="AA1728" s="12">
        <f t="shared" si="2623"/>
        <v>0</v>
      </c>
      <c r="AB1728" s="12">
        <v>0</v>
      </c>
      <c r="AC1728" s="12">
        <v>0</v>
      </c>
      <c r="AD1728" s="12">
        <f t="shared" ref="AD1728:AV1728" si="2625">SUM(AD1729:AD1730)</f>
        <v>0</v>
      </c>
      <c r="AE1728" s="12">
        <f t="shared" si="2625"/>
        <v>0</v>
      </c>
      <c r="AF1728" s="12">
        <f t="shared" si="2625"/>
        <v>0</v>
      </c>
      <c r="AG1728" s="12">
        <f t="shared" si="2625"/>
        <v>0</v>
      </c>
      <c r="AH1728" s="12">
        <f t="shared" si="2625"/>
        <v>0</v>
      </c>
      <c r="AI1728" s="12">
        <f t="shared" si="2625"/>
        <v>0</v>
      </c>
      <c r="AJ1728" s="12">
        <f t="shared" ref="AJ1728" si="2626">SUM(AJ1729:AJ1730)</f>
        <v>0</v>
      </c>
      <c r="AK1728" s="12">
        <f t="shared" si="2625"/>
        <v>0</v>
      </c>
      <c r="AL1728" s="12">
        <f t="shared" si="2625"/>
        <v>0</v>
      </c>
      <c r="AM1728" s="12">
        <f t="shared" si="2625"/>
        <v>0</v>
      </c>
      <c r="AN1728" s="12">
        <f t="shared" si="2625"/>
        <v>0</v>
      </c>
      <c r="AO1728" s="12">
        <f t="shared" si="2625"/>
        <v>0</v>
      </c>
      <c r="AP1728" s="12">
        <f t="shared" si="2625"/>
        <v>0</v>
      </c>
      <c r="AQ1728" s="12">
        <f t="shared" si="2625"/>
        <v>0</v>
      </c>
      <c r="AR1728" s="12">
        <f t="shared" si="2625"/>
        <v>0</v>
      </c>
      <c r="AS1728" s="12">
        <f t="shared" si="2625"/>
        <v>0</v>
      </c>
      <c r="AT1728" s="12">
        <f t="shared" si="2625"/>
        <v>0</v>
      </c>
      <c r="AU1728" s="12">
        <f t="shared" si="2625"/>
        <v>0</v>
      </c>
      <c r="AV1728" s="12">
        <f t="shared" si="2625"/>
        <v>0</v>
      </c>
      <c r="AW1728" s="12">
        <v>0</v>
      </c>
      <c r="AX1728" s="12">
        <v>0</v>
      </c>
      <c r="AY1728" s="12">
        <f t="shared" ref="AY1728:BQ1728" si="2627">SUM(AY1729:AY1730)</f>
        <v>0</v>
      </c>
      <c r="AZ1728" s="12">
        <f t="shared" si="2627"/>
        <v>0</v>
      </c>
      <c r="BA1728" s="12">
        <f t="shared" si="2627"/>
        <v>0</v>
      </c>
      <c r="BB1728" s="12">
        <f t="shared" si="2627"/>
        <v>0</v>
      </c>
      <c r="BC1728" s="12">
        <f t="shared" si="2627"/>
        <v>0</v>
      </c>
      <c r="BD1728" s="12">
        <f t="shared" si="2627"/>
        <v>0</v>
      </c>
      <c r="BE1728" s="12">
        <f t="shared" ref="BE1728" si="2628">SUM(BE1729:BE1730)</f>
        <v>0</v>
      </c>
      <c r="BF1728" s="12">
        <f t="shared" si="2627"/>
        <v>0</v>
      </c>
      <c r="BG1728" s="12">
        <f t="shared" si="2627"/>
        <v>0</v>
      </c>
      <c r="BH1728" s="12">
        <f t="shared" si="2627"/>
        <v>0</v>
      </c>
      <c r="BI1728" s="12">
        <f t="shared" si="2627"/>
        <v>0</v>
      </c>
      <c r="BJ1728" s="12">
        <f t="shared" si="2627"/>
        <v>0</v>
      </c>
      <c r="BK1728" s="12">
        <f t="shared" si="2627"/>
        <v>0</v>
      </c>
      <c r="BL1728" s="12">
        <f t="shared" si="2627"/>
        <v>0</v>
      </c>
      <c r="BM1728" s="12">
        <f t="shared" si="2627"/>
        <v>0</v>
      </c>
      <c r="BN1728" s="12">
        <f t="shared" si="2627"/>
        <v>0</v>
      </c>
      <c r="BO1728" s="12">
        <f t="shared" si="2627"/>
        <v>0</v>
      </c>
      <c r="BP1728" s="12">
        <f t="shared" si="2627"/>
        <v>0</v>
      </c>
      <c r="BQ1728" s="12">
        <f t="shared" si="2627"/>
        <v>0</v>
      </c>
      <c r="BR1728" s="12">
        <v>0</v>
      </c>
      <c r="BS1728" s="12">
        <v>0</v>
      </c>
      <c r="BT1728" s="12" t="e">
        <f>IF(#REF!=0,"-",#REF!/#REF!*100)</f>
        <v>#REF!</v>
      </c>
    </row>
    <row r="1729" spans="1:72" x14ac:dyDescent="0.25">
      <c r="A1729" s="4" t="s">
        <v>548</v>
      </c>
      <c r="B1729" s="4" t="s">
        <v>56</v>
      </c>
      <c r="C1729" s="4" t="s">
        <v>140</v>
      </c>
      <c r="D1729" s="102" t="s">
        <v>592</v>
      </c>
      <c r="E1729" s="113">
        <v>6111</v>
      </c>
      <c r="F1729" s="102"/>
      <c r="G1729" s="98" t="s">
        <v>1660</v>
      </c>
      <c r="H1729" s="13" t="s">
        <v>16</v>
      </c>
      <c r="I1729" s="14">
        <v>0</v>
      </c>
      <c r="J1729" s="14"/>
      <c r="K1729" s="14"/>
      <c r="L1729" s="14"/>
      <c r="M1729" s="14"/>
      <c r="N1729" s="14"/>
      <c r="O1729" s="14">
        <f t="shared" si="2575"/>
        <v>0</v>
      </c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>
        <v>0</v>
      </c>
      <c r="AC1729" s="14">
        <v>0</v>
      </c>
      <c r="AD1729" s="14">
        <v>0</v>
      </c>
      <c r="AE1729" s="14"/>
      <c r="AF1729" s="14"/>
      <c r="AG1729" s="14"/>
      <c r="AH1729" s="14"/>
      <c r="AI1729" s="14"/>
      <c r="AJ1729" s="14">
        <f t="shared" si="2576"/>
        <v>0</v>
      </c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>
        <v>0</v>
      </c>
      <c r="AX1729" s="14">
        <v>0</v>
      </c>
      <c r="AY1729" s="14">
        <v>0</v>
      </c>
      <c r="AZ1729" s="14"/>
      <c r="BA1729" s="14"/>
      <c r="BB1729" s="14"/>
      <c r="BC1729" s="14"/>
      <c r="BD1729" s="14"/>
      <c r="BE1729" s="14">
        <f t="shared" si="2577"/>
        <v>0</v>
      </c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>
        <v>0</v>
      </c>
      <c r="BS1729" s="14">
        <v>0</v>
      </c>
      <c r="BT1729" s="14" t="e">
        <f>IF(#REF!=0,"-",#REF!/#REF!*100)</f>
        <v>#REF!</v>
      </c>
    </row>
    <row r="1730" spans="1:72" x14ac:dyDescent="0.25">
      <c r="A1730" s="1" t="s">
        <v>548</v>
      </c>
      <c r="B1730" s="1" t="s">
        <v>56</v>
      </c>
      <c r="C1730" s="1" t="s">
        <v>140</v>
      </c>
      <c r="D1730" s="105" t="s">
        <v>592</v>
      </c>
      <c r="E1730" s="105" t="s">
        <v>18</v>
      </c>
      <c r="F1730" s="102" t="s">
        <v>0</v>
      </c>
      <c r="G1730" s="13" t="s">
        <v>0</v>
      </c>
      <c r="H1730" s="2" t="s">
        <v>19</v>
      </c>
      <c r="I1730" s="12">
        <f t="shared" ref="I1730:AA1730" si="2629">SUM(I1731:I1735)</f>
        <v>0</v>
      </c>
      <c r="J1730" s="12">
        <f t="shared" si="2629"/>
        <v>0</v>
      </c>
      <c r="K1730" s="12">
        <f t="shared" si="2629"/>
        <v>0</v>
      </c>
      <c r="L1730" s="12">
        <f t="shared" si="2629"/>
        <v>0</v>
      </c>
      <c r="M1730" s="12">
        <f t="shared" si="2629"/>
        <v>0</v>
      </c>
      <c r="N1730" s="12">
        <f t="shared" si="2629"/>
        <v>0</v>
      </c>
      <c r="O1730" s="12">
        <f t="shared" si="2629"/>
        <v>0</v>
      </c>
      <c r="P1730" s="12">
        <f t="shared" si="2629"/>
        <v>0</v>
      </c>
      <c r="Q1730" s="12">
        <f t="shared" si="2629"/>
        <v>0</v>
      </c>
      <c r="R1730" s="12">
        <f t="shared" si="2629"/>
        <v>0</v>
      </c>
      <c r="S1730" s="12">
        <f t="shared" si="2629"/>
        <v>0</v>
      </c>
      <c r="T1730" s="12">
        <f t="shared" si="2629"/>
        <v>0</v>
      </c>
      <c r="U1730" s="12">
        <f t="shared" si="2629"/>
        <v>0</v>
      </c>
      <c r="V1730" s="12">
        <f t="shared" si="2629"/>
        <v>0</v>
      </c>
      <c r="W1730" s="12">
        <f t="shared" si="2629"/>
        <v>0</v>
      </c>
      <c r="X1730" s="12">
        <f t="shared" si="2629"/>
        <v>0</v>
      </c>
      <c r="Y1730" s="12">
        <f t="shared" si="2629"/>
        <v>0</v>
      </c>
      <c r="Z1730" s="12">
        <f t="shared" si="2629"/>
        <v>0</v>
      </c>
      <c r="AA1730" s="12">
        <f t="shared" si="2629"/>
        <v>0</v>
      </c>
      <c r="AB1730" s="12">
        <v>0</v>
      </c>
      <c r="AC1730" s="12">
        <v>0</v>
      </c>
      <c r="AD1730" s="12">
        <f t="shared" ref="AD1730:AV1730" si="2630">SUM(AD1731:AD1735)</f>
        <v>0</v>
      </c>
      <c r="AE1730" s="12">
        <f t="shared" si="2630"/>
        <v>0</v>
      </c>
      <c r="AF1730" s="12">
        <f t="shared" si="2630"/>
        <v>0</v>
      </c>
      <c r="AG1730" s="12">
        <f t="shared" si="2630"/>
        <v>0</v>
      </c>
      <c r="AH1730" s="12">
        <f t="shared" si="2630"/>
        <v>0</v>
      </c>
      <c r="AI1730" s="12">
        <f t="shared" si="2630"/>
        <v>0</v>
      </c>
      <c r="AJ1730" s="12">
        <f t="shared" si="2630"/>
        <v>0</v>
      </c>
      <c r="AK1730" s="12">
        <f t="shared" si="2630"/>
        <v>0</v>
      </c>
      <c r="AL1730" s="12">
        <f t="shared" si="2630"/>
        <v>0</v>
      </c>
      <c r="AM1730" s="12">
        <f t="shared" si="2630"/>
        <v>0</v>
      </c>
      <c r="AN1730" s="12">
        <f t="shared" si="2630"/>
        <v>0</v>
      </c>
      <c r="AO1730" s="12">
        <f t="shared" si="2630"/>
        <v>0</v>
      </c>
      <c r="AP1730" s="12">
        <f t="shared" si="2630"/>
        <v>0</v>
      </c>
      <c r="AQ1730" s="12">
        <f t="shared" si="2630"/>
        <v>0</v>
      </c>
      <c r="AR1730" s="12">
        <f t="shared" si="2630"/>
        <v>0</v>
      </c>
      <c r="AS1730" s="12">
        <f t="shared" si="2630"/>
        <v>0</v>
      </c>
      <c r="AT1730" s="12">
        <f t="shared" si="2630"/>
        <v>0</v>
      </c>
      <c r="AU1730" s="12">
        <f t="shared" si="2630"/>
        <v>0</v>
      </c>
      <c r="AV1730" s="12">
        <f t="shared" si="2630"/>
        <v>0</v>
      </c>
      <c r="AW1730" s="12">
        <v>0</v>
      </c>
      <c r="AX1730" s="12">
        <v>0</v>
      </c>
      <c r="AY1730" s="12">
        <f t="shared" ref="AY1730:BQ1730" si="2631">SUM(AY1731:AY1735)</f>
        <v>0</v>
      </c>
      <c r="AZ1730" s="12">
        <f t="shared" si="2631"/>
        <v>0</v>
      </c>
      <c r="BA1730" s="12">
        <f t="shared" si="2631"/>
        <v>0</v>
      </c>
      <c r="BB1730" s="12">
        <f t="shared" si="2631"/>
        <v>0</v>
      </c>
      <c r="BC1730" s="12">
        <f t="shared" si="2631"/>
        <v>0</v>
      </c>
      <c r="BD1730" s="12">
        <f t="shared" si="2631"/>
        <v>0</v>
      </c>
      <c r="BE1730" s="12">
        <f t="shared" si="2631"/>
        <v>0</v>
      </c>
      <c r="BF1730" s="12">
        <f t="shared" si="2631"/>
        <v>0</v>
      </c>
      <c r="BG1730" s="12">
        <f t="shared" si="2631"/>
        <v>0</v>
      </c>
      <c r="BH1730" s="12">
        <f t="shared" si="2631"/>
        <v>0</v>
      </c>
      <c r="BI1730" s="12">
        <f t="shared" si="2631"/>
        <v>0</v>
      </c>
      <c r="BJ1730" s="12">
        <f t="shared" si="2631"/>
        <v>0</v>
      </c>
      <c r="BK1730" s="12">
        <f t="shared" si="2631"/>
        <v>0</v>
      </c>
      <c r="BL1730" s="12">
        <f t="shared" si="2631"/>
        <v>0</v>
      </c>
      <c r="BM1730" s="12">
        <f t="shared" si="2631"/>
        <v>0</v>
      </c>
      <c r="BN1730" s="12">
        <f t="shared" si="2631"/>
        <v>0</v>
      </c>
      <c r="BO1730" s="12">
        <f t="shared" si="2631"/>
        <v>0</v>
      </c>
      <c r="BP1730" s="12">
        <f t="shared" si="2631"/>
        <v>0</v>
      </c>
      <c r="BQ1730" s="12">
        <f t="shared" si="2631"/>
        <v>0</v>
      </c>
      <c r="BR1730" s="12">
        <v>0</v>
      </c>
      <c r="BS1730" s="12">
        <v>0</v>
      </c>
      <c r="BT1730" s="12" t="e">
        <f>IF(#REF!=0,"-",#REF!/#REF!*100)</f>
        <v>#REF!</v>
      </c>
    </row>
    <row r="1731" spans="1:72" ht="22.5" x14ac:dyDescent="0.25">
      <c r="A1731" s="4" t="s">
        <v>548</v>
      </c>
      <c r="B1731" s="4" t="s">
        <v>56</v>
      </c>
      <c r="C1731" s="4" t="s">
        <v>140</v>
      </c>
      <c r="D1731" s="102" t="s">
        <v>592</v>
      </c>
      <c r="E1731" s="113">
        <v>6112</v>
      </c>
      <c r="F1731" s="102" t="s">
        <v>594</v>
      </c>
      <c r="G1731" s="98" t="s">
        <v>1660</v>
      </c>
      <c r="H1731" s="13" t="s">
        <v>57</v>
      </c>
      <c r="I1731" s="14">
        <v>0</v>
      </c>
      <c r="J1731" s="14"/>
      <c r="K1731" s="14"/>
      <c r="L1731" s="14"/>
      <c r="M1731" s="14"/>
      <c r="N1731" s="14"/>
      <c r="O1731" s="14">
        <f t="shared" si="2575"/>
        <v>0</v>
      </c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>
        <v>0</v>
      </c>
      <c r="AC1731" s="14">
        <v>0</v>
      </c>
      <c r="AD1731" s="14">
        <v>0</v>
      </c>
      <c r="AE1731" s="14"/>
      <c r="AF1731" s="14"/>
      <c r="AG1731" s="14"/>
      <c r="AH1731" s="14"/>
      <c r="AI1731" s="14"/>
      <c r="AJ1731" s="14">
        <f t="shared" si="2576"/>
        <v>0</v>
      </c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>
        <v>0</v>
      </c>
      <c r="AX1731" s="14">
        <v>0</v>
      </c>
      <c r="AY1731" s="14">
        <v>0</v>
      </c>
      <c r="AZ1731" s="14"/>
      <c r="BA1731" s="14"/>
      <c r="BB1731" s="14"/>
      <c r="BC1731" s="14"/>
      <c r="BD1731" s="14"/>
      <c r="BE1731" s="14">
        <f t="shared" si="2577"/>
        <v>0</v>
      </c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>
        <v>0</v>
      </c>
      <c r="BS1731" s="14">
        <v>0</v>
      </c>
      <c r="BT1731" s="14" t="e">
        <f>IF(#REF!=0,"-",#REF!/#REF!*100)</f>
        <v>#REF!</v>
      </c>
    </row>
    <row r="1732" spans="1:72" x14ac:dyDescent="0.25">
      <c r="A1732" s="4" t="s">
        <v>548</v>
      </c>
      <c r="B1732" s="4" t="s">
        <v>56</v>
      </c>
      <c r="C1732" s="4" t="s">
        <v>140</v>
      </c>
      <c r="D1732" s="102" t="s">
        <v>592</v>
      </c>
      <c r="E1732" s="113">
        <v>6112</v>
      </c>
      <c r="F1732" s="102" t="s">
        <v>595</v>
      </c>
      <c r="G1732" s="98" t="s">
        <v>1660</v>
      </c>
      <c r="H1732" s="13" t="s">
        <v>22</v>
      </c>
      <c r="I1732" s="14">
        <v>0</v>
      </c>
      <c r="J1732" s="14"/>
      <c r="K1732" s="14"/>
      <c r="L1732" s="14"/>
      <c r="M1732" s="14"/>
      <c r="N1732" s="14"/>
      <c r="O1732" s="14">
        <f t="shared" si="2575"/>
        <v>0</v>
      </c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>
        <v>0</v>
      </c>
      <c r="AC1732" s="14">
        <v>0</v>
      </c>
      <c r="AD1732" s="14">
        <v>0</v>
      </c>
      <c r="AE1732" s="14"/>
      <c r="AF1732" s="14"/>
      <c r="AG1732" s="14"/>
      <c r="AH1732" s="14"/>
      <c r="AI1732" s="14"/>
      <c r="AJ1732" s="14">
        <f t="shared" si="2576"/>
        <v>0</v>
      </c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>
        <v>0</v>
      </c>
      <c r="AX1732" s="14">
        <v>0</v>
      </c>
      <c r="AY1732" s="14">
        <v>0</v>
      </c>
      <c r="AZ1732" s="14"/>
      <c r="BA1732" s="14"/>
      <c r="BB1732" s="14"/>
      <c r="BC1732" s="14"/>
      <c r="BD1732" s="14"/>
      <c r="BE1732" s="14">
        <f t="shared" si="2577"/>
        <v>0</v>
      </c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>
        <v>0</v>
      </c>
      <c r="BS1732" s="14">
        <v>0</v>
      </c>
      <c r="BT1732" s="14" t="e">
        <f>IF(#REF!=0,"-",#REF!/#REF!*100)</f>
        <v>#REF!</v>
      </c>
    </row>
    <row r="1733" spans="1:72" x14ac:dyDescent="0.25">
      <c r="A1733" s="4" t="s">
        <v>548</v>
      </c>
      <c r="B1733" s="4" t="s">
        <v>56</v>
      </c>
      <c r="C1733" s="4" t="s">
        <v>140</v>
      </c>
      <c r="D1733" s="102" t="s">
        <v>592</v>
      </c>
      <c r="E1733" s="113">
        <v>6112</v>
      </c>
      <c r="F1733" s="102" t="s">
        <v>596</v>
      </c>
      <c r="G1733" s="98" t="s">
        <v>1660</v>
      </c>
      <c r="H1733" s="13" t="s">
        <v>23</v>
      </c>
      <c r="I1733" s="14">
        <v>0</v>
      </c>
      <c r="J1733" s="14"/>
      <c r="K1733" s="14"/>
      <c r="L1733" s="14"/>
      <c r="M1733" s="14"/>
      <c r="N1733" s="14"/>
      <c r="O1733" s="14">
        <f t="shared" si="2575"/>
        <v>0</v>
      </c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>
        <v>0</v>
      </c>
      <c r="AC1733" s="14">
        <v>0</v>
      </c>
      <c r="AD1733" s="14">
        <v>0</v>
      </c>
      <c r="AE1733" s="14"/>
      <c r="AF1733" s="14"/>
      <c r="AG1733" s="14"/>
      <c r="AH1733" s="14"/>
      <c r="AI1733" s="14"/>
      <c r="AJ1733" s="14">
        <f t="shared" si="2576"/>
        <v>0</v>
      </c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>
        <v>0</v>
      </c>
      <c r="AX1733" s="14">
        <v>0</v>
      </c>
      <c r="AY1733" s="14">
        <v>0</v>
      </c>
      <c r="AZ1733" s="14"/>
      <c r="BA1733" s="14"/>
      <c r="BB1733" s="14"/>
      <c r="BC1733" s="14"/>
      <c r="BD1733" s="14"/>
      <c r="BE1733" s="14">
        <f t="shared" si="2577"/>
        <v>0</v>
      </c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>
        <v>0</v>
      </c>
      <c r="BS1733" s="14">
        <v>0</v>
      </c>
      <c r="BT1733" s="14" t="e">
        <f>IF(#REF!=0,"-",#REF!/#REF!*100)</f>
        <v>#REF!</v>
      </c>
    </row>
    <row r="1734" spans="1:72" x14ac:dyDescent="0.25">
      <c r="A1734" s="4" t="s">
        <v>548</v>
      </c>
      <c r="B1734" s="4" t="s">
        <v>56</v>
      </c>
      <c r="C1734" s="4" t="s">
        <v>140</v>
      </c>
      <c r="D1734" s="102" t="s">
        <v>592</v>
      </c>
      <c r="E1734" s="113">
        <v>6112</v>
      </c>
      <c r="F1734" s="102" t="s">
        <v>597</v>
      </c>
      <c r="G1734" s="98" t="s">
        <v>1660</v>
      </c>
      <c r="H1734" s="13" t="s">
        <v>21</v>
      </c>
      <c r="I1734" s="14">
        <v>0</v>
      </c>
      <c r="J1734" s="14"/>
      <c r="K1734" s="14"/>
      <c r="L1734" s="14"/>
      <c r="M1734" s="14"/>
      <c r="N1734" s="14"/>
      <c r="O1734" s="14">
        <f t="shared" si="2575"/>
        <v>0</v>
      </c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>
        <v>0</v>
      </c>
      <c r="AC1734" s="14">
        <v>0</v>
      </c>
      <c r="AD1734" s="14">
        <v>0</v>
      </c>
      <c r="AE1734" s="14"/>
      <c r="AF1734" s="14"/>
      <c r="AG1734" s="14"/>
      <c r="AH1734" s="14"/>
      <c r="AI1734" s="14"/>
      <c r="AJ1734" s="14">
        <f t="shared" si="2576"/>
        <v>0</v>
      </c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>
        <v>0</v>
      </c>
      <c r="AX1734" s="14">
        <v>0</v>
      </c>
      <c r="AY1734" s="14">
        <v>0</v>
      </c>
      <c r="AZ1734" s="14"/>
      <c r="BA1734" s="14"/>
      <c r="BB1734" s="14"/>
      <c r="BC1734" s="14"/>
      <c r="BD1734" s="14"/>
      <c r="BE1734" s="14">
        <f t="shared" si="2577"/>
        <v>0</v>
      </c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>
        <v>0</v>
      </c>
      <c r="BS1734" s="14">
        <v>0</v>
      </c>
      <c r="BT1734" s="14" t="e">
        <f>IF(#REF!=0,"-",#REF!/#REF!*100)</f>
        <v>#REF!</v>
      </c>
    </row>
    <row r="1735" spans="1:72" x14ac:dyDescent="0.25">
      <c r="A1735" s="4" t="s">
        <v>548</v>
      </c>
      <c r="B1735" s="4" t="s">
        <v>56</v>
      </c>
      <c r="C1735" s="4" t="s">
        <v>140</v>
      </c>
      <c r="D1735" s="102" t="s">
        <v>592</v>
      </c>
      <c r="E1735" s="113">
        <v>6112</v>
      </c>
      <c r="F1735" s="102" t="s">
        <v>598</v>
      </c>
      <c r="G1735" s="98" t="s">
        <v>1660</v>
      </c>
      <c r="H1735" s="13" t="s">
        <v>24</v>
      </c>
      <c r="I1735" s="14">
        <v>0</v>
      </c>
      <c r="J1735" s="14"/>
      <c r="K1735" s="14"/>
      <c r="L1735" s="14"/>
      <c r="M1735" s="14"/>
      <c r="N1735" s="14"/>
      <c r="O1735" s="14">
        <f t="shared" si="2575"/>
        <v>0</v>
      </c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>
        <v>0</v>
      </c>
      <c r="AC1735" s="14">
        <v>0</v>
      </c>
      <c r="AD1735" s="14">
        <v>0</v>
      </c>
      <c r="AE1735" s="14"/>
      <c r="AF1735" s="14"/>
      <c r="AG1735" s="14"/>
      <c r="AH1735" s="14"/>
      <c r="AI1735" s="14"/>
      <c r="AJ1735" s="14">
        <f t="shared" si="2576"/>
        <v>0</v>
      </c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>
        <v>0</v>
      </c>
      <c r="AX1735" s="14">
        <v>0</v>
      </c>
      <c r="AY1735" s="14">
        <v>0</v>
      </c>
      <c r="AZ1735" s="14"/>
      <c r="BA1735" s="14"/>
      <c r="BB1735" s="14"/>
      <c r="BC1735" s="14"/>
      <c r="BD1735" s="14"/>
      <c r="BE1735" s="14">
        <f t="shared" si="2577"/>
        <v>0</v>
      </c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>
        <v>0</v>
      </c>
      <c r="BS1735" s="14">
        <v>0</v>
      </c>
      <c r="BT1735" s="14" t="e">
        <f>IF(#REF!=0,"-",#REF!/#REF!*100)</f>
        <v>#REF!</v>
      </c>
    </row>
    <row r="1736" spans="1:72" ht="22.5" x14ac:dyDescent="0.25">
      <c r="A1736" s="4" t="s">
        <v>548</v>
      </c>
      <c r="B1736" s="4" t="s">
        <v>56</v>
      </c>
      <c r="C1736" s="4" t="s">
        <v>140</v>
      </c>
      <c r="D1736" s="102" t="s">
        <v>592</v>
      </c>
      <c r="E1736" s="101" t="s">
        <v>25</v>
      </c>
      <c r="F1736" s="101" t="s">
        <v>0</v>
      </c>
      <c r="G1736" s="2" t="s">
        <v>0</v>
      </c>
      <c r="H1736" s="2" t="s">
        <v>26</v>
      </c>
      <c r="I1736" s="12">
        <f t="shared" ref="I1736:AA1736" si="2632">SUM(I1737)</f>
        <v>0</v>
      </c>
      <c r="J1736" s="12">
        <f t="shared" si="2632"/>
        <v>0</v>
      </c>
      <c r="K1736" s="12">
        <f t="shared" si="2632"/>
        <v>0</v>
      </c>
      <c r="L1736" s="12">
        <f t="shared" si="2632"/>
        <v>0</v>
      </c>
      <c r="M1736" s="12">
        <f t="shared" si="2632"/>
        <v>0</v>
      </c>
      <c r="N1736" s="12">
        <f t="shared" si="2632"/>
        <v>0</v>
      </c>
      <c r="O1736" s="12">
        <f t="shared" si="2632"/>
        <v>0</v>
      </c>
      <c r="P1736" s="12">
        <f t="shared" si="2632"/>
        <v>0</v>
      </c>
      <c r="Q1736" s="12">
        <f t="shared" si="2632"/>
        <v>0</v>
      </c>
      <c r="R1736" s="12">
        <f t="shared" si="2632"/>
        <v>0</v>
      </c>
      <c r="S1736" s="12">
        <f t="shared" si="2632"/>
        <v>0</v>
      </c>
      <c r="T1736" s="12">
        <f t="shared" si="2632"/>
        <v>0</v>
      </c>
      <c r="U1736" s="12">
        <f t="shared" si="2632"/>
        <v>0</v>
      </c>
      <c r="V1736" s="12">
        <f t="shared" si="2632"/>
        <v>0</v>
      </c>
      <c r="W1736" s="12">
        <f t="shared" si="2632"/>
        <v>0</v>
      </c>
      <c r="X1736" s="12">
        <f t="shared" si="2632"/>
        <v>0</v>
      </c>
      <c r="Y1736" s="12">
        <f t="shared" si="2632"/>
        <v>0</v>
      </c>
      <c r="Z1736" s="12">
        <f t="shared" si="2632"/>
        <v>0</v>
      </c>
      <c r="AA1736" s="12">
        <f t="shared" si="2632"/>
        <v>0</v>
      </c>
      <c r="AB1736" s="12">
        <v>0</v>
      </c>
      <c r="AC1736" s="12">
        <v>0</v>
      </c>
      <c r="AD1736" s="12">
        <f t="shared" ref="AD1736:AV1736" si="2633">SUM(AD1737)</f>
        <v>0</v>
      </c>
      <c r="AE1736" s="12">
        <f t="shared" si="2633"/>
        <v>0</v>
      </c>
      <c r="AF1736" s="12">
        <f t="shared" si="2633"/>
        <v>0</v>
      </c>
      <c r="AG1736" s="12">
        <f t="shared" si="2633"/>
        <v>0</v>
      </c>
      <c r="AH1736" s="12">
        <f t="shared" si="2633"/>
        <v>0</v>
      </c>
      <c r="AI1736" s="12">
        <f t="shared" si="2633"/>
        <v>0</v>
      </c>
      <c r="AJ1736" s="12">
        <f t="shared" si="2633"/>
        <v>0</v>
      </c>
      <c r="AK1736" s="12">
        <f t="shared" si="2633"/>
        <v>0</v>
      </c>
      <c r="AL1736" s="12">
        <f t="shared" si="2633"/>
        <v>0</v>
      </c>
      <c r="AM1736" s="12">
        <f t="shared" si="2633"/>
        <v>0</v>
      </c>
      <c r="AN1736" s="12">
        <f t="shared" si="2633"/>
        <v>0</v>
      </c>
      <c r="AO1736" s="12">
        <f t="shared" si="2633"/>
        <v>0</v>
      </c>
      <c r="AP1736" s="12">
        <f t="shared" si="2633"/>
        <v>0</v>
      </c>
      <c r="AQ1736" s="12">
        <f t="shared" si="2633"/>
        <v>0</v>
      </c>
      <c r="AR1736" s="12">
        <f t="shared" si="2633"/>
        <v>0</v>
      </c>
      <c r="AS1736" s="12">
        <f t="shared" si="2633"/>
        <v>0</v>
      </c>
      <c r="AT1736" s="12">
        <f t="shared" si="2633"/>
        <v>0</v>
      </c>
      <c r="AU1736" s="12">
        <f t="shared" si="2633"/>
        <v>0</v>
      </c>
      <c r="AV1736" s="12">
        <f t="shared" si="2633"/>
        <v>0</v>
      </c>
      <c r="AW1736" s="12">
        <v>0</v>
      </c>
      <c r="AX1736" s="12">
        <v>0</v>
      </c>
      <c r="AY1736" s="12">
        <f t="shared" ref="AY1736:BQ1736" si="2634">SUM(AY1737)</f>
        <v>0</v>
      </c>
      <c r="AZ1736" s="12">
        <f t="shared" si="2634"/>
        <v>0</v>
      </c>
      <c r="BA1736" s="12">
        <f t="shared" si="2634"/>
        <v>0</v>
      </c>
      <c r="BB1736" s="12">
        <f t="shared" si="2634"/>
        <v>0</v>
      </c>
      <c r="BC1736" s="12">
        <f t="shared" si="2634"/>
        <v>0</v>
      </c>
      <c r="BD1736" s="12">
        <f t="shared" si="2634"/>
        <v>0</v>
      </c>
      <c r="BE1736" s="12">
        <f t="shared" si="2634"/>
        <v>0</v>
      </c>
      <c r="BF1736" s="12">
        <f t="shared" si="2634"/>
        <v>0</v>
      </c>
      <c r="BG1736" s="12">
        <f t="shared" si="2634"/>
        <v>0</v>
      </c>
      <c r="BH1736" s="12">
        <f t="shared" si="2634"/>
        <v>0</v>
      </c>
      <c r="BI1736" s="12">
        <f t="shared" si="2634"/>
        <v>0</v>
      </c>
      <c r="BJ1736" s="12">
        <f t="shared" si="2634"/>
        <v>0</v>
      </c>
      <c r="BK1736" s="12">
        <f t="shared" si="2634"/>
        <v>0</v>
      </c>
      <c r="BL1736" s="12">
        <f t="shared" si="2634"/>
        <v>0</v>
      </c>
      <c r="BM1736" s="12">
        <f t="shared" si="2634"/>
        <v>0</v>
      </c>
      <c r="BN1736" s="12">
        <f t="shared" si="2634"/>
        <v>0</v>
      </c>
      <c r="BO1736" s="12">
        <f t="shared" si="2634"/>
        <v>0</v>
      </c>
      <c r="BP1736" s="12">
        <f t="shared" si="2634"/>
        <v>0</v>
      </c>
      <c r="BQ1736" s="12">
        <f t="shared" si="2634"/>
        <v>0</v>
      </c>
      <c r="BR1736" s="12">
        <v>0</v>
      </c>
      <c r="BS1736" s="12">
        <v>0</v>
      </c>
      <c r="BT1736" s="12" t="e">
        <f>IF(#REF!=0,"-",#REF!/#REF!*100)</f>
        <v>#REF!</v>
      </c>
    </row>
    <row r="1737" spans="1:72" x14ac:dyDescent="0.25">
      <c r="A1737" s="4" t="s">
        <v>548</v>
      </c>
      <c r="B1737" s="4" t="s">
        <v>56</v>
      </c>
      <c r="C1737" s="4" t="s">
        <v>140</v>
      </c>
      <c r="D1737" s="102" t="s">
        <v>592</v>
      </c>
      <c r="E1737" s="113">
        <v>6121</v>
      </c>
      <c r="F1737" s="102"/>
      <c r="G1737" s="98" t="s">
        <v>1660</v>
      </c>
      <c r="H1737" s="13" t="s">
        <v>27</v>
      </c>
      <c r="I1737" s="14">
        <v>0</v>
      </c>
      <c r="J1737" s="14"/>
      <c r="K1737" s="14"/>
      <c r="L1737" s="14"/>
      <c r="M1737" s="14"/>
      <c r="N1737" s="14"/>
      <c r="O1737" s="14">
        <f t="shared" si="2575"/>
        <v>0</v>
      </c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>
        <v>0</v>
      </c>
      <c r="AC1737" s="14">
        <v>0</v>
      </c>
      <c r="AD1737" s="14">
        <v>0</v>
      </c>
      <c r="AE1737" s="14"/>
      <c r="AF1737" s="14"/>
      <c r="AG1737" s="14"/>
      <c r="AH1737" s="14"/>
      <c r="AI1737" s="14"/>
      <c r="AJ1737" s="14">
        <f t="shared" si="2576"/>
        <v>0</v>
      </c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>
        <v>0</v>
      </c>
      <c r="AX1737" s="14">
        <v>0</v>
      </c>
      <c r="AY1737" s="14">
        <v>0</v>
      </c>
      <c r="AZ1737" s="14"/>
      <c r="BA1737" s="14"/>
      <c r="BB1737" s="14"/>
      <c r="BC1737" s="14"/>
      <c r="BD1737" s="14"/>
      <c r="BE1737" s="14">
        <f t="shared" si="2577"/>
        <v>0</v>
      </c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>
        <v>0</v>
      </c>
      <c r="BS1737" s="14">
        <v>0</v>
      </c>
      <c r="BT1737" s="14" t="e">
        <f>IF(#REF!=0,"-",#REF!/#REF!*100)</f>
        <v>#REF!</v>
      </c>
    </row>
    <row r="1738" spans="1:72" ht="22.5" x14ac:dyDescent="0.25">
      <c r="A1738" s="4" t="s">
        <v>548</v>
      </c>
      <c r="B1738" s="4" t="s">
        <v>56</v>
      </c>
      <c r="C1738" s="4" t="s">
        <v>140</v>
      </c>
      <c r="D1738" s="102" t="s">
        <v>592</v>
      </c>
      <c r="E1738" s="101" t="s">
        <v>29</v>
      </c>
      <c r="F1738" s="101" t="s">
        <v>0</v>
      </c>
      <c r="G1738" s="2" t="s">
        <v>0</v>
      </c>
      <c r="H1738" s="2" t="s">
        <v>30</v>
      </c>
      <c r="I1738" s="12">
        <f t="shared" ref="I1738:AA1738" si="2635">SUM(I1739:I1747)</f>
        <v>0</v>
      </c>
      <c r="J1738" s="12">
        <f t="shared" si="2635"/>
        <v>0</v>
      </c>
      <c r="K1738" s="12">
        <f t="shared" si="2635"/>
        <v>0</v>
      </c>
      <c r="L1738" s="12">
        <f t="shared" si="2635"/>
        <v>13598</v>
      </c>
      <c r="M1738" s="12">
        <f t="shared" si="2635"/>
        <v>0</v>
      </c>
      <c r="N1738" s="12">
        <f t="shared" si="2635"/>
        <v>0</v>
      </c>
      <c r="O1738" s="12">
        <f t="shared" si="2635"/>
        <v>13598</v>
      </c>
      <c r="P1738" s="12">
        <f t="shared" si="2635"/>
        <v>0</v>
      </c>
      <c r="Q1738" s="12">
        <f t="shared" si="2635"/>
        <v>13598</v>
      </c>
      <c r="R1738" s="12">
        <f t="shared" si="2635"/>
        <v>0</v>
      </c>
      <c r="S1738" s="12">
        <f t="shared" si="2635"/>
        <v>0</v>
      </c>
      <c r="T1738" s="12">
        <f t="shared" si="2635"/>
        <v>0</v>
      </c>
      <c r="U1738" s="12">
        <f t="shared" si="2635"/>
        <v>0</v>
      </c>
      <c r="V1738" s="12">
        <f t="shared" si="2635"/>
        <v>0</v>
      </c>
      <c r="W1738" s="12">
        <f t="shared" si="2635"/>
        <v>0</v>
      </c>
      <c r="X1738" s="12">
        <f t="shared" si="2635"/>
        <v>0</v>
      </c>
      <c r="Y1738" s="12">
        <f t="shared" si="2635"/>
        <v>0</v>
      </c>
      <c r="Z1738" s="12">
        <f t="shared" si="2635"/>
        <v>0</v>
      </c>
      <c r="AA1738" s="12">
        <f t="shared" si="2635"/>
        <v>0</v>
      </c>
      <c r="AB1738" s="12">
        <v>13598</v>
      </c>
      <c r="AC1738" s="12">
        <v>0</v>
      </c>
      <c r="AD1738" s="12">
        <f t="shared" ref="AD1738:AV1738" si="2636">SUM(AD1739:AD1747)</f>
        <v>0</v>
      </c>
      <c r="AE1738" s="12">
        <f t="shared" si="2636"/>
        <v>0</v>
      </c>
      <c r="AF1738" s="12">
        <f t="shared" si="2636"/>
        <v>0</v>
      </c>
      <c r="AG1738" s="12">
        <f t="shared" si="2636"/>
        <v>0</v>
      </c>
      <c r="AH1738" s="12">
        <f t="shared" si="2636"/>
        <v>0</v>
      </c>
      <c r="AI1738" s="12">
        <f t="shared" si="2636"/>
        <v>0</v>
      </c>
      <c r="AJ1738" s="12">
        <f t="shared" si="2636"/>
        <v>0</v>
      </c>
      <c r="AK1738" s="12">
        <f t="shared" si="2636"/>
        <v>0</v>
      </c>
      <c r="AL1738" s="12">
        <f t="shared" si="2636"/>
        <v>0</v>
      </c>
      <c r="AM1738" s="12">
        <f t="shared" si="2636"/>
        <v>0</v>
      </c>
      <c r="AN1738" s="12">
        <f t="shared" si="2636"/>
        <v>0</v>
      </c>
      <c r="AO1738" s="12">
        <f t="shared" si="2636"/>
        <v>0</v>
      </c>
      <c r="AP1738" s="12">
        <f t="shared" si="2636"/>
        <v>0</v>
      </c>
      <c r="AQ1738" s="12">
        <f t="shared" si="2636"/>
        <v>0</v>
      </c>
      <c r="AR1738" s="12">
        <f t="shared" si="2636"/>
        <v>0</v>
      </c>
      <c r="AS1738" s="12">
        <f t="shared" si="2636"/>
        <v>0</v>
      </c>
      <c r="AT1738" s="12">
        <f t="shared" si="2636"/>
        <v>0</v>
      </c>
      <c r="AU1738" s="12">
        <f t="shared" si="2636"/>
        <v>0</v>
      </c>
      <c r="AV1738" s="12">
        <f t="shared" si="2636"/>
        <v>0</v>
      </c>
      <c r="AW1738" s="12">
        <v>0</v>
      </c>
      <c r="AX1738" s="12">
        <v>0</v>
      </c>
      <c r="AY1738" s="12">
        <f t="shared" ref="AY1738:BQ1738" si="2637">SUM(AY1739:AY1747)</f>
        <v>7000</v>
      </c>
      <c r="AZ1738" s="12">
        <f t="shared" si="2637"/>
        <v>20677</v>
      </c>
      <c r="BA1738" s="12">
        <f t="shared" si="2637"/>
        <v>0</v>
      </c>
      <c r="BB1738" s="12">
        <f t="shared" si="2637"/>
        <v>69000</v>
      </c>
      <c r="BC1738" s="12">
        <f t="shared" si="2637"/>
        <v>0</v>
      </c>
      <c r="BD1738" s="12">
        <f t="shared" si="2637"/>
        <v>0</v>
      </c>
      <c r="BE1738" s="12">
        <f t="shared" si="2637"/>
        <v>96677</v>
      </c>
      <c r="BF1738" s="12">
        <f t="shared" si="2637"/>
        <v>6000</v>
      </c>
      <c r="BG1738" s="12">
        <f t="shared" si="2637"/>
        <v>69000</v>
      </c>
      <c r="BH1738" s="12">
        <f t="shared" si="2637"/>
        <v>20677</v>
      </c>
      <c r="BI1738" s="12">
        <f t="shared" si="2637"/>
        <v>0</v>
      </c>
      <c r="BJ1738" s="12">
        <f t="shared" si="2637"/>
        <v>0</v>
      </c>
      <c r="BK1738" s="12">
        <f t="shared" si="2637"/>
        <v>0</v>
      </c>
      <c r="BL1738" s="12">
        <f t="shared" si="2637"/>
        <v>0</v>
      </c>
      <c r="BM1738" s="12">
        <f t="shared" si="2637"/>
        <v>0</v>
      </c>
      <c r="BN1738" s="12">
        <f t="shared" si="2637"/>
        <v>0</v>
      </c>
      <c r="BO1738" s="12">
        <f t="shared" si="2637"/>
        <v>0</v>
      </c>
      <c r="BP1738" s="12">
        <f t="shared" si="2637"/>
        <v>0</v>
      </c>
      <c r="BQ1738" s="12">
        <f t="shared" si="2637"/>
        <v>0</v>
      </c>
      <c r="BR1738" s="12">
        <v>95677</v>
      </c>
      <c r="BS1738" s="12">
        <v>1000</v>
      </c>
      <c r="BT1738" s="12" t="e">
        <f>IF(#REF!=0,"-",#REF!/#REF!*100)</f>
        <v>#REF!</v>
      </c>
    </row>
    <row r="1739" spans="1:72" x14ac:dyDescent="0.25">
      <c r="A1739" s="4" t="s">
        <v>548</v>
      </c>
      <c r="B1739" s="4" t="s">
        <v>56</v>
      </c>
      <c r="C1739" s="4" t="s">
        <v>140</v>
      </c>
      <c r="D1739" s="102" t="s">
        <v>592</v>
      </c>
      <c r="E1739" s="113">
        <v>6131</v>
      </c>
      <c r="F1739" s="102"/>
      <c r="G1739" s="98" t="s">
        <v>1660</v>
      </c>
      <c r="H1739" s="13" t="s">
        <v>32</v>
      </c>
      <c r="I1739" s="14">
        <v>0</v>
      </c>
      <c r="J1739" s="14"/>
      <c r="K1739" s="14"/>
      <c r="L1739" s="14"/>
      <c r="M1739" s="14"/>
      <c r="N1739" s="14"/>
      <c r="O1739" s="14">
        <f t="shared" si="2575"/>
        <v>0</v>
      </c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>
        <v>0</v>
      </c>
      <c r="AC1739" s="14">
        <v>0</v>
      </c>
      <c r="AD1739" s="14">
        <v>0</v>
      </c>
      <c r="AE1739" s="14"/>
      <c r="AF1739" s="14"/>
      <c r="AG1739" s="14"/>
      <c r="AH1739" s="14"/>
      <c r="AI1739" s="14"/>
      <c r="AJ1739" s="14">
        <f t="shared" si="2576"/>
        <v>0</v>
      </c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>
        <v>0</v>
      </c>
      <c r="AX1739" s="14">
        <v>0</v>
      </c>
      <c r="AY1739" s="14">
        <v>1000</v>
      </c>
      <c r="AZ1739" s="14"/>
      <c r="BA1739" s="14"/>
      <c r="BB1739" s="14"/>
      <c r="BC1739" s="14"/>
      <c r="BD1739" s="14"/>
      <c r="BE1739" s="14">
        <f t="shared" si="2577"/>
        <v>1000</v>
      </c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>
        <v>0</v>
      </c>
      <c r="BS1739" s="14">
        <v>1000</v>
      </c>
      <c r="BT1739" s="14" t="e">
        <f>IF(#REF!=0,"-",#REF!/#REF!*100)</f>
        <v>#REF!</v>
      </c>
    </row>
    <row r="1740" spans="1:72" x14ac:dyDescent="0.25">
      <c r="A1740" s="4" t="s">
        <v>548</v>
      </c>
      <c r="B1740" s="4" t="s">
        <v>56</v>
      </c>
      <c r="C1740" s="4" t="s">
        <v>140</v>
      </c>
      <c r="D1740" s="102" t="s">
        <v>592</v>
      </c>
      <c r="E1740" s="113">
        <v>6132</v>
      </c>
      <c r="F1740" s="102"/>
      <c r="G1740" s="98" t="s">
        <v>1660</v>
      </c>
      <c r="H1740" s="13" t="s">
        <v>72</v>
      </c>
      <c r="I1740" s="14">
        <v>0</v>
      </c>
      <c r="J1740" s="14"/>
      <c r="K1740" s="14"/>
      <c r="L1740" s="14"/>
      <c r="M1740" s="14"/>
      <c r="N1740" s="14"/>
      <c r="O1740" s="14">
        <f t="shared" si="2575"/>
        <v>0</v>
      </c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>
        <v>0</v>
      </c>
      <c r="AC1740" s="14">
        <v>0</v>
      </c>
      <c r="AD1740" s="14">
        <v>0</v>
      </c>
      <c r="AE1740" s="14"/>
      <c r="AF1740" s="14"/>
      <c r="AG1740" s="14"/>
      <c r="AH1740" s="14"/>
      <c r="AI1740" s="14"/>
      <c r="AJ1740" s="14">
        <f t="shared" si="2576"/>
        <v>0</v>
      </c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>
        <v>0</v>
      </c>
      <c r="AX1740" s="14">
        <v>0</v>
      </c>
      <c r="AY1740" s="14">
        <v>0</v>
      </c>
      <c r="AZ1740" s="14"/>
      <c r="BA1740" s="14"/>
      <c r="BB1740" s="14"/>
      <c r="BC1740" s="14"/>
      <c r="BD1740" s="14"/>
      <c r="BE1740" s="14">
        <f t="shared" si="2577"/>
        <v>0</v>
      </c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>
        <v>0</v>
      </c>
      <c r="BS1740" s="14">
        <v>0</v>
      </c>
      <c r="BT1740" s="14" t="e">
        <f>IF(#REF!=0,"-",#REF!/#REF!*100)</f>
        <v>#REF!</v>
      </c>
    </row>
    <row r="1741" spans="1:72" x14ac:dyDescent="0.25">
      <c r="A1741" s="4" t="s">
        <v>548</v>
      </c>
      <c r="B1741" s="4" t="s">
        <v>56</v>
      </c>
      <c r="C1741" s="4" t="s">
        <v>140</v>
      </c>
      <c r="D1741" s="102" t="s">
        <v>592</v>
      </c>
      <c r="E1741" s="113">
        <v>6133</v>
      </c>
      <c r="F1741" s="102"/>
      <c r="G1741" s="98" t="s">
        <v>1660</v>
      </c>
      <c r="H1741" s="13" t="s">
        <v>75</v>
      </c>
      <c r="I1741" s="14">
        <v>0</v>
      </c>
      <c r="J1741" s="14"/>
      <c r="K1741" s="14"/>
      <c r="L1741" s="14"/>
      <c r="M1741" s="14"/>
      <c r="N1741" s="14"/>
      <c r="O1741" s="14">
        <f t="shared" si="2575"/>
        <v>0</v>
      </c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>
        <v>0</v>
      </c>
      <c r="AC1741" s="14">
        <v>0</v>
      </c>
      <c r="AD1741" s="14">
        <v>0</v>
      </c>
      <c r="AE1741" s="14"/>
      <c r="AF1741" s="14"/>
      <c r="AG1741" s="14"/>
      <c r="AH1741" s="14"/>
      <c r="AI1741" s="14"/>
      <c r="AJ1741" s="14">
        <f t="shared" si="2576"/>
        <v>0</v>
      </c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>
        <v>0</v>
      </c>
      <c r="AX1741" s="14">
        <v>0</v>
      </c>
      <c r="AY1741" s="14">
        <v>0</v>
      </c>
      <c r="AZ1741" s="14"/>
      <c r="BA1741" s="14"/>
      <c r="BB1741" s="14"/>
      <c r="BC1741" s="14"/>
      <c r="BD1741" s="14"/>
      <c r="BE1741" s="14">
        <f t="shared" si="2577"/>
        <v>0</v>
      </c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>
        <v>0</v>
      </c>
      <c r="BS1741" s="14">
        <v>0</v>
      </c>
      <c r="BT1741" s="14" t="e">
        <f>IF(#REF!=0,"-",#REF!/#REF!*100)</f>
        <v>#REF!</v>
      </c>
    </row>
    <row r="1742" spans="1:72" x14ac:dyDescent="0.25">
      <c r="A1742" s="4" t="s">
        <v>548</v>
      </c>
      <c r="B1742" s="4" t="s">
        <v>56</v>
      </c>
      <c r="C1742" s="4" t="s">
        <v>140</v>
      </c>
      <c r="D1742" s="102" t="s">
        <v>592</v>
      </c>
      <c r="E1742" s="113">
        <v>6134</v>
      </c>
      <c r="F1742" s="102"/>
      <c r="G1742" s="98" t="s">
        <v>1660</v>
      </c>
      <c r="H1742" s="13" t="s">
        <v>78</v>
      </c>
      <c r="I1742" s="14">
        <v>0</v>
      </c>
      <c r="J1742" s="14"/>
      <c r="K1742" s="14"/>
      <c r="L1742" s="14"/>
      <c r="M1742" s="14"/>
      <c r="N1742" s="14"/>
      <c r="O1742" s="14">
        <f t="shared" si="2575"/>
        <v>0</v>
      </c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>
        <v>0</v>
      </c>
      <c r="AC1742" s="14">
        <v>0</v>
      </c>
      <c r="AD1742" s="14">
        <v>0</v>
      </c>
      <c r="AE1742" s="14"/>
      <c r="AF1742" s="14"/>
      <c r="AG1742" s="14"/>
      <c r="AH1742" s="14"/>
      <c r="AI1742" s="14"/>
      <c r="AJ1742" s="14">
        <f t="shared" si="2576"/>
        <v>0</v>
      </c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>
        <v>0</v>
      </c>
      <c r="AX1742" s="14">
        <v>0</v>
      </c>
      <c r="AY1742" s="14">
        <v>0</v>
      </c>
      <c r="AZ1742" s="14"/>
      <c r="BA1742" s="14"/>
      <c r="BB1742" s="14"/>
      <c r="BC1742" s="14"/>
      <c r="BD1742" s="14"/>
      <c r="BE1742" s="14">
        <f t="shared" si="2577"/>
        <v>0</v>
      </c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>
        <v>0</v>
      </c>
      <c r="BS1742" s="14">
        <v>0</v>
      </c>
      <c r="BT1742" s="14" t="e">
        <f>IF(#REF!=0,"-",#REF!/#REF!*100)</f>
        <v>#REF!</v>
      </c>
    </row>
    <row r="1743" spans="1:72" x14ac:dyDescent="0.25">
      <c r="A1743" s="4" t="s">
        <v>548</v>
      </c>
      <c r="B1743" s="4" t="s">
        <v>56</v>
      </c>
      <c r="C1743" s="4" t="s">
        <v>140</v>
      </c>
      <c r="D1743" s="102" t="s">
        <v>592</v>
      </c>
      <c r="E1743" s="113">
        <v>6135</v>
      </c>
      <c r="F1743" s="102"/>
      <c r="G1743" s="98" t="s">
        <v>1660</v>
      </c>
      <c r="H1743" s="13" t="s">
        <v>81</v>
      </c>
      <c r="I1743" s="14">
        <v>0</v>
      </c>
      <c r="J1743" s="14"/>
      <c r="K1743" s="14"/>
      <c r="L1743" s="14"/>
      <c r="M1743" s="14"/>
      <c r="N1743" s="14"/>
      <c r="O1743" s="14">
        <f t="shared" si="2575"/>
        <v>0</v>
      </c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>
        <v>0</v>
      </c>
      <c r="AC1743" s="14">
        <v>0</v>
      </c>
      <c r="AD1743" s="14">
        <v>0</v>
      </c>
      <c r="AE1743" s="14"/>
      <c r="AF1743" s="14"/>
      <c r="AG1743" s="14"/>
      <c r="AH1743" s="14"/>
      <c r="AI1743" s="14"/>
      <c r="AJ1743" s="14">
        <f t="shared" si="2576"/>
        <v>0</v>
      </c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>
        <v>0</v>
      </c>
      <c r="AX1743" s="14">
        <v>0</v>
      </c>
      <c r="AY1743" s="14">
        <v>0</v>
      </c>
      <c r="AZ1743" s="14"/>
      <c r="BA1743" s="14"/>
      <c r="BB1743" s="14"/>
      <c r="BC1743" s="14"/>
      <c r="BD1743" s="14"/>
      <c r="BE1743" s="14">
        <f t="shared" si="2577"/>
        <v>0</v>
      </c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>
        <v>0</v>
      </c>
      <c r="BS1743" s="14">
        <v>0</v>
      </c>
      <c r="BT1743" s="14" t="e">
        <f>IF(#REF!=0,"-",#REF!/#REF!*100)</f>
        <v>#REF!</v>
      </c>
    </row>
    <row r="1744" spans="1:72" ht="22.5" x14ac:dyDescent="0.25">
      <c r="A1744" s="4" t="s">
        <v>548</v>
      </c>
      <c r="B1744" s="4" t="s">
        <v>56</v>
      </c>
      <c r="C1744" s="4" t="s">
        <v>140</v>
      </c>
      <c r="D1744" s="102" t="s">
        <v>592</v>
      </c>
      <c r="E1744" s="113">
        <v>6136</v>
      </c>
      <c r="F1744" s="102"/>
      <c r="G1744" s="98" t="s">
        <v>1660</v>
      </c>
      <c r="H1744" s="13" t="s">
        <v>84</v>
      </c>
      <c r="I1744" s="14">
        <v>0</v>
      </c>
      <c r="J1744" s="14"/>
      <c r="K1744" s="14"/>
      <c r="L1744" s="14">
        <v>3000</v>
      </c>
      <c r="M1744" s="14"/>
      <c r="N1744" s="14"/>
      <c r="O1744" s="14">
        <f t="shared" si="2575"/>
        <v>3000</v>
      </c>
      <c r="P1744" s="14"/>
      <c r="Q1744" s="14">
        <v>3000</v>
      </c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>
        <v>3000</v>
      </c>
      <c r="AC1744" s="14">
        <v>0</v>
      </c>
      <c r="AD1744" s="14">
        <v>0</v>
      </c>
      <c r="AE1744" s="14"/>
      <c r="AF1744" s="14"/>
      <c r="AG1744" s="14"/>
      <c r="AH1744" s="14"/>
      <c r="AI1744" s="14"/>
      <c r="AJ1744" s="14">
        <f t="shared" si="2576"/>
        <v>0</v>
      </c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>
        <v>0</v>
      </c>
      <c r="AX1744" s="14">
        <v>0</v>
      </c>
      <c r="AY1744" s="14">
        <v>0</v>
      </c>
      <c r="AZ1744" s="14"/>
      <c r="BA1744" s="14"/>
      <c r="BB1744" s="14"/>
      <c r="BC1744" s="14"/>
      <c r="BD1744" s="14"/>
      <c r="BE1744" s="14">
        <f t="shared" si="2577"/>
        <v>0</v>
      </c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>
        <v>0</v>
      </c>
      <c r="BS1744" s="14">
        <v>0</v>
      </c>
      <c r="BT1744" s="14" t="e">
        <f>IF(#REF!=0,"-",#REF!/#REF!*100)</f>
        <v>#REF!</v>
      </c>
    </row>
    <row r="1745" spans="1:72" x14ac:dyDescent="0.25">
      <c r="A1745" s="4" t="s">
        <v>548</v>
      </c>
      <c r="B1745" s="4" t="s">
        <v>56</v>
      </c>
      <c r="C1745" s="4" t="s">
        <v>140</v>
      </c>
      <c r="D1745" s="102" t="s">
        <v>592</v>
      </c>
      <c r="E1745" s="113">
        <v>6137</v>
      </c>
      <c r="F1745" s="102"/>
      <c r="G1745" s="98" t="s">
        <v>1660</v>
      </c>
      <c r="H1745" s="13" t="s">
        <v>87</v>
      </c>
      <c r="I1745" s="14">
        <v>0</v>
      </c>
      <c r="J1745" s="14"/>
      <c r="K1745" s="14"/>
      <c r="L1745" s="14"/>
      <c r="M1745" s="14"/>
      <c r="N1745" s="14"/>
      <c r="O1745" s="14">
        <f t="shared" si="2575"/>
        <v>0</v>
      </c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>
        <v>0</v>
      </c>
      <c r="AC1745" s="14">
        <v>0</v>
      </c>
      <c r="AD1745" s="14">
        <v>0</v>
      </c>
      <c r="AE1745" s="14"/>
      <c r="AF1745" s="14"/>
      <c r="AG1745" s="14"/>
      <c r="AH1745" s="14"/>
      <c r="AI1745" s="14"/>
      <c r="AJ1745" s="14">
        <f t="shared" si="2576"/>
        <v>0</v>
      </c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>
        <v>0</v>
      </c>
      <c r="AX1745" s="14">
        <v>0</v>
      </c>
      <c r="AY1745" s="14">
        <v>0</v>
      </c>
      <c r="AZ1745" s="14"/>
      <c r="BA1745" s="14"/>
      <c r="BB1745" s="14">
        <v>5000</v>
      </c>
      <c r="BC1745" s="14"/>
      <c r="BD1745" s="14"/>
      <c r="BE1745" s="14">
        <f t="shared" si="2577"/>
        <v>5000</v>
      </c>
      <c r="BF1745" s="14"/>
      <c r="BG1745" s="14">
        <v>5000</v>
      </c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>
        <v>5000</v>
      </c>
      <c r="BS1745" s="14">
        <v>0</v>
      </c>
      <c r="BT1745" s="14" t="e">
        <f>IF(#REF!=0,"-",#REF!/#REF!*100)</f>
        <v>#REF!</v>
      </c>
    </row>
    <row r="1746" spans="1:72" ht="22.5" x14ac:dyDescent="0.25">
      <c r="A1746" s="4" t="s">
        <v>548</v>
      </c>
      <c r="B1746" s="4" t="s">
        <v>56</v>
      </c>
      <c r="C1746" s="4" t="s">
        <v>140</v>
      </c>
      <c r="D1746" s="102" t="s">
        <v>592</v>
      </c>
      <c r="E1746" s="113">
        <v>6138</v>
      </c>
      <c r="F1746" s="102"/>
      <c r="G1746" s="98" t="s">
        <v>1660</v>
      </c>
      <c r="H1746" s="13" t="s">
        <v>90</v>
      </c>
      <c r="I1746" s="14">
        <v>0</v>
      </c>
      <c r="J1746" s="14"/>
      <c r="K1746" s="14"/>
      <c r="L1746" s="14"/>
      <c r="M1746" s="14"/>
      <c r="N1746" s="14"/>
      <c r="O1746" s="14">
        <f t="shared" si="2575"/>
        <v>0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>
        <v>0</v>
      </c>
      <c r="AC1746" s="14">
        <v>0</v>
      </c>
      <c r="AD1746" s="14">
        <v>0</v>
      </c>
      <c r="AE1746" s="14"/>
      <c r="AF1746" s="14"/>
      <c r="AG1746" s="14"/>
      <c r="AH1746" s="14"/>
      <c r="AI1746" s="14"/>
      <c r="AJ1746" s="14">
        <f t="shared" si="2576"/>
        <v>0</v>
      </c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>
        <v>0</v>
      </c>
      <c r="AX1746" s="14">
        <v>0</v>
      </c>
      <c r="AY1746" s="14">
        <v>0</v>
      </c>
      <c r="AZ1746" s="14"/>
      <c r="BA1746" s="14"/>
      <c r="BB1746" s="14"/>
      <c r="BC1746" s="14"/>
      <c r="BD1746" s="14"/>
      <c r="BE1746" s="14">
        <f t="shared" si="2577"/>
        <v>0</v>
      </c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>
        <v>0</v>
      </c>
      <c r="BS1746" s="14">
        <v>0</v>
      </c>
      <c r="BT1746" s="14" t="e">
        <f>IF(#REF!=0,"-",#REF!/#REF!*100)</f>
        <v>#REF!</v>
      </c>
    </row>
    <row r="1747" spans="1:72" x14ac:dyDescent="0.25">
      <c r="A1747" s="1" t="s">
        <v>548</v>
      </c>
      <c r="B1747" s="1" t="s">
        <v>56</v>
      </c>
      <c r="C1747" s="1" t="s">
        <v>140</v>
      </c>
      <c r="D1747" s="105" t="s">
        <v>592</v>
      </c>
      <c r="E1747" s="105" t="s">
        <v>34</v>
      </c>
      <c r="F1747" s="102" t="s">
        <v>0</v>
      </c>
      <c r="G1747" s="13" t="s">
        <v>0</v>
      </c>
      <c r="H1747" s="2" t="s">
        <v>35</v>
      </c>
      <c r="I1747" s="12">
        <f t="shared" ref="I1747:AA1747" si="2638">SUM(I1748:I1750)</f>
        <v>0</v>
      </c>
      <c r="J1747" s="12">
        <f t="shared" si="2638"/>
        <v>0</v>
      </c>
      <c r="K1747" s="12">
        <f t="shared" si="2638"/>
        <v>0</v>
      </c>
      <c r="L1747" s="12">
        <f t="shared" si="2638"/>
        <v>10598</v>
      </c>
      <c r="M1747" s="12">
        <f t="shared" si="2638"/>
        <v>0</v>
      </c>
      <c r="N1747" s="12">
        <f t="shared" si="2638"/>
        <v>0</v>
      </c>
      <c r="O1747" s="12">
        <f t="shared" si="2638"/>
        <v>10598</v>
      </c>
      <c r="P1747" s="12">
        <f t="shared" si="2638"/>
        <v>0</v>
      </c>
      <c r="Q1747" s="12">
        <f t="shared" si="2638"/>
        <v>10598</v>
      </c>
      <c r="R1747" s="12">
        <f t="shared" si="2638"/>
        <v>0</v>
      </c>
      <c r="S1747" s="12">
        <f t="shared" si="2638"/>
        <v>0</v>
      </c>
      <c r="T1747" s="12">
        <f t="shared" si="2638"/>
        <v>0</v>
      </c>
      <c r="U1747" s="12">
        <f t="shared" si="2638"/>
        <v>0</v>
      </c>
      <c r="V1747" s="12">
        <f t="shared" si="2638"/>
        <v>0</v>
      </c>
      <c r="W1747" s="12">
        <f t="shared" si="2638"/>
        <v>0</v>
      </c>
      <c r="X1747" s="12">
        <f t="shared" si="2638"/>
        <v>0</v>
      </c>
      <c r="Y1747" s="12">
        <f t="shared" si="2638"/>
        <v>0</v>
      </c>
      <c r="Z1747" s="12">
        <f t="shared" si="2638"/>
        <v>0</v>
      </c>
      <c r="AA1747" s="12">
        <f t="shared" si="2638"/>
        <v>0</v>
      </c>
      <c r="AB1747" s="12">
        <v>10598</v>
      </c>
      <c r="AC1747" s="12">
        <v>0</v>
      </c>
      <c r="AD1747" s="12">
        <f t="shared" ref="AD1747:AV1747" si="2639">SUM(AD1748:AD1750)</f>
        <v>0</v>
      </c>
      <c r="AE1747" s="12">
        <f t="shared" si="2639"/>
        <v>0</v>
      </c>
      <c r="AF1747" s="12">
        <f t="shared" si="2639"/>
        <v>0</v>
      </c>
      <c r="AG1747" s="12">
        <f t="shared" si="2639"/>
        <v>0</v>
      </c>
      <c r="AH1747" s="12">
        <f t="shared" si="2639"/>
        <v>0</v>
      </c>
      <c r="AI1747" s="12">
        <f t="shared" si="2639"/>
        <v>0</v>
      </c>
      <c r="AJ1747" s="12">
        <f t="shared" si="2639"/>
        <v>0</v>
      </c>
      <c r="AK1747" s="12">
        <f t="shared" si="2639"/>
        <v>0</v>
      </c>
      <c r="AL1747" s="12">
        <f t="shared" si="2639"/>
        <v>0</v>
      </c>
      <c r="AM1747" s="12">
        <f t="shared" si="2639"/>
        <v>0</v>
      </c>
      <c r="AN1747" s="12">
        <f t="shared" si="2639"/>
        <v>0</v>
      </c>
      <c r="AO1747" s="12">
        <f t="shared" si="2639"/>
        <v>0</v>
      </c>
      <c r="AP1747" s="12">
        <f t="shared" si="2639"/>
        <v>0</v>
      </c>
      <c r="AQ1747" s="12">
        <f t="shared" si="2639"/>
        <v>0</v>
      </c>
      <c r="AR1747" s="12">
        <f t="shared" si="2639"/>
        <v>0</v>
      </c>
      <c r="AS1747" s="12">
        <f t="shared" si="2639"/>
        <v>0</v>
      </c>
      <c r="AT1747" s="12">
        <f t="shared" si="2639"/>
        <v>0</v>
      </c>
      <c r="AU1747" s="12">
        <f t="shared" si="2639"/>
        <v>0</v>
      </c>
      <c r="AV1747" s="12">
        <f t="shared" si="2639"/>
        <v>0</v>
      </c>
      <c r="AW1747" s="12">
        <v>0</v>
      </c>
      <c r="AX1747" s="12">
        <v>0</v>
      </c>
      <c r="AY1747" s="12">
        <f t="shared" ref="AY1747:BQ1747" si="2640">SUM(AY1748:AY1750)</f>
        <v>6000</v>
      </c>
      <c r="AZ1747" s="12">
        <f t="shared" si="2640"/>
        <v>20677</v>
      </c>
      <c r="BA1747" s="12">
        <f t="shared" si="2640"/>
        <v>0</v>
      </c>
      <c r="BB1747" s="12">
        <f t="shared" si="2640"/>
        <v>64000</v>
      </c>
      <c r="BC1747" s="12">
        <f t="shared" si="2640"/>
        <v>0</v>
      </c>
      <c r="BD1747" s="12">
        <f t="shared" si="2640"/>
        <v>0</v>
      </c>
      <c r="BE1747" s="12">
        <f t="shared" si="2640"/>
        <v>90677</v>
      </c>
      <c r="BF1747" s="12">
        <f t="shared" si="2640"/>
        <v>6000</v>
      </c>
      <c r="BG1747" s="12">
        <f t="shared" si="2640"/>
        <v>64000</v>
      </c>
      <c r="BH1747" s="12">
        <f t="shared" si="2640"/>
        <v>20677</v>
      </c>
      <c r="BI1747" s="12">
        <f t="shared" si="2640"/>
        <v>0</v>
      </c>
      <c r="BJ1747" s="12">
        <f t="shared" si="2640"/>
        <v>0</v>
      </c>
      <c r="BK1747" s="12">
        <f t="shared" si="2640"/>
        <v>0</v>
      </c>
      <c r="BL1747" s="12">
        <f t="shared" si="2640"/>
        <v>0</v>
      </c>
      <c r="BM1747" s="12">
        <f t="shared" si="2640"/>
        <v>0</v>
      </c>
      <c r="BN1747" s="12">
        <f t="shared" si="2640"/>
        <v>0</v>
      </c>
      <c r="BO1747" s="12">
        <f t="shared" si="2640"/>
        <v>0</v>
      </c>
      <c r="BP1747" s="12">
        <f t="shared" si="2640"/>
        <v>0</v>
      </c>
      <c r="BQ1747" s="12">
        <f t="shared" si="2640"/>
        <v>0</v>
      </c>
      <c r="BR1747" s="12">
        <v>90677</v>
      </c>
      <c r="BS1747" s="12">
        <v>0</v>
      </c>
      <c r="BT1747" s="12" t="e">
        <f>IF(#REF!=0,"-",#REF!/#REF!*100)</f>
        <v>#REF!</v>
      </c>
    </row>
    <row r="1748" spans="1:72" x14ac:dyDescent="0.25">
      <c r="A1748" s="4" t="s">
        <v>548</v>
      </c>
      <c r="B1748" s="4" t="s">
        <v>56</v>
      </c>
      <c r="C1748" s="4" t="s">
        <v>140</v>
      </c>
      <c r="D1748" s="102" t="s">
        <v>592</v>
      </c>
      <c r="E1748" s="113">
        <v>6139</v>
      </c>
      <c r="F1748" s="102"/>
      <c r="G1748" s="98" t="s">
        <v>1660</v>
      </c>
      <c r="H1748" s="13" t="s">
        <v>35</v>
      </c>
      <c r="I1748" s="14">
        <v>0</v>
      </c>
      <c r="J1748" s="14"/>
      <c r="K1748" s="14"/>
      <c r="L1748" s="14">
        <v>10598</v>
      </c>
      <c r="M1748" s="14"/>
      <c r="N1748" s="14"/>
      <c r="O1748" s="14">
        <f t="shared" si="2575"/>
        <v>10598</v>
      </c>
      <c r="P1748" s="14"/>
      <c r="Q1748" s="14">
        <v>10598</v>
      </c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>
        <v>10598</v>
      </c>
      <c r="AC1748" s="14">
        <v>0</v>
      </c>
      <c r="AD1748" s="14">
        <v>0</v>
      </c>
      <c r="AE1748" s="14"/>
      <c r="AF1748" s="14"/>
      <c r="AG1748" s="14"/>
      <c r="AH1748" s="14"/>
      <c r="AI1748" s="14"/>
      <c r="AJ1748" s="14">
        <f t="shared" si="2576"/>
        <v>0</v>
      </c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>
        <v>0</v>
      </c>
      <c r="AX1748" s="14">
        <v>0</v>
      </c>
      <c r="AY1748" s="14">
        <v>6000</v>
      </c>
      <c r="AZ1748" s="14">
        <v>20677</v>
      </c>
      <c r="BA1748" s="14"/>
      <c r="BB1748" s="14">
        <v>64000</v>
      </c>
      <c r="BC1748" s="14"/>
      <c r="BD1748" s="14"/>
      <c r="BE1748" s="14">
        <f t="shared" si="2577"/>
        <v>90677</v>
      </c>
      <c r="BF1748" s="14">
        <v>6000</v>
      </c>
      <c r="BG1748" s="14">
        <v>64000</v>
      </c>
      <c r="BH1748" s="14">
        <v>20677</v>
      </c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>
        <v>90677</v>
      </c>
      <c r="BS1748" s="14">
        <v>0</v>
      </c>
      <c r="BT1748" s="14" t="e">
        <f>IF(#REF!=0,"-",#REF!/#REF!*100)</f>
        <v>#REF!</v>
      </c>
    </row>
    <row r="1749" spans="1:72" ht="22.5" x14ac:dyDescent="0.25">
      <c r="A1749" s="4" t="s">
        <v>548</v>
      </c>
      <c r="B1749" s="4" t="s">
        <v>56</v>
      </c>
      <c r="C1749" s="4" t="s">
        <v>140</v>
      </c>
      <c r="D1749" s="102" t="s">
        <v>592</v>
      </c>
      <c r="E1749" s="113">
        <v>6139</v>
      </c>
      <c r="F1749" s="102" t="s">
        <v>599</v>
      </c>
      <c r="G1749" s="98" t="s">
        <v>1660</v>
      </c>
      <c r="H1749" s="13" t="s">
        <v>37</v>
      </c>
      <c r="I1749" s="14">
        <v>0</v>
      </c>
      <c r="J1749" s="14"/>
      <c r="K1749" s="14"/>
      <c r="L1749" s="14"/>
      <c r="M1749" s="14"/>
      <c r="N1749" s="14"/>
      <c r="O1749" s="14">
        <f t="shared" si="2575"/>
        <v>0</v>
      </c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>
        <v>0</v>
      </c>
      <c r="AC1749" s="14">
        <v>0</v>
      </c>
      <c r="AD1749" s="14">
        <v>0</v>
      </c>
      <c r="AE1749" s="14"/>
      <c r="AF1749" s="14"/>
      <c r="AG1749" s="14"/>
      <c r="AH1749" s="14"/>
      <c r="AI1749" s="14"/>
      <c r="AJ1749" s="14">
        <f t="shared" si="2576"/>
        <v>0</v>
      </c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>
        <v>0</v>
      </c>
      <c r="AX1749" s="14">
        <v>0</v>
      </c>
      <c r="AY1749" s="14">
        <v>0</v>
      </c>
      <c r="AZ1749" s="14"/>
      <c r="BA1749" s="14"/>
      <c r="BB1749" s="14"/>
      <c r="BC1749" s="14"/>
      <c r="BD1749" s="14"/>
      <c r="BE1749" s="14">
        <f t="shared" si="2577"/>
        <v>0</v>
      </c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>
        <v>0</v>
      </c>
      <c r="BS1749" s="14">
        <v>0</v>
      </c>
      <c r="BT1749" s="14" t="e">
        <f>IF(#REF!=0,"-",#REF!/#REF!*100)</f>
        <v>#REF!</v>
      </c>
    </row>
    <row r="1750" spans="1:72" ht="33.75" x14ac:dyDescent="0.25">
      <c r="A1750" s="4" t="s">
        <v>548</v>
      </c>
      <c r="B1750" s="4" t="s">
        <v>56</v>
      </c>
      <c r="C1750" s="4" t="s">
        <v>140</v>
      </c>
      <c r="D1750" s="102" t="s">
        <v>592</v>
      </c>
      <c r="E1750" s="113">
        <v>6139</v>
      </c>
      <c r="F1750" s="102" t="s">
        <v>600</v>
      </c>
      <c r="G1750" s="98" t="s">
        <v>1660</v>
      </c>
      <c r="H1750" s="13" t="s">
        <v>38</v>
      </c>
      <c r="I1750" s="14">
        <v>0</v>
      </c>
      <c r="J1750" s="14"/>
      <c r="K1750" s="14"/>
      <c r="L1750" s="14"/>
      <c r="M1750" s="14"/>
      <c r="N1750" s="14"/>
      <c r="O1750" s="14">
        <f t="shared" si="2575"/>
        <v>0</v>
      </c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>
        <v>0</v>
      </c>
      <c r="AC1750" s="14">
        <v>0</v>
      </c>
      <c r="AD1750" s="14">
        <v>0</v>
      </c>
      <c r="AE1750" s="14"/>
      <c r="AF1750" s="14"/>
      <c r="AG1750" s="14"/>
      <c r="AH1750" s="14"/>
      <c r="AI1750" s="14"/>
      <c r="AJ1750" s="14">
        <f t="shared" si="2576"/>
        <v>0</v>
      </c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>
        <v>0</v>
      </c>
      <c r="AX1750" s="14">
        <v>0</v>
      </c>
      <c r="AY1750" s="14">
        <v>0</v>
      </c>
      <c r="AZ1750" s="14"/>
      <c r="BA1750" s="14"/>
      <c r="BB1750" s="14"/>
      <c r="BC1750" s="14"/>
      <c r="BD1750" s="14"/>
      <c r="BE1750" s="14">
        <f t="shared" si="2577"/>
        <v>0</v>
      </c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>
        <v>0</v>
      </c>
      <c r="BS1750" s="14">
        <v>0</v>
      </c>
      <c r="BT1750" s="14" t="e">
        <f>IF(#REF!=0,"-",#REF!/#REF!*100)</f>
        <v>#REF!</v>
      </c>
    </row>
    <row r="1751" spans="1:72" ht="33.75" x14ac:dyDescent="0.25">
      <c r="A1751" s="1" t="s">
        <v>0</v>
      </c>
      <c r="B1751" s="1" t="s">
        <v>0</v>
      </c>
      <c r="C1751" s="1" t="s">
        <v>0</v>
      </c>
      <c r="D1751" s="101" t="s">
        <v>0</v>
      </c>
      <c r="E1751" s="101" t="s">
        <v>0</v>
      </c>
      <c r="F1751" s="101" t="s">
        <v>0</v>
      </c>
      <c r="G1751" s="2" t="s">
        <v>0</v>
      </c>
      <c r="H1751" s="10" t="s">
        <v>39</v>
      </c>
      <c r="I1751" s="11">
        <f t="shared" ref="I1751:X1752" si="2641">SUM(I1752)</f>
        <v>0</v>
      </c>
      <c r="J1751" s="11">
        <f t="shared" si="2641"/>
        <v>0</v>
      </c>
      <c r="K1751" s="11">
        <f t="shared" si="2641"/>
        <v>0</v>
      </c>
      <c r="L1751" s="11">
        <f t="shared" si="2641"/>
        <v>0</v>
      </c>
      <c r="M1751" s="11">
        <f t="shared" si="2641"/>
        <v>0</v>
      </c>
      <c r="N1751" s="11">
        <f t="shared" si="2641"/>
        <v>0</v>
      </c>
      <c r="O1751" s="11">
        <f t="shared" si="2641"/>
        <v>0</v>
      </c>
      <c r="P1751" s="11">
        <f t="shared" si="2641"/>
        <v>0</v>
      </c>
      <c r="Q1751" s="11">
        <f t="shared" si="2641"/>
        <v>0</v>
      </c>
      <c r="R1751" s="11">
        <f t="shared" si="2641"/>
        <v>0</v>
      </c>
      <c r="S1751" s="11">
        <f t="shared" si="2641"/>
        <v>0</v>
      </c>
      <c r="T1751" s="11">
        <f t="shared" si="2641"/>
        <v>0</v>
      </c>
      <c r="U1751" s="11">
        <f t="shared" si="2641"/>
        <v>0</v>
      </c>
      <c r="V1751" s="11">
        <f t="shared" si="2641"/>
        <v>0</v>
      </c>
      <c r="W1751" s="11">
        <f t="shared" si="2641"/>
        <v>0</v>
      </c>
      <c r="X1751" s="11">
        <f t="shared" si="2641"/>
        <v>0</v>
      </c>
      <c r="Y1751" s="11">
        <f t="shared" ref="J1751:AA1752" si="2642">SUM(Y1752)</f>
        <v>0</v>
      </c>
      <c r="Z1751" s="11">
        <f t="shared" si="2642"/>
        <v>0</v>
      </c>
      <c r="AA1751" s="11">
        <f t="shared" si="2642"/>
        <v>0</v>
      </c>
      <c r="AB1751" s="11">
        <v>0</v>
      </c>
      <c r="AC1751" s="11">
        <v>0</v>
      </c>
      <c r="AD1751" s="11">
        <f t="shared" ref="AD1751:AS1752" si="2643">SUM(AD1752)</f>
        <v>0</v>
      </c>
      <c r="AE1751" s="11">
        <f t="shared" si="2643"/>
        <v>0</v>
      </c>
      <c r="AF1751" s="11">
        <f t="shared" si="2643"/>
        <v>0</v>
      </c>
      <c r="AG1751" s="11">
        <f t="shared" si="2643"/>
        <v>0</v>
      </c>
      <c r="AH1751" s="11">
        <f t="shared" si="2643"/>
        <v>0</v>
      </c>
      <c r="AI1751" s="11">
        <f t="shared" si="2643"/>
        <v>0</v>
      </c>
      <c r="AJ1751" s="11">
        <f t="shared" si="2643"/>
        <v>0</v>
      </c>
      <c r="AK1751" s="11">
        <f t="shared" si="2643"/>
        <v>0</v>
      </c>
      <c r="AL1751" s="11">
        <f t="shared" si="2643"/>
        <v>0</v>
      </c>
      <c r="AM1751" s="11">
        <f t="shared" si="2643"/>
        <v>0</v>
      </c>
      <c r="AN1751" s="11">
        <f t="shared" si="2643"/>
        <v>0</v>
      </c>
      <c r="AO1751" s="11">
        <f t="shared" si="2643"/>
        <v>0</v>
      </c>
      <c r="AP1751" s="11">
        <f t="shared" si="2643"/>
        <v>0</v>
      </c>
      <c r="AQ1751" s="11">
        <f t="shared" si="2643"/>
        <v>0</v>
      </c>
      <c r="AR1751" s="11">
        <f t="shared" si="2643"/>
        <v>0</v>
      </c>
      <c r="AS1751" s="11">
        <f t="shared" si="2643"/>
        <v>0</v>
      </c>
      <c r="AT1751" s="11">
        <f t="shared" ref="AE1751:AV1752" si="2644">SUM(AT1752)</f>
        <v>0</v>
      </c>
      <c r="AU1751" s="11">
        <f t="shared" si="2644"/>
        <v>0</v>
      </c>
      <c r="AV1751" s="11">
        <f t="shared" si="2644"/>
        <v>0</v>
      </c>
      <c r="AW1751" s="11">
        <v>0</v>
      </c>
      <c r="AX1751" s="11">
        <v>0</v>
      </c>
      <c r="AY1751" s="11">
        <f t="shared" ref="AY1751:BN1752" si="2645">SUM(AY1752)</f>
        <v>0</v>
      </c>
      <c r="AZ1751" s="11">
        <f t="shared" si="2645"/>
        <v>0</v>
      </c>
      <c r="BA1751" s="11">
        <f t="shared" si="2645"/>
        <v>0</v>
      </c>
      <c r="BB1751" s="11">
        <f t="shared" si="2645"/>
        <v>0</v>
      </c>
      <c r="BC1751" s="11">
        <f t="shared" si="2645"/>
        <v>0</v>
      </c>
      <c r="BD1751" s="11">
        <f t="shared" si="2645"/>
        <v>0</v>
      </c>
      <c r="BE1751" s="11">
        <f t="shared" si="2645"/>
        <v>0</v>
      </c>
      <c r="BF1751" s="11">
        <f t="shared" si="2645"/>
        <v>0</v>
      </c>
      <c r="BG1751" s="11">
        <f t="shared" si="2645"/>
        <v>0</v>
      </c>
      <c r="BH1751" s="11">
        <f t="shared" si="2645"/>
        <v>0</v>
      </c>
      <c r="BI1751" s="11">
        <f t="shared" si="2645"/>
        <v>0</v>
      </c>
      <c r="BJ1751" s="11">
        <f t="shared" si="2645"/>
        <v>0</v>
      </c>
      <c r="BK1751" s="11">
        <f t="shared" si="2645"/>
        <v>0</v>
      </c>
      <c r="BL1751" s="11">
        <f t="shared" si="2645"/>
        <v>0</v>
      </c>
      <c r="BM1751" s="11">
        <f t="shared" si="2645"/>
        <v>0</v>
      </c>
      <c r="BN1751" s="11">
        <f t="shared" si="2645"/>
        <v>0</v>
      </c>
      <c r="BO1751" s="11">
        <f t="shared" ref="AZ1751:BQ1752" si="2646">SUM(BO1752)</f>
        <v>0</v>
      </c>
      <c r="BP1751" s="11">
        <f t="shared" si="2646"/>
        <v>0</v>
      </c>
      <c r="BQ1751" s="11">
        <f t="shared" si="2646"/>
        <v>0</v>
      </c>
      <c r="BR1751" s="11">
        <v>0</v>
      </c>
      <c r="BS1751" s="11">
        <v>0</v>
      </c>
      <c r="BT1751" s="11" t="e">
        <f>IF(#REF!=0,"-",#REF!/#REF!*100)</f>
        <v>#REF!</v>
      </c>
    </row>
    <row r="1752" spans="1:72" ht="22.5" x14ac:dyDescent="0.25">
      <c r="A1752" s="4" t="s">
        <v>548</v>
      </c>
      <c r="B1752" s="4" t="s">
        <v>56</v>
      </c>
      <c r="C1752" s="4" t="s">
        <v>140</v>
      </c>
      <c r="D1752" s="102" t="s">
        <v>592</v>
      </c>
      <c r="E1752" s="101" t="s">
        <v>40</v>
      </c>
      <c r="F1752" s="101" t="s">
        <v>0</v>
      </c>
      <c r="G1752" s="2" t="s">
        <v>0</v>
      </c>
      <c r="H1752" s="2" t="s">
        <v>41</v>
      </c>
      <c r="I1752" s="12">
        <f t="shared" si="2641"/>
        <v>0</v>
      </c>
      <c r="J1752" s="12">
        <f t="shared" si="2642"/>
        <v>0</v>
      </c>
      <c r="K1752" s="12">
        <f t="shared" si="2642"/>
        <v>0</v>
      </c>
      <c r="L1752" s="12">
        <f t="shared" si="2642"/>
        <v>0</v>
      </c>
      <c r="M1752" s="12">
        <f t="shared" si="2642"/>
        <v>0</v>
      </c>
      <c r="N1752" s="12">
        <f t="shared" si="2642"/>
        <v>0</v>
      </c>
      <c r="O1752" s="12">
        <f t="shared" si="2642"/>
        <v>0</v>
      </c>
      <c r="P1752" s="12">
        <f t="shared" si="2642"/>
        <v>0</v>
      </c>
      <c r="Q1752" s="12">
        <f t="shared" si="2642"/>
        <v>0</v>
      </c>
      <c r="R1752" s="12">
        <f t="shared" si="2642"/>
        <v>0</v>
      </c>
      <c r="S1752" s="12">
        <f t="shared" si="2642"/>
        <v>0</v>
      </c>
      <c r="T1752" s="12">
        <f t="shared" si="2642"/>
        <v>0</v>
      </c>
      <c r="U1752" s="12">
        <f t="shared" si="2642"/>
        <v>0</v>
      </c>
      <c r="V1752" s="12">
        <f t="shared" si="2642"/>
        <v>0</v>
      </c>
      <c r="W1752" s="12">
        <f t="shared" si="2642"/>
        <v>0</v>
      </c>
      <c r="X1752" s="12">
        <f t="shared" si="2642"/>
        <v>0</v>
      </c>
      <c r="Y1752" s="12">
        <f t="shared" si="2642"/>
        <v>0</v>
      </c>
      <c r="Z1752" s="12">
        <f t="shared" si="2642"/>
        <v>0</v>
      </c>
      <c r="AA1752" s="12">
        <f t="shared" si="2642"/>
        <v>0</v>
      </c>
      <c r="AB1752" s="12">
        <v>0</v>
      </c>
      <c r="AC1752" s="12">
        <v>0</v>
      </c>
      <c r="AD1752" s="12">
        <f t="shared" si="2643"/>
        <v>0</v>
      </c>
      <c r="AE1752" s="12">
        <f t="shared" si="2644"/>
        <v>0</v>
      </c>
      <c r="AF1752" s="12">
        <f t="shared" si="2644"/>
        <v>0</v>
      </c>
      <c r="AG1752" s="12">
        <f t="shared" si="2644"/>
        <v>0</v>
      </c>
      <c r="AH1752" s="12">
        <f t="shared" si="2644"/>
        <v>0</v>
      </c>
      <c r="AI1752" s="12">
        <f t="shared" si="2644"/>
        <v>0</v>
      </c>
      <c r="AJ1752" s="12">
        <f t="shared" si="2644"/>
        <v>0</v>
      </c>
      <c r="AK1752" s="12">
        <f t="shared" si="2644"/>
        <v>0</v>
      </c>
      <c r="AL1752" s="12">
        <f t="shared" si="2644"/>
        <v>0</v>
      </c>
      <c r="AM1752" s="12">
        <f t="shared" si="2644"/>
        <v>0</v>
      </c>
      <c r="AN1752" s="12">
        <f t="shared" si="2644"/>
        <v>0</v>
      </c>
      <c r="AO1752" s="12">
        <f t="shared" si="2644"/>
        <v>0</v>
      </c>
      <c r="AP1752" s="12">
        <f t="shared" si="2644"/>
        <v>0</v>
      </c>
      <c r="AQ1752" s="12">
        <f t="shared" si="2644"/>
        <v>0</v>
      </c>
      <c r="AR1752" s="12">
        <f t="shared" si="2644"/>
        <v>0</v>
      </c>
      <c r="AS1752" s="12">
        <f t="shared" si="2644"/>
        <v>0</v>
      </c>
      <c r="AT1752" s="12">
        <f t="shared" si="2644"/>
        <v>0</v>
      </c>
      <c r="AU1752" s="12">
        <f t="shared" si="2644"/>
        <v>0</v>
      </c>
      <c r="AV1752" s="12">
        <f t="shared" si="2644"/>
        <v>0</v>
      </c>
      <c r="AW1752" s="12">
        <v>0</v>
      </c>
      <c r="AX1752" s="12">
        <v>0</v>
      </c>
      <c r="AY1752" s="12">
        <f t="shared" si="2645"/>
        <v>0</v>
      </c>
      <c r="AZ1752" s="12">
        <f t="shared" si="2646"/>
        <v>0</v>
      </c>
      <c r="BA1752" s="12">
        <f t="shared" si="2646"/>
        <v>0</v>
      </c>
      <c r="BB1752" s="12">
        <f t="shared" si="2646"/>
        <v>0</v>
      </c>
      <c r="BC1752" s="12">
        <f t="shared" si="2646"/>
        <v>0</v>
      </c>
      <c r="BD1752" s="12">
        <f t="shared" si="2646"/>
        <v>0</v>
      </c>
      <c r="BE1752" s="12">
        <f t="shared" si="2646"/>
        <v>0</v>
      </c>
      <c r="BF1752" s="12">
        <f t="shared" si="2646"/>
        <v>0</v>
      </c>
      <c r="BG1752" s="12">
        <f t="shared" si="2646"/>
        <v>0</v>
      </c>
      <c r="BH1752" s="12">
        <f t="shared" si="2646"/>
        <v>0</v>
      </c>
      <c r="BI1752" s="12">
        <f t="shared" si="2646"/>
        <v>0</v>
      </c>
      <c r="BJ1752" s="12">
        <f t="shared" si="2646"/>
        <v>0</v>
      </c>
      <c r="BK1752" s="12">
        <f t="shared" si="2646"/>
        <v>0</v>
      </c>
      <c r="BL1752" s="12">
        <f t="shared" si="2646"/>
        <v>0</v>
      </c>
      <c r="BM1752" s="12">
        <f t="shared" si="2646"/>
        <v>0</v>
      </c>
      <c r="BN1752" s="12">
        <f t="shared" si="2646"/>
        <v>0</v>
      </c>
      <c r="BO1752" s="12">
        <f t="shared" si="2646"/>
        <v>0</v>
      </c>
      <c r="BP1752" s="12">
        <f t="shared" si="2646"/>
        <v>0</v>
      </c>
      <c r="BQ1752" s="12">
        <f t="shared" si="2646"/>
        <v>0</v>
      </c>
      <c r="BR1752" s="12">
        <v>0</v>
      </c>
      <c r="BS1752" s="12">
        <v>0</v>
      </c>
      <c r="BT1752" s="12" t="e">
        <f>IF(#REF!=0,"-",#REF!/#REF!*100)</f>
        <v>#REF!</v>
      </c>
    </row>
    <row r="1753" spans="1:72" x14ac:dyDescent="0.25">
      <c r="A1753" s="4" t="s">
        <v>548</v>
      </c>
      <c r="B1753" s="4" t="s">
        <v>56</v>
      </c>
      <c r="C1753" s="4" t="s">
        <v>140</v>
      </c>
      <c r="D1753" s="102" t="s">
        <v>592</v>
      </c>
      <c r="E1753" s="113">
        <v>6148</v>
      </c>
      <c r="F1753" s="102"/>
      <c r="G1753" s="98" t="s">
        <v>1660</v>
      </c>
      <c r="H1753" s="13" t="s">
        <v>45</v>
      </c>
      <c r="I1753" s="14">
        <v>0</v>
      </c>
      <c r="J1753" s="14"/>
      <c r="K1753" s="14"/>
      <c r="L1753" s="14"/>
      <c r="M1753" s="14"/>
      <c r="N1753" s="14"/>
      <c r="O1753" s="14">
        <f t="shared" si="2575"/>
        <v>0</v>
      </c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>
        <v>0</v>
      </c>
      <c r="AC1753" s="14">
        <v>0</v>
      </c>
      <c r="AD1753" s="14">
        <v>0</v>
      </c>
      <c r="AE1753" s="14"/>
      <c r="AF1753" s="14"/>
      <c r="AG1753" s="14"/>
      <c r="AH1753" s="14"/>
      <c r="AI1753" s="14"/>
      <c r="AJ1753" s="14">
        <f t="shared" si="2576"/>
        <v>0</v>
      </c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>
        <v>0</v>
      </c>
      <c r="AX1753" s="14">
        <v>0</v>
      </c>
      <c r="AY1753" s="14">
        <v>0</v>
      </c>
      <c r="AZ1753" s="14"/>
      <c r="BA1753" s="14"/>
      <c r="BB1753" s="14"/>
      <c r="BC1753" s="14"/>
      <c r="BD1753" s="14"/>
      <c r="BE1753" s="14">
        <f t="shared" si="2577"/>
        <v>0</v>
      </c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>
        <v>0</v>
      </c>
      <c r="BS1753" s="14">
        <v>0</v>
      </c>
      <c r="BT1753" s="14" t="e">
        <f>IF(#REF!=0,"-",#REF!/#REF!*100)</f>
        <v>#REF!</v>
      </c>
    </row>
    <row r="1754" spans="1:72" ht="33.75" x14ac:dyDescent="0.25">
      <c r="A1754" s="1" t="s">
        <v>0</v>
      </c>
      <c r="B1754" s="1" t="s">
        <v>0</v>
      </c>
      <c r="C1754" s="1" t="s">
        <v>0</v>
      </c>
      <c r="D1754" s="101" t="s">
        <v>0</v>
      </c>
      <c r="E1754" s="101" t="s">
        <v>0</v>
      </c>
      <c r="F1754" s="101" t="s">
        <v>0</v>
      </c>
      <c r="G1754" s="2" t="s">
        <v>0</v>
      </c>
      <c r="H1754" s="10" t="s">
        <v>47</v>
      </c>
      <c r="I1754" s="11">
        <f t="shared" ref="I1754:X1755" si="2647">SUM(I1755)</f>
        <v>0</v>
      </c>
      <c r="J1754" s="11">
        <f t="shared" si="2647"/>
        <v>0</v>
      </c>
      <c r="K1754" s="11">
        <f t="shared" si="2647"/>
        <v>0</v>
      </c>
      <c r="L1754" s="11">
        <f t="shared" si="2647"/>
        <v>0</v>
      </c>
      <c r="M1754" s="11">
        <f t="shared" si="2647"/>
        <v>0</v>
      </c>
      <c r="N1754" s="11">
        <f t="shared" si="2647"/>
        <v>0</v>
      </c>
      <c r="O1754" s="11">
        <f t="shared" si="2647"/>
        <v>0</v>
      </c>
      <c r="P1754" s="11">
        <f t="shared" si="2647"/>
        <v>0</v>
      </c>
      <c r="Q1754" s="11">
        <f t="shared" si="2647"/>
        <v>0</v>
      </c>
      <c r="R1754" s="11">
        <f t="shared" si="2647"/>
        <v>0</v>
      </c>
      <c r="S1754" s="11">
        <f t="shared" si="2647"/>
        <v>0</v>
      </c>
      <c r="T1754" s="11">
        <f t="shared" si="2647"/>
        <v>0</v>
      </c>
      <c r="U1754" s="11">
        <f t="shared" si="2647"/>
        <v>0</v>
      </c>
      <c r="V1754" s="11">
        <f t="shared" si="2647"/>
        <v>0</v>
      </c>
      <c r="W1754" s="11">
        <f t="shared" si="2647"/>
        <v>0</v>
      </c>
      <c r="X1754" s="11">
        <f t="shared" si="2647"/>
        <v>0</v>
      </c>
      <c r="Y1754" s="11">
        <f t="shared" ref="J1754:AA1755" si="2648">SUM(Y1755)</f>
        <v>0</v>
      </c>
      <c r="Z1754" s="11">
        <f t="shared" si="2648"/>
        <v>0</v>
      </c>
      <c r="AA1754" s="11">
        <f t="shared" si="2648"/>
        <v>0</v>
      </c>
      <c r="AB1754" s="11">
        <v>0</v>
      </c>
      <c r="AC1754" s="11">
        <v>0</v>
      </c>
      <c r="AD1754" s="11">
        <f t="shared" ref="AD1754:AS1755" si="2649">SUM(AD1755)</f>
        <v>0</v>
      </c>
      <c r="AE1754" s="11">
        <f t="shared" si="2649"/>
        <v>0</v>
      </c>
      <c r="AF1754" s="11">
        <f t="shared" si="2649"/>
        <v>0</v>
      </c>
      <c r="AG1754" s="11">
        <f t="shared" si="2649"/>
        <v>0</v>
      </c>
      <c r="AH1754" s="11">
        <f t="shared" si="2649"/>
        <v>0</v>
      </c>
      <c r="AI1754" s="11">
        <f t="shared" si="2649"/>
        <v>0</v>
      </c>
      <c r="AJ1754" s="11">
        <f t="shared" si="2649"/>
        <v>0</v>
      </c>
      <c r="AK1754" s="11">
        <f t="shared" si="2649"/>
        <v>0</v>
      </c>
      <c r="AL1754" s="11">
        <f t="shared" si="2649"/>
        <v>0</v>
      </c>
      <c r="AM1754" s="11">
        <f t="shared" si="2649"/>
        <v>0</v>
      </c>
      <c r="AN1754" s="11">
        <f t="shared" si="2649"/>
        <v>0</v>
      </c>
      <c r="AO1754" s="11">
        <f t="shared" si="2649"/>
        <v>0</v>
      </c>
      <c r="AP1754" s="11">
        <f t="shared" si="2649"/>
        <v>0</v>
      </c>
      <c r="AQ1754" s="11">
        <f t="shared" si="2649"/>
        <v>0</v>
      </c>
      <c r="AR1754" s="11">
        <f t="shared" si="2649"/>
        <v>0</v>
      </c>
      <c r="AS1754" s="11">
        <f t="shared" si="2649"/>
        <v>0</v>
      </c>
      <c r="AT1754" s="11">
        <f t="shared" ref="AE1754:AV1755" si="2650">SUM(AT1755)</f>
        <v>0</v>
      </c>
      <c r="AU1754" s="11">
        <f t="shared" si="2650"/>
        <v>0</v>
      </c>
      <c r="AV1754" s="11">
        <f t="shared" si="2650"/>
        <v>0</v>
      </c>
      <c r="AW1754" s="11">
        <v>0</v>
      </c>
      <c r="AX1754" s="11">
        <v>0</v>
      </c>
      <c r="AY1754" s="11">
        <f t="shared" ref="AY1754:BN1755" si="2651">SUM(AY1755)</f>
        <v>0</v>
      </c>
      <c r="AZ1754" s="11">
        <f t="shared" si="2651"/>
        <v>0</v>
      </c>
      <c r="BA1754" s="11">
        <f t="shared" si="2651"/>
        <v>0</v>
      </c>
      <c r="BB1754" s="11">
        <f t="shared" si="2651"/>
        <v>0</v>
      </c>
      <c r="BC1754" s="11">
        <f t="shared" si="2651"/>
        <v>0</v>
      </c>
      <c r="BD1754" s="11">
        <f t="shared" si="2651"/>
        <v>0</v>
      </c>
      <c r="BE1754" s="11">
        <f t="shared" si="2651"/>
        <v>0</v>
      </c>
      <c r="BF1754" s="11">
        <f t="shared" si="2651"/>
        <v>0</v>
      </c>
      <c r="BG1754" s="11">
        <f t="shared" si="2651"/>
        <v>0</v>
      </c>
      <c r="BH1754" s="11">
        <f t="shared" si="2651"/>
        <v>0</v>
      </c>
      <c r="BI1754" s="11">
        <f t="shared" si="2651"/>
        <v>0</v>
      </c>
      <c r="BJ1754" s="11">
        <f t="shared" si="2651"/>
        <v>0</v>
      </c>
      <c r="BK1754" s="11">
        <f t="shared" si="2651"/>
        <v>0</v>
      </c>
      <c r="BL1754" s="11">
        <f t="shared" si="2651"/>
        <v>0</v>
      </c>
      <c r="BM1754" s="11">
        <f t="shared" si="2651"/>
        <v>0</v>
      </c>
      <c r="BN1754" s="11">
        <f t="shared" si="2651"/>
        <v>0</v>
      </c>
      <c r="BO1754" s="11">
        <f t="shared" ref="AZ1754:BQ1755" si="2652">SUM(BO1755)</f>
        <v>0</v>
      </c>
      <c r="BP1754" s="11">
        <f t="shared" si="2652"/>
        <v>0</v>
      </c>
      <c r="BQ1754" s="11">
        <f t="shared" si="2652"/>
        <v>0</v>
      </c>
      <c r="BR1754" s="11">
        <v>0</v>
      </c>
      <c r="BS1754" s="11">
        <v>0</v>
      </c>
      <c r="BT1754" s="11" t="e">
        <f>IF(#REF!=0,"-",#REF!/#REF!*100)</f>
        <v>#REF!</v>
      </c>
    </row>
    <row r="1755" spans="1:72" x14ac:dyDescent="0.25">
      <c r="A1755" s="4" t="s">
        <v>548</v>
      </c>
      <c r="B1755" s="4" t="s">
        <v>56</v>
      </c>
      <c r="C1755" s="4" t="s">
        <v>140</v>
      </c>
      <c r="D1755" s="102" t="s">
        <v>592</v>
      </c>
      <c r="E1755" s="101" t="s">
        <v>48</v>
      </c>
      <c r="F1755" s="101" t="s">
        <v>0</v>
      </c>
      <c r="G1755" s="2" t="s">
        <v>0</v>
      </c>
      <c r="H1755" s="2" t="s">
        <v>49</v>
      </c>
      <c r="I1755" s="12">
        <f t="shared" si="2647"/>
        <v>0</v>
      </c>
      <c r="J1755" s="12">
        <f t="shared" si="2648"/>
        <v>0</v>
      </c>
      <c r="K1755" s="12">
        <f t="shared" si="2648"/>
        <v>0</v>
      </c>
      <c r="L1755" s="12">
        <f t="shared" si="2648"/>
        <v>0</v>
      </c>
      <c r="M1755" s="12">
        <f t="shared" si="2648"/>
        <v>0</v>
      </c>
      <c r="N1755" s="12">
        <f t="shared" si="2648"/>
        <v>0</v>
      </c>
      <c r="O1755" s="12">
        <f t="shared" si="2648"/>
        <v>0</v>
      </c>
      <c r="P1755" s="12">
        <f t="shared" si="2648"/>
        <v>0</v>
      </c>
      <c r="Q1755" s="12">
        <f t="shared" si="2648"/>
        <v>0</v>
      </c>
      <c r="R1755" s="12">
        <f t="shared" si="2648"/>
        <v>0</v>
      </c>
      <c r="S1755" s="12">
        <f t="shared" si="2648"/>
        <v>0</v>
      </c>
      <c r="T1755" s="12">
        <f t="shared" si="2648"/>
        <v>0</v>
      </c>
      <c r="U1755" s="12">
        <f t="shared" si="2648"/>
        <v>0</v>
      </c>
      <c r="V1755" s="12">
        <f t="shared" si="2648"/>
        <v>0</v>
      </c>
      <c r="W1755" s="12">
        <f t="shared" si="2648"/>
        <v>0</v>
      </c>
      <c r="X1755" s="12">
        <f t="shared" si="2648"/>
        <v>0</v>
      </c>
      <c r="Y1755" s="12">
        <f t="shared" si="2648"/>
        <v>0</v>
      </c>
      <c r="Z1755" s="12">
        <f t="shared" si="2648"/>
        <v>0</v>
      </c>
      <c r="AA1755" s="12">
        <f t="shared" si="2648"/>
        <v>0</v>
      </c>
      <c r="AB1755" s="12">
        <v>0</v>
      </c>
      <c r="AC1755" s="12">
        <v>0</v>
      </c>
      <c r="AD1755" s="12">
        <f t="shared" si="2649"/>
        <v>0</v>
      </c>
      <c r="AE1755" s="12">
        <f t="shared" si="2650"/>
        <v>0</v>
      </c>
      <c r="AF1755" s="12">
        <f t="shared" si="2650"/>
        <v>0</v>
      </c>
      <c r="AG1755" s="12">
        <f t="shared" si="2650"/>
        <v>0</v>
      </c>
      <c r="AH1755" s="12">
        <f t="shared" si="2650"/>
        <v>0</v>
      </c>
      <c r="AI1755" s="12">
        <f t="shared" si="2650"/>
        <v>0</v>
      </c>
      <c r="AJ1755" s="12">
        <f t="shared" si="2650"/>
        <v>0</v>
      </c>
      <c r="AK1755" s="12">
        <f t="shared" si="2650"/>
        <v>0</v>
      </c>
      <c r="AL1755" s="12">
        <f t="shared" si="2650"/>
        <v>0</v>
      </c>
      <c r="AM1755" s="12">
        <f t="shared" si="2650"/>
        <v>0</v>
      </c>
      <c r="AN1755" s="12">
        <f t="shared" si="2650"/>
        <v>0</v>
      </c>
      <c r="AO1755" s="12">
        <f t="shared" si="2650"/>
        <v>0</v>
      </c>
      <c r="AP1755" s="12">
        <f t="shared" si="2650"/>
        <v>0</v>
      </c>
      <c r="AQ1755" s="12">
        <f t="shared" si="2650"/>
        <v>0</v>
      </c>
      <c r="AR1755" s="12">
        <f t="shared" si="2650"/>
        <v>0</v>
      </c>
      <c r="AS1755" s="12">
        <f t="shared" si="2650"/>
        <v>0</v>
      </c>
      <c r="AT1755" s="12">
        <f t="shared" si="2650"/>
        <v>0</v>
      </c>
      <c r="AU1755" s="12">
        <f t="shared" si="2650"/>
        <v>0</v>
      </c>
      <c r="AV1755" s="12">
        <f t="shared" si="2650"/>
        <v>0</v>
      </c>
      <c r="AW1755" s="12">
        <v>0</v>
      </c>
      <c r="AX1755" s="12">
        <v>0</v>
      </c>
      <c r="AY1755" s="12">
        <f t="shared" si="2651"/>
        <v>0</v>
      </c>
      <c r="AZ1755" s="12">
        <f t="shared" si="2652"/>
        <v>0</v>
      </c>
      <c r="BA1755" s="12">
        <f t="shared" si="2652"/>
        <v>0</v>
      </c>
      <c r="BB1755" s="12">
        <f t="shared" si="2652"/>
        <v>0</v>
      </c>
      <c r="BC1755" s="12">
        <f t="shared" si="2652"/>
        <v>0</v>
      </c>
      <c r="BD1755" s="12">
        <f t="shared" si="2652"/>
        <v>0</v>
      </c>
      <c r="BE1755" s="12">
        <f t="shared" si="2652"/>
        <v>0</v>
      </c>
      <c r="BF1755" s="12">
        <f t="shared" si="2652"/>
        <v>0</v>
      </c>
      <c r="BG1755" s="12">
        <f t="shared" si="2652"/>
        <v>0</v>
      </c>
      <c r="BH1755" s="12">
        <f t="shared" si="2652"/>
        <v>0</v>
      </c>
      <c r="BI1755" s="12">
        <f t="shared" si="2652"/>
        <v>0</v>
      </c>
      <c r="BJ1755" s="12">
        <f t="shared" si="2652"/>
        <v>0</v>
      </c>
      <c r="BK1755" s="12">
        <f t="shared" si="2652"/>
        <v>0</v>
      </c>
      <c r="BL1755" s="12">
        <f t="shared" si="2652"/>
        <v>0</v>
      </c>
      <c r="BM1755" s="12">
        <f t="shared" si="2652"/>
        <v>0</v>
      </c>
      <c r="BN1755" s="12">
        <f t="shared" si="2652"/>
        <v>0</v>
      </c>
      <c r="BO1755" s="12">
        <f t="shared" si="2652"/>
        <v>0</v>
      </c>
      <c r="BP1755" s="12">
        <f t="shared" si="2652"/>
        <v>0</v>
      </c>
      <c r="BQ1755" s="12">
        <f t="shared" si="2652"/>
        <v>0</v>
      </c>
      <c r="BR1755" s="12">
        <v>0</v>
      </c>
      <c r="BS1755" s="12">
        <v>0</v>
      </c>
      <c r="BT1755" s="12" t="e">
        <f>IF(#REF!=0,"-",#REF!/#REF!*100)</f>
        <v>#REF!</v>
      </c>
    </row>
    <row r="1756" spans="1:72" x14ac:dyDescent="0.25">
      <c r="A1756" s="4" t="s">
        <v>548</v>
      </c>
      <c r="B1756" s="4" t="s">
        <v>56</v>
      </c>
      <c r="C1756" s="4" t="s">
        <v>140</v>
      </c>
      <c r="D1756" s="102" t="s">
        <v>592</v>
      </c>
      <c r="E1756" s="113">
        <v>8213</v>
      </c>
      <c r="F1756" s="102"/>
      <c r="G1756" s="98" t="s">
        <v>1660</v>
      </c>
      <c r="H1756" s="13" t="s">
        <v>51</v>
      </c>
      <c r="I1756" s="14">
        <v>0</v>
      </c>
      <c r="J1756" s="14"/>
      <c r="K1756" s="14"/>
      <c r="L1756" s="14"/>
      <c r="M1756" s="14"/>
      <c r="N1756" s="14"/>
      <c r="O1756" s="14">
        <f t="shared" ref="O1756:O1818" si="2653">I1756+J1756+K1756+L1756+M1756+N1756</f>
        <v>0</v>
      </c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>
        <v>0</v>
      </c>
      <c r="AC1756" s="14">
        <v>0</v>
      </c>
      <c r="AD1756" s="14">
        <v>0</v>
      </c>
      <c r="AE1756" s="14"/>
      <c r="AF1756" s="14"/>
      <c r="AG1756" s="14"/>
      <c r="AH1756" s="14"/>
      <c r="AI1756" s="14"/>
      <c r="AJ1756" s="14">
        <f t="shared" ref="AJ1756:AJ1818" si="2654">AD1756+AE1756+AF1756+AG1756+AH1756+AI1756</f>
        <v>0</v>
      </c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>
        <v>0</v>
      </c>
      <c r="AX1756" s="14">
        <v>0</v>
      </c>
      <c r="AY1756" s="14">
        <v>0</v>
      </c>
      <c r="AZ1756" s="14"/>
      <c r="BA1756" s="14"/>
      <c r="BB1756" s="14"/>
      <c r="BC1756" s="14"/>
      <c r="BD1756" s="14"/>
      <c r="BE1756" s="14">
        <f t="shared" ref="BE1756:BE1818" si="2655">AY1756+AZ1756+BA1756+BB1756+BC1756+BD1756</f>
        <v>0</v>
      </c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>
        <v>0</v>
      </c>
      <c r="BS1756" s="14">
        <v>0</v>
      </c>
      <c r="BT1756" s="14" t="e">
        <f>IF(#REF!=0,"-",#REF!/#REF!*100)</f>
        <v>#REF!</v>
      </c>
    </row>
    <row r="1757" spans="1:72" ht="22.5" x14ac:dyDescent="0.25">
      <c r="A1757" s="13" t="s">
        <v>0</v>
      </c>
      <c r="B1757" s="13" t="s">
        <v>0</v>
      </c>
      <c r="C1757" s="13" t="s">
        <v>0</v>
      </c>
      <c r="D1757" s="98" t="s">
        <v>0</v>
      </c>
      <c r="E1757" s="98" t="s">
        <v>0</v>
      </c>
      <c r="F1757" s="98" t="s">
        <v>0</v>
      </c>
      <c r="G1757" s="13" t="s">
        <v>0</v>
      </c>
      <c r="H1757" s="10" t="s">
        <v>601</v>
      </c>
      <c r="I1757" s="11">
        <f t="shared" ref="I1757:AA1757" si="2656">SUM(I1754,I1751,I1727)</f>
        <v>0</v>
      </c>
      <c r="J1757" s="11">
        <f t="shared" si="2656"/>
        <v>0</v>
      </c>
      <c r="K1757" s="11">
        <f t="shared" si="2656"/>
        <v>0</v>
      </c>
      <c r="L1757" s="11">
        <f t="shared" si="2656"/>
        <v>13598</v>
      </c>
      <c r="M1757" s="11">
        <f t="shared" si="2656"/>
        <v>0</v>
      </c>
      <c r="N1757" s="11">
        <f t="shared" si="2656"/>
        <v>0</v>
      </c>
      <c r="O1757" s="11">
        <f t="shared" si="2656"/>
        <v>13598</v>
      </c>
      <c r="P1757" s="11">
        <f t="shared" si="2656"/>
        <v>0</v>
      </c>
      <c r="Q1757" s="11">
        <f t="shared" si="2656"/>
        <v>13598</v>
      </c>
      <c r="R1757" s="11">
        <f t="shared" si="2656"/>
        <v>0</v>
      </c>
      <c r="S1757" s="11">
        <f t="shared" si="2656"/>
        <v>0</v>
      </c>
      <c r="T1757" s="11">
        <f t="shared" si="2656"/>
        <v>0</v>
      </c>
      <c r="U1757" s="11">
        <f t="shared" si="2656"/>
        <v>0</v>
      </c>
      <c r="V1757" s="11">
        <f t="shared" si="2656"/>
        <v>0</v>
      </c>
      <c r="W1757" s="11">
        <f t="shared" si="2656"/>
        <v>0</v>
      </c>
      <c r="X1757" s="11">
        <f t="shared" si="2656"/>
        <v>0</v>
      </c>
      <c r="Y1757" s="11">
        <f t="shared" si="2656"/>
        <v>0</v>
      </c>
      <c r="Z1757" s="11">
        <f t="shared" si="2656"/>
        <v>0</v>
      </c>
      <c r="AA1757" s="11">
        <f t="shared" si="2656"/>
        <v>0</v>
      </c>
      <c r="AB1757" s="11">
        <v>13598</v>
      </c>
      <c r="AC1757" s="11">
        <v>0</v>
      </c>
      <c r="AD1757" s="11">
        <f t="shared" ref="AD1757:AV1757" si="2657">SUM(AD1754,AD1751,AD1727)</f>
        <v>0</v>
      </c>
      <c r="AE1757" s="11">
        <f t="shared" si="2657"/>
        <v>0</v>
      </c>
      <c r="AF1757" s="11">
        <f t="shared" si="2657"/>
        <v>0</v>
      </c>
      <c r="AG1757" s="11">
        <f t="shared" si="2657"/>
        <v>0</v>
      </c>
      <c r="AH1757" s="11">
        <f t="shared" si="2657"/>
        <v>0</v>
      </c>
      <c r="AI1757" s="11">
        <f t="shared" si="2657"/>
        <v>0</v>
      </c>
      <c r="AJ1757" s="11">
        <f t="shared" si="2657"/>
        <v>0</v>
      </c>
      <c r="AK1757" s="11">
        <f t="shared" si="2657"/>
        <v>0</v>
      </c>
      <c r="AL1757" s="11">
        <f t="shared" si="2657"/>
        <v>0</v>
      </c>
      <c r="AM1757" s="11">
        <f t="shared" si="2657"/>
        <v>0</v>
      </c>
      <c r="AN1757" s="11">
        <f t="shared" si="2657"/>
        <v>0</v>
      </c>
      <c r="AO1757" s="11">
        <f t="shared" si="2657"/>
        <v>0</v>
      </c>
      <c r="AP1757" s="11">
        <f t="shared" si="2657"/>
        <v>0</v>
      </c>
      <c r="AQ1757" s="11">
        <f t="shared" si="2657"/>
        <v>0</v>
      </c>
      <c r="AR1757" s="11">
        <f t="shared" si="2657"/>
        <v>0</v>
      </c>
      <c r="AS1757" s="11">
        <f t="shared" si="2657"/>
        <v>0</v>
      </c>
      <c r="AT1757" s="11">
        <f t="shared" si="2657"/>
        <v>0</v>
      </c>
      <c r="AU1757" s="11">
        <f t="shared" si="2657"/>
        <v>0</v>
      </c>
      <c r="AV1757" s="11">
        <f t="shared" si="2657"/>
        <v>0</v>
      </c>
      <c r="AW1757" s="11">
        <v>0</v>
      </c>
      <c r="AX1757" s="11">
        <v>0</v>
      </c>
      <c r="AY1757" s="11">
        <f t="shared" ref="AY1757:BQ1757" si="2658">SUM(AY1754,AY1751,AY1727)</f>
        <v>7000</v>
      </c>
      <c r="AZ1757" s="11">
        <f t="shared" si="2658"/>
        <v>20677</v>
      </c>
      <c r="BA1757" s="11">
        <f t="shared" si="2658"/>
        <v>0</v>
      </c>
      <c r="BB1757" s="11">
        <f t="shared" si="2658"/>
        <v>69000</v>
      </c>
      <c r="BC1757" s="11">
        <f t="shared" si="2658"/>
        <v>0</v>
      </c>
      <c r="BD1757" s="11">
        <f t="shared" si="2658"/>
        <v>0</v>
      </c>
      <c r="BE1757" s="11">
        <f t="shared" si="2658"/>
        <v>96677</v>
      </c>
      <c r="BF1757" s="11">
        <f t="shared" si="2658"/>
        <v>6000</v>
      </c>
      <c r="BG1757" s="11">
        <f t="shared" si="2658"/>
        <v>69000</v>
      </c>
      <c r="BH1757" s="11">
        <f t="shared" si="2658"/>
        <v>20677</v>
      </c>
      <c r="BI1757" s="11">
        <f t="shared" si="2658"/>
        <v>0</v>
      </c>
      <c r="BJ1757" s="11">
        <f t="shared" si="2658"/>
        <v>0</v>
      </c>
      <c r="BK1757" s="11">
        <f t="shared" si="2658"/>
        <v>0</v>
      </c>
      <c r="BL1757" s="11">
        <f t="shared" si="2658"/>
        <v>0</v>
      </c>
      <c r="BM1757" s="11">
        <f t="shared" si="2658"/>
        <v>0</v>
      </c>
      <c r="BN1757" s="11">
        <f t="shared" si="2658"/>
        <v>0</v>
      </c>
      <c r="BO1757" s="11">
        <f t="shared" si="2658"/>
        <v>0</v>
      </c>
      <c r="BP1757" s="11">
        <f t="shared" si="2658"/>
        <v>0</v>
      </c>
      <c r="BQ1757" s="11">
        <f t="shared" si="2658"/>
        <v>0</v>
      </c>
      <c r="BR1757" s="11">
        <v>95677</v>
      </c>
      <c r="BS1757" s="11">
        <v>1000</v>
      </c>
      <c r="BT1757" s="11" t="e">
        <f>IF(#REF!=0,"-",#REF!/#REF!*100)</f>
        <v>#REF!</v>
      </c>
    </row>
    <row r="1758" spans="1:72" ht="15.75" thickBot="1" x14ac:dyDescent="0.3">
      <c r="A1758" s="13" t="s">
        <v>0</v>
      </c>
      <c r="B1758" s="13" t="s">
        <v>0</v>
      </c>
      <c r="C1758" s="13" t="s">
        <v>0</v>
      </c>
      <c r="D1758" s="98" t="s">
        <v>0</v>
      </c>
      <c r="E1758" s="98" t="s">
        <v>0</v>
      </c>
      <c r="F1758" s="98" t="s">
        <v>0</v>
      </c>
      <c r="G1758" s="13" t="s">
        <v>0</v>
      </c>
      <c r="H1758" s="2" t="s">
        <v>53</v>
      </c>
      <c r="I1758" s="13" t="s">
        <v>0</v>
      </c>
      <c r="J1758" s="13"/>
      <c r="K1758" s="13"/>
      <c r="L1758" s="13"/>
      <c r="M1758" s="13"/>
      <c r="N1758" s="13"/>
      <c r="O1758" s="13" t="e">
        <f t="shared" si="2653"/>
        <v>#VALUE!</v>
      </c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>
        <v>0</v>
      </c>
      <c r="AC1758" s="13" t="e">
        <v>#VALUE!</v>
      </c>
      <c r="AD1758" s="13" t="s">
        <v>0</v>
      </c>
      <c r="AE1758" s="13"/>
      <c r="AF1758" s="13"/>
      <c r="AG1758" s="13"/>
      <c r="AH1758" s="13"/>
      <c r="AI1758" s="13"/>
      <c r="AJ1758" s="13" t="e">
        <f t="shared" si="2654"/>
        <v>#VALUE!</v>
      </c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>
        <v>0</v>
      </c>
      <c r="AX1758" s="13" t="e">
        <v>#VALUE!</v>
      </c>
      <c r="AY1758" s="13" t="s">
        <v>0</v>
      </c>
      <c r="AZ1758" s="13"/>
      <c r="BA1758" s="13"/>
      <c r="BB1758" s="13"/>
      <c r="BC1758" s="13"/>
      <c r="BD1758" s="13"/>
      <c r="BE1758" s="13" t="e">
        <f t="shared" si="2655"/>
        <v>#VALUE!</v>
      </c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>
        <v>0</v>
      </c>
      <c r="BS1758" s="13" t="e">
        <v>#VALUE!</v>
      </c>
      <c r="BT1758" s="12"/>
    </row>
    <row r="1759" spans="1:72" ht="69.75" customHeight="1" thickBot="1" x14ac:dyDescent="0.3">
      <c r="A1759" s="132" t="s">
        <v>0</v>
      </c>
      <c r="B1759" s="132" t="s">
        <v>0</v>
      </c>
      <c r="C1759" s="132" t="s">
        <v>0</v>
      </c>
      <c r="D1759" s="135" t="s">
        <v>0</v>
      </c>
      <c r="E1759" s="135" t="s">
        <v>0</v>
      </c>
      <c r="F1759" s="135" t="s">
        <v>0</v>
      </c>
      <c r="G1759" s="138" t="s">
        <v>0</v>
      </c>
      <c r="H1759" s="5" t="s">
        <v>54</v>
      </c>
      <c r="I1759" s="89" t="s">
        <v>9</v>
      </c>
      <c r="J1759" s="89" t="s">
        <v>1606</v>
      </c>
      <c r="K1759" s="89" t="s">
        <v>1534</v>
      </c>
      <c r="L1759" s="89" t="s">
        <v>1592</v>
      </c>
      <c r="M1759" s="89" t="s">
        <v>1593</v>
      </c>
      <c r="N1759" s="89" t="s">
        <v>1594</v>
      </c>
      <c r="O1759" s="89" t="s">
        <v>1610</v>
      </c>
      <c r="P1759" s="89" t="s">
        <v>1607</v>
      </c>
      <c r="Q1759" s="89" t="s">
        <v>1595</v>
      </c>
      <c r="R1759" s="89" t="s">
        <v>1596</v>
      </c>
      <c r="S1759" s="89" t="s">
        <v>1597</v>
      </c>
      <c r="T1759" s="89" t="s">
        <v>1598</v>
      </c>
      <c r="U1759" s="89" t="s">
        <v>1599</v>
      </c>
      <c r="V1759" s="89" t="s">
        <v>1600</v>
      </c>
      <c r="W1759" s="89" t="s">
        <v>1608</v>
      </c>
      <c r="X1759" s="89" t="s">
        <v>1609</v>
      </c>
      <c r="Y1759" s="89" t="s">
        <v>1601</v>
      </c>
      <c r="Z1759" s="89" t="s">
        <v>1602</v>
      </c>
      <c r="AA1759" s="89" t="s">
        <v>1603</v>
      </c>
      <c r="AB1759" s="89" t="s">
        <v>1604</v>
      </c>
      <c r="AC1759" s="89" t="s">
        <v>1605</v>
      </c>
      <c r="AD1759" s="90" t="s">
        <v>10</v>
      </c>
      <c r="AE1759" s="90" t="s">
        <v>1606</v>
      </c>
      <c r="AF1759" s="90" t="s">
        <v>1534</v>
      </c>
      <c r="AG1759" s="90" t="s">
        <v>1592</v>
      </c>
      <c r="AH1759" s="90" t="s">
        <v>1593</v>
      </c>
      <c r="AI1759" s="90" t="s">
        <v>1594</v>
      </c>
      <c r="AJ1759" s="90" t="s">
        <v>1611</v>
      </c>
      <c r="AK1759" s="90" t="s">
        <v>1607</v>
      </c>
      <c r="AL1759" s="90" t="s">
        <v>1595</v>
      </c>
      <c r="AM1759" s="90" t="s">
        <v>1596</v>
      </c>
      <c r="AN1759" s="90" t="s">
        <v>1597</v>
      </c>
      <c r="AO1759" s="90" t="s">
        <v>1598</v>
      </c>
      <c r="AP1759" s="90" t="s">
        <v>1599</v>
      </c>
      <c r="AQ1759" s="90" t="s">
        <v>1600</v>
      </c>
      <c r="AR1759" s="90" t="s">
        <v>1608</v>
      </c>
      <c r="AS1759" s="90" t="s">
        <v>1609</v>
      </c>
      <c r="AT1759" s="90" t="s">
        <v>1601</v>
      </c>
      <c r="AU1759" s="90" t="s">
        <v>1602</v>
      </c>
      <c r="AV1759" s="90" t="s">
        <v>1603</v>
      </c>
      <c r="AW1759" s="90" t="s">
        <v>1604</v>
      </c>
      <c r="AX1759" s="90" t="s">
        <v>1605</v>
      </c>
      <c r="AY1759" s="91" t="s">
        <v>11</v>
      </c>
      <c r="AZ1759" s="91" t="s">
        <v>1606</v>
      </c>
      <c r="BA1759" s="91" t="s">
        <v>1534</v>
      </c>
      <c r="BB1759" s="91" t="s">
        <v>1592</v>
      </c>
      <c r="BC1759" s="91" t="s">
        <v>1593</v>
      </c>
      <c r="BD1759" s="91" t="s">
        <v>1594</v>
      </c>
      <c r="BE1759" s="91" t="s">
        <v>1612</v>
      </c>
      <c r="BF1759" s="91" t="s">
        <v>1607</v>
      </c>
      <c r="BG1759" s="91" t="s">
        <v>1595</v>
      </c>
      <c r="BH1759" s="91" t="s">
        <v>1596</v>
      </c>
      <c r="BI1759" s="91" t="s">
        <v>1597</v>
      </c>
      <c r="BJ1759" s="91" t="s">
        <v>1598</v>
      </c>
      <c r="BK1759" s="91" t="s">
        <v>1599</v>
      </c>
      <c r="BL1759" s="91" t="s">
        <v>1600</v>
      </c>
      <c r="BM1759" s="91" t="s">
        <v>1608</v>
      </c>
      <c r="BN1759" s="91" t="s">
        <v>1609</v>
      </c>
      <c r="BO1759" s="91" t="s">
        <v>1601</v>
      </c>
      <c r="BP1759" s="91" t="s">
        <v>1602</v>
      </c>
      <c r="BQ1759" s="91" t="s">
        <v>1603</v>
      </c>
      <c r="BR1759" s="91" t="s">
        <v>1604</v>
      </c>
      <c r="BS1759" s="91" t="s">
        <v>1605</v>
      </c>
      <c r="BT1759" s="5" t="s">
        <v>1671</v>
      </c>
    </row>
    <row r="1760" spans="1:72" x14ac:dyDescent="0.25">
      <c r="A1760" s="133"/>
      <c r="B1760" s="133"/>
      <c r="C1760" s="133"/>
      <c r="D1760" s="136"/>
      <c r="E1760" s="136"/>
      <c r="F1760" s="136"/>
      <c r="G1760" s="139"/>
      <c r="H1760" s="15" t="s">
        <v>0</v>
      </c>
      <c r="I1760" s="9">
        <v>1</v>
      </c>
      <c r="J1760" s="9">
        <v>2</v>
      </c>
      <c r="K1760" s="9">
        <v>3</v>
      </c>
      <c r="L1760" s="9">
        <v>4</v>
      </c>
      <c r="M1760" s="9">
        <v>5</v>
      </c>
      <c r="N1760" s="9">
        <v>6</v>
      </c>
      <c r="O1760" s="9">
        <v>7</v>
      </c>
      <c r="P1760" s="9">
        <v>8</v>
      </c>
      <c r="Q1760" s="9">
        <v>9</v>
      </c>
      <c r="R1760" s="9">
        <v>10</v>
      </c>
      <c r="S1760" s="9">
        <v>11</v>
      </c>
      <c r="T1760" s="9">
        <v>12</v>
      </c>
      <c r="U1760" s="9">
        <v>13</v>
      </c>
      <c r="V1760" s="9">
        <v>14</v>
      </c>
      <c r="W1760" s="9">
        <v>15</v>
      </c>
      <c r="X1760" s="9">
        <v>16</v>
      </c>
      <c r="Y1760" s="9">
        <v>17</v>
      </c>
      <c r="Z1760" s="9">
        <v>18</v>
      </c>
      <c r="AA1760" s="9">
        <v>19</v>
      </c>
      <c r="AB1760" s="9">
        <v>20</v>
      </c>
      <c r="AC1760" s="9">
        <v>21</v>
      </c>
      <c r="AD1760" s="9">
        <v>1</v>
      </c>
      <c r="AE1760" s="9">
        <v>2</v>
      </c>
      <c r="AF1760" s="9">
        <v>3</v>
      </c>
      <c r="AG1760" s="9">
        <v>4</v>
      </c>
      <c r="AH1760" s="9">
        <v>5</v>
      </c>
      <c r="AI1760" s="9">
        <v>6</v>
      </c>
      <c r="AJ1760" s="9">
        <v>7</v>
      </c>
      <c r="AK1760" s="9">
        <v>8</v>
      </c>
      <c r="AL1760" s="9">
        <v>9</v>
      </c>
      <c r="AM1760" s="9">
        <v>10</v>
      </c>
      <c r="AN1760" s="9">
        <v>11</v>
      </c>
      <c r="AO1760" s="9">
        <v>12</v>
      </c>
      <c r="AP1760" s="9">
        <v>13</v>
      </c>
      <c r="AQ1760" s="9">
        <v>14</v>
      </c>
      <c r="AR1760" s="9">
        <v>15</v>
      </c>
      <c r="AS1760" s="9">
        <v>16</v>
      </c>
      <c r="AT1760" s="9">
        <v>17</v>
      </c>
      <c r="AU1760" s="9">
        <v>18</v>
      </c>
      <c r="AV1760" s="9">
        <v>19</v>
      </c>
      <c r="AW1760" s="9">
        <v>20</v>
      </c>
      <c r="AX1760" s="9">
        <v>21</v>
      </c>
      <c r="AY1760" s="9">
        <v>1</v>
      </c>
      <c r="AZ1760" s="9">
        <v>2</v>
      </c>
      <c r="BA1760" s="9">
        <v>3</v>
      </c>
      <c r="BB1760" s="9">
        <v>4</v>
      </c>
      <c r="BC1760" s="9">
        <v>5</v>
      </c>
      <c r="BD1760" s="9">
        <v>6</v>
      </c>
      <c r="BE1760" s="9">
        <v>7</v>
      </c>
      <c r="BF1760" s="9">
        <v>8</v>
      </c>
      <c r="BG1760" s="9">
        <v>9</v>
      </c>
      <c r="BH1760" s="9">
        <v>10</v>
      </c>
      <c r="BI1760" s="9">
        <v>11</v>
      </c>
      <c r="BJ1760" s="9">
        <v>12</v>
      </c>
      <c r="BK1760" s="9">
        <v>13</v>
      </c>
      <c r="BL1760" s="9">
        <v>14</v>
      </c>
      <c r="BM1760" s="9">
        <v>15</v>
      </c>
      <c r="BN1760" s="9">
        <v>16</v>
      </c>
      <c r="BO1760" s="9">
        <v>17</v>
      </c>
      <c r="BP1760" s="9">
        <v>18</v>
      </c>
      <c r="BQ1760" s="9">
        <v>19</v>
      </c>
      <c r="BR1760" s="9">
        <v>20</v>
      </c>
      <c r="BS1760" s="9">
        <v>21</v>
      </c>
      <c r="BT1760" s="9">
        <v>9</v>
      </c>
    </row>
    <row r="1761" spans="1:72" x14ac:dyDescent="0.25">
      <c r="A1761" s="133"/>
      <c r="B1761" s="133"/>
      <c r="C1761" s="133"/>
      <c r="D1761" s="136"/>
      <c r="E1761" s="136"/>
      <c r="F1761" s="136"/>
      <c r="G1761" s="139"/>
      <c r="H1761" s="16" t="s">
        <v>64</v>
      </c>
      <c r="I1761" s="17">
        <f t="shared" ref="I1761:AA1761" si="2659">SUM(I1757)</f>
        <v>0</v>
      </c>
      <c r="J1761" s="17">
        <f t="shared" si="2659"/>
        <v>0</v>
      </c>
      <c r="K1761" s="17">
        <f t="shared" si="2659"/>
        <v>0</v>
      </c>
      <c r="L1761" s="17">
        <f t="shared" si="2659"/>
        <v>13598</v>
      </c>
      <c r="M1761" s="17">
        <f t="shared" si="2659"/>
        <v>0</v>
      </c>
      <c r="N1761" s="17">
        <f t="shared" si="2659"/>
        <v>0</v>
      </c>
      <c r="O1761" s="17">
        <f t="shared" ref="O1761" si="2660">SUM(O1757)</f>
        <v>13598</v>
      </c>
      <c r="P1761" s="17">
        <f t="shared" si="2659"/>
        <v>0</v>
      </c>
      <c r="Q1761" s="17">
        <f t="shared" si="2659"/>
        <v>13598</v>
      </c>
      <c r="R1761" s="17">
        <f t="shared" si="2659"/>
        <v>0</v>
      </c>
      <c r="S1761" s="17">
        <f t="shared" si="2659"/>
        <v>0</v>
      </c>
      <c r="T1761" s="17">
        <f t="shared" si="2659"/>
        <v>0</v>
      </c>
      <c r="U1761" s="17">
        <f t="shared" si="2659"/>
        <v>0</v>
      </c>
      <c r="V1761" s="17">
        <f t="shared" si="2659"/>
        <v>0</v>
      </c>
      <c r="W1761" s="17">
        <f t="shared" si="2659"/>
        <v>0</v>
      </c>
      <c r="X1761" s="17">
        <f t="shared" si="2659"/>
        <v>0</v>
      </c>
      <c r="Y1761" s="17">
        <f t="shared" si="2659"/>
        <v>0</v>
      </c>
      <c r="Z1761" s="17">
        <f t="shared" si="2659"/>
        <v>0</v>
      </c>
      <c r="AA1761" s="17">
        <f t="shared" si="2659"/>
        <v>0</v>
      </c>
      <c r="AB1761" s="17">
        <v>13598</v>
      </c>
      <c r="AC1761" s="17">
        <v>0</v>
      </c>
      <c r="AD1761" s="17">
        <f t="shared" ref="AD1761:AV1761" si="2661">SUM(AD1757)</f>
        <v>0</v>
      </c>
      <c r="AE1761" s="17">
        <f t="shared" si="2661"/>
        <v>0</v>
      </c>
      <c r="AF1761" s="17">
        <f t="shared" si="2661"/>
        <v>0</v>
      </c>
      <c r="AG1761" s="17">
        <f t="shared" si="2661"/>
        <v>0</v>
      </c>
      <c r="AH1761" s="17">
        <f t="shared" si="2661"/>
        <v>0</v>
      </c>
      <c r="AI1761" s="17">
        <f t="shared" si="2661"/>
        <v>0</v>
      </c>
      <c r="AJ1761" s="17">
        <f t="shared" ref="AJ1761" si="2662">SUM(AJ1757)</f>
        <v>0</v>
      </c>
      <c r="AK1761" s="17">
        <f t="shared" si="2661"/>
        <v>0</v>
      </c>
      <c r="AL1761" s="17">
        <f t="shared" si="2661"/>
        <v>0</v>
      </c>
      <c r="AM1761" s="17">
        <f t="shared" si="2661"/>
        <v>0</v>
      </c>
      <c r="AN1761" s="17">
        <f t="shared" si="2661"/>
        <v>0</v>
      </c>
      <c r="AO1761" s="17">
        <f t="shared" si="2661"/>
        <v>0</v>
      </c>
      <c r="AP1761" s="17">
        <f t="shared" si="2661"/>
        <v>0</v>
      </c>
      <c r="AQ1761" s="17">
        <f t="shared" si="2661"/>
        <v>0</v>
      </c>
      <c r="AR1761" s="17">
        <f t="shared" si="2661"/>
        <v>0</v>
      </c>
      <c r="AS1761" s="17">
        <f t="shared" si="2661"/>
        <v>0</v>
      </c>
      <c r="AT1761" s="17">
        <f t="shared" si="2661"/>
        <v>0</v>
      </c>
      <c r="AU1761" s="17">
        <f t="shared" si="2661"/>
        <v>0</v>
      </c>
      <c r="AV1761" s="17">
        <f t="shared" si="2661"/>
        <v>0</v>
      </c>
      <c r="AW1761" s="17">
        <v>0</v>
      </c>
      <c r="AX1761" s="17">
        <v>0</v>
      </c>
      <c r="AY1761" s="17">
        <f t="shared" ref="AY1761:BQ1761" si="2663">SUM(AY1757)</f>
        <v>7000</v>
      </c>
      <c r="AZ1761" s="17">
        <f t="shared" si="2663"/>
        <v>20677</v>
      </c>
      <c r="BA1761" s="17">
        <f t="shared" si="2663"/>
        <v>0</v>
      </c>
      <c r="BB1761" s="17">
        <f t="shared" si="2663"/>
        <v>69000</v>
      </c>
      <c r="BC1761" s="17">
        <f t="shared" si="2663"/>
        <v>0</v>
      </c>
      <c r="BD1761" s="17">
        <f t="shared" si="2663"/>
        <v>0</v>
      </c>
      <c r="BE1761" s="17">
        <f t="shared" ref="BE1761" si="2664">SUM(BE1757)</f>
        <v>96677</v>
      </c>
      <c r="BF1761" s="17">
        <f t="shared" si="2663"/>
        <v>6000</v>
      </c>
      <c r="BG1761" s="17">
        <f t="shared" si="2663"/>
        <v>69000</v>
      </c>
      <c r="BH1761" s="17">
        <f t="shared" si="2663"/>
        <v>20677</v>
      </c>
      <c r="BI1761" s="17">
        <f t="shared" si="2663"/>
        <v>0</v>
      </c>
      <c r="BJ1761" s="17">
        <f t="shared" si="2663"/>
        <v>0</v>
      </c>
      <c r="BK1761" s="17">
        <f t="shared" si="2663"/>
        <v>0</v>
      </c>
      <c r="BL1761" s="17">
        <f t="shared" si="2663"/>
        <v>0</v>
      </c>
      <c r="BM1761" s="17">
        <f t="shared" si="2663"/>
        <v>0</v>
      </c>
      <c r="BN1761" s="17">
        <f t="shared" si="2663"/>
        <v>0</v>
      </c>
      <c r="BO1761" s="17">
        <f t="shared" si="2663"/>
        <v>0</v>
      </c>
      <c r="BP1761" s="17">
        <f t="shared" si="2663"/>
        <v>0</v>
      </c>
      <c r="BQ1761" s="17">
        <f t="shared" si="2663"/>
        <v>0</v>
      </c>
      <c r="BR1761" s="17">
        <v>95677</v>
      </c>
      <c r="BS1761" s="17">
        <v>1000</v>
      </c>
      <c r="BT1761" s="17" t="e">
        <f>IF(#REF!=0,"-",#REF!/#REF!*100)</f>
        <v>#REF!</v>
      </c>
    </row>
    <row r="1762" spans="1:72" x14ac:dyDescent="0.25">
      <c r="A1762" s="133"/>
      <c r="B1762" s="133"/>
      <c r="C1762" s="133"/>
      <c r="D1762" s="136"/>
      <c r="E1762" s="136"/>
      <c r="F1762" s="136"/>
      <c r="G1762" s="139"/>
      <c r="H1762" s="18" t="s">
        <v>55</v>
      </c>
      <c r="I1762" s="17">
        <f t="shared" ref="I1762:AA1762" si="2665">SUM(I1761)</f>
        <v>0</v>
      </c>
      <c r="J1762" s="17">
        <f t="shared" si="2665"/>
        <v>0</v>
      </c>
      <c r="K1762" s="17">
        <f t="shared" si="2665"/>
        <v>0</v>
      </c>
      <c r="L1762" s="17">
        <f t="shared" si="2665"/>
        <v>13598</v>
      </c>
      <c r="M1762" s="17">
        <f t="shared" si="2665"/>
        <v>0</v>
      </c>
      <c r="N1762" s="17">
        <f t="shared" si="2665"/>
        <v>0</v>
      </c>
      <c r="O1762" s="17">
        <f t="shared" ref="O1762" si="2666">SUM(O1761)</f>
        <v>13598</v>
      </c>
      <c r="P1762" s="17">
        <f t="shared" si="2665"/>
        <v>0</v>
      </c>
      <c r="Q1762" s="17">
        <f t="shared" si="2665"/>
        <v>13598</v>
      </c>
      <c r="R1762" s="17">
        <f t="shared" si="2665"/>
        <v>0</v>
      </c>
      <c r="S1762" s="17">
        <f t="shared" si="2665"/>
        <v>0</v>
      </c>
      <c r="T1762" s="17">
        <f t="shared" si="2665"/>
        <v>0</v>
      </c>
      <c r="U1762" s="17">
        <f t="shared" si="2665"/>
        <v>0</v>
      </c>
      <c r="V1762" s="17">
        <f t="shared" si="2665"/>
        <v>0</v>
      </c>
      <c r="W1762" s="17">
        <f t="shared" si="2665"/>
        <v>0</v>
      </c>
      <c r="X1762" s="17">
        <f t="shared" si="2665"/>
        <v>0</v>
      </c>
      <c r="Y1762" s="17">
        <f t="shared" si="2665"/>
        <v>0</v>
      </c>
      <c r="Z1762" s="17">
        <f t="shared" si="2665"/>
        <v>0</v>
      </c>
      <c r="AA1762" s="17">
        <f t="shared" si="2665"/>
        <v>0</v>
      </c>
      <c r="AB1762" s="17">
        <v>13598</v>
      </c>
      <c r="AC1762" s="17">
        <v>0</v>
      </c>
      <c r="AD1762" s="17">
        <f t="shared" ref="AD1762:AV1762" si="2667">SUM(AD1761)</f>
        <v>0</v>
      </c>
      <c r="AE1762" s="17">
        <f t="shared" si="2667"/>
        <v>0</v>
      </c>
      <c r="AF1762" s="17">
        <f t="shared" si="2667"/>
        <v>0</v>
      </c>
      <c r="AG1762" s="17">
        <f t="shared" si="2667"/>
        <v>0</v>
      </c>
      <c r="AH1762" s="17">
        <f t="shared" si="2667"/>
        <v>0</v>
      </c>
      <c r="AI1762" s="17">
        <f t="shared" si="2667"/>
        <v>0</v>
      </c>
      <c r="AJ1762" s="17">
        <f t="shared" ref="AJ1762" si="2668">SUM(AJ1761)</f>
        <v>0</v>
      </c>
      <c r="AK1762" s="17">
        <f t="shared" si="2667"/>
        <v>0</v>
      </c>
      <c r="AL1762" s="17">
        <f t="shared" si="2667"/>
        <v>0</v>
      </c>
      <c r="AM1762" s="17">
        <f t="shared" si="2667"/>
        <v>0</v>
      </c>
      <c r="AN1762" s="17">
        <f t="shared" si="2667"/>
        <v>0</v>
      </c>
      <c r="AO1762" s="17">
        <f t="shared" si="2667"/>
        <v>0</v>
      </c>
      <c r="AP1762" s="17">
        <f t="shared" si="2667"/>
        <v>0</v>
      </c>
      <c r="AQ1762" s="17">
        <f t="shared" si="2667"/>
        <v>0</v>
      </c>
      <c r="AR1762" s="17">
        <f t="shared" si="2667"/>
        <v>0</v>
      </c>
      <c r="AS1762" s="17">
        <f t="shared" si="2667"/>
        <v>0</v>
      </c>
      <c r="AT1762" s="17">
        <f t="shared" si="2667"/>
        <v>0</v>
      </c>
      <c r="AU1762" s="17">
        <f t="shared" si="2667"/>
        <v>0</v>
      </c>
      <c r="AV1762" s="17">
        <f t="shared" si="2667"/>
        <v>0</v>
      </c>
      <c r="AW1762" s="17">
        <v>0</v>
      </c>
      <c r="AX1762" s="17">
        <v>0</v>
      </c>
      <c r="AY1762" s="17">
        <f t="shared" ref="AY1762:BQ1762" si="2669">SUM(AY1761)</f>
        <v>7000</v>
      </c>
      <c r="AZ1762" s="17">
        <f t="shared" si="2669"/>
        <v>20677</v>
      </c>
      <c r="BA1762" s="17">
        <f t="shared" si="2669"/>
        <v>0</v>
      </c>
      <c r="BB1762" s="17">
        <f t="shared" si="2669"/>
        <v>69000</v>
      </c>
      <c r="BC1762" s="17">
        <f t="shared" si="2669"/>
        <v>0</v>
      </c>
      <c r="BD1762" s="17">
        <f t="shared" si="2669"/>
        <v>0</v>
      </c>
      <c r="BE1762" s="17">
        <f t="shared" ref="BE1762" si="2670">SUM(BE1761)</f>
        <v>96677</v>
      </c>
      <c r="BF1762" s="17">
        <f t="shared" si="2669"/>
        <v>6000</v>
      </c>
      <c r="BG1762" s="17">
        <f t="shared" si="2669"/>
        <v>69000</v>
      </c>
      <c r="BH1762" s="17">
        <f t="shared" si="2669"/>
        <v>20677</v>
      </c>
      <c r="BI1762" s="17">
        <f t="shared" si="2669"/>
        <v>0</v>
      </c>
      <c r="BJ1762" s="17">
        <f t="shared" si="2669"/>
        <v>0</v>
      </c>
      <c r="BK1762" s="17">
        <f t="shared" si="2669"/>
        <v>0</v>
      </c>
      <c r="BL1762" s="17">
        <f t="shared" si="2669"/>
        <v>0</v>
      </c>
      <c r="BM1762" s="17">
        <f t="shared" si="2669"/>
        <v>0</v>
      </c>
      <c r="BN1762" s="17">
        <f t="shared" si="2669"/>
        <v>0</v>
      </c>
      <c r="BO1762" s="17">
        <f t="shared" si="2669"/>
        <v>0</v>
      </c>
      <c r="BP1762" s="17">
        <f t="shared" si="2669"/>
        <v>0</v>
      </c>
      <c r="BQ1762" s="17">
        <f t="shared" si="2669"/>
        <v>0</v>
      </c>
      <c r="BR1762" s="17">
        <v>95677</v>
      </c>
      <c r="BS1762" s="17">
        <v>1000</v>
      </c>
      <c r="BT1762" s="17" t="e">
        <f>IF(#REF!=0,"-",#REF!/#REF!*100)</f>
        <v>#REF!</v>
      </c>
    </row>
    <row r="1763" spans="1:72" x14ac:dyDescent="0.25">
      <c r="A1763" s="134"/>
      <c r="B1763" s="134"/>
      <c r="C1763" s="134"/>
      <c r="D1763" s="137"/>
      <c r="E1763" s="137"/>
      <c r="F1763" s="137"/>
      <c r="G1763" s="140"/>
      <c r="O1763">
        <f t="shared" si="2653"/>
        <v>0</v>
      </c>
      <c r="AB1763">
        <v>0</v>
      </c>
      <c r="AC1763">
        <v>0</v>
      </c>
      <c r="AJ1763">
        <f t="shared" si="2654"/>
        <v>0</v>
      </c>
      <c r="AW1763">
        <v>0</v>
      </c>
      <c r="AX1763">
        <v>0</v>
      </c>
      <c r="BE1763">
        <f t="shared" si="2655"/>
        <v>0</v>
      </c>
      <c r="BR1763">
        <v>0</v>
      </c>
      <c r="BS1763">
        <v>0</v>
      </c>
      <c r="BT1763" t="e">
        <f>IF(#REF!=0,"-",#REF!/#REF!*100)</f>
        <v>#REF!</v>
      </c>
    </row>
    <row r="1764" spans="1:72" ht="15.75" thickBot="1" x14ac:dyDescent="0.3">
      <c r="A1764" s="13" t="s">
        <v>0</v>
      </c>
      <c r="B1764" s="13" t="s">
        <v>0</v>
      </c>
      <c r="C1764" s="13" t="s">
        <v>0</v>
      </c>
      <c r="D1764" s="98" t="s">
        <v>0</v>
      </c>
      <c r="E1764" s="98" t="s">
        <v>0</v>
      </c>
      <c r="F1764" s="98" t="s">
        <v>0</v>
      </c>
      <c r="G1764" s="13" t="s">
        <v>0</v>
      </c>
      <c r="H1764" s="19" t="s">
        <v>0</v>
      </c>
      <c r="I1764" s="19" t="s">
        <v>0</v>
      </c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>
        <v>0</v>
      </c>
      <c r="AC1764" s="19">
        <v>0</v>
      </c>
      <c r="AD1764" s="19" t="s">
        <v>0</v>
      </c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>
        <v>0</v>
      </c>
      <c r="AX1764" s="19">
        <v>0</v>
      </c>
      <c r="AY1764" s="19" t="s">
        <v>0</v>
      </c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>
        <v>0</v>
      </c>
      <c r="BS1764" s="19">
        <v>0</v>
      </c>
      <c r="BT1764" s="19"/>
    </row>
    <row r="1765" spans="1:72" ht="69.75" customHeight="1" thickBot="1" x14ac:dyDescent="0.3">
      <c r="A1765" s="5" t="s">
        <v>2</v>
      </c>
      <c r="B1765" s="5" t="s">
        <v>3</v>
      </c>
      <c r="C1765" s="5" t="s">
        <v>4</v>
      </c>
      <c r="D1765" s="103" t="s">
        <v>0</v>
      </c>
      <c r="E1765" s="112" t="s">
        <v>5</v>
      </c>
      <c r="F1765" s="112" t="s">
        <v>6</v>
      </c>
      <c r="G1765" s="5" t="s">
        <v>7</v>
      </c>
      <c r="H1765" s="5" t="s">
        <v>8</v>
      </c>
      <c r="I1765" s="89" t="s">
        <v>9</v>
      </c>
      <c r="J1765" s="89" t="s">
        <v>1606</v>
      </c>
      <c r="K1765" s="89" t="s">
        <v>1534</v>
      </c>
      <c r="L1765" s="89" t="s">
        <v>1592</v>
      </c>
      <c r="M1765" s="89" t="s">
        <v>1593</v>
      </c>
      <c r="N1765" s="89" t="s">
        <v>1594</v>
      </c>
      <c r="O1765" s="89" t="s">
        <v>1610</v>
      </c>
      <c r="P1765" s="89" t="s">
        <v>1607</v>
      </c>
      <c r="Q1765" s="89" t="s">
        <v>1595</v>
      </c>
      <c r="R1765" s="89" t="s">
        <v>1596</v>
      </c>
      <c r="S1765" s="89" t="s">
        <v>1597</v>
      </c>
      <c r="T1765" s="89" t="s">
        <v>1598</v>
      </c>
      <c r="U1765" s="89" t="s">
        <v>1599</v>
      </c>
      <c r="V1765" s="89" t="s">
        <v>1600</v>
      </c>
      <c r="W1765" s="89" t="s">
        <v>1608</v>
      </c>
      <c r="X1765" s="89" t="s">
        <v>1609</v>
      </c>
      <c r="Y1765" s="89" t="s">
        <v>1601</v>
      </c>
      <c r="Z1765" s="89" t="s">
        <v>1602</v>
      </c>
      <c r="AA1765" s="89" t="s">
        <v>1603</v>
      </c>
      <c r="AB1765" s="89" t="s">
        <v>1604</v>
      </c>
      <c r="AC1765" s="89" t="s">
        <v>1605</v>
      </c>
      <c r="AD1765" s="90" t="s">
        <v>10</v>
      </c>
      <c r="AE1765" s="90" t="s">
        <v>1606</v>
      </c>
      <c r="AF1765" s="90" t="s">
        <v>1534</v>
      </c>
      <c r="AG1765" s="90" t="s">
        <v>1592</v>
      </c>
      <c r="AH1765" s="90" t="s">
        <v>1593</v>
      </c>
      <c r="AI1765" s="90" t="s">
        <v>1594</v>
      </c>
      <c r="AJ1765" s="90" t="s">
        <v>1611</v>
      </c>
      <c r="AK1765" s="90" t="s">
        <v>1607</v>
      </c>
      <c r="AL1765" s="90" t="s">
        <v>1595</v>
      </c>
      <c r="AM1765" s="90" t="s">
        <v>1596</v>
      </c>
      <c r="AN1765" s="90" t="s">
        <v>1597</v>
      </c>
      <c r="AO1765" s="90" t="s">
        <v>1598</v>
      </c>
      <c r="AP1765" s="90" t="s">
        <v>1599</v>
      </c>
      <c r="AQ1765" s="90" t="s">
        <v>1600</v>
      </c>
      <c r="AR1765" s="90" t="s">
        <v>1608</v>
      </c>
      <c r="AS1765" s="90" t="s">
        <v>1609</v>
      </c>
      <c r="AT1765" s="90" t="s">
        <v>1601</v>
      </c>
      <c r="AU1765" s="90" t="s">
        <v>1602</v>
      </c>
      <c r="AV1765" s="90" t="s">
        <v>1603</v>
      </c>
      <c r="AW1765" s="90" t="s">
        <v>1604</v>
      </c>
      <c r="AX1765" s="90" t="s">
        <v>1605</v>
      </c>
      <c r="AY1765" s="91" t="s">
        <v>11</v>
      </c>
      <c r="AZ1765" s="91" t="s">
        <v>1606</v>
      </c>
      <c r="BA1765" s="91" t="s">
        <v>1534</v>
      </c>
      <c r="BB1765" s="91" t="s">
        <v>1592</v>
      </c>
      <c r="BC1765" s="91" t="s">
        <v>1593</v>
      </c>
      <c r="BD1765" s="91" t="s">
        <v>1594</v>
      </c>
      <c r="BE1765" s="91" t="s">
        <v>1612</v>
      </c>
      <c r="BF1765" s="91" t="s">
        <v>1607</v>
      </c>
      <c r="BG1765" s="91" t="s">
        <v>1595</v>
      </c>
      <c r="BH1765" s="91" t="s">
        <v>1596</v>
      </c>
      <c r="BI1765" s="91" t="s">
        <v>1597</v>
      </c>
      <c r="BJ1765" s="91" t="s">
        <v>1598</v>
      </c>
      <c r="BK1765" s="91" t="s">
        <v>1599</v>
      </c>
      <c r="BL1765" s="91" t="s">
        <v>1600</v>
      </c>
      <c r="BM1765" s="91" t="s">
        <v>1608</v>
      </c>
      <c r="BN1765" s="91" t="s">
        <v>1609</v>
      </c>
      <c r="BO1765" s="91" t="s">
        <v>1601</v>
      </c>
      <c r="BP1765" s="91" t="s">
        <v>1602</v>
      </c>
      <c r="BQ1765" s="91" t="s">
        <v>1603</v>
      </c>
      <c r="BR1765" s="91" t="s">
        <v>1604</v>
      </c>
      <c r="BS1765" s="91" t="s">
        <v>1605</v>
      </c>
      <c r="BT1765" s="5" t="s">
        <v>1671</v>
      </c>
    </row>
    <row r="1766" spans="1:72" x14ac:dyDescent="0.25">
      <c r="A1766" s="6" t="s">
        <v>0</v>
      </c>
      <c r="B1766" s="6" t="s">
        <v>0</v>
      </c>
      <c r="C1766" s="6" t="s">
        <v>0</v>
      </c>
      <c r="D1766" s="104" t="s">
        <v>0</v>
      </c>
      <c r="E1766" s="104" t="s">
        <v>0</v>
      </c>
      <c r="F1766" s="121" t="s">
        <v>0</v>
      </c>
      <c r="G1766" s="7" t="s">
        <v>0</v>
      </c>
      <c r="H1766" s="8" t="s">
        <v>0</v>
      </c>
      <c r="I1766" s="9">
        <v>1</v>
      </c>
      <c r="J1766" s="9">
        <v>2</v>
      </c>
      <c r="K1766" s="9">
        <v>3</v>
      </c>
      <c r="L1766" s="9">
        <v>4</v>
      </c>
      <c r="M1766" s="9">
        <v>5</v>
      </c>
      <c r="N1766" s="9">
        <v>6</v>
      </c>
      <c r="O1766" s="9">
        <v>7</v>
      </c>
      <c r="P1766" s="9">
        <v>8</v>
      </c>
      <c r="Q1766" s="9">
        <v>9</v>
      </c>
      <c r="R1766" s="9">
        <v>10</v>
      </c>
      <c r="S1766" s="9">
        <v>11</v>
      </c>
      <c r="T1766" s="9">
        <v>12</v>
      </c>
      <c r="U1766" s="9">
        <v>13</v>
      </c>
      <c r="V1766" s="9">
        <v>14</v>
      </c>
      <c r="W1766" s="9">
        <v>15</v>
      </c>
      <c r="X1766" s="9">
        <v>16</v>
      </c>
      <c r="Y1766" s="9">
        <v>17</v>
      </c>
      <c r="Z1766" s="9">
        <v>18</v>
      </c>
      <c r="AA1766" s="9">
        <v>19</v>
      </c>
      <c r="AB1766" s="9">
        <v>20</v>
      </c>
      <c r="AC1766" s="9">
        <v>21</v>
      </c>
      <c r="AD1766" s="9">
        <v>1</v>
      </c>
      <c r="AE1766" s="9">
        <v>2</v>
      </c>
      <c r="AF1766" s="9">
        <v>3</v>
      </c>
      <c r="AG1766" s="9">
        <v>4</v>
      </c>
      <c r="AH1766" s="9">
        <v>5</v>
      </c>
      <c r="AI1766" s="9">
        <v>6</v>
      </c>
      <c r="AJ1766" s="9">
        <v>7</v>
      </c>
      <c r="AK1766" s="9">
        <v>8</v>
      </c>
      <c r="AL1766" s="9">
        <v>9</v>
      </c>
      <c r="AM1766" s="9">
        <v>10</v>
      </c>
      <c r="AN1766" s="9">
        <v>11</v>
      </c>
      <c r="AO1766" s="9">
        <v>12</v>
      </c>
      <c r="AP1766" s="9">
        <v>13</v>
      </c>
      <c r="AQ1766" s="9">
        <v>14</v>
      </c>
      <c r="AR1766" s="9">
        <v>15</v>
      </c>
      <c r="AS1766" s="9">
        <v>16</v>
      </c>
      <c r="AT1766" s="9">
        <v>17</v>
      </c>
      <c r="AU1766" s="9">
        <v>18</v>
      </c>
      <c r="AV1766" s="9">
        <v>19</v>
      </c>
      <c r="AW1766" s="9">
        <v>20</v>
      </c>
      <c r="AX1766" s="9">
        <v>21</v>
      </c>
      <c r="AY1766" s="9">
        <v>1</v>
      </c>
      <c r="AZ1766" s="9">
        <v>2</v>
      </c>
      <c r="BA1766" s="9">
        <v>3</v>
      </c>
      <c r="BB1766" s="9">
        <v>4</v>
      </c>
      <c r="BC1766" s="9">
        <v>5</v>
      </c>
      <c r="BD1766" s="9">
        <v>6</v>
      </c>
      <c r="BE1766" s="9">
        <v>7</v>
      </c>
      <c r="BF1766" s="9">
        <v>8</v>
      </c>
      <c r="BG1766" s="9">
        <v>9</v>
      </c>
      <c r="BH1766" s="9">
        <v>10</v>
      </c>
      <c r="BI1766" s="9">
        <v>11</v>
      </c>
      <c r="BJ1766" s="9">
        <v>12</v>
      </c>
      <c r="BK1766" s="9">
        <v>13</v>
      </c>
      <c r="BL1766" s="9">
        <v>14</v>
      </c>
      <c r="BM1766" s="9">
        <v>15</v>
      </c>
      <c r="BN1766" s="9">
        <v>16</v>
      </c>
      <c r="BO1766" s="9">
        <v>17</v>
      </c>
      <c r="BP1766" s="9">
        <v>18</v>
      </c>
      <c r="BQ1766" s="9">
        <v>19</v>
      </c>
      <c r="BR1766" s="9">
        <v>20</v>
      </c>
      <c r="BS1766" s="9">
        <v>21</v>
      </c>
      <c r="BT1766" s="9">
        <v>9</v>
      </c>
    </row>
    <row r="1767" spans="1:72" x14ac:dyDescent="0.25">
      <c r="A1767" s="1" t="s">
        <v>548</v>
      </c>
      <c r="B1767" s="1" t="s">
        <v>56</v>
      </c>
      <c r="C1767" s="4" t="s">
        <v>141</v>
      </c>
      <c r="D1767" s="102" t="s">
        <v>602</v>
      </c>
      <c r="E1767" s="101" t="s">
        <v>0</v>
      </c>
      <c r="F1767" s="101" t="s">
        <v>0</v>
      </c>
      <c r="G1767" s="2" t="s">
        <v>0</v>
      </c>
      <c r="H1767" s="2" t="s">
        <v>603</v>
      </c>
      <c r="I1767" s="3" t="s">
        <v>0</v>
      </c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>
        <v>0</v>
      </c>
      <c r="AC1767" s="3">
        <v>0</v>
      </c>
      <c r="AD1767" s="3" t="s">
        <v>0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>
        <v>0</v>
      </c>
      <c r="AX1767" s="3">
        <v>0</v>
      </c>
      <c r="AY1767" s="3" t="s">
        <v>0</v>
      </c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>
        <v>0</v>
      </c>
      <c r="BS1767" s="3">
        <v>0</v>
      </c>
      <c r="BT1767" s="3"/>
    </row>
    <row r="1768" spans="1:72" ht="33.75" x14ac:dyDescent="0.25">
      <c r="A1768" s="1" t="s">
        <v>0</v>
      </c>
      <c r="B1768" s="1" t="s">
        <v>0</v>
      </c>
      <c r="C1768" s="1" t="s">
        <v>0</v>
      </c>
      <c r="D1768" s="101" t="s">
        <v>0</v>
      </c>
      <c r="E1768" s="101" t="s">
        <v>0</v>
      </c>
      <c r="F1768" s="101" t="s">
        <v>0</v>
      </c>
      <c r="G1768" s="2" t="s">
        <v>0</v>
      </c>
      <c r="H1768" s="10" t="s">
        <v>13</v>
      </c>
      <c r="I1768" s="11">
        <f t="shared" ref="I1768:AA1768" si="2671">SUM(I1769,I1777,I1779)</f>
        <v>126000</v>
      </c>
      <c r="J1768" s="11">
        <f t="shared" si="2671"/>
        <v>0</v>
      </c>
      <c r="K1768" s="11">
        <f t="shared" si="2671"/>
        <v>0</v>
      </c>
      <c r="L1768" s="11">
        <f t="shared" si="2671"/>
        <v>0</v>
      </c>
      <c r="M1768" s="11">
        <f t="shared" si="2671"/>
        <v>0</v>
      </c>
      <c r="N1768" s="11">
        <f t="shared" si="2671"/>
        <v>0</v>
      </c>
      <c r="O1768" s="11">
        <f t="shared" ref="O1768" si="2672">SUM(O1769,O1777,O1779)</f>
        <v>126000</v>
      </c>
      <c r="P1768" s="11">
        <f t="shared" si="2671"/>
        <v>0</v>
      </c>
      <c r="Q1768" s="11">
        <f t="shared" si="2671"/>
        <v>21571</v>
      </c>
      <c r="R1768" s="11">
        <f t="shared" si="2671"/>
        <v>10000</v>
      </c>
      <c r="S1768" s="11">
        <f t="shared" si="2671"/>
        <v>0</v>
      </c>
      <c r="T1768" s="11">
        <f t="shared" si="2671"/>
        <v>0</v>
      </c>
      <c r="U1768" s="11">
        <f t="shared" si="2671"/>
        <v>0</v>
      </c>
      <c r="V1768" s="11">
        <f t="shared" si="2671"/>
        <v>0</v>
      </c>
      <c r="W1768" s="11">
        <f t="shared" si="2671"/>
        <v>0</v>
      </c>
      <c r="X1768" s="11">
        <f t="shared" si="2671"/>
        <v>0</v>
      </c>
      <c r="Y1768" s="11">
        <f t="shared" si="2671"/>
        <v>0</v>
      </c>
      <c r="Z1768" s="11">
        <f t="shared" si="2671"/>
        <v>0</v>
      </c>
      <c r="AA1768" s="11">
        <f t="shared" si="2671"/>
        <v>0</v>
      </c>
      <c r="AB1768" s="11">
        <v>31571</v>
      </c>
      <c r="AC1768" s="11">
        <v>94429</v>
      </c>
      <c r="AD1768" s="11">
        <f t="shared" ref="AD1768:AV1768" si="2673">SUM(AD1769,AD1777,AD1779)</f>
        <v>0</v>
      </c>
      <c r="AE1768" s="11">
        <f t="shared" si="2673"/>
        <v>0</v>
      </c>
      <c r="AF1768" s="11">
        <f t="shared" si="2673"/>
        <v>0</v>
      </c>
      <c r="AG1768" s="11">
        <f t="shared" si="2673"/>
        <v>0</v>
      </c>
      <c r="AH1768" s="11">
        <f t="shared" si="2673"/>
        <v>0</v>
      </c>
      <c r="AI1768" s="11">
        <f t="shared" si="2673"/>
        <v>0</v>
      </c>
      <c r="AJ1768" s="11">
        <f t="shared" ref="AJ1768" si="2674">SUM(AJ1769,AJ1777,AJ1779)</f>
        <v>0</v>
      </c>
      <c r="AK1768" s="11">
        <f t="shared" si="2673"/>
        <v>0</v>
      </c>
      <c r="AL1768" s="11">
        <f t="shared" si="2673"/>
        <v>0</v>
      </c>
      <c r="AM1768" s="11">
        <f t="shared" si="2673"/>
        <v>0</v>
      </c>
      <c r="AN1768" s="11">
        <f t="shared" si="2673"/>
        <v>0</v>
      </c>
      <c r="AO1768" s="11">
        <f t="shared" si="2673"/>
        <v>0</v>
      </c>
      <c r="AP1768" s="11">
        <f t="shared" si="2673"/>
        <v>0</v>
      </c>
      <c r="AQ1768" s="11">
        <f t="shared" si="2673"/>
        <v>0</v>
      </c>
      <c r="AR1768" s="11">
        <f t="shared" si="2673"/>
        <v>0</v>
      </c>
      <c r="AS1768" s="11">
        <f t="shared" si="2673"/>
        <v>0</v>
      </c>
      <c r="AT1768" s="11">
        <f t="shared" si="2673"/>
        <v>0</v>
      </c>
      <c r="AU1768" s="11">
        <f t="shared" si="2673"/>
        <v>0</v>
      </c>
      <c r="AV1768" s="11">
        <f t="shared" si="2673"/>
        <v>0</v>
      </c>
      <c r="AW1768" s="11">
        <v>0</v>
      </c>
      <c r="AX1768" s="11">
        <v>0</v>
      </c>
      <c r="AY1768" s="11">
        <f t="shared" ref="AY1768:BQ1768" si="2675">SUM(AY1769,AY1777,AY1779)</f>
        <v>35000</v>
      </c>
      <c r="AZ1768" s="11">
        <f t="shared" si="2675"/>
        <v>25486</v>
      </c>
      <c r="BA1768" s="11">
        <f t="shared" si="2675"/>
        <v>0</v>
      </c>
      <c r="BB1768" s="11">
        <f t="shared" si="2675"/>
        <v>0</v>
      </c>
      <c r="BC1768" s="11">
        <f t="shared" si="2675"/>
        <v>0</v>
      </c>
      <c r="BD1768" s="11">
        <f t="shared" si="2675"/>
        <v>0</v>
      </c>
      <c r="BE1768" s="11">
        <f t="shared" ref="BE1768" si="2676">SUM(BE1769,BE1777,BE1779)</f>
        <v>60486</v>
      </c>
      <c r="BF1768" s="11">
        <f t="shared" si="2675"/>
        <v>0</v>
      </c>
      <c r="BG1768" s="11">
        <f t="shared" si="2675"/>
        <v>0</v>
      </c>
      <c r="BH1768" s="11">
        <f t="shared" si="2675"/>
        <v>25486</v>
      </c>
      <c r="BI1768" s="11">
        <f t="shared" si="2675"/>
        <v>0</v>
      </c>
      <c r="BJ1768" s="11">
        <f t="shared" si="2675"/>
        <v>0</v>
      </c>
      <c r="BK1768" s="11">
        <f t="shared" si="2675"/>
        <v>0</v>
      </c>
      <c r="BL1768" s="11">
        <f t="shared" si="2675"/>
        <v>0</v>
      </c>
      <c r="BM1768" s="11">
        <f t="shared" si="2675"/>
        <v>0</v>
      </c>
      <c r="BN1768" s="11">
        <f t="shared" si="2675"/>
        <v>0</v>
      </c>
      <c r="BO1768" s="11">
        <f t="shared" si="2675"/>
        <v>0</v>
      </c>
      <c r="BP1768" s="11">
        <f t="shared" si="2675"/>
        <v>0</v>
      </c>
      <c r="BQ1768" s="11">
        <f t="shared" si="2675"/>
        <v>0</v>
      </c>
      <c r="BR1768" s="11">
        <v>25486</v>
      </c>
      <c r="BS1768" s="11">
        <v>35000</v>
      </c>
      <c r="BT1768" s="11" t="e">
        <f>IF(#REF!=0,"-",#REF!/#REF!*100)</f>
        <v>#REF!</v>
      </c>
    </row>
    <row r="1769" spans="1:72" x14ac:dyDescent="0.25">
      <c r="A1769" s="4" t="s">
        <v>548</v>
      </c>
      <c r="B1769" s="4" t="s">
        <v>56</v>
      </c>
      <c r="C1769" s="4" t="s">
        <v>141</v>
      </c>
      <c r="D1769" s="102" t="s">
        <v>602</v>
      </c>
      <c r="E1769" s="101" t="s">
        <v>14</v>
      </c>
      <c r="F1769" s="101" t="s">
        <v>0</v>
      </c>
      <c r="G1769" s="2" t="s">
        <v>0</v>
      </c>
      <c r="H1769" s="2" t="s">
        <v>15</v>
      </c>
      <c r="I1769" s="12">
        <f t="shared" ref="I1769:AA1769" si="2677">SUM(I1770:I1771)</f>
        <v>0</v>
      </c>
      <c r="J1769" s="12">
        <f t="shared" si="2677"/>
        <v>0</v>
      </c>
      <c r="K1769" s="12">
        <f t="shared" si="2677"/>
        <v>0</v>
      </c>
      <c r="L1769" s="12">
        <f t="shared" si="2677"/>
        <v>0</v>
      </c>
      <c r="M1769" s="12">
        <f t="shared" si="2677"/>
        <v>0</v>
      </c>
      <c r="N1769" s="12">
        <f t="shared" si="2677"/>
        <v>0</v>
      </c>
      <c r="O1769" s="12">
        <f t="shared" ref="O1769" si="2678">SUM(O1770:O1771)</f>
        <v>0</v>
      </c>
      <c r="P1769" s="12">
        <f t="shared" si="2677"/>
        <v>0</v>
      </c>
      <c r="Q1769" s="12">
        <f t="shared" si="2677"/>
        <v>0</v>
      </c>
      <c r="R1769" s="12">
        <f t="shared" si="2677"/>
        <v>0</v>
      </c>
      <c r="S1769" s="12">
        <f t="shared" si="2677"/>
        <v>0</v>
      </c>
      <c r="T1769" s="12">
        <f t="shared" si="2677"/>
        <v>0</v>
      </c>
      <c r="U1769" s="12">
        <f t="shared" si="2677"/>
        <v>0</v>
      </c>
      <c r="V1769" s="12">
        <f t="shared" si="2677"/>
        <v>0</v>
      </c>
      <c r="W1769" s="12">
        <f t="shared" si="2677"/>
        <v>0</v>
      </c>
      <c r="X1769" s="12">
        <f t="shared" si="2677"/>
        <v>0</v>
      </c>
      <c r="Y1769" s="12">
        <f t="shared" si="2677"/>
        <v>0</v>
      </c>
      <c r="Z1769" s="12">
        <f t="shared" si="2677"/>
        <v>0</v>
      </c>
      <c r="AA1769" s="12">
        <f t="shared" si="2677"/>
        <v>0</v>
      </c>
      <c r="AB1769" s="12">
        <v>0</v>
      </c>
      <c r="AC1769" s="12">
        <v>0</v>
      </c>
      <c r="AD1769" s="12">
        <f t="shared" ref="AD1769:AV1769" si="2679">SUM(AD1770:AD1771)</f>
        <v>0</v>
      </c>
      <c r="AE1769" s="12">
        <f t="shared" si="2679"/>
        <v>0</v>
      </c>
      <c r="AF1769" s="12">
        <f t="shared" si="2679"/>
        <v>0</v>
      </c>
      <c r="AG1769" s="12">
        <f t="shared" si="2679"/>
        <v>0</v>
      </c>
      <c r="AH1769" s="12">
        <f t="shared" si="2679"/>
        <v>0</v>
      </c>
      <c r="AI1769" s="12">
        <f t="shared" si="2679"/>
        <v>0</v>
      </c>
      <c r="AJ1769" s="12">
        <f t="shared" ref="AJ1769" si="2680">SUM(AJ1770:AJ1771)</f>
        <v>0</v>
      </c>
      <c r="AK1769" s="12">
        <f t="shared" si="2679"/>
        <v>0</v>
      </c>
      <c r="AL1769" s="12">
        <f t="shared" si="2679"/>
        <v>0</v>
      </c>
      <c r="AM1769" s="12">
        <f t="shared" si="2679"/>
        <v>0</v>
      </c>
      <c r="AN1769" s="12">
        <f t="shared" si="2679"/>
        <v>0</v>
      </c>
      <c r="AO1769" s="12">
        <f t="shared" si="2679"/>
        <v>0</v>
      </c>
      <c r="AP1769" s="12">
        <f t="shared" si="2679"/>
        <v>0</v>
      </c>
      <c r="AQ1769" s="12">
        <f t="shared" si="2679"/>
        <v>0</v>
      </c>
      <c r="AR1769" s="12">
        <f t="shared" si="2679"/>
        <v>0</v>
      </c>
      <c r="AS1769" s="12">
        <f t="shared" si="2679"/>
        <v>0</v>
      </c>
      <c r="AT1769" s="12">
        <f t="shared" si="2679"/>
        <v>0</v>
      </c>
      <c r="AU1769" s="12">
        <f t="shared" si="2679"/>
        <v>0</v>
      </c>
      <c r="AV1769" s="12">
        <f t="shared" si="2679"/>
        <v>0</v>
      </c>
      <c r="AW1769" s="12">
        <v>0</v>
      </c>
      <c r="AX1769" s="12">
        <v>0</v>
      </c>
      <c r="AY1769" s="12">
        <f t="shared" ref="AY1769:BQ1769" si="2681">SUM(AY1770:AY1771)</f>
        <v>0</v>
      </c>
      <c r="AZ1769" s="12">
        <f t="shared" si="2681"/>
        <v>0</v>
      </c>
      <c r="BA1769" s="12">
        <f t="shared" si="2681"/>
        <v>0</v>
      </c>
      <c r="BB1769" s="12">
        <f t="shared" si="2681"/>
        <v>0</v>
      </c>
      <c r="BC1769" s="12">
        <f t="shared" si="2681"/>
        <v>0</v>
      </c>
      <c r="BD1769" s="12">
        <f t="shared" si="2681"/>
        <v>0</v>
      </c>
      <c r="BE1769" s="12">
        <f t="shared" ref="BE1769" si="2682">SUM(BE1770:BE1771)</f>
        <v>0</v>
      </c>
      <c r="BF1769" s="12">
        <f t="shared" si="2681"/>
        <v>0</v>
      </c>
      <c r="BG1769" s="12">
        <f t="shared" si="2681"/>
        <v>0</v>
      </c>
      <c r="BH1769" s="12">
        <f t="shared" si="2681"/>
        <v>0</v>
      </c>
      <c r="BI1769" s="12">
        <f t="shared" si="2681"/>
        <v>0</v>
      </c>
      <c r="BJ1769" s="12">
        <f t="shared" si="2681"/>
        <v>0</v>
      </c>
      <c r="BK1769" s="12">
        <f t="shared" si="2681"/>
        <v>0</v>
      </c>
      <c r="BL1769" s="12">
        <f t="shared" si="2681"/>
        <v>0</v>
      </c>
      <c r="BM1769" s="12">
        <f t="shared" si="2681"/>
        <v>0</v>
      </c>
      <c r="BN1769" s="12">
        <f t="shared" si="2681"/>
        <v>0</v>
      </c>
      <c r="BO1769" s="12">
        <f t="shared" si="2681"/>
        <v>0</v>
      </c>
      <c r="BP1769" s="12">
        <f t="shared" si="2681"/>
        <v>0</v>
      </c>
      <c r="BQ1769" s="12">
        <f t="shared" si="2681"/>
        <v>0</v>
      </c>
      <c r="BR1769" s="12">
        <v>0</v>
      </c>
      <c r="BS1769" s="12">
        <v>0</v>
      </c>
      <c r="BT1769" s="12" t="e">
        <f>IF(#REF!=0,"-",#REF!/#REF!*100)</f>
        <v>#REF!</v>
      </c>
    </row>
    <row r="1770" spans="1:72" x14ac:dyDescent="0.25">
      <c r="A1770" s="4" t="s">
        <v>548</v>
      </c>
      <c r="B1770" s="4" t="s">
        <v>56</v>
      </c>
      <c r="C1770" s="4" t="s">
        <v>141</v>
      </c>
      <c r="D1770" s="102" t="s">
        <v>602</v>
      </c>
      <c r="E1770" s="113">
        <v>6111</v>
      </c>
      <c r="F1770" s="102"/>
      <c r="G1770" s="98" t="s">
        <v>1660</v>
      </c>
      <c r="H1770" s="13" t="s">
        <v>16</v>
      </c>
      <c r="I1770" s="14">
        <v>0</v>
      </c>
      <c r="J1770" s="14"/>
      <c r="K1770" s="14"/>
      <c r="L1770" s="14"/>
      <c r="M1770" s="14"/>
      <c r="N1770" s="14"/>
      <c r="O1770" s="14">
        <f t="shared" si="2653"/>
        <v>0</v>
      </c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>
        <v>0</v>
      </c>
      <c r="AC1770" s="14">
        <v>0</v>
      </c>
      <c r="AD1770" s="14">
        <v>0</v>
      </c>
      <c r="AE1770" s="14"/>
      <c r="AF1770" s="14"/>
      <c r="AG1770" s="14"/>
      <c r="AH1770" s="14"/>
      <c r="AI1770" s="14"/>
      <c r="AJ1770" s="14">
        <f t="shared" si="2654"/>
        <v>0</v>
      </c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>
        <v>0</v>
      </c>
      <c r="AX1770" s="14">
        <v>0</v>
      </c>
      <c r="AY1770" s="14">
        <v>0</v>
      </c>
      <c r="AZ1770" s="14"/>
      <c r="BA1770" s="14"/>
      <c r="BB1770" s="14"/>
      <c r="BC1770" s="14"/>
      <c r="BD1770" s="14"/>
      <c r="BE1770" s="14">
        <f t="shared" si="2655"/>
        <v>0</v>
      </c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>
        <v>0</v>
      </c>
      <c r="BS1770" s="14">
        <v>0</v>
      </c>
      <c r="BT1770" s="14" t="e">
        <f>IF(#REF!=0,"-",#REF!/#REF!*100)</f>
        <v>#REF!</v>
      </c>
    </row>
    <row r="1771" spans="1:72" x14ac:dyDescent="0.25">
      <c r="A1771" s="1" t="s">
        <v>548</v>
      </c>
      <c r="B1771" s="1" t="s">
        <v>56</v>
      </c>
      <c r="C1771" s="1" t="s">
        <v>141</v>
      </c>
      <c r="D1771" s="105" t="s">
        <v>602</v>
      </c>
      <c r="E1771" s="105" t="s">
        <v>18</v>
      </c>
      <c r="F1771" s="102" t="s">
        <v>0</v>
      </c>
      <c r="G1771" s="13" t="s">
        <v>0</v>
      </c>
      <c r="H1771" s="2" t="s">
        <v>19</v>
      </c>
      <c r="I1771" s="12">
        <f t="shared" ref="I1771:AA1771" si="2683">SUM(I1772:I1776)</f>
        <v>0</v>
      </c>
      <c r="J1771" s="12">
        <f t="shared" si="2683"/>
        <v>0</v>
      </c>
      <c r="K1771" s="12">
        <f t="shared" si="2683"/>
        <v>0</v>
      </c>
      <c r="L1771" s="12">
        <f t="shared" si="2683"/>
        <v>0</v>
      </c>
      <c r="M1771" s="12">
        <f t="shared" si="2683"/>
        <v>0</v>
      </c>
      <c r="N1771" s="12">
        <f t="shared" si="2683"/>
        <v>0</v>
      </c>
      <c r="O1771" s="12">
        <f t="shared" si="2683"/>
        <v>0</v>
      </c>
      <c r="P1771" s="12">
        <f t="shared" si="2683"/>
        <v>0</v>
      </c>
      <c r="Q1771" s="12">
        <f t="shared" si="2683"/>
        <v>0</v>
      </c>
      <c r="R1771" s="12">
        <f t="shared" si="2683"/>
        <v>0</v>
      </c>
      <c r="S1771" s="12">
        <f t="shared" si="2683"/>
        <v>0</v>
      </c>
      <c r="T1771" s="12">
        <f t="shared" si="2683"/>
        <v>0</v>
      </c>
      <c r="U1771" s="12">
        <f t="shared" si="2683"/>
        <v>0</v>
      </c>
      <c r="V1771" s="12">
        <f t="shared" si="2683"/>
        <v>0</v>
      </c>
      <c r="W1771" s="12">
        <f t="shared" si="2683"/>
        <v>0</v>
      </c>
      <c r="X1771" s="12">
        <f t="shared" si="2683"/>
        <v>0</v>
      </c>
      <c r="Y1771" s="12">
        <f t="shared" si="2683"/>
        <v>0</v>
      </c>
      <c r="Z1771" s="12">
        <f t="shared" si="2683"/>
        <v>0</v>
      </c>
      <c r="AA1771" s="12">
        <f t="shared" si="2683"/>
        <v>0</v>
      </c>
      <c r="AB1771" s="12">
        <v>0</v>
      </c>
      <c r="AC1771" s="12">
        <v>0</v>
      </c>
      <c r="AD1771" s="12">
        <f t="shared" ref="AD1771:AV1771" si="2684">SUM(AD1772:AD1776)</f>
        <v>0</v>
      </c>
      <c r="AE1771" s="12">
        <f t="shared" si="2684"/>
        <v>0</v>
      </c>
      <c r="AF1771" s="12">
        <f t="shared" si="2684"/>
        <v>0</v>
      </c>
      <c r="AG1771" s="12">
        <f t="shared" si="2684"/>
        <v>0</v>
      </c>
      <c r="AH1771" s="12">
        <f t="shared" si="2684"/>
        <v>0</v>
      </c>
      <c r="AI1771" s="12">
        <f t="shared" si="2684"/>
        <v>0</v>
      </c>
      <c r="AJ1771" s="12">
        <f t="shared" si="2684"/>
        <v>0</v>
      </c>
      <c r="AK1771" s="12">
        <f t="shared" si="2684"/>
        <v>0</v>
      </c>
      <c r="AL1771" s="12">
        <f t="shared" si="2684"/>
        <v>0</v>
      </c>
      <c r="AM1771" s="12">
        <f t="shared" si="2684"/>
        <v>0</v>
      </c>
      <c r="AN1771" s="12">
        <f t="shared" si="2684"/>
        <v>0</v>
      </c>
      <c r="AO1771" s="12">
        <f t="shared" si="2684"/>
        <v>0</v>
      </c>
      <c r="AP1771" s="12">
        <f t="shared" si="2684"/>
        <v>0</v>
      </c>
      <c r="AQ1771" s="12">
        <f t="shared" si="2684"/>
        <v>0</v>
      </c>
      <c r="AR1771" s="12">
        <f t="shared" si="2684"/>
        <v>0</v>
      </c>
      <c r="AS1771" s="12">
        <f t="shared" si="2684"/>
        <v>0</v>
      </c>
      <c r="AT1771" s="12">
        <f t="shared" si="2684"/>
        <v>0</v>
      </c>
      <c r="AU1771" s="12">
        <f t="shared" si="2684"/>
        <v>0</v>
      </c>
      <c r="AV1771" s="12">
        <f t="shared" si="2684"/>
        <v>0</v>
      </c>
      <c r="AW1771" s="12">
        <v>0</v>
      </c>
      <c r="AX1771" s="12">
        <v>0</v>
      </c>
      <c r="AY1771" s="12">
        <f t="shared" ref="AY1771:BQ1771" si="2685">SUM(AY1772:AY1776)</f>
        <v>0</v>
      </c>
      <c r="AZ1771" s="12">
        <f t="shared" si="2685"/>
        <v>0</v>
      </c>
      <c r="BA1771" s="12">
        <f t="shared" si="2685"/>
        <v>0</v>
      </c>
      <c r="BB1771" s="12">
        <f t="shared" si="2685"/>
        <v>0</v>
      </c>
      <c r="BC1771" s="12">
        <f t="shared" si="2685"/>
        <v>0</v>
      </c>
      <c r="BD1771" s="12">
        <f t="shared" si="2685"/>
        <v>0</v>
      </c>
      <c r="BE1771" s="12">
        <f t="shared" si="2685"/>
        <v>0</v>
      </c>
      <c r="BF1771" s="12">
        <f t="shared" si="2685"/>
        <v>0</v>
      </c>
      <c r="BG1771" s="12">
        <f t="shared" si="2685"/>
        <v>0</v>
      </c>
      <c r="BH1771" s="12">
        <f t="shared" si="2685"/>
        <v>0</v>
      </c>
      <c r="BI1771" s="12">
        <f t="shared" si="2685"/>
        <v>0</v>
      </c>
      <c r="BJ1771" s="12">
        <f t="shared" si="2685"/>
        <v>0</v>
      </c>
      <c r="BK1771" s="12">
        <f t="shared" si="2685"/>
        <v>0</v>
      </c>
      <c r="BL1771" s="12">
        <f t="shared" si="2685"/>
        <v>0</v>
      </c>
      <c r="BM1771" s="12">
        <f t="shared" si="2685"/>
        <v>0</v>
      </c>
      <c r="BN1771" s="12">
        <f t="shared" si="2685"/>
        <v>0</v>
      </c>
      <c r="BO1771" s="12">
        <f t="shared" si="2685"/>
        <v>0</v>
      </c>
      <c r="BP1771" s="12">
        <f t="shared" si="2685"/>
        <v>0</v>
      </c>
      <c r="BQ1771" s="12">
        <f t="shared" si="2685"/>
        <v>0</v>
      </c>
      <c r="BR1771" s="12">
        <v>0</v>
      </c>
      <c r="BS1771" s="12">
        <v>0</v>
      </c>
      <c r="BT1771" s="12" t="e">
        <f>IF(#REF!=0,"-",#REF!/#REF!*100)</f>
        <v>#REF!</v>
      </c>
    </row>
    <row r="1772" spans="1:72" ht="22.5" x14ac:dyDescent="0.25">
      <c r="A1772" s="4" t="s">
        <v>548</v>
      </c>
      <c r="B1772" s="4" t="s">
        <v>56</v>
      </c>
      <c r="C1772" s="4" t="s">
        <v>141</v>
      </c>
      <c r="D1772" s="102" t="s">
        <v>602</v>
      </c>
      <c r="E1772" s="113">
        <v>6112</v>
      </c>
      <c r="F1772" s="102" t="s">
        <v>604</v>
      </c>
      <c r="G1772" s="98" t="s">
        <v>1660</v>
      </c>
      <c r="H1772" s="13" t="s">
        <v>57</v>
      </c>
      <c r="I1772" s="14">
        <v>0</v>
      </c>
      <c r="J1772" s="14"/>
      <c r="K1772" s="14"/>
      <c r="L1772" s="14"/>
      <c r="M1772" s="14"/>
      <c r="N1772" s="14"/>
      <c r="O1772" s="14">
        <f t="shared" si="2653"/>
        <v>0</v>
      </c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>
        <v>0</v>
      </c>
      <c r="AC1772" s="14">
        <v>0</v>
      </c>
      <c r="AD1772" s="14">
        <v>0</v>
      </c>
      <c r="AE1772" s="14"/>
      <c r="AF1772" s="14"/>
      <c r="AG1772" s="14"/>
      <c r="AH1772" s="14"/>
      <c r="AI1772" s="14"/>
      <c r="AJ1772" s="14">
        <f t="shared" si="2654"/>
        <v>0</v>
      </c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>
        <v>0</v>
      </c>
      <c r="AX1772" s="14">
        <v>0</v>
      </c>
      <c r="AY1772" s="14">
        <v>0</v>
      </c>
      <c r="AZ1772" s="14"/>
      <c r="BA1772" s="14"/>
      <c r="BB1772" s="14"/>
      <c r="BC1772" s="14"/>
      <c r="BD1772" s="14"/>
      <c r="BE1772" s="14">
        <f t="shared" si="2655"/>
        <v>0</v>
      </c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>
        <v>0</v>
      </c>
      <c r="BS1772" s="14">
        <v>0</v>
      </c>
      <c r="BT1772" s="14" t="e">
        <f>IF(#REF!=0,"-",#REF!/#REF!*100)</f>
        <v>#REF!</v>
      </c>
    </row>
    <row r="1773" spans="1:72" x14ac:dyDescent="0.25">
      <c r="A1773" s="4" t="s">
        <v>548</v>
      </c>
      <c r="B1773" s="4" t="s">
        <v>56</v>
      </c>
      <c r="C1773" s="4" t="s">
        <v>141</v>
      </c>
      <c r="D1773" s="102" t="s">
        <v>602</v>
      </c>
      <c r="E1773" s="113">
        <v>6112</v>
      </c>
      <c r="F1773" s="102" t="s">
        <v>605</v>
      </c>
      <c r="G1773" s="98" t="s">
        <v>1660</v>
      </c>
      <c r="H1773" s="13" t="s">
        <v>22</v>
      </c>
      <c r="I1773" s="14">
        <v>0</v>
      </c>
      <c r="J1773" s="14"/>
      <c r="K1773" s="14"/>
      <c r="L1773" s="14"/>
      <c r="M1773" s="14"/>
      <c r="N1773" s="14"/>
      <c r="O1773" s="14">
        <f t="shared" si="2653"/>
        <v>0</v>
      </c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>
        <v>0</v>
      </c>
      <c r="AC1773" s="14">
        <v>0</v>
      </c>
      <c r="AD1773" s="14">
        <v>0</v>
      </c>
      <c r="AE1773" s="14"/>
      <c r="AF1773" s="14"/>
      <c r="AG1773" s="14"/>
      <c r="AH1773" s="14"/>
      <c r="AI1773" s="14"/>
      <c r="AJ1773" s="14">
        <f t="shared" si="2654"/>
        <v>0</v>
      </c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>
        <v>0</v>
      </c>
      <c r="AX1773" s="14">
        <v>0</v>
      </c>
      <c r="AY1773" s="14">
        <v>0</v>
      </c>
      <c r="AZ1773" s="14"/>
      <c r="BA1773" s="14"/>
      <c r="BB1773" s="14"/>
      <c r="BC1773" s="14"/>
      <c r="BD1773" s="14"/>
      <c r="BE1773" s="14">
        <f t="shared" si="2655"/>
        <v>0</v>
      </c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>
        <v>0</v>
      </c>
      <c r="BS1773" s="14">
        <v>0</v>
      </c>
      <c r="BT1773" s="14" t="e">
        <f>IF(#REF!=0,"-",#REF!/#REF!*100)</f>
        <v>#REF!</v>
      </c>
    </row>
    <row r="1774" spans="1:72" x14ac:dyDescent="0.25">
      <c r="A1774" s="4" t="s">
        <v>548</v>
      </c>
      <c r="B1774" s="4" t="s">
        <v>56</v>
      </c>
      <c r="C1774" s="4" t="s">
        <v>141</v>
      </c>
      <c r="D1774" s="102" t="s">
        <v>602</v>
      </c>
      <c r="E1774" s="113">
        <v>6112</v>
      </c>
      <c r="F1774" s="102" t="s">
        <v>606</v>
      </c>
      <c r="G1774" s="98" t="s">
        <v>1660</v>
      </c>
      <c r="H1774" s="13" t="s">
        <v>23</v>
      </c>
      <c r="I1774" s="14">
        <v>0</v>
      </c>
      <c r="J1774" s="14"/>
      <c r="K1774" s="14"/>
      <c r="L1774" s="14"/>
      <c r="M1774" s="14"/>
      <c r="N1774" s="14"/>
      <c r="O1774" s="14">
        <f t="shared" si="2653"/>
        <v>0</v>
      </c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>
        <v>0</v>
      </c>
      <c r="AC1774" s="14">
        <v>0</v>
      </c>
      <c r="AD1774" s="14">
        <v>0</v>
      </c>
      <c r="AE1774" s="14"/>
      <c r="AF1774" s="14"/>
      <c r="AG1774" s="14"/>
      <c r="AH1774" s="14"/>
      <c r="AI1774" s="14"/>
      <c r="AJ1774" s="14">
        <f t="shared" si="2654"/>
        <v>0</v>
      </c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>
        <v>0</v>
      </c>
      <c r="AX1774" s="14">
        <v>0</v>
      </c>
      <c r="AY1774" s="14">
        <v>0</v>
      </c>
      <c r="AZ1774" s="14"/>
      <c r="BA1774" s="14"/>
      <c r="BB1774" s="14"/>
      <c r="BC1774" s="14"/>
      <c r="BD1774" s="14"/>
      <c r="BE1774" s="14">
        <f t="shared" si="2655"/>
        <v>0</v>
      </c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>
        <v>0</v>
      </c>
      <c r="BS1774" s="14">
        <v>0</v>
      </c>
      <c r="BT1774" s="14" t="e">
        <f>IF(#REF!=0,"-",#REF!/#REF!*100)</f>
        <v>#REF!</v>
      </c>
    </row>
    <row r="1775" spans="1:72" x14ac:dyDescent="0.25">
      <c r="A1775" s="4" t="s">
        <v>548</v>
      </c>
      <c r="B1775" s="4" t="s">
        <v>56</v>
      </c>
      <c r="C1775" s="4" t="s">
        <v>141</v>
      </c>
      <c r="D1775" s="102" t="s">
        <v>602</v>
      </c>
      <c r="E1775" s="113">
        <v>6112</v>
      </c>
      <c r="F1775" s="102" t="s">
        <v>607</v>
      </c>
      <c r="G1775" s="98" t="s">
        <v>1660</v>
      </c>
      <c r="H1775" s="13" t="s">
        <v>21</v>
      </c>
      <c r="I1775" s="14">
        <v>0</v>
      </c>
      <c r="J1775" s="14"/>
      <c r="K1775" s="14"/>
      <c r="L1775" s="14"/>
      <c r="M1775" s="14"/>
      <c r="N1775" s="14"/>
      <c r="O1775" s="14">
        <f t="shared" si="2653"/>
        <v>0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>
        <v>0</v>
      </c>
      <c r="AC1775" s="14">
        <v>0</v>
      </c>
      <c r="AD1775" s="14">
        <v>0</v>
      </c>
      <c r="AE1775" s="14"/>
      <c r="AF1775" s="14"/>
      <c r="AG1775" s="14"/>
      <c r="AH1775" s="14"/>
      <c r="AI1775" s="14"/>
      <c r="AJ1775" s="14">
        <f t="shared" si="2654"/>
        <v>0</v>
      </c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>
        <v>0</v>
      </c>
      <c r="AX1775" s="14">
        <v>0</v>
      </c>
      <c r="AY1775" s="14">
        <v>0</v>
      </c>
      <c r="AZ1775" s="14"/>
      <c r="BA1775" s="14"/>
      <c r="BB1775" s="14"/>
      <c r="BC1775" s="14"/>
      <c r="BD1775" s="14"/>
      <c r="BE1775" s="14">
        <f t="shared" si="2655"/>
        <v>0</v>
      </c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>
        <v>0</v>
      </c>
      <c r="BS1775" s="14">
        <v>0</v>
      </c>
      <c r="BT1775" s="14" t="e">
        <f>IF(#REF!=0,"-",#REF!/#REF!*100)</f>
        <v>#REF!</v>
      </c>
    </row>
    <row r="1776" spans="1:72" x14ac:dyDescent="0.25">
      <c r="A1776" s="4" t="s">
        <v>548</v>
      </c>
      <c r="B1776" s="4" t="s">
        <v>56</v>
      </c>
      <c r="C1776" s="4" t="s">
        <v>141</v>
      </c>
      <c r="D1776" s="102" t="s">
        <v>602</v>
      </c>
      <c r="E1776" s="113">
        <v>6112</v>
      </c>
      <c r="F1776" s="102" t="s">
        <v>608</v>
      </c>
      <c r="G1776" s="98" t="s">
        <v>1660</v>
      </c>
      <c r="H1776" s="13" t="s">
        <v>24</v>
      </c>
      <c r="I1776" s="14">
        <v>0</v>
      </c>
      <c r="J1776" s="14"/>
      <c r="K1776" s="14"/>
      <c r="L1776" s="14"/>
      <c r="M1776" s="14"/>
      <c r="N1776" s="14"/>
      <c r="O1776" s="14">
        <f t="shared" si="2653"/>
        <v>0</v>
      </c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>
        <v>0</v>
      </c>
      <c r="AC1776" s="14">
        <v>0</v>
      </c>
      <c r="AD1776" s="14">
        <v>0</v>
      </c>
      <c r="AE1776" s="14"/>
      <c r="AF1776" s="14"/>
      <c r="AG1776" s="14"/>
      <c r="AH1776" s="14"/>
      <c r="AI1776" s="14"/>
      <c r="AJ1776" s="14">
        <f t="shared" si="2654"/>
        <v>0</v>
      </c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>
        <v>0</v>
      </c>
      <c r="AX1776" s="14">
        <v>0</v>
      </c>
      <c r="AY1776" s="14">
        <v>0</v>
      </c>
      <c r="AZ1776" s="14"/>
      <c r="BA1776" s="14"/>
      <c r="BB1776" s="14"/>
      <c r="BC1776" s="14"/>
      <c r="BD1776" s="14"/>
      <c r="BE1776" s="14">
        <f t="shared" si="2655"/>
        <v>0</v>
      </c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>
        <v>0</v>
      </c>
      <c r="BS1776" s="14">
        <v>0</v>
      </c>
      <c r="BT1776" s="14" t="e">
        <f>IF(#REF!=0,"-",#REF!/#REF!*100)</f>
        <v>#REF!</v>
      </c>
    </row>
    <row r="1777" spans="1:72" ht="22.5" x14ac:dyDescent="0.25">
      <c r="A1777" s="4" t="s">
        <v>548</v>
      </c>
      <c r="B1777" s="4" t="s">
        <v>56</v>
      </c>
      <c r="C1777" s="4" t="s">
        <v>141</v>
      </c>
      <c r="D1777" s="102" t="s">
        <v>602</v>
      </c>
      <c r="E1777" s="101" t="s">
        <v>25</v>
      </c>
      <c r="F1777" s="101" t="s">
        <v>0</v>
      </c>
      <c r="G1777" s="2" t="s">
        <v>0</v>
      </c>
      <c r="H1777" s="2" t="s">
        <v>26</v>
      </c>
      <c r="I1777" s="12">
        <f t="shared" ref="I1777:AA1777" si="2686">SUM(I1778)</f>
        <v>0</v>
      </c>
      <c r="J1777" s="12">
        <f t="shared" si="2686"/>
        <v>0</v>
      </c>
      <c r="K1777" s="12">
        <f t="shared" si="2686"/>
        <v>0</v>
      </c>
      <c r="L1777" s="12">
        <f t="shared" si="2686"/>
        <v>0</v>
      </c>
      <c r="M1777" s="12">
        <f t="shared" si="2686"/>
        <v>0</v>
      </c>
      <c r="N1777" s="12">
        <f t="shared" si="2686"/>
        <v>0</v>
      </c>
      <c r="O1777" s="12">
        <f t="shared" si="2686"/>
        <v>0</v>
      </c>
      <c r="P1777" s="12">
        <f t="shared" si="2686"/>
        <v>0</v>
      </c>
      <c r="Q1777" s="12">
        <f t="shared" si="2686"/>
        <v>0</v>
      </c>
      <c r="R1777" s="12">
        <f t="shared" si="2686"/>
        <v>0</v>
      </c>
      <c r="S1777" s="12">
        <f t="shared" si="2686"/>
        <v>0</v>
      </c>
      <c r="T1777" s="12">
        <f t="shared" si="2686"/>
        <v>0</v>
      </c>
      <c r="U1777" s="12">
        <f t="shared" si="2686"/>
        <v>0</v>
      </c>
      <c r="V1777" s="12">
        <f t="shared" si="2686"/>
        <v>0</v>
      </c>
      <c r="W1777" s="12">
        <f t="shared" si="2686"/>
        <v>0</v>
      </c>
      <c r="X1777" s="12">
        <f t="shared" si="2686"/>
        <v>0</v>
      </c>
      <c r="Y1777" s="12">
        <f t="shared" si="2686"/>
        <v>0</v>
      </c>
      <c r="Z1777" s="12">
        <f t="shared" si="2686"/>
        <v>0</v>
      </c>
      <c r="AA1777" s="12">
        <f t="shared" si="2686"/>
        <v>0</v>
      </c>
      <c r="AB1777" s="12">
        <v>0</v>
      </c>
      <c r="AC1777" s="12">
        <v>0</v>
      </c>
      <c r="AD1777" s="12">
        <f t="shared" ref="AD1777:AV1777" si="2687">SUM(AD1778)</f>
        <v>0</v>
      </c>
      <c r="AE1777" s="12">
        <f t="shared" si="2687"/>
        <v>0</v>
      </c>
      <c r="AF1777" s="12">
        <f t="shared" si="2687"/>
        <v>0</v>
      </c>
      <c r="AG1777" s="12">
        <f t="shared" si="2687"/>
        <v>0</v>
      </c>
      <c r="AH1777" s="12">
        <f t="shared" si="2687"/>
        <v>0</v>
      </c>
      <c r="AI1777" s="12">
        <f t="shared" si="2687"/>
        <v>0</v>
      </c>
      <c r="AJ1777" s="12">
        <f t="shared" si="2687"/>
        <v>0</v>
      </c>
      <c r="AK1777" s="12">
        <f t="shared" si="2687"/>
        <v>0</v>
      </c>
      <c r="AL1777" s="12">
        <f t="shared" si="2687"/>
        <v>0</v>
      </c>
      <c r="AM1777" s="12">
        <f t="shared" si="2687"/>
        <v>0</v>
      </c>
      <c r="AN1777" s="12">
        <f t="shared" si="2687"/>
        <v>0</v>
      </c>
      <c r="AO1777" s="12">
        <f t="shared" si="2687"/>
        <v>0</v>
      </c>
      <c r="AP1777" s="12">
        <f t="shared" si="2687"/>
        <v>0</v>
      </c>
      <c r="AQ1777" s="12">
        <f t="shared" si="2687"/>
        <v>0</v>
      </c>
      <c r="AR1777" s="12">
        <f t="shared" si="2687"/>
        <v>0</v>
      </c>
      <c r="AS1777" s="12">
        <f t="shared" si="2687"/>
        <v>0</v>
      </c>
      <c r="AT1777" s="12">
        <f t="shared" si="2687"/>
        <v>0</v>
      </c>
      <c r="AU1777" s="12">
        <f t="shared" si="2687"/>
        <v>0</v>
      </c>
      <c r="AV1777" s="12">
        <f t="shared" si="2687"/>
        <v>0</v>
      </c>
      <c r="AW1777" s="12">
        <v>0</v>
      </c>
      <c r="AX1777" s="12">
        <v>0</v>
      </c>
      <c r="AY1777" s="12">
        <f t="shared" ref="AY1777:BQ1777" si="2688">SUM(AY1778)</f>
        <v>0</v>
      </c>
      <c r="AZ1777" s="12">
        <f t="shared" si="2688"/>
        <v>0</v>
      </c>
      <c r="BA1777" s="12">
        <f t="shared" si="2688"/>
        <v>0</v>
      </c>
      <c r="BB1777" s="12">
        <f t="shared" si="2688"/>
        <v>0</v>
      </c>
      <c r="BC1777" s="12">
        <f t="shared" si="2688"/>
        <v>0</v>
      </c>
      <c r="BD1777" s="12">
        <f t="shared" si="2688"/>
        <v>0</v>
      </c>
      <c r="BE1777" s="12">
        <f t="shared" si="2688"/>
        <v>0</v>
      </c>
      <c r="BF1777" s="12">
        <f t="shared" si="2688"/>
        <v>0</v>
      </c>
      <c r="BG1777" s="12">
        <f t="shared" si="2688"/>
        <v>0</v>
      </c>
      <c r="BH1777" s="12">
        <f t="shared" si="2688"/>
        <v>0</v>
      </c>
      <c r="BI1777" s="12">
        <f t="shared" si="2688"/>
        <v>0</v>
      </c>
      <c r="BJ1777" s="12">
        <f t="shared" si="2688"/>
        <v>0</v>
      </c>
      <c r="BK1777" s="12">
        <f t="shared" si="2688"/>
        <v>0</v>
      </c>
      <c r="BL1777" s="12">
        <f t="shared" si="2688"/>
        <v>0</v>
      </c>
      <c r="BM1777" s="12">
        <f t="shared" si="2688"/>
        <v>0</v>
      </c>
      <c r="BN1777" s="12">
        <f t="shared" si="2688"/>
        <v>0</v>
      </c>
      <c r="BO1777" s="12">
        <f t="shared" si="2688"/>
        <v>0</v>
      </c>
      <c r="BP1777" s="12">
        <f t="shared" si="2688"/>
        <v>0</v>
      </c>
      <c r="BQ1777" s="12">
        <f t="shared" si="2688"/>
        <v>0</v>
      </c>
      <c r="BR1777" s="12">
        <v>0</v>
      </c>
      <c r="BS1777" s="12">
        <v>0</v>
      </c>
      <c r="BT1777" s="12" t="e">
        <f>IF(#REF!=0,"-",#REF!/#REF!*100)</f>
        <v>#REF!</v>
      </c>
    </row>
    <row r="1778" spans="1:72" x14ac:dyDescent="0.25">
      <c r="A1778" s="4" t="s">
        <v>548</v>
      </c>
      <c r="B1778" s="4" t="s">
        <v>56</v>
      </c>
      <c r="C1778" s="4" t="s">
        <v>141</v>
      </c>
      <c r="D1778" s="102" t="s">
        <v>602</v>
      </c>
      <c r="E1778" s="113">
        <v>6121</v>
      </c>
      <c r="F1778" s="102"/>
      <c r="G1778" s="98" t="s">
        <v>1660</v>
      </c>
      <c r="H1778" s="13" t="s">
        <v>27</v>
      </c>
      <c r="I1778" s="14">
        <v>0</v>
      </c>
      <c r="J1778" s="14"/>
      <c r="K1778" s="14"/>
      <c r="L1778" s="14"/>
      <c r="M1778" s="14"/>
      <c r="N1778" s="14"/>
      <c r="O1778" s="14">
        <f t="shared" si="2653"/>
        <v>0</v>
      </c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>
        <v>0</v>
      </c>
      <c r="AC1778" s="14">
        <v>0</v>
      </c>
      <c r="AD1778" s="14">
        <v>0</v>
      </c>
      <c r="AE1778" s="14"/>
      <c r="AF1778" s="14"/>
      <c r="AG1778" s="14"/>
      <c r="AH1778" s="14"/>
      <c r="AI1778" s="14"/>
      <c r="AJ1778" s="14">
        <f t="shared" si="2654"/>
        <v>0</v>
      </c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>
        <v>0</v>
      </c>
      <c r="AX1778" s="14">
        <v>0</v>
      </c>
      <c r="AY1778" s="14">
        <v>0</v>
      </c>
      <c r="AZ1778" s="14"/>
      <c r="BA1778" s="14"/>
      <c r="BB1778" s="14"/>
      <c r="BC1778" s="14"/>
      <c r="BD1778" s="14"/>
      <c r="BE1778" s="14">
        <f t="shared" si="2655"/>
        <v>0</v>
      </c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>
        <v>0</v>
      </c>
      <c r="BS1778" s="14">
        <v>0</v>
      </c>
      <c r="BT1778" s="14" t="e">
        <f>IF(#REF!=0,"-",#REF!/#REF!*100)</f>
        <v>#REF!</v>
      </c>
    </row>
    <row r="1779" spans="1:72" ht="22.5" x14ac:dyDescent="0.25">
      <c r="A1779" s="4" t="s">
        <v>548</v>
      </c>
      <c r="B1779" s="4" t="s">
        <v>56</v>
      </c>
      <c r="C1779" s="4" t="s">
        <v>141</v>
      </c>
      <c r="D1779" s="102" t="s">
        <v>602</v>
      </c>
      <c r="E1779" s="101" t="s">
        <v>29</v>
      </c>
      <c r="F1779" s="101" t="s">
        <v>0</v>
      </c>
      <c r="G1779" s="2" t="s">
        <v>0</v>
      </c>
      <c r="H1779" s="2" t="s">
        <v>30</v>
      </c>
      <c r="I1779" s="12">
        <f t="shared" ref="I1779:AA1779" si="2689">SUM(I1780:I1788)</f>
        <v>126000</v>
      </c>
      <c r="J1779" s="12">
        <f t="shared" si="2689"/>
        <v>0</v>
      </c>
      <c r="K1779" s="12">
        <f t="shared" si="2689"/>
        <v>0</v>
      </c>
      <c r="L1779" s="12">
        <f t="shared" si="2689"/>
        <v>0</v>
      </c>
      <c r="M1779" s="12">
        <f t="shared" si="2689"/>
        <v>0</v>
      </c>
      <c r="N1779" s="12">
        <f t="shared" si="2689"/>
        <v>0</v>
      </c>
      <c r="O1779" s="12">
        <f t="shared" si="2689"/>
        <v>126000</v>
      </c>
      <c r="P1779" s="12">
        <f t="shared" si="2689"/>
        <v>0</v>
      </c>
      <c r="Q1779" s="12">
        <f t="shared" si="2689"/>
        <v>21571</v>
      </c>
      <c r="R1779" s="12">
        <f t="shared" si="2689"/>
        <v>10000</v>
      </c>
      <c r="S1779" s="12">
        <f t="shared" si="2689"/>
        <v>0</v>
      </c>
      <c r="T1779" s="12">
        <f t="shared" si="2689"/>
        <v>0</v>
      </c>
      <c r="U1779" s="12">
        <f t="shared" si="2689"/>
        <v>0</v>
      </c>
      <c r="V1779" s="12">
        <f t="shared" si="2689"/>
        <v>0</v>
      </c>
      <c r="W1779" s="12">
        <f t="shared" si="2689"/>
        <v>0</v>
      </c>
      <c r="X1779" s="12">
        <f t="shared" si="2689"/>
        <v>0</v>
      </c>
      <c r="Y1779" s="12">
        <f t="shared" si="2689"/>
        <v>0</v>
      </c>
      <c r="Z1779" s="12">
        <f t="shared" si="2689"/>
        <v>0</v>
      </c>
      <c r="AA1779" s="12">
        <f t="shared" si="2689"/>
        <v>0</v>
      </c>
      <c r="AB1779" s="12">
        <v>31571</v>
      </c>
      <c r="AC1779" s="12">
        <v>94429</v>
      </c>
      <c r="AD1779" s="12">
        <f t="shared" ref="AD1779:AV1779" si="2690">SUM(AD1780:AD1788)</f>
        <v>0</v>
      </c>
      <c r="AE1779" s="12">
        <f t="shared" si="2690"/>
        <v>0</v>
      </c>
      <c r="AF1779" s="12">
        <f t="shared" si="2690"/>
        <v>0</v>
      </c>
      <c r="AG1779" s="12">
        <f t="shared" si="2690"/>
        <v>0</v>
      </c>
      <c r="AH1779" s="12">
        <f t="shared" si="2690"/>
        <v>0</v>
      </c>
      <c r="AI1779" s="12">
        <f t="shared" si="2690"/>
        <v>0</v>
      </c>
      <c r="AJ1779" s="12">
        <f t="shared" si="2690"/>
        <v>0</v>
      </c>
      <c r="AK1779" s="12">
        <f t="shared" si="2690"/>
        <v>0</v>
      </c>
      <c r="AL1779" s="12">
        <f t="shared" si="2690"/>
        <v>0</v>
      </c>
      <c r="AM1779" s="12">
        <f t="shared" si="2690"/>
        <v>0</v>
      </c>
      <c r="AN1779" s="12">
        <f t="shared" si="2690"/>
        <v>0</v>
      </c>
      <c r="AO1779" s="12">
        <f t="shared" si="2690"/>
        <v>0</v>
      </c>
      <c r="AP1779" s="12">
        <f t="shared" si="2690"/>
        <v>0</v>
      </c>
      <c r="AQ1779" s="12">
        <f t="shared" si="2690"/>
        <v>0</v>
      </c>
      <c r="AR1779" s="12">
        <f t="shared" si="2690"/>
        <v>0</v>
      </c>
      <c r="AS1779" s="12">
        <f t="shared" si="2690"/>
        <v>0</v>
      </c>
      <c r="AT1779" s="12">
        <f t="shared" si="2690"/>
        <v>0</v>
      </c>
      <c r="AU1779" s="12">
        <f t="shared" si="2690"/>
        <v>0</v>
      </c>
      <c r="AV1779" s="12">
        <f t="shared" si="2690"/>
        <v>0</v>
      </c>
      <c r="AW1779" s="12">
        <v>0</v>
      </c>
      <c r="AX1779" s="12">
        <v>0</v>
      </c>
      <c r="AY1779" s="12">
        <f t="shared" ref="AY1779:BQ1779" si="2691">SUM(AY1780:AY1788)</f>
        <v>35000</v>
      </c>
      <c r="AZ1779" s="12">
        <f t="shared" si="2691"/>
        <v>25486</v>
      </c>
      <c r="BA1779" s="12">
        <f t="shared" si="2691"/>
        <v>0</v>
      </c>
      <c r="BB1779" s="12">
        <f t="shared" si="2691"/>
        <v>0</v>
      </c>
      <c r="BC1779" s="12">
        <f t="shared" si="2691"/>
        <v>0</v>
      </c>
      <c r="BD1779" s="12">
        <f t="shared" si="2691"/>
        <v>0</v>
      </c>
      <c r="BE1779" s="12">
        <f t="shared" si="2691"/>
        <v>60486</v>
      </c>
      <c r="BF1779" s="12">
        <f t="shared" si="2691"/>
        <v>0</v>
      </c>
      <c r="BG1779" s="12">
        <f t="shared" si="2691"/>
        <v>0</v>
      </c>
      <c r="BH1779" s="12">
        <f t="shared" si="2691"/>
        <v>25486</v>
      </c>
      <c r="BI1779" s="12">
        <f t="shared" si="2691"/>
        <v>0</v>
      </c>
      <c r="BJ1779" s="12">
        <f t="shared" si="2691"/>
        <v>0</v>
      </c>
      <c r="BK1779" s="12">
        <f t="shared" si="2691"/>
        <v>0</v>
      </c>
      <c r="BL1779" s="12">
        <f t="shared" si="2691"/>
        <v>0</v>
      </c>
      <c r="BM1779" s="12">
        <f t="shared" si="2691"/>
        <v>0</v>
      </c>
      <c r="BN1779" s="12">
        <f t="shared" si="2691"/>
        <v>0</v>
      </c>
      <c r="BO1779" s="12">
        <f t="shared" si="2691"/>
        <v>0</v>
      </c>
      <c r="BP1779" s="12">
        <f t="shared" si="2691"/>
        <v>0</v>
      </c>
      <c r="BQ1779" s="12">
        <f t="shared" si="2691"/>
        <v>0</v>
      </c>
      <c r="BR1779" s="12">
        <v>25486</v>
      </c>
      <c r="BS1779" s="12">
        <v>35000</v>
      </c>
      <c r="BT1779" s="12" t="e">
        <f>IF(#REF!=0,"-",#REF!/#REF!*100)</f>
        <v>#REF!</v>
      </c>
    </row>
    <row r="1780" spans="1:72" x14ac:dyDescent="0.25">
      <c r="A1780" s="4" t="s">
        <v>548</v>
      </c>
      <c r="B1780" s="4" t="s">
        <v>56</v>
      </c>
      <c r="C1780" s="4" t="s">
        <v>141</v>
      </c>
      <c r="D1780" s="102" t="s">
        <v>602</v>
      </c>
      <c r="E1780" s="113">
        <v>6131</v>
      </c>
      <c r="F1780" s="102"/>
      <c r="G1780" s="98" t="s">
        <v>1660</v>
      </c>
      <c r="H1780" s="13" t="s">
        <v>32</v>
      </c>
      <c r="I1780" s="14">
        <v>35000</v>
      </c>
      <c r="J1780" s="14"/>
      <c r="K1780" s="14"/>
      <c r="L1780" s="14"/>
      <c r="M1780" s="14">
        <v>-10000</v>
      </c>
      <c r="N1780" s="14"/>
      <c r="O1780" s="14">
        <f t="shared" si="2653"/>
        <v>25000</v>
      </c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>
        <v>0</v>
      </c>
      <c r="AC1780" s="14">
        <v>25000</v>
      </c>
      <c r="AD1780" s="14">
        <v>0</v>
      </c>
      <c r="AE1780" s="14"/>
      <c r="AF1780" s="14"/>
      <c r="AG1780" s="14"/>
      <c r="AH1780" s="14"/>
      <c r="AI1780" s="14"/>
      <c r="AJ1780" s="14">
        <f t="shared" si="2654"/>
        <v>0</v>
      </c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>
        <v>0</v>
      </c>
      <c r="AX1780" s="14">
        <v>0</v>
      </c>
      <c r="AY1780" s="14">
        <v>5000</v>
      </c>
      <c r="AZ1780" s="14">
        <v>7250</v>
      </c>
      <c r="BA1780" s="14"/>
      <c r="BB1780" s="14"/>
      <c r="BC1780" s="14"/>
      <c r="BD1780" s="14"/>
      <c r="BE1780" s="14">
        <f t="shared" si="2655"/>
        <v>12250</v>
      </c>
      <c r="BF1780" s="14"/>
      <c r="BG1780" s="14"/>
      <c r="BH1780" s="14">
        <v>7250</v>
      </c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>
        <v>7250</v>
      </c>
      <c r="BS1780" s="14">
        <v>5000</v>
      </c>
      <c r="BT1780" s="14" t="e">
        <f>IF(#REF!=0,"-",#REF!/#REF!*100)</f>
        <v>#REF!</v>
      </c>
    </row>
    <row r="1781" spans="1:72" x14ac:dyDescent="0.25">
      <c r="A1781" s="4" t="s">
        <v>548</v>
      </c>
      <c r="B1781" s="4" t="s">
        <v>56</v>
      </c>
      <c r="C1781" s="4" t="s">
        <v>141</v>
      </c>
      <c r="D1781" s="102" t="s">
        <v>602</v>
      </c>
      <c r="E1781" s="113">
        <v>6132</v>
      </c>
      <c r="F1781" s="102"/>
      <c r="G1781" s="98" t="s">
        <v>1660</v>
      </c>
      <c r="H1781" s="13" t="s">
        <v>72</v>
      </c>
      <c r="I1781" s="14">
        <v>5000</v>
      </c>
      <c r="J1781" s="14"/>
      <c r="K1781" s="14"/>
      <c r="L1781" s="14"/>
      <c r="M1781" s="14"/>
      <c r="N1781" s="14"/>
      <c r="O1781" s="14">
        <f t="shared" si="2653"/>
        <v>5000</v>
      </c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>
        <v>0</v>
      </c>
      <c r="AC1781" s="14">
        <v>5000</v>
      </c>
      <c r="AD1781" s="14">
        <v>0</v>
      </c>
      <c r="AE1781" s="14"/>
      <c r="AF1781" s="14"/>
      <c r="AG1781" s="14"/>
      <c r="AH1781" s="14"/>
      <c r="AI1781" s="14"/>
      <c r="AJ1781" s="14">
        <f t="shared" si="2654"/>
        <v>0</v>
      </c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>
        <v>0</v>
      </c>
      <c r="AX1781" s="14">
        <v>0</v>
      </c>
      <c r="AY1781" s="14">
        <v>0</v>
      </c>
      <c r="AZ1781" s="14"/>
      <c r="BA1781" s="14"/>
      <c r="BB1781" s="14"/>
      <c r="BC1781" s="14"/>
      <c r="BD1781" s="14"/>
      <c r="BE1781" s="14">
        <f t="shared" si="2655"/>
        <v>0</v>
      </c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>
        <v>0</v>
      </c>
      <c r="BS1781" s="14">
        <v>0</v>
      </c>
      <c r="BT1781" s="14" t="e">
        <f>IF(#REF!=0,"-",#REF!/#REF!*100)</f>
        <v>#REF!</v>
      </c>
    </row>
    <row r="1782" spans="1:72" x14ac:dyDescent="0.25">
      <c r="A1782" s="4" t="s">
        <v>548</v>
      </c>
      <c r="B1782" s="4" t="s">
        <v>56</v>
      </c>
      <c r="C1782" s="4" t="s">
        <v>141</v>
      </c>
      <c r="D1782" s="102" t="s">
        <v>602</v>
      </c>
      <c r="E1782" s="113">
        <v>6133</v>
      </c>
      <c r="F1782" s="102"/>
      <c r="G1782" s="98" t="s">
        <v>1660</v>
      </c>
      <c r="H1782" s="13" t="s">
        <v>75</v>
      </c>
      <c r="I1782" s="14">
        <v>0</v>
      </c>
      <c r="J1782" s="14"/>
      <c r="K1782" s="14"/>
      <c r="L1782" s="14"/>
      <c r="M1782" s="14"/>
      <c r="N1782" s="14"/>
      <c r="O1782" s="14">
        <f t="shared" si="2653"/>
        <v>0</v>
      </c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>
        <v>0</v>
      </c>
      <c r="AC1782" s="14">
        <v>0</v>
      </c>
      <c r="AD1782" s="14">
        <v>0</v>
      </c>
      <c r="AE1782" s="14"/>
      <c r="AF1782" s="14"/>
      <c r="AG1782" s="14"/>
      <c r="AH1782" s="14"/>
      <c r="AI1782" s="14"/>
      <c r="AJ1782" s="14">
        <f t="shared" si="2654"/>
        <v>0</v>
      </c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>
        <v>0</v>
      </c>
      <c r="AX1782" s="14">
        <v>0</v>
      </c>
      <c r="AY1782" s="14">
        <v>0</v>
      </c>
      <c r="AZ1782" s="14"/>
      <c r="BA1782" s="14"/>
      <c r="BB1782" s="14"/>
      <c r="BC1782" s="14"/>
      <c r="BD1782" s="14"/>
      <c r="BE1782" s="14">
        <f t="shared" si="2655"/>
        <v>0</v>
      </c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>
        <v>0</v>
      </c>
      <c r="BS1782" s="14">
        <v>0</v>
      </c>
      <c r="BT1782" s="14" t="e">
        <f>IF(#REF!=0,"-",#REF!/#REF!*100)</f>
        <v>#REF!</v>
      </c>
    </row>
    <row r="1783" spans="1:72" x14ac:dyDescent="0.25">
      <c r="A1783" s="4" t="s">
        <v>548</v>
      </c>
      <c r="B1783" s="4" t="s">
        <v>56</v>
      </c>
      <c r="C1783" s="4" t="s">
        <v>141</v>
      </c>
      <c r="D1783" s="102" t="s">
        <v>602</v>
      </c>
      <c r="E1783" s="113">
        <v>6134</v>
      </c>
      <c r="F1783" s="102"/>
      <c r="G1783" s="98" t="s">
        <v>1660</v>
      </c>
      <c r="H1783" s="13" t="s">
        <v>78</v>
      </c>
      <c r="I1783" s="14">
        <v>20000</v>
      </c>
      <c r="J1783" s="14"/>
      <c r="K1783" s="14"/>
      <c r="L1783" s="14"/>
      <c r="M1783" s="14"/>
      <c r="N1783" s="14"/>
      <c r="O1783" s="14">
        <f t="shared" si="2653"/>
        <v>20000</v>
      </c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>
        <v>0</v>
      </c>
      <c r="AC1783" s="14">
        <v>20000</v>
      </c>
      <c r="AD1783" s="14">
        <v>0</v>
      </c>
      <c r="AE1783" s="14"/>
      <c r="AF1783" s="14"/>
      <c r="AG1783" s="14"/>
      <c r="AH1783" s="14"/>
      <c r="AI1783" s="14"/>
      <c r="AJ1783" s="14">
        <f t="shared" si="2654"/>
        <v>0</v>
      </c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>
        <v>0</v>
      </c>
      <c r="AX1783" s="14">
        <v>0</v>
      </c>
      <c r="AY1783" s="14">
        <v>10000</v>
      </c>
      <c r="AZ1783" s="14">
        <f>5000+5000</f>
        <v>10000</v>
      </c>
      <c r="BA1783" s="14"/>
      <c r="BB1783" s="14"/>
      <c r="BC1783" s="14"/>
      <c r="BD1783" s="14"/>
      <c r="BE1783" s="14">
        <f t="shared" si="2655"/>
        <v>20000</v>
      </c>
      <c r="BF1783" s="14"/>
      <c r="BG1783" s="14"/>
      <c r="BH1783" s="14">
        <f>5000+5000</f>
        <v>10000</v>
      </c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>
        <v>10000</v>
      </c>
      <c r="BS1783" s="14">
        <v>10000</v>
      </c>
      <c r="BT1783" s="14" t="e">
        <f>IF(#REF!=0,"-",#REF!/#REF!*100)</f>
        <v>#REF!</v>
      </c>
    </row>
    <row r="1784" spans="1:72" x14ac:dyDescent="0.25">
      <c r="A1784" s="4" t="s">
        <v>548</v>
      </c>
      <c r="B1784" s="4" t="s">
        <v>56</v>
      </c>
      <c r="C1784" s="4" t="s">
        <v>141</v>
      </c>
      <c r="D1784" s="102" t="s">
        <v>602</v>
      </c>
      <c r="E1784" s="113">
        <v>6135</v>
      </c>
      <c r="F1784" s="102"/>
      <c r="G1784" s="98" t="s">
        <v>1660</v>
      </c>
      <c r="H1784" s="13" t="s">
        <v>81</v>
      </c>
      <c r="I1784" s="14">
        <v>11000</v>
      </c>
      <c r="J1784" s="14"/>
      <c r="K1784" s="14"/>
      <c r="L1784" s="14"/>
      <c r="M1784" s="14"/>
      <c r="N1784" s="14"/>
      <c r="O1784" s="14">
        <f t="shared" si="2653"/>
        <v>11000</v>
      </c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>
        <v>0</v>
      </c>
      <c r="AC1784" s="14">
        <v>11000</v>
      </c>
      <c r="AD1784" s="14">
        <v>0</v>
      </c>
      <c r="AE1784" s="14"/>
      <c r="AF1784" s="14"/>
      <c r="AG1784" s="14"/>
      <c r="AH1784" s="14"/>
      <c r="AI1784" s="14"/>
      <c r="AJ1784" s="14">
        <f t="shared" si="2654"/>
        <v>0</v>
      </c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>
        <v>0</v>
      </c>
      <c r="AX1784" s="14">
        <v>0</v>
      </c>
      <c r="AY1784" s="14">
        <v>0</v>
      </c>
      <c r="AZ1784" s="14"/>
      <c r="BA1784" s="14"/>
      <c r="BB1784" s="14"/>
      <c r="BC1784" s="14"/>
      <c r="BD1784" s="14"/>
      <c r="BE1784" s="14">
        <f t="shared" si="2655"/>
        <v>0</v>
      </c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>
        <v>0</v>
      </c>
      <c r="BS1784" s="14">
        <v>0</v>
      </c>
      <c r="BT1784" s="14" t="e">
        <f>IF(#REF!=0,"-",#REF!/#REF!*100)</f>
        <v>#REF!</v>
      </c>
    </row>
    <row r="1785" spans="1:72" ht="22.5" x14ac:dyDescent="0.25">
      <c r="A1785" s="4" t="s">
        <v>548</v>
      </c>
      <c r="B1785" s="4" t="s">
        <v>56</v>
      </c>
      <c r="C1785" s="4" t="s">
        <v>141</v>
      </c>
      <c r="D1785" s="102" t="s">
        <v>602</v>
      </c>
      <c r="E1785" s="113">
        <v>6136</v>
      </c>
      <c r="F1785" s="102"/>
      <c r="G1785" s="98" t="s">
        <v>1660</v>
      </c>
      <c r="H1785" s="13" t="s">
        <v>84</v>
      </c>
      <c r="I1785" s="14">
        <v>5000</v>
      </c>
      <c r="J1785" s="14"/>
      <c r="K1785" s="14"/>
      <c r="L1785" s="14"/>
      <c r="M1785" s="14"/>
      <c r="N1785" s="14"/>
      <c r="O1785" s="14">
        <f t="shared" si="2653"/>
        <v>5000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>
        <v>0</v>
      </c>
      <c r="AC1785" s="14">
        <v>5000</v>
      </c>
      <c r="AD1785" s="14">
        <v>0</v>
      </c>
      <c r="AE1785" s="14"/>
      <c r="AF1785" s="14"/>
      <c r="AG1785" s="14"/>
      <c r="AH1785" s="14"/>
      <c r="AI1785" s="14"/>
      <c r="AJ1785" s="14">
        <f t="shared" si="2654"/>
        <v>0</v>
      </c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>
        <v>0</v>
      </c>
      <c r="AX1785" s="14">
        <v>0</v>
      </c>
      <c r="AY1785" s="14">
        <v>0</v>
      </c>
      <c r="AZ1785" s="14"/>
      <c r="BA1785" s="14"/>
      <c r="BB1785" s="14"/>
      <c r="BC1785" s="14"/>
      <c r="BD1785" s="14"/>
      <c r="BE1785" s="14">
        <f t="shared" si="2655"/>
        <v>0</v>
      </c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>
        <v>0</v>
      </c>
      <c r="BS1785" s="14">
        <v>0</v>
      </c>
      <c r="BT1785" s="14" t="e">
        <f>IF(#REF!=0,"-",#REF!/#REF!*100)</f>
        <v>#REF!</v>
      </c>
    </row>
    <row r="1786" spans="1:72" x14ac:dyDescent="0.25">
      <c r="A1786" s="4" t="s">
        <v>548</v>
      </c>
      <c r="B1786" s="4" t="s">
        <v>56</v>
      </c>
      <c r="C1786" s="4" t="s">
        <v>141</v>
      </c>
      <c r="D1786" s="102" t="s">
        <v>602</v>
      </c>
      <c r="E1786" s="113">
        <v>6137</v>
      </c>
      <c r="F1786" s="102"/>
      <c r="G1786" s="98" t="s">
        <v>1660</v>
      </c>
      <c r="H1786" s="13" t="s">
        <v>87</v>
      </c>
      <c r="I1786" s="14">
        <v>10000</v>
      </c>
      <c r="J1786" s="14"/>
      <c r="K1786" s="14"/>
      <c r="L1786" s="14"/>
      <c r="M1786" s="14"/>
      <c r="N1786" s="14"/>
      <c r="O1786" s="14">
        <f t="shared" si="2653"/>
        <v>10000</v>
      </c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>
        <v>0</v>
      </c>
      <c r="AC1786" s="14">
        <v>10000</v>
      </c>
      <c r="AD1786" s="14">
        <v>0</v>
      </c>
      <c r="AE1786" s="14"/>
      <c r="AF1786" s="14"/>
      <c r="AG1786" s="14"/>
      <c r="AH1786" s="14"/>
      <c r="AI1786" s="14"/>
      <c r="AJ1786" s="14">
        <f t="shared" si="2654"/>
        <v>0</v>
      </c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>
        <v>0</v>
      </c>
      <c r="AX1786" s="14">
        <v>0</v>
      </c>
      <c r="AY1786" s="14">
        <v>0</v>
      </c>
      <c r="AZ1786" s="14"/>
      <c r="BA1786" s="14"/>
      <c r="BB1786" s="14"/>
      <c r="BC1786" s="14"/>
      <c r="BD1786" s="14"/>
      <c r="BE1786" s="14">
        <f t="shared" si="2655"/>
        <v>0</v>
      </c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>
        <v>0</v>
      </c>
      <c r="BS1786" s="14">
        <v>0</v>
      </c>
      <c r="BT1786" s="14" t="e">
        <f>IF(#REF!=0,"-",#REF!/#REF!*100)</f>
        <v>#REF!</v>
      </c>
    </row>
    <row r="1787" spans="1:72" ht="22.5" x14ac:dyDescent="0.25">
      <c r="A1787" s="4" t="s">
        <v>548</v>
      </c>
      <c r="B1787" s="4" t="s">
        <v>56</v>
      </c>
      <c r="C1787" s="4" t="s">
        <v>141</v>
      </c>
      <c r="D1787" s="102" t="s">
        <v>602</v>
      </c>
      <c r="E1787" s="113">
        <v>6138</v>
      </c>
      <c r="F1787" s="102"/>
      <c r="G1787" s="98" t="s">
        <v>1660</v>
      </c>
      <c r="H1787" s="13" t="s">
        <v>90</v>
      </c>
      <c r="I1787" s="14">
        <v>0</v>
      </c>
      <c r="J1787" s="14"/>
      <c r="K1787" s="14"/>
      <c r="L1787" s="14"/>
      <c r="M1787" s="14"/>
      <c r="N1787" s="14"/>
      <c r="O1787" s="14">
        <f t="shared" si="2653"/>
        <v>0</v>
      </c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>
        <v>0</v>
      </c>
      <c r="AC1787" s="14">
        <v>0</v>
      </c>
      <c r="AD1787" s="14">
        <v>0</v>
      </c>
      <c r="AE1787" s="14"/>
      <c r="AF1787" s="14"/>
      <c r="AG1787" s="14"/>
      <c r="AH1787" s="14"/>
      <c r="AI1787" s="14"/>
      <c r="AJ1787" s="14">
        <f t="shared" si="2654"/>
        <v>0</v>
      </c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>
        <v>0</v>
      </c>
      <c r="AX1787" s="14">
        <v>0</v>
      </c>
      <c r="AY1787" s="14">
        <v>0</v>
      </c>
      <c r="AZ1787" s="14"/>
      <c r="BA1787" s="14"/>
      <c r="BB1787" s="14"/>
      <c r="BC1787" s="14"/>
      <c r="BD1787" s="14"/>
      <c r="BE1787" s="14">
        <f t="shared" si="2655"/>
        <v>0</v>
      </c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>
        <v>0</v>
      </c>
      <c r="BS1787" s="14">
        <v>0</v>
      </c>
      <c r="BT1787" s="14" t="e">
        <f>IF(#REF!=0,"-",#REF!/#REF!*100)</f>
        <v>#REF!</v>
      </c>
    </row>
    <row r="1788" spans="1:72" x14ac:dyDescent="0.25">
      <c r="A1788" s="1" t="s">
        <v>548</v>
      </c>
      <c r="B1788" s="1" t="s">
        <v>56</v>
      </c>
      <c r="C1788" s="1" t="s">
        <v>141</v>
      </c>
      <c r="D1788" s="105" t="s">
        <v>602</v>
      </c>
      <c r="E1788" s="105" t="s">
        <v>34</v>
      </c>
      <c r="F1788" s="102" t="s">
        <v>0</v>
      </c>
      <c r="G1788" s="13" t="s">
        <v>0</v>
      </c>
      <c r="H1788" s="2" t="s">
        <v>35</v>
      </c>
      <c r="I1788" s="12">
        <f t="shared" ref="I1788:AA1788" si="2692">SUM(I1789:I1791)</f>
        <v>40000</v>
      </c>
      <c r="J1788" s="12">
        <f t="shared" si="2692"/>
        <v>0</v>
      </c>
      <c r="K1788" s="12">
        <f t="shared" si="2692"/>
        <v>0</v>
      </c>
      <c r="L1788" s="12">
        <f t="shared" si="2692"/>
        <v>0</v>
      </c>
      <c r="M1788" s="12">
        <f t="shared" si="2692"/>
        <v>10000</v>
      </c>
      <c r="N1788" s="12">
        <f t="shared" si="2692"/>
        <v>0</v>
      </c>
      <c r="O1788" s="12">
        <f t="shared" si="2692"/>
        <v>50000</v>
      </c>
      <c r="P1788" s="12">
        <f t="shared" si="2692"/>
        <v>0</v>
      </c>
      <c r="Q1788" s="12">
        <f t="shared" si="2692"/>
        <v>21571</v>
      </c>
      <c r="R1788" s="12">
        <f t="shared" si="2692"/>
        <v>10000</v>
      </c>
      <c r="S1788" s="12">
        <f t="shared" si="2692"/>
        <v>0</v>
      </c>
      <c r="T1788" s="12">
        <f t="shared" si="2692"/>
        <v>0</v>
      </c>
      <c r="U1788" s="12">
        <f t="shared" si="2692"/>
        <v>0</v>
      </c>
      <c r="V1788" s="12">
        <f t="shared" si="2692"/>
        <v>0</v>
      </c>
      <c r="W1788" s="12">
        <f t="shared" si="2692"/>
        <v>0</v>
      </c>
      <c r="X1788" s="12">
        <f t="shared" si="2692"/>
        <v>0</v>
      </c>
      <c r="Y1788" s="12">
        <f t="shared" si="2692"/>
        <v>0</v>
      </c>
      <c r="Z1788" s="12">
        <f t="shared" si="2692"/>
        <v>0</v>
      </c>
      <c r="AA1788" s="12">
        <f t="shared" si="2692"/>
        <v>0</v>
      </c>
      <c r="AB1788" s="12">
        <v>31571</v>
      </c>
      <c r="AC1788" s="12">
        <v>18429</v>
      </c>
      <c r="AD1788" s="12">
        <f t="shared" ref="AD1788:AV1788" si="2693">SUM(AD1789:AD1791)</f>
        <v>0</v>
      </c>
      <c r="AE1788" s="12">
        <f t="shared" si="2693"/>
        <v>0</v>
      </c>
      <c r="AF1788" s="12">
        <f t="shared" si="2693"/>
        <v>0</v>
      </c>
      <c r="AG1788" s="12">
        <f t="shared" si="2693"/>
        <v>0</v>
      </c>
      <c r="AH1788" s="12">
        <f t="shared" si="2693"/>
        <v>0</v>
      </c>
      <c r="AI1788" s="12">
        <f t="shared" si="2693"/>
        <v>0</v>
      </c>
      <c r="AJ1788" s="12">
        <f t="shared" si="2693"/>
        <v>0</v>
      </c>
      <c r="AK1788" s="12">
        <f t="shared" si="2693"/>
        <v>0</v>
      </c>
      <c r="AL1788" s="12">
        <f t="shared" si="2693"/>
        <v>0</v>
      </c>
      <c r="AM1788" s="12">
        <f t="shared" si="2693"/>
        <v>0</v>
      </c>
      <c r="AN1788" s="12">
        <f t="shared" si="2693"/>
        <v>0</v>
      </c>
      <c r="AO1788" s="12">
        <f t="shared" si="2693"/>
        <v>0</v>
      </c>
      <c r="AP1788" s="12">
        <f t="shared" si="2693"/>
        <v>0</v>
      </c>
      <c r="AQ1788" s="12">
        <f t="shared" si="2693"/>
        <v>0</v>
      </c>
      <c r="AR1788" s="12">
        <f t="shared" si="2693"/>
        <v>0</v>
      </c>
      <c r="AS1788" s="12">
        <f t="shared" si="2693"/>
        <v>0</v>
      </c>
      <c r="AT1788" s="12">
        <f t="shared" si="2693"/>
        <v>0</v>
      </c>
      <c r="AU1788" s="12">
        <f t="shared" si="2693"/>
        <v>0</v>
      </c>
      <c r="AV1788" s="12">
        <f t="shared" si="2693"/>
        <v>0</v>
      </c>
      <c r="AW1788" s="12">
        <v>0</v>
      </c>
      <c r="AX1788" s="12">
        <v>0</v>
      </c>
      <c r="AY1788" s="12">
        <f t="shared" ref="AY1788:BQ1788" si="2694">SUM(AY1789:AY1791)</f>
        <v>20000</v>
      </c>
      <c r="AZ1788" s="12">
        <f t="shared" si="2694"/>
        <v>8236</v>
      </c>
      <c r="BA1788" s="12">
        <f t="shared" si="2694"/>
        <v>0</v>
      </c>
      <c r="BB1788" s="12">
        <f t="shared" si="2694"/>
        <v>0</v>
      </c>
      <c r="BC1788" s="12">
        <f t="shared" si="2694"/>
        <v>0</v>
      </c>
      <c r="BD1788" s="12">
        <f t="shared" si="2694"/>
        <v>0</v>
      </c>
      <c r="BE1788" s="12">
        <f t="shared" si="2694"/>
        <v>28236</v>
      </c>
      <c r="BF1788" s="12">
        <f t="shared" si="2694"/>
        <v>0</v>
      </c>
      <c r="BG1788" s="12">
        <f t="shared" si="2694"/>
        <v>0</v>
      </c>
      <c r="BH1788" s="12">
        <f t="shared" si="2694"/>
        <v>8236</v>
      </c>
      <c r="BI1788" s="12">
        <f t="shared" si="2694"/>
        <v>0</v>
      </c>
      <c r="BJ1788" s="12">
        <f t="shared" si="2694"/>
        <v>0</v>
      </c>
      <c r="BK1788" s="12">
        <f t="shared" si="2694"/>
        <v>0</v>
      </c>
      <c r="BL1788" s="12">
        <f t="shared" si="2694"/>
        <v>0</v>
      </c>
      <c r="BM1788" s="12">
        <f t="shared" si="2694"/>
        <v>0</v>
      </c>
      <c r="BN1788" s="12">
        <f t="shared" si="2694"/>
        <v>0</v>
      </c>
      <c r="BO1788" s="12">
        <f t="shared" si="2694"/>
        <v>0</v>
      </c>
      <c r="BP1788" s="12">
        <f t="shared" si="2694"/>
        <v>0</v>
      </c>
      <c r="BQ1788" s="12">
        <f t="shared" si="2694"/>
        <v>0</v>
      </c>
      <c r="BR1788" s="12">
        <v>8236</v>
      </c>
      <c r="BS1788" s="12">
        <v>20000</v>
      </c>
      <c r="BT1788" s="12" t="e">
        <f>IF(#REF!=0,"-",#REF!/#REF!*100)</f>
        <v>#REF!</v>
      </c>
    </row>
    <row r="1789" spans="1:72" x14ac:dyDescent="0.25">
      <c r="A1789" s="4" t="s">
        <v>548</v>
      </c>
      <c r="B1789" s="4" t="s">
        <v>56</v>
      </c>
      <c r="C1789" s="4" t="s">
        <v>141</v>
      </c>
      <c r="D1789" s="102" t="s">
        <v>602</v>
      </c>
      <c r="E1789" s="113">
        <v>6139</v>
      </c>
      <c r="F1789" s="102"/>
      <c r="G1789" s="98" t="s">
        <v>1660</v>
      </c>
      <c r="H1789" s="13" t="s">
        <v>35</v>
      </c>
      <c r="I1789" s="14">
        <v>40000</v>
      </c>
      <c r="J1789" s="14"/>
      <c r="K1789" s="14"/>
      <c r="L1789" s="14"/>
      <c r="M1789" s="14">
        <v>10000</v>
      </c>
      <c r="N1789" s="14"/>
      <c r="O1789" s="14">
        <f t="shared" si="2653"/>
        <v>50000</v>
      </c>
      <c r="P1789" s="14"/>
      <c r="Q1789" s="14">
        <v>21571</v>
      </c>
      <c r="R1789" s="14">
        <v>10000</v>
      </c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>
        <v>31571</v>
      </c>
      <c r="AC1789" s="14">
        <v>18429</v>
      </c>
      <c r="AD1789" s="14">
        <v>0</v>
      </c>
      <c r="AE1789" s="14"/>
      <c r="AF1789" s="14"/>
      <c r="AG1789" s="14"/>
      <c r="AH1789" s="14"/>
      <c r="AI1789" s="14"/>
      <c r="AJ1789" s="14">
        <f t="shared" si="2654"/>
        <v>0</v>
      </c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>
        <v>0</v>
      </c>
      <c r="AX1789" s="14">
        <v>0</v>
      </c>
      <c r="AY1789" s="14">
        <v>20000</v>
      </c>
      <c r="AZ1789" s="14">
        <f>8000+236</f>
        <v>8236</v>
      </c>
      <c r="BA1789" s="14"/>
      <c r="BB1789" s="14"/>
      <c r="BC1789" s="14"/>
      <c r="BD1789" s="14"/>
      <c r="BE1789" s="14">
        <f t="shared" si="2655"/>
        <v>28236</v>
      </c>
      <c r="BF1789" s="14"/>
      <c r="BG1789" s="14"/>
      <c r="BH1789" s="14">
        <f>8000+236</f>
        <v>8236</v>
      </c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>
        <v>8236</v>
      </c>
      <c r="BS1789" s="14">
        <v>20000</v>
      </c>
      <c r="BT1789" s="14" t="e">
        <f>IF(#REF!=0,"-",#REF!/#REF!*100)</f>
        <v>#REF!</v>
      </c>
    </row>
    <row r="1790" spans="1:72" ht="22.5" x14ac:dyDescent="0.25">
      <c r="A1790" s="4" t="s">
        <v>548</v>
      </c>
      <c r="B1790" s="4" t="s">
        <v>56</v>
      </c>
      <c r="C1790" s="4" t="s">
        <v>141</v>
      </c>
      <c r="D1790" s="102" t="s">
        <v>602</v>
      </c>
      <c r="E1790" s="113">
        <v>6139</v>
      </c>
      <c r="F1790" s="102" t="s">
        <v>609</v>
      </c>
      <c r="G1790" s="98" t="s">
        <v>1660</v>
      </c>
      <c r="H1790" s="13" t="s">
        <v>37</v>
      </c>
      <c r="I1790" s="14">
        <v>0</v>
      </c>
      <c r="J1790" s="14"/>
      <c r="K1790" s="14"/>
      <c r="L1790" s="14"/>
      <c r="M1790" s="14"/>
      <c r="N1790" s="14"/>
      <c r="O1790" s="14">
        <f t="shared" si="2653"/>
        <v>0</v>
      </c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>
        <v>0</v>
      </c>
      <c r="AC1790" s="14">
        <v>0</v>
      </c>
      <c r="AD1790" s="14">
        <v>0</v>
      </c>
      <c r="AE1790" s="14"/>
      <c r="AF1790" s="14"/>
      <c r="AG1790" s="14"/>
      <c r="AH1790" s="14"/>
      <c r="AI1790" s="14"/>
      <c r="AJ1790" s="14">
        <f t="shared" si="2654"/>
        <v>0</v>
      </c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>
        <v>0</v>
      </c>
      <c r="AX1790" s="14">
        <v>0</v>
      </c>
      <c r="AY1790" s="14">
        <v>0</v>
      </c>
      <c r="AZ1790" s="14"/>
      <c r="BA1790" s="14"/>
      <c r="BB1790" s="14"/>
      <c r="BC1790" s="14"/>
      <c r="BD1790" s="14"/>
      <c r="BE1790" s="14">
        <f t="shared" si="2655"/>
        <v>0</v>
      </c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>
        <v>0</v>
      </c>
      <c r="BS1790" s="14">
        <v>0</v>
      </c>
      <c r="BT1790" s="14" t="e">
        <f>IF(#REF!=0,"-",#REF!/#REF!*100)</f>
        <v>#REF!</v>
      </c>
    </row>
    <row r="1791" spans="1:72" ht="22.5" x14ac:dyDescent="0.25">
      <c r="A1791" s="4" t="s">
        <v>548</v>
      </c>
      <c r="B1791" s="4" t="s">
        <v>56</v>
      </c>
      <c r="C1791" s="4" t="s">
        <v>141</v>
      </c>
      <c r="D1791" s="102" t="s">
        <v>602</v>
      </c>
      <c r="E1791" s="113">
        <v>6139</v>
      </c>
      <c r="F1791" s="102" t="s">
        <v>610</v>
      </c>
      <c r="G1791" s="98" t="s">
        <v>1660</v>
      </c>
      <c r="H1791" s="13" t="s">
        <v>611</v>
      </c>
      <c r="I1791" s="14">
        <v>0</v>
      </c>
      <c r="J1791" s="14"/>
      <c r="K1791" s="14"/>
      <c r="L1791" s="14"/>
      <c r="M1791" s="14"/>
      <c r="N1791" s="14"/>
      <c r="O1791" s="14">
        <f t="shared" si="2653"/>
        <v>0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>
        <v>0</v>
      </c>
      <c r="AC1791" s="14">
        <v>0</v>
      </c>
      <c r="AD1791" s="14">
        <v>0</v>
      </c>
      <c r="AE1791" s="14"/>
      <c r="AF1791" s="14"/>
      <c r="AG1791" s="14"/>
      <c r="AH1791" s="14"/>
      <c r="AI1791" s="14"/>
      <c r="AJ1791" s="14">
        <f t="shared" si="2654"/>
        <v>0</v>
      </c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>
        <v>0</v>
      </c>
      <c r="AX1791" s="14">
        <v>0</v>
      </c>
      <c r="AY1791" s="14">
        <v>0</v>
      </c>
      <c r="AZ1791" s="14"/>
      <c r="BA1791" s="14"/>
      <c r="BB1791" s="14"/>
      <c r="BC1791" s="14"/>
      <c r="BD1791" s="14"/>
      <c r="BE1791" s="14">
        <f t="shared" si="2655"/>
        <v>0</v>
      </c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>
        <v>0</v>
      </c>
      <c r="BS1791" s="14">
        <v>0</v>
      </c>
      <c r="BT1791" s="14" t="e">
        <f>IF(#REF!=0,"-",#REF!/#REF!*100)</f>
        <v>#REF!</v>
      </c>
    </row>
    <row r="1792" spans="1:72" ht="33.75" x14ac:dyDescent="0.25">
      <c r="A1792" s="1" t="s">
        <v>0</v>
      </c>
      <c r="B1792" s="1" t="s">
        <v>0</v>
      </c>
      <c r="C1792" s="1" t="s">
        <v>0</v>
      </c>
      <c r="D1792" s="101" t="s">
        <v>0</v>
      </c>
      <c r="E1792" s="101" t="s">
        <v>0</v>
      </c>
      <c r="F1792" s="101" t="s">
        <v>0</v>
      </c>
      <c r="G1792" s="2" t="s">
        <v>0</v>
      </c>
      <c r="H1792" s="10" t="s">
        <v>39</v>
      </c>
      <c r="I1792" s="11">
        <f t="shared" ref="I1792:X1793" si="2695">SUM(I1793)</f>
        <v>0</v>
      </c>
      <c r="J1792" s="11">
        <f t="shared" si="2695"/>
        <v>0</v>
      </c>
      <c r="K1792" s="11">
        <f t="shared" si="2695"/>
        <v>0</v>
      </c>
      <c r="L1792" s="11">
        <f t="shared" si="2695"/>
        <v>0</v>
      </c>
      <c r="M1792" s="11">
        <f t="shared" si="2695"/>
        <v>0</v>
      </c>
      <c r="N1792" s="11">
        <f t="shared" si="2695"/>
        <v>0</v>
      </c>
      <c r="O1792" s="11">
        <f t="shared" si="2695"/>
        <v>0</v>
      </c>
      <c r="P1792" s="11">
        <f t="shared" si="2695"/>
        <v>0</v>
      </c>
      <c r="Q1792" s="11">
        <f t="shared" si="2695"/>
        <v>0</v>
      </c>
      <c r="R1792" s="11">
        <f t="shared" si="2695"/>
        <v>0</v>
      </c>
      <c r="S1792" s="11">
        <f t="shared" si="2695"/>
        <v>0</v>
      </c>
      <c r="T1792" s="11">
        <f t="shared" si="2695"/>
        <v>0</v>
      </c>
      <c r="U1792" s="11">
        <f t="shared" si="2695"/>
        <v>0</v>
      </c>
      <c r="V1792" s="11">
        <f t="shared" si="2695"/>
        <v>0</v>
      </c>
      <c r="W1792" s="11">
        <f t="shared" si="2695"/>
        <v>0</v>
      </c>
      <c r="X1792" s="11">
        <f t="shared" si="2695"/>
        <v>0</v>
      </c>
      <c r="Y1792" s="11">
        <f t="shared" ref="J1792:AA1793" si="2696">SUM(Y1793)</f>
        <v>0</v>
      </c>
      <c r="Z1792" s="11">
        <f t="shared" si="2696"/>
        <v>0</v>
      </c>
      <c r="AA1792" s="11">
        <f t="shared" si="2696"/>
        <v>0</v>
      </c>
      <c r="AB1792" s="11">
        <v>0</v>
      </c>
      <c r="AC1792" s="11">
        <v>0</v>
      </c>
      <c r="AD1792" s="11">
        <f t="shared" ref="AD1792:AS1793" si="2697">SUM(AD1793)</f>
        <v>0</v>
      </c>
      <c r="AE1792" s="11">
        <f t="shared" si="2697"/>
        <v>0</v>
      </c>
      <c r="AF1792" s="11">
        <f t="shared" si="2697"/>
        <v>0</v>
      </c>
      <c r="AG1792" s="11">
        <f t="shared" si="2697"/>
        <v>0</v>
      </c>
      <c r="AH1792" s="11">
        <f t="shared" si="2697"/>
        <v>0</v>
      </c>
      <c r="AI1792" s="11">
        <f t="shared" si="2697"/>
        <v>0</v>
      </c>
      <c r="AJ1792" s="11">
        <f t="shared" si="2697"/>
        <v>0</v>
      </c>
      <c r="AK1792" s="11">
        <f t="shared" si="2697"/>
        <v>0</v>
      </c>
      <c r="AL1792" s="11">
        <f t="shared" si="2697"/>
        <v>0</v>
      </c>
      <c r="AM1792" s="11">
        <f t="shared" si="2697"/>
        <v>0</v>
      </c>
      <c r="AN1792" s="11">
        <f t="shared" si="2697"/>
        <v>0</v>
      </c>
      <c r="AO1792" s="11">
        <f t="shared" si="2697"/>
        <v>0</v>
      </c>
      <c r="AP1792" s="11">
        <f t="shared" si="2697"/>
        <v>0</v>
      </c>
      <c r="AQ1792" s="11">
        <f t="shared" si="2697"/>
        <v>0</v>
      </c>
      <c r="AR1792" s="11">
        <f t="shared" si="2697"/>
        <v>0</v>
      </c>
      <c r="AS1792" s="11">
        <f t="shared" si="2697"/>
        <v>0</v>
      </c>
      <c r="AT1792" s="11">
        <f t="shared" ref="AE1792:AV1793" si="2698">SUM(AT1793)</f>
        <v>0</v>
      </c>
      <c r="AU1792" s="11">
        <f t="shared" si="2698"/>
        <v>0</v>
      </c>
      <c r="AV1792" s="11">
        <f t="shared" si="2698"/>
        <v>0</v>
      </c>
      <c r="AW1792" s="11">
        <v>0</v>
      </c>
      <c r="AX1792" s="11">
        <v>0</v>
      </c>
      <c r="AY1792" s="11">
        <f t="shared" ref="AY1792:BN1793" si="2699">SUM(AY1793)</f>
        <v>0</v>
      </c>
      <c r="AZ1792" s="11">
        <f t="shared" si="2699"/>
        <v>0</v>
      </c>
      <c r="BA1792" s="11">
        <f t="shared" si="2699"/>
        <v>0</v>
      </c>
      <c r="BB1792" s="11">
        <f t="shared" si="2699"/>
        <v>0</v>
      </c>
      <c r="BC1792" s="11">
        <f t="shared" si="2699"/>
        <v>0</v>
      </c>
      <c r="BD1792" s="11">
        <f t="shared" si="2699"/>
        <v>0</v>
      </c>
      <c r="BE1792" s="11">
        <f t="shared" si="2699"/>
        <v>0</v>
      </c>
      <c r="BF1792" s="11">
        <f t="shared" si="2699"/>
        <v>0</v>
      </c>
      <c r="BG1792" s="11">
        <f t="shared" si="2699"/>
        <v>0</v>
      </c>
      <c r="BH1792" s="11">
        <f t="shared" si="2699"/>
        <v>0</v>
      </c>
      <c r="BI1792" s="11">
        <f t="shared" si="2699"/>
        <v>0</v>
      </c>
      <c r="BJ1792" s="11">
        <f t="shared" si="2699"/>
        <v>0</v>
      </c>
      <c r="BK1792" s="11">
        <f t="shared" si="2699"/>
        <v>0</v>
      </c>
      <c r="BL1792" s="11">
        <f t="shared" si="2699"/>
        <v>0</v>
      </c>
      <c r="BM1792" s="11">
        <f t="shared" si="2699"/>
        <v>0</v>
      </c>
      <c r="BN1792" s="11">
        <f t="shared" si="2699"/>
        <v>0</v>
      </c>
      <c r="BO1792" s="11">
        <f t="shared" ref="AZ1792:BQ1793" si="2700">SUM(BO1793)</f>
        <v>0</v>
      </c>
      <c r="BP1792" s="11">
        <f t="shared" si="2700"/>
        <v>0</v>
      </c>
      <c r="BQ1792" s="11">
        <f t="shared" si="2700"/>
        <v>0</v>
      </c>
      <c r="BR1792" s="11">
        <v>0</v>
      </c>
      <c r="BS1792" s="11">
        <v>0</v>
      </c>
      <c r="BT1792" s="11" t="e">
        <f>IF(#REF!=0,"-",#REF!/#REF!*100)</f>
        <v>#REF!</v>
      </c>
    </row>
    <row r="1793" spans="1:72" ht="22.5" x14ac:dyDescent="0.25">
      <c r="A1793" s="4" t="s">
        <v>548</v>
      </c>
      <c r="B1793" s="4" t="s">
        <v>56</v>
      </c>
      <c r="C1793" s="4" t="s">
        <v>141</v>
      </c>
      <c r="D1793" s="102" t="s">
        <v>602</v>
      </c>
      <c r="E1793" s="101" t="s">
        <v>40</v>
      </c>
      <c r="F1793" s="101" t="s">
        <v>0</v>
      </c>
      <c r="G1793" s="2" t="s">
        <v>0</v>
      </c>
      <c r="H1793" s="2" t="s">
        <v>41</v>
      </c>
      <c r="I1793" s="12">
        <f t="shared" si="2695"/>
        <v>0</v>
      </c>
      <c r="J1793" s="12">
        <f t="shared" si="2696"/>
        <v>0</v>
      </c>
      <c r="K1793" s="12">
        <f t="shared" si="2696"/>
        <v>0</v>
      </c>
      <c r="L1793" s="12">
        <f t="shared" si="2696"/>
        <v>0</v>
      </c>
      <c r="M1793" s="12">
        <f t="shared" si="2696"/>
        <v>0</v>
      </c>
      <c r="N1793" s="12">
        <f t="shared" si="2696"/>
        <v>0</v>
      </c>
      <c r="O1793" s="12">
        <f t="shared" si="2696"/>
        <v>0</v>
      </c>
      <c r="P1793" s="12">
        <f t="shared" si="2696"/>
        <v>0</v>
      </c>
      <c r="Q1793" s="12">
        <f t="shared" si="2696"/>
        <v>0</v>
      </c>
      <c r="R1793" s="12">
        <f t="shared" si="2696"/>
        <v>0</v>
      </c>
      <c r="S1793" s="12">
        <f t="shared" si="2696"/>
        <v>0</v>
      </c>
      <c r="T1793" s="12">
        <f t="shared" si="2696"/>
        <v>0</v>
      </c>
      <c r="U1793" s="12">
        <f t="shared" si="2696"/>
        <v>0</v>
      </c>
      <c r="V1793" s="12">
        <f t="shared" si="2696"/>
        <v>0</v>
      </c>
      <c r="W1793" s="12">
        <f t="shared" si="2696"/>
        <v>0</v>
      </c>
      <c r="X1793" s="12">
        <f t="shared" si="2696"/>
        <v>0</v>
      </c>
      <c r="Y1793" s="12">
        <f t="shared" si="2696"/>
        <v>0</v>
      </c>
      <c r="Z1793" s="12">
        <f t="shared" si="2696"/>
        <v>0</v>
      </c>
      <c r="AA1793" s="12">
        <f t="shared" si="2696"/>
        <v>0</v>
      </c>
      <c r="AB1793" s="12">
        <v>0</v>
      </c>
      <c r="AC1793" s="12">
        <v>0</v>
      </c>
      <c r="AD1793" s="12">
        <f t="shared" si="2697"/>
        <v>0</v>
      </c>
      <c r="AE1793" s="12">
        <f t="shared" si="2698"/>
        <v>0</v>
      </c>
      <c r="AF1793" s="12">
        <f t="shared" si="2698"/>
        <v>0</v>
      </c>
      <c r="AG1793" s="12">
        <f t="shared" si="2698"/>
        <v>0</v>
      </c>
      <c r="AH1793" s="12">
        <f t="shared" si="2698"/>
        <v>0</v>
      </c>
      <c r="AI1793" s="12">
        <f t="shared" si="2698"/>
        <v>0</v>
      </c>
      <c r="AJ1793" s="12">
        <f t="shared" si="2698"/>
        <v>0</v>
      </c>
      <c r="AK1793" s="12">
        <f t="shared" si="2698"/>
        <v>0</v>
      </c>
      <c r="AL1793" s="12">
        <f t="shared" si="2698"/>
        <v>0</v>
      </c>
      <c r="AM1793" s="12">
        <f t="shared" si="2698"/>
        <v>0</v>
      </c>
      <c r="AN1793" s="12">
        <f t="shared" si="2698"/>
        <v>0</v>
      </c>
      <c r="AO1793" s="12">
        <f t="shared" si="2698"/>
        <v>0</v>
      </c>
      <c r="AP1793" s="12">
        <f t="shared" si="2698"/>
        <v>0</v>
      </c>
      <c r="AQ1793" s="12">
        <f t="shared" si="2698"/>
        <v>0</v>
      </c>
      <c r="AR1793" s="12">
        <f t="shared" si="2698"/>
        <v>0</v>
      </c>
      <c r="AS1793" s="12">
        <f t="shared" si="2698"/>
        <v>0</v>
      </c>
      <c r="AT1793" s="12">
        <f t="shared" si="2698"/>
        <v>0</v>
      </c>
      <c r="AU1793" s="12">
        <f t="shared" si="2698"/>
        <v>0</v>
      </c>
      <c r="AV1793" s="12">
        <f t="shared" si="2698"/>
        <v>0</v>
      </c>
      <c r="AW1793" s="12">
        <v>0</v>
      </c>
      <c r="AX1793" s="12">
        <v>0</v>
      </c>
      <c r="AY1793" s="12">
        <f t="shared" si="2699"/>
        <v>0</v>
      </c>
      <c r="AZ1793" s="12">
        <f t="shared" si="2700"/>
        <v>0</v>
      </c>
      <c r="BA1793" s="12">
        <f t="shared" si="2700"/>
        <v>0</v>
      </c>
      <c r="BB1793" s="12">
        <f t="shared" si="2700"/>
        <v>0</v>
      </c>
      <c r="BC1793" s="12">
        <f t="shared" si="2700"/>
        <v>0</v>
      </c>
      <c r="BD1793" s="12">
        <f t="shared" si="2700"/>
        <v>0</v>
      </c>
      <c r="BE1793" s="12">
        <f t="shared" si="2700"/>
        <v>0</v>
      </c>
      <c r="BF1793" s="12">
        <f t="shared" si="2700"/>
        <v>0</v>
      </c>
      <c r="BG1793" s="12">
        <f t="shared" si="2700"/>
        <v>0</v>
      </c>
      <c r="BH1793" s="12">
        <f t="shared" si="2700"/>
        <v>0</v>
      </c>
      <c r="BI1793" s="12">
        <f t="shared" si="2700"/>
        <v>0</v>
      </c>
      <c r="BJ1793" s="12">
        <f t="shared" si="2700"/>
        <v>0</v>
      </c>
      <c r="BK1793" s="12">
        <f t="shared" si="2700"/>
        <v>0</v>
      </c>
      <c r="BL1793" s="12">
        <f t="shared" si="2700"/>
        <v>0</v>
      </c>
      <c r="BM1793" s="12">
        <f t="shared" si="2700"/>
        <v>0</v>
      </c>
      <c r="BN1793" s="12">
        <f t="shared" si="2700"/>
        <v>0</v>
      </c>
      <c r="BO1793" s="12">
        <f t="shared" si="2700"/>
        <v>0</v>
      </c>
      <c r="BP1793" s="12">
        <f t="shared" si="2700"/>
        <v>0</v>
      </c>
      <c r="BQ1793" s="12">
        <f t="shared" si="2700"/>
        <v>0</v>
      </c>
      <c r="BR1793" s="12">
        <v>0</v>
      </c>
      <c r="BS1793" s="12">
        <v>0</v>
      </c>
      <c r="BT1793" s="12" t="e">
        <f>IF(#REF!=0,"-",#REF!/#REF!*100)</f>
        <v>#REF!</v>
      </c>
    </row>
    <row r="1794" spans="1:72" x14ac:dyDescent="0.25">
      <c r="A1794" s="4" t="s">
        <v>548</v>
      </c>
      <c r="B1794" s="4" t="s">
        <v>56</v>
      </c>
      <c r="C1794" s="4" t="s">
        <v>141</v>
      </c>
      <c r="D1794" s="102" t="s">
        <v>602</v>
      </c>
      <c r="E1794" s="113">
        <v>6148</v>
      </c>
      <c r="F1794" s="102"/>
      <c r="G1794" s="98" t="s">
        <v>1660</v>
      </c>
      <c r="H1794" s="13" t="s">
        <v>45</v>
      </c>
      <c r="I1794" s="14">
        <v>0</v>
      </c>
      <c r="J1794" s="14"/>
      <c r="K1794" s="14"/>
      <c r="L1794" s="14"/>
      <c r="M1794" s="14"/>
      <c r="N1794" s="14"/>
      <c r="O1794" s="14">
        <f t="shared" si="2653"/>
        <v>0</v>
      </c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>
        <v>0</v>
      </c>
      <c r="AC1794" s="14">
        <v>0</v>
      </c>
      <c r="AD1794" s="14">
        <v>0</v>
      </c>
      <c r="AE1794" s="14"/>
      <c r="AF1794" s="14"/>
      <c r="AG1794" s="14"/>
      <c r="AH1794" s="14"/>
      <c r="AI1794" s="14"/>
      <c r="AJ1794" s="14">
        <f t="shared" si="2654"/>
        <v>0</v>
      </c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>
        <v>0</v>
      </c>
      <c r="AX1794" s="14">
        <v>0</v>
      </c>
      <c r="AY1794" s="14">
        <v>0</v>
      </c>
      <c r="AZ1794" s="14"/>
      <c r="BA1794" s="14"/>
      <c r="BB1794" s="14"/>
      <c r="BC1794" s="14"/>
      <c r="BD1794" s="14"/>
      <c r="BE1794" s="14">
        <f t="shared" si="2655"/>
        <v>0</v>
      </c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>
        <v>0</v>
      </c>
      <c r="BS1794" s="14">
        <v>0</v>
      </c>
      <c r="BT1794" s="14" t="e">
        <f>IF(#REF!=0,"-",#REF!/#REF!*100)</f>
        <v>#REF!</v>
      </c>
    </row>
    <row r="1795" spans="1:72" ht="33.75" x14ac:dyDescent="0.25">
      <c r="A1795" s="1" t="s">
        <v>0</v>
      </c>
      <c r="B1795" s="1" t="s">
        <v>0</v>
      </c>
      <c r="C1795" s="1" t="s">
        <v>0</v>
      </c>
      <c r="D1795" s="101" t="s">
        <v>0</v>
      </c>
      <c r="E1795" s="101" t="s">
        <v>0</v>
      </c>
      <c r="F1795" s="101" t="s">
        <v>0</v>
      </c>
      <c r="G1795" s="2" t="s">
        <v>0</v>
      </c>
      <c r="H1795" s="10" t="s">
        <v>47</v>
      </c>
      <c r="I1795" s="11">
        <f t="shared" ref="I1795:AA1795" si="2701">SUM(I1796)</f>
        <v>29000</v>
      </c>
      <c r="J1795" s="11">
        <f t="shared" si="2701"/>
        <v>0</v>
      </c>
      <c r="K1795" s="11">
        <f t="shared" si="2701"/>
        <v>0</v>
      </c>
      <c r="L1795" s="11">
        <f t="shared" si="2701"/>
        <v>0</v>
      </c>
      <c r="M1795" s="11">
        <f t="shared" si="2701"/>
        <v>0</v>
      </c>
      <c r="N1795" s="11">
        <f t="shared" si="2701"/>
        <v>0</v>
      </c>
      <c r="O1795" s="11">
        <f t="shared" si="2701"/>
        <v>29000</v>
      </c>
      <c r="P1795" s="11">
        <f t="shared" si="2701"/>
        <v>0</v>
      </c>
      <c r="Q1795" s="11">
        <f t="shared" si="2701"/>
        <v>0</v>
      </c>
      <c r="R1795" s="11">
        <f t="shared" si="2701"/>
        <v>0</v>
      </c>
      <c r="S1795" s="11">
        <f t="shared" si="2701"/>
        <v>0</v>
      </c>
      <c r="T1795" s="11">
        <f t="shared" si="2701"/>
        <v>0</v>
      </c>
      <c r="U1795" s="11">
        <f t="shared" si="2701"/>
        <v>0</v>
      </c>
      <c r="V1795" s="11">
        <f t="shared" si="2701"/>
        <v>0</v>
      </c>
      <c r="W1795" s="11">
        <f t="shared" si="2701"/>
        <v>0</v>
      </c>
      <c r="X1795" s="11">
        <f t="shared" si="2701"/>
        <v>0</v>
      </c>
      <c r="Y1795" s="11">
        <f t="shared" si="2701"/>
        <v>0</v>
      </c>
      <c r="Z1795" s="11">
        <f t="shared" si="2701"/>
        <v>0</v>
      </c>
      <c r="AA1795" s="11">
        <f t="shared" si="2701"/>
        <v>0</v>
      </c>
      <c r="AB1795" s="11">
        <v>0</v>
      </c>
      <c r="AC1795" s="11">
        <v>29000</v>
      </c>
      <c r="AD1795" s="11">
        <f t="shared" ref="AD1795:AV1795" si="2702">SUM(AD1796)</f>
        <v>0</v>
      </c>
      <c r="AE1795" s="11">
        <f t="shared" si="2702"/>
        <v>0</v>
      </c>
      <c r="AF1795" s="11">
        <f t="shared" si="2702"/>
        <v>0</v>
      </c>
      <c r="AG1795" s="11">
        <f t="shared" si="2702"/>
        <v>0</v>
      </c>
      <c r="AH1795" s="11">
        <f t="shared" si="2702"/>
        <v>0</v>
      </c>
      <c r="AI1795" s="11">
        <f t="shared" si="2702"/>
        <v>0</v>
      </c>
      <c r="AJ1795" s="11">
        <f t="shared" si="2702"/>
        <v>0</v>
      </c>
      <c r="AK1795" s="11">
        <f t="shared" si="2702"/>
        <v>0</v>
      </c>
      <c r="AL1795" s="11">
        <f t="shared" si="2702"/>
        <v>0</v>
      </c>
      <c r="AM1795" s="11">
        <f t="shared" si="2702"/>
        <v>0</v>
      </c>
      <c r="AN1795" s="11">
        <f t="shared" si="2702"/>
        <v>0</v>
      </c>
      <c r="AO1795" s="11">
        <f t="shared" si="2702"/>
        <v>0</v>
      </c>
      <c r="AP1795" s="11">
        <f t="shared" si="2702"/>
        <v>0</v>
      </c>
      <c r="AQ1795" s="11">
        <f t="shared" si="2702"/>
        <v>0</v>
      </c>
      <c r="AR1795" s="11">
        <f t="shared" si="2702"/>
        <v>0</v>
      </c>
      <c r="AS1795" s="11">
        <f t="shared" si="2702"/>
        <v>0</v>
      </c>
      <c r="AT1795" s="11">
        <f t="shared" si="2702"/>
        <v>0</v>
      </c>
      <c r="AU1795" s="11">
        <f t="shared" si="2702"/>
        <v>0</v>
      </c>
      <c r="AV1795" s="11">
        <f t="shared" si="2702"/>
        <v>0</v>
      </c>
      <c r="AW1795" s="11">
        <v>0</v>
      </c>
      <c r="AX1795" s="11">
        <v>0</v>
      </c>
      <c r="AY1795" s="11">
        <f t="shared" ref="AY1795:BQ1795" si="2703">SUM(AY1796)</f>
        <v>0</v>
      </c>
      <c r="AZ1795" s="11">
        <f t="shared" si="2703"/>
        <v>0</v>
      </c>
      <c r="BA1795" s="11">
        <f t="shared" si="2703"/>
        <v>0</v>
      </c>
      <c r="BB1795" s="11">
        <f t="shared" si="2703"/>
        <v>0</v>
      </c>
      <c r="BC1795" s="11">
        <f t="shared" si="2703"/>
        <v>0</v>
      </c>
      <c r="BD1795" s="11">
        <f t="shared" si="2703"/>
        <v>0</v>
      </c>
      <c r="BE1795" s="11">
        <f t="shared" si="2703"/>
        <v>0</v>
      </c>
      <c r="BF1795" s="11">
        <f t="shared" si="2703"/>
        <v>0</v>
      </c>
      <c r="BG1795" s="11">
        <f t="shared" si="2703"/>
        <v>0</v>
      </c>
      <c r="BH1795" s="11">
        <f t="shared" si="2703"/>
        <v>0</v>
      </c>
      <c r="BI1795" s="11">
        <f t="shared" si="2703"/>
        <v>0</v>
      </c>
      <c r="BJ1795" s="11">
        <f t="shared" si="2703"/>
        <v>0</v>
      </c>
      <c r="BK1795" s="11">
        <f t="shared" si="2703"/>
        <v>0</v>
      </c>
      <c r="BL1795" s="11">
        <f t="shared" si="2703"/>
        <v>0</v>
      </c>
      <c r="BM1795" s="11">
        <f t="shared" si="2703"/>
        <v>0</v>
      </c>
      <c r="BN1795" s="11">
        <f t="shared" si="2703"/>
        <v>0</v>
      </c>
      <c r="BO1795" s="11">
        <f t="shared" si="2703"/>
        <v>0</v>
      </c>
      <c r="BP1795" s="11">
        <f t="shared" si="2703"/>
        <v>0</v>
      </c>
      <c r="BQ1795" s="11">
        <f t="shared" si="2703"/>
        <v>0</v>
      </c>
      <c r="BR1795" s="11">
        <v>0</v>
      </c>
      <c r="BS1795" s="11">
        <v>0</v>
      </c>
      <c r="BT1795" s="11" t="e">
        <f>IF(#REF!=0,"-",#REF!/#REF!*100)</f>
        <v>#REF!</v>
      </c>
    </row>
    <row r="1796" spans="1:72" x14ac:dyDescent="0.25">
      <c r="A1796" s="4" t="s">
        <v>548</v>
      </c>
      <c r="B1796" s="4" t="s">
        <v>56</v>
      </c>
      <c r="C1796" s="4" t="s">
        <v>141</v>
      </c>
      <c r="D1796" s="102" t="s">
        <v>602</v>
      </c>
      <c r="E1796" s="101" t="s">
        <v>48</v>
      </c>
      <c r="F1796" s="101" t="s">
        <v>0</v>
      </c>
      <c r="G1796" s="2" t="s">
        <v>0</v>
      </c>
      <c r="H1796" s="2" t="s">
        <v>49</v>
      </c>
      <c r="I1796" s="12">
        <f t="shared" ref="I1796:AA1796" si="2704">SUM(I1797:I1798)</f>
        <v>29000</v>
      </c>
      <c r="J1796" s="12">
        <f t="shared" si="2704"/>
        <v>0</v>
      </c>
      <c r="K1796" s="12">
        <f t="shared" si="2704"/>
        <v>0</v>
      </c>
      <c r="L1796" s="12">
        <f t="shared" si="2704"/>
        <v>0</v>
      </c>
      <c r="M1796" s="12">
        <f t="shared" si="2704"/>
        <v>0</v>
      </c>
      <c r="N1796" s="12">
        <f t="shared" si="2704"/>
        <v>0</v>
      </c>
      <c r="O1796" s="12">
        <f t="shared" ref="O1796" si="2705">SUM(O1797:O1798)</f>
        <v>29000</v>
      </c>
      <c r="P1796" s="12">
        <f t="shared" si="2704"/>
        <v>0</v>
      </c>
      <c r="Q1796" s="12">
        <f t="shared" si="2704"/>
        <v>0</v>
      </c>
      <c r="R1796" s="12">
        <f t="shared" si="2704"/>
        <v>0</v>
      </c>
      <c r="S1796" s="12">
        <f t="shared" si="2704"/>
        <v>0</v>
      </c>
      <c r="T1796" s="12">
        <f t="shared" si="2704"/>
        <v>0</v>
      </c>
      <c r="U1796" s="12">
        <f t="shared" si="2704"/>
        <v>0</v>
      </c>
      <c r="V1796" s="12">
        <f t="shared" si="2704"/>
        <v>0</v>
      </c>
      <c r="W1796" s="12">
        <f t="shared" si="2704"/>
        <v>0</v>
      </c>
      <c r="X1796" s="12">
        <f t="shared" si="2704"/>
        <v>0</v>
      </c>
      <c r="Y1796" s="12">
        <f t="shared" si="2704"/>
        <v>0</v>
      </c>
      <c r="Z1796" s="12">
        <f t="shared" si="2704"/>
        <v>0</v>
      </c>
      <c r="AA1796" s="12">
        <f t="shared" si="2704"/>
        <v>0</v>
      </c>
      <c r="AB1796" s="12">
        <v>0</v>
      </c>
      <c r="AC1796" s="12">
        <v>29000</v>
      </c>
      <c r="AD1796" s="12">
        <f t="shared" ref="AD1796:AV1796" si="2706">SUM(AD1797:AD1798)</f>
        <v>0</v>
      </c>
      <c r="AE1796" s="12">
        <f t="shared" si="2706"/>
        <v>0</v>
      </c>
      <c r="AF1796" s="12">
        <f t="shared" si="2706"/>
        <v>0</v>
      </c>
      <c r="AG1796" s="12">
        <f t="shared" si="2706"/>
        <v>0</v>
      </c>
      <c r="AH1796" s="12">
        <f t="shared" si="2706"/>
        <v>0</v>
      </c>
      <c r="AI1796" s="12">
        <f t="shared" si="2706"/>
        <v>0</v>
      </c>
      <c r="AJ1796" s="12">
        <f t="shared" ref="AJ1796" si="2707">SUM(AJ1797:AJ1798)</f>
        <v>0</v>
      </c>
      <c r="AK1796" s="12">
        <f t="shared" si="2706"/>
        <v>0</v>
      </c>
      <c r="AL1796" s="12">
        <f t="shared" si="2706"/>
        <v>0</v>
      </c>
      <c r="AM1796" s="12">
        <f t="shared" si="2706"/>
        <v>0</v>
      </c>
      <c r="AN1796" s="12">
        <f t="shared" si="2706"/>
        <v>0</v>
      </c>
      <c r="AO1796" s="12">
        <f t="shared" si="2706"/>
        <v>0</v>
      </c>
      <c r="AP1796" s="12">
        <f t="shared" si="2706"/>
        <v>0</v>
      </c>
      <c r="AQ1796" s="12">
        <f t="shared" si="2706"/>
        <v>0</v>
      </c>
      <c r="AR1796" s="12">
        <f t="shared" si="2706"/>
        <v>0</v>
      </c>
      <c r="AS1796" s="12">
        <f t="shared" si="2706"/>
        <v>0</v>
      </c>
      <c r="AT1796" s="12">
        <f t="shared" si="2706"/>
        <v>0</v>
      </c>
      <c r="AU1796" s="12">
        <f t="shared" si="2706"/>
        <v>0</v>
      </c>
      <c r="AV1796" s="12">
        <f t="shared" si="2706"/>
        <v>0</v>
      </c>
      <c r="AW1796" s="12">
        <v>0</v>
      </c>
      <c r="AX1796" s="12">
        <v>0</v>
      </c>
      <c r="AY1796" s="12">
        <f t="shared" ref="AY1796:BQ1796" si="2708">SUM(AY1797:AY1798)</f>
        <v>0</v>
      </c>
      <c r="AZ1796" s="12">
        <f t="shared" si="2708"/>
        <v>0</v>
      </c>
      <c r="BA1796" s="12">
        <f t="shared" si="2708"/>
        <v>0</v>
      </c>
      <c r="BB1796" s="12">
        <f t="shared" si="2708"/>
        <v>0</v>
      </c>
      <c r="BC1796" s="12">
        <f t="shared" si="2708"/>
        <v>0</v>
      </c>
      <c r="BD1796" s="12">
        <f t="shared" si="2708"/>
        <v>0</v>
      </c>
      <c r="BE1796" s="12">
        <f t="shared" ref="BE1796" si="2709">SUM(BE1797:BE1798)</f>
        <v>0</v>
      </c>
      <c r="BF1796" s="12">
        <f t="shared" si="2708"/>
        <v>0</v>
      </c>
      <c r="BG1796" s="12">
        <f t="shared" si="2708"/>
        <v>0</v>
      </c>
      <c r="BH1796" s="12">
        <f t="shared" si="2708"/>
        <v>0</v>
      </c>
      <c r="BI1796" s="12">
        <f t="shared" si="2708"/>
        <v>0</v>
      </c>
      <c r="BJ1796" s="12">
        <f t="shared" si="2708"/>
        <v>0</v>
      </c>
      <c r="BK1796" s="12">
        <f t="shared" si="2708"/>
        <v>0</v>
      </c>
      <c r="BL1796" s="12">
        <f t="shared" si="2708"/>
        <v>0</v>
      </c>
      <c r="BM1796" s="12">
        <f t="shared" si="2708"/>
        <v>0</v>
      </c>
      <c r="BN1796" s="12">
        <f t="shared" si="2708"/>
        <v>0</v>
      </c>
      <c r="BO1796" s="12">
        <f t="shared" si="2708"/>
        <v>0</v>
      </c>
      <c r="BP1796" s="12">
        <f t="shared" si="2708"/>
        <v>0</v>
      </c>
      <c r="BQ1796" s="12">
        <f t="shared" si="2708"/>
        <v>0</v>
      </c>
      <c r="BR1796" s="12">
        <v>0</v>
      </c>
      <c r="BS1796" s="12">
        <v>0</v>
      </c>
      <c r="BT1796" s="12" t="e">
        <f>IF(#REF!=0,"-",#REF!/#REF!*100)</f>
        <v>#REF!</v>
      </c>
    </row>
    <row r="1797" spans="1:72" x14ac:dyDescent="0.25">
      <c r="A1797" s="4" t="s">
        <v>548</v>
      </c>
      <c r="B1797" s="4" t="s">
        <v>56</v>
      </c>
      <c r="C1797" s="4" t="s">
        <v>141</v>
      </c>
      <c r="D1797" s="102" t="s">
        <v>602</v>
      </c>
      <c r="E1797" s="113">
        <v>8213</v>
      </c>
      <c r="F1797" s="102"/>
      <c r="G1797" s="98" t="s">
        <v>1660</v>
      </c>
      <c r="H1797" s="13" t="s">
        <v>51</v>
      </c>
      <c r="I1797" s="14">
        <v>28000</v>
      </c>
      <c r="J1797" s="14"/>
      <c r="K1797" s="14"/>
      <c r="L1797" s="14"/>
      <c r="M1797" s="14"/>
      <c r="N1797" s="14"/>
      <c r="O1797" s="14">
        <f t="shared" si="2653"/>
        <v>28000</v>
      </c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>
        <v>0</v>
      </c>
      <c r="AC1797" s="14">
        <v>28000</v>
      </c>
      <c r="AD1797" s="14">
        <v>0</v>
      </c>
      <c r="AE1797" s="14"/>
      <c r="AF1797" s="14"/>
      <c r="AG1797" s="14"/>
      <c r="AH1797" s="14"/>
      <c r="AI1797" s="14"/>
      <c r="AJ1797" s="14">
        <f t="shared" si="2654"/>
        <v>0</v>
      </c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>
        <v>0</v>
      </c>
      <c r="AX1797" s="14">
        <v>0</v>
      </c>
      <c r="AY1797" s="14">
        <v>0</v>
      </c>
      <c r="AZ1797" s="14"/>
      <c r="BA1797" s="14"/>
      <c r="BB1797" s="14"/>
      <c r="BC1797" s="14"/>
      <c r="BD1797" s="14"/>
      <c r="BE1797" s="14">
        <f t="shared" si="2655"/>
        <v>0</v>
      </c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>
        <v>0</v>
      </c>
      <c r="BS1797" s="14">
        <v>0</v>
      </c>
      <c r="BT1797" s="14" t="e">
        <f>IF(#REF!=0,"-",#REF!/#REF!*100)</f>
        <v>#REF!</v>
      </c>
    </row>
    <row r="1798" spans="1:72" x14ac:dyDescent="0.25">
      <c r="A1798" s="4" t="s">
        <v>548</v>
      </c>
      <c r="B1798" s="4" t="s">
        <v>56</v>
      </c>
      <c r="C1798" s="4" t="s">
        <v>141</v>
      </c>
      <c r="D1798" s="102" t="s">
        <v>602</v>
      </c>
      <c r="E1798" s="113">
        <v>8216</v>
      </c>
      <c r="F1798" s="102"/>
      <c r="G1798" s="98" t="s">
        <v>1660</v>
      </c>
      <c r="H1798" s="13" t="s">
        <v>108</v>
      </c>
      <c r="I1798" s="14">
        <v>1000</v>
      </c>
      <c r="J1798" s="14"/>
      <c r="K1798" s="14"/>
      <c r="L1798" s="14"/>
      <c r="M1798" s="14"/>
      <c r="N1798" s="14"/>
      <c r="O1798" s="14">
        <f t="shared" si="2653"/>
        <v>1000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>
        <v>0</v>
      </c>
      <c r="AC1798" s="14">
        <v>1000</v>
      </c>
      <c r="AD1798" s="14">
        <v>0</v>
      </c>
      <c r="AE1798" s="14"/>
      <c r="AF1798" s="14"/>
      <c r="AG1798" s="14"/>
      <c r="AH1798" s="14"/>
      <c r="AI1798" s="14"/>
      <c r="AJ1798" s="14">
        <f t="shared" si="2654"/>
        <v>0</v>
      </c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>
        <v>0</v>
      </c>
      <c r="AX1798" s="14">
        <v>0</v>
      </c>
      <c r="AY1798" s="14">
        <v>0</v>
      </c>
      <c r="AZ1798" s="14"/>
      <c r="BA1798" s="14"/>
      <c r="BB1798" s="14"/>
      <c r="BC1798" s="14"/>
      <c r="BD1798" s="14"/>
      <c r="BE1798" s="14">
        <f t="shared" si="2655"/>
        <v>0</v>
      </c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>
        <v>0</v>
      </c>
      <c r="BS1798" s="14">
        <v>0</v>
      </c>
      <c r="BT1798" s="14" t="e">
        <f>IF(#REF!=0,"-",#REF!/#REF!*100)</f>
        <v>#REF!</v>
      </c>
    </row>
    <row r="1799" spans="1:72" x14ac:dyDescent="0.25">
      <c r="A1799" s="13" t="s">
        <v>0</v>
      </c>
      <c r="B1799" s="13" t="s">
        <v>0</v>
      </c>
      <c r="C1799" s="13" t="s">
        <v>0</v>
      </c>
      <c r="D1799" s="98" t="s">
        <v>0</v>
      </c>
      <c r="E1799" s="98" t="s">
        <v>0</v>
      </c>
      <c r="F1799" s="98" t="s">
        <v>0</v>
      </c>
      <c r="G1799" s="13" t="s">
        <v>0</v>
      </c>
      <c r="H1799" s="10" t="s">
        <v>612</v>
      </c>
      <c r="I1799" s="11">
        <f t="shared" ref="I1799:AA1799" si="2710">SUM(I1795,I1792,I1768)</f>
        <v>155000</v>
      </c>
      <c r="J1799" s="11">
        <f t="shared" si="2710"/>
        <v>0</v>
      </c>
      <c r="K1799" s="11">
        <f t="shared" si="2710"/>
        <v>0</v>
      </c>
      <c r="L1799" s="11">
        <f t="shared" si="2710"/>
        <v>0</v>
      </c>
      <c r="M1799" s="11">
        <f t="shared" si="2710"/>
        <v>0</v>
      </c>
      <c r="N1799" s="11">
        <f t="shared" si="2710"/>
        <v>0</v>
      </c>
      <c r="O1799" s="11">
        <f t="shared" si="2710"/>
        <v>155000</v>
      </c>
      <c r="P1799" s="11">
        <f t="shared" si="2710"/>
        <v>0</v>
      </c>
      <c r="Q1799" s="11">
        <f t="shared" si="2710"/>
        <v>21571</v>
      </c>
      <c r="R1799" s="11">
        <f t="shared" si="2710"/>
        <v>10000</v>
      </c>
      <c r="S1799" s="11">
        <f t="shared" si="2710"/>
        <v>0</v>
      </c>
      <c r="T1799" s="11">
        <f t="shared" si="2710"/>
        <v>0</v>
      </c>
      <c r="U1799" s="11">
        <f t="shared" si="2710"/>
        <v>0</v>
      </c>
      <c r="V1799" s="11">
        <f t="shared" si="2710"/>
        <v>0</v>
      </c>
      <c r="W1799" s="11">
        <f t="shared" si="2710"/>
        <v>0</v>
      </c>
      <c r="X1799" s="11">
        <f t="shared" si="2710"/>
        <v>0</v>
      </c>
      <c r="Y1799" s="11">
        <f t="shared" si="2710"/>
        <v>0</v>
      </c>
      <c r="Z1799" s="11">
        <f t="shared" si="2710"/>
        <v>0</v>
      </c>
      <c r="AA1799" s="11">
        <f t="shared" si="2710"/>
        <v>0</v>
      </c>
      <c r="AB1799" s="11">
        <v>31571</v>
      </c>
      <c r="AC1799" s="11">
        <v>123429</v>
      </c>
      <c r="AD1799" s="11">
        <f t="shared" ref="AD1799:AV1799" si="2711">SUM(AD1795,AD1792,AD1768)</f>
        <v>0</v>
      </c>
      <c r="AE1799" s="11">
        <f t="shared" si="2711"/>
        <v>0</v>
      </c>
      <c r="AF1799" s="11">
        <f t="shared" si="2711"/>
        <v>0</v>
      </c>
      <c r="AG1799" s="11">
        <f t="shared" si="2711"/>
        <v>0</v>
      </c>
      <c r="AH1799" s="11">
        <f t="shared" si="2711"/>
        <v>0</v>
      </c>
      <c r="AI1799" s="11">
        <f t="shared" si="2711"/>
        <v>0</v>
      </c>
      <c r="AJ1799" s="11">
        <f t="shared" si="2711"/>
        <v>0</v>
      </c>
      <c r="AK1799" s="11">
        <f t="shared" si="2711"/>
        <v>0</v>
      </c>
      <c r="AL1799" s="11">
        <f t="shared" si="2711"/>
        <v>0</v>
      </c>
      <c r="AM1799" s="11">
        <f t="shared" si="2711"/>
        <v>0</v>
      </c>
      <c r="AN1799" s="11">
        <f t="shared" si="2711"/>
        <v>0</v>
      </c>
      <c r="AO1799" s="11">
        <f t="shared" si="2711"/>
        <v>0</v>
      </c>
      <c r="AP1799" s="11">
        <f t="shared" si="2711"/>
        <v>0</v>
      </c>
      <c r="AQ1799" s="11">
        <f t="shared" si="2711"/>
        <v>0</v>
      </c>
      <c r="AR1799" s="11">
        <f t="shared" si="2711"/>
        <v>0</v>
      </c>
      <c r="AS1799" s="11">
        <f t="shared" si="2711"/>
        <v>0</v>
      </c>
      <c r="AT1799" s="11">
        <f t="shared" si="2711"/>
        <v>0</v>
      </c>
      <c r="AU1799" s="11">
        <f t="shared" si="2711"/>
        <v>0</v>
      </c>
      <c r="AV1799" s="11">
        <f t="shared" si="2711"/>
        <v>0</v>
      </c>
      <c r="AW1799" s="11">
        <v>0</v>
      </c>
      <c r="AX1799" s="11">
        <v>0</v>
      </c>
      <c r="AY1799" s="11">
        <f t="shared" ref="AY1799:BQ1799" si="2712">SUM(AY1795,AY1792,AY1768)</f>
        <v>35000</v>
      </c>
      <c r="AZ1799" s="11">
        <f t="shared" si="2712"/>
        <v>25486</v>
      </c>
      <c r="BA1799" s="11">
        <f t="shared" si="2712"/>
        <v>0</v>
      </c>
      <c r="BB1799" s="11">
        <f t="shared" si="2712"/>
        <v>0</v>
      </c>
      <c r="BC1799" s="11">
        <f t="shared" si="2712"/>
        <v>0</v>
      </c>
      <c r="BD1799" s="11">
        <f t="shared" si="2712"/>
        <v>0</v>
      </c>
      <c r="BE1799" s="11">
        <f t="shared" si="2712"/>
        <v>60486</v>
      </c>
      <c r="BF1799" s="11">
        <f t="shared" si="2712"/>
        <v>0</v>
      </c>
      <c r="BG1799" s="11">
        <f t="shared" si="2712"/>
        <v>0</v>
      </c>
      <c r="BH1799" s="11">
        <f t="shared" si="2712"/>
        <v>25486</v>
      </c>
      <c r="BI1799" s="11">
        <f t="shared" si="2712"/>
        <v>0</v>
      </c>
      <c r="BJ1799" s="11">
        <f t="shared" si="2712"/>
        <v>0</v>
      </c>
      <c r="BK1799" s="11">
        <f t="shared" si="2712"/>
        <v>0</v>
      </c>
      <c r="BL1799" s="11">
        <f t="shared" si="2712"/>
        <v>0</v>
      </c>
      <c r="BM1799" s="11">
        <f t="shared" si="2712"/>
        <v>0</v>
      </c>
      <c r="BN1799" s="11">
        <f t="shared" si="2712"/>
        <v>0</v>
      </c>
      <c r="BO1799" s="11">
        <f t="shared" si="2712"/>
        <v>0</v>
      </c>
      <c r="BP1799" s="11">
        <f t="shared" si="2712"/>
        <v>0</v>
      </c>
      <c r="BQ1799" s="11">
        <f t="shared" si="2712"/>
        <v>0</v>
      </c>
      <c r="BR1799" s="11">
        <v>25486</v>
      </c>
      <c r="BS1799" s="11">
        <v>35000</v>
      </c>
      <c r="BT1799" s="11" t="e">
        <f>IF(#REF!=0,"-",#REF!/#REF!*100)</f>
        <v>#REF!</v>
      </c>
    </row>
    <row r="1800" spans="1:72" ht="15.75" thickBot="1" x14ac:dyDescent="0.3">
      <c r="A1800" s="13" t="s">
        <v>0</v>
      </c>
      <c r="B1800" s="13" t="s">
        <v>0</v>
      </c>
      <c r="C1800" s="13" t="s">
        <v>0</v>
      </c>
      <c r="D1800" s="98" t="s">
        <v>0</v>
      </c>
      <c r="E1800" s="98" t="s">
        <v>0</v>
      </c>
      <c r="F1800" s="98" t="s">
        <v>0</v>
      </c>
      <c r="G1800" s="13" t="s">
        <v>0</v>
      </c>
      <c r="H1800" s="2" t="s">
        <v>53</v>
      </c>
      <c r="I1800" s="13" t="s">
        <v>0</v>
      </c>
      <c r="J1800" s="13"/>
      <c r="K1800" s="13"/>
      <c r="L1800" s="13"/>
      <c r="M1800" s="13"/>
      <c r="N1800" s="13"/>
      <c r="O1800" s="13" t="e">
        <f t="shared" si="2653"/>
        <v>#VALUE!</v>
      </c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>
        <v>0</v>
      </c>
      <c r="AC1800" s="13" t="e">
        <v>#VALUE!</v>
      </c>
      <c r="AD1800" s="13" t="s">
        <v>0</v>
      </c>
      <c r="AE1800" s="13"/>
      <c r="AF1800" s="13"/>
      <c r="AG1800" s="13"/>
      <c r="AH1800" s="13"/>
      <c r="AI1800" s="13"/>
      <c r="AJ1800" s="13" t="e">
        <f t="shared" si="2654"/>
        <v>#VALUE!</v>
      </c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>
        <v>0</v>
      </c>
      <c r="AX1800" s="13" t="e">
        <v>#VALUE!</v>
      </c>
      <c r="AY1800" s="13" t="s">
        <v>0</v>
      </c>
      <c r="AZ1800" s="13"/>
      <c r="BA1800" s="13"/>
      <c r="BB1800" s="13"/>
      <c r="BC1800" s="13"/>
      <c r="BD1800" s="13"/>
      <c r="BE1800" s="13" t="e">
        <f t="shared" si="2655"/>
        <v>#VALUE!</v>
      </c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>
        <v>0</v>
      </c>
      <c r="BS1800" s="13" t="e">
        <v>#VALUE!</v>
      </c>
      <c r="BT1800" s="12"/>
    </row>
    <row r="1801" spans="1:72" ht="69.75" customHeight="1" thickBot="1" x14ac:dyDescent="0.3">
      <c r="A1801" s="132" t="s">
        <v>0</v>
      </c>
      <c r="B1801" s="132" t="s">
        <v>0</v>
      </c>
      <c r="C1801" s="132" t="s">
        <v>0</v>
      </c>
      <c r="D1801" s="135" t="s">
        <v>0</v>
      </c>
      <c r="E1801" s="135" t="s">
        <v>0</v>
      </c>
      <c r="F1801" s="135" t="s">
        <v>0</v>
      </c>
      <c r="G1801" s="138" t="s">
        <v>0</v>
      </c>
      <c r="H1801" s="5" t="s">
        <v>54</v>
      </c>
      <c r="I1801" s="89" t="s">
        <v>9</v>
      </c>
      <c r="J1801" s="89" t="s">
        <v>1606</v>
      </c>
      <c r="K1801" s="89" t="s">
        <v>1534</v>
      </c>
      <c r="L1801" s="89" t="s">
        <v>1592</v>
      </c>
      <c r="M1801" s="89" t="s">
        <v>1593</v>
      </c>
      <c r="N1801" s="89" t="s">
        <v>1594</v>
      </c>
      <c r="O1801" s="89" t="s">
        <v>1610</v>
      </c>
      <c r="P1801" s="89" t="s">
        <v>1607</v>
      </c>
      <c r="Q1801" s="89" t="s">
        <v>1595</v>
      </c>
      <c r="R1801" s="89" t="s">
        <v>1596</v>
      </c>
      <c r="S1801" s="89" t="s">
        <v>1597</v>
      </c>
      <c r="T1801" s="89" t="s">
        <v>1598</v>
      </c>
      <c r="U1801" s="89" t="s">
        <v>1599</v>
      </c>
      <c r="V1801" s="89" t="s">
        <v>1600</v>
      </c>
      <c r="W1801" s="89" t="s">
        <v>1608</v>
      </c>
      <c r="X1801" s="89" t="s">
        <v>1609</v>
      </c>
      <c r="Y1801" s="89" t="s">
        <v>1601</v>
      </c>
      <c r="Z1801" s="89" t="s">
        <v>1602</v>
      </c>
      <c r="AA1801" s="89" t="s">
        <v>1603</v>
      </c>
      <c r="AB1801" s="89" t="s">
        <v>1604</v>
      </c>
      <c r="AC1801" s="89" t="s">
        <v>1605</v>
      </c>
      <c r="AD1801" s="90" t="s">
        <v>10</v>
      </c>
      <c r="AE1801" s="90" t="s">
        <v>1606</v>
      </c>
      <c r="AF1801" s="90" t="s">
        <v>1534</v>
      </c>
      <c r="AG1801" s="90" t="s">
        <v>1592</v>
      </c>
      <c r="AH1801" s="90" t="s">
        <v>1593</v>
      </c>
      <c r="AI1801" s="90" t="s">
        <v>1594</v>
      </c>
      <c r="AJ1801" s="90" t="s">
        <v>1611</v>
      </c>
      <c r="AK1801" s="90" t="s">
        <v>1607</v>
      </c>
      <c r="AL1801" s="90" t="s">
        <v>1595</v>
      </c>
      <c r="AM1801" s="90" t="s">
        <v>1596</v>
      </c>
      <c r="AN1801" s="90" t="s">
        <v>1597</v>
      </c>
      <c r="AO1801" s="90" t="s">
        <v>1598</v>
      </c>
      <c r="AP1801" s="90" t="s">
        <v>1599</v>
      </c>
      <c r="AQ1801" s="90" t="s">
        <v>1600</v>
      </c>
      <c r="AR1801" s="90" t="s">
        <v>1608</v>
      </c>
      <c r="AS1801" s="90" t="s">
        <v>1609</v>
      </c>
      <c r="AT1801" s="90" t="s">
        <v>1601</v>
      </c>
      <c r="AU1801" s="90" t="s">
        <v>1602</v>
      </c>
      <c r="AV1801" s="90" t="s">
        <v>1603</v>
      </c>
      <c r="AW1801" s="90" t="s">
        <v>1604</v>
      </c>
      <c r="AX1801" s="90" t="s">
        <v>1605</v>
      </c>
      <c r="AY1801" s="91" t="s">
        <v>11</v>
      </c>
      <c r="AZ1801" s="91" t="s">
        <v>1606</v>
      </c>
      <c r="BA1801" s="91" t="s">
        <v>1534</v>
      </c>
      <c r="BB1801" s="91" t="s">
        <v>1592</v>
      </c>
      <c r="BC1801" s="91" t="s">
        <v>1593</v>
      </c>
      <c r="BD1801" s="91" t="s">
        <v>1594</v>
      </c>
      <c r="BE1801" s="91" t="s">
        <v>1612</v>
      </c>
      <c r="BF1801" s="91" t="s">
        <v>1607</v>
      </c>
      <c r="BG1801" s="91" t="s">
        <v>1595</v>
      </c>
      <c r="BH1801" s="91" t="s">
        <v>1596</v>
      </c>
      <c r="BI1801" s="91" t="s">
        <v>1597</v>
      </c>
      <c r="BJ1801" s="91" t="s">
        <v>1598</v>
      </c>
      <c r="BK1801" s="91" t="s">
        <v>1599</v>
      </c>
      <c r="BL1801" s="91" t="s">
        <v>1600</v>
      </c>
      <c r="BM1801" s="91" t="s">
        <v>1608</v>
      </c>
      <c r="BN1801" s="91" t="s">
        <v>1609</v>
      </c>
      <c r="BO1801" s="91" t="s">
        <v>1601</v>
      </c>
      <c r="BP1801" s="91" t="s">
        <v>1602</v>
      </c>
      <c r="BQ1801" s="91" t="s">
        <v>1603</v>
      </c>
      <c r="BR1801" s="91" t="s">
        <v>1604</v>
      </c>
      <c r="BS1801" s="91" t="s">
        <v>1605</v>
      </c>
      <c r="BT1801" s="5" t="s">
        <v>1671</v>
      </c>
    </row>
    <row r="1802" spans="1:72" x14ac:dyDescent="0.25">
      <c r="A1802" s="133"/>
      <c r="B1802" s="133"/>
      <c r="C1802" s="133"/>
      <c r="D1802" s="136"/>
      <c r="E1802" s="136"/>
      <c r="F1802" s="136"/>
      <c r="G1802" s="139"/>
      <c r="H1802" s="15" t="s">
        <v>0</v>
      </c>
      <c r="I1802" s="9">
        <v>1</v>
      </c>
      <c r="J1802" s="9">
        <v>2</v>
      </c>
      <c r="K1802" s="9">
        <v>3</v>
      </c>
      <c r="L1802" s="9">
        <v>4</v>
      </c>
      <c r="M1802" s="9">
        <v>5</v>
      </c>
      <c r="N1802" s="9">
        <v>6</v>
      </c>
      <c r="O1802" s="9">
        <v>7</v>
      </c>
      <c r="P1802" s="9">
        <v>8</v>
      </c>
      <c r="Q1802" s="9">
        <v>9</v>
      </c>
      <c r="R1802" s="9">
        <v>10</v>
      </c>
      <c r="S1802" s="9">
        <v>11</v>
      </c>
      <c r="T1802" s="9">
        <v>12</v>
      </c>
      <c r="U1802" s="9">
        <v>13</v>
      </c>
      <c r="V1802" s="9">
        <v>14</v>
      </c>
      <c r="W1802" s="9">
        <v>15</v>
      </c>
      <c r="X1802" s="9">
        <v>16</v>
      </c>
      <c r="Y1802" s="9">
        <v>17</v>
      </c>
      <c r="Z1802" s="9">
        <v>18</v>
      </c>
      <c r="AA1802" s="9">
        <v>19</v>
      </c>
      <c r="AB1802" s="9">
        <v>20</v>
      </c>
      <c r="AC1802" s="9">
        <v>21</v>
      </c>
      <c r="AD1802" s="9">
        <v>1</v>
      </c>
      <c r="AE1802" s="9">
        <v>2</v>
      </c>
      <c r="AF1802" s="9">
        <v>3</v>
      </c>
      <c r="AG1802" s="9">
        <v>4</v>
      </c>
      <c r="AH1802" s="9">
        <v>5</v>
      </c>
      <c r="AI1802" s="9">
        <v>6</v>
      </c>
      <c r="AJ1802" s="9">
        <v>7</v>
      </c>
      <c r="AK1802" s="9">
        <v>8</v>
      </c>
      <c r="AL1802" s="9">
        <v>9</v>
      </c>
      <c r="AM1802" s="9">
        <v>10</v>
      </c>
      <c r="AN1802" s="9">
        <v>11</v>
      </c>
      <c r="AO1802" s="9">
        <v>12</v>
      </c>
      <c r="AP1802" s="9">
        <v>13</v>
      </c>
      <c r="AQ1802" s="9">
        <v>14</v>
      </c>
      <c r="AR1802" s="9">
        <v>15</v>
      </c>
      <c r="AS1802" s="9">
        <v>16</v>
      </c>
      <c r="AT1802" s="9">
        <v>17</v>
      </c>
      <c r="AU1802" s="9">
        <v>18</v>
      </c>
      <c r="AV1802" s="9">
        <v>19</v>
      </c>
      <c r="AW1802" s="9">
        <v>20</v>
      </c>
      <c r="AX1802" s="9">
        <v>21</v>
      </c>
      <c r="AY1802" s="9">
        <v>1</v>
      </c>
      <c r="AZ1802" s="9">
        <v>2</v>
      </c>
      <c r="BA1802" s="9">
        <v>3</v>
      </c>
      <c r="BB1802" s="9">
        <v>4</v>
      </c>
      <c r="BC1802" s="9">
        <v>5</v>
      </c>
      <c r="BD1802" s="9">
        <v>6</v>
      </c>
      <c r="BE1802" s="9">
        <v>7</v>
      </c>
      <c r="BF1802" s="9">
        <v>8</v>
      </c>
      <c r="BG1802" s="9">
        <v>9</v>
      </c>
      <c r="BH1802" s="9">
        <v>10</v>
      </c>
      <c r="BI1802" s="9">
        <v>11</v>
      </c>
      <c r="BJ1802" s="9">
        <v>12</v>
      </c>
      <c r="BK1802" s="9">
        <v>13</v>
      </c>
      <c r="BL1802" s="9">
        <v>14</v>
      </c>
      <c r="BM1802" s="9">
        <v>15</v>
      </c>
      <c r="BN1802" s="9">
        <v>16</v>
      </c>
      <c r="BO1802" s="9">
        <v>17</v>
      </c>
      <c r="BP1802" s="9">
        <v>18</v>
      </c>
      <c r="BQ1802" s="9">
        <v>19</v>
      </c>
      <c r="BR1802" s="9">
        <v>20</v>
      </c>
      <c r="BS1802" s="9">
        <v>21</v>
      </c>
      <c r="BT1802" s="9">
        <v>9</v>
      </c>
    </row>
    <row r="1803" spans="1:72" x14ac:dyDescent="0.25">
      <c r="A1803" s="133"/>
      <c r="B1803" s="133"/>
      <c r="C1803" s="133"/>
      <c r="D1803" s="136"/>
      <c r="E1803" s="136"/>
      <c r="F1803" s="136"/>
      <c r="G1803" s="139"/>
      <c r="H1803" s="16" t="s">
        <v>64</v>
      </c>
      <c r="I1803" s="17">
        <f t="shared" ref="I1803:AA1803" si="2713">SUM(I1799)</f>
        <v>155000</v>
      </c>
      <c r="J1803" s="17">
        <f t="shared" si="2713"/>
        <v>0</v>
      </c>
      <c r="K1803" s="17">
        <f t="shared" si="2713"/>
        <v>0</v>
      </c>
      <c r="L1803" s="17">
        <f t="shared" si="2713"/>
        <v>0</v>
      </c>
      <c r="M1803" s="17">
        <f t="shared" si="2713"/>
        <v>0</v>
      </c>
      <c r="N1803" s="17">
        <f t="shared" si="2713"/>
        <v>0</v>
      </c>
      <c r="O1803" s="17">
        <f t="shared" ref="O1803" si="2714">SUM(O1799)</f>
        <v>155000</v>
      </c>
      <c r="P1803" s="17">
        <f t="shared" si="2713"/>
        <v>0</v>
      </c>
      <c r="Q1803" s="17">
        <f t="shared" si="2713"/>
        <v>21571</v>
      </c>
      <c r="R1803" s="17">
        <f t="shared" si="2713"/>
        <v>10000</v>
      </c>
      <c r="S1803" s="17">
        <f t="shared" si="2713"/>
        <v>0</v>
      </c>
      <c r="T1803" s="17">
        <f t="shared" si="2713"/>
        <v>0</v>
      </c>
      <c r="U1803" s="17">
        <f t="shared" si="2713"/>
        <v>0</v>
      </c>
      <c r="V1803" s="17">
        <f t="shared" si="2713"/>
        <v>0</v>
      </c>
      <c r="W1803" s="17">
        <f t="shared" si="2713"/>
        <v>0</v>
      </c>
      <c r="X1803" s="17">
        <f t="shared" si="2713"/>
        <v>0</v>
      </c>
      <c r="Y1803" s="17">
        <f t="shared" si="2713"/>
        <v>0</v>
      </c>
      <c r="Z1803" s="17">
        <f t="shared" si="2713"/>
        <v>0</v>
      </c>
      <c r="AA1803" s="17">
        <f t="shared" si="2713"/>
        <v>0</v>
      </c>
      <c r="AB1803" s="17">
        <v>31571</v>
      </c>
      <c r="AC1803" s="17">
        <v>123429</v>
      </c>
      <c r="AD1803" s="17">
        <f t="shared" ref="AD1803:AV1803" si="2715">SUM(AD1799)</f>
        <v>0</v>
      </c>
      <c r="AE1803" s="17">
        <f t="shared" si="2715"/>
        <v>0</v>
      </c>
      <c r="AF1803" s="17">
        <f t="shared" si="2715"/>
        <v>0</v>
      </c>
      <c r="AG1803" s="17">
        <f t="shared" si="2715"/>
        <v>0</v>
      </c>
      <c r="AH1803" s="17">
        <f t="shared" si="2715"/>
        <v>0</v>
      </c>
      <c r="AI1803" s="17">
        <f t="shared" si="2715"/>
        <v>0</v>
      </c>
      <c r="AJ1803" s="17">
        <f t="shared" ref="AJ1803" si="2716">SUM(AJ1799)</f>
        <v>0</v>
      </c>
      <c r="AK1803" s="17">
        <f t="shared" si="2715"/>
        <v>0</v>
      </c>
      <c r="AL1803" s="17">
        <f t="shared" si="2715"/>
        <v>0</v>
      </c>
      <c r="AM1803" s="17">
        <f t="shared" si="2715"/>
        <v>0</v>
      </c>
      <c r="AN1803" s="17">
        <f t="shared" si="2715"/>
        <v>0</v>
      </c>
      <c r="AO1803" s="17">
        <f t="shared" si="2715"/>
        <v>0</v>
      </c>
      <c r="AP1803" s="17">
        <f t="shared" si="2715"/>
        <v>0</v>
      </c>
      <c r="AQ1803" s="17">
        <f t="shared" si="2715"/>
        <v>0</v>
      </c>
      <c r="AR1803" s="17">
        <f t="shared" si="2715"/>
        <v>0</v>
      </c>
      <c r="AS1803" s="17">
        <f t="shared" si="2715"/>
        <v>0</v>
      </c>
      <c r="AT1803" s="17">
        <f t="shared" si="2715"/>
        <v>0</v>
      </c>
      <c r="AU1803" s="17">
        <f t="shared" si="2715"/>
        <v>0</v>
      </c>
      <c r="AV1803" s="17">
        <f t="shared" si="2715"/>
        <v>0</v>
      </c>
      <c r="AW1803" s="17">
        <v>0</v>
      </c>
      <c r="AX1803" s="17">
        <v>0</v>
      </c>
      <c r="AY1803" s="17">
        <f t="shared" ref="AY1803:BQ1803" si="2717">SUM(AY1799)</f>
        <v>35000</v>
      </c>
      <c r="AZ1803" s="17">
        <f t="shared" si="2717"/>
        <v>25486</v>
      </c>
      <c r="BA1803" s="17">
        <f t="shared" si="2717"/>
        <v>0</v>
      </c>
      <c r="BB1803" s="17">
        <f t="shared" si="2717"/>
        <v>0</v>
      </c>
      <c r="BC1803" s="17">
        <f t="shared" si="2717"/>
        <v>0</v>
      </c>
      <c r="BD1803" s="17">
        <f t="shared" si="2717"/>
        <v>0</v>
      </c>
      <c r="BE1803" s="17">
        <f t="shared" ref="BE1803" si="2718">SUM(BE1799)</f>
        <v>60486</v>
      </c>
      <c r="BF1803" s="17">
        <f t="shared" si="2717"/>
        <v>0</v>
      </c>
      <c r="BG1803" s="17">
        <f t="shared" si="2717"/>
        <v>0</v>
      </c>
      <c r="BH1803" s="17">
        <f t="shared" si="2717"/>
        <v>25486</v>
      </c>
      <c r="BI1803" s="17">
        <f t="shared" si="2717"/>
        <v>0</v>
      </c>
      <c r="BJ1803" s="17">
        <f t="shared" si="2717"/>
        <v>0</v>
      </c>
      <c r="BK1803" s="17">
        <f t="shared" si="2717"/>
        <v>0</v>
      </c>
      <c r="BL1803" s="17">
        <f t="shared" si="2717"/>
        <v>0</v>
      </c>
      <c r="BM1803" s="17">
        <f t="shared" si="2717"/>
        <v>0</v>
      </c>
      <c r="BN1803" s="17">
        <f t="shared" si="2717"/>
        <v>0</v>
      </c>
      <c r="BO1803" s="17">
        <f t="shared" si="2717"/>
        <v>0</v>
      </c>
      <c r="BP1803" s="17">
        <f t="shared" si="2717"/>
        <v>0</v>
      </c>
      <c r="BQ1803" s="17">
        <f t="shared" si="2717"/>
        <v>0</v>
      </c>
      <c r="BR1803" s="17">
        <v>25486</v>
      </c>
      <c r="BS1803" s="17">
        <v>35000</v>
      </c>
      <c r="BT1803" s="17" t="e">
        <f>IF(#REF!=0,"-",#REF!/#REF!*100)</f>
        <v>#REF!</v>
      </c>
    </row>
    <row r="1804" spans="1:72" x14ac:dyDescent="0.25">
      <c r="A1804" s="133"/>
      <c r="B1804" s="133"/>
      <c r="C1804" s="133"/>
      <c r="D1804" s="136"/>
      <c r="E1804" s="136"/>
      <c r="F1804" s="136"/>
      <c r="G1804" s="139"/>
      <c r="H1804" s="18" t="s">
        <v>55</v>
      </c>
      <c r="I1804" s="17">
        <f t="shared" ref="I1804:AA1804" si="2719">SUM(I1803)</f>
        <v>155000</v>
      </c>
      <c r="J1804" s="17">
        <f t="shared" si="2719"/>
        <v>0</v>
      </c>
      <c r="K1804" s="17">
        <f t="shared" si="2719"/>
        <v>0</v>
      </c>
      <c r="L1804" s="17">
        <f t="shared" si="2719"/>
        <v>0</v>
      </c>
      <c r="M1804" s="17">
        <f t="shared" si="2719"/>
        <v>0</v>
      </c>
      <c r="N1804" s="17">
        <f t="shared" si="2719"/>
        <v>0</v>
      </c>
      <c r="O1804" s="17">
        <f t="shared" ref="O1804" si="2720">SUM(O1803)</f>
        <v>155000</v>
      </c>
      <c r="P1804" s="17">
        <f t="shared" si="2719"/>
        <v>0</v>
      </c>
      <c r="Q1804" s="17">
        <f t="shared" si="2719"/>
        <v>21571</v>
      </c>
      <c r="R1804" s="17">
        <f t="shared" si="2719"/>
        <v>10000</v>
      </c>
      <c r="S1804" s="17">
        <f t="shared" si="2719"/>
        <v>0</v>
      </c>
      <c r="T1804" s="17">
        <f t="shared" si="2719"/>
        <v>0</v>
      </c>
      <c r="U1804" s="17">
        <f t="shared" si="2719"/>
        <v>0</v>
      </c>
      <c r="V1804" s="17">
        <f t="shared" si="2719"/>
        <v>0</v>
      </c>
      <c r="W1804" s="17">
        <f t="shared" si="2719"/>
        <v>0</v>
      </c>
      <c r="X1804" s="17">
        <f t="shared" si="2719"/>
        <v>0</v>
      </c>
      <c r="Y1804" s="17">
        <f t="shared" si="2719"/>
        <v>0</v>
      </c>
      <c r="Z1804" s="17">
        <f t="shared" si="2719"/>
        <v>0</v>
      </c>
      <c r="AA1804" s="17">
        <f t="shared" si="2719"/>
        <v>0</v>
      </c>
      <c r="AB1804" s="17">
        <v>31571</v>
      </c>
      <c r="AC1804" s="17">
        <v>123429</v>
      </c>
      <c r="AD1804" s="17">
        <f t="shared" ref="AD1804:AV1804" si="2721">SUM(AD1803)</f>
        <v>0</v>
      </c>
      <c r="AE1804" s="17">
        <f t="shared" si="2721"/>
        <v>0</v>
      </c>
      <c r="AF1804" s="17">
        <f t="shared" si="2721"/>
        <v>0</v>
      </c>
      <c r="AG1804" s="17">
        <f t="shared" si="2721"/>
        <v>0</v>
      </c>
      <c r="AH1804" s="17">
        <f t="shared" si="2721"/>
        <v>0</v>
      </c>
      <c r="AI1804" s="17">
        <f t="shared" si="2721"/>
        <v>0</v>
      </c>
      <c r="AJ1804" s="17">
        <f t="shared" ref="AJ1804" si="2722">SUM(AJ1803)</f>
        <v>0</v>
      </c>
      <c r="AK1804" s="17">
        <f t="shared" si="2721"/>
        <v>0</v>
      </c>
      <c r="AL1804" s="17">
        <f t="shared" si="2721"/>
        <v>0</v>
      </c>
      <c r="AM1804" s="17">
        <f t="shared" si="2721"/>
        <v>0</v>
      </c>
      <c r="AN1804" s="17">
        <f t="shared" si="2721"/>
        <v>0</v>
      </c>
      <c r="AO1804" s="17">
        <f t="shared" si="2721"/>
        <v>0</v>
      </c>
      <c r="AP1804" s="17">
        <f t="shared" si="2721"/>
        <v>0</v>
      </c>
      <c r="AQ1804" s="17">
        <f t="shared" si="2721"/>
        <v>0</v>
      </c>
      <c r="AR1804" s="17">
        <f t="shared" si="2721"/>
        <v>0</v>
      </c>
      <c r="AS1804" s="17">
        <f t="shared" si="2721"/>
        <v>0</v>
      </c>
      <c r="AT1804" s="17">
        <f t="shared" si="2721"/>
        <v>0</v>
      </c>
      <c r="AU1804" s="17">
        <f t="shared" si="2721"/>
        <v>0</v>
      </c>
      <c r="AV1804" s="17">
        <f t="shared" si="2721"/>
        <v>0</v>
      </c>
      <c r="AW1804" s="17">
        <v>0</v>
      </c>
      <c r="AX1804" s="17">
        <v>0</v>
      </c>
      <c r="AY1804" s="17">
        <f t="shared" ref="AY1804:BQ1804" si="2723">SUM(AY1803)</f>
        <v>35000</v>
      </c>
      <c r="AZ1804" s="17">
        <f t="shared" si="2723"/>
        <v>25486</v>
      </c>
      <c r="BA1804" s="17">
        <f t="shared" si="2723"/>
        <v>0</v>
      </c>
      <c r="BB1804" s="17">
        <f t="shared" si="2723"/>
        <v>0</v>
      </c>
      <c r="BC1804" s="17">
        <f t="shared" si="2723"/>
        <v>0</v>
      </c>
      <c r="BD1804" s="17">
        <f t="shared" si="2723"/>
        <v>0</v>
      </c>
      <c r="BE1804" s="17">
        <f t="shared" ref="BE1804" si="2724">SUM(BE1803)</f>
        <v>60486</v>
      </c>
      <c r="BF1804" s="17">
        <f t="shared" si="2723"/>
        <v>0</v>
      </c>
      <c r="BG1804" s="17">
        <f t="shared" si="2723"/>
        <v>0</v>
      </c>
      <c r="BH1804" s="17">
        <f t="shared" si="2723"/>
        <v>25486</v>
      </c>
      <c r="BI1804" s="17">
        <f t="shared" si="2723"/>
        <v>0</v>
      </c>
      <c r="BJ1804" s="17">
        <f t="shared" si="2723"/>
        <v>0</v>
      </c>
      <c r="BK1804" s="17">
        <f t="shared" si="2723"/>
        <v>0</v>
      </c>
      <c r="BL1804" s="17">
        <f t="shared" si="2723"/>
        <v>0</v>
      </c>
      <c r="BM1804" s="17">
        <f t="shared" si="2723"/>
        <v>0</v>
      </c>
      <c r="BN1804" s="17">
        <f t="shared" si="2723"/>
        <v>0</v>
      </c>
      <c r="BO1804" s="17">
        <f t="shared" si="2723"/>
        <v>0</v>
      </c>
      <c r="BP1804" s="17">
        <f t="shared" si="2723"/>
        <v>0</v>
      </c>
      <c r="BQ1804" s="17">
        <f t="shared" si="2723"/>
        <v>0</v>
      </c>
      <c r="BR1804" s="17">
        <v>25486</v>
      </c>
      <c r="BS1804" s="17">
        <v>35000</v>
      </c>
      <c r="BT1804" s="17" t="e">
        <f>IF(#REF!=0,"-",#REF!/#REF!*100)</f>
        <v>#REF!</v>
      </c>
    </row>
    <row r="1805" spans="1:72" x14ac:dyDescent="0.25">
      <c r="A1805" s="134"/>
      <c r="B1805" s="134"/>
      <c r="C1805" s="134"/>
      <c r="D1805" s="137"/>
      <c r="E1805" s="137"/>
      <c r="F1805" s="137"/>
      <c r="G1805" s="140"/>
      <c r="O1805">
        <f t="shared" si="2653"/>
        <v>0</v>
      </c>
      <c r="AB1805">
        <v>0</v>
      </c>
      <c r="AC1805">
        <v>0</v>
      </c>
      <c r="AJ1805">
        <f t="shared" si="2654"/>
        <v>0</v>
      </c>
      <c r="AW1805">
        <v>0</v>
      </c>
      <c r="AX1805">
        <v>0</v>
      </c>
      <c r="BE1805">
        <f t="shared" si="2655"/>
        <v>0</v>
      </c>
      <c r="BR1805">
        <v>0</v>
      </c>
      <c r="BS1805">
        <v>0</v>
      </c>
      <c r="BT1805" t="e">
        <f>IF(#REF!=0,"-",#REF!/#REF!*100)</f>
        <v>#REF!</v>
      </c>
    </row>
    <row r="1806" spans="1:72" ht="15.75" thickBot="1" x14ac:dyDescent="0.3">
      <c r="A1806" s="13" t="s">
        <v>0</v>
      </c>
      <c r="B1806" s="13" t="s">
        <v>0</v>
      </c>
      <c r="C1806" s="13" t="s">
        <v>0</v>
      </c>
      <c r="D1806" s="98" t="s">
        <v>0</v>
      </c>
      <c r="E1806" s="98" t="s">
        <v>0</v>
      </c>
      <c r="F1806" s="98" t="s">
        <v>0</v>
      </c>
      <c r="G1806" s="13" t="s">
        <v>0</v>
      </c>
      <c r="H1806" s="19" t="s">
        <v>0</v>
      </c>
      <c r="I1806" s="19" t="s">
        <v>0</v>
      </c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>
        <v>0</v>
      </c>
      <c r="AC1806" s="19">
        <v>0</v>
      </c>
      <c r="AD1806" s="19" t="s">
        <v>0</v>
      </c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>
        <v>0</v>
      </c>
      <c r="AX1806" s="19">
        <v>0</v>
      </c>
      <c r="AY1806" s="19" t="s">
        <v>0</v>
      </c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>
        <v>0</v>
      </c>
      <c r="BS1806" s="19">
        <v>0</v>
      </c>
      <c r="BT1806" s="19"/>
    </row>
    <row r="1807" spans="1:72" ht="69.75" customHeight="1" thickBot="1" x14ac:dyDescent="0.3">
      <c r="A1807" s="5" t="s">
        <v>2</v>
      </c>
      <c r="B1807" s="5" t="s">
        <v>3</v>
      </c>
      <c r="C1807" s="5" t="s">
        <v>4</v>
      </c>
      <c r="D1807" s="103" t="s">
        <v>0</v>
      </c>
      <c r="E1807" s="112" t="s">
        <v>5</v>
      </c>
      <c r="F1807" s="112" t="s">
        <v>6</v>
      </c>
      <c r="G1807" s="5" t="s">
        <v>7</v>
      </c>
      <c r="H1807" s="5" t="s">
        <v>8</v>
      </c>
      <c r="I1807" s="89" t="s">
        <v>9</v>
      </c>
      <c r="J1807" s="89" t="s">
        <v>1606</v>
      </c>
      <c r="K1807" s="89" t="s">
        <v>1534</v>
      </c>
      <c r="L1807" s="89" t="s">
        <v>1592</v>
      </c>
      <c r="M1807" s="89" t="s">
        <v>1593</v>
      </c>
      <c r="N1807" s="89" t="s">
        <v>1594</v>
      </c>
      <c r="O1807" s="89" t="s">
        <v>1610</v>
      </c>
      <c r="P1807" s="89" t="s">
        <v>1607</v>
      </c>
      <c r="Q1807" s="89" t="s">
        <v>1595</v>
      </c>
      <c r="R1807" s="89" t="s">
        <v>1596</v>
      </c>
      <c r="S1807" s="89" t="s">
        <v>1597</v>
      </c>
      <c r="T1807" s="89" t="s">
        <v>1598</v>
      </c>
      <c r="U1807" s="89" t="s">
        <v>1599</v>
      </c>
      <c r="V1807" s="89" t="s">
        <v>1600</v>
      </c>
      <c r="W1807" s="89" t="s">
        <v>1608</v>
      </c>
      <c r="X1807" s="89" t="s">
        <v>1609</v>
      </c>
      <c r="Y1807" s="89" t="s">
        <v>1601</v>
      </c>
      <c r="Z1807" s="89" t="s">
        <v>1602</v>
      </c>
      <c r="AA1807" s="89" t="s">
        <v>1603</v>
      </c>
      <c r="AB1807" s="89" t="s">
        <v>1604</v>
      </c>
      <c r="AC1807" s="89" t="s">
        <v>1605</v>
      </c>
      <c r="AD1807" s="90" t="s">
        <v>10</v>
      </c>
      <c r="AE1807" s="90" t="s">
        <v>1606</v>
      </c>
      <c r="AF1807" s="90" t="s">
        <v>1534</v>
      </c>
      <c r="AG1807" s="90" t="s">
        <v>1592</v>
      </c>
      <c r="AH1807" s="90" t="s">
        <v>1593</v>
      </c>
      <c r="AI1807" s="90" t="s">
        <v>1594</v>
      </c>
      <c r="AJ1807" s="90" t="s">
        <v>1611</v>
      </c>
      <c r="AK1807" s="90" t="s">
        <v>1607</v>
      </c>
      <c r="AL1807" s="90" t="s">
        <v>1595</v>
      </c>
      <c r="AM1807" s="90" t="s">
        <v>1596</v>
      </c>
      <c r="AN1807" s="90" t="s">
        <v>1597</v>
      </c>
      <c r="AO1807" s="90" t="s">
        <v>1598</v>
      </c>
      <c r="AP1807" s="90" t="s">
        <v>1599</v>
      </c>
      <c r="AQ1807" s="90" t="s">
        <v>1600</v>
      </c>
      <c r="AR1807" s="90" t="s">
        <v>1608</v>
      </c>
      <c r="AS1807" s="90" t="s">
        <v>1609</v>
      </c>
      <c r="AT1807" s="90" t="s">
        <v>1601</v>
      </c>
      <c r="AU1807" s="90" t="s">
        <v>1602</v>
      </c>
      <c r="AV1807" s="90" t="s">
        <v>1603</v>
      </c>
      <c r="AW1807" s="90" t="s">
        <v>1604</v>
      </c>
      <c r="AX1807" s="90" t="s">
        <v>1605</v>
      </c>
      <c r="AY1807" s="91" t="s">
        <v>11</v>
      </c>
      <c r="AZ1807" s="91" t="s">
        <v>1606</v>
      </c>
      <c r="BA1807" s="91" t="s">
        <v>1534</v>
      </c>
      <c r="BB1807" s="91" t="s">
        <v>1592</v>
      </c>
      <c r="BC1807" s="91" t="s">
        <v>1593</v>
      </c>
      <c r="BD1807" s="91" t="s">
        <v>1594</v>
      </c>
      <c r="BE1807" s="91" t="s">
        <v>1612</v>
      </c>
      <c r="BF1807" s="91" t="s">
        <v>1607</v>
      </c>
      <c r="BG1807" s="91" t="s">
        <v>1595</v>
      </c>
      <c r="BH1807" s="91" t="s">
        <v>1596</v>
      </c>
      <c r="BI1807" s="91" t="s">
        <v>1597</v>
      </c>
      <c r="BJ1807" s="91" t="s">
        <v>1598</v>
      </c>
      <c r="BK1807" s="91" t="s">
        <v>1599</v>
      </c>
      <c r="BL1807" s="91" t="s">
        <v>1600</v>
      </c>
      <c r="BM1807" s="91" t="s">
        <v>1608</v>
      </c>
      <c r="BN1807" s="91" t="s">
        <v>1609</v>
      </c>
      <c r="BO1807" s="91" t="s">
        <v>1601</v>
      </c>
      <c r="BP1807" s="91" t="s">
        <v>1602</v>
      </c>
      <c r="BQ1807" s="91" t="s">
        <v>1603</v>
      </c>
      <c r="BR1807" s="91" t="s">
        <v>1604</v>
      </c>
      <c r="BS1807" s="91" t="s">
        <v>1605</v>
      </c>
      <c r="BT1807" s="5" t="s">
        <v>1671</v>
      </c>
    </row>
    <row r="1808" spans="1:72" x14ac:dyDescent="0.25">
      <c r="A1808" s="6" t="s">
        <v>0</v>
      </c>
      <c r="B1808" s="6" t="s">
        <v>0</v>
      </c>
      <c r="C1808" s="6" t="s">
        <v>0</v>
      </c>
      <c r="D1808" s="104" t="s">
        <v>0</v>
      </c>
      <c r="E1808" s="104" t="s">
        <v>0</v>
      </c>
      <c r="F1808" s="121" t="s">
        <v>0</v>
      </c>
      <c r="G1808" s="7" t="s">
        <v>0</v>
      </c>
      <c r="H1808" s="8" t="s">
        <v>0</v>
      </c>
      <c r="I1808" s="9">
        <v>1</v>
      </c>
      <c r="J1808" s="9">
        <v>2</v>
      </c>
      <c r="K1808" s="9">
        <v>3</v>
      </c>
      <c r="L1808" s="9">
        <v>4</v>
      </c>
      <c r="M1808" s="9">
        <v>5</v>
      </c>
      <c r="N1808" s="9">
        <v>6</v>
      </c>
      <c r="O1808" s="9">
        <v>7</v>
      </c>
      <c r="P1808" s="9">
        <v>8</v>
      </c>
      <c r="Q1808" s="9">
        <v>9</v>
      </c>
      <c r="R1808" s="9">
        <v>10</v>
      </c>
      <c r="S1808" s="9">
        <v>11</v>
      </c>
      <c r="T1808" s="9">
        <v>12</v>
      </c>
      <c r="U1808" s="9">
        <v>13</v>
      </c>
      <c r="V1808" s="9">
        <v>14</v>
      </c>
      <c r="W1808" s="9">
        <v>15</v>
      </c>
      <c r="X1808" s="9">
        <v>16</v>
      </c>
      <c r="Y1808" s="9">
        <v>17</v>
      </c>
      <c r="Z1808" s="9">
        <v>18</v>
      </c>
      <c r="AA1808" s="9">
        <v>19</v>
      </c>
      <c r="AB1808" s="9">
        <v>20</v>
      </c>
      <c r="AC1808" s="9">
        <v>21</v>
      </c>
      <c r="AD1808" s="9">
        <v>1</v>
      </c>
      <c r="AE1808" s="9">
        <v>2</v>
      </c>
      <c r="AF1808" s="9">
        <v>3</v>
      </c>
      <c r="AG1808" s="9">
        <v>4</v>
      </c>
      <c r="AH1808" s="9">
        <v>5</v>
      </c>
      <c r="AI1808" s="9">
        <v>6</v>
      </c>
      <c r="AJ1808" s="9">
        <v>7</v>
      </c>
      <c r="AK1808" s="9">
        <v>8</v>
      </c>
      <c r="AL1808" s="9">
        <v>9</v>
      </c>
      <c r="AM1808" s="9">
        <v>10</v>
      </c>
      <c r="AN1808" s="9">
        <v>11</v>
      </c>
      <c r="AO1808" s="9">
        <v>12</v>
      </c>
      <c r="AP1808" s="9">
        <v>13</v>
      </c>
      <c r="AQ1808" s="9">
        <v>14</v>
      </c>
      <c r="AR1808" s="9">
        <v>15</v>
      </c>
      <c r="AS1808" s="9">
        <v>16</v>
      </c>
      <c r="AT1808" s="9">
        <v>17</v>
      </c>
      <c r="AU1808" s="9">
        <v>18</v>
      </c>
      <c r="AV1808" s="9">
        <v>19</v>
      </c>
      <c r="AW1808" s="9">
        <v>20</v>
      </c>
      <c r="AX1808" s="9">
        <v>21</v>
      </c>
      <c r="AY1808" s="9">
        <v>1</v>
      </c>
      <c r="AZ1808" s="9">
        <v>2</v>
      </c>
      <c r="BA1808" s="9">
        <v>3</v>
      </c>
      <c r="BB1808" s="9">
        <v>4</v>
      </c>
      <c r="BC1808" s="9">
        <v>5</v>
      </c>
      <c r="BD1808" s="9">
        <v>6</v>
      </c>
      <c r="BE1808" s="9">
        <v>7</v>
      </c>
      <c r="BF1808" s="9">
        <v>8</v>
      </c>
      <c r="BG1808" s="9">
        <v>9</v>
      </c>
      <c r="BH1808" s="9">
        <v>10</v>
      </c>
      <c r="BI1808" s="9">
        <v>11</v>
      </c>
      <c r="BJ1808" s="9">
        <v>12</v>
      </c>
      <c r="BK1808" s="9">
        <v>13</v>
      </c>
      <c r="BL1808" s="9">
        <v>14</v>
      </c>
      <c r="BM1808" s="9">
        <v>15</v>
      </c>
      <c r="BN1808" s="9">
        <v>16</v>
      </c>
      <c r="BO1808" s="9">
        <v>17</v>
      </c>
      <c r="BP1808" s="9">
        <v>18</v>
      </c>
      <c r="BQ1808" s="9">
        <v>19</v>
      </c>
      <c r="BR1808" s="9">
        <v>20</v>
      </c>
      <c r="BS1808" s="9">
        <v>21</v>
      </c>
      <c r="BT1808" s="9">
        <v>9</v>
      </c>
    </row>
    <row r="1809" spans="1:72" x14ac:dyDescent="0.25">
      <c r="A1809" s="1" t="s">
        <v>548</v>
      </c>
      <c r="B1809" s="1" t="s">
        <v>56</v>
      </c>
      <c r="C1809" s="4" t="s">
        <v>111</v>
      </c>
      <c r="D1809" s="102" t="s">
        <v>613</v>
      </c>
      <c r="E1809" s="101" t="s">
        <v>0</v>
      </c>
      <c r="F1809" s="101" t="s">
        <v>0</v>
      </c>
      <c r="G1809" s="2" t="s">
        <v>0</v>
      </c>
      <c r="H1809" s="2" t="s">
        <v>614</v>
      </c>
      <c r="I1809" s="3" t="s">
        <v>0</v>
      </c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>
        <v>0</v>
      </c>
      <c r="AC1809" s="3">
        <v>0</v>
      </c>
      <c r="AD1809" s="3" t="s">
        <v>0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>
        <v>0</v>
      </c>
      <c r="AX1809" s="3">
        <v>0</v>
      </c>
      <c r="AY1809" s="3" t="s">
        <v>0</v>
      </c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>
        <v>0</v>
      </c>
      <c r="BS1809" s="3">
        <v>0</v>
      </c>
      <c r="BT1809" s="3"/>
    </row>
    <row r="1810" spans="1:72" ht="33.75" x14ac:dyDescent="0.25">
      <c r="A1810" s="1" t="s">
        <v>0</v>
      </c>
      <c r="B1810" s="1" t="s">
        <v>0</v>
      </c>
      <c r="C1810" s="1" t="s">
        <v>0</v>
      </c>
      <c r="D1810" s="101" t="s">
        <v>0</v>
      </c>
      <c r="E1810" s="101" t="s">
        <v>0</v>
      </c>
      <c r="F1810" s="101" t="s">
        <v>0</v>
      </c>
      <c r="G1810" s="2" t="s">
        <v>0</v>
      </c>
      <c r="H1810" s="10" t="s">
        <v>13</v>
      </c>
      <c r="I1810" s="11">
        <f t="shared" ref="I1810:AA1810" si="2725">SUM(I1811,I1819,I1821)</f>
        <v>135000</v>
      </c>
      <c r="J1810" s="11">
        <f t="shared" si="2725"/>
        <v>0</v>
      </c>
      <c r="K1810" s="11">
        <f t="shared" si="2725"/>
        <v>0</v>
      </c>
      <c r="L1810" s="11">
        <f t="shared" si="2725"/>
        <v>0</v>
      </c>
      <c r="M1810" s="11">
        <f t="shared" si="2725"/>
        <v>0</v>
      </c>
      <c r="N1810" s="11">
        <f t="shared" si="2725"/>
        <v>0</v>
      </c>
      <c r="O1810" s="11">
        <f t="shared" ref="O1810" si="2726">SUM(O1811,O1819,O1821)</f>
        <v>135000</v>
      </c>
      <c r="P1810" s="11">
        <f t="shared" si="2725"/>
        <v>21099</v>
      </c>
      <c r="Q1810" s="11">
        <f t="shared" si="2725"/>
        <v>16843</v>
      </c>
      <c r="R1810" s="11">
        <f t="shared" si="2725"/>
        <v>0</v>
      </c>
      <c r="S1810" s="11">
        <f t="shared" si="2725"/>
        <v>0</v>
      </c>
      <c r="T1810" s="11">
        <f t="shared" si="2725"/>
        <v>0</v>
      </c>
      <c r="U1810" s="11">
        <f t="shared" si="2725"/>
        <v>0</v>
      </c>
      <c r="V1810" s="11">
        <f t="shared" si="2725"/>
        <v>0</v>
      </c>
      <c r="W1810" s="11">
        <f t="shared" si="2725"/>
        <v>0</v>
      </c>
      <c r="X1810" s="11">
        <f t="shared" si="2725"/>
        <v>0</v>
      </c>
      <c r="Y1810" s="11">
        <f t="shared" si="2725"/>
        <v>0</v>
      </c>
      <c r="Z1810" s="11">
        <f t="shared" si="2725"/>
        <v>0</v>
      </c>
      <c r="AA1810" s="11">
        <f t="shared" si="2725"/>
        <v>0</v>
      </c>
      <c r="AB1810" s="11">
        <v>37942</v>
      </c>
      <c r="AC1810" s="11">
        <v>97058</v>
      </c>
      <c r="AD1810" s="11">
        <f t="shared" ref="AD1810:AV1810" si="2727">SUM(AD1811,AD1819,AD1821)</f>
        <v>0</v>
      </c>
      <c r="AE1810" s="11">
        <f t="shared" si="2727"/>
        <v>0</v>
      </c>
      <c r="AF1810" s="11">
        <f t="shared" si="2727"/>
        <v>0</v>
      </c>
      <c r="AG1810" s="11">
        <f t="shared" si="2727"/>
        <v>0</v>
      </c>
      <c r="AH1810" s="11">
        <f t="shared" si="2727"/>
        <v>0</v>
      </c>
      <c r="AI1810" s="11">
        <f t="shared" si="2727"/>
        <v>0</v>
      </c>
      <c r="AJ1810" s="11">
        <f t="shared" ref="AJ1810" si="2728">SUM(AJ1811,AJ1819,AJ1821)</f>
        <v>0</v>
      </c>
      <c r="AK1810" s="11">
        <f t="shared" si="2727"/>
        <v>0</v>
      </c>
      <c r="AL1810" s="11">
        <f t="shared" si="2727"/>
        <v>0</v>
      </c>
      <c r="AM1810" s="11">
        <f t="shared" si="2727"/>
        <v>0</v>
      </c>
      <c r="AN1810" s="11">
        <f t="shared" si="2727"/>
        <v>0</v>
      </c>
      <c r="AO1810" s="11">
        <f t="shared" si="2727"/>
        <v>0</v>
      </c>
      <c r="AP1810" s="11">
        <f t="shared" si="2727"/>
        <v>0</v>
      </c>
      <c r="AQ1810" s="11">
        <f t="shared" si="2727"/>
        <v>0</v>
      </c>
      <c r="AR1810" s="11">
        <f t="shared" si="2727"/>
        <v>0</v>
      </c>
      <c r="AS1810" s="11">
        <f t="shared" si="2727"/>
        <v>0</v>
      </c>
      <c r="AT1810" s="11">
        <f t="shared" si="2727"/>
        <v>0</v>
      </c>
      <c r="AU1810" s="11">
        <f t="shared" si="2727"/>
        <v>0</v>
      </c>
      <c r="AV1810" s="11">
        <f t="shared" si="2727"/>
        <v>0</v>
      </c>
      <c r="AW1810" s="11">
        <v>0</v>
      </c>
      <c r="AX1810" s="11">
        <v>0</v>
      </c>
      <c r="AY1810" s="11">
        <f t="shared" ref="AY1810:BQ1810" si="2729">SUM(AY1811,AY1819,AY1821)</f>
        <v>10000</v>
      </c>
      <c r="AZ1810" s="11">
        <f t="shared" si="2729"/>
        <v>54357</v>
      </c>
      <c r="BA1810" s="11">
        <f t="shared" si="2729"/>
        <v>0</v>
      </c>
      <c r="BB1810" s="11">
        <f t="shared" si="2729"/>
        <v>0</v>
      </c>
      <c r="BC1810" s="11">
        <f t="shared" si="2729"/>
        <v>0</v>
      </c>
      <c r="BD1810" s="11">
        <f t="shared" si="2729"/>
        <v>0</v>
      </c>
      <c r="BE1810" s="11">
        <f t="shared" ref="BE1810" si="2730">SUM(BE1811,BE1819,BE1821)</f>
        <v>64357</v>
      </c>
      <c r="BF1810" s="11">
        <f t="shared" si="2729"/>
        <v>0</v>
      </c>
      <c r="BG1810" s="11">
        <f t="shared" si="2729"/>
        <v>0</v>
      </c>
      <c r="BH1810" s="11">
        <f t="shared" si="2729"/>
        <v>54357</v>
      </c>
      <c r="BI1810" s="11">
        <f t="shared" si="2729"/>
        <v>0</v>
      </c>
      <c r="BJ1810" s="11">
        <f t="shared" si="2729"/>
        <v>0</v>
      </c>
      <c r="BK1810" s="11">
        <f t="shared" si="2729"/>
        <v>0</v>
      </c>
      <c r="BL1810" s="11">
        <f t="shared" si="2729"/>
        <v>0</v>
      </c>
      <c r="BM1810" s="11">
        <f t="shared" si="2729"/>
        <v>0</v>
      </c>
      <c r="BN1810" s="11">
        <f t="shared" si="2729"/>
        <v>0</v>
      </c>
      <c r="BO1810" s="11">
        <f t="shared" si="2729"/>
        <v>0</v>
      </c>
      <c r="BP1810" s="11">
        <f t="shared" si="2729"/>
        <v>0</v>
      </c>
      <c r="BQ1810" s="11">
        <f t="shared" si="2729"/>
        <v>0</v>
      </c>
      <c r="BR1810" s="11">
        <v>54357</v>
      </c>
      <c r="BS1810" s="11">
        <v>10000</v>
      </c>
      <c r="BT1810" s="11" t="e">
        <f>IF(#REF!=0,"-",#REF!/#REF!*100)</f>
        <v>#REF!</v>
      </c>
    </row>
    <row r="1811" spans="1:72" x14ac:dyDescent="0.25">
      <c r="A1811" s="4" t="s">
        <v>548</v>
      </c>
      <c r="B1811" s="4" t="s">
        <v>56</v>
      </c>
      <c r="C1811" s="4" t="s">
        <v>111</v>
      </c>
      <c r="D1811" s="102" t="s">
        <v>613</v>
      </c>
      <c r="E1811" s="101" t="s">
        <v>14</v>
      </c>
      <c r="F1811" s="101" t="s">
        <v>0</v>
      </c>
      <c r="G1811" s="2" t="s">
        <v>0</v>
      </c>
      <c r="H1811" s="2" t="s">
        <v>15</v>
      </c>
      <c r="I1811" s="12">
        <f t="shared" ref="I1811:AA1811" si="2731">SUM(I1812:I1813)</f>
        <v>0</v>
      </c>
      <c r="J1811" s="12">
        <f t="shared" si="2731"/>
        <v>0</v>
      </c>
      <c r="K1811" s="12">
        <f t="shared" si="2731"/>
        <v>0</v>
      </c>
      <c r="L1811" s="12">
        <f t="shared" si="2731"/>
        <v>0</v>
      </c>
      <c r="M1811" s="12">
        <f t="shared" si="2731"/>
        <v>0</v>
      </c>
      <c r="N1811" s="12">
        <f t="shared" si="2731"/>
        <v>0</v>
      </c>
      <c r="O1811" s="12">
        <f t="shared" ref="O1811" si="2732">SUM(O1812:O1813)</f>
        <v>0</v>
      </c>
      <c r="P1811" s="12">
        <f t="shared" si="2731"/>
        <v>0</v>
      </c>
      <c r="Q1811" s="12">
        <f t="shared" si="2731"/>
        <v>0</v>
      </c>
      <c r="R1811" s="12">
        <f t="shared" si="2731"/>
        <v>0</v>
      </c>
      <c r="S1811" s="12">
        <f t="shared" si="2731"/>
        <v>0</v>
      </c>
      <c r="T1811" s="12">
        <f t="shared" si="2731"/>
        <v>0</v>
      </c>
      <c r="U1811" s="12">
        <f t="shared" si="2731"/>
        <v>0</v>
      </c>
      <c r="V1811" s="12">
        <f t="shared" si="2731"/>
        <v>0</v>
      </c>
      <c r="W1811" s="12">
        <f t="shared" si="2731"/>
        <v>0</v>
      </c>
      <c r="X1811" s="12">
        <f t="shared" si="2731"/>
        <v>0</v>
      </c>
      <c r="Y1811" s="12">
        <f t="shared" si="2731"/>
        <v>0</v>
      </c>
      <c r="Z1811" s="12">
        <f t="shared" si="2731"/>
        <v>0</v>
      </c>
      <c r="AA1811" s="12">
        <f t="shared" si="2731"/>
        <v>0</v>
      </c>
      <c r="AB1811" s="12">
        <v>0</v>
      </c>
      <c r="AC1811" s="12">
        <v>0</v>
      </c>
      <c r="AD1811" s="12">
        <f t="shared" ref="AD1811:AV1811" si="2733">SUM(AD1812:AD1813)</f>
        <v>0</v>
      </c>
      <c r="AE1811" s="12">
        <f t="shared" si="2733"/>
        <v>0</v>
      </c>
      <c r="AF1811" s="12">
        <f t="shared" si="2733"/>
        <v>0</v>
      </c>
      <c r="AG1811" s="12">
        <f t="shared" si="2733"/>
        <v>0</v>
      </c>
      <c r="AH1811" s="12">
        <f t="shared" si="2733"/>
        <v>0</v>
      </c>
      <c r="AI1811" s="12">
        <f t="shared" si="2733"/>
        <v>0</v>
      </c>
      <c r="AJ1811" s="12">
        <f t="shared" ref="AJ1811" si="2734">SUM(AJ1812:AJ1813)</f>
        <v>0</v>
      </c>
      <c r="AK1811" s="12">
        <f t="shared" si="2733"/>
        <v>0</v>
      </c>
      <c r="AL1811" s="12">
        <f t="shared" si="2733"/>
        <v>0</v>
      </c>
      <c r="AM1811" s="12">
        <f t="shared" si="2733"/>
        <v>0</v>
      </c>
      <c r="AN1811" s="12">
        <f t="shared" si="2733"/>
        <v>0</v>
      </c>
      <c r="AO1811" s="12">
        <f t="shared" si="2733"/>
        <v>0</v>
      </c>
      <c r="AP1811" s="12">
        <f t="shared" si="2733"/>
        <v>0</v>
      </c>
      <c r="AQ1811" s="12">
        <f t="shared" si="2733"/>
        <v>0</v>
      </c>
      <c r="AR1811" s="12">
        <f t="shared" si="2733"/>
        <v>0</v>
      </c>
      <c r="AS1811" s="12">
        <f t="shared" si="2733"/>
        <v>0</v>
      </c>
      <c r="AT1811" s="12">
        <f t="shared" si="2733"/>
        <v>0</v>
      </c>
      <c r="AU1811" s="12">
        <f t="shared" si="2733"/>
        <v>0</v>
      </c>
      <c r="AV1811" s="12">
        <f t="shared" si="2733"/>
        <v>0</v>
      </c>
      <c r="AW1811" s="12">
        <v>0</v>
      </c>
      <c r="AX1811" s="12">
        <v>0</v>
      </c>
      <c r="AY1811" s="12">
        <f t="shared" ref="AY1811:BQ1811" si="2735">SUM(AY1812:AY1813)</f>
        <v>0</v>
      </c>
      <c r="AZ1811" s="12">
        <f t="shared" si="2735"/>
        <v>0</v>
      </c>
      <c r="BA1811" s="12">
        <f t="shared" si="2735"/>
        <v>0</v>
      </c>
      <c r="BB1811" s="12">
        <f t="shared" si="2735"/>
        <v>0</v>
      </c>
      <c r="BC1811" s="12">
        <f t="shared" si="2735"/>
        <v>0</v>
      </c>
      <c r="BD1811" s="12">
        <f t="shared" si="2735"/>
        <v>0</v>
      </c>
      <c r="BE1811" s="12">
        <f t="shared" ref="BE1811" si="2736">SUM(BE1812:BE1813)</f>
        <v>0</v>
      </c>
      <c r="BF1811" s="12">
        <f t="shared" si="2735"/>
        <v>0</v>
      </c>
      <c r="BG1811" s="12">
        <f t="shared" si="2735"/>
        <v>0</v>
      </c>
      <c r="BH1811" s="12">
        <f t="shared" si="2735"/>
        <v>0</v>
      </c>
      <c r="BI1811" s="12">
        <f t="shared" si="2735"/>
        <v>0</v>
      </c>
      <c r="BJ1811" s="12">
        <f t="shared" si="2735"/>
        <v>0</v>
      </c>
      <c r="BK1811" s="12">
        <f t="shared" si="2735"/>
        <v>0</v>
      </c>
      <c r="BL1811" s="12">
        <f t="shared" si="2735"/>
        <v>0</v>
      </c>
      <c r="BM1811" s="12">
        <f t="shared" si="2735"/>
        <v>0</v>
      </c>
      <c r="BN1811" s="12">
        <f t="shared" si="2735"/>
        <v>0</v>
      </c>
      <c r="BO1811" s="12">
        <f t="shared" si="2735"/>
        <v>0</v>
      </c>
      <c r="BP1811" s="12">
        <f t="shared" si="2735"/>
        <v>0</v>
      </c>
      <c r="BQ1811" s="12">
        <f t="shared" si="2735"/>
        <v>0</v>
      </c>
      <c r="BR1811" s="12">
        <v>0</v>
      </c>
      <c r="BS1811" s="12">
        <v>0</v>
      </c>
      <c r="BT1811" s="12" t="e">
        <f>IF(#REF!=0,"-",#REF!/#REF!*100)</f>
        <v>#REF!</v>
      </c>
    </row>
    <row r="1812" spans="1:72" x14ac:dyDescent="0.25">
      <c r="A1812" s="4" t="s">
        <v>548</v>
      </c>
      <c r="B1812" s="4" t="s">
        <v>56</v>
      </c>
      <c r="C1812" s="4" t="s">
        <v>111</v>
      </c>
      <c r="D1812" s="102" t="s">
        <v>613</v>
      </c>
      <c r="E1812" s="113">
        <v>6111</v>
      </c>
      <c r="F1812" s="102"/>
      <c r="G1812" s="98" t="s">
        <v>1660</v>
      </c>
      <c r="H1812" s="13" t="s">
        <v>16</v>
      </c>
      <c r="I1812" s="14">
        <v>0</v>
      </c>
      <c r="J1812" s="14"/>
      <c r="K1812" s="14"/>
      <c r="L1812" s="14"/>
      <c r="M1812" s="14"/>
      <c r="N1812" s="14"/>
      <c r="O1812" s="14">
        <f t="shared" si="2653"/>
        <v>0</v>
      </c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>
        <v>0</v>
      </c>
      <c r="AC1812" s="14">
        <v>0</v>
      </c>
      <c r="AD1812" s="14">
        <v>0</v>
      </c>
      <c r="AE1812" s="14"/>
      <c r="AF1812" s="14"/>
      <c r="AG1812" s="14"/>
      <c r="AH1812" s="14"/>
      <c r="AI1812" s="14"/>
      <c r="AJ1812" s="14">
        <f t="shared" si="2654"/>
        <v>0</v>
      </c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>
        <v>0</v>
      </c>
      <c r="AX1812" s="14">
        <v>0</v>
      </c>
      <c r="AY1812" s="14">
        <v>0</v>
      </c>
      <c r="AZ1812" s="14"/>
      <c r="BA1812" s="14"/>
      <c r="BB1812" s="14"/>
      <c r="BC1812" s="14"/>
      <c r="BD1812" s="14"/>
      <c r="BE1812" s="14">
        <f t="shared" si="2655"/>
        <v>0</v>
      </c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>
        <v>0</v>
      </c>
      <c r="BS1812" s="14">
        <v>0</v>
      </c>
      <c r="BT1812" s="14" t="e">
        <f>IF(#REF!=0,"-",#REF!/#REF!*100)</f>
        <v>#REF!</v>
      </c>
    </row>
    <row r="1813" spans="1:72" x14ac:dyDescent="0.25">
      <c r="A1813" s="1" t="s">
        <v>548</v>
      </c>
      <c r="B1813" s="1" t="s">
        <v>56</v>
      </c>
      <c r="C1813" s="1" t="s">
        <v>111</v>
      </c>
      <c r="D1813" s="105" t="s">
        <v>613</v>
      </c>
      <c r="E1813" s="105" t="s">
        <v>18</v>
      </c>
      <c r="F1813" s="102" t="s">
        <v>0</v>
      </c>
      <c r="G1813" s="13" t="s">
        <v>0</v>
      </c>
      <c r="H1813" s="2" t="s">
        <v>19</v>
      </c>
      <c r="I1813" s="12">
        <f t="shared" ref="I1813:AA1813" si="2737">SUM(I1814:I1818)</f>
        <v>0</v>
      </c>
      <c r="J1813" s="12">
        <f t="shared" si="2737"/>
        <v>0</v>
      </c>
      <c r="K1813" s="12">
        <f t="shared" si="2737"/>
        <v>0</v>
      </c>
      <c r="L1813" s="12">
        <f t="shared" si="2737"/>
        <v>0</v>
      </c>
      <c r="M1813" s="12">
        <f t="shared" si="2737"/>
        <v>0</v>
      </c>
      <c r="N1813" s="12">
        <f t="shared" si="2737"/>
        <v>0</v>
      </c>
      <c r="O1813" s="12">
        <f t="shared" si="2737"/>
        <v>0</v>
      </c>
      <c r="P1813" s="12">
        <f t="shared" si="2737"/>
        <v>0</v>
      </c>
      <c r="Q1813" s="12">
        <f t="shared" si="2737"/>
        <v>0</v>
      </c>
      <c r="R1813" s="12">
        <f t="shared" si="2737"/>
        <v>0</v>
      </c>
      <c r="S1813" s="12">
        <f t="shared" si="2737"/>
        <v>0</v>
      </c>
      <c r="T1813" s="12">
        <f t="shared" si="2737"/>
        <v>0</v>
      </c>
      <c r="U1813" s="12">
        <f t="shared" si="2737"/>
        <v>0</v>
      </c>
      <c r="V1813" s="12">
        <f t="shared" si="2737"/>
        <v>0</v>
      </c>
      <c r="W1813" s="12">
        <f t="shared" si="2737"/>
        <v>0</v>
      </c>
      <c r="X1813" s="12">
        <f t="shared" si="2737"/>
        <v>0</v>
      </c>
      <c r="Y1813" s="12">
        <f t="shared" si="2737"/>
        <v>0</v>
      </c>
      <c r="Z1813" s="12">
        <f t="shared" si="2737"/>
        <v>0</v>
      </c>
      <c r="AA1813" s="12">
        <f t="shared" si="2737"/>
        <v>0</v>
      </c>
      <c r="AB1813" s="12">
        <v>0</v>
      </c>
      <c r="AC1813" s="12">
        <v>0</v>
      </c>
      <c r="AD1813" s="12">
        <f t="shared" ref="AD1813:AV1813" si="2738">SUM(AD1814:AD1818)</f>
        <v>0</v>
      </c>
      <c r="AE1813" s="12">
        <f t="shared" si="2738"/>
        <v>0</v>
      </c>
      <c r="AF1813" s="12">
        <f t="shared" si="2738"/>
        <v>0</v>
      </c>
      <c r="AG1813" s="12">
        <f t="shared" si="2738"/>
        <v>0</v>
      </c>
      <c r="AH1813" s="12">
        <f t="shared" si="2738"/>
        <v>0</v>
      </c>
      <c r="AI1813" s="12">
        <f t="shared" si="2738"/>
        <v>0</v>
      </c>
      <c r="AJ1813" s="12">
        <f t="shared" si="2738"/>
        <v>0</v>
      </c>
      <c r="AK1813" s="12">
        <f t="shared" si="2738"/>
        <v>0</v>
      </c>
      <c r="AL1813" s="12">
        <f t="shared" si="2738"/>
        <v>0</v>
      </c>
      <c r="AM1813" s="12">
        <f t="shared" si="2738"/>
        <v>0</v>
      </c>
      <c r="AN1813" s="12">
        <f t="shared" si="2738"/>
        <v>0</v>
      </c>
      <c r="AO1813" s="12">
        <f t="shared" si="2738"/>
        <v>0</v>
      </c>
      <c r="AP1813" s="12">
        <f t="shared" si="2738"/>
        <v>0</v>
      </c>
      <c r="AQ1813" s="12">
        <f t="shared" si="2738"/>
        <v>0</v>
      </c>
      <c r="AR1813" s="12">
        <f t="shared" si="2738"/>
        <v>0</v>
      </c>
      <c r="AS1813" s="12">
        <f t="shared" si="2738"/>
        <v>0</v>
      </c>
      <c r="AT1813" s="12">
        <f t="shared" si="2738"/>
        <v>0</v>
      </c>
      <c r="AU1813" s="12">
        <f t="shared" si="2738"/>
        <v>0</v>
      </c>
      <c r="AV1813" s="12">
        <f t="shared" si="2738"/>
        <v>0</v>
      </c>
      <c r="AW1813" s="12">
        <v>0</v>
      </c>
      <c r="AX1813" s="12">
        <v>0</v>
      </c>
      <c r="AY1813" s="12">
        <f t="shared" ref="AY1813:BQ1813" si="2739">SUM(AY1814:AY1818)</f>
        <v>0</v>
      </c>
      <c r="AZ1813" s="12">
        <f t="shared" si="2739"/>
        <v>0</v>
      </c>
      <c r="BA1813" s="12">
        <f t="shared" si="2739"/>
        <v>0</v>
      </c>
      <c r="BB1813" s="12">
        <f t="shared" si="2739"/>
        <v>0</v>
      </c>
      <c r="BC1813" s="12">
        <f t="shared" si="2739"/>
        <v>0</v>
      </c>
      <c r="BD1813" s="12">
        <f t="shared" si="2739"/>
        <v>0</v>
      </c>
      <c r="BE1813" s="12">
        <f t="shared" si="2739"/>
        <v>0</v>
      </c>
      <c r="BF1813" s="12">
        <f t="shared" si="2739"/>
        <v>0</v>
      </c>
      <c r="BG1813" s="12">
        <f t="shared" si="2739"/>
        <v>0</v>
      </c>
      <c r="BH1813" s="12">
        <f t="shared" si="2739"/>
        <v>0</v>
      </c>
      <c r="BI1813" s="12">
        <f t="shared" si="2739"/>
        <v>0</v>
      </c>
      <c r="BJ1813" s="12">
        <f t="shared" si="2739"/>
        <v>0</v>
      </c>
      <c r="BK1813" s="12">
        <f t="shared" si="2739"/>
        <v>0</v>
      </c>
      <c r="BL1813" s="12">
        <f t="shared" si="2739"/>
        <v>0</v>
      </c>
      <c r="BM1813" s="12">
        <f t="shared" si="2739"/>
        <v>0</v>
      </c>
      <c r="BN1813" s="12">
        <f t="shared" si="2739"/>
        <v>0</v>
      </c>
      <c r="BO1813" s="12">
        <f t="shared" si="2739"/>
        <v>0</v>
      </c>
      <c r="BP1813" s="12">
        <f t="shared" si="2739"/>
        <v>0</v>
      </c>
      <c r="BQ1813" s="12">
        <f t="shared" si="2739"/>
        <v>0</v>
      </c>
      <c r="BR1813" s="12">
        <v>0</v>
      </c>
      <c r="BS1813" s="12">
        <v>0</v>
      </c>
      <c r="BT1813" s="12" t="e">
        <f>IF(#REF!=0,"-",#REF!/#REF!*100)</f>
        <v>#REF!</v>
      </c>
    </row>
    <row r="1814" spans="1:72" ht="22.5" x14ac:dyDescent="0.25">
      <c r="A1814" s="4" t="s">
        <v>548</v>
      </c>
      <c r="B1814" s="4" t="s">
        <v>56</v>
      </c>
      <c r="C1814" s="4" t="s">
        <v>111</v>
      </c>
      <c r="D1814" s="102" t="s">
        <v>613</v>
      </c>
      <c r="E1814" s="113">
        <v>6112</v>
      </c>
      <c r="F1814" s="102" t="s">
        <v>615</v>
      </c>
      <c r="G1814" s="98" t="s">
        <v>1660</v>
      </c>
      <c r="H1814" s="13" t="s">
        <v>57</v>
      </c>
      <c r="I1814" s="14">
        <v>0</v>
      </c>
      <c r="J1814" s="14"/>
      <c r="K1814" s="14"/>
      <c r="L1814" s="14"/>
      <c r="M1814" s="14"/>
      <c r="N1814" s="14"/>
      <c r="O1814" s="14">
        <f t="shared" si="2653"/>
        <v>0</v>
      </c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>
        <v>0</v>
      </c>
      <c r="AC1814" s="14">
        <v>0</v>
      </c>
      <c r="AD1814" s="14">
        <v>0</v>
      </c>
      <c r="AE1814" s="14"/>
      <c r="AF1814" s="14"/>
      <c r="AG1814" s="14"/>
      <c r="AH1814" s="14"/>
      <c r="AI1814" s="14"/>
      <c r="AJ1814" s="14">
        <f t="shared" si="2654"/>
        <v>0</v>
      </c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>
        <v>0</v>
      </c>
      <c r="AX1814" s="14">
        <v>0</v>
      </c>
      <c r="AY1814" s="14">
        <v>0</v>
      </c>
      <c r="AZ1814" s="14"/>
      <c r="BA1814" s="14"/>
      <c r="BB1814" s="14"/>
      <c r="BC1814" s="14"/>
      <c r="BD1814" s="14"/>
      <c r="BE1814" s="14">
        <f t="shared" si="2655"/>
        <v>0</v>
      </c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>
        <v>0</v>
      </c>
      <c r="BS1814" s="14">
        <v>0</v>
      </c>
      <c r="BT1814" s="14" t="e">
        <f>IF(#REF!=0,"-",#REF!/#REF!*100)</f>
        <v>#REF!</v>
      </c>
    </row>
    <row r="1815" spans="1:72" x14ac:dyDescent="0.25">
      <c r="A1815" s="4" t="s">
        <v>548</v>
      </c>
      <c r="B1815" s="4" t="s">
        <v>56</v>
      </c>
      <c r="C1815" s="4" t="s">
        <v>111</v>
      </c>
      <c r="D1815" s="102" t="s">
        <v>613</v>
      </c>
      <c r="E1815" s="113">
        <v>6112</v>
      </c>
      <c r="F1815" s="102" t="s">
        <v>616</v>
      </c>
      <c r="G1815" s="98" t="s">
        <v>1660</v>
      </c>
      <c r="H1815" s="13" t="s">
        <v>22</v>
      </c>
      <c r="I1815" s="14">
        <v>0</v>
      </c>
      <c r="J1815" s="14"/>
      <c r="K1815" s="14"/>
      <c r="L1815" s="14"/>
      <c r="M1815" s="14"/>
      <c r="N1815" s="14"/>
      <c r="O1815" s="14">
        <f t="shared" si="2653"/>
        <v>0</v>
      </c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>
        <v>0</v>
      </c>
      <c r="AC1815" s="14">
        <v>0</v>
      </c>
      <c r="AD1815" s="14">
        <v>0</v>
      </c>
      <c r="AE1815" s="14"/>
      <c r="AF1815" s="14"/>
      <c r="AG1815" s="14"/>
      <c r="AH1815" s="14"/>
      <c r="AI1815" s="14"/>
      <c r="AJ1815" s="14">
        <f t="shared" si="2654"/>
        <v>0</v>
      </c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>
        <v>0</v>
      </c>
      <c r="AX1815" s="14">
        <v>0</v>
      </c>
      <c r="AY1815" s="14">
        <v>0</v>
      </c>
      <c r="AZ1815" s="14"/>
      <c r="BA1815" s="14"/>
      <c r="BB1815" s="14"/>
      <c r="BC1815" s="14"/>
      <c r="BD1815" s="14"/>
      <c r="BE1815" s="14">
        <f t="shared" si="2655"/>
        <v>0</v>
      </c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>
        <v>0</v>
      </c>
      <c r="BS1815" s="14">
        <v>0</v>
      </c>
      <c r="BT1815" s="14" t="e">
        <f>IF(#REF!=0,"-",#REF!/#REF!*100)</f>
        <v>#REF!</v>
      </c>
    </row>
    <row r="1816" spans="1:72" x14ac:dyDescent="0.25">
      <c r="A1816" s="4" t="s">
        <v>548</v>
      </c>
      <c r="B1816" s="4" t="s">
        <v>56</v>
      </c>
      <c r="C1816" s="4" t="s">
        <v>111</v>
      </c>
      <c r="D1816" s="102" t="s">
        <v>613</v>
      </c>
      <c r="E1816" s="113">
        <v>6112</v>
      </c>
      <c r="F1816" s="102" t="s">
        <v>617</v>
      </c>
      <c r="G1816" s="98" t="s">
        <v>1660</v>
      </c>
      <c r="H1816" s="13" t="s">
        <v>23</v>
      </c>
      <c r="I1816" s="14">
        <v>0</v>
      </c>
      <c r="J1816" s="14"/>
      <c r="K1816" s="14"/>
      <c r="L1816" s="14"/>
      <c r="M1816" s="14"/>
      <c r="N1816" s="14"/>
      <c r="O1816" s="14">
        <f t="shared" si="2653"/>
        <v>0</v>
      </c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>
        <v>0</v>
      </c>
      <c r="AC1816" s="14">
        <v>0</v>
      </c>
      <c r="AD1816" s="14">
        <v>0</v>
      </c>
      <c r="AE1816" s="14"/>
      <c r="AF1816" s="14"/>
      <c r="AG1816" s="14"/>
      <c r="AH1816" s="14"/>
      <c r="AI1816" s="14"/>
      <c r="AJ1816" s="14">
        <f t="shared" si="2654"/>
        <v>0</v>
      </c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>
        <v>0</v>
      </c>
      <c r="AX1816" s="14">
        <v>0</v>
      </c>
      <c r="AY1816" s="14">
        <v>0</v>
      </c>
      <c r="AZ1816" s="14"/>
      <c r="BA1816" s="14"/>
      <c r="BB1816" s="14"/>
      <c r="BC1816" s="14"/>
      <c r="BD1816" s="14"/>
      <c r="BE1816" s="14">
        <f t="shared" si="2655"/>
        <v>0</v>
      </c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>
        <v>0</v>
      </c>
      <c r="BS1816" s="14">
        <v>0</v>
      </c>
      <c r="BT1816" s="14" t="e">
        <f>IF(#REF!=0,"-",#REF!/#REF!*100)</f>
        <v>#REF!</v>
      </c>
    </row>
    <row r="1817" spans="1:72" x14ac:dyDescent="0.25">
      <c r="A1817" s="4" t="s">
        <v>548</v>
      </c>
      <c r="B1817" s="4" t="s">
        <v>56</v>
      </c>
      <c r="C1817" s="4" t="s">
        <v>111</v>
      </c>
      <c r="D1817" s="102" t="s">
        <v>613</v>
      </c>
      <c r="E1817" s="113">
        <v>6112</v>
      </c>
      <c r="F1817" s="102" t="s">
        <v>618</v>
      </c>
      <c r="G1817" s="98" t="s">
        <v>1660</v>
      </c>
      <c r="H1817" s="13" t="s">
        <v>21</v>
      </c>
      <c r="I1817" s="14">
        <v>0</v>
      </c>
      <c r="J1817" s="14"/>
      <c r="K1817" s="14"/>
      <c r="L1817" s="14"/>
      <c r="M1817" s="14"/>
      <c r="N1817" s="14"/>
      <c r="O1817" s="14">
        <f t="shared" si="2653"/>
        <v>0</v>
      </c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>
        <v>0</v>
      </c>
      <c r="AC1817" s="14">
        <v>0</v>
      </c>
      <c r="AD1817" s="14">
        <v>0</v>
      </c>
      <c r="AE1817" s="14"/>
      <c r="AF1817" s="14"/>
      <c r="AG1817" s="14"/>
      <c r="AH1817" s="14"/>
      <c r="AI1817" s="14"/>
      <c r="AJ1817" s="14">
        <f t="shared" si="2654"/>
        <v>0</v>
      </c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>
        <v>0</v>
      </c>
      <c r="AX1817" s="14">
        <v>0</v>
      </c>
      <c r="AY1817" s="14">
        <v>0</v>
      </c>
      <c r="AZ1817" s="14"/>
      <c r="BA1817" s="14"/>
      <c r="BB1817" s="14"/>
      <c r="BC1817" s="14"/>
      <c r="BD1817" s="14"/>
      <c r="BE1817" s="14">
        <f t="shared" si="2655"/>
        <v>0</v>
      </c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>
        <v>0</v>
      </c>
      <c r="BS1817" s="14">
        <v>0</v>
      </c>
      <c r="BT1817" s="14" t="e">
        <f>IF(#REF!=0,"-",#REF!/#REF!*100)</f>
        <v>#REF!</v>
      </c>
    </row>
    <row r="1818" spans="1:72" x14ac:dyDescent="0.25">
      <c r="A1818" s="4" t="s">
        <v>548</v>
      </c>
      <c r="B1818" s="4" t="s">
        <v>56</v>
      </c>
      <c r="C1818" s="4" t="s">
        <v>111</v>
      </c>
      <c r="D1818" s="102" t="s">
        <v>613</v>
      </c>
      <c r="E1818" s="113">
        <v>6112</v>
      </c>
      <c r="F1818" s="102" t="s">
        <v>619</v>
      </c>
      <c r="G1818" s="98" t="s">
        <v>1660</v>
      </c>
      <c r="H1818" s="13" t="s">
        <v>24</v>
      </c>
      <c r="I1818" s="14">
        <v>0</v>
      </c>
      <c r="J1818" s="14"/>
      <c r="K1818" s="14"/>
      <c r="L1818" s="14"/>
      <c r="M1818" s="14"/>
      <c r="N1818" s="14"/>
      <c r="O1818" s="14">
        <f t="shared" si="2653"/>
        <v>0</v>
      </c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>
        <v>0</v>
      </c>
      <c r="AC1818" s="14">
        <v>0</v>
      </c>
      <c r="AD1818" s="14">
        <v>0</v>
      </c>
      <c r="AE1818" s="14"/>
      <c r="AF1818" s="14"/>
      <c r="AG1818" s="14"/>
      <c r="AH1818" s="14"/>
      <c r="AI1818" s="14"/>
      <c r="AJ1818" s="14">
        <f t="shared" si="2654"/>
        <v>0</v>
      </c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>
        <v>0</v>
      </c>
      <c r="AX1818" s="14">
        <v>0</v>
      </c>
      <c r="AY1818" s="14">
        <v>0</v>
      </c>
      <c r="AZ1818" s="14"/>
      <c r="BA1818" s="14"/>
      <c r="BB1818" s="14"/>
      <c r="BC1818" s="14"/>
      <c r="BD1818" s="14"/>
      <c r="BE1818" s="14">
        <f t="shared" si="2655"/>
        <v>0</v>
      </c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>
        <v>0</v>
      </c>
      <c r="BS1818" s="14">
        <v>0</v>
      </c>
      <c r="BT1818" s="14" t="e">
        <f>IF(#REF!=0,"-",#REF!/#REF!*100)</f>
        <v>#REF!</v>
      </c>
    </row>
    <row r="1819" spans="1:72" ht="22.5" x14ac:dyDescent="0.25">
      <c r="A1819" s="4" t="s">
        <v>548</v>
      </c>
      <c r="B1819" s="4" t="s">
        <v>56</v>
      </c>
      <c r="C1819" s="4" t="s">
        <v>111</v>
      </c>
      <c r="D1819" s="102" t="s">
        <v>613</v>
      </c>
      <c r="E1819" s="101" t="s">
        <v>25</v>
      </c>
      <c r="F1819" s="101" t="s">
        <v>0</v>
      </c>
      <c r="G1819" s="2" t="s">
        <v>0</v>
      </c>
      <c r="H1819" s="2" t="s">
        <v>26</v>
      </c>
      <c r="I1819" s="12">
        <f t="shared" ref="I1819:AA1819" si="2740">SUM(I1820)</f>
        <v>0</v>
      </c>
      <c r="J1819" s="12">
        <f t="shared" si="2740"/>
        <v>0</v>
      </c>
      <c r="K1819" s="12">
        <f t="shared" si="2740"/>
        <v>0</v>
      </c>
      <c r="L1819" s="12">
        <f t="shared" si="2740"/>
        <v>0</v>
      </c>
      <c r="M1819" s="12">
        <f t="shared" si="2740"/>
        <v>0</v>
      </c>
      <c r="N1819" s="12">
        <f t="shared" si="2740"/>
        <v>0</v>
      </c>
      <c r="O1819" s="12">
        <f t="shared" si="2740"/>
        <v>0</v>
      </c>
      <c r="P1819" s="12">
        <f t="shared" si="2740"/>
        <v>0</v>
      </c>
      <c r="Q1819" s="12">
        <f t="shared" si="2740"/>
        <v>0</v>
      </c>
      <c r="R1819" s="12">
        <f t="shared" si="2740"/>
        <v>0</v>
      </c>
      <c r="S1819" s="12">
        <f t="shared" si="2740"/>
        <v>0</v>
      </c>
      <c r="T1819" s="12">
        <f t="shared" si="2740"/>
        <v>0</v>
      </c>
      <c r="U1819" s="12">
        <f t="shared" si="2740"/>
        <v>0</v>
      </c>
      <c r="V1819" s="12">
        <f t="shared" si="2740"/>
        <v>0</v>
      </c>
      <c r="W1819" s="12">
        <f t="shared" si="2740"/>
        <v>0</v>
      </c>
      <c r="X1819" s="12">
        <f t="shared" si="2740"/>
        <v>0</v>
      </c>
      <c r="Y1819" s="12">
        <f t="shared" si="2740"/>
        <v>0</v>
      </c>
      <c r="Z1819" s="12">
        <f t="shared" si="2740"/>
        <v>0</v>
      </c>
      <c r="AA1819" s="12">
        <f t="shared" si="2740"/>
        <v>0</v>
      </c>
      <c r="AB1819" s="12">
        <v>0</v>
      </c>
      <c r="AC1819" s="12">
        <v>0</v>
      </c>
      <c r="AD1819" s="12">
        <f t="shared" ref="AD1819:AV1819" si="2741">SUM(AD1820)</f>
        <v>0</v>
      </c>
      <c r="AE1819" s="12">
        <f t="shared" si="2741"/>
        <v>0</v>
      </c>
      <c r="AF1819" s="12">
        <f t="shared" si="2741"/>
        <v>0</v>
      </c>
      <c r="AG1819" s="12">
        <f t="shared" si="2741"/>
        <v>0</v>
      </c>
      <c r="AH1819" s="12">
        <f t="shared" si="2741"/>
        <v>0</v>
      </c>
      <c r="AI1819" s="12">
        <f t="shared" si="2741"/>
        <v>0</v>
      </c>
      <c r="AJ1819" s="12">
        <f t="shared" si="2741"/>
        <v>0</v>
      </c>
      <c r="AK1819" s="12">
        <f t="shared" si="2741"/>
        <v>0</v>
      </c>
      <c r="AL1819" s="12">
        <f t="shared" si="2741"/>
        <v>0</v>
      </c>
      <c r="AM1819" s="12">
        <f t="shared" si="2741"/>
        <v>0</v>
      </c>
      <c r="AN1819" s="12">
        <f t="shared" si="2741"/>
        <v>0</v>
      </c>
      <c r="AO1819" s="12">
        <f t="shared" si="2741"/>
        <v>0</v>
      </c>
      <c r="AP1819" s="12">
        <f t="shared" si="2741"/>
        <v>0</v>
      </c>
      <c r="AQ1819" s="12">
        <f t="shared" si="2741"/>
        <v>0</v>
      </c>
      <c r="AR1819" s="12">
        <f t="shared" si="2741"/>
        <v>0</v>
      </c>
      <c r="AS1819" s="12">
        <f t="shared" si="2741"/>
        <v>0</v>
      </c>
      <c r="AT1819" s="12">
        <f t="shared" si="2741"/>
        <v>0</v>
      </c>
      <c r="AU1819" s="12">
        <f t="shared" si="2741"/>
        <v>0</v>
      </c>
      <c r="AV1819" s="12">
        <f t="shared" si="2741"/>
        <v>0</v>
      </c>
      <c r="AW1819" s="12">
        <v>0</v>
      </c>
      <c r="AX1819" s="12">
        <v>0</v>
      </c>
      <c r="AY1819" s="12">
        <f t="shared" ref="AY1819:BQ1819" si="2742">SUM(AY1820)</f>
        <v>0</v>
      </c>
      <c r="AZ1819" s="12">
        <f t="shared" si="2742"/>
        <v>0</v>
      </c>
      <c r="BA1819" s="12">
        <f t="shared" si="2742"/>
        <v>0</v>
      </c>
      <c r="BB1819" s="12">
        <f t="shared" si="2742"/>
        <v>0</v>
      </c>
      <c r="BC1819" s="12">
        <f t="shared" si="2742"/>
        <v>0</v>
      </c>
      <c r="BD1819" s="12">
        <f t="shared" si="2742"/>
        <v>0</v>
      </c>
      <c r="BE1819" s="12">
        <f t="shared" si="2742"/>
        <v>0</v>
      </c>
      <c r="BF1819" s="12">
        <f t="shared" si="2742"/>
        <v>0</v>
      </c>
      <c r="BG1819" s="12">
        <f t="shared" si="2742"/>
        <v>0</v>
      </c>
      <c r="BH1819" s="12">
        <f t="shared" si="2742"/>
        <v>0</v>
      </c>
      <c r="BI1819" s="12">
        <f t="shared" si="2742"/>
        <v>0</v>
      </c>
      <c r="BJ1819" s="12">
        <f t="shared" si="2742"/>
        <v>0</v>
      </c>
      <c r="BK1819" s="12">
        <f t="shared" si="2742"/>
        <v>0</v>
      </c>
      <c r="BL1819" s="12">
        <f t="shared" si="2742"/>
        <v>0</v>
      </c>
      <c r="BM1819" s="12">
        <f t="shared" si="2742"/>
        <v>0</v>
      </c>
      <c r="BN1819" s="12">
        <f t="shared" si="2742"/>
        <v>0</v>
      </c>
      <c r="BO1819" s="12">
        <f t="shared" si="2742"/>
        <v>0</v>
      </c>
      <c r="BP1819" s="12">
        <f t="shared" si="2742"/>
        <v>0</v>
      </c>
      <c r="BQ1819" s="12">
        <f t="shared" si="2742"/>
        <v>0</v>
      </c>
      <c r="BR1819" s="12">
        <v>0</v>
      </c>
      <c r="BS1819" s="12">
        <v>0</v>
      </c>
      <c r="BT1819" s="12" t="e">
        <f>IF(#REF!=0,"-",#REF!/#REF!*100)</f>
        <v>#REF!</v>
      </c>
    </row>
    <row r="1820" spans="1:72" x14ac:dyDescent="0.25">
      <c r="A1820" s="4" t="s">
        <v>548</v>
      </c>
      <c r="B1820" s="4" t="s">
        <v>56</v>
      </c>
      <c r="C1820" s="4" t="s">
        <v>111</v>
      </c>
      <c r="D1820" s="102" t="s">
        <v>613</v>
      </c>
      <c r="E1820" s="113">
        <v>6121</v>
      </c>
      <c r="F1820" s="102"/>
      <c r="G1820" s="98" t="s">
        <v>1660</v>
      </c>
      <c r="H1820" s="13" t="s">
        <v>27</v>
      </c>
      <c r="I1820" s="14">
        <v>0</v>
      </c>
      <c r="J1820" s="14"/>
      <c r="K1820" s="14"/>
      <c r="L1820" s="14"/>
      <c r="M1820" s="14"/>
      <c r="N1820" s="14"/>
      <c r="O1820" s="14">
        <f t="shared" ref="O1820:O1881" si="2743">I1820+J1820+K1820+L1820+M1820+N1820</f>
        <v>0</v>
      </c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>
        <v>0</v>
      </c>
      <c r="AC1820" s="14">
        <v>0</v>
      </c>
      <c r="AD1820" s="14">
        <v>0</v>
      </c>
      <c r="AE1820" s="14"/>
      <c r="AF1820" s="14"/>
      <c r="AG1820" s="14"/>
      <c r="AH1820" s="14"/>
      <c r="AI1820" s="14"/>
      <c r="AJ1820" s="14">
        <f t="shared" ref="AJ1820:AJ1881" si="2744">AD1820+AE1820+AF1820+AG1820+AH1820+AI1820</f>
        <v>0</v>
      </c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>
        <v>0</v>
      </c>
      <c r="AX1820" s="14">
        <v>0</v>
      </c>
      <c r="AY1820" s="14">
        <v>0</v>
      </c>
      <c r="AZ1820" s="14"/>
      <c r="BA1820" s="14"/>
      <c r="BB1820" s="14"/>
      <c r="BC1820" s="14"/>
      <c r="BD1820" s="14"/>
      <c r="BE1820" s="14">
        <f t="shared" ref="BE1820:BE1881" si="2745">AY1820+AZ1820+BA1820+BB1820+BC1820+BD1820</f>
        <v>0</v>
      </c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>
        <v>0</v>
      </c>
      <c r="BS1820" s="14">
        <v>0</v>
      </c>
      <c r="BT1820" s="14" t="e">
        <f>IF(#REF!=0,"-",#REF!/#REF!*100)</f>
        <v>#REF!</v>
      </c>
    </row>
    <row r="1821" spans="1:72" ht="22.5" x14ac:dyDescent="0.25">
      <c r="A1821" s="4" t="s">
        <v>548</v>
      </c>
      <c r="B1821" s="4" t="s">
        <v>56</v>
      </c>
      <c r="C1821" s="4" t="s">
        <v>111</v>
      </c>
      <c r="D1821" s="102" t="s">
        <v>613</v>
      </c>
      <c r="E1821" s="101" t="s">
        <v>29</v>
      </c>
      <c r="F1821" s="101" t="s">
        <v>0</v>
      </c>
      <c r="G1821" s="2" t="s">
        <v>0</v>
      </c>
      <c r="H1821" s="2" t="s">
        <v>30</v>
      </c>
      <c r="I1821" s="12">
        <f t="shared" ref="I1821:AA1821" si="2746">SUM(I1822:I1830)</f>
        <v>135000</v>
      </c>
      <c r="J1821" s="12">
        <f t="shared" si="2746"/>
        <v>0</v>
      </c>
      <c r="K1821" s="12">
        <f t="shared" si="2746"/>
        <v>0</v>
      </c>
      <c r="L1821" s="12">
        <f t="shared" si="2746"/>
        <v>0</v>
      </c>
      <c r="M1821" s="12">
        <f t="shared" si="2746"/>
        <v>0</v>
      </c>
      <c r="N1821" s="12">
        <f t="shared" si="2746"/>
        <v>0</v>
      </c>
      <c r="O1821" s="12">
        <f t="shared" si="2746"/>
        <v>135000</v>
      </c>
      <c r="P1821" s="12">
        <f t="shared" si="2746"/>
        <v>21099</v>
      </c>
      <c r="Q1821" s="12">
        <f t="shared" si="2746"/>
        <v>16843</v>
      </c>
      <c r="R1821" s="12">
        <f t="shared" si="2746"/>
        <v>0</v>
      </c>
      <c r="S1821" s="12">
        <f t="shared" si="2746"/>
        <v>0</v>
      </c>
      <c r="T1821" s="12">
        <f t="shared" si="2746"/>
        <v>0</v>
      </c>
      <c r="U1821" s="12">
        <f t="shared" si="2746"/>
        <v>0</v>
      </c>
      <c r="V1821" s="12">
        <f t="shared" si="2746"/>
        <v>0</v>
      </c>
      <c r="W1821" s="12">
        <f t="shared" si="2746"/>
        <v>0</v>
      </c>
      <c r="X1821" s="12">
        <f t="shared" si="2746"/>
        <v>0</v>
      </c>
      <c r="Y1821" s="12">
        <f t="shared" si="2746"/>
        <v>0</v>
      </c>
      <c r="Z1821" s="12">
        <f t="shared" si="2746"/>
        <v>0</v>
      </c>
      <c r="AA1821" s="12">
        <f t="shared" si="2746"/>
        <v>0</v>
      </c>
      <c r="AB1821" s="12">
        <v>37942</v>
      </c>
      <c r="AC1821" s="12">
        <v>97058</v>
      </c>
      <c r="AD1821" s="12">
        <f t="shared" ref="AD1821:AV1821" si="2747">SUM(AD1822:AD1830)</f>
        <v>0</v>
      </c>
      <c r="AE1821" s="12">
        <f t="shared" si="2747"/>
        <v>0</v>
      </c>
      <c r="AF1821" s="12">
        <f t="shared" si="2747"/>
        <v>0</v>
      </c>
      <c r="AG1821" s="12">
        <f t="shared" si="2747"/>
        <v>0</v>
      </c>
      <c r="AH1821" s="12">
        <f t="shared" si="2747"/>
        <v>0</v>
      </c>
      <c r="AI1821" s="12">
        <f t="shared" si="2747"/>
        <v>0</v>
      </c>
      <c r="AJ1821" s="12">
        <f t="shared" si="2747"/>
        <v>0</v>
      </c>
      <c r="AK1821" s="12">
        <f t="shared" si="2747"/>
        <v>0</v>
      </c>
      <c r="AL1821" s="12">
        <f t="shared" si="2747"/>
        <v>0</v>
      </c>
      <c r="AM1821" s="12">
        <f t="shared" si="2747"/>
        <v>0</v>
      </c>
      <c r="AN1821" s="12">
        <f t="shared" si="2747"/>
        <v>0</v>
      </c>
      <c r="AO1821" s="12">
        <f t="shared" si="2747"/>
        <v>0</v>
      </c>
      <c r="AP1821" s="12">
        <f t="shared" si="2747"/>
        <v>0</v>
      </c>
      <c r="AQ1821" s="12">
        <f t="shared" si="2747"/>
        <v>0</v>
      </c>
      <c r="AR1821" s="12">
        <f t="shared" si="2747"/>
        <v>0</v>
      </c>
      <c r="AS1821" s="12">
        <f t="shared" si="2747"/>
        <v>0</v>
      </c>
      <c r="AT1821" s="12">
        <f t="shared" si="2747"/>
        <v>0</v>
      </c>
      <c r="AU1821" s="12">
        <f t="shared" si="2747"/>
        <v>0</v>
      </c>
      <c r="AV1821" s="12">
        <f t="shared" si="2747"/>
        <v>0</v>
      </c>
      <c r="AW1821" s="12">
        <v>0</v>
      </c>
      <c r="AX1821" s="12">
        <v>0</v>
      </c>
      <c r="AY1821" s="12">
        <f t="shared" ref="AY1821:BQ1821" si="2748">SUM(AY1822:AY1830)</f>
        <v>10000</v>
      </c>
      <c r="AZ1821" s="12">
        <f t="shared" si="2748"/>
        <v>54357</v>
      </c>
      <c r="BA1821" s="12">
        <f t="shared" si="2748"/>
        <v>0</v>
      </c>
      <c r="BB1821" s="12">
        <f t="shared" si="2748"/>
        <v>0</v>
      </c>
      <c r="BC1821" s="12">
        <f t="shared" si="2748"/>
        <v>0</v>
      </c>
      <c r="BD1821" s="12">
        <f t="shared" si="2748"/>
        <v>0</v>
      </c>
      <c r="BE1821" s="12">
        <f t="shared" si="2748"/>
        <v>64357</v>
      </c>
      <c r="BF1821" s="12">
        <f t="shared" si="2748"/>
        <v>0</v>
      </c>
      <c r="BG1821" s="12">
        <f t="shared" si="2748"/>
        <v>0</v>
      </c>
      <c r="BH1821" s="12">
        <f t="shared" si="2748"/>
        <v>54357</v>
      </c>
      <c r="BI1821" s="12">
        <f t="shared" si="2748"/>
        <v>0</v>
      </c>
      <c r="BJ1821" s="12">
        <f t="shared" si="2748"/>
        <v>0</v>
      </c>
      <c r="BK1821" s="12">
        <f t="shared" si="2748"/>
        <v>0</v>
      </c>
      <c r="BL1821" s="12">
        <f t="shared" si="2748"/>
        <v>0</v>
      </c>
      <c r="BM1821" s="12">
        <f t="shared" si="2748"/>
        <v>0</v>
      </c>
      <c r="BN1821" s="12">
        <f t="shared" si="2748"/>
        <v>0</v>
      </c>
      <c r="BO1821" s="12">
        <f t="shared" si="2748"/>
        <v>0</v>
      </c>
      <c r="BP1821" s="12">
        <f t="shared" si="2748"/>
        <v>0</v>
      </c>
      <c r="BQ1821" s="12">
        <f t="shared" si="2748"/>
        <v>0</v>
      </c>
      <c r="BR1821" s="12">
        <v>54357</v>
      </c>
      <c r="BS1821" s="12">
        <v>10000</v>
      </c>
      <c r="BT1821" s="12" t="e">
        <f>IF(#REF!=0,"-",#REF!/#REF!*100)</f>
        <v>#REF!</v>
      </c>
    </row>
    <row r="1822" spans="1:72" x14ac:dyDescent="0.25">
      <c r="A1822" s="4" t="s">
        <v>548</v>
      </c>
      <c r="B1822" s="4" t="s">
        <v>56</v>
      </c>
      <c r="C1822" s="4" t="s">
        <v>111</v>
      </c>
      <c r="D1822" s="102" t="s">
        <v>613</v>
      </c>
      <c r="E1822" s="113">
        <v>6131</v>
      </c>
      <c r="F1822" s="102"/>
      <c r="G1822" s="98" t="s">
        <v>1660</v>
      </c>
      <c r="H1822" s="13" t="s">
        <v>32</v>
      </c>
      <c r="I1822" s="14">
        <v>45000</v>
      </c>
      <c r="J1822" s="14"/>
      <c r="K1822" s="14"/>
      <c r="L1822" s="14"/>
      <c r="M1822" s="14"/>
      <c r="N1822" s="14"/>
      <c r="O1822" s="14">
        <f t="shared" si="2743"/>
        <v>45000</v>
      </c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>
        <v>0</v>
      </c>
      <c r="AC1822" s="14">
        <v>45000</v>
      </c>
      <c r="AD1822" s="14">
        <v>0</v>
      </c>
      <c r="AE1822" s="14"/>
      <c r="AF1822" s="14"/>
      <c r="AG1822" s="14"/>
      <c r="AH1822" s="14"/>
      <c r="AI1822" s="14"/>
      <c r="AJ1822" s="14">
        <f t="shared" si="2744"/>
        <v>0</v>
      </c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>
        <v>0</v>
      </c>
      <c r="AX1822" s="14">
        <v>0</v>
      </c>
      <c r="AY1822" s="14">
        <v>10000</v>
      </c>
      <c r="AZ1822" s="14"/>
      <c r="BA1822" s="14"/>
      <c r="BB1822" s="14"/>
      <c r="BC1822" s="14"/>
      <c r="BD1822" s="14"/>
      <c r="BE1822" s="14">
        <f t="shared" si="2745"/>
        <v>10000</v>
      </c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>
        <v>0</v>
      </c>
      <c r="BS1822" s="14">
        <v>10000</v>
      </c>
      <c r="BT1822" s="14" t="e">
        <f>IF(#REF!=0,"-",#REF!/#REF!*100)</f>
        <v>#REF!</v>
      </c>
    </row>
    <row r="1823" spans="1:72" x14ac:dyDescent="0.25">
      <c r="A1823" s="4" t="s">
        <v>548</v>
      </c>
      <c r="B1823" s="4" t="s">
        <v>56</v>
      </c>
      <c r="C1823" s="4" t="s">
        <v>111</v>
      </c>
      <c r="D1823" s="102" t="s">
        <v>613</v>
      </c>
      <c r="E1823" s="113">
        <v>6132</v>
      </c>
      <c r="F1823" s="102"/>
      <c r="G1823" s="98" t="s">
        <v>1660</v>
      </c>
      <c r="H1823" s="13" t="s">
        <v>72</v>
      </c>
      <c r="I1823" s="14">
        <v>0</v>
      </c>
      <c r="J1823" s="14"/>
      <c r="K1823" s="14"/>
      <c r="L1823" s="14"/>
      <c r="M1823" s="14"/>
      <c r="N1823" s="14"/>
      <c r="O1823" s="14">
        <f t="shared" si="2743"/>
        <v>0</v>
      </c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>
        <v>0</v>
      </c>
      <c r="AC1823" s="14">
        <v>0</v>
      </c>
      <c r="AD1823" s="14">
        <v>0</v>
      </c>
      <c r="AE1823" s="14"/>
      <c r="AF1823" s="14"/>
      <c r="AG1823" s="14"/>
      <c r="AH1823" s="14"/>
      <c r="AI1823" s="14"/>
      <c r="AJ1823" s="14">
        <f t="shared" si="2744"/>
        <v>0</v>
      </c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>
        <v>0</v>
      </c>
      <c r="AX1823" s="14">
        <v>0</v>
      </c>
      <c r="AY1823" s="14">
        <v>0</v>
      </c>
      <c r="AZ1823" s="14"/>
      <c r="BA1823" s="14"/>
      <c r="BB1823" s="14"/>
      <c r="BC1823" s="14"/>
      <c r="BD1823" s="14"/>
      <c r="BE1823" s="14">
        <f t="shared" si="2745"/>
        <v>0</v>
      </c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>
        <v>0</v>
      </c>
      <c r="BS1823" s="14">
        <v>0</v>
      </c>
      <c r="BT1823" s="14" t="e">
        <f>IF(#REF!=0,"-",#REF!/#REF!*100)</f>
        <v>#REF!</v>
      </c>
    </row>
    <row r="1824" spans="1:72" x14ac:dyDescent="0.25">
      <c r="A1824" s="4" t="s">
        <v>548</v>
      </c>
      <c r="B1824" s="4" t="s">
        <v>56</v>
      </c>
      <c r="C1824" s="4" t="s">
        <v>111</v>
      </c>
      <c r="D1824" s="102" t="s">
        <v>613</v>
      </c>
      <c r="E1824" s="113">
        <v>6133</v>
      </c>
      <c r="F1824" s="102"/>
      <c r="G1824" s="98" t="s">
        <v>1660</v>
      </c>
      <c r="H1824" s="13" t="s">
        <v>75</v>
      </c>
      <c r="I1824" s="14">
        <v>2000</v>
      </c>
      <c r="J1824" s="14"/>
      <c r="K1824" s="14"/>
      <c r="L1824" s="14"/>
      <c r="M1824" s="14"/>
      <c r="N1824" s="14"/>
      <c r="O1824" s="14">
        <f t="shared" si="2743"/>
        <v>2000</v>
      </c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>
        <v>0</v>
      </c>
      <c r="AC1824" s="14">
        <v>2000</v>
      </c>
      <c r="AD1824" s="14">
        <v>0</v>
      </c>
      <c r="AE1824" s="14"/>
      <c r="AF1824" s="14"/>
      <c r="AG1824" s="14"/>
      <c r="AH1824" s="14"/>
      <c r="AI1824" s="14"/>
      <c r="AJ1824" s="14">
        <f t="shared" si="2744"/>
        <v>0</v>
      </c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>
        <v>0</v>
      </c>
      <c r="AX1824" s="14">
        <v>0</v>
      </c>
      <c r="AY1824" s="14">
        <v>0</v>
      </c>
      <c r="AZ1824" s="14"/>
      <c r="BA1824" s="14"/>
      <c r="BB1824" s="14"/>
      <c r="BC1824" s="14"/>
      <c r="BD1824" s="14"/>
      <c r="BE1824" s="14">
        <f t="shared" si="2745"/>
        <v>0</v>
      </c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>
        <v>0</v>
      </c>
      <c r="BS1824" s="14">
        <v>0</v>
      </c>
      <c r="BT1824" s="14" t="e">
        <f>IF(#REF!=0,"-",#REF!/#REF!*100)</f>
        <v>#REF!</v>
      </c>
    </row>
    <row r="1825" spans="1:72" x14ac:dyDescent="0.25">
      <c r="A1825" s="4" t="s">
        <v>548</v>
      </c>
      <c r="B1825" s="4" t="s">
        <v>56</v>
      </c>
      <c r="C1825" s="4" t="s">
        <v>111</v>
      </c>
      <c r="D1825" s="102" t="s">
        <v>613</v>
      </c>
      <c r="E1825" s="113">
        <v>6134</v>
      </c>
      <c r="F1825" s="102"/>
      <c r="G1825" s="98" t="s">
        <v>1660</v>
      </c>
      <c r="H1825" s="13" t="s">
        <v>78</v>
      </c>
      <c r="I1825" s="14">
        <v>25500</v>
      </c>
      <c r="J1825" s="14"/>
      <c r="K1825" s="14"/>
      <c r="L1825" s="14"/>
      <c r="M1825" s="14"/>
      <c r="N1825" s="14"/>
      <c r="O1825" s="14">
        <f t="shared" si="2743"/>
        <v>25500</v>
      </c>
      <c r="P1825" s="14">
        <v>10000</v>
      </c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>
        <v>10000</v>
      </c>
      <c r="AC1825" s="14">
        <v>15500</v>
      </c>
      <c r="AD1825" s="14">
        <v>0</v>
      </c>
      <c r="AE1825" s="14"/>
      <c r="AF1825" s="14"/>
      <c r="AG1825" s="14"/>
      <c r="AH1825" s="14"/>
      <c r="AI1825" s="14"/>
      <c r="AJ1825" s="14">
        <f t="shared" si="2744"/>
        <v>0</v>
      </c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>
        <v>0</v>
      </c>
      <c r="AX1825" s="14">
        <v>0</v>
      </c>
      <c r="AY1825" s="14">
        <v>0</v>
      </c>
      <c r="AZ1825" s="14"/>
      <c r="BA1825" s="14"/>
      <c r="BB1825" s="14"/>
      <c r="BC1825" s="14"/>
      <c r="BD1825" s="14"/>
      <c r="BE1825" s="14">
        <f t="shared" si="2745"/>
        <v>0</v>
      </c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>
        <v>0</v>
      </c>
      <c r="BS1825" s="14">
        <v>0</v>
      </c>
      <c r="BT1825" s="14" t="e">
        <f>IF(#REF!=0,"-",#REF!/#REF!*100)</f>
        <v>#REF!</v>
      </c>
    </row>
    <row r="1826" spans="1:72" x14ac:dyDescent="0.25">
      <c r="A1826" s="4" t="s">
        <v>548</v>
      </c>
      <c r="B1826" s="4" t="s">
        <v>56</v>
      </c>
      <c r="C1826" s="4" t="s">
        <v>111</v>
      </c>
      <c r="D1826" s="102" t="s">
        <v>613</v>
      </c>
      <c r="E1826" s="113">
        <v>6135</v>
      </c>
      <c r="F1826" s="102"/>
      <c r="G1826" s="98" t="s">
        <v>1660</v>
      </c>
      <c r="H1826" s="13" t="s">
        <v>81</v>
      </c>
      <c r="I1826" s="14">
        <v>10000</v>
      </c>
      <c r="J1826" s="14"/>
      <c r="K1826" s="14"/>
      <c r="L1826" s="14"/>
      <c r="M1826" s="14"/>
      <c r="N1826" s="14"/>
      <c r="O1826" s="14">
        <f t="shared" si="2743"/>
        <v>10000</v>
      </c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>
        <v>0</v>
      </c>
      <c r="AC1826" s="14">
        <v>10000</v>
      </c>
      <c r="AD1826" s="14">
        <v>0</v>
      </c>
      <c r="AE1826" s="14"/>
      <c r="AF1826" s="14"/>
      <c r="AG1826" s="14"/>
      <c r="AH1826" s="14"/>
      <c r="AI1826" s="14"/>
      <c r="AJ1826" s="14">
        <f t="shared" si="2744"/>
        <v>0</v>
      </c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>
        <v>0</v>
      </c>
      <c r="AX1826" s="14">
        <v>0</v>
      </c>
      <c r="AY1826" s="14">
        <v>0</v>
      </c>
      <c r="AZ1826" s="14"/>
      <c r="BA1826" s="14"/>
      <c r="BB1826" s="14"/>
      <c r="BC1826" s="14"/>
      <c r="BD1826" s="14"/>
      <c r="BE1826" s="14">
        <f t="shared" si="2745"/>
        <v>0</v>
      </c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>
        <v>0</v>
      </c>
      <c r="BS1826" s="14">
        <v>0</v>
      </c>
      <c r="BT1826" s="14" t="e">
        <f>IF(#REF!=0,"-",#REF!/#REF!*100)</f>
        <v>#REF!</v>
      </c>
    </row>
    <row r="1827" spans="1:72" ht="22.5" x14ac:dyDescent="0.25">
      <c r="A1827" s="4" t="s">
        <v>548</v>
      </c>
      <c r="B1827" s="4" t="s">
        <v>56</v>
      </c>
      <c r="C1827" s="4" t="s">
        <v>111</v>
      </c>
      <c r="D1827" s="102" t="s">
        <v>613</v>
      </c>
      <c r="E1827" s="113">
        <v>6136</v>
      </c>
      <c r="F1827" s="102"/>
      <c r="G1827" s="98" t="s">
        <v>1660</v>
      </c>
      <c r="H1827" s="13" t="s">
        <v>84</v>
      </c>
      <c r="I1827" s="14">
        <v>0</v>
      </c>
      <c r="J1827" s="14"/>
      <c r="K1827" s="14"/>
      <c r="L1827" s="14"/>
      <c r="M1827" s="14"/>
      <c r="N1827" s="14"/>
      <c r="O1827" s="14">
        <f t="shared" si="2743"/>
        <v>0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>
        <v>0</v>
      </c>
      <c r="AC1827" s="14">
        <v>0</v>
      </c>
      <c r="AD1827" s="14">
        <v>0</v>
      </c>
      <c r="AE1827" s="14"/>
      <c r="AF1827" s="14"/>
      <c r="AG1827" s="14"/>
      <c r="AH1827" s="14"/>
      <c r="AI1827" s="14"/>
      <c r="AJ1827" s="14">
        <f t="shared" si="2744"/>
        <v>0</v>
      </c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>
        <v>0</v>
      </c>
      <c r="AX1827" s="14">
        <v>0</v>
      </c>
      <c r="AY1827" s="14">
        <v>0</v>
      </c>
      <c r="AZ1827" s="14"/>
      <c r="BA1827" s="14"/>
      <c r="BB1827" s="14"/>
      <c r="BC1827" s="14"/>
      <c r="BD1827" s="14"/>
      <c r="BE1827" s="14">
        <f t="shared" si="2745"/>
        <v>0</v>
      </c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>
        <v>0</v>
      </c>
      <c r="BS1827" s="14">
        <v>0</v>
      </c>
      <c r="BT1827" s="14" t="e">
        <f>IF(#REF!=0,"-",#REF!/#REF!*100)</f>
        <v>#REF!</v>
      </c>
    </row>
    <row r="1828" spans="1:72" x14ac:dyDescent="0.25">
      <c r="A1828" s="4" t="s">
        <v>548</v>
      </c>
      <c r="B1828" s="4" t="s">
        <v>56</v>
      </c>
      <c r="C1828" s="4" t="s">
        <v>111</v>
      </c>
      <c r="D1828" s="102" t="s">
        <v>613</v>
      </c>
      <c r="E1828" s="113">
        <v>6137</v>
      </c>
      <c r="F1828" s="102"/>
      <c r="G1828" s="98" t="s">
        <v>1660</v>
      </c>
      <c r="H1828" s="13" t="s">
        <v>87</v>
      </c>
      <c r="I1828" s="14">
        <v>5000</v>
      </c>
      <c r="J1828" s="14"/>
      <c r="K1828" s="14"/>
      <c r="L1828" s="14"/>
      <c r="M1828" s="14"/>
      <c r="N1828" s="14"/>
      <c r="O1828" s="14">
        <f t="shared" si="2743"/>
        <v>5000</v>
      </c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>
        <v>0</v>
      </c>
      <c r="AC1828" s="14">
        <v>5000</v>
      </c>
      <c r="AD1828" s="14">
        <v>0</v>
      </c>
      <c r="AE1828" s="14"/>
      <c r="AF1828" s="14"/>
      <c r="AG1828" s="14"/>
      <c r="AH1828" s="14"/>
      <c r="AI1828" s="14"/>
      <c r="AJ1828" s="14">
        <f t="shared" si="2744"/>
        <v>0</v>
      </c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>
        <v>0</v>
      </c>
      <c r="AX1828" s="14">
        <v>0</v>
      </c>
      <c r="AY1828" s="14">
        <v>0</v>
      </c>
      <c r="AZ1828" s="14"/>
      <c r="BA1828" s="14"/>
      <c r="BB1828" s="14"/>
      <c r="BC1828" s="14"/>
      <c r="BD1828" s="14"/>
      <c r="BE1828" s="14">
        <f t="shared" si="2745"/>
        <v>0</v>
      </c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>
        <v>0</v>
      </c>
      <c r="BS1828" s="14">
        <v>0</v>
      </c>
      <c r="BT1828" s="14" t="e">
        <f>IF(#REF!=0,"-",#REF!/#REF!*100)</f>
        <v>#REF!</v>
      </c>
    </row>
    <row r="1829" spans="1:72" ht="22.5" x14ac:dyDescent="0.25">
      <c r="A1829" s="4" t="s">
        <v>548</v>
      </c>
      <c r="B1829" s="4" t="s">
        <v>56</v>
      </c>
      <c r="C1829" s="4" t="s">
        <v>111</v>
      </c>
      <c r="D1829" s="102" t="s">
        <v>613</v>
      </c>
      <c r="E1829" s="113">
        <v>6138</v>
      </c>
      <c r="F1829" s="102"/>
      <c r="G1829" s="98" t="s">
        <v>1660</v>
      </c>
      <c r="H1829" s="13" t="s">
        <v>90</v>
      </c>
      <c r="I1829" s="14">
        <v>2500</v>
      </c>
      <c r="J1829" s="14"/>
      <c r="K1829" s="14"/>
      <c r="L1829" s="14"/>
      <c r="M1829" s="14"/>
      <c r="N1829" s="14"/>
      <c r="O1829" s="14">
        <f t="shared" si="2743"/>
        <v>2500</v>
      </c>
      <c r="P1829" s="14">
        <v>2500</v>
      </c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>
        <v>2500</v>
      </c>
      <c r="AC1829" s="14">
        <v>0</v>
      </c>
      <c r="AD1829" s="14">
        <v>0</v>
      </c>
      <c r="AE1829" s="14"/>
      <c r="AF1829" s="14"/>
      <c r="AG1829" s="14"/>
      <c r="AH1829" s="14"/>
      <c r="AI1829" s="14"/>
      <c r="AJ1829" s="14">
        <f t="shared" si="2744"/>
        <v>0</v>
      </c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>
        <v>0</v>
      </c>
      <c r="AX1829" s="14">
        <v>0</v>
      </c>
      <c r="AY1829" s="14">
        <v>0</v>
      </c>
      <c r="AZ1829" s="14"/>
      <c r="BA1829" s="14"/>
      <c r="BB1829" s="14"/>
      <c r="BC1829" s="14"/>
      <c r="BD1829" s="14"/>
      <c r="BE1829" s="14">
        <f t="shared" si="2745"/>
        <v>0</v>
      </c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>
        <v>0</v>
      </c>
      <c r="BS1829" s="14">
        <v>0</v>
      </c>
      <c r="BT1829" s="14" t="e">
        <f>IF(#REF!=0,"-",#REF!/#REF!*100)</f>
        <v>#REF!</v>
      </c>
    </row>
    <row r="1830" spans="1:72" x14ac:dyDescent="0.25">
      <c r="A1830" s="1" t="s">
        <v>548</v>
      </c>
      <c r="B1830" s="1" t="s">
        <v>56</v>
      </c>
      <c r="C1830" s="1" t="s">
        <v>111</v>
      </c>
      <c r="D1830" s="105" t="s">
        <v>613</v>
      </c>
      <c r="E1830" s="105" t="s">
        <v>34</v>
      </c>
      <c r="F1830" s="102" t="s">
        <v>0</v>
      </c>
      <c r="G1830" s="13" t="s">
        <v>0</v>
      </c>
      <c r="H1830" s="2" t="s">
        <v>35</v>
      </c>
      <c r="I1830" s="12">
        <f t="shared" ref="I1830:AA1830" si="2749">SUM(I1831:I1833)</f>
        <v>45000</v>
      </c>
      <c r="J1830" s="12">
        <f t="shared" si="2749"/>
        <v>0</v>
      </c>
      <c r="K1830" s="12">
        <f t="shared" si="2749"/>
        <v>0</v>
      </c>
      <c r="L1830" s="12">
        <f t="shared" si="2749"/>
        <v>0</v>
      </c>
      <c r="M1830" s="12">
        <f t="shared" si="2749"/>
        <v>0</v>
      </c>
      <c r="N1830" s="12">
        <f t="shared" si="2749"/>
        <v>0</v>
      </c>
      <c r="O1830" s="12">
        <f t="shared" si="2749"/>
        <v>45000</v>
      </c>
      <c r="P1830" s="12">
        <f t="shared" si="2749"/>
        <v>8599</v>
      </c>
      <c r="Q1830" s="12">
        <f t="shared" si="2749"/>
        <v>16843</v>
      </c>
      <c r="R1830" s="12">
        <f t="shared" si="2749"/>
        <v>0</v>
      </c>
      <c r="S1830" s="12">
        <f t="shared" si="2749"/>
        <v>0</v>
      </c>
      <c r="T1830" s="12">
        <f t="shared" si="2749"/>
        <v>0</v>
      </c>
      <c r="U1830" s="12">
        <f t="shared" si="2749"/>
        <v>0</v>
      </c>
      <c r="V1830" s="12">
        <f t="shared" si="2749"/>
        <v>0</v>
      </c>
      <c r="W1830" s="12">
        <f t="shared" si="2749"/>
        <v>0</v>
      </c>
      <c r="X1830" s="12">
        <f t="shared" si="2749"/>
        <v>0</v>
      </c>
      <c r="Y1830" s="12">
        <f t="shared" si="2749"/>
        <v>0</v>
      </c>
      <c r="Z1830" s="12">
        <f t="shared" si="2749"/>
        <v>0</v>
      </c>
      <c r="AA1830" s="12">
        <f t="shared" si="2749"/>
        <v>0</v>
      </c>
      <c r="AB1830" s="12">
        <v>25442</v>
      </c>
      <c r="AC1830" s="12">
        <v>19558</v>
      </c>
      <c r="AD1830" s="12">
        <f t="shared" ref="AD1830:AV1830" si="2750">SUM(AD1831:AD1833)</f>
        <v>0</v>
      </c>
      <c r="AE1830" s="12">
        <f t="shared" si="2750"/>
        <v>0</v>
      </c>
      <c r="AF1830" s="12">
        <f t="shared" si="2750"/>
        <v>0</v>
      </c>
      <c r="AG1830" s="12">
        <f t="shared" si="2750"/>
        <v>0</v>
      </c>
      <c r="AH1830" s="12">
        <f t="shared" si="2750"/>
        <v>0</v>
      </c>
      <c r="AI1830" s="12">
        <f t="shared" si="2750"/>
        <v>0</v>
      </c>
      <c r="AJ1830" s="12">
        <f t="shared" si="2750"/>
        <v>0</v>
      </c>
      <c r="AK1830" s="12">
        <f t="shared" si="2750"/>
        <v>0</v>
      </c>
      <c r="AL1830" s="12">
        <f t="shared" si="2750"/>
        <v>0</v>
      </c>
      <c r="AM1830" s="12">
        <f t="shared" si="2750"/>
        <v>0</v>
      </c>
      <c r="AN1830" s="12">
        <f t="shared" si="2750"/>
        <v>0</v>
      </c>
      <c r="AO1830" s="12">
        <f t="shared" si="2750"/>
        <v>0</v>
      </c>
      <c r="AP1830" s="12">
        <f t="shared" si="2750"/>
        <v>0</v>
      </c>
      <c r="AQ1830" s="12">
        <f t="shared" si="2750"/>
        <v>0</v>
      </c>
      <c r="AR1830" s="12">
        <f t="shared" si="2750"/>
        <v>0</v>
      </c>
      <c r="AS1830" s="12">
        <f t="shared" si="2750"/>
        <v>0</v>
      </c>
      <c r="AT1830" s="12">
        <f t="shared" si="2750"/>
        <v>0</v>
      </c>
      <c r="AU1830" s="12">
        <f t="shared" si="2750"/>
        <v>0</v>
      </c>
      <c r="AV1830" s="12">
        <f t="shared" si="2750"/>
        <v>0</v>
      </c>
      <c r="AW1830" s="12">
        <v>0</v>
      </c>
      <c r="AX1830" s="12">
        <v>0</v>
      </c>
      <c r="AY1830" s="12">
        <f t="shared" ref="AY1830:BQ1830" si="2751">SUM(AY1831:AY1833)</f>
        <v>0</v>
      </c>
      <c r="AZ1830" s="12">
        <f t="shared" si="2751"/>
        <v>54357</v>
      </c>
      <c r="BA1830" s="12">
        <f t="shared" si="2751"/>
        <v>0</v>
      </c>
      <c r="BB1830" s="12">
        <f t="shared" si="2751"/>
        <v>0</v>
      </c>
      <c r="BC1830" s="12">
        <f t="shared" si="2751"/>
        <v>0</v>
      </c>
      <c r="BD1830" s="12">
        <f t="shared" si="2751"/>
        <v>0</v>
      </c>
      <c r="BE1830" s="12">
        <f t="shared" si="2751"/>
        <v>54357</v>
      </c>
      <c r="BF1830" s="12">
        <f t="shared" si="2751"/>
        <v>0</v>
      </c>
      <c r="BG1830" s="12">
        <f t="shared" si="2751"/>
        <v>0</v>
      </c>
      <c r="BH1830" s="12">
        <f t="shared" si="2751"/>
        <v>54357</v>
      </c>
      <c r="BI1830" s="12">
        <f t="shared" si="2751"/>
        <v>0</v>
      </c>
      <c r="BJ1830" s="12">
        <f t="shared" si="2751"/>
        <v>0</v>
      </c>
      <c r="BK1830" s="12">
        <f t="shared" si="2751"/>
        <v>0</v>
      </c>
      <c r="BL1830" s="12">
        <f t="shared" si="2751"/>
        <v>0</v>
      </c>
      <c r="BM1830" s="12">
        <f t="shared" si="2751"/>
        <v>0</v>
      </c>
      <c r="BN1830" s="12">
        <f t="shared" si="2751"/>
        <v>0</v>
      </c>
      <c r="BO1830" s="12">
        <f t="shared" si="2751"/>
        <v>0</v>
      </c>
      <c r="BP1830" s="12">
        <f t="shared" si="2751"/>
        <v>0</v>
      </c>
      <c r="BQ1830" s="12">
        <f t="shared" si="2751"/>
        <v>0</v>
      </c>
      <c r="BR1830" s="12">
        <v>54357</v>
      </c>
      <c r="BS1830" s="12">
        <v>0</v>
      </c>
      <c r="BT1830" s="12" t="e">
        <f>IF(#REF!=0,"-",#REF!/#REF!*100)</f>
        <v>#REF!</v>
      </c>
    </row>
    <row r="1831" spans="1:72" x14ac:dyDescent="0.25">
      <c r="A1831" s="4" t="s">
        <v>548</v>
      </c>
      <c r="B1831" s="4" t="s">
        <v>56</v>
      </c>
      <c r="C1831" s="4" t="s">
        <v>111</v>
      </c>
      <c r="D1831" s="102" t="s">
        <v>613</v>
      </c>
      <c r="E1831" s="113">
        <v>6139</v>
      </c>
      <c r="F1831" s="102"/>
      <c r="G1831" s="98" t="s">
        <v>1660</v>
      </c>
      <c r="H1831" s="13" t="s">
        <v>35</v>
      </c>
      <c r="I1831" s="14">
        <v>45000</v>
      </c>
      <c r="J1831" s="14"/>
      <c r="K1831" s="14"/>
      <c r="L1831" s="14"/>
      <c r="M1831" s="14"/>
      <c r="N1831" s="14"/>
      <c r="O1831" s="14">
        <f t="shared" si="2743"/>
        <v>45000</v>
      </c>
      <c r="P1831" s="14">
        <v>8599</v>
      </c>
      <c r="Q1831" s="14">
        <v>16843</v>
      </c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>
        <v>25442</v>
      </c>
      <c r="AC1831" s="14">
        <v>19558</v>
      </c>
      <c r="AD1831" s="14">
        <v>0</v>
      </c>
      <c r="AE1831" s="14"/>
      <c r="AF1831" s="14"/>
      <c r="AG1831" s="14"/>
      <c r="AH1831" s="14"/>
      <c r="AI1831" s="14"/>
      <c r="AJ1831" s="14">
        <f t="shared" si="2744"/>
        <v>0</v>
      </c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>
        <v>0</v>
      </c>
      <c r="AX1831" s="14">
        <v>0</v>
      </c>
      <c r="AY1831" s="14">
        <v>0</v>
      </c>
      <c r="AZ1831" s="14">
        <v>54357</v>
      </c>
      <c r="BA1831" s="14"/>
      <c r="BB1831" s="14"/>
      <c r="BC1831" s="14"/>
      <c r="BD1831" s="14"/>
      <c r="BE1831" s="14">
        <f t="shared" si="2745"/>
        <v>54357</v>
      </c>
      <c r="BF1831" s="14"/>
      <c r="BG1831" s="14"/>
      <c r="BH1831" s="14">
        <v>54357</v>
      </c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>
        <v>54357</v>
      </c>
      <c r="BS1831" s="14">
        <v>0</v>
      </c>
      <c r="BT1831" s="14" t="e">
        <f>IF(#REF!=0,"-",#REF!/#REF!*100)</f>
        <v>#REF!</v>
      </c>
    </row>
    <row r="1832" spans="1:72" ht="22.5" x14ac:dyDescent="0.25">
      <c r="A1832" s="4" t="s">
        <v>548</v>
      </c>
      <c r="B1832" s="4" t="s">
        <v>56</v>
      </c>
      <c r="C1832" s="4" t="s">
        <v>111</v>
      </c>
      <c r="D1832" s="102" t="s">
        <v>613</v>
      </c>
      <c r="E1832" s="113">
        <v>6139</v>
      </c>
      <c r="F1832" s="102" t="s">
        <v>620</v>
      </c>
      <c r="G1832" s="98" t="s">
        <v>1660</v>
      </c>
      <c r="H1832" s="13" t="s">
        <v>37</v>
      </c>
      <c r="I1832" s="14">
        <v>0</v>
      </c>
      <c r="J1832" s="14"/>
      <c r="K1832" s="14"/>
      <c r="L1832" s="14"/>
      <c r="M1832" s="14"/>
      <c r="N1832" s="14"/>
      <c r="O1832" s="14">
        <f t="shared" si="2743"/>
        <v>0</v>
      </c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>
        <v>0</v>
      </c>
      <c r="AC1832" s="14">
        <v>0</v>
      </c>
      <c r="AD1832" s="14">
        <v>0</v>
      </c>
      <c r="AE1832" s="14"/>
      <c r="AF1832" s="14"/>
      <c r="AG1832" s="14"/>
      <c r="AH1832" s="14"/>
      <c r="AI1832" s="14"/>
      <c r="AJ1832" s="14">
        <f t="shared" si="2744"/>
        <v>0</v>
      </c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>
        <v>0</v>
      </c>
      <c r="AX1832" s="14">
        <v>0</v>
      </c>
      <c r="AY1832" s="14">
        <v>0</v>
      </c>
      <c r="AZ1832" s="14"/>
      <c r="BA1832" s="14"/>
      <c r="BB1832" s="14"/>
      <c r="BC1832" s="14"/>
      <c r="BD1832" s="14"/>
      <c r="BE1832" s="14">
        <f t="shared" si="2745"/>
        <v>0</v>
      </c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>
        <v>0</v>
      </c>
      <c r="BS1832" s="14">
        <v>0</v>
      </c>
      <c r="BT1832" s="14" t="e">
        <f>IF(#REF!=0,"-",#REF!/#REF!*100)</f>
        <v>#REF!</v>
      </c>
    </row>
    <row r="1833" spans="1:72" ht="33.75" x14ac:dyDescent="0.25">
      <c r="A1833" s="4" t="s">
        <v>548</v>
      </c>
      <c r="B1833" s="4" t="s">
        <v>56</v>
      </c>
      <c r="C1833" s="4" t="s">
        <v>111</v>
      </c>
      <c r="D1833" s="102" t="s">
        <v>613</v>
      </c>
      <c r="E1833" s="113">
        <v>6139</v>
      </c>
      <c r="F1833" s="102" t="s">
        <v>621</v>
      </c>
      <c r="G1833" s="98" t="s">
        <v>1660</v>
      </c>
      <c r="H1833" s="13" t="s">
        <v>38</v>
      </c>
      <c r="I1833" s="14">
        <v>0</v>
      </c>
      <c r="J1833" s="14"/>
      <c r="K1833" s="14"/>
      <c r="L1833" s="14"/>
      <c r="M1833" s="14"/>
      <c r="N1833" s="14"/>
      <c r="O1833" s="14">
        <f t="shared" si="2743"/>
        <v>0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>
        <v>0</v>
      </c>
      <c r="AC1833" s="14">
        <v>0</v>
      </c>
      <c r="AD1833" s="14">
        <v>0</v>
      </c>
      <c r="AE1833" s="14"/>
      <c r="AF1833" s="14"/>
      <c r="AG1833" s="14"/>
      <c r="AH1833" s="14"/>
      <c r="AI1833" s="14"/>
      <c r="AJ1833" s="14">
        <f t="shared" si="2744"/>
        <v>0</v>
      </c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>
        <v>0</v>
      </c>
      <c r="AX1833" s="14">
        <v>0</v>
      </c>
      <c r="AY1833" s="14">
        <v>0</v>
      </c>
      <c r="AZ1833" s="14"/>
      <c r="BA1833" s="14"/>
      <c r="BB1833" s="14"/>
      <c r="BC1833" s="14"/>
      <c r="BD1833" s="14"/>
      <c r="BE1833" s="14">
        <f t="shared" si="2745"/>
        <v>0</v>
      </c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>
        <v>0</v>
      </c>
      <c r="BS1833" s="14">
        <v>0</v>
      </c>
      <c r="BT1833" s="14" t="e">
        <f>IF(#REF!=0,"-",#REF!/#REF!*100)</f>
        <v>#REF!</v>
      </c>
    </row>
    <row r="1834" spans="1:72" ht="33.75" x14ac:dyDescent="0.25">
      <c r="A1834" s="1" t="s">
        <v>0</v>
      </c>
      <c r="B1834" s="1" t="s">
        <v>0</v>
      </c>
      <c r="C1834" s="1" t="s">
        <v>0</v>
      </c>
      <c r="D1834" s="101" t="s">
        <v>0</v>
      </c>
      <c r="E1834" s="101" t="s">
        <v>0</v>
      </c>
      <c r="F1834" s="101" t="s">
        <v>0</v>
      </c>
      <c r="G1834" s="2" t="s">
        <v>0</v>
      </c>
      <c r="H1834" s="10" t="s">
        <v>39</v>
      </c>
      <c r="I1834" s="11">
        <f t="shared" ref="I1834:X1835" si="2752">SUM(I1835)</f>
        <v>0</v>
      </c>
      <c r="J1834" s="11">
        <f t="shared" si="2752"/>
        <v>0</v>
      </c>
      <c r="K1834" s="11">
        <f t="shared" si="2752"/>
        <v>0</v>
      </c>
      <c r="L1834" s="11">
        <f t="shared" si="2752"/>
        <v>0</v>
      </c>
      <c r="M1834" s="11">
        <f t="shared" si="2752"/>
        <v>0</v>
      </c>
      <c r="N1834" s="11">
        <f t="shared" si="2752"/>
        <v>0</v>
      </c>
      <c r="O1834" s="11">
        <f t="shared" si="2752"/>
        <v>0</v>
      </c>
      <c r="P1834" s="11">
        <f t="shared" si="2752"/>
        <v>0</v>
      </c>
      <c r="Q1834" s="11">
        <f t="shared" si="2752"/>
        <v>0</v>
      </c>
      <c r="R1834" s="11">
        <f t="shared" si="2752"/>
        <v>0</v>
      </c>
      <c r="S1834" s="11">
        <f t="shared" si="2752"/>
        <v>0</v>
      </c>
      <c r="T1834" s="11">
        <f t="shared" si="2752"/>
        <v>0</v>
      </c>
      <c r="U1834" s="11">
        <f t="shared" si="2752"/>
        <v>0</v>
      </c>
      <c r="V1834" s="11">
        <f t="shared" si="2752"/>
        <v>0</v>
      </c>
      <c r="W1834" s="11">
        <f t="shared" si="2752"/>
        <v>0</v>
      </c>
      <c r="X1834" s="11">
        <f t="shared" si="2752"/>
        <v>0</v>
      </c>
      <c r="Y1834" s="11">
        <f t="shared" ref="J1834:AA1835" si="2753">SUM(Y1835)</f>
        <v>0</v>
      </c>
      <c r="Z1834" s="11">
        <f t="shared" si="2753"/>
        <v>0</v>
      </c>
      <c r="AA1834" s="11">
        <f t="shared" si="2753"/>
        <v>0</v>
      </c>
      <c r="AB1834" s="11">
        <v>0</v>
      </c>
      <c r="AC1834" s="11">
        <v>0</v>
      </c>
      <c r="AD1834" s="11">
        <f t="shared" ref="AD1834:AS1835" si="2754">SUM(AD1835)</f>
        <v>0</v>
      </c>
      <c r="AE1834" s="11">
        <f t="shared" si="2754"/>
        <v>0</v>
      </c>
      <c r="AF1834" s="11">
        <f t="shared" si="2754"/>
        <v>0</v>
      </c>
      <c r="AG1834" s="11">
        <f t="shared" si="2754"/>
        <v>0</v>
      </c>
      <c r="AH1834" s="11">
        <f t="shared" si="2754"/>
        <v>0</v>
      </c>
      <c r="AI1834" s="11">
        <f t="shared" si="2754"/>
        <v>0</v>
      </c>
      <c r="AJ1834" s="11">
        <f t="shared" si="2754"/>
        <v>0</v>
      </c>
      <c r="AK1834" s="11">
        <f t="shared" si="2754"/>
        <v>0</v>
      </c>
      <c r="AL1834" s="11">
        <f t="shared" si="2754"/>
        <v>0</v>
      </c>
      <c r="AM1834" s="11">
        <f t="shared" si="2754"/>
        <v>0</v>
      </c>
      <c r="AN1834" s="11">
        <f t="shared" si="2754"/>
        <v>0</v>
      </c>
      <c r="AO1834" s="11">
        <f t="shared" si="2754"/>
        <v>0</v>
      </c>
      <c r="AP1834" s="11">
        <f t="shared" si="2754"/>
        <v>0</v>
      </c>
      <c r="AQ1834" s="11">
        <f t="shared" si="2754"/>
        <v>0</v>
      </c>
      <c r="AR1834" s="11">
        <f t="shared" si="2754"/>
        <v>0</v>
      </c>
      <c r="AS1834" s="11">
        <f t="shared" si="2754"/>
        <v>0</v>
      </c>
      <c r="AT1834" s="11">
        <f t="shared" ref="AE1834:AV1835" si="2755">SUM(AT1835)</f>
        <v>0</v>
      </c>
      <c r="AU1834" s="11">
        <f t="shared" si="2755"/>
        <v>0</v>
      </c>
      <c r="AV1834" s="11">
        <f t="shared" si="2755"/>
        <v>0</v>
      </c>
      <c r="AW1834" s="11">
        <v>0</v>
      </c>
      <c r="AX1834" s="11">
        <v>0</v>
      </c>
      <c r="AY1834" s="11">
        <f t="shared" ref="AY1834:BN1835" si="2756">SUM(AY1835)</f>
        <v>0</v>
      </c>
      <c r="AZ1834" s="11">
        <f t="shared" si="2756"/>
        <v>0</v>
      </c>
      <c r="BA1834" s="11">
        <f t="shared" si="2756"/>
        <v>0</v>
      </c>
      <c r="BB1834" s="11">
        <f t="shared" si="2756"/>
        <v>0</v>
      </c>
      <c r="BC1834" s="11">
        <f t="shared" si="2756"/>
        <v>0</v>
      </c>
      <c r="BD1834" s="11">
        <f t="shared" si="2756"/>
        <v>0</v>
      </c>
      <c r="BE1834" s="11">
        <f t="shared" si="2756"/>
        <v>0</v>
      </c>
      <c r="BF1834" s="11">
        <f t="shared" si="2756"/>
        <v>0</v>
      </c>
      <c r="BG1834" s="11">
        <f t="shared" si="2756"/>
        <v>0</v>
      </c>
      <c r="BH1834" s="11">
        <f t="shared" si="2756"/>
        <v>0</v>
      </c>
      <c r="BI1834" s="11">
        <f t="shared" si="2756"/>
        <v>0</v>
      </c>
      <c r="BJ1834" s="11">
        <f t="shared" si="2756"/>
        <v>0</v>
      </c>
      <c r="BK1834" s="11">
        <f t="shared" si="2756"/>
        <v>0</v>
      </c>
      <c r="BL1834" s="11">
        <f t="shared" si="2756"/>
        <v>0</v>
      </c>
      <c r="BM1834" s="11">
        <f t="shared" si="2756"/>
        <v>0</v>
      </c>
      <c r="BN1834" s="11">
        <f t="shared" si="2756"/>
        <v>0</v>
      </c>
      <c r="BO1834" s="11">
        <f t="shared" ref="AZ1834:BQ1835" si="2757">SUM(BO1835)</f>
        <v>0</v>
      </c>
      <c r="BP1834" s="11">
        <f t="shared" si="2757"/>
        <v>0</v>
      </c>
      <c r="BQ1834" s="11">
        <f t="shared" si="2757"/>
        <v>0</v>
      </c>
      <c r="BR1834" s="11">
        <v>0</v>
      </c>
      <c r="BS1834" s="11">
        <v>0</v>
      </c>
      <c r="BT1834" s="11" t="e">
        <f>IF(#REF!=0,"-",#REF!/#REF!*100)</f>
        <v>#REF!</v>
      </c>
    </row>
    <row r="1835" spans="1:72" ht="22.5" x14ac:dyDescent="0.25">
      <c r="A1835" s="4" t="s">
        <v>548</v>
      </c>
      <c r="B1835" s="4" t="s">
        <v>56</v>
      </c>
      <c r="C1835" s="4" t="s">
        <v>111</v>
      </c>
      <c r="D1835" s="102" t="s">
        <v>613</v>
      </c>
      <c r="E1835" s="101" t="s">
        <v>40</v>
      </c>
      <c r="F1835" s="101" t="s">
        <v>0</v>
      </c>
      <c r="G1835" s="2" t="s">
        <v>0</v>
      </c>
      <c r="H1835" s="2" t="s">
        <v>41</v>
      </c>
      <c r="I1835" s="12">
        <f t="shared" si="2752"/>
        <v>0</v>
      </c>
      <c r="J1835" s="12">
        <f t="shared" si="2753"/>
        <v>0</v>
      </c>
      <c r="K1835" s="12">
        <f t="shared" si="2753"/>
        <v>0</v>
      </c>
      <c r="L1835" s="12">
        <f t="shared" si="2753"/>
        <v>0</v>
      </c>
      <c r="M1835" s="12">
        <f t="shared" si="2753"/>
        <v>0</v>
      </c>
      <c r="N1835" s="12">
        <f t="shared" si="2753"/>
        <v>0</v>
      </c>
      <c r="O1835" s="12">
        <f t="shared" si="2753"/>
        <v>0</v>
      </c>
      <c r="P1835" s="12">
        <f t="shared" si="2753"/>
        <v>0</v>
      </c>
      <c r="Q1835" s="12">
        <f t="shared" si="2753"/>
        <v>0</v>
      </c>
      <c r="R1835" s="12">
        <f t="shared" si="2753"/>
        <v>0</v>
      </c>
      <c r="S1835" s="12">
        <f t="shared" si="2753"/>
        <v>0</v>
      </c>
      <c r="T1835" s="12">
        <f t="shared" si="2753"/>
        <v>0</v>
      </c>
      <c r="U1835" s="12">
        <f t="shared" si="2753"/>
        <v>0</v>
      </c>
      <c r="V1835" s="12">
        <f t="shared" si="2753"/>
        <v>0</v>
      </c>
      <c r="W1835" s="12">
        <f t="shared" si="2753"/>
        <v>0</v>
      </c>
      <c r="X1835" s="12">
        <f t="shared" si="2753"/>
        <v>0</v>
      </c>
      <c r="Y1835" s="12">
        <f t="shared" si="2753"/>
        <v>0</v>
      </c>
      <c r="Z1835" s="12">
        <f t="shared" si="2753"/>
        <v>0</v>
      </c>
      <c r="AA1835" s="12">
        <f t="shared" si="2753"/>
        <v>0</v>
      </c>
      <c r="AB1835" s="12">
        <v>0</v>
      </c>
      <c r="AC1835" s="12">
        <v>0</v>
      </c>
      <c r="AD1835" s="12">
        <f t="shared" si="2754"/>
        <v>0</v>
      </c>
      <c r="AE1835" s="12">
        <f t="shared" si="2755"/>
        <v>0</v>
      </c>
      <c r="AF1835" s="12">
        <f t="shared" si="2755"/>
        <v>0</v>
      </c>
      <c r="AG1835" s="12">
        <f t="shared" si="2755"/>
        <v>0</v>
      </c>
      <c r="AH1835" s="12">
        <f t="shared" si="2755"/>
        <v>0</v>
      </c>
      <c r="AI1835" s="12">
        <f t="shared" si="2755"/>
        <v>0</v>
      </c>
      <c r="AJ1835" s="12">
        <f t="shared" si="2755"/>
        <v>0</v>
      </c>
      <c r="AK1835" s="12">
        <f t="shared" si="2755"/>
        <v>0</v>
      </c>
      <c r="AL1835" s="12">
        <f t="shared" si="2755"/>
        <v>0</v>
      </c>
      <c r="AM1835" s="12">
        <f t="shared" si="2755"/>
        <v>0</v>
      </c>
      <c r="AN1835" s="12">
        <f t="shared" si="2755"/>
        <v>0</v>
      </c>
      <c r="AO1835" s="12">
        <f t="shared" si="2755"/>
        <v>0</v>
      </c>
      <c r="AP1835" s="12">
        <f t="shared" si="2755"/>
        <v>0</v>
      </c>
      <c r="AQ1835" s="12">
        <f t="shared" si="2755"/>
        <v>0</v>
      </c>
      <c r="AR1835" s="12">
        <f t="shared" si="2755"/>
        <v>0</v>
      </c>
      <c r="AS1835" s="12">
        <f t="shared" si="2755"/>
        <v>0</v>
      </c>
      <c r="AT1835" s="12">
        <f t="shared" si="2755"/>
        <v>0</v>
      </c>
      <c r="AU1835" s="12">
        <f t="shared" si="2755"/>
        <v>0</v>
      </c>
      <c r="AV1835" s="12">
        <f t="shared" si="2755"/>
        <v>0</v>
      </c>
      <c r="AW1835" s="12">
        <v>0</v>
      </c>
      <c r="AX1835" s="12">
        <v>0</v>
      </c>
      <c r="AY1835" s="12">
        <f t="shared" si="2756"/>
        <v>0</v>
      </c>
      <c r="AZ1835" s="12">
        <f t="shared" si="2757"/>
        <v>0</v>
      </c>
      <c r="BA1835" s="12">
        <f t="shared" si="2757"/>
        <v>0</v>
      </c>
      <c r="BB1835" s="12">
        <f t="shared" si="2757"/>
        <v>0</v>
      </c>
      <c r="BC1835" s="12">
        <f t="shared" si="2757"/>
        <v>0</v>
      </c>
      <c r="BD1835" s="12">
        <f t="shared" si="2757"/>
        <v>0</v>
      </c>
      <c r="BE1835" s="12">
        <f t="shared" si="2757"/>
        <v>0</v>
      </c>
      <c r="BF1835" s="12">
        <f t="shared" si="2757"/>
        <v>0</v>
      </c>
      <c r="BG1835" s="12">
        <f t="shared" si="2757"/>
        <v>0</v>
      </c>
      <c r="BH1835" s="12">
        <f t="shared" si="2757"/>
        <v>0</v>
      </c>
      <c r="BI1835" s="12">
        <f t="shared" si="2757"/>
        <v>0</v>
      </c>
      <c r="BJ1835" s="12">
        <f t="shared" si="2757"/>
        <v>0</v>
      </c>
      <c r="BK1835" s="12">
        <f t="shared" si="2757"/>
        <v>0</v>
      </c>
      <c r="BL1835" s="12">
        <f t="shared" si="2757"/>
        <v>0</v>
      </c>
      <c r="BM1835" s="12">
        <f t="shared" si="2757"/>
        <v>0</v>
      </c>
      <c r="BN1835" s="12">
        <f t="shared" si="2757"/>
        <v>0</v>
      </c>
      <c r="BO1835" s="12">
        <f t="shared" si="2757"/>
        <v>0</v>
      </c>
      <c r="BP1835" s="12">
        <f t="shared" si="2757"/>
        <v>0</v>
      </c>
      <c r="BQ1835" s="12">
        <f t="shared" si="2757"/>
        <v>0</v>
      </c>
      <c r="BR1835" s="12">
        <v>0</v>
      </c>
      <c r="BS1835" s="12">
        <v>0</v>
      </c>
      <c r="BT1835" s="12" t="e">
        <f>IF(#REF!=0,"-",#REF!/#REF!*100)</f>
        <v>#REF!</v>
      </c>
    </row>
    <row r="1836" spans="1:72" x14ac:dyDescent="0.25">
      <c r="A1836" s="4" t="s">
        <v>548</v>
      </c>
      <c r="B1836" s="4" t="s">
        <v>56</v>
      </c>
      <c r="C1836" s="4" t="s">
        <v>111</v>
      </c>
      <c r="D1836" s="102" t="s">
        <v>613</v>
      </c>
      <c r="E1836" s="113">
        <v>6148</v>
      </c>
      <c r="F1836" s="102"/>
      <c r="G1836" s="98" t="s">
        <v>1660</v>
      </c>
      <c r="H1836" s="13" t="s">
        <v>45</v>
      </c>
      <c r="I1836" s="14">
        <v>0</v>
      </c>
      <c r="J1836" s="14"/>
      <c r="K1836" s="14"/>
      <c r="L1836" s="14"/>
      <c r="M1836" s="14"/>
      <c r="N1836" s="14"/>
      <c r="O1836" s="14">
        <f t="shared" si="2743"/>
        <v>0</v>
      </c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>
        <v>0</v>
      </c>
      <c r="AC1836" s="14">
        <v>0</v>
      </c>
      <c r="AD1836" s="14">
        <v>0</v>
      </c>
      <c r="AE1836" s="14"/>
      <c r="AF1836" s="14"/>
      <c r="AG1836" s="14"/>
      <c r="AH1836" s="14"/>
      <c r="AI1836" s="14"/>
      <c r="AJ1836" s="14">
        <f t="shared" si="2744"/>
        <v>0</v>
      </c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>
        <v>0</v>
      </c>
      <c r="AX1836" s="14">
        <v>0</v>
      </c>
      <c r="AY1836" s="14">
        <v>0</v>
      </c>
      <c r="AZ1836" s="14"/>
      <c r="BA1836" s="14"/>
      <c r="BB1836" s="14"/>
      <c r="BC1836" s="14"/>
      <c r="BD1836" s="14"/>
      <c r="BE1836" s="14">
        <f t="shared" si="2745"/>
        <v>0</v>
      </c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>
        <v>0</v>
      </c>
      <c r="BS1836" s="14">
        <v>0</v>
      </c>
      <c r="BT1836" s="14" t="e">
        <f>IF(#REF!=0,"-",#REF!/#REF!*100)</f>
        <v>#REF!</v>
      </c>
    </row>
    <row r="1837" spans="1:72" ht="33.75" x14ac:dyDescent="0.25">
      <c r="A1837" s="1" t="s">
        <v>0</v>
      </c>
      <c r="B1837" s="1" t="s">
        <v>0</v>
      </c>
      <c r="C1837" s="1" t="s">
        <v>0</v>
      </c>
      <c r="D1837" s="101" t="s">
        <v>0</v>
      </c>
      <c r="E1837" s="101" t="s">
        <v>0</v>
      </c>
      <c r="F1837" s="101" t="s">
        <v>0</v>
      </c>
      <c r="G1837" s="2" t="s">
        <v>0</v>
      </c>
      <c r="H1837" s="10" t="s">
        <v>47</v>
      </c>
      <c r="I1837" s="11">
        <f t="shared" ref="I1837:AA1837" si="2758">SUM(I1838)</f>
        <v>10000</v>
      </c>
      <c r="J1837" s="11">
        <f t="shared" si="2758"/>
        <v>0</v>
      </c>
      <c r="K1837" s="11">
        <f t="shared" si="2758"/>
        <v>0</v>
      </c>
      <c r="L1837" s="11">
        <f t="shared" si="2758"/>
        <v>0</v>
      </c>
      <c r="M1837" s="11">
        <f t="shared" si="2758"/>
        <v>0</v>
      </c>
      <c r="N1837" s="11">
        <f t="shared" si="2758"/>
        <v>0</v>
      </c>
      <c r="O1837" s="11">
        <f t="shared" si="2758"/>
        <v>10000</v>
      </c>
      <c r="P1837" s="11">
        <f t="shared" si="2758"/>
        <v>0</v>
      </c>
      <c r="Q1837" s="11">
        <f t="shared" si="2758"/>
        <v>0</v>
      </c>
      <c r="R1837" s="11">
        <f t="shared" si="2758"/>
        <v>0</v>
      </c>
      <c r="S1837" s="11">
        <f t="shared" si="2758"/>
        <v>0</v>
      </c>
      <c r="T1837" s="11">
        <f t="shared" si="2758"/>
        <v>0</v>
      </c>
      <c r="U1837" s="11">
        <f t="shared" si="2758"/>
        <v>0</v>
      </c>
      <c r="V1837" s="11">
        <f t="shared" si="2758"/>
        <v>0</v>
      </c>
      <c r="W1837" s="11">
        <f t="shared" si="2758"/>
        <v>0</v>
      </c>
      <c r="X1837" s="11">
        <f t="shared" si="2758"/>
        <v>0</v>
      </c>
      <c r="Y1837" s="11">
        <f t="shared" si="2758"/>
        <v>0</v>
      </c>
      <c r="Z1837" s="11">
        <f t="shared" si="2758"/>
        <v>0</v>
      </c>
      <c r="AA1837" s="11">
        <f t="shared" si="2758"/>
        <v>0</v>
      </c>
      <c r="AB1837" s="11">
        <v>0</v>
      </c>
      <c r="AC1837" s="11">
        <v>10000</v>
      </c>
      <c r="AD1837" s="11">
        <f t="shared" ref="AD1837:AV1837" si="2759">SUM(AD1838)</f>
        <v>0</v>
      </c>
      <c r="AE1837" s="11">
        <f t="shared" si="2759"/>
        <v>0</v>
      </c>
      <c r="AF1837" s="11">
        <f t="shared" si="2759"/>
        <v>0</v>
      </c>
      <c r="AG1837" s="11">
        <f t="shared" si="2759"/>
        <v>0</v>
      </c>
      <c r="AH1837" s="11">
        <f t="shared" si="2759"/>
        <v>0</v>
      </c>
      <c r="AI1837" s="11">
        <f t="shared" si="2759"/>
        <v>0</v>
      </c>
      <c r="AJ1837" s="11">
        <f t="shared" si="2759"/>
        <v>0</v>
      </c>
      <c r="AK1837" s="11">
        <f t="shared" si="2759"/>
        <v>0</v>
      </c>
      <c r="AL1837" s="11">
        <f t="shared" si="2759"/>
        <v>0</v>
      </c>
      <c r="AM1837" s="11">
        <f t="shared" si="2759"/>
        <v>0</v>
      </c>
      <c r="AN1837" s="11">
        <f t="shared" si="2759"/>
        <v>0</v>
      </c>
      <c r="AO1837" s="11">
        <f t="shared" si="2759"/>
        <v>0</v>
      </c>
      <c r="AP1837" s="11">
        <f t="shared" si="2759"/>
        <v>0</v>
      </c>
      <c r="AQ1837" s="11">
        <f t="shared" si="2759"/>
        <v>0</v>
      </c>
      <c r="AR1837" s="11">
        <f t="shared" si="2759"/>
        <v>0</v>
      </c>
      <c r="AS1837" s="11">
        <f t="shared" si="2759"/>
        <v>0</v>
      </c>
      <c r="AT1837" s="11">
        <f t="shared" si="2759"/>
        <v>0</v>
      </c>
      <c r="AU1837" s="11">
        <f t="shared" si="2759"/>
        <v>0</v>
      </c>
      <c r="AV1837" s="11">
        <f t="shared" si="2759"/>
        <v>0</v>
      </c>
      <c r="AW1837" s="11">
        <v>0</v>
      </c>
      <c r="AX1837" s="11">
        <v>0</v>
      </c>
      <c r="AY1837" s="11">
        <f t="shared" ref="AY1837:BQ1837" si="2760">SUM(AY1838)</f>
        <v>0</v>
      </c>
      <c r="AZ1837" s="11">
        <f t="shared" si="2760"/>
        <v>0</v>
      </c>
      <c r="BA1837" s="11">
        <f t="shared" si="2760"/>
        <v>0</v>
      </c>
      <c r="BB1837" s="11">
        <f t="shared" si="2760"/>
        <v>0</v>
      </c>
      <c r="BC1837" s="11">
        <f t="shared" si="2760"/>
        <v>0</v>
      </c>
      <c r="BD1837" s="11">
        <f t="shared" si="2760"/>
        <v>0</v>
      </c>
      <c r="BE1837" s="11">
        <f t="shared" si="2760"/>
        <v>0</v>
      </c>
      <c r="BF1837" s="11">
        <f t="shared" si="2760"/>
        <v>0</v>
      </c>
      <c r="BG1837" s="11">
        <f t="shared" si="2760"/>
        <v>0</v>
      </c>
      <c r="BH1837" s="11">
        <f t="shared" si="2760"/>
        <v>0</v>
      </c>
      <c r="BI1837" s="11">
        <f t="shared" si="2760"/>
        <v>0</v>
      </c>
      <c r="BJ1837" s="11">
        <f t="shared" si="2760"/>
        <v>0</v>
      </c>
      <c r="BK1837" s="11">
        <f t="shared" si="2760"/>
        <v>0</v>
      </c>
      <c r="BL1837" s="11">
        <f t="shared" si="2760"/>
        <v>0</v>
      </c>
      <c r="BM1837" s="11">
        <f t="shared" si="2760"/>
        <v>0</v>
      </c>
      <c r="BN1837" s="11">
        <f t="shared" si="2760"/>
        <v>0</v>
      </c>
      <c r="BO1837" s="11">
        <f t="shared" si="2760"/>
        <v>0</v>
      </c>
      <c r="BP1837" s="11">
        <f t="shared" si="2760"/>
        <v>0</v>
      </c>
      <c r="BQ1837" s="11">
        <f t="shared" si="2760"/>
        <v>0</v>
      </c>
      <c r="BR1837" s="11">
        <v>0</v>
      </c>
      <c r="BS1837" s="11">
        <v>0</v>
      </c>
      <c r="BT1837" s="11" t="e">
        <f>IF(#REF!=0,"-",#REF!/#REF!*100)</f>
        <v>#REF!</v>
      </c>
    </row>
    <row r="1838" spans="1:72" x14ac:dyDescent="0.25">
      <c r="A1838" s="4" t="s">
        <v>548</v>
      </c>
      <c r="B1838" s="4" t="s">
        <v>56</v>
      </c>
      <c r="C1838" s="4" t="s">
        <v>111</v>
      </c>
      <c r="D1838" s="102" t="s">
        <v>613</v>
      </c>
      <c r="E1838" s="101" t="s">
        <v>48</v>
      </c>
      <c r="F1838" s="101" t="s">
        <v>0</v>
      </c>
      <c r="G1838" s="2" t="s">
        <v>0</v>
      </c>
      <c r="H1838" s="2" t="s">
        <v>49</v>
      </c>
      <c r="I1838" s="12">
        <f t="shared" ref="I1838:AA1838" si="2761">SUM(I1839:I1840)</f>
        <v>10000</v>
      </c>
      <c r="J1838" s="12">
        <f t="shared" si="2761"/>
        <v>0</v>
      </c>
      <c r="K1838" s="12">
        <f t="shared" si="2761"/>
        <v>0</v>
      </c>
      <c r="L1838" s="12">
        <f t="shared" si="2761"/>
        <v>0</v>
      </c>
      <c r="M1838" s="12">
        <f t="shared" si="2761"/>
        <v>0</v>
      </c>
      <c r="N1838" s="12">
        <f t="shared" si="2761"/>
        <v>0</v>
      </c>
      <c r="O1838" s="12">
        <f t="shared" ref="O1838" si="2762">SUM(O1839:O1840)</f>
        <v>10000</v>
      </c>
      <c r="P1838" s="12">
        <f t="shared" si="2761"/>
        <v>0</v>
      </c>
      <c r="Q1838" s="12">
        <f t="shared" si="2761"/>
        <v>0</v>
      </c>
      <c r="R1838" s="12">
        <f t="shared" si="2761"/>
        <v>0</v>
      </c>
      <c r="S1838" s="12">
        <f t="shared" si="2761"/>
        <v>0</v>
      </c>
      <c r="T1838" s="12">
        <f t="shared" si="2761"/>
        <v>0</v>
      </c>
      <c r="U1838" s="12">
        <f t="shared" si="2761"/>
        <v>0</v>
      </c>
      <c r="V1838" s="12">
        <f t="shared" si="2761"/>
        <v>0</v>
      </c>
      <c r="W1838" s="12">
        <f t="shared" si="2761"/>
        <v>0</v>
      </c>
      <c r="X1838" s="12">
        <f t="shared" si="2761"/>
        <v>0</v>
      </c>
      <c r="Y1838" s="12">
        <f t="shared" si="2761"/>
        <v>0</v>
      </c>
      <c r="Z1838" s="12">
        <f t="shared" si="2761"/>
        <v>0</v>
      </c>
      <c r="AA1838" s="12">
        <f t="shared" si="2761"/>
        <v>0</v>
      </c>
      <c r="AB1838" s="12">
        <v>0</v>
      </c>
      <c r="AC1838" s="12">
        <v>10000</v>
      </c>
      <c r="AD1838" s="12">
        <f t="shared" ref="AD1838:AV1838" si="2763">SUM(AD1839:AD1840)</f>
        <v>0</v>
      </c>
      <c r="AE1838" s="12">
        <f t="shared" si="2763"/>
        <v>0</v>
      </c>
      <c r="AF1838" s="12">
        <f t="shared" si="2763"/>
        <v>0</v>
      </c>
      <c r="AG1838" s="12">
        <f t="shared" si="2763"/>
        <v>0</v>
      </c>
      <c r="AH1838" s="12">
        <f t="shared" si="2763"/>
        <v>0</v>
      </c>
      <c r="AI1838" s="12">
        <f t="shared" si="2763"/>
        <v>0</v>
      </c>
      <c r="AJ1838" s="12">
        <f t="shared" ref="AJ1838" si="2764">SUM(AJ1839:AJ1840)</f>
        <v>0</v>
      </c>
      <c r="AK1838" s="12">
        <f t="shared" si="2763"/>
        <v>0</v>
      </c>
      <c r="AL1838" s="12">
        <f t="shared" si="2763"/>
        <v>0</v>
      </c>
      <c r="AM1838" s="12">
        <f t="shared" si="2763"/>
        <v>0</v>
      </c>
      <c r="AN1838" s="12">
        <f t="shared" si="2763"/>
        <v>0</v>
      </c>
      <c r="AO1838" s="12">
        <f t="shared" si="2763"/>
        <v>0</v>
      </c>
      <c r="AP1838" s="12">
        <f t="shared" si="2763"/>
        <v>0</v>
      </c>
      <c r="AQ1838" s="12">
        <f t="shared" si="2763"/>
        <v>0</v>
      </c>
      <c r="AR1838" s="12">
        <f t="shared" si="2763"/>
        <v>0</v>
      </c>
      <c r="AS1838" s="12">
        <f t="shared" si="2763"/>
        <v>0</v>
      </c>
      <c r="AT1838" s="12">
        <f t="shared" si="2763"/>
        <v>0</v>
      </c>
      <c r="AU1838" s="12">
        <f t="shared" si="2763"/>
        <v>0</v>
      </c>
      <c r="AV1838" s="12">
        <f t="shared" si="2763"/>
        <v>0</v>
      </c>
      <c r="AW1838" s="12">
        <v>0</v>
      </c>
      <c r="AX1838" s="12">
        <v>0</v>
      </c>
      <c r="AY1838" s="12">
        <f t="shared" ref="AY1838:BQ1838" si="2765">SUM(AY1839:AY1840)</f>
        <v>0</v>
      </c>
      <c r="AZ1838" s="12">
        <f t="shared" si="2765"/>
        <v>0</v>
      </c>
      <c r="BA1838" s="12">
        <f t="shared" si="2765"/>
        <v>0</v>
      </c>
      <c r="BB1838" s="12">
        <f t="shared" si="2765"/>
        <v>0</v>
      </c>
      <c r="BC1838" s="12">
        <f t="shared" si="2765"/>
        <v>0</v>
      </c>
      <c r="BD1838" s="12">
        <f t="shared" si="2765"/>
        <v>0</v>
      </c>
      <c r="BE1838" s="12">
        <f t="shared" ref="BE1838" si="2766">SUM(BE1839:BE1840)</f>
        <v>0</v>
      </c>
      <c r="BF1838" s="12">
        <f t="shared" si="2765"/>
        <v>0</v>
      </c>
      <c r="BG1838" s="12">
        <f t="shared" si="2765"/>
        <v>0</v>
      </c>
      <c r="BH1838" s="12">
        <f t="shared" si="2765"/>
        <v>0</v>
      </c>
      <c r="BI1838" s="12">
        <f t="shared" si="2765"/>
        <v>0</v>
      </c>
      <c r="BJ1838" s="12">
        <f t="shared" si="2765"/>
        <v>0</v>
      </c>
      <c r="BK1838" s="12">
        <f t="shared" si="2765"/>
        <v>0</v>
      </c>
      <c r="BL1838" s="12">
        <f t="shared" si="2765"/>
        <v>0</v>
      </c>
      <c r="BM1838" s="12">
        <f t="shared" si="2765"/>
        <v>0</v>
      </c>
      <c r="BN1838" s="12">
        <f t="shared" si="2765"/>
        <v>0</v>
      </c>
      <c r="BO1838" s="12">
        <f t="shared" si="2765"/>
        <v>0</v>
      </c>
      <c r="BP1838" s="12">
        <f t="shared" si="2765"/>
        <v>0</v>
      </c>
      <c r="BQ1838" s="12">
        <f t="shared" si="2765"/>
        <v>0</v>
      </c>
      <c r="BR1838" s="12">
        <v>0</v>
      </c>
      <c r="BS1838" s="12">
        <v>0</v>
      </c>
      <c r="BT1838" s="12" t="e">
        <f>IF(#REF!=0,"-",#REF!/#REF!*100)</f>
        <v>#REF!</v>
      </c>
    </row>
    <row r="1839" spans="1:72" x14ac:dyDescent="0.25">
      <c r="A1839" s="4" t="s">
        <v>548</v>
      </c>
      <c r="B1839" s="4" t="s">
        <v>56</v>
      </c>
      <c r="C1839" s="4" t="s">
        <v>111</v>
      </c>
      <c r="D1839" s="102" t="s">
        <v>613</v>
      </c>
      <c r="E1839" s="113">
        <v>8213</v>
      </c>
      <c r="F1839" s="102"/>
      <c r="G1839" s="98" t="s">
        <v>1660</v>
      </c>
      <c r="H1839" s="13" t="s">
        <v>51</v>
      </c>
      <c r="I1839" s="14">
        <v>10000</v>
      </c>
      <c r="J1839" s="14"/>
      <c r="K1839" s="14"/>
      <c r="L1839" s="14"/>
      <c r="M1839" s="14"/>
      <c r="N1839" s="14"/>
      <c r="O1839" s="14">
        <f t="shared" si="2743"/>
        <v>10000</v>
      </c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>
        <v>0</v>
      </c>
      <c r="AC1839" s="14">
        <v>10000</v>
      </c>
      <c r="AD1839" s="14">
        <v>0</v>
      </c>
      <c r="AE1839" s="14"/>
      <c r="AF1839" s="14"/>
      <c r="AG1839" s="14"/>
      <c r="AH1839" s="14"/>
      <c r="AI1839" s="14"/>
      <c r="AJ1839" s="14">
        <f t="shared" si="2744"/>
        <v>0</v>
      </c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>
        <v>0</v>
      </c>
      <c r="AX1839" s="14">
        <v>0</v>
      </c>
      <c r="AY1839" s="14">
        <v>0</v>
      </c>
      <c r="AZ1839" s="14"/>
      <c r="BA1839" s="14"/>
      <c r="BB1839" s="14"/>
      <c r="BC1839" s="14"/>
      <c r="BD1839" s="14"/>
      <c r="BE1839" s="14">
        <f t="shared" si="2745"/>
        <v>0</v>
      </c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>
        <v>0</v>
      </c>
      <c r="BS1839" s="14">
        <v>0</v>
      </c>
      <c r="BT1839" s="14" t="e">
        <f>IF(#REF!=0,"-",#REF!/#REF!*100)</f>
        <v>#REF!</v>
      </c>
    </row>
    <row r="1840" spans="1:72" x14ac:dyDescent="0.25">
      <c r="A1840" s="4" t="s">
        <v>548</v>
      </c>
      <c r="B1840" s="4" t="s">
        <v>56</v>
      </c>
      <c r="C1840" s="4" t="s">
        <v>111</v>
      </c>
      <c r="D1840" s="102" t="s">
        <v>613</v>
      </c>
      <c r="E1840" s="113">
        <v>8216</v>
      </c>
      <c r="F1840" s="102"/>
      <c r="G1840" s="98" t="s">
        <v>1660</v>
      </c>
      <c r="H1840" s="13" t="s">
        <v>108</v>
      </c>
      <c r="I1840" s="14">
        <v>0</v>
      </c>
      <c r="J1840" s="14"/>
      <c r="K1840" s="14"/>
      <c r="L1840" s="14"/>
      <c r="M1840" s="14"/>
      <c r="N1840" s="14"/>
      <c r="O1840" s="14">
        <f t="shared" si="2743"/>
        <v>0</v>
      </c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>
        <v>0</v>
      </c>
      <c r="AC1840" s="14">
        <v>0</v>
      </c>
      <c r="AD1840" s="14">
        <v>0</v>
      </c>
      <c r="AE1840" s="14"/>
      <c r="AF1840" s="14"/>
      <c r="AG1840" s="14"/>
      <c r="AH1840" s="14"/>
      <c r="AI1840" s="14"/>
      <c r="AJ1840" s="14">
        <f t="shared" si="2744"/>
        <v>0</v>
      </c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>
        <v>0</v>
      </c>
      <c r="AX1840" s="14">
        <v>0</v>
      </c>
      <c r="AY1840" s="14">
        <v>0</v>
      </c>
      <c r="AZ1840" s="14"/>
      <c r="BA1840" s="14"/>
      <c r="BB1840" s="14"/>
      <c r="BC1840" s="14"/>
      <c r="BD1840" s="14"/>
      <c r="BE1840" s="14">
        <f t="shared" si="2745"/>
        <v>0</v>
      </c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>
        <v>0</v>
      </c>
      <c r="BS1840" s="14">
        <v>0</v>
      </c>
      <c r="BT1840" s="14" t="e">
        <f>IF(#REF!=0,"-",#REF!/#REF!*100)</f>
        <v>#REF!</v>
      </c>
    </row>
    <row r="1841" spans="1:72" x14ac:dyDescent="0.25">
      <c r="A1841" s="13" t="s">
        <v>0</v>
      </c>
      <c r="B1841" s="13" t="s">
        <v>0</v>
      </c>
      <c r="C1841" s="13" t="s">
        <v>0</v>
      </c>
      <c r="D1841" s="98" t="s">
        <v>0</v>
      </c>
      <c r="E1841" s="98" t="s">
        <v>0</v>
      </c>
      <c r="F1841" s="98" t="s">
        <v>0</v>
      </c>
      <c r="G1841" s="13" t="s">
        <v>0</v>
      </c>
      <c r="H1841" s="10" t="s">
        <v>622</v>
      </c>
      <c r="I1841" s="11">
        <f t="shared" ref="I1841:AA1841" si="2767">SUM(I1837,I1834,I1810)</f>
        <v>145000</v>
      </c>
      <c r="J1841" s="11">
        <f t="shared" si="2767"/>
        <v>0</v>
      </c>
      <c r="K1841" s="11">
        <f t="shared" si="2767"/>
        <v>0</v>
      </c>
      <c r="L1841" s="11">
        <f t="shared" si="2767"/>
        <v>0</v>
      </c>
      <c r="M1841" s="11">
        <f t="shared" si="2767"/>
        <v>0</v>
      </c>
      <c r="N1841" s="11">
        <f t="shared" si="2767"/>
        <v>0</v>
      </c>
      <c r="O1841" s="11">
        <f t="shared" si="2767"/>
        <v>145000</v>
      </c>
      <c r="P1841" s="11">
        <f t="shared" si="2767"/>
        <v>21099</v>
      </c>
      <c r="Q1841" s="11">
        <f t="shared" si="2767"/>
        <v>16843</v>
      </c>
      <c r="R1841" s="11">
        <f t="shared" si="2767"/>
        <v>0</v>
      </c>
      <c r="S1841" s="11">
        <f t="shared" si="2767"/>
        <v>0</v>
      </c>
      <c r="T1841" s="11">
        <f t="shared" si="2767"/>
        <v>0</v>
      </c>
      <c r="U1841" s="11">
        <f t="shared" si="2767"/>
        <v>0</v>
      </c>
      <c r="V1841" s="11">
        <f t="shared" si="2767"/>
        <v>0</v>
      </c>
      <c r="W1841" s="11">
        <f t="shared" si="2767"/>
        <v>0</v>
      </c>
      <c r="X1841" s="11">
        <f t="shared" si="2767"/>
        <v>0</v>
      </c>
      <c r="Y1841" s="11">
        <f t="shared" si="2767"/>
        <v>0</v>
      </c>
      <c r="Z1841" s="11">
        <f t="shared" si="2767"/>
        <v>0</v>
      </c>
      <c r="AA1841" s="11">
        <f t="shared" si="2767"/>
        <v>0</v>
      </c>
      <c r="AB1841" s="11">
        <v>37942</v>
      </c>
      <c r="AC1841" s="11">
        <v>107058</v>
      </c>
      <c r="AD1841" s="11">
        <f t="shared" ref="AD1841:AV1841" si="2768">SUM(AD1837,AD1834,AD1810)</f>
        <v>0</v>
      </c>
      <c r="AE1841" s="11">
        <f t="shared" si="2768"/>
        <v>0</v>
      </c>
      <c r="AF1841" s="11">
        <f t="shared" si="2768"/>
        <v>0</v>
      </c>
      <c r="AG1841" s="11">
        <f t="shared" si="2768"/>
        <v>0</v>
      </c>
      <c r="AH1841" s="11">
        <f t="shared" si="2768"/>
        <v>0</v>
      </c>
      <c r="AI1841" s="11">
        <f t="shared" si="2768"/>
        <v>0</v>
      </c>
      <c r="AJ1841" s="11">
        <f t="shared" si="2768"/>
        <v>0</v>
      </c>
      <c r="AK1841" s="11">
        <f t="shared" si="2768"/>
        <v>0</v>
      </c>
      <c r="AL1841" s="11">
        <f t="shared" si="2768"/>
        <v>0</v>
      </c>
      <c r="AM1841" s="11">
        <f t="shared" si="2768"/>
        <v>0</v>
      </c>
      <c r="AN1841" s="11">
        <f t="shared" si="2768"/>
        <v>0</v>
      </c>
      <c r="AO1841" s="11">
        <f t="shared" si="2768"/>
        <v>0</v>
      </c>
      <c r="AP1841" s="11">
        <f t="shared" si="2768"/>
        <v>0</v>
      </c>
      <c r="AQ1841" s="11">
        <f t="shared" si="2768"/>
        <v>0</v>
      </c>
      <c r="AR1841" s="11">
        <f t="shared" si="2768"/>
        <v>0</v>
      </c>
      <c r="AS1841" s="11">
        <f t="shared" si="2768"/>
        <v>0</v>
      </c>
      <c r="AT1841" s="11">
        <f t="shared" si="2768"/>
        <v>0</v>
      </c>
      <c r="AU1841" s="11">
        <f t="shared" si="2768"/>
        <v>0</v>
      </c>
      <c r="AV1841" s="11">
        <f t="shared" si="2768"/>
        <v>0</v>
      </c>
      <c r="AW1841" s="11">
        <v>0</v>
      </c>
      <c r="AX1841" s="11">
        <v>0</v>
      </c>
      <c r="AY1841" s="11">
        <f t="shared" ref="AY1841:BQ1841" si="2769">SUM(AY1837,AY1834,AY1810)</f>
        <v>10000</v>
      </c>
      <c r="AZ1841" s="11">
        <f t="shared" si="2769"/>
        <v>54357</v>
      </c>
      <c r="BA1841" s="11">
        <f t="shared" si="2769"/>
        <v>0</v>
      </c>
      <c r="BB1841" s="11">
        <f t="shared" si="2769"/>
        <v>0</v>
      </c>
      <c r="BC1841" s="11">
        <f t="shared" si="2769"/>
        <v>0</v>
      </c>
      <c r="BD1841" s="11">
        <f t="shared" si="2769"/>
        <v>0</v>
      </c>
      <c r="BE1841" s="11">
        <f t="shared" si="2769"/>
        <v>64357</v>
      </c>
      <c r="BF1841" s="11">
        <f t="shared" si="2769"/>
        <v>0</v>
      </c>
      <c r="BG1841" s="11">
        <f t="shared" si="2769"/>
        <v>0</v>
      </c>
      <c r="BH1841" s="11">
        <f t="shared" si="2769"/>
        <v>54357</v>
      </c>
      <c r="BI1841" s="11">
        <f t="shared" si="2769"/>
        <v>0</v>
      </c>
      <c r="BJ1841" s="11">
        <f t="shared" si="2769"/>
        <v>0</v>
      </c>
      <c r="BK1841" s="11">
        <f t="shared" si="2769"/>
        <v>0</v>
      </c>
      <c r="BL1841" s="11">
        <f t="shared" si="2769"/>
        <v>0</v>
      </c>
      <c r="BM1841" s="11">
        <f t="shared" si="2769"/>
        <v>0</v>
      </c>
      <c r="BN1841" s="11">
        <f t="shared" si="2769"/>
        <v>0</v>
      </c>
      <c r="BO1841" s="11">
        <f t="shared" si="2769"/>
        <v>0</v>
      </c>
      <c r="BP1841" s="11">
        <f t="shared" si="2769"/>
        <v>0</v>
      </c>
      <c r="BQ1841" s="11">
        <f t="shared" si="2769"/>
        <v>0</v>
      </c>
      <c r="BR1841" s="11">
        <v>54357</v>
      </c>
      <c r="BS1841" s="11">
        <v>10000</v>
      </c>
      <c r="BT1841" s="11" t="e">
        <f>IF(#REF!=0,"-",#REF!/#REF!*100)</f>
        <v>#REF!</v>
      </c>
    </row>
    <row r="1842" spans="1:72" ht="15.75" thickBot="1" x14ac:dyDescent="0.3">
      <c r="A1842" s="13" t="s">
        <v>0</v>
      </c>
      <c r="B1842" s="13" t="s">
        <v>0</v>
      </c>
      <c r="C1842" s="13" t="s">
        <v>0</v>
      </c>
      <c r="D1842" s="98" t="s">
        <v>0</v>
      </c>
      <c r="E1842" s="98" t="s">
        <v>0</v>
      </c>
      <c r="F1842" s="98" t="s">
        <v>0</v>
      </c>
      <c r="G1842" s="13" t="s">
        <v>0</v>
      </c>
      <c r="H1842" s="2" t="s">
        <v>53</v>
      </c>
      <c r="I1842" s="13" t="s">
        <v>0</v>
      </c>
      <c r="J1842" s="13"/>
      <c r="K1842" s="13"/>
      <c r="L1842" s="13"/>
      <c r="M1842" s="13"/>
      <c r="N1842" s="13"/>
      <c r="O1842" s="13" t="e">
        <f t="shared" si="2743"/>
        <v>#VALUE!</v>
      </c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>
        <v>0</v>
      </c>
      <c r="AC1842" s="13" t="e">
        <v>#VALUE!</v>
      </c>
      <c r="AD1842" s="13" t="s">
        <v>0</v>
      </c>
      <c r="AE1842" s="13"/>
      <c r="AF1842" s="13"/>
      <c r="AG1842" s="13"/>
      <c r="AH1842" s="13"/>
      <c r="AI1842" s="13"/>
      <c r="AJ1842" s="13" t="e">
        <f t="shared" si="2744"/>
        <v>#VALUE!</v>
      </c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>
        <v>0</v>
      </c>
      <c r="AX1842" s="13" t="e">
        <v>#VALUE!</v>
      </c>
      <c r="AY1842" s="13" t="s">
        <v>0</v>
      </c>
      <c r="AZ1842" s="13"/>
      <c r="BA1842" s="13"/>
      <c r="BB1842" s="13"/>
      <c r="BC1842" s="13"/>
      <c r="BD1842" s="13"/>
      <c r="BE1842" s="13" t="e">
        <f t="shared" si="2745"/>
        <v>#VALUE!</v>
      </c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>
        <v>0</v>
      </c>
      <c r="BS1842" s="13" t="e">
        <v>#VALUE!</v>
      </c>
      <c r="BT1842" s="12"/>
    </row>
    <row r="1843" spans="1:72" ht="69.75" customHeight="1" thickBot="1" x14ac:dyDescent="0.3">
      <c r="A1843" s="132" t="s">
        <v>0</v>
      </c>
      <c r="B1843" s="132" t="s">
        <v>0</v>
      </c>
      <c r="C1843" s="132" t="s">
        <v>0</v>
      </c>
      <c r="D1843" s="135" t="s">
        <v>0</v>
      </c>
      <c r="E1843" s="135" t="s">
        <v>0</v>
      </c>
      <c r="F1843" s="135" t="s">
        <v>0</v>
      </c>
      <c r="G1843" s="138" t="s">
        <v>0</v>
      </c>
      <c r="H1843" s="5" t="s">
        <v>54</v>
      </c>
      <c r="I1843" s="89" t="s">
        <v>9</v>
      </c>
      <c r="J1843" s="89" t="s">
        <v>1606</v>
      </c>
      <c r="K1843" s="89" t="s">
        <v>1534</v>
      </c>
      <c r="L1843" s="89" t="s">
        <v>1592</v>
      </c>
      <c r="M1843" s="89" t="s">
        <v>1593</v>
      </c>
      <c r="N1843" s="89" t="s">
        <v>1594</v>
      </c>
      <c r="O1843" s="89" t="s">
        <v>1610</v>
      </c>
      <c r="P1843" s="89" t="s">
        <v>1607</v>
      </c>
      <c r="Q1843" s="89" t="s">
        <v>1595</v>
      </c>
      <c r="R1843" s="89" t="s">
        <v>1596</v>
      </c>
      <c r="S1843" s="89" t="s">
        <v>1597</v>
      </c>
      <c r="T1843" s="89" t="s">
        <v>1598</v>
      </c>
      <c r="U1843" s="89" t="s">
        <v>1599</v>
      </c>
      <c r="V1843" s="89" t="s">
        <v>1600</v>
      </c>
      <c r="W1843" s="89" t="s">
        <v>1608</v>
      </c>
      <c r="X1843" s="89" t="s">
        <v>1609</v>
      </c>
      <c r="Y1843" s="89" t="s">
        <v>1601</v>
      </c>
      <c r="Z1843" s="89" t="s">
        <v>1602</v>
      </c>
      <c r="AA1843" s="89" t="s">
        <v>1603</v>
      </c>
      <c r="AB1843" s="89" t="s">
        <v>1604</v>
      </c>
      <c r="AC1843" s="89" t="s">
        <v>1605</v>
      </c>
      <c r="AD1843" s="90" t="s">
        <v>10</v>
      </c>
      <c r="AE1843" s="90" t="s">
        <v>1606</v>
      </c>
      <c r="AF1843" s="90" t="s">
        <v>1534</v>
      </c>
      <c r="AG1843" s="90" t="s">
        <v>1592</v>
      </c>
      <c r="AH1843" s="90" t="s">
        <v>1593</v>
      </c>
      <c r="AI1843" s="90" t="s">
        <v>1594</v>
      </c>
      <c r="AJ1843" s="90" t="s">
        <v>1611</v>
      </c>
      <c r="AK1843" s="90" t="s">
        <v>1607</v>
      </c>
      <c r="AL1843" s="90" t="s">
        <v>1595</v>
      </c>
      <c r="AM1843" s="90" t="s">
        <v>1596</v>
      </c>
      <c r="AN1843" s="90" t="s">
        <v>1597</v>
      </c>
      <c r="AO1843" s="90" t="s">
        <v>1598</v>
      </c>
      <c r="AP1843" s="90" t="s">
        <v>1599</v>
      </c>
      <c r="AQ1843" s="90" t="s">
        <v>1600</v>
      </c>
      <c r="AR1843" s="90" t="s">
        <v>1608</v>
      </c>
      <c r="AS1843" s="90" t="s">
        <v>1609</v>
      </c>
      <c r="AT1843" s="90" t="s">
        <v>1601</v>
      </c>
      <c r="AU1843" s="90" t="s">
        <v>1602</v>
      </c>
      <c r="AV1843" s="90" t="s">
        <v>1603</v>
      </c>
      <c r="AW1843" s="90" t="s">
        <v>1604</v>
      </c>
      <c r="AX1843" s="90" t="s">
        <v>1605</v>
      </c>
      <c r="AY1843" s="91" t="s">
        <v>11</v>
      </c>
      <c r="AZ1843" s="91" t="s">
        <v>1606</v>
      </c>
      <c r="BA1843" s="91" t="s">
        <v>1534</v>
      </c>
      <c r="BB1843" s="91" t="s">
        <v>1592</v>
      </c>
      <c r="BC1843" s="91" t="s">
        <v>1593</v>
      </c>
      <c r="BD1843" s="91" t="s">
        <v>1594</v>
      </c>
      <c r="BE1843" s="91" t="s">
        <v>1612</v>
      </c>
      <c r="BF1843" s="91" t="s">
        <v>1607</v>
      </c>
      <c r="BG1843" s="91" t="s">
        <v>1595</v>
      </c>
      <c r="BH1843" s="91" t="s">
        <v>1596</v>
      </c>
      <c r="BI1843" s="91" t="s">
        <v>1597</v>
      </c>
      <c r="BJ1843" s="91" t="s">
        <v>1598</v>
      </c>
      <c r="BK1843" s="91" t="s">
        <v>1599</v>
      </c>
      <c r="BL1843" s="91" t="s">
        <v>1600</v>
      </c>
      <c r="BM1843" s="91" t="s">
        <v>1608</v>
      </c>
      <c r="BN1843" s="91" t="s">
        <v>1609</v>
      </c>
      <c r="BO1843" s="91" t="s">
        <v>1601</v>
      </c>
      <c r="BP1843" s="91" t="s">
        <v>1602</v>
      </c>
      <c r="BQ1843" s="91" t="s">
        <v>1603</v>
      </c>
      <c r="BR1843" s="91" t="s">
        <v>1604</v>
      </c>
      <c r="BS1843" s="91" t="s">
        <v>1605</v>
      </c>
      <c r="BT1843" s="5" t="s">
        <v>1671</v>
      </c>
    </row>
    <row r="1844" spans="1:72" x14ac:dyDescent="0.25">
      <c r="A1844" s="133"/>
      <c r="B1844" s="133"/>
      <c r="C1844" s="133"/>
      <c r="D1844" s="136"/>
      <c r="E1844" s="136"/>
      <c r="F1844" s="136"/>
      <c r="G1844" s="139"/>
      <c r="H1844" s="15" t="s">
        <v>0</v>
      </c>
      <c r="I1844" s="9">
        <v>1</v>
      </c>
      <c r="J1844" s="9">
        <v>2</v>
      </c>
      <c r="K1844" s="9">
        <v>3</v>
      </c>
      <c r="L1844" s="9">
        <v>4</v>
      </c>
      <c r="M1844" s="9">
        <v>5</v>
      </c>
      <c r="N1844" s="9">
        <v>6</v>
      </c>
      <c r="O1844" s="9">
        <v>7</v>
      </c>
      <c r="P1844" s="9">
        <v>8</v>
      </c>
      <c r="Q1844" s="9">
        <v>9</v>
      </c>
      <c r="R1844" s="9">
        <v>10</v>
      </c>
      <c r="S1844" s="9">
        <v>11</v>
      </c>
      <c r="T1844" s="9">
        <v>12</v>
      </c>
      <c r="U1844" s="9">
        <v>13</v>
      </c>
      <c r="V1844" s="9">
        <v>14</v>
      </c>
      <c r="W1844" s="9">
        <v>15</v>
      </c>
      <c r="X1844" s="9">
        <v>16</v>
      </c>
      <c r="Y1844" s="9">
        <v>17</v>
      </c>
      <c r="Z1844" s="9">
        <v>18</v>
      </c>
      <c r="AA1844" s="9">
        <v>19</v>
      </c>
      <c r="AB1844" s="9">
        <v>20</v>
      </c>
      <c r="AC1844" s="9">
        <v>21</v>
      </c>
      <c r="AD1844" s="9">
        <v>1</v>
      </c>
      <c r="AE1844" s="9">
        <v>2</v>
      </c>
      <c r="AF1844" s="9">
        <v>3</v>
      </c>
      <c r="AG1844" s="9">
        <v>4</v>
      </c>
      <c r="AH1844" s="9">
        <v>5</v>
      </c>
      <c r="AI1844" s="9">
        <v>6</v>
      </c>
      <c r="AJ1844" s="9">
        <v>7</v>
      </c>
      <c r="AK1844" s="9">
        <v>8</v>
      </c>
      <c r="AL1844" s="9">
        <v>9</v>
      </c>
      <c r="AM1844" s="9">
        <v>10</v>
      </c>
      <c r="AN1844" s="9">
        <v>11</v>
      </c>
      <c r="AO1844" s="9">
        <v>12</v>
      </c>
      <c r="AP1844" s="9">
        <v>13</v>
      </c>
      <c r="AQ1844" s="9">
        <v>14</v>
      </c>
      <c r="AR1844" s="9">
        <v>15</v>
      </c>
      <c r="AS1844" s="9">
        <v>16</v>
      </c>
      <c r="AT1844" s="9">
        <v>17</v>
      </c>
      <c r="AU1844" s="9">
        <v>18</v>
      </c>
      <c r="AV1844" s="9">
        <v>19</v>
      </c>
      <c r="AW1844" s="9">
        <v>20</v>
      </c>
      <c r="AX1844" s="9">
        <v>21</v>
      </c>
      <c r="AY1844" s="9">
        <v>1</v>
      </c>
      <c r="AZ1844" s="9">
        <v>2</v>
      </c>
      <c r="BA1844" s="9">
        <v>3</v>
      </c>
      <c r="BB1844" s="9">
        <v>4</v>
      </c>
      <c r="BC1844" s="9">
        <v>5</v>
      </c>
      <c r="BD1844" s="9">
        <v>6</v>
      </c>
      <c r="BE1844" s="9">
        <v>7</v>
      </c>
      <c r="BF1844" s="9">
        <v>8</v>
      </c>
      <c r="BG1844" s="9">
        <v>9</v>
      </c>
      <c r="BH1844" s="9">
        <v>10</v>
      </c>
      <c r="BI1844" s="9">
        <v>11</v>
      </c>
      <c r="BJ1844" s="9">
        <v>12</v>
      </c>
      <c r="BK1844" s="9">
        <v>13</v>
      </c>
      <c r="BL1844" s="9">
        <v>14</v>
      </c>
      <c r="BM1844" s="9">
        <v>15</v>
      </c>
      <c r="BN1844" s="9">
        <v>16</v>
      </c>
      <c r="BO1844" s="9">
        <v>17</v>
      </c>
      <c r="BP1844" s="9">
        <v>18</v>
      </c>
      <c r="BQ1844" s="9">
        <v>19</v>
      </c>
      <c r="BR1844" s="9">
        <v>20</v>
      </c>
      <c r="BS1844" s="9">
        <v>21</v>
      </c>
      <c r="BT1844" s="9">
        <v>9</v>
      </c>
    </row>
    <row r="1845" spans="1:72" x14ac:dyDescent="0.25">
      <c r="A1845" s="133"/>
      <c r="B1845" s="133"/>
      <c r="C1845" s="133"/>
      <c r="D1845" s="136"/>
      <c r="E1845" s="136"/>
      <c r="F1845" s="136"/>
      <c r="G1845" s="139"/>
      <c r="H1845" s="16" t="s">
        <v>64</v>
      </c>
      <c r="I1845" s="17">
        <f>SUM(I1841)</f>
        <v>145000</v>
      </c>
      <c r="J1845" s="17">
        <f t="shared" ref="J1845:AA1845" si="2770">SUM(J1841)</f>
        <v>0</v>
      </c>
      <c r="K1845" s="17">
        <f t="shared" si="2770"/>
        <v>0</v>
      </c>
      <c r="L1845" s="17">
        <f t="shared" si="2770"/>
        <v>0</v>
      </c>
      <c r="M1845" s="17">
        <f t="shared" si="2770"/>
        <v>0</v>
      </c>
      <c r="N1845" s="17">
        <f t="shared" si="2770"/>
        <v>0</v>
      </c>
      <c r="O1845" s="17">
        <f t="shared" ref="O1845" si="2771">SUM(O1841)</f>
        <v>145000</v>
      </c>
      <c r="P1845" s="17">
        <f t="shared" si="2770"/>
        <v>21099</v>
      </c>
      <c r="Q1845" s="17">
        <f t="shared" si="2770"/>
        <v>16843</v>
      </c>
      <c r="R1845" s="17">
        <f t="shared" si="2770"/>
        <v>0</v>
      </c>
      <c r="S1845" s="17">
        <f t="shared" si="2770"/>
        <v>0</v>
      </c>
      <c r="T1845" s="17">
        <f t="shared" si="2770"/>
        <v>0</v>
      </c>
      <c r="U1845" s="17">
        <f t="shared" si="2770"/>
        <v>0</v>
      </c>
      <c r="V1845" s="17">
        <f t="shared" si="2770"/>
        <v>0</v>
      </c>
      <c r="W1845" s="17">
        <f t="shared" si="2770"/>
        <v>0</v>
      </c>
      <c r="X1845" s="17">
        <f t="shared" si="2770"/>
        <v>0</v>
      </c>
      <c r="Y1845" s="17">
        <f t="shared" si="2770"/>
        <v>0</v>
      </c>
      <c r="Z1845" s="17">
        <f t="shared" si="2770"/>
        <v>0</v>
      </c>
      <c r="AA1845" s="17">
        <f t="shared" si="2770"/>
        <v>0</v>
      </c>
      <c r="AB1845" s="17">
        <v>37942</v>
      </c>
      <c r="AC1845" s="17">
        <v>107058</v>
      </c>
      <c r="AD1845" s="17">
        <f t="shared" ref="AD1845:AV1845" si="2772">SUM(AD1841)</f>
        <v>0</v>
      </c>
      <c r="AE1845" s="17">
        <f t="shared" si="2772"/>
        <v>0</v>
      </c>
      <c r="AF1845" s="17">
        <f t="shared" si="2772"/>
        <v>0</v>
      </c>
      <c r="AG1845" s="17">
        <f t="shared" si="2772"/>
        <v>0</v>
      </c>
      <c r="AH1845" s="17">
        <f t="shared" si="2772"/>
        <v>0</v>
      </c>
      <c r="AI1845" s="17">
        <f t="shared" si="2772"/>
        <v>0</v>
      </c>
      <c r="AJ1845" s="17">
        <f t="shared" ref="AJ1845" si="2773">SUM(AJ1841)</f>
        <v>0</v>
      </c>
      <c r="AK1845" s="17">
        <f t="shared" si="2772"/>
        <v>0</v>
      </c>
      <c r="AL1845" s="17">
        <f t="shared" si="2772"/>
        <v>0</v>
      </c>
      <c r="AM1845" s="17">
        <f t="shared" si="2772"/>
        <v>0</v>
      </c>
      <c r="AN1845" s="17">
        <f t="shared" si="2772"/>
        <v>0</v>
      </c>
      <c r="AO1845" s="17">
        <f t="shared" si="2772"/>
        <v>0</v>
      </c>
      <c r="AP1845" s="17">
        <f t="shared" si="2772"/>
        <v>0</v>
      </c>
      <c r="AQ1845" s="17">
        <f t="shared" si="2772"/>
        <v>0</v>
      </c>
      <c r="AR1845" s="17">
        <f t="shared" si="2772"/>
        <v>0</v>
      </c>
      <c r="AS1845" s="17">
        <f t="shared" si="2772"/>
        <v>0</v>
      </c>
      <c r="AT1845" s="17">
        <f t="shared" si="2772"/>
        <v>0</v>
      </c>
      <c r="AU1845" s="17">
        <f t="shared" si="2772"/>
        <v>0</v>
      </c>
      <c r="AV1845" s="17">
        <f t="shared" si="2772"/>
        <v>0</v>
      </c>
      <c r="AW1845" s="17">
        <v>0</v>
      </c>
      <c r="AX1845" s="17">
        <v>0</v>
      </c>
      <c r="AY1845" s="17">
        <f t="shared" ref="AY1845:BQ1845" si="2774">SUM(AY1841)</f>
        <v>10000</v>
      </c>
      <c r="AZ1845" s="17">
        <f t="shared" si="2774"/>
        <v>54357</v>
      </c>
      <c r="BA1845" s="17">
        <f t="shared" si="2774"/>
        <v>0</v>
      </c>
      <c r="BB1845" s="17">
        <f t="shared" si="2774"/>
        <v>0</v>
      </c>
      <c r="BC1845" s="17">
        <f t="shared" si="2774"/>
        <v>0</v>
      </c>
      <c r="BD1845" s="17">
        <f t="shared" si="2774"/>
        <v>0</v>
      </c>
      <c r="BE1845" s="17">
        <f t="shared" ref="BE1845" si="2775">SUM(BE1841)</f>
        <v>64357</v>
      </c>
      <c r="BF1845" s="17">
        <f t="shared" si="2774"/>
        <v>0</v>
      </c>
      <c r="BG1845" s="17">
        <f t="shared" si="2774"/>
        <v>0</v>
      </c>
      <c r="BH1845" s="17">
        <f t="shared" si="2774"/>
        <v>54357</v>
      </c>
      <c r="BI1845" s="17">
        <f t="shared" si="2774"/>
        <v>0</v>
      </c>
      <c r="BJ1845" s="17">
        <f t="shared" si="2774"/>
        <v>0</v>
      </c>
      <c r="BK1845" s="17">
        <f t="shared" si="2774"/>
        <v>0</v>
      </c>
      <c r="BL1845" s="17">
        <f t="shared" si="2774"/>
        <v>0</v>
      </c>
      <c r="BM1845" s="17">
        <f t="shared" si="2774"/>
        <v>0</v>
      </c>
      <c r="BN1845" s="17">
        <f t="shared" si="2774"/>
        <v>0</v>
      </c>
      <c r="BO1845" s="17">
        <f t="shared" si="2774"/>
        <v>0</v>
      </c>
      <c r="BP1845" s="17">
        <f t="shared" si="2774"/>
        <v>0</v>
      </c>
      <c r="BQ1845" s="17">
        <f t="shared" si="2774"/>
        <v>0</v>
      </c>
      <c r="BR1845" s="17">
        <v>54357</v>
      </c>
      <c r="BS1845" s="17">
        <v>10000</v>
      </c>
      <c r="BT1845" s="17" t="e">
        <f>IF(#REF!=0,"-",#REF!/#REF!*100)</f>
        <v>#REF!</v>
      </c>
    </row>
    <row r="1846" spans="1:72" x14ac:dyDescent="0.25">
      <c r="A1846" s="133"/>
      <c r="B1846" s="133"/>
      <c r="C1846" s="133"/>
      <c r="D1846" s="136"/>
      <c r="E1846" s="136"/>
      <c r="F1846" s="136"/>
      <c r="G1846" s="139"/>
      <c r="H1846" s="18" t="s">
        <v>55</v>
      </c>
      <c r="I1846" s="17">
        <f t="shared" ref="I1846:AA1846" si="2776">SUM(I1845)</f>
        <v>145000</v>
      </c>
      <c r="J1846" s="17">
        <f t="shared" si="2776"/>
        <v>0</v>
      </c>
      <c r="K1846" s="17">
        <f t="shared" si="2776"/>
        <v>0</v>
      </c>
      <c r="L1846" s="17">
        <f t="shared" si="2776"/>
        <v>0</v>
      </c>
      <c r="M1846" s="17">
        <f t="shared" si="2776"/>
        <v>0</v>
      </c>
      <c r="N1846" s="17">
        <f t="shared" si="2776"/>
        <v>0</v>
      </c>
      <c r="O1846" s="17">
        <f t="shared" ref="O1846" si="2777">SUM(O1845)</f>
        <v>145000</v>
      </c>
      <c r="P1846" s="17">
        <f t="shared" si="2776"/>
        <v>21099</v>
      </c>
      <c r="Q1846" s="17">
        <f t="shared" si="2776"/>
        <v>16843</v>
      </c>
      <c r="R1846" s="17">
        <f t="shared" si="2776"/>
        <v>0</v>
      </c>
      <c r="S1846" s="17">
        <f t="shared" si="2776"/>
        <v>0</v>
      </c>
      <c r="T1846" s="17">
        <f t="shared" si="2776"/>
        <v>0</v>
      </c>
      <c r="U1846" s="17">
        <f t="shared" si="2776"/>
        <v>0</v>
      </c>
      <c r="V1846" s="17">
        <f t="shared" si="2776"/>
        <v>0</v>
      </c>
      <c r="W1846" s="17">
        <f t="shared" si="2776"/>
        <v>0</v>
      </c>
      <c r="X1846" s="17">
        <f t="shared" si="2776"/>
        <v>0</v>
      </c>
      <c r="Y1846" s="17">
        <f t="shared" si="2776"/>
        <v>0</v>
      </c>
      <c r="Z1846" s="17">
        <f t="shared" si="2776"/>
        <v>0</v>
      </c>
      <c r="AA1846" s="17">
        <f t="shared" si="2776"/>
        <v>0</v>
      </c>
      <c r="AB1846" s="17">
        <v>37942</v>
      </c>
      <c r="AC1846" s="17">
        <v>107058</v>
      </c>
      <c r="AD1846" s="17">
        <f t="shared" ref="AD1846:AV1846" si="2778">SUM(AD1845)</f>
        <v>0</v>
      </c>
      <c r="AE1846" s="17">
        <f t="shared" si="2778"/>
        <v>0</v>
      </c>
      <c r="AF1846" s="17">
        <f t="shared" si="2778"/>
        <v>0</v>
      </c>
      <c r="AG1846" s="17">
        <f t="shared" si="2778"/>
        <v>0</v>
      </c>
      <c r="AH1846" s="17">
        <f t="shared" si="2778"/>
        <v>0</v>
      </c>
      <c r="AI1846" s="17">
        <f t="shared" si="2778"/>
        <v>0</v>
      </c>
      <c r="AJ1846" s="17">
        <f t="shared" ref="AJ1846" si="2779">SUM(AJ1845)</f>
        <v>0</v>
      </c>
      <c r="AK1846" s="17">
        <f t="shared" si="2778"/>
        <v>0</v>
      </c>
      <c r="AL1846" s="17">
        <f t="shared" si="2778"/>
        <v>0</v>
      </c>
      <c r="AM1846" s="17">
        <f t="shared" si="2778"/>
        <v>0</v>
      </c>
      <c r="AN1846" s="17">
        <f t="shared" si="2778"/>
        <v>0</v>
      </c>
      <c r="AO1846" s="17">
        <f t="shared" si="2778"/>
        <v>0</v>
      </c>
      <c r="AP1846" s="17">
        <f t="shared" si="2778"/>
        <v>0</v>
      </c>
      <c r="AQ1846" s="17">
        <f t="shared" si="2778"/>
        <v>0</v>
      </c>
      <c r="AR1846" s="17">
        <f t="shared" si="2778"/>
        <v>0</v>
      </c>
      <c r="AS1846" s="17">
        <f t="shared" si="2778"/>
        <v>0</v>
      </c>
      <c r="AT1846" s="17">
        <f t="shared" si="2778"/>
        <v>0</v>
      </c>
      <c r="AU1846" s="17">
        <f t="shared" si="2778"/>
        <v>0</v>
      </c>
      <c r="AV1846" s="17">
        <f t="shared" si="2778"/>
        <v>0</v>
      </c>
      <c r="AW1846" s="17">
        <v>0</v>
      </c>
      <c r="AX1846" s="17">
        <v>0</v>
      </c>
      <c r="AY1846" s="17">
        <f t="shared" ref="AY1846:BQ1846" si="2780">SUM(AY1845)</f>
        <v>10000</v>
      </c>
      <c r="AZ1846" s="17">
        <f t="shared" si="2780"/>
        <v>54357</v>
      </c>
      <c r="BA1846" s="17">
        <f t="shared" si="2780"/>
        <v>0</v>
      </c>
      <c r="BB1846" s="17">
        <f t="shared" si="2780"/>
        <v>0</v>
      </c>
      <c r="BC1846" s="17">
        <f t="shared" si="2780"/>
        <v>0</v>
      </c>
      <c r="BD1846" s="17">
        <f t="shared" si="2780"/>
        <v>0</v>
      </c>
      <c r="BE1846" s="17">
        <f t="shared" ref="BE1846" si="2781">SUM(BE1845)</f>
        <v>64357</v>
      </c>
      <c r="BF1846" s="17">
        <f t="shared" si="2780"/>
        <v>0</v>
      </c>
      <c r="BG1846" s="17">
        <f t="shared" si="2780"/>
        <v>0</v>
      </c>
      <c r="BH1846" s="17">
        <f t="shared" si="2780"/>
        <v>54357</v>
      </c>
      <c r="BI1846" s="17">
        <f t="shared" si="2780"/>
        <v>0</v>
      </c>
      <c r="BJ1846" s="17">
        <f t="shared" si="2780"/>
        <v>0</v>
      </c>
      <c r="BK1846" s="17">
        <f t="shared" si="2780"/>
        <v>0</v>
      </c>
      <c r="BL1846" s="17">
        <f t="shared" si="2780"/>
        <v>0</v>
      </c>
      <c r="BM1846" s="17">
        <f t="shared" si="2780"/>
        <v>0</v>
      </c>
      <c r="BN1846" s="17">
        <f t="shared" si="2780"/>
        <v>0</v>
      </c>
      <c r="BO1846" s="17">
        <f t="shared" si="2780"/>
        <v>0</v>
      </c>
      <c r="BP1846" s="17">
        <f t="shared" si="2780"/>
        <v>0</v>
      </c>
      <c r="BQ1846" s="17">
        <f t="shared" si="2780"/>
        <v>0</v>
      </c>
      <c r="BR1846" s="17">
        <v>54357</v>
      </c>
      <c r="BS1846" s="17">
        <v>10000</v>
      </c>
      <c r="BT1846" s="17" t="e">
        <f>IF(#REF!=0,"-",#REF!/#REF!*100)</f>
        <v>#REF!</v>
      </c>
    </row>
    <row r="1847" spans="1:72" x14ac:dyDescent="0.25">
      <c r="A1847" s="134"/>
      <c r="B1847" s="134"/>
      <c r="C1847" s="134"/>
      <c r="D1847" s="137"/>
      <c r="E1847" s="137"/>
      <c r="F1847" s="137"/>
      <c r="G1847" s="140"/>
      <c r="O1847">
        <f t="shared" si="2743"/>
        <v>0</v>
      </c>
      <c r="AB1847">
        <v>0</v>
      </c>
      <c r="AC1847">
        <v>0</v>
      </c>
      <c r="AJ1847">
        <f t="shared" si="2744"/>
        <v>0</v>
      </c>
      <c r="AW1847">
        <v>0</v>
      </c>
      <c r="AX1847">
        <v>0</v>
      </c>
      <c r="BE1847">
        <f t="shared" si="2745"/>
        <v>0</v>
      </c>
      <c r="BR1847">
        <v>0</v>
      </c>
      <c r="BS1847">
        <v>0</v>
      </c>
      <c r="BT1847" t="e">
        <f>IF(#REF!=0,"-",#REF!/#REF!*100)</f>
        <v>#REF!</v>
      </c>
    </row>
    <row r="1848" spans="1:72" ht="15.75" thickBot="1" x14ac:dyDescent="0.3">
      <c r="A1848" s="13" t="s">
        <v>0</v>
      </c>
      <c r="B1848" s="13" t="s">
        <v>0</v>
      </c>
      <c r="C1848" s="13" t="s">
        <v>0</v>
      </c>
      <c r="D1848" s="98" t="s">
        <v>0</v>
      </c>
      <c r="E1848" s="98" t="s">
        <v>0</v>
      </c>
      <c r="F1848" s="98" t="s">
        <v>0</v>
      </c>
      <c r="G1848" s="13" t="s">
        <v>0</v>
      </c>
      <c r="H1848" s="19" t="s">
        <v>0</v>
      </c>
      <c r="I1848" s="19" t="s">
        <v>0</v>
      </c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>
        <v>0</v>
      </c>
      <c r="AC1848" s="19">
        <v>0</v>
      </c>
      <c r="AD1848" s="19" t="s">
        <v>0</v>
      </c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>
        <v>0</v>
      </c>
      <c r="AX1848" s="19">
        <v>0</v>
      </c>
      <c r="AY1848" s="19" t="s">
        <v>0</v>
      </c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>
        <v>0</v>
      </c>
      <c r="BS1848" s="19">
        <v>0</v>
      </c>
      <c r="BT1848" s="19"/>
    </row>
    <row r="1849" spans="1:72" ht="69.75" customHeight="1" thickBot="1" x14ac:dyDescent="0.3">
      <c r="A1849" s="5" t="s">
        <v>2</v>
      </c>
      <c r="B1849" s="5" t="s">
        <v>3</v>
      </c>
      <c r="C1849" s="5" t="s">
        <v>4</v>
      </c>
      <c r="D1849" s="103" t="s">
        <v>0</v>
      </c>
      <c r="E1849" s="112" t="s">
        <v>5</v>
      </c>
      <c r="F1849" s="112" t="s">
        <v>6</v>
      </c>
      <c r="G1849" s="5" t="s">
        <v>7</v>
      </c>
      <c r="H1849" s="5" t="s">
        <v>8</v>
      </c>
      <c r="I1849" s="89" t="s">
        <v>9</v>
      </c>
      <c r="J1849" s="89" t="s">
        <v>1606</v>
      </c>
      <c r="K1849" s="89" t="s">
        <v>1534</v>
      </c>
      <c r="L1849" s="89" t="s">
        <v>1592</v>
      </c>
      <c r="M1849" s="89" t="s">
        <v>1593</v>
      </c>
      <c r="N1849" s="89" t="s">
        <v>1594</v>
      </c>
      <c r="O1849" s="89" t="s">
        <v>1610</v>
      </c>
      <c r="P1849" s="89" t="s">
        <v>1607</v>
      </c>
      <c r="Q1849" s="89" t="s">
        <v>1595</v>
      </c>
      <c r="R1849" s="89" t="s">
        <v>1596</v>
      </c>
      <c r="S1849" s="89" t="s">
        <v>1597</v>
      </c>
      <c r="T1849" s="89" t="s">
        <v>1598</v>
      </c>
      <c r="U1849" s="89" t="s">
        <v>1599</v>
      </c>
      <c r="V1849" s="89" t="s">
        <v>1600</v>
      </c>
      <c r="W1849" s="89" t="s">
        <v>1608</v>
      </c>
      <c r="X1849" s="89" t="s">
        <v>1609</v>
      </c>
      <c r="Y1849" s="89" t="s">
        <v>1601</v>
      </c>
      <c r="Z1849" s="89" t="s">
        <v>1602</v>
      </c>
      <c r="AA1849" s="89" t="s">
        <v>1603</v>
      </c>
      <c r="AB1849" s="89" t="s">
        <v>1604</v>
      </c>
      <c r="AC1849" s="89" t="s">
        <v>1605</v>
      </c>
      <c r="AD1849" s="90" t="s">
        <v>10</v>
      </c>
      <c r="AE1849" s="90" t="s">
        <v>1606</v>
      </c>
      <c r="AF1849" s="90" t="s">
        <v>1534</v>
      </c>
      <c r="AG1849" s="90" t="s">
        <v>1592</v>
      </c>
      <c r="AH1849" s="90" t="s">
        <v>1593</v>
      </c>
      <c r="AI1849" s="90" t="s">
        <v>1594</v>
      </c>
      <c r="AJ1849" s="90" t="s">
        <v>1611</v>
      </c>
      <c r="AK1849" s="90" t="s">
        <v>1607</v>
      </c>
      <c r="AL1849" s="90" t="s">
        <v>1595</v>
      </c>
      <c r="AM1849" s="90" t="s">
        <v>1596</v>
      </c>
      <c r="AN1849" s="90" t="s">
        <v>1597</v>
      </c>
      <c r="AO1849" s="90" t="s">
        <v>1598</v>
      </c>
      <c r="AP1849" s="90" t="s">
        <v>1599</v>
      </c>
      <c r="AQ1849" s="90" t="s">
        <v>1600</v>
      </c>
      <c r="AR1849" s="90" t="s">
        <v>1608</v>
      </c>
      <c r="AS1849" s="90" t="s">
        <v>1609</v>
      </c>
      <c r="AT1849" s="90" t="s">
        <v>1601</v>
      </c>
      <c r="AU1849" s="90" t="s">
        <v>1602</v>
      </c>
      <c r="AV1849" s="90" t="s">
        <v>1603</v>
      </c>
      <c r="AW1849" s="90" t="s">
        <v>1604</v>
      </c>
      <c r="AX1849" s="90" t="s">
        <v>1605</v>
      </c>
      <c r="AY1849" s="91" t="s">
        <v>11</v>
      </c>
      <c r="AZ1849" s="91" t="s">
        <v>1606</v>
      </c>
      <c r="BA1849" s="91" t="s">
        <v>1534</v>
      </c>
      <c r="BB1849" s="91" t="s">
        <v>1592</v>
      </c>
      <c r="BC1849" s="91" t="s">
        <v>1593</v>
      </c>
      <c r="BD1849" s="91" t="s">
        <v>1594</v>
      </c>
      <c r="BE1849" s="91" t="s">
        <v>1612</v>
      </c>
      <c r="BF1849" s="91" t="s">
        <v>1607</v>
      </c>
      <c r="BG1849" s="91" t="s">
        <v>1595</v>
      </c>
      <c r="BH1849" s="91" t="s">
        <v>1596</v>
      </c>
      <c r="BI1849" s="91" t="s">
        <v>1597</v>
      </c>
      <c r="BJ1849" s="91" t="s">
        <v>1598</v>
      </c>
      <c r="BK1849" s="91" t="s">
        <v>1599</v>
      </c>
      <c r="BL1849" s="91" t="s">
        <v>1600</v>
      </c>
      <c r="BM1849" s="91" t="s">
        <v>1608</v>
      </c>
      <c r="BN1849" s="91" t="s">
        <v>1609</v>
      </c>
      <c r="BO1849" s="91" t="s">
        <v>1601</v>
      </c>
      <c r="BP1849" s="91" t="s">
        <v>1602</v>
      </c>
      <c r="BQ1849" s="91" t="s">
        <v>1603</v>
      </c>
      <c r="BR1849" s="91" t="s">
        <v>1604</v>
      </c>
      <c r="BS1849" s="91" t="s">
        <v>1605</v>
      </c>
      <c r="BT1849" s="5" t="s">
        <v>1671</v>
      </c>
    </row>
    <row r="1850" spans="1:72" x14ac:dyDescent="0.25">
      <c r="A1850" s="6" t="s">
        <v>0</v>
      </c>
      <c r="B1850" s="6" t="s">
        <v>0</v>
      </c>
      <c r="C1850" s="6" t="s">
        <v>0</v>
      </c>
      <c r="D1850" s="104" t="s">
        <v>0</v>
      </c>
      <c r="E1850" s="104" t="s">
        <v>0</v>
      </c>
      <c r="F1850" s="121" t="s">
        <v>0</v>
      </c>
      <c r="G1850" s="7" t="s">
        <v>0</v>
      </c>
      <c r="H1850" s="8" t="s">
        <v>0</v>
      </c>
      <c r="I1850" s="9">
        <v>1</v>
      </c>
      <c r="J1850" s="9">
        <v>2</v>
      </c>
      <c r="K1850" s="9">
        <v>3</v>
      </c>
      <c r="L1850" s="9">
        <v>4</v>
      </c>
      <c r="M1850" s="9">
        <v>5</v>
      </c>
      <c r="N1850" s="9">
        <v>6</v>
      </c>
      <c r="O1850" s="9">
        <v>7</v>
      </c>
      <c r="P1850" s="9">
        <v>8</v>
      </c>
      <c r="Q1850" s="9">
        <v>9</v>
      </c>
      <c r="R1850" s="9">
        <v>10</v>
      </c>
      <c r="S1850" s="9">
        <v>11</v>
      </c>
      <c r="T1850" s="9">
        <v>12</v>
      </c>
      <c r="U1850" s="9">
        <v>13</v>
      </c>
      <c r="V1850" s="9">
        <v>14</v>
      </c>
      <c r="W1850" s="9">
        <v>15</v>
      </c>
      <c r="X1850" s="9">
        <v>16</v>
      </c>
      <c r="Y1850" s="9">
        <v>17</v>
      </c>
      <c r="Z1850" s="9">
        <v>18</v>
      </c>
      <c r="AA1850" s="9">
        <v>19</v>
      </c>
      <c r="AB1850" s="9">
        <v>20</v>
      </c>
      <c r="AC1850" s="9">
        <v>21</v>
      </c>
      <c r="AD1850" s="9">
        <v>1</v>
      </c>
      <c r="AE1850" s="9">
        <v>2</v>
      </c>
      <c r="AF1850" s="9">
        <v>3</v>
      </c>
      <c r="AG1850" s="9">
        <v>4</v>
      </c>
      <c r="AH1850" s="9">
        <v>5</v>
      </c>
      <c r="AI1850" s="9">
        <v>6</v>
      </c>
      <c r="AJ1850" s="9">
        <v>7</v>
      </c>
      <c r="AK1850" s="9">
        <v>8</v>
      </c>
      <c r="AL1850" s="9">
        <v>9</v>
      </c>
      <c r="AM1850" s="9">
        <v>10</v>
      </c>
      <c r="AN1850" s="9">
        <v>11</v>
      </c>
      <c r="AO1850" s="9">
        <v>12</v>
      </c>
      <c r="AP1850" s="9">
        <v>13</v>
      </c>
      <c r="AQ1850" s="9">
        <v>14</v>
      </c>
      <c r="AR1850" s="9">
        <v>15</v>
      </c>
      <c r="AS1850" s="9">
        <v>16</v>
      </c>
      <c r="AT1850" s="9">
        <v>17</v>
      </c>
      <c r="AU1850" s="9">
        <v>18</v>
      </c>
      <c r="AV1850" s="9">
        <v>19</v>
      </c>
      <c r="AW1850" s="9">
        <v>20</v>
      </c>
      <c r="AX1850" s="9">
        <v>21</v>
      </c>
      <c r="AY1850" s="9">
        <v>1</v>
      </c>
      <c r="AZ1850" s="9">
        <v>2</v>
      </c>
      <c r="BA1850" s="9">
        <v>3</v>
      </c>
      <c r="BB1850" s="9">
        <v>4</v>
      </c>
      <c r="BC1850" s="9">
        <v>5</v>
      </c>
      <c r="BD1850" s="9">
        <v>6</v>
      </c>
      <c r="BE1850" s="9">
        <v>7</v>
      </c>
      <c r="BF1850" s="9">
        <v>8</v>
      </c>
      <c r="BG1850" s="9">
        <v>9</v>
      </c>
      <c r="BH1850" s="9">
        <v>10</v>
      </c>
      <c r="BI1850" s="9">
        <v>11</v>
      </c>
      <c r="BJ1850" s="9">
        <v>12</v>
      </c>
      <c r="BK1850" s="9">
        <v>13</v>
      </c>
      <c r="BL1850" s="9">
        <v>14</v>
      </c>
      <c r="BM1850" s="9">
        <v>15</v>
      </c>
      <c r="BN1850" s="9">
        <v>16</v>
      </c>
      <c r="BO1850" s="9">
        <v>17</v>
      </c>
      <c r="BP1850" s="9">
        <v>18</v>
      </c>
      <c r="BQ1850" s="9">
        <v>19</v>
      </c>
      <c r="BR1850" s="9">
        <v>20</v>
      </c>
      <c r="BS1850" s="9">
        <v>21</v>
      </c>
      <c r="BT1850" s="9">
        <v>9</v>
      </c>
    </row>
    <row r="1851" spans="1:72" x14ac:dyDescent="0.25">
      <c r="A1851" s="1" t="s">
        <v>548</v>
      </c>
      <c r="B1851" s="1" t="s">
        <v>56</v>
      </c>
      <c r="C1851" s="4" t="s">
        <v>142</v>
      </c>
      <c r="D1851" s="102" t="s">
        <v>623</v>
      </c>
      <c r="E1851" s="101" t="s">
        <v>0</v>
      </c>
      <c r="F1851" s="101" t="s">
        <v>0</v>
      </c>
      <c r="G1851" s="2" t="s">
        <v>0</v>
      </c>
      <c r="H1851" s="2" t="s">
        <v>624</v>
      </c>
      <c r="I1851" s="3" t="s">
        <v>0</v>
      </c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>
        <v>0</v>
      </c>
      <c r="AC1851" s="3">
        <v>0</v>
      </c>
      <c r="AD1851" s="3" t="s">
        <v>0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>
        <v>0</v>
      </c>
      <c r="AX1851" s="3">
        <v>0</v>
      </c>
      <c r="AY1851" s="3" t="s">
        <v>0</v>
      </c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>
        <v>0</v>
      </c>
      <c r="BS1851" s="3">
        <v>0</v>
      </c>
      <c r="BT1851" s="3"/>
    </row>
    <row r="1852" spans="1:72" ht="33.75" x14ac:dyDescent="0.25">
      <c r="A1852" s="1" t="s">
        <v>0</v>
      </c>
      <c r="B1852" s="1" t="s">
        <v>0</v>
      </c>
      <c r="C1852" s="1" t="s">
        <v>0</v>
      </c>
      <c r="D1852" s="101" t="s">
        <v>0</v>
      </c>
      <c r="E1852" s="101" t="s">
        <v>0</v>
      </c>
      <c r="F1852" s="101" t="s">
        <v>0</v>
      </c>
      <c r="G1852" s="2" t="s">
        <v>0</v>
      </c>
      <c r="H1852" s="10" t="s">
        <v>13</v>
      </c>
      <c r="I1852" s="11">
        <f t="shared" ref="I1852:AA1852" si="2782">SUM(I1853,I1861,I1863)</f>
        <v>30000</v>
      </c>
      <c r="J1852" s="11">
        <f t="shared" si="2782"/>
        <v>0</v>
      </c>
      <c r="K1852" s="11">
        <f t="shared" si="2782"/>
        <v>0</v>
      </c>
      <c r="L1852" s="11">
        <f t="shared" si="2782"/>
        <v>0</v>
      </c>
      <c r="M1852" s="11">
        <f t="shared" si="2782"/>
        <v>0</v>
      </c>
      <c r="N1852" s="11">
        <f t="shared" si="2782"/>
        <v>0</v>
      </c>
      <c r="O1852" s="11">
        <f t="shared" ref="O1852" si="2783">SUM(O1853,O1861,O1863)</f>
        <v>30000</v>
      </c>
      <c r="P1852" s="11">
        <f t="shared" si="2782"/>
        <v>3980</v>
      </c>
      <c r="Q1852" s="11">
        <f t="shared" si="2782"/>
        <v>6650</v>
      </c>
      <c r="R1852" s="11">
        <f t="shared" si="2782"/>
        <v>2800</v>
      </c>
      <c r="S1852" s="11">
        <f t="shared" si="2782"/>
        <v>0</v>
      </c>
      <c r="T1852" s="11">
        <f t="shared" si="2782"/>
        <v>0</v>
      </c>
      <c r="U1852" s="11">
        <f t="shared" si="2782"/>
        <v>0</v>
      </c>
      <c r="V1852" s="11">
        <f t="shared" si="2782"/>
        <v>0</v>
      </c>
      <c r="W1852" s="11">
        <f t="shared" si="2782"/>
        <v>0</v>
      </c>
      <c r="X1852" s="11">
        <f t="shared" si="2782"/>
        <v>0</v>
      </c>
      <c r="Y1852" s="11">
        <f t="shared" si="2782"/>
        <v>0</v>
      </c>
      <c r="Z1852" s="11">
        <f t="shared" si="2782"/>
        <v>0</v>
      </c>
      <c r="AA1852" s="11">
        <f t="shared" si="2782"/>
        <v>0</v>
      </c>
      <c r="AB1852" s="11">
        <v>13430</v>
      </c>
      <c r="AC1852" s="11">
        <v>16570</v>
      </c>
      <c r="AD1852" s="11">
        <f t="shared" ref="AD1852:AV1852" si="2784">SUM(AD1853,AD1861,AD1863)</f>
        <v>0</v>
      </c>
      <c r="AE1852" s="11">
        <f t="shared" si="2784"/>
        <v>0</v>
      </c>
      <c r="AF1852" s="11">
        <f t="shared" si="2784"/>
        <v>0</v>
      </c>
      <c r="AG1852" s="11">
        <f t="shared" si="2784"/>
        <v>0</v>
      </c>
      <c r="AH1852" s="11">
        <f t="shared" si="2784"/>
        <v>0</v>
      </c>
      <c r="AI1852" s="11">
        <f t="shared" si="2784"/>
        <v>0</v>
      </c>
      <c r="AJ1852" s="11">
        <f t="shared" ref="AJ1852" si="2785">SUM(AJ1853,AJ1861,AJ1863)</f>
        <v>0</v>
      </c>
      <c r="AK1852" s="11">
        <f t="shared" si="2784"/>
        <v>0</v>
      </c>
      <c r="AL1852" s="11">
        <f t="shared" si="2784"/>
        <v>0</v>
      </c>
      <c r="AM1852" s="11">
        <f t="shared" si="2784"/>
        <v>0</v>
      </c>
      <c r="AN1852" s="11">
        <f t="shared" si="2784"/>
        <v>0</v>
      </c>
      <c r="AO1852" s="11">
        <f t="shared" si="2784"/>
        <v>0</v>
      </c>
      <c r="AP1852" s="11">
        <f t="shared" si="2784"/>
        <v>0</v>
      </c>
      <c r="AQ1852" s="11">
        <f t="shared" si="2784"/>
        <v>0</v>
      </c>
      <c r="AR1852" s="11">
        <f t="shared" si="2784"/>
        <v>0</v>
      </c>
      <c r="AS1852" s="11">
        <f t="shared" si="2784"/>
        <v>0</v>
      </c>
      <c r="AT1852" s="11">
        <f t="shared" si="2784"/>
        <v>0</v>
      </c>
      <c r="AU1852" s="11">
        <f t="shared" si="2784"/>
        <v>0</v>
      </c>
      <c r="AV1852" s="11">
        <f t="shared" si="2784"/>
        <v>0</v>
      </c>
      <c r="AW1852" s="11">
        <v>0</v>
      </c>
      <c r="AX1852" s="11">
        <v>0</v>
      </c>
      <c r="AY1852" s="11">
        <f t="shared" ref="AY1852:BQ1852" si="2786">SUM(AY1853,AY1861,AY1863)</f>
        <v>0</v>
      </c>
      <c r="AZ1852" s="11">
        <f t="shared" si="2786"/>
        <v>0</v>
      </c>
      <c r="BA1852" s="11">
        <f t="shared" si="2786"/>
        <v>0</v>
      </c>
      <c r="BB1852" s="11">
        <f t="shared" si="2786"/>
        <v>0</v>
      </c>
      <c r="BC1852" s="11">
        <f t="shared" si="2786"/>
        <v>0</v>
      </c>
      <c r="BD1852" s="11">
        <f t="shared" si="2786"/>
        <v>0</v>
      </c>
      <c r="BE1852" s="11">
        <f t="shared" ref="BE1852" si="2787">SUM(BE1853,BE1861,BE1863)</f>
        <v>0</v>
      </c>
      <c r="BF1852" s="11">
        <f t="shared" si="2786"/>
        <v>0</v>
      </c>
      <c r="BG1852" s="11">
        <f t="shared" si="2786"/>
        <v>0</v>
      </c>
      <c r="BH1852" s="11">
        <f t="shared" si="2786"/>
        <v>0</v>
      </c>
      <c r="BI1852" s="11">
        <f t="shared" si="2786"/>
        <v>0</v>
      </c>
      <c r="BJ1852" s="11">
        <f t="shared" si="2786"/>
        <v>0</v>
      </c>
      <c r="BK1852" s="11">
        <f t="shared" si="2786"/>
        <v>0</v>
      </c>
      <c r="BL1852" s="11">
        <f t="shared" si="2786"/>
        <v>0</v>
      </c>
      <c r="BM1852" s="11">
        <f t="shared" si="2786"/>
        <v>0</v>
      </c>
      <c r="BN1852" s="11">
        <f t="shared" si="2786"/>
        <v>0</v>
      </c>
      <c r="BO1852" s="11">
        <f t="shared" si="2786"/>
        <v>0</v>
      </c>
      <c r="BP1852" s="11">
        <f t="shared" si="2786"/>
        <v>0</v>
      </c>
      <c r="BQ1852" s="11">
        <f t="shared" si="2786"/>
        <v>0</v>
      </c>
      <c r="BR1852" s="11">
        <v>0</v>
      </c>
      <c r="BS1852" s="11">
        <v>0</v>
      </c>
      <c r="BT1852" s="11" t="e">
        <f>IF(#REF!=0,"-",#REF!/#REF!*100)</f>
        <v>#REF!</v>
      </c>
    </row>
    <row r="1853" spans="1:72" x14ac:dyDescent="0.25">
      <c r="A1853" s="4" t="s">
        <v>548</v>
      </c>
      <c r="B1853" s="4" t="s">
        <v>56</v>
      </c>
      <c r="C1853" s="4" t="s">
        <v>142</v>
      </c>
      <c r="D1853" s="102" t="s">
        <v>623</v>
      </c>
      <c r="E1853" s="101" t="s">
        <v>14</v>
      </c>
      <c r="F1853" s="101" t="s">
        <v>0</v>
      </c>
      <c r="G1853" s="2" t="s">
        <v>0</v>
      </c>
      <c r="H1853" s="2" t="s">
        <v>15</v>
      </c>
      <c r="I1853" s="12">
        <f t="shared" ref="I1853:AA1853" si="2788">SUM(I1854:I1855)</f>
        <v>0</v>
      </c>
      <c r="J1853" s="12">
        <f t="shared" si="2788"/>
        <v>0</v>
      </c>
      <c r="K1853" s="12">
        <f t="shared" si="2788"/>
        <v>0</v>
      </c>
      <c r="L1853" s="12">
        <f t="shared" si="2788"/>
        <v>0</v>
      </c>
      <c r="M1853" s="12">
        <f t="shared" si="2788"/>
        <v>0</v>
      </c>
      <c r="N1853" s="12">
        <f t="shared" si="2788"/>
        <v>0</v>
      </c>
      <c r="O1853" s="12">
        <f t="shared" ref="O1853" si="2789">SUM(O1854:O1855)</f>
        <v>0</v>
      </c>
      <c r="P1853" s="12">
        <f t="shared" si="2788"/>
        <v>0</v>
      </c>
      <c r="Q1853" s="12">
        <f t="shared" si="2788"/>
        <v>0</v>
      </c>
      <c r="R1853" s="12">
        <f t="shared" si="2788"/>
        <v>0</v>
      </c>
      <c r="S1853" s="12">
        <f t="shared" si="2788"/>
        <v>0</v>
      </c>
      <c r="T1853" s="12">
        <f t="shared" si="2788"/>
        <v>0</v>
      </c>
      <c r="U1853" s="12">
        <f t="shared" si="2788"/>
        <v>0</v>
      </c>
      <c r="V1853" s="12">
        <f t="shared" si="2788"/>
        <v>0</v>
      </c>
      <c r="W1853" s="12">
        <f t="shared" si="2788"/>
        <v>0</v>
      </c>
      <c r="X1853" s="12">
        <f t="shared" si="2788"/>
        <v>0</v>
      </c>
      <c r="Y1853" s="12">
        <f t="shared" si="2788"/>
        <v>0</v>
      </c>
      <c r="Z1853" s="12">
        <f t="shared" si="2788"/>
        <v>0</v>
      </c>
      <c r="AA1853" s="12">
        <f t="shared" si="2788"/>
        <v>0</v>
      </c>
      <c r="AB1853" s="12">
        <v>0</v>
      </c>
      <c r="AC1853" s="12">
        <v>0</v>
      </c>
      <c r="AD1853" s="12">
        <f t="shared" ref="AD1853:AV1853" si="2790">SUM(AD1854:AD1855)</f>
        <v>0</v>
      </c>
      <c r="AE1853" s="12">
        <f t="shared" si="2790"/>
        <v>0</v>
      </c>
      <c r="AF1853" s="12">
        <f t="shared" si="2790"/>
        <v>0</v>
      </c>
      <c r="AG1853" s="12">
        <f t="shared" si="2790"/>
        <v>0</v>
      </c>
      <c r="AH1853" s="12">
        <f t="shared" si="2790"/>
        <v>0</v>
      </c>
      <c r="AI1853" s="12">
        <f t="shared" si="2790"/>
        <v>0</v>
      </c>
      <c r="AJ1853" s="12">
        <f t="shared" ref="AJ1853" si="2791">SUM(AJ1854:AJ1855)</f>
        <v>0</v>
      </c>
      <c r="AK1853" s="12">
        <f t="shared" si="2790"/>
        <v>0</v>
      </c>
      <c r="AL1853" s="12">
        <f t="shared" si="2790"/>
        <v>0</v>
      </c>
      <c r="AM1853" s="12">
        <f t="shared" si="2790"/>
        <v>0</v>
      </c>
      <c r="AN1853" s="12">
        <f t="shared" si="2790"/>
        <v>0</v>
      </c>
      <c r="AO1853" s="12">
        <f t="shared" si="2790"/>
        <v>0</v>
      </c>
      <c r="AP1853" s="12">
        <f t="shared" si="2790"/>
        <v>0</v>
      </c>
      <c r="AQ1853" s="12">
        <f t="shared" si="2790"/>
        <v>0</v>
      </c>
      <c r="AR1853" s="12">
        <f t="shared" si="2790"/>
        <v>0</v>
      </c>
      <c r="AS1853" s="12">
        <f t="shared" si="2790"/>
        <v>0</v>
      </c>
      <c r="AT1853" s="12">
        <f t="shared" si="2790"/>
        <v>0</v>
      </c>
      <c r="AU1853" s="12">
        <f t="shared" si="2790"/>
        <v>0</v>
      </c>
      <c r="AV1853" s="12">
        <f t="shared" si="2790"/>
        <v>0</v>
      </c>
      <c r="AW1853" s="12">
        <v>0</v>
      </c>
      <c r="AX1853" s="12">
        <v>0</v>
      </c>
      <c r="AY1853" s="12">
        <f t="shared" ref="AY1853:BQ1853" si="2792">SUM(AY1854:AY1855)</f>
        <v>0</v>
      </c>
      <c r="AZ1853" s="12">
        <f t="shared" si="2792"/>
        <v>0</v>
      </c>
      <c r="BA1853" s="12">
        <f t="shared" si="2792"/>
        <v>0</v>
      </c>
      <c r="BB1853" s="12">
        <f t="shared" si="2792"/>
        <v>0</v>
      </c>
      <c r="BC1853" s="12">
        <f t="shared" si="2792"/>
        <v>0</v>
      </c>
      <c r="BD1853" s="12">
        <f t="shared" si="2792"/>
        <v>0</v>
      </c>
      <c r="BE1853" s="12">
        <f t="shared" ref="BE1853" si="2793">SUM(BE1854:BE1855)</f>
        <v>0</v>
      </c>
      <c r="BF1853" s="12">
        <f t="shared" si="2792"/>
        <v>0</v>
      </c>
      <c r="BG1853" s="12">
        <f t="shared" si="2792"/>
        <v>0</v>
      </c>
      <c r="BH1853" s="12">
        <f t="shared" si="2792"/>
        <v>0</v>
      </c>
      <c r="BI1853" s="12">
        <f t="shared" si="2792"/>
        <v>0</v>
      </c>
      <c r="BJ1853" s="12">
        <f t="shared" si="2792"/>
        <v>0</v>
      </c>
      <c r="BK1853" s="12">
        <f t="shared" si="2792"/>
        <v>0</v>
      </c>
      <c r="BL1853" s="12">
        <f t="shared" si="2792"/>
        <v>0</v>
      </c>
      <c r="BM1853" s="12">
        <f t="shared" si="2792"/>
        <v>0</v>
      </c>
      <c r="BN1853" s="12">
        <f t="shared" si="2792"/>
        <v>0</v>
      </c>
      <c r="BO1853" s="12">
        <f t="shared" si="2792"/>
        <v>0</v>
      </c>
      <c r="BP1853" s="12">
        <f t="shared" si="2792"/>
        <v>0</v>
      </c>
      <c r="BQ1853" s="12">
        <f t="shared" si="2792"/>
        <v>0</v>
      </c>
      <c r="BR1853" s="12">
        <v>0</v>
      </c>
      <c r="BS1853" s="12">
        <v>0</v>
      </c>
      <c r="BT1853" s="12" t="e">
        <f>IF(#REF!=0,"-",#REF!/#REF!*100)</f>
        <v>#REF!</v>
      </c>
    </row>
    <row r="1854" spans="1:72" x14ac:dyDescent="0.25">
      <c r="A1854" s="4" t="s">
        <v>548</v>
      </c>
      <c r="B1854" s="4" t="s">
        <v>56</v>
      </c>
      <c r="C1854" s="4" t="s">
        <v>142</v>
      </c>
      <c r="D1854" s="102" t="s">
        <v>623</v>
      </c>
      <c r="E1854" s="113">
        <v>6111</v>
      </c>
      <c r="F1854" s="102"/>
      <c r="G1854" s="98" t="s">
        <v>1660</v>
      </c>
      <c r="H1854" s="13" t="s">
        <v>16</v>
      </c>
      <c r="I1854" s="14">
        <v>0</v>
      </c>
      <c r="J1854" s="14"/>
      <c r="K1854" s="14"/>
      <c r="L1854" s="14"/>
      <c r="M1854" s="14"/>
      <c r="N1854" s="14"/>
      <c r="O1854" s="14">
        <f t="shared" si="2743"/>
        <v>0</v>
      </c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>
        <v>0</v>
      </c>
      <c r="AC1854" s="14">
        <v>0</v>
      </c>
      <c r="AD1854" s="14">
        <v>0</v>
      </c>
      <c r="AE1854" s="14"/>
      <c r="AF1854" s="14"/>
      <c r="AG1854" s="14"/>
      <c r="AH1854" s="14"/>
      <c r="AI1854" s="14"/>
      <c r="AJ1854" s="14">
        <f t="shared" si="2744"/>
        <v>0</v>
      </c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>
        <v>0</v>
      </c>
      <c r="AX1854" s="14">
        <v>0</v>
      </c>
      <c r="AY1854" s="14">
        <v>0</v>
      </c>
      <c r="AZ1854" s="14"/>
      <c r="BA1854" s="14"/>
      <c r="BB1854" s="14"/>
      <c r="BC1854" s="14"/>
      <c r="BD1854" s="14"/>
      <c r="BE1854" s="14">
        <f t="shared" si="2745"/>
        <v>0</v>
      </c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>
        <v>0</v>
      </c>
      <c r="BS1854" s="14">
        <v>0</v>
      </c>
      <c r="BT1854" s="14" t="e">
        <f>IF(#REF!=0,"-",#REF!/#REF!*100)</f>
        <v>#REF!</v>
      </c>
    </row>
    <row r="1855" spans="1:72" x14ac:dyDescent="0.25">
      <c r="A1855" s="1" t="s">
        <v>548</v>
      </c>
      <c r="B1855" s="1" t="s">
        <v>56</v>
      </c>
      <c r="C1855" s="1" t="s">
        <v>142</v>
      </c>
      <c r="D1855" s="105" t="s">
        <v>623</v>
      </c>
      <c r="E1855" s="105" t="s">
        <v>18</v>
      </c>
      <c r="F1855" s="102" t="s">
        <v>0</v>
      </c>
      <c r="G1855" s="13" t="s">
        <v>0</v>
      </c>
      <c r="H1855" s="2" t="s">
        <v>19</v>
      </c>
      <c r="I1855" s="12">
        <f t="shared" ref="I1855:AA1855" si="2794">SUM(I1856:I1860)</f>
        <v>0</v>
      </c>
      <c r="J1855" s="12">
        <f t="shared" si="2794"/>
        <v>0</v>
      </c>
      <c r="K1855" s="12">
        <f t="shared" si="2794"/>
        <v>0</v>
      </c>
      <c r="L1855" s="12">
        <f t="shared" si="2794"/>
        <v>0</v>
      </c>
      <c r="M1855" s="12">
        <f t="shared" si="2794"/>
        <v>0</v>
      </c>
      <c r="N1855" s="12">
        <f t="shared" si="2794"/>
        <v>0</v>
      </c>
      <c r="O1855" s="12">
        <f t="shared" si="2794"/>
        <v>0</v>
      </c>
      <c r="P1855" s="12">
        <f t="shared" si="2794"/>
        <v>0</v>
      </c>
      <c r="Q1855" s="12">
        <f t="shared" si="2794"/>
        <v>0</v>
      </c>
      <c r="R1855" s="12">
        <f t="shared" si="2794"/>
        <v>0</v>
      </c>
      <c r="S1855" s="12">
        <f t="shared" si="2794"/>
        <v>0</v>
      </c>
      <c r="T1855" s="12">
        <f t="shared" si="2794"/>
        <v>0</v>
      </c>
      <c r="U1855" s="12">
        <f t="shared" si="2794"/>
        <v>0</v>
      </c>
      <c r="V1855" s="12">
        <f t="shared" si="2794"/>
        <v>0</v>
      </c>
      <c r="W1855" s="12">
        <f t="shared" si="2794"/>
        <v>0</v>
      </c>
      <c r="X1855" s="12">
        <f t="shared" si="2794"/>
        <v>0</v>
      </c>
      <c r="Y1855" s="12">
        <f t="shared" si="2794"/>
        <v>0</v>
      </c>
      <c r="Z1855" s="12">
        <f t="shared" si="2794"/>
        <v>0</v>
      </c>
      <c r="AA1855" s="12">
        <f t="shared" si="2794"/>
        <v>0</v>
      </c>
      <c r="AB1855" s="12">
        <v>0</v>
      </c>
      <c r="AC1855" s="12">
        <v>0</v>
      </c>
      <c r="AD1855" s="12">
        <f t="shared" ref="AD1855:AV1855" si="2795">SUM(AD1856:AD1860)</f>
        <v>0</v>
      </c>
      <c r="AE1855" s="12">
        <f t="shared" si="2795"/>
        <v>0</v>
      </c>
      <c r="AF1855" s="12">
        <f t="shared" si="2795"/>
        <v>0</v>
      </c>
      <c r="AG1855" s="12">
        <f t="shared" si="2795"/>
        <v>0</v>
      </c>
      <c r="AH1855" s="12">
        <f t="shared" si="2795"/>
        <v>0</v>
      </c>
      <c r="AI1855" s="12">
        <f t="shared" si="2795"/>
        <v>0</v>
      </c>
      <c r="AJ1855" s="12">
        <f t="shared" si="2795"/>
        <v>0</v>
      </c>
      <c r="AK1855" s="12">
        <f t="shared" si="2795"/>
        <v>0</v>
      </c>
      <c r="AL1855" s="12">
        <f t="shared" si="2795"/>
        <v>0</v>
      </c>
      <c r="AM1855" s="12">
        <f t="shared" si="2795"/>
        <v>0</v>
      </c>
      <c r="AN1855" s="12">
        <f t="shared" si="2795"/>
        <v>0</v>
      </c>
      <c r="AO1855" s="12">
        <f t="shared" si="2795"/>
        <v>0</v>
      </c>
      <c r="AP1855" s="12">
        <f t="shared" si="2795"/>
        <v>0</v>
      </c>
      <c r="AQ1855" s="12">
        <f t="shared" si="2795"/>
        <v>0</v>
      </c>
      <c r="AR1855" s="12">
        <f t="shared" si="2795"/>
        <v>0</v>
      </c>
      <c r="AS1855" s="12">
        <f t="shared" si="2795"/>
        <v>0</v>
      </c>
      <c r="AT1855" s="12">
        <f t="shared" si="2795"/>
        <v>0</v>
      </c>
      <c r="AU1855" s="12">
        <f t="shared" si="2795"/>
        <v>0</v>
      </c>
      <c r="AV1855" s="12">
        <f t="shared" si="2795"/>
        <v>0</v>
      </c>
      <c r="AW1855" s="12">
        <v>0</v>
      </c>
      <c r="AX1855" s="12">
        <v>0</v>
      </c>
      <c r="AY1855" s="12">
        <f t="shared" ref="AY1855:BQ1855" si="2796">SUM(AY1856:AY1860)</f>
        <v>0</v>
      </c>
      <c r="AZ1855" s="12">
        <f t="shared" si="2796"/>
        <v>0</v>
      </c>
      <c r="BA1855" s="12">
        <f t="shared" si="2796"/>
        <v>0</v>
      </c>
      <c r="BB1855" s="12">
        <f t="shared" si="2796"/>
        <v>0</v>
      </c>
      <c r="BC1855" s="12">
        <f t="shared" si="2796"/>
        <v>0</v>
      </c>
      <c r="BD1855" s="12">
        <f t="shared" si="2796"/>
        <v>0</v>
      </c>
      <c r="BE1855" s="12">
        <f t="shared" si="2796"/>
        <v>0</v>
      </c>
      <c r="BF1855" s="12">
        <f t="shared" si="2796"/>
        <v>0</v>
      </c>
      <c r="BG1855" s="12">
        <f t="shared" si="2796"/>
        <v>0</v>
      </c>
      <c r="BH1855" s="12">
        <f t="shared" si="2796"/>
        <v>0</v>
      </c>
      <c r="BI1855" s="12">
        <f t="shared" si="2796"/>
        <v>0</v>
      </c>
      <c r="BJ1855" s="12">
        <f t="shared" si="2796"/>
        <v>0</v>
      </c>
      <c r="BK1855" s="12">
        <f t="shared" si="2796"/>
        <v>0</v>
      </c>
      <c r="BL1855" s="12">
        <f t="shared" si="2796"/>
        <v>0</v>
      </c>
      <c r="BM1855" s="12">
        <f t="shared" si="2796"/>
        <v>0</v>
      </c>
      <c r="BN1855" s="12">
        <f t="shared" si="2796"/>
        <v>0</v>
      </c>
      <c r="BO1855" s="12">
        <f t="shared" si="2796"/>
        <v>0</v>
      </c>
      <c r="BP1855" s="12">
        <f t="shared" si="2796"/>
        <v>0</v>
      </c>
      <c r="BQ1855" s="12">
        <f t="shared" si="2796"/>
        <v>0</v>
      </c>
      <c r="BR1855" s="12">
        <v>0</v>
      </c>
      <c r="BS1855" s="12">
        <v>0</v>
      </c>
      <c r="BT1855" s="12" t="e">
        <f>IF(#REF!=0,"-",#REF!/#REF!*100)</f>
        <v>#REF!</v>
      </c>
    </row>
    <row r="1856" spans="1:72" ht="22.5" x14ac:dyDescent="0.25">
      <c r="A1856" s="4" t="s">
        <v>548</v>
      </c>
      <c r="B1856" s="4" t="s">
        <v>56</v>
      </c>
      <c r="C1856" s="4" t="s">
        <v>142</v>
      </c>
      <c r="D1856" s="102" t="s">
        <v>623</v>
      </c>
      <c r="E1856" s="113">
        <v>6112</v>
      </c>
      <c r="F1856" s="102" t="s">
        <v>625</v>
      </c>
      <c r="G1856" s="98" t="s">
        <v>1660</v>
      </c>
      <c r="H1856" s="13" t="s">
        <v>57</v>
      </c>
      <c r="I1856" s="14">
        <v>0</v>
      </c>
      <c r="J1856" s="14"/>
      <c r="K1856" s="14"/>
      <c r="L1856" s="14"/>
      <c r="M1856" s="14"/>
      <c r="N1856" s="14"/>
      <c r="O1856" s="14">
        <f t="shared" si="2743"/>
        <v>0</v>
      </c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>
        <v>0</v>
      </c>
      <c r="AC1856" s="14">
        <v>0</v>
      </c>
      <c r="AD1856" s="14">
        <v>0</v>
      </c>
      <c r="AE1856" s="14"/>
      <c r="AF1856" s="14"/>
      <c r="AG1856" s="14"/>
      <c r="AH1856" s="14"/>
      <c r="AI1856" s="14"/>
      <c r="AJ1856" s="14">
        <f t="shared" si="2744"/>
        <v>0</v>
      </c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>
        <v>0</v>
      </c>
      <c r="AX1856" s="14">
        <v>0</v>
      </c>
      <c r="AY1856" s="14">
        <v>0</v>
      </c>
      <c r="AZ1856" s="14"/>
      <c r="BA1856" s="14"/>
      <c r="BB1856" s="14"/>
      <c r="BC1856" s="14"/>
      <c r="BD1856" s="14"/>
      <c r="BE1856" s="14">
        <f t="shared" si="2745"/>
        <v>0</v>
      </c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>
        <v>0</v>
      </c>
      <c r="BS1856" s="14">
        <v>0</v>
      </c>
      <c r="BT1856" s="14" t="e">
        <f>IF(#REF!=0,"-",#REF!/#REF!*100)</f>
        <v>#REF!</v>
      </c>
    </row>
    <row r="1857" spans="1:72" x14ac:dyDescent="0.25">
      <c r="A1857" s="4" t="s">
        <v>548</v>
      </c>
      <c r="B1857" s="4" t="s">
        <v>56</v>
      </c>
      <c r="C1857" s="4" t="s">
        <v>142</v>
      </c>
      <c r="D1857" s="102" t="s">
        <v>623</v>
      </c>
      <c r="E1857" s="113">
        <v>6112</v>
      </c>
      <c r="F1857" s="102" t="s">
        <v>626</v>
      </c>
      <c r="G1857" s="98" t="s">
        <v>1660</v>
      </c>
      <c r="H1857" s="13" t="s">
        <v>22</v>
      </c>
      <c r="I1857" s="14">
        <v>0</v>
      </c>
      <c r="J1857" s="14"/>
      <c r="K1857" s="14"/>
      <c r="L1857" s="14"/>
      <c r="M1857" s="14"/>
      <c r="N1857" s="14"/>
      <c r="O1857" s="14">
        <f t="shared" si="2743"/>
        <v>0</v>
      </c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>
        <v>0</v>
      </c>
      <c r="AC1857" s="14">
        <v>0</v>
      </c>
      <c r="AD1857" s="14">
        <v>0</v>
      </c>
      <c r="AE1857" s="14"/>
      <c r="AF1857" s="14"/>
      <c r="AG1857" s="14"/>
      <c r="AH1857" s="14"/>
      <c r="AI1857" s="14"/>
      <c r="AJ1857" s="14">
        <f t="shared" si="2744"/>
        <v>0</v>
      </c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>
        <v>0</v>
      </c>
      <c r="AX1857" s="14">
        <v>0</v>
      </c>
      <c r="AY1857" s="14">
        <v>0</v>
      </c>
      <c r="AZ1857" s="14"/>
      <c r="BA1857" s="14"/>
      <c r="BB1857" s="14"/>
      <c r="BC1857" s="14"/>
      <c r="BD1857" s="14"/>
      <c r="BE1857" s="14">
        <f t="shared" si="2745"/>
        <v>0</v>
      </c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>
        <v>0</v>
      </c>
      <c r="BS1857" s="14">
        <v>0</v>
      </c>
      <c r="BT1857" s="14" t="e">
        <f>IF(#REF!=0,"-",#REF!/#REF!*100)</f>
        <v>#REF!</v>
      </c>
    </row>
    <row r="1858" spans="1:72" x14ac:dyDescent="0.25">
      <c r="A1858" s="4" t="s">
        <v>548</v>
      </c>
      <c r="B1858" s="4" t="s">
        <v>56</v>
      </c>
      <c r="C1858" s="4" t="s">
        <v>142</v>
      </c>
      <c r="D1858" s="102" t="s">
        <v>623</v>
      </c>
      <c r="E1858" s="113">
        <v>6112</v>
      </c>
      <c r="F1858" s="102" t="s">
        <v>627</v>
      </c>
      <c r="G1858" s="98" t="s">
        <v>1660</v>
      </c>
      <c r="H1858" s="13" t="s">
        <v>23</v>
      </c>
      <c r="I1858" s="14">
        <v>0</v>
      </c>
      <c r="J1858" s="14"/>
      <c r="K1858" s="14"/>
      <c r="L1858" s="14"/>
      <c r="M1858" s="14"/>
      <c r="N1858" s="14"/>
      <c r="O1858" s="14">
        <f t="shared" si="2743"/>
        <v>0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>
        <v>0</v>
      </c>
      <c r="AC1858" s="14">
        <v>0</v>
      </c>
      <c r="AD1858" s="14">
        <v>0</v>
      </c>
      <c r="AE1858" s="14"/>
      <c r="AF1858" s="14"/>
      <c r="AG1858" s="14"/>
      <c r="AH1858" s="14"/>
      <c r="AI1858" s="14"/>
      <c r="AJ1858" s="14">
        <f t="shared" si="2744"/>
        <v>0</v>
      </c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>
        <v>0</v>
      </c>
      <c r="AX1858" s="14">
        <v>0</v>
      </c>
      <c r="AY1858" s="14">
        <v>0</v>
      </c>
      <c r="AZ1858" s="14"/>
      <c r="BA1858" s="14"/>
      <c r="BB1858" s="14"/>
      <c r="BC1858" s="14"/>
      <c r="BD1858" s="14"/>
      <c r="BE1858" s="14">
        <f t="shared" si="2745"/>
        <v>0</v>
      </c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>
        <v>0</v>
      </c>
      <c r="BS1858" s="14">
        <v>0</v>
      </c>
      <c r="BT1858" s="14" t="e">
        <f>IF(#REF!=0,"-",#REF!/#REF!*100)</f>
        <v>#REF!</v>
      </c>
    </row>
    <row r="1859" spans="1:72" x14ac:dyDescent="0.25">
      <c r="A1859" s="4" t="s">
        <v>548</v>
      </c>
      <c r="B1859" s="4" t="s">
        <v>56</v>
      </c>
      <c r="C1859" s="4" t="s">
        <v>142</v>
      </c>
      <c r="D1859" s="102" t="s">
        <v>623</v>
      </c>
      <c r="E1859" s="113">
        <v>6112</v>
      </c>
      <c r="F1859" s="102" t="s">
        <v>1569</v>
      </c>
      <c r="G1859" s="98" t="s">
        <v>1660</v>
      </c>
      <c r="H1859" s="13" t="s">
        <v>21</v>
      </c>
      <c r="I1859" s="14">
        <v>0</v>
      </c>
      <c r="J1859" s="14"/>
      <c r="K1859" s="14"/>
      <c r="L1859" s="14"/>
      <c r="M1859" s="14"/>
      <c r="N1859" s="14"/>
      <c r="O1859" s="14">
        <f t="shared" si="2743"/>
        <v>0</v>
      </c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>
        <v>0</v>
      </c>
      <c r="AC1859" s="14">
        <v>0</v>
      </c>
      <c r="AD1859" s="14"/>
      <c r="AE1859" s="14"/>
      <c r="AF1859" s="14"/>
      <c r="AG1859" s="14"/>
      <c r="AH1859" s="14"/>
      <c r="AI1859" s="14"/>
      <c r="AJ1859" s="14">
        <f t="shared" si="2744"/>
        <v>0</v>
      </c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>
        <v>0</v>
      </c>
      <c r="AX1859" s="14">
        <v>0</v>
      </c>
      <c r="AY1859" s="14"/>
      <c r="AZ1859" s="14"/>
      <c r="BA1859" s="14"/>
      <c r="BB1859" s="14"/>
      <c r="BC1859" s="14"/>
      <c r="BD1859" s="14"/>
      <c r="BE1859" s="14">
        <f t="shared" si="2745"/>
        <v>0</v>
      </c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>
        <v>0</v>
      </c>
      <c r="BS1859" s="14">
        <v>0</v>
      </c>
      <c r="BT1859" s="14" t="e">
        <f>IF(#REF!=0,"-",#REF!/#REF!*100)</f>
        <v>#REF!</v>
      </c>
    </row>
    <row r="1860" spans="1:72" x14ac:dyDescent="0.25">
      <c r="A1860" s="4" t="s">
        <v>548</v>
      </c>
      <c r="B1860" s="4" t="s">
        <v>56</v>
      </c>
      <c r="C1860" s="4" t="s">
        <v>142</v>
      </c>
      <c r="D1860" s="102" t="s">
        <v>623</v>
      </c>
      <c r="E1860" s="113">
        <v>6112</v>
      </c>
      <c r="F1860" s="102" t="s">
        <v>628</v>
      </c>
      <c r="G1860" s="98" t="s">
        <v>1660</v>
      </c>
      <c r="H1860" s="13" t="s">
        <v>24</v>
      </c>
      <c r="I1860" s="14">
        <v>0</v>
      </c>
      <c r="J1860" s="14"/>
      <c r="K1860" s="14"/>
      <c r="L1860" s="14"/>
      <c r="M1860" s="14"/>
      <c r="N1860" s="14"/>
      <c r="O1860" s="14">
        <f t="shared" si="2743"/>
        <v>0</v>
      </c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>
        <v>0</v>
      </c>
      <c r="AC1860" s="14">
        <v>0</v>
      </c>
      <c r="AD1860" s="14">
        <v>0</v>
      </c>
      <c r="AE1860" s="14"/>
      <c r="AF1860" s="14"/>
      <c r="AG1860" s="14"/>
      <c r="AH1860" s="14"/>
      <c r="AI1860" s="14"/>
      <c r="AJ1860" s="14">
        <f t="shared" si="2744"/>
        <v>0</v>
      </c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>
        <v>0</v>
      </c>
      <c r="AX1860" s="14">
        <v>0</v>
      </c>
      <c r="AY1860" s="14">
        <v>0</v>
      </c>
      <c r="AZ1860" s="14"/>
      <c r="BA1860" s="14"/>
      <c r="BB1860" s="14"/>
      <c r="BC1860" s="14"/>
      <c r="BD1860" s="14"/>
      <c r="BE1860" s="14">
        <f t="shared" si="2745"/>
        <v>0</v>
      </c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>
        <v>0</v>
      </c>
      <c r="BS1860" s="14">
        <v>0</v>
      </c>
      <c r="BT1860" s="14" t="e">
        <f>IF(#REF!=0,"-",#REF!/#REF!*100)</f>
        <v>#REF!</v>
      </c>
    </row>
    <row r="1861" spans="1:72" ht="22.5" x14ac:dyDescent="0.25">
      <c r="A1861" s="4" t="s">
        <v>548</v>
      </c>
      <c r="B1861" s="4" t="s">
        <v>56</v>
      </c>
      <c r="C1861" s="4" t="s">
        <v>142</v>
      </c>
      <c r="D1861" s="102" t="s">
        <v>623</v>
      </c>
      <c r="E1861" s="101" t="s">
        <v>25</v>
      </c>
      <c r="F1861" s="101" t="s">
        <v>0</v>
      </c>
      <c r="G1861" s="2" t="s">
        <v>0</v>
      </c>
      <c r="H1861" s="2" t="s">
        <v>26</v>
      </c>
      <c r="I1861" s="12">
        <f t="shared" ref="I1861:AA1861" si="2797">SUM(I1862)</f>
        <v>0</v>
      </c>
      <c r="J1861" s="12">
        <f t="shared" si="2797"/>
        <v>0</v>
      </c>
      <c r="K1861" s="12">
        <f t="shared" si="2797"/>
        <v>0</v>
      </c>
      <c r="L1861" s="12">
        <f t="shared" si="2797"/>
        <v>0</v>
      </c>
      <c r="M1861" s="12">
        <f t="shared" si="2797"/>
        <v>0</v>
      </c>
      <c r="N1861" s="12">
        <f t="shared" si="2797"/>
        <v>0</v>
      </c>
      <c r="O1861" s="12">
        <f t="shared" si="2797"/>
        <v>0</v>
      </c>
      <c r="P1861" s="12">
        <f t="shared" si="2797"/>
        <v>0</v>
      </c>
      <c r="Q1861" s="12">
        <f t="shared" si="2797"/>
        <v>0</v>
      </c>
      <c r="R1861" s="12">
        <f t="shared" si="2797"/>
        <v>0</v>
      </c>
      <c r="S1861" s="12">
        <f t="shared" si="2797"/>
        <v>0</v>
      </c>
      <c r="T1861" s="12">
        <f t="shared" si="2797"/>
        <v>0</v>
      </c>
      <c r="U1861" s="12">
        <f t="shared" si="2797"/>
        <v>0</v>
      </c>
      <c r="V1861" s="12">
        <f t="shared" si="2797"/>
        <v>0</v>
      </c>
      <c r="W1861" s="12">
        <f t="shared" si="2797"/>
        <v>0</v>
      </c>
      <c r="X1861" s="12">
        <f t="shared" si="2797"/>
        <v>0</v>
      </c>
      <c r="Y1861" s="12">
        <f t="shared" si="2797"/>
        <v>0</v>
      </c>
      <c r="Z1861" s="12">
        <f t="shared" si="2797"/>
        <v>0</v>
      </c>
      <c r="AA1861" s="12">
        <f t="shared" si="2797"/>
        <v>0</v>
      </c>
      <c r="AB1861" s="12">
        <v>0</v>
      </c>
      <c r="AC1861" s="12">
        <v>0</v>
      </c>
      <c r="AD1861" s="12">
        <f t="shared" ref="AD1861:AV1861" si="2798">SUM(AD1862)</f>
        <v>0</v>
      </c>
      <c r="AE1861" s="12">
        <f t="shared" si="2798"/>
        <v>0</v>
      </c>
      <c r="AF1861" s="12">
        <f t="shared" si="2798"/>
        <v>0</v>
      </c>
      <c r="AG1861" s="12">
        <f t="shared" si="2798"/>
        <v>0</v>
      </c>
      <c r="AH1861" s="12">
        <f t="shared" si="2798"/>
        <v>0</v>
      </c>
      <c r="AI1861" s="12">
        <f t="shared" si="2798"/>
        <v>0</v>
      </c>
      <c r="AJ1861" s="12">
        <f t="shared" si="2798"/>
        <v>0</v>
      </c>
      <c r="AK1861" s="12">
        <f t="shared" si="2798"/>
        <v>0</v>
      </c>
      <c r="AL1861" s="12">
        <f t="shared" si="2798"/>
        <v>0</v>
      </c>
      <c r="AM1861" s="12">
        <f t="shared" si="2798"/>
        <v>0</v>
      </c>
      <c r="AN1861" s="12">
        <f t="shared" si="2798"/>
        <v>0</v>
      </c>
      <c r="AO1861" s="12">
        <f t="shared" si="2798"/>
        <v>0</v>
      </c>
      <c r="AP1861" s="12">
        <f t="shared" si="2798"/>
        <v>0</v>
      </c>
      <c r="AQ1861" s="12">
        <f t="shared" si="2798"/>
        <v>0</v>
      </c>
      <c r="AR1861" s="12">
        <f t="shared" si="2798"/>
        <v>0</v>
      </c>
      <c r="AS1861" s="12">
        <f t="shared" si="2798"/>
        <v>0</v>
      </c>
      <c r="AT1861" s="12">
        <f t="shared" si="2798"/>
        <v>0</v>
      </c>
      <c r="AU1861" s="12">
        <f t="shared" si="2798"/>
        <v>0</v>
      </c>
      <c r="AV1861" s="12">
        <f t="shared" si="2798"/>
        <v>0</v>
      </c>
      <c r="AW1861" s="12">
        <v>0</v>
      </c>
      <c r="AX1861" s="12">
        <v>0</v>
      </c>
      <c r="AY1861" s="12">
        <f t="shared" ref="AY1861:BQ1861" si="2799">SUM(AY1862)</f>
        <v>0</v>
      </c>
      <c r="AZ1861" s="12">
        <f t="shared" si="2799"/>
        <v>0</v>
      </c>
      <c r="BA1861" s="12">
        <f t="shared" si="2799"/>
        <v>0</v>
      </c>
      <c r="BB1861" s="12">
        <f t="shared" si="2799"/>
        <v>0</v>
      </c>
      <c r="BC1861" s="12">
        <f t="shared" si="2799"/>
        <v>0</v>
      </c>
      <c r="BD1861" s="12">
        <f t="shared" si="2799"/>
        <v>0</v>
      </c>
      <c r="BE1861" s="12">
        <f t="shared" si="2799"/>
        <v>0</v>
      </c>
      <c r="BF1861" s="12">
        <f t="shared" si="2799"/>
        <v>0</v>
      </c>
      <c r="BG1861" s="12">
        <f t="shared" si="2799"/>
        <v>0</v>
      </c>
      <c r="BH1861" s="12">
        <f t="shared" si="2799"/>
        <v>0</v>
      </c>
      <c r="BI1861" s="12">
        <f t="shared" si="2799"/>
        <v>0</v>
      </c>
      <c r="BJ1861" s="12">
        <f t="shared" si="2799"/>
        <v>0</v>
      </c>
      <c r="BK1861" s="12">
        <f t="shared" si="2799"/>
        <v>0</v>
      </c>
      <c r="BL1861" s="12">
        <f t="shared" si="2799"/>
        <v>0</v>
      </c>
      <c r="BM1861" s="12">
        <f t="shared" si="2799"/>
        <v>0</v>
      </c>
      <c r="BN1861" s="12">
        <f t="shared" si="2799"/>
        <v>0</v>
      </c>
      <c r="BO1861" s="12">
        <f t="shared" si="2799"/>
        <v>0</v>
      </c>
      <c r="BP1861" s="12">
        <f t="shared" si="2799"/>
        <v>0</v>
      </c>
      <c r="BQ1861" s="12">
        <f t="shared" si="2799"/>
        <v>0</v>
      </c>
      <c r="BR1861" s="12">
        <v>0</v>
      </c>
      <c r="BS1861" s="12">
        <v>0</v>
      </c>
      <c r="BT1861" s="12" t="e">
        <f>IF(#REF!=0,"-",#REF!/#REF!*100)</f>
        <v>#REF!</v>
      </c>
    </row>
    <row r="1862" spans="1:72" x14ac:dyDescent="0.25">
      <c r="A1862" s="4" t="s">
        <v>548</v>
      </c>
      <c r="B1862" s="4" t="s">
        <v>56</v>
      </c>
      <c r="C1862" s="4" t="s">
        <v>142</v>
      </c>
      <c r="D1862" s="102" t="s">
        <v>623</v>
      </c>
      <c r="E1862" s="113">
        <v>6121</v>
      </c>
      <c r="F1862" s="102"/>
      <c r="G1862" s="98" t="s">
        <v>1660</v>
      </c>
      <c r="H1862" s="13" t="s">
        <v>27</v>
      </c>
      <c r="I1862" s="14">
        <v>0</v>
      </c>
      <c r="J1862" s="14"/>
      <c r="K1862" s="14"/>
      <c r="L1862" s="14"/>
      <c r="M1862" s="14"/>
      <c r="N1862" s="14"/>
      <c r="O1862" s="14">
        <f t="shared" si="2743"/>
        <v>0</v>
      </c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>
        <v>0</v>
      </c>
      <c r="AC1862" s="14">
        <v>0</v>
      </c>
      <c r="AD1862" s="14">
        <v>0</v>
      </c>
      <c r="AE1862" s="14"/>
      <c r="AF1862" s="14"/>
      <c r="AG1862" s="14"/>
      <c r="AH1862" s="14"/>
      <c r="AI1862" s="14"/>
      <c r="AJ1862" s="14">
        <f t="shared" si="2744"/>
        <v>0</v>
      </c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>
        <v>0</v>
      </c>
      <c r="AX1862" s="14">
        <v>0</v>
      </c>
      <c r="AY1862" s="14">
        <v>0</v>
      </c>
      <c r="AZ1862" s="14"/>
      <c r="BA1862" s="14"/>
      <c r="BB1862" s="14"/>
      <c r="BC1862" s="14"/>
      <c r="BD1862" s="14"/>
      <c r="BE1862" s="14">
        <f t="shared" si="2745"/>
        <v>0</v>
      </c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>
        <v>0</v>
      </c>
      <c r="BS1862" s="14">
        <v>0</v>
      </c>
      <c r="BT1862" s="14" t="e">
        <f>IF(#REF!=0,"-",#REF!/#REF!*100)</f>
        <v>#REF!</v>
      </c>
    </row>
    <row r="1863" spans="1:72" ht="22.5" x14ac:dyDescent="0.25">
      <c r="A1863" s="4" t="s">
        <v>548</v>
      </c>
      <c r="B1863" s="4" t="s">
        <v>56</v>
      </c>
      <c r="C1863" s="4" t="s">
        <v>142</v>
      </c>
      <c r="D1863" s="102" t="s">
        <v>623</v>
      </c>
      <c r="E1863" s="101" t="s">
        <v>29</v>
      </c>
      <c r="F1863" s="101" t="s">
        <v>0</v>
      </c>
      <c r="G1863" s="2" t="s">
        <v>0</v>
      </c>
      <c r="H1863" s="2" t="s">
        <v>30</v>
      </c>
      <c r="I1863" s="12">
        <f t="shared" ref="I1863:AA1863" si="2800">SUM(I1864:I1872)</f>
        <v>30000</v>
      </c>
      <c r="J1863" s="12">
        <f t="shared" si="2800"/>
        <v>0</v>
      </c>
      <c r="K1863" s="12">
        <f t="shared" si="2800"/>
        <v>0</v>
      </c>
      <c r="L1863" s="12">
        <f t="shared" si="2800"/>
        <v>0</v>
      </c>
      <c r="M1863" s="12">
        <f t="shared" si="2800"/>
        <v>0</v>
      </c>
      <c r="N1863" s="12">
        <f t="shared" si="2800"/>
        <v>0</v>
      </c>
      <c r="O1863" s="12">
        <f t="shared" si="2800"/>
        <v>30000</v>
      </c>
      <c r="P1863" s="12">
        <f t="shared" si="2800"/>
        <v>3980</v>
      </c>
      <c r="Q1863" s="12">
        <f t="shared" si="2800"/>
        <v>6650</v>
      </c>
      <c r="R1863" s="12">
        <f t="shared" si="2800"/>
        <v>2800</v>
      </c>
      <c r="S1863" s="12">
        <f t="shared" si="2800"/>
        <v>0</v>
      </c>
      <c r="T1863" s="12">
        <f t="shared" si="2800"/>
        <v>0</v>
      </c>
      <c r="U1863" s="12">
        <f t="shared" si="2800"/>
        <v>0</v>
      </c>
      <c r="V1863" s="12">
        <f t="shared" si="2800"/>
        <v>0</v>
      </c>
      <c r="W1863" s="12">
        <f t="shared" si="2800"/>
        <v>0</v>
      </c>
      <c r="X1863" s="12">
        <f t="shared" si="2800"/>
        <v>0</v>
      </c>
      <c r="Y1863" s="12">
        <f t="shared" si="2800"/>
        <v>0</v>
      </c>
      <c r="Z1863" s="12">
        <f t="shared" si="2800"/>
        <v>0</v>
      </c>
      <c r="AA1863" s="12">
        <f t="shared" si="2800"/>
        <v>0</v>
      </c>
      <c r="AB1863" s="12">
        <v>13430</v>
      </c>
      <c r="AC1863" s="12">
        <v>16570</v>
      </c>
      <c r="AD1863" s="12">
        <f t="shared" ref="AD1863:AV1863" si="2801">SUM(AD1864:AD1872)</f>
        <v>0</v>
      </c>
      <c r="AE1863" s="12">
        <f t="shared" si="2801"/>
        <v>0</v>
      </c>
      <c r="AF1863" s="12">
        <f t="shared" si="2801"/>
        <v>0</v>
      </c>
      <c r="AG1863" s="12">
        <f t="shared" si="2801"/>
        <v>0</v>
      </c>
      <c r="AH1863" s="12">
        <f t="shared" si="2801"/>
        <v>0</v>
      </c>
      <c r="AI1863" s="12">
        <f t="shared" si="2801"/>
        <v>0</v>
      </c>
      <c r="AJ1863" s="12">
        <f t="shared" si="2801"/>
        <v>0</v>
      </c>
      <c r="AK1863" s="12">
        <f t="shared" si="2801"/>
        <v>0</v>
      </c>
      <c r="AL1863" s="12">
        <f t="shared" si="2801"/>
        <v>0</v>
      </c>
      <c r="AM1863" s="12">
        <f t="shared" si="2801"/>
        <v>0</v>
      </c>
      <c r="AN1863" s="12">
        <f t="shared" si="2801"/>
        <v>0</v>
      </c>
      <c r="AO1863" s="12">
        <f t="shared" si="2801"/>
        <v>0</v>
      </c>
      <c r="AP1863" s="12">
        <f t="shared" si="2801"/>
        <v>0</v>
      </c>
      <c r="AQ1863" s="12">
        <f t="shared" si="2801"/>
        <v>0</v>
      </c>
      <c r="AR1863" s="12">
        <f t="shared" si="2801"/>
        <v>0</v>
      </c>
      <c r="AS1863" s="12">
        <f t="shared" si="2801"/>
        <v>0</v>
      </c>
      <c r="AT1863" s="12">
        <f t="shared" si="2801"/>
        <v>0</v>
      </c>
      <c r="AU1863" s="12">
        <f t="shared" si="2801"/>
        <v>0</v>
      </c>
      <c r="AV1863" s="12">
        <f t="shared" si="2801"/>
        <v>0</v>
      </c>
      <c r="AW1863" s="12">
        <v>0</v>
      </c>
      <c r="AX1863" s="12">
        <v>0</v>
      </c>
      <c r="AY1863" s="12">
        <f t="shared" ref="AY1863:BQ1863" si="2802">SUM(AY1864:AY1872)</f>
        <v>0</v>
      </c>
      <c r="AZ1863" s="12">
        <f t="shared" si="2802"/>
        <v>0</v>
      </c>
      <c r="BA1863" s="12">
        <f t="shared" si="2802"/>
        <v>0</v>
      </c>
      <c r="BB1863" s="12">
        <f t="shared" si="2802"/>
        <v>0</v>
      </c>
      <c r="BC1863" s="12">
        <f t="shared" si="2802"/>
        <v>0</v>
      </c>
      <c r="BD1863" s="12">
        <f t="shared" si="2802"/>
        <v>0</v>
      </c>
      <c r="BE1863" s="12">
        <f t="shared" si="2802"/>
        <v>0</v>
      </c>
      <c r="BF1863" s="12">
        <f t="shared" si="2802"/>
        <v>0</v>
      </c>
      <c r="BG1863" s="12">
        <f t="shared" si="2802"/>
        <v>0</v>
      </c>
      <c r="BH1863" s="12">
        <f t="shared" si="2802"/>
        <v>0</v>
      </c>
      <c r="BI1863" s="12">
        <f t="shared" si="2802"/>
        <v>0</v>
      </c>
      <c r="BJ1863" s="12">
        <f t="shared" si="2802"/>
        <v>0</v>
      </c>
      <c r="BK1863" s="12">
        <f t="shared" si="2802"/>
        <v>0</v>
      </c>
      <c r="BL1863" s="12">
        <f t="shared" si="2802"/>
        <v>0</v>
      </c>
      <c r="BM1863" s="12">
        <f t="shared" si="2802"/>
        <v>0</v>
      </c>
      <c r="BN1863" s="12">
        <f t="shared" si="2802"/>
        <v>0</v>
      </c>
      <c r="BO1863" s="12">
        <f t="shared" si="2802"/>
        <v>0</v>
      </c>
      <c r="BP1863" s="12">
        <f t="shared" si="2802"/>
        <v>0</v>
      </c>
      <c r="BQ1863" s="12">
        <f t="shared" si="2802"/>
        <v>0</v>
      </c>
      <c r="BR1863" s="12">
        <v>0</v>
      </c>
      <c r="BS1863" s="12">
        <v>0</v>
      </c>
      <c r="BT1863" s="12" t="e">
        <f>IF(#REF!=0,"-",#REF!/#REF!*100)</f>
        <v>#REF!</v>
      </c>
    </row>
    <row r="1864" spans="1:72" x14ac:dyDescent="0.25">
      <c r="A1864" s="4" t="s">
        <v>548</v>
      </c>
      <c r="B1864" s="4" t="s">
        <v>56</v>
      </c>
      <c r="C1864" s="4" t="s">
        <v>142</v>
      </c>
      <c r="D1864" s="102" t="s">
        <v>623</v>
      </c>
      <c r="E1864" s="113">
        <v>6131</v>
      </c>
      <c r="F1864" s="102"/>
      <c r="G1864" s="98" t="s">
        <v>1660</v>
      </c>
      <c r="H1864" s="13" t="s">
        <v>32</v>
      </c>
      <c r="I1864" s="14">
        <v>5000</v>
      </c>
      <c r="J1864" s="14"/>
      <c r="K1864" s="14"/>
      <c r="L1864" s="14"/>
      <c r="M1864" s="14"/>
      <c r="N1864" s="14"/>
      <c r="O1864" s="14">
        <f t="shared" si="2743"/>
        <v>5000</v>
      </c>
      <c r="P1864" s="14"/>
      <c r="Q1864" s="14">
        <v>500</v>
      </c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>
        <v>500</v>
      </c>
      <c r="AC1864" s="14">
        <v>4500</v>
      </c>
      <c r="AD1864" s="14">
        <v>0</v>
      </c>
      <c r="AE1864" s="14"/>
      <c r="AF1864" s="14"/>
      <c r="AG1864" s="14"/>
      <c r="AH1864" s="14"/>
      <c r="AI1864" s="14"/>
      <c r="AJ1864" s="14">
        <f t="shared" si="2744"/>
        <v>0</v>
      </c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>
        <v>0</v>
      </c>
      <c r="AX1864" s="14">
        <v>0</v>
      </c>
      <c r="AY1864" s="14">
        <v>0</v>
      </c>
      <c r="AZ1864" s="14"/>
      <c r="BA1864" s="14"/>
      <c r="BB1864" s="14"/>
      <c r="BC1864" s="14"/>
      <c r="BD1864" s="14"/>
      <c r="BE1864" s="14">
        <f t="shared" si="2745"/>
        <v>0</v>
      </c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>
        <v>0</v>
      </c>
      <c r="BS1864" s="14">
        <v>0</v>
      </c>
      <c r="BT1864" s="14" t="e">
        <f>IF(#REF!=0,"-",#REF!/#REF!*100)</f>
        <v>#REF!</v>
      </c>
    </row>
    <row r="1865" spans="1:72" x14ac:dyDescent="0.25">
      <c r="A1865" s="4" t="s">
        <v>548</v>
      </c>
      <c r="B1865" s="4" t="s">
        <v>56</v>
      </c>
      <c r="C1865" s="4" t="s">
        <v>142</v>
      </c>
      <c r="D1865" s="102" t="s">
        <v>623</v>
      </c>
      <c r="E1865" s="113">
        <v>6132</v>
      </c>
      <c r="F1865" s="102"/>
      <c r="G1865" s="98" t="s">
        <v>1660</v>
      </c>
      <c r="H1865" s="13" t="s">
        <v>72</v>
      </c>
      <c r="I1865" s="14">
        <v>0</v>
      </c>
      <c r="J1865" s="14"/>
      <c r="K1865" s="14"/>
      <c r="L1865" s="14"/>
      <c r="M1865" s="14"/>
      <c r="N1865" s="14"/>
      <c r="O1865" s="14">
        <f t="shared" si="2743"/>
        <v>0</v>
      </c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>
        <v>0</v>
      </c>
      <c r="AC1865" s="14">
        <v>0</v>
      </c>
      <c r="AD1865" s="14">
        <v>0</v>
      </c>
      <c r="AE1865" s="14"/>
      <c r="AF1865" s="14"/>
      <c r="AG1865" s="14"/>
      <c r="AH1865" s="14"/>
      <c r="AI1865" s="14"/>
      <c r="AJ1865" s="14">
        <f t="shared" si="2744"/>
        <v>0</v>
      </c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>
        <v>0</v>
      </c>
      <c r="AX1865" s="14">
        <v>0</v>
      </c>
      <c r="AY1865" s="14">
        <v>0</v>
      </c>
      <c r="AZ1865" s="14"/>
      <c r="BA1865" s="14"/>
      <c r="BB1865" s="14"/>
      <c r="BC1865" s="14"/>
      <c r="BD1865" s="14"/>
      <c r="BE1865" s="14">
        <f t="shared" si="2745"/>
        <v>0</v>
      </c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>
        <v>0</v>
      </c>
      <c r="BS1865" s="14">
        <v>0</v>
      </c>
      <c r="BT1865" s="14" t="e">
        <f>IF(#REF!=0,"-",#REF!/#REF!*100)</f>
        <v>#REF!</v>
      </c>
    </row>
    <row r="1866" spans="1:72" x14ac:dyDescent="0.25">
      <c r="A1866" s="4" t="s">
        <v>548</v>
      </c>
      <c r="B1866" s="4" t="s">
        <v>56</v>
      </c>
      <c r="C1866" s="4" t="s">
        <v>142</v>
      </c>
      <c r="D1866" s="102" t="s">
        <v>623</v>
      </c>
      <c r="E1866" s="113">
        <v>6133</v>
      </c>
      <c r="F1866" s="102"/>
      <c r="G1866" s="98" t="s">
        <v>1660</v>
      </c>
      <c r="H1866" s="13" t="s">
        <v>75</v>
      </c>
      <c r="I1866" s="14">
        <v>0</v>
      </c>
      <c r="J1866" s="14"/>
      <c r="K1866" s="14"/>
      <c r="L1866" s="14"/>
      <c r="M1866" s="14"/>
      <c r="N1866" s="14"/>
      <c r="O1866" s="14">
        <f t="shared" si="2743"/>
        <v>0</v>
      </c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>
        <v>0</v>
      </c>
      <c r="AC1866" s="14">
        <v>0</v>
      </c>
      <c r="AD1866" s="14">
        <v>0</v>
      </c>
      <c r="AE1866" s="14"/>
      <c r="AF1866" s="14"/>
      <c r="AG1866" s="14"/>
      <c r="AH1866" s="14"/>
      <c r="AI1866" s="14"/>
      <c r="AJ1866" s="14">
        <f t="shared" si="2744"/>
        <v>0</v>
      </c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>
        <v>0</v>
      </c>
      <c r="AX1866" s="14">
        <v>0</v>
      </c>
      <c r="AY1866" s="14">
        <v>0</v>
      </c>
      <c r="AZ1866" s="14"/>
      <c r="BA1866" s="14"/>
      <c r="BB1866" s="14"/>
      <c r="BC1866" s="14"/>
      <c r="BD1866" s="14"/>
      <c r="BE1866" s="14">
        <f t="shared" si="2745"/>
        <v>0</v>
      </c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>
        <v>0</v>
      </c>
      <c r="BS1866" s="14">
        <v>0</v>
      </c>
      <c r="BT1866" s="14" t="e">
        <f>IF(#REF!=0,"-",#REF!/#REF!*100)</f>
        <v>#REF!</v>
      </c>
    </row>
    <row r="1867" spans="1:72" x14ac:dyDescent="0.25">
      <c r="A1867" s="4" t="s">
        <v>548</v>
      </c>
      <c r="B1867" s="4" t="s">
        <v>56</v>
      </c>
      <c r="C1867" s="4" t="s">
        <v>142</v>
      </c>
      <c r="D1867" s="102" t="s">
        <v>623</v>
      </c>
      <c r="E1867" s="113">
        <v>6134</v>
      </c>
      <c r="F1867" s="102"/>
      <c r="G1867" s="98" t="s">
        <v>1660</v>
      </c>
      <c r="H1867" s="13" t="s">
        <v>78</v>
      </c>
      <c r="I1867" s="14">
        <v>5000</v>
      </c>
      <c r="J1867" s="14"/>
      <c r="K1867" s="14"/>
      <c r="L1867" s="14"/>
      <c r="M1867" s="14"/>
      <c r="N1867" s="14"/>
      <c r="O1867" s="14">
        <f t="shared" si="2743"/>
        <v>5000</v>
      </c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>
        <v>0</v>
      </c>
      <c r="AC1867" s="14">
        <v>5000</v>
      </c>
      <c r="AD1867" s="14">
        <v>0</v>
      </c>
      <c r="AE1867" s="14"/>
      <c r="AF1867" s="14"/>
      <c r="AG1867" s="14"/>
      <c r="AH1867" s="14"/>
      <c r="AI1867" s="14"/>
      <c r="AJ1867" s="14">
        <f t="shared" si="2744"/>
        <v>0</v>
      </c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>
        <v>0</v>
      </c>
      <c r="AX1867" s="14">
        <v>0</v>
      </c>
      <c r="AY1867" s="14">
        <v>0</v>
      </c>
      <c r="AZ1867" s="14"/>
      <c r="BA1867" s="14"/>
      <c r="BB1867" s="14"/>
      <c r="BC1867" s="14"/>
      <c r="BD1867" s="14"/>
      <c r="BE1867" s="14">
        <f t="shared" si="2745"/>
        <v>0</v>
      </c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>
        <v>0</v>
      </c>
      <c r="BS1867" s="14">
        <v>0</v>
      </c>
      <c r="BT1867" s="14" t="e">
        <f>IF(#REF!=0,"-",#REF!/#REF!*100)</f>
        <v>#REF!</v>
      </c>
    </row>
    <row r="1868" spans="1:72" x14ac:dyDescent="0.25">
      <c r="A1868" s="4" t="s">
        <v>548</v>
      </c>
      <c r="B1868" s="4" t="s">
        <v>56</v>
      </c>
      <c r="C1868" s="4" t="s">
        <v>142</v>
      </c>
      <c r="D1868" s="102" t="s">
        <v>623</v>
      </c>
      <c r="E1868" s="113">
        <v>6135</v>
      </c>
      <c r="F1868" s="102"/>
      <c r="G1868" s="98" t="s">
        <v>1660</v>
      </c>
      <c r="H1868" s="13" t="s">
        <v>81</v>
      </c>
      <c r="I1868" s="14">
        <v>0</v>
      </c>
      <c r="J1868" s="14"/>
      <c r="K1868" s="14"/>
      <c r="L1868" s="14"/>
      <c r="M1868" s="14"/>
      <c r="N1868" s="14"/>
      <c r="O1868" s="14">
        <f t="shared" si="2743"/>
        <v>0</v>
      </c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>
        <v>0</v>
      </c>
      <c r="AC1868" s="14">
        <v>0</v>
      </c>
      <c r="AD1868" s="14">
        <v>0</v>
      </c>
      <c r="AE1868" s="14"/>
      <c r="AF1868" s="14"/>
      <c r="AG1868" s="14"/>
      <c r="AH1868" s="14"/>
      <c r="AI1868" s="14"/>
      <c r="AJ1868" s="14">
        <f t="shared" si="2744"/>
        <v>0</v>
      </c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>
        <v>0</v>
      </c>
      <c r="AX1868" s="14">
        <v>0</v>
      </c>
      <c r="AY1868" s="14">
        <v>0</v>
      </c>
      <c r="AZ1868" s="14"/>
      <c r="BA1868" s="14"/>
      <c r="BB1868" s="14"/>
      <c r="BC1868" s="14"/>
      <c r="BD1868" s="14"/>
      <c r="BE1868" s="14">
        <f t="shared" si="2745"/>
        <v>0</v>
      </c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>
        <v>0</v>
      </c>
      <c r="BS1868" s="14">
        <v>0</v>
      </c>
      <c r="BT1868" s="14" t="e">
        <f>IF(#REF!=0,"-",#REF!/#REF!*100)</f>
        <v>#REF!</v>
      </c>
    </row>
    <row r="1869" spans="1:72" ht="22.5" x14ac:dyDescent="0.25">
      <c r="A1869" s="4" t="s">
        <v>548</v>
      </c>
      <c r="B1869" s="4" t="s">
        <v>56</v>
      </c>
      <c r="C1869" s="4" t="s">
        <v>142</v>
      </c>
      <c r="D1869" s="102" t="s">
        <v>623</v>
      </c>
      <c r="E1869" s="113">
        <v>6136</v>
      </c>
      <c r="F1869" s="102"/>
      <c r="G1869" s="98" t="s">
        <v>1660</v>
      </c>
      <c r="H1869" s="13" t="s">
        <v>84</v>
      </c>
      <c r="I1869" s="14">
        <v>0</v>
      </c>
      <c r="J1869" s="14"/>
      <c r="K1869" s="14"/>
      <c r="L1869" s="14"/>
      <c r="M1869" s="14"/>
      <c r="N1869" s="14"/>
      <c r="O1869" s="14">
        <f t="shared" si="2743"/>
        <v>0</v>
      </c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>
        <v>0</v>
      </c>
      <c r="AC1869" s="14">
        <v>0</v>
      </c>
      <c r="AD1869" s="14">
        <v>0</v>
      </c>
      <c r="AE1869" s="14"/>
      <c r="AF1869" s="14"/>
      <c r="AG1869" s="14"/>
      <c r="AH1869" s="14"/>
      <c r="AI1869" s="14"/>
      <c r="AJ1869" s="14">
        <f t="shared" si="2744"/>
        <v>0</v>
      </c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>
        <v>0</v>
      </c>
      <c r="AX1869" s="14">
        <v>0</v>
      </c>
      <c r="AY1869" s="14">
        <v>0</v>
      </c>
      <c r="AZ1869" s="14"/>
      <c r="BA1869" s="14"/>
      <c r="BB1869" s="14"/>
      <c r="BC1869" s="14"/>
      <c r="BD1869" s="14"/>
      <c r="BE1869" s="14">
        <f t="shared" si="2745"/>
        <v>0</v>
      </c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>
        <v>0</v>
      </c>
      <c r="BS1869" s="14">
        <v>0</v>
      </c>
      <c r="BT1869" s="14" t="e">
        <f>IF(#REF!=0,"-",#REF!/#REF!*100)</f>
        <v>#REF!</v>
      </c>
    </row>
    <row r="1870" spans="1:72" x14ac:dyDescent="0.25">
      <c r="A1870" s="4" t="s">
        <v>548</v>
      </c>
      <c r="B1870" s="4" t="s">
        <v>56</v>
      </c>
      <c r="C1870" s="4" t="s">
        <v>142</v>
      </c>
      <c r="D1870" s="102" t="s">
        <v>623</v>
      </c>
      <c r="E1870" s="113">
        <v>6137</v>
      </c>
      <c r="F1870" s="102"/>
      <c r="G1870" s="98" t="s">
        <v>1660</v>
      </c>
      <c r="H1870" s="13" t="s">
        <v>87</v>
      </c>
      <c r="I1870" s="14">
        <v>0</v>
      </c>
      <c r="J1870" s="14"/>
      <c r="K1870" s="14"/>
      <c r="L1870" s="14"/>
      <c r="M1870" s="14"/>
      <c r="N1870" s="14"/>
      <c r="O1870" s="14">
        <f t="shared" si="2743"/>
        <v>0</v>
      </c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>
        <v>0</v>
      </c>
      <c r="AC1870" s="14">
        <v>0</v>
      </c>
      <c r="AD1870" s="14">
        <v>0</v>
      </c>
      <c r="AE1870" s="14"/>
      <c r="AF1870" s="14"/>
      <c r="AG1870" s="14"/>
      <c r="AH1870" s="14"/>
      <c r="AI1870" s="14"/>
      <c r="AJ1870" s="14">
        <f t="shared" si="2744"/>
        <v>0</v>
      </c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>
        <v>0</v>
      </c>
      <c r="AX1870" s="14">
        <v>0</v>
      </c>
      <c r="AY1870" s="14">
        <v>0</v>
      </c>
      <c r="AZ1870" s="14"/>
      <c r="BA1870" s="14"/>
      <c r="BB1870" s="14"/>
      <c r="BC1870" s="14"/>
      <c r="BD1870" s="14"/>
      <c r="BE1870" s="14">
        <f t="shared" si="2745"/>
        <v>0</v>
      </c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>
        <v>0</v>
      </c>
      <c r="BS1870" s="14">
        <v>0</v>
      </c>
      <c r="BT1870" s="14" t="e">
        <f>IF(#REF!=0,"-",#REF!/#REF!*100)</f>
        <v>#REF!</v>
      </c>
    </row>
    <row r="1871" spans="1:72" ht="22.5" x14ac:dyDescent="0.25">
      <c r="A1871" s="4" t="s">
        <v>548</v>
      </c>
      <c r="B1871" s="4" t="s">
        <v>56</v>
      </c>
      <c r="C1871" s="4" t="s">
        <v>142</v>
      </c>
      <c r="D1871" s="102" t="s">
        <v>623</v>
      </c>
      <c r="E1871" s="113">
        <v>6138</v>
      </c>
      <c r="F1871" s="102"/>
      <c r="G1871" s="98" t="s">
        <v>1660</v>
      </c>
      <c r="H1871" s="13" t="s">
        <v>90</v>
      </c>
      <c r="I1871" s="14">
        <v>0</v>
      </c>
      <c r="J1871" s="14"/>
      <c r="K1871" s="14"/>
      <c r="L1871" s="14"/>
      <c r="M1871" s="14"/>
      <c r="N1871" s="14"/>
      <c r="O1871" s="14">
        <f t="shared" si="2743"/>
        <v>0</v>
      </c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>
        <v>0</v>
      </c>
      <c r="AC1871" s="14">
        <v>0</v>
      </c>
      <c r="AD1871" s="14">
        <v>0</v>
      </c>
      <c r="AE1871" s="14"/>
      <c r="AF1871" s="14"/>
      <c r="AG1871" s="14"/>
      <c r="AH1871" s="14"/>
      <c r="AI1871" s="14"/>
      <c r="AJ1871" s="14">
        <f t="shared" si="2744"/>
        <v>0</v>
      </c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>
        <v>0</v>
      </c>
      <c r="AX1871" s="14">
        <v>0</v>
      </c>
      <c r="AY1871" s="14">
        <v>0</v>
      </c>
      <c r="AZ1871" s="14"/>
      <c r="BA1871" s="14"/>
      <c r="BB1871" s="14"/>
      <c r="BC1871" s="14"/>
      <c r="BD1871" s="14"/>
      <c r="BE1871" s="14">
        <f t="shared" si="2745"/>
        <v>0</v>
      </c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>
        <v>0</v>
      </c>
      <c r="BS1871" s="14">
        <v>0</v>
      </c>
      <c r="BT1871" s="14" t="e">
        <f>IF(#REF!=0,"-",#REF!/#REF!*100)</f>
        <v>#REF!</v>
      </c>
    </row>
    <row r="1872" spans="1:72" x14ac:dyDescent="0.25">
      <c r="A1872" s="1" t="s">
        <v>548</v>
      </c>
      <c r="B1872" s="1" t="s">
        <v>56</v>
      </c>
      <c r="C1872" s="1" t="s">
        <v>142</v>
      </c>
      <c r="D1872" s="105" t="s">
        <v>623</v>
      </c>
      <c r="E1872" s="105" t="s">
        <v>34</v>
      </c>
      <c r="F1872" s="102" t="s">
        <v>0</v>
      </c>
      <c r="G1872" s="13" t="s">
        <v>0</v>
      </c>
      <c r="H1872" s="2" t="s">
        <v>35</v>
      </c>
      <c r="I1872" s="12">
        <f t="shared" ref="I1872:AA1872" si="2803">SUM(I1873:I1875)</f>
        <v>20000</v>
      </c>
      <c r="J1872" s="12">
        <f t="shared" si="2803"/>
        <v>0</v>
      </c>
      <c r="K1872" s="12">
        <f t="shared" si="2803"/>
        <v>0</v>
      </c>
      <c r="L1872" s="12">
        <f t="shared" si="2803"/>
        <v>0</v>
      </c>
      <c r="M1872" s="12">
        <f t="shared" si="2803"/>
        <v>0</v>
      </c>
      <c r="N1872" s="12">
        <f t="shared" si="2803"/>
        <v>0</v>
      </c>
      <c r="O1872" s="12">
        <f t="shared" si="2803"/>
        <v>20000</v>
      </c>
      <c r="P1872" s="12">
        <f t="shared" si="2803"/>
        <v>3980</v>
      </c>
      <c r="Q1872" s="12">
        <f t="shared" si="2803"/>
        <v>6150</v>
      </c>
      <c r="R1872" s="12">
        <f t="shared" si="2803"/>
        <v>2800</v>
      </c>
      <c r="S1872" s="12">
        <f t="shared" si="2803"/>
        <v>0</v>
      </c>
      <c r="T1872" s="12">
        <f t="shared" si="2803"/>
        <v>0</v>
      </c>
      <c r="U1872" s="12">
        <f t="shared" si="2803"/>
        <v>0</v>
      </c>
      <c r="V1872" s="12">
        <f t="shared" si="2803"/>
        <v>0</v>
      </c>
      <c r="W1872" s="12">
        <f t="shared" si="2803"/>
        <v>0</v>
      </c>
      <c r="X1872" s="12">
        <f t="shared" si="2803"/>
        <v>0</v>
      </c>
      <c r="Y1872" s="12">
        <f t="shared" si="2803"/>
        <v>0</v>
      </c>
      <c r="Z1872" s="12">
        <f t="shared" si="2803"/>
        <v>0</v>
      </c>
      <c r="AA1872" s="12">
        <f t="shared" si="2803"/>
        <v>0</v>
      </c>
      <c r="AB1872" s="12">
        <v>12930</v>
      </c>
      <c r="AC1872" s="12">
        <v>7070</v>
      </c>
      <c r="AD1872" s="12">
        <f t="shared" ref="AD1872:AV1872" si="2804">SUM(AD1873:AD1875)</f>
        <v>0</v>
      </c>
      <c r="AE1872" s="12">
        <f t="shared" si="2804"/>
        <v>0</v>
      </c>
      <c r="AF1872" s="12">
        <f t="shared" si="2804"/>
        <v>0</v>
      </c>
      <c r="AG1872" s="12">
        <f t="shared" si="2804"/>
        <v>0</v>
      </c>
      <c r="AH1872" s="12">
        <f t="shared" si="2804"/>
        <v>0</v>
      </c>
      <c r="AI1872" s="12">
        <f t="shared" si="2804"/>
        <v>0</v>
      </c>
      <c r="AJ1872" s="12">
        <f t="shared" si="2804"/>
        <v>0</v>
      </c>
      <c r="AK1872" s="12">
        <f t="shared" si="2804"/>
        <v>0</v>
      </c>
      <c r="AL1872" s="12">
        <f t="shared" si="2804"/>
        <v>0</v>
      </c>
      <c r="AM1872" s="12">
        <f t="shared" si="2804"/>
        <v>0</v>
      </c>
      <c r="AN1872" s="12">
        <f t="shared" si="2804"/>
        <v>0</v>
      </c>
      <c r="AO1872" s="12">
        <f t="shared" si="2804"/>
        <v>0</v>
      </c>
      <c r="AP1872" s="12">
        <f t="shared" si="2804"/>
        <v>0</v>
      </c>
      <c r="AQ1872" s="12">
        <f t="shared" si="2804"/>
        <v>0</v>
      </c>
      <c r="AR1872" s="12">
        <f t="shared" si="2804"/>
        <v>0</v>
      </c>
      <c r="AS1872" s="12">
        <f t="shared" si="2804"/>
        <v>0</v>
      </c>
      <c r="AT1872" s="12">
        <f t="shared" si="2804"/>
        <v>0</v>
      </c>
      <c r="AU1872" s="12">
        <f t="shared" si="2804"/>
        <v>0</v>
      </c>
      <c r="AV1872" s="12">
        <f t="shared" si="2804"/>
        <v>0</v>
      </c>
      <c r="AW1872" s="12">
        <v>0</v>
      </c>
      <c r="AX1872" s="12">
        <v>0</v>
      </c>
      <c r="AY1872" s="12">
        <f t="shared" ref="AY1872:BQ1872" si="2805">SUM(AY1873:AY1875)</f>
        <v>0</v>
      </c>
      <c r="AZ1872" s="12">
        <f t="shared" si="2805"/>
        <v>0</v>
      </c>
      <c r="BA1872" s="12">
        <f t="shared" si="2805"/>
        <v>0</v>
      </c>
      <c r="BB1872" s="12">
        <f t="shared" si="2805"/>
        <v>0</v>
      </c>
      <c r="BC1872" s="12">
        <f t="shared" si="2805"/>
        <v>0</v>
      </c>
      <c r="BD1872" s="12">
        <f t="shared" si="2805"/>
        <v>0</v>
      </c>
      <c r="BE1872" s="12">
        <f t="shared" si="2805"/>
        <v>0</v>
      </c>
      <c r="BF1872" s="12">
        <f t="shared" si="2805"/>
        <v>0</v>
      </c>
      <c r="BG1872" s="12">
        <f t="shared" si="2805"/>
        <v>0</v>
      </c>
      <c r="BH1872" s="12">
        <f t="shared" si="2805"/>
        <v>0</v>
      </c>
      <c r="BI1872" s="12">
        <f t="shared" si="2805"/>
        <v>0</v>
      </c>
      <c r="BJ1872" s="12">
        <f t="shared" si="2805"/>
        <v>0</v>
      </c>
      <c r="BK1872" s="12">
        <f t="shared" si="2805"/>
        <v>0</v>
      </c>
      <c r="BL1872" s="12">
        <f t="shared" si="2805"/>
        <v>0</v>
      </c>
      <c r="BM1872" s="12">
        <f t="shared" si="2805"/>
        <v>0</v>
      </c>
      <c r="BN1872" s="12">
        <f t="shared" si="2805"/>
        <v>0</v>
      </c>
      <c r="BO1872" s="12">
        <f t="shared" si="2805"/>
        <v>0</v>
      </c>
      <c r="BP1872" s="12">
        <f t="shared" si="2805"/>
        <v>0</v>
      </c>
      <c r="BQ1872" s="12">
        <f t="shared" si="2805"/>
        <v>0</v>
      </c>
      <c r="BR1872" s="12">
        <v>0</v>
      </c>
      <c r="BS1872" s="12">
        <v>0</v>
      </c>
      <c r="BT1872" s="12" t="e">
        <f>IF(#REF!=0,"-",#REF!/#REF!*100)</f>
        <v>#REF!</v>
      </c>
    </row>
    <row r="1873" spans="1:72" x14ac:dyDescent="0.25">
      <c r="A1873" s="4" t="s">
        <v>548</v>
      </c>
      <c r="B1873" s="4" t="s">
        <v>56</v>
      </c>
      <c r="C1873" s="4" t="s">
        <v>142</v>
      </c>
      <c r="D1873" s="102" t="s">
        <v>623</v>
      </c>
      <c r="E1873" s="113">
        <v>6139</v>
      </c>
      <c r="F1873" s="102"/>
      <c r="G1873" s="98" t="s">
        <v>1660</v>
      </c>
      <c r="H1873" s="13" t="s">
        <v>35</v>
      </c>
      <c r="I1873" s="14">
        <v>20000</v>
      </c>
      <c r="J1873" s="14"/>
      <c r="K1873" s="14"/>
      <c r="L1873" s="14"/>
      <c r="M1873" s="14"/>
      <c r="N1873" s="14"/>
      <c r="O1873" s="14">
        <f t="shared" si="2743"/>
        <v>20000</v>
      </c>
      <c r="P1873" s="14">
        <v>3980</v>
      </c>
      <c r="Q1873" s="14">
        <v>6150</v>
      </c>
      <c r="R1873" s="14">
        <v>2800</v>
      </c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>
        <v>12930</v>
      </c>
      <c r="AC1873" s="14">
        <v>7070</v>
      </c>
      <c r="AD1873" s="14">
        <v>0</v>
      </c>
      <c r="AE1873" s="14"/>
      <c r="AF1873" s="14"/>
      <c r="AG1873" s="14"/>
      <c r="AH1873" s="14"/>
      <c r="AI1873" s="14"/>
      <c r="AJ1873" s="14">
        <f t="shared" si="2744"/>
        <v>0</v>
      </c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>
        <v>0</v>
      </c>
      <c r="AX1873" s="14">
        <v>0</v>
      </c>
      <c r="AY1873" s="14">
        <v>0</v>
      </c>
      <c r="AZ1873" s="14"/>
      <c r="BA1873" s="14"/>
      <c r="BB1873" s="14"/>
      <c r="BC1873" s="14"/>
      <c r="BD1873" s="14"/>
      <c r="BE1873" s="14">
        <f t="shared" si="2745"/>
        <v>0</v>
      </c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>
        <v>0</v>
      </c>
      <c r="BS1873" s="14">
        <v>0</v>
      </c>
      <c r="BT1873" s="14" t="e">
        <f>IF(#REF!=0,"-",#REF!/#REF!*100)</f>
        <v>#REF!</v>
      </c>
    </row>
    <row r="1874" spans="1:72" ht="22.5" x14ac:dyDescent="0.25">
      <c r="A1874" s="4" t="s">
        <v>548</v>
      </c>
      <c r="B1874" s="4" t="s">
        <v>56</v>
      </c>
      <c r="C1874" s="4" t="s">
        <v>142</v>
      </c>
      <c r="D1874" s="102" t="s">
        <v>623</v>
      </c>
      <c r="E1874" s="113">
        <v>6139</v>
      </c>
      <c r="F1874" s="102" t="s">
        <v>629</v>
      </c>
      <c r="G1874" s="98" t="s">
        <v>1660</v>
      </c>
      <c r="H1874" s="13" t="s">
        <v>37</v>
      </c>
      <c r="I1874" s="14">
        <v>0</v>
      </c>
      <c r="J1874" s="14"/>
      <c r="K1874" s="14"/>
      <c r="L1874" s="14"/>
      <c r="M1874" s="14"/>
      <c r="N1874" s="14"/>
      <c r="O1874" s="14">
        <f t="shared" si="2743"/>
        <v>0</v>
      </c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>
        <v>0</v>
      </c>
      <c r="AC1874" s="14">
        <v>0</v>
      </c>
      <c r="AD1874" s="14">
        <v>0</v>
      </c>
      <c r="AE1874" s="14"/>
      <c r="AF1874" s="14"/>
      <c r="AG1874" s="14"/>
      <c r="AH1874" s="14"/>
      <c r="AI1874" s="14"/>
      <c r="AJ1874" s="14">
        <f t="shared" si="2744"/>
        <v>0</v>
      </c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>
        <v>0</v>
      </c>
      <c r="AX1874" s="14">
        <v>0</v>
      </c>
      <c r="AY1874" s="14">
        <v>0</v>
      </c>
      <c r="AZ1874" s="14"/>
      <c r="BA1874" s="14"/>
      <c r="BB1874" s="14"/>
      <c r="BC1874" s="14"/>
      <c r="BD1874" s="14"/>
      <c r="BE1874" s="14">
        <f t="shared" si="2745"/>
        <v>0</v>
      </c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>
        <v>0</v>
      </c>
      <c r="BS1874" s="14">
        <v>0</v>
      </c>
      <c r="BT1874" s="14" t="e">
        <f>IF(#REF!=0,"-",#REF!/#REF!*100)</f>
        <v>#REF!</v>
      </c>
    </row>
    <row r="1875" spans="1:72" ht="33.75" x14ac:dyDescent="0.25">
      <c r="A1875" s="4" t="s">
        <v>548</v>
      </c>
      <c r="B1875" s="4" t="s">
        <v>56</v>
      </c>
      <c r="C1875" s="4" t="s">
        <v>142</v>
      </c>
      <c r="D1875" s="102" t="s">
        <v>623</v>
      </c>
      <c r="E1875" s="113">
        <v>6139</v>
      </c>
      <c r="F1875" s="102" t="s">
        <v>630</v>
      </c>
      <c r="G1875" s="98" t="s">
        <v>1660</v>
      </c>
      <c r="H1875" s="13" t="s">
        <v>38</v>
      </c>
      <c r="I1875" s="14">
        <v>0</v>
      </c>
      <c r="J1875" s="14"/>
      <c r="K1875" s="14"/>
      <c r="L1875" s="14"/>
      <c r="M1875" s="14"/>
      <c r="N1875" s="14"/>
      <c r="O1875" s="14">
        <f t="shared" si="2743"/>
        <v>0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>
        <v>0</v>
      </c>
      <c r="AC1875" s="14">
        <v>0</v>
      </c>
      <c r="AD1875" s="14">
        <v>0</v>
      </c>
      <c r="AE1875" s="14"/>
      <c r="AF1875" s="14"/>
      <c r="AG1875" s="14"/>
      <c r="AH1875" s="14"/>
      <c r="AI1875" s="14"/>
      <c r="AJ1875" s="14">
        <f t="shared" si="2744"/>
        <v>0</v>
      </c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>
        <v>0</v>
      </c>
      <c r="AX1875" s="14">
        <v>0</v>
      </c>
      <c r="AY1875" s="14">
        <v>0</v>
      </c>
      <c r="AZ1875" s="14"/>
      <c r="BA1875" s="14"/>
      <c r="BB1875" s="14"/>
      <c r="BC1875" s="14"/>
      <c r="BD1875" s="14"/>
      <c r="BE1875" s="14">
        <f t="shared" si="2745"/>
        <v>0</v>
      </c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>
        <v>0</v>
      </c>
      <c r="BS1875" s="14">
        <v>0</v>
      </c>
      <c r="BT1875" s="14" t="e">
        <f>IF(#REF!=0,"-",#REF!/#REF!*100)</f>
        <v>#REF!</v>
      </c>
    </row>
    <row r="1876" spans="1:72" ht="33.75" x14ac:dyDescent="0.25">
      <c r="A1876" s="1" t="s">
        <v>0</v>
      </c>
      <c r="B1876" s="1" t="s">
        <v>0</v>
      </c>
      <c r="C1876" s="1" t="s">
        <v>0</v>
      </c>
      <c r="D1876" s="101" t="s">
        <v>0</v>
      </c>
      <c r="E1876" s="101" t="s">
        <v>0</v>
      </c>
      <c r="F1876" s="101" t="s">
        <v>0</v>
      </c>
      <c r="G1876" s="2" t="s">
        <v>0</v>
      </c>
      <c r="H1876" s="10" t="s">
        <v>39</v>
      </c>
      <c r="I1876" s="11">
        <f t="shared" ref="I1876:X1877" si="2806">SUM(I1877)</f>
        <v>0</v>
      </c>
      <c r="J1876" s="11">
        <f t="shared" si="2806"/>
        <v>0</v>
      </c>
      <c r="K1876" s="11">
        <f t="shared" si="2806"/>
        <v>0</v>
      </c>
      <c r="L1876" s="11">
        <f t="shared" si="2806"/>
        <v>0</v>
      </c>
      <c r="M1876" s="11">
        <f t="shared" si="2806"/>
        <v>0</v>
      </c>
      <c r="N1876" s="11">
        <f t="shared" si="2806"/>
        <v>0</v>
      </c>
      <c r="O1876" s="11">
        <f t="shared" si="2806"/>
        <v>0</v>
      </c>
      <c r="P1876" s="11">
        <f t="shared" si="2806"/>
        <v>0</v>
      </c>
      <c r="Q1876" s="11">
        <f t="shared" si="2806"/>
        <v>0</v>
      </c>
      <c r="R1876" s="11">
        <f t="shared" si="2806"/>
        <v>0</v>
      </c>
      <c r="S1876" s="11">
        <f t="shared" si="2806"/>
        <v>0</v>
      </c>
      <c r="T1876" s="11">
        <f t="shared" si="2806"/>
        <v>0</v>
      </c>
      <c r="U1876" s="11">
        <f t="shared" si="2806"/>
        <v>0</v>
      </c>
      <c r="V1876" s="11">
        <f t="shared" si="2806"/>
        <v>0</v>
      </c>
      <c r="W1876" s="11">
        <f t="shared" si="2806"/>
        <v>0</v>
      </c>
      <c r="X1876" s="11">
        <f t="shared" si="2806"/>
        <v>0</v>
      </c>
      <c r="Y1876" s="11">
        <f t="shared" ref="J1876:AA1877" si="2807">SUM(Y1877)</f>
        <v>0</v>
      </c>
      <c r="Z1876" s="11">
        <f t="shared" si="2807"/>
        <v>0</v>
      </c>
      <c r="AA1876" s="11">
        <f t="shared" si="2807"/>
        <v>0</v>
      </c>
      <c r="AB1876" s="11">
        <v>0</v>
      </c>
      <c r="AC1876" s="11">
        <v>0</v>
      </c>
      <c r="AD1876" s="11">
        <f t="shared" ref="AD1876:AS1877" si="2808">SUM(AD1877)</f>
        <v>0</v>
      </c>
      <c r="AE1876" s="11">
        <f t="shared" si="2808"/>
        <v>0</v>
      </c>
      <c r="AF1876" s="11">
        <f t="shared" si="2808"/>
        <v>0</v>
      </c>
      <c r="AG1876" s="11">
        <f t="shared" si="2808"/>
        <v>0</v>
      </c>
      <c r="AH1876" s="11">
        <f t="shared" si="2808"/>
        <v>0</v>
      </c>
      <c r="AI1876" s="11">
        <f t="shared" si="2808"/>
        <v>0</v>
      </c>
      <c r="AJ1876" s="11">
        <f t="shared" si="2808"/>
        <v>0</v>
      </c>
      <c r="AK1876" s="11">
        <f t="shared" si="2808"/>
        <v>0</v>
      </c>
      <c r="AL1876" s="11">
        <f t="shared" si="2808"/>
        <v>0</v>
      </c>
      <c r="AM1876" s="11">
        <f t="shared" si="2808"/>
        <v>0</v>
      </c>
      <c r="AN1876" s="11">
        <f t="shared" si="2808"/>
        <v>0</v>
      </c>
      <c r="AO1876" s="11">
        <f t="shared" si="2808"/>
        <v>0</v>
      </c>
      <c r="AP1876" s="11">
        <f t="shared" si="2808"/>
        <v>0</v>
      </c>
      <c r="AQ1876" s="11">
        <f t="shared" si="2808"/>
        <v>0</v>
      </c>
      <c r="AR1876" s="11">
        <f t="shared" si="2808"/>
        <v>0</v>
      </c>
      <c r="AS1876" s="11">
        <f t="shared" si="2808"/>
        <v>0</v>
      </c>
      <c r="AT1876" s="11">
        <f t="shared" ref="AE1876:AV1877" si="2809">SUM(AT1877)</f>
        <v>0</v>
      </c>
      <c r="AU1876" s="11">
        <f t="shared" si="2809"/>
        <v>0</v>
      </c>
      <c r="AV1876" s="11">
        <f t="shared" si="2809"/>
        <v>0</v>
      </c>
      <c r="AW1876" s="11">
        <v>0</v>
      </c>
      <c r="AX1876" s="11">
        <v>0</v>
      </c>
      <c r="AY1876" s="11">
        <f t="shared" ref="AY1876:BN1877" si="2810">SUM(AY1877)</f>
        <v>0</v>
      </c>
      <c r="AZ1876" s="11">
        <f t="shared" si="2810"/>
        <v>0</v>
      </c>
      <c r="BA1876" s="11">
        <f t="shared" si="2810"/>
        <v>0</v>
      </c>
      <c r="BB1876" s="11">
        <f t="shared" si="2810"/>
        <v>0</v>
      </c>
      <c r="BC1876" s="11">
        <f t="shared" si="2810"/>
        <v>0</v>
      </c>
      <c r="BD1876" s="11">
        <f t="shared" si="2810"/>
        <v>0</v>
      </c>
      <c r="BE1876" s="11">
        <f t="shared" si="2810"/>
        <v>0</v>
      </c>
      <c r="BF1876" s="11">
        <f t="shared" si="2810"/>
        <v>0</v>
      </c>
      <c r="BG1876" s="11">
        <f t="shared" si="2810"/>
        <v>0</v>
      </c>
      <c r="BH1876" s="11">
        <f t="shared" si="2810"/>
        <v>0</v>
      </c>
      <c r="BI1876" s="11">
        <f t="shared" si="2810"/>
        <v>0</v>
      </c>
      <c r="BJ1876" s="11">
        <f t="shared" si="2810"/>
        <v>0</v>
      </c>
      <c r="BK1876" s="11">
        <f t="shared" si="2810"/>
        <v>0</v>
      </c>
      <c r="BL1876" s="11">
        <f t="shared" si="2810"/>
        <v>0</v>
      </c>
      <c r="BM1876" s="11">
        <f t="shared" si="2810"/>
        <v>0</v>
      </c>
      <c r="BN1876" s="11">
        <f t="shared" si="2810"/>
        <v>0</v>
      </c>
      <c r="BO1876" s="11">
        <f t="shared" ref="AZ1876:BQ1877" si="2811">SUM(BO1877)</f>
        <v>0</v>
      </c>
      <c r="BP1876" s="11">
        <f t="shared" si="2811"/>
        <v>0</v>
      </c>
      <c r="BQ1876" s="11">
        <f t="shared" si="2811"/>
        <v>0</v>
      </c>
      <c r="BR1876" s="11">
        <v>0</v>
      </c>
      <c r="BS1876" s="11">
        <v>0</v>
      </c>
      <c r="BT1876" s="11" t="e">
        <f>IF(#REF!=0,"-",#REF!/#REF!*100)</f>
        <v>#REF!</v>
      </c>
    </row>
    <row r="1877" spans="1:72" ht="22.5" x14ac:dyDescent="0.25">
      <c r="A1877" s="4" t="s">
        <v>548</v>
      </c>
      <c r="B1877" s="4" t="s">
        <v>56</v>
      </c>
      <c r="C1877" s="4" t="s">
        <v>142</v>
      </c>
      <c r="D1877" s="102" t="s">
        <v>623</v>
      </c>
      <c r="E1877" s="101" t="s">
        <v>40</v>
      </c>
      <c r="F1877" s="101" t="s">
        <v>0</v>
      </c>
      <c r="G1877" s="2" t="s">
        <v>0</v>
      </c>
      <c r="H1877" s="2" t="s">
        <v>41</v>
      </c>
      <c r="I1877" s="12">
        <f t="shared" si="2806"/>
        <v>0</v>
      </c>
      <c r="J1877" s="12">
        <f t="shared" si="2807"/>
        <v>0</v>
      </c>
      <c r="K1877" s="12">
        <f t="shared" si="2807"/>
        <v>0</v>
      </c>
      <c r="L1877" s="12">
        <f t="shared" si="2807"/>
        <v>0</v>
      </c>
      <c r="M1877" s="12">
        <f t="shared" si="2807"/>
        <v>0</v>
      </c>
      <c r="N1877" s="12">
        <f t="shared" si="2807"/>
        <v>0</v>
      </c>
      <c r="O1877" s="12">
        <f t="shared" si="2807"/>
        <v>0</v>
      </c>
      <c r="P1877" s="12">
        <f t="shared" si="2807"/>
        <v>0</v>
      </c>
      <c r="Q1877" s="12">
        <f t="shared" si="2807"/>
        <v>0</v>
      </c>
      <c r="R1877" s="12">
        <f t="shared" si="2807"/>
        <v>0</v>
      </c>
      <c r="S1877" s="12">
        <f t="shared" si="2807"/>
        <v>0</v>
      </c>
      <c r="T1877" s="12">
        <f t="shared" si="2807"/>
        <v>0</v>
      </c>
      <c r="U1877" s="12">
        <f t="shared" si="2807"/>
        <v>0</v>
      </c>
      <c r="V1877" s="12">
        <f t="shared" si="2807"/>
        <v>0</v>
      </c>
      <c r="W1877" s="12">
        <f t="shared" si="2807"/>
        <v>0</v>
      </c>
      <c r="X1877" s="12">
        <f t="shared" si="2807"/>
        <v>0</v>
      </c>
      <c r="Y1877" s="12">
        <f t="shared" si="2807"/>
        <v>0</v>
      </c>
      <c r="Z1877" s="12">
        <f t="shared" si="2807"/>
        <v>0</v>
      </c>
      <c r="AA1877" s="12">
        <f t="shared" si="2807"/>
        <v>0</v>
      </c>
      <c r="AB1877" s="12">
        <v>0</v>
      </c>
      <c r="AC1877" s="12">
        <v>0</v>
      </c>
      <c r="AD1877" s="12">
        <f t="shared" si="2808"/>
        <v>0</v>
      </c>
      <c r="AE1877" s="12">
        <f t="shared" si="2809"/>
        <v>0</v>
      </c>
      <c r="AF1877" s="12">
        <f t="shared" si="2809"/>
        <v>0</v>
      </c>
      <c r="AG1877" s="12">
        <f t="shared" si="2809"/>
        <v>0</v>
      </c>
      <c r="AH1877" s="12">
        <f t="shared" si="2809"/>
        <v>0</v>
      </c>
      <c r="AI1877" s="12">
        <f t="shared" si="2809"/>
        <v>0</v>
      </c>
      <c r="AJ1877" s="12">
        <f t="shared" si="2809"/>
        <v>0</v>
      </c>
      <c r="AK1877" s="12">
        <f t="shared" si="2809"/>
        <v>0</v>
      </c>
      <c r="AL1877" s="12">
        <f t="shared" si="2809"/>
        <v>0</v>
      </c>
      <c r="AM1877" s="12">
        <f t="shared" si="2809"/>
        <v>0</v>
      </c>
      <c r="AN1877" s="12">
        <f t="shared" si="2809"/>
        <v>0</v>
      </c>
      <c r="AO1877" s="12">
        <f t="shared" si="2809"/>
        <v>0</v>
      </c>
      <c r="AP1877" s="12">
        <f t="shared" si="2809"/>
        <v>0</v>
      </c>
      <c r="AQ1877" s="12">
        <f t="shared" si="2809"/>
        <v>0</v>
      </c>
      <c r="AR1877" s="12">
        <f t="shared" si="2809"/>
        <v>0</v>
      </c>
      <c r="AS1877" s="12">
        <f t="shared" si="2809"/>
        <v>0</v>
      </c>
      <c r="AT1877" s="12">
        <f t="shared" si="2809"/>
        <v>0</v>
      </c>
      <c r="AU1877" s="12">
        <f t="shared" si="2809"/>
        <v>0</v>
      </c>
      <c r="AV1877" s="12">
        <f t="shared" si="2809"/>
        <v>0</v>
      </c>
      <c r="AW1877" s="12">
        <v>0</v>
      </c>
      <c r="AX1877" s="12">
        <v>0</v>
      </c>
      <c r="AY1877" s="12">
        <f t="shared" si="2810"/>
        <v>0</v>
      </c>
      <c r="AZ1877" s="12">
        <f t="shared" si="2811"/>
        <v>0</v>
      </c>
      <c r="BA1877" s="12">
        <f t="shared" si="2811"/>
        <v>0</v>
      </c>
      <c r="BB1877" s="12">
        <f t="shared" si="2811"/>
        <v>0</v>
      </c>
      <c r="BC1877" s="12">
        <f t="shared" si="2811"/>
        <v>0</v>
      </c>
      <c r="BD1877" s="12">
        <f t="shared" si="2811"/>
        <v>0</v>
      </c>
      <c r="BE1877" s="12">
        <f t="shared" si="2811"/>
        <v>0</v>
      </c>
      <c r="BF1877" s="12">
        <f t="shared" si="2811"/>
        <v>0</v>
      </c>
      <c r="BG1877" s="12">
        <f t="shared" si="2811"/>
        <v>0</v>
      </c>
      <c r="BH1877" s="12">
        <f t="shared" si="2811"/>
        <v>0</v>
      </c>
      <c r="BI1877" s="12">
        <f t="shared" si="2811"/>
        <v>0</v>
      </c>
      <c r="BJ1877" s="12">
        <f t="shared" si="2811"/>
        <v>0</v>
      </c>
      <c r="BK1877" s="12">
        <f t="shared" si="2811"/>
        <v>0</v>
      </c>
      <c r="BL1877" s="12">
        <f t="shared" si="2811"/>
        <v>0</v>
      </c>
      <c r="BM1877" s="12">
        <f t="shared" si="2811"/>
        <v>0</v>
      </c>
      <c r="BN1877" s="12">
        <f t="shared" si="2811"/>
        <v>0</v>
      </c>
      <c r="BO1877" s="12">
        <f t="shared" si="2811"/>
        <v>0</v>
      </c>
      <c r="BP1877" s="12">
        <f t="shared" si="2811"/>
        <v>0</v>
      </c>
      <c r="BQ1877" s="12">
        <f t="shared" si="2811"/>
        <v>0</v>
      </c>
      <c r="BR1877" s="12">
        <v>0</v>
      </c>
      <c r="BS1877" s="12">
        <v>0</v>
      </c>
      <c r="BT1877" s="12" t="e">
        <f>IF(#REF!=0,"-",#REF!/#REF!*100)</f>
        <v>#REF!</v>
      </c>
    </row>
    <row r="1878" spans="1:72" x14ac:dyDescent="0.25">
      <c r="A1878" s="4" t="s">
        <v>548</v>
      </c>
      <c r="B1878" s="4" t="s">
        <v>56</v>
      </c>
      <c r="C1878" s="4" t="s">
        <v>142</v>
      </c>
      <c r="D1878" s="102" t="s">
        <v>623</v>
      </c>
      <c r="E1878" s="113">
        <v>6148</v>
      </c>
      <c r="F1878" s="102"/>
      <c r="G1878" s="98" t="s">
        <v>1660</v>
      </c>
      <c r="H1878" s="13" t="s">
        <v>45</v>
      </c>
      <c r="I1878" s="14">
        <v>0</v>
      </c>
      <c r="J1878" s="14"/>
      <c r="K1878" s="14"/>
      <c r="L1878" s="14"/>
      <c r="M1878" s="14"/>
      <c r="N1878" s="14"/>
      <c r="O1878" s="14">
        <f t="shared" si="2743"/>
        <v>0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>
        <v>0</v>
      </c>
      <c r="AC1878" s="14">
        <v>0</v>
      </c>
      <c r="AD1878" s="14">
        <v>0</v>
      </c>
      <c r="AE1878" s="14"/>
      <c r="AF1878" s="14"/>
      <c r="AG1878" s="14"/>
      <c r="AH1878" s="14"/>
      <c r="AI1878" s="14"/>
      <c r="AJ1878" s="14">
        <f t="shared" si="2744"/>
        <v>0</v>
      </c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>
        <v>0</v>
      </c>
      <c r="AX1878" s="14">
        <v>0</v>
      </c>
      <c r="AY1878" s="14">
        <v>0</v>
      </c>
      <c r="AZ1878" s="14"/>
      <c r="BA1878" s="14"/>
      <c r="BB1878" s="14"/>
      <c r="BC1878" s="14"/>
      <c r="BD1878" s="14"/>
      <c r="BE1878" s="14">
        <f t="shared" si="2745"/>
        <v>0</v>
      </c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>
        <v>0</v>
      </c>
      <c r="BS1878" s="14">
        <v>0</v>
      </c>
      <c r="BT1878" s="14" t="e">
        <f>IF(#REF!=0,"-",#REF!/#REF!*100)</f>
        <v>#REF!</v>
      </c>
    </row>
    <row r="1879" spans="1:72" ht="33.75" x14ac:dyDescent="0.25">
      <c r="A1879" s="1" t="s">
        <v>0</v>
      </c>
      <c r="B1879" s="1" t="s">
        <v>0</v>
      </c>
      <c r="C1879" s="1" t="s">
        <v>0</v>
      </c>
      <c r="D1879" s="101" t="s">
        <v>0</v>
      </c>
      <c r="E1879" s="101" t="s">
        <v>0</v>
      </c>
      <c r="F1879" s="101" t="s">
        <v>0</v>
      </c>
      <c r="G1879" s="2" t="s">
        <v>0</v>
      </c>
      <c r="H1879" s="10" t="s">
        <v>47</v>
      </c>
      <c r="I1879" s="11">
        <f t="shared" ref="I1879:X1880" si="2812">SUM(I1880)</f>
        <v>0</v>
      </c>
      <c r="J1879" s="11">
        <f t="shared" si="2812"/>
        <v>0</v>
      </c>
      <c r="K1879" s="11">
        <f t="shared" si="2812"/>
        <v>0</v>
      </c>
      <c r="L1879" s="11">
        <f t="shared" si="2812"/>
        <v>0</v>
      </c>
      <c r="M1879" s="11">
        <f t="shared" si="2812"/>
        <v>0</v>
      </c>
      <c r="N1879" s="11">
        <f t="shared" si="2812"/>
        <v>0</v>
      </c>
      <c r="O1879" s="11">
        <f t="shared" si="2812"/>
        <v>0</v>
      </c>
      <c r="P1879" s="11">
        <f t="shared" si="2812"/>
        <v>0</v>
      </c>
      <c r="Q1879" s="11">
        <f t="shared" si="2812"/>
        <v>0</v>
      </c>
      <c r="R1879" s="11">
        <f t="shared" si="2812"/>
        <v>0</v>
      </c>
      <c r="S1879" s="11">
        <f t="shared" si="2812"/>
        <v>0</v>
      </c>
      <c r="T1879" s="11">
        <f t="shared" si="2812"/>
        <v>0</v>
      </c>
      <c r="U1879" s="11">
        <f t="shared" si="2812"/>
        <v>0</v>
      </c>
      <c r="V1879" s="11">
        <f t="shared" si="2812"/>
        <v>0</v>
      </c>
      <c r="W1879" s="11">
        <f t="shared" si="2812"/>
        <v>0</v>
      </c>
      <c r="X1879" s="11">
        <f t="shared" si="2812"/>
        <v>0</v>
      </c>
      <c r="Y1879" s="11">
        <f t="shared" ref="J1879:AA1880" si="2813">SUM(Y1880)</f>
        <v>0</v>
      </c>
      <c r="Z1879" s="11">
        <f t="shared" si="2813"/>
        <v>0</v>
      </c>
      <c r="AA1879" s="11">
        <f t="shared" si="2813"/>
        <v>0</v>
      </c>
      <c r="AB1879" s="11">
        <v>0</v>
      </c>
      <c r="AC1879" s="11">
        <v>0</v>
      </c>
      <c r="AD1879" s="11">
        <f t="shared" ref="AD1879:AS1880" si="2814">SUM(AD1880)</f>
        <v>0</v>
      </c>
      <c r="AE1879" s="11">
        <f t="shared" si="2814"/>
        <v>0</v>
      </c>
      <c r="AF1879" s="11">
        <f t="shared" si="2814"/>
        <v>0</v>
      </c>
      <c r="AG1879" s="11">
        <f t="shared" si="2814"/>
        <v>0</v>
      </c>
      <c r="AH1879" s="11">
        <f t="shared" si="2814"/>
        <v>0</v>
      </c>
      <c r="AI1879" s="11">
        <f t="shared" si="2814"/>
        <v>0</v>
      </c>
      <c r="AJ1879" s="11">
        <f t="shared" si="2814"/>
        <v>0</v>
      </c>
      <c r="AK1879" s="11">
        <f t="shared" si="2814"/>
        <v>0</v>
      </c>
      <c r="AL1879" s="11">
        <f t="shared" si="2814"/>
        <v>0</v>
      </c>
      <c r="AM1879" s="11">
        <f t="shared" si="2814"/>
        <v>0</v>
      </c>
      <c r="AN1879" s="11">
        <f t="shared" si="2814"/>
        <v>0</v>
      </c>
      <c r="AO1879" s="11">
        <f t="shared" si="2814"/>
        <v>0</v>
      </c>
      <c r="AP1879" s="11">
        <f t="shared" si="2814"/>
        <v>0</v>
      </c>
      <c r="AQ1879" s="11">
        <f t="shared" si="2814"/>
        <v>0</v>
      </c>
      <c r="AR1879" s="11">
        <f t="shared" si="2814"/>
        <v>0</v>
      </c>
      <c r="AS1879" s="11">
        <f t="shared" si="2814"/>
        <v>0</v>
      </c>
      <c r="AT1879" s="11">
        <f t="shared" ref="AE1879:AV1880" si="2815">SUM(AT1880)</f>
        <v>0</v>
      </c>
      <c r="AU1879" s="11">
        <f t="shared" si="2815"/>
        <v>0</v>
      </c>
      <c r="AV1879" s="11">
        <f t="shared" si="2815"/>
        <v>0</v>
      </c>
      <c r="AW1879" s="11">
        <v>0</v>
      </c>
      <c r="AX1879" s="11">
        <v>0</v>
      </c>
      <c r="AY1879" s="11">
        <f t="shared" ref="AY1879:BN1880" si="2816">SUM(AY1880)</f>
        <v>0</v>
      </c>
      <c r="AZ1879" s="11">
        <f t="shared" si="2816"/>
        <v>0</v>
      </c>
      <c r="BA1879" s="11">
        <f t="shared" si="2816"/>
        <v>0</v>
      </c>
      <c r="BB1879" s="11">
        <f t="shared" si="2816"/>
        <v>0</v>
      </c>
      <c r="BC1879" s="11">
        <f t="shared" si="2816"/>
        <v>0</v>
      </c>
      <c r="BD1879" s="11">
        <f t="shared" si="2816"/>
        <v>0</v>
      </c>
      <c r="BE1879" s="11">
        <f t="shared" si="2816"/>
        <v>0</v>
      </c>
      <c r="BF1879" s="11">
        <f t="shared" si="2816"/>
        <v>0</v>
      </c>
      <c r="BG1879" s="11">
        <f t="shared" si="2816"/>
        <v>0</v>
      </c>
      <c r="BH1879" s="11">
        <f t="shared" si="2816"/>
        <v>0</v>
      </c>
      <c r="BI1879" s="11">
        <f t="shared" si="2816"/>
        <v>0</v>
      </c>
      <c r="BJ1879" s="11">
        <f t="shared" si="2816"/>
        <v>0</v>
      </c>
      <c r="BK1879" s="11">
        <f t="shared" si="2816"/>
        <v>0</v>
      </c>
      <c r="BL1879" s="11">
        <f t="shared" si="2816"/>
        <v>0</v>
      </c>
      <c r="BM1879" s="11">
        <f t="shared" si="2816"/>
        <v>0</v>
      </c>
      <c r="BN1879" s="11">
        <f t="shared" si="2816"/>
        <v>0</v>
      </c>
      <c r="BO1879" s="11">
        <f t="shared" ref="AZ1879:BQ1880" si="2817">SUM(BO1880)</f>
        <v>0</v>
      </c>
      <c r="BP1879" s="11">
        <f t="shared" si="2817"/>
        <v>0</v>
      </c>
      <c r="BQ1879" s="11">
        <f t="shared" si="2817"/>
        <v>0</v>
      </c>
      <c r="BR1879" s="11">
        <v>0</v>
      </c>
      <c r="BS1879" s="11">
        <v>0</v>
      </c>
      <c r="BT1879" s="11" t="e">
        <f>IF(#REF!=0,"-",#REF!/#REF!*100)</f>
        <v>#REF!</v>
      </c>
    </row>
    <row r="1880" spans="1:72" x14ac:dyDescent="0.25">
      <c r="A1880" s="4" t="s">
        <v>548</v>
      </c>
      <c r="B1880" s="4" t="s">
        <v>56</v>
      </c>
      <c r="C1880" s="4" t="s">
        <v>142</v>
      </c>
      <c r="D1880" s="102" t="s">
        <v>623</v>
      </c>
      <c r="E1880" s="101" t="s">
        <v>48</v>
      </c>
      <c r="F1880" s="101" t="s">
        <v>0</v>
      </c>
      <c r="G1880" s="2" t="s">
        <v>0</v>
      </c>
      <c r="H1880" s="2" t="s">
        <v>49</v>
      </c>
      <c r="I1880" s="12">
        <f t="shared" si="2812"/>
        <v>0</v>
      </c>
      <c r="J1880" s="12">
        <f t="shared" si="2813"/>
        <v>0</v>
      </c>
      <c r="K1880" s="12">
        <f t="shared" si="2813"/>
        <v>0</v>
      </c>
      <c r="L1880" s="12">
        <f t="shared" si="2813"/>
        <v>0</v>
      </c>
      <c r="M1880" s="12">
        <f t="shared" si="2813"/>
        <v>0</v>
      </c>
      <c r="N1880" s="12">
        <f t="shared" si="2813"/>
        <v>0</v>
      </c>
      <c r="O1880" s="12">
        <f t="shared" si="2813"/>
        <v>0</v>
      </c>
      <c r="P1880" s="12">
        <f t="shared" si="2813"/>
        <v>0</v>
      </c>
      <c r="Q1880" s="12">
        <f t="shared" si="2813"/>
        <v>0</v>
      </c>
      <c r="R1880" s="12">
        <f t="shared" si="2813"/>
        <v>0</v>
      </c>
      <c r="S1880" s="12">
        <f t="shared" si="2813"/>
        <v>0</v>
      </c>
      <c r="T1880" s="12">
        <f t="shared" si="2813"/>
        <v>0</v>
      </c>
      <c r="U1880" s="12">
        <f t="shared" si="2813"/>
        <v>0</v>
      </c>
      <c r="V1880" s="12">
        <f t="shared" si="2813"/>
        <v>0</v>
      </c>
      <c r="W1880" s="12">
        <f t="shared" si="2813"/>
        <v>0</v>
      </c>
      <c r="X1880" s="12">
        <f t="shared" si="2813"/>
        <v>0</v>
      </c>
      <c r="Y1880" s="12">
        <f t="shared" si="2813"/>
        <v>0</v>
      </c>
      <c r="Z1880" s="12">
        <f t="shared" si="2813"/>
        <v>0</v>
      </c>
      <c r="AA1880" s="12">
        <f t="shared" si="2813"/>
        <v>0</v>
      </c>
      <c r="AB1880" s="12">
        <v>0</v>
      </c>
      <c r="AC1880" s="12">
        <v>0</v>
      </c>
      <c r="AD1880" s="12">
        <f t="shared" si="2814"/>
        <v>0</v>
      </c>
      <c r="AE1880" s="12">
        <f t="shared" si="2815"/>
        <v>0</v>
      </c>
      <c r="AF1880" s="12">
        <f t="shared" si="2815"/>
        <v>0</v>
      </c>
      <c r="AG1880" s="12">
        <f t="shared" si="2815"/>
        <v>0</v>
      </c>
      <c r="AH1880" s="12">
        <f t="shared" si="2815"/>
        <v>0</v>
      </c>
      <c r="AI1880" s="12">
        <f t="shared" si="2815"/>
        <v>0</v>
      </c>
      <c r="AJ1880" s="12">
        <f t="shared" si="2815"/>
        <v>0</v>
      </c>
      <c r="AK1880" s="12">
        <f t="shared" si="2815"/>
        <v>0</v>
      </c>
      <c r="AL1880" s="12">
        <f t="shared" si="2815"/>
        <v>0</v>
      </c>
      <c r="AM1880" s="12">
        <f t="shared" si="2815"/>
        <v>0</v>
      </c>
      <c r="AN1880" s="12">
        <f t="shared" si="2815"/>
        <v>0</v>
      </c>
      <c r="AO1880" s="12">
        <f t="shared" si="2815"/>
        <v>0</v>
      </c>
      <c r="AP1880" s="12">
        <f t="shared" si="2815"/>
        <v>0</v>
      </c>
      <c r="AQ1880" s="12">
        <f t="shared" si="2815"/>
        <v>0</v>
      </c>
      <c r="AR1880" s="12">
        <f t="shared" si="2815"/>
        <v>0</v>
      </c>
      <c r="AS1880" s="12">
        <f t="shared" si="2815"/>
        <v>0</v>
      </c>
      <c r="AT1880" s="12">
        <f t="shared" si="2815"/>
        <v>0</v>
      </c>
      <c r="AU1880" s="12">
        <f t="shared" si="2815"/>
        <v>0</v>
      </c>
      <c r="AV1880" s="12">
        <f t="shared" si="2815"/>
        <v>0</v>
      </c>
      <c r="AW1880" s="12">
        <v>0</v>
      </c>
      <c r="AX1880" s="12">
        <v>0</v>
      </c>
      <c r="AY1880" s="12">
        <f t="shared" si="2816"/>
        <v>0</v>
      </c>
      <c r="AZ1880" s="12">
        <f t="shared" si="2817"/>
        <v>0</v>
      </c>
      <c r="BA1880" s="12">
        <f t="shared" si="2817"/>
        <v>0</v>
      </c>
      <c r="BB1880" s="12">
        <f t="shared" si="2817"/>
        <v>0</v>
      </c>
      <c r="BC1880" s="12">
        <f t="shared" si="2817"/>
        <v>0</v>
      </c>
      <c r="BD1880" s="12">
        <f t="shared" si="2817"/>
        <v>0</v>
      </c>
      <c r="BE1880" s="12">
        <f t="shared" si="2817"/>
        <v>0</v>
      </c>
      <c r="BF1880" s="12">
        <f t="shared" si="2817"/>
        <v>0</v>
      </c>
      <c r="BG1880" s="12">
        <f t="shared" si="2817"/>
        <v>0</v>
      </c>
      <c r="BH1880" s="12">
        <f t="shared" si="2817"/>
        <v>0</v>
      </c>
      <c r="BI1880" s="12">
        <f t="shared" si="2817"/>
        <v>0</v>
      </c>
      <c r="BJ1880" s="12">
        <f t="shared" si="2817"/>
        <v>0</v>
      </c>
      <c r="BK1880" s="12">
        <f t="shared" si="2817"/>
        <v>0</v>
      </c>
      <c r="BL1880" s="12">
        <f t="shared" si="2817"/>
        <v>0</v>
      </c>
      <c r="BM1880" s="12">
        <f t="shared" si="2817"/>
        <v>0</v>
      </c>
      <c r="BN1880" s="12">
        <f t="shared" si="2817"/>
        <v>0</v>
      </c>
      <c r="BO1880" s="12">
        <f t="shared" si="2817"/>
        <v>0</v>
      </c>
      <c r="BP1880" s="12">
        <f t="shared" si="2817"/>
        <v>0</v>
      </c>
      <c r="BQ1880" s="12">
        <f t="shared" si="2817"/>
        <v>0</v>
      </c>
      <c r="BR1880" s="12">
        <v>0</v>
      </c>
      <c r="BS1880" s="12">
        <v>0</v>
      </c>
      <c r="BT1880" s="12" t="e">
        <f>IF(#REF!=0,"-",#REF!/#REF!*100)</f>
        <v>#REF!</v>
      </c>
    </row>
    <row r="1881" spans="1:72" x14ac:dyDescent="0.25">
      <c r="A1881" s="4" t="s">
        <v>548</v>
      </c>
      <c r="B1881" s="4" t="s">
        <v>56</v>
      </c>
      <c r="C1881" s="4" t="s">
        <v>142</v>
      </c>
      <c r="D1881" s="102" t="s">
        <v>623</v>
      </c>
      <c r="E1881" s="113">
        <v>8213</v>
      </c>
      <c r="F1881" s="102"/>
      <c r="G1881" s="98" t="s">
        <v>1660</v>
      </c>
      <c r="H1881" s="13" t="s">
        <v>51</v>
      </c>
      <c r="I1881" s="14">
        <v>0</v>
      </c>
      <c r="J1881" s="14"/>
      <c r="K1881" s="14"/>
      <c r="L1881" s="14"/>
      <c r="M1881" s="14"/>
      <c r="N1881" s="14"/>
      <c r="O1881" s="14">
        <f t="shared" si="2743"/>
        <v>0</v>
      </c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>
        <v>0</v>
      </c>
      <c r="AC1881" s="14">
        <v>0</v>
      </c>
      <c r="AD1881" s="14">
        <v>0</v>
      </c>
      <c r="AE1881" s="14"/>
      <c r="AF1881" s="14"/>
      <c r="AG1881" s="14"/>
      <c r="AH1881" s="14"/>
      <c r="AI1881" s="14"/>
      <c r="AJ1881" s="14">
        <f t="shared" si="2744"/>
        <v>0</v>
      </c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>
        <v>0</v>
      </c>
      <c r="AX1881" s="14">
        <v>0</v>
      </c>
      <c r="AY1881" s="14">
        <v>0</v>
      </c>
      <c r="AZ1881" s="14"/>
      <c r="BA1881" s="14"/>
      <c r="BB1881" s="14"/>
      <c r="BC1881" s="14"/>
      <c r="BD1881" s="14"/>
      <c r="BE1881" s="14">
        <f t="shared" si="2745"/>
        <v>0</v>
      </c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>
        <v>0</v>
      </c>
      <c r="BS1881" s="14">
        <v>0</v>
      </c>
      <c r="BT1881" s="14" t="e">
        <f>IF(#REF!=0,"-",#REF!/#REF!*100)</f>
        <v>#REF!</v>
      </c>
    </row>
    <row r="1882" spans="1:72" ht="22.5" x14ac:dyDescent="0.25">
      <c r="A1882" s="13" t="s">
        <v>0</v>
      </c>
      <c r="B1882" s="13" t="s">
        <v>0</v>
      </c>
      <c r="C1882" s="13" t="s">
        <v>0</v>
      </c>
      <c r="D1882" s="98" t="s">
        <v>0</v>
      </c>
      <c r="E1882" s="98" t="s">
        <v>0</v>
      </c>
      <c r="F1882" s="98" t="s">
        <v>0</v>
      </c>
      <c r="G1882" s="13" t="s">
        <v>0</v>
      </c>
      <c r="H1882" s="10" t="s">
        <v>631</v>
      </c>
      <c r="I1882" s="11">
        <f t="shared" ref="I1882:AA1882" si="2818">SUM(I1879,I1876,I1852)</f>
        <v>30000</v>
      </c>
      <c r="J1882" s="11">
        <f t="shared" si="2818"/>
        <v>0</v>
      </c>
      <c r="K1882" s="11">
        <f t="shared" si="2818"/>
        <v>0</v>
      </c>
      <c r="L1882" s="11">
        <f t="shared" si="2818"/>
        <v>0</v>
      </c>
      <c r="M1882" s="11">
        <f t="shared" si="2818"/>
        <v>0</v>
      </c>
      <c r="N1882" s="11">
        <f t="shared" si="2818"/>
        <v>0</v>
      </c>
      <c r="O1882" s="11">
        <f t="shared" si="2818"/>
        <v>30000</v>
      </c>
      <c r="P1882" s="11">
        <f t="shared" si="2818"/>
        <v>3980</v>
      </c>
      <c r="Q1882" s="11">
        <f t="shared" si="2818"/>
        <v>6650</v>
      </c>
      <c r="R1882" s="11">
        <f t="shared" si="2818"/>
        <v>2800</v>
      </c>
      <c r="S1882" s="11">
        <f t="shared" si="2818"/>
        <v>0</v>
      </c>
      <c r="T1882" s="11">
        <f t="shared" si="2818"/>
        <v>0</v>
      </c>
      <c r="U1882" s="11">
        <f t="shared" si="2818"/>
        <v>0</v>
      </c>
      <c r="V1882" s="11">
        <f t="shared" si="2818"/>
        <v>0</v>
      </c>
      <c r="W1882" s="11">
        <f t="shared" si="2818"/>
        <v>0</v>
      </c>
      <c r="X1882" s="11">
        <f t="shared" si="2818"/>
        <v>0</v>
      </c>
      <c r="Y1882" s="11">
        <f t="shared" si="2818"/>
        <v>0</v>
      </c>
      <c r="Z1882" s="11">
        <f t="shared" si="2818"/>
        <v>0</v>
      </c>
      <c r="AA1882" s="11">
        <f t="shared" si="2818"/>
        <v>0</v>
      </c>
      <c r="AB1882" s="11">
        <v>13430</v>
      </c>
      <c r="AC1882" s="11">
        <v>16570</v>
      </c>
      <c r="AD1882" s="11">
        <f t="shared" ref="AD1882:AV1882" si="2819">SUM(AD1879,AD1876,AD1852)</f>
        <v>0</v>
      </c>
      <c r="AE1882" s="11">
        <f t="shared" si="2819"/>
        <v>0</v>
      </c>
      <c r="AF1882" s="11">
        <f t="shared" si="2819"/>
        <v>0</v>
      </c>
      <c r="AG1882" s="11">
        <f t="shared" si="2819"/>
        <v>0</v>
      </c>
      <c r="AH1882" s="11">
        <f t="shared" si="2819"/>
        <v>0</v>
      </c>
      <c r="AI1882" s="11">
        <f t="shared" si="2819"/>
        <v>0</v>
      </c>
      <c r="AJ1882" s="11">
        <f t="shared" si="2819"/>
        <v>0</v>
      </c>
      <c r="AK1882" s="11">
        <f t="shared" si="2819"/>
        <v>0</v>
      </c>
      <c r="AL1882" s="11">
        <f t="shared" si="2819"/>
        <v>0</v>
      </c>
      <c r="AM1882" s="11">
        <f t="shared" si="2819"/>
        <v>0</v>
      </c>
      <c r="AN1882" s="11">
        <f t="shared" si="2819"/>
        <v>0</v>
      </c>
      <c r="AO1882" s="11">
        <f t="shared" si="2819"/>
        <v>0</v>
      </c>
      <c r="AP1882" s="11">
        <f t="shared" si="2819"/>
        <v>0</v>
      </c>
      <c r="AQ1882" s="11">
        <f t="shared" si="2819"/>
        <v>0</v>
      </c>
      <c r="AR1882" s="11">
        <f t="shared" si="2819"/>
        <v>0</v>
      </c>
      <c r="AS1882" s="11">
        <f t="shared" si="2819"/>
        <v>0</v>
      </c>
      <c r="AT1882" s="11">
        <f t="shared" si="2819"/>
        <v>0</v>
      </c>
      <c r="AU1882" s="11">
        <f t="shared" si="2819"/>
        <v>0</v>
      </c>
      <c r="AV1882" s="11">
        <f t="shared" si="2819"/>
        <v>0</v>
      </c>
      <c r="AW1882" s="11">
        <v>0</v>
      </c>
      <c r="AX1882" s="11">
        <v>0</v>
      </c>
      <c r="AY1882" s="11">
        <f t="shared" ref="AY1882:BQ1882" si="2820">SUM(AY1879,AY1876,AY1852)</f>
        <v>0</v>
      </c>
      <c r="AZ1882" s="11">
        <f t="shared" si="2820"/>
        <v>0</v>
      </c>
      <c r="BA1882" s="11">
        <f t="shared" si="2820"/>
        <v>0</v>
      </c>
      <c r="BB1882" s="11">
        <f t="shared" si="2820"/>
        <v>0</v>
      </c>
      <c r="BC1882" s="11">
        <f t="shared" si="2820"/>
        <v>0</v>
      </c>
      <c r="BD1882" s="11">
        <f t="shared" si="2820"/>
        <v>0</v>
      </c>
      <c r="BE1882" s="11">
        <f t="shared" si="2820"/>
        <v>0</v>
      </c>
      <c r="BF1882" s="11">
        <f t="shared" si="2820"/>
        <v>0</v>
      </c>
      <c r="BG1882" s="11">
        <f t="shared" si="2820"/>
        <v>0</v>
      </c>
      <c r="BH1882" s="11">
        <f t="shared" si="2820"/>
        <v>0</v>
      </c>
      <c r="BI1882" s="11">
        <f t="shared" si="2820"/>
        <v>0</v>
      </c>
      <c r="BJ1882" s="11">
        <f t="shared" si="2820"/>
        <v>0</v>
      </c>
      <c r="BK1882" s="11">
        <f t="shared" si="2820"/>
        <v>0</v>
      </c>
      <c r="BL1882" s="11">
        <f t="shared" si="2820"/>
        <v>0</v>
      </c>
      <c r="BM1882" s="11">
        <f t="shared" si="2820"/>
        <v>0</v>
      </c>
      <c r="BN1882" s="11">
        <f t="shared" si="2820"/>
        <v>0</v>
      </c>
      <c r="BO1882" s="11">
        <f t="shared" si="2820"/>
        <v>0</v>
      </c>
      <c r="BP1882" s="11">
        <f t="shared" si="2820"/>
        <v>0</v>
      </c>
      <c r="BQ1882" s="11">
        <f t="shared" si="2820"/>
        <v>0</v>
      </c>
      <c r="BR1882" s="11">
        <v>0</v>
      </c>
      <c r="BS1882" s="11">
        <v>0</v>
      </c>
      <c r="BT1882" s="11" t="e">
        <f>IF(#REF!=0,"-",#REF!/#REF!*100)</f>
        <v>#REF!</v>
      </c>
    </row>
    <row r="1883" spans="1:72" ht="15.75" thickBot="1" x14ac:dyDescent="0.3">
      <c r="A1883" s="13" t="s">
        <v>0</v>
      </c>
      <c r="B1883" s="13" t="s">
        <v>0</v>
      </c>
      <c r="C1883" s="13" t="s">
        <v>0</v>
      </c>
      <c r="D1883" s="98" t="s">
        <v>0</v>
      </c>
      <c r="E1883" s="98" t="s">
        <v>0</v>
      </c>
      <c r="F1883" s="98" t="s">
        <v>0</v>
      </c>
      <c r="G1883" s="13" t="s">
        <v>0</v>
      </c>
      <c r="H1883" s="2" t="s">
        <v>53</v>
      </c>
      <c r="I1883" s="13" t="s">
        <v>0</v>
      </c>
      <c r="J1883" s="13"/>
      <c r="K1883" s="13"/>
      <c r="L1883" s="13"/>
      <c r="M1883" s="13"/>
      <c r="N1883" s="13"/>
      <c r="O1883" s="13" t="e">
        <f t="shared" ref="O1883:O1946" si="2821">I1883+J1883+K1883+L1883+M1883+N1883</f>
        <v>#VALUE!</v>
      </c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>
        <v>0</v>
      </c>
      <c r="AC1883" s="13" t="e">
        <v>#VALUE!</v>
      </c>
      <c r="AD1883" s="13" t="s">
        <v>0</v>
      </c>
      <c r="AE1883" s="13"/>
      <c r="AF1883" s="13"/>
      <c r="AG1883" s="13"/>
      <c r="AH1883" s="13"/>
      <c r="AI1883" s="13"/>
      <c r="AJ1883" s="13" t="e">
        <f t="shared" ref="AJ1883:AJ1946" si="2822">AD1883+AE1883+AF1883+AG1883+AH1883+AI1883</f>
        <v>#VALUE!</v>
      </c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>
        <v>0</v>
      </c>
      <c r="AX1883" s="13" t="e">
        <v>#VALUE!</v>
      </c>
      <c r="AY1883" s="13" t="s">
        <v>0</v>
      </c>
      <c r="AZ1883" s="13"/>
      <c r="BA1883" s="13"/>
      <c r="BB1883" s="13"/>
      <c r="BC1883" s="13"/>
      <c r="BD1883" s="13"/>
      <c r="BE1883" s="13" t="e">
        <f t="shared" ref="BE1883:BE1946" si="2823">AY1883+AZ1883+BA1883+BB1883+BC1883+BD1883</f>
        <v>#VALUE!</v>
      </c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>
        <v>0</v>
      </c>
      <c r="BS1883" s="13" t="e">
        <v>#VALUE!</v>
      </c>
      <c r="BT1883" s="12"/>
    </row>
    <row r="1884" spans="1:72" ht="69.75" customHeight="1" thickBot="1" x14ac:dyDescent="0.3">
      <c r="A1884" s="132" t="s">
        <v>0</v>
      </c>
      <c r="B1884" s="132" t="s">
        <v>0</v>
      </c>
      <c r="C1884" s="132" t="s">
        <v>0</v>
      </c>
      <c r="D1884" s="135" t="s">
        <v>0</v>
      </c>
      <c r="E1884" s="135" t="s">
        <v>0</v>
      </c>
      <c r="F1884" s="135" t="s">
        <v>0</v>
      </c>
      <c r="G1884" s="138" t="s">
        <v>0</v>
      </c>
      <c r="H1884" s="5" t="s">
        <v>54</v>
      </c>
      <c r="I1884" s="89" t="s">
        <v>9</v>
      </c>
      <c r="J1884" s="89" t="s">
        <v>1606</v>
      </c>
      <c r="K1884" s="89" t="s">
        <v>1534</v>
      </c>
      <c r="L1884" s="89" t="s">
        <v>1592</v>
      </c>
      <c r="M1884" s="89" t="s">
        <v>1593</v>
      </c>
      <c r="N1884" s="89" t="s">
        <v>1594</v>
      </c>
      <c r="O1884" s="89" t="s">
        <v>1610</v>
      </c>
      <c r="P1884" s="89" t="s">
        <v>1607</v>
      </c>
      <c r="Q1884" s="89" t="s">
        <v>1595</v>
      </c>
      <c r="R1884" s="89" t="s">
        <v>1596</v>
      </c>
      <c r="S1884" s="89" t="s">
        <v>1597</v>
      </c>
      <c r="T1884" s="89" t="s">
        <v>1598</v>
      </c>
      <c r="U1884" s="89" t="s">
        <v>1599</v>
      </c>
      <c r="V1884" s="89" t="s">
        <v>1600</v>
      </c>
      <c r="W1884" s="89" t="s">
        <v>1608</v>
      </c>
      <c r="X1884" s="89" t="s">
        <v>1609</v>
      </c>
      <c r="Y1884" s="89" t="s">
        <v>1601</v>
      </c>
      <c r="Z1884" s="89" t="s">
        <v>1602</v>
      </c>
      <c r="AA1884" s="89" t="s">
        <v>1603</v>
      </c>
      <c r="AB1884" s="89" t="s">
        <v>1604</v>
      </c>
      <c r="AC1884" s="89" t="s">
        <v>1605</v>
      </c>
      <c r="AD1884" s="90" t="s">
        <v>10</v>
      </c>
      <c r="AE1884" s="90" t="s">
        <v>1606</v>
      </c>
      <c r="AF1884" s="90" t="s">
        <v>1534</v>
      </c>
      <c r="AG1884" s="90" t="s">
        <v>1592</v>
      </c>
      <c r="AH1884" s="90" t="s">
        <v>1593</v>
      </c>
      <c r="AI1884" s="90" t="s">
        <v>1594</v>
      </c>
      <c r="AJ1884" s="90" t="s">
        <v>1611</v>
      </c>
      <c r="AK1884" s="90" t="s">
        <v>1607</v>
      </c>
      <c r="AL1884" s="90" t="s">
        <v>1595</v>
      </c>
      <c r="AM1884" s="90" t="s">
        <v>1596</v>
      </c>
      <c r="AN1884" s="90" t="s">
        <v>1597</v>
      </c>
      <c r="AO1884" s="90" t="s">
        <v>1598</v>
      </c>
      <c r="AP1884" s="90" t="s">
        <v>1599</v>
      </c>
      <c r="AQ1884" s="90" t="s">
        <v>1600</v>
      </c>
      <c r="AR1884" s="90" t="s">
        <v>1608</v>
      </c>
      <c r="AS1884" s="90" t="s">
        <v>1609</v>
      </c>
      <c r="AT1884" s="90" t="s">
        <v>1601</v>
      </c>
      <c r="AU1884" s="90" t="s">
        <v>1602</v>
      </c>
      <c r="AV1884" s="90" t="s">
        <v>1603</v>
      </c>
      <c r="AW1884" s="90" t="s">
        <v>1604</v>
      </c>
      <c r="AX1884" s="90" t="s">
        <v>1605</v>
      </c>
      <c r="AY1884" s="91" t="s">
        <v>11</v>
      </c>
      <c r="AZ1884" s="91" t="s">
        <v>1606</v>
      </c>
      <c r="BA1884" s="91" t="s">
        <v>1534</v>
      </c>
      <c r="BB1884" s="91" t="s">
        <v>1592</v>
      </c>
      <c r="BC1884" s="91" t="s">
        <v>1593</v>
      </c>
      <c r="BD1884" s="91" t="s">
        <v>1594</v>
      </c>
      <c r="BE1884" s="91" t="s">
        <v>1612</v>
      </c>
      <c r="BF1884" s="91" t="s">
        <v>1607</v>
      </c>
      <c r="BG1884" s="91" t="s">
        <v>1595</v>
      </c>
      <c r="BH1884" s="91" t="s">
        <v>1596</v>
      </c>
      <c r="BI1884" s="91" t="s">
        <v>1597</v>
      </c>
      <c r="BJ1884" s="91" t="s">
        <v>1598</v>
      </c>
      <c r="BK1884" s="91" t="s">
        <v>1599</v>
      </c>
      <c r="BL1884" s="91" t="s">
        <v>1600</v>
      </c>
      <c r="BM1884" s="91" t="s">
        <v>1608</v>
      </c>
      <c r="BN1884" s="91" t="s">
        <v>1609</v>
      </c>
      <c r="BO1884" s="91" t="s">
        <v>1601</v>
      </c>
      <c r="BP1884" s="91" t="s">
        <v>1602</v>
      </c>
      <c r="BQ1884" s="91" t="s">
        <v>1603</v>
      </c>
      <c r="BR1884" s="91" t="s">
        <v>1604</v>
      </c>
      <c r="BS1884" s="91" t="s">
        <v>1605</v>
      </c>
      <c r="BT1884" s="5" t="s">
        <v>1671</v>
      </c>
    </row>
    <row r="1885" spans="1:72" x14ac:dyDescent="0.25">
      <c r="A1885" s="133"/>
      <c r="B1885" s="133"/>
      <c r="C1885" s="133"/>
      <c r="D1885" s="136"/>
      <c r="E1885" s="136"/>
      <c r="F1885" s="136"/>
      <c r="G1885" s="139"/>
      <c r="H1885" s="15" t="s">
        <v>0</v>
      </c>
      <c r="I1885" s="9">
        <v>1</v>
      </c>
      <c r="J1885" s="9">
        <v>2</v>
      </c>
      <c r="K1885" s="9">
        <v>3</v>
      </c>
      <c r="L1885" s="9">
        <v>4</v>
      </c>
      <c r="M1885" s="9">
        <v>5</v>
      </c>
      <c r="N1885" s="9">
        <v>6</v>
      </c>
      <c r="O1885" s="9">
        <v>7</v>
      </c>
      <c r="P1885" s="9">
        <v>8</v>
      </c>
      <c r="Q1885" s="9">
        <v>9</v>
      </c>
      <c r="R1885" s="9">
        <v>10</v>
      </c>
      <c r="S1885" s="9">
        <v>11</v>
      </c>
      <c r="T1885" s="9">
        <v>12</v>
      </c>
      <c r="U1885" s="9">
        <v>13</v>
      </c>
      <c r="V1885" s="9">
        <v>14</v>
      </c>
      <c r="W1885" s="9">
        <v>15</v>
      </c>
      <c r="X1885" s="9">
        <v>16</v>
      </c>
      <c r="Y1885" s="9">
        <v>17</v>
      </c>
      <c r="Z1885" s="9">
        <v>18</v>
      </c>
      <c r="AA1885" s="9">
        <v>19</v>
      </c>
      <c r="AB1885" s="9">
        <v>20</v>
      </c>
      <c r="AC1885" s="9">
        <v>21</v>
      </c>
      <c r="AD1885" s="9">
        <v>1</v>
      </c>
      <c r="AE1885" s="9">
        <v>2</v>
      </c>
      <c r="AF1885" s="9">
        <v>3</v>
      </c>
      <c r="AG1885" s="9">
        <v>4</v>
      </c>
      <c r="AH1885" s="9">
        <v>5</v>
      </c>
      <c r="AI1885" s="9">
        <v>6</v>
      </c>
      <c r="AJ1885" s="9">
        <v>7</v>
      </c>
      <c r="AK1885" s="9">
        <v>8</v>
      </c>
      <c r="AL1885" s="9">
        <v>9</v>
      </c>
      <c r="AM1885" s="9">
        <v>10</v>
      </c>
      <c r="AN1885" s="9">
        <v>11</v>
      </c>
      <c r="AO1885" s="9">
        <v>12</v>
      </c>
      <c r="AP1885" s="9">
        <v>13</v>
      </c>
      <c r="AQ1885" s="9">
        <v>14</v>
      </c>
      <c r="AR1885" s="9">
        <v>15</v>
      </c>
      <c r="AS1885" s="9">
        <v>16</v>
      </c>
      <c r="AT1885" s="9">
        <v>17</v>
      </c>
      <c r="AU1885" s="9">
        <v>18</v>
      </c>
      <c r="AV1885" s="9">
        <v>19</v>
      </c>
      <c r="AW1885" s="9">
        <v>20</v>
      </c>
      <c r="AX1885" s="9">
        <v>21</v>
      </c>
      <c r="AY1885" s="9">
        <v>1</v>
      </c>
      <c r="AZ1885" s="9">
        <v>2</v>
      </c>
      <c r="BA1885" s="9">
        <v>3</v>
      </c>
      <c r="BB1885" s="9">
        <v>4</v>
      </c>
      <c r="BC1885" s="9">
        <v>5</v>
      </c>
      <c r="BD1885" s="9">
        <v>6</v>
      </c>
      <c r="BE1885" s="9">
        <v>7</v>
      </c>
      <c r="BF1885" s="9">
        <v>8</v>
      </c>
      <c r="BG1885" s="9">
        <v>9</v>
      </c>
      <c r="BH1885" s="9">
        <v>10</v>
      </c>
      <c r="BI1885" s="9">
        <v>11</v>
      </c>
      <c r="BJ1885" s="9">
        <v>12</v>
      </c>
      <c r="BK1885" s="9">
        <v>13</v>
      </c>
      <c r="BL1885" s="9">
        <v>14</v>
      </c>
      <c r="BM1885" s="9">
        <v>15</v>
      </c>
      <c r="BN1885" s="9">
        <v>16</v>
      </c>
      <c r="BO1885" s="9">
        <v>17</v>
      </c>
      <c r="BP1885" s="9">
        <v>18</v>
      </c>
      <c r="BQ1885" s="9">
        <v>19</v>
      </c>
      <c r="BR1885" s="9">
        <v>20</v>
      </c>
      <c r="BS1885" s="9">
        <v>21</v>
      </c>
      <c r="BT1885" s="9">
        <v>9</v>
      </c>
    </row>
    <row r="1886" spans="1:72" x14ac:dyDescent="0.25">
      <c r="A1886" s="133"/>
      <c r="B1886" s="133"/>
      <c r="C1886" s="133"/>
      <c r="D1886" s="136"/>
      <c r="E1886" s="136"/>
      <c r="F1886" s="136"/>
      <c r="G1886" s="139"/>
      <c r="H1886" s="16" t="s">
        <v>64</v>
      </c>
      <c r="I1886" s="17">
        <f t="shared" ref="I1886:AA1886" si="2824">SUM(I1882)</f>
        <v>30000</v>
      </c>
      <c r="J1886" s="17">
        <f t="shared" si="2824"/>
        <v>0</v>
      </c>
      <c r="K1886" s="17">
        <f t="shared" si="2824"/>
        <v>0</v>
      </c>
      <c r="L1886" s="17">
        <f t="shared" si="2824"/>
        <v>0</v>
      </c>
      <c r="M1886" s="17">
        <f t="shared" si="2824"/>
        <v>0</v>
      </c>
      <c r="N1886" s="17">
        <f t="shared" si="2824"/>
        <v>0</v>
      </c>
      <c r="O1886" s="17">
        <f t="shared" ref="O1886" si="2825">SUM(O1882)</f>
        <v>30000</v>
      </c>
      <c r="P1886" s="17">
        <f t="shared" si="2824"/>
        <v>3980</v>
      </c>
      <c r="Q1886" s="17">
        <f t="shared" si="2824"/>
        <v>6650</v>
      </c>
      <c r="R1886" s="17">
        <f t="shared" si="2824"/>
        <v>2800</v>
      </c>
      <c r="S1886" s="17">
        <f t="shared" si="2824"/>
        <v>0</v>
      </c>
      <c r="T1886" s="17">
        <f t="shared" si="2824"/>
        <v>0</v>
      </c>
      <c r="U1886" s="17">
        <f t="shared" si="2824"/>
        <v>0</v>
      </c>
      <c r="V1886" s="17">
        <f t="shared" si="2824"/>
        <v>0</v>
      </c>
      <c r="W1886" s="17">
        <f t="shared" si="2824"/>
        <v>0</v>
      </c>
      <c r="X1886" s="17">
        <f t="shared" si="2824"/>
        <v>0</v>
      </c>
      <c r="Y1886" s="17">
        <f t="shared" si="2824"/>
        <v>0</v>
      </c>
      <c r="Z1886" s="17">
        <f t="shared" si="2824"/>
        <v>0</v>
      </c>
      <c r="AA1886" s="17">
        <f t="shared" si="2824"/>
        <v>0</v>
      </c>
      <c r="AB1886" s="17">
        <v>13430</v>
      </c>
      <c r="AC1886" s="17">
        <v>16570</v>
      </c>
      <c r="AD1886" s="17">
        <f t="shared" ref="AD1886:AV1886" si="2826">SUM(AD1882)</f>
        <v>0</v>
      </c>
      <c r="AE1886" s="17">
        <f t="shared" si="2826"/>
        <v>0</v>
      </c>
      <c r="AF1886" s="17">
        <f t="shared" si="2826"/>
        <v>0</v>
      </c>
      <c r="AG1886" s="17">
        <f t="shared" si="2826"/>
        <v>0</v>
      </c>
      <c r="AH1886" s="17">
        <f t="shared" si="2826"/>
        <v>0</v>
      </c>
      <c r="AI1886" s="17">
        <f t="shared" si="2826"/>
        <v>0</v>
      </c>
      <c r="AJ1886" s="17">
        <f t="shared" ref="AJ1886" si="2827">SUM(AJ1882)</f>
        <v>0</v>
      </c>
      <c r="AK1886" s="17">
        <f t="shared" si="2826"/>
        <v>0</v>
      </c>
      <c r="AL1886" s="17">
        <f t="shared" si="2826"/>
        <v>0</v>
      </c>
      <c r="AM1886" s="17">
        <f t="shared" si="2826"/>
        <v>0</v>
      </c>
      <c r="AN1886" s="17">
        <f t="shared" si="2826"/>
        <v>0</v>
      </c>
      <c r="AO1886" s="17">
        <f t="shared" si="2826"/>
        <v>0</v>
      </c>
      <c r="AP1886" s="17">
        <f t="shared" si="2826"/>
        <v>0</v>
      </c>
      <c r="AQ1886" s="17">
        <f t="shared" si="2826"/>
        <v>0</v>
      </c>
      <c r="AR1886" s="17">
        <f t="shared" si="2826"/>
        <v>0</v>
      </c>
      <c r="AS1886" s="17">
        <f t="shared" si="2826"/>
        <v>0</v>
      </c>
      <c r="AT1886" s="17">
        <f t="shared" si="2826"/>
        <v>0</v>
      </c>
      <c r="AU1886" s="17">
        <f t="shared" si="2826"/>
        <v>0</v>
      </c>
      <c r="AV1886" s="17">
        <f t="shared" si="2826"/>
        <v>0</v>
      </c>
      <c r="AW1886" s="17">
        <v>0</v>
      </c>
      <c r="AX1886" s="17">
        <v>0</v>
      </c>
      <c r="AY1886" s="17">
        <f t="shared" ref="AY1886:BQ1886" si="2828">SUM(AY1882)</f>
        <v>0</v>
      </c>
      <c r="AZ1886" s="17">
        <f t="shared" si="2828"/>
        <v>0</v>
      </c>
      <c r="BA1886" s="17">
        <f t="shared" si="2828"/>
        <v>0</v>
      </c>
      <c r="BB1886" s="17">
        <f t="shared" si="2828"/>
        <v>0</v>
      </c>
      <c r="BC1886" s="17">
        <f t="shared" si="2828"/>
        <v>0</v>
      </c>
      <c r="BD1886" s="17">
        <f t="shared" si="2828"/>
        <v>0</v>
      </c>
      <c r="BE1886" s="17">
        <f t="shared" ref="BE1886" si="2829">SUM(BE1882)</f>
        <v>0</v>
      </c>
      <c r="BF1886" s="17">
        <f t="shared" si="2828"/>
        <v>0</v>
      </c>
      <c r="BG1886" s="17">
        <f t="shared" si="2828"/>
        <v>0</v>
      </c>
      <c r="BH1886" s="17">
        <f t="shared" si="2828"/>
        <v>0</v>
      </c>
      <c r="BI1886" s="17">
        <f t="shared" si="2828"/>
        <v>0</v>
      </c>
      <c r="BJ1886" s="17">
        <f t="shared" si="2828"/>
        <v>0</v>
      </c>
      <c r="BK1886" s="17">
        <f t="shared" si="2828"/>
        <v>0</v>
      </c>
      <c r="BL1886" s="17">
        <f t="shared" si="2828"/>
        <v>0</v>
      </c>
      <c r="BM1886" s="17">
        <f t="shared" si="2828"/>
        <v>0</v>
      </c>
      <c r="BN1886" s="17">
        <f t="shared" si="2828"/>
        <v>0</v>
      </c>
      <c r="BO1886" s="17">
        <f t="shared" si="2828"/>
        <v>0</v>
      </c>
      <c r="BP1886" s="17">
        <f t="shared" si="2828"/>
        <v>0</v>
      </c>
      <c r="BQ1886" s="17">
        <f t="shared" si="2828"/>
        <v>0</v>
      </c>
      <c r="BR1886" s="17">
        <v>0</v>
      </c>
      <c r="BS1886" s="17">
        <v>0</v>
      </c>
      <c r="BT1886" s="17" t="e">
        <f>IF(#REF!=0,"-",#REF!/#REF!*100)</f>
        <v>#REF!</v>
      </c>
    </row>
    <row r="1887" spans="1:72" x14ac:dyDescent="0.25">
      <c r="A1887" s="133"/>
      <c r="B1887" s="133"/>
      <c r="C1887" s="133"/>
      <c r="D1887" s="136"/>
      <c r="E1887" s="136"/>
      <c r="F1887" s="136"/>
      <c r="G1887" s="139"/>
      <c r="H1887" s="18" t="s">
        <v>55</v>
      </c>
      <c r="I1887" s="17">
        <f t="shared" ref="I1887:AA1887" si="2830">SUM(I1886)</f>
        <v>30000</v>
      </c>
      <c r="J1887" s="17">
        <f t="shared" si="2830"/>
        <v>0</v>
      </c>
      <c r="K1887" s="17">
        <f t="shared" si="2830"/>
        <v>0</v>
      </c>
      <c r="L1887" s="17">
        <f t="shared" si="2830"/>
        <v>0</v>
      </c>
      <c r="M1887" s="17">
        <f t="shared" si="2830"/>
        <v>0</v>
      </c>
      <c r="N1887" s="17">
        <f t="shared" si="2830"/>
        <v>0</v>
      </c>
      <c r="O1887" s="17">
        <f t="shared" ref="O1887" si="2831">SUM(O1886)</f>
        <v>30000</v>
      </c>
      <c r="P1887" s="17">
        <f t="shared" si="2830"/>
        <v>3980</v>
      </c>
      <c r="Q1887" s="17">
        <f t="shared" si="2830"/>
        <v>6650</v>
      </c>
      <c r="R1887" s="17">
        <f t="shared" si="2830"/>
        <v>2800</v>
      </c>
      <c r="S1887" s="17">
        <f t="shared" si="2830"/>
        <v>0</v>
      </c>
      <c r="T1887" s="17">
        <f t="shared" si="2830"/>
        <v>0</v>
      </c>
      <c r="U1887" s="17">
        <f t="shared" si="2830"/>
        <v>0</v>
      </c>
      <c r="V1887" s="17">
        <f t="shared" si="2830"/>
        <v>0</v>
      </c>
      <c r="W1887" s="17">
        <f t="shared" si="2830"/>
        <v>0</v>
      </c>
      <c r="X1887" s="17">
        <f t="shared" si="2830"/>
        <v>0</v>
      </c>
      <c r="Y1887" s="17">
        <f t="shared" si="2830"/>
        <v>0</v>
      </c>
      <c r="Z1887" s="17">
        <f t="shared" si="2830"/>
        <v>0</v>
      </c>
      <c r="AA1887" s="17">
        <f t="shared" si="2830"/>
        <v>0</v>
      </c>
      <c r="AB1887" s="17">
        <v>13430</v>
      </c>
      <c r="AC1887" s="17">
        <v>16570</v>
      </c>
      <c r="AD1887" s="17">
        <f t="shared" ref="AD1887:AV1887" si="2832">SUM(AD1886)</f>
        <v>0</v>
      </c>
      <c r="AE1887" s="17">
        <f t="shared" si="2832"/>
        <v>0</v>
      </c>
      <c r="AF1887" s="17">
        <f t="shared" si="2832"/>
        <v>0</v>
      </c>
      <c r="AG1887" s="17">
        <f t="shared" si="2832"/>
        <v>0</v>
      </c>
      <c r="AH1887" s="17">
        <f t="shared" si="2832"/>
        <v>0</v>
      </c>
      <c r="AI1887" s="17">
        <f t="shared" si="2832"/>
        <v>0</v>
      </c>
      <c r="AJ1887" s="17">
        <f t="shared" ref="AJ1887" si="2833">SUM(AJ1886)</f>
        <v>0</v>
      </c>
      <c r="AK1887" s="17">
        <f t="shared" si="2832"/>
        <v>0</v>
      </c>
      <c r="AL1887" s="17">
        <f t="shared" si="2832"/>
        <v>0</v>
      </c>
      <c r="AM1887" s="17">
        <f t="shared" si="2832"/>
        <v>0</v>
      </c>
      <c r="AN1887" s="17">
        <f t="shared" si="2832"/>
        <v>0</v>
      </c>
      <c r="AO1887" s="17">
        <f t="shared" si="2832"/>
        <v>0</v>
      </c>
      <c r="AP1887" s="17">
        <f t="shared" si="2832"/>
        <v>0</v>
      </c>
      <c r="AQ1887" s="17">
        <f t="shared" si="2832"/>
        <v>0</v>
      </c>
      <c r="AR1887" s="17">
        <f t="shared" si="2832"/>
        <v>0</v>
      </c>
      <c r="AS1887" s="17">
        <f t="shared" si="2832"/>
        <v>0</v>
      </c>
      <c r="AT1887" s="17">
        <f t="shared" si="2832"/>
        <v>0</v>
      </c>
      <c r="AU1887" s="17">
        <f t="shared" si="2832"/>
        <v>0</v>
      </c>
      <c r="AV1887" s="17">
        <f t="shared" si="2832"/>
        <v>0</v>
      </c>
      <c r="AW1887" s="17">
        <v>0</v>
      </c>
      <c r="AX1887" s="17">
        <v>0</v>
      </c>
      <c r="AY1887" s="17">
        <f t="shared" ref="AY1887:BQ1887" si="2834">SUM(AY1886)</f>
        <v>0</v>
      </c>
      <c r="AZ1887" s="17">
        <f t="shared" si="2834"/>
        <v>0</v>
      </c>
      <c r="BA1887" s="17">
        <f t="shared" si="2834"/>
        <v>0</v>
      </c>
      <c r="BB1887" s="17">
        <f t="shared" si="2834"/>
        <v>0</v>
      </c>
      <c r="BC1887" s="17">
        <f t="shared" si="2834"/>
        <v>0</v>
      </c>
      <c r="BD1887" s="17">
        <f t="shared" si="2834"/>
        <v>0</v>
      </c>
      <c r="BE1887" s="17">
        <f t="shared" ref="BE1887" si="2835">SUM(BE1886)</f>
        <v>0</v>
      </c>
      <c r="BF1887" s="17">
        <f t="shared" si="2834"/>
        <v>0</v>
      </c>
      <c r="BG1887" s="17">
        <f t="shared" si="2834"/>
        <v>0</v>
      </c>
      <c r="BH1887" s="17">
        <f t="shared" si="2834"/>
        <v>0</v>
      </c>
      <c r="BI1887" s="17">
        <f t="shared" si="2834"/>
        <v>0</v>
      </c>
      <c r="BJ1887" s="17">
        <f t="shared" si="2834"/>
        <v>0</v>
      </c>
      <c r="BK1887" s="17">
        <f t="shared" si="2834"/>
        <v>0</v>
      </c>
      <c r="BL1887" s="17">
        <f t="shared" si="2834"/>
        <v>0</v>
      </c>
      <c r="BM1887" s="17">
        <f t="shared" si="2834"/>
        <v>0</v>
      </c>
      <c r="BN1887" s="17">
        <f t="shared" si="2834"/>
        <v>0</v>
      </c>
      <c r="BO1887" s="17">
        <f t="shared" si="2834"/>
        <v>0</v>
      </c>
      <c r="BP1887" s="17">
        <f t="shared" si="2834"/>
        <v>0</v>
      </c>
      <c r="BQ1887" s="17">
        <f t="shared" si="2834"/>
        <v>0</v>
      </c>
      <c r="BR1887" s="17">
        <v>0</v>
      </c>
      <c r="BS1887" s="17">
        <v>0</v>
      </c>
      <c r="BT1887" s="17" t="e">
        <f>IF(#REF!=0,"-",#REF!/#REF!*100)</f>
        <v>#REF!</v>
      </c>
    </row>
    <row r="1888" spans="1:72" x14ac:dyDescent="0.25">
      <c r="A1888" s="134"/>
      <c r="B1888" s="134"/>
      <c r="C1888" s="134"/>
      <c r="D1888" s="137"/>
      <c r="E1888" s="137"/>
      <c r="F1888" s="137"/>
      <c r="G1888" s="140"/>
      <c r="O1888">
        <f t="shared" si="2821"/>
        <v>0</v>
      </c>
      <c r="AB1888">
        <v>0</v>
      </c>
      <c r="AC1888">
        <v>0</v>
      </c>
      <c r="AJ1888">
        <f t="shared" si="2822"/>
        <v>0</v>
      </c>
      <c r="AW1888">
        <v>0</v>
      </c>
      <c r="AX1888">
        <v>0</v>
      </c>
      <c r="BE1888">
        <f t="shared" si="2823"/>
        <v>0</v>
      </c>
      <c r="BR1888">
        <v>0</v>
      </c>
      <c r="BS1888">
        <v>0</v>
      </c>
      <c r="BT1888" t="e">
        <f>IF(#REF!=0,"-",#REF!/#REF!*100)</f>
        <v>#REF!</v>
      </c>
    </row>
    <row r="1889" spans="1:72" ht="15.75" thickBot="1" x14ac:dyDescent="0.3">
      <c r="A1889" s="13" t="s">
        <v>0</v>
      </c>
      <c r="B1889" s="13" t="s">
        <v>0</v>
      </c>
      <c r="C1889" s="13" t="s">
        <v>0</v>
      </c>
      <c r="D1889" s="98" t="s">
        <v>0</v>
      </c>
      <c r="E1889" s="98" t="s">
        <v>0</v>
      </c>
      <c r="F1889" s="98" t="s">
        <v>0</v>
      </c>
      <c r="G1889" s="13" t="s">
        <v>0</v>
      </c>
      <c r="H1889" s="19" t="s">
        <v>0</v>
      </c>
      <c r="I1889" s="19" t="s">
        <v>0</v>
      </c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>
        <v>0</v>
      </c>
      <c r="AC1889" s="19">
        <v>0</v>
      </c>
      <c r="AD1889" s="19" t="s">
        <v>0</v>
      </c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>
        <v>0</v>
      </c>
      <c r="AX1889" s="19">
        <v>0</v>
      </c>
      <c r="AY1889" s="19" t="s">
        <v>0</v>
      </c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>
        <v>0</v>
      </c>
      <c r="BS1889" s="19">
        <v>0</v>
      </c>
      <c r="BT1889" s="19"/>
    </row>
    <row r="1890" spans="1:72" ht="69.75" customHeight="1" thickBot="1" x14ac:dyDescent="0.3">
      <c r="A1890" s="5" t="s">
        <v>2</v>
      </c>
      <c r="B1890" s="5" t="s">
        <v>3</v>
      </c>
      <c r="C1890" s="5" t="s">
        <v>4</v>
      </c>
      <c r="D1890" s="103" t="s">
        <v>0</v>
      </c>
      <c r="E1890" s="112" t="s">
        <v>5</v>
      </c>
      <c r="F1890" s="112" t="s">
        <v>6</v>
      </c>
      <c r="G1890" s="5" t="s">
        <v>7</v>
      </c>
      <c r="H1890" s="5" t="s">
        <v>8</v>
      </c>
      <c r="I1890" s="89" t="s">
        <v>9</v>
      </c>
      <c r="J1890" s="89" t="s">
        <v>1606</v>
      </c>
      <c r="K1890" s="89" t="s">
        <v>1534</v>
      </c>
      <c r="L1890" s="89" t="s">
        <v>1592</v>
      </c>
      <c r="M1890" s="89" t="s">
        <v>1593</v>
      </c>
      <c r="N1890" s="89" t="s">
        <v>1594</v>
      </c>
      <c r="O1890" s="89" t="s">
        <v>1610</v>
      </c>
      <c r="P1890" s="89" t="s">
        <v>1607</v>
      </c>
      <c r="Q1890" s="89" t="s">
        <v>1595</v>
      </c>
      <c r="R1890" s="89" t="s">
        <v>1596</v>
      </c>
      <c r="S1890" s="89" t="s">
        <v>1597</v>
      </c>
      <c r="T1890" s="89" t="s">
        <v>1598</v>
      </c>
      <c r="U1890" s="89" t="s">
        <v>1599</v>
      </c>
      <c r="V1890" s="89" t="s">
        <v>1600</v>
      </c>
      <c r="W1890" s="89" t="s">
        <v>1608</v>
      </c>
      <c r="X1890" s="89" t="s">
        <v>1609</v>
      </c>
      <c r="Y1890" s="89" t="s">
        <v>1601</v>
      </c>
      <c r="Z1890" s="89" t="s">
        <v>1602</v>
      </c>
      <c r="AA1890" s="89" t="s">
        <v>1603</v>
      </c>
      <c r="AB1890" s="89" t="s">
        <v>1604</v>
      </c>
      <c r="AC1890" s="89" t="s">
        <v>1605</v>
      </c>
      <c r="AD1890" s="90" t="s">
        <v>10</v>
      </c>
      <c r="AE1890" s="90" t="s">
        <v>1606</v>
      </c>
      <c r="AF1890" s="90" t="s">
        <v>1534</v>
      </c>
      <c r="AG1890" s="90" t="s">
        <v>1592</v>
      </c>
      <c r="AH1890" s="90" t="s">
        <v>1593</v>
      </c>
      <c r="AI1890" s="90" t="s">
        <v>1594</v>
      </c>
      <c r="AJ1890" s="90" t="s">
        <v>1611</v>
      </c>
      <c r="AK1890" s="90" t="s">
        <v>1607</v>
      </c>
      <c r="AL1890" s="90" t="s">
        <v>1595</v>
      </c>
      <c r="AM1890" s="90" t="s">
        <v>1596</v>
      </c>
      <c r="AN1890" s="90" t="s">
        <v>1597</v>
      </c>
      <c r="AO1890" s="90" t="s">
        <v>1598</v>
      </c>
      <c r="AP1890" s="90" t="s">
        <v>1599</v>
      </c>
      <c r="AQ1890" s="90" t="s">
        <v>1600</v>
      </c>
      <c r="AR1890" s="90" t="s">
        <v>1608</v>
      </c>
      <c r="AS1890" s="90" t="s">
        <v>1609</v>
      </c>
      <c r="AT1890" s="90" t="s">
        <v>1601</v>
      </c>
      <c r="AU1890" s="90" t="s">
        <v>1602</v>
      </c>
      <c r="AV1890" s="90" t="s">
        <v>1603</v>
      </c>
      <c r="AW1890" s="90" t="s">
        <v>1604</v>
      </c>
      <c r="AX1890" s="90" t="s">
        <v>1605</v>
      </c>
      <c r="AY1890" s="91" t="s">
        <v>11</v>
      </c>
      <c r="AZ1890" s="91" t="s">
        <v>1606</v>
      </c>
      <c r="BA1890" s="91" t="s">
        <v>1534</v>
      </c>
      <c r="BB1890" s="91" t="s">
        <v>1592</v>
      </c>
      <c r="BC1890" s="91" t="s">
        <v>1593</v>
      </c>
      <c r="BD1890" s="91" t="s">
        <v>1594</v>
      </c>
      <c r="BE1890" s="91" t="s">
        <v>1612</v>
      </c>
      <c r="BF1890" s="91" t="s">
        <v>1607</v>
      </c>
      <c r="BG1890" s="91" t="s">
        <v>1595</v>
      </c>
      <c r="BH1890" s="91" t="s">
        <v>1596</v>
      </c>
      <c r="BI1890" s="91" t="s">
        <v>1597</v>
      </c>
      <c r="BJ1890" s="91" t="s">
        <v>1598</v>
      </c>
      <c r="BK1890" s="91" t="s">
        <v>1599</v>
      </c>
      <c r="BL1890" s="91" t="s">
        <v>1600</v>
      </c>
      <c r="BM1890" s="91" t="s">
        <v>1608</v>
      </c>
      <c r="BN1890" s="91" t="s">
        <v>1609</v>
      </c>
      <c r="BO1890" s="91" t="s">
        <v>1601</v>
      </c>
      <c r="BP1890" s="91" t="s">
        <v>1602</v>
      </c>
      <c r="BQ1890" s="91" t="s">
        <v>1603</v>
      </c>
      <c r="BR1890" s="91" t="s">
        <v>1604</v>
      </c>
      <c r="BS1890" s="91" t="s">
        <v>1605</v>
      </c>
      <c r="BT1890" s="5" t="s">
        <v>1671</v>
      </c>
    </row>
    <row r="1891" spans="1:72" x14ac:dyDescent="0.25">
      <c r="A1891" s="6" t="s">
        <v>0</v>
      </c>
      <c r="B1891" s="6" t="s">
        <v>0</v>
      </c>
      <c r="C1891" s="6" t="s">
        <v>0</v>
      </c>
      <c r="D1891" s="104" t="s">
        <v>0</v>
      </c>
      <c r="E1891" s="104" t="s">
        <v>0</v>
      </c>
      <c r="F1891" s="121" t="s">
        <v>0</v>
      </c>
      <c r="G1891" s="7" t="s">
        <v>0</v>
      </c>
      <c r="H1891" s="8" t="s">
        <v>0</v>
      </c>
      <c r="I1891" s="9">
        <v>1</v>
      </c>
      <c r="J1891" s="9">
        <v>2</v>
      </c>
      <c r="K1891" s="9">
        <v>3</v>
      </c>
      <c r="L1891" s="9">
        <v>4</v>
      </c>
      <c r="M1891" s="9">
        <v>5</v>
      </c>
      <c r="N1891" s="9">
        <v>6</v>
      </c>
      <c r="O1891" s="9">
        <v>7</v>
      </c>
      <c r="P1891" s="9">
        <v>8</v>
      </c>
      <c r="Q1891" s="9">
        <v>9</v>
      </c>
      <c r="R1891" s="9">
        <v>10</v>
      </c>
      <c r="S1891" s="9">
        <v>11</v>
      </c>
      <c r="T1891" s="9">
        <v>12</v>
      </c>
      <c r="U1891" s="9">
        <v>13</v>
      </c>
      <c r="V1891" s="9">
        <v>14</v>
      </c>
      <c r="W1891" s="9">
        <v>15</v>
      </c>
      <c r="X1891" s="9">
        <v>16</v>
      </c>
      <c r="Y1891" s="9">
        <v>17</v>
      </c>
      <c r="Z1891" s="9">
        <v>18</v>
      </c>
      <c r="AA1891" s="9">
        <v>19</v>
      </c>
      <c r="AB1891" s="9">
        <v>20</v>
      </c>
      <c r="AC1891" s="9">
        <v>21</v>
      </c>
      <c r="AD1891" s="9">
        <v>1</v>
      </c>
      <c r="AE1891" s="9">
        <v>2</v>
      </c>
      <c r="AF1891" s="9">
        <v>3</v>
      </c>
      <c r="AG1891" s="9">
        <v>4</v>
      </c>
      <c r="AH1891" s="9">
        <v>5</v>
      </c>
      <c r="AI1891" s="9">
        <v>6</v>
      </c>
      <c r="AJ1891" s="9">
        <v>7</v>
      </c>
      <c r="AK1891" s="9">
        <v>8</v>
      </c>
      <c r="AL1891" s="9">
        <v>9</v>
      </c>
      <c r="AM1891" s="9">
        <v>10</v>
      </c>
      <c r="AN1891" s="9">
        <v>11</v>
      </c>
      <c r="AO1891" s="9">
        <v>12</v>
      </c>
      <c r="AP1891" s="9">
        <v>13</v>
      </c>
      <c r="AQ1891" s="9">
        <v>14</v>
      </c>
      <c r="AR1891" s="9">
        <v>15</v>
      </c>
      <c r="AS1891" s="9">
        <v>16</v>
      </c>
      <c r="AT1891" s="9">
        <v>17</v>
      </c>
      <c r="AU1891" s="9">
        <v>18</v>
      </c>
      <c r="AV1891" s="9">
        <v>19</v>
      </c>
      <c r="AW1891" s="9">
        <v>20</v>
      </c>
      <c r="AX1891" s="9">
        <v>21</v>
      </c>
      <c r="AY1891" s="9">
        <v>1</v>
      </c>
      <c r="AZ1891" s="9">
        <v>2</v>
      </c>
      <c r="BA1891" s="9">
        <v>3</v>
      </c>
      <c r="BB1891" s="9">
        <v>4</v>
      </c>
      <c r="BC1891" s="9">
        <v>5</v>
      </c>
      <c r="BD1891" s="9">
        <v>6</v>
      </c>
      <c r="BE1891" s="9">
        <v>7</v>
      </c>
      <c r="BF1891" s="9">
        <v>8</v>
      </c>
      <c r="BG1891" s="9">
        <v>9</v>
      </c>
      <c r="BH1891" s="9">
        <v>10</v>
      </c>
      <c r="BI1891" s="9">
        <v>11</v>
      </c>
      <c r="BJ1891" s="9">
        <v>12</v>
      </c>
      <c r="BK1891" s="9">
        <v>13</v>
      </c>
      <c r="BL1891" s="9">
        <v>14</v>
      </c>
      <c r="BM1891" s="9">
        <v>15</v>
      </c>
      <c r="BN1891" s="9">
        <v>16</v>
      </c>
      <c r="BO1891" s="9">
        <v>17</v>
      </c>
      <c r="BP1891" s="9">
        <v>18</v>
      </c>
      <c r="BQ1891" s="9">
        <v>19</v>
      </c>
      <c r="BR1891" s="9">
        <v>20</v>
      </c>
      <c r="BS1891" s="9">
        <v>21</v>
      </c>
      <c r="BT1891" s="9">
        <v>9</v>
      </c>
    </row>
    <row r="1892" spans="1:72" ht="22.5" x14ac:dyDescent="0.25">
      <c r="A1892" s="1" t="s">
        <v>548</v>
      </c>
      <c r="B1892" s="1" t="s">
        <v>56</v>
      </c>
      <c r="C1892" s="4" t="s">
        <v>143</v>
      </c>
      <c r="D1892" s="102" t="s">
        <v>632</v>
      </c>
      <c r="E1892" s="101" t="s">
        <v>0</v>
      </c>
      <c r="F1892" s="101" t="s">
        <v>0</v>
      </c>
      <c r="G1892" s="2" t="s">
        <v>0</v>
      </c>
      <c r="H1892" s="2" t="s">
        <v>633</v>
      </c>
      <c r="I1892" s="3" t="s">
        <v>0</v>
      </c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>
        <v>0</v>
      </c>
      <c r="AC1892" s="3">
        <v>0</v>
      </c>
      <c r="AD1892" s="3" t="s">
        <v>0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>
        <v>0</v>
      </c>
      <c r="AX1892" s="3">
        <v>0</v>
      </c>
      <c r="AY1892" s="3" t="s">
        <v>0</v>
      </c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>
        <v>0</v>
      </c>
      <c r="BS1892" s="3">
        <v>0</v>
      </c>
      <c r="BT1892" s="3"/>
    </row>
    <row r="1893" spans="1:72" ht="33.75" x14ac:dyDescent="0.25">
      <c r="A1893" s="1" t="s">
        <v>0</v>
      </c>
      <c r="B1893" s="1" t="s">
        <v>0</v>
      </c>
      <c r="C1893" s="1" t="s">
        <v>0</v>
      </c>
      <c r="D1893" s="101" t="s">
        <v>0</v>
      </c>
      <c r="E1893" s="101" t="s">
        <v>0</v>
      </c>
      <c r="F1893" s="101" t="s">
        <v>0</v>
      </c>
      <c r="G1893" s="2" t="s">
        <v>0</v>
      </c>
      <c r="H1893" s="10" t="s">
        <v>13</v>
      </c>
      <c r="I1893" s="11">
        <f t="shared" ref="I1893:AA1893" si="2836">SUM(I1894,I1904,I1902)</f>
        <v>60000</v>
      </c>
      <c r="J1893" s="11">
        <f t="shared" si="2836"/>
        <v>0</v>
      </c>
      <c r="K1893" s="11">
        <f t="shared" si="2836"/>
        <v>0</v>
      </c>
      <c r="L1893" s="11">
        <f t="shared" si="2836"/>
        <v>0</v>
      </c>
      <c r="M1893" s="11">
        <f t="shared" si="2836"/>
        <v>0</v>
      </c>
      <c r="N1893" s="11">
        <f t="shared" si="2836"/>
        <v>0</v>
      </c>
      <c r="O1893" s="11">
        <f t="shared" ref="O1893" si="2837">SUM(O1894,O1904,O1902)</f>
        <v>60000</v>
      </c>
      <c r="P1893" s="11">
        <f t="shared" si="2836"/>
        <v>0</v>
      </c>
      <c r="Q1893" s="11">
        <f t="shared" si="2836"/>
        <v>0</v>
      </c>
      <c r="R1893" s="11">
        <f t="shared" si="2836"/>
        <v>4000</v>
      </c>
      <c r="S1893" s="11">
        <f t="shared" si="2836"/>
        <v>0</v>
      </c>
      <c r="T1893" s="11">
        <f t="shared" si="2836"/>
        <v>0</v>
      </c>
      <c r="U1893" s="11">
        <f t="shared" si="2836"/>
        <v>0</v>
      </c>
      <c r="V1893" s="11">
        <f t="shared" si="2836"/>
        <v>0</v>
      </c>
      <c r="W1893" s="11">
        <f t="shared" si="2836"/>
        <v>0</v>
      </c>
      <c r="X1893" s="11">
        <f t="shared" si="2836"/>
        <v>0</v>
      </c>
      <c r="Y1893" s="11">
        <f t="shared" si="2836"/>
        <v>0</v>
      </c>
      <c r="Z1893" s="11">
        <f t="shared" si="2836"/>
        <v>0</v>
      </c>
      <c r="AA1893" s="11">
        <f t="shared" si="2836"/>
        <v>0</v>
      </c>
      <c r="AB1893" s="11">
        <v>4000</v>
      </c>
      <c r="AC1893" s="11">
        <v>56000</v>
      </c>
      <c r="AD1893" s="11">
        <f t="shared" ref="AD1893:AV1893" si="2838">SUM(AD1894,AD1904,AD1902)</f>
        <v>60000</v>
      </c>
      <c r="AE1893" s="11">
        <f t="shared" si="2838"/>
        <v>12365</v>
      </c>
      <c r="AF1893" s="11">
        <f t="shared" si="2838"/>
        <v>0</v>
      </c>
      <c r="AG1893" s="11">
        <f t="shared" si="2838"/>
        <v>0</v>
      </c>
      <c r="AH1893" s="11">
        <f t="shared" si="2838"/>
        <v>0</v>
      </c>
      <c r="AI1893" s="11">
        <f t="shared" si="2838"/>
        <v>0</v>
      </c>
      <c r="AJ1893" s="11">
        <f t="shared" ref="AJ1893" si="2839">SUM(AJ1894,AJ1904,AJ1902)</f>
        <v>72365</v>
      </c>
      <c r="AK1893" s="11">
        <f t="shared" si="2838"/>
        <v>0</v>
      </c>
      <c r="AL1893" s="11">
        <f t="shared" si="2838"/>
        <v>0</v>
      </c>
      <c r="AM1893" s="11">
        <f t="shared" si="2838"/>
        <v>14320</v>
      </c>
      <c r="AN1893" s="11">
        <f t="shared" si="2838"/>
        <v>0</v>
      </c>
      <c r="AO1893" s="11">
        <f t="shared" si="2838"/>
        <v>0</v>
      </c>
      <c r="AP1893" s="11">
        <f t="shared" si="2838"/>
        <v>0</v>
      </c>
      <c r="AQ1893" s="11">
        <f t="shared" si="2838"/>
        <v>0</v>
      </c>
      <c r="AR1893" s="11">
        <f t="shared" si="2838"/>
        <v>0</v>
      </c>
      <c r="AS1893" s="11">
        <f t="shared" si="2838"/>
        <v>0</v>
      </c>
      <c r="AT1893" s="11">
        <f t="shared" si="2838"/>
        <v>0</v>
      </c>
      <c r="AU1893" s="11">
        <f t="shared" si="2838"/>
        <v>0</v>
      </c>
      <c r="AV1893" s="11">
        <f t="shared" si="2838"/>
        <v>0</v>
      </c>
      <c r="AW1893" s="11">
        <v>14320</v>
      </c>
      <c r="AX1893" s="11">
        <v>58045</v>
      </c>
      <c r="AY1893" s="11">
        <f t="shared" ref="AY1893:BQ1893" si="2840">SUM(AY1894,AY1904,AY1902)</f>
        <v>251000</v>
      </c>
      <c r="AZ1893" s="11">
        <f t="shared" si="2840"/>
        <v>51516</v>
      </c>
      <c r="BA1893" s="11">
        <f t="shared" si="2840"/>
        <v>0</v>
      </c>
      <c r="BB1893" s="11">
        <f t="shared" si="2840"/>
        <v>0</v>
      </c>
      <c r="BC1893" s="11">
        <f t="shared" si="2840"/>
        <v>0</v>
      </c>
      <c r="BD1893" s="11">
        <f t="shared" si="2840"/>
        <v>0</v>
      </c>
      <c r="BE1893" s="11">
        <f t="shared" ref="BE1893" si="2841">SUM(BE1894,BE1904,BE1902)</f>
        <v>302516</v>
      </c>
      <c r="BF1893" s="11">
        <f t="shared" si="2840"/>
        <v>0</v>
      </c>
      <c r="BG1893" s="11">
        <f t="shared" si="2840"/>
        <v>0</v>
      </c>
      <c r="BH1893" s="11">
        <f t="shared" si="2840"/>
        <v>61516</v>
      </c>
      <c r="BI1893" s="11">
        <f t="shared" si="2840"/>
        <v>0</v>
      </c>
      <c r="BJ1893" s="11">
        <f t="shared" si="2840"/>
        <v>0</v>
      </c>
      <c r="BK1893" s="11">
        <f t="shared" si="2840"/>
        <v>0</v>
      </c>
      <c r="BL1893" s="11">
        <f t="shared" si="2840"/>
        <v>0</v>
      </c>
      <c r="BM1893" s="11">
        <f t="shared" si="2840"/>
        <v>0</v>
      </c>
      <c r="BN1893" s="11">
        <f t="shared" si="2840"/>
        <v>0</v>
      </c>
      <c r="BO1893" s="11">
        <f t="shared" si="2840"/>
        <v>0</v>
      </c>
      <c r="BP1893" s="11">
        <f t="shared" si="2840"/>
        <v>0</v>
      </c>
      <c r="BQ1893" s="11">
        <f t="shared" si="2840"/>
        <v>0</v>
      </c>
      <c r="BR1893" s="11">
        <v>61516</v>
      </c>
      <c r="BS1893" s="11">
        <v>241000</v>
      </c>
      <c r="BT1893" s="11" t="e">
        <f>IF(#REF!=0,"-",#REF!/#REF!*100)</f>
        <v>#REF!</v>
      </c>
    </row>
    <row r="1894" spans="1:72" x14ac:dyDescent="0.25">
      <c r="A1894" s="4" t="s">
        <v>548</v>
      </c>
      <c r="B1894" s="4" t="s">
        <v>56</v>
      </c>
      <c r="C1894" s="4" t="s">
        <v>143</v>
      </c>
      <c r="D1894" s="102" t="s">
        <v>632</v>
      </c>
      <c r="E1894" s="101" t="s">
        <v>14</v>
      </c>
      <c r="F1894" s="101" t="s">
        <v>0</v>
      </c>
      <c r="G1894" s="2" t="s">
        <v>0</v>
      </c>
      <c r="H1894" s="2" t="s">
        <v>15</v>
      </c>
      <c r="I1894" s="12">
        <f t="shared" ref="I1894:AA1894" si="2842">SUM(I1895:I1896)</f>
        <v>0</v>
      </c>
      <c r="J1894" s="12">
        <f t="shared" si="2842"/>
        <v>0</v>
      </c>
      <c r="K1894" s="12">
        <f t="shared" si="2842"/>
        <v>0</v>
      </c>
      <c r="L1894" s="12">
        <f t="shared" si="2842"/>
        <v>0</v>
      </c>
      <c r="M1894" s="12">
        <f t="shared" si="2842"/>
        <v>0</v>
      </c>
      <c r="N1894" s="12">
        <f t="shared" si="2842"/>
        <v>0</v>
      </c>
      <c r="O1894" s="12">
        <f t="shared" ref="O1894" si="2843">SUM(O1895:O1896)</f>
        <v>0</v>
      </c>
      <c r="P1894" s="12">
        <f t="shared" si="2842"/>
        <v>0</v>
      </c>
      <c r="Q1894" s="12">
        <f t="shared" si="2842"/>
        <v>0</v>
      </c>
      <c r="R1894" s="12">
        <f t="shared" si="2842"/>
        <v>0</v>
      </c>
      <c r="S1894" s="12">
        <f t="shared" si="2842"/>
        <v>0</v>
      </c>
      <c r="T1894" s="12">
        <f t="shared" si="2842"/>
        <v>0</v>
      </c>
      <c r="U1894" s="12">
        <f t="shared" si="2842"/>
        <v>0</v>
      </c>
      <c r="V1894" s="12">
        <f t="shared" si="2842"/>
        <v>0</v>
      </c>
      <c r="W1894" s="12">
        <f t="shared" si="2842"/>
        <v>0</v>
      </c>
      <c r="X1894" s="12">
        <f t="shared" si="2842"/>
        <v>0</v>
      </c>
      <c r="Y1894" s="12">
        <f t="shared" si="2842"/>
        <v>0</v>
      </c>
      <c r="Z1894" s="12">
        <f t="shared" si="2842"/>
        <v>0</v>
      </c>
      <c r="AA1894" s="12">
        <f t="shared" si="2842"/>
        <v>0</v>
      </c>
      <c r="AB1894" s="12">
        <v>0</v>
      </c>
      <c r="AC1894" s="12">
        <v>0</v>
      </c>
      <c r="AD1894" s="12">
        <f t="shared" ref="AD1894:AV1894" si="2844">SUM(AD1895:AD1896)</f>
        <v>0</v>
      </c>
      <c r="AE1894" s="12">
        <f t="shared" si="2844"/>
        <v>0</v>
      </c>
      <c r="AF1894" s="12">
        <f t="shared" si="2844"/>
        <v>0</v>
      </c>
      <c r="AG1894" s="12">
        <f t="shared" si="2844"/>
        <v>0</v>
      </c>
      <c r="AH1894" s="12">
        <f t="shared" si="2844"/>
        <v>0</v>
      </c>
      <c r="AI1894" s="12">
        <f t="shared" si="2844"/>
        <v>0</v>
      </c>
      <c r="AJ1894" s="12">
        <f t="shared" ref="AJ1894" si="2845">SUM(AJ1895:AJ1896)</f>
        <v>0</v>
      </c>
      <c r="AK1894" s="12">
        <f t="shared" si="2844"/>
        <v>0</v>
      </c>
      <c r="AL1894" s="12">
        <f t="shared" si="2844"/>
        <v>0</v>
      </c>
      <c r="AM1894" s="12">
        <f t="shared" si="2844"/>
        <v>0</v>
      </c>
      <c r="AN1894" s="12">
        <f t="shared" si="2844"/>
        <v>0</v>
      </c>
      <c r="AO1894" s="12">
        <f t="shared" si="2844"/>
        <v>0</v>
      </c>
      <c r="AP1894" s="12">
        <f t="shared" si="2844"/>
        <v>0</v>
      </c>
      <c r="AQ1894" s="12">
        <f t="shared" si="2844"/>
        <v>0</v>
      </c>
      <c r="AR1894" s="12">
        <f t="shared" si="2844"/>
        <v>0</v>
      </c>
      <c r="AS1894" s="12">
        <f t="shared" si="2844"/>
        <v>0</v>
      </c>
      <c r="AT1894" s="12">
        <f t="shared" si="2844"/>
        <v>0</v>
      </c>
      <c r="AU1894" s="12">
        <f t="shared" si="2844"/>
        <v>0</v>
      </c>
      <c r="AV1894" s="12">
        <f t="shared" si="2844"/>
        <v>0</v>
      </c>
      <c r="AW1894" s="12">
        <v>0</v>
      </c>
      <c r="AX1894" s="12">
        <v>0</v>
      </c>
      <c r="AY1894" s="12">
        <f t="shared" ref="AY1894:BQ1894" si="2846">SUM(AY1895:AY1896)</f>
        <v>0</v>
      </c>
      <c r="AZ1894" s="12">
        <f t="shared" si="2846"/>
        <v>0</v>
      </c>
      <c r="BA1894" s="12">
        <f t="shared" si="2846"/>
        <v>0</v>
      </c>
      <c r="BB1894" s="12">
        <f t="shared" si="2846"/>
        <v>0</v>
      </c>
      <c r="BC1894" s="12">
        <f t="shared" si="2846"/>
        <v>0</v>
      </c>
      <c r="BD1894" s="12">
        <f t="shared" si="2846"/>
        <v>0</v>
      </c>
      <c r="BE1894" s="12">
        <f t="shared" ref="BE1894" si="2847">SUM(BE1895:BE1896)</f>
        <v>0</v>
      </c>
      <c r="BF1894" s="12">
        <f t="shared" si="2846"/>
        <v>0</v>
      </c>
      <c r="BG1894" s="12">
        <f t="shared" si="2846"/>
        <v>0</v>
      </c>
      <c r="BH1894" s="12">
        <f t="shared" si="2846"/>
        <v>0</v>
      </c>
      <c r="BI1894" s="12">
        <f t="shared" si="2846"/>
        <v>0</v>
      </c>
      <c r="BJ1894" s="12">
        <f t="shared" si="2846"/>
        <v>0</v>
      </c>
      <c r="BK1894" s="12">
        <f t="shared" si="2846"/>
        <v>0</v>
      </c>
      <c r="BL1894" s="12">
        <f t="shared" si="2846"/>
        <v>0</v>
      </c>
      <c r="BM1894" s="12">
        <f t="shared" si="2846"/>
        <v>0</v>
      </c>
      <c r="BN1894" s="12">
        <f t="shared" si="2846"/>
        <v>0</v>
      </c>
      <c r="BO1894" s="12">
        <f t="shared" si="2846"/>
        <v>0</v>
      </c>
      <c r="BP1894" s="12">
        <f t="shared" si="2846"/>
        <v>0</v>
      </c>
      <c r="BQ1894" s="12">
        <f t="shared" si="2846"/>
        <v>0</v>
      </c>
      <c r="BR1894" s="12">
        <v>0</v>
      </c>
      <c r="BS1894" s="12">
        <v>0</v>
      </c>
      <c r="BT1894" s="12" t="e">
        <f>IF(#REF!=0,"-",#REF!/#REF!*100)</f>
        <v>#REF!</v>
      </c>
    </row>
    <row r="1895" spans="1:72" x14ac:dyDescent="0.25">
      <c r="A1895" s="4" t="s">
        <v>548</v>
      </c>
      <c r="B1895" s="4" t="s">
        <v>56</v>
      </c>
      <c r="C1895" s="4" t="s">
        <v>143</v>
      </c>
      <c r="D1895" s="102" t="s">
        <v>632</v>
      </c>
      <c r="E1895" s="113">
        <v>6111</v>
      </c>
      <c r="F1895" s="102"/>
      <c r="G1895" s="98" t="s">
        <v>1660</v>
      </c>
      <c r="H1895" s="13" t="s">
        <v>16</v>
      </c>
      <c r="I1895" s="14">
        <v>0</v>
      </c>
      <c r="J1895" s="14"/>
      <c r="K1895" s="14"/>
      <c r="L1895" s="14"/>
      <c r="M1895" s="14"/>
      <c r="N1895" s="14"/>
      <c r="O1895" s="14">
        <f t="shared" si="2821"/>
        <v>0</v>
      </c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>
        <v>0</v>
      </c>
      <c r="AC1895" s="14">
        <v>0</v>
      </c>
      <c r="AD1895" s="14">
        <v>0</v>
      </c>
      <c r="AE1895" s="14"/>
      <c r="AF1895" s="14"/>
      <c r="AG1895" s="14"/>
      <c r="AH1895" s="14"/>
      <c r="AI1895" s="14"/>
      <c r="AJ1895" s="14">
        <f t="shared" si="2822"/>
        <v>0</v>
      </c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>
        <v>0</v>
      </c>
      <c r="AX1895" s="14">
        <v>0</v>
      </c>
      <c r="AY1895" s="14">
        <v>0</v>
      </c>
      <c r="AZ1895" s="14"/>
      <c r="BA1895" s="14"/>
      <c r="BB1895" s="14"/>
      <c r="BC1895" s="14"/>
      <c r="BD1895" s="14"/>
      <c r="BE1895" s="14">
        <f t="shared" si="2823"/>
        <v>0</v>
      </c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>
        <v>0</v>
      </c>
      <c r="BS1895" s="14">
        <v>0</v>
      </c>
      <c r="BT1895" s="14" t="e">
        <f>IF(#REF!=0,"-",#REF!/#REF!*100)</f>
        <v>#REF!</v>
      </c>
    </row>
    <row r="1896" spans="1:72" x14ac:dyDescent="0.25">
      <c r="A1896" s="1" t="s">
        <v>548</v>
      </c>
      <c r="B1896" s="1" t="s">
        <v>56</v>
      </c>
      <c r="C1896" s="1" t="s">
        <v>143</v>
      </c>
      <c r="D1896" s="105" t="s">
        <v>632</v>
      </c>
      <c r="E1896" s="105" t="s">
        <v>18</v>
      </c>
      <c r="F1896" s="102" t="s">
        <v>0</v>
      </c>
      <c r="G1896" s="13" t="s">
        <v>0</v>
      </c>
      <c r="H1896" s="2" t="s">
        <v>19</v>
      </c>
      <c r="I1896" s="12">
        <f t="shared" ref="I1896:AA1896" si="2848">SUM(I1897:I1901)</f>
        <v>0</v>
      </c>
      <c r="J1896" s="12">
        <f t="shared" si="2848"/>
        <v>0</v>
      </c>
      <c r="K1896" s="12">
        <f t="shared" si="2848"/>
        <v>0</v>
      </c>
      <c r="L1896" s="12">
        <f t="shared" si="2848"/>
        <v>0</v>
      </c>
      <c r="M1896" s="12">
        <f t="shared" si="2848"/>
        <v>0</v>
      </c>
      <c r="N1896" s="12">
        <f t="shared" si="2848"/>
        <v>0</v>
      </c>
      <c r="O1896" s="12">
        <f t="shared" si="2848"/>
        <v>0</v>
      </c>
      <c r="P1896" s="12">
        <f t="shared" si="2848"/>
        <v>0</v>
      </c>
      <c r="Q1896" s="12">
        <f t="shared" si="2848"/>
        <v>0</v>
      </c>
      <c r="R1896" s="12">
        <f t="shared" si="2848"/>
        <v>0</v>
      </c>
      <c r="S1896" s="12">
        <f t="shared" si="2848"/>
        <v>0</v>
      </c>
      <c r="T1896" s="12">
        <f t="shared" si="2848"/>
        <v>0</v>
      </c>
      <c r="U1896" s="12">
        <f t="shared" si="2848"/>
        <v>0</v>
      </c>
      <c r="V1896" s="12">
        <f t="shared" si="2848"/>
        <v>0</v>
      </c>
      <c r="W1896" s="12">
        <f t="shared" si="2848"/>
        <v>0</v>
      </c>
      <c r="X1896" s="12">
        <f t="shared" si="2848"/>
        <v>0</v>
      </c>
      <c r="Y1896" s="12">
        <f t="shared" si="2848"/>
        <v>0</v>
      </c>
      <c r="Z1896" s="12">
        <f t="shared" si="2848"/>
        <v>0</v>
      </c>
      <c r="AA1896" s="12">
        <f t="shared" si="2848"/>
        <v>0</v>
      </c>
      <c r="AB1896" s="12">
        <v>0</v>
      </c>
      <c r="AC1896" s="12">
        <v>0</v>
      </c>
      <c r="AD1896" s="12">
        <f t="shared" ref="AD1896:AV1896" si="2849">SUM(AD1897:AD1901)</f>
        <v>0</v>
      </c>
      <c r="AE1896" s="12">
        <f t="shared" si="2849"/>
        <v>0</v>
      </c>
      <c r="AF1896" s="12">
        <f t="shared" si="2849"/>
        <v>0</v>
      </c>
      <c r="AG1896" s="12">
        <f t="shared" si="2849"/>
        <v>0</v>
      </c>
      <c r="AH1896" s="12">
        <f t="shared" si="2849"/>
        <v>0</v>
      </c>
      <c r="AI1896" s="12">
        <f t="shared" si="2849"/>
        <v>0</v>
      </c>
      <c r="AJ1896" s="12">
        <f t="shared" si="2849"/>
        <v>0</v>
      </c>
      <c r="AK1896" s="12">
        <f t="shared" si="2849"/>
        <v>0</v>
      </c>
      <c r="AL1896" s="12">
        <f t="shared" si="2849"/>
        <v>0</v>
      </c>
      <c r="AM1896" s="12">
        <f t="shared" si="2849"/>
        <v>0</v>
      </c>
      <c r="AN1896" s="12">
        <f t="shared" si="2849"/>
        <v>0</v>
      </c>
      <c r="AO1896" s="12">
        <f t="shared" si="2849"/>
        <v>0</v>
      </c>
      <c r="AP1896" s="12">
        <f t="shared" si="2849"/>
        <v>0</v>
      </c>
      <c r="AQ1896" s="12">
        <f t="shared" si="2849"/>
        <v>0</v>
      </c>
      <c r="AR1896" s="12">
        <f t="shared" si="2849"/>
        <v>0</v>
      </c>
      <c r="AS1896" s="12">
        <f t="shared" si="2849"/>
        <v>0</v>
      </c>
      <c r="AT1896" s="12">
        <f t="shared" si="2849"/>
        <v>0</v>
      </c>
      <c r="AU1896" s="12">
        <f t="shared" si="2849"/>
        <v>0</v>
      </c>
      <c r="AV1896" s="12">
        <f t="shared" si="2849"/>
        <v>0</v>
      </c>
      <c r="AW1896" s="12">
        <v>0</v>
      </c>
      <c r="AX1896" s="12">
        <v>0</v>
      </c>
      <c r="AY1896" s="12">
        <f t="shared" ref="AY1896:BQ1896" si="2850">SUM(AY1897:AY1901)</f>
        <v>0</v>
      </c>
      <c r="AZ1896" s="12">
        <f t="shared" si="2850"/>
        <v>0</v>
      </c>
      <c r="BA1896" s="12">
        <f t="shared" si="2850"/>
        <v>0</v>
      </c>
      <c r="BB1896" s="12">
        <f t="shared" si="2850"/>
        <v>0</v>
      </c>
      <c r="BC1896" s="12">
        <f t="shared" si="2850"/>
        <v>0</v>
      </c>
      <c r="BD1896" s="12">
        <f t="shared" si="2850"/>
        <v>0</v>
      </c>
      <c r="BE1896" s="12">
        <f t="shared" si="2850"/>
        <v>0</v>
      </c>
      <c r="BF1896" s="12">
        <f t="shared" si="2850"/>
        <v>0</v>
      </c>
      <c r="BG1896" s="12">
        <f t="shared" si="2850"/>
        <v>0</v>
      </c>
      <c r="BH1896" s="12">
        <f t="shared" si="2850"/>
        <v>0</v>
      </c>
      <c r="BI1896" s="12">
        <f t="shared" si="2850"/>
        <v>0</v>
      </c>
      <c r="BJ1896" s="12">
        <f t="shared" si="2850"/>
        <v>0</v>
      </c>
      <c r="BK1896" s="12">
        <f t="shared" si="2850"/>
        <v>0</v>
      </c>
      <c r="BL1896" s="12">
        <f t="shared" si="2850"/>
        <v>0</v>
      </c>
      <c r="BM1896" s="12">
        <f t="shared" si="2850"/>
        <v>0</v>
      </c>
      <c r="BN1896" s="12">
        <f t="shared" si="2850"/>
        <v>0</v>
      </c>
      <c r="BO1896" s="12">
        <f t="shared" si="2850"/>
        <v>0</v>
      </c>
      <c r="BP1896" s="12">
        <f t="shared" si="2850"/>
        <v>0</v>
      </c>
      <c r="BQ1896" s="12">
        <f t="shared" si="2850"/>
        <v>0</v>
      </c>
      <c r="BR1896" s="12">
        <v>0</v>
      </c>
      <c r="BS1896" s="12">
        <v>0</v>
      </c>
      <c r="BT1896" s="12" t="e">
        <f>IF(#REF!=0,"-",#REF!/#REF!*100)</f>
        <v>#REF!</v>
      </c>
    </row>
    <row r="1897" spans="1:72" ht="22.5" x14ac:dyDescent="0.25">
      <c r="A1897" s="4" t="s">
        <v>548</v>
      </c>
      <c r="B1897" s="4" t="s">
        <v>56</v>
      </c>
      <c r="C1897" s="4" t="s">
        <v>143</v>
      </c>
      <c r="D1897" s="102" t="s">
        <v>632</v>
      </c>
      <c r="E1897" s="113">
        <v>6112</v>
      </c>
      <c r="F1897" s="102" t="s">
        <v>634</v>
      </c>
      <c r="G1897" s="98" t="s">
        <v>1660</v>
      </c>
      <c r="H1897" s="13" t="s">
        <v>57</v>
      </c>
      <c r="I1897" s="14">
        <v>0</v>
      </c>
      <c r="J1897" s="14"/>
      <c r="K1897" s="14"/>
      <c r="L1897" s="14"/>
      <c r="M1897" s="14"/>
      <c r="N1897" s="14"/>
      <c r="O1897" s="14">
        <f t="shared" si="2821"/>
        <v>0</v>
      </c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>
        <v>0</v>
      </c>
      <c r="AC1897" s="14">
        <v>0</v>
      </c>
      <c r="AD1897" s="14">
        <v>0</v>
      </c>
      <c r="AE1897" s="14"/>
      <c r="AF1897" s="14"/>
      <c r="AG1897" s="14"/>
      <c r="AH1897" s="14"/>
      <c r="AI1897" s="14"/>
      <c r="AJ1897" s="14">
        <f t="shared" si="2822"/>
        <v>0</v>
      </c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>
        <v>0</v>
      </c>
      <c r="AX1897" s="14">
        <v>0</v>
      </c>
      <c r="AY1897" s="14">
        <v>0</v>
      </c>
      <c r="AZ1897" s="14"/>
      <c r="BA1897" s="14"/>
      <c r="BB1897" s="14"/>
      <c r="BC1897" s="14"/>
      <c r="BD1897" s="14"/>
      <c r="BE1897" s="14">
        <f t="shared" si="2823"/>
        <v>0</v>
      </c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>
        <v>0</v>
      </c>
      <c r="BS1897" s="14">
        <v>0</v>
      </c>
      <c r="BT1897" s="14" t="e">
        <f>IF(#REF!=0,"-",#REF!/#REF!*100)</f>
        <v>#REF!</v>
      </c>
    </row>
    <row r="1898" spans="1:72" x14ac:dyDescent="0.25">
      <c r="A1898" s="4" t="s">
        <v>548</v>
      </c>
      <c r="B1898" s="4" t="s">
        <v>56</v>
      </c>
      <c r="C1898" s="4" t="s">
        <v>143</v>
      </c>
      <c r="D1898" s="102" t="s">
        <v>632</v>
      </c>
      <c r="E1898" s="113">
        <v>6112</v>
      </c>
      <c r="F1898" s="102" t="s">
        <v>635</v>
      </c>
      <c r="G1898" s="98" t="s">
        <v>1660</v>
      </c>
      <c r="H1898" s="13" t="s">
        <v>22</v>
      </c>
      <c r="I1898" s="14">
        <v>0</v>
      </c>
      <c r="J1898" s="14"/>
      <c r="K1898" s="14"/>
      <c r="L1898" s="14"/>
      <c r="M1898" s="14"/>
      <c r="N1898" s="14"/>
      <c r="O1898" s="14">
        <f t="shared" si="2821"/>
        <v>0</v>
      </c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>
        <v>0</v>
      </c>
      <c r="AC1898" s="14">
        <v>0</v>
      </c>
      <c r="AD1898" s="14">
        <v>0</v>
      </c>
      <c r="AE1898" s="14"/>
      <c r="AF1898" s="14"/>
      <c r="AG1898" s="14"/>
      <c r="AH1898" s="14"/>
      <c r="AI1898" s="14"/>
      <c r="AJ1898" s="14">
        <f t="shared" si="2822"/>
        <v>0</v>
      </c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>
        <v>0</v>
      </c>
      <c r="AX1898" s="14">
        <v>0</v>
      </c>
      <c r="AY1898" s="14">
        <v>0</v>
      </c>
      <c r="AZ1898" s="14"/>
      <c r="BA1898" s="14"/>
      <c r="BB1898" s="14"/>
      <c r="BC1898" s="14"/>
      <c r="BD1898" s="14"/>
      <c r="BE1898" s="14">
        <f t="shared" si="2823"/>
        <v>0</v>
      </c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>
        <v>0</v>
      </c>
      <c r="BS1898" s="14">
        <v>0</v>
      </c>
      <c r="BT1898" s="14" t="e">
        <f>IF(#REF!=0,"-",#REF!/#REF!*100)</f>
        <v>#REF!</v>
      </c>
    </row>
    <row r="1899" spans="1:72" x14ac:dyDescent="0.25">
      <c r="A1899" s="4" t="s">
        <v>548</v>
      </c>
      <c r="B1899" s="4" t="s">
        <v>56</v>
      </c>
      <c r="C1899" s="4" t="s">
        <v>143</v>
      </c>
      <c r="D1899" s="102" t="s">
        <v>632</v>
      </c>
      <c r="E1899" s="113">
        <v>6112</v>
      </c>
      <c r="F1899" s="102" t="s">
        <v>636</v>
      </c>
      <c r="G1899" s="98" t="s">
        <v>1660</v>
      </c>
      <c r="H1899" s="13" t="s">
        <v>23</v>
      </c>
      <c r="I1899" s="14">
        <v>0</v>
      </c>
      <c r="J1899" s="14"/>
      <c r="K1899" s="14"/>
      <c r="L1899" s="14"/>
      <c r="M1899" s="14"/>
      <c r="N1899" s="14"/>
      <c r="O1899" s="14">
        <f t="shared" si="2821"/>
        <v>0</v>
      </c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>
        <v>0</v>
      </c>
      <c r="AC1899" s="14">
        <v>0</v>
      </c>
      <c r="AD1899" s="14">
        <v>0</v>
      </c>
      <c r="AE1899" s="14"/>
      <c r="AF1899" s="14"/>
      <c r="AG1899" s="14"/>
      <c r="AH1899" s="14"/>
      <c r="AI1899" s="14"/>
      <c r="AJ1899" s="14">
        <f t="shared" si="2822"/>
        <v>0</v>
      </c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>
        <v>0</v>
      </c>
      <c r="AX1899" s="14">
        <v>0</v>
      </c>
      <c r="AY1899" s="14">
        <v>0</v>
      </c>
      <c r="AZ1899" s="14"/>
      <c r="BA1899" s="14"/>
      <c r="BB1899" s="14"/>
      <c r="BC1899" s="14"/>
      <c r="BD1899" s="14"/>
      <c r="BE1899" s="14">
        <f t="shared" si="2823"/>
        <v>0</v>
      </c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>
        <v>0</v>
      </c>
      <c r="BS1899" s="14">
        <v>0</v>
      </c>
      <c r="BT1899" s="14" t="e">
        <f>IF(#REF!=0,"-",#REF!/#REF!*100)</f>
        <v>#REF!</v>
      </c>
    </row>
    <row r="1900" spans="1:72" x14ac:dyDescent="0.25">
      <c r="A1900" s="4" t="s">
        <v>548</v>
      </c>
      <c r="B1900" s="4" t="s">
        <v>56</v>
      </c>
      <c r="C1900" s="4" t="s">
        <v>143</v>
      </c>
      <c r="D1900" s="102" t="s">
        <v>632</v>
      </c>
      <c r="E1900" s="113">
        <v>6112</v>
      </c>
      <c r="F1900" s="102" t="s">
        <v>637</v>
      </c>
      <c r="G1900" s="98" t="s">
        <v>1660</v>
      </c>
      <c r="H1900" s="13" t="s">
        <v>21</v>
      </c>
      <c r="I1900" s="14">
        <v>0</v>
      </c>
      <c r="J1900" s="14"/>
      <c r="K1900" s="14"/>
      <c r="L1900" s="14"/>
      <c r="M1900" s="14"/>
      <c r="N1900" s="14"/>
      <c r="O1900" s="14">
        <f t="shared" si="2821"/>
        <v>0</v>
      </c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>
        <v>0</v>
      </c>
      <c r="AC1900" s="14">
        <v>0</v>
      </c>
      <c r="AD1900" s="14">
        <v>0</v>
      </c>
      <c r="AE1900" s="14"/>
      <c r="AF1900" s="14"/>
      <c r="AG1900" s="14"/>
      <c r="AH1900" s="14"/>
      <c r="AI1900" s="14"/>
      <c r="AJ1900" s="14">
        <f t="shared" si="2822"/>
        <v>0</v>
      </c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>
        <v>0</v>
      </c>
      <c r="AX1900" s="14">
        <v>0</v>
      </c>
      <c r="AY1900" s="14">
        <v>0</v>
      </c>
      <c r="AZ1900" s="14"/>
      <c r="BA1900" s="14"/>
      <c r="BB1900" s="14"/>
      <c r="BC1900" s="14"/>
      <c r="BD1900" s="14"/>
      <c r="BE1900" s="14">
        <f t="shared" si="2823"/>
        <v>0</v>
      </c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>
        <v>0</v>
      </c>
      <c r="BS1900" s="14">
        <v>0</v>
      </c>
      <c r="BT1900" s="14" t="e">
        <f>IF(#REF!=0,"-",#REF!/#REF!*100)</f>
        <v>#REF!</v>
      </c>
    </row>
    <row r="1901" spans="1:72" x14ac:dyDescent="0.25">
      <c r="A1901" s="4" t="s">
        <v>548</v>
      </c>
      <c r="B1901" s="4" t="s">
        <v>56</v>
      </c>
      <c r="C1901" s="4" t="s">
        <v>143</v>
      </c>
      <c r="D1901" s="102" t="s">
        <v>632</v>
      </c>
      <c r="E1901" s="113">
        <v>6112</v>
      </c>
      <c r="F1901" s="102" t="s">
        <v>638</v>
      </c>
      <c r="G1901" s="98" t="s">
        <v>1660</v>
      </c>
      <c r="H1901" s="13" t="s">
        <v>24</v>
      </c>
      <c r="I1901" s="14">
        <v>0</v>
      </c>
      <c r="J1901" s="14"/>
      <c r="K1901" s="14"/>
      <c r="L1901" s="14"/>
      <c r="M1901" s="14"/>
      <c r="N1901" s="14"/>
      <c r="O1901" s="14">
        <f t="shared" si="2821"/>
        <v>0</v>
      </c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>
        <v>0</v>
      </c>
      <c r="AC1901" s="14">
        <v>0</v>
      </c>
      <c r="AD1901" s="14">
        <v>0</v>
      </c>
      <c r="AE1901" s="14"/>
      <c r="AF1901" s="14"/>
      <c r="AG1901" s="14"/>
      <c r="AH1901" s="14"/>
      <c r="AI1901" s="14"/>
      <c r="AJ1901" s="14">
        <f t="shared" si="2822"/>
        <v>0</v>
      </c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>
        <v>0</v>
      </c>
      <c r="AX1901" s="14">
        <v>0</v>
      </c>
      <c r="AY1901" s="14">
        <v>0</v>
      </c>
      <c r="AZ1901" s="14"/>
      <c r="BA1901" s="14"/>
      <c r="BB1901" s="14"/>
      <c r="BC1901" s="14"/>
      <c r="BD1901" s="14"/>
      <c r="BE1901" s="14">
        <f t="shared" si="2823"/>
        <v>0</v>
      </c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>
        <v>0</v>
      </c>
      <c r="BS1901" s="14">
        <v>0</v>
      </c>
      <c r="BT1901" s="14" t="e">
        <f>IF(#REF!=0,"-",#REF!/#REF!*100)</f>
        <v>#REF!</v>
      </c>
    </row>
    <row r="1902" spans="1:72" ht="22.5" x14ac:dyDescent="0.25">
      <c r="A1902" s="4" t="s">
        <v>548</v>
      </c>
      <c r="B1902" s="4" t="s">
        <v>56</v>
      </c>
      <c r="C1902" s="4" t="s">
        <v>143</v>
      </c>
      <c r="D1902" s="102" t="s">
        <v>632</v>
      </c>
      <c r="E1902" s="101" t="s">
        <v>25</v>
      </c>
      <c r="F1902" s="101" t="s">
        <v>0</v>
      </c>
      <c r="G1902" s="2" t="s">
        <v>0</v>
      </c>
      <c r="H1902" s="2" t="s">
        <v>26</v>
      </c>
      <c r="I1902" s="12">
        <f t="shared" ref="I1902:AA1902" si="2851">SUM(I1903)</f>
        <v>0</v>
      </c>
      <c r="J1902" s="12">
        <f t="shared" si="2851"/>
        <v>0</v>
      </c>
      <c r="K1902" s="12">
        <f t="shared" si="2851"/>
        <v>0</v>
      </c>
      <c r="L1902" s="12">
        <f t="shared" si="2851"/>
        <v>0</v>
      </c>
      <c r="M1902" s="12">
        <f t="shared" si="2851"/>
        <v>0</v>
      </c>
      <c r="N1902" s="12">
        <f t="shared" si="2851"/>
        <v>0</v>
      </c>
      <c r="O1902" s="12">
        <f t="shared" si="2851"/>
        <v>0</v>
      </c>
      <c r="P1902" s="12">
        <f t="shared" si="2851"/>
        <v>0</v>
      </c>
      <c r="Q1902" s="12">
        <f t="shared" si="2851"/>
        <v>0</v>
      </c>
      <c r="R1902" s="12">
        <f t="shared" si="2851"/>
        <v>0</v>
      </c>
      <c r="S1902" s="12">
        <f t="shared" si="2851"/>
        <v>0</v>
      </c>
      <c r="T1902" s="12">
        <f t="shared" si="2851"/>
        <v>0</v>
      </c>
      <c r="U1902" s="12">
        <f t="shared" si="2851"/>
        <v>0</v>
      </c>
      <c r="V1902" s="12">
        <f t="shared" si="2851"/>
        <v>0</v>
      </c>
      <c r="W1902" s="12">
        <f t="shared" si="2851"/>
        <v>0</v>
      </c>
      <c r="X1902" s="12">
        <f t="shared" si="2851"/>
        <v>0</v>
      </c>
      <c r="Y1902" s="12">
        <f t="shared" si="2851"/>
        <v>0</v>
      </c>
      <c r="Z1902" s="12">
        <f t="shared" si="2851"/>
        <v>0</v>
      </c>
      <c r="AA1902" s="12">
        <f t="shared" si="2851"/>
        <v>0</v>
      </c>
      <c r="AB1902" s="12">
        <v>0</v>
      </c>
      <c r="AC1902" s="12">
        <v>0</v>
      </c>
      <c r="AD1902" s="12">
        <f t="shared" ref="AD1902:AV1902" si="2852">SUM(AD1903)</f>
        <v>0</v>
      </c>
      <c r="AE1902" s="12">
        <f t="shared" si="2852"/>
        <v>0</v>
      </c>
      <c r="AF1902" s="12">
        <f t="shared" si="2852"/>
        <v>0</v>
      </c>
      <c r="AG1902" s="12">
        <f t="shared" si="2852"/>
        <v>0</v>
      </c>
      <c r="AH1902" s="12">
        <f t="shared" si="2852"/>
        <v>0</v>
      </c>
      <c r="AI1902" s="12">
        <f t="shared" si="2852"/>
        <v>0</v>
      </c>
      <c r="AJ1902" s="12">
        <f t="shared" si="2852"/>
        <v>0</v>
      </c>
      <c r="AK1902" s="12">
        <f t="shared" si="2852"/>
        <v>0</v>
      </c>
      <c r="AL1902" s="12">
        <f t="shared" si="2852"/>
        <v>0</v>
      </c>
      <c r="AM1902" s="12">
        <f t="shared" si="2852"/>
        <v>0</v>
      </c>
      <c r="AN1902" s="12">
        <f t="shared" si="2852"/>
        <v>0</v>
      </c>
      <c r="AO1902" s="12">
        <f t="shared" si="2852"/>
        <v>0</v>
      </c>
      <c r="AP1902" s="12">
        <f t="shared" si="2852"/>
        <v>0</v>
      </c>
      <c r="AQ1902" s="12">
        <f t="shared" si="2852"/>
        <v>0</v>
      </c>
      <c r="AR1902" s="12">
        <f t="shared" si="2852"/>
        <v>0</v>
      </c>
      <c r="AS1902" s="12">
        <f t="shared" si="2852"/>
        <v>0</v>
      </c>
      <c r="AT1902" s="12">
        <f t="shared" si="2852"/>
        <v>0</v>
      </c>
      <c r="AU1902" s="12">
        <f t="shared" si="2852"/>
        <v>0</v>
      </c>
      <c r="AV1902" s="12">
        <f t="shared" si="2852"/>
        <v>0</v>
      </c>
      <c r="AW1902" s="12">
        <v>0</v>
      </c>
      <c r="AX1902" s="12">
        <v>0</v>
      </c>
      <c r="AY1902" s="12">
        <f t="shared" ref="AY1902:BQ1902" si="2853">SUM(AY1903)</f>
        <v>0</v>
      </c>
      <c r="AZ1902" s="12">
        <f t="shared" si="2853"/>
        <v>0</v>
      </c>
      <c r="BA1902" s="12">
        <f t="shared" si="2853"/>
        <v>0</v>
      </c>
      <c r="BB1902" s="12">
        <f t="shared" si="2853"/>
        <v>0</v>
      </c>
      <c r="BC1902" s="12">
        <f t="shared" si="2853"/>
        <v>0</v>
      </c>
      <c r="BD1902" s="12">
        <f t="shared" si="2853"/>
        <v>0</v>
      </c>
      <c r="BE1902" s="12">
        <f t="shared" si="2853"/>
        <v>0</v>
      </c>
      <c r="BF1902" s="12">
        <f t="shared" si="2853"/>
        <v>0</v>
      </c>
      <c r="BG1902" s="12">
        <f t="shared" si="2853"/>
        <v>0</v>
      </c>
      <c r="BH1902" s="12">
        <f t="shared" si="2853"/>
        <v>0</v>
      </c>
      <c r="BI1902" s="12">
        <f t="shared" si="2853"/>
        <v>0</v>
      </c>
      <c r="BJ1902" s="12">
        <f t="shared" si="2853"/>
        <v>0</v>
      </c>
      <c r="BK1902" s="12">
        <f t="shared" si="2853"/>
        <v>0</v>
      </c>
      <c r="BL1902" s="12">
        <f t="shared" si="2853"/>
        <v>0</v>
      </c>
      <c r="BM1902" s="12">
        <f t="shared" si="2853"/>
        <v>0</v>
      </c>
      <c r="BN1902" s="12">
        <f t="shared" si="2853"/>
        <v>0</v>
      </c>
      <c r="BO1902" s="12">
        <f t="shared" si="2853"/>
        <v>0</v>
      </c>
      <c r="BP1902" s="12">
        <f t="shared" si="2853"/>
        <v>0</v>
      </c>
      <c r="BQ1902" s="12">
        <f t="shared" si="2853"/>
        <v>0</v>
      </c>
      <c r="BR1902" s="12">
        <v>0</v>
      </c>
      <c r="BS1902" s="12">
        <v>0</v>
      </c>
      <c r="BT1902" s="12" t="e">
        <f>IF(#REF!=0,"-",#REF!/#REF!*100)</f>
        <v>#REF!</v>
      </c>
    </row>
    <row r="1903" spans="1:72" x14ac:dyDescent="0.25">
      <c r="A1903" s="4" t="s">
        <v>548</v>
      </c>
      <c r="B1903" s="4" t="s">
        <v>56</v>
      </c>
      <c r="C1903" s="4" t="s">
        <v>143</v>
      </c>
      <c r="D1903" s="102" t="s">
        <v>632</v>
      </c>
      <c r="E1903" s="113">
        <v>6121</v>
      </c>
      <c r="F1903" s="102"/>
      <c r="G1903" s="98" t="s">
        <v>1660</v>
      </c>
      <c r="H1903" s="13" t="s">
        <v>27</v>
      </c>
      <c r="I1903" s="14">
        <v>0</v>
      </c>
      <c r="J1903" s="14"/>
      <c r="K1903" s="14"/>
      <c r="L1903" s="14"/>
      <c r="M1903" s="14"/>
      <c r="N1903" s="14"/>
      <c r="O1903" s="14">
        <f t="shared" si="2821"/>
        <v>0</v>
      </c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>
        <v>0</v>
      </c>
      <c r="AC1903" s="14">
        <v>0</v>
      </c>
      <c r="AD1903" s="14">
        <v>0</v>
      </c>
      <c r="AE1903" s="14"/>
      <c r="AF1903" s="14"/>
      <c r="AG1903" s="14"/>
      <c r="AH1903" s="14"/>
      <c r="AI1903" s="14"/>
      <c r="AJ1903" s="14">
        <f t="shared" si="2822"/>
        <v>0</v>
      </c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>
        <v>0</v>
      </c>
      <c r="AX1903" s="14">
        <v>0</v>
      </c>
      <c r="AY1903" s="14">
        <v>0</v>
      </c>
      <c r="AZ1903" s="14"/>
      <c r="BA1903" s="14"/>
      <c r="BB1903" s="14"/>
      <c r="BC1903" s="14"/>
      <c r="BD1903" s="14"/>
      <c r="BE1903" s="14">
        <f t="shared" si="2823"/>
        <v>0</v>
      </c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>
        <v>0</v>
      </c>
      <c r="BS1903" s="14">
        <v>0</v>
      </c>
      <c r="BT1903" s="14" t="e">
        <f>IF(#REF!=0,"-",#REF!/#REF!*100)</f>
        <v>#REF!</v>
      </c>
    </row>
    <row r="1904" spans="1:72" ht="22.5" x14ac:dyDescent="0.25">
      <c r="A1904" s="4" t="s">
        <v>548</v>
      </c>
      <c r="B1904" s="4" t="s">
        <v>56</v>
      </c>
      <c r="C1904" s="4" t="s">
        <v>143</v>
      </c>
      <c r="D1904" s="102" t="s">
        <v>632</v>
      </c>
      <c r="E1904" s="101" t="s">
        <v>29</v>
      </c>
      <c r="F1904" s="101" t="s">
        <v>0</v>
      </c>
      <c r="G1904" s="2" t="s">
        <v>0</v>
      </c>
      <c r="H1904" s="2" t="s">
        <v>30</v>
      </c>
      <c r="I1904" s="12">
        <f t="shared" ref="I1904:AA1904" si="2854">SUM(I1905:I1913)</f>
        <v>60000</v>
      </c>
      <c r="J1904" s="12">
        <f t="shared" si="2854"/>
        <v>0</v>
      </c>
      <c r="K1904" s="12">
        <f t="shared" si="2854"/>
        <v>0</v>
      </c>
      <c r="L1904" s="12">
        <f t="shared" si="2854"/>
        <v>0</v>
      </c>
      <c r="M1904" s="12">
        <f t="shared" si="2854"/>
        <v>0</v>
      </c>
      <c r="N1904" s="12">
        <f t="shared" si="2854"/>
        <v>0</v>
      </c>
      <c r="O1904" s="12">
        <f t="shared" si="2854"/>
        <v>60000</v>
      </c>
      <c r="P1904" s="12">
        <f t="shared" si="2854"/>
        <v>0</v>
      </c>
      <c r="Q1904" s="12">
        <f t="shared" si="2854"/>
        <v>0</v>
      </c>
      <c r="R1904" s="12">
        <f t="shared" si="2854"/>
        <v>4000</v>
      </c>
      <c r="S1904" s="12">
        <f t="shared" si="2854"/>
        <v>0</v>
      </c>
      <c r="T1904" s="12">
        <f t="shared" si="2854"/>
        <v>0</v>
      </c>
      <c r="U1904" s="12">
        <f t="shared" si="2854"/>
        <v>0</v>
      </c>
      <c r="V1904" s="12">
        <f t="shared" si="2854"/>
        <v>0</v>
      </c>
      <c r="W1904" s="12">
        <f t="shared" si="2854"/>
        <v>0</v>
      </c>
      <c r="X1904" s="12">
        <f t="shared" si="2854"/>
        <v>0</v>
      </c>
      <c r="Y1904" s="12">
        <f t="shared" si="2854"/>
        <v>0</v>
      </c>
      <c r="Z1904" s="12">
        <f t="shared" si="2854"/>
        <v>0</v>
      </c>
      <c r="AA1904" s="12">
        <f t="shared" si="2854"/>
        <v>0</v>
      </c>
      <c r="AB1904" s="12">
        <v>4000</v>
      </c>
      <c r="AC1904" s="12">
        <v>56000</v>
      </c>
      <c r="AD1904" s="12">
        <f t="shared" ref="AD1904:AV1904" si="2855">SUM(AD1905:AD1913)</f>
        <v>60000</v>
      </c>
      <c r="AE1904" s="12">
        <f t="shared" si="2855"/>
        <v>12365</v>
      </c>
      <c r="AF1904" s="12">
        <f t="shared" si="2855"/>
        <v>0</v>
      </c>
      <c r="AG1904" s="12">
        <f t="shared" si="2855"/>
        <v>0</v>
      </c>
      <c r="AH1904" s="12">
        <f t="shared" si="2855"/>
        <v>0</v>
      </c>
      <c r="AI1904" s="12">
        <f t="shared" si="2855"/>
        <v>0</v>
      </c>
      <c r="AJ1904" s="12">
        <f t="shared" si="2855"/>
        <v>72365</v>
      </c>
      <c r="AK1904" s="12">
        <f t="shared" si="2855"/>
        <v>0</v>
      </c>
      <c r="AL1904" s="12">
        <f t="shared" si="2855"/>
        <v>0</v>
      </c>
      <c r="AM1904" s="12">
        <f t="shared" si="2855"/>
        <v>14320</v>
      </c>
      <c r="AN1904" s="12">
        <f t="shared" si="2855"/>
        <v>0</v>
      </c>
      <c r="AO1904" s="12">
        <f t="shared" si="2855"/>
        <v>0</v>
      </c>
      <c r="AP1904" s="12">
        <f t="shared" si="2855"/>
        <v>0</v>
      </c>
      <c r="AQ1904" s="12">
        <f t="shared" si="2855"/>
        <v>0</v>
      </c>
      <c r="AR1904" s="12">
        <f t="shared" si="2855"/>
        <v>0</v>
      </c>
      <c r="AS1904" s="12">
        <f t="shared" si="2855"/>
        <v>0</v>
      </c>
      <c r="AT1904" s="12">
        <f t="shared" si="2855"/>
        <v>0</v>
      </c>
      <c r="AU1904" s="12">
        <f t="shared" si="2855"/>
        <v>0</v>
      </c>
      <c r="AV1904" s="12">
        <f t="shared" si="2855"/>
        <v>0</v>
      </c>
      <c r="AW1904" s="12">
        <v>14320</v>
      </c>
      <c r="AX1904" s="12">
        <v>58045</v>
      </c>
      <c r="AY1904" s="12">
        <f t="shared" ref="AY1904:BQ1904" si="2856">SUM(AY1905:AY1913)</f>
        <v>251000</v>
      </c>
      <c r="AZ1904" s="12">
        <f t="shared" si="2856"/>
        <v>51516</v>
      </c>
      <c r="BA1904" s="12">
        <f t="shared" si="2856"/>
        <v>0</v>
      </c>
      <c r="BB1904" s="12">
        <f t="shared" si="2856"/>
        <v>0</v>
      </c>
      <c r="BC1904" s="12">
        <f t="shared" si="2856"/>
        <v>0</v>
      </c>
      <c r="BD1904" s="12">
        <f t="shared" si="2856"/>
        <v>0</v>
      </c>
      <c r="BE1904" s="12">
        <f t="shared" si="2856"/>
        <v>302516</v>
      </c>
      <c r="BF1904" s="12">
        <f t="shared" si="2856"/>
        <v>0</v>
      </c>
      <c r="BG1904" s="12">
        <f t="shared" si="2856"/>
        <v>0</v>
      </c>
      <c r="BH1904" s="12">
        <f t="shared" si="2856"/>
        <v>61516</v>
      </c>
      <c r="BI1904" s="12">
        <f t="shared" si="2856"/>
        <v>0</v>
      </c>
      <c r="BJ1904" s="12">
        <f t="shared" si="2856"/>
        <v>0</v>
      </c>
      <c r="BK1904" s="12">
        <f t="shared" si="2856"/>
        <v>0</v>
      </c>
      <c r="BL1904" s="12">
        <f t="shared" si="2856"/>
        <v>0</v>
      </c>
      <c r="BM1904" s="12">
        <f t="shared" si="2856"/>
        <v>0</v>
      </c>
      <c r="BN1904" s="12">
        <f t="shared" si="2856"/>
        <v>0</v>
      </c>
      <c r="BO1904" s="12">
        <f t="shared" si="2856"/>
        <v>0</v>
      </c>
      <c r="BP1904" s="12">
        <f t="shared" si="2856"/>
        <v>0</v>
      </c>
      <c r="BQ1904" s="12">
        <f t="shared" si="2856"/>
        <v>0</v>
      </c>
      <c r="BR1904" s="12">
        <v>61516</v>
      </c>
      <c r="BS1904" s="12">
        <v>241000</v>
      </c>
      <c r="BT1904" s="12" t="e">
        <f>IF(#REF!=0,"-",#REF!/#REF!*100)</f>
        <v>#REF!</v>
      </c>
    </row>
    <row r="1905" spans="1:72" x14ac:dyDescent="0.25">
      <c r="A1905" s="4" t="s">
        <v>548</v>
      </c>
      <c r="B1905" s="4" t="s">
        <v>56</v>
      </c>
      <c r="C1905" s="4" t="s">
        <v>143</v>
      </c>
      <c r="D1905" s="102" t="s">
        <v>632</v>
      </c>
      <c r="E1905" s="113">
        <v>6131</v>
      </c>
      <c r="F1905" s="102"/>
      <c r="G1905" s="98" t="s">
        <v>1660</v>
      </c>
      <c r="H1905" s="13" t="s">
        <v>32</v>
      </c>
      <c r="I1905" s="14">
        <v>0</v>
      </c>
      <c r="J1905" s="14"/>
      <c r="K1905" s="14"/>
      <c r="L1905" s="14"/>
      <c r="M1905" s="14"/>
      <c r="N1905" s="14"/>
      <c r="O1905" s="14">
        <f t="shared" si="2821"/>
        <v>0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>
        <v>0</v>
      </c>
      <c r="AC1905" s="14">
        <v>0</v>
      </c>
      <c r="AD1905" s="14">
        <v>0</v>
      </c>
      <c r="AE1905" s="14"/>
      <c r="AF1905" s="14"/>
      <c r="AG1905" s="14"/>
      <c r="AH1905" s="14"/>
      <c r="AI1905" s="14"/>
      <c r="AJ1905" s="14">
        <f t="shared" si="2822"/>
        <v>0</v>
      </c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>
        <v>0</v>
      </c>
      <c r="AX1905" s="14">
        <v>0</v>
      </c>
      <c r="AY1905" s="14">
        <v>0</v>
      </c>
      <c r="AZ1905" s="14"/>
      <c r="BA1905" s="14"/>
      <c r="BB1905" s="14"/>
      <c r="BC1905" s="14"/>
      <c r="BD1905" s="14"/>
      <c r="BE1905" s="14">
        <f t="shared" si="2823"/>
        <v>0</v>
      </c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>
        <v>0</v>
      </c>
      <c r="BS1905" s="14">
        <v>0</v>
      </c>
      <c r="BT1905" s="14" t="e">
        <f>IF(#REF!=0,"-",#REF!/#REF!*100)</f>
        <v>#REF!</v>
      </c>
    </row>
    <row r="1906" spans="1:72" x14ac:dyDescent="0.25">
      <c r="A1906" s="4" t="s">
        <v>548</v>
      </c>
      <c r="B1906" s="4" t="s">
        <v>56</v>
      </c>
      <c r="C1906" s="4" t="s">
        <v>143</v>
      </c>
      <c r="D1906" s="102" t="s">
        <v>632</v>
      </c>
      <c r="E1906" s="113">
        <v>6132</v>
      </c>
      <c r="F1906" s="102"/>
      <c r="G1906" s="98" t="s">
        <v>1660</v>
      </c>
      <c r="H1906" s="13" t="s">
        <v>72</v>
      </c>
      <c r="I1906" s="14">
        <v>0</v>
      </c>
      <c r="J1906" s="14"/>
      <c r="K1906" s="14"/>
      <c r="L1906" s="14"/>
      <c r="M1906" s="14"/>
      <c r="N1906" s="14"/>
      <c r="O1906" s="14">
        <f t="shared" si="2821"/>
        <v>0</v>
      </c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>
        <v>0</v>
      </c>
      <c r="AC1906" s="14">
        <v>0</v>
      </c>
      <c r="AD1906" s="14">
        <v>0</v>
      </c>
      <c r="AE1906" s="14"/>
      <c r="AF1906" s="14"/>
      <c r="AG1906" s="14"/>
      <c r="AH1906" s="14"/>
      <c r="AI1906" s="14"/>
      <c r="AJ1906" s="14">
        <f t="shared" si="2822"/>
        <v>0</v>
      </c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>
        <v>0</v>
      </c>
      <c r="AX1906" s="14">
        <v>0</v>
      </c>
      <c r="AY1906" s="14">
        <v>0</v>
      </c>
      <c r="AZ1906" s="14"/>
      <c r="BA1906" s="14"/>
      <c r="BB1906" s="14"/>
      <c r="BC1906" s="14"/>
      <c r="BD1906" s="14"/>
      <c r="BE1906" s="14">
        <f t="shared" si="2823"/>
        <v>0</v>
      </c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>
        <v>0</v>
      </c>
      <c r="BS1906" s="14">
        <v>0</v>
      </c>
      <c r="BT1906" s="14" t="e">
        <f>IF(#REF!=0,"-",#REF!/#REF!*100)</f>
        <v>#REF!</v>
      </c>
    </row>
    <row r="1907" spans="1:72" x14ac:dyDescent="0.25">
      <c r="A1907" s="4" t="s">
        <v>548</v>
      </c>
      <c r="B1907" s="4" t="s">
        <v>56</v>
      </c>
      <c r="C1907" s="4" t="s">
        <v>143</v>
      </c>
      <c r="D1907" s="102" t="s">
        <v>632</v>
      </c>
      <c r="E1907" s="113">
        <v>6133</v>
      </c>
      <c r="F1907" s="102"/>
      <c r="G1907" s="98" t="s">
        <v>1660</v>
      </c>
      <c r="H1907" s="13" t="s">
        <v>75</v>
      </c>
      <c r="I1907" s="14">
        <v>0</v>
      </c>
      <c r="J1907" s="14"/>
      <c r="K1907" s="14"/>
      <c r="L1907" s="14"/>
      <c r="M1907" s="14"/>
      <c r="N1907" s="14"/>
      <c r="O1907" s="14">
        <f t="shared" si="2821"/>
        <v>0</v>
      </c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>
        <v>0</v>
      </c>
      <c r="AC1907" s="14">
        <v>0</v>
      </c>
      <c r="AD1907" s="14">
        <v>0</v>
      </c>
      <c r="AE1907" s="14"/>
      <c r="AF1907" s="14"/>
      <c r="AG1907" s="14"/>
      <c r="AH1907" s="14"/>
      <c r="AI1907" s="14"/>
      <c r="AJ1907" s="14">
        <f t="shared" si="2822"/>
        <v>0</v>
      </c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>
        <v>0</v>
      </c>
      <c r="AX1907" s="14">
        <v>0</v>
      </c>
      <c r="AY1907" s="14">
        <v>0</v>
      </c>
      <c r="AZ1907" s="14"/>
      <c r="BA1907" s="14"/>
      <c r="BB1907" s="14"/>
      <c r="BC1907" s="14"/>
      <c r="BD1907" s="14"/>
      <c r="BE1907" s="14">
        <f t="shared" si="2823"/>
        <v>0</v>
      </c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>
        <v>0</v>
      </c>
      <c r="BS1907" s="14">
        <v>0</v>
      </c>
      <c r="BT1907" s="14" t="e">
        <f>IF(#REF!=0,"-",#REF!/#REF!*100)</f>
        <v>#REF!</v>
      </c>
    </row>
    <row r="1908" spans="1:72" x14ac:dyDescent="0.25">
      <c r="A1908" s="4" t="s">
        <v>548</v>
      </c>
      <c r="B1908" s="4" t="s">
        <v>56</v>
      </c>
      <c r="C1908" s="4" t="s">
        <v>143</v>
      </c>
      <c r="D1908" s="102" t="s">
        <v>632</v>
      </c>
      <c r="E1908" s="113">
        <v>6134</v>
      </c>
      <c r="F1908" s="102"/>
      <c r="G1908" s="98" t="s">
        <v>1660</v>
      </c>
      <c r="H1908" s="13" t="s">
        <v>78</v>
      </c>
      <c r="I1908" s="14">
        <v>2000</v>
      </c>
      <c r="J1908" s="14"/>
      <c r="K1908" s="14"/>
      <c r="L1908" s="14"/>
      <c r="M1908" s="14"/>
      <c r="N1908" s="14"/>
      <c r="O1908" s="14">
        <f t="shared" si="2821"/>
        <v>2000</v>
      </c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>
        <v>0</v>
      </c>
      <c r="AC1908" s="14">
        <v>2000</v>
      </c>
      <c r="AD1908" s="14">
        <v>5000</v>
      </c>
      <c r="AE1908" s="14"/>
      <c r="AF1908" s="14"/>
      <c r="AG1908" s="14"/>
      <c r="AH1908" s="14"/>
      <c r="AI1908" s="14"/>
      <c r="AJ1908" s="14">
        <f t="shared" si="2822"/>
        <v>5000</v>
      </c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>
        <v>0</v>
      </c>
      <c r="AX1908" s="14">
        <v>5000</v>
      </c>
      <c r="AY1908" s="14">
        <v>6000</v>
      </c>
      <c r="AZ1908" s="14"/>
      <c r="BA1908" s="14"/>
      <c r="BB1908" s="14"/>
      <c r="BC1908" s="14"/>
      <c r="BD1908" s="14"/>
      <c r="BE1908" s="14">
        <f t="shared" si="2823"/>
        <v>6000</v>
      </c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>
        <v>0</v>
      </c>
      <c r="BS1908" s="14">
        <v>6000</v>
      </c>
      <c r="BT1908" s="14" t="e">
        <f>IF(#REF!=0,"-",#REF!/#REF!*100)</f>
        <v>#REF!</v>
      </c>
    </row>
    <row r="1909" spans="1:72" x14ac:dyDescent="0.25">
      <c r="A1909" s="4" t="s">
        <v>548</v>
      </c>
      <c r="B1909" s="4" t="s">
        <v>56</v>
      </c>
      <c r="C1909" s="4" t="s">
        <v>143</v>
      </c>
      <c r="D1909" s="102" t="s">
        <v>632</v>
      </c>
      <c r="E1909" s="113">
        <v>6135</v>
      </c>
      <c r="F1909" s="102"/>
      <c r="G1909" s="98" t="s">
        <v>1660</v>
      </c>
      <c r="H1909" s="13" t="s">
        <v>81</v>
      </c>
      <c r="I1909" s="14">
        <v>3000</v>
      </c>
      <c r="J1909" s="14"/>
      <c r="K1909" s="14"/>
      <c r="L1909" s="14"/>
      <c r="M1909" s="14"/>
      <c r="N1909" s="14"/>
      <c r="O1909" s="14">
        <f t="shared" si="2821"/>
        <v>3000</v>
      </c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>
        <v>0</v>
      </c>
      <c r="AC1909" s="14">
        <v>3000</v>
      </c>
      <c r="AD1909" s="14">
        <v>0</v>
      </c>
      <c r="AE1909" s="14"/>
      <c r="AF1909" s="14"/>
      <c r="AG1909" s="14"/>
      <c r="AH1909" s="14"/>
      <c r="AI1909" s="14"/>
      <c r="AJ1909" s="14">
        <f t="shared" si="2822"/>
        <v>0</v>
      </c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>
        <v>0</v>
      </c>
      <c r="AX1909" s="14">
        <v>0</v>
      </c>
      <c r="AY1909" s="14">
        <v>2000</v>
      </c>
      <c r="AZ1909" s="14"/>
      <c r="BA1909" s="14"/>
      <c r="BB1909" s="14"/>
      <c r="BC1909" s="14"/>
      <c r="BD1909" s="14"/>
      <c r="BE1909" s="14">
        <f t="shared" si="2823"/>
        <v>2000</v>
      </c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>
        <v>0</v>
      </c>
      <c r="BS1909" s="14">
        <v>2000</v>
      </c>
      <c r="BT1909" s="14" t="e">
        <f>IF(#REF!=0,"-",#REF!/#REF!*100)</f>
        <v>#REF!</v>
      </c>
    </row>
    <row r="1910" spans="1:72" ht="22.5" x14ac:dyDescent="0.25">
      <c r="A1910" s="4" t="s">
        <v>548</v>
      </c>
      <c r="B1910" s="4" t="s">
        <v>56</v>
      </c>
      <c r="C1910" s="4" t="s">
        <v>143</v>
      </c>
      <c r="D1910" s="102" t="s">
        <v>632</v>
      </c>
      <c r="E1910" s="113">
        <v>6136</v>
      </c>
      <c r="F1910" s="102"/>
      <c r="G1910" s="98" t="s">
        <v>1660</v>
      </c>
      <c r="H1910" s="13" t="s">
        <v>84</v>
      </c>
      <c r="I1910" s="14">
        <v>4000</v>
      </c>
      <c r="J1910" s="14"/>
      <c r="K1910" s="14"/>
      <c r="L1910" s="14"/>
      <c r="M1910" s="14"/>
      <c r="N1910" s="14"/>
      <c r="O1910" s="14">
        <f t="shared" si="2821"/>
        <v>4000</v>
      </c>
      <c r="P1910" s="14"/>
      <c r="Q1910" s="14"/>
      <c r="R1910" s="14">
        <v>4000</v>
      </c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>
        <v>4000</v>
      </c>
      <c r="AC1910" s="14">
        <v>0</v>
      </c>
      <c r="AD1910" s="14">
        <v>8000</v>
      </c>
      <c r="AE1910" s="14"/>
      <c r="AF1910" s="14"/>
      <c r="AG1910" s="14"/>
      <c r="AH1910" s="14"/>
      <c r="AI1910" s="14"/>
      <c r="AJ1910" s="14">
        <f t="shared" si="2822"/>
        <v>8000</v>
      </c>
      <c r="AK1910" s="14"/>
      <c r="AL1910" s="14"/>
      <c r="AM1910" s="14">
        <v>1955</v>
      </c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>
        <v>1955</v>
      </c>
      <c r="AX1910" s="14">
        <v>6045</v>
      </c>
      <c r="AY1910" s="14">
        <v>26000</v>
      </c>
      <c r="AZ1910" s="14"/>
      <c r="BA1910" s="14"/>
      <c r="BB1910" s="14"/>
      <c r="BC1910" s="14"/>
      <c r="BD1910" s="14"/>
      <c r="BE1910" s="14">
        <f t="shared" si="2823"/>
        <v>26000</v>
      </c>
      <c r="BF1910" s="14"/>
      <c r="BG1910" s="14"/>
      <c r="BH1910" s="14">
        <v>10000</v>
      </c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>
        <v>10000</v>
      </c>
      <c r="BS1910" s="14">
        <v>16000</v>
      </c>
      <c r="BT1910" s="14" t="e">
        <f>IF(#REF!=0,"-",#REF!/#REF!*100)</f>
        <v>#REF!</v>
      </c>
    </row>
    <row r="1911" spans="1:72" x14ac:dyDescent="0.25">
      <c r="A1911" s="4" t="s">
        <v>548</v>
      </c>
      <c r="B1911" s="4" t="s">
        <v>56</v>
      </c>
      <c r="C1911" s="4" t="s">
        <v>143</v>
      </c>
      <c r="D1911" s="102" t="s">
        <v>632</v>
      </c>
      <c r="E1911" s="113">
        <v>6137</v>
      </c>
      <c r="F1911" s="102"/>
      <c r="G1911" s="98" t="s">
        <v>1660</v>
      </c>
      <c r="H1911" s="13" t="s">
        <v>87</v>
      </c>
      <c r="I1911" s="14">
        <v>0</v>
      </c>
      <c r="J1911" s="14"/>
      <c r="K1911" s="14"/>
      <c r="L1911" s="14"/>
      <c r="M1911" s="14"/>
      <c r="N1911" s="14"/>
      <c r="O1911" s="14">
        <f t="shared" si="2821"/>
        <v>0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>
        <v>0</v>
      </c>
      <c r="AC1911" s="14">
        <v>0</v>
      </c>
      <c r="AD1911" s="14">
        <v>0</v>
      </c>
      <c r="AE1911" s="14"/>
      <c r="AF1911" s="14"/>
      <c r="AG1911" s="14"/>
      <c r="AH1911" s="14"/>
      <c r="AI1911" s="14"/>
      <c r="AJ1911" s="14">
        <f t="shared" si="2822"/>
        <v>0</v>
      </c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>
        <v>0</v>
      </c>
      <c r="AX1911" s="14">
        <v>0</v>
      </c>
      <c r="AY1911" s="14">
        <v>0</v>
      </c>
      <c r="AZ1911" s="14"/>
      <c r="BA1911" s="14"/>
      <c r="BB1911" s="14"/>
      <c r="BC1911" s="14"/>
      <c r="BD1911" s="14"/>
      <c r="BE1911" s="14">
        <f t="shared" si="2823"/>
        <v>0</v>
      </c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>
        <v>0</v>
      </c>
      <c r="BS1911" s="14">
        <v>0</v>
      </c>
      <c r="BT1911" s="14" t="e">
        <f>IF(#REF!=0,"-",#REF!/#REF!*100)</f>
        <v>#REF!</v>
      </c>
    </row>
    <row r="1912" spans="1:72" ht="22.5" x14ac:dyDescent="0.25">
      <c r="A1912" s="4" t="s">
        <v>548</v>
      </c>
      <c r="B1912" s="4" t="s">
        <v>56</v>
      </c>
      <c r="C1912" s="4" t="s">
        <v>143</v>
      </c>
      <c r="D1912" s="102" t="s">
        <v>632</v>
      </c>
      <c r="E1912" s="113">
        <v>6138</v>
      </c>
      <c r="F1912" s="102"/>
      <c r="G1912" s="98" t="s">
        <v>1660</v>
      </c>
      <c r="H1912" s="13" t="s">
        <v>90</v>
      </c>
      <c r="I1912" s="14">
        <v>0</v>
      </c>
      <c r="J1912" s="14"/>
      <c r="K1912" s="14"/>
      <c r="L1912" s="14"/>
      <c r="M1912" s="14"/>
      <c r="N1912" s="14"/>
      <c r="O1912" s="14">
        <f t="shared" si="2821"/>
        <v>0</v>
      </c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>
        <v>0</v>
      </c>
      <c r="AC1912" s="14">
        <v>0</v>
      </c>
      <c r="AD1912" s="14">
        <v>0</v>
      </c>
      <c r="AE1912" s="14"/>
      <c r="AF1912" s="14"/>
      <c r="AG1912" s="14"/>
      <c r="AH1912" s="14"/>
      <c r="AI1912" s="14"/>
      <c r="AJ1912" s="14">
        <f t="shared" si="2822"/>
        <v>0</v>
      </c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>
        <v>0</v>
      </c>
      <c r="AX1912" s="14">
        <v>0</v>
      </c>
      <c r="AY1912" s="14">
        <v>0</v>
      </c>
      <c r="AZ1912" s="14"/>
      <c r="BA1912" s="14"/>
      <c r="BB1912" s="14"/>
      <c r="BC1912" s="14"/>
      <c r="BD1912" s="14"/>
      <c r="BE1912" s="14">
        <f t="shared" si="2823"/>
        <v>0</v>
      </c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>
        <v>0</v>
      </c>
      <c r="BS1912" s="14">
        <v>0</v>
      </c>
      <c r="BT1912" s="14" t="e">
        <f>IF(#REF!=0,"-",#REF!/#REF!*100)</f>
        <v>#REF!</v>
      </c>
    </row>
    <row r="1913" spans="1:72" x14ac:dyDescent="0.25">
      <c r="A1913" s="1" t="s">
        <v>548</v>
      </c>
      <c r="B1913" s="1" t="s">
        <v>56</v>
      </c>
      <c r="C1913" s="1" t="s">
        <v>143</v>
      </c>
      <c r="D1913" s="105" t="s">
        <v>632</v>
      </c>
      <c r="E1913" s="105" t="s">
        <v>34</v>
      </c>
      <c r="F1913" s="102" t="s">
        <v>0</v>
      </c>
      <c r="G1913" s="13" t="s">
        <v>0</v>
      </c>
      <c r="H1913" s="2" t="s">
        <v>35</v>
      </c>
      <c r="I1913" s="12">
        <f t="shared" ref="I1913:AA1913" si="2857">SUM(I1914:I1916)</f>
        <v>51000</v>
      </c>
      <c r="J1913" s="12">
        <f t="shared" si="2857"/>
        <v>0</v>
      </c>
      <c r="K1913" s="12">
        <f t="shared" si="2857"/>
        <v>0</v>
      </c>
      <c r="L1913" s="12">
        <f t="shared" si="2857"/>
        <v>0</v>
      </c>
      <c r="M1913" s="12">
        <f t="shared" si="2857"/>
        <v>0</v>
      </c>
      <c r="N1913" s="12">
        <f t="shared" si="2857"/>
        <v>0</v>
      </c>
      <c r="O1913" s="12">
        <f t="shared" si="2857"/>
        <v>51000</v>
      </c>
      <c r="P1913" s="12">
        <f t="shared" si="2857"/>
        <v>0</v>
      </c>
      <c r="Q1913" s="12">
        <f t="shared" si="2857"/>
        <v>0</v>
      </c>
      <c r="R1913" s="12">
        <f t="shared" si="2857"/>
        <v>0</v>
      </c>
      <c r="S1913" s="12">
        <f t="shared" si="2857"/>
        <v>0</v>
      </c>
      <c r="T1913" s="12">
        <f t="shared" si="2857"/>
        <v>0</v>
      </c>
      <c r="U1913" s="12">
        <f t="shared" si="2857"/>
        <v>0</v>
      </c>
      <c r="V1913" s="12">
        <f t="shared" si="2857"/>
        <v>0</v>
      </c>
      <c r="W1913" s="12">
        <f t="shared" si="2857"/>
        <v>0</v>
      </c>
      <c r="X1913" s="12">
        <f t="shared" si="2857"/>
        <v>0</v>
      </c>
      <c r="Y1913" s="12">
        <f t="shared" si="2857"/>
        <v>0</v>
      </c>
      <c r="Z1913" s="12">
        <f t="shared" si="2857"/>
        <v>0</v>
      </c>
      <c r="AA1913" s="12">
        <f t="shared" si="2857"/>
        <v>0</v>
      </c>
      <c r="AB1913" s="12">
        <v>0</v>
      </c>
      <c r="AC1913" s="12">
        <v>51000</v>
      </c>
      <c r="AD1913" s="12">
        <f t="shared" ref="AD1913:AV1913" si="2858">SUM(AD1914:AD1916)</f>
        <v>47000</v>
      </c>
      <c r="AE1913" s="12">
        <f t="shared" si="2858"/>
        <v>12365</v>
      </c>
      <c r="AF1913" s="12">
        <f t="shared" si="2858"/>
        <v>0</v>
      </c>
      <c r="AG1913" s="12">
        <f t="shared" si="2858"/>
        <v>0</v>
      </c>
      <c r="AH1913" s="12">
        <f t="shared" si="2858"/>
        <v>0</v>
      </c>
      <c r="AI1913" s="12">
        <f t="shared" si="2858"/>
        <v>0</v>
      </c>
      <c r="AJ1913" s="12">
        <f t="shared" si="2858"/>
        <v>59365</v>
      </c>
      <c r="AK1913" s="12">
        <f t="shared" si="2858"/>
        <v>0</v>
      </c>
      <c r="AL1913" s="12">
        <f t="shared" si="2858"/>
        <v>0</v>
      </c>
      <c r="AM1913" s="12">
        <f t="shared" si="2858"/>
        <v>12365</v>
      </c>
      <c r="AN1913" s="12">
        <f t="shared" si="2858"/>
        <v>0</v>
      </c>
      <c r="AO1913" s="12">
        <f t="shared" si="2858"/>
        <v>0</v>
      </c>
      <c r="AP1913" s="12">
        <f t="shared" si="2858"/>
        <v>0</v>
      </c>
      <c r="AQ1913" s="12">
        <f t="shared" si="2858"/>
        <v>0</v>
      </c>
      <c r="AR1913" s="12">
        <f t="shared" si="2858"/>
        <v>0</v>
      </c>
      <c r="AS1913" s="12">
        <f t="shared" si="2858"/>
        <v>0</v>
      </c>
      <c r="AT1913" s="12">
        <f t="shared" si="2858"/>
        <v>0</v>
      </c>
      <c r="AU1913" s="12">
        <f t="shared" si="2858"/>
        <v>0</v>
      </c>
      <c r="AV1913" s="12">
        <f t="shared" si="2858"/>
        <v>0</v>
      </c>
      <c r="AW1913" s="12">
        <v>12365</v>
      </c>
      <c r="AX1913" s="12">
        <v>47000</v>
      </c>
      <c r="AY1913" s="12">
        <f t="shared" ref="AY1913:BQ1913" si="2859">SUM(AY1914:AY1916)</f>
        <v>217000</v>
      </c>
      <c r="AZ1913" s="12">
        <f t="shared" si="2859"/>
        <v>51516</v>
      </c>
      <c r="BA1913" s="12">
        <f t="shared" si="2859"/>
        <v>0</v>
      </c>
      <c r="BB1913" s="12">
        <f t="shared" si="2859"/>
        <v>0</v>
      </c>
      <c r="BC1913" s="12">
        <f t="shared" si="2859"/>
        <v>0</v>
      </c>
      <c r="BD1913" s="12">
        <f t="shared" si="2859"/>
        <v>0</v>
      </c>
      <c r="BE1913" s="12">
        <f t="shared" si="2859"/>
        <v>268516</v>
      </c>
      <c r="BF1913" s="12">
        <f t="shared" si="2859"/>
        <v>0</v>
      </c>
      <c r="BG1913" s="12">
        <f t="shared" si="2859"/>
        <v>0</v>
      </c>
      <c r="BH1913" s="12">
        <f t="shared" si="2859"/>
        <v>51516</v>
      </c>
      <c r="BI1913" s="12">
        <f t="shared" si="2859"/>
        <v>0</v>
      </c>
      <c r="BJ1913" s="12">
        <f t="shared" si="2859"/>
        <v>0</v>
      </c>
      <c r="BK1913" s="12">
        <f t="shared" si="2859"/>
        <v>0</v>
      </c>
      <c r="BL1913" s="12">
        <f t="shared" si="2859"/>
        <v>0</v>
      </c>
      <c r="BM1913" s="12">
        <f t="shared" si="2859"/>
        <v>0</v>
      </c>
      <c r="BN1913" s="12">
        <f t="shared" si="2859"/>
        <v>0</v>
      </c>
      <c r="BO1913" s="12">
        <f t="shared" si="2859"/>
        <v>0</v>
      </c>
      <c r="BP1913" s="12">
        <f t="shared" si="2859"/>
        <v>0</v>
      </c>
      <c r="BQ1913" s="12">
        <f t="shared" si="2859"/>
        <v>0</v>
      </c>
      <c r="BR1913" s="12">
        <v>51516</v>
      </c>
      <c r="BS1913" s="12">
        <v>217000</v>
      </c>
      <c r="BT1913" s="12" t="e">
        <f>IF(#REF!=0,"-",#REF!/#REF!*100)</f>
        <v>#REF!</v>
      </c>
    </row>
    <row r="1914" spans="1:72" x14ac:dyDescent="0.25">
      <c r="A1914" s="4" t="s">
        <v>548</v>
      </c>
      <c r="B1914" s="4" t="s">
        <v>56</v>
      </c>
      <c r="C1914" s="4" t="s">
        <v>143</v>
      </c>
      <c r="D1914" s="102" t="s">
        <v>632</v>
      </c>
      <c r="E1914" s="113">
        <v>6139</v>
      </c>
      <c r="F1914" s="102"/>
      <c r="G1914" s="98" t="s">
        <v>1660</v>
      </c>
      <c r="H1914" s="13" t="s">
        <v>35</v>
      </c>
      <c r="I1914" s="14">
        <v>51000</v>
      </c>
      <c r="J1914" s="14"/>
      <c r="K1914" s="14"/>
      <c r="L1914" s="14"/>
      <c r="M1914" s="14"/>
      <c r="N1914" s="14"/>
      <c r="O1914" s="14">
        <f t="shared" si="2821"/>
        <v>51000</v>
      </c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>
        <v>0</v>
      </c>
      <c r="AC1914" s="14">
        <v>51000</v>
      </c>
      <c r="AD1914" s="14">
        <v>47000</v>
      </c>
      <c r="AE1914" s="14">
        <v>12365</v>
      </c>
      <c r="AF1914" s="14"/>
      <c r="AG1914" s="14"/>
      <c r="AH1914" s="14"/>
      <c r="AI1914" s="14"/>
      <c r="AJ1914" s="14">
        <f t="shared" si="2822"/>
        <v>59365</v>
      </c>
      <c r="AK1914" s="14"/>
      <c r="AL1914" s="14"/>
      <c r="AM1914" s="14">
        <v>12365</v>
      </c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>
        <v>12365</v>
      </c>
      <c r="AX1914" s="14">
        <v>47000</v>
      </c>
      <c r="AY1914" s="14">
        <v>217000</v>
      </c>
      <c r="AZ1914" s="14">
        <f>43366+8150</f>
        <v>51516</v>
      </c>
      <c r="BA1914" s="14"/>
      <c r="BB1914" s="14"/>
      <c r="BC1914" s="14"/>
      <c r="BD1914" s="14"/>
      <c r="BE1914" s="14">
        <f t="shared" si="2823"/>
        <v>268516</v>
      </c>
      <c r="BF1914" s="14"/>
      <c r="BG1914" s="14"/>
      <c r="BH1914" s="14">
        <f>43366+8150</f>
        <v>51516</v>
      </c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>
        <v>51516</v>
      </c>
      <c r="BS1914" s="14">
        <v>217000</v>
      </c>
      <c r="BT1914" s="14" t="e">
        <f>IF(#REF!=0,"-",#REF!/#REF!*100)</f>
        <v>#REF!</v>
      </c>
    </row>
    <row r="1915" spans="1:72" ht="22.5" x14ac:dyDescent="0.25">
      <c r="A1915" s="4" t="s">
        <v>548</v>
      </c>
      <c r="B1915" s="4" t="s">
        <v>56</v>
      </c>
      <c r="C1915" s="4" t="s">
        <v>143</v>
      </c>
      <c r="D1915" s="102" t="s">
        <v>632</v>
      </c>
      <c r="E1915" s="113">
        <v>6139</v>
      </c>
      <c r="F1915" s="102" t="s">
        <v>639</v>
      </c>
      <c r="G1915" s="98" t="s">
        <v>1660</v>
      </c>
      <c r="H1915" s="13" t="s">
        <v>37</v>
      </c>
      <c r="I1915" s="14">
        <v>0</v>
      </c>
      <c r="J1915" s="14"/>
      <c r="K1915" s="14"/>
      <c r="L1915" s="14"/>
      <c r="M1915" s="14"/>
      <c r="N1915" s="14"/>
      <c r="O1915" s="14">
        <f t="shared" si="2821"/>
        <v>0</v>
      </c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>
        <v>0</v>
      </c>
      <c r="AC1915" s="14">
        <v>0</v>
      </c>
      <c r="AD1915" s="14">
        <v>0</v>
      </c>
      <c r="AE1915" s="14"/>
      <c r="AF1915" s="14"/>
      <c r="AG1915" s="14"/>
      <c r="AH1915" s="14"/>
      <c r="AI1915" s="14"/>
      <c r="AJ1915" s="14">
        <f t="shared" si="2822"/>
        <v>0</v>
      </c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>
        <v>0</v>
      </c>
      <c r="AX1915" s="14">
        <v>0</v>
      </c>
      <c r="AY1915" s="14">
        <v>0</v>
      </c>
      <c r="AZ1915" s="14"/>
      <c r="BA1915" s="14"/>
      <c r="BB1915" s="14"/>
      <c r="BC1915" s="14"/>
      <c r="BD1915" s="14"/>
      <c r="BE1915" s="14">
        <f t="shared" si="2823"/>
        <v>0</v>
      </c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>
        <v>0</v>
      </c>
      <c r="BS1915" s="14">
        <v>0</v>
      </c>
      <c r="BT1915" s="14" t="e">
        <f>IF(#REF!=0,"-",#REF!/#REF!*100)</f>
        <v>#REF!</v>
      </c>
    </row>
    <row r="1916" spans="1:72" ht="33.75" x14ac:dyDescent="0.25">
      <c r="A1916" s="4" t="s">
        <v>548</v>
      </c>
      <c r="B1916" s="4" t="s">
        <v>56</v>
      </c>
      <c r="C1916" s="4" t="s">
        <v>143</v>
      </c>
      <c r="D1916" s="102" t="s">
        <v>632</v>
      </c>
      <c r="E1916" s="113">
        <v>6139</v>
      </c>
      <c r="F1916" s="102" t="s">
        <v>640</v>
      </c>
      <c r="G1916" s="98" t="s">
        <v>1660</v>
      </c>
      <c r="H1916" s="13" t="s">
        <v>38</v>
      </c>
      <c r="I1916" s="14">
        <v>0</v>
      </c>
      <c r="J1916" s="14"/>
      <c r="K1916" s="14"/>
      <c r="L1916" s="14"/>
      <c r="M1916" s="14"/>
      <c r="N1916" s="14"/>
      <c r="O1916" s="14">
        <f t="shared" si="2821"/>
        <v>0</v>
      </c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>
        <v>0</v>
      </c>
      <c r="AC1916" s="14">
        <v>0</v>
      </c>
      <c r="AD1916" s="14">
        <v>0</v>
      </c>
      <c r="AE1916" s="14"/>
      <c r="AF1916" s="14"/>
      <c r="AG1916" s="14"/>
      <c r="AH1916" s="14"/>
      <c r="AI1916" s="14"/>
      <c r="AJ1916" s="14">
        <f t="shared" si="2822"/>
        <v>0</v>
      </c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>
        <v>0</v>
      </c>
      <c r="AX1916" s="14">
        <v>0</v>
      </c>
      <c r="AY1916" s="14">
        <v>0</v>
      </c>
      <c r="AZ1916" s="14"/>
      <c r="BA1916" s="14"/>
      <c r="BB1916" s="14"/>
      <c r="BC1916" s="14"/>
      <c r="BD1916" s="14"/>
      <c r="BE1916" s="14">
        <f t="shared" si="2823"/>
        <v>0</v>
      </c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>
        <v>0</v>
      </c>
      <c r="BS1916" s="14">
        <v>0</v>
      </c>
      <c r="BT1916" s="14" t="e">
        <f>IF(#REF!=0,"-",#REF!/#REF!*100)</f>
        <v>#REF!</v>
      </c>
    </row>
    <row r="1917" spans="1:72" ht="33.75" x14ac:dyDescent="0.25">
      <c r="A1917" s="1" t="s">
        <v>0</v>
      </c>
      <c r="B1917" s="1" t="s">
        <v>0</v>
      </c>
      <c r="C1917" s="1" t="s">
        <v>0</v>
      </c>
      <c r="D1917" s="101" t="s">
        <v>0</v>
      </c>
      <c r="E1917" s="101" t="s">
        <v>0</v>
      </c>
      <c r="F1917" s="101" t="s">
        <v>0</v>
      </c>
      <c r="G1917" s="2" t="s">
        <v>0</v>
      </c>
      <c r="H1917" s="10" t="s">
        <v>39</v>
      </c>
      <c r="I1917" s="11">
        <f t="shared" ref="I1917:AA1917" si="2860">SUM(I1918)</f>
        <v>0</v>
      </c>
      <c r="J1917" s="11">
        <f t="shared" si="2860"/>
        <v>0</v>
      </c>
      <c r="K1917" s="11">
        <f t="shared" si="2860"/>
        <v>0</v>
      </c>
      <c r="L1917" s="11">
        <f t="shared" si="2860"/>
        <v>0</v>
      </c>
      <c r="M1917" s="11">
        <f t="shared" si="2860"/>
        <v>0</v>
      </c>
      <c r="N1917" s="11">
        <f t="shared" si="2860"/>
        <v>0</v>
      </c>
      <c r="O1917" s="11">
        <f t="shared" si="2860"/>
        <v>0</v>
      </c>
      <c r="P1917" s="11">
        <f t="shared" si="2860"/>
        <v>0</v>
      </c>
      <c r="Q1917" s="11">
        <f t="shared" si="2860"/>
        <v>0</v>
      </c>
      <c r="R1917" s="11">
        <f t="shared" si="2860"/>
        <v>0</v>
      </c>
      <c r="S1917" s="11">
        <f t="shared" si="2860"/>
        <v>0</v>
      </c>
      <c r="T1917" s="11">
        <f t="shared" si="2860"/>
        <v>0</v>
      </c>
      <c r="U1917" s="11">
        <f t="shared" si="2860"/>
        <v>0</v>
      </c>
      <c r="V1917" s="11">
        <f t="shared" si="2860"/>
        <v>0</v>
      </c>
      <c r="W1917" s="11">
        <f t="shared" si="2860"/>
        <v>0</v>
      </c>
      <c r="X1917" s="11">
        <f t="shared" si="2860"/>
        <v>0</v>
      </c>
      <c r="Y1917" s="11">
        <f t="shared" si="2860"/>
        <v>0</v>
      </c>
      <c r="Z1917" s="11">
        <f t="shared" si="2860"/>
        <v>0</v>
      </c>
      <c r="AA1917" s="11">
        <f t="shared" si="2860"/>
        <v>0</v>
      </c>
      <c r="AB1917" s="11">
        <v>0</v>
      </c>
      <c r="AC1917" s="11">
        <v>0</v>
      </c>
      <c r="AD1917" s="11">
        <f t="shared" ref="AD1917:AV1917" si="2861">SUM(AD1918)</f>
        <v>0</v>
      </c>
      <c r="AE1917" s="11">
        <f t="shared" si="2861"/>
        <v>0</v>
      </c>
      <c r="AF1917" s="11">
        <f t="shared" si="2861"/>
        <v>0</v>
      </c>
      <c r="AG1917" s="11">
        <f t="shared" si="2861"/>
        <v>0</v>
      </c>
      <c r="AH1917" s="11">
        <f t="shared" si="2861"/>
        <v>0</v>
      </c>
      <c r="AI1917" s="11">
        <f t="shared" si="2861"/>
        <v>0</v>
      </c>
      <c r="AJ1917" s="11">
        <f t="shared" si="2861"/>
        <v>0</v>
      </c>
      <c r="AK1917" s="11">
        <f t="shared" si="2861"/>
        <v>0</v>
      </c>
      <c r="AL1917" s="11">
        <f t="shared" si="2861"/>
        <v>0</v>
      </c>
      <c r="AM1917" s="11">
        <f t="shared" si="2861"/>
        <v>0</v>
      </c>
      <c r="AN1917" s="11">
        <f t="shared" si="2861"/>
        <v>0</v>
      </c>
      <c r="AO1917" s="11">
        <f t="shared" si="2861"/>
        <v>0</v>
      </c>
      <c r="AP1917" s="11">
        <f t="shared" si="2861"/>
        <v>0</v>
      </c>
      <c r="AQ1917" s="11">
        <f t="shared" si="2861"/>
        <v>0</v>
      </c>
      <c r="AR1917" s="11">
        <f t="shared" si="2861"/>
        <v>0</v>
      </c>
      <c r="AS1917" s="11">
        <f t="shared" si="2861"/>
        <v>0</v>
      </c>
      <c r="AT1917" s="11">
        <f t="shared" si="2861"/>
        <v>0</v>
      </c>
      <c r="AU1917" s="11">
        <f t="shared" si="2861"/>
        <v>0</v>
      </c>
      <c r="AV1917" s="11">
        <f t="shared" si="2861"/>
        <v>0</v>
      </c>
      <c r="AW1917" s="11">
        <v>0</v>
      </c>
      <c r="AX1917" s="11">
        <v>0</v>
      </c>
      <c r="AY1917" s="11">
        <f t="shared" ref="AY1917:BQ1917" si="2862">SUM(AY1918)</f>
        <v>100</v>
      </c>
      <c r="AZ1917" s="11">
        <f t="shared" si="2862"/>
        <v>0</v>
      </c>
      <c r="BA1917" s="11">
        <f t="shared" si="2862"/>
        <v>0</v>
      </c>
      <c r="BB1917" s="11">
        <f t="shared" si="2862"/>
        <v>0</v>
      </c>
      <c r="BC1917" s="11">
        <f t="shared" si="2862"/>
        <v>0</v>
      </c>
      <c r="BD1917" s="11">
        <f t="shared" si="2862"/>
        <v>0</v>
      </c>
      <c r="BE1917" s="11">
        <f t="shared" si="2862"/>
        <v>100</v>
      </c>
      <c r="BF1917" s="11">
        <f t="shared" si="2862"/>
        <v>0</v>
      </c>
      <c r="BG1917" s="11">
        <f t="shared" si="2862"/>
        <v>0</v>
      </c>
      <c r="BH1917" s="11">
        <f t="shared" si="2862"/>
        <v>0</v>
      </c>
      <c r="BI1917" s="11">
        <f t="shared" si="2862"/>
        <v>0</v>
      </c>
      <c r="BJ1917" s="11">
        <f t="shared" si="2862"/>
        <v>0</v>
      </c>
      <c r="BK1917" s="11">
        <f t="shared" si="2862"/>
        <v>0</v>
      </c>
      <c r="BL1917" s="11">
        <f t="shared" si="2862"/>
        <v>0</v>
      </c>
      <c r="BM1917" s="11">
        <f t="shared" si="2862"/>
        <v>0</v>
      </c>
      <c r="BN1917" s="11">
        <f t="shared" si="2862"/>
        <v>0</v>
      </c>
      <c r="BO1917" s="11">
        <f t="shared" si="2862"/>
        <v>0</v>
      </c>
      <c r="BP1917" s="11">
        <f t="shared" si="2862"/>
        <v>0</v>
      </c>
      <c r="BQ1917" s="11">
        <f t="shared" si="2862"/>
        <v>0</v>
      </c>
      <c r="BR1917" s="11">
        <v>0</v>
      </c>
      <c r="BS1917" s="11">
        <v>100</v>
      </c>
      <c r="BT1917" s="11" t="e">
        <f>IF(#REF!=0,"-",#REF!/#REF!*100)</f>
        <v>#REF!</v>
      </c>
    </row>
    <row r="1918" spans="1:72" ht="22.5" x14ac:dyDescent="0.25">
      <c r="A1918" s="4" t="s">
        <v>548</v>
      </c>
      <c r="B1918" s="4" t="s">
        <v>56</v>
      </c>
      <c r="C1918" s="4" t="s">
        <v>143</v>
      </c>
      <c r="D1918" s="102" t="s">
        <v>632</v>
      </c>
      <c r="E1918" s="101" t="s">
        <v>40</v>
      </c>
      <c r="F1918" s="101" t="s">
        <v>0</v>
      </c>
      <c r="G1918" s="2" t="s">
        <v>0</v>
      </c>
      <c r="H1918" s="2" t="s">
        <v>41</v>
      </c>
      <c r="I1918" s="12">
        <f t="shared" ref="I1918:AA1918" si="2863">SUM(I1919:I1920)</f>
        <v>0</v>
      </c>
      <c r="J1918" s="12">
        <f t="shared" si="2863"/>
        <v>0</v>
      </c>
      <c r="K1918" s="12">
        <f t="shared" si="2863"/>
        <v>0</v>
      </c>
      <c r="L1918" s="12">
        <f t="shared" si="2863"/>
        <v>0</v>
      </c>
      <c r="M1918" s="12">
        <f t="shared" si="2863"/>
        <v>0</v>
      </c>
      <c r="N1918" s="12">
        <f t="shared" si="2863"/>
        <v>0</v>
      </c>
      <c r="O1918" s="12">
        <f t="shared" ref="O1918" si="2864">SUM(O1919:O1920)</f>
        <v>0</v>
      </c>
      <c r="P1918" s="12">
        <f t="shared" si="2863"/>
        <v>0</v>
      </c>
      <c r="Q1918" s="12">
        <f t="shared" si="2863"/>
        <v>0</v>
      </c>
      <c r="R1918" s="12">
        <f t="shared" si="2863"/>
        <v>0</v>
      </c>
      <c r="S1918" s="12">
        <f t="shared" si="2863"/>
        <v>0</v>
      </c>
      <c r="T1918" s="12">
        <f t="shared" si="2863"/>
        <v>0</v>
      </c>
      <c r="U1918" s="12">
        <f t="shared" si="2863"/>
        <v>0</v>
      </c>
      <c r="V1918" s="12">
        <f t="shared" si="2863"/>
        <v>0</v>
      </c>
      <c r="W1918" s="12">
        <f t="shared" si="2863"/>
        <v>0</v>
      </c>
      <c r="X1918" s="12">
        <f t="shared" si="2863"/>
        <v>0</v>
      </c>
      <c r="Y1918" s="12">
        <f t="shared" si="2863"/>
        <v>0</v>
      </c>
      <c r="Z1918" s="12">
        <f t="shared" si="2863"/>
        <v>0</v>
      </c>
      <c r="AA1918" s="12">
        <f t="shared" si="2863"/>
        <v>0</v>
      </c>
      <c r="AB1918" s="12">
        <v>0</v>
      </c>
      <c r="AC1918" s="12">
        <v>0</v>
      </c>
      <c r="AD1918" s="12">
        <f t="shared" ref="AD1918:AV1918" si="2865">SUM(AD1919:AD1920)</f>
        <v>0</v>
      </c>
      <c r="AE1918" s="12">
        <f t="shared" si="2865"/>
        <v>0</v>
      </c>
      <c r="AF1918" s="12">
        <f t="shared" si="2865"/>
        <v>0</v>
      </c>
      <c r="AG1918" s="12">
        <f t="shared" si="2865"/>
        <v>0</v>
      </c>
      <c r="AH1918" s="12">
        <f t="shared" si="2865"/>
        <v>0</v>
      </c>
      <c r="AI1918" s="12">
        <f t="shared" si="2865"/>
        <v>0</v>
      </c>
      <c r="AJ1918" s="12">
        <f t="shared" ref="AJ1918" si="2866">SUM(AJ1919:AJ1920)</f>
        <v>0</v>
      </c>
      <c r="AK1918" s="12">
        <f t="shared" si="2865"/>
        <v>0</v>
      </c>
      <c r="AL1918" s="12">
        <f t="shared" si="2865"/>
        <v>0</v>
      </c>
      <c r="AM1918" s="12">
        <f t="shared" si="2865"/>
        <v>0</v>
      </c>
      <c r="AN1918" s="12">
        <f t="shared" si="2865"/>
        <v>0</v>
      </c>
      <c r="AO1918" s="12">
        <f t="shared" si="2865"/>
        <v>0</v>
      </c>
      <c r="AP1918" s="12">
        <f t="shared" si="2865"/>
        <v>0</v>
      </c>
      <c r="AQ1918" s="12">
        <f t="shared" si="2865"/>
        <v>0</v>
      </c>
      <c r="AR1918" s="12">
        <f t="shared" si="2865"/>
        <v>0</v>
      </c>
      <c r="AS1918" s="12">
        <f t="shared" si="2865"/>
        <v>0</v>
      </c>
      <c r="AT1918" s="12">
        <f t="shared" si="2865"/>
        <v>0</v>
      </c>
      <c r="AU1918" s="12">
        <f t="shared" si="2865"/>
        <v>0</v>
      </c>
      <c r="AV1918" s="12">
        <f t="shared" si="2865"/>
        <v>0</v>
      </c>
      <c r="AW1918" s="12">
        <v>0</v>
      </c>
      <c r="AX1918" s="12">
        <v>0</v>
      </c>
      <c r="AY1918" s="12">
        <f t="shared" ref="AY1918:BQ1918" si="2867">SUM(AY1919:AY1920)</f>
        <v>100</v>
      </c>
      <c r="AZ1918" s="12">
        <f t="shared" si="2867"/>
        <v>0</v>
      </c>
      <c r="BA1918" s="12">
        <f t="shared" si="2867"/>
        <v>0</v>
      </c>
      <c r="BB1918" s="12">
        <f t="shared" si="2867"/>
        <v>0</v>
      </c>
      <c r="BC1918" s="12">
        <f t="shared" si="2867"/>
        <v>0</v>
      </c>
      <c r="BD1918" s="12">
        <f t="shared" si="2867"/>
        <v>0</v>
      </c>
      <c r="BE1918" s="12">
        <f t="shared" ref="BE1918" si="2868">SUM(BE1919:BE1920)</f>
        <v>100</v>
      </c>
      <c r="BF1918" s="12">
        <f t="shared" si="2867"/>
        <v>0</v>
      </c>
      <c r="BG1918" s="12">
        <f t="shared" si="2867"/>
        <v>0</v>
      </c>
      <c r="BH1918" s="12">
        <f t="shared" si="2867"/>
        <v>0</v>
      </c>
      <c r="BI1918" s="12">
        <f t="shared" si="2867"/>
        <v>0</v>
      </c>
      <c r="BJ1918" s="12">
        <f t="shared" si="2867"/>
        <v>0</v>
      </c>
      <c r="BK1918" s="12">
        <f t="shared" si="2867"/>
        <v>0</v>
      </c>
      <c r="BL1918" s="12">
        <f t="shared" si="2867"/>
        <v>0</v>
      </c>
      <c r="BM1918" s="12">
        <f t="shared" si="2867"/>
        <v>0</v>
      </c>
      <c r="BN1918" s="12">
        <f t="shared" si="2867"/>
        <v>0</v>
      </c>
      <c r="BO1918" s="12">
        <f t="shared" si="2867"/>
        <v>0</v>
      </c>
      <c r="BP1918" s="12">
        <f t="shared" si="2867"/>
        <v>0</v>
      </c>
      <c r="BQ1918" s="12">
        <f t="shared" si="2867"/>
        <v>0</v>
      </c>
      <c r="BR1918" s="12">
        <v>0</v>
      </c>
      <c r="BS1918" s="12">
        <v>100</v>
      </c>
      <c r="BT1918" s="12" t="e">
        <f>IF(#REF!=0,"-",#REF!/#REF!*100)</f>
        <v>#REF!</v>
      </c>
    </row>
    <row r="1919" spans="1:72" x14ac:dyDescent="0.25">
      <c r="A1919" s="4" t="s">
        <v>548</v>
      </c>
      <c r="B1919" s="4" t="s">
        <v>56</v>
      </c>
      <c r="C1919" s="4" t="s">
        <v>143</v>
      </c>
      <c r="D1919" s="102" t="s">
        <v>632</v>
      </c>
      <c r="E1919" s="113">
        <v>6147</v>
      </c>
      <c r="F1919" s="102"/>
      <c r="G1919" s="98" t="s">
        <v>1660</v>
      </c>
      <c r="H1919" s="13" t="s">
        <v>62</v>
      </c>
      <c r="I1919" s="14">
        <v>0</v>
      </c>
      <c r="J1919" s="14"/>
      <c r="K1919" s="14"/>
      <c r="L1919" s="14"/>
      <c r="M1919" s="14"/>
      <c r="N1919" s="14"/>
      <c r="O1919" s="14">
        <f t="shared" si="2821"/>
        <v>0</v>
      </c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>
        <v>0</v>
      </c>
      <c r="AC1919" s="14">
        <v>0</v>
      </c>
      <c r="AD1919" s="14">
        <v>0</v>
      </c>
      <c r="AE1919" s="14"/>
      <c r="AF1919" s="14"/>
      <c r="AG1919" s="14"/>
      <c r="AH1919" s="14"/>
      <c r="AI1919" s="14"/>
      <c r="AJ1919" s="14">
        <f t="shared" si="2822"/>
        <v>0</v>
      </c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>
        <v>0</v>
      </c>
      <c r="AX1919" s="14">
        <v>0</v>
      </c>
      <c r="AY1919" s="14">
        <v>100</v>
      </c>
      <c r="AZ1919" s="14"/>
      <c r="BA1919" s="14"/>
      <c r="BB1919" s="14"/>
      <c r="BC1919" s="14"/>
      <c r="BD1919" s="14"/>
      <c r="BE1919" s="14">
        <f t="shared" si="2823"/>
        <v>100</v>
      </c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>
        <v>0</v>
      </c>
      <c r="BS1919" s="14">
        <v>100</v>
      </c>
      <c r="BT1919" s="14" t="e">
        <f>IF(#REF!=0,"-",#REF!/#REF!*100)</f>
        <v>#REF!</v>
      </c>
    </row>
    <row r="1920" spans="1:72" x14ac:dyDescent="0.25">
      <c r="A1920" s="4" t="s">
        <v>548</v>
      </c>
      <c r="B1920" s="4" t="s">
        <v>56</v>
      </c>
      <c r="C1920" s="4" t="s">
        <v>143</v>
      </c>
      <c r="D1920" s="102" t="s">
        <v>632</v>
      </c>
      <c r="E1920" s="113">
        <v>6148</v>
      </c>
      <c r="F1920" s="102"/>
      <c r="G1920" s="98" t="s">
        <v>1660</v>
      </c>
      <c r="H1920" s="13" t="s">
        <v>45</v>
      </c>
      <c r="I1920" s="14">
        <v>0</v>
      </c>
      <c r="J1920" s="14"/>
      <c r="K1920" s="14"/>
      <c r="L1920" s="14"/>
      <c r="M1920" s="14"/>
      <c r="N1920" s="14"/>
      <c r="O1920" s="14">
        <f t="shared" si="2821"/>
        <v>0</v>
      </c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>
        <v>0</v>
      </c>
      <c r="AC1920" s="14">
        <v>0</v>
      </c>
      <c r="AD1920" s="14">
        <v>0</v>
      </c>
      <c r="AE1920" s="14"/>
      <c r="AF1920" s="14"/>
      <c r="AG1920" s="14"/>
      <c r="AH1920" s="14"/>
      <c r="AI1920" s="14"/>
      <c r="AJ1920" s="14">
        <f t="shared" si="2822"/>
        <v>0</v>
      </c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>
        <v>0</v>
      </c>
      <c r="AX1920" s="14">
        <v>0</v>
      </c>
      <c r="AY1920" s="14">
        <v>0</v>
      </c>
      <c r="AZ1920" s="14"/>
      <c r="BA1920" s="14"/>
      <c r="BB1920" s="14"/>
      <c r="BC1920" s="14"/>
      <c r="BD1920" s="14"/>
      <c r="BE1920" s="14">
        <f t="shared" si="2823"/>
        <v>0</v>
      </c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>
        <v>0</v>
      </c>
      <c r="BS1920" s="14">
        <v>0</v>
      </c>
      <c r="BT1920" s="14" t="e">
        <f>IF(#REF!=0,"-",#REF!/#REF!*100)</f>
        <v>#REF!</v>
      </c>
    </row>
    <row r="1921" spans="1:72" ht="33.75" x14ac:dyDescent="0.25">
      <c r="A1921" s="1" t="s">
        <v>0</v>
      </c>
      <c r="B1921" s="1" t="s">
        <v>0</v>
      </c>
      <c r="C1921" s="1" t="s">
        <v>0</v>
      </c>
      <c r="D1921" s="101" t="s">
        <v>0</v>
      </c>
      <c r="E1921" s="101" t="s">
        <v>0</v>
      </c>
      <c r="F1921" s="101" t="s">
        <v>0</v>
      </c>
      <c r="G1921" s="2" t="s">
        <v>0</v>
      </c>
      <c r="H1921" s="10" t="s">
        <v>47</v>
      </c>
      <c r="I1921" s="11">
        <f t="shared" ref="I1921:AA1921" si="2869">SUM(I1922)</f>
        <v>0</v>
      </c>
      <c r="J1921" s="11">
        <f t="shared" si="2869"/>
        <v>0</v>
      </c>
      <c r="K1921" s="11">
        <f t="shared" si="2869"/>
        <v>0</v>
      </c>
      <c r="L1921" s="11">
        <f t="shared" si="2869"/>
        <v>0</v>
      </c>
      <c r="M1921" s="11">
        <f t="shared" si="2869"/>
        <v>0</v>
      </c>
      <c r="N1921" s="11">
        <f t="shared" si="2869"/>
        <v>0</v>
      </c>
      <c r="O1921" s="11">
        <f t="shared" si="2869"/>
        <v>0</v>
      </c>
      <c r="P1921" s="11">
        <f t="shared" si="2869"/>
        <v>0</v>
      </c>
      <c r="Q1921" s="11">
        <f t="shared" si="2869"/>
        <v>0</v>
      </c>
      <c r="R1921" s="11">
        <f t="shared" si="2869"/>
        <v>0</v>
      </c>
      <c r="S1921" s="11">
        <f t="shared" si="2869"/>
        <v>0</v>
      </c>
      <c r="T1921" s="11">
        <f t="shared" si="2869"/>
        <v>0</v>
      </c>
      <c r="U1921" s="11">
        <f t="shared" si="2869"/>
        <v>0</v>
      </c>
      <c r="V1921" s="11">
        <f t="shared" si="2869"/>
        <v>0</v>
      </c>
      <c r="W1921" s="11">
        <f t="shared" si="2869"/>
        <v>0</v>
      </c>
      <c r="X1921" s="11">
        <f t="shared" si="2869"/>
        <v>0</v>
      </c>
      <c r="Y1921" s="11">
        <f t="shared" si="2869"/>
        <v>0</v>
      </c>
      <c r="Z1921" s="11">
        <f t="shared" si="2869"/>
        <v>0</v>
      </c>
      <c r="AA1921" s="11">
        <f t="shared" si="2869"/>
        <v>0</v>
      </c>
      <c r="AB1921" s="11">
        <v>0</v>
      </c>
      <c r="AC1921" s="11">
        <v>0</v>
      </c>
      <c r="AD1921" s="11">
        <f t="shared" ref="AD1921:AV1921" si="2870">SUM(AD1922)</f>
        <v>0</v>
      </c>
      <c r="AE1921" s="11">
        <f t="shared" si="2870"/>
        <v>0</v>
      </c>
      <c r="AF1921" s="11">
        <f t="shared" si="2870"/>
        <v>0</v>
      </c>
      <c r="AG1921" s="11">
        <f t="shared" si="2870"/>
        <v>0</v>
      </c>
      <c r="AH1921" s="11">
        <f t="shared" si="2870"/>
        <v>0</v>
      </c>
      <c r="AI1921" s="11">
        <f t="shared" si="2870"/>
        <v>0</v>
      </c>
      <c r="AJ1921" s="11">
        <f t="shared" si="2870"/>
        <v>0</v>
      </c>
      <c r="AK1921" s="11">
        <f t="shared" si="2870"/>
        <v>0</v>
      </c>
      <c r="AL1921" s="11">
        <f t="shared" si="2870"/>
        <v>0</v>
      </c>
      <c r="AM1921" s="11">
        <f t="shared" si="2870"/>
        <v>0</v>
      </c>
      <c r="AN1921" s="11">
        <f t="shared" si="2870"/>
        <v>0</v>
      </c>
      <c r="AO1921" s="11">
        <f t="shared" si="2870"/>
        <v>0</v>
      </c>
      <c r="AP1921" s="11">
        <f t="shared" si="2870"/>
        <v>0</v>
      </c>
      <c r="AQ1921" s="11">
        <f t="shared" si="2870"/>
        <v>0</v>
      </c>
      <c r="AR1921" s="11">
        <f t="shared" si="2870"/>
        <v>0</v>
      </c>
      <c r="AS1921" s="11">
        <f t="shared" si="2870"/>
        <v>0</v>
      </c>
      <c r="AT1921" s="11">
        <f t="shared" si="2870"/>
        <v>0</v>
      </c>
      <c r="AU1921" s="11">
        <f t="shared" si="2870"/>
        <v>0</v>
      </c>
      <c r="AV1921" s="11">
        <f t="shared" si="2870"/>
        <v>0</v>
      </c>
      <c r="AW1921" s="11">
        <v>0</v>
      </c>
      <c r="AX1921" s="11">
        <v>0</v>
      </c>
      <c r="AY1921" s="11">
        <f t="shared" ref="AY1921:BQ1921" si="2871">SUM(AY1922)</f>
        <v>0</v>
      </c>
      <c r="AZ1921" s="11">
        <f t="shared" si="2871"/>
        <v>0</v>
      </c>
      <c r="BA1921" s="11">
        <f t="shared" si="2871"/>
        <v>0</v>
      </c>
      <c r="BB1921" s="11">
        <f t="shared" si="2871"/>
        <v>0</v>
      </c>
      <c r="BC1921" s="11">
        <f t="shared" si="2871"/>
        <v>0</v>
      </c>
      <c r="BD1921" s="11">
        <f t="shared" si="2871"/>
        <v>0</v>
      </c>
      <c r="BE1921" s="11">
        <f t="shared" si="2871"/>
        <v>0</v>
      </c>
      <c r="BF1921" s="11">
        <f t="shared" si="2871"/>
        <v>0</v>
      </c>
      <c r="BG1921" s="11">
        <f t="shared" si="2871"/>
        <v>0</v>
      </c>
      <c r="BH1921" s="11">
        <f t="shared" si="2871"/>
        <v>0</v>
      </c>
      <c r="BI1921" s="11">
        <f t="shared" si="2871"/>
        <v>0</v>
      </c>
      <c r="BJ1921" s="11">
        <f t="shared" si="2871"/>
        <v>0</v>
      </c>
      <c r="BK1921" s="11">
        <f t="shared" si="2871"/>
        <v>0</v>
      </c>
      <c r="BL1921" s="11">
        <f t="shared" si="2871"/>
        <v>0</v>
      </c>
      <c r="BM1921" s="11">
        <f t="shared" si="2871"/>
        <v>0</v>
      </c>
      <c r="BN1921" s="11">
        <f t="shared" si="2871"/>
        <v>0</v>
      </c>
      <c r="BO1921" s="11">
        <f t="shared" si="2871"/>
        <v>0</v>
      </c>
      <c r="BP1921" s="11">
        <f t="shared" si="2871"/>
        <v>0</v>
      </c>
      <c r="BQ1921" s="11">
        <f t="shared" si="2871"/>
        <v>0</v>
      </c>
      <c r="BR1921" s="11">
        <v>0</v>
      </c>
      <c r="BS1921" s="11">
        <v>0</v>
      </c>
      <c r="BT1921" s="11" t="e">
        <f>IF(#REF!=0,"-",#REF!/#REF!*100)</f>
        <v>#REF!</v>
      </c>
    </row>
    <row r="1922" spans="1:72" x14ac:dyDescent="0.25">
      <c r="A1922" s="4" t="s">
        <v>548</v>
      </c>
      <c r="B1922" s="4" t="s">
        <v>56</v>
      </c>
      <c r="C1922" s="4" t="s">
        <v>143</v>
      </c>
      <c r="D1922" s="102" t="s">
        <v>632</v>
      </c>
      <c r="E1922" s="101" t="s">
        <v>48</v>
      </c>
      <c r="F1922" s="101" t="s">
        <v>0</v>
      </c>
      <c r="G1922" s="2" t="s">
        <v>0</v>
      </c>
      <c r="H1922" s="2" t="s">
        <v>49</v>
      </c>
      <c r="I1922" s="12">
        <f t="shared" ref="I1922:AA1922" si="2872">SUM(I1923:I1924)</f>
        <v>0</v>
      </c>
      <c r="J1922" s="12">
        <f t="shared" si="2872"/>
        <v>0</v>
      </c>
      <c r="K1922" s="12">
        <f t="shared" si="2872"/>
        <v>0</v>
      </c>
      <c r="L1922" s="12">
        <f t="shared" si="2872"/>
        <v>0</v>
      </c>
      <c r="M1922" s="12">
        <f t="shared" si="2872"/>
        <v>0</v>
      </c>
      <c r="N1922" s="12">
        <f t="shared" si="2872"/>
        <v>0</v>
      </c>
      <c r="O1922" s="12">
        <f t="shared" ref="O1922" si="2873">SUM(O1923:O1924)</f>
        <v>0</v>
      </c>
      <c r="P1922" s="12">
        <f t="shared" si="2872"/>
        <v>0</v>
      </c>
      <c r="Q1922" s="12">
        <f t="shared" si="2872"/>
        <v>0</v>
      </c>
      <c r="R1922" s="12">
        <f t="shared" si="2872"/>
        <v>0</v>
      </c>
      <c r="S1922" s="12">
        <f t="shared" si="2872"/>
        <v>0</v>
      </c>
      <c r="T1922" s="12">
        <f t="shared" si="2872"/>
        <v>0</v>
      </c>
      <c r="U1922" s="12">
        <f t="shared" si="2872"/>
        <v>0</v>
      </c>
      <c r="V1922" s="12">
        <f t="shared" si="2872"/>
        <v>0</v>
      </c>
      <c r="W1922" s="12">
        <f t="shared" si="2872"/>
        <v>0</v>
      </c>
      <c r="X1922" s="12">
        <f t="shared" si="2872"/>
        <v>0</v>
      </c>
      <c r="Y1922" s="12">
        <f t="shared" si="2872"/>
        <v>0</v>
      </c>
      <c r="Z1922" s="12">
        <f t="shared" si="2872"/>
        <v>0</v>
      </c>
      <c r="AA1922" s="12">
        <f t="shared" si="2872"/>
        <v>0</v>
      </c>
      <c r="AB1922" s="12">
        <v>0</v>
      </c>
      <c r="AC1922" s="12">
        <v>0</v>
      </c>
      <c r="AD1922" s="12">
        <f t="shared" ref="AD1922:AV1922" si="2874">SUM(AD1923:AD1924)</f>
        <v>0</v>
      </c>
      <c r="AE1922" s="12">
        <f t="shared" si="2874"/>
        <v>0</v>
      </c>
      <c r="AF1922" s="12">
        <f t="shared" si="2874"/>
        <v>0</v>
      </c>
      <c r="AG1922" s="12">
        <f t="shared" si="2874"/>
        <v>0</v>
      </c>
      <c r="AH1922" s="12">
        <f t="shared" si="2874"/>
        <v>0</v>
      </c>
      <c r="AI1922" s="12">
        <f t="shared" si="2874"/>
        <v>0</v>
      </c>
      <c r="AJ1922" s="12">
        <f t="shared" ref="AJ1922" si="2875">SUM(AJ1923:AJ1924)</f>
        <v>0</v>
      </c>
      <c r="AK1922" s="12">
        <f t="shared" si="2874"/>
        <v>0</v>
      </c>
      <c r="AL1922" s="12">
        <f t="shared" si="2874"/>
        <v>0</v>
      </c>
      <c r="AM1922" s="12">
        <f t="shared" si="2874"/>
        <v>0</v>
      </c>
      <c r="AN1922" s="12">
        <f t="shared" si="2874"/>
        <v>0</v>
      </c>
      <c r="AO1922" s="12">
        <f t="shared" si="2874"/>
        <v>0</v>
      </c>
      <c r="AP1922" s="12">
        <f t="shared" si="2874"/>
        <v>0</v>
      </c>
      <c r="AQ1922" s="12">
        <f t="shared" si="2874"/>
        <v>0</v>
      </c>
      <c r="AR1922" s="12">
        <f t="shared" si="2874"/>
        <v>0</v>
      </c>
      <c r="AS1922" s="12">
        <f t="shared" si="2874"/>
        <v>0</v>
      </c>
      <c r="AT1922" s="12">
        <f t="shared" si="2874"/>
        <v>0</v>
      </c>
      <c r="AU1922" s="12">
        <f t="shared" si="2874"/>
        <v>0</v>
      </c>
      <c r="AV1922" s="12">
        <f t="shared" si="2874"/>
        <v>0</v>
      </c>
      <c r="AW1922" s="12">
        <v>0</v>
      </c>
      <c r="AX1922" s="12">
        <v>0</v>
      </c>
      <c r="AY1922" s="12">
        <f t="shared" ref="AY1922:BQ1922" si="2876">SUM(AY1923:AY1924)</f>
        <v>0</v>
      </c>
      <c r="AZ1922" s="12">
        <f t="shared" si="2876"/>
        <v>0</v>
      </c>
      <c r="BA1922" s="12">
        <f t="shared" si="2876"/>
        <v>0</v>
      </c>
      <c r="BB1922" s="12">
        <f t="shared" si="2876"/>
        <v>0</v>
      </c>
      <c r="BC1922" s="12">
        <f t="shared" si="2876"/>
        <v>0</v>
      </c>
      <c r="BD1922" s="12">
        <f t="shared" si="2876"/>
        <v>0</v>
      </c>
      <c r="BE1922" s="12">
        <f t="shared" ref="BE1922" si="2877">SUM(BE1923:BE1924)</f>
        <v>0</v>
      </c>
      <c r="BF1922" s="12">
        <f t="shared" si="2876"/>
        <v>0</v>
      </c>
      <c r="BG1922" s="12">
        <f t="shared" si="2876"/>
        <v>0</v>
      </c>
      <c r="BH1922" s="12">
        <f t="shared" si="2876"/>
        <v>0</v>
      </c>
      <c r="BI1922" s="12">
        <f t="shared" si="2876"/>
        <v>0</v>
      </c>
      <c r="BJ1922" s="12">
        <f t="shared" si="2876"/>
        <v>0</v>
      </c>
      <c r="BK1922" s="12">
        <f t="shared" si="2876"/>
        <v>0</v>
      </c>
      <c r="BL1922" s="12">
        <f t="shared" si="2876"/>
        <v>0</v>
      </c>
      <c r="BM1922" s="12">
        <f t="shared" si="2876"/>
        <v>0</v>
      </c>
      <c r="BN1922" s="12">
        <f t="shared" si="2876"/>
        <v>0</v>
      </c>
      <c r="BO1922" s="12">
        <f t="shared" si="2876"/>
        <v>0</v>
      </c>
      <c r="BP1922" s="12">
        <f t="shared" si="2876"/>
        <v>0</v>
      </c>
      <c r="BQ1922" s="12">
        <f t="shared" si="2876"/>
        <v>0</v>
      </c>
      <c r="BR1922" s="12">
        <v>0</v>
      </c>
      <c r="BS1922" s="12">
        <v>0</v>
      </c>
      <c r="BT1922" s="12" t="e">
        <f>IF(#REF!=0,"-",#REF!/#REF!*100)</f>
        <v>#REF!</v>
      </c>
    </row>
    <row r="1923" spans="1:72" x14ac:dyDescent="0.25">
      <c r="A1923" s="4" t="s">
        <v>548</v>
      </c>
      <c r="B1923" s="4" t="s">
        <v>56</v>
      </c>
      <c r="C1923" s="4" t="s">
        <v>143</v>
      </c>
      <c r="D1923" s="102" t="s">
        <v>632</v>
      </c>
      <c r="E1923" s="113">
        <v>8213</v>
      </c>
      <c r="F1923" s="102"/>
      <c r="G1923" s="98" t="s">
        <v>1660</v>
      </c>
      <c r="H1923" s="13" t="s">
        <v>51</v>
      </c>
      <c r="I1923" s="14">
        <v>0</v>
      </c>
      <c r="J1923" s="14"/>
      <c r="K1923" s="14"/>
      <c r="L1923" s="14"/>
      <c r="M1923" s="14"/>
      <c r="N1923" s="14"/>
      <c r="O1923" s="14">
        <f t="shared" si="2821"/>
        <v>0</v>
      </c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>
        <v>0</v>
      </c>
      <c r="AC1923" s="14">
        <v>0</v>
      </c>
      <c r="AD1923" s="14">
        <v>0</v>
      </c>
      <c r="AE1923" s="14"/>
      <c r="AF1923" s="14"/>
      <c r="AG1923" s="14"/>
      <c r="AH1923" s="14"/>
      <c r="AI1923" s="14"/>
      <c r="AJ1923" s="14">
        <f t="shared" si="2822"/>
        <v>0</v>
      </c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>
        <v>0</v>
      </c>
      <c r="AX1923" s="14">
        <v>0</v>
      </c>
      <c r="AY1923" s="14">
        <v>0</v>
      </c>
      <c r="AZ1923" s="14"/>
      <c r="BA1923" s="14"/>
      <c r="BB1923" s="14"/>
      <c r="BC1923" s="14"/>
      <c r="BD1923" s="14"/>
      <c r="BE1923" s="14">
        <f t="shared" si="2823"/>
        <v>0</v>
      </c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>
        <v>0</v>
      </c>
      <c r="BS1923" s="14">
        <v>0</v>
      </c>
      <c r="BT1923" s="14" t="e">
        <f>IF(#REF!=0,"-",#REF!/#REF!*100)</f>
        <v>#REF!</v>
      </c>
    </row>
    <row r="1924" spans="1:72" x14ac:dyDescent="0.25">
      <c r="A1924" s="4" t="s">
        <v>548</v>
      </c>
      <c r="B1924" s="4" t="s">
        <v>56</v>
      </c>
      <c r="C1924" s="4" t="s">
        <v>143</v>
      </c>
      <c r="D1924" s="102" t="s">
        <v>632</v>
      </c>
      <c r="E1924" s="113">
        <v>8215</v>
      </c>
      <c r="F1924" s="102"/>
      <c r="G1924" s="98" t="s">
        <v>1660</v>
      </c>
      <c r="H1924" s="13" t="s">
        <v>68</v>
      </c>
      <c r="I1924" s="14">
        <v>0</v>
      </c>
      <c r="J1924" s="14"/>
      <c r="K1924" s="14"/>
      <c r="L1924" s="14"/>
      <c r="M1924" s="14"/>
      <c r="N1924" s="14"/>
      <c r="O1924" s="14">
        <f t="shared" si="2821"/>
        <v>0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>
        <v>0</v>
      </c>
      <c r="AC1924" s="14">
        <v>0</v>
      </c>
      <c r="AD1924" s="14">
        <v>0</v>
      </c>
      <c r="AE1924" s="14"/>
      <c r="AF1924" s="14"/>
      <c r="AG1924" s="14"/>
      <c r="AH1924" s="14"/>
      <c r="AI1924" s="14"/>
      <c r="AJ1924" s="14">
        <f t="shared" si="2822"/>
        <v>0</v>
      </c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>
        <v>0</v>
      </c>
      <c r="AX1924" s="14">
        <v>0</v>
      </c>
      <c r="AY1924" s="14">
        <v>0</v>
      </c>
      <c r="AZ1924" s="14"/>
      <c r="BA1924" s="14"/>
      <c r="BB1924" s="14"/>
      <c r="BC1924" s="14"/>
      <c r="BD1924" s="14"/>
      <c r="BE1924" s="14">
        <f t="shared" si="2823"/>
        <v>0</v>
      </c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>
        <v>0</v>
      </c>
      <c r="BS1924" s="14">
        <v>0</v>
      </c>
      <c r="BT1924" s="14" t="e">
        <f>IF(#REF!=0,"-",#REF!/#REF!*100)</f>
        <v>#REF!</v>
      </c>
    </row>
    <row r="1925" spans="1:72" ht="22.5" x14ac:dyDescent="0.25">
      <c r="A1925" s="13" t="s">
        <v>0</v>
      </c>
      <c r="B1925" s="13" t="s">
        <v>0</v>
      </c>
      <c r="C1925" s="13" t="s">
        <v>0</v>
      </c>
      <c r="D1925" s="98" t="s">
        <v>0</v>
      </c>
      <c r="E1925" s="98" t="s">
        <v>0</v>
      </c>
      <c r="F1925" s="98" t="s">
        <v>0</v>
      </c>
      <c r="G1925" s="13" t="s">
        <v>0</v>
      </c>
      <c r="H1925" s="10" t="s">
        <v>641</v>
      </c>
      <c r="I1925" s="11">
        <f t="shared" ref="I1925:AA1925" si="2878">SUM(I1921,I1917,I1893)</f>
        <v>60000</v>
      </c>
      <c r="J1925" s="11">
        <f t="shared" si="2878"/>
        <v>0</v>
      </c>
      <c r="K1925" s="11">
        <f t="shared" si="2878"/>
        <v>0</v>
      </c>
      <c r="L1925" s="11">
        <f t="shared" si="2878"/>
        <v>0</v>
      </c>
      <c r="M1925" s="11">
        <f t="shared" si="2878"/>
        <v>0</v>
      </c>
      <c r="N1925" s="11">
        <f t="shared" si="2878"/>
        <v>0</v>
      </c>
      <c r="O1925" s="11">
        <f t="shared" si="2878"/>
        <v>60000</v>
      </c>
      <c r="P1925" s="11">
        <f t="shared" si="2878"/>
        <v>0</v>
      </c>
      <c r="Q1925" s="11">
        <f t="shared" si="2878"/>
        <v>0</v>
      </c>
      <c r="R1925" s="11">
        <f t="shared" si="2878"/>
        <v>4000</v>
      </c>
      <c r="S1925" s="11">
        <f t="shared" si="2878"/>
        <v>0</v>
      </c>
      <c r="T1925" s="11">
        <f t="shared" si="2878"/>
        <v>0</v>
      </c>
      <c r="U1925" s="11">
        <f t="shared" si="2878"/>
        <v>0</v>
      </c>
      <c r="V1925" s="11">
        <f t="shared" si="2878"/>
        <v>0</v>
      </c>
      <c r="W1925" s="11">
        <f t="shared" si="2878"/>
        <v>0</v>
      </c>
      <c r="X1925" s="11">
        <f t="shared" si="2878"/>
        <v>0</v>
      </c>
      <c r="Y1925" s="11">
        <f t="shared" si="2878"/>
        <v>0</v>
      </c>
      <c r="Z1925" s="11">
        <f t="shared" si="2878"/>
        <v>0</v>
      </c>
      <c r="AA1925" s="11">
        <f t="shared" si="2878"/>
        <v>0</v>
      </c>
      <c r="AB1925" s="11">
        <v>4000</v>
      </c>
      <c r="AC1925" s="11">
        <v>56000</v>
      </c>
      <c r="AD1925" s="11">
        <f t="shared" ref="AD1925:AV1925" si="2879">SUM(AD1921,AD1917,AD1893)</f>
        <v>60000</v>
      </c>
      <c r="AE1925" s="11">
        <f t="shared" si="2879"/>
        <v>12365</v>
      </c>
      <c r="AF1925" s="11">
        <f t="shared" si="2879"/>
        <v>0</v>
      </c>
      <c r="AG1925" s="11">
        <f t="shared" si="2879"/>
        <v>0</v>
      </c>
      <c r="AH1925" s="11">
        <f t="shared" si="2879"/>
        <v>0</v>
      </c>
      <c r="AI1925" s="11">
        <f t="shared" si="2879"/>
        <v>0</v>
      </c>
      <c r="AJ1925" s="11">
        <f t="shared" si="2879"/>
        <v>72365</v>
      </c>
      <c r="AK1925" s="11">
        <f t="shared" si="2879"/>
        <v>0</v>
      </c>
      <c r="AL1925" s="11">
        <f t="shared" si="2879"/>
        <v>0</v>
      </c>
      <c r="AM1925" s="11">
        <f t="shared" si="2879"/>
        <v>14320</v>
      </c>
      <c r="AN1925" s="11">
        <f t="shared" si="2879"/>
        <v>0</v>
      </c>
      <c r="AO1925" s="11">
        <f t="shared" si="2879"/>
        <v>0</v>
      </c>
      <c r="AP1925" s="11">
        <f t="shared" si="2879"/>
        <v>0</v>
      </c>
      <c r="AQ1925" s="11">
        <f t="shared" si="2879"/>
        <v>0</v>
      </c>
      <c r="AR1925" s="11">
        <f t="shared" si="2879"/>
        <v>0</v>
      </c>
      <c r="AS1925" s="11">
        <f t="shared" si="2879"/>
        <v>0</v>
      </c>
      <c r="AT1925" s="11">
        <f t="shared" si="2879"/>
        <v>0</v>
      </c>
      <c r="AU1925" s="11">
        <f t="shared" si="2879"/>
        <v>0</v>
      </c>
      <c r="AV1925" s="11">
        <f t="shared" si="2879"/>
        <v>0</v>
      </c>
      <c r="AW1925" s="11">
        <v>14320</v>
      </c>
      <c r="AX1925" s="11">
        <v>58045</v>
      </c>
      <c r="AY1925" s="11">
        <f t="shared" ref="AY1925:BQ1925" si="2880">SUM(AY1921,AY1917,AY1893)</f>
        <v>251100</v>
      </c>
      <c r="AZ1925" s="11">
        <f t="shared" si="2880"/>
        <v>51516</v>
      </c>
      <c r="BA1925" s="11">
        <f t="shared" si="2880"/>
        <v>0</v>
      </c>
      <c r="BB1925" s="11">
        <f t="shared" si="2880"/>
        <v>0</v>
      </c>
      <c r="BC1925" s="11">
        <f t="shared" si="2880"/>
        <v>0</v>
      </c>
      <c r="BD1925" s="11">
        <f t="shared" si="2880"/>
        <v>0</v>
      </c>
      <c r="BE1925" s="11">
        <f t="shared" si="2880"/>
        <v>302616</v>
      </c>
      <c r="BF1925" s="11">
        <f t="shared" si="2880"/>
        <v>0</v>
      </c>
      <c r="BG1925" s="11">
        <f t="shared" si="2880"/>
        <v>0</v>
      </c>
      <c r="BH1925" s="11">
        <f t="shared" si="2880"/>
        <v>61516</v>
      </c>
      <c r="BI1925" s="11">
        <f t="shared" si="2880"/>
        <v>0</v>
      </c>
      <c r="BJ1925" s="11">
        <f t="shared" si="2880"/>
        <v>0</v>
      </c>
      <c r="BK1925" s="11">
        <f t="shared" si="2880"/>
        <v>0</v>
      </c>
      <c r="BL1925" s="11">
        <f t="shared" si="2880"/>
        <v>0</v>
      </c>
      <c r="BM1925" s="11">
        <f t="shared" si="2880"/>
        <v>0</v>
      </c>
      <c r="BN1925" s="11">
        <f t="shared" si="2880"/>
        <v>0</v>
      </c>
      <c r="BO1925" s="11">
        <f t="shared" si="2880"/>
        <v>0</v>
      </c>
      <c r="BP1925" s="11">
        <f t="shared" si="2880"/>
        <v>0</v>
      </c>
      <c r="BQ1925" s="11">
        <f t="shared" si="2880"/>
        <v>0</v>
      </c>
      <c r="BR1925" s="11">
        <v>61516</v>
      </c>
      <c r="BS1925" s="11">
        <v>241100</v>
      </c>
      <c r="BT1925" s="11" t="e">
        <f>IF(#REF!=0,"-",#REF!/#REF!*100)</f>
        <v>#REF!</v>
      </c>
    </row>
    <row r="1926" spans="1:72" ht="15.75" thickBot="1" x14ac:dyDescent="0.3">
      <c r="A1926" s="13" t="s">
        <v>0</v>
      </c>
      <c r="B1926" s="13" t="s">
        <v>0</v>
      </c>
      <c r="C1926" s="13" t="s">
        <v>0</v>
      </c>
      <c r="D1926" s="98" t="s">
        <v>0</v>
      </c>
      <c r="E1926" s="98" t="s">
        <v>0</v>
      </c>
      <c r="F1926" s="98" t="s">
        <v>0</v>
      </c>
      <c r="G1926" s="13" t="s">
        <v>0</v>
      </c>
      <c r="H1926" s="2" t="s">
        <v>53</v>
      </c>
      <c r="I1926" s="13" t="s">
        <v>0</v>
      </c>
      <c r="J1926" s="13"/>
      <c r="K1926" s="13"/>
      <c r="L1926" s="13"/>
      <c r="M1926" s="13"/>
      <c r="N1926" s="13"/>
      <c r="O1926" s="13" t="e">
        <f t="shared" si="2821"/>
        <v>#VALUE!</v>
      </c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>
        <v>0</v>
      </c>
      <c r="AC1926" s="13" t="e">
        <v>#VALUE!</v>
      </c>
      <c r="AD1926" s="13" t="s">
        <v>0</v>
      </c>
      <c r="AE1926" s="13"/>
      <c r="AF1926" s="13"/>
      <c r="AG1926" s="13"/>
      <c r="AH1926" s="13"/>
      <c r="AI1926" s="13"/>
      <c r="AJ1926" s="13" t="e">
        <f t="shared" si="2822"/>
        <v>#VALUE!</v>
      </c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>
        <v>0</v>
      </c>
      <c r="AX1926" s="13" t="e">
        <v>#VALUE!</v>
      </c>
      <c r="AY1926" s="13" t="s">
        <v>0</v>
      </c>
      <c r="AZ1926" s="13"/>
      <c r="BA1926" s="13"/>
      <c r="BB1926" s="13"/>
      <c r="BC1926" s="13"/>
      <c r="BD1926" s="13"/>
      <c r="BE1926" s="13" t="e">
        <f t="shared" si="2823"/>
        <v>#VALUE!</v>
      </c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>
        <v>0</v>
      </c>
      <c r="BS1926" s="13" t="e">
        <v>#VALUE!</v>
      </c>
      <c r="BT1926" s="12"/>
    </row>
    <row r="1927" spans="1:72" ht="69.75" customHeight="1" thickBot="1" x14ac:dyDescent="0.3">
      <c r="A1927" s="132" t="s">
        <v>0</v>
      </c>
      <c r="B1927" s="132" t="s">
        <v>0</v>
      </c>
      <c r="C1927" s="132" t="s">
        <v>0</v>
      </c>
      <c r="D1927" s="135" t="s">
        <v>0</v>
      </c>
      <c r="E1927" s="135" t="s">
        <v>0</v>
      </c>
      <c r="F1927" s="135" t="s">
        <v>0</v>
      </c>
      <c r="G1927" s="138" t="s">
        <v>0</v>
      </c>
      <c r="H1927" s="5" t="s">
        <v>54</v>
      </c>
      <c r="I1927" s="89" t="s">
        <v>9</v>
      </c>
      <c r="J1927" s="89" t="s">
        <v>1606</v>
      </c>
      <c r="K1927" s="89" t="s">
        <v>1534</v>
      </c>
      <c r="L1927" s="89" t="s">
        <v>1592</v>
      </c>
      <c r="M1927" s="89" t="s">
        <v>1593</v>
      </c>
      <c r="N1927" s="89" t="s">
        <v>1594</v>
      </c>
      <c r="O1927" s="89" t="s">
        <v>1610</v>
      </c>
      <c r="P1927" s="89" t="s">
        <v>1607</v>
      </c>
      <c r="Q1927" s="89" t="s">
        <v>1595</v>
      </c>
      <c r="R1927" s="89" t="s">
        <v>1596</v>
      </c>
      <c r="S1927" s="89" t="s">
        <v>1597</v>
      </c>
      <c r="T1927" s="89" t="s">
        <v>1598</v>
      </c>
      <c r="U1927" s="89" t="s">
        <v>1599</v>
      </c>
      <c r="V1927" s="89" t="s">
        <v>1600</v>
      </c>
      <c r="W1927" s="89" t="s">
        <v>1608</v>
      </c>
      <c r="X1927" s="89" t="s">
        <v>1609</v>
      </c>
      <c r="Y1927" s="89" t="s">
        <v>1601</v>
      </c>
      <c r="Z1927" s="89" t="s">
        <v>1602</v>
      </c>
      <c r="AA1927" s="89" t="s">
        <v>1603</v>
      </c>
      <c r="AB1927" s="89" t="s">
        <v>1604</v>
      </c>
      <c r="AC1927" s="89" t="s">
        <v>1605</v>
      </c>
      <c r="AD1927" s="90" t="s">
        <v>10</v>
      </c>
      <c r="AE1927" s="90" t="s">
        <v>1606</v>
      </c>
      <c r="AF1927" s="90" t="s">
        <v>1534</v>
      </c>
      <c r="AG1927" s="90" t="s">
        <v>1592</v>
      </c>
      <c r="AH1927" s="90" t="s">
        <v>1593</v>
      </c>
      <c r="AI1927" s="90" t="s">
        <v>1594</v>
      </c>
      <c r="AJ1927" s="90" t="s">
        <v>1611</v>
      </c>
      <c r="AK1927" s="90" t="s">
        <v>1607</v>
      </c>
      <c r="AL1927" s="90" t="s">
        <v>1595</v>
      </c>
      <c r="AM1927" s="90" t="s">
        <v>1596</v>
      </c>
      <c r="AN1927" s="90" t="s">
        <v>1597</v>
      </c>
      <c r="AO1927" s="90" t="s">
        <v>1598</v>
      </c>
      <c r="AP1927" s="90" t="s">
        <v>1599</v>
      </c>
      <c r="AQ1927" s="90" t="s">
        <v>1600</v>
      </c>
      <c r="AR1927" s="90" t="s">
        <v>1608</v>
      </c>
      <c r="AS1927" s="90" t="s">
        <v>1609</v>
      </c>
      <c r="AT1927" s="90" t="s">
        <v>1601</v>
      </c>
      <c r="AU1927" s="90" t="s">
        <v>1602</v>
      </c>
      <c r="AV1927" s="90" t="s">
        <v>1603</v>
      </c>
      <c r="AW1927" s="90" t="s">
        <v>1604</v>
      </c>
      <c r="AX1927" s="90" t="s">
        <v>1605</v>
      </c>
      <c r="AY1927" s="91" t="s">
        <v>11</v>
      </c>
      <c r="AZ1927" s="91" t="s">
        <v>1606</v>
      </c>
      <c r="BA1927" s="91" t="s">
        <v>1534</v>
      </c>
      <c r="BB1927" s="91" t="s">
        <v>1592</v>
      </c>
      <c r="BC1927" s="91" t="s">
        <v>1593</v>
      </c>
      <c r="BD1927" s="91" t="s">
        <v>1594</v>
      </c>
      <c r="BE1927" s="91" t="s">
        <v>1612</v>
      </c>
      <c r="BF1927" s="91" t="s">
        <v>1607</v>
      </c>
      <c r="BG1927" s="91" t="s">
        <v>1595</v>
      </c>
      <c r="BH1927" s="91" t="s">
        <v>1596</v>
      </c>
      <c r="BI1927" s="91" t="s">
        <v>1597</v>
      </c>
      <c r="BJ1927" s="91" t="s">
        <v>1598</v>
      </c>
      <c r="BK1927" s="91" t="s">
        <v>1599</v>
      </c>
      <c r="BL1927" s="91" t="s">
        <v>1600</v>
      </c>
      <c r="BM1927" s="91" t="s">
        <v>1608</v>
      </c>
      <c r="BN1927" s="91" t="s">
        <v>1609</v>
      </c>
      <c r="BO1927" s="91" t="s">
        <v>1601</v>
      </c>
      <c r="BP1927" s="91" t="s">
        <v>1602</v>
      </c>
      <c r="BQ1927" s="91" t="s">
        <v>1603</v>
      </c>
      <c r="BR1927" s="91" t="s">
        <v>1604</v>
      </c>
      <c r="BS1927" s="91" t="s">
        <v>1605</v>
      </c>
      <c r="BT1927" s="5" t="s">
        <v>1671</v>
      </c>
    </row>
    <row r="1928" spans="1:72" x14ac:dyDescent="0.25">
      <c r="A1928" s="133"/>
      <c r="B1928" s="133"/>
      <c r="C1928" s="133"/>
      <c r="D1928" s="136"/>
      <c r="E1928" s="136"/>
      <c r="F1928" s="136"/>
      <c r="G1928" s="139"/>
      <c r="H1928" s="15" t="s">
        <v>0</v>
      </c>
      <c r="I1928" s="9">
        <v>1</v>
      </c>
      <c r="J1928" s="9">
        <v>2</v>
      </c>
      <c r="K1928" s="9">
        <v>3</v>
      </c>
      <c r="L1928" s="9">
        <v>4</v>
      </c>
      <c r="M1928" s="9">
        <v>5</v>
      </c>
      <c r="N1928" s="9">
        <v>6</v>
      </c>
      <c r="O1928" s="9">
        <v>7</v>
      </c>
      <c r="P1928" s="9">
        <v>8</v>
      </c>
      <c r="Q1928" s="9">
        <v>9</v>
      </c>
      <c r="R1928" s="9">
        <v>10</v>
      </c>
      <c r="S1928" s="9">
        <v>11</v>
      </c>
      <c r="T1928" s="9">
        <v>12</v>
      </c>
      <c r="U1928" s="9">
        <v>13</v>
      </c>
      <c r="V1928" s="9">
        <v>14</v>
      </c>
      <c r="W1928" s="9">
        <v>15</v>
      </c>
      <c r="X1928" s="9">
        <v>16</v>
      </c>
      <c r="Y1928" s="9">
        <v>17</v>
      </c>
      <c r="Z1928" s="9">
        <v>18</v>
      </c>
      <c r="AA1928" s="9">
        <v>19</v>
      </c>
      <c r="AB1928" s="9">
        <v>20</v>
      </c>
      <c r="AC1928" s="9">
        <v>21</v>
      </c>
      <c r="AD1928" s="9">
        <v>1</v>
      </c>
      <c r="AE1928" s="9">
        <v>2</v>
      </c>
      <c r="AF1928" s="9">
        <v>3</v>
      </c>
      <c r="AG1928" s="9">
        <v>4</v>
      </c>
      <c r="AH1928" s="9">
        <v>5</v>
      </c>
      <c r="AI1928" s="9">
        <v>6</v>
      </c>
      <c r="AJ1928" s="9">
        <v>7</v>
      </c>
      <c r="AK1928" s="9">
        <v>8</v>
      </c>
      <c r="AL1928" s="9">
        <v>9</v>
      </c>
      <c r="AM1928" s="9">
        <v>10</v>
      </c>
      <c r="AN1928" s="9">
        <v>11</v>
      </c>
      <c r="AO1928" s="9">
        <v>12</v>
      </c>
      <c r="AP1928" s="9">
        <v>13</v>
      </c>
      <c r="AQ1928" s="9">
        <v>14</v>
      </c>
      <c r="AR1928" s="9">
        <v>15</v>
      </c>
      <c r="AS1928" s="9">
        <v>16</v>
      </c>
      <c r="AT1928" s="9">
        <v>17</v>
      </c>
      <c r="AU1928" s="9">
        <v>18</v>
      </c>
      <c r="AV1928" s="9">
        <v>19</v>
      </c>
      <c r="AW1928" s="9">
        <v>20</v>
      </c>
      <c r="AX1928" s="9">
        <v>21</v>
      </c>
      <c r="AY1928" s="9">
        <v>1</v>
      </c>
      <c r="AZ1928" s="9">
        <v>2</v>
      </c>
      <c r="BA1928" s="9">
        <v>3</v>
      </c>
      <c r="BB1928" s="9">
        <v>4</v>
      </c>
      <c r="BC1928" s="9">
        <v>5</v>
      </c>
      <c r="BD1928" s="9">
        <v>6</v>
      </c>
      <c r="BE1928" s="9">
        <v>7</v>
      </c>
      <c r="BF1928" s="9">
        <v>8</v>
      </c>
      <c r="BG1928" s="9">
        <v>9</v>
      </c>
      <c r="BH1928" s="9">
        <v>10</v>
      </c>
      <c r="BI1928" s="9">
        <v>11</v>
      </c>
      <c r="BJ1928" s="9">
        <v>12</v>
      </c>
      <c r="BK1928" s="9">
        <v>13</v>
      </c>
      <c r="BL1928" s="9">
        <v>14</v>
      </c>
      <c r="BM1928" s="9">
        <v>15</v>
      </c>
      <c r="BN1928" s="9">
        <v>16</v>
      </c>
      <c r="BO1928" s="9">
        <v>17</v>
      </c>
      <c r="BP1928" s="9">
        <v>18</v>
      </c>
      <c r="BQ1928" s="9">
        <v>19</v>
      </c>
      <c r="BR1928" s="9">
        <v>20</v>
      </c>
      <c r="BS1928" s="9">
        <v>21</v>
      </c>
      <c r="BT1928" s="9">
        <v>9</v>
      </c>
    </row>
    <row r="1929" spans="1:72" x14ac:dyDescent="0.25">
      <c r="A1929" s="133"/>
      <c r="B1929" s="133"/>
      <c r="C1929" s="133"/>
      <c r="D1929" s="136"/>
      <c r="E1929" s="136"/>
      <c r="F1929" s="136"/>
      <c r="G1929" s="139"/>
      <c r="H1929" s="16" t="s">
        <v>64</v>
      </c>
      <c r="I1929" s="17">
        <f t="shared" ref="I1929:AA1929" si="2881">SUM(I1925)</f>
        <v>60000</v>
      </c>
      <c r="J1929" s="17">
        <f t="shared" si="2881"/>
        <v>0</v>
      </c>
      <c r="K1929" s="17">
        <f t="shared" si="2881"/>
        <v>0</v>
      </c>
      <c r="L1929" s="17">
        <f t="shared" si="2881"/>
        <v>0</v>
      </c>
      <c r="M1929" s="17">
        <f t="shared" si="2881"/>
        <v>0</v>
      </c>
      <c r="N1929" s="17">
        <f t="shared" si="2881"/>
        <v>0</v>
      </c>
      <c r="O1929" s="17">
        <f t="shared" ref="O1929" si="2882">SUM(O1925)</f>
        <v>60000</v>
      </c>
      <c r="P1929" s="17">
        <f t="shared" si="2881"/>
        <v>0</v>
      </c>
      <c r="Q1929" s="17">
        <f t="shared" si="2881"/>
        <v>0</v>
      </c>
      <c r="R1929" s="17">
        <f t="shared" si="2881"/>
        <v>4000</v>
      </c>
      <c r="S1929" s="17">
        <f t="shared" si="2881"/>
        <v>0</v>
      </c>
      <c r="T1929" s="17">
        <f t="shared" si="2881"/>
        <v>0</v>
      </c>
      <c r="U1929" s="17">
        <f t="shared" si="2881"/>
        <v>0</v>
      </c>
      <c r="V1929" s="17">
        <f t="shared" si="2881"/>
        <v>0</v>
      </c>
      <c r="W1929" s="17">
        <f t="shared" si="2881"/>
        <v>0</v>
      </c>
      <c r="X1929" s="17">
        <f t="shared" si="2881"/>
        <v>0</v>
      </c>
      <c r="Y1929" s="17">
        <f t="shared" si="2881"/>
        <v>0</v>
      </c>
      <c r="Z1929" s="17">
        <f t="shared" si="2881"/>
        <v>0</v>
      </c>
      <c r="AA1929" s="17">
        <f t="shared" si="2881"/>
        <v>0</v>
      </c>
      <c r="AB1929" s="17">
        <v>4000</v>
      </c>
      <c r="AC1929" s="17">
        <v>56000</v>
      </c>
      <c r="AD1929" s="17">
        <f t="shared" ref="AD1929:AV1929" si="2883">SUM(AD1925)</f>
        <v>60000</v>
      </c>
      <c r="AE1929" s="17">
        <f t="shared" si="2883"/>
        <v>12365</v>
      </c>
      <c r="AF1929" s="17">
        <f t="shared" si="2883"/>
        <v>0</v>
      </c>
      <c r="AG1929" s="17">
        <f t="shared" si="2883"/>
        <v>0</v>
      </c>
      <c r="AH1929" s="17">
        <f t="shared" si="2883"/>
        <v>0</v>
      </c>
      <c r="AI1929" s="17">
        <f t="shared" si="2883"/>
        <v>0</v>
      </c>
      <c r="AJ1929" s="17">
        <f t="shared" ref="AJ1929" si="2884">SUM(AJ1925)</f>
        <v>72365</v>
      </c>
      <c r="AK1929" s="17">
        <f t="shared" si="2883"/>
        <v>0</v>
      </c>
      <c r="AL1929" s="17">
        <f t="shared" si="2883"/>
        <v>0</v>
      </c>
      <c r="AM1929" s="17">
        <f t="shared" si="2883"/>
        <v>14320</v>
      </c>
      <c r="AN1929" s="17">
        <f t="shared" si="2883"/>
        <v>0</v>
      </c>
      <c r="AO1929" s="17">
        <f t="shared" si="2883"/>
        <v>0</v>
      </c>
      <c r="AP1929" s="17">
        <f t="shared" si="2883"/>
        <v>0</v>
      </c>
      <c r="AQ1929" s="17">
        <f t="shared" si="2883"/>
        <v>0</v>
      </c>
      <c r="AR1929" s="17">
        <f t="shared" si="2883"/>
        <v>0</v>
      </c>
      <c r="AS1929" s="17">
        <f t="shared" si="2883"/>
        <v>0</v>
      </c>
      <c r="AT1929" s="17">
        <f t="shared" si="2883"/>
        <v>0</v>
      </c>
      <c r="AU1929" s="17">
        <f t="shared" si="2883"/>
        <v>0</v>
      </c>
      <c r="AV1929" s="17">
        <f t="shared" si="2883"/>
        <v>0</v>
      </c>
      <c r="AW1929" s="17">
        <v>14320</v>
      </c>
      <c r="AX1929" s="17">
        <v>58045</v>
      </c>
      <c r="AY1929" s="17">
        <f t="shared" ref="AY1929:BQ1929" si="2885">SUM(AY1925)</f>
        <v>251100</v>
      </c>
      <c r="AZ1929" s="17">
        <f t="shared" si="2885"/>
        <v>51516</v>
      </c>
      <c r="BA1929" s="17">
        <f t="shared" si="2885"/>
        <v>0</v>
      </c>
      <c r="BB1929" s="17">
        <f t="shared" si="2885"/>
        <v>0</v>
      </c>
      <c r="BC1929" s="17">
        <f t="shared" si="2885"/>
        <v>0</v>
      </c>
      <c r="BD1929" s="17">
        <f t="shared" si="2885"/>
        <v>0</v>
      </c>
      <c r="BE1929" s="17">
        <f t="shared" ref="BE1929" si="2886">SUM(BE1925)</f>
        <v>302616</v>
      </c>
      <c r="BF1929" s="17">
        <f t="shared" si="2885"/>
        <v>0</v>
      </c>
      <c r="BG1929" s="17">
        <f t="shared" si="2885"/>
        <v>0</v>
      </c>
      <c r="BH1929" s="17">
        <f t="shared" si="2885"/>
        <v>61516</v>
      </c>
      <c r="BI1929" s="17">
        <f t="shared" si="2885"/>
        <v>0</v>
      </c>
      <c r="BJ1929" s="17">
        <f t="shared" si="2885"/>
        <v>0</v>
      </c>
      <c r="BK1929" s="17">
        <f t="shared" si="2885"/>
        <v>0</v>
      </c>
      <c r="BL1929" s="17">
        <f t="shared" si="2885"/>
        <v>0</v>
      </c>
      <c r="BM1929" s="17">
        <f t="shared" si="2885"/>
        <v>0</v>
      </c>
      <c r="BN1929" s="17">
        <f t="shared" si="2885"/>
        <v>0</v>
      </c>
      <c r="BO1929" s="17">
        <f t="shared" si="2885"/>
        <v>0</v>
      </c>
      <c r="BP1929" s="17">
        <f t="shared" si="2885"/>
        <v>0</v>
      </c>
      <c r="BQ1929" s="17">
        <f t="shared" si="2885"/>
        <v>0</v>
      </c>
      <c r="BR1929" s="17">
        <v>61516</v>
      </c>
      <c r="BS1929" s="17">
        <v>241100</v>
      </c>
      <c r="BT1929" s="17" t="e">
        <f>IF(#REF!=0,"-",#REF!/#REF!*100)</f>
        <v>#REF!</v>
      </c>
    </row>
    <row r="1930" spans="1:72" x14ac:dyDescent="0.25">
      <c r="A1930" s="133"/>
      <c r="B1930" s="133"/>
      <c r="C1930" s="133"/>
      <c r="D1930" s="136"/>
      <c r="E1930" s="136"/>
      <c r="F1930" s="136"/>
      <c r="G1930" s="139"/>
      <c r="H1930" s="18" t="s">
        <v>55</v>
      </c>
      <c r="I1930" s="17">
        <f t="shared" ref="I1930:AA1930" si="2887">SUM(I1929)</f>
        <v>60000</v>
      </c>
      <c r="J1930" s="17">
        <f t="shared" si="2887"/>
        <v>0</v>
      </c>
      <c r="K1930" s="17">
        <f t="shared" si="2887"/>
        <v>0</v>
      </c>
      <c r="L1930" s="17">
        <f t="shared" si="2887"/>
        <v>0</v>
      </c>
      <c r="M1930" s="17">
        <f t="shared" si="2887"/>
        <v>0</v>
      </c>
      <c r="N1930" s="17">
        <f t="shared" si="2887"/>
        <v>0</v>
      </c>
      <c r="O1930" s="17">
        <f t="shared" ref="O1930" si="2888">SUM(O1929)</f>
        <v>60000</v>
      </c>
      <c r="P1930" s="17">
        <f t="shared" si="2887"/>
        <v>0</v>
      </c>
      <c r="Q1930" s="17">
        <f t="shared" si="2887"/>
        <v>0</v>
      </c>
      <c r="R1930" s="17">
        <f t="shared" si="2887"/>
        <v>4000</v>
      </c>
      <c r="S1930" s="17">
        <f t="shared" si="2887"/>
        <v>0</v>
      </c>
      <c r="T1930" s="17">
        <f t="shared" si="2887"/>
        <v>0</v>
      </c>
      <c r="U1930" s="17">
        <f t="shared" si="2887"/>
        <v>0</v>
      </c>
      <c r="V1930" s="17">
        <f t="shared" si="2887"/>
        <v>0</v>
      </c>
      <c r="W1930" s="17">
        <f t="shared" si="2887"/>
        <v>0</v>
      </c>
      <c r="X1930" s="17">
        <f t="shared" si="2887"/>
        <v>0</v>
      </c>
      <c r="Y1930" s="17">
        <f t="shared" si="2887"/>
        <v>0</v>
      </c>
      <c r="Z1930" s="17">
        <f t="shared" si="2887"/>
        <v>0</v>
      </c>
      <c r="AA1930" s="17">
        <f t="shared" si="2887"/>
        <v>0</v>
      </c>
      <c r="AB1930" s="17">
        <v>4000</v>
      </c>
      <c r="AC1930" s="17">
        <v>56000</v>
      </c>
      <c r="AD1930" s="17">
        <f t="shared" ref="AD1930:AV1930" si="2889">SUM(AD1929)</f>
        <v>60000</v>
      </c>
      <c r="AE1930" s="17">
        <f t="shared" si="2889"/>
        <v>12365</v>
      </c>
      <c r="AF1930" s="17">
        <f t="shared" si="2889"/>
        <v>0</v>
      </c>
      <c r="AG1930" s="17">
        <f t="shared" si="2889"/>
        <v>0</v>
      </c>
      <c r="AH1930" s="17">
        <f t="shared" si="2889"/>
        <v>0</v>
      </c>
      <c r="AI1930" s="17">
        <f t="shared" si="2889"/>
        <v>0</v>
      </c>
      <c r="AJ1930" s="17">
        <f t="shared" ref="AJ1930" si="2890">SUM(AJ1929)</f>
        <v>72365</v>
      </c>
      <c r="AK1930" s="17">
        <f t="shared" si="2889"/>
        <v>0</v>
      </c>
      <c r="AL1930" s="17">
        <f t="shared" si="2889"/>
        <v>0</v>
      </c>
      <c r="AM1930" s="17">
        <f t="shared" si="2889"/>
        <v>14320</v>
      </c>
      <c r="AN1930" s="17">
        <f t="shared" si="2889"/>
        <v>0</v>
      </c>
      <c r="AO1930" s="17">
        <f t="shared" si="2889"/>
        <v>0</v>
      </c>
      <c r="AP1930" s="17">
        <f t="shared" si="2889"/>
        <v>0</v>
      </c>
      <c r="AQ1930" s="17">
        <f t="shared" si="2889"/>
        <v>0</v>
      </c>
      <c r="AR1930" s="17">
        <f t="shared" si="2889"/>
        <v>0</v>
      </c>
      <c r="AS1930" s="17">
        <f t="shared" si="2889"/>
        <v>0</v>
      </c>
      <c r="AT1930" s="17">
        <f t="shared" si="2889"/>
        <v>0</v>
      </c>
      <c r="AU1930" s="17">
        <f t="shared" si="2889"/>
        <v>0</v>
      </c>
      <c r="AV1930" s="17">
        <f t="shared" si="2889"/>
        <v>0</v>
      </c>
      <c r="AW1930" s="17">
        <v>14320</v>
      </c>
      <c r="AX1930" s="17">
        <v>58045</v>
      </c>
      <c r="AY1930" s="17">
        <f t="shared" ref="AY1930:BQ1930" si="2891">SUM(AY1929)</f>
        <v>251100</v>
      </c>
      <c r="AZ1930" s="17">
        <f t="shared" si="2891"/>
        <v>51516</v>
      </c>
      <c r="BA1930" s="17">
        <f t="shared" si="2891"/>
        <v>0</v>
      </c>
      <c r="BB1930" s="17">
        <f t="shared" si="2891"/>
        <v>0</v>
      </c>
      <c r="BC1930" s="17">
        <f t="shared" si="2891"/>
        <v>0</v>
      </c>
      <c r="BD1930" s="17">
        <f t="shared" si="2891"/>
        <v>0</v>
      </c>
      <c r="BE1930" s="17">
        <f t="shared" ref="BE1930" si="2892">SUM(BE1929)</f>
        <v>302616</v>
      </c>
      <c r="BF1930" s="17">
        <f t="shared" si="2891"/>
        <v>0</v>
      </c>
      <c r="BG1930" s="17">
        <f t="shared" si="2891"/>
        <v>0</v>
      </c>
      <c r="BH1930" s="17">
        <f t="shared" si="2891"/>
        <v>61516</v>
      </c>
      <c r="BI1930" s="17">
        <f t="shared" si="2891"/>
        <v>0</v>
      </c>
      <c r="BJ1930" s="17">
        <f t="shared" si="2891"/>
        <v>0</v>
      </c>
      <c r="BK1930" s="17">
        <f t="shared" si="2891"/>
        <v>0</v>
      </c>
      <c r="BL1930" s="17">
        <f t="shared" si="2891"/>
        <v>0</v>
      </c>
      <c r="BM1930" s="17">
        <f t="shared" si="2891"/>
        <v>0</v>
      </c>
      <c r="BN1930" s="17">
        <f t="shared" si="2891"/>
        <v>0</v>
      </c>
      <c r="BO1930" s="17">
        <f t="shared" si="2891"/>
        <v>0</v>
      </c>
      <c r="BP1930" s="17">
        <f t="shared" si="2891"/>
        <v>0</v>
      </c>
      <c r="BQ1930" s="17">
        <f t="shared" si="2891"/>
        <v>0</v>
      </c>
      <c r="BR1930" s="17">
        <v>61516</v>
      </c>
      <c r="BS1930" s="17">
        <v>241100</v>
      </c>
      <c r="BT1930" s="17" t="e">
        <f>IF(#REF!=0,"-",#REF!/#REF!*100)</f>
        <v>#REF!</v>
      </c>
    </row>
    <row r="1931" spans="1:72" x14ac:dyDescent="0.25">
      <c r="A1931" s="134"/>
      <c r="B1931" s="134"/>
      <c r="C1931" s="134"/>
      <c r="D1931" s="137"/>
      <c r="E1931" s="137"/>
      <c r="F1931" s="137"/>
      <c r="G1931" s="140"/>
      <c r="O1931">
        <f t="shared" si="2821"/>
        <v>0</v>
      </c>
      <c r="AB1931">
        <v>0</v>
      </c>
      <c r="AC1931">
        <v>0</v>
      </c>
      <c r="AJ1931">
        <f t="shared" si="2822"/>
        <v>0</v>
      </c>
      <c r="AW1931">
        <v>0</v>
      </c>
      <c r="AX1931">
        <v>0</v>
      </c>
      <c r="BE1931">
        <f t="shared" si="2823"/>
        <v>0</v>
      </c>
      <c r="BR1931">
        <v>0</v>
      </c>
      <c r="BS1931">
        <v>0</v>
      </c>
      <c r="BT1931" t="e">
        <f>IF(#REF!=0,"-",#REF!/#REF!*100)</f>
        <v>#REF!</v>
      </c>
    </row>
    <row r="1932" spans="1:72" ht="15.75" thickBot="1" x14ac:dyDescent="0.3">
      <c r="A1932" s="13" t="s">
        <v>0</v>
      </c>
      <c r="B1932" s="13" t="s">
        <v>0</v>
      </c>
      <c r="C1932" s="13" t="s">
        <v>0</v>
      </c>
      <c r="D1932" s="98" t="s">
        <v>0</v>
      </c>
      <c r="E1932" s="98" t="s">
        <v>0</v>
      </c>
      <c r="F1932" s="98" t="s">
        <v>0</v>
      </c>
      <c r="G1932" s="13" t="s">
        <v>0</v>
      </c>
      <c r="H1932" s="19" t="s">
        <v>0</v>
      </c>
      <c r="I1932" s="19" t="s">
        <v>0</v>
      </c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>
        <v>0</v>
      </c>
      <c r="AC1932" s="19">
        <v>0</v>
      </c>
      <c r="AD1932" s="19" t="s">
        <v>0</v>
      </c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>
        <v>0</v>
      </c>
      <c r="AX1932" s="19">
        <v>0</v>
      </c>
      <c r="AY1932" s="19" t="s">
        <v>0</v>
      </c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>
        <v>0</v>
      </c>
      <c r="BS1932" s="19">
        <v>0</v>
      </c>
      <c r="BT1932" s="19"/>
    </row>
    <row r="1933" spans="1:72" ht="69.75" customHeight="1" thickBot="1" x14ac:dyDescent="0.3">
      <c r="A1933" s="5" t="s">
        <v>2</v>
      </c>
      <c r="B1933" s="5" t="s">
        <v>3</v>
      </c>
      <c r="C1933" s="5" t="s">
        <v>4</v>
      </c>
      <c r="D1933" s="103" t="s">
        <v>0</v>
      </c>
      <c r="E1933" s="112" t="s">
        <v>5</v>
      </c>
      <c r="F1933" s="112" t="s">
        <v>6</v>
      </c>
      <c r="G1933" s="5" t="s">
        <v>7</v>
      </c>
      <c r="H1933" s="5" t="s">
        <v>8</v>
      </c>
      <c r="I1933" s="89" t="s">
        <v>9</v>
      </c>
      <c r="J1933" s="89" t="s">
        <v>1606</v>
      </c>
      <c r="K1933" s="89" t="s">
        <v>1534</v>
      </c>
      <c r="L1933" s="89" t="s">
        <v>1592</v>
      </c>
      <c r="M1933" s="89" t="s">
        <v>1593</v>
      </c>
      <c r="N1933" s="89" t="s">
        <v>1594</v>
      </c>
      <c r="O1933" s="89" t="s">
        <v>1610</v>
      </c>
      <c r="P1933" s="89" t="s">
        <v>1607</v>
      </c>
      <c r="Q1933" s="89" t="s">
        <v>1595</v>
      </c>
      <c r="R1933" s="89" t="s">
        <v>1596</v>
      </c>
      <c r="S1933" s="89" t="s">
        <v>1597</v>
      </c>
      <c r="T1933" s="89" t="s">
        <v>1598</v>
      </c>
      <c r="U1933" s="89" t="s">
        <v>1599</v>
      </c>
      <c r="V1933" s="89" t="s">
        <v>1600</v>
      </c>
      <c r="W1933" s="89" t="s">
        <v>1608</v>
      </c>
      <c r="X1933" s="89" t="s">
        <v>1609</v>
      </c>
      <c r="Y1933" s="89" t="s">
        <v>1601</v>
      </c>
      <c r="Z1933" s="89" t="s">
        <v>1602</v>
      </c>
      <c r="AA1933" s="89" t="s">
        <v>1603</v>
      </c>
      <c r="AB1933" s="89" t="s">
        <v>1604</v>
      </c>
      <c r="AC1933" s="89" t="s">
        <v>1605</v>
      </c>
      <c r="AD1933" s="90" t="s">
        <v>10</v>
      </c>
      <c r="AE1933" s="90" t="s">
        <v>1606</v>
      </c>
      <c r="AF1933" s="90" t="s">
        <v>1534</v>
      </c>
      <c r="AG1933" s="90" t="s">
        <v>1592</v>
      </c>
      <c r="AH1933" s="90" t="s">
        <v>1593</v>
      </c>
      <c r="AI1933" s="90" t="s">
        <v>1594</v>
      </c>
      <c r="AJ1933" s="90" t="s">
        <v>1611</v>
      </c>
      <c r="AK1933" s="90" t="s">
        <v>1607</v>
      </c>
      <c r="AL1933" s="90" t="s">
        <v>1595</v>
      </c>
      <c r="AM1933" s="90" t="s">
        <v>1596</v>
      </c>
      <c r="AN1933" s="90" t="s">
        <v>1597</v>
      </c>
      <c r="AO1933" s="90" t="s">
        <v>1598</v>
      </c>
      <c r="AP1933" s="90" t="s">
        <v>1599</v>
      </c>
      <c r="AQ1933" s="90" t="s">
        <v>1600</v>
      </c>
      <c r="AR1933" s="90" t="s">
        <v>1608</v>
      </c>
      <c r="AS1933" s="90" t="s">
        <v>1609</v>
      </c>
      <c r="AT1933" s="90" t="s">
        <v>1601</v>
      </c>
      <c r="AU1933" s="90" t="s">
        <v>1602</v>
      </c>
      <c r="AV1933" s="90" t="s">
        <v>1603</v>
      </c>
      <c r="AW1933" s="90" t="s">
        <v>1604</v>
      </c>
      <c r="AX1933" s="90" t="s">
        <v>1605</v>
      </c>
      <c r="AY1933" s="91" t="s">
        <v>11</v>
      </c>
      <c r="AZ1933" s="91" t="s">
        <v>1606</v>
      </c>
      <c r="BA1933" s="91" t="s">
        <v>1534</v>
      </c>
      <c r="BB1933" s="91" t="s">
        <v>1592</v>
      </c>
      <c r="BC1933" s="91" t="s">
        <v>1593</v>
      </c>
      <c r="BD1933" s="91" t="s">
        <v>1594</v>
      </c>
      <c r="BE1933" s="91" t="s">
        <v>1612</v>
      </c>
      <c r="BF1933" s="91" t="s">
        <v>1607</v>
      </c>
      <c r="BG1933" s="91" t="s">
        <v>1595</v>
      </c>
      <c r="BH1933" s="91" t="s">
        <v>1596</v>
      </c>
      <c r="BI1933" s="91" t="s">
        <v>1597</v>
      </c>
      <c r="BJ1933" s="91" t="s">
        <v>1598</v>
      </c>
      <c r="BK1933" s="91" t="s">
        <v>1599</v>
      </c>
      <c r="BL1933" s="91" t="s">
        <v>1600</v>
      </c>
      <c r="BM1933" s="91" t="s">
        <v>1608</v>
      </c>
      <c r="BN1933" s="91" t="s">
        <v>1609</v>
      </c>
      <c r="BO1933" s="91" t="s">
        <v>1601</v>
      </c>
      <c r="BP1933" s="91" t="s">
        <v>1602</v>
      </c>
      <c r="BQ1933" s="91" t="s">
        <v>1603</v>
      </c>
      <c r="BR1933" s="91" t="s">
        <v>1604</v>
      </c>
      <c r="BS1933" s="91" t="s">
        <v>1605</v>
      </c>
      <c r="BT1933" s="5" t="s">
        <v>1671</v>
      </c>
    </row>
    <row r="1934" spans="1:72" x14ac:dyDescent="0.25">
      <c r="A1934" s="6" t="s">
        <v>0</v>
      </c>
      <c r="B1934" s="6" t="s">
        <v>0</v>
      </c>
      <c r="C1934" s="6" t="s">
        <v>0</v>
      </c>
      <c r="D1934" s="104" t="s">
        <v>0</v>
      </c>
      <c r="E1934" s="104" t="s">
        <v>0</v>
      </c>
      <c r="F1934" s="121" t="s">
        <v>0</v>
      </c>
      <c r="G1934" s="7" t="s">
        <v>0</v>
      </c>
      <c r="H1934" s="8" t="s">
        <v>0</v>
      </c>
      <c r="I1934" s="9">
        <v>1</v>
      </c>
      <c r="J1934" s="9">
        <v>2</v>
      </c>
      <c r="K1934" s="9">
        <v>3</v>
      </c>
      <c r="L1934" s="9">
        <v>4</v>
      </c>
      <c r="M1934" s="9">
        <v>5</v>
      </c>
      <c r="N1934" s="9">
        <v>6</v>
      </c>
      <c r="O1934" s="9">
        <v>7</v>
      </c>
      <c r="P1934" s="9">
        <v>8</v>
      </c>
      <c r="Q1934" s="9">
        <v>9</v>
      </c>
      <c r="R1934" s="9">
        <v>10</v>
      </c>
      <c r="S1934" s="9">
        <v>11</v>
      </c>
      <c r="T1934" s="9">
        <v>12</v>
      </c>
      <c r="U1934" s="9">
        <v>13</v>
      </c>
      <c r="V1934" s="9">
        <v>14</v>
      </c>
      <c r="W1934" s="9">
        <v>15</v>
      </c>
      <c r="X1934" s="9">
        <v>16</v>
      </c>
      <c r="Y1934" s="9">
        <v>17</v>
      </c>
      <c r="Z1934" s="9">
        <v>18</v>
      </c>
      <c r="AA1934" s="9">
        <v>19</v>
      </c>
      <c r="AB1934" s="9">
        <v>20</v>
      </c>
      <c r="AC1934" s="9">
        <v>21</v>
      </c>
      <c r="AD1934" s="9">
        <v>1</v>
      </c>
      <c r="AE1934" s="9">
        <v>2</v>
      </c>
      <c r="AF1934" s="9">
        <v>3</v>
      </c>
      <c r="AG1934" s="9">
        <v>4</v>
      </c>
      <c r="AH1934" s="9">
        <v>5</v>
      </c>
      <c r="AI1934" s="9">
        <v>6</v>
      </c>
      <c r="AJ1934" s="9">
        <v>7</v>
      </c>
      <c r="AK1934" s="9">
        <v>8</v>
      </c>
      <c r="AL1934" s="9">
        <v>9</v>
      </c>
      <c r="AM1934" s="9">
        <v>10</v>
      </c>
      <c r="AN1934" s="9">
        <v>11</v>
      </c>
      <c r="AO1934" s="9">
        <v>12</v>
      </c>
      <c r="AP1934" s="9">
        <v>13</v>
      </c>
      <c r="AQ1934" s="9">
        <v>14</v>
      </c>
      <c r="AR1934" s="9">
        <v>15</v>
      </c>
      <c r="AS1934" s="9">
        <v>16</v>
      </c>
      <c r="AT1934" s="9">
        <v>17</v>
      </c>
      <c r="AU1934" s="9">
        <v>18</v>
      </c>
      <c r="AV1934" s="9">
        <v>19</v>
      </c>
      <c r="AW1934" s="9">
        <v>20</v>
      </c>
      <c r="AX1934" s="9">
        <v>21</v>
      </c>
      <c r="AY1934" s="9">
        <v>1</v>
      </c>
      <c r="AZ1934" s="9">
        <v>2</v>
      </c>
      <c r="BA1934" s="9">
        <v>3</v>
      </c>
      <c r="BB1934" s="9">
        <v>4</v>
      </c>
      <c r="BC1934" s="9">
        <v>5</v>
      </c>
      <c r="BD1934" s="9">
        <v>6</v>
      </c>
      <c r="BE1934" s="9">
        <v>7</v>
      </c>
      <c r="BF1934" s="9">
        <v>8</v>
      </c>
      <c r="BG1934" s="9">
        <v>9</v>
      </c>
      <c r="BH1934" s="9">
        <v>10</v>
      </c>
      <c r="BI1934" s="9">
        <v>11</v>
      </c>
      <c r="BJ1934" s="9">
        <v>12</v>
      </c>
      <c r="BK1934" s="9">
        <v>13</v>
      </c>
      <c r="BL1934" s="9">
        <v>14</v>
      </c>
      <c r="BM1934" s="9">
        <v>15</v>
      </c>
      <c r="BN1934" s="9">
        <v>16</v>
      </c>
      <c r="BO1934" s="9">
        <v>17</v>
      </c>
      <c r="BP1934" s="9">
        <v>18</v>
      </c>
      <c r="BQ1934" s="9">
        <v>19</v>
      </c>
      <c r="BR1934" s="9">
        <v>20</v>
      </c>
      <c r="BS1934" s="9">
        <v>21</v>
      </c>
      <c r="BT1934" s="9">
        <v>9</v>
      </c>
    </row>
    <row r="1935" spans="1:72" x14ac:dyDescent="0.25">
      <c r="A1935" s="1" t="s">
        <v>548</v>
      </c>
      <c r="B1935" s="1" t="s">
        <v>56</v>
      </c>
      <c r="C1935" s="4" t="s">
        <v>144</v>
      </c>
      <c r="D1935" s="102" t="s">
        <v>642</v>
      </c>
      <c r="E1935" s="101" t="s">
        <v>0</v>
      </c>
      <c r="F1935" s="101" t="s">
        <v>0</v>
      </c>
      <c r="G1935" s="2" t="s">
        <v>0</v>
      </c>
      <c r="H1935" s="2" t="s">
        <v>643</v>
      </c>
      <c r="I1935" s="3" t="s">
        <v>0</v>
      </c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>
        <v>0</v>
      </c>
      <c r="AC1935" s="3">
        <v>0</v>
      </c>
      <c r="AD1935" s="3" t="s">
        <v>0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>
        <v>0</v>
      </c>
      <c r="AX1935" s="3">
        <v>0</v>
      </c>
      <c r="AY1935" s="3" t="s">
        <v>0</v>
      </c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>
        <v>0</v>
      </c>
      <c r="BS1935" s="3">
        <v>0</v>
      </c>
      <c r="BT1935" s="3"/>
    </row>
    <row r="1936" spans="1:72" ht="33.75" x14ac:dyDescent="0.25">
      <c r="A1936" s="1" t="s">
        <v>0</v>
      </c>
      <c r="B1936" s="1" t="s">
        <v>0</v>
      </c>
      <c r="C1936" s="1" t="s">
        <v>0</v>
      </c>
      <c r="D1936" s="101" t="s">
        <v>0</v>
      </c>
      <c r="E1936" s="101" t="s">
        <v>0</v>
      </c>
      <c r="F1936" s="101" t="s">
        <v>0</v>
      </c>
      <c r="G1936" s="2" t="s">
        <v>0</v>
      </c>
      <c r="H1936" s="10" t="s">
        <v>13</v>
      </c>
      <c r="I1936" s="11">
        <f t="shared" ref="I1936:AA1936" si="2893">SUM(I1937,I1945,I1947)</f>
        <v>90000</v>
      </c>
      <c r="J1936" s="11">
        <f t="shared" si="2893"/>
        <v>0</v>
      </c>
      <c r="K1936" s="11">
        <f t="shared" si="2893"/>
        <v>0</v>
      </c>
      <c r="L1936" s="11">
        <f t="shared" si="2893"/>
        <v>0</v>
      </c>
      <c r="M1936" s="11">
        <f t="shared" si="2893"/>
        <v>0</v>
      </c>
      <c r="N1936" s="11">
        <f t="shared" si="2893"/>
        <v>0</v>
      </c>
      <c r="O1936" s="11">
        <f t="shared" ref="O1936" si="2894">SUM(O1937,O1945,O1947)</f>
        <v>90000</v>
      </c>
      <c r="P1936" s="11">
        <f t="shared" si="2893"/>
        <v>3030</v>
      </c>
      <c r="Q1936" s="11">
        <f t="shared" si="2893"/>
        <v>0</v>
      </c>
      <c r="R1936" s="11">
        <f t="shared" si="2893"/>
        <v>0</v>
      </c>
      <c r="S1936" s="11">
        <f t="shared" si="2893"/>
        <v>0</v>
      </c>
      <c r="T1936" s="11">
        <f t="shared" si="2893"/>
        <v>0</v>
      </c>
      <c r="U1936" s="11">
        <f t="shared" si="2893"/>
        <v>0</v>
      </c>
      <c r="V1936" s="11">
        <f t="shared" si="2893"/>
        <v>0</v>
      </c>
      <c r="W1936" s="11">
        <f t="shared" si="2893"/>
        <v>0</v>
      </c>
      <c r="X1936" s="11">
        <f t="shared" si="2893"/>
        <v>0</v>
      </c>
      <c r="Y1936" s="11">
        <f t="shared" si="2893"/>
        <v>0</v>
      </c>
      <c r="Z1936" s="11">
        <f t="shared" si="2893"/>
        <v>0</v>
      </c>
      <c r="AA1936" s="11">
        <f t="shared" si="2893"/>
        <v>0</v>
      </c>
      <c r="AB1936" s="11">
        <v>3030</v>
      </c>
      <c r="AC1936" s="11">
        <v>86970</v>
      </c>
      <c r="AD1936" s="11">
        <f t="shared" ref="AD1936:AV1936" si="2895">SUM(AD1937,AD1945,AD1947)</f>
        <v>27000</v>
      </c>
      <c r="AE1936" s="11">
        <f t="shared" si="2895"/>
        <v>5000</v>
      </c>
      <c r="AF1936" s="11">
        <f t="shared" si="2895"/>
        <v>0</v>
      </c>
      <c r="AG1936" s="11">
        <f t="shared" si="2895"/>
        <v>0</v>
      </c>
      <c r="AH1936" s="11">
        <f t="shared" si="2895"/>
        <v>0</v>
      </c>
      <c r="AI1936" s="11">
        <f t="shared" si="2895"/>
        <v>0</v>
      </c>
      <c r="AJ1936" s="11">
        <f t="shared" ref="AJ1936" si="2896">SUM(AJ1937,AJ1945,AJ1947)</f>
        <v>32000</v>
      </c>
      <c r="AK1936" s="11">
        <f t="shared" si="2895"/>
        <v>0</v>
      </c>
      <c r="AL1936" s="11">
        <f t="shared" si="2895"/>
        <v>0</v>
      </c>
      <c r="AM1936" s="11">
        <f t="shared" si="2895"/>
        <v>5000</v>
      </c>
      <c r="AN1936" s="11">
        <f t="shared" si="2895"/>
        <v>0</v>
      </c>
      <c r="AO1936" s="11">
        <f t="shared" si="2895"/>
        <v>0</v>
      </c>
      <c r="AP1936" s="11">
        <f t="shared" si="2895"/>
        <v>0</v>
      </c>
      <c r="AQ1936" s="11">
        <f t="shared" si="2895"/>
        <v>0</v>
      </c>
      <c r="AR1936" s="11">
        <f t="shared" si="2895"/>
        <v>0</v>
      </c>
      <c r="AS1936" s="11">
        <f t="shared" si="2895"/>
        <v>0</v>
      </c>
      <c r="AT1936" s="11">
        <f t="shared" si="2895"/>
        <v>0</v>
      </c>
      <c r="AU1936" s="11">
        <f t="shared" si="2895"/>
        <v>0</v>
      </c>
      <c r="AV1936" s="11">
        <f t="shared" si="2895"/>
        <v>0</v>
      </c>
      <c r="AW1936" s="11">
        <v>5000</v>
      </c>
      <c r="AX1936" s="11">
        <v>27000</v>
      </c>
      <c r="AY1936" s="11">
        <f t="shared" ref="AY1936:BQ1936" si="2897">SUM(AY1937,AY1945,AY1947)</f>
        <v>48000</v>
      </c>
      <c r="AZ1936" s="11">
        <f t="shared" si="2897"/>
        <v>14162</v>
      </c>
      <c r="BA1936" s="11">
        <f t="shared" si="2897"/>
        <v>0</v>
      </c>
      <c r="BB1936" s="11">
        <f t="shared" si="2897"/>
        <v>0</v>
      </c>
      <c r="BC1936" s="11">
        <f t="shared" si="2897"/>
        <v>0</v>
      </c>
      <c r="BD1936" s="11">
        <f t="shared" si="2897"/>
        <v>0</v>
      </c>
      <c r="BE1936" s="11">
        <f t="shared" ref="BE1936" si="2898">SUM(BE1937,BE1945,BE1947)</f>
        <v>62162</v>
      </c>
      <c r="BF1936" s="11">
        <f t="shared" si="2897"/>
        <v>10000</v>
      </c>
      <c r="BG1936" s="11">
        <f t="shared" si="2897"/>
        <v>0</v>
      </c>
      <c r="BH1936" s="11">
        <f t="shared" si="2897"/>
        <v>14162</v>
      </c>
      <c r="BI1936" s="11">
        <f t="shared" si="2897"/>
        <v>0</v>
      </c>
      <c r="BJ1936" s="11">
        <f t="shared" si="2897"/>
        <v>0</v>
      </c>
      <c r="BK1936" s="11">
        <f t="shared" si="2897"/>
        <v>0</v>
      </c>
      <c r="BL1936" s="11">
        <f t="shared" si="2897"/>
        <v>0</v>
      </c>
      <c r="BM1936" s="11">
        <f t="shared" si="2897"/>
        <v>0</v>
      </c>
      <c r="BN1936" s="11">
        <f t="shared" si="2897"/>
        <v>0</v>
      </c>
      <c r="BO1936" s="11">
        <f t="shared" si="2897"/>
        <v>0</v>
      </c>
      <c r="BP1936" s="11">
        <f t="shared" si="2897"/>
        <v>0</v>
      </c>
      <c r="BQ1936" s="11">
        <f t="shared" si="2897"/>
        <v>0</v>
      </c>
      <c r="BR1936" s="11">
        <v>24162</v>
      </c>
      <c r="BS1936" s="11">
        <v>38000</v>
      </c>
      <c r="BT1936" s="11" t="e">
        <f>IF(#REF!=0,"-",#REF!/#REF!*100)</f>
        <v>#REF!</v>
      </c>
    </row>
    <row r="1937" spans="1:72" x14ac:dyDescent="0.25">
      <c r="A1937" s="4" t="s">
        <v>548</v>
      </c>
      <c r="B1937" s="4" t="s">
        <v>56</v>
      </c>
      <c r="C1937" s="4" t="s">
        <v>144</v>
      </c>
      <c r="D1937" s="102" t="s">
        <v>642</v>
      </c>
      <c r="E1937" s="101" t="s">
        <v>14</v>
      </c>
      <c r="F1937" s="101" t="s">
        <v>0</v>
      </c>
      <c r="G1937" s="2" t="s">
        <v>0</v>
      </c>
      <c r="H1937" s="2" t="s">
        <v>15</v>
      </c>
      <c r="I1937" s="12">
        <f t="shared" ref="I1937:AA1937" si="2899">SUM(I1938:I1939)</f>
        <v>0</v>
      </c>
      <c r="J1937" s="12">
        <f t="shared" si="2899"/>
        <v>0</v>
      </c>
      <c r="K1937" s="12">
        <f t="shared" si="2899"/>
        <v>0</v>
      </c>
      <c r="L1937" s="12">
        <f t="shared" si="2899"/>
        <v>0</v>
      </c>
      <c r="M1937" s="12">
        <f t="shared" si="2899"/>
        <v>0</v>
      </c>
      <c r="N1937" s="12">
        <f t="shared" si="2899"/>
        <v>0</v>
      </c>
      <c r="O1937" s="12">
        <f t="shared" ref="O1937" si="2900">SUM(O1938:O1939)</f>
        <v>0</v>
      </c>
      <c r="P1937" s="12">
        <f t="shared" si="2899"/>
        <v>0</v>
      </c>
      <c r="Q1937" s="12">
        <f t="shared" si="2899"/>
        <v>0</v>
      </c>
      <c r="R1937" s="12">
        <f t="shared" si="2899"/>
        <v>0</v>
      </c>
      <c r="S1937" s="12">
        <f t="shared" si="2899"/>
        <v>0</v>
      </c>
      <c r="T1937" s="12">
        <f t="shared" si="2899"/>
        <v>0</v>
      </c>
      <c r="U1937" s="12">
        <f t="shared" si="2899"/>
        <v>0</v>
      </c>
      <c r="V1937" s="12">
        <f t="shared" si="2899"/>
        <v>0</v>
      </c>
      <c r="W1937" s="12">
        <f t="shared" si="2899"/>
        <v>0</v>
      </c>
      <c r="X1937" s="12">
        <f t="shared" si="2899"/>
        <v>0</v>
      </c>
      <c r="Y1937" s="12">
        <f t="shared" si="2899"/>
        <v>0</v>
      </c>
      <c r="Z1937" s="12">
        <f t="shared" si="2899"/>
        <v>0</v>
      </c>
      <c r="AA1937" s="12">
        <f t="shared" si="2899"/>
        <v>0</v>
      </c>
      <c r="AB1937" s="12">
        <v>0</v>
      </c>
      <c r="AC1937" s="12">
        <v>0</v>
      </c>
      <c r="AD1937" s="12">
        <f t="shared" ref="AD1937:AV1937" si="2901">SUM(AD1938:AD1939)</f>
        <v>0</v>
      </c>
      <c r="AE1937" s="12">
        <f t="shared" si="2901"/>
        <v>0</v>
      </c>
      <c r="AF1937" s="12">
        <f t="shared" si="2901"/>
        <v>0</v>
      </c>
      <c r="AG1937" s="12">
        <f t="shared" si="2901"/>
        <v>0</v>
      </c>
      <c r="AH1937" s="12">
        <f t="shared" si="2901"/>
        <v>0</v>
      </c>
      <c r="AI1937" s="12">
        <f t="shared" si="2901"/>
        <v>0</v>
      </c>
      <c r="AJ1937" s="12">
        <f t="shared" ref="AJ1937" si="2902">SUM(AJ1938:AJ1939)</f>
        <v>0</v>
      </c>
      <c r="AK1937" s="12">
        <f t="shared" si="2901"/>
        <v>0</v>
      </c>
      <c r="AL1937" s="12">
        <f t="shared" si="2901"/>
        <v>0</v>
      </c>
      <c r="AM1937" s="12">
        <f t="shared" si="2901"/>
        <v>0</v>
      </c>
      <c r="AN1937" s="12">
        <f t="shared" si="2901"/>
        <v>0</v>
      </c>
      <c r="AO1937" s="12">
        <f t="shared" si="2901"/>
        <v>0</v>
      </c>
      <c r="AP1937" s="12">
        <f t="shared" si="2901"/>
        <v>0</v>
      </c>
      <c r="AQ1937" s="12">
        <f t="shared" si="2901"/>
        <v>0</v>
      </c>
      <c r="AR1937" s="12">
        <f t="shared" si="2901"/>
        <v>0</v>
      </c>
      <c r="AS1937" s="12">
        <f t="shared" si="2901"/>
        <v>0</v>
      </c>
      <c r="AT1937" s="12">
        <f t="shared" si="2901"/>
        <v>0</v>
      </c>
      <c r="AU1937" s="12">
        <f t="shared" si="2901"/>
        <v>0</v>
      </c>
      <c r="AV1937" s="12">
        <f t="shared" si="2901"/>
        <v>0</v>
      </c>
      <c r="AW1937" s="12">
        <v>0</v>
      </c>
      <c r="AX1937" s="12">
        <v>0</v>
      </c>
      <c r="AY1937" s="12">
        <f t="shared" ref="AY1937:BQ1937" si="2903">SUM(AY1938:AY1939)</f>
        <v>0</v>
      </c>
      <c r="AZ1937" s="12">
        <f t="shared" si="2903"/>
        <v>0</v>
      </c>
      <c r="BA1937" s="12">
        <f t="shared" si="2903"/>
        <v>0</v>
      </c>
      <c r="BB1937" s="12">
        <f t="shared" si="2903"/>
        <v>0</v>
      </c>
      <c r="BC1937" s="12">
        <f t="shared" si="2903"/>
        <v>0</v>
      </c>
      <c r="BD1937" s="12">
        <f t="shared" si="2903"/>
        <v>0</v>
      </c>
      <c r="BE1937" s="12">
        <f t="shared" ref="BE1937" si="2904">SUM(BE1938:BE1939)</f>
        <v>0</v>
      </c>
      <c r="BF1937" s="12">
        <f t="shared" si="2903"/>
        <v>0</v>
      </c>
      <c r="BG1937" s="12">
        <f t="shared" si="2903"/>
        <v>0</v>
      </c>
      <c r="BH1937" s="12">
        <f t="shared" si="2903"/>
        <v>0</v>
      </c>
      <c r="BI1937" s="12">
        <f t="shared" si="2903"/>
        <v>0</v>
      </c>
      <c r="BJ1937" s="12">
        <f t="shared" si="2903"/>
        <v>0</v>
      </c>
      <c r="BK1937" s="12">
        <f t="shared" si="2903"/>
        <v>0</v>
      </c>
      <c r="BL1937" s="12">
        <f t="shared" si="2903"/>
        <v>0</v>
      </c>
      <c r="BM1937" s="12">
        <f t="shared" si="2903"/>
        <v>0</v>
      </c>
      <c r="BN1937" s="12">
        <f t="shared" si="2903"/>
        <v>0</v>
      </c>
      <c r="BO1937" s="12">
        <f t="shared" si="2903"/>
        <v>0</v>
      </c>
      <c r="BP1937" s="12">
        <f t="shared" si="2903"/>
        <v>0</v>
      </c>
      <c r="BQ1937" s="12">
        <f t="shared" si="2903"/>
        <v>0</v>
      </c>
      <c r="BR1937" s="12">
        <v>0</v>
      </c>
      <c r="BS1937" s="12">
        <v>0</v>
      </c>
      <c r="BT1937" s="12" t="e">
        <f>IF(#REF!=0,"-",#REF!/#REF!*100)</f>
        <v>#REF!</v>
      </c>
    </row>
    <row r="1938" spans="1:72" x14ac:dyDescent="0.25">
      <c r="A1938" s="4" t="s">
        <v>548</v>
      </c>
      <c r="B1938" s="4" t="s">
        <v>56</v>
      </c>
      <c r="C1938" s="4" t="s">
        <v>144</v>
      </c>
      <c r="D1938" s="102" t="s">
        <v>642</v>
      </c>
      <c r="E1938" s="113">
        <v>6111</v>
      </c>
      <c r="F1938" s="102"/>
      <c r="G1938" s="98" t="s">
        <v>1660</v>
      </c>
      <c r="H1938" s="13" t="s">
        <v>16</v>
      </c>
      <c r="I1938" s="14">
        <v>0</v>
      </c>
      <c r="J1938" s="14"/>
      <c r="K1938" s="14"/>
      <c r="L1938" s="14"/>
      <c r="M1938" s="14"/>
      <c r="N1938" s="14"/>
      <c r="O1938" s="14">
        <f t="shared" si="2821"/>
        <v>0</v>
      </c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>
        <v>0</v>
      </c>
      <c r="AC1938" s="14">
        <v>0</v>
      </c>
      <c r="AD1938" s="14">
        <v>0</v>
      </c>
      <c r="AE1938" s="14"/>
      <c r="AF1938" s="14"/>
      <c r="AG1938" s="14"/>
      <c r="AH1938" s="14"/>
      <c r="AI1938" s="14"/>
      <c r="AJ1938" s="14">
        <f t="shared" si="2822"/>
        <v>0</v>
      </c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>
        <v>0</v>
      </c>
      <c r="AX1938" s="14">
        <v>0</v>
      </c>
      <c r="AY1938" s="14">
        <v>0</v>
      </c>
      <c r="AZ1938" s="14"/>
      <c r="BA1938" s="14"/>
      <c r="BB1938" s="14"/>
      <c r="BC1938" s="14"/>
      <c r="BD1938" s="14"/>
      <c r="BE1938" s="14">
        <f t="shared" si="2823"/>
        <v>0</v>
      </c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>
        <v>0</v>
      </c>
      <c r="BS1938" s="14">
        <v>0</v>
      </c>
      <c r="BT1938" s="14" t="e">
        <f>IF(#REF!=0,"-",#REF!/#REF!*100)</f>
        <v>#REF!</v>
      </c>
    </row>
    <row r="1939" spans="1:72" x14ac:dyDescent="0.25">
      <c r="A1939" s="1" t="s">
        <v>548</v>
      </c>
      <c r="B1939" s="1" t="s">
        <v>56</v>
      </c>
      <c r="C1939" s="1" t="s">
        <v>144</v>
      </c>
      <c r="D1939" s="105" t="s">
        <v>642</v>
      </c>
      <c r="E1939" s="105" t="s">
        <v>18</v>
      </c>
      <c r="F1939" s="102" t="s">
        <v>0</v>
      </c>
      <c r="G1939" s="13" t="s">
        <v>0</v>
      </c>
      <c r="H1939" s="2" t="s">
        <v>19</v>
      </c>
      <c r="I1939" s="12">
        <f t="shared" ref="I1939:AA1939" si="2905">SUM(I1940:I1944)</f>
        <v>0</v>
      </c>
      <c r="J1939" s="12">
        <f t="shared" si="2905"/>
        <v>0</v>
      </c>
      <c r="K1939" s="12">
        <f t="shared" si="2905"/>
        <v>0</v>
      </c>
      <c r="L1939" s="12">
        <f t="shared" si="2905"/>
        <v>0</v>
      </c>
      <c r="M1939" s="12">
        <f t="shared" si="2905"/>
        <v>0</v>
      </c>
      <c r="N1939" s="12">
        <f t="shared" si="2905"/>
        <v>0</v>
      </c>
      <c r="O1939" s="12">
        <f t="shared" si="2905"/>
        <v>0</v>
      </c>
      <c r="P1939" s="12">
        <f t="shared" si="2905"/>
        <v>0</v>
      </c>
      <c r="Q1939" s="12">
        <f t="shared" si="2905"/>
        <v>0</v>
      </c>
      <c r="R1939" s="12">
        <f t="shared" si="2905"/>
        <v>0</v>
      </c>
      <c r="S1939" s="12">
        <f t="shared" si="2905"/>
        <v>0</v>
      </c>
      <c r="T1939" s="12">
        <f t="shared" si="2905"/>
        <v>0</v>
      </c>
      <c r="U1939" s="12">
        <f t="shared" si="2905"/>
        <v>0</v>
      </c>
      <c r="V1939" s="12">
        <f t="shared" si="2905"/>
        <v>0</v>
      </c>
      <c r="W1939" s="12">
        <f t="shared" si="2905"/>
        <v>0</v>
      </c>
      <c r="X1939" s="12">
        <f t="shared" si="2905"/>
        <v>0</v>
      </c>
      <c r="Y1939" s="12">
        <f t="shared" si="2905"/>
        <v>0</v>
      </c>
      <c r="Z1939" s="12">
        <f t="shared" si="2905"/>
        <v>0</v>
      </c>
      <c r="AA1939" s="12">
        <f t="shared" si="2905"/>
        <v>0</v>
      </c>
      <c r="AB1939" s="12">
        <v>0</v>
      </c>
      <c r="AC1939" s="12">
        <v>0</v>
      </c>
      <c r="AD1939" s="12">
        <f t="shared" ref="AD1939:AV1939" si="2906">SUM(AD1940:AD1944)</f>
        <v>0</v>
      </c>
      <c r="AE1939" s="12">
        <f t="shared" si="2906"/>
        <v>0</v>
      </c>
      <c r="AF1939" s="12">
        <f t="shared" si="2906"/>
        <v>0</v>
      </c>
      <c r="AG1939" s="12">
        <f t="shared" si="2906"/>
        <v>0</v>
      </c>
      <c r="AH1939" s="12">
        <f t="shared" si="2906"/>
        <v>0</v>
      </c>
      <c r="AI1939" s="12">
        <f t="shared" si="2906"/>
        <v>0</v>
      </c>
      <c r="AJ1939" s="12">
        <f t="shared" si="2906"/>
        <v>0</v>
      </c>
      <c r="AK1939" s="12">
        <f t="shared" si="2906"/>
        <v>0</v>
      </c>
      <c r="AL1939" s="12">
        <f t="shared" si="2906"/>
        <v>0</v>
      </c>
      <c r="AM1939" s="12">
        <f t="shared" si="2906"/>
        <v>0</v>
      </c>
      <c r="AN1939" s="12">
        <f t="shared" si="2906"/>
        <v>0</v>
      </c>
      <c r="AO1939" s="12">
        <f t="shared" si="2906"/>
        <v>0</v>
      </c>
      <c r="AP1939" s="12">
        <f t="shared" si="2906"/>
        <v>0</v>
      </c>
      <c r="AQ1939" s="12">
        <f t="shared" si="2906"/>
        <v>0</v>
      </c>
      <c r="AR1939" s="12">
        <f t="shared" si="2906"/>
        <v>0</v>
      </c>
      <c r="AS1939" s="12">
        <f t="shared" si="2906"/>
        <v>0</v>
      </c>
      <c r="AT1939" s="12">
        <f t="shared" si="2906"/>
        <v>0</v>
      </c>
      <c r="AU1939" s="12">
        <f t="shared" si="2906"/>
        <v>0</v>
      </c>
      <c r="AV1939" s="12">
        <f t="shared" si="2906"/>
        <v>0</v>
      </c>
      <c r="AW1939" s="12">
        <v>0</v>
      </c>
      <c r="AX1939" s="12">
        <v>0</v>
      </c>
      <c r="AY1939" s="12">
        <f t="shared" ref="AY1939:BQ1939" si="2907">SUM(AY1940:AY1944)</f>
        <v>0</v>
      </c>
      <c r="AZ1939" s="12">
        <f t="shared" si="2907"/>
        <v>0</v>
      </c>
      <c r="BA1939" s="12">
        <f t="shared" si="2907"/>
        <v>0</v>
      </c>
      <c r="BB1939" s="12">
        <f t="shared" si="2907"/>
        <v>0</v>
      </c>
      <c r="BC1939" s="12">
        <f t="shared" si="2907"/>
        <v>0</v>
      </c>
      <c r="BD1939" s="12">
        <f t="shared" si="2907"/>
        <v>0</v>
      </c>
      <c r="BE1939" s="12">
        <f t="shared" si="2907"/>
        <v>0</v>
      </c>
      <c r="BF1939" s="12">
        <f t="shared" si="2907"/>
        <v>0</v>
      </c>
      <c r="BG1939" s="12">
        <f t="shared" si="2907"/>
        <v>0</v>
      </c>
      <c r="BH1939" s="12">
        <f t="shared" si="2907"/>
        <v>0</v>
      </c>
      <c r="BI1939" s="12">
        <f t="shared" si="2907"/>
        <v>0</v>
      </c>
      <c r="BJ1939" s="12">
        <f t="shared" si="2907"/>
        <v>0</v>
      </c>
      <c r="BK1939" s="12">
        <f t="shared" si="2907"/>
        <v>0</v>
      </c>
      <c r="BL1939" s="12">
        <f t="shared" si="2907"/>
        <v>0</v>
      </c>
      <c r="BM1939" s="12">
        <f t="shared" si="2907"/>
        <v>0</v>
      </c>
      <c r="BN1939" s="12">
        <f t="shared" si="2907"/>
        <v>0</v>
      </c>
      <c r="BO1939" s="12">
        <f t="shared" si="2907"/>
        <v>0</v>
      </c>
      <c r="BP1939" s="12">
        <f t="shared" si="2907"/>
        <v>0</v>
      </c>
      <c r="BQ1939" s="12">
        <f t="shared" si="2907"/>
        <v>0</v>
      </c>
      <c r="BR1939" s="12">
        <v>0</v>
      </c>
      <c r="BS1939" s="12">
        <v>0</v>
      </c>
      <c r="BT1939" s="12" t="e">
        <f>IF(#REF!=0,"-",#REF!/#REF!*100)</f>
        <v>#REF!</v>
      </c>
    </row>
    <row r="1940" spans="1:72" ht="22.5" x14ac:dyDescent="0.25">
      <c r="A1940" s="4" t="s">
        <v>548</v>
      </c>
      <c r="B1940" s="4" t="s">
        <v>56</v>
      </c>
      <c r="C1940" s="4" t="s">
        <v>144</v>
      </c>
      <c r="D1940" s="102" t="s">
        <v>642</v>
      </c>
      <c r="E1940" s="113">
        <v>6112</v>
      </c>
      <c r="F1940" s="102" t="s">
        <v>644</v>
      </c>
      <c r="G1940" s="98" t="s">
        <v>1660</v>
      </c>
      <c r="H1940" s="13" t="s">
        <v>57</v>
      </c>
      <c r="I1940" s="14">
        <v>0</v>
      </c>
      <c r="J1940" s="14"/>
      <c r="K1940" s="14"/>
      <c r="L1940" s="14"/>
      <c r="M1940" s="14"/>
      <c r="N1940" s="14"/>
      <c r="O1940" s="14">
        <f t="shared" si="2821"/>
        <v>0</v>
      </c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>
        <v>0</v>
      </c>
      <c r="AC1940" s="14">
        <v>0</v>
      </c>
      <c r="AD1940" s="14">
        <v>0</v>
      </c>
      <c r="AE1940" s="14"/>
      <c r="AF1940" s="14"/>
      <c r="AG1940" s="14"/>
      <c r="AH1940" s="14"/>
      <c r="AI1940" s="14"/>
      <c r="AJ1940" s="14">
        <f t="shared" si="2822"/>
        <v>0</v>
      </c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>
        <v>0</v>
      </c>
      <c r="AX1940" s="14">
        <v>0</v>
      </c>
      <c r="AY1940" s="14">
        <v>0</v>
      </c>
      <c r="AZ1940" s="14"/>
      <c r="BA1940" s="14"/>
      <c r="BB1940" s="14"/>
      <c r="BC1940" s="14"/>
      <c r="BD1940" s="14"/>
      <c r="BE1940" s="14">
        <f t="shared" si="2823"/>
        <v>0</v>
      </c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>
        <v>0</v>
      </c>
      <c r="BS1940" s="14">
        <v>0</v>
      </c>
      <c r="BT1940" s="14" t="e">
        <f>IF(#REF!=0,"-",#REF!/#REF!*100)</f>
        <v>#REF!</v>
      </c>
    </row>
    <row r="1941" spans="1:72" x14ac:dyDescent="0.25">
      <c r="A1941" s="4" t="s">
        <v>548</v>
      </c>
      <c r="B1941" s="4" t="s">
        <v>56</v>
      </c>
      <c r="C1941" s="4" t="s">
        <v>144</v>
      </c>
      <c r="D1941" s="102" t="s">
        <v>642</v>
      </c>
      <c r="E1941" s="113">
        <v>6112</v>
      </c>
      <c r="F1941" s="102" t="s">
        <v>645</v>
      </c>
      <c r="G1941" s="98" t="s">
        <v>1660</v>
      </c>
      <c r="H1941" s="13" t="s">
        <v>22</v>
      </c>
      <c r="I1941" s="14">
        <v>0</v>
      </c>
      <c r="J1941" s="14"/>
      <c r="K1941" s="14"/>
      <c r="L1941" s="14"/>
      <c r="M1941" s="14"/>
      <c r="N1941" s="14"/>
      <c r="O1941" s="14">
        <f t="shared" si="2821"/>
        <v>0</v>
      </c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>
        <v>0</v>
      </c>
      <c r="AC1941" s="14">
        <v>0</v>
      </c>
      <c r="AD1941" s="14">
        <v>0</v>
      </c>
      <c r="AE1941" s="14"/>
      <c r="AF1941" s="14"/>
      <c r="AG1941" s="14"/>
      <c r="AH1941" s="14"/>
      <c r="AI1941" s="14"/>
      <c r="AJ1941" s="14">
        <f t="shared" si="2822"/>
        <v>0</v>
      </c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>
        <v>0</v>
      </c>
      <c r="AX1941" s="14">
        <v>0</v>
      </c>
      <c r="AY1941" s="14">
        <v>0</v>
      </c>
      <c r="AZ1941" s="14"/>
      <c r="BA1941" s="14"/>
      <c r="BB1941" s="14"/>
      <c r="BC1941" s="14"/>
      <c r="BD1941" s="14"/>
      <c r="BE1941" s="14">
        <f t="shared" si="2823"/>
        <v>0</v>
      </c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>
        <v>0</v>
      </c>
      <c r="BS1941" s="14">
        <v>0</v>
      </c>
      <c r="BT1941" s="14" t="e">
        <f>IF(#REF!=0,"-",#REF!/#REF!*100)</f>
        <v>#REF!</v>
      </c>
    </row>
    <row r="1942" spans="1:72" x14ac:dyDescent="0.25">
      <c r="A1942" s="4" t="s">
        <v>548</v>
      </c>
      <c r="B1942" s="4" t="s">
        <v>56</v>
      </c>
      <c r="C1942" s="4" t="s">
        <v>144</v>
      </c>
      <c r="D1942" s="102" t="s">
        <v>642</v>
      </c>
      <c r="E1942" s="113">
        <v>6112</v>
      </c>
      <c r="F1942" s="102" t="s">
        <v>646</v>
      </c>
      <c r="G1942" s="98" t="s">
        <v>1660</v>
      </c>
      <c r="H1942" s="13" t="s">
        <v>23</v>
      </c>
      <c r="I1942" s="14">
        <v>0</v>
      </c>
      <c r="J1942" s="14"/>
      <c r="K1942" s="14"/>
      <c r="L1942" s="14"/>
      <c r="M1942" s="14"/>
      <c r="N1942" s="14"/>
      <c r="O1942" s="14">
        <f t="shared" si="2821"/>
        <v>0</v>
      </c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>
        <v>0</v>
      </c>
      <c r="AC1942" s="14">
        <v>0</v>
      </c>
      <c r="AD1942" s="14">
        <v>0</v>
      </c>
      <c r="AE1942" s="14"/>
      <c r="AF1942" s="14"/>
      <c r="AG1942" s="14"/>
      <c r="AH1942" s="14"/>
      <c r="AI1942" s="14"/>
      <c r="AJ1942" s="14">
        <f t="shared" si="2822"/>
        <v>0</v>
      </c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>
        <v>0</v>
      </c>
      <c r="AX1942" s="14">
        <v>0</v>
      </c>
      <c r="AY1942" s="14">
        <v>0</v>
      </c>
      <c r="AZ1942" s="14"/>
      <c r="BA1942" s="14"/>
      <c r="BB1942" s="14"/>
      <c r="BC1942" s="14"/>
      <c r="BD1942" s="14"/>
      <c r="BE1942" s="14">
        <f t="shared" si="2823"/>
        <v>0</v>
      </c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>
        <v>0</v>
      </c>
      <c r="BS1942" s="14">
        <v>0</v>
      </c>
      <c r="BT1942" s="14" t="e">
        <f>IF(#REF!=0,"-",#REF!/#REF!*100)</f>
        <v>#REF!</v>
      </c>
    </row>
    <row r="1943" spans="1:72" x14ac:dyDescent="0.25">
      <c r="A1943" s="4" t="s">
        <v>548</v>
      </c>
      <c r="B1943" s="4" t="s">
        <v>56</v>
      </c>
      <c r="C1943" s="4" t="s">
        <v>144</v>
      </c>
      <c r="D1943" s="102" t="s">
        <v>642</v>
      </c>
      <c r="E1943" s="113">
        <v>6112</v>
      </c>
      <c r="F1943" s="102" t="s">
        <v>647</v>
      </c>
      <c r="G1943" s="98" t="s">
        <v>1660</v>
      </c>
      <c r="H1943" s="13" t="s">
        <v>21</v>
      </c>
      <c r="I1943" s="14">
        <v>0</v>
      </c>
      <c r="J1943" s="14"/>
      <c r="K1943" s="14"/>
      <c r="L1943" s="14"/>
      <c r="M1943" s="14"/>
      <c r="N1943" s="14"/>
      <c r="O1943" s="14">
        <f t="shared" si="2821"/>
        <v>0</v>
      </c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>
        <v>0</v>
      </c>
      <c r="AC1943" s="14">
        <v>0</v>
      </c>
      <c r="AD1943" s="14">
        <v>0</v>
      </c>
      <c r="AE1943" s="14"/>
      <c r="AF1943" s="14"/>
      <c r="AG1943" s="14"/>
      <c r="AH1943" s="14"/>
      <c r="AI1943" s="14"/>
      <c r="AJ1943" s="14">
        <f t="shared" si="2822"/>
        <v>0</v>
      </c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>
        <v>0</v>
      </c>
      <c r="AX1943" s="14">
        <v>0</v>
      </c>
      <c r="AY1943" s="14">
        <v>0</v>
      </c>
      <c r="AZ1943" s="14"/>
      <c r="BA1943" s="14"/>
      <c r="BB1943" s="14"/>
      <c r="BC1943" s="14"/>
      <c r="BD1943" s="14"/>
      <c r="BE1943" s="14">
        <f t="shared" si="2823"/>
        <v>0</v>
      </c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>
        <v>0</v>
      </c>
      <c r="BS1943" s="14">
        <v>0</v>
      </c>
      <c r="BT1943" s="14" t="e">
        <f>IF(#REF!=0,"-",#REF!/#REF!*100)</f>
        <v>#REF!</v>
      </c>
    </row>
    <row r="1944" spans="1:72" x14ac:dyDescent="0.25">
      <c r="A1944" s="4" t="s">
        <v>548</v>
      </c>
      <c r="B1944" s="4" t="s">
        <v>56</v>
      </c>
      <c r="C1944" s="4" t="s">
        <v>144</v>
      </c>
      <c r="D1944" s="102" t="s">
        <v>642</v>
      </c>
      <c r="E1944" s="113">
        <v>6112</v>
      </c>
      <c r="F1944" s="102" t="s">
        <v>648</v>
      </c>
      <c r="G1944" s="98" t="s">
        <v>1660</v>
      </c>
      <c r="H1944" s="13" t="s">
        <v>24</v>
      </c>
      <c r="I1944" s="14">
        <v>0</v>
      </c>
      <c r="J1944" s="14"/>
      <c r="K1944" s="14"/>
      <c r="L1944" s="14"/>
      <c r="M1944" s="14"/>
      <c r="N1944" s="14"/>
      <c r="O1944" s="14">
        <f t="shared" si="2821"/>
        <v>0</v>
      </c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>
        <v>0</v>
      </c>
      <c r="AC1944" s="14">
        <v>0</v>
      </c>
      <c r="AD1944" s="14">
        <v>0</v>
      </c>
      <c r="AE1944" s="14"/>
      <c r="AF1944" s="14"/>
      <c r="AG1944" s="14"/>
      <c r="AH1944" s="14"/>
      <c r="AI1944" s="14"/>
      <c r="AJ1944" s="14">
        <f t="shared" si="2822"/>
        <v>0</v>
      </c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>
        <v>0</v>
      </c>
      <c r="AX1944" s="14">
        <v>0</v>
      </c>
      <c r="AY1944" s="14">
        <v>0</v>
      </c>
      <c r="AZ1944" s="14"/>
      <c r="BA1944" s="14"/>
      <c r="BB1944" s="14"/>
      <c r="BC1944" s="14"/>
      <c r="BD1944" s="14"/>
      <c r="BE1944" s="14">
        <f t="shared" si="2823"/>
        <v>0</v>
      </c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>
        <v>0</v>
      </c>
      <c r="BS1944" s="14">
        <v>0</v>
      </c>
      <c r="BT1944" s="14" t="e">
        <f>IF(#REF!=0,"-",#REF!/#REF!*100)</f>
        <v>#REF!</v>
      </c>
    </row>
    <row r="1945" spans="1:72" ht="22.5" x14ac:dyDescent="0.25">
      <c r="A1945" s="4" t="s">
        <v>548</v>
      </c>
      <c r="B1945" s="4" t="s">
        <v>56</v>
      </c>
      <c r="C1945" s="4" t="s">
        <v>144</v>
      </c>
      <c r="D1945" s="102" t="s">
        <v>642</v>
      </c>
      <c r="E1945" s="101" t="s">
        <v>25</v>
      </c>
      <c r="F1945" s="101" t="s">
        <v>0</v>
      </c>
      <c r="G1945" s="2" t="s">
        <v>0</v>
      </c>
      <c r="H1945" s="2" t="s">
        <v>26</v>
      </c>
      <c r="I1945" s="12">
        <f t="shared" ref="I1945:AA1945" si="2908">SUM(I1946)</f>
        <v>0</v>
      </c>
      <c r="J1945" s="12">
        <f t="shared" si="2908"/>
        <v>0</v>
      </c>
      <c r="K1945" s="12">
        <f t="shared" si="2908"/>
        <v>0</v>
      </c>
      <c r="L1945" s="12">
        <f t="shared" si="2908"/>
        <v>0</v>
      </c>
      <c r="M1945" s="12">
        <f t="shared" si="2908"/>
        <v>0</v>
      </c>
      <c r="N1945" s="12">
        <f t="shared" si="2908"/>
        <v>0</v>
      </c>
      <c r="O1945" s="12">
        <f t="shared" si="2908"/>
        <v>0</v>
      </c>
      <c r="P1945" s="12">
        <f t="shared" si="2908"/>
        <v>0</v>
      </c>
      <c r="Q1945" s="12">
        <f t="shared" si="2908"/>
        <v>0</v>
      </c>
      <c r="R1945" s="12">
        <f t="shared" si="2908"/>
        <v>0</v>
      </c>
      <c r="S1945" s="12">
        <f t="shared" si="2908"/>
        <v>0</v>
      </c>
      <c r="T1945" s="12">
        <f t="shared" si="2908"/>
        <v>0</v>
      </c>
      <c r="U1945" s="12">
        <f t="shared" si="2908"/>
        <v>0</v>
      </c>
      <c r="V1945" s="12">
        <f t="shared" si="2908"/>
        <v>0</v>
      </c>
      <c r="W1945" s="12">
        <f t="shared" si="2908"/>
        <v>0</v>
      </c>
      <c r="X1945" s="12">
        <f t="shared" si="2908"/>
        <v>0</v>
      </c>
      <c r="Y1945" s="12">
        <f t="shared" si="2908"/>
        <v>0</v>
      </c>
      <c r="Z1945" s="12">
        <f t="shared" si="2908"/>
        <v>0</v>
      </c>
      <c r="AA1945" s="12">
        <f t="shared" si="2908"/>
        <v>0</v>
      </c>
      <c r="AB1945" s="12">
        <v>0</v>
      </c>
      <c r="AC1945" s="12">
        <v>0</v>
      </c>
      <c r="AD1945" s="12">
        <f t="shared" ref="AD1945:AV1945" si="2909">SUM(AD1946)</f>
        <v>0</v>
      </c>
      <c r="AE1945" s="12">
        <f t="shared" si="2909"/>
        <v>0</v>
      </c>
      <c r="AF1945" s="12">
        <f t="shared" si="2909"/>
        <v>0</v>
      </c>
      <c r="AG1945" s="12">
        <f t="shared" si="2909"/>
        <v>0</v>
      </c>
      <c r="AH1945" s="12">
        <f t="shared" si="2909"/>
        <v>0</v>
      </c>
      <c r="AI1945" s="12">
        <f t="shared" si="2909"/>
        <v>0</v>
      </c>
      <c r="AJ1945" s="12">
        <f t="shared" si="2909"/>
        <v>0</v>
      </c>
      <c r="AK1945" s="12">
        <f t="shared" si="2909"/>
        <v>0</v>
      </c>
      <c r="AL1945" s="12">
        <f t="shared" si="2909"/>
        <v>0</v>
      </c>
      <c r="AM1945" s="12">
        <f t="shared" si="2909"/>
        <v>0</v>
      </c>
      <c r="AN1945" s="12">
        <f t="shared" si="2909"/>
        <v>0</v>
      </c>
      <c r="AO1945" s="12">
        <f t="shared" si="2909"/>
        <v>0</v>
      </c>
      <c r="AP1945" s="12">
        <f t="shared" si="2909"/>
        <v>0</v>
      </c>
      <c r="AQ1945" s="12">
        <f t="shared" si="2909"/>
        <v>0</v>
      </c>
      <c r="AR1945" s="12">
        <f t="shared" si="2909"/>
        <v>0</v>
      </c>
      <c r="AS1945" s="12">
        <f t="shared" si="2909"/>
        <v>0</v>
      </c>
      <c r="AT1945" s="12">
        <f t="shared" si="2909"/>
        <v>0</v>
      </c>
      <c r="AU1945" s="12">
        <f t="shared" si="2909"/>
        <v>0</v>
      </c>
      <c r="AV1945" s="12">
        <f t="shared" si="2909"/>
        <v>0</v>
      </c>
      <c r="AW1945" s="12">
        <v>0</v>
      </c>
      <c r="AX1945" s="12">
        <v>0</v>
      </c>
      <c r="AY1945" s="12">
        <f t="shared" ref="AY1945:BQ1945" si="2910">SUM(AY1946)</f>
        <v>0</v>
      </c>
      <c r="AZ1945" s="12">
        <f t="shared" si="2910"/>
        <v>0</v>
      </c>
      <c r="BA1945" s="12">
        <f t="shared" si="2910"/>
        <v>0</v>
      </c>
      <c r="BB1945" s="12">
        <f t="shared" si="2910"/>
        <v>0</v>
      </c>
      <c r="BC1945" s="12">
        <f t="shared" si="2910"/>
        <v>0</v>
      </c>
      <c r="BD1945" s="12">
        <f t="shared" si="2910"/>
        <v>0</v>
      </c>
      <c r="BE1945" s="12">
        <f t="shared" si="2910"/>
        <v>0</v>
      </c>
      <c r="BF1945" s="12">
        <f t="shared" si="2910"/>
        <v>0</v>
      </c>
      <c r="BG1945" s="12">
        <f t="shared" si="2910"/>
        <v>0</v>
      </c>
      <c r="BH1945" s="12">
        <f t="shared" si="2910"/>
        <v>0</v>
      </c>
      <c r="BI1945" s="12">
        <f t="shared" si="2910"/>
        <v>0</v>
      </c>
      <c r="BJ1945" s="12">
        <f t="shared" si="2910"/>
        <v>0</v>
      </c>
      <c r="BK1945" s="12">
        <f t="shared" si="2910"/>
        <v>0</v>
      </c>
      <c r="BL1945" s="12">
        <f t="shared" si="2910"/>
        <v>0</v>
      </c>
      <c r="BM1945" s="12">
        <f t="shared" si="2910"/>
        <v>0</v>
      </c>
      <c r="BN1945" s="12">
        <f t="shared" si="2910"/>
        <v>0</v>
      </c>
      <c r="BO1945" s="12">
        <f t="shared" si="2910"/>
        <v>0</v>
      </c>
      <c r="BP1945" s="12">
        <f t="shared" si="2910"/>
        <v>0</v>
      </c>
      <c r="BQ1945" s="12">
        <f t="shared" si="2910"/>
        <v>0</v>
      </c>
      <c r="BR1945" s="12">
        <v>0</v>
      </c>
      <c r="BS1945" s="12">
        <v>0</v>
      </c>
      <c r="BT1945" s="12" t="e">
        <f>IF(#REF!=0,"-",#REF!/#REF!*100)</f>
        <v>#REF!</v>
      </c>
    </row>
    <row r="1946" spans="1:72" x14ac:dyDescent="0.25">
      <c r="A1946" s="4" t="s">
        <v>548</v>
      </c>
      <c r="B1946" s="4" t="s">
        <v>56</v>
      </c>
      <c r="C1946" s="4" t="s">
        <v>144</v>
      </c>
      <c r="D1946" s="102" t="s">
        <v>642</v>
      </c>
      <c r="E1946" s="113">
        <v>6121</v>
      </c>
      <c r="F1946" s="102"/>
      <c r="G1946" s="98" t="s">
        <v>1660</v>
      </c>
      <c r="H1946" s="13" t="s">
        <v>27</v>
      </c>
      <c r="I1946" s="14">
        <v>0</v>
      </c>
      <c r="J1946" s="14"/>
      <c r="K1946" s="14"/>
      <c r="L1946" s="14"/>
      <c r="M1946" s="14"/>
      <c r="N1946" s="14"/>
      <c r="O1946" s="14">
        <f t="shared" si="2821"/>
        <v>0</v>
      </c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>
        <v>0</v>
      </c>
      <c r="AC1946" s="14">
        <v>0</v>
      </c>
      <c r="AD1946" s="14">
        <v>0</v>
      </c>
      <c r="AE1946" s="14"/>
      <c r="AF1946" s="14"/>
      <c r="AG1946" s="14"/>
      <c r="AH1946" s="14"/>
      <c r="AI1946" s="14"/>
      <c r="AJ1946" s="14">
        <f t="shared" si="2822"/>
        <v>0</v>
      </c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>
        <v>0</v>
      </c>
      <c r="AX1946" s="14">
        <v>0</v>
      </c>
      <c r="AY1946" s="14">
        <v>0</v>
      </c>
      <c r="AZ1946" s="14"/>
      <c r="BA1946" s="14"/>
      <c r="BB1946" s="14"/>
      <c r="BC1946" s="14"/>
      <c r="BD1946" s="14"/>
      <c r="BE1946" s="14">
        <f t="shared" si="2823"/>
        <v>0</v>
      </c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>
        <v>0</v>
      </c>
      <c r="BS1946" s="14">
        <v>0</v>
      </c>
      <c r="BT1946" s="14" t="e">
        <f>IF(#REF!=0,"-",#REF!/#REF!*100)</f>
        <v>#REF!</v>
      </c>
    </row>
    <row r="1947" spans="1:72" ht="22.5" x14ac:dyDescent="0.25">
      <c r="A1947" s="4" t="s">
        <v>548</v>
      </c>
      <c r="B1947" s="4" t="s">
        <v>56</v>
      </c>
      <c r="C1947" s="4" t="s">
        <v>144</v>
      </c>
      <c r="D1947" s="102" t="s">
        <v>642</v>
      </c>
      <c r="E1947" s="101" t="s">
        <v>29</v>
      </c>
      <c r="F1947" s="101" t="s">
        <v>0</v>
      </c>
      <c r="G1947" s="2" t="s">
        <v>0</v>
      </c>
      <c r="H1947" s="2" t="s">
        <v>30</v>
      </c>
      <c r="I1947" s="12">
        <f t="shared" ref="I1947:AA1947" si="2911">SUM(I1948:I1956)</f>
        <v>90000</v>
      </c>
      <c r="J1947" s="12">
        <f t="shared" si="2911"/>
        <v>0</v>
      </c>
      <c r="K1947" s="12">
        <f t="shared" si="2911"/>
        <v>0</v>
      </c>
      <c r="L1947" s="12">
        <f t="shared" si="2911"/>
        <v>0</v>
      </c>
      <c r="M1947" s="12">
        <f t="shared" si="2911"/>
        <v>0</v>
      </c>
      <c r="N1947" s="12">
        <f t="shared" si="2911"/>
        <v>0</v>
      </c>
      <c r="O1947" s="12">
        <f t="shared" si="2911"/>
        <v>90000</v>
      </c>
      <c r="P1947" s="12">
        <f t="shared" si="2911"/>
        <v>3030</v>
      </c>
      <c r="Q1947" s="12">
        <f t="shared" si="2911"/>
        <v>0</v>
      </c>
      <c r="R1947" s="12">
        <f t="shared" si="2911"/>
        <v>0</v>
      </c>
      <c r="S1947" s="12">
        <f t="shared" si="2911"/>
        <v>0</v>
      </c>
      <c r="T1947" s="12">
        <f t="shared" si="2911"/>
        <v>0</v>
      </c>
      <c r="U1947" s="12">
        <f t="shared" si="2911"/>
        <v>0</v>
      </c>
      <c r="V1947" s="12">
        <f t="shared" si="2911"/>
        <v>0</v>
      </c>
      <c r="W1947" s="12">
        <f t="shared" si="2911"/>
        <v>0</v>
      </c>
      <c r="X1947" s="12">
        <f t="shared" si="2911"/>
        <v>0</v>
      </c>
      <c r="Y1947" s="12">
        <f t="shared" si="2911"/>
        <v>0</v>
      </c>
      <c r="Z1947" s="12">
        <f t="shared" si="2911"/>
        <v>0</v>
      </c>
      <c r="AA1947" s="12">
        <f t="shared" si="2911"/>
        <v>0</v>
      </c>
      <c r="AB1947" s="12">
        <v>3030</v>
      </c>
      <c r="AC1947" s="12">
        <v>86970</v>
      </c>
      <c r="AD1947" s="12">
        <f t="shared" ref="AD1947:AV1947" si="2912">SUM(AD1948:AD1956)</f>
        <v>27000</v>
      </c>
      <c r="AE1947" s="12">
        <f t="shared" si="2912"/>
        <v>5000</v>
      </c>
      <c r="AF1947" s="12">
        <f t="shared" si="2912"/>
        <v>0</v>
      </c>
      <c r="AG1947" s="12">
        <f t="shared" si="2912"/>
        <v>0</v>
      </c>
      <c r="AH1947" s="12">
        <f t="shared" si="2912"/>
        <v>0</v>
      </c>
      <c r="AI1947" s="12">
        <f t="shared" si="2912"/>
        <v>0</v>
      </c>
      <c r="AJ1947" s="12">
        <f t="shared" si="2912"/>
        <v>32000</v>
      </c>
      <c r="AK1947" s="12">
        <f t="shared" si="2912"/>
        <v>0</v>
      </c>
      <c r="AL1947" s="12">
        <f t="shared" si="2912"/>
        <v>0</v>
      </c>
      <c r="AM1947" s="12">
        <f t="shared" si="2912"/>
        <v>5000</v>
      </c>
      <c r="AN1947" s="12">
        <f t="shared" si="2912"/>
        <v>0</v>
      </c>
      <c r="AO1947" s="12">
        <f t="shared" si="2912"/>
        <v>0</v>
      </c>
      <c r="AP1947" s="12">
        <f t="shared" si="2912"/>
        <v>0</v>
      </c>
      <c r="AQ1947" s="12">
        <f t="shared" si="2912"/>
        <v>0</v>
      </c>
      <c r="AR1947" s="12">
        <f t="shared" si="2912"/>
        <v>0</v>
      </c>
      <c r="AS1947" s="12">
        <f t="shared" si="2912"/>
        <v>0</v>
      </c>
      <c r="AT1947" s="12">
        <f t="shared" si="2912"/>
        <v>0</v>
      </c>
      <c r="AU1947" s="12">
        <f t="shared" si="2912"/>
        <v>0</v>
      </c>
      <c r="AV1947" s="12">
        <f t="shared" si="2912"/>
        <v>0</v>
      </c>
      <c r="AW1947" s="12">
        <v>5000</v>
      </c>
      <c r="AX1947" s="12">
        <v>27000</v>
      </c>
      <c r="AY1947" s="12">
        <f t="shared" ref="AY1947:BQ1947" si="2913">SUM(AY1948:AY1956)</f>
        <v>48000</v>
      </c>
      <c r="AZ1947" s="12">
        <f t="shared" si="2913"/>
        <v>14162</v>
      </c>
      <c r="BA1947" s="12">
        <f t="shared" si="2913"/>
        <v>0</v>
      </c>
      <c r="BB1947" s="12">
        <f t="shared" si="2913"/>
        <v>0</v>
      </c>
      <c r="BC1947" s="12">
        <f t="shared" si="2913"/>
        <v>0</v>
      </c>
      <c r="BD1947" s="12">
        <f t="shared" si="2913"/>
        <v>0</v>
      </c>
      <c r="BE1947" s="12">
        <f t="shared" si="2913"/>
        <v>62162</v>
      </c>
      <c r="BF1947" s="12">
        <f t="shared" si="2913"/>
        <v>10000</v>
      </c>
      <c r="BG1947" s="12">
        <f t="shared" si="2913"/>
        <v>0</v>
      </c>
      <c r="BH1947" s="12">
        <f t="shared" si="2913"/>
        <v>14162</v>
      </c>
      <c r="BI1947" s="12">
        <f t="shared" si="2913"/>
        <v>0</v>
      </c>
      <c r="BJ1947" s="12">
        <f t="shared" si="2913"/>
        <v>0</v>
      </c>
      <c r="BK1947" s="12">
        <f t="shared" si="2913"/>
        <v>0</v>
      </c>
      <c r="BL1947" s="12">
        <f t="shared" si="2913"/>
        <v>0</v>
      </c>
      <c r="BM1947" s="12">
        <f t="shared" si="2913"/>
        <v>0</v>
      </c>
      <c r="BN1947" s="12">
        <f t="shared" si="2913"/>
        <v>0</v>
      </c>
      <c r="BO1947" s="12">
        <f t="shared" si="2913"/>
        <v>0</v>
      </c>
      <c r="BP1947" s="12">
        <f t="shared" si="2913"/>
        <v>0</v>
      </c>
      <c r="BQ1947" s="12">
        <f t="shared" si="2913"/>
        <v>0</v>
      </c>
      <c r="BR1947" s="12">
        <v>24162</v>
      </c>
      <c r="BS1947" s="12">
        <v>38000</v>
      </c>
      <c r="BT1947" s="12" t="e">
        <f>IF(#REF!=0,"-",#REF!/#REF!*100)</f>
        <v>#REF!</v>
      </c>
    </row>
    <row r="1948" spans="1:72" x14ac:dyDescent="0.25">
      <c r="A1948" s="4" t="s">
        <v>548</v>
      </c>
      <c r="B1948" s="4" t="s">
        <v>56</v>
      </c>
      <c r="C1948" s="4" t="s">
        <v>144</v>
      </c>
      <c r="D1948" s="102" t="s">
        <v>642</v>
      </c>
      <c r="E1948" s="113">
        <v>6131</v>
      </c>
      <c r="F1948" s="102"/>
      <c r="G1948" s="98" t="s">
        <v>1660</v>
      </c>
      <c r="H1948" s="13" t="s">
        <v>32</v>
      </c>
      <c r="I1948" s="14">
        <v>4000</v>
      </c>
      <c r="J1948" s="14"/>
      <c r="K1948" s="14"/>
      <c r="L1948" s="14"/>
      <c r="M1948" s="14"/>
      <c r="N1948" s="14"/>
      <c r="O1948" s="14">
        <f t="shared" ref="O1948:O2012" si="2914">I1948+J1948+K1948+L1948+M1948+N1948</f>
        <v>4000</v>
      </c>
      <c r="P1948" s="14">
        <v>300</v>
      </c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>
        <v>300</v>
      </c>
      <c r="AC1948" s="14">
        <v>3700</v>
      </c>
      <c r="AD1948" s="14">
        <v>0</v>
      </c>
      <c r="AE1948" s="14"/>
      <c r="AF1948" s="14"/>
      <c r="AG1948" s="14"/>
      <c r="AH1948" s="14"/>
      <c r="AI1948" s="14"/>
      <c r="AJ1948" s="14">
        <f t="shared" ref="AJ1948:AJ2012" si="2915">AD1948+AE1948+AF1948+AG1948+AH1948+AI1948</f>
        <v>0</v>
      </c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>
        <v>0</v>
      </c>
      <c r="AX1948" s="14">
        <v>0</v>
      </c>
      <c r="AY1948" s="14">
        <v>0</v>
      </c>
      <c r="AZ1948" s="14"/>
      <c r="BA1948" s="14"/>
      <c r="BB1948" s="14"/>
      <c r="BC1948" s="14"/>
      <c r="BD1948" s="14"/>
      <c r="BE1948" s="14">
        <f t="shared" ref="BE1948:BE2012" si="2916">AY1948+AZ1948+BA1948+BB1948+BC1948+BD1948</f>
        <v>0</v>
      </c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>
        <v>0</v>
      </c>
      <c r="BS1948" s="14">
        <v>0</v>
      </c>
      <c r="BT1948" s="14" t="e">
        <f>IF(#REF!=0,"-",#REF!/#REF!*100)</f>
        <v>#REF!</v>
      </c>
    </row>
    <row r="1949" spans="1:72" x14ac:dyDescent="0.25">
      <c r="A1949" s="4" t="s">
        <v>548</v>
      </c>
      <c r="B1949" s="4" t="s">
        <v>56</v>
      </c>
      <c r="C1949" s="4" t="s">
        <v>144</v>
      </c>
      <c r="D1949" s="102" t="s">
        <v>642</v>
      </c>
      <c r="E1949" s="113">
        <v>6132</v>
      </c>
      <c r="F1949" s="102"/>
      <c r="G1949" s="98" t="s">
        <v>1660</v>
      </c>
      <c r="H1949" s="13" t="s">
        <v>72</v>
      </c>
      <c r="I1949" s="14">
        <v>0</v>
      </c>
      <c r="J1949" s="14"/>
      <c r="K1949" s="14"/>
      <c r="L1949" s="14"/>
      <c r="M1949" s="14"/>
      <c r="N1949" s="14"/>
      <c r="O1949" s="14">
        <f t="shared" si="2914"/>
        <v>0</v>
      </c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>
        <v>0</v>
      </c>
      <c r="AC1949" s="14">
        <v>0</v>
      </c>
      <c r="AD1949" s="14">
        <v>0</v>
      </c>
      <c r="AE1949" s="14"/>
      <c r="AF1949" s="14"/>
      <c r="AG1949" s="14"/>
      <c r="AH1949" s="14"/>
      <c r="AI1949" s="14"/>
      <c r="AJ1949" s="14">
        <f t="shared" si="2915"/>
        <v>0</v>
      </c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>
        <v>0</v>
      </c>
      <c r="AX1949" s="14">
        <v>0</v>
      </c>
      <c r="AY1949" s="14">
        <v>0</v>
      </c>
      <c r="AZ1949" s="14"/>
      <c r="BA1949" s="14"/>
      <c r="BB1949" s="14"/>
      <c r="BC1949" s="14"/>
      <c r="BD1949" s="14"/>
      <c r="BE1949" s="14">
        <f t="shared" si="2916"/>
        <v>0</v>
      </c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>
        <v>0</v>
      </c>
      <c r="BS1949" s="14">
        <v>0</v>
      </c>
      <c r="BT1949" s="14" t="e">
        <f>IF(#REF!=0,"-",#REF!/#REF!*100)</f>
        <v>#REF!</v>
      </c>
    </row>
    <row r="1950" spans="1:72" x14ac:dyDescent="0.25">
      <c r="A1950" s="4" t="s">
        <v>548</v>
      </c>
      <c r="B1950" s="4" t="s">
        <v>56</v>
      </c>
      <c r="C1950" s="4" t="s">
        <v>144</v>
      </c>
      <c r="D1950" s="102" t="s">
        <v>642</v>
      </c>
      <c r="E1950" s="113">
        <v>6133</v>
      </c>
      <c r="F1950" s="102"/>
      <c r="G1950" s="98" t="s">
        <v>1660</v>
      </c>
      <c r="H1950" s="13" t="s">
        <v>75</v>
      </c>
      <c r="I1950" s="14">
        <v>7000</v>
      </c>
      <c r="J1950" s="14"/>
      <c r="K1950" s="14"/>
      <c r="L1950" s="14"/>
      <c r="M1950" s="14"/>
      <c r="N1950" s="14"/>
      <c r="O1950" s="14">
        <f t="shared" si="2914"/>
        <v>7000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>
        <v>0</v>
      </c>
      <c r="AC1950" s="14">
        <v>7000</v>
      </c>
      <c r="AD1950" s="14">
        <v>0</v>
      </c>
      <c r="AE1950" s="14"/>
      <c r="AF1950" s="14"/>
      <c r="AG1950" s="14"/>
      <c r="AH1950" s="14"/>
      <c r="AI1950" s="14"/>
      <c r="AJ1950" s="14">
        <f t="shared" si="2915"/>
        <v>0</v>
      </c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>
        <v>0</v>
      </c>
      <c r="AX1950" s="14">
        <v>0</v>
      </c>
      <c r="AY1950" s="14">
        <v>0</v>
      </c>
      <c r="AZ1950" s="14"/>
      <c r="BA1950" s="14"/>
      <c r="BB1950" s="14"/>
      <c r="BC1950" s="14"/>
      <c r="BD1950" s="14"/>
      <c r="BE1950" s="14">
        <f t="shared" si="2916"/>
        <v>0</v>
      </c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>
        <v>0</v>
      </c>
      <c r="BS1950" s="14">
        <v>0</v>
      </c>
      <c r="BT1950" s="14" t="e">
        <f>IF(#REF!=0,"-",#REF!/#REF!*100)</f>
        <v>#REF!</v>
      </c>
    </row>
    <row r="1951" spans="1:72" x14ac:dyDescent="0.25">
      <c r="A1951" s="4" t="s">
        <v>548</v>
      </c>
      <c r="B1951" s="4" t="s">
        <v>56</v>
      </c>
      <c r="C1951" s="4" t="s">
        <v>144</v>
      </c>
      <c r="D1951" s="102" t="s">
        <v>642</v>
      </c>
      <c r="E1951" s="113">
        <v>6134</v>
      </c>
      <c r="F1951" s="102"/>
      <c r="G1951" s="98" t="s">
        <v>1660</v>
      </c>
      <c r="H1951" s="13" t="s">
        <v>78</v>
      </c>
      <c r="I1951" s="14">
        <v>1000</v>
      </c>
      <c r="J1951" s="14"/>
      <c r="K1951" s="14"/>
      <c r="L1951" s="14"/>
      <c r="M1951" s="14"/>
      <c r="N1951" s="14"/>
      <c r="O1951" s="14">
        <f t="shared" si="2914"/>
        <v>1000</v>
      </c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>
        <v>0</v>
      </c>
      <c r="AC1951" s="14">
        <v>1000</v>
      </c>
      <c r="AD1951" s="14">
        <v>0</v>
      </c>
      <c r="AE1951" s="14"/>
      <c r="AF1951" s="14"/>
      <c r="AG1951" s="14"/>
      <c r="AH1951" s="14"/>
      <c r="AI1951" s="14"/>
      <c r="AJ1951" s="14">
        <f t="shared" si="2915"/>
        <v>0</v>
      </c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>
        <v>0</v>
      </c>
      <c r="AX1951" s="14">
        <v>0</v>
      </c>
      <c r="AY1951" s="14">
        <v>0</v>
      </c>
      <c r="AZ1951" s="14"/>
      <c r="BA1951" s="14"/>
      <c r="BB1951" s="14"/>
      <c r="BC1951" s="14"/>
      <c r="BD1951" s="14"/>
      <c r="BE1951" s="14">
        <f t="shared" si="2916"/>
        <v>0</v>
      </c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>
        <v>0</v>
      </c>
      <c r="BS1951" s="14">
        <v>0</v>
      </c>
      <c r="BT1951" s="14" t="e">
        <f>IF(#REF!=0,"-",#REF!/#REF!*100)</f>
        <v>#REF!</v>
      </c>
    </row>
    <row r="1952" spans="1:72" x14ac:dyDescent="0.25">
      <c r="A1952" s="4" t="s">
        <v>548</v>
      </c>
      <c r="B1952" s="4" t="s">
        <v>56</v>
      </c>
      <c r="C1952" s="4" t="s">
        <v>144</v>
      </c>
      <c r="D1952" s="102" t="s">
        <v>642</v>
      </c>
      <c r="E1952" s="113">
        <v>6135</v>
      </c>
      <c r="F1952" s="102"/>
      <c r="G1952" s="98" t="s">
        <v>1660</v>
      </c>
      <c r="H1952" s="13" t="s">
        <v>81</v>
      </c>
      <c r="I1952" s="14">
        <v>0</v>
      </c>
      <c r="J1952" s="14"/>
      <c r="K1952" s="14"/>
      <c r="L1952" s="14"/>
      <c r="M1952" s="14"/>
      <c r="N1952" s="14"/>
      <c r="O1952" s="14">
        <f t="shared" si="2914"/>
        <v>0</v>
      </c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>
        <v>0</v>
      </c>
      <c r="AC1952" s="14">
        <v>0</v>
      </c>
      <c r="AD1952" s="14">
        <v>0</v>
      </c>
      <c r="AE1952" s="14"/>
      <c r="AF1952" s="14"/>
      <c r="AG1952" s="14"/>
      <c r="AH1952" s="14"/>
      <c r="AI1952" s="14"/>
      <c r="AJ1952" s="14">
        <f t="shared" si="2915"/>
        <v>0</v>
      </c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>
        <v>0</v>
      </c>
      <c r="AX1952" s="14">
        <v>0</v>
      </c>
      <c r="AY1952" s="14">
        <v>0</v>
      </c>
      <c r="AZ1952" s="14"/>
      <c r="BA1952" s="14"/>
      <c r="BB1952" s="14"/>
      <c r="BC1952" s="14"/>
      <c r="BD1952" s="14"/>
      <c r="BE1952" s="14">
        <f t="shared" si="2916"/>
        <v>0</v>
      </c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>
        <v>0</v>
      </c>
      <c r="BS1952" s="14">
        <v>0</v>
      </c>
      <c r="BT1952" s="14" t="e">
        <f>IF(#REF!=0,"-",#REF!/#REF!*100)</f>
        <v>#REF!</v>
      </c>
    </row>
    <row r="1953" spans="1:72" ht="22.5" x14ac:dyDescent="0.25">
      <c r="A1953" s="4" t="s">
        <v>548</v>
      </c>
      <c r="B1953" s="4" t="s">
        <v>56</v>
      </c>
      <c r="C1953" s="4" t="s">
        <v>144</v>
      </c>
      <c r="D1953" s="102" t="s">
        <v>642</v>
      </c>
      <c r="E1953" s="113">
        <v>6136</v>
      </c>
      <c r="F1953" s="102"/>
      <c r="G1953" s="98" t="s">
        <v>1660</v>
      </c>
      <c r="H1953" s="13" t="s">
        <v>84</v>
      </c>
      <c r="I1953" s="14">
        <v>0</v>
      </c>
      <c r="J1953" s="14"/>
      <c r="K1953" s="14"/>
      <c r="L1953" s="14"/>
      <c r="M1953" s="14"/>
      <c r="N1953" s="14"/>
      <c r="O1953" s="14">
        <f t="shared" si="2914"/>
        <v>0</v>
      </c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>
        <v>0</v>
      </c>
      <c r="AC1953" s="14">
        <v>0</v>
      </c>
      <c r="AD1953" s="14">
        <v>0</v>
      </c>
      <c r="AE1953" s="14"/>
      <c r="AF1953" s="14"/>
      <c r="AG1953" s="14"/>
      <c r="AH1953" s="14"/>
      <c r="AI1953" s="14"/>
      <c r="AJ1953" s="14">
        <f t="shared" si="2915"/>
        <v>0</v>
      </c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>
        <v>0</v>
      </c>
      <c r="AX1953" s="14">
        <v>0</v>
      </c>
      <c r="AY1953" s="14">
        <v>0</v>
      </c>
      <c r="AZ1953" s="14"/>
      <c r="BA1953" s="14"/>
      <c r="BB1953" s="14"/>
      <c r="BC1953" s="14"/>
      <c r="BD1953" s="14"/>
      <c r="BE1953" s="14">
        <f t="shared" si="2916"/>
        <v>0</v>
      </c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>
        <v>0</v>
      </c>
      <c r="BS1953" s="14">
        <v>0</v>
      </c>
      <c r="BT1953" s="14" t="e">
        <f>IF(#REF!=0,"-",#REF!/#REF!*100)</f>
        <v>#REF!</v>
      </c>
    </row>
    <row r="1954" spans="1:72" x14ac:dyDescent="0.25">
      <c r="A1954" s="4" t="s">
        <v>548</v>
      </c>
      <c r="B1954" s="4" t="s">
        <v>56</v>
      </c>
      <c r="C1954" s="4" t="s">
        <v>144</v>
      </c>
      <c r="D1954" s="102" t="s">
        <v>642</v>
      </c>
      <c r="E1954" s="113">
        <v>6137</v>
      </c>
      <c r="F1954" s="102"/>
      <c r="G1954" s="98" t="s">
        <v>1660</v>
      </c>
      <c r="H1954" s="13" t="s">
        <v>87</v>
      </c>
      <c r="I1954" s="14">
        <v>60000</v>
      </c>
      <c r="J1954" s="14"/>
      <c r="K1954" s="14"/>
      <c r="L1954" s="14"/>
      <c r="M1954" s="14"/>
      <c r="N1954" s="14"/>
      <c r="O1954" s="14">
        <f t="shared" si="2914"/>
        <v>60000</v>
      </c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>
        <v>0</v>
      </c>
      <c r="AC1954" s="14">
        <v>60000</v>
      </c>
      <c r="AD1954" s="14">
        <v>0</v>
      </c>
      <c r="AE1954" s="14"/>
      <c r="AF1954" s="14"/>
      <c r="AG1954" s="14"/>
      <c r="AH1954" s="14"/>
      <c r="AI1954" s="14"/>
      <c r="AJ1954" s="14">
        <f t="shared" si="2915"/>
        <v>0</v>
      </c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>
        <v>0</v>
      </c>
      <c r="AX1954" s="14">
        <v>0</v>
      </c>
      <c r="AY1954" s="14">
        <v>20000</v>
      </c>
      <c r="AZ1954" s="14"/>
      <c r="BA1954" s="14"/>
      <c r="BB1954" s="14"/>
      <c r="BC1954" s="14"/>
      <c r="BD1954" s="14"/>
      <c r="BE1954" s="14">
        <f t="shared" si="2916"/>
        <v>20000</v>
      </c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>
        <v>0</v>
      </c>
      <c r="BS1954" s="14">
        <v>20000</v>
      </c>
      <c r="BT1954" s="14" t="e">
        <f>IF(#REF!=0,"-",#REF!/#REF!*100)</f>
        <v>#REF!</v>
      </c>
    </row>
    <row r="1955" spans="1:72" ht="22.5" x14ac:dyDescent="0.25">
      <c r="A1955" s="4" t="s">
        <v>548</v>
      </c>
      <c r="B1955" s="4" t="s">
        <v>56</v>
      </c>
      <c r="C1955" s="4" t="s">
        <v>144</v>
      </c>
      <c r="D1955" s="102" t="s">
        <v>642</v>
      </c>
      <c r="E1955" s="113">
        <v>6138</v>
      </c>
      <c r="F1955" s="102"/>
      <c r="G1955" s="98" t="s">
        <v>1660</v>
      </c>
      <c r="H1955" s="13" t="s">
        <v>90</v>
      </c>
      <c r="I1955" s="14">
        <v>3000</v>
      </c>
      <c r="J1955" s="14"/>
      <c r="K1955" s="14"/>
      <c r="L1955" s="14"/>
      <c r="M1955" s="14"/>
      <c r="N1955" s="14"/>
      <c r="O1955" s="14">
        <f t="shared" si="2914"/>
        <v>3000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>
        <v>0</v>
      </c>
      <c r="AC1955" s="14">
        <v>3000</v>
      </c>
      <c r="AD1955" s="14">
        <v>0</v>
      </c>
      <c r="AE1955" s="14"/>
      <c r="AF1955" s="14"/>
      <c r="AG1955" s="14"/>
      <c r="AH1955" s="14"/>
      <c r="AI1955" s="14"/>
      <c r="AJ1955" s="14">
        <f t="shared" si="2915"/>
        <v>0</v>
      </c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>
        <v>0</v>
      </c>
      <c r="AX1955" s="14">
        <v>0</v>
      </c>
      <c r="AY1955" s="14">
        <v>0</v>
      </c>
      <c r="AZ1955" s="14"/>
      <c r="BA1955" s="14"/>
      <c r="BB1955" s="14"/>
      <c r="BC1955" s="14"/>
      <c r="BD1955" s="14"/>
      <c r="BE1955" s="14">
        <f t="shared" si="2916"/>
        <v>0</v>
      </c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>
        <v>0</v>
      </c>
      <c r="BS1955" s="14">
        <v>0</v>
      </c>
      <c r="BT1955" s="14" t="e">
        <f>IF(#REF!=0,"-",#REF!/#REF!*100)</f>
        <v>#REF!</v>
      </c>
    </row>
    <row r="1956" spans="1:72" x14ac:dyDescent="0.25">
      <c r="A1956" s="1" t="s">
        <v>548</v>
      </c>
      <c r="B1956" s="1" t="s">
        <v>56</v>
      </c>
      <c r="C1956" s="1" t="s">
        <v>144</v>
      </c>
      <c r="D1956" s="105" t="s">
        <v>642</v>
      </c>
      <c r="E1956" s="105" t="s">
        <v>34</v>
      </c>
      <c r="F1956" s="102" t="s">
        <v>0</v>
      </c>
      <c r="G1956" s="13" t="s">
        <v>0</v>
      </c>
      <c r="H1956" s="2" t="s">
        <v>35</v>
      </c>
      <c r="I1956" s="12">
        <f>SUM(I1957:I1960)</f>
        <v>15000</v>
      </c>
      <c r="J1956" s="12">
        <f t="shared" ref="J1956:AA1956" si="2917">SUM(J1957:J1959)</f>
        <v>0</v>
      </c>
      <c r="K1956" s="12">
        <f t="shared" si="2917"/>
        <v>0</v>
      </c>
      <c r="L1956" s="12">
        <f t="shared" si="2917"/>
        <v>0</v>
      </c>
      <c r="M1956" s="12">
        <f t="shared" si="2917"/>
        <v>0</v>
      </c>
      <c r="N1956" s="12">
        <f t="shared" si="2917"/>
        <v>0</v>
      </c>
      <c r="O1956" s="12">
        <f>SUM(O1957:O1960)</f>
        <v>15000</v>
      </c>
      <c r="P1956" s="12">
        <f t="shared" si="2917"/>
        <v>2730</v>
      </c>
      <c r="Q1956" s="12">
        <f t="shared" si="2917"/>
        <v>0</v>
      </c>
      <c r="R1956" s="12">
        <f t="shared" si="2917"/>
        <v>0</v>
      </c>
      <c r="S1956" s="12">
        <f t="shared" si="2917"/>
        <v>0</v>
      </c>
      <c r="T1956" s="12">
        <f t="shared" si="2917"/>
        <v>0</v>
      </c>
      <c r="U1956" s="12">
        <f t="shared" si="2917"/>
        <v>0</v>
      </c>
      <c r="V1956" s="12">
        <f t="shared" si="2917"/>
        <v>0</v>
      </c>
      <c r="W1956" s="12">
        <f t="shared" si="2917"/>
        <v>0</v>
      </c>
      <c r="X1956" s="12">
        <f t="shared" si="2917"/>
        <v>0</v>
      </c>
      <c r="Y1956" s="12">
        <f t="shared" si="2917"/>
        <v>0</v>
      </c>
      <c r="Z1956" s="12">
        <f t="shared" si="2917"/>
        <v>0</v>
      </c>
      <c r="AA1956" s="12">
        <f t="shared" si="2917"/>
        <v>0</v>
      </c>
      <c r="AB1956" s="12">
        <v>2730</v>
      </c>
      <c r="AC1956" s="12">
        <v>12270</v>
      </c>
      <c r="AD1956" s="12">
        <f>SUM(AD1957:AD1960)</f>
        <v>27000</v>
      </c>
      <c r="AE1956" s="12">
        <f>SUM(AE1957:AE1960)</f>
        <v>5000</v>
      </c>
      <c r="AF1956" s="12">
        <f t="shared" ref="AF1956:AV1956" si="2918">SUM(AF1957:AF1959)</f>
        <v>0</v>
      </c>
      <c r="AG1956" s="12">
        <f t="shared" si="2918"/>
        <v>0</v>
      </c>
      <c r="AH1956" s="12">
        <f t="shared" si="2918"/>
        <v>0</v>
      </c>
      <c r="AI1956" s="12">
        <f t="shared" si="2918"/>
        <v>0</v>
      </c>
      <c r="AJ1956" s="12">
        <f>SUM(AJ1957:AJ1960)</f>
        <v>32000</v>
      </c>
      <c r="AK1956" s="12">
        <f t="shared" si="2918"/>
        <v>0</v>
      </c>
      <c r="AL1956" s="12">
        <f t="shared" si="2918"/>
        <v>0</v>
      </c>
      <c r="AM1956" s="12">
        <f>SUM(AM1957:AV1960)</f>
        <v>5000</v>
      </c>
      <c r="AN1956" s="12">
        <f t="shared" si="2918"/>
        <v>0</v>
      </c>
      <c r="AO1956" s="12">
        <f t="shared" si="2918"/>
        <v>0</v>
      </c>
      <c r="AP1956" s="12">
        <f t="shared" si="2918"/>
        <v>0</v>
      </c>
      <c r="AQ1956" s="12">
        <f t="shared" si="2918"/>
        <v>0</v>
      </c>
      <c r="AR1956" s="12">
        <f t="shared" si="2918"/>
        <v>0</v>
      </c>
      <c r="AS1956" s="12">
        <f t="shared" si="2918"/>
        <v>0</v>
      </c>
      <c r="AT1956" s="12">
        <f t="shared" si="2918"/>
        <v>0</v>
      </c>
      <c r="AU1956" s="12">
        <f t="shared" si="2918"/>
        <v>0</v>
      </c>
      <c r="AV1956" s="12">
        <f t="shared" si="2918"/>
        <v>0</v>
      </c>
      <c r="AW1956" s="12">
        <v>5000</v>
      </c>
      <c r="AX1956" s="12">
        <v>27000</v>
      </c>
      <c r="AY1956" s="12">
        <f>SUM(AY1957:AY1960)</f>
        <v>28000</v>
      </c>
      <c r="AZ1956" s="12">
        <f>SUM(AZ1957:AZ1960)</f>
        <v>14162</v>
      </c>
      <c r="BA1956" s="12">
        <f t="shared" ref="BA1956:BD1956" si="2919">SUM(BA1957:BA1960)</f>
        <v>0</v>
      </c>
      <c r="BB1956" s="12">
        <f t="shared" si="2919"/>
        <v>0</v>
      </c>
      <c r="BC1956" s="12">
        <f t="shared" si="2919"/>
        <v>0</v>
      </c>
      <c r="BD1956" s="12">
        <f t="shared" si="2919"/>
        <v>0</v>
      </c>
      <c r="BE1956" s="12">
        <f>SUM(BE1957:BE1960)</f>
        <v>42162</v>
      </c>
      <c r="BF1956" s="12">
        <f>SUM(BF1957:BF1960)</f>
        <v>10000</v>
      </c>
      <c r="BG1956" s="12">
        <f t="shared" ref="BG1956:BQ1956" si="2920">SUM(BG1957:BG1960)</f>
        <v>0</v>
      </c>
      <c r="BH1956" s="12">
        <f t="shared" si="2920"/>
        <v>14162</v>
      </c>
      <c r="BI1956" s="12">
        <f t="shared" si="2920"/>
        <v>0</v>
      </c>
      <c r="BJ1956" s="12">
        <f t="shared" si="2920"/>
        <v>0</v>
      </c>
      <c r="BK1956" s="12">
        <f t="shared" si="2920"/>
        <v>0</v>
      </c>
      <c r="BL1956" s="12">
        <f t="shared" si="2920"/>
        <v>0</v>
      </c>
      <c r="BM1956" s="12">
        <f t="shared" si="2920"/>
        <v>0</v>
      </c>
      <c r="BN1956" s="12">
        <f t="shared" si="2920"/>
        <v>0</v>
      </c>
      <c r="BO1956" s="12">
        <f t="shared" si="2920"/>
        <v>0</v>
      </c>
      <c r="BP1956" s="12">
        <f t="shared" si="2920"/>
        <v>0</v>
      </c>
      <c r="BQ1956" s="12">
        <f t="shared" si="2920"/>
        <v>0</v>
      </c>
      <c r="BR1956" s="12">
        <v>24162</v>
      </c>
      <c r="BS1956" s="12">
        <v>18000</v>
      </c>
      <c r="BT1956" s="12" t="e">
        <f>IF(#REF!=0,"-",#REF!/#REF!*100)</f>
        <v>#REF!</v>
      </c>
    </row>
    <row r="1957" spans="1:72" x14ac:dyDescent="0.25">
      <c r="A1957" s="4" t="s">
        <v>548</v>
      </c>
      <c r="B1957" s="4" t="s">
        <v>56</v>
      </c>
      <c r="C1957" s="4" t="s">
        <v>144</v>
      </c>
      <c r="D1957" s="102" t="s">
        <v>642</v>
      </c>
      <c r="E1957" s="113">
        <v>6139</v>
      </c>
      <c r="F1957" s="102"/>
      <c r="G1957" s="98" t="s">
        <v>1660</v>
      </c>
      <c r="H1957" s="13" t="s">
        <v>35</v>
      </c>
      <c r="I1957" s="14">
        <v>15000</v>
      </c>
      <c r="J1957" s="14"/>
      <c r="K1957" s="14"/>
      <c r="L1957" s="14"/>
      <c r="M1957" s="14"/>
      <c r="N1957" s="14"/>
      <c r="O1957" s="14">
        <f t="shared" si="2914"/>
        <v>15000</v>
      </c>
      <c r="P1957" s="14">
        <v>2730</v>
      </c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>
        <v>2730</v>
      </c>
      <c r="AC1957" s="14">
        <v>12270</v>
      </c>
      <c r="AD1957" s="14">
        <v>27000</v>
      </c>
      <c r="AE1957" s="14"/>
      <c r="AF1957" s="14"/>
      <c r="AG1957" s="14"/>
      <c r="AH1957" s="14"/>
      <c r="AI1957" s="14"/>
      <c r="AJ1957" s="14">
        <f t="shared" si="2915"/>
        <v>27000</v>
      </c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>
        <v>0</v>
      </c>
      <c r="AX1957" s="14">
        <v>27000</v>
      </c>
      <c r="AY1957" s="14">
        <v>28000</v>
      </c>
      <c r="AZ1957" s="14">
        <v>4162</v>
      </c>
      <c r="BA1957" s="14"/>
      <c r="BB1957" s="14"/>
      <c r="BC1957" s="14"/>
      <c r="BD1957" s="14"/>
      <c r="BE1957" s="14">
        <f t="shared" si="2916"/>
        <v>32162</v>
      </c>
      <c r="BF1957" s="14">
        <v>10000</v>
      </c>
      <c r="BG1957" s="14"/>
      <c r="BH1957" s="14">
        <v>4162</v>
      </c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>
        <v>14162</v>
      </c>
      <c r="BS1957" s="14">
        <v>18000</v>
      </c>
      <c r="BT1957" s="14" t="e">
        <f>IF(#REF!=0,"-",#REF!/#REF!*100)</f>
        <v>#REF!</v>
      </c>
    </row>
    <row r="1958" spans="1:72" ht="22.5" x14ac:dyDescent="0.25">
      <c r="A1958" s="4" t="s">
        <v>548</v>
      </c>
      <c r="B1958" s="4" t="s">
        <v>56</v>
      </c>
      <c r="C1958" s="4" t="s">
        <v>144</v>
      </c>
      <c r="D1958" s="102" t="s">
        <v>642</v>
      </c>
      <c r="E1958" s="113">
        <v>6139</v>
      </c>
      <c r="F1958" s="102" t="s">
        <v>649</v>
      </c>
      <c r="G1958" s="98" t="s">
        <v>1660</v>
      </c>
      <c r="H1958" s="13" t="s">
        <v>37</v>
      </c>
      <c r="I1958" s="14">
        <v>0</v>
      </c>
      <c r="J1958" s="14"/>
      <c r="K1958" s="14"/>
      <c r="L1958" s="14"/>
      <c r="M1958" s="14"/>
      <c r="N1958" s="14"/>
      <c r="O1958" s="14">
        <f t="shared" si="2914"/>
        <v>0</v>
      </c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>
        <v>0</v>
      </c>
      <c r="AC1958" s="14">
        <v>0</v>
      </c>
      <c r="AD1958" s="14">
        <v>0</v>
      </c>
      <c r="AE1958" s="14"/>
      <c r="AF1958" s="14"/>
      <c r="AG1958" s="14"/>
      <c r="AH1958" s="14"/>
      <c r="AI1958" s="14"/>
      <c r="AJ1958" s="14">
        <f t="shared" si="2915"/>
        <v>0</v>
      </c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>
        <v>0</v>
      </c>
      <c r="AX1958" s="14">
        <v>0</v>
      </c>
      <c r="AY1958" s="14">
        <v>0</v>
      </c>
      <c r="AZ1958" s="14"/>
      <c r="BA1958" s="14"/>
      <c r="BB1958" s="14"/>
      <c r="BC1958" s="14"/>
      <c r="BD1958" s="14"/>
      <c r="BE1958" s="14">
        <f t="shared" si="2916"/>
        <v>0</v>
      </c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>
        <v>0</v>
      </c>
      <c r="BS1958" s="14">
        <v>0</v>
      </c>
      <c r="BT1958" s="14" t="e">
        <f>IF(#REF!=0,"-",#REF!/#REF!*100)</f>
        <v>#REF!</v>
      </c>
    </row>
    <row r="1959" spans="1:72" ht="33.75" x14ac:dyDescent="0.25">
      <c r="A1959" s="4" t="s">
        <v>548</v>
      </c>
      <c r="B1959" s="4" t="s">
        <v>56</v>
      </c>
      <c r="C1959" s="4" t="s">
        <v>144</v>
      </c>
      <c r="D1959" s="102" t="s">
        <v>642</v>
      </c>
      <c r="E1959" s="113">
        <v>6139</v>
      </c>
      <c r="F1959" s="102" t="s">
        <v>650</v>
      </c>
      <c r="G1959" s="98" t="s">
        <v>1660</v>
      </c>
      <c r="H1959" s="13" t="s">
        <v>38</v>
      </c>
      <c r="I1959" s="14">
        <v>0</v>
      </c>
      <c r="J1959" s="14"/>
      <c r="K1959" s="14"/>
      <c r="L1959" s="14"/>
      <c r="M1959" s="14"/>
      <c r="N1959" s="14"/>
      <c r="O1959" s="14">
        <f t="shared" si="2914"/>
        <v>0</v>
      </c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>
        <v>0</v>
      </c>
      <c r="AC1959" s="14">
        <v>0</v>
      </c>
      <c r="AD1959" s="14">
        <v>0</v>
      </c>
      <c r="AE1959" s="14"/>
      <c r="AF1959" s="14"/>
      <c r="AG1959" s="14"/>
      <c r="AH1959" s="14"/>
      <c r="AI1959" s="14"/>
      <c r="AJ1959" s="14">
        <f t="shared" si="2915"/>
        <v>0</v>
      </c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>
        <v>0</v>
      </c>
      <c r="AX1959" s="14">
        <v>0</v>
      </c>
      <c r="AY1959" s="14">
        <v>0</v>
      </c>
      <c r="AZ1959" s="14"/>
      <c r="BA1959" s="14"/>
      <c r="BB1959" s="14"/>
      <c r="BC1959" s="14"/>
      <c r="BD1959" s="14"/>
      <c r="BE1959" s="14">
        <f t="shared" si="2916"/>
        <v>0</v>
      </c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>
        <v>0</v>
      </c>
      <c r="BS1959" s="14">
        <v>0</v>
      </c>
      <c r="BT1959" s="14" t="e">
        <f>IF(#REF!=0,"-",#REF!/#REF!*100)</f>
        <v>#REF!</v>
      </c>
    </row>
    <row r="1960" spans="1:72" x14ac:dyDescent="0.25">
      <c r="A1960" s="4" t="s">
        <v>548</v>
      </c>
      <c r="B1960" s="4" t="s">
        <v>56</v>
      </c>
      <c r="C1960" s="4" t="s">
        <v>144</v>
      </c>
      <c r="D1960" s="102" t="s">
        <v>642</v>
      </c>
      <c r="E1960" s="113">
        <v>6139</v>
      </c>
      <c r="F1960" s="102" t="s">
        <v>1673</v>
      </c>
      <c r="G1960" s="98" t="s">
        <v>1660</v>
      </c>
      <c r="H1960" s="13"/>
      <c r="I1960" s="14">
        <v>0</v>
      </c>
      <c r="J1960" s="14"/>
      <c r="K1960" s="14"/>
      <c r="L1960" s="14"/>
      <c r="M1960" s="14"/>
      <c r="N1960" s="14"/>
      <c r="O1960" s="14">
        <f t="shared" si="2914"/>
        <v>0</v>
      </c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>
        <v>0</v>
      </c>
      <c r="AC1960" s="14">
        <v>0</v>
      </c>
      <c r="AD1960" s="14">
        <v>0</v>
      </c>
      <c r="AE1960" s="14">
        <v>5000</v>
      </c>
      <c r="AF1960" s="14"/>
      <c r="AG1960" s="14"/>
      <c r="AH1960" s="14"/>
      <c r="AI1960" s="14"/>
      <c r="AJ1960" s="14">
        <f t="shared" si="2915"/>
        <v>5000</v>
      </c>
      <c r="AK1960" s="14"/>
      <c r="AL1960" s="14"/>
      <c r="AM1960" s="14">
        <v>5000</v>
      </c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>
        <v>5000</v>
      </c>
      <c r="AX1960" s="14">
        <v>0</v>
      </c>
      <c r="AY1960" s="14">
        <v>0</v>
      </c>
      <c r="AZ1960" s="14">
        <v>10000</v>
      </c>
      <c r="BA1960" s="14"/>
      <c r="BB1960" s="14"/>
      <c r="BC1960" s="14"/>
      <c r="BD1960" s="14"/>
      <c r="BE1960" s="14">
        <f t="shared" si="2916"/>
        <v>10000</v>
      </c>
      <c r="BF1960" s="14"/>
      <c r="BG1960" s="14"/>
      <c r="BH1960" s="14">
        <v>10000</v>
      </c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>
        <v>10000</v>
      </c>
      <c r="BS1960" s="14">
        <v>0</v>
      </c>
      <c r="BT1960" s="14"/>
    </row>
    <row r="1961" spans="1:72" ht="33.75" x14ac:dyDescent="0.25">
      <c r="A1961" s="1" t="s">
        <v>0</v>
      </c>
      <c r="B1961" s="1" t="s">
        <v>0</v>
      </c>
      <c r="C1961" s="1" t="s">
        <v>0</v>
      </c>
      <c r="D1961" s="101" t="s">
        <v>0</v>
      </c>
      <c r="E1961" s="101" t="s">
        <v>0</v>
      </c>
      <c r="F1961" s="101" t="s">
        <v>0</v>
      </c>
      <c r="G1961" s="2" t="s">
        <v>0</v>
      </c>
      <c r="H1961" s="10" t="s">
        <v>39</v>
      </c>
      <c r="I1961" s="11">
        <f t="shared" ref="I1961:X1962" si="2921">SUM(I1962)</f>
        <v>0</v>
      </c>
      <c r="J1961" s="11">
        <f t="shared" si="2921"/>
        <v>0</v>
      </c>
      <c r="K1961" s="11">
        <f t="shared" si="2921"/>
        <v>0</v>
      </c>
      <c r="L1961" s="11">
        <f t="shared" si="2921"/>
        <v>0</v>
      </c>
      <c r="M1961" s="11">
        <f t="shared" si="2921"/>
        <v>0</v>
      </c>
      <c r="N1961" s="11">
        <f t="shared" si="2921"/>
        <v>0</v>
      </c>
      <c r="O1961" s="11">
        <f t="shared" si="2921"/>
        <v>0</v>
      </c>
      <c r="P1961" s="11">
        <f t="shared" si="2921"/>
        <v>0</v>
      </c>
      <c r="Q1961" s="11">
        <f t="shared" si="2921"/>
        <v>0</v>
      </c>
      <c r="R1961" s="11">
        <f t="shared" si="2921"/>
        <v>0</v>
      </c>
      <c r="S1961" s="11">
        <f t="shared" si="2921"/>
        <v>0</v>
      </c>
      <c r="T1961" s="11">
        <f t="shared" si="2921"/>
        <v>0</v>
      </c>
      <c r="U1961" s="11">
        <f t="shared" si="2921"/>
        <v>0</v>
      </c>
      <c r="V1961" s="11">
        <f t="shared" si="2921"/>
        <v>0</v>
      </c>
      <c r="W1961" s="11">
        <f t="shared" si="2921"/>
        <v>0</v>
      </c>
      <c r="X1961" s="11">
        <f t="shared" si="2921"/>
        <v>0</v>
      </c>
      <c r="Y1961" s="11">
        <f t="shared" ref="J1961:AA1962" si="2922">SUM(Y1962)</f>
        <v>0</v>
      </c>
      <c r="Z1961" s="11">
        <f t="shared" si="2922"/>
        <v>0</v>
      </c>
      <c r="AA1961" s="11">
        <f t="shared" si="2922"/>
        <v>0</v>
      </c>
      <c r="AB1961" s="11">
        <v>0</v>
      </c>
      <c r="AC1961" s="11">
        <v>0</v>
      </c>
      <c r="AD1961" s="11">
        <f t="shared" ref="AD1961:AS1962" si="2923">SUM(AD1962)</f>
        <v>0</v>
      </c>
      <c r="AE1961" s="11">
        <f t="shared" si="2923"/>
        <v>0</v>
      </c>
      <c r="AF1961" s="11">
        <f t="shared" si="2923"/>
        <v>0</v>
      </c>
      <c r="AG1961" s="11">
        <f t="shared" si="2923"/>
        <v>0</v>
      </c>
      <c r="AH1961" s="11">
        <f t="shared" si="2923"/>
        <v>0</v>
      </c>
      <c r="AI1961" s="11">
        <f t="shared" si="2923"/>
        <v>0</v>
      </c>
      <c r="AJ1961" s="11">
        <f t="shared" si="2923"/>
        <v>0</v>
      </c>
      <c r="AK1961" s="11">
        <f t="shared" si="2923"/>
        <v>0</v>
      </c>
      <c r="AL1961" s="11">
        <f t="shared" si="2923"/>
        <v>0</v>
      </c>
      <c r="AM1961" s="11">
        <f t="shared" si="2923"/>
        <v>0</v>
      </c>
      <c r="AN1961" s="11">
        <f t="shared" si="2923"/>
        <v>0</v>
      </c>
      <c r="AO1961" s="11">
        <f t="shared" si="2923"/>
        <v>0</v>
      </c>
      <c r="AP1961" s="11">
        <f t="shared" si="2923"/>
        <v>0</v>
      </c>
      <c r="AQ1961" s="11">
        <f t="shared" si="2923"/>
        <v>0</v>
      </c>
      <c r="AR1961" s="11">
        <f t="shared" si="2923"/>
        <v>0</v>
      </c>
      <c r="AS1961" s="11">
        <f t="shared" si="2923"/>
        <v>0</v>
      </c>
      <c r="AT1961" s="11">
        <f t="shared" ref="AE1961:AV1962" si="2924">SUM(AT1962)</f>
        <v>0</v>
      </c>
      <c r="AU1961" s="11">
        <f t="shared" si="2924"/>
        <v>0</v>
      </c>
      <c r="AV1961" s="11">
        <f t="shared" si="2924"/>
        <v>0</v>
      </c>
      <c r="AW1961" s="11">
        <v>0</v>
      </c>
      <c r="AX1961" s="11">
        <v>0</v>
      </c>
      <c r="AY1961" s="11">
        <f t="shared" ref="AY1961:BN1962" si="2925">SUM(AY1962)</f>
        <v>0</v>
      </c>
      <c r="AZ1961" s="11">
        <f t="shared" si="2925"/>
        <v>0</v>
      </c>
      <c r="BA1961" s="11">
        <f t="shared" si="2925"/>
        <v>0</v>
      </c>
      <c r="BB1961" s="11">
        <f t="shared" si="2925"/>
        <v>0</v>
      </c>
      <c r="BC1961" s="11">
        <f t="shared" si="2925"/>
        <v>0</v>
      </c>
      <c r="BD1961" s="11">
        <f t="shared" si="2925"/>
        <v>0</v>
      </c>
      <c r="BE1961" s="11">
        <f t="shared" si="2925"/>
        <v>0</v>
      </c>
      <c r="BF1961" s="11">
        <f t="shared" si="2925"/>
        <v>0</v>
      </c>
      <c r="BG1961" s="11">
        <f t="shared" si="2925"/>
        <v>0</v>
      </c>
      <c r="BH1961" s="11">
        <f t="shared" si="2925"/>
        <v>0</v>
      </c>
      <c r="BI1961" s="11">
        <f t="shared" si="2925"/>
        <v>0</v>
      </c>
      <c r="BJ1961" s="11">
        <f t="shared" si="2925"/>
        <v>0</v>
      </c>
      <c r="BK1961" s="11">
        <f t="shared" si="2925"/>
        <v>0</v>
      </c>
      <c r="BL1961" s="11">
        <f t="shared" si="2925"/>
        <v>0</v>
      </c>
      <c r="BM1961" s="11">
        <f t="shared" si="2925"/>
        <v>0</v>
      </c>
      <c r="BN1961" s="11">
        <f t="shared" si="2925"/>
        <v>0</v>
      </c>
      <c r="BO1961" s="11">
        <f t="shared" ref="AZ1961:BQ1962" si="2926">SUM(BO1962)</f>
        <v>0</v>
      </c>
      <c r="BP1961" s="11">
        <f t="shared" si="2926"/>
        <v>0</v>
      </c>
      <c r="BQ1961" s="11">
        <f t="shared" si="2926"/>
        <v>0</v>
      </c>
      <c r="BR1961" s="11">
        <v>0</v>
      </c>
      <c r="BS1961" s="11">
        <v>0</v>
      </c>
      <c r="BT1961" s="11" t="e">
        <f>IF(#REF!=0,"-",#REF!/#REF!*100)</f>
        <v>#REF!</v>
      </c>
    </row>
    <row r="1962" spans="1:72" ht="22.5" x14ac:dyDescent="0.25">
      <c r="A1962" s="4" t="s">
        <v>548</v>
      </c>
      <c r="B1962" s="4" t="s">
        <v>56</v>
      </c>
      <c r="C1962" s="4" t="s">
        <v>144</v>
      </c>
      <c r="D1962" s="102" t="s">
        <v>642</v>
      </c>
      <c r="E1962" s="101" t="s">
        <v>40</v>
      </c>
      <c r="F1962" s="101" t="s">
        <v>0</v>
      </c>
      <c r="G1962" s="2" t="s">
        <v>0</v>
      </c>
      <c r="H1962" s="2" t="s">
        <v>41</v>
      </c>
      <c r="I1962" s="12">
        <f t="shared" si="2921"/>
        <v>0</v>
      </c>
      <c r="J1962" s="12">
        <f t="shared" si="2922"/>
        <v>0</v>
      </c>
      <c r="K1962" s="12">
        <f t="shared" si="2922"/>
        <v>0</v>
      </c>
      <c r="L1962" s="12">
        <f t="shared" si="2922"/>
        <v>0</v>
      </c>
      <c r="M1962" s="12">
        <f t="shared" si="2922"/>
        <v>0</v>
      </c>
      <c r="N1962" s="12">
        <f t="shared" si="2922"/>
        <v>0</v>
      </c>
      <c r="O1962" s="12">
        <f t="shared" si="2922"/>
        <v>0</v>
      </c>
      <c r="P1962" s="12">
        <f t="shared" si="2922"/>
        <v>0</v>
      </c>
      <c r="Q1962" s="12">
        <f t="shared" si="2922"/>
        <v>0</v>
      </c>
      <c r="R1962" s="12">
        <f t="shared" si="2922"/>
        <v>0</v>
      </c>
      <c r="S1962" s="12">
        <f t="shared" si="2922"/>
        <v>0</v>
      </c>
      <c r="T1962" s="12">
        <f t="shared" si="2922"/>
        <v>0</v>
      </c>
      <c r="U1962" s="12">
        <f t="shared" si="2922"/>
        <v>0</v>
      </c>
      <c r="V1962" s="12">
        <f t="shared" si="2922"/>
        <v>0</v>
      </c>
      <c r="W1962" s="12">
        <f t="shared" si="2922"/>
        <v>0</v>
      </c>
      <c r="X1962" s="12">
        <f t="shared" si="2922"/>
        <v>0</v>
      </c>
      <c r="Y1962" s="12">
        <f t="shared" si="2922"/>
        <v>0</v>
      </c>
      <c r="Z1962" s="12">
        <f t="shared" si="2922"/>
        <v>0</v>
      </c>
      <c r="AA1962" s="12">
        <f t="shared" si="2922"/>
        <v>0</v>
      </c>
      <c r="AB1962" s="12">
        <v>0</v>
      </c>
      <c r="AC1962" s="12">
        <v>0</v>
      </c>
      <c r="AD1962" s="12">
        <f t="shared" si="2923"/>
        <v>0</v>
      </c>
      <c r="AE1962" s="12">
        <f t="shared" si="2924"/>
        <v>0</v>
      </c>
      <c r="AF1962" s="12">
        <f t="shared" si="2924"/>
        <v>0</v>
      </c>
      <c r="AG1962" s="12">
        <f t="shared" si="2924"/>
        <v>0</v>
      </c>
      <c r="AH1962" s="12">
        <f t="shared" si="2924"/>
        <v>0</v>
      </c>
      <c r="AI1962" s="12">
        <f t="shared" si="2924"/>
        <v>0</v>
      </c>
      <c r="AJ1962" s="12">
        <f t="shared" si="2924"/>
        <v>0</v>
      </c>
      <c r="AK1962" s="12">
        <f t="shared" si="2924"/>
        <v>0</v>
      </c>
      <c r="AL1962" s="12">
        <f t="shared" si="2924"/>
        <v>0</v>
      </c>
      <c r="AM1962" s="12">
        <f t="shared" si="2924"/>
        <v>0</v>
      </c>
      <c r="AN1962" s="12">
        <f t="shared" si="2924"/>
        <v>0</v>
      </c>
      <c r="AO1962" s="12">
        <f t="shared" si="2924"/>
        <v>0</v>
      </c>
      <c r="AP1962" s="12">
        <f t="shared" si="2924"/>
        <v>0</v>
      </c>
      <c r="AQ1962" s="12">
        <f t="shared" si="2924"/>
        <v>0</v>
      </c>
      <c r="AR1962" s="12">
        <f t="shared" si="2924"/>
        <v>0</v>
      </c>
      <c r="AS1962" s="12">
        <f t="shared" si="2924"/>
        <v>0</v>
      </c>
      <c r="AT1962" s="12">
        <f t="shared" si="2924"/>
        <v>0</v>
      </c>
      <c r="AU1962" s="12">
        <f t="shared" si="2924"/>
        <v>0</v>
      </c>
      <c r="AV1962" s="12">
        <f t="shared" si="2924"/>
        <v>0</v>
      </c>
      <c r="AW1962" s="12">
        <v>0</v>
      </c>
      <c r="AX1962" s="12">
        <v>0</v>
      </c>
      <c r="AY1962" s="12">
        <f t="shared" si="2925"/>
        <v>0</v>
      </c>
      <c r="AZ1962" s="12">
        <f t="shared" si="2926"/>
        <v>0</v>
      </c>
      <c r="BA1962" s="12">
        <f t="shared" si="2926"/>
        <v>0</v>
      </c>
      <c r="BB1962" s="12">
        <f t="shared" si="2926"/>
        <v>0</v>
      </c>
      <c r="BC1962" s="12">
        <f t="shared" si="2926"/>
        <v>0</v>
      </c>
      <c r="BD1962" s="12">
        <f t="shared" si="2926"/>
        <v>0</v>
      </c>
      <c r="BE1962" s="12">
        <f t="shared" si="2926"/>
        <v>0</v>
      </c>
      <c r="BF1962" s="12">
        <f t="shared" si="2926"/>
        <v>0</v>
      </c>
      <c r="BG1962" s="12">
        <f t="shared" si="2926"/>
        <v>0</v>
      </c>
      <c r="BH1962" s="12">
        <f t="shared" si="2926"/>
        <v>0</v>
      </c>
      <c r="BI1962" s="12">
        <f t="shared" si="2926"/>
        <v>0</v>
      </c>
      <c r="BJ1962" s="12">
        <f t="shared" si="2926"/>
        <v>0</v>
      </c>
      <c r="BK1962" s="12">
        <f t="shared" si="2926"/>
        <v>0</v>
      </c>
      <c r="BL1962" s="12">
        <f t="shared" si="2926"/>
        <v>0</v>
      </c>
      <c r="BM1962" s="12">
        <f t="shared" si="2926"/>
        <v>0</v>
      </c>
      <c r="BN1962" s="12">
        <f t="shared" si="2926"/>
        <v>0</v>
      </c>
      <c r="BO1962" s="12">
        <f t="shared" si="2926"/>
        <v>0</v>
      </c>
      <c r="BP1962" s="12">
        <f t="shared" si="2926"/>
        <v>0</v>
      </c>
      <c r="BQ1962" s="12">
        <f t="shared" si="2926"/>
        <v>0</v>
      </c>
      <c r="BR1962" s="12">
        <v>0</v>
      </c>
      <c r="BS1962" s="12">
        <v>0</v>
      </c>
      <c r="BT1962" s="12" t="e">
        <f>IF(#REF!=0,"-",#REF!/#REF!*100)</f>
        <v>#REF!</v>
      </c>
    </row>
    <row r="1963" spans="1:72" x14ac:dyDescent="0.25">
      <c r="A1963" s="4" t="s">
        <v>548</v>
      </c>
      <c r="B1963" s="4" t="s">
        <v>56</v>
      </c>
      <c r="C1963" s="4" t="s">
        <v>144</v>
      </c>
      <c r="D1963" s="102" t="s">
        <v>642</v>
      </c>
      <c r="E1963" s="113">
        <v>6148</v>
      </c>
      <c r="F1963" s="102"/>
      <c r="G1963" s="98" t="s">
        <v>1660</v>
      </c>
      <c r="H1963" s="13" t="s">
        <v>45</v>
      </c>
      <c r="I1963" s="14">
        <v>0</v>
      </c>
      <c r="J1963" s="14"/>
      <c r="K1963" s="14"/>
      <c r="L1963" s="14"/>
      <c r="M1963" s="14"/>
      <c r="N1963" s="14"/>
      <c r="O1963" s="14">
        <f t="shared" si="2914"/>
        <v>0</v>
      </c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>
        <v>0</v>
      </c>
      <c r="AC1963" s="14">
        <v>0</v>
      </c>
      <c r="AD1963" s="14">
        <v>0</v>
      </c>
      <c r="AE1963" s="14"/>
      <c r="AF1963" s="14"/>
      <c r="AG1963" s="14"/>
      <c r="AH1963" s="14"/>
      <c r="AI1963" s="14"/>
      <c r="AJ1963" s="14">
        <f t="shared" si="2915"/>
        <v>0</v>
      </c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>
        <v>0</v>
      </c>
      <c r="AX1963" s="14">
        <v>0</v>
      </c>
      <c r="AY1963" s="14">
        <v>0</v>
      </c>
      <c r="AZ1963" s="14"/>
      <c r="BA1963" s="14"/>
      <c r="BB1963" s="14"/>
      <c r="BC1963" s="14"/>
      <c r="BD1963" s="14"/>
      <c r="BE1963" s="14">
        <f t="shared" si="2916"/>
        <v>0</v>
      </c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>
        <v>0</v>
      </c>
      <c r="BS1963" s="14">
        <v>0</v>
      </c>
      <c r="BT1963" s="14" t="e">
        <f>IF(#REF!=0,"-",#REF!/#REF!*100)</f>
        <v>#REF!</v>
      </c>
    </row>
    <row r="1964" spans="1:72" ht="33.75" x14ac:dyDescent="0.25">
      <c r="A1964" s="1" t="s">
        <v>0</v>
      </c>
      <c r="B1964" s="1" t="s">
        <v>0</v>
      </c>
      <c r="C1964" s="1" t="s">
        <v>0</v>
      </c>
      <c r="D1964" s="101" t="s">
        <v>0</v>
      </c>
      <c r="E1964" s="101" t="s">
        <v>0</v>
      </c>
      <c r="F1964" s="101" t="s">
        <v>0</v>
      </c>
      <c r="G1964" s="2" t="s">
        <v>0</v>
      </c>
      <c r="H1964" s="10" t="s">
        <v>47</v>
      </c>
      <c r="I1964" s="11">
        <f t="shared" ref="I1964:X1965" si="2927">SUM(I1965)</f>
        <v>10000</v>
      </c>
      <c r="J1964" s="11">
        <f t="shared" si="2927"/>
        <v>0</v>
      </c>
      <c r="K1964" s="11">
        <f t="shared" si="2927"/>
        <v>0</v>
      </c>
      <c r="L1964" s="11">
        <f t="shared" si="2927"/>
        <v>0</v>
      </c>
      <c r="M1964" s="11">
        <f t="shared" si="2927"/>
        <v>0</v>
      </c>
      <c r="N1964" s="11">
        <f t="shared" si="2927"/>
        <v>0</v>
      </c>
      <c r="O1964" s="11">
        <f t="shared" si="2927"/>
        <v>10000</v>
      </c>
      <c r="P1964" s="11">
        <f t="shared" si="2927"/>
        <v>2000</v>
      </c>
      <c r="Q1964" s="11">
        <f t="shared" si="2927"/>
        <v>0</v>
      </c>
      <c r="R1964" s="11">
        <f t="shared" si="2927"/>
        <v>0</v>
      </c>
      <c r="S1964" s="11">
        <f t="shared" si="2927"/>
        <v>0</v>
      </c>
      <c r="T1964" s="11">
        <f t="shared" si="2927"/>
        <v>0</v>
      </c>
      <c r="U1964" s="11">
        <f t="shared" si="2927"/>
        <v>0</v>
      </c>
      <c r="V1964" s="11">
        <f t="shared" si="2927"/>
        <v>0</v>
      </c>
      <c r="W1964" s="11">
        <f t="shared" si="2927"/>
        <v>0</v>
      </c>
      <c r="X1964" s="11">
        <f t="shared" si="2927"/>
        <v>0</v>
      </c>
      <c r="Y1964" s="11">
        <f t="shared" ref="J1964:AA1965" si="2928">SUM(Y1965)</f>
        <v>0</v>
      </c>
      <c r="Z1964" s="11">
        <f t="shared" si="2928"/>
        <v>0</v>
      </c>
      <c r="AA1964" s="11">
        <f t="shared" si="2928"/>
        <v>0</v>
      </c>
      <c r="AB1964" s="11">
        <v>2000</v>
      </c>
      <c r="AC1964" s="11">
        <v>8000</v>
      </c>
      <c r="AD1964" s="11">
        <f t="shared" ref="AD1964:AS1965" si="2929">SUM(AD1965)</f>
        <v>0</v>
      </c>
      <c r="AE1964" s="11">
        <f t="shared" si="2929"/>
        <v>0</v>
      </c>
      <c r="AF1964" s="11">
        <f t="shared" si="2929"/>
        <v>0</v>
      </c>
      <c r="AG1964" s="11">
        <f t="shared" si="2929"/>
        <v>0</v>
      </c>
      <c r="AH1964" s="11">
        <f t="shared" si="2929"/>
        <v>0</v>
      </c>
      <c r="AI1964" s="11">
        <f t="shared" si="2929"/>
        <v>0</v>
      </c>
      <c r="AJ1964" s="11">
        <f t="shared" si="2929"/>
        <v>0</v>
      </c>
      <c r="AK1964" s="11">
        <f t="shared" si="2929"/>
        <v>0</v>
      </c>
      <c r="AL1964" s="11">
        <f t="shared" si="2929"/>
        <v>0</v>
      </c>
      <c r="AM1964" s="11">
        <f t="shared" si="2929"/>
        <v>0</v>
      </c>
      <c r="AN1964" s="11">
        <f t="shared" si="2929"/>
        <v>0</v>
      </c>
      <c r="AO1964" s="11">
        <f t="shared" si="2929"/>
        <v>0</v>
      </c>
      <c r="AP1964" s="11">
        <f t="shared" si="2929"/>
        <v>0</v>
      </c>
      <c r="AQ1964" s="11">
        <f t="shared" si="2929"/>
        <v>0</v>
      </c>
      <c r="AR1964" s="11">
        <f t="shared" si="2929"/>
        <v>0</v>
      </c>
      <c r="AS1964" s="11">
        <f t="shared" si="2929"/>
        <v>0</v>
      </c>
      <c r="AT1964" s="11">
        <f t="shared" ref="AE1964:AV1965" si="2930">SUM(AT1965)</f>
        <v>0</v>
      </c>
      <c r="AU1964" s="11">
        <f t="shared" si="2930"/>
        <v>0</v>
      </c>
      <c r="AV1964" s="11">
        <f t="shared" si="2930"/>
        <v>0</v>
      </c>
      <c r="AW1964" s="11">
        <v>0</v>
      </c>
      <c r="AX1964" s="11">
        <v>0</v>
      </c>
      <c r="AY1964" s="11">
        <f t="shared" ref="AY1964:BN1965" si="2931">SUM(AY1965)</f>
        <v>0</v>
      </c>
      <c r="AZ1964" s="11">
        <f t="shared" si="2931"/>
        <v>0</v>
      </c>
      <c r="BA1964" s="11">
        <f t="shared" si="2931"/>
        <v>0</v>
      </c>
      <c r="BB1964" s="11">
        <f t="shared" si="2931"/>
        <v>0</v>
      </c>
      <c r="BC1964" s="11">
        <f t="shared" si="2931"/>
        <v>0</v>
      </c>
      <c r="BD1964" s="11">
        <f t="shared" si="2931"/>
        <v>0</v>
      </c>
      <c r="BE1964" s="11">
        <f t="shared" si="2931"/>
        <v>0</v>
      </c>
      <c r="BF1964" s="11">
        <f t="shared" si="2931"/>
        <v>0</v>
      </c>
      <c r="BG1964" s="11">
        <f t="shared" si="2931"/>
        <v>0</v>
      </c>
      <c r="BH1964" s="11">
        <f t="shared" si="2931"/>
        <v>0</v>
      </c>
      <c r="BI1964" s="11">
        <f t="shared" si="2931"/>
        <v>0</v>
      </c>
      <c r="BJ1964" s="11">
        <f t="shared" si="2931"/>
        <v>0</v>
      </c>
      <c r="BK1964" s="11">
        <f t="shared" si="2931"/>
        <v>0</v>
      </c>
      <c r="BL1964" s="11">
        <f t="shared" si="2931"/>
        <v>0</v>
      </c>
      <c r="BM1964" s="11">
        <f t="shared" si="2931"/>
        <v>0</v>
      </c>
      <c r="BN1964" s="11">
        <f t="shared" si="2931"/>
        <v>0</v>
      </c>
      <c r="BO1964" s="11">
        <f t="shared" ref="AZ1964:BQ1965" si="2932">SUM(BO1965)</f>
        <v>0</v>
      </c>
      <c r="BP1964" s="11">
        <f t="shared" si="2932"/>
        <v>0</v>
      </c>
      <c r="BQ1964" s="11">
        <f t="shared" si="2932"/>
        <v>0</v>
      </c>
      <c r="BR1964" s="11">
        <v>0</v>
      </c>
      <c r="BS1964" s="11">
        <v>0</v>
      </c>
      <c r="BT1964" s="11" t="e">
        <f>IF(#REF!=0,"-",#REF!/#REF!*100)</f>
        <v>#REF!</v>
      </c>
    </row>
    <row r="1965" spans="1:72" x14ac:dyDescent="0.25">
      <c r="A1965" s="4" t="s">
        <v>548</v>
      </c>
      <c r="B1965" s="4" t="s">
        <v>56</v>
      </c>
      <c r="C1965" s="4" t="s">
        <v>144</v>
      </c>
      <c r="D1965" s="102" t="s">
        <v>642</v>
      </c>
      <c r="E1965" s="101" t="s">
        <v>48</v>
      </c>
      <c r="F1965" s="101" t="s">
        <v>0</v>
      </c>
      <c r="G1965" s="2" t="s">
        <v>0</v>
      </c>
      <c r="H1965" s="2" t="s">
        <v>49</v>
      </c>
      <c r="I1965" s="12">
        <f t="shared" si="2927"/>
        <v>10000</v>
      </c>
      <c r="J1965" s="12">
        <f t="shared" si="2928"/>
        <v>0</v>
      </c>
      <c r="K1965" s="12">
        <f t="shared" si="2928"/>
        <v>0</v>
      </c>
      <c r="L1965" s="12">
        <f t="shared" si="2928"/>
        <v>0</v>
      </c>
      <c r="M1965" s="12">
        <f t="shared" si="2928"/>
        <v>0</v>
      </c>
      <c r="N1965" s="12">
        <f t="shared" si="2928"/>
        <v>0</v>
      </c>
      <c r="O1965" s="12">
        <f t="shared" si="2928"/>
        <v>10000</v>
      </c>
      <c r="P1965" s="12">
        <f t="shared" si="2928"/>
        <v>2000</v>
      </c>
      <c r="Q1965" s="12">
        <f t="shared" si="2928"/>
        <v>0</v>
      </c>
      <c r="R1965" s="12">
        <f t="shared" si="2928"/>
        <v>0</v>
      </c>
      <c r="S1965" s="12">
        <f t="shared" si="2928"/>
        <v>0</v>
      </c>
      <c r="T1965" s="12">
        <f t="shared" si="2928"/>
        <v>0</v>
      </c>
      <c r="U1965" s="12">
        <f t="shared" si="2928"/>
        <v>0</v>
      </c>
      <c r="V1965" s="12">
        <f t="shared" si="2928"/>
        <v>0</v>
      </c>
      <c r="W1965" s="12">
        <f t="shared" si="2928"/>
        <v>0</v>
      </c>
      <c r="X1965" s="12">
        <f t="shared" si="2928"/>
        <v>0</v>
      </c>
      <c r="Y1965" s="12">
        <f t="shared" si="2928"/>
        <v>0</v>
      </c>
      <c r="Z1965" s="12">
        <f t="shared" si="2928"/>
        <v>0</v>
      </c>
      <c r="AA1965" s="12">
        <f t="shared" si="2928"/>
        <v>0</v>
      </c>
      <c r="AB1965" s="12">
        <v>2000</v>
      </c>
      <c r="AC1965" s="12">
        <v>8000</v>
      </c>
      <c r="AD1965" s="12">
        <f t="shared" si="2929"/>
        <v>0</v>
      </c>
      <c r="AE1965" s="12">
        <f t="shared" si="2930"/>
        <v>0</v>
      </c>
      <c r="AF1965" s="12">
        <f t="shared" si="2930"/>
        <v>0</v>
      </c>
      <c r="AG1965" s="12">
        <f t="shared" si="2930"/>
        <v>0</v>
      </c>
      <c r="AH1965" s="12">
        <f t="shared" si="2930"/>
        <v>0</v>
      </c>
      <c r="AI1965" s="12">
        <f t="shared" si="2930"/>
        <v>0</v>
      </c>
      <c r="AJ1965" s="12">
        <f t="shared" si="2930"/>
        <v>0</v>
      </c>
      <c r="AK1965" s="12">
        <f t="shared" si="2930"/>
        <v>0</v>
      </c>
      <c r="AL1965" s="12">
        <f t="shared" si="2930"/>
        <v>0</v>
      </c>
      <c r="AM1965" s="12">
        <f t="shared" si="2930"/>
        <v>0</v>
      </c>
      <c r="AN1965" s="12">
        <f t="shared" si="2930"/>
        <v>0</v>
      </c>
      <c r="AO1965" s="12">
        <f t="shared" si="2930"/>
        <v>0</v>
      </c>
      <c r="AP1965" s="12">
        <f t="shared" si="2930"/>
        <v>0</v>
      </c>
      <c r="AQ1965" s="12">
        <f t="shared" si="2930"/>
        <v>0</v>
      </c>
      <c r="AR1965" s="12">
        <f t="shared" si="2930"/>
        <v>0</v>
      </c>
      <c r="AS1965" s="12">
        <f t="shared" si="2930"/>
        <v>0</v>
      </c>
      <c r="AT1965" s="12">
        <f t="shared" si="2930"/>
        <v>0</v>
      </c>
      <c r="AU1965" s="12">
        <f t="shared" si="2930"/>
        <v>0</v>
      </c>
      <c r="AV1965" s="12">
        <f t="shared" si="2930"/>
        <v>0</v>
      </c>
      <c r="AW1965" s="12">
        <v>0</v>
      </c>
      <c r="AX1965" s="12">
        <v>0</v>
      </c>
      <c r="AY1965" s="12">
        <f t="shared" si="2931"/>
        <v>0</v>
      </c>
      <c r="AZ1965" s="12">
        <f t="shared" si="2932"/>
        <v>0</v>
      </c>
      <c r="BA1965" s="12">
        <f t="shared" si="2932"/>
        <v>0</v>
      </c>
      <c r="BB1965" s="12">
        <f t="shared" si="2932"/>
        <v>0</v>
      </c>
      <c r="BC1965" s="12">
        <f t="shared" si="2932"/>
        <v>0</v>
      </c>
      <c r="BD1965" s="12">
        <f t="shared" si="2932"/>
        <v>0</v>
      </c>
      <c r="BE1965" s="12">
        <f t="shared" si="2932"/>
        <v>0</v>
      </c>
      <c r="BF1965" s="12">
        <f t="shared" si="2932"/>
        <v>0</v>
      </c>
      <c r="BG1965" s="12">
        <f t="shared" si="2932"/>
        <v>0</v>
      </c>
      <c r="BH1965" s="12">
        <f t="shared" si="2932"/>
        <v>0</v>
      </c>
      <c r="BI1965" s="12">
        <f t="shared" si="2932"/>
        <v>0</v>
      </c>
      <c r="BJ1965" s="12">
        <f t="shared" si="2932"/>
        <v>0</v>
      </c>
      <c r="BK1965" s="12">
        <f t="shared" si="2932"/>
        <v>0</v>
      </c>
      <c r="BL1965" s="12">
        <f t="shared" si="2932"/>
        <v>0</v>
      </c>
      <c r="BM1965" s="12">
        <f t="shared" si="2932"/>
        <v>0</v>
      </c>
      <c r="BN1965" s="12">
        <f t="shared" si="2932"/>
        <v>0</v>
      </c>
      <c r="BO1965" s="12">
        <f t="shared" si="2932"/>
        <v>0</v>
      </c>
      <c r="BP1965" s="12">
        <f t="shared" si="2932"/>
        <v>0</v>
      </c>
      <c r="BQ1965" s="12">
        <f t="shared" si="2932"/>
        <v>0</v>
      </c>
      <c r="BR1965" s="12">
        <v>0</v>
      </c>
      <c r="BS1965" s="12">
        <v>0</v>
      </c>
      <c r="BT1965" s="12" t="e">
        <f>IF(#REF!=0,"-",#REF!/#REF!*100)</f>
        <v>#REF!</v>
      </c>
    </row>
    <row r="1966" spans="1:72" x14ac:dyDescent="0.25">
      <c r="A1966" s="4" t="s">
        <v>548</v>
      </c>
      <c r="B1966" s="4" t="s">
        <v>56</v>
      </c>
      <c r="C1966" s="4" t="s">
        <v>144</v>
      </c>
      <c r="D1966" s="102" t="s">
        <v>642</v>
      </c>
      <c r="E1966" s="113">
        <v>8213</v>
      </c>
      <c r="F1966" s="102"/>
      <c r="G1966" s="98" t="s">
        <v>1660</v>
      </c>
      <c r="H1966" s="13" t="s">
        <v>51</v>
      </c>
      <c r="I1966" s="14">
        <v>10000</v>
      </c>
      <c r="J1966" s="14"/>
      <c r="K1966" s="14"/>
      <c r="L1966" s="14"/>
      <c r="M1966" s="14"/>
      <c r="N1966" s="14"/>
      <c r="O1966" s="14">
        <f t="shared" si="2914"/>
        <v>10000</v>
      </c>
      <c r="P1966" s="14">
        <v>2000</v>
      </c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>
        <v>2000</v>
      </c>
      <c r="AC1966" s="14">
        <v>8000</v>
      </c>
      <c r="AD1966" s="14">
        <v>0</v>
      </c>
      <c r="AE1966" s="14"/>
      <c r="AF1966" s="14"/>
      <c r="AG1966" s="14"/>
      <c r="AH1966" s="14"/>
      <c r="AI1966" s="14"/>
      <c r="AJ1966" s="14">
        <f t="shared" si="2915"/>
        <v>0</v>
      </c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>
        <v>0</v>
      </c>
      <c r="AX1966" s="14">
        <v>0</v>
      </c>
      <c r="AY1966" s="14">
        <v>0</v>
      </c>
      <c r="AZ1966" s="14"/>
      <c r="BA1966" s="14"/>
      <c r="BB1966" s="14"/>
      <c r="BC1966" s="14"/>
      <c r="BD1966" s="14"/>
      <c r="BE1966" s="14">
        <f t="shared" si="2916"/>
        <v>0</v>
      </c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>
        <v>0</v>
      </c>
      <c r="BS1966" s="14">
        <v>0</v>
      </c>
      <c r="BT1966" s="14" t="e">
        <f>IF(#REF!=0,"-",#REF!/#REF!*100)</f>
        <v>#REF!</v>
      </c>
    </row>
    <row r="1967" spans="1:72" x14ac:dyDescent="0.25">
      <c r="A1967" s="13" t="s">
        <v>0</v>
      </c>
      <c r="B1967" s="13" t="s">
        <v>0</v>
      </c>
      <c r="C1967" s="13" t="s">
        <v>0</v>
      </c>
      <c r="D1967" s="98" t="s">
        <v>0</v>
      </c>
      <c r="E1967" s="98" t="s">
        <v>0</v>
      </c>
      <c r="F1967" s="98" t="s">
        <v>0</v>
      </c>
      <c r="G1967" s="13" t="s">
        <v>0</v>
      </c>
      <c r="H1967" s="10" t="s">
        <v>651</v>
      </c>
      <c r="I1967" s="11">
        <f t="shared" ref="I1967:AA1967" si="2933">SUM(I1964,I1961,I1936)</f>
        <v>100000</v>
      </c>
      <c r="J1967" s="11">
        <f t="shared" si="2933"/>
        <v>0</v>
      </c>
      <c r="K1967" s="11">
        <f t="shared" si="2933"/>
        <v>0</v>
      </c>
      <c r="L1967" s="11">
        <f t="shared" si="2933"/>
        <v>0</v>
      </c>
      <c r="M1967" s="11">
        <f t="shared" si="2933"/>
        <v>0</v>
      </c>
      <c r="N1967" s="11">
        <f t="shared" si="2933"/>
        <v>0</v>
      </c>
      <c r="O1967" s="11">
        <f t="shared" si="2933"/>
        <v>100000</v>
      </c>
      <c r="P1967" s="11">
        <f t="shared" si="2933"/>
        <v>5030</v>
      </c>
      <c r="Q1967" s="11">
        <f t="shared" si="2933"/>
        <v>0</v>
      </c>
      <c r="R1967" s="11">
        <f t="shared" si="2933"/>
        <v>0</v>
      </c>
      <c r="S1967" s="11">
        <f t="shared" si="2933"/>
        <v>0</v>
      </c>
      <c r="T1967" s="11">
        <f t="shared" si="2933"/>
        <v>0</v>
      </c>
      <c r="U1967" s="11">
        <f t="shared" si="2933"/>
        <v>0</v>
      </c>
      <c r="V1967" s="11">
        <f t="shared" si="2933"/>
        <v>0</v>
      </c>
      <c r="W1967" s="11">
        <f t="shared" si="2933"/>
        <v>0</v>
      </c>
      <c r="X1967" s="11">
        <f t="shared" si="2933"/>
        <v>0</v>
      </c>
      <c r="Y1967" s="11">
        <f t="shared" si="2933"/>
        <v>0</v>
      </c>
      <c r="Z1967" s="11">
        <f t="shared" si="2933"/>
        <v>0</v>
      </c>
      <c r="AA1967" s="11">
        <f t="shared" si="2933"/>
        <v>0</v>
      </c>
      <c r="AB1967" s="11">
        <v>5030</v>
      </c>
      <c r="AC1967" s="11">
        <v>94970</v>
      </c>
      <c r="AD1967" s="11">
        <f t="shared" ref="AD1967:AV1967" si="2934">SUM(AD1964,AD1961,AD1936)</f>
        <v>27000</v>
      </c>
      <c r="AE1967" s="11">
        <f t="shared" si="2934"/>
        <v>5000</v>
      </c>
      <c r="AF1967" s="11">
        <f t="shared" si="2934"/>
        <v>0</v>
      </c>
      <c r="AG1967" s="11">
        <f t="shared" si="2934"/>
        <v>0</v>
      </c>
      <c r="AH1967" s="11">
        <f t="shared" si="2934"/>
        <v>0</v>
      </c>
      <c r="AI1967" s="11">
        <f t="shared" si="2934"/>
        <v>0</v>
      </c>
      <c r="AJ1967" s="11">
        <f t="shared" si="2934"/>
        <v>32000</v>
      </c>
      <c r="AK1967" s="11">
        <f t="shared" si="2934"/>
        <v>0</v>
      </c>
      <c r="AL1967" s="11">
        <f t="shared" si="2934"/>
        <v>0</v>
      </c>
      <c r="AM1967" s="11">
        <f t="shared" si="2934"/>
        <v>5000</v>
      </c>
      <c r="AN1967" s="11">
        <f t="shared" si="2934"/>
        <v>0</v>
      </c>
      <c r="AO1967" s="11">
        <f t="shared" si="2934"/>
        <v>0</v>
      </c>
      <c r="AP1967" s="11">
        <f t="shared" si="2934"/>
        <v>0</v>
      </c>
      <c r="AQ1967" s="11">
        <f t="shared" si="2934"/>
        <v>0</v>
      </c>
      <c r="AR1967" s="11">
        <f t="shared" si="2934"/>
        <v>0</v>
      </c>
      <c r="AS1967" s="11">
        <f t="shared" si="2934"/>
        <v>0</v>
      </c>
      <c r="AT1967" s="11">
        <f t="shared" si="2934"/>
        <v>0</v>
      </c>
      <c r="AU1967" s="11">
        <f t="shared" si="2934"/>
        <v>0</v>
      </c>
      <c r="AV1967" s="11">
        <f t="shared" si="2934"/>
        <v>0</v>
      </c>
      <c r="AW1967" s="11">
        <v>5000</v>
      </c>
      <c r="AX1967" s="11">
        <v>27000</v>
      </c>
      <c r="AY1967" s="11">
        <f t="shared" ref="AY1967:BQ1967" si="2935">SUM(AY1964,AY1961,AY1936)</f>
        <v>48000</v>
      </c>
      <c r="AZ1967" s="11">
        <f t="shared" si="2935"/>
        <v>14162</v>
      </c>
      <c r="BA1967" s="11">
        <f t="shared" si="2935"/>
        <v>0</v>
      </c>
      <c r="BB1967" s="11">
        <f t="shared" si="2935"/>
        <v>0</v>
      </c>
      <c r="BC1967" s="11">
        <f t="shared" si="2935"/>
        <v>0</v>
      </c>
      <c r="BD1967" s="11">
        <f t="shared" si="2935"/>
        <v>0</v>
      </c>
      <c r="BE1967" s="11">
        <f t="shared" si="2935"/>
        <v>62162</v>
      </c>
      <c r="BF1967" s="11">
        <f t="shared" si="2935"/>
        <v>10000</v>
      </c>
      <c r="BG1967" s="11">
        <f t="shared" si="2935"/>
        <v>0</v>
      </c>
      <c r="BH1967" s="11">
        <f t="shared" si="2935"/>
        <v>14162</v>
      </c>
      <c r="BI1967" s="11">
        <f t="shared" si="2935"/>
        <v>0</v>
      </c>
      <c r="BJ1967" s="11">
        <f t="shared" si="2935"/>
        <v>0</v>
      </c>
      <c r="BK1967" s="11">
        <f t="shared" si="2935"/>
        <v>0</v>
      </c>
      <c r="BL1967" s="11">
        <f t="shared" si="2935"/>
        <v>0</v>
      </c>
      <c r="BM1967" s="11">
        <f t="shared" si="2935"/>
        <v>0</v>
      </c>
      <c r="BN1967" s="11">
        <f t="shared" si="2935"/>
        <v>0</v>
      </c>
      <c r="BO1967" s="11">
        <f t="shared" si="2935"/>
        <v>0</v>
      </c>
      <c r="BP1967" s="11">
        <f t="shared" si="2935"/>
        <v>0</v>
      </c>
      <c r="BQ1967" s="11">
        <f t="shared" si="2935"/>
        <v>0</v>
      </c>
      <c r="BR1967" s="11">
        <v>24162</v>
      </c>
      <c r="BS1967" s="11">
        <v>38000</v>
      </c>
      <c r="BT1967" s="11" t="e">
        <f>IF(#REF!=0,"-",#REF!/#REF!*100)</f>
        <v>#REF!</v>
      </c>
    </row>
    <row r="1968" spans="1:72" ht="15.75" thickBot="1" x14ac:dyDescent="0.3">
      <c r="A1968" s="13" t="s">
        <v>0</v>
      </c>
      <c r="B1968" s="13" t="s">
        <v>0</v>
      </c>
      <c r="C1968" s="13" t="s">
        <v>0</v>
      </c>
      <c r="D1968" s="98" t="s">
        <v>0</v>
      </c>
      <c r="E1968" s="98" t="s">
        <v>0</v>
      </c>
      <c r="F1968" s="98" t="s">
        <v>0</v>
      </c>
      <c r="G1968" s="13" t="s">
        <v>0</v>
      </c>
      <c r="H1968" s="2" t="s">
        <v>53</v>
      </c>
      <c r="I1968" s="13" t="s">
        <v>0</v>
      </c>
      <c r="J1968" s="13"/>
      <c r="K1968" s="13"/>
      <c r="L1968" s="13"/>
      <c r="M1968" s="13"/>
      <c r="N1968" s="13"/>
      <c r="O1968" s="13" t="e">
        <f t="shared" si="2914"/>
        <v>#VALUE!</v>
      </c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>
        <v>0</v>
      </c>
      <c r="AC1968" s="13" t="e">
        <v>#VALUE!</v>
      </c>
      <c r="AD1968" s="13" t="s">
        <v>0</v>
      </c>
      <c r="AE1968" s="13"/>
      <c r="AF1968" s="13"/>
      <c r="AG1968" s="13"/>
      <c r="AH1968" s="13"/>
      <c r="AI1968" s="13"/>
      <c r="AJ1968" s="13" t="e">
        <f t="shared" si="2915"/>
        <v>#VALUE!</v>
      </c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>
        <v>0</v>
      </c>
      <c r="AX1968" s="13" t="e">
        <v>#VALUE!</v>
      </c>
      <c r="AY1968" s="13" t="s">
        <v>0</v>
      </c>
      <c r="AZ1968" s="13"/>
      <c r="BA1968" s="13"/>
      <c r="BB1968" s="13"/>
      <c r="BC1968" s="13"/>
      <c r="BD1968" s="13"/>
      <c r="BE1968" s="13" t="e">
        <f t="shared" si="2916"/>
        <v>#VALUE!</v>
      </c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>
        <v>0</v>
      </c>
      <c r="BS1968" s="13" t="e">
        <v>#VALUE!</v>
      </c>
      <c r="BT1968" s="12"/>
    </row>
    <row r="1969" spans="1:72" ht="69.75" customHeight="1" thickBot="1" x14ac:dyDescent="0.3">
      <c r="A1969" s="132" t="s">
        <v>0</v>
      </c>
      <c r="B1969" s="132" t="s">
        <v>0</v>
      </c>
      <c r="C1969" s="132" t="s">
        <v>0</v>
      </c>
      <c r="D1969" s="135" t="s">
        <v>0</v>
      </c>
      <c r="E1969" s="135" t="s">
        <v>0</v>
      </c>
      <c r="F1969" s="135" t="s">
        <v>0</v>
      </c>
      <c r="G1969" s="138" t="s">
        <v>0</v>
      </c>
      <c r="H1969" s="5" t="s">
        <v>54</v>
      </c>
      <c r="I1969" s="89" t="s">
        <v>9</v>
      </c>
      <c r="J1969" s="89" t="s">
        <v>1606</v>
      </c>
      <c r="K1969" s="89" t="s">
        <v>1534</v>
      </c>
      <c r="L1969" s="89" t="s">
        <v>1592</v>
      </c>
      <c r="M1969" s="89" t="s">
        <v>1593</v>
      </c>
      <c r="N1969" s="89" t="s">
        <v>1594</v>
      </c>
      <c r="O1969" s="89" t="s">
        <v>1610</v>
      </c>
      <c r="P1969" s="89" t="s">
        <v>1607</v>
      </c>
      <c r="Q1969" s="89" t="s">
        <v>1595</v>
      </c>
      <c r="R1969" s="89" t="s">
        <v>1596</v>
      </c>
      <c r="S1969" s="89" t="s">
        <v>1597</v>
      </c>
      <c r="T1969" s="89" t="s">
        <v>1598</v>
      </c>
      <c r="U1969" s="89" t="s">
        <v>1599</v>
      </c>
      <c r="V1969" s="89" t="s">
        <v>1600</v>
      </c>
      <c r="W1969" s="89" t="s">
        <v>1608</v>
      </c>
      <c r="X1969" s="89" t="s">
        <v>1609</v>
      </c>
      <c r="Y1969" s="89" t="s">
        <v>1601</v>
      </c>
      <c r="Z1969" s="89" t="s">
        <v>1602</v>
      </c>
      <c r="AA1969" s="89" t="s">
        <v>1603</v>
      </c>
      <c r="AB1969" s="89" t="s">
        <v>1604</v>
      </c>
      <c r="AC1969" s="89" t="s">
        <v>1605</v>
      </c>
      <c r="AD1969" s="90" t="s">
        <v>10</v>
      </c>
      <c r="AE1969" s="90" t="s">
        <v>1606</v>
      </c>
      <c r="AF1969" s="90" t="s">
        <v>1534</v>
      </c>
      <c r="AG1969" s="90" t="s">
        <v>1592</v>
      </c>
      <c r="AH1969" s="90" t="s">
        <v>1593</v>
      </c>
      <c r="AI1969" s="90" t="s">
        <v>1594</v>
      </c>
      <c r="AJ1969" s="90" t="s">
        <v>1611</v>
      </c>
      <c r="AK1969" s="90" t="s">
        <v>1607</v>
      </c>
      <c r="AL1969" s="90" t="s">
        <v>1595</v>
      </c>
      <c r="AM1969" s="90" t="s">
        <v>1596</v>
      </c>
      <c r="AN1969" s="90" t="s">
        <v>1597</v>
      </c>
      <c r="AO1969" s="90" t="s">
        <v>1598</v>
      </c>
      <c r="AP1969" s="90" t="s">
        <v>1599</v>
      </c>
      <c r="AQ1969" s="90" t="s">
        <v>1600</v>
      </c>
      <c r="AR1969" s="90" t="s">
        <v>1608</v>
      </c>
      <c r="AS1969" s="90" t="s">
        <v>1609</v>
      </c>
      <c r="AT1969" s="90" t="s">
        <v>1601</v>
      </c>
      <c r="AU1969" s="90" t="s">
        <v>1602</v>
      </c>
      <c r="AV1969" s="90" t="s">
        <v>1603</v>
      </c>
      <c r="AW1969" s="90" t="s">
        <v>1604</v>
      </c>
      <c r="AX1969" s="90" t="s">
        <v>1605</v>
      </c>
      <c r="AY1969" s="91" t="s">
        <v>11</v>
      </c>
      <c r="AZ1969" s="91" t="s">
        <v>1606</v>
      </c>
      <c r="BA1969" s="91" t="s">
        <v>1534</v>
      </c>
      <c r="BB1969" s="91" t="s">
        <v>1592</v>
      </c>
      <c r="BC1969" s="91" t="s">
        <v>1593</v>
      </c>
      <c r="BD1969" s="91" t="s">
        <v>1594</v>
      </c>
      <c r="BE1969" s="91" t="s">
        <v>1612</v>
      </c>
      <c r="BF1969" s="91" t="s">
        <v>1607</v>
      </c>
      <c r="BG1969" s="91" t="s">
        <v>1595</v>
      </c>
      <c r="BH1969" s="91" t="s">
        <v>1596</v>
      </c>
      <c r="BI1969" s="91" t="s">
        <v>1597</v>
      </c>
      <c r="BJ1969" s="91" t="s">
        <v>1598</v>
      </c>
      <c r="BK1969" s="91" t="s">
        <v>1599</v>
      </c>
      <c r="BL1969" s="91" t="s">
        <v>1600</v>
      </c>
      <c r="BM1969" s="91" t="s">
        <v>1608</v>
      </c>
      <c r="BN1969" s="91" t="s">
        <v>1609</v>
      </c>
      <c r="BO1969" s="91" t="s">
        <v>1601</v>
      </c>
      <c r="BP1969" s="91" t="s">
        <v>1602</v>
      </c>
      <c r="BQ1969" s="91" t="s">
        <v>1603</v>
      </c>
      <c r="BR1969" s="91" t="s">
        <v>1604</v>
      </c>
      <c r="BS1969" s="91" t="s">
        <v>1605</v>
      </c>
      <c r="BT1969" s="5" t="s">
        <v>1671</v>
      </c>
    </row>
    <row r="1970" spans="1:72" x14ac:dyDescent="0.25">
      <c r="A1970" s="133"/>
      <c r="B1970" s="133"/>
      <c r="C1970" s="133"/>
      <c r="D1970" s="136"/>
      <c r="E1970" s="136"/>
      <c r="F1970" s="136"/>
      <c r="G1970" s="139"/>
      <c r="H1970" s="15" t="s">
        <v>0</v>
      </c>
      <c r="I1970" s="9">
        <v>1</v>
      </c>
      <c r="J1970" s="9">
        <v>2</v>
      </c>
      <c r="K1970" s="9">
        <v>3</v>
      </c>
      <c r="L1970" s="9">
        <v>4</v>
      </c>
      <c r="M1970" s="9">
        <v>5</v>
      </c>
      <c r="N1970" s="9">
        <v>6</v>
      </c>
      <c r="O1970" s="9">
        <v>7</v>
      </c>
      <c r="P1970" s="9">
        <v>8</v>
      </c>
      <c r="Q1970" s="9">
        <v>9</v>
      </c>
      <c r="R1970" s="9">
        <v>10</v>
      </c>
      <c r="S1970" s="9">
        <v>11</v>
      </c>
      <c r="T1970" s="9">
        <v>12</v>
      </c>
      <c r="U1970" s="9">
        <v>13</v>
      </c>
      <c r="V1970" s="9">
        <v>14</v>
      </c>
      <c r="W1970" s="9">
        <v>15</v>
      </c>
      <c r="X1970" s="9">
        <v>16</v>
      </c>
      <c r="Y1970" s="9">
        <v>17</v>
      </c>
      <c r="Z1970" s="9">
        <v>18</v>
      </c>
      <c r="AA1970" s="9">
        <v>19</v>
      </c>
      <c r="AB1970" s="9">
        <v>20</v>
      </c>
      <c r="AC1970" s="9">
        <v>21</v>
      </c>
      <c r="AD1970" s="9">
        <v>1</v>
      </c>
      <c r="AE1970" s="9">
        <v>2</v>
      </c>
      <c r="AF1970" s="9">
        <v>3</v>
      </c>
      <c r="AG1970" s="9">
        <v>4</v>
      </c>
      <c r="AH1970" s="9">
        <v>5</v>
      </c>
      <c r="AI1970" s="9">
        <v>6</v>
      </c>
      <c r="AJ1970" s="9">
        <v>7</v>
      </c>
      <c r="AK1970" s="9">
        <v>8</v>
      </c>
      <c r="AL1970" s="9">
        <v>9</v>
      </c>
      <c r="AM1970" s="9">
        <v>10</v>
      </c>
      <c r="AN1970" s="9">
        <v>11</v>
      </c>
      <c r="AO1970" s="9">
        <v>12</v>
      </c>
      <c r="AP1970" s="9">
        <v>13</v>
      </c>
      <c r="AQ1970" s="9">
        <v>14</v>
      </c>
      <c r="AR1970" s="9">
        <v>15</v>
      </c>
      <c r="AS1970" s="9">
        <v>16</v>
      </c>
      <c r="AT1970" s="9">
        <v>17</v>
      </c>
      <c r="AU1970" s="9">
        <v>18</v>
      </c>
      <c r="AV1970" s="9">
        <v>19</v>
      </c>
      <c r="AW1970" s="9">
        <v>20</v>
      </c>
      <c r="AX1970" s="9">
        <v>21</v>
      </c>
      <c r="AY1970" s="9">
        <v>1</v>
      </c>
      <c r="AZ1970" s="9">
        <v>2</v>
      </c>
      <c r="BA1970" s="9">
        <v>3</v>
      </c>
      <c r="BB1970" s="9">
        <v>4</v>
      </c>
      <c r="BC1970" s="9">
        <v>5</v>
      </c>
      <c r="BD1970" s="9">
        <v>6</v>
      </c>
      <c r="BE1970" s="9">
        <v>7</v>
      </c>
      <c r="BF1970" s="9">
        <v>8</v>
      </c>
      <c r="BG1970" s="9">
        <v>9</v>
      </c>
      <c r="BH1970" s="9">
        <v>10</v>
      </c>
      <c r="BI1970" s="9">
        <v>11</v>
      </c>
      <c r="BJ1970" s="9">
        <v>12</v>
      </c>
      <c r="BK1970" s="9">
        <v>13</v>
      </c>
      <c r="BL1970" s="9">
        <v>14</v>
      </c>
      <c r="BM1970" s="9">
        <v>15</v>
      </c>
      <c r="BN1970" s="9">
        <v>16</v>
      </c>
      <c r="BO1970" s="9">
        <v>17</v>
      </c>
      <c r="BP1970" s="9">
        <v>18</v>
      </c>
      <c r="BQ1970" s="9">
        <v>19</v>
      </c>
      <c r="BR1970" s="9">
        <v>20</v>
      </c>
      <c r="BS1970" s="9">
        <v>21</v>
      </c>
      <c r="BT1970" s="9">
        <v>9</v>
      </c>
    </row>
    <row r="1971" spans="1:72" x14ac:dyDescent="0.25">
      <c r="A1971" s="133"/>
      <c r="B1971" s="133"/>
      <c r="C1971" s="133"/>
      <c r="D1971" s="136"/>
      <c r="E1971" s="136"/>
      <c r="F1971" s="136"/>
      <c r="G1971" s="139"/>
      <c r="H1971" s="16" t="s">
        <v>64</v>
      </c>
      <c r="I1971" s="17">
        <f t="shared" ref="I1971:AA1971" si="2936">SUM(I1967)</f>
        <v>100000</v>
      </c>
      <c r="J1971" s="17">
        <f t="shared" si="2936"/>
        <v>0</v>
      </c>
      <c r="K1971" s="17">
        <f t="shared" si="2936"/>
        <v>0</v>
      </c>
      <c r="L1971" s="17">
        <f t="shared" si="2936"/>
        <v>0</v>
      </c>
      <c r="M1971" s="17">
        <f t="shared" si="2936"/>
        <v>0</v>
      </c>
      <c r="N1971" s="17">
        <f t="shared" si="2936"/>
        <v>0</v>
      </c>
      <c r="O1971" s="17">
        <f t="shared" ref="O1971" si="2937">SUM(O1967)</f>
        <v>100000</v>
      </c>
      <c r="P1971" s="17">
        <f t="shared" si="2936"/>
        <v>5030</v>
      </c>
      <c r="Q1971" s="17">
        <f t="shared" si="2936"/>
        <v>0</v>
      </c>
      <c r="R1971" s="17">
        <f t="shared" si="2936"/>
        <v>0</v>
      </c>
      <c r="S1971" s="17">
        <f t="shared" si="2936"/>
        <v>0</v>
      </c>
      <c r="T1971" s="17">
        <f t="shared" si="2936"/>
        <v>0</v>
      </c>
      <c r="U1971" s="17">
        <f t="shared" si="2936"/>
        <v>0</v>
      </c>
      <c r="V1971" s="17">
        <f t="shared" si="2936"/>
        <v>0</v>
      </c>
      <c r="W1971" s="17">
        <f t="shared" si="2936"/>
        <v>0</v>
      </c>
      <c r="X1971" s="17">
        <f t="shared" si="2936"/>
        <v>0</v>
      </c>
      <c r="Y1971" s="17">
        <f t="shared" si="2936"/>
        <v>0</v>
      </c>
      <c r="Z1971" s="17">
        <f t="shared" si="2936"/>
        <v>0</v>
      </c>
      <c r="AA1971" s="17">
        <f t="shared" si="2936"/>
        <v>0</v>
      </c>
      <c r="AB1971" s="17">
        <v>5030</v>
      </c>
      <c r="AC1971" s="17">
        <v>94970</v>
      </c>
      <c r="AD1971" s="17">
        <f t="shared" ref="AD1971:AV1971" si="2938">SUM(AD1967)</f>
        <v>27000</v>
      </c>
      <c r="AE1971" s="17">
        <f t="shared" si="2938"/>
        <v>5000</v>
      </c>
      <c r="AF1971" s="17">
        <f t="shared" si="2938"/>
        <v>0</v>
      </c>
      <c r="AG1971" s="17">
        <f t="shared" si="2938"/>
        <v>0</v>
      </c>
      <c r="AH1971" s="17">
        <f t="shared" si="2938"/>
        <v>0</v>
      </c>
      <c r="AI1971" s="17">
        <f t="shared" si="2938"/>
        <v>0</v>
      </c>
      <c r="AJ1971" s="17">
        <f t="shared" ref="AJ1971" si="2939">SUM(AJ1967)</f>
        <v>32000</v>
      </c>
      <c r="AK1971" s="17">
        <f t="shared" si="2938"/>
        <v>0</v>
      </c>
      <c r="AL1971" s="17">
        <f t="shared" si="2938"/>
        <v>0</v>
      </c>
      <c r="AM1971" s="17">
        <f t="shared" si="2938"/>
        <v>5000</v>
      </c>
      <c r="AN1971" s="17">
        <f t="shared" si="2938"/>
        <v>0</v>
      </c>
      <c r="AO1971" s="17">
        <f t="shared" si="2938"/>
        <v>0</v>
      </c>
      <c r="AP1971" s="17">
        <f t="shared" si="2938"/>
        <v>0</v>
      </c>
      <c r="AQ1971" s="17">
        <f t="shared" si="2938"/>
        <v>0</v>
      </c>
      <c r="AR1971" s="17">
        <f t="shared" si="2938"/>
        <v>0</v>
      </c>
      <c r="AS1971" s="17">
        <f t="shared" si="2938"/>
        <v>0</v>
      </c>
      <c r="AT1971" s="17">
        <f t="shared" si="2938"/>
        <v>0</v>
      </c>
      <c r="AU1971" s="17">
        <f t="shared" si="2938"/>
        <v>0</v>
      </c>
      <c r="AV1971" s="17">
        <f t="shared" si="2938"/>
        <v>0</v>
      </c>
      <c r="AW1971" s="17">
        <v>5000</v>
      </c>
      <c r="AX1971" s="17">
        <v>27000</v>
      </c>
      <c r="AY1971" s="17">
        <f t="shared" ref="AY1971:BQ1971" si="2940">SUM(AY1967)</f>
        <v>48000</v>
      </c>
      <c r="AZ1971" s="17">
        <f t="shared" si="2940"/>
        <v>14162</v>
      </c>
      <c r="BA1971" s="17">
        <f t="shared" si="2940"/>
        <v>0</v>
      </c>
      <c r="BB1971" s="17">
        <f t="shared" si="2940"/>
        <v>0</v>
      </c>
      <c r="BC1971" s="17">
        <f t="shared" si="2940"/>
        <v>0</v>
      </c>
      <c r="BD1971" s="17">
        <f t="shared" si="2940"/>
        <v>0</v>
      </c>
      <c r="BE1971" s="17">
        <f t="shared" ref="BE1971" si="2941">SUM(BE1967)</f>
        <v>62162</v>
      </c>
      <c r="BF1971" s="17">
        <f t="shared" si="2940"/>
        <v>10000</v>
      </c>
      <c r="BG1971" s="17">
        <f t="shared" si="2940"/>
        <v>0</v>
      </c>
      <c r="BH1971" s="17">
        <f t="shared" si="2940"/>
        <v>14162</v>
      </c>
      <c r="BI1971" s="17">
        <f t="shared" si="2940"/>
        <v>0</v>
      </c>
      <c r="BJ1971" s="17">
        <f t="shared" si="2940"/>
        <v>0</v>
      </c>
      <c r="BK1971" s="17">
        <f t="shared" si="2940"/>
        <v>0</v>
      </c>
      <c r="BL1971" s="17">
        <f t="shared" si="2940"/>
        <v>0</v>
      </c>
      <c r="BM1971" s="17">
        <f t="shared" si="2940"/>
        <v>0</v>
      </c>
      <c r="BN1971" s="17">
        <f t="shared" si="2940"/>
        <v>0</v>
      </c>
      <c r="BO1971" s="17">
        <f t="shared" si="2940"/>
        <v>0</v>
      </c>
      <c r="BP1971" s="17">
        <f t="shared" si="2940"/>
        <v>0</v>
      </c>
      <c r="BQ1971" s="17">
        <f t="shared" si="2940"/>
        <v>0</v>
      </c>
      <c r="BR1971" s="17">
        <v>24162</v>
      </c>
      <c r="BS1971" s="17">
        <v>38000</v>
      </c>
      <c r="BT1971" s="17" t="e">
        <f>IF(#REF!=0,"-",#REF!/#REF!*100)</f>
        <v>#REF!</v>
      </c>
    </row>
    <row r="1972" spans="1:72" x14ac:dyDescent="0.25">
      <c r="A1972" s="133"/>
      <c r="B1972" s="133"/>
      <c r="C1972" s="133"/>
      <c r="D1972" s="136"/>
      <c r="E1972" s="136"/>
      <c r="F1972" s="136"/>
      <c r="G1972" s="139"/>
      <c r="H1972" s="18" t="s">
        <v>55</v>
      </c>
      <c r="I1972" s="17">
        <f t="shared" ref="I1972:AA1972" si="2942">SUM(I1971)</f>
        <v>100000</v>
      </c>
      <c r="J1972" s="17">
        <f t="shared" si="2942"/>
        <v>0</v>
      </c>
      <c r="K1972" s="17">
        <f t="shared" si="2942"/>
        <v>0</v>
      </c>
      <c r="L1972" s="17">
        <f t="shared" si="2942"/>
        <v>0</v>
      </c>
      <c r="M1972" s="17">
        <f t="shared" si="2942"/>
        <v>0</v>
      </c>
      <c r="N1972" s="17">
        <f t="shared" si="2942"/>
        <v>0</v>
      </c>
      <c r="O1972" s="17">
        <f t="shared" ref="O1972" si="2943">SUM(O1971)</f>
        <v>100000</v>
      </c>
      <c r="P1972" s="17">
        <f t="shared" si="2942"/>
        <v>5030</v>
      </c>
      <c r="Q1972" s="17">
        <f t="shared" si="2942"/>
        <v>0</v>
      </c>
      <c r="R1972" s="17">
        <f t="shared" si="2942"/>
        <v>0</v>
      </c>
      <c r="S1972" s="17">
        <f t="shared" si="2942"/>
        <v>0</v>
      </c>
      <c r="T1972" s="17">
        <f t="shared" si="2942"/>
        <v>0</v>
      </c>
      <c r="U1972" s="17">
        <f t="shared" si="2942"/>
        <v>0</v>
      </c>
      <c r="V1972" s="17">
        <f t="shared" si="2942"/>
        <v>0</v>
      </c>
      <c r="W1972" s="17">
        <f t="shared" si="2942"/>
        <v>0</v>
      </c>
      <c r="X1972" s="17">
        <f t="shared" si="2942"/>
        <v>0</v>
      </c>
      <c r="Y1972" s="17">
        <f t="shared" si="2942"/>
        <v>0</v>
      </c>
      <c r="Z1972" s="17">
        <f t="shared" si="2942"/>
        <v>0</v>
      </c>
      <c r="AA1972" s="17">
        <f t="shared" si="2942"/>
        <v>0</v>
      </c>
      <c r="AB1972" s="17">
        <v>5030</v>
      </c>
      <c r="AC1972" s="17">
        <v>94970</v>
      </c>
      <c r="AD1972" s="17">
        <f t="shared" ref="AD1972:AV1972" si="2944">SUM(AD1971)</f>
        <v>27000</v>
      </c>
      <c r="AE1972" s="17">
        <f t="shared" si="2944"/>
        <v>5000</v>
      </c>
      <c r="AF1972" s="17">
        <f t="shared" si="2944"/>
        <v>0</v>
      </c>
      <c r="AG1972" s="17">
        <f t="shared" si="2944"/>
        <v>0</v>
      </c>
      <c r="AH1972" s="17">
        <f t="shared" si="2944"/>
        <v>0</v>
      </c>
      <c r="AI1972" s="17">
        <f t="shared" si="2944"/>
        <v>0</v>
      </c>
      <c r="AJ1972" s="17">
        <f t="shared" ref="AJ1972" si="2945">SUM(AJ1971)</f>
        <v>32000</v>
      </c>
      <c r="AK1972" s="17">
        <f t="shared" si="2944"/>
        <v>0</v>
      </c>
      <c r="AL1972" s="17">
        <f t="shared" si="2944"/>
        <v>0</v>
      </c>
      <c r="AM1972" s="17">
        <f t="shared" si="2944"/>
        <v>5000</v>
      </c>
      <c r="AN1972" s="17">
        <f t="shared" si="2944"/>
        <v>0</v>
      </c>
      <c r="AO1972" s="17">
        <f t="shared" si="2944"/>
        <v>0</v>
      </c>
      <c r="AP1972" s="17">
        <f t="shared" si="2944"/>
        <v>0</v>
      </c>
      <c r="AQ1972" s="17">
        <f t="shared" si="2944"/>
        <v>0</v>
      </c>
      <c r="AR1972" s="17">
        <f t="shared" si="2944"/>
        <v>0</v>
      </c>
      <c r="AS1972" s="17">
        <f t="shared" si="2944"/>
        <v>0</v>
      </c>
      <c r="AT1972" s="17">
        <f t="shared" si="2944"/>
        <v>0</v>
      </c>
      <c r="AU1972" s="17">
        <f t="shared" si="2944"/>
        <v>0</v>
      </c>
      <c r="AV1972" s="17">
        <f t="shared" si="2944"/>
        <v>0</v>
      </c>
      <c r="AW1972" s="17">
        <v>5000</v>
      </c>
      <c r="AX1972" s="17">
        <v>27000</v>
      </c>
      <c r="AY1972" s="17">
        <f t="shared" ref="AY1972:BQ1972" si="2946">SUM(AY1971)</f>
        <v>48000</v>
      </c>
      <c r="AZ1972" s="17">
        <f t="shared" si="2946"/>
        <v>14162</v>
      </c>
      <c r="BA1972" s="17">
        <f t="shared" si="2946"/>
        <v>0</v>
      </c>
      <c r="BB1972" s="17">
        <f t="shared" si="2946"/>
        <v>0</v>
      </c>
      <c r="BC1972" s="17">
        <f t="shared" si="2946"/>
        <v>0</v>
      </c>
      <c r="BD1972" s="17">
        <f t="shared" si="2946"/>
        <v>0</v>
      </c>
      <c r="BE1972" s="17">
        <f t="shared" ref="BE1972" si="2947">SUM(BE1971)</f>
        <v>62162</v>
      </c>
      <c r="BF1972" s="17">
        <f t="shared" si="2946"/>
        <v>10000</v>
      </c>
      <c r="BG1972" s="17">
        <f t="shared" si="2946"/>
        <v>0</v>
      </c>
      <c r="BH1972" s="17">
        <f t="shared" si="2946"/>
        <v>14162</v>
      </c>
      <c r="BI1972" s="17">
        <f t="shared" si="2946"/>
        <v>0</v>
      </c>
      <c r="BJ1972" s="17">
        <f t="shared" si="2946"/>
        <v>0</v>
      </c>
      <c r="BK1972" s="17">
        <f t="shared" si="2946"/>
        <v>0</v>
      </c>
      <c r="BL1972" s="17">
        <f t="shared" si="2946"/>
        <v>0</v>
      </c>
      <c r="BM1972" s="17">
        <f t="shared" si="2946"/>
        <v>0</v>
      </c>
      <c r="BN1972" s="17">
        <f t="shared" si="2946"/>
        <v>0</v>
      </c>
      <c r="BO1972" s="17">
        <f t="shared" si="2946"/>
        <v>0</v>
      </c>
      <c r="BP1972" s="17">
        <f t="shared" si="2946"/>
        <v>0</v>
      </c>
      <c r="BQ1972" s="17">
        <f t="shared" si="2946"/>
        <v>0</v>
      </c>
      <c r="BR1972" s="17">
        <v>24162</v>
      </c>
      <c r="BS1972" s="17">
        <v>38000</v>
      </c>
      <c r="BT1972" s="17" t="e">
        <f>IF(#REF!=0,"-",#REF!/#REF!*100)</f>
        <v>#REF!</v>
      </c>
    </row>
    <row r="1973" spans="1:72" x14ac:dyDescent="0.25">
      <c r="A1973" s="134"/>
      <c r="B1973" s="134"/>
      <c r="C1973" s="134"/>
      <c r="D1973" s="137"/>
      <c r="E1973" s="137"/>
      <c r="F1973" s="137"/>
      <c r="G1973" s="140"/>
      <c r="O1973">
        <f t="shared" si="2914"/>
        <v>0</v>
      </c>
      <c r="AB1973">
        <v>0</v>
      </c>
      <c r="AC1973">
        <v>0</v>
      </c>
      <c r="AJ1973">
        <f t="shared" si="2915"/>
        <v>0</v>
      </c>
      <c r="AW1973">
        <v>0</v>
      </c>
      <c r="AX1973">
        <v>0</v>
      </c>
      <c r="BE1973">
        <f t="shared" si="2916"/>
        <v>0</v>
      </c>
      <c r="BR1973">
        <v>0</v>
      </c>
      <c r="BS1973">
        <v>0</v>
      </c>
      <c r="BT1973" t="e">
        <f>IF(#REF!=0,"-",#REF!/#REF!*100)</f>
        <v>#REF!</v>
      </c>
    </row>
    <row r="1974" spans="1:72" ht="15.75" thickBot="1" x14ac:dyDescent="0.3">
      <c r="A1974" s="13" t="s">
        <v>0</v>
      </c>
      <c r="B1974" s="13" t="s">
        <v>0</v>
      </c>
      <c r="C1974" s="13" t="s">
        <v>0</v>
      </c>
      <c r="D1974" s="98" t="s">
        <v>0</v>
      </c>
      <c r="E1974" s="98" t="s">
        <v>0</v>
      </c>
      <c r="F1974" s="98" t="s">
        <v>0</v>
      </c>
      <c r="G1974" s="13" t="s">
        <v>0</v>
      </c>
      <c r="H1974" s="19" t="s">
        <v>0</v>
      </c>
      <c r="I1974" s="19" t="s">
        <v>0</v>
      </c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>
        <v>0</v>
      </c>
      <c r="AC1974" s="19">
        <v>0</v>
      </c>
      <c r="AD1974" s="19" t="s">
        <v>0</v>
      </c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>
        <v>0</v>
      </c>
      <c r="AX1974" s="19">
        <v>0</v>
      </c>
      <c r="AY1974" s="19" t="s">
        <v>0</v>
      </c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>
        <v>0</v>
      </c>
      <c r="BS1974" s="19">
        <v>0</v>
      </c>
      <c r="BT1974" s="19"/>
    </row>
    <row r="1975" spans="1:72" ht="69.75" customHeight="1" thickBot="1" x14ac:dyDescent="0.3">
      <c r="A1975" s="5" t="s">
        <v>2</v>
      </c>
      <c r="B1975" s="5" t="s">
        <v>3</v>
      </c>
      <c r="C1975" s="5" t="s">
        <v>4</v>
      </c>
      <c r="D1975" s="103" t="s">
        <v>0</v>
      </c>
      <c r="E1975" s="112" t="s">
        <v>5</v>
      </c>
      <c r="F1975" s="112" t="s">
        <v>6</v>
      </c>
      <c r="G1975" s="5" t="s">
        <v>7</v>
      </c>
      <c r="H1975" s="5" t="s">
        <v>8</v>
      </c>
      <c r="I1975" s="89" t="s">
        <v>9</v>
      </c>
      <c r="J1975" s="89" t="s">
        <v>1606</v>
      </c>
      <c r="K1975" s="89" t="s">
        <v>1534</v>
      </c>
      <c r="L1975" s="89" t="s">
        <v>1592</v>
      </c>
      <c r="M1975" s="89" t="s">
        <v>1593</v>
      </c>
      <c r="N1975" s="89" t="s">
        <v>1594</v>
      </c>
      <c r="O1975" s="89" t="s">
        <v>1610</v>
      </c>
      <c r="P1975" s="89" t="s">
        <v>1607</v>
      </c>
      <c r="Q1975" s="89" t="s">
        <v>1595</v>
      </c>
      <c r="R1975" s="89" t="s">
        <v>1596</v>
      </c>
      <c r="S1975" s="89" t="s">
        <v>1597</v>
      </c>
      <c r="T1975" s="89" t="s">
        <v>1598</v>
      </c>
      <c r="U1975" s="89" t="s">
        <v>1599</v>
      </c>
      <c r="V1975" s="89" t="s">
        <v>1600</v>
      </c>
      <c r="W1975" s="89" t="s">
        <v>1608</v>
      </c>
      <c r="X1975" s="89" t="s">
        <v>1609</v>
      </c>
      <c r="Y1975" s="89" t="s">
        <v>1601</v>
      </c>
      <c r="Z1975" s="89" t="s">
        <v>1602</v>
      </c>
      <c r="AA1975" s="89" t="s">
        <v>1603</v>
      </c>
      <c r="AB1975" s="89" t="s">
        <v>1604</v>
      </c>
      <c r="AC1975" s="89" t="s">
        <v>1605</v>
      </c>
      <c r="AD1975" s="90" t="s">
        <v>10</v>
      </c>
      <c r="AE1975" s="90" t="s">
        <v>1606</v>
      </c>
      <c r="AF1975" s="90" t="s">
        <v>1534</v>
      </c>
      <c r="AG1975" s="90" t="s">
        <v>1592</v>
      </c>
      <c r="AH1975" s="90" t="s">
        <v>1593</v>
      </c>
      <c r="AI1975" s="90" t="s">
        <v>1594</v>
      </c>
      <c r="AJ1975" s="90" t="s">
        <v>1611</v>
      </c>
      <c r="AK1975" s="90" t="s">
        <v>1607</v>
      </c>
      <c r="AL1975" s="90" t="s">
        <v>1595</v>
      </c>
      <c r="AM1975" s="90" t="s">
        <v>1596</v>
      </c>
      <c r="AN1975" s="90" t="s">
        <v>1597</v>
      </c>
      <c r="AO1975" s="90" t="s">
        <v>1598</v>
      </c>
      <c r="AP1975" s="90" t="s">
        <v>1599</v>
      </c>
      <c r="AQ1975" s="90" t="s">
        <v>1600</v>
      </c>
      <c r="AR1975" s="90" t="s">
        <v>1608</v>
      </c>
      <c r="AS1975" s="90" t="s">
        <v>1609</v>
      </c>
      <c r="AT1975" s="90" t="s">
        <v>1601</v>
      </c>
      <c r="AU1975" s="90" t="s">
        <v>1602</v>
      </c>
      <c r="AV1975" s="90" t="s">
        <v>1603</v>
      </c>
      <c r="AW1975" s="90" t="s">
        <v>1604</v>
      </c>
      <c r="AX1975" s="90" t="s">
        <v>1605</v>
      </c>
      <c r="AY1975" s="91" t="s">
        <v>11</v>
      </c>
      <c r="AZ1975" s="91" t="s">
        <v>1606</v>
      </c>
      <c r="BA1975" s="91" t="s">
        <v>1534</v>
      </c>
      <c r="BB1975" s="91" t="s">
        <v>1592</v>
      </c>
      <c r="BC1975" s="91" t="s">
        <v>1593</v>
      </c>
      <c r="BD1975" s="91" t="s">
        <v>1594</v>
      </c>
      <c r="BE1975" s="91" t="s">
        <v>1612</v>
      </c>
      <c r="BF1975" s="91" t="s">
        <v>1607</v>
      </c>
      <c r="BG1975" s="91" t="s">
        <v>1595</v>
      </c>
      <c r="BH1975" s="91" t="s">
        <v>1596</v>
      </c>
      <c r="BI1975" s="91" t="s">
        <v>1597</v>
      </c>
      <c r="BJ1975" s="91" t="s">
        <v>1598</v>
      </c>
      <c r="BK1975" s="91" t="s">
        <v>1599</v>
      </c>
      <c r="BL1975" s="91" t="s">
        <v>1600</v>
      </c>
      <c r="BM1975" s="91" t="s">
        <v>1608</v>
      </c>
      <c r="BN1975" s="91" t="s">
        <v>1609</v>
      </c>
      <c r="BO1975" s="91" t="s">
        <v>1601</v>
      </c>
      <c r="BP1975" s="91" t="s">
        <v>1602</v>
      </c>
      <c r="BQ1975" s="91" t="s">
        <v>1603</v>
      </c>
      <c r="BR1975" s="91" t="s">
        <v>1604</v>
      </c>
      <c r="BS1975" s="91" t="s">
        <v>1605</v>
      </c>
      <c r="BT1975" s="5" t="s">
        <v>1671</v>
      </c>
    </row>
    <row r="1976" spans="1:72" x14ac:dyDescent="0.25">
      <c r="A1976" s="6" t="s">
        <v>0</v>
      </c>
      <c r="B1976" s="6" t="s">
        <v>0</v>
      </c>
      <c r="C1976" s="6" t="s">
        <v>0</v>
      </c>
      <c r="D1976" s="104" t="s">
        <v>0</v>
      </c>
      <c r="E1976" s="104" t="s">
        <v>0</v>
      </c>
      <c r="F1976" s="121" t="s">
        <v>0</v>
      </c>
      <c r="G1976" s="7" t="s">
        <v>0</v>
      </c>
      <c r="H1976" s="8" t="s">
        <v>0</v>
      </c>
      <c r="I1976" s="9">
        <v>1</v>
      </c>
      <c r="J1976" s="9">
        <v>2</v>
      </c>
      <c r="K1976" s="9">
        <v>3</v>
      </c>
      <c r="L1976" s="9">
        <v>4</v>
      </c>
      <c r="M1976" s="9">
        <v>5</v>
      </c>
      <c r="N1976" s="9">
        <v>6</v>
      </c>
      <c r="O1976" s="9">
        <v>7</v>
      </c>
      <c r="P1976" s="9">
        <v>8</v>
      </c>
      <c r="Q1976" s="9">
        <v>9</v>
      </c>
      <c r="R1976" s="9">
        <v>10</v>
      </c>
      <c r="S1976" s="9">
        <v>11</v>
      </c>
      <c r="T1976" s="9">
        <v>12</v>
      </c>
      <c r="U1976" s="9">
        <v>13</v>
      </c>
      <c r="V1976" s="9">
        <v>14</v>
      </c>
      <c r="W1976" s="9">
        <v>15</v>
      </c>
      <c r="X1976" s="9">
        <v>16</v>
      </c>
      <c r="Y1976" s="9">
        <v>17</v>
      </c>
      <c r="Z1976" s="9">
        <v>18</v>
      </c>
      <c r="AA1976" s="9">
        <v>19</v>
      </c>
      <c r="AB1976" s="9">
        <v>20</v>
      </c>
      <c r="AC1976" s="9">
        <v>21</v>
      </c>
      <c r="AD1976" s="9">
        <v>1</v>
      </c>
      <c r="AE1976" s="9">
        <v>2</v>
      </c>
      <c r="AF1976" s="9">
        <v>3</v>
      </c>
      <c r="AG1976" s="9">
        <v>4</v>
      </c>
      <c r="AH1976" s="9">
        <v>5</v>
      </c>
      <c r="AI1976" s="9">
        <v>6</v>
      </c>
      <c r="AJ1976" s="9">
        <v>7</v>
      </c>
      <c r="AK1976" s="9">
        <v>8</v>
      </c>
      <c r="AL1976" s="9">
        <v>9</v>
      </c>
      <c r="AM1976" s="9">
        <v>10</v>
      </c>
      <c r="AN1976" s="9">
        <v>11</v>
      </c>
      <c r="AO1976" s="9">
        <v>12</v>
      </c>
      <c r="AP1976" s="9">
        <v>13</v>
      </c>
      <c r="AQ1976" s="9">
        <v>14</v>
      </c>
      <c r="AR1976" s="9">
        <v>15</v>
      </c>
      <c r="AS1976" s="9">
        <v>16</v>
      </c>
      <c r="AT1976" s="9">
        <v>17</v>
      </c>
      <c r="AU1976" s="9">
        <v>18</v>
      </c>
      <c r="AV1976" s="9">
        <v>19</v>
      </c>
      <c r="AW1976" s="9">
        <v>20</v>
      </c>
      <c r="AX1976" s="9">
        <v>21</v>
      </c>
      <c r="AY1976" s="9">
        <v>1</v>
      </c>
      <c r="AZ1976" s="9">
        <v>2</v>
      </c>
      <c r="BA1976" s="9">
        <v>3</v>
      </c>
      <c r="BB1976" s="9">
        <v>4</v>
      </c>
      <c r="BC1976" s="9">
        <v>5</v>
      </c>
      <c r="BD1976" s="9">
        <v>6</v>
      </c>
      <c r="BE1976" s="9">
        <v>7</v>
      </c>
      <c r="BF1976" s="9">
        <v>8</v>
      </c>
      <c r="BG1976" s="9">
        <v>9</v>
      </c>
      <c r="BH1976" s="9">
        <v>10</v>
      </c>
      <c r="BI1976" s="9">
        <v>11</v>
      </c>
      <c r="BJ1976" s="9">
        <v>12</v>
      </c>
      <c r="BK1976" s="9">
        <v>13</v>
      </c>
      <c r="BL1976" s="9">
        <v>14</v>
      </c>
      <c r="BM1976" s="9">
        <v>15</v>
      </c>
      <c r="BN1976" s="9">
        <v>16</v>
      </c>
      <c r="BO1976" s="9">
        <v>17</v>
      </c>
      <c r="BP1976" s="9">
        <v>18</v>
      </c>
      <c r="BQ1976" s="9">
        <v>19</v>
      </c>
      <c r="BR1976" s="9">
        <v>20</v>
      </c>
      <c r="BS1976" s="9">
        <v>21</v>
      </c>
      <c r="BT1976" s="9">
        <v>9</v>
      </c>
    </row>
    <row r="1977" spans="1:72" ht="33.75" x14ac:dyDescent="0.25">
      <c r="A1977" s="1" t="s">
        <v>548</v>
      </c>
      <c r="B1977" s="1" t="s">
        <v>56</v>
      </c>
      <c r="C1977" s="4" t="s">
        <v>145</v>
      </c>
      <c r="D1977" s="102" t="s">
        <v>652</v>
      </c>
      <c r="E1977" s="101" t="s">
        <v>0</v>
      </c>
      <c r="F1977" s="101" t="s">
        <v>0</v>
      </c>
      <c r="G1977" s="2" t="s">
        <v>0</v>
      </c>
      <c r="H1977" s="2" t="s">
        <v>653</v>
      </c>
      <c r="I1977" s="3" t="s">
        <v>0</v>
      </c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>
        <v>0</v>
      </c>
      <c r="AC1977" s="3">
        <v>0</v>
      </c>
      <c r="AD1977" s="3" t="s">
        <v>0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>
        <v>0</v>
      </c>
      <c r="AX1977" s="3">
        <v>0</v>
      </c>
      <c r="AY1977" s="3" t="s">
        <v>0</v>
      </c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>
        <v>0</v>
      </c>
      <c r="BS1977" s="3">
        <v>0</v>
      </c>
      <c r="BT1977" s="3"/>
    </row>
    <row r="1978" spans="1:72" ht="33.75" x14ac:dyDescent="0.25">
      <c r="A1978" s="1" t="s">
        <v>0</v>
      </c>
      <c r="B1978" s="1" t="s">
        <v>0</v>
      </c>
      <c r="C1978" s="1" t="s">
        <v>0</v>
      </c>
      <c r="D1978" s="101" t="s">
        <v>0</v>
      </c>
      <c r="E1978" s="101" t="s">
        <v>0</v>
      </c>
      <c r="F1978" s="101" t="s">
        <v>0</v>
      </c>
      <c r="G1978" s="2" t="s">
        <v>0</v>
      </c>
      <c r="H1978" s="10" t="s">
        <v>13</v>
      </c>
      <c r="I1978" s="11">
        <f t="shared" ref="I1978:AA1978" si="2948">SUM(I1979,I1987,I1989)</f>
        <v>11000</v>
      </c>
      <c r="J1978" s="11">
        <f t="shared" si="2948"/>
        <v>0</v>
      </c>
      <c r="K1978" s="11">
        <f t="shared" si="2948"/>
        <v>0</v>
      </c>
      <c r="L1978" s="11">
        <f t="shared" si="2948"/>
        <v>0</v>
      </c>
      <c r="M1978" s="11">
        <f t="shared" si="2948"/>
        <v>0</v>
      </c>
      <c r="N1978" s="11">
        <f t="shared" si="2948"/>
        <v>0</v>
      </c>
      <c r="O1978" s="11">
        <f t="shared" ref="O1978" si="2949">SUM(O1979,O1987,O1989)</f>
        <v>11000</v>
      </c>
      <c r="P1978" s="11">
        <f t="shared" si="2948"/>
        <v>0</v>
      </c>
      <c r="Q1978" s="11">
        <f t="shared" si="2948"/>
        <v>0</v>
      </c>
      <c r="R1978" s="11">
        <f t="shared" si="2948"/>
        <v>11000</v>
      </c>
      <c r="S1978" s="11">
        <f t="shared" si="2948"/>
        <v>0</v>
      </c>
      <c r="T1978" s="11">
        <f t="shared" si="2948"/>
        <v>0</v>
      </c>
      <c r="U1978" s="11">
        <f t="shared" si="2948"/>
        <v>0</v>
      </c>
      <c r="V1978" s="11">
        <f t="shared" si="2948"/>
        <v>0</v>
      </c>
      <c r="W1978" s="11">
        <f t="shared" si="2948"/>
        <v>0</v>
      </c>
      <c r="X1978" s="11">
        <f t="shared" si="2948"/>
        <v>0</v>
      </c>
      <c r="Y1978" s="11">
        <f t="shared" si="2948"/>
        <v>0</v>
      </c>
      <c r="Z1978" s="11">
        <f t="shared" si="2948"/>
        <v>0</v>
      </c>
      <c r="AA1978" s="11">
        <f t="shared" si="2948"/>
        <v>0</v>
      </c>
      <c r="AB1978" s="11">
        <v>11000</v>
      </c>
      <c r="AC1978" s="11">
        <v>0</v>
      </c>
      <c r="AD1978" s="11">
        <f t="shared" ref="AD1978:AV1978" si="2950">SUM(AD1979,AD1987,AD1989)</f>
        <v>0</v>
      </c>
      <c r="AE1978" s="11">
        <f t="shared" si="2950"/>
        <v>0</v>
      </c>
      <c r="AF1978" s="11">
        <f t="shared" si="2950"/>
        <v>0</v>
      </c>
      <c r="AG1978" s="11">
        <f t="shared" si="2950"/>
        <v>0</v>
      </c>
      <c r="AH1978" s="11">
        <f t="shared" si="2950"/>
        <v>0</v>
      </c>
      <c r="AI1978" s="11">
        <f t="shared" si="2950"/>
        <v>0</v>
      </c>
      <c r="AJ1978" s="11">
        <f t="shared" ref="AJ1978" si="2951">SUM(AJ1979,AJ1987,AJ1989)</f>
        <v>0</v>
      </c>
      <c r="AK1978" s="11">
        <f t="shared" si="2950"/>
        <v>0</v>
      </c>
      <c r="AL1978" s="11">
        <f t="shared" si="2950"/>
        <v>0</v>
      </c>
      <c r="AM1978" s="11">
        <f t="shared" si="2950"/>
        <v>0</v>
      </c>
      <c r="AN1978" s="11">
        <f t="shared" si="2950"/>
        <v>0</v>
      </c>
      <c r="AO1978" s="11">
        <f t="shared" si="2950"/>
        <v>0</v>
      </c>
      <c r="AP1978" s="11">
        <f t="shared" si="2950"/>
        <v>0</v>
      </c>
      <c r="AQ1978" s="11">
        <f t="shared" si="2950"/>
        <v>0</v>
      </c>
      <c r="AR1978" s="11">
        <f t="shared" si="2950"/>
        <v>0</v>
      </c>
      <c r="AS1978" s="11">
        <f t="shared" si="2950"/>
        <v>0</v>
      </c>
      <c r="AT1978" s="11">
        <f t="shared" si="2950"/>
        <v>0</v>
      </c>
      <c r="AU1978" s="11">
        <f t="shared" si="2950"/>
        <v>0</v>
      </c>
      <c r="AV1978" s="11">
        <f t="shared" si="2950"/>
        <v>0</v>
      </c>
      <c r="AW1978" s="11">
        <v>0</v>
      </c>
      <c r="AX1978" s="11">
        <v>0</v>
      </c>
      <c r="AY1978" s="11">
        <f t="shared" ref="AY1978:BQ1978" si="2952">SUM(AY1979,AY1987,AY1989)</f>
        <v>0</v>
      </c>
      <c r="AZ1978" s="11">
        <f t="shared" si="2952"/>
        <v>131</v>
      </c>
      <c r="BA1978" s="11">
        <f t="shared" si="2952"/>
        <v>0</v>
      </c>
      <c r="BB1978" s="11">
        <f t="shared" si="2952"/>
        <v>0</v>
      </c>
      <c r="BC1978" s="11">
        <f t="shared" si="2952"/>
        <v>0</v>
      </c>
      <c r="BD1978" s="11">
        <f t="shared" si="2952"/>
        <v>0</v>
      </c>
      <c r="BE1978" s="11">
        <f t="shared" ref="BE1978" si="2953">SUM(BE1979,BE1987,BE1989)</f>
        <v>131</v>
      </c>
      <c r="BF1978" s="11">
        <f t="shared" si="2952"/>
        <v>0</v>
      </c>
      <c r="BG1978" s="11">
        <f t="shared" si="2952"/>
        <v>0</v>
      </c>
      <c r="BH1978" s="11">
        <f t="shared" si="2952"/>
        <v>131</v>
      </c>
      <c r="BI1978" s="11">
        <f t="shared" si="2952"/>
        <v>0</v>
      </c>
      <c r="BJ1978" s="11">
        <f t="shared" si="2952"/>
        <v>0</v>
      </c>
      <c r="BK1978" s="11">
        <f t="shared" si="2952"/>
        <v>0</v>
      </c>
      <c r="BL1978" s="11">
        <f t="shared" si="2952"/>
        <v>0</v>
      </c>
      <c r="BM1978" s="11">
        <f t="shared" si="2952"/>
        <v>0</v>
      </c>
      <c r="BN1978" s="11">
        <f t="shared" si="2952"/>
        <v>0</v>
      </c>
      <c r="BO1978" s="11">
        <f t="shared" si="2952"/>
        <v>0</v>
      </c>
      <c r="BP1978" s="11">
        <f t="shared" si="2952"/>
        <v>0</v>
      </c>
      <c r="BQ1978" s="11">
        <f t="shared" si="2952"/>
        <v>0</v>
      </c>
      <c r="BR1978" s="11">
        <v>131</v>
      </c>
      <c r="BS1978" s="11">
        <v>0</v>
      </c>
      <c r="BT1978" s="11" t="e">
        <f>IF(#REF!=0,"-",#REF!/#REF!*100)</f>
        <v>#REF!</v>
      </c>
    </row>
    <row r="1979" spans="1:72" x14ac:dyDescent="0.25">
      <c r="A1979" s="4" t="s">
        <v>548</v>
      </c>
      <c r="B1979" s="4" t="s">
        <v>56</v>
      </c>
      <c r="C1979" s="4" t="s">
        <v>145</v>
      </c>
      <c r="D1979" s="102" t="s">
        <v>652</v>
      </c>
      <c r="E1979" s="101" t="s">
        <v>14</v>
      </c>
      <c r="F1979" s="101" t="s">
        <v>0</v>
      </c>
      <c r="G1979" s="2" t="s">
        <v>0</v>
      </c>
      <c r="H1979" s="2" t="s">
        <v>15</v>
      </c>
      <c r="I1979" s="12">
        <f t="shared" ref="I1979:AA1979" si="2954">SUM(I1980:I1981)</f>
        <v>0</v>
      </c>
      <c r="J1979" s="12">
        <f t="shared" si="2954"/>
        <v>0</v>
      </c>
      <c r="K1979" s="12">
        <f t="shared" si="2954"/>
        <v>0</v>
      </c>
      <c r="L1979" s="12">
        <f t="shared" si="2954"/>
        <v>0</v>
      </c>
      <c r="M1979" s="12">
        <f t="shared" si="2954"/>
        <v>0</v>
      </c>
      <c r="N1979" s="12">
        <f t="shared" si="2954"/>
        <v>0</v>
      </c>
      <c r="O1979" s="12">
        <f t="shared" ref="O1979" si="2955">SUM(O1980:O1981)</f>
        <v>0</v>
      </c>
      <c r="P1979" s="12">
        <f t="shared" si="2954"/>
        <v>0</v>
      </c>
      <c r="Q1979" s="12">
        <f t="shared" si="2954"/>
        <v>0</v>
      </c>
      <c r="R1979" s="12">
        <f t="shared" si="2954"/>
        <v>0</v>
      </c>
      <c r="S1979" s="12">
        <f t="shared" si="2954"/>
        <v>0</v>
      </c>
      <c r="T1979" s="12">
        <f t="shared" si="2954"/>
        <v>0</v>
      </c>
      <c r="U1979" s="12">
        <f t="shared" si="2954"/>
        <v>0</v>
      </c>
      <c r="V1979" s="12">
        <f t="shared" si="2954"/>
        <v>0</v>
      </c>
      <c r="W1979" s="12">
        <f t="shared" si="2954"/>
        <v>0</v>
      </c>
      <c r="X1979" s="12">
        <f t="shared" si="2954"/>
        <v>0</v>
      </c>
      <c r="Y1979" s="12">
        <f t="shared" si="2954"/>
        <v>0</v>
      </c>
      <c r="Z1979" s="12">
        <f t="shared" si="2954"/>
        <v>0</v>
      </c>
      <c r="AA1979" s="12">
        <f t="shared" si="2954"/>
        <v>0</v>
      </c>
      <c r="AB1979" s="12">
        <v>0</v>
      </c>
      <c r="AC1979" s="12">
        <v>0</v>
      </c>
      <c r="AD1979" s="12">
        <f t="shared" ref="AD1979:AV1979" si="2956">SUM(AD1980:AD1981)</f>
        <v>0</v>
      </c>
      <c r="AE1979" s="12">
        <f t="shared" si="2956"/>
        <v>0</v>
      </c>
      <c r="AF1979" s="12">
        <f t="shared" si="2956"/>
        <v>0</v>
      </c>
      <c r="AG1979" s="12">
        <f t="shared" si="2956"/>
        <v>0</v>
      </c>
      <c r="AH1979" s="12">
        <f t="shared" si="2956"/>
        <v>0</v>
      </c>
      <c r="AI1979" s="12">
        <f t="shared" si="2956"/>
        <v>0</v>
      </c>
      <c r="AJ1979" s="12">
        <f t="shared" ref="AJ1979" si="2957">SUM(AJ1980:AJ1981)</f>
        <v>0</v>
      </c>
      <c r="AK1979" s="12">
        <f t="shared" si="2956"/>
        <v>0</v>
      </c>
      <c r="AL1979" s="12">
        <f t="shared" si="2956"/>
        <v>0</v>
      </c>
      <c r="AM1979" s="12">
        <f t="shared" si="2956"/>
        <v>0</v>
      </c>
      <c r="AN1979" s="12">
        <f t="shared" si="2956"/>
        <v>0</v>
      </c>
      <c r="AO1979" s="12">
        <f t="shared" si="2956"/>
        <v>0</v>
      </c>
      <c r="AP1979" s="12">
        <f t="shared" si="2956"/>
        <v>0</v>
      </c>
      <c r="AQ1979" s="12">
        <f t="shared" si="2956"/>
        <v>0</v>
      </c>
      <c r="AR1979" s="12">
        <f t="shared" si="2956"/>
        <v>0</v>
      </c>
      <c r="AS1979" s="12">
        <f t="shared" si="2956"/>
        <v>0</v>
      </c>
      <c r="AT1979" s="12">
        <f t="shared" si="2956"/>
        <v>0</v>
      </c>
      <c r="AU1979" s="12">
        <f t="shared" si="2956"/>
        <v>0</v>
      </c>
      <c r="AV1979" s="12">
        <f t="shared" si="2956"/>
        <v>0</v>
      </c>
      <c r="AW1979" s="12">
        <v>0</v>
      </c>
      <c r="AX1979" s="12">
        <v>0</v>
      </c>
      <c r="AY1979" s="12">
        <f t="shared" ref="AY1979:BQ1979" si="2958">SUM(AY1980:AY1981)</f>
        <v>0</v>
      </c>
      <c r="AZ1979" s="12">
        <f t="shared" si="2958"/>
        <v>0</v>
      </c>
      <c r="BA1979" s="12">
        <f t="shared" si="2958"/>
        <v>0</v>
      </c>
      <c r="BB1979" s="12">
        <f t="shared" si="2958"/>
        <v>0</v>
      </c>
      <c r="BC1979" s="12">
        <f t="shared" si="2958"/>
        <v>0</v>
      </c>
      <c r="BD1979" s="12">
        <f t="shared" si="2958"/>
        <v>0</v>
      </c>
      <c r="BE1979" s="12">
        <f t="shared" ref="BE1979" si="2959">SUM(BE1980:BE1981)</f>
        <v>0</v>
      </c>
      <c r="BF1979" s="12">
        <f t="shared" si="2958"/>
        <v>0</v>
      </c>
      <c r="BG1979" s="12">
        <f t="shared" si="2958"/>
        <v>0</v>
      </c>
      <c r="BH1979" s="12">
        <f t="shared" si="2958"/>
        <v>0</v>
      </c>
      <c r="BI1979" s="12">
        <f t="shared" si="2958"/>
        <v>0</v>
      </c>
      <c r="BJ1979" s="12">
        <f t="shared" si="2958"/>
        <v>0</v>
      </c>
      <c r="BK1979" s="12">
        <f t="shared" si="2958"/>
        <v>0</v>
      </c>
      <c r="BL1979" s="12">
        <f t="shared" si="2958"/>
        <v>0</v>
      </c>
      <c r="BM1979" s="12">
        <f t="shared" si="2958"/>
        <v>0</v>
      </c>
      <c r="BN1979" s="12">
        <f t="shared" si="2958"/>
        <v>0</v>
      </c>
      <c r="BO1979" s="12">
        <f t="shared" si="2958"/>
        <v>0</v>
      </c>
      <c r="BP1979" s="12">
        <f t="shared" si="2958"/>
        <v>0</v>
      </c>
      <c r="BQ1979" s="12">
        <f t="shared" si="2958"/>
        <v>0</v>
      </c>
      <c r="BR1979" s="12">
        <v>0</v>
      </c>
      <c r="BS1979" s="12">
        <v>0</v>
      </c>
      <c r="BT1979" s="12" t="e">
        <f>IF(#REF!=0,"-",#REF!/#REF!*100)</f>
        <v>#REF!</v>
      </c>
    </row>
    <row r="1980" spans="1:72" x14ac:dyDescent="0.25">
      <c r="A1980" s="4" t="s">
        <v>548</v>
      </c>
      <c r="B1980" s="4" t="s">
        <v>56</v>
      </c>
      <c r="C1980" s="4" t="s">
        <v>145</v>
      </c>
      <c r="D1980" s="102" t="s">
        <v>652</v>
      </c>
      <c r="E1980" s="113">
        <v>6111</v>
      </c>
      <c r="F1980" s="102"/>
      <c r="G1980" s="98" t="s">
        <v>1660</v>
      </c>
      <c r="H1980" s="13" t="s">
        <v>16</v>
      </c>
      <c r="I1980" s="14">
        <v>0</v>
      </c>
      <c r="J1980" s="14"/>
      <c r="K1980" s="14"/>
      <c r="L1980" s="14"/>
      <c r="M1980" s="14"/>
      <c r="N1980" s="14"/>
      <c r="O1980" s="14">
        <f t="shared" si="2914"/>
        <v>0</v>
      </c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>
        <v>0</v>
      </c>
      <c r="AC1980" s="14">
        <v>0</v>
      </c>
      <c r="AD1980" s="14">
        <v>0</v>
      </c>
      <c r="AE1980" s="14"/>
      <c r="AF1980" s="14"/>
      <c r="AG1980" s="14"/>
      <c r="AH1980" s="14"/>
      <c r="AI1980" s="14"/>
      <c r="AJ1980" s="14">
        <f t="shared" si="2915"/>
        <v>0</v>
      </c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>
        <v>0</v>
      </c>
      <c r="AX1980" s="14">
        <v>0</v>
      </c>
      <c r="AY1980" s="14">
        <v>0</v>
      </c>
      <c r="AZ1980" s="14"/>
      <c r="BA1980" s="14"/>
      <c r="BB1980" s="14"/>
      <c r="BC1980" s="14"/>
      <c r="BD1980" s="14"/>
      <c r="BE1980" s="14">
        <f t="shared" si="2916"/>
        <v>0</v>
      </c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>
        <v>0</v>
      </c>
      <c r="BS1980" s="14">
        <v>0</v>
      </c>
      <c r="BT1980" s="14" t="e">
        <f>IF(#REF!=0,"-",#REF!/#REF!*100)</f>
        <v>#REF!</v>
      </c>
    </row>
    <row r="1981" spans="1:72" x14ac:dyDescent="0.25">
      <c r="A1981" s="1" t="s">
        <v>548</v>
      </c>
      <c r="B1981" s="1" t="s">
        <v>56</v>
      </c>
      <c r="C1981" s="1" t="s">
        <v>145</v>
      </c>
      <c r="D1981" s="105" t="s">
        <v>652</v>
      </c>
      <c r="E1981" s="105" t="s">
        <v>18</v>
      </c>
      <c r="F1981" s="102" t="s">
        <v>0</v>
      </c>
      <c r="G1981" s="13" t="s">
        <v>0</v>
      </c>
      <c r="H1981" s="2" t="s">
        <v>19</v>
      </c>
      <c r="I1981" s="12">
        <f t="shared" ref="I1981:AA1981" si="2960">SUM(I1982:I1986)</f>
        <v>0</v>
      </c>
      <c r="J1981" s="12">
        <f t="shared" si="2960"/>
        <v>0</v>
      </c>
      <c r="K1981" s="12">
        <f t="shared" si="2960"/>
        <v>0</v>
      </c>
      <c r="L1981" s="12">
        <f t="shared" si="2960"/>
        <v>0</v>
      </c>
      <c r="M1981" s="12">
        <f t="shared" si="2960"/>
        <v>0</v>
      </c>
      <c r="N1981" s="12">
        <f t="shared" si="2960"/>
        <v>0</v>
      </c>
      <c r="O1981" s="12">
        <f t="shared" si="2960"/>
        <v>0</v>
      </c>
      <c r="P1981" s="12">
        <f t="shared" si="2960"/>
        <v>0</v>
      </c>
      <c r="Q1981" s="12">
        <f t="shared" si="2960"/>
        <v>0</v>
      </c>
      <c r="R1981" s="12">
        <f t="shared" si="2960"/>
        <v>0</v>
      </c>
      <c r="S1981" s="12">
        <f t="shared" si="2960"/>
        <v>0</v>
      </c>
      <c r="T1981" s="12">
        <f t="shared" si="2960"/>
        <v>0</v>
      </c>
      <c r="U1981" s="12">
        <f t="shared" si="2960"/>
        <v>0</v>
      </c>
      <c r="V1981" s="12">
        <f t="shared" si="2960"/>
        <v>0</v>
      </c>
      <c r="W1981" s="12">
        <f t="shared" si="2960"/>
        <v>0</v>
      </c>
      <c r="X1981" s="12">
        <f t="shared" si="2960"/>
        <v>0</v>
      </c>
      <c r="Y1981" s="12">
        <f t="shared" si="2960"/>
        <v>0</v>
      </c>
      <c r="Z1981" s="12">
        <f t="shared" si="2960"/>
        <v>0</v>
      </c>
      <c r="AA1981" s="12">
        <f t="shared" si="2960"/>
        <v>0</v>
      </c>
      <c r="AB1981" s="12">
        <v>0</v>
      </c>
      <c r="AC1981" s="12">
        <v>0</v>
      </c>
      <c r="AD1981" s="12">
        <f t="shared" ref="AD1981:AV1981" si="2961">SUM(AD1982:AD1986)</f>
        <v>0</v>
      </c>
      <c r="AE1981" s="12">
        <f t="shared" si="2961"/>
        <v>0</v>
      </c>
      <c r="AF1981" s="12">
        <f t="shared" si="2961"/>
        <v>0</v>
      </c>
      <c r="AG1981" s="12">
        <f t="shared" si="2961"/>
        <v>0</v>
      </c>
      <c r="AH1981" s="12">
        <f t="shared" si="2961"/>
        <v>0</v>
      </c>
      <c r="AI1981" s="12">
        <f t="shared" si="2961"/>
        <v>0</v>
      </c>
      <c r="AJ1981" s="12">
        <f t="shared" si="2961"/>
        <v>0</v>
      </c>
      <c r="AK1981" s="12">
        <f t="shared" si="2961"/>
        <v>0</v>
      </c>
      <c r="AL1981" s="12">
        <f t="shared" si="2961"/>
        <v>0</v>
      </c>
      <c r="AM1981" s="12">
        <f t="shared" si="2961"/>
        <v>0</v>
      </c>
      <c r="AN1981" s="12">
        <f t="shared" si="2961"/>
        <v>0</v>
      </c>
      <c r="AO1981" s="12">
        <f t="shared" si="2961"/>
        <v>0</v>
      </c>
      <c r="AP1981" s="12">
        <f t="shared" si="2961"/>
        <v>0</v>
      </c>
      <c r="AQ1981" s="12">
        <f t="shared" si="2961"/>
        <v>0</v>
      </c>
      <c r="AR1981" s="12">
        <f t="shared" si="2961"/>
        <v>0</v>
      </c>
      <c r="AS1981" s="12">
        <f t="shared" si="2961"/>
        <v>0</v>
      </c>
      <c r="AT1981" s="12">
        <f t="shared" si="2961"/>
        <v>0</v>
      </c>
      <c r="AU1981" s="12">
        <f t="shared" si="2961"/>
        <v>0</v>
      </c>
      <c r="AV1981" s="12">
        <f t="shared" si="2961"/>
        <v>0</v>
      </c>
      <c r="AW1981" s="12">
        <v>0</v>
      </c>
      <c r="AX1981" s="12">
        <v>0</v>
      </c>
      <c r="AY1981" s="12">
        <f t="shared" ref="AY1981:BQ1981" si="2962">SUM(AY1982:AY1986)</f>
        <v>0</v>
      </c>
      <c r="AZ1981" s="12">
        <f t="shared" si="2962"/>
        <v>0</v>
      </c>
      <c r="BA1981" s="12">
        <f t="shared" si="2962"/>
        <v>0</v>
      </c>
      <c r="BB1981" s="12">
        <f t="shared" si="2962"/>
        <v>0</v>
      </c>
      <c r="BC1981" s="12">
        <f t="shared" si="2962"/>
        <v>0</v>
      </c>
      <c r="BD1981" s="12">
        <f t="shared" si="2962"/>
        <v>0</v>
      </c>
      <c r="BE1981" s="12">
        <f t="shared" si="2962"/>
        <v>0</v>
      </c>
      <c r="BF1981" s="12">
        <f t="shared" si="2962"/>
        <v>0</v>
      </c>
      <c r="BG1981" s="12">
        <f t="shared" si="2962"/>
        <v>0</v>
      </c>
      <c r="BH1981" s="12">
        <f t="shared" si="2962"/>
        <v>0</v>
      </c>
      <c r="BI1981" s="12">
        <f t="shared" si="2962"/>
        <v>0</v>
      </c>
      <c r="BJ1981" s="12">
        <f t="shared" si="2962"/>
        <v>0</v>
      </c>
      <c r="BK1981" s="12">
        <f t="shared" si="2962"/>
        <v>0</v>
      </c>
      <c r="BL1981" s="12">
        <f t="shared" si="2962"/>
        <v>0</v>
      </c>
      <c r="BM1981" s="12">
        <f t="shared" si="2962"/>
        <v>0</v>
      </c>
      <c r="BN1981" s="12">
        <f t="shared" si="2962"/>
        <v>0</v>
      </c>
      <c r="BO1981" s="12">
        <f t="shared" si="2962"/>
        <v>0</v>
      </c>
      <c r="BP1981" s="12">
        <f t="shared" si="2962"/>
        <v>0</v>
      </c>
      <c r="BQ1981" s="12">
        <f t="shared" si="2962"/>
        <v>0</v>
      </c>
      <c r="BR1981" s="12">
        <v>0</v>
      </c>
      <c r="BS1981" s="12">
        <v>0</v>
      </c>
      <c r="BT1981" s="12" t="e">
        <f>IF(#REF!=0,"-",#REF!/#REF!*100)</f>
        <v>#REF!</v>
      </c>
    </row>
    <row r="1982" spans="1:72" ht="22.5" x14ac:dyDescent="0.25">
      <c r="A1982" s="4" t="s">
        <v>548</v>
      </c>
      <c r="B1982" s="4" t="s">
        <v>56</v>
      </c>
      <c r="C1982" s="4" t="s">
        <v>145</v>
      </c>
      <c r="D1982" s="102" t="s">
        <v>652</v>
      </c>
      <c r="E1982" s="113">
        <v>6112</v>
      </c>
      <c r="F1982" s="102" t="s">
        <v>654</v>
      </c>
      <c r="G1982" s="98" t="s">
        <v>1660</v>
      </c>
      <c r="H1982" s="13" t="s">
        <v>57</v>
      </c>
      <c r="I1982" s="14">
        <v>0</v>
      </c>
      <c r="J1982" s="14"/>
      <c r="K1982" s="14"/>
      <c r="L1982" s="14"/>
      <c r="M1982" s="14"/>
      <c r="N1982" s="14"/>
      <c r="O1982" s="14">
        <f t="shared" si="2914"/>
        <v>0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>
        <v>0</v>
      </c>
      <c r="AC1982" s="14">
        <v>0</v>
      </c>
      <c r="AD1982" s="14">
        <v>0</v>
      </c>
      <c r="AE1982" s="14"/>
      <c r="AF1982" s="14"/>
      <c r="AG1982" s="14"/>
      <c r="AH1982" s="14"/>
      <c r="AI1982" s="14"/>
      <c r="AJ1982" s="14">
        <f t="shared" si="2915"/>
        <v>0</v>
      </c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>
        <v>0</v>
      </c>
      <c r="AX1982" s="14">
        <v>0</v>
      </c>
      <c r="AY1982" s="14">
        <v>0</v>
      </c>
      <c r="AZ1982" s="14"/>
      <c r="BA1982" s="14"/>
      <c r="BB1982" s="14"/>
      <c r="BC1982" s="14"/>
      <c r="BD1982" s="14"/>
      <c r="BE1982" s="14">
        <f t="shared" si="2916"/>
        <v>0</v>
      </c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>
        <v>0</v>
      </c>
      <c r="BS1982" s="14">
        <v>0</v>
      </c>
      <c r="BT1982" s="14" t="e">
        <f>IF(#REF!=0,"-",#REF!/#REF!*100)</f>
        <v>#REF!</v>
      </c>
    </row>
    <row r="1983" spans="1:72" x14ac:dyDescent="0.25">
      <c r="A1983" s="4" t="s">
        <v>548</v>
      </c>
      <c r="B1983" s="4" t="s">
        <v>56</v>
      </c>
      <c r="C1983" s="4" t="s">
        <v>145</v>
      </c>
      <c r="D1983" s="102" t="s">
        <v>652</v>
      </c>
      <c r="E1983" s="113">
        <v>6112</v>
      </c>
      <c r="F1983" s="102" t="s">
        <v>655</v>
      </c>
      <c r="G1983" s="98" t="s">
        <v>1660</v>
      </c>
      <c r="H1983" s="13" t="s">
        <v>22</v>
      </c>
      <c r="I1983" s="14">
        <v>0</v>
      </c>
      <c r="J1983" s="14"/>
      <c r="K1983" s="14"/>
      <c r="L1983" s="14"/>
      <c r="M1983" s="14"/>
      <c r="N1983" s="14"/>
      <c r="O1983" s="14">
        <f t="shared" si="2914"/>
        <v>0</v>
      </c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>
        <v>0</v>
      </c>
      <c r="AC1983" s="14">
        <v>0</v>
      </c>
      <c r="AD1983" s="14">
        <v>0</v>
      </c>
      <c r="AE1983" s="14"/>
      <c r="AF1983" s="14"/>
      <c r="AG1983" s="14"/>
      <c r="AH1983" s="14"/>
      <c r="AI1983" s="14"/>
      <c r="AJ1983" s="14">
        <f t="shared" si="2915"/>
        <v>0</v>
      </c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>
        <v>0</v>
      </c>
      <c r="AX1983" s="14">
        <v>0</v>
      </c>
      <c r="AY1983" s="14">
        <v>0</v>
      </c>
      <c r="AZ1983" s="14"/>
      <c r="BA1983" s="14"/>
      <c r="BB1983" s="14"/>
      <c r="BC1983" s="14"/>
      <c r="BD1983" s="14"/>
      <c r="BE1983" s="14">
        <f t="shared" si="2916"/>
        <v>0</v>
      </c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>
        <v>0</v>
      </c>
      <c r="BS1983" s="14">
        <v>0</v>
      </c>
      <c r="BT1983" s="14" t="e">
        <f>IF(#REF!=0,"-",#REF!/#REF!*100)</f>
        <v>#REF!</v>
      </c>
    </row>
    <row r="1984" spans="1:72" x14ac:dyDescent="0.25">
      <c r="A1984" s="4" t="s">
        <v>548</v>
      </c>
      <c r="B1984" s="4" t="s">
        <v>56</v>
      </c>
      <c r="C1984" s="4" t="s">
        <v>145</v>
      </c>
      <c r="D1984" s="102" t="s">
        <v>652</v>
      </c>
      <c r="E1984" s="113">
        <v>6112</v>
      </c>
      <c r="F1984" s="102" t="s">
        <v>656</v>
      </c>
      <c r="G1984" s="98" t="s">
        <v>1660</v>
      </c>
      <c r="H1984" s="13" t="s">
        <v>23</v>
      </c>
      <c r="I1984" s="14">
        <v>0</v>
      </c>
      <c r="J1984" s="14"/>
      <c r="K1984" s="14"/>
      <c r="L1984" s="14"/>
      <c r="M1984" s="14"/>
      <c r="N1984" s="14"/>
      <c r="O1984" s="14">
        <f t="shared" si="2914"/>
        <v>0</v>
      </c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>
        <v>0</v>
      </c>
      <c r="AC1984" s="14">
        <v>0</v>
      </c>
      <c r="AD1984" s="14">
        <v>0</v>
      </c>
      <c r="AE1984" s="14"/>
      <c r="AF1984" s="14"/>
      <c r="AG1984" s="14"/>
      <c r="AH1984" s="14"/>
      <c r="AI1984" s="14"/>
      <c r="AJ1984" s="14">
        <f t="shared" si="2915"/>
        <v>0</v>
      </c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>
        <v>0</v>
      </c>
      <c r="AX1984" s="14">
        <v>0</v>
      </c>
      <c r="AY1984" s="14">
        <v>0</v>
      </c>
      <c r="AZ1984" s="14"/>
      <c r="BA1984" s="14"/>
      <c r="BB1984" s="14"/>
      <c r="BC1984" s="14"/>
      <c r="BD1984" s="14"/>
      <c r="BE1984" s="14">
        <f t="shared" si="2916"/>
        <v>0</v>
      </c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>
        <v>0</v>
      </c>
      <c r="BS1984" s="14">
        <v>0</v>
      </c>
      <c r="BT1984" s="14" t="e">
        <f>IF(#REF!=0,"-",#REF!/#REF!*100)</f>
        <v>#REF!</v>
      </c>
    </row>
    <row r="1985" spans="1:72" x14ac:dyDescent="0.25">
      <c r="A1985" s="4" t="s">
        <v>548</v>
      </c>
      <c r="B1985" s="4" t="s">
        <v>56</v>
      </c>
      <c r="C1985" s="4" t="s">
        <v>145</v>
      </c>
      <c r="D1985" s="102" t="s">
        <v>652</v>
      </c>
      <c r="E1985" s="113">
        <v>6112</v>
      </c>
      <c r="F1985" s="102" t="s">
        <v>657</v>
      </c>
      <c r="G1985" s="98" t="s">
        <v>1660</v>
      </c>
      <c r="H1985" s="13" t="s">
        <v>21</v>
      </c>
      <c r="I1985" s="14">
        <v>0</v>
      </c>
      <c r="J1985" s="14"/>
      <c r="K1985" s="14"/>
      <c r="L1985" s="14"/>
      <c r="M1985" s="14"/>
      <c r="N1985" s="14"/>
      <c r="O1985" s="14">
        <f t="shared" si="2914"/>
        <v>0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>
        <v>0</v>
      </c>
      <c r="AC1985" s="14">
        <v>0</v>
      </c>
      <c r="AD1985" s="14">
        <v>0</v>
      </c>
      <c r="AE1985" s="14"/>
      <c r="AF1985" s="14"/>
      <c r="AG1985" s="14"/>
      <c r="AH1985" s="14"/>
      <c r="AI1985" s="14"/>
      <c r="AJ1985" s="14">
        <f t="shared" si="2915"/>
        <v>0</v>
      </c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>
        <v>0</v>
      </c>
      <c r="AX1985" s="14">
        <v>0</v>
      </c>
      <c r="AY1985" s="14">
        <v>0</v>
      </c>
      <c r="AZ1985" s="14"/>
      <c r="BA1985" s="14"/>
      <c r="BB1985" s="14"/>
      <c r="BC1985" s="14"/>
      <c r="BD1985" s="14"/>
      <c r="BE1985" s="14">
        <f t="shared" si="2916"/>
        <v>0</v>
      </c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>
        <v>0</v>
      </c>
      <c r="BS1985" s="14">
        <v>0</v>
      </c>
      <c r="BT1985" s="14" t="e">
        <f>IF(#REF!=0,"-",#REF!/#REF!*100)</f>
        <v>#REF!</v>
      </c>
    </row>
    <row r="1986" spans="1:72" x14ac:dyDescent="0.25">
      <c r="A1986" s="4" t="s">
        <v>548</v>
      </c>
      <c r="B1986" s="4" t="s">
        <v>56</v>
      </c>
      <c r="C1986" s="4" t="s">
        <v>145</v>
      </c>
      <c r="D1986" s="102" t="s">
        <v>652</v>
      </c>
      <c r="E1986" s="113">
        <v>6112</v>
      </c>
      <c r="F1986" s="102" t="s">
        <v>658</v>
      </c>
      <c r="G1986" s="98" t="s">
        <v>1660</v>
      </c>
      <c r="H1986" s="13" t="s">
        <v>24</v>
      </c>
      <c r="I1986" s="14">
        <v>0</v>
      </c>
      <c r="J1986" s="14"/>
      <c r="K1986" s="14"/>
      <c r="L1986" s="14"/>
      <c r="M1986" s="14"/>
      <c r="N1986" s="14"/>
      <c r="O1986" s="14">
        <f t="shared" si="2914"/>
        <v>0</v>
      </c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>
        <v>0</v>
      </c>
      <c r="AC1986" s="14">
        <v>0</v>
      </c>
      <c r="AD1986" s="14">
        <v>0</v>
      </c>
      <c r="AE1986" s="14"/>
      <c r="AF1986" s="14"/>
      <c r="AG1986" s="14"/>
      <c r="AH1986" s="14"/>
      <c r="AI1986" s="14"/>
      <c r="AJ1986" s="14">
        <f t="shared" si="2915"/>
        <v>0</v>
      </c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>
        <v>0</v>
      </c>
      <c r="AX1986" s="14">
        <v>0</v>
      </c>
      <c r="AY1986" s="14">
        <v>0</v>
      </c>
      <c r="AZ1986" s="14"/>
      <c r="BA1986" s="14"/>
      <c r="BB1986" s="14"/>
      <c r="BC1986" s="14"/>
      <c r="BD1986" s="14"/>
      <c r="BE1986" s="14">
        <f t="shared" si="2916"/>
        <v>0</v>
      </c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>
        <v>0</v>
      </c>
      <c r="BS1986" s="14">
        <v>0</v>
      </c>
      <c r="BT1986" s="14" t="e">
        <f>IF(#REF!=0,"-",#REF!/#REF!*100)</f>
        <v>#REF!</v>
      </c>
    </row>
    <row r="1987" spans="1:72" ht="22.5" x14ac:dyDescent="0.25">
      <c r="A1987" s="4" t="s">
        <v>548</v>
      </c>
      <c r="B1987" s="4" t="s">
        <v>56</v>
      </c>
      <c r="C1987" s="4" t="s">
        <v>145</v>
      </c>
      <c r="D1987" s="102" t="s">
        <v>652</v>
      </c>
      <c r="E1987" s="101" t="s">
        <v>25</v>
      </c>
      <c r="F1987" s="101" t="s">
        <v>0</v>
      </c>
      <c r="G1987" s="2" t="s">
        <v>0</v>
      </c>
      <c r="H1987" s="2" t="s">
        <v>26</v>
      </c>
      <c r="I1987" s="12">
        <f t="shared" ref="I1987:AA1987" si="2963">SUM(I1988)</f>
        <v>0</v>
      </c>
      <c r="J1987" s="12">
        <f t="shared" si="2963"/>
        <v>0</v>
      </c>
      <c r="K1987" s="12">
        <f t="shared" si="2963"/>
        <v>0</v>
      </c>
      <c r="L1987" s="12">
        <f t="shared" si="2963"/>
        <v>0</v>
      </c>
      <c r="M1987" s="12">
        <f t="shared" si="2963"/>
        <v>0</v>
      </c>
      <c r="N1987" s="12">
        <f t="shared" si="2963"/>
        <v>0</v>
      </c>
      <c r="O1987" s="12">
        <f t="shared" si="2963"/>
        <v>0</v>
      </c>
      <c r="P1987" s="12">
        <f t="shared" si="2963"/>
        <v>0</v>
      </c>
      <c r="Q1987" s="12">
        <f t="shared" si="2963"/>
        <v>0</v>
      </c>
      <c r="R1987" s="12">
        <f t="shared" si="2963"/>
        <v>0</v>
      </c>
      <c r="S1987" s="12">
        <f t="shared" si="2963"/>
        <v>0</v>
      </c>
      <c r="T1987" s="12">
        <f t="shared" si="2963"/>
        <v>0</v>
      </c>
      <c r="U1987" s="12">
        <f t="shared" si="2963"/>
        <v>0</v>
      </c>
      <c r="V1987" s="12">
        <f t="shared" si="2963"/>
        <v>0</v>
      </c>
      <c r="W1987" s="12">
        <f t="shared" si="2963"/>
        <v>0</v>
      </c>
      <c r="X1987" s="12">
        <f t="shared" si="2963"/>
        <v>0</v>
      </c>
      <c r="Y1987" s="12">
        <f t="shared" si="2963"/>
        <v>0</v>
      </c>
      <c r="Z1987" s="12">
        <f t="shared" si="2963"/>
        <v>0</v>
      </c>
      <c r="AA1987" s="12">
        <f t="shared" si="2963"/>
        <v>0</v>
      </c>
      <c r="AB1987" s="12">
        <v>0</v>
      </c>
      <c r="AC1987" s="12">
        <v>0</v>
      </c>
      <c r="AD1987" s="12">
        <f t="shared" ref="AD1987:AV1987" si="2964">SUM(AD1988)</f>
        <v>0</v>
      </c>
      <c r="AE1987" s="12">
        <f t="shared" si="2964"/>
        <v>0</v>
      </c>
      <c r="AF1987" s="12">
        <f t="shared" si="2964"/>
        <v>0</v>
      </c>
      <c r="AG1987" s="12">
        <f t="shared" si="2964"/>
        <v>0</v>
      </c>
      <c r="AH1987" s="12">
        <f t="shared" si="2964"/>
        <v>0</v>
      </c>
      <c r="AI1987" s="12">
        <f t="shared" si="2964"/>
        <v>0</v>
      </c>
      <c r="AJ1987" s="12">
        <f t="shared" si="2964"/>
        <v>0</v>
      </c>
      <c r="AK1987" s="12">
        <f t="shared" si="2964"/>
        <v>0</v>
      </c>
      <c r="AL1987" s="12">
        <f t="shared" si="2964"/>
        <v>0</v>
      </c>
      <c r="AM1987" s="12">
        <f t="shared" si="2964"/>
        <v>0</v>
      </c>
      <c r="AN1987" s="12">
        <f t="shared" si="2964"/>
        <v>0</v>
      </c>
      <c r="AO1987" s="12">
        <f t="shared" si="2964"/>
        <v>0</v>
      </c>
      <c r="AP1987" s="12">
        <f t="shared" si="2964"/>
        <v>0</v>
      </c>
      <c r="AQ1987" s="12">
        <f t="shared" si="2964"/>
        <v>0</v>
      </c>
      <c r="AR1987" s="12">
        <f t="shared" si="2964"/>
        <v>0</v>
      </c>
      <c r="AS1987" s="12">
        <f t="shared" si="2964"/>
        <v>0</v>
      </c>
      <c r="AT1987" s="12">
        <f t="shared" si="2964"/>
        <v>0</v>
      </c>
      <c r="AU1987" s="12">
        <f t="shared" si="2964"/>
        <v>0</v>
      </c>
      <c r="AV1987" s="12">
        <f t="shared" si="2964"/>
        <v>0</v>
      </c>
      <c r="AW1987" s="12">
        <v>0</v>
      </c>
      <c r="AX1987" s="12">
        <v>0</v>
      </c>
      <c r="AY1987" s="12">
        <f t="shared" ref="AY1987:BQ1987" si="2965">SUM(AY1988)</f>
        <v>0</v>
      </c>
      <c r="AZ1987" s="12">
        <f t="shared" si="2965"/>
        <v>0</v>
      </c>
      <c r="BA1987" s="12">
        <f t="shared" si="2965"/>
        <v>0</v>
      </c>
      <c r="BB1987" s="12">
        <f t="shared" si="2965"/>
        <v>0</v>
      </c>
      <c r="BC1987" s="12">
        <f t="shared" si="2965"/>
        <v>0</v>
      </c>
      <c r="BD1987" s="12">
        <f t="shared" si="2965"/>
        <v>0</v>
      </c>
      <c r="BE1987" s="12">
        <f t="shared" si="2965"/>
        <v>0</v>
      </c>
      <c r="BF1987" s="12">
        <f t="shared" si="2965"/>
        <v>0</v>
      </c>
      <c r="BG1987" s="12">
        <f t="shared" si="2965"/>
        <v>0</v>
      </c>
      <c r="BH1987" s="12">
        <f t="shared" si="2965"/>
        <v>0</v>
      </c>
      <c r="BI1987" s="12">
        <f t="shared" si="2965"/>
        <v>0</v>
      </c>
      <c r="BJ1987" s="12">
        <f t="shared" si="2965"/>
        <v>0</v>
      </c>
      <c r="BK1987" s="12">
        <f t="shared" si="2965"/>
        <v>0</v>
      </c>
      <c r="BL1987" s="12">
        <f t="shared" si="2965"/>
        <v>0</v>
      </c>
      <c r="BM1987" s="12">
        <f t="shared" si="2965"/>
        <v>0</v>
      </c>
      <c r="BN1987" s="12">
        <f t="shared" si="2965"/>
        <v>0</v>
      </c>
      <c r="BO1987" s="12">
        <f t="shared" si="2965"/>
        <v>0</v>
      </c>
      <c r="BP1987" s="12">
        <f t="shared" si="2965"/>
        <v>0</v>
      </c>
      <c r="BQ1987" s="12">
        <f t="shared" si="2965"/>
        <v>0</v>
      </c>
      <c r="BR1987" s="12">
        <v>0</v>
      </c>
      <c r="BS1987" s="12">
        <v>0</v>
      </c>
      <c r="BT1987" s="12" t="e">
        <f>IF(#REF!=0,"-",#REF!/#REF!*100)</f>
        <v>#REF!</v>
      </c>
    </row>
    <row r="1988" spans="1:72" x14ac:dyDescent="0.25">
      <c r="A1988" s="4" t="s">
        <v>548</v>
      </c>
      <c r="B1988" s="4" t="s">
        <v>56</v>
      </c>
      <c r="C1988" s="4" t="s">
        <v>145</v>
      </c>
      <c r="D1988" s="102" t="s">
        <v>652</v>
      </c>
      <c r="E1988" s="113">
        <v>6121</v>
      </c>
      <c r="F1988" s="102"/>
      <c r="G1988" s="98" t="s">
        <v>1660</v>
      </c>
      <c r="H1988" s="13" t="s">
        <v>27</v>
      </c>
      <c r="I1988" s="14">
        <v>0</v>
      </c>
      <c r="J1988" s="14"/>
      <c r="K1988" s="14"/>
      <c r="L1988" s="14"/>
      <c r="M1988" s="14"/>
      <c r="N1988" s="14"/>
      <c r="O1988" s="14">
        <f t="shared" si="2914"/>
        <v>0</v>
      </c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>
        <v>0</v>
      </c>
      <c r="AC1988" s="14">
        <v>0</v>
      </c>
      <c r="AD1988" s="14">
        <v>0</v>
      </c>
      <c r="AE1988" s="14"/>
      <c r="AF1988" s="14"/>
      <c r="AG1988" s="14"/>
      <c r="AH1988" s="14"/>
      <c r="AI1988" s="14"/>
      <c r="AJ1988" s="14">
        <f t="shared" si="2915"/>
        <v>0</v>
      </c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>
        <v>0</v>
      </c>
      <c r="AX1988" s="14">
        <v>0</v>
      </c>
      <c r="AY1988" s="14">
        <v>0</v>
      </c>
      <c r="AZ1988" s="14"/>
      <c r="BA1988" s="14"/>
      <c r="BB1988" s="14"/>
      <c r="BC1988" s="14"/>
      <c r="BD1988" s="14"/>
      <c r="BE1988" s="14">
        <f t="shared" si="2916"/>
        <v>0</v>
      </c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>
        <v>0</v>
      </c>
      <c r="BS1988" s="14">
        <v>0</v>
      </c>
      <c r="BT1988" s="14" t="e">
        <f>IF(#REF!=0,"-",#REF!/#REF!*100)</f>
        <v>#REF!</v>
      </c>
    </row>
    <row r="1989" spans="1:72" ht="22.5" x14ac:dyDescent="0.25">
      <c r="A1989" s="4" t="s">
        <v>548</v>
      </c>
      <c r="B1989" s="4" t="s">
        <v>56</v>
      </c>
      <c r="C1989" s="4" t="s">
        <v>145</v>
      </c>
      <c r="D1989" s="102" t="s">
        <v>652</v>
      </c>
      <c r="E1989" s="101" t="s">
        <v>29</v>
      </c>
      <c r="F1989" s="101" t="s">
        <v>0</v>
      </c>
      <c r="G1989" s="2" t="s">
        <v>0</v>
      </c>
      <c r="H1989" s="2" t="s">
        <v>30</v>
      </c>
      <c r="I1989" s="12">
        <f t="shared" ref="I1989:AA1989" si="2966">SUM(I1990:I1998)</f>
        <v>11000</v>
      </c>
      <c r="J1989" s="12">
        <f t="shared" si="2966"/>
        <v>0</v>
      </c>
      <c r="K1989" s="12">
        <f t="shared" si="2966"/>
        <v>0</v>
      </c>
      <c r="L1989" s="12">
        <f t="shared" si="2966"/>
        <v>0</v>
      </c>
      <c r="M1989" s="12">
        <f t="shared" si="2966"/>
        <v>0</v>
      </c>
      <c r="N1989" s="12">
        <f t="shared" si="2966"/>
        <v>0</v>
      </c>
      <c r="O1989" s="12">
        <f t="shared" si="2966"/>
        <v>11000</v>
      </c>
      <c r="P1989" s="12">
        <f t="shared" si="2966"/>
        <v>0</v>
      </c>
      <c r="Q1989" s="12">
        <f t="shared" si="2966"/>
        <v>0</v>
      </c>
      <c r="R1989" s="12">
        <f t="shared" si="2966"/>
        <v>11000</v>
      </c>
      <c r="S1989" s="12">
        <f t="shared" si="2966"/>
        <v>0</v>
      </c>
      <c r="T1989" s="12">
        <f t="shared" si="2966"/>
        <v>0</v>
      </c>
      <c r="U1989" s="12">
        <f t="shared" si="2966"/>
        <v>0</v>
      </c>
      <c r="V1989" s="12">
        <f t="shared" si="2966"/>
        <v>0</v>
      </c>
      <c r="W1989" s="12">
        <f t="shared" si="2966"/>
        <v>0</v>
      </c>
      <c r="X1989" s="12">
        <f t="shared" si="2966"/>
        <v>0</v>
      </c>
      <c r="Y1989" s="12">
        <f t="shared" si="2966"/>
        <v>0</v>
      </c>
      <c r="Z1989" s="12">
        <f t="shared" si="2966"/>
        <v>0</v>
      </c>
      <c r="AA1989" s="12">
        <f t="shared" si="2966"/>
        <v>0</v>
      </c>
      <c r="AB1989" s="12">
        <v>11000</v>
      </c>
      <c r="AC1989" s="12">
        <v>0</v>
      </c>
      <c r="AD1989" s="12">
        <f t="shared" ref="AD1989:AV1989" si="2967">SUM(AD1990:AD1998)</f>
        <v>0</v>
      </c>
      <c r="AE1989" s="12">
        <f t="shared" si="2967"/>
        <v>0</v>
      </c>
      <c r="AF1989" s="12">
        <f t="shared" si="2967"/>
        <v>0</v>
      </c>
      <c r="AG1989" s="12">
        <f t="shared" si="2967"/>
        <v>0</v>
      </c>
      <c r="AH1989" s="12">
        <f t="shared" si="2967"/>
        <v>0</v>
      </c>
      <c r="AI1989" s="12">
        <f t="shared" si="2967"/>
        <v>0</v>
      </c>
      <c r="AJ1989" s="12">
        <f t="shared" si="2967"/>
        <v>0</v>
      </c>
      <c r="AK1989" s="12">
        <f t="shared" si="2967"/>
        <v>0</v>
      </c>
      <c r="AL1989" s="12">
        <f t="shared" si="2967"/>
        <v>0</v>
      </c>
      <c r="AM1989" s="12">
        <f t="shared" si="2967"/>
        <v>0</v>
      </c>
      <c r="AN1989" s="12">
        <f t="shared" si="2967"/>
        <v>0</v>
      </c>
      <c r="AO1989" s="12">
        <f t="shared" si="2967"/>
        <v>0</v>
      </c>
      <c r="AP1989" s="12">
        <f t="shared" si="2967"/>
        <v>0</v>
      </c>
      <c r="AQ1989" s="12">
        <f t="shared" si="2967"/>
        <v>0</v>
      </c>
      <c r="AR1989" s="12">
        <f t="shared" si="2967"/>
        <v>0</v>
      </c>
      <c r="AS1989" s="12">
        <f t="shared" si="2967"/>
        <v>0</v>
      </c>
      <c r="AT1989" s="12">
        <f t="shared" si="2967"/>
        <v>0</v>
      </c>
      <c r="AU1989" s="12">
        <f t="shared" si="2967"/>
        <v>0</v>
      </c>
      <c r="AV1989" s="12">
        <f t="shared" si="2967"/>
        <v>0</v>
      </c>
      <c r="AW1989" s="12">
        <v>0</v>
      </c>
      <c r="AX1989" s="12">
        <v>0</v>
      </c>
      <c r="AY1989" s="12">
        <f t="shared" ref="AY1989:BQ1989" si="2968">SUM(AY1990:AY1998)</f>
        <v>0</v>
      </c>
      <c r="AZ1989" s="12">
        <f t="shared" si="2968"/>
        <v>131</v>
      </c>
      <c r="BA1989" s="12">
        <f t="shared" si="2968"/>
        <v>0</v>
      </c>
      <c r="BB1989" s="12">
        <f t="shared" si="2968"/>
        <v>0</v>
      </c>
      <c r="BC1989" s="12">
        <f t="shared" si="2968"/>
        <v>0</v>
      </c>
      <c r="BD1989" s="12">
        <f t="shared" si="2968"/>
        <v>0</v>
      </c>
      <c r="BE1989" s="12">
        <f t="shared" si="2968"/>
        <v>131</v>
      </c>
      <c r="BF1989" s="12">
        <f t="shared" si="2968"/>
        <v>0</v>
      </c>
      <c r="BG1989" s="12">
        <f t="shared" si="2968"/>
        <v>0</v>
      </c>
      <c r="BH1989" s="12">
        <f t="shared" si="2968"/>
        <v>131</v>
      </c>
      <c r="BI1989" s="12">
        <f t="shared" si="2968"/>
        <v>0</v>
      </c>
      <c r="BJ1989" s="12">
        <f t="shared" si="2968"/>
        <v>0</v>
      </c>
      <c r="BK1989" s="12">
        <f t="shared" si="2968"/>
        <v>0</v>
      </c>
      <c r="BL1989" s="12">
        <f t="shared" si="2968"/>
        <v>0</v>
      </c>
      <c r="BM1989" s="12">
        <f t="shared" si="2968"/>
        <v>0</v>
      </c>
      <c r="BN1989" s="12">
        <f t="shared" si="2968"/>
        <v>0</v>
      </c>
      <c r="BO1989" s="12">
        <f t="shared" si="2968"/>
        <v>0</v>
      </c>
      <c r="BP1989" s="12">
        <f t="shared" si="2968"/>
        <v>0</v>
      </c>
      <c r="BQ1989" s="12">
        <f t="shared" si="2968"/>
        <v>0</v>
      </c>
      <c r="BR1989" s="12">
        <v>131</v>
      </c>
      <c r="BS1989" s="12">
        <v>0</v>
      </c>
      <c r="BT1989" s="12" t="e">
        <f>IF(#REF!=0,"-",#REF!/#REF!*100)</f>
        <v>#REF!</v>
      </c>
    </row>
    <row r="1990" spans="1:72" x14ac:dyDescent="0.25">
      <c r="A1990" s="4" t="s">
        <v>548</v>
      </c>
      <c r="B1990" s="4" t="s">
        <v>56</v>
      </c>
      <c r="C1990" s="4" t="s">
        <v>145</v>
      </c>
      <c r="D1990" s="102" t="s">
        <v>652</v>
      </c>
      <c r="E1990" s="113">
        <v>6131</v>
      </c>
      <c r="F1990" s="102"/>
      <c r="G1990" s="98" t="s">
        <v>1660</v>
      </c>
      <c r="H1990" s="13" t="s">
        <v>32</v>
      </c>
      <c r="I1990" s="14">
        <v>0</v>
      </c>
      <c r="J1990" s="14"/>
      <c r="K1990" s="14"/>
      <c r="L1990" s="14"/>
      <c r="M1990" s="14"/>
      <c r="N1990" s="14"/>
      <c r="O1990" s="14">
        <f t="shared" si="2914"/>
        <v>0</v>
      </c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>
        <v>0</v>
      </c>
      <c r="AC1990" s="14">
        <v>0</v>
      </c>
      <c r="AD1990" s="14">
        <v>0</v>
      </c>
      <c r="AE1990" s="14"/>
      <c r="AF1990" s="14"/>
      <c r="AG1990" s="14"/>
      <c r="AH1990" s="14"/>
      <c r="AI1990" s="14"/>
      <c r="AJ1990" s="14">
        <f t="shared" si="2915"/>
        <v>0</v>
      </c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>
        <v>0</v>
      </c>
      <c r="AX1990" s="14">
        <v>0</v>
      </c>
      <c r="AY1990" s="14">
        <v>0</v>
      </c>
      <c r="AZ1990" s="14"/>
      <c r="BA1990" s="14"/>
      <c r="BB1990" s="14"/>
      <c r="BC1990" s="14"/>
      <c r="BD1990" s="14"/>
      <c r="BE1990" s="14">
        <f t="shared" si="2916"/>
        <v>0</v>
      </c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>
        <v>0</v>
      </c>
      <c r="BS1990" s="14">
        <v>0</v>
      </c>
      <c r="BT1990" s="14" t="e">
        <f>IF(#REF!=0,"-",#REF!/#REF!*100)</f>
        <v>#REF!</v>
      </c>
    </row>
    <row r="1991" spans="1:72" x14ac:dyDescent="0.25">
      <c r="A1991" s="4" t="s">
        <v>548</v>
      </c>
      <c r="B1991" s="4" t="s">
        <v>56</v>
      </c>
      <c r="C1991" s="4" t="s">
        <v>145</v>
      </c>
      <c r="D1991" s="102" t="s">
        <v>652</v>
      </c>
      <c r="E1991" s="113">
        <v>6132</v>
      </c>
      <c r="F1991" s="102"/>
      <c r="G1991" s="98" t="s">
        <v>1660</v>
      </c>
      <c r="H1991" s="13" t="s">
        <v>72</v>
      </c>
      <c r="I1991" s="14">
        <v>0</v>
      </c>
      <c r="J1991" s="14"/>
      <c r="K1991" s="14"/>
      <c r="L1991" s="14"/>
      <c r="M1991" s="14"/>
      <c r="N1991" s="14"/>
      <c r="O1991" s="14">
        <f t="shared" si="2914"/>
        <v>0</v>
      </c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>
        <v>0</v>
      </c>
      <c r="AC1991" s="14">
        <v>0</v>
      </c>
      <c r="AD1991" s="14">
        <v>0</v>
      </c>
      <c r="AE1991" s="14"/>
      <c r="AF1991" s="14"/>
      <c r="AG1991" s="14"/>
      <c r="AH1991" s="14"/>
      <c r="AI1991" s="14"/>
      <c r="AJ1991" s="14">
        <f t="shared" si="2915"/>
        <v>0</v>
      </c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>
        <v>0</v>
      </c>
      <c r="AX1991" s="14">
        <v>0</v>
      </c>
      <c r="AY1991" s="14">
        <v>0</v>
      </c>
      <c r="AZ1991" s="14"/>
      <c r="BA1991" s="14"/>
      <c r="BB1991" s="14"/>
      <c r="BC1991" s="14"/>
      <c r="BD1991" s="14"/>
      <c r="BE1991" s="14">
        <f t="shared" si="2916"/>
        <v>0</v>
      </c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>
        <v>0</v>
      </c>
      <c r="BS1991" s="14">
        <v>0</v>
      </c>
      <c r="BT1991" s="14" t="e">
        <f>IF(#REF!=0,"-",#REF!/#REF!*100)</f>
        <v>#REF!</v>
      </c>
    </row>
    <row r="1992" spans="1:72" x14ac:dyDescent="0.25">
      <c r="A1992" s="4" t="s">
        <v>548</v>
      </c>
      <c r="B1992" s="4" t="s">
        <v>56</v>
      </c>
      <c r="C1992" s="4" t="s">
        <v>145</v>
      </c>
      <c r="D1992" s="102" t="s">
        <v>652</v>
      </c>
      <c r="E1992" s="113">
        <v>6133</v>
      </c>
      <c r="F1992" s="102"/>
      <c r="G1992" s="98" t="s">
        <v>1660</v>
      </c>
      <c r="H1992" s="13" t="s">
        <v>75</v>
      </c>
      <c r="I1992" s="14">
        <v>0</v>
      </c>
      <c r="J1992" s="14"/>
      <c r="K1992" s="14"/>
      <c r="L1992" s="14"/>
      <c r="M1992" s="14"/>
      <c r="N1992" s="14"/>
      <c r="O1992" s="14">
        <f t="shared" si="2914"/>
        <v>0</v>
      </c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>
        <v>0</v>
      </c>
      <c r="AC1992" s="14">
        <v>0</v>
      </c>
      <c r="AD1992" s="14">
        <v>0</v>
      </c>
      <c r="AE1992" s="14"/>
      <c r="AF1992" s="14"/>
      <c r="AG1992" s="14"/>
      <c r="AH1992" s="14"/>
      <c r="AI1992" s="14"/>
      <c r="AJ1992" s="14">
        <f t="shared" si="2915"/>
        <v>0</v>
      </c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>
        <v>0</v>
      </c>
      <c r="AX1992" s="14">
        <v>0</v>
      </c>
      <c r="AY1992" s="14">
        <v>0</v>
      </c>
      <c r="AZ1992" s="14"/>
      <c r="BA1992" s="14"/>
      <c r="BB1992" s="14"/>
      <c r="BC1992" s="14"/>
      <c r="BD1992" s="14"/>
      <c r="BE1992" s="14">
        <f t="shared" si="2916"/>
        <v>0</v>
      </c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>
        <v>0</v>
      </c>
      <c r="BS1992" s="14">
        <v>0</v>
      </c>
      <c r="BT1992" s="14" t="e">
        <f>IF(#REF!=0,"-",#REF!/#REF!*100)</f>
        <v>#REF!</v>
      </c>
    </row>
    <row r="1993" spans="1:72" x14ac:dyDescent="0.25">
      <c r="A1993" s="4" t="s">
        <v>548</v>
      </c>
      <c r="B1993" s="4" t="s">
        <v>56</v>
      </c>
      <c r="C1993" s="4" t="s">
        <v>145</v>
      </c>
      <c r="D1993" s="102" t="s">
        <v>652</v>
      </c>
      <c r="E1993" s="113">
        <v>6134</v>
      </c>
      <c r="F1993" s="102"/>
      <c r="G1993" s="98" t="s">
        <v>1660</v>
      </c>
      <c r="H1993" s="13" t="s">
        <v>78</v>
      </c>
      <c r="I1993" s="14">
        <v>1000</v>
      </c>
      <c r="J1993" s="14"/>
      <c r="K1993" s="14"/>
      <c r="L1993" s="14"/>
      <c r="M1993" s="14"/>
      <c r="N1993" s="14"/>
      <c r="O1993" s="14">
        <f t="shared" si="2914"/>
        <v>1000</v>
      </c>
      <c r="P1993" s="14"/>
      <c r="Q1993" s="14"/>
      <c r="R1993" s="14">
        <v>1000</v>
      </c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>
        <v>1000</v>
      </c>
      <c r="AC1993" s="14">
        <v>0</v>
      </c>
      <c r="AD1993" s="14">
        <v>0</v>
      </c>
      <c r="AE1993" s="14"/>
      <c r="AF1993" s="14"/>
      <c r="AG1993" s="14"/>
      <c r="AH1993" s="14"/>
      <c r="AI1993" s="14"/>
      <c r="AJ1993" s="14">
        <f t="shared" si="2915"/>
        <v>0</v>
      </c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>
        <v>0</v>
      </c>
      <c r="AX1993" s="14">
        <v>0</v>
      </c>
      <c r="AY1993" s="14">
        <v>0</v>
      </c>
      <c r="AZ1993" s="14"/>
      <c r="BA1993" s="14"/>
      <c r="BB1993" s="14"/>
      <c r="BC1993" s="14"/>
      <c r="BD1993" s="14"/>
      <c r="BE1993" s="14">
        <f t="shared" si="2916"/>
        <v>0</v>
      </c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>
        <v>0</v>
      </c>
      <c r="BS1993" s="14">
        <v>0</v>
      </c>
      <c r="BT1993" s="14" t="e">
        <f>IF(#REF!=0,"-",#REF!/#REF!*100)</f>
        <v>#REF!</v>
      </c>
    </row>
    <row r="1994" spans="1:72" x14ac:dyDescent="0.25">
      <c r="A1994" s="4" t="s">
        <v>548</v>
      </c>
      <c r="B1994" s="4" t="s">
        <v>56</v>
      </c>
      <c r="C1994" s="4" t="s">
        <v>145</v>
      </c>
      <c r="D1994" s="102" t="s">
        <v>652</v>
      </c>
      <c r="E1994" s="113">
        <v>6135</v>
      </c>
      <c r="F1994" s="102"/>
      <c r="G1994" s="98" t="s">
        <v>1660</v>
      </c>
      <c r="H1994" s="13" t="s">
        <v>81</v>
      </c>
      <c r="I1994" s="14">
        <v>0</v>
      </c>
      <c r="J1994" s="14"/>
      <c r="K1994" s="14"/>
      <c r="L1994" s="14"/>
      <c r="M1994" s="14"/>
      <c r="N1994" s="14"/>
      <c r="O1994" s="14">
        <f t="shared" si="2914"/>
        <v>0</v>
      </c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>
        <v>0</v>
      </c>
      <c r="AC1994" s="14">
        <v>0</v>
      </c>
      <c r="AD1994" s="14">
        <v>0</v>
      </c>
      <c r="AE1994" s="14"/>
      <c r="AF1994" s="14"/>
      <c r="AG1994" s="14"/>
      <c r="AH1994" s="14"/>
      <c r="AI1994" s="14"/>
      <c r="AJ1994" s="14">
        <f t="shared" si="2915"/>
        <v>0</v>
      </c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>
        <v>0</v>
      </c>
      <c r="AX1994" s="14">
        <v>0</v>
      </c>
      <c r="AY1994" s="14">
        <v>0</v>
      </c>
      <c r="AZ1994" s="14"/>
      <c r="BA1994" s="14"/>
      <c r="BB1994" s="14"/>
      <c r="BC1994" s="14"/>
      <c r="BD1994" s="14"/>
      <c r="BE1994" s="14">
        <f t="shared" si="2916"/>
        <v>0</v>
      </c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>
        <v>0</v>
      </c>
      <c r="BS1994" s="14">
        <v>0</v>
      </c>
      <c r="BT1994" s="14" t="e">
        <f>IF(#REF!=0,"-",#REF!/#REF!*100)</f>
        <v>#REF!</v>
      </c>
    </row>
    <row r="1995" spans="1:72" ht="22.5" x14ac:dyDescent="0.25">
      <c r="A1995" s="4" t="s">
        <v>548</v>
      </c>
      <c r="B1995" s="4" t="s">
        <v>56</v>
      </c>
      <c r="C1995" s="4" t="s">
        <v>145</v>
      </c>
      <c r="D1995" s="102" t="s">
        <v>652</v>
      </c>
      <c r="E1995" s="113">
        <v>6136</v>
      </c>
      <c r="F1995" s="102"/>
      <c r="G1995" s="98" t="s">
        <v>1660</v>
      </c>
      <c r="H1995" s="13" t="s">
        <v>84</v>
      </c>
      <c r="I1995" s="14">
        <v>0</v>
      </c>
      <c r="J1995" s="14"/>
      <c r="K1995" s="14"/>
      <c r="L1995" s="14"/>
      <c r="M1995" s="14"/>
      <c r="N1995" s="14"/>
      <c r="O1995" s="14">
        <f t="shared" si="2914"/>
        <v>0</v>
      </c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>
        <v>0</v>
      </c>
      <c r="AC1995" s="14">
        <v>0</v>
      </c>
      <c r="AD1995" s="14">
        <v>0</v>
      </c>
      <c r="AE1995" s="14"/>
      <c r="AF1995" s="14"/>
      <c r="AG1995" s="14"/>
      <c r="AH1995" s="14"/>
      <c r="AI1995" s="14"/>
      <c r="AJ1995" s="14">
        <f t="shared" si="2915"/>
        <v>0</v>
      </c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>
        <v>0</v>
      </c>
      <c r="AX1995" s="14">
        <v>0</v>
      </c>
      <c r="AY1995" s="14">
        <v>0</v>
      </c>
      <c r="AZ1995" s="14"/>
      <c r="BA1995" s="14"/>
      <c r="BB1995" s="14"/>
      <c r="BC1995" s="14"/>
      <c r="BD1995" s="14"/>
      <c r="BE1995" s="14">
        <f t="shared" si="2916"/>
        <v>0</v>
      </c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>
        <v>0</v>
      </c>
      <c r="BS1995" s="14">
        <v>0</v>
      </c>
      <c r="BT1995" s="14" t="e">
        <f>IF(#REF!=0,"-",#REF!/#REF!*100)</f>
        <v>#REF!</v>
      </c>
    </row>
    <row r="1996" spans="1:72" x14ac:dyDescent="0.25">
      <c r="A1996" s="4" t="s">
        <v>548</v>
      </c>
      <c r="B1996" s="4" t="s">
        <v>56</v>
      </c>
      <c r="C1996" s="4" t="s">
        <v>145</v>
      </c>
      <c r="D1996" s="102" t="s">
        <v>652</v>
      </c>
      <c r="E1996" s="113">
        <v>6137</v>
      </c>
      <c r="F1996" s="102"/>
      <c r="G1996" s="98" t="s">
        <v>1660</v>
      </c>
      <c r="H1996" s="13" t="s">
        <v>87</v>
      </c>
      <c r="I1996" s="14">
        <v>0</v>
      </c>
      <c r="J1996" s="14"/>
      <c r="K1996" s="14"/>
      <c r="L1996" s="14"/>
      <c r="M1996" s="14"/>
      <c r="N1996" s="14"/>
      <c r="O1996" s="14">
        <f t="shared" si="2914"/>
        <v>0</v>
      </c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>
        <v>0</v>
      </c>
      <c r="AC1996" s="14">
        <v>0</v>
      </c>
      <c r="AD1996" s="14">
        <v>0</v>
      </c>
      <c r="AE1996" s="14"/>
      <c r="AF1996" s="14"/>
      <c r="AG1996" s="14"/>
      <c r="AH1996" s="14"/>
      <c r="AI1996" s="14"/>
      <c r="AJ1996" s="14">
        <f t="shared" si="2915"/>
        <v>0</v>
      </c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>
        <v>0</v>
      </c>
      <c r="AX1996" s="14">
        <v>0</v>
      </c>
      <c r="AY1996" s="14">
        <v>0</v>
      </c>
      <c r="AZ1996" s="14"/>
      <c r="BA1996" s="14"/>
      <c r="BB1996" s="14"/>
      <c r="BC1996" s="14"/>
      <c r="BD1996" s="14"/>
      <c r="BE1996" s="14">
        <f t="shared" si="2916"/>
        <v>0</v>
      </c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>
        <v>0</v>
      </c>
      <c r="BS1996" s="14">
        <v>0</v>
      </c>
      <c r="BT1996" s="14" t="e">
        <f>IF(#REF!=0,"-",#REF!/#REF!*100)</f>
        <v>#REF!</v>
      </c>
    </row>
    <row r="1997" spans="1:72" ht="22.5" x14ac:dyDescent="0.25">
      <c r="A1997" s="4" t="s">
        <v>548</v>
      </c>
      <c r="B1997" s="4" t="s">
        <v>56</v>
      </c>
      <c r="C1997" s="4" t="s">
        <v>145</v>
      </c>
      <c r="D1997" s="102" t="s">
        <v>652</v>
      </c>
      <c r="E1997" s="113">
        <v>6138</v>
      </c>
      <c r="F1997" s="102"/>
      <c r="G1997" s="98" t="s">
        <v>1660</v>
      </c>
      <c r="H1997" s="13" t="s">
        <v>90</v>
      </c>
      <c r="I1997" s="14">
        <v>0</v>
      </c>
      <c r="J1997" s="14"/>
      <c r="K1997" s="14"/>
      <c r="L1997" s="14"/>
      <c r="M1997" s="14"/>
      <c r="N1997" s="14"/>
      <c r="O1997" s="14">
        <f t="shared" si="2914"/>
        <v>0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>
        <v>0</v>
      </c>
      <c r="AC1997" s="14">
        <v>0</v>
      </c>
      <c r="AD1997" s="14">
        <v>0</v>
      </c>
      <c r="AE1997" s="14"/>
      <c r="AF1997" s="14"/>
      <c r="AG1997" s="14"/>
      <c r="AH1997" s="14"/>
      <c r="AI1997" s="14"/>
      <c r="AJ1997" s="14">
        <f t="shared" si="2915"/>
        <v>0</v>
      </c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>
        <v>0</v>
      </c>
      <c r="AX1997" s="14">
        <v>0</v>
      </c>
      <c r="AY1997" s="14">
        <v>0</v>
      </c>
      <c r="AZ1997" s="14"/>
      <c r="BA1997" s="14"/>
      <c r="BB1997" s="14"/>
      <c r="BC1997" s="14"/>
      <c r="BD1997" s="14"/>
      <c r="BE1997" s="14">
        <f t="shared" si="2916"/>
        <v>0</v>
      </c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>
        <v>0</v>
      </c>
      <c r="BS1997" s="14">
        <v>0</v>
      </c>
      <c r="BT1997" s="14" t="e">
        <f>IF(#REF!=0,"-",#REF!/#REF!*100)</f>
        <v>#REF!</v>
      </c>
    </row>
    <row r="1998" spans="1:72" x14ac:dyDescent="0.25">
      <c r="A1998" s="1" t="s">
        <v>548</v>
      </c>
      <c r="B1998" s="1" t="s">
        <v>56</v>
      </c>
      <c r="C1998" s="1" t="s">
        <v>145</v>
      </c>
      <c r="D1998" s="105" t="s">
        <v>652</v>
      </c>
      <c r="E1998" s="105" t="s">
        <v>34</v>
      </c>
      <c r="F1998" s="102" t="s">
        <v>0</v>
      </c>
      <c r="G1998" s="13" t="s">
        <v>0</v>
      </c>
      <c r="H1998" s="2" t="s">
        <v>35</v>
      </c>
      <c r="I1998" s="12">
        <f t="shared" ref="I1998:AA1998" si="2969">SUM(I1999:I2001)</f>
        <v>10000</v>
      </c>
      <c r="J1998" s="12">
        <f t="shared" si="2969"/>
        <v>0</v>
      </c>
      <c r="K1998" s="12">
        <f t="shared" si="2969"/>
        <v>0</v>
      </c>
      <c r="L1998" s="12">
        <f t="shared" si="2969"/>
        <v>0</v>
      </c>
      <c r="M1998" s="12">
        <f t="shared" si="2969"/>
        <v>0</v>
      </c>
      <c r="N1998" s="12">
        <f t="shared" si="2969"/>
        <v>0</v>
      </c>
      <c r="O1998" s="12">
        <f t="shared" si="2969"/>
        <v>10000</v>
      </c>
      <c r="P1998" s="12">
        <f t="shared" si="2969"/>
        <v>0</v>
      </c>
      <c r="Q1998" s="12">
        <f t="shared" si="2969"/>
        <v>0</v>
      </c>
      <c r="R1998" s="12">
        <f t="shared" si="2969"/>
        <v>10000</v>
      </c>
      <c r="S1998" s="12">
        <f t="shared" si="2969"/>
        <v>0</v>
      </c>
      <c r="T1998" s="12">
        <f t="shared" si="2969"/>
        <v>0</v>
      </c>
      <c r="U1998" s="12">
        <f t="shared" si="2969"/>
        <v>0</v>
      </c>
      <c r="V1998" s="12">
        <f t="shared" si="2969"/>
        <v>0</v>
      </c>
      <c r="W1998" s="12">
        <f t="shared" si="2969"/>
        <v>0</v>
      </c>
      <c r="X1998" s="12">
        <f t="shared" si="2969"/>
        <v>0</v>
      </c>
      <c r="Y1998" s="12">
        <f t="shared" si="2969"/>
        <v>0</v>
      </c>
      <c r="Z1998" s="12">
        <f t="shared" si="2969"/>
        <v>0</v>
      </c>
      <c r="AA1998" s="12">
        <f t="shared" si="2969"/>
        <v>0</v>
      </c>
      <c r="AB1998" s="12">
        <v>10000</v>
      </c>
      <c r="AC1998" s="12">
        <v>0</v>
      </c>
      <c r="AD1998" s="12">
        <f t="shared" ref="AD1998:AV1998" si="2970">SUM(AD1999:AD2001)</f>
        <v>0</v>
      </c>
      <c r="AE1998" s="12">
        <f t="shared" si="2970"/>
        <v>0</v>
      </c>
      <c r="AF1998" s="12">
        <f t="shared" si="2970"/>
        <v>0</v>
      </c>
      <c r="AG1998" s="12">
        <f t="shared" si="2970"/>
        <v>0</v>
      </c>
      <c r="AH1998" s="12">
        <f t="shared" si="2970"/>
        <v>0</v>
      </c>
      <c r="AI1998" s="12">
        <f t="shared" si="2970"/>
        <v>0</v>
      </c>
      <c r="AJ1998" s="12">
        <f t="shared" si="2970"/>
        <v>0</v>
      </c>
      <c r="AK1998" s="12">
        <f t="shared" si="2970"/>
        <v>0</v>
      </c>
      <c r="AL1998" s="12">
        <f t="shared" si="2970"/>
        <v>0</v>
      </c>
      <c r="AM1998" s="12">
        <f t="shared" si="2970"/>
        <v>0</v>
      </c>
      <c r="AN1998" s="12">
        <f t="shared" si="2970"/>
        <v>0</v>
      </c>
      <c r="AO1998" s="12">
        <f t="shared" si="2970"/>
        <v>0</v>
      </c>
      <c r="AP1998" s="12">
        <f t="shared" si="2970"/>
        <v>0</v>
      </c>
      <c r="AQ1998" s="12">
        <f t="shared" si="2970"/>
        <v>0</v>
      </c>
      <c r="AR1998" s="12">
        <f t="shared" si="2970"/>
        <v>0</v>
      </c>
      <c r="AS1998" s="12">
        <f t="shared" si="2970"/>
        <v>0</v>
      </c>
      <c r="AT1998" s="12">
        <f t="shared" si="2970"/>
        <v>0</v>
      </c>
      <c r="AU1998" s="12">
        <f t="shared" si="2970"/>
        <v>0</v>
      </c>
      <c r="AV1998" s="12">
        <f t="shared" si="2970"/>
        <v>0</v>
      </c>
      <c r="AW1998" s="12">
        <v>0</v>
      </c>
      <c r="AX1998" s="12">
        <v>0</v>
      </c>
      <c r="AY1998" s="12">
        <f t="shared" ref="AY1998:BQ1998" si="2971">SUM(AY1999:AY2001)</f>
        <v>0</v>
      </c>
      <c r="AZ1998" s="12">
        <f t="shared" si="2971"/>
        <v>131</v>
      </c>
      <c r="BA1998" s="12">
        <f t="shared" si="2971"/>
        <v>0</v>
      </c>
      <c r="BB1998" s="12">
        <f t="shared" si="2971"/>
        <v>0</v>
      </c>
      <c r="BC1998" s="12">
        <f t="shared" si="2971"/>
        <v>0</v>
      </c>
      <c r="BD1998" s="12">
        <f t="shared" si="2971"/>
        <v>0</v>
      </c>
      <c r="BE1998" s="12">
        <f t="shared" si="2971"/>
        <v>131</v>
      </c>
      <c r="BF1998" s="12">
        <f t="shared" si="2971"/>
        <v>0</v>
      </c>
      <c r="BG1998" s="12">
        <f t="shared" si="2971"/>
        <v>0</v>
      </c>
      <c r="BH1998" s="12">
        <f t="shared" si="2971"/>
        <v>131</v>
      </c>
      <c r="BI1998" s="12">
        <f t="shared" si="2971"/>
        <v>0</v>
      </c>
      <c r="BJ1998" s="12">
        <f t="shared" si="2971"/>
        <v>0</v>
      </c>
      <c r="BK1998" s="12">
        <f t="shared" si="2971"/>
        <v>0</v>
      </c>
      <c r="BL1998" s="12">
        <f t="shared" si="2971"/>
        <v>0</v>
      </c>
      <c r="BM1998" s="12">
        <f t="shared" si="2971"/>
        <v>0</v>
      </c>
      <c r="BN1998" s="12">
        <f t="shared" si="2971"/>
        <v>0</v>
      </c>
      <c r="BO1998" s="12">
        <f t="shared" si="2971"/>
        <v>0</v>
      </c>
      <c r="BP1998" s="12">
        <f t="shared" si="2971"/>
        <v>0</v>
      </c>
      <c r="BQ1998" s="12">
        <f t="shared" si="2971"/>
        <v>0</v>
      </c>
      <c r="BR1998" s="12">
        <v>131</v>
      </c>
      <c r="BS1998" s="12">
        <v>0</v>
      </c>
      <c r="BT1998" s="12" t="e">
        <f>IF(#REF!=0,"-",#REF!/#REF!*100)</f>
        <v>#REF!</v>
      </c>
    </row>
    <row r="1999" spans="1:72" x14ac:dyDescent="0.25">
      <c r="A1999" s="4" t="s">
        <v>548</v>
      </c>
      <c r="B1999" s="4" t="s">
        <v>56</v>
      </c>
      <c r="C1999" s="4" t="s">
        <v>145</v>
      </c>
      <c r="D1999" s="102" t="s">
        <v>652</v>
      </c>
      <c r="E1999" s="113">
        <v>6139</v>
      </c>
      <c r="F1999" s="102"/>
      <c r="G1999" s="98" t="s">
        <v>1660</v>
      </c>
      <c r="H1999" s="13" t="s">
        <v>35</v>
      </c>
      <c r="I1999" s="14">
        <v>10000</v>
      </c>
      <c r="J1999" s="14"/>
      <c r="K1999" s="14"/>
      <c r="L1999" s="14"/>
      <c r="M1999" s="14"/>
      <c r="N1999" s="14"/>
      <c r="O1999" s="14">
        <f t="shared" si="2914"/>
        <v>10000</v>
      </c>
      <c r="P1999" s="14"/>
      <c r="Q1999" s="14"/>
      <c r="R1999" s="14">
        <v>10000</v>
      </c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>
        <v>10000</v>
      </c>
      <c r="AC1999" s="14">
        <v>0</v>
      </c>
      <c r="AD1999" s="14">
        <v>0</v>
      </c>
      <c r="AE1999" s="14"/>
      <c r="AF1999" s="14"/>
      <c r="AG1999" s="14"/>
      <c r="AH1999" s="14"/>
      <c r="AI1999" s="14"/>
      <c r="AJ1999" s="14">
        <f t="shared" si="2915"/>
        <v>0</v>
      </c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>
        <v>0</v>
      </c>
      <c r="AX1999" s="14">
        <v>0</v>
      </c>
      <c r="AY1999" s="14">
        <v>0</v>
      </c>
      <c r="AZ1999" s="14">
        <v>131</v>
      </c>
      <c r="BA1999" s="14"/>
      <c r="BB1999" s="14"/>
      <c r="BC1999" s="14"/>
      <c r="BD1999" s="14"/>
      <c r="BE1999" s="14">
        <f t="shared" si="2916"/>
        <v>131</v>
      </c>
      <c r="BF1999" s="14"/>
      <c r="BG1999" s="14"/>
      <c r="BH1999" s="14">
        <v>131</v>
      </c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>
        <v>131</v>
      </c>
      <c r="BS1999" s="14">
        <v>0</v>
      </c>
      <c r="BT1999" s="14" t="e">
        <f>IF(#REF!=0,"-",#REF!/#REF!*100)</f>
        <v>#REF!</v>
      </c>
    </row>
    <row r="2000" spans="1:72" ht="22.5" x14ac:dyDescent="0.25">
      <c r="A2000" s="4" t="s">
        <v>548</v>
      </c>
      <c r="B2000" s="4" t="s">
        <v>56</v>
      </c>
      <c r="C2000" s="4" t="s">
        <v>145</v>
      </c>
      <c r="D2000" s="102" t="s">
        <v>652</v>
      </c>
      <c r="E2000" s="113">
        <v>6139</v>
      </c>
      <c r="F2000" s="102" t="s">
        <v>659</v>
      </c>
      <c r="G2000" s="98" t="s">
        <v>1660</v>
      </c>
      <c r="H2000" s="13" t="s">
        <v>37</v>
      </c>
      <c r="I2000" s="14">
        <v>0</v>
      </c>
      <c r="J2000" s="14"/>
      <c r="K2000" s="14"/>
      <c r="L2000" s="14"/>
      <c r="M2000" s="14"/>
      <c r="N2000" s="14"/>
      <c r="O2000" s="14">
        <f t="shared" si="2914"/>
        <v>0</v>
      </c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>
        <v>0</v>
      </c>
      <c r="AC2000" s="14">
        <v>0</v>
      </c>
      <c r="AD2000" s="14">
        <v>0</v>
      </c>
      <c r="AE2000" s="14"/>
      <c r="AF2000" s="14"/>
      <c r="AG2000" s="14"/>
      <c r="AH2000" s="14"/>
      <c r="AI2000" s="14"/>
      <c r="AJ2000" s="14">
        <f t="shared" si="2915"/>
        <v>0</v>
      </c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>
        <v>0</v>
      </c>
      <c r="AX2000" s="14">
        <v>0</v>
      </c>
      <c r="AY2000" s="14">
        <v>0</v>
      </c>
      <c r="AZ2000" s="14"/>
      <c r="BA2000" s="14"/>
      <c r="BB2000" s="14"/>
      <c r="BC2000" s="14"/>
      <c r="BD2000" s="14"/>
      <c r="BE2000" s="14">
        <f t="shared" si="2916"/>
        <v>0</v>
      </c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>
        <v>0</v>
      </c>
      <c r="BS2000" s="14">
        <v>0</v>
      </c>
      <c r="BT2000" s="14" t="e">
        <f>IF(#REF!=0,"-",#REF!/#REF!*100)</f>
        <v>#REF!</v>
      </c>
    </row>
    <row r="2001" spans="1:72" ht="33.75" x14ac:dyDescent="0.25">
      <c r="A2001" s="4" t="s">
        <v>548</v>
      </c>
      <c r="B2001" s="4" t="s">
        <v>56</v>
      </c>
      <c r="C2001" s="4" t="s">
        <v>145</v>
      </c>
      <c r="D2001" s="102" t="s">
        <v>652</v>
      </c>
      <c r="E2001" s="113">
        <v>6139</v>
      </c>
      <c r="F2001" s="102" t="s">
        <v>660</v>
      </c>
      <c r="G2001" s="98" t="s">
        <v>1660</v>
      </c>
      <c r="H2001" s="13" t="s">
        <v>38</v>
      </c>
      <c r="I2001" s="14">
        <v>0</v>
      </c>
      <c r="J2001" s="14"/>
      <c r="K2001" s="14"/>
      <c r="L2001" s="14"/>
      <c r="M2001" s="14"/>
      <c r="N2001" s="14"/>
      <c r="O2001" s="14">
        <f t="shared" si="2914"/>
        <v>0</v>
      </c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>
        <v>0</v>
      </c>
      <c r="AC2001" s="14">
        <v>0</v>
      </c>
      <c r="AD2001" s="14">
        <v>0</v>
      </c>
      <c r="AE2001" s="14"/>
      <c r="AF2001" s="14"/>
      <c r="AG2001" s="14"/>
      <c r="AH2001" s="14"/>
      <c r="AI2001" s="14"/>
      <c r="AJ2001" s="14">
        <f t="shared" si="2915"/>
        <v>0</v>
      </c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>
        <v>0</v>
      </c>
      <c r="AX2001" s="14">
        <v>0</v>
      </c>
      <c r="AY2001" s="14">
        <v>0</v>
      </c>
      <c r="AZ2001" s="14"/>
      <c r="BA2001" s="14"/>
      <c r="BB2001" s="14"/>
      <c r="BC2001" s="14"/>
      <c r="BD2001" s="14"/>
      <c r="BE2001" s="14">
        <f t="shared" si="2916"/>
        <v>0</v>
      </c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>
        <v>0</v>
      </c>
      <c r="BS2001" s="14">
        <v>0</v>
      </c>
      <c r="BT2001" s="14" t="e">
        <f>IF(#REF!=0,"-",#REF!/#REF!*100)</f>
        <v>#REF!</v>
      </c>
    </row>
    <row r="2002" spans="1:72" ht="33.75" x14ac:dyDescent="0.25">
      <c r="A2002" s="1" t="s">
        <v>0</v>
      </c>
      <c r="B2002" s="1" t="s">
        <v>0</v>
      </c>
      <c r="C2002" s="1" t="s">
        <v>0</v>
      </c>
      <c r="D2002" s="101" t="s">
        <v>0</v>
      </c>
      <c r="E2002" s="101" t="s">
        <v>0</v>
      </c>
      <c r="F2002" s="101" t="s">
        <v>0</v>
      </c>
      <c r="G2002" s="2" t="s">
        <v>0</v>
      </c>
      <c r="H2002" s="10" t="s">
        <v>39</v>
      </c>
      <c r="I2002" s="11">
        <f t="shared" ref="I2002:X2004" si="2972">SUM(I2003)</f>
        <v>0</v>
      </c>
      <c r="J2002" s="11">
        <f t="shared" si="2972"/>
        <v>0</v>
      </c>
      <c r="K2002" s="11">
        <f t="shared" si="2972"/>
        <v>0</v>
      </c>
      <c r="L2002" s="11">
        <f t="shared" si="2972"/>
        <v>0</v>
      </c>
      <c r="M2002" s="11">
        <f t="shared" si="2972"/>
        <v>0</v>
      </c>
      <c r="N2002" s="11">
        <f t="shared" si="2972"/>
        <v>0</v>
      </c>
      <c r="O2002" s="11">
        <f t="shared" si="2972"/>
        <v>0</v>
      </c>
      <c r="P2002" s="11">
        <f t="shared" si="2972"/>
        <v>0</v>
      </c>
      <c r="Q2002" s="11">
        <f t="shared" si="2972"/>
        <v>0</v>
      </c>
      <c r="R2002" s="11">
        <f t="shared" si="2972"/>
        <v>0</v>
      </c>
      <c r="S2002" s="11">
        <f t="shared" si="2972"/>
        <v>0</v>
      </c>
      <c r="T2002" s="11">
        <f t="shared" si="2972"/>
        <v>0</v>
      </c>
      <c r="U2002" s="11">
        <f t="shared" si="2972"/>
        <v>0</v>
      </c>
      <c r="V2002" s="11">
        <f t="shared" si="2972"/>
        <v>0</v>
      </c>
      <c r="W2002" s="11">
        <f t="shared" si="2972"/>
        <v>0</v>
      </c>
      <c r="X2002" s="11">
        <f t="shared" si="2972"/>
        <v>0</v>
      </c>
      <c r="Y2002" s="11">
        <f t="shared" ref="J2002:AA2004" si="2973">SUM(Y2003)</f>
        <v>0</v>
      </c>
      <c r="Z2002" s="11">
        <f t="shared" si="2973"/>
        <v>0</v>
      </c>
      <c r="AA2002" s="11">
        <f t="shared" si="2973"/>
        <v>0</v>
      </c>
      <c r="AB2002" s="11">
        <v>0</v>
      </c>
      <c r="AC2002" s="11">
        <v>0</v>
      </c>
      <c r="AD2002" s="11">
        <f t="shared" ref="AD2002:AS2004" si="2974">SUM(AD2003)</f>
        <v>0</v>
      </c>
      <c r="AE2002" s="11">
        <f t="shared" si="2974"/>
        <v>0</v>
      </c>
      <c r="AF2002" s="11">
        <f t="shared" si="2974"/>
        <v>0</v>
      </c>
      <c r="AG2002" s="11">
        <f t="shared" si="2974"/>
        <v>0</v>
      </c>
      <c r="AH2002" s="11">
        <f t="shared" si="2974"/>
        <v>0</v>
      </c>
      <c r="AI2002" s="11">
        <f t="shared" si="2974"/>
        <v>0</v>
      </c>
      <c r="AJ2002" s="11">
        <f t="shared" si="2974"/>
        <v>0</v>
      </c>
      <c r="AK2002" s="11">
        <f t="shared" si="2974"/>
        <v>0</v>
      </c>
      <c r="AL2002" s="11">
        <f t="shared" si="2974"/>
        <v>0</v>
      </c>
      <c r="AM2002" s="11">
        <f t="shared" si="2974"/>
        <v>0</v>
      </c>
      <c r="AN2002" s="11">
        <f t="shared" si="2974"/>
        <v>0</v>
      </c>
      <c r="AO2002" s="11">
        <f t="shared" si="2974"/>
        <v>0</v>
      </c>
      <c r="AP2002" s="11">
        <f t="shared" si="2974"/>
        <v>0</v>
      </c>
      <c r="AQ2002" s="11">
        <f t="shared" si="2974"/>
        <v>0</v>
      </c>
      <c r="AR2002" s="11">
        <f t="shared" si="2974"/>
        <v>0</v>
      </c>
      <c r="AS2002" s="11">
        <f t="shared" si="2974"/>
        <v>0</v>
      </c>
      <c r="AT2002" s="11">
        <f t="shared" ref="AE2002:AV2004" si="2975">SUM(AT2003)</f>
        <v>0</v>
      </c>
      <c r="AU2002" s="11">
        <f t="shared" si="2975"/>
        <v>0</v>
      </c>
      <c r="AV2002" s="11">
        <f t="shared" si="2975"/>
        <v>0</v>
      </c>
      <c r="AW2002" s="11">
        <v>0</v>
      </c>
      <c r="AX2002" s="11">
        <v>0</v>
      </c>
      <c r="AY2002" s="11">
        <f t="shared" ref="AY2002:BN2004" si="2976">SUM(AY2003)</f>
        <v>0</v>
      </c>
      <c r="AZ2002" s="11">
        <f t="shared" si="2976"/>
        <v>0</v>
      </c>
      <c r="BA2002" s="11">
        <f t="shared" si="2976"/>
        <v>0</v>
      </c>
      <c r="BB2002" s="11">
        <f t="shared" si="2976"/>
        <v>0</v>
      </c>
      <c r="BC2002" s="11">
        <f t="shared" si="2976"/>
        <v>0</v>
      </c>
      <c r="BD2002" s="11">
        <f t="shared" si="2976"/>
        <v>0</v>
      </c>
      <c r="BE2002" s="11">
        <f t="shared" si="2976"/>
        <v>0</v>
      </c>
      <c r="BF2002" s="11">
        <f t="shared" si="2976"/>
        <v>0</v>
      </c>
      <c r="BG2002" s="11">
        <f t="shared" si="2976"/>
        <v>0</v>
      </c>
      <c r="BH2002" s="11">
        <f t="shared" si="2976"/>
        <v>0</v>
      </c>
      <c r="BI2002" s="11">
        <f t="shared" si="2976"/>
        <v>0</v>
      </c>
      <c r="BJ2002" s="11">
        <f t="shared" si="2976"/>
        <v>0</v>
      </c>
      <c r="BK2002" s="11">
        <f t="shared" si="2976"/>
        <v>0</v>
      </c>
      <c r="BL2002" s="11">
        <f t="shared" si="2976"/>
        <v>0</v>
      </c>
      <c r="BM2002" s="11">
        <f t="shared" si="2976"/>
        <v>0</v>
      </c>
      <c r="BN2002" s="11">
        <f t="shared" si="2976"/>
        <v>0</v>
      </c>
      <c r="BO2002" s="11">
        <f t="shared" ref="AZ2002:BQ2004" si="2977">SUM(BO2003)</f>
        <v>0</v>
      </c>
      <c r="BP2002" s="11">
        <f t="shared" si="2977"/>
        <v>0</v>
      </c>
      <c r="BQ2002" s="11">
        <f t="shared" si="2977"/>
        <v>0</v>
      </c>
      <c r="BR2002" s="11">
        <v>0</v>
      </c>
      <c r="BS2002" s="11">
        <v>0</v>
      </c>
      <c r="BT2002" s="11" t="e">
        <f>IF(#REF!=0,"-",#REF!/#REF!*100)</f>
        <v>#REF!</v>
      </c>
    </row>
    <row r="2003" spans="1:72" ht="22.5" x14ac:dyDescent="0.25">
      <c r="A2003" s="4" t="s">
        <v>548</v>
      </c>
      <c r="B2003" s="4" t="s">
        <v>56</v>
      </c>
      <c r="C2003" s="4" t="s">
        <v>145</v>
      </c>
      <c r="D2003" s="102" t="s">
        <v>652</v>
      </c>
      <c r="E2003" s="101" t="s">
        <v>40</v>
      </c>
      <c r="F2003" s="101" t="s">
        <v>0</v>
      </c>
      <c r="G2003" s="2" t="s">
        <v>0</v>
      </c>
      <c r="H2003" s="2" t="s">
        <v>41</v>
      </c>
      <c r="I2003" s="12">
        <f t="shared" si="2972"/>
        <v>0</v>
      </c>
      <c r="J2003" s="12">
        <f t="shared" si="2973"/>
        <v>0</v>
      </c>
      <c r="K2003" s="12">
        <f t="shared" si="2973"/>
        <v>0</v>
      </c>
      <c r="L2003" s="12">
        <f t="shared" si="2973"/>
        <v>0</v>
      </c>
      <c r="M2003" s="12">
        <f t="shared" si="2973"/>
        <v>0</v>
      </c>
      <c r="N2003" s="12">
        <f t="shared" si="2973"/>
        <v>0</v>
      </c>
      <c r="O2003" s="12">
        <f t="shared" si="2973"/>
        <v>0</v>
      </c>
      <c r="P2003" s="12">
        <f t="shared" si="2973"/>
        <v>0</v>
      </c>
      <c r="Q2003" s="12">
        <f t="shared" si="2973"/>
        <v>0</v>
      </c>
      <c r="R2003" s="12">
        <f t="shared" si="2973"/>
        <v>0</v>
      </c>
      <c r="S2003" s="12">
        <f t="shared" si="2973"/>
        <v>0</v>
      </c>
      <c r="T2003" s="12">
        <f t="shared" si="2973"/>
        <v>0</v>
      </c>
      <c r="U2003" s="12">
        <f t="shared" si="2973"/>
        <v>0</v>
      </c>
      <c r="V2003" s="12">
        <f t="shared" si="2973"/>
        <v>0</v>
      </c>
      <c r="W2003" s="12">
        <f t="shared" si="2973"/>
        <v>0</v>
      </c>
      <c r="X2003" s="12">
        <f t="shared" si="2973"/>
        <v>0</v>
      </c>
      <c r="Y2003" s="12">
        <f t="shared" si="2973"/>
        <v>0</v>
      </c>
      <c r="Z2003" s="12">
        <f t="shared" si="2973"/>
        <v>0</v>
      </c>
      <c r="AA2003" s="12">
        <f t="shared" si="2973"/>
        <v>0</v>
      </c>
      <c r="AB2003" s="12">
        <v>0</v>
      </c>
      <c r="AC2003" s="12">
        <v>0</v>
      </c>
      <c r="AD2003" s="12">
        <f t="shared" si="2974"/>
        <v>0</v>
      </c>
      <c r="AE2003" s="12">
        <f t="shared" si="2975"/>
        <v>0</v>
      </c>
      <c r="AF2003" s="12">
        <f t="shared" si="2975"/>
        <v>0</v>
      </c>
      <c r="AG2003" s="12">
        <f t="shared" si="2975"/>
        <v>0</v>
      </c>
      <c r="AH2003" s="12">
        <f t="shared" si="2975"/>
        <v>0</v>
      </c>
      <c r="AI2003" s="12">
        <f t="shared" si="2975"/>
        <v>0</v>
      </c>
      <c r="AJ2003" s="12">
        <f t="shared" si="2975"/>
        <v>0</v>
      </c>
      <c r="AK2003" s="12">
        <f t="shared" si="2975"/>
        <v>0</v>
      </c>
      <c r="AL2003" s="12">
        <f t="shared" si="2975"/>
        <v>0</v>
      </c>
      <c r="AM2003" s="12">
        <f t="shared" si="2975"/>
        <v>0</v>
      </c>
      <c r="AN2003" s="12">
        <f t="shared" si="2975"/>
        <v>0</v>
      </c>
      <c r="AO2003" s="12">
        <f t="shared" si="2975"/>
        <v>0</v>
      </c>
      <c r="AP2003" s="12">
        <f t="shared" si="2975"/>
        <v>0</v>
      </c>
      <c r="AQ2003" s="12">
        <f t="shared" si="2975"/>
        <v>0</v>
      </c>
      <c r="AR2003" s="12">
        <f t="shared" si="2975"/>
        <v>0</v>
      </c>
      <c r="AS2003" s="12">
        <f t="shared" si="2975"/>
        <v>0</v>
      </c>
      <c r="AT2003" s="12">
        <f t="shared" si="2975"/>
        <v>0</v>
      </c>
      <c r="AU2003" s="12">
        <f t="shared" si="2975"/>
        <v>0</v>
      </c>
      <c r="AV2003" s="12">
        <f t="shared" si="2975"/>
        <v>0</v>
      </c>
      <c r="AW2003" s="12">
        <v>0</v>
      </c>
      <c r="AX2003" s="12">
        <v>0</v>
      </c>
      <c r="AY2003" s="12">
        <f t="shared" si="2976"/>
        <v>0</v>
      </c>
      <c r="AZ2003" s="12">
        <f t="shared" si="2977"/>
        <v>0</v>
      </c>
      <c r="BA2003" s="12">
        <f t="shared" si="2977"/>
        <v>0</v>
      </c>
      <c r="BB2003" s="12">
        <f t="shared" si="2977"/>
        <v>0</v>
      </c>
      <c r="BC2003" s="12">
        <f t="shared" si="2977"/>
        <v>0</v>
      </c>
      <c r="BD2003" s="12">
        <f t="shared" si="2977"/>
        <v>0</v>
      </c>
      <c r="BE2003" s="12">
        <f t="shared" si="2977"/>
        <v>0</v>
      </c>
      <c r="BF2003" s="12">
        <f t="shared" si="2977"/>
        <v>0</v>
      </c>
      <c r="BG2003" s="12">
        <f t="shared" si="2977"/>
        <v>0</v>
      </c>
      <c r="BH2003" s="12">
        <f t="shared" si="2977"/>
        <v>0</v>
      </c>
      <c r="BI2003" s="12">
        <f t="shared" si="2977"/>
        <v>0</v>
      </c>
      <c r="BJ2003" s="12">
        <f t="shared" si="2977"/>
        <v>0</v>
      </c>
      <c r="BK2003" s="12">
        <f t="shared" si="2977"/>
        <v>0</v>
      </c>
      <c r="BL2003" s="12">
        <f t="shared" si="2977"/>
        <v>0</v>
      </c>
      <c r="BM2003" s="12">
        <f t="shared" si="2977"/>
        <v>0</v>
      </c>
      <c r="BN2003" s="12">
        <f t="shared" si="2977"/>
        <v>0</v>
      </c>
      <c r="BO2003" s="12">
        <f t="shared" si="2977"/>
        <v>0</v>
      </c>
      <c r="BP2003" s="12">
        <f t="shared" si="2977"/>
        <v>0</v>
      </c>
      <c r="BQ2003" s="12">
        <f t="shared" si="2977"/>
        <v>0</v>
      </c>
      <c r="BR2003" s="12">
        <v>0</v>
      </c>
      <c r="BS2003" s="12">
        <v>0</v>
      </c>
      <c r="BT2003" s="12" t="e">
        <f>IF(#REF!=0,"-",#REF!/#REF!*100)</f>
        <v>#REF!</v>
      </c>
    </row>
    <row r="2004" spans="1:72" x14ac:dyDescent="0.25">
      <c r="A2004" s="1" t="s">
        <v>548</v>
      </c>
      <c r="B2004" s="1" t="s">
        <v>56</v>
      </c>
      <c r="C2004" s="1" t="s">
        <v>145</v>
      </c>
      <c r="D2004" s="105" t="s">
        <v>652</v>
      </c>
      <c r="E2004" s="105" t="s">
        <v>44</v>
      </c>
      <c r="F2004" s="102" t="s">
        <v>0</v>
      </c>
      <c r="G2004" s="13" t="s">
        <v>0</v>
      </c>
      <c r="H2004" s="2" t="s">
        <v>45</v>
      </c>
      <c r="I2004" s="12">
        <f t="shared" si="2972"/>
        <v>0</v>
      </c>
      <c r="J2004" s="12">
        <f t="shared" si="2973"/>
        <v>0</v>
      </c>
      <c r="K2004" s="12">
        <f t="shared" si="2973"/>
        <v>0</v>
      </c>
      <c r="L2004" s="12">
        <f t="shared" si="2973"/>
        <v>0</v>
      </c>
      <c r="M2004" s="12">
        <f t="shared" si="2973"/>
        <v>0</v>
      </c>
      <c r="N2004" s="12">
        <f t="shared" si="2973"/>
        <v>0</v>
      </c>
      <c r="O2004" s="12">
        <f t="shared" si="2973"/>
        <v>0</v>
      </c>
      <c r="P2004" s="12">
        <f t="shared" si="2973"/>
        <v>0</v>
      </c>
      <c r="Q2004" s="12">
        <f t="shared" si="2973"/>
        <v>0</v>
      </c>
      <c r="R2004" s="12">
        <f t="shared" si="2973"/>
        <v>0</v>
      </c>
      <c r="S2004" s="12">
        <f t="shared" si="2973"/>
        <v>0</v>
      </c>
      <c r="T2004" s="12">
        <f t="shared" si="2973"/>
        <v>0</v>
      </c>
      <c r="U2004" s="12">
        <f t="shared" si="2973"/>
        <v>0</v>
      </c>
      <c r="V2004" s="12">
        <f t="shared" si="2973"/>
        <v>0</v>
      </c>
      <c r="W2004" s="12">
        <f t="shared" si="2973"/>
        <v>0</v>
      </c>
      <c r="X2004" s="12">
        <f t="shared" si="2973"/>
        <v>0</v>
      </c>
      <c r="Y2004" s="12">
        <f t="shared" si="2973"/>
        <v>0</v>
      </c>
      <c r="Z2004" s="12">
        <f t="shared" si="2973"/>
        <v>0</v>
      </c>
      <c r="AA2004" s="12">
        <f t="shared" si="2973"/>
        <v>0</v>
      </c>
      <c r="AB2004" s="12">
        <v>0</v>
      </c>
      <c r="AC2004" s="12">
        <v>0</v>
      </c>
      <c r="AD2004" s="12">
        <f t="shared" si="2974"/>
        <v>0</v>
      </c>
      <c r="AE2004" s="12">
        <f t="shared" si="2975"/>
        <v>0</v>
      </c>
      <c r="AF2004" s="12">
        <f t="shared" si="2975"/>
        <v>0</v>
      </c>
      <c r="AG2004" s="12">
        <f t="shared" si="2975"/>
        <v>0</v>
      </c>
      <c r="AH2004" s="12">
        <f t="shared" si="2975"/>
        <v>0</v>
      </c>
      <c r="AI2004" s="12">
        <f t="shared" si="2975"/>
        <v>0</v>
      </c>
      <c r="AJ2004" s="12">
        <f t="shared" si="2975"/>
        <v>0</v>
      </c>
      <c r="AK2004" s="12">
        <f t="shared" si="2975"/>
        <v>0</v>
      </c>
      <c r="AL2004" s="12">
        <f t="shared" si="2975"/>
        <v>0</v>
      </c>
      <c r="AM2004" s="12">
        <f t="shared" si="2975"/>
        <v>0</v>
      </c>
      <c r="AN2004" s="12">
        <f t="shared" si="2975"/>
        <v>0</v>
      </c>
      <c r="AO2004" s="12">
        <f t="shared" si="2975"/>
        <v>0</v>
      </c>
      <c r="AP2004" s="12">
        <f t="shared" si="2975"/>
        <v>0</v>
      </c>
      <c r="AQ2004" s="12">
        <f t="shared" si="2975"/>
        <v>0</v>
      </c>
      <c r="AR2004" s="12">
        <f t="shared" si="2975"/>
        <v>0</v>
      </c>
      <c r="AS2004" s="12">
        <f t="shared" si="2975"/>
        <v>0</v>
      </c>
      <c r="AT2004" s="12">
        <f t="shared" si="2975"/>
        <v>0</v>
      </c>
      <c r="AU2004" s="12">
        <f t="shared" si="2975"/>
        <v>0</v>
      </c>
      <c r="AV2004" s="12">
        <f t="shared" si="2975"/>
        <v>0</v>
      </c>
      <c r="AW2004" s="12">
        <v>0</v>
      </c>
      <c r="AX2004" s="12">
        <v>0</v>
      </c>
      <c r="AY2004" s="12">
        <f t="shared" si="2976"/>
        <v>0</v>
      </c>
      <c r="AZ2004" s="12">
        <f t="shared" si="2977"/>
        <v>0</v>
      </c>
      <c r="BA2004" s="12">
        <f t="shared" si="2977"/>
        <v>0</v>
      </c>
      <c r="BB2004" s="12">
        <f t="shared" si="2977"/>
        <v>0</v>
      </c>
      <c r="BC2004" s="12">
        <f t="shared" si="2977"/>
        <v>0</v>
      </c>
      <c r="BD2004" s="12">
        <f t="shared" si="2977"/>
        <v>0</v>
      </c>
      <c r="BE2004" s="12">
        <f t="shared" si="2977"/>
        <v>0</v>
      </c>
      <c r="BF2004" s="12">
        <f t="shared" si="2977"/>
        <v>0</v>
      </c>
      <c r="BG2004" s="12">
        <f t="shared" si="2977"/>
        <v>0</v>
      </c>
      <c r="BH2004" s="12">
        <f t="shared" si="2977"/>
        <v>0</v>
      </c>
      <c r="BI2004" s="12">
        <f t="shared" si="2977"/>
        <v>0</v>
      </c>
      <c r="BJ2004" s="12">
        <f t="shared" si="2977"/>
        <v>0</v>
      </c>
      <c r="BK2004" s="12">
        <f t="shared" si="2977"/>
        <v>0</v>
      </c>
      <c r="BL2004" s="12">
        <f t="shared" si="2977"/>
        <v>0</v>
      </c>
      <c r="BM2004" s="12">
        <f t="shared" si="2977"/>
        <v>0</v>
      </c>
      <c r="BN2004" s="12">
        <f t="shared" si="2977"/>
        <v>0</v>
      </c>
      <c r="BO2004" s="12">
        <f t="shared" si="2977"/>
        <v>0</v>
      </c>
      <c r="BP2004" s="12">
        <f t="shared" si="2977"/>
        <v>0</v>
      </c>
      <c r="BQ2004" s="12">
        <f t="shared" si="2977"/>
        <v>0</v>
      </c>
      <c r="BR2004" s="12">
        <v>0</v>
      </c>
      <c r="BS2004" s="12">
        <v>0</v>
      </c>
      <c r="BT2004" s="12" t="e">
        <f>IF(#REF!=0,"-",#REF!/#REF!*100)</f>
        <v>#REF!</v>
      </c>
    </row>
    <row r="2005" spans="1:72" ht="22.5" x14ac:dyDescent="0.25">
      <c r="A2005" s="4" t="s">
        <v>548</v>
      </c>
      <c r="B2005" s="4" t="s">
        <v>56</v>
      </c>
      <c r="C2005" s="4" t="s">
        <v>145</v>
      </c>
      <c r="D2005" s="102" t="s">
        <v>652</v>
      </c>
      <c r="E2005" s="113">
        <v>6148</v>
      </c>
      <c r="F2005" s="102" t="s">
        <v>661</v>
      </c>
      <c r="G2005" s="98" t="s">
        <v>1660</v>
      </c>
      <c r="H2005" s="13" t="s">
        <v>113</v>
      </c>
      <c r="I2005" s="14">
        <v>0</v>
      </c>
      <c r="J2005" s="14"/>
      <c r="K2005" s="14"/>
      <c r="L2005" s="14"/>
      <c r="M2005" s="14"/>
      <c r="N2005" s="14"/>
      <c r="O2005" s="14">
        <f t="shared" si="2914"/>
        <v>0</v>
      </c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>
        <v>0</v>
      </c>
      <c r="AC2005" s="14">
        <v>0</v>
      </c>
      <c r="AD2005" s="14">
        <v>0</v>
      </c>
      <c r="AE2005" s="14"/>
      <c r="AF2005" s="14"/>
      <c r="AG2005" s="14"/>
      <c r="AH2005" s="14"/>
      <c r="AI2005" s="14"/>
      <c r="AJ2005" s="14">
        <f t="shared" si="2915"/>
        <v>0</v>
      </c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>
        <v>0</v>
      </c>
      <c r="AX2005" s="14">
        <v>0</v>
      </c>
      <c r="AY2005" s="14">
        <v>0</v>
      </c>
      <c r="AZ2005" s="14"/>
      <c r="BA2005" s="14"/>
      <c r="BB2005" s="14"/>
      <c r="BC2005" s="14"/>
      <c r="BD2005" s="14"/>
      <c r="BE2005" s="14">
        <f t="shared" si="2916"/>
        <v>0</v>
      </c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>
        <v>0</v>
      </c>
      <c r="BS2005" s="14">
        <v>0</v>
      </c>
      <c r="BT2005" s="14" t="e">
        <f>IF(#REF!=0,"-",#REF!/#REF!*100)</f>
        <v>#REF!</v>
      </c>
    </row>
    <row r="2006" spans="1:72" ht="33.75" x14ac:dyDescent="0.25">
      <c r="A2006" s="1" t="s">
        <v>0</v>
      </c>
      <c r="B2006" s="1" t="s">
        <v>0</v>
      </c>
      <c r="C2006" s="1" t="s">
        <v>0</v>
      </c>
      <c r="D2006" s="101" t="s">
        <v>0</v>
      </c>
      <c r="E2006" s="101" t="s">
        <v>0</v>
      </c>
      <c r="F2006" s="101" t="s">
        <v>0</v>
      </c>
      <c r="G2006" s="2" t="s">
        <v>0</v>
      </c>
      <c r="H2006" s="10" t="s">
        <v>97</v>
      </c>
      <c r="I2006" s="11">
        <f t="shared" ref="I2006:AA2006" si="2978">SUM(I2007)</f>
        <v>10000</v>
      </c>
      <c r="J2006" s="11">
        <f t="shared" si="2978"/>
        <v>0</v>
      </c>
      <c r="K2006" s="11">
        <f t="shared" si="2978"/>
        <v>0</v>
      </c>
      <c r="L2006" s="11">
        <f t="shared" si="2978"/>
        <v>0</v>
      </c>
      <c r="M2006" s="11">
        <f t="shared" si="2978"/>
        <v>0</v>
      </c>
      <c r="N2006" s="11">
        <f t="shared" si="2978"/>
        <v>0</v>
      </c>
      <c r="O2006" s="11">
        <f t="shared" si="2978"/>
        <v>10000</v>
      </c>
      <c r="P2006" s="11">
        <f t="shared" si="2978"/>
        <v>0</v>
      </c>
      <c r="Q2006" s="11">
        <f t="shared" si="2978"/>
        <v>0</v>
      </c>
      <c r="R2006" s="11">
        <f t="shared" si="2978"/>
        <v>0</v>
      </c>
      <c r="S2006" s="11">
        <f t="shared" si="2978"/>
        <v>0</v>
      </c>
      <c r="T2006" s="11">
        <f t="shared" si="2978"/>
        <v>0</v>
      </c>
      <c r="U2006" s="11">
        <f t="shared" si="2978"/>
        <v>0</v>
      </c>
      <c r="V2006" s="11">
        <f t="shared" si="2978"/>
        <v>0</v>
      </c>
      <c r="W2006" s="11">
        <f t="shared" si="2978"/>
        <v>0</v>
      </c>
      <c r="X2006" s="11">
        <f t="shared" si="2978"/>
        <v>0</v>
      </c>
      <c r="Y2006" s="11">
        <f t="shared" si="2978"/>
        <v>0</v>
      </c>
      <c r="Z2006" s="11">
        <f t="shared" si="2978"/>
        <v>0</v>
      </c>
      <c r="AA2006" s="11">
        <f t="shared" si="2978"/>
        <v>0</v>
      </c>
      <c r="AB2006" s="11">
        <v>0</v>
      </c>
      <c r="AC2006" s="11">
        <v>10000</v>
      </c>
      <c r="AD2006" s="11">
        <f t="shared" ref="AD2006:AV2006" si="2979">SUM(AD2007)</f>
        <v>0</v>
      </c>
      <c r="AE2006" s="11">
        <f t="shared" si="2979"/>
        <v>0</v>
      </c>
      <c r="AF2006" s="11">
        <f t="shared" si="2979"/>
        <v>0</v>
      </c>
      <c r="AG2006" s="11">
        <f t="shared" si="2979"/>
        <v>0</v>
      </c>
      <c r="AH2006" s="11">
        <f t="shared" si="2979"/>
        <v>0</v>
      </c>
      <c r="AI2006" s="11">
        <f t="shared" si="2979"/>
        <v>0</v>
      </c>
      <c r="AJ2006" s="11">
        <f t="shared" si="2979"/>
        <v>0</v>
      </c>
      <c r="AK2006" s="11">
        <f t="shared" si="2979"/>
        <v>0</v>
      </c>
      <c r="AL2006" s="11">
        <f t="shared" si="2979"/>
        <v>0</v>
      </c>
      <c r="AM2006" s="11">
        <f t="shared" si="2979"/>
        <v>0</v>
      </c>
      <c r="AN2006" s="11">
        <f t="shared" si="2979"/>
        <v>0</v>
      </c>
      <c r="AO2006" s="11">
        <f t="shared" si="2979"/>
        <v>0</v>
      </c>
      <c r="AP2006" s="11">
        <f t="shared" si="2979"/>
        <v>0</v>
      </c>
      <c r="AQ2006" s="11">
        <f t="shared" si="2979"/>
        <v>0</v>
      </c>
      <c r="AR2006" s="11">
        <f t="shared" si="2979"/>
        <v>0</v>
      </c>
      <c r="AS2006" s="11">
        <f t="shared" si="2979"/>
        <v>0</v>
      </c>
      <c r="AT2006" s="11">
        <f t="shared" si="2979"/>
        <v>0</v>
      </c>
      <c r="AU2006" s="11">
        <f t="shared" si="2979"/>
        <v>0</v>
      </c>
      <c r="AV2006" s="11">
        <f t="shared" si="2979"/>
        <v>0</v>
      </c>
      <c r="AW2006" s="11">
        <v>0</v>
      </c>
      <c r="AX2006" s="11">
        <v>0</v>
      </c>
      <c r="AY2006" s="11">
        <f t="shared" ref="AY2006:BQ2006" si="2980">SUM(AY2007)</f>
        <v>0</v>
      </c>
      <c r="AZ2006" s="11">
        <f t="shared" si="2980"/>
        <v>20183</v>
      </c>
      <c r="BA2006" s="11">
        <f t="shared" si="2980"/>
        <v>0</v>
      </c>
      <c r="BB2006" s="11">
        <f t="shared" si="2980"/>
        <v>0</v>
      </c>
      <c r="BC2006" s="11">
        <f t="shared" si="2980"/>
        <v>0</v>
      </c>
      <c r="BD2006" s="11">
        <f t="shared" si="2980"/>
        <v>0</v>
      </c>
      <c r="BE2006" s="11">
        <f t="shared" si="2980"/>
        <v>20183</v>
      </c>
      <c r="BF2006" s="11">
        <f t="shared" si="2980"/>
        <v>0</v>
      </c>
      <c r="BG2006" s="11">
        <f t="shared" si="2980"/>
        <v>0</v>
      </c>
      <c r="BH2006" s="11">
        <f t="shared" si="2980"/>
        <v>20183</v>
      </c>
      <c r="BI2006" s="11">
        <f t="shared" si="2980"/>
        <v>0</v>
      </c>
      <c r="BJ2006" s="11">
        <f t="shared" si="2980"/>
        <v>0</v>
      </c>
      <c r="BK2006" s="11">
        <f t="shared" si="2980"/>
        <v>0</v>
      </c>
      <c r="BL2006" s="11">
        <f t="shared" si="2980"/>
        <v>0</v>
      </c>
      <c r="BM2006" s="11">
        <f t="shared" si="2980"/>
        <v>0</v>
      </c>
      <c r="BN2006" s="11">
        <f t="shared" si="2980"/>
        <v>0</v>
      </c>
      <c r="BO2006" s="11">
        <f t="shared" si="2980"/>
        <v>0</v>
      </c>
      <c r="BP2006" s="11">
        <f t="shared" si="2980"/>
        <v>0</v>
      </c>
      <c r="BQ2006" s="11">
        <f t="shared" si="2980"/>
        <v>0</v>
      </c>
      <c r="BR2006" s="11">
        <v>20183</v>
      </c>
      <c r="BS2006" s="11">
        <v>0</v>
      </c>
      <c r="BT2006" s="11" t="e">
        <f>IF(#REF!=0,"-",#REF!/#REF!*100)</f>
        <v>#REF!</v>
      </c>
    </row>
    <row r="2007" spans="1:72" x14ac:dyDescent="0.25">
      <c r="A2007" s="4" t="s">
        <v>548</v>
      </c>
      <c r="B2007" s="4" t="s">
        <v>56</v>
      </c>
      <c r="C2007" s="4" t="s">
        <v>145</v>
      </c>
      <c r="D2007" s="102" t="s">
        <v>652</v>
      </c>
      <c r="E2007" s="101" t="s">
        <v>98</v>
      </c>
      <c r="F2007" s="101" t="s">
        <v>0</v>
      </c>
      <c r="G2007" s="2"/>
      <c r="H2007" s="2" t="s">
        <v>99</v>
      </c>
      <c r="I2007" s="12">
        <f t="shared" ref="I2007:AA2007" si="2981">SUM(I2008,I2010)</f>
        <v>10000</v>
      </c>
      <c r="J2007" s="12">
        <f t="shared" si="2981"/>
        <v>0</v>
      </c>
      <c r="K2007" s="12">
        <f t="shared" si="2981"/>
        <v>0</v>
      </c>
      <c r="L2007" s="12">
        <f t="shared" si="2981"/>
        <v>0</v>
      </c>
      <c r="M2007" s="12">
        <f t="shared" si="2981"/>
        <v>0</v>
      </c>
      <c r="N2007" s="12">
        <f t="shared" si="2981"/>
        <v>0</v>
      </c>
      <c r="O2007" s="12">
        <f t="shared" ref="O2007" si="2982">SUM(O2008,O2010)</f>
        <v>10000</v>
      </c>
      <c r="P2007" s="12">
        <f t="shared" si="2981"/>
        <v>0</v>
      </c>
      <c r="Q2007" s="12">
        <f t="shared" si="2981"/>
        <v>0</v>
      </c>
      <c r="R2007" s="12">
        <f t="shared" si="2981"/>
        <v>0</v>
      </c>
      <c r="S2007" s="12">
        <f t="shared" si="2981"/>
        <v>0</v>
      </c>
      <c r="T2007" s="12">
        <f t="shared" si="2981"/>
        <v>0</v>
      </c>
      <c r="U2007" s="12">
        <f t="shared" si="2981"/>
        <v>0</v>
      </c>
      <c r="V2007" s="12">
        <f t="shared" si="2981"/>
        <v>0</v>
      </c>
      <c r="W2007" s="12">
        <f t="shared" si="2981"/>
        <v>0</v>
      </c>
      <c r="X2007" s="12">
        <f t="shared" si="2981"/>
        <v>0</v>
      </c>
      <c r="Y2007" s="12">
        <f t="shared" si="2981"/>
        <v>0</v>
      </c>
      <c r="Z2007" s="12">
        <f t="shared" si="2981"/>
        <v>0</v>
      </c>
      <c r="AA2007" s="12">
        <f t="shared" si="2981"/>
        <v>0</v>
      </c>
      <c r="AB2007" s="12">
        <v>0</v>
      </c>
      <c r="AC2007" s="12">
        <v>10000</v>
      </c>
      <c r="AD2007" s="12">
        <f t="shared" ref="AD2007:AV2007" si="2983">SUM(AD2008,AD2010)</f>
        <v>0</v>
      </c>
      <c r="AE2007" s="12">
        <f t="shared" si="2983"/>
        <v>0</v>
      </c>
      <c r="AF2007" s="12">
        <f t="shared" si="2983"/>
        <v>0</v>
      </c>
      <c r="AG2007" s="12">
        <f t="shared" si="2983"/>
        <v>0</v>
      </c>
      <c r="AH2007" s="12">
        <f t="shared" si="2983"/>
        <v>0</v>
      </c>
      <c r="AI2007" s="12">
        <f t="shared" si="2983"/>
        <v>0</v>
      </c>
      <c r="AJ2007" s="12">
        <f t="shared" ref="AJ2007" si="2984">SUM(AJ2008,AJ2010)</f>
        <v>0</v>
      </c>
      <c r="AK2007" s="12">
        <f t="shared" si="2983"/>
        <v>0</v>
      </c>
      <c r="AL2007" s="12">
        <f t="shared" si="2983"/>
        <v>0</v>
      </c>
      <c r="AM2007" s="12">
        <f t="shared" si="2983"/>
        <v>0</v>
      </c>
      <c r="AN2007" s="12">
        <f t="shared" si="2983"/>
        <v>0</v>
      </c>
      <c r="AO2007" s="12">
        <f t="shared" si="2983"/>
        <v>0</v>
      </c>
      <c r="AP2007" s="12">
        <f t="shared" si="2983"/>
        <v>0</v>
      </c>
      <c r="AQ2007" s="12">
        <f t="shared" si="2983"/>
        <v>0</v>
      </c>
      <c r="AR2007" s="12">
        <f t="shared" si="2983"/>
        <v>0</v>
      </c>
      <c r="AS2007" s="12">
        <f t="shared" si="2983"/>
        <v>0</v>
      </c>
      <c r="AT2007" s="12">
        <f t="shared" si="2983"/>
        <v>0</v>
      </c>
      <c r="AU2007" s="12">
        <f t="shared" si="2983"/>
        <v>0</v>
      </c>
      <c r="AV2007" s="12">
        <f t="shared" si="2983"/>
        <v>0</v>
      </c>
      <c r="AW2007" s="12">
        <v>0</v>
      </c>
      <c r="AX2007" s="12">
        <v>0</v>
      </c>
      <c r="AY2007" s="12">
        <f t="shared" ref="AY2007:BQ2007" si="2985">SUM(AY2008,AY2010)</f>
        <v>0</v>
      </c>
      <c r="AZ2007" s="12">
        <f t="shared" si="2985"/>
        <v>20183</v>
      </c>
      <c r="BA2007" s="12">
        <f t="shared" si="2985"/>
        <v>0</v>
      </c>
      <c r="BB2007" s="12">
        <f t="shared" si="2985"/>
        <v>0</v>
      </c>
      <c r="BC2007" s="12">
        <f t="shared" si="2985"/>
        <v>0</v>
      </c>
      <c r="BD2007" s="12">
        <f t="shared" si="2985"/>
        <v>0</v>
      </c>
      <c r="BE2007" s="12">
        <f t="shared" ref="BE2007" si="2986">SUM(BE2008,BE2010)</f>
        <v>20183</v>
      </c>
      <c r="BF2007" s="12">
        <f t="shared" si="2985"/>
        <v>0</v>
      </c>
      <c r="BG2007" s="12">
        <f t="shared" si="2985"/>
        <v>0</v>
      </c>
      <c r="BH2007" s="12">
        <f t="shared" si="2985"/>
        <v>20183</v>
      </c>
      <c r="BI2007" s="12">
        <f t="shared" si="2985"/>
        <v>0</v>
      </c>
      <c r="BJ2007" s="12">
        <f t="shared" si="2985"/>
        <v>0</v>
      </c>
      <c r="BK2007" s="12">
        <f t="shared" si="2985"/>
        <v>0</v>
      </c>
      <c r="BL2007" s="12">
        <f t="shared" si="2985"/>
        <v>0</v>
      </c>
      <c r="BM2007" s="12">
        <f t="shared" si="2985"/>
        <v>0</v>
      </c>
      <c r="BN2007" s="12">
        <f t="shared" si="2985"/>
        <v>0</v>
      </c>
      <c r="BO2007" s="12">
        <f t="shared" si="2985"/>
        <v>0</v>
      </c>
      <c r="BP2007" s="12">
        <f t="shared" si="2985"/>
        <v>0</v>
      </c>
      <c r="BQ2007" s="12">
        <f t="shared" si="2985"/>
        <v>0</v>
      </c>
      <c r="BR2007" s="12">
        <v>20183</v>
      </c>
      <c r="BS2007" s="12">
        <v>0</v>
      </c>
      <c r="BT2007" s="12" t="e">
        <f>IF(#REF!=0,"-",#REF!/#REF!*100)</f>
        <v>#REF!</v>
      </c>
    </row>
    <row r="2008" spans="1:72" x14ac:dyDescent="0.25">
      <c r="A2008" s="1" t="s">
        <v>548</v>
      </c>
      <c r="B2008" s="1" t="s">
        <v>56</v>
      </c>
      <c r="C2008" s="1" t="s">
        <v>145</v>
      </c>
      <c r="D2008" s="105" t="s">
        <v>652</v>
      </c>
      <c r="E2008" s="105" t="s">
        <v>114</v>
      </c>
      <c r="F2008" s="102" t="s">
        <v>0</v>
      </c>
      <c r="G2008" s="13" t="s">
        <v>0</v>
      </c>
      <c r="H2008" s="2" t="s">
        <v>115</v>
      </c>
      <c r="I2008" s="12">
        <f t="shared" ref="I2008:AA2008" si="2987">SUM(I2009)</f>
        <v>5000</v>
      </c>
      <c r="J2008" s="12">
        <f t="shared" si="2987"/>
        <v>0</v>
      </c>
      <c r="K2008" s="12">
        <f t="shared" si="2987"/>
        <v>0</v>
      </c>
      <c r="L2008" s="12">
        <f t="shared" si="2987"/>
        <v>0</v>
      </c>
      <c r="M2008" s="12">
        <f t="shared" si="2987"/>
        <v>0</v>
      </c>
      <c r="N2008" s="12">
        <f t="shared" si="2987"/>
        <v>0</v>
      </c>
      <c r="O2008" s="12">
        <f t="shared" si="2987"/>
        <v>5000</v>
      </c>
      <c r="P2008" s="12">
        <f t="shared" si="2987"/>
        <v>0</v>
      </c>
      <c r="Q2008" s="12">
        <f t="shared" si="2987"/>
        <v>0</v>
      </c>
      <c r="R2008" s="12">
        <f t="shared" si="2987"/>
        <v>0</v>
      </c>
      <c r="S2008" s="12">
        <f t="shared" si="2987"/>
        <v>0</v>
      </c>
      <c r="T2008" s="12">
        <f t="shared" si="2987"/>
        <v>0</v>
      </c>
      <c r="U2008" s="12">
        <f t="shared" si="2987"/>
        <v>0</v>
      </c>
      <c r="V2008" s="12">
        <f t="shared" si="2987"/>
        <v>0</v>
      </c>
      <c r="W2008" s="12">
        <f t="shared" si="2987"/>
        <v>0</v>
      </c>
      <c r="X2008" s="12">
        <f t="shared" si="2987"/>
        <v>0</v>
      </c>
      <c r="Y2008" s="12">
        <f t="shared" si="2987"/>
        <v>0</v>
      </c>
      <c r="Z2008" s="12">
        <f t="shared" si="2987"/>
        <v>0</v>
      </c>
      <c r="AA2008" s="12">
        <f t="shared" si="2987"/>
        <v>0</v>
      </c>
      <c r="AB2008" s="12">
        <v>0</v>
      </c>
      <c r="AC2008" s="12">
        <v>5000</v>
      </c>
      <c r="AD2008" s="12">
        <f t="shared" ref="AD2008:AV2008" si="2988">SUM(AD2009)</f>
        <v>0</v>
      </c>
      <c r="AE2008" s="12">
        <f t="shared" si="2988"/>
        <v>0</v>
      </c>
      <c r="AF2008" s="12">
        <f t="shared" si="2988"/>
        <v>0</v>
      </c>
      <c r="AG2008" s="12">
        <f t="shared" si="2988"/>
        <v>0</v>
      </c>
      <c r="AH2008" s="12">
        <f t="shared" si="2988"/>
        <v>0</v>
      </c>
      <c r="AI2008" s="12">
        <f t="shared" si="2988"/>
        <v>0</v>
      </c>
      <c r="AJ2008" s="12">
        <f t="shared" si="2988"/>
        <v>0</v>
      </c>
      <c r="AK2008" s="12">
        <f t="shared" si="2988"/>
        <v>0</v>
      </c>
      <c r="AL2008" s="12">
        <f t="shared" si="2988"/>
        <v>0</v>
      </c>
      <c r="AM2008" s="12">
        <f t="shared" si="2988"/>
        <v>0</v>
      </c>
      <c r="AN2008" s="12">
        <f t="shared" si="2988"/>
        <v>0</v>
      </c>
      <c r="AO2008" s="12">
        <f t="shared" si="2988"/>
        <v>0</v>
      </c>
      <c r="AP2008" s="12">
        <f t="shared" si="2988"/>
        <v>0</v>
      </c>
      <c r="AQ2008" s="12">
        <f t="shared" si="2988"/>
        <v>0</v>
      </c>
      <c r="AR2008" s="12">
        <f t="shared" si="2988"/>
        <v>0</v>
      </c>
      <c r="AS2008" s="12">
        <f t="shared" si="2988"/>
        <v>0</v>
      </c>
      <c r="AT2008" s="12">
        <f t="shared" si="2988"/>
        <v>0</v>
      </c>
      <c r="AU2008" s="12">
        <f t="shared" si="2988"/>
        <v>0</v>
      </c>
      <c r="AV2008" s="12">
        <f t="shared" si="2988"/>
        <v>0</v>
      </c>
      <c r="AW2008" s="12">
        <v>0</v>
      </c>
      <c r="AX2008" s="12">
        <v>0</v>
      </c>
      <c r="AY2008" s="12">
        <f t="shared" ref="AY2008:BQ2008" si="2989">SUM(AY2009)</f>
        <v>0</v>
      </c>
      <c r="AZ2008" s="12">
        <f t="shared" si="2989"/>
        <v>0</v>
      </c>
      <c r="BA2008" s="12">
        <f t="shared" si="2989"/>
        <v>0</v>
      </c>
      <c r="BB2008" s="12">
        <f t="shared" si="2989"/>
        <v>0</v>
      </c>
      <c r="BC2008" s="12">
        <f t="shared" si="2989"/>
        <v>0</v>
      </c>
      <c r="BD2008" s="12">
        <f t="shared" si="2989"/>
        <v>0</v>
      </c>
      <c r="BE2008" s="12">
        <f t="shared" si="2989"/>
        <v>0</v>
      </c>
      <c r="BF2008" s="12">
        <f t="shared" si="2989"/>
        <v>0</v>
      </c>
      <c r="BG2008" s="12">
        <f t="shared" si="2989"/>
        <v>0</v>
      </c>
      <c r="BH2008" s="12">
        <f t="shared" si="2989"/>
        <v>0</v>
      </c>
      <c r="BI2008" s="12">
        <f t="shared" si="2989"/>
        <v>0</v>
      </c>
      <c r="BJ2008" s="12">
        <f t="shared" si="2989"/>
        <v>0</v>
      </c>
      <c r="BK2008" s="12">
        <f t="shared" si="2989"/>
        <v>0</v>
      </c>
      <c r="BL2008" s="12">
        <f t="shared" si="2989"/>
        <v>0</v>
      </c>
      <c r="BM2008" s="12">
        <f t="shared" si="2989"/>
        <v>0</v>
      </c>
      <c r="BN2008" s="12">
        <f t="shared" si="2989"/>
        <v>0</v>
      </c>
      <c r="BO2008" s="12">
        <f t="shared" si="2989"/>
        <v>0</v>
      </c>
      <c r="BP2008" s="12">
        <f t="shared" si="2989"/>
        <v>0</v>
      </c>
      <c r="BQ2008" s="12">
        <f t="shared" si="2989"/>
        <v>0</v>
      </c>
      <c r="BR2008" s="12">
        <v>0</v>
      </c>
      <c r="BS2008" s="12">
        <v>0</v>
      </c>
      <c r="BT2008" s="12" t="e">
        <f>IF(#REF!=0,"-",#REF!/#REF!*100)</f>
        <v>#REF!</v>
      </c>
    </row>
    <row r="2009" spans="1:72" x14ac:dyDescent="0.25">
      <c r="A2009" s="4" t="s">
        <v>548</v>
      </c>
      <c r="B2009" s="4" t="s">
        <v>56</v>
      </c>
      <c r="C2009" s="4" t="s">
        <v>145</v>
      </c>
      <c r="D2009" s="102" t="s">
        <v>652</v>
      </c>
      <c r="E2009" s="113">
        <v>6152</v>
      </c>
      <c r="F2009" s="102" t="s">
        <v>662</v>
      </c>
      <c r="G2009" s="98" t="s">
        <v>1660</v>
      </c>
      <c r="H2009" s="13" t="s">
        <v>663</v>
      </c>
      <c r="I2009" s="14">
        <v>5000</v>
      </c>
      <c r="J2009" s="14"/>
      <c r="K2009" s="14"/>
      <c r="L2009" s="14"/>
      <c r="M2009" s="14"/>
      <c r="N2009" s="14"/>
      <c r="O2009" s="14">
        <f t="shared" si="2914"/>
        <v>5000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>
        <v>0</v>
      </c>
      <c r="AC2009" s="14">
        <v>5000</v>
      </c>
      <c r="AD2009" s="14">
        <v>0</v>
      </c>
      <c r="AE2009" s="14"/>
      <c r="AF2009" s="14"/>
      <c r="AG2009" s="14"/>
      <c r="AH2009" s="14"/>
      <c r="AI2009" s="14"/>
      <c r="AJ2009" s="14">
        <f t="shared" si="2915"/>
        <v>0</v>
      </c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>
        <v>0</v>
      </c>
      <c r="AX2009" s="14">
        <v>0</v>
      </c>
      <c r="AY2009" s="14">
        <v>0</v>
      </c>
      <c r="AZ2009" s="14"/>
      <c r="BA2009" s="14"/>
      <c r="BB2009" s="14"/>
      <c r="BC2009" s="14"/>
      <c r="BD2009" s="14"/>
      <c r="BE2009" s="14">
        <f t="shared" si="2916"/>
        <v>0</v>
      </c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>
        <v>0</v>
      </c>
      <c r="BS2009" s="14">
        <v>0</v>
      </c>
      <c r="BT2009" s="14" t="e">
        <f>IF(#REF!=0,"-",#REF!/#REF!*100)</f>
        <v>#REF!</v>
      </c>
    </row>
    <row r="2010" spans="1:72" ht="22.5" x14ac:dyDescent="0.25">
      <c r="A2010" s="1" t="s">
        <v>548</v>
      </c>
      <c r="B2010" s="1" t="s">
        <v>56</v>
      </c>
      <c r="C2010" s="1" t="s">
        <v>145</v>
      </c>
      <c r="D2010" s="105" t="s">
        <v>652</v>
      </c>
      <c r="E2010" s="105" t="s">
        <v>103</v>
      </c>
      <c r="F2010" s="102" t="s">
        <v>0</v>
      </c>
      <c r="G2010" s="13" t="s">
        <v>0</v>
      </c>
      <c r="H2010" s="2" t="s">
        <v>104</v>
      </c>
      <c r="I2010" s="12">
        <f>SUM(I2011:I2012)</f>
        <v>5000</v>
      </c>
      <c r="J2010" s="12">
        <f t="shared" ref="J2010:P2010" si="2990">SUM(J2011:J2012)</f>
        <v>0</v>
      </c>
      <c r="K2010" s="12">
        <f t="shared" si="2990"/>
        <v>0</v>
      </c>
      <c r="L2010" s="12">
        <f t="shared" si="2990"/>
        <v>0</v>
      </c>
      <c r="M2010" s="12">
        <f t="shared" si="2990"/>
        <v>0</v>
      </c>
      <c r="N2010" s="12">
        <f t="shared" si="2990"/>
        <v>0</v>
      </c>
      <c r="O2010" s="12">
        <f>SUM(O2011:O2012)</f>
        <v>5000</v>
      </c>
      <c r="P2010" s="12">
        <f t="shared" si="2990"/>
        <v>0</v>
      </c>
      <c r="Q2010" s="12">
        <f t="shared" ref="Q2010" si="2991">SUM(Q2011:Q2012)</f>
        <v>0</v>
      </c>
      <c r="R2010" s="12">
        <f t="shared" ref="R2010" si="2992">SUM(R2011:R2012)</f>
        <v>0</v>
      </c>
      <c r="S2010" s="12">
        <f t="shared" ref="S2010" si="2993">SUM(S2011:S2012)</f>
        <v>0</v>
      </c>
      <c r="T2010" s="12">
        <f t="shared" ref="T2010" si="2994">SUM(T2011:T2012)</f>
        <v>0</v>
      </c>
      <c r="U2010" s="12">
        <f t="shared" ref="U2010" si="2995">SUM(U2011:U2012)</f>
        <v>0</v>
      </c>
      <c r="V2010" s="12">
        <f t="shared" ref="V2010" si="2996">SUM(V2011:V2012)</f>
        <v>0</v>
      </c>
      <c r="W2010" s="12">
        <f t="shared" ref="W2010" si="2997">SUM(W2011:W2012)</f>
        <v>0</v>
      </c>
      <c r="X2010" s="12">
        <f t="shared" ref="X2010" si="2998">SUM(X2011:X2012)</f>
        <v>0</v>
      </c>
      <c r="Y2010" s="12">
        <f t="shared" ref="Y2010" si="2999">SUM(Y2011:Y2012)</f>
        <v>0</v>
      </c>
      <c r="Z2010" s="12">
        <f t="shared" ref="Z2010" si="3000">SUM(Z2011:Z2012)</f>
        <v>0</v>
      </c>
      <c r="AA2010" s="12">
        <f t="shared" ref="AA2010" si="3001">SUM(AA2011:AA2012)</f>
        <v>0</v>
      </c>
      <c r="AB2010" s="12">
        <v>0</v>
      </c>
      <c r="AC2010" s="12">
        <v>5000</v>
      </c>
      <c r="AD2010" s="12">
        <f>SUM(AD2011:AD2012)</f>
        <v>0</v>
      </c>
      <c r="AE2010" s="12">
        <f t="shared" ref="AE2010" si="3002">SUM(AE2011:AE2012)</f>
        <v>0</v>
      </c>
      <c r="AF2010" s="12">
        <f t="shared" ref="AF2010" si="3003">SUM(AF2011:AF2012)</f>
        <v>0</v>
      </c>
      <c r="AG2010" s="12">
        <f>SUM(AG2011:AG2012)</f>
        <v>0</v>
      </c>
      <c r="AH2010" s="12">
        <f t="shared" ref="AH2010" si="3004">SUM(AH2011:AH2012)</f>
        <v>0</v>
      </c>
      <c r="AI2010" s="12">
        <f t="shared" ref="AI2010:AK2010" si="3005">SUM(AI2011:AI2012)</f>
        <v>0</v>
      </c>
      <c r="AJ2010" s="12">
        <f>SUM(AJ2011:AJ2012)</f>
        <v>0</v>
      </c>
      <c r="AK2010" s="12">
        <f t="shared" si="3005"/>
        <v>0</v>
      </c>
      <c r="AL2010" s="12">
        <f t="shared" ref="AL2010" si="3006">SUM(AL2011:AL2012)</f>
        <v>0</v>
      </c>
      <c r="AM2010" s="12">
        <f t="shared" ref="AM2010" si="3007">SUM(AM2011:AM2012)</f>
        <v>0</v>
      </c>
      <c r="AN2010" s="12">
        <f t="shared" ref="AN2010" si="3008">SUM(AN2011:AN2012)</f>
        <v>0</v>
      </c>
      <c r="AO2010" s="12">
        <f t="shared" ref="AO2010" si="3009">SUM(AO2011:AO2012)</f>
        <v>0</v>
      </c>
      <c r="AP2010" s="12">
        <f t="shared" ref="AP2010" si="3010">SUM(AP2011:AP2012)</f>
        <v>0</v>
      </c>
      <c r="AQ2010" s="12">
        <f t="shared" ref="AQ2010" si="3011">SUM(AQ2011:AQ2012)</f>
        <v>0</v>
      </c>
      <c r="AR2010" s="12">
        <f t="shared" ref="AR2010" si="3012">SUM(AR2011:AR2012)</f>
        <v>0</v>
      </c>
      <c r="AS2010" s="12">
        <f t="shared" ref="AS2010" si="3013">SUM(AS2011:AS2012)</f>
        <v>0</v>
      </c>
      <c r="AT2010" s="12">
        <f t="shared" ref="AT2010" si="3014">SUM(AT2011:AT2012)</f>
        <v>0</v>
      </c>
      <c r="AU2010" s="12">
        <f t="shared" ref="AU2010" si="3015">SUM(AU2011:AU2012)</f>
        <v>0</v>
      </c>
      <c r="AV2010" s="12">
        <f t="shared" ref="AV2010" si="3016">SUM(AV2011:AV2012)</f>
        <v>0</v>
      </c>
      <c r="AW2010" s="12">
        <v>0</v>
      </c>
      <c r="AX2010" s="12">
        <v>0</v>
      </c>
      <c r="AY2010" s="12">
        <f t="shared" ref="AY2010:AZ2010" si="3017">SUM(AY2011:AY2012)</f>
        <v>0</v>
      </c>
      <c r="AZ2010" s="12">
        <f t="shared" si="3017"/>
        <v>20183</v>
      </c>
      <c r="BA2010" s="12">
        <f t="shared" ref="BA2010" si="3018">SUM(BA2011:BA2012)</f>
        <v>0</v>
      </c>
      <c r="BB2010" s="12">
        <f t="shared" ref="BB2010" si="3019">SUM(BB2011:BB2012)</f>
        <v>0</v>
      </c>
      <c r="BC2010" s="12">
        <f t="shared" ref="BC2010" si="3020">SUM(BC2011:BC2012)</f>
        <v>0</v>
      </c>
      <c r="BD2010" s="12">
        <f t="shared" ref="BD2010:BF2010" si="3021">SUM(BD2011:BD2012)</f>
        <v>0</v>
      </c>
      <c r="BE2010" s="12">
        <f>SUM(BE2011:BE2012)</f>
        <v>20183</v>
      </c>
      <c r="BF2010" s="12">
        <f t="shared" si="3021"/>
        <v>0</v>
      </c>
      <c r="BG2010" s="12">
        <f t="shared" ref="BG2010" si="3022">SUM(BG2011:BG2012)</f>
        <v>0</v>
      </c>
      <c r="BH2010" s="12">
        <f t="shared" ref="BH2010" si="3023">SUM(BH2011:BH2012)</f>
        <v>20183</v>
      </c>
      <c r="BI2010" s="12">
        <f t="shared" ref="BI2010" si="3024">SUM(BI2011:BI2012)</f>
        <v>0</v>
      </c>
      <c r="BJ2010" s="12">
        <f t="shared" ref="BJ2010" si="3025">SUM(BJ2011:BJ2012)</f>
        <v>0</v>
      </c>
      <c r="BK2010" s="12">
        <f t="shared" ref="BK2010" si="3026">SUM(BK2011:BK2012)</f>
        <v>0</v>
      </c>
      <c r="BL2010" s="12">
        <f t="shared" ref="BL2010" si="3027">SUM(BL2011:BL2012)</f>
        <v>0</v>
      </c>
      <c r="BM2010" s="12">
        <f t="shared" ref="BM2010" si="3028">SUM(BM2011:BM2012)</f>
        <v>0</v>
      </c>
      <c r="BN2010" s="12">
        <f t="shared" ref="BN2010" si="3029">SUM(BN2011:BN2012)</f>
        <v>0</v>
      </c>
      <c r="BO2010" s="12">
        <f t="shared" ref="BO2010" si="3030">SUM(BO2011:BO2012)</f>
        <v>0</v>
      </c>
      <c r="BP2010" s="12">
        <f t="shared" ref="BP2010" si="3031">SUM(BP2011:BP2012)</f>
        <v>0</v>
      </c>
      <c r="BQ2010" s="12">
        <f t="shared" ref="BQ2010" si="3032">SUM(BQ2011:BQ2012)</f>
        <v>0</v>
      </c>
      <c r="BR2010" s="12">
        <v>20183</v>
      </c>
      <c r="BS2010" s="12">
        <v>0</v>
      </c>
      <c r="BT2010" s="12" t="e">
        <f>IF(#REF!=0,"-",#REF!/#REF!*100)</f>
        <v>#REF!</v>
      </c>
    </row>
    <row r="2011" spans="1:72" x14ac:dyDescent="0.25">
      <c r="A2011" s="4" t="s">
        <v>548</v>
      </c>
      <c r="B2011" s="4" t="s">
        <v>56</v>
      </c>
      <c r="C2011" s="102" t="s">
        <v>145</v>
      </c>
      <c r="D2011" s="102" t="s">
        <v>652</v>
      </c>
      <c r="E2011" s="113">
        <v>6153</v>
      </c>
      <c r="F2011" s="102" t="s">
        <v>1674</v>
      </c>
      <c r="G2011" s="128" t="s">
        <v>1660</v>
      </c>
      <c r="H2011" s="13" t="s">
        <v>1675</v>
      </c>
      <c r="I2011" s="12">
        <v>0</v>
      </c>
      <c r="J2011" s="12"/>
      <c r="K2011" s="12"/>
      <c r="L2011" s="12"/>
      <c r="M2011" s="12"/>
      <c r="N2011" s="12"/>
      <c r="O2011" s="14">
        <f t="shared" si="2914"/>
        <v>0</v>
      </c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4">
        <v>0</v>
      </c>
      <c r="AC2011" s="14">
        <v>0</v>
      </c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4">
        <v>0</v>
      </c>
      <c r="AX2011" s="14">
        <v>0</v>
      </c>
      <c r="AY2011" s="12">
        <v>0</v>
      </c>
      <c r="AZ2011" s="12"/>
      <c r="BA2011" s="12"/>
      <c r="BB2011" s="12"/>
      <c r="BC2011" s="12"/>
      <c r="BD2011" s="12"/>
      <c r="BE2011" s="12"/>
      <c r="BF2011" s="12"/>
      <c r="BG2011" s="12"/>
      <c r="BH2011" s="12"/>
      <c r="BI2011" s="12"/>
      <c r="BJ2011" s="12"/>
      <c r="BK2011" s="12"/>
      <c r="BL2011" s="12"/>
      <c r="BM2011" s="12"/>
      <c r="BN2011" s="12"/>
      <c r="BO2011" s="12"/>
      <c r="BP2011" s="12"/>
      <c r="BQ2011" s="12"/>
      <c r="BR2011" s="14">
        <v>0</v>
      </c>
      <c r="BS2011" s="14">
        <v>0</v>
      </c>
      <c r="BT2011" s="12"/>
    </row>
    <row r="2012" spans="1:72" ht="22.5" x14ac:dyDescent="0.25">
      <c r="A2012" s="4" t="s">
        <v>548</v>
      </c>
      <c r="B2012" s="4" t="s">
        <v>56</v>
      </c>
      <c r="C2012" s="4" t="s">
        <v>145</v>
      </c>
      <c r="D2012" s="102" t="s">
        <v>652</v>
      </c>
      <c r="E2012" s="113">
        <v>6153</v>
      </c>
      <c r="F2012" s="102" t="s">
        <v>664</v>
      </c>
      <c r="G2012" s="98" t="s">
        <v>1660</v>
      </c>
      <c r="H2012" s="13" t="s">
        <v>665</v>
      </c>
      <c r="I2012" s="14">
        <v>5000</v>
      </c>
      <c r="J2012" s="14"/>
      <c r="K2012" s="14"/>
      <c r="L2012" s="14"/>
      <c r="M2012" s="14"/>
      <c r="N2012" s="14"/>
      <c r="O2012" s="14">
        <f t="shared" si="2914"/>
        <v>5000</v>
      </c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>
        <v>0</v>
      </c>
      <c r="AC2012" s="14">
        <v>5000</v>
      </c>
      <c r="AD2012" s="14">
        <v>0</v>
      </c>
      <c r="AE2012" s="14"/>
      <c r="AF2012" s="14"/>
      <c r="AG2012" s="14"/>
      <c r="AH2012" s="14"/>
      <c r="AI2012" s="14"/>
      <c r="AJ2012" s="14">
        <f t="shared" si="2915"/>
        <v>0</v>
      </c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>
        <v>0</v>
      </c>
      <c r="AX2012" s="14">
        <v>0</v>
      </c>
      <c r="AY2012" s="14">
        <v>0</v>
      </c>
      <c r="AZ2012" s="14">
        <v>20183</v>
      </c>
      <c r="BA2012" s="14"/>
      <c r="BB2012" s="14"/>
      <c r="BC2012" s="14"/>
      <c r="BD2012" s="14"/>
      <c r="BE2012" s="14">
        <f t="shared" si="2916"/>
        <v>20183</v>
      </c>
      <c r="BF2012" s="14"/>
      <c r="BG2012" s="14"/>
      <c r="BH2012" s="14">
        <v>20183</v>
      </c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>
        <v>20183</v>
      </c>
      <c r="BS2012" s="14">
        <v>0</v>
      </c>
      <c r="BT2012" s="14" t="e">
        <f>IF(#REF!=0,"-",#REF!/#REF!*100)</f>
        <v>#REF!</v>
      </c>
    </row>
    <row r="2013" spans="1:72" ht="33.75" x14ac:dyDescent="0.25">
      <c r="A2013" s="1" t="s">
        <v>0</v>
      </c>
      <c r="B2013" s="1" t="s">
        <v>0</v>
      </c>
      <c r="C2013" s="1" t="s">
        <v>0</v>
      </c>
      <c r="D2013" s="101" t="s">
        <v>0</v>
      </c>
      <c r="E2013" s="101" t="s">
        <v>0</v>
      </c>
      <c r="F2013" s="101" t="s">
        <v>0</v>
      </c>
      <c r="G2013" s="2" t="s">
        <v>0</v>
      </c>
      <c r="H2013" s="10" t="s">
        <v>47</v>
      </c>
      <c r="I2013" s="11">
        <f t="shared" ref="I2013:AA2013" si="3033">SUM(I2014)</f>
        <v>9000</v>
      </c>
      <c r="J2013" s="11">
        <f t="shared" si="3033"/>
        <v>0</v>
      </c>
      <c r="K2013" s="11">
        <f t="shared" si="3033"/>
        <v>0</v>
      </c>
      <c r="L2013" s="11">
        <f t="shared" si="3033"/>
        <v>0</v>
      </c>
      <c r="M2013" s="11">
        <f t="shared" si="3033"/>
        <v>0</v>
      </c>
      <c r="N2013" s="11">
        <f t="shared" si="3033"/>
        <v>0</v>
      </c>
      <c r="O2013" s="11">
        <f t="shared" si="3033"/>
        <v>9000</v>
      </c>
      <c r="P2013" s="11">
        <f t="shared" si="3033"/>
        <v>0</v>
      </c>
      <c r="Q2013" s="11">
        <f t="shared" si="3033"/>
        <v>0</v>
      </c>
      <c r="R2013" s="11">
        <f t="shared" si="3033"/>
        <v>7740</v>
      </c>
      <c r="S2013" s="11">
        <f t="shared" si="3033"/>
        <v>0</v>
      </c>
      <c r="T2013" s="11">
        <f t="shared" si="3033"/>
        <v>0</v>
      </c>
      <c r="U2013" s="11">
        <f t="shared" si="3033"/>
        <v>0</v>
      </c>
      <c r="V2013" s="11">
        <f t="shared" si="3033"/>
        <v>0</v>
      </c>
      <c r="W2013" s="11">
        <f t="shared" si="3033"/>
        <v>0</v>
      </c>
      <c r="X2013" s="11">
        <f t="shared" si="3033"/>
        <v>0</v>
      </c>
      <c r="Y2013" s="11">
        <f t="shared" si="3033"/>
        <v>0</v>
      </c>
      <c r="Z2013" s="11">
        <f t="shared" si="3033"/>
        <v>0</v>
      </c>
      <c r="AA2013" s="11">
        <f t="shared" si="3033"/>
        <v>0</v>
      </c>
      <c r="AB2013" s="11">
        <v>7740</v>
      </c>
      <c r="AC2013" s="11">
        <v>1260</v>
      </c>
      <c r="AD2013" s="11">
        <f t="shared" ref="AD2013:AV2013" si="3034">SUM(AD2014)</f>
        <v>0</v>
      </c>
      <c r="AE2013" s="11">
        <f t="shared" si="3034"/>
        <v>0</v>
      </c>
      <c r="AF2013" s="11">
        <f t="shared" si="3034"/>
        <v>0</v>
      </c>
      <c r="AG2013" s="11">
        <f t="shared" si="3034"/>
        <v>0</v>
      </c>
      <c r="AH2013" s="11">
        <f t="shared" si="3034"/>
        <v>0</v>
      </c>
      <c r="AI2013" s="11">
        <f t="shared" si="3034"/>
        <v>0</v>
      </c>
      <c r="AJ2013" s="11">
        <f t="shared" si="3034"/>
        <v>0</v>
      </c>
      <c r="AK2013" s="11">
        <f t="shared" si="3034"/>
        <v>0</v>
      </c>
      <c r="AL2013" s="11">
        <f t="shared" si="3034"/>
        <v>0</v>
      </c>
      <c r="AM2013" s="11">
        <f t="shared" si="3034"/>
        <v>0</v>
      </c>
      <c r="AN2013" s="11">
        <f t="shared" si="3034"/>
        <v>0</v>
      </c>
      <c r="AO2013" s="11">
        <f t="shared" si="3034"/>
        <v>0</v>
      </c>
      <c r="AP2013" s="11">
        <f t="shared" si="3034"/>
        <v>0</v>
      </c>
      <c r="AQ2013" s="11">
        <f t="shared" si="3034"/>
        <v>0</v>
      </c>
      <c r="AR2013" s="11">
        <f t="shared" si="3034"/>
        <v>0</v>
      </c>
      <c r="AS2013" s="11">
        <f t="shared" si="3034"/>
        <v>0</v>
      </c>
      <c r="AT2013" s="11">
        <f t="shared" si="3034"/>
        <v>0</v>
      </c>
      <c r="AU2013" s="11">
        <f t="shared" si="3034"/>
        <v>0</v>
      </c>
      <c r="AV2013" s="11">
        <f t="shared" si="3034"/>
        <v>0</v>
      </c>
      <c r="AW2013" s="11">
        <v>0</v>
      </c>
      <c r="AX2013" s="11">
        <v>0</v>
      </c>
      <c r="AY2013" s="11">
        <f t="shared" ref="AY2013:BQ2013" si="3035">SUM(AY2014)</f>
        <v>0</v>
      </c>
      <c r="AZ2013" s="11">
        <f t="shared" si="3035"/>
        <v>6</v>
      </c>
      <c r="BA2013" s="11">
        <f t="shared" si="3035"/>
        <v>0</v>
      </c>
      <c r="BB2013" s="11">
        <f t="shared" si="3035"/>
        <v>0</v>
      </c>
      <c r="BC2013" s="11">
        <f t="shared" si="3035"/>
        <v>0</v>
      </c>
      <c r="BD2013" s="11">
        <f t="shared" si="3035"/>
        <v>0</v>
      </c>
      <c r="BE2013" s="11">
        <f t="shared" si="3035"/>
        <v>6</v>
      </c>
      <c r="BF2013" s="11">
        <f t="shared" si="3035"/>
        <v>0</v>
      </c>
      <c r="BG2013" s="11">
        <f t="shared" si="3035"/>
        <v>0</v>
      </c>
      <c r="BH2013" s="11">
        <f t="shared" si="3035"/>
        <v>6</v>
      </c>
      <c r="BI2013" s="11">
        <f t="shared" si="3035"/>
        <v>0</v>
      </c>
      <c r="BJ2013" s="11">
        <f t="shared" si="3035"/>
        <v>0</v>
      </c>
      <c r="BK2013" s="11">
        <f t="shared" si="3035"/>
        <v>0</v>
      </c>
      <c r="BL2013" s="11">
        <f t="shared" si="3035"/>
        <v>0</v>
      </c>
      <c r="BM2013" s="11">
        <f t="shared" si="3035"/>
        <v>0</v>
      </c>
      <c r="BN2013" s="11">
        <f t="shared" si="3035"/>
        <v>0</v>
      </c>
      <c r="BO2013" s="11">
        <f t="shared" si="3035"/>
        <v>0</v>
      </c>
      <c r="BP2013" s="11">
        <f t="shared" si="3035"/>
        <v>0</v>
      </c>
      <c r="BQ2013" s="11">
        <f t="shared" si="3035"/>
        <v>0</v>
      </c>
      <c r="BR2013" s="11">
        <v>6</v>
      </c>
      <c r="BS2013" s="11">
        <v>0</v>
      </c>
      <c r="BT2013" s="11" t="e">
        <f>IF(#REF!=0,"-",#REF!/#REF!*100)</f>
        <v>#REF!</v>
      </c>
    </row>
    <row r="2014" spans="1:72" x14ac:dyDescent="0.25">
      <c r="A2014" s="4" t="s">
        <v>548</v>
      </c>
      <c r="B2014" s="4" t="s">
        <v>56</v>
      </c>
      <c r="C2014" s="4" t="s">
        <v>145</v>
      </c>
      <c r="D2014" s="102" t="s">
        <v>652</v>
      </c>
      <c r="E2014" s="101" t="s">
        <v>48</v>
      </c>
      <c r="F2014" s="101" t="s">
        <v>0</v>
      </c>
      <c r="G2014" s="2" t="s">
        <v>0</v>
      </c>
      <c r="H2014" s="2" t="s">
        <v>49</v>
      </c>
      <c r="I2014" s="12">
        <f t="shared" ref="I2014:AA2014" si="3036">SUM(I2015:I2016)</f>
        <v>9000</v>
      </c>
      <c r="J2014" s="12">
        <f t="shared" si="3036"/>
        <v>0</v>
      </c>
      <c r="K2014" s="12">
        <f t="shared" si="3036"/>
        <v>0</v>
      </c>
      <c r="L2014" s="12">
        <f t="shared" si="3036"/>
        <v>0</v>
      </c>
      <c r="M2014" s="12">
        <f t="shared" si="3036"/>
        <v>0</v>
      </c>
      <c r="N2014" s="12">
        <f t="shared" si="3036"/>
        <v>0</v>
      </c>
      <c r="O2014" s="12">
        <f t="shared" ref="O2014" si="3037">SUM(O2015:O2016)</f>
        <v>9000</v>
      </c>
      <c r="P2014" s="12">
        <f t="shared" si="3036"/>
        <v>0</v>
      </c>
      <c r="Q2014" s="12">
        <f t="shared" si="3036"/>
        <v>0</v>
      </c>
      <c r="R2014" s="12">
        <f t="shared" si="3036"/>
        <v>7740</v>
      </c>
      <c r="S2014" s="12">
        <f t="shared" si="3036"/>
        <v>0</v>
      </c>
      <c r="T2014" s="12">
        <f t="shared" si="3036"/>
        <v>0</v>
      </c>
      <c r="U2014" s="12">
        <f t="shared" si="3036"/>
        <v>0</v>
      </c>
      <c r="V2014" s="12">
        <f t="shared" si="3036"/>
        <v>0</v>
      </c>
      <c r="W2014" s="12">
        <f t="shared" si="3036"/>
        <v>0</v>
      </c>
      <c r="X2014" s="12">
        <f t="shared" si="3036"/>
        <v>0</v>
      </c>
      <c r="Y2014" s="12">
        <f t="shared" si="3036"/>
        <v>0</v>
      </c>
      <c r="Z2014" s="12">
        <f t="shared" si="3036"/>
        <v>0</v>
      </c>
      <c r="AA2014" s="12">
        <f t="shared" si="3036"/>
        <v>0</v>
      </c>
      <c r="AB2014" s="12">
        <v>7740</v>
      </c>
      <c r="AC2014" s="12">
        <v>1260</v>
      </c>
      <c r="AD2014" s="12">
        <f t="shared" ref="AD2014:AV2014" si="3038">SUM(AD2015:AD2016)</f>
        <v>0</v>
      </c>
      <c r="AE2014" s="12">
        <f t="shared" si="3038"/>
        <v>0</v>
      </c>
      <c r="AF2014" s="12">
        <f t="shared" si="3038"/>
        <v>0</v>
      </c>
      <c r="AG2014" s="12">
        <f t="shared" si="3038"/>
        <v>0</v>
      </c>
      <c r="AH2014" s="12">
        <f t="shared" si="3038"/>
        <v>0</v>
      </c>
      <c r="AI2014" s="12">
        <f t="shared" si="3038"/>
        <v>0</v>
      </c>
      <c r="AJ2014" s="12">
        <f t="shared" ref="AJ2014" si="3039">SUM(AJ2015:AJ2016)</f>
        <v>0</v>
      </c>
      <c r="AK2014" s="12">
        <f t="shared" si="3038"/>
        <v>0</v>
      </c>
      <c r="AL2014" s="12">
        <f t="shared" si="3038"/>
        <v>0</v>
      </c>
      <c r="AM2014" s="12">
        <f t="shared" si="3038"/>
        <v>0</v>
      </c>
      <c r="AN2014" s="12">
        <f t="shared" si="3038"/>
        <v>0</v>
      </c>
      <c r="AO2014" s="12">
        <f t="shared" si="3038"/>
        <v>0</v>
      </c>
      <c r="AP2014" s="12">
        <f t="shared" si="3038"/>
        <v>0</v>
      </c>
      <c r="AQ2014" s="12">
        <f t="shared" si="3038"/>
        <v>0</v>
      </c>
      <c r="AR2014" s="12">
        <f t="shared" si="3038"/>
        <v>0</v>
      </c>
      <c r="AS2014" s="12">
        <f t="shared" si="3038"/>
        <v>0</v>
      </c>
      <c r="AT2014" s="12">
        <f t="shared" si="3038"/>
        <v>0</v>
      </c>
      <c r="AU2014" s="12">
        <f t="shared" si="3038"/>
        <v>0</v>
      </c>
      <c r="AV2014" s="12">
        <f t="shared" si="3038"/>
        <v>0</v>
      </c>
      <c r="AW2014" s="12">
        <v>0</v>
      </c>
      <c r="AX2014" s="12">
        <v>0</v>
      </c>
      <c r="AY2014" s="12">
        <f t="shared" ref="AY2014:BQ2014" si="3040">SUM(AY2015:AY2016)</f>
        <v>0</v>
      </c>
      <c r="AZ2014" s="12">
        <f t="shared" si="3040"/>
        <v>6</v>
      </c>
      <c r="BA2014" s="12">
        <f t="shared" si="3040"/>
        <v>0</v>
      </c>
      <c r="BB2014" s="12">
        <f t="shared" si="3040"/>
        <v>0</v>
      </c>
      <c r="BC2014" s="12">
        <f t="shared" si="3040"/>
        <v>0</v>
      </c>
      <c r="BD2014" s="12">
        <f t="shared" si="3040"/>
        <v>0</v>
      </c>
      <c r="BE2014" s="12">
        <f t="shared" ref="BE2014" si="3041">SUM(BE2015:BE2016)</f>
        <v>6</v>
      </c>
      <c r="BF2014" s="12">
        <f t="shared" si="3040"/>
        <v>0</v>
      </c>
      <c r="BG2014" s="12">
        <f t="shared" si="3040"/>
        <v>0</v>
      </c>
      <c r="BH2014" s="12">
        <f t="shared" si="3040"/>
        <v>6</v>
      </c>
      <c r="BI2014" s="12">
        <f t="shared" si="3040"/>
        <v>0</v>
      </c>
      <c r="BJ2014" s="12">
        <f t="shared" si="3040"/>
        <v>0</v>
      </c>
      <c r="BK2014" s="12">
        <f t="shared" si="3040"/>
        <v>0</v>
      </c>
      <c r="BL2014" s="12">
        <f t="shared" si="3040"/>
        <v>0</v>
      </c>
      <c r="BM2014" s="12">
        <f t="shared" si="3040"/>
        <v>0</v>
      </c>
      <c r="BN2014" s="12">
        <f t="shared" si="3040"/>
        <v>0</v>
      </c>
      <c r="BO2014" s="12">
        <f t="shared" si="3040"/>
        <v>0</v>
      </c>
      <c r="BP2014" s="12">
        <f t="shared" si="3040"/>
        <v>0</v>
      </c>
      <c r="BQ2014" s="12">
        <f t="shared" si="3040"/>
        <v>0</v>
      </c>
      <c r="BR2014" s="12">
        <v>6</v>
      </c>
      <c r="BS2014" s="12">
        <v>0</v>
      </c>
      <c r="BT2014" s="12" t="e">
        <f>IF(#REF!=0,"-",#REF!/#REF!*100)</f>
        <v>#REF!</v>
      </c>
    </row>
    <row r="2015" spans="1:72" x14ac:dyDescent="0.25">
      <c r="A2015" s="4" t="s">
        <v>548</v>
      </c>
      <c r="B2015" s="4" t="s">
        <v>56</v>
      </c>
      <c r="C2015" s="4" t="s">
        <v>145</v>
      </c>
      <c r="D2015" s="102" t="s">
        <v>652</v>
      </c>
      <c r="E2015" s="113">
        <v>8213</v>
      </c>
      <c r="F2015" s="102"/>
      <c r="G2015" s="98" t="s">
        <v>1660</v>
      </c>
      <c r="H2015" s="13" t="s">
        <v>51</v>
      </c>
      <c r="I2015" s="14">
        <v>9000</v>
      </c>
      <c r="J2015" s="14"/>
      <c r="K2015" s="14"/>
      <c r="L2015" s="14"/>
      <c r="M2015" s="14"/>
      <c r="N2015" s="14"/>
      <c r="O2015" s="14">
        <f t="shared" ref="O2015:O2076" si="3042">I2015+J2015+K2015+L2015+M2015+N2015</f>
        <v>9000</v>
      </c>
      <c r="P2015" s="14"/>
      <c r="Q2015" s="14"/>
      <c r="R2015" s="14">
        <v>7740</v>
      </c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>
        <v>7740</v>
      </c>
      <c r="AC2015" s="14">
        <v>1260</v>
      </c>
      <c r="AD2015" s="14">
        <v>0</v>
      </c>
      <c r="AE2015" s="14"/>
      <c r="AF2015" s="14"/>
      <c r="AG2015" s="14"/>
      <c r="AH2015" s="14"/>
      <c r="AI2015" s="14"/>
      <c r="AJ2015" s="14">
        <f t="shared" ref="AJ2015:AJ2076" si="3043">AD2015+AE2015+AF2015+AG2015+AH2015+AI2015</f>
        <v>0</v>
      </c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>
        <v>0</v>
      </c>
      <c r="AX2015" s="14">
        <v>0</v>
      </c>
      <c r="AY2015" s="14">
        <v>0</v>
      </c>
      <c r="AZ2015" s="14"/>
      <c r="BA2015" s="14"/>
      <c r="BB2015" s="14"/>
      <c r="BC2015" s="14"/>
      <c r="BD2015" s="14"/>
      <c r="BE2015" s="14">
        <f t="shared" ref="BE2015:BE2076" si="3044">AY2015+AZ2015+BA2015+BB2015+BC2015+BD2015</f>
        <v>0</v>
      </c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>
        <v>0</v>
      </c>
      <c r="BS2015" s="14">
        <v>0</v>
      </c>
      <c r="BT2015" s="14" t="e">
        <f>IF(#REF!=0,"-",#REF!/#REF!*100)</f>
        <v>#REF!</v>
      </c>
    </row>
    <row r="2016" spans="1:72" x14ac:dyDescent="0.25">
      <c r="A2016" s="4" t="s">
        <v>548</v>
      </c>
      <c r="B2016" s="4" t="s">
        <v>56</v>
      </c>
      <c r="C2016" s="4" t="s">
        <v>145</v>
      </c>
      <c r="D2016" s="102" t="s">
        <v>652</v>
      </c>
      <c r="E2016" s="113">
        <v>8215</v>
      </c>
      <c r="F2016" s="102"/>
      <c r="G2016" s="98" t="s">
        <v>1660</v>
      </c>
      <c r="H2016" s="13" t="s">
        <v>68</v>
      </c>
      <c r="I2016" s="14">
        <v>0</v>
      </c>
      <c r="J2016" s="14"/>
      <c r="K2016" s="14"/>
      <c r="L2016" s="14"/>
      <c r="M2016" s="14"/>
      <c r="N2016" s="14"/>
      <c r="O2016" s="14">
        <f t="shared" si="3042"/>
        <v>0</v>
      </c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>
        <v>0</v>
      </c>
      <c r="AC2016" s="14">
        <v>0</v>
      </c>
      <c r="AD2016" s="14">
        <v>0</v>
      </c>
      <c r="AE2016" s="14"/>
      <c r="AF2016" s="14"/>
      <c r="AG2016" s="14"/>
      <c r="AH2016" s="14"/>
      <c r="AI2016" s="14"/>
      <c r="AJ2016" s="14">
        <f t="shared" si="3043"/>
        <v>0</v>
      </c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>
        <v>0</v>
      </c>
      <c r="AX2016" s="14">
        <v>0</v>
      </c>
      <c r="AY2016" s="14">
        <v>0</v>
      </c>
      <c r="AZ2016" s="14">
        <v>6</v>
      </c>
      <c r="BA2016" s="14"/>
      <c r="BB2016" s="14"/>
      <c r="BC2016" s="14"/>
      <c r="BD2016" s="14"/>
      <c r="BE2016" s="14">
        <f t="shared" si="3044"/>
        <v>6</v>
      </c>
      <c r="BF2016" s="14"/>
      <c r="BG2016" s="14"/>
      <c r="BH2016" s="14">
        <v>6</v>
      </c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>
        <v>6</v>
      </c>
      <c r="BS2016" s="14">
        <v>0</v>
      </c>
      <c r="BT2016" s="14" t="e">
        <f>IF(#REF!=0,"-",#REF!/#REF!*100)</f>
        <v>#REF!</v>
      </c>
    </row>
    <row r="2017" spans="1:72" ht="33.75" x14ac:dyDescent="0.25">
      <c r="A2017" s="13" t="s">
        <v>0</v>
      </c>
      <c r="B2017" s="13" t="s">
        <v>0</v>
      </c>
      <c r="C2017" s="13" t="s">
        <v>0</v>
      </c>
      <c r="D2017" s="98" t="s">
        <v>0</v>
      </c>
      <c r="E2017" s="98" t="s">
        <v>0</v>
      </c>
      <c r="F2017" s="98" t="s">
        <v>0</v>
      </c>
      <c r="G2017" s="13" t="s">
        <v>0</v>
      </c>
      <c r="H2017" s="10" t="s">
        <v>666</v>
      </c>
      <c r="I2017" s="11">
        <f t="shared" ref="I2017:AA2017" si="3045">SUM(I2013,I2006,I2002,I1978)</f>
        <v>30000</v>
      </c>
      <c r="J2017" s="11">
        <f t="shared" si="3045"/>
        <v>0</v>
      </c>
      <c r="K2017" s="11">
        <f t="shared" si="3045"/>
        <v>0</v>
      </c>
      <c r="L2017" s="11">
        <f t="shared" si="3045"/>
        <v>0</v>
      </c>
      <c r="M2017" s="11">
        <f t="shared" si="3045"/>
        <v>0</v>
      </c>
      <c r="N2017" s="11">
        <f t="shared" si="3045"/>
        <v>0</v>
      </c>
      <c r="O2017" s="11">
        <f t="shared" si="3045"/>
        <v>30000</v>
      </c>
      <c r="P2017" s="11">
        <f t="shared" si="3045"/>
        <v>0</v>
      </c>
      <c r="Q2017" s="11">
        <f t="shared" si="3045"/>
        <v>0</v>
      </c>
      <c r="R2017" s="11">
        <f t="shared" si="3045"/>
        <v>18740</v>
      </c>
      <c r="S2017" s="11">
        <f t="shared" si="3045"/>
        <v>0</v>
      </c>
      <c r="T2017" s="11">
        <f t="shared" si="3045"/>
        <v>0</v>
      </c>
      <c r="U2017" s="11">
        <f t="shared" si="3045"/>
        <v>0</v>
      </c>
      <c r="V2017" s="11">
        <f t="shared" si="3045"/>
        <v>0</v>
      </c>
      <c r="W2017" s="11">
        <f t="shared" si="3045"/>
        <v>0</v>
      </c>
      <c r="X2017" s="11">
        <f t="shared" si="3045"/>
        <v>0</v>
      </c>
      <c r="Y2017" s="11">
        <f t="shared" si="3045"/>
        <v>0</v>
      </c>
      <c r="Z2017" s="11">
        <f t="shared" si="3045"/>
        <v>0</v>
      </c>
      <c r="AA2017" s="11">
        <f t="shared" si="3045"/>
        <v>0</v>
      </c>
      <c r="AB2017" s="11">
        <v>18740</v>
      </c>
      <c r="AC2017" s="11">
        <v>11260</v>
      </c>
      <c r="AD2017" s="11">
        <f t="shared" ref="AD2017:AV2017" si="3046">SUM(AD2013,AD2006,AD2002,AD1978)</f>
        <v>0</v>
      </c>
      <c r="AE2017" s="11">
        <f t="shared" si="3046"/>
        <v>0</v>
      </c>
      <c r="AF2017" s="11">
        <f t="shared" si="3046"/>
        <v>0</v>
      </c>
      <c r="AG2017" s="11">
        <f t="shared" si="3046"/>
        <v>0</v>
      </c>
      <c r="AH2017" s="11">
        <f t="shared" si="3046"/>
        <v>0</v>
      </c>
      <c r="AI2017" s="11">
        <f t="shared" si="3046"/>
        <v>0</v>
      </c>
      <c r="AJ2017" s="11">
        <f t="shared" si="3046"/>
        <v>0</v>
      </c>
      <c r="AK2017" s="11">
        <f t="shared" si="3046"/>
        <v>0</v>
      </c>
      <c r="AL2017" s="11">
        <f t="shared" si="3046"/>
        <v>0</v>
      </c>
      <c r="AM2017" s="11">
        <f t="shared" si="3046"/>
        <v>0</v>
      </c>
      <c r="AN2017" s="11">
        <f t="shared" si="3046"/>
        <v>0</v>
      </c>
      <c r="AO2017" s="11">
        <f t="shared" si="3046"/>
        <v>0</v>
      </c>
      <c r="AP2017" s="11">
        <f t="shared" si="3046"/>
        <v>0</v>
      </c>
      <c r="AQ2017" s="11">
        <f t="shared" si="3046"/>
        <v>0</v>
      </c>
      <c r="AR2017" s="11">
        <f t="shared" si="3046"/>
        <v>0</v>
      </c>
      <c r="AS2017" s="11">
        <f t="shared" si="3046"/>
        <v>0</v>
      </c>
      <c r="AT2017" s="11">
        <f t="shared" si="3046"/>
        <v>0</v>
      </c>
      <c r="AU2017" s="11">
        <f t="shared" si="3046"/>
        <v>0</v>
      </c>
      <c r="AV2017" s="11">
        <f t="shared" si="3046"/>
        <v>0</v>
      </c>
      <c r="AW2017" s="11">
        <v>0</v>
      </c>
      <c r="AX2017" s="11">
        <v>0</v>
      </c>
      <c r="AY2017" s="11">
        <f t="shared" ref="AY2017:BQ2017" si="3047">SUM(AY2013,AY2006,AY2002,AY1978)</f>
        <v>0</v>
      </c>
      <c r="AZ2017" s="11">
        <f t="shared" si="3047"/>
        <v>20320</v>
      </c>
      <c r="BA2017" s="11">
        <f t="shared" si="3047"/>
        <v>0</v>
      </c>
      <c r="BB2017" s="11">
        <f t="shared" si="3047"/>
        <v>0</v>
      </c>
      <c r="BC2017" s="11">
        <f t="shared" si="3047"/>
        <v>0</v>
      </c>
      <c r="BD2017" s="11">
        <f t="shared" si="3047"/>
        <v>0</v>
      </c>
      <c r="BE2017" s="11">
        <f t="shared" si="3047"/>
        <v>20320</v>
      </c>
      <c r="BF2017" s="11">
        <f t="shared" si="3047"/>
        <v>0</v>
      </c>
      <c r="BG2017" s="11">
        <f t="shared" si="3047"/>
        <v>0</v>
      </c>
      <c r="BH2017" s="11">
        <f t="shared" si="3047"/>
        <v>20320</v>
      </c>
      <c r="BI2017" s="11">
        <f t="shared" si="3047"/>
        <v>0</v>
      </c>
      <c r="BJ2017" s="11">
        <f t="shared" si="3047"/>
        <v>0</v>
      </c>
      <c r="BK2017" s="11">
        <f t="shared" si="3047"/>
        <v>0</v>
      </c>
      <c r="BL2017" s="11">
        <f t="shared" si="3047"/>
        <v>0</v>
      </c>
      <c r="BM2017" s="11">
        <f t="shared" si="3047"/>
        <v>0</v>
      </c>
      <c r="BN2017" s="11">
        <f t="shared" si="3047"/>
        <v>0</v>
      </c>
      <c r="BO2017" s="11">
        <f t="shared" si="3047"/>
        <v>0</v>
      </c>
      <c r="BP2017" s="11">
        <f t="shared" si="3047"/>
        <v>0</v>
      </c>
      <c r="BQ2017" s="11">
        <f t="shared" si="3047"/>
        <v>0</v>
      </c>
      <c r="BR2017" s="11">
        <v>20320</v>
      </c>
      <c r="BS2017" s="11">
        <v>0</v>
      </c>
      <c r="BT2017" s="11" t="e">
        <f>IF(#REF!=0,"-",#REF!/#REF!*100)</f>
        <v>#REF!</v>
      </c>
    </row>
    <row r="2018" spans="1:72" ht="15.75" thickBot="1" x14ac:dyDescent="0.3">
      <c r="A2018" s="13" t="s">
        <v>0</v>
      </c>
      <c r="B2018" s="13" t="s">
        <v>0</v>
      </c>
      <c r="C2018" s="13" t="s">
        <v>0</v>
      </c>
      <c r="D2018" s="98" t="s">
        <v>0</v>
      </c>
      <c r="E2018" s="98" t="s">
        <v>0</v>
      </c>
      <c r="F2018" s="98" t="s">
        <v>0</v>
      </c>
      <c r="G2018" s="13" t="s">
        <v>0</v>
      </c>
      <c r="H2018" s="2" t="s">
        <v>53</v>
      </c>
      <c r="I2018" s="13" t="s">
        <v>0</v>
      </c>
      <c r="J2018" s="13"/>
      <c r="K2018" s="13"/>
      <c r="L2018" s="13"/>
      <c r="M2018" s="13"/>
      <c r="N2018" s="13"/>
      <c r="O2018" s="13" t="e">
        <f t="shared" si="3042"/>
        <v>#VALUE!</v>
      </c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>
        <v>0</v>
      </c>
      <c r="AC2018" s="13" t="e">
        <v>#VALUE!</v>
      </c>
      <c r="AD2018" s="13" t="s">
        <v>0</v>
      </c>
      <c r="AE2018" s="13"/>
      <c r="AF2018" s="13"/>
      <c r="AG2018" s="13"/>
      <c r="AH2018" s="13"/>
      <c r="AI2018" s="13"/>
      <c r="AJ2018" s="13" t="e">
        <f t="shared" si="3043"/>
        <v>#VALUE!</v>
      </c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>
        <v>0</v>
      </c>
      <c r="AX2018" s="13" t="e">
        <v>#VALUE!</v>
      </c>
      <c r="AY2018" s="13" t="s">
        <v>0</v>
      </c>
      <c r="AZ2018" s="13"/>
      <c r="BA2018" s="13"/>
      <c r="BB2018" s="13"/>
      <c r="BC2018" s="13"/>
      <c r="BD2018" s="13"/>
      <c r="BE2018" s="13" t="e">
        <f t="shared" si="3044"/>
        <v>#VALUE!</v>
      </c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>
        <v>0</v>
      </c>
      <c r="BS2018" s="13" t="e">
        <v>#VALUE!</v>
      </c>
      <c r="BT2018" s="12"/>
    </row>
    <row r="2019" spans="1:72" ht="69.75" customHeight="1" thickBot="1" x14ac:dyDescent="0.3">
      <c r="A2019" s="132" t="s">
        <v>0</v>
      </c>
      <c r="B2019" s="132" t="s">
        <v>0</v>
      </c>
      <c r="C2019" s="132" t="s">
        <v>0</v>
      </c>
      <c r="D2019" s="135" t="s">
        <v>0</v>
      </c>
      <c r="E2019" s="135" t="s">
        <v>0</v>
      </c>
      <c r="F2019" s="135" t="s">
        <v>0</v>
      </c>
      <c r="G2019" s="138" t="s">
        <v>0</v>
      </c>
      <c r="H2019" s="5" t="s">
        <v>54</v>
      </c>
      <c r="I2019" s="89" t="s">
        <v>9</v>
      </c>
      <c r="J2019" s="89" t="s">
        <v>1606</v>
      </c>
      <c r="K2019" s="89" t="s">
        <v>1534</v>
      </c>
      <c r="L2019" s="89" t="s">
        <v>1592</v>
      </c>
      <c r="M2019" s="89" t="s">
        <v>1593</v>
      </c>
      <c r="N2019" s="89" t="s">
        <v>1594</v>
      </c>
      <c r="O2019" s="89" t="s">
        <v>1610</v>
      </c>
      <c r="P2019" s="89" t="s">
        <v>1607</v>
      </c>
      <c r="Q2019" s="89" t="s">
        <v>1595</v>
      </c>
      <c r="R2019" s="89" t="s">
        <v>1596</v>
      </c>
      <c r="S2019" s="89" t="s">
        <v>1597</v>
      </c>
      <c r="T2019" s="89" t="s">
        <v>1598</v>
      </c>
      <c r="U2019" s="89" t="s">
        <v>1599</v>
      </c>
      <c r="V2019" s="89" t="s">
        <v>1600</v>
      </c>
      <c r="W2019" s="89" t="s">
        <v>1608</v>
      </c>
      <c r="X2019" s="89" t="s">
        <v>1609</v>
      </c>
      <c r="Y2019" s="89" t="s">
        <v>1601</v>
      </c>
      <c r="Z2019" s="89" t="s">
        <v>1602</v>
      </c>
      <c r="AA2019" s="89" t="s">
        <v>1603</v>
      </c>
      <c r="AB2019" s="89" t="s">
        <v>1604</v>
      </c>
      <c r="AC2019" s="89" t="s">
        <v>1605</v>
      </c>
      <c r="AD2019" s="90" t="s">
        <v>10</v>
      </c>
      <c r="AE2019" s="90" t="s">
        <v>1606</v>
      </c>
      <c r="AF2019" s="90" t="s">
        <v>1534</v>
      </c>
      <c r="AG2019" s="90" t="s">
        <v>1592</v>
      </c>
      <c r="AH2019" s="90" t="s">
        <v>1593</v>
      </c>
      <c r="AI2019" s="90" t="s">
        <v>1594</v>
      </c>
      <c r="AJ2019" s="90" t="s">
        <v>1611</v>
      </c>
      <c r="AK2019" s="90" t="s">
        <v>1607</v>
      </c>
      <c r="AL2019" s="90" t="s">
        <v>1595</v>
      </c>
      <c r="AM2019" s="90" t="s">
        <v>1596</v>
      </c>
      <c r="AN2019" s="90" t="s">
        <v>1597</v>
      </c>
      <c r="AO2019" s="90" t="s">
        <v>1598</v>
      </c>
      <c r="AP2019" s="90" t="s">
        <v>1599</v>
      </c>
      <c r="AQ2019" s="90" t="s">
        <v>1600</v>
      </c>
      <c r="AR2019" s="90" t="s">
        <v>1608</v>
      </c>
      <c r="AS2019" s="90" t="s">
        <v>1609</v>
      </c>
      <c r="AT2019" s="90" t="s">
        <v>1601</v>
      </c>
      <c r="AU2019" s="90" t="s">
        <v>1602</v>
      </c>
      <c r="AV2019" s="90" t="s">
        <v>1603</v>
      </c>
      <c r="AW2019" s="90" t="s">
        <v>1604</v>
      </c>
      <c r="AX2019" s="90" t="s">
        <v>1605</v>
      </c>
      <c r="AY2019" s="91" t="s">
        <v>11</v>
      </c>
      <c r="AZ2019" s="91" t="s">
        <v>1606</v>
      </c>
      <c r="BA2019" s="91" t="s">
        <v>1534</v>
      </c>
      <c r="BB2019" s="91" t="s">
        <v>1592</v>
      </c>
      <c r="BC2019" s="91" t="s">
        <v>1593</v>
      </c>
      <c r="BD2019" s="91" t="s">
        <v>1594</v>
      </c>
      <c r="BE2019" s="91" t="s">
        <v>1612</v>
      </c>
      <c r="BF2019" s="91" t="s">
        <v>1607</v>
      </c>
      <c r="BG2019" s="91" t="s">
        <v>1595</v>
      </c>
      <c r="BH2019" s="91" t="s">
        <v>1596</v>
      </c>
      <c r="BI2019" s="91" t="s">
        <v>1597</v>
      </c>
      <c r="BJ2019" s="91" t="s">
        <v>1598</v>
      </c>
      <c r="BK2019" s="91" t="s">
        <v>1599</v>
      </c>
      <c r="BL2019" s="91" t="s">
        <v>1600</v>
      </c>
      <c r="BM2019" s="91" t="s">
        <v>1608</v>
      </c>
      <c r="BN2019" s="91" t="s">
        <v>1609</v>
      </c>
      <c r="BO2019" s="91" t="s">
        <v>1601</v>
      </c>
      <c r="BP2019" s="91" t="s">
        <v>1602</v>
      </c>
      <c r="BQ2019" s="91" t="s">
        <v>1603</v>
      </c>
      <c r="BR2019" s="91" t="s">
        <v>1604</v>
      </c>
      <c r="BS2019" s="91" t="s">
        <v>1605</v>
      </c>
      <c r="BT2019" s="5" t="s">
        <v>1671</v>
      </c>
    </row>
    <row r="2020" spans="1:72" x14ac:dyDescent="0.25">
      <c r="A2020" s="133"/>
      <c r="B2020" s="133"/>
      <c r="C2020" s="133"/>
      <c r="D2020" s="136"/>
      <c r="E2020" s="136"/>
      <c r="F2020" s="136"/>
      <c r="G2020" s="139"/>
      <c r="H2020" s="15" t="s">
        <v>0</v>
      </c>
      <c r="I2020" s="9">
        <v>1</v>
      </c>
      <c r="J2020" s="9">
        <v>2</v>
      </c>
      <c r="K2020" s="9">
        <v>3</v>
      </c>
      <c r="L2020" s="9">
        <v>4</v>
      </c>
      <c r="M2020" s="9">
        <v>5</v>
      </c>
      <c r="N2020" s="9">
        <v>6</v>
      </c>
      <c r="O2020" s="9">
        <v>7</v>
      </c>
      <c r="P2020" s="9">
        <v>8</v>
      </c>
      <c r="Q2020" s="9">
        <v>9</v>
      </c>
      <c r="R2020" s="9">
        <v>10</v>
      </c>
      <c r="S2020" s="9">
        <v>11</v>
      </c>
      <c r="T2020" s="9">
        <v>12</v>
      </c>
      <c r="U2020" s="9">
        <v>13</v>
      </c>
      <c r="V2020" s="9">
        <v>14</v>
      </c>
      <c r="W2020" s="9">
        <v>15</v>
      </c>
      <c r="X2020" s="9">
        <v>16</v>
      </c>
      <c r="Y2020" s="9">
        <v>17</v>
      </c>
      <c r="Z2020" s="9">
        <v>18</v>
      </c>
      <c r="AA2020" s="9">
        <v>19</v>
      </c>
      <c r="AB2020" s="9">
        <v>20</v>
      </c>
      <c r="AC2020" s="9">
        <v>21</v>
      </c>
      <c r="AD2020" s="9">
        <v>1</v>
      </c>
      <c r="AE2020" s="9">
        <v>2</v>
      </c>
      <c r="AF2020" s="9">
        <v>3</v>
      </c>
      <c r="AG2020" s="9">
        <v>4</v>
      </c>
      <c r="AH2020" s="9">
        <v>5</v>
      </c>
      <c r="AI2020" s="9">
        <v>6</v>
      </c>
      <c r="AJ2020" s="9">
        <v>7</v>
      </c>
      <c r="AK2020" s="9">
        <v>8</v>
      </c>
      <c r="AL2020" s="9">
        <v>9</v>
      </c>
      <c r="AM2020" s="9">
        <v>10</v>
      </c>
      <c r="AN2020" s="9">
        <v>11</v>
      </c>
      <c r="AO2020" s="9">
        <v>12</v>
      </c>
      <c r="AP2020" s="9">
        <v>13</v>
      </c>
      <c r="AQ2020" s="9">
        <v>14</v>
      </c>
      <c r="AR2020" s="9">
        <v>15</v>
      </c>
      <c r="AS2020" s="9">
        <v>16</v>
      </c>
      <c r="AT2020" s="9">
        <v>17</v>
      </c>
      <c r="AU2020" s="9">
        <v>18</v>
      </c>
      <c r="AV2020" s="9">
        <v>19</v>
      </c>
      <c r="AW2020" s="9">
        <v>20</v>
      </c>
      <c r="AX2020" s="9">
        <v>21</v>
      </c>
      <c r="AY2020" s="9">
        <v>1</v>
      </c>
      <c r="AZ2020" s="9">
        <v>2</v>
      </c>
      <c r="BA2020" s="9">
        <v>3</v>
      </c>
      <c r="BB2020" s="9">
        <v>4</v>
      </c>
      <c r="BC2020" s="9">
        <v>5</v>
      </c>
      <c r="BD2020" s="9">
        <v>6</v>
      </c>
      <c r="BE2020" s="9">
        <v>7</v>
      </c>
      <c r="BF2020" s="9">
        <v>8</v>
      </c>
      <c r="BG2020" s="9">
        <v>9</v>
      </c>
      <c r="BH2020" s="9">
        <v>10</v>
      </c>
      <c r="BI2020" s="9">
        <v>11</v>
      </c>
      <c r="BJ2020" s="9">
        <v>12</v>
      </c>
      <c r="BK2020" s="9">
        <v>13</v>
      </c>
      <c r="BL2020" s="9">
        <v>14</v>
      </c>
      <c r="BM2020" s="9">
        <v>15</v>
      </c>
      <c r="BN2020" s="9">
        <v>16</v>
      </c>
      <c r="BO2020" s="9">
        <v>17</v>
      </c>
      <c r="BP2020" s="9">
        <v>18</v>
      </c>
      <c r="BQ2020" s="9">
        <v>19</v>
      </c>
      <c r="BR2020" s="9">
        <v>20</v>
      </c>
      <c r="BS2020" s="9">
        <v>21</v>
      </c>
      <c r="BT2020" s="9">
        <v>9</v>
      </c>
    </row>
    <row r="2021" spans="1:72" x14ac:dyDescent="0.25">
      <c r="A2021" s="133"/>
      <c r="B2021" s="133"/>
      <c r="C2021" s="133"/>
      <c r="D2021" s="136"/>
      <c r="E2021" s="136"/>
      <c r="F2021" s="136"/>
      <c r="G2021" s="139"/>
      <c r="H2021" s="16" t="s">
        <v>64</v>
      </c>
      <c r="I2021" s="17">
        <f t="shared" ref="I2021:AA2021" si="3048">SUM(I2017)</f>
        <v>30000</v>
      </c>
      <c r="J2021" s="17">
        <f t="shared" si="3048"/>
        <v>0</v>
      </c>
      <c r="K2021" s="17">
        <f t="shared" si="3048"/>
        <v>0</v>
      </c>
      <c r="L2021" s="17">
        <f t="shared" si="3048"/>
        <v>0</v>
      </c>
      <c r="M2021" s="17">
        <f t="shared" si="3048"/>
        <v>0</v>
      </c>
      <c r="N2021" s="17">
        <f t="shared" si="3048"/>
        <v>0</v>
      </c>
      <c r="O2021" s="17">
        <f t="shared" ref="O2021" si="3049">SUM(O2017)</f>
        <v>30000</v>
      </c>
      <c r="P2021" s="17">
        <f t="shared" si="3048"/>
        <v>0</v>
      </c>
      <c r="Q2021" s="17">
        <f t="shared" si="3048"/>
        <v>0</v>
      </c>
      <c r="R2021" s="17">
        <f t="shared" si="3048"/>
        <v>18740</v>
      </c>
      <c r="S2021" s="17">
        <f t="shared" si="3048"/>
        <v>0</v>
      </c>
      <c r="T2021" s="17">
        <f t="shared" si="3048"/>
        <v>0</v>
      </c>
      <c r="U2021" s="17">
        <f t="shared" si="3048"/>
        <v>0</v>
      </c>
      <c r="V2021" s="17">
        <f t="shared" si="3048"/>
        <v>0</v>
      </c>
      <c r="W2021" s="17">
        <f t="shared" si="3048"/>
        <v>0</v>
      </c>
      <c r="X2021" s="17">
        <f t="shared" si="3048"/>
        <v>0</v>
      </c>
      <c r="Y2021" s="17">
        <f t="shared" si="3048"/>
        <v>0</v>
      </c>
      <c r="Z2021" s="17">
        <f t="shared" si="3048"/>
        <v>0</v>
      </c>
      <c r="AA2021" s="17">
        <f t="shared" si="3048"/>
        <v>0</v>
      </c>
      <c r="AB2021" s="17">
        <v>18740</v>
      </c>
      <c r="AC2021" s="17">
        <v>11260</v>
      </c>
      <c r="AD2021" s="17">
        <f t="shared" ref="AD2021:AV2021" si="3050">SUM(AD2017)</f>
        <v>0</v>
      </c>
      <c r="AE2021" s="17">
        <f t="shared" si="3050"/>
        <v>0</v>
      </c>
      <c r="AF2021" s="17">
        <f t="shared" si="3050"/>
        <v>0</v>
      </c>
      <c r="AG2021" s="17">
        <f t="shared" si="3050"/>
        <v>0</v>
      </c>
      <c r="AH2021" s="17">
        <f t="shared" si="3050"/>
        <v>0</v>
      </c>
      <c r="AI2021" s="17">
        <f t="shared" si="3050"/>
        <v>0</v>
      </c>
      <c r="AJ2021" s="17">
        <f t="shared" ref="AJ2021" si="3051">SUM(AJ2017)</f>
        <v>0</v>
      </c>
      <c r="AK2021" s="17">
        <f t="shared" si="3050"/>
        <v>0</v>
      </c>
      <c r="AL2021" s="17">
        <f t="shared" si="3050"/>
        <v>0</v>
      </c>
      <c r="AM2021" s="17">
        <f t="shared" si="3050"/>
        <v>0</v>
      </c>
      <c r="AN2021" s="17">
        <f t="shared" si="3050"/>
        <v>0</v>
      </c>
      <c r="AO2021" s="17">
        <f t="shared" si="3050"/>
        <v>0</v>
      </c>
      <c r="AP2021" s="17">
        <f t="shared" si="3050"/>
        <v>0</v>
      </c>
      <c r="AQ2021" s="17">
        <f t="shared" si="3050"/>
        <v>0</v>
      </c>
      <c r="AR2021" s="17">
        <f t="shared" si="3050"/>
        <v>0</v>
      </c>
      <c r="AS2021" s="17">
        <f t="shared" si="3050"/>
        <v>0</v>
      </c>
      <c r="AT2021" s="17">
        <f t="shared" si="3050"/>
        <v>0</v>
      </c>
      <c r="AU2021" s="17">
        <f t="shared" si="3050"/>
        <v>0</v>
      </c>
      <c r="AV2021" s="17">
        <f t="shared" si="3050"/>
        <v>0</v>
      </c>
      <c r="AW2021" s="17">
        <v>0</v>
      </c>
      <c r="AX2021" s="17">
        <v>0</v>
      </c>
      <c r="AY2021" s="17">
        <f t="shared" ref="AY2021:BQ2021" si="3052">SUM(AY2017)</f>
        <v>0</v>
      </c>
      <c r="AZ2021" s="17">
        <f t="shared" si="3052"/>
        <v>20320</v>
      </c>
      <c r="BA2021" s="17">
        <f t="shared" si="3052"/>
        <v>0</v>
      </c>
      <c r="BB2021" s="17">
        <f t="shared" si="3052"/>
        <v>0</v>
      </c>
      <c r="BC2021" s="17">
        <f t="shared" si="3052"/>
        <v>0</v>
      </c>
      <c r="BD2021" s="17">
        <f t="shared" si="3052"/>
        <v>0</v>
      </c>
      <c r="BE2021" s="17">
        <f t="shared" ref="BE2021" si="3053">SUM(BE2017)</f>
        <v>20320</v>
      </c>
      <c r="BF2021" s="17">
        <f t="shared" si="3052"/>
        <v>0</v>
      </c>
      <c r="BG2021" s="17">
        <f t="shared" si="3052"/>
        <v>0</v>
      </c>
      <c r="BH2021" s="17">
        <f t="shared" si="3052"/>
        <v>20320</v>
      </c>
      <c r="BI2021" s="17">
        <f t="shared" si="3052"/>
        <v>0</v>
      </c>
      <c r="BJ2021" s="17">
        <f t="shared" si="3052"/>
        <v>0</v>
      </c>
      <c r="BK2021" s="17">
        <f t="shared" si="3052"/>
        <v>0</v>
      </c>
      <c r="BL2021" s="17">
        <f t="shared" si="3052"/>
        <v>0</v>
      </c>
      <c r="BM2021" s="17">
        <f t="shared" si="3052"/>
        <v>0</v>
      </c>
      <c r="BN2021" s="17">
        <f t="shared" si="3052"/>
        <v>0</v>
      </c>
      <c r="BO2021" s="17">
        <f t="shared" si="3052"/>
        <v>0</v>
      </c>
      <c r="BP2021" s="17">
        <f t="shared" si="3052"/>
        <v>0</v>
      </c>
      <c r="BQ2021" s="17">
        <f t="shared" si="3052"/>
        <v>0</v>
      </c>
      <c r="BR2021" s="17">
        <v>20320</v>
      </c>
      <c r="BS2021" s="17">
        <v>0</v>
      </c>
      <c r="BT2021" s="17" t="e">
        <f>IF(#REF!=0,"-",#REF!/#REF!*100)</f>
        <v>#REF!</v>
      </c>
    </row>
    <row r="2022" spans="1:72" x14ac:dyDescent="0.25">
      <c r="A2022" s="133"/>
      <c r="B2022" s="133"/>
      <c r="C2022" s="133"/>
      <c r="D2022" s="136"/>
      <c r="E2022" s="136"/>
      <c r="F2022" s="136"/>
      <c r="G2022" s="139"/>
      <c r="H2022" s="18" t="s">
        <v>55</v>
      </c>
      <c r="I2022" s="17">
        <f t="shared" ref="I2022:AA2022" si="3054">SUM(I2021)</f>
        <v>30000</v>
      </c>
      <c r="J2022" s="17">
        <f t="shared" si="3054"/>
        <v>0</v>
      </c>
      <c r="K2022" s="17">
        <f t="shared" si="3054"/>
        <v>0</v>
      </c>
      <c r="L2022" s="17">
        <f t="shared" si="3054"/>
        <v>0</v>
      </c>
      <c r="M2022" s="17">
        <f t="shared" si="3054"/>
        <v>0</v>
      </c>
      <c r="N2022" s="17">
        <f t="shared" si="3054"/>
        <v>0</v>
      </c>
      <c r="O2022" s="17">
        <f t="shared" ref="O2022" si="3055">SUM(O2021)</f>
        <v>30000</v>
      </c>
      <c r="P2022" s="17">
        <f t="shared" si="3054"/>
        <v>0</v>
      </c>
      <c r="Q2022" s="17">
        <f t="shared" si="3054"/>
        <v>0</v>
      </c>
      <c r="R2022" s="17">
        <f t="shared" si="3054"/>
        <v>18740</v>
      </c>
      <c r="S2022" s="17">
        <f t="shared" si="3054"/>
        <v>0</v>
      </c>
      <c r="T2022" s="17">
        <f t="shared" si="3054"/>
        <v>0</v>
      </c>
      <c r="U2022" s="17">
        <f t="shared" si="3054"/>
        <v>0</v>
      </c>
      <c r="V2022" s="17">
        <f t="shared" si="3054"/>
        <v>0</v>
      </c>
      <c r="W2022" s="17">
        <f t="shared" si="3054"/>
        <v>0</v>
      </c>
      <c r="X2022" s="17">
        <f t="shared" si="3054"/>
        <v>0</v>
      </c>
      <c r="Y2022" s="17">
        <f t="shared" si="3054"/>
        <v>0</v>
      </c>
      <c r="Z2022" s="17">
        <f t="shared" si="3054"/>
        <v>0</v>
      </c>
      <c r="AA2022" s="17">
        <f t="shared" si="3054"/>
        <v>0</v>
      </c>
      <c r="AB2022" s="17">
        <v>18740</v>
      </c>
      <c r="AC2022" s="17">
        <v>11260</v>
      </c>
      <c r="AD2022" s="17">
        <f t="shared" ref="AD2022:AV2022" si="3056">SUM(AD2021)</f>
        <v>0</v>
      </c>
      <c r="AE2022" s="17">
        <f t="shared" si="3056"/>
        <v>0</v>
      </c>
      <c r="AF2022" s="17">
        <f t="shared" si="3056"/>
        <v>0</v>
      </c>
      <c r="AG2022" s="17">
        <f t="shared" si="3056"/>
        <v>0</v>
      </c>
      <c r="AH2022" s="17">
        <f t="shared" si="3056"/>
        <v>0</v>
      </c>
      <c r="AI2022" s="17">
        <f t="shared" si="3056"/>
        <v>0</v>
      </c>
      <c r="AJ2022" s="17">
        <f t="shared" ref="AJ2022" si="3057">SUM(AJ2021)</f>
        <v>0</v>
      </c>
      <c r="AK2022" s="17">
        <f t="shared" si="3056"/>
        <v>0</v>
      </c>
      <c r="AL2022" s="17">
        <f t="shared" si="3056"/>
        <v>0</v>
      </c>
      <c r="AM2022" s="17">
        <f t="shared" si="3056"/>
        <v>0</v>
      </c>
      <c r="AN2022" s="17">
        <f t="shared" si="3056"/>
        <v>0</v>
      </c>
      <c r="AO2022" s="17">
        <f t="shared" si="3056"/>
        <v>0</v>
      </c>
      <c r="AP2022" s="17">
        <f t="shared" si="3056"/>
        <v>0</v>
      </c>
      <c r="AQ2022" s="17">
        <f t="shared" si="3056"/>
        <v>0</v>
      </c>
      <c r="AR2022" s="17">
        <f t="shared" si="3056"/>
        <v>0</v>
      </c>
      <c r="AS2022" s="17">
        <f t="shared" si="3056"/>
        <v>0</v>
      </c>
      <c r="AT2022" s="17">
        <f t="shared" si="3056"/>
        <v>0</v>
      </c>
      <c r="AU2022" s="17">
        <f t="shared" si="3056"/>
        <v>0</v>
      </c>
      <c r="AV2022" s="17">
        <f t="shared" si="3056"/>
        <v>0</v>
      </c>
      <c r="AW2022" s="17">
        <v>0</v>
      </c>
      <c r="AX2022" s="17">
        <v>0</v>
      </c>
      <c r="AY2022" s="17">
        <f t="shared" ref="AY2022:BQ2022" si="3058">SUM(AY2021)</f>
        <v>0</v>
      </c>
      <c r="AZ2022" s="17">
        <f t="shared" si="3058"/>
        <v>20320</v>
      </c>
      <c r="BA2022" s="17">
        <f t="shared" si="3058"/>
        <v>0</v>
      </c>
      <c r="BB2022" s="17">
        <f t="shared" si="3058"/>
        <v>0</v>
      </c>
      <c r="BC2022" s="17">
        <f t="shared" si="3058"/>
        <v>0</v>
      </c>
      <c r="BD2022" s="17">
        <f t="shared" si="3058"/>
        <v>0</v>
      </c>
      <c r="BE2022" s="17">
        <f t="shared" ref="BE2022" si="3059">SUM(BE2021)</f>
        <v>20320</v>
      </c>
      <c r="BF2022" s="17">
        <f t="shared" si="3058"/>
        <v>0</v>
      </c>
      <c r="BG2022" s="17">
        <f t="shared" si="3058"/>
        <v>0</v>
      </c>
      <c r="BH2022" s="17">
        <f t="shared" si="3058"/>
        <v>20320</v>
      </c>
      <c r="BI2022" s="17">
        <f t="shared" si="3058"/>
        <v>0</v>
      </c>
      <c r="BJ2022" s="17">
        <f t="shared" si="3058"/>
        <v>0</v>
      </c>
      <c r="BK2022" s="17">
        <f t="shared" si="3058"/>
        <v>0</v>
      </c>
      <c r="BL2022" s="17">
        <f t="shared" si="3058"/>
        <v>0</v>
      </c>
      <c r="BM2022" s="17">
        <f t="shared" si="3058"/>
        <v>0</v>
      </c>
      <c r="BN2022" s="17">
        <f t="shared" si="3058"/>
        <v>0</v>
      </c>
      <c r="BO2022" s="17">
        <f t="shared" si="3058"/>
        <v>0</v>
      </c>
      <c r="BP2022" s="17">
        <f t="shared" si="3058"/>
        <v>0</v>
      </c>
      <c r="BQ2022" s="17">
        <f t="shared" si="3058"/>
        <v>0</v>
      </c>
      <c r="BR2022" s="17">
        <v>20320</v>
      </c>
      <c r="BS2022" s="17">
        <v>0</v>
      </c>
      <c r="BT2022" s="17" t="e">
        <f>IF(#REF!=0,"-",#REF!/#REF!*100)</f>
        <v>#REF!</v>
      </c>
    </row>
    <row r="2023" spans="1:72" x14ac:dyDescent="0.25">
      <c r="A2023" s="134"/>
      <c r="B2023" s="134"/>
      <c r="C2023" s="134"/>
      <c r="D2023" s="137"/>
      <c r="E2023" s="137"/>
      <c r="F2023" s="137"/>
      <c r="G2023" s="140"/>
      <c r="O2023">
        <f t="shared" si="3042"/>
        <v>0</v>
      </c>
      <c r="AB2023">
        <v>0</v>
      </c>
      <c r="AC2023">
        <v>0</v>
      </c>
      <c r="AJ2023">
        <f t="shared" si="3043"/>
        <v>0</v>
      </c>
      <c r="AW2023">
        <v>0</v>
      </c>
      <c r="AX2023">
        <v>0</v>
      </c>
      <c r="BE2023">
        <f t="shared" si="3044"/>
        <v>0</v>
      </c>
      <c r="BR2023">
        <v>0</v>
      </c>
      <c r="BS2023">
        <v>0</v>
      </c>
      <c r="BT2023" t="e">
        <f>IF(#REF!=0,"-",#REF!/#REF!*100)</f>
        <v>#REF!</v>
      </c>
    </row>
    <row r="2024" spans="1:72" ht="15.75" thickBot="1" x14ac:dyDescent="0.3">
      <c r="A2024" s="13" t="s">
        <v>0</v>
      </c>
      <c r="B2024" s="13" t="s">
        <v>0</v>
      </c>
      <c r="C2024" s="13" t="s">
        <v>0</v>
      </c>
      <c r="D2024" s="98" t="s">
        <v>0</v>
      </c>
      <c r="E2024" s="98" t="s">
        <v>0</v>
      </c>
      <c r="F2024" s="98" t="s">
        <v>0</v>
      </c>
      <c r="G2024" s="13" t="s">
        <v>0</v>
      </c>
      <c r="H2024" s="19" t="s">
        <v>0</v>
      </c>
      <c r="I2024" s="19" t="s">
        <v>0</v>
      </c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>
        <v>0</v>
      </c>
      <c r="AC2024" s="19">
        <v>0</v>
      </c>
      <c r="AD2024" s="19" t="s">
        <v>0</v>
      </c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>
        <v>0</v>
      </c>
      <c r="AX2024" s="19">
        <v>0</v>
      </c>
      <c r="AY2024" s="19" t="s">
        <v>0</v>
      </c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>
        <v>0</v>
      </c>
      <c r="BS2024" s="19">
        <v>0</v>
      </c>
      <c r="BT2024" s="19"/>
    </row>
    <row r="2025" spans="1:72" ht="69.75" customHeight="1" thickBot="1" x14ac:dyDescent="0.3">
      <c r="A2025" s="5" t="s">
        <v>2</v>
      </c>
      <c r="B2025" s="5" t="s">
        <v>3</v>
      </c>
      <c r="C2025" s="5" t="s">
        <v>4</v>
      </c>
      <c r="D2025" s="103" t="s">
        <v>0</v>
      </c>
      <c r="E2025" s="112" t="s">
        <v>5</v>
      </c>
      <c r="F2025" s="112" t="s">
        <v>6</v>
      </c>
      <c r="G2025" s="5" t="s">
        <v>7</v>
      </c>
      <c r="H2025" s="5" t="s">
        <v>8</v>
      </c>
      <c r="I2025" s="89" t="s">
        <v>9</v>
      </c>
      <c r="J2025" s="89" t="s">
        <v>1606</v>
      </c>
      <c r="K2025" s="89" t="s">
        <v>1534</v>
      </c>
      <c r="L2025" s="89" t="s">
        <v>1592</v>
      </c>
      <c r="M2025" s="89" t="s">
        <v>1593</v>
      </c>
      <c r="N2025" s="89" t="s">
        <v>1594</v>
      </c>
      <c r="O2025" s="89" t="s">
        <v>1610</v>
      </c>
      <c r="P2025" s="89" t="s">
        <v>1607</v>
      </c>
      <c r="Q2025" s="89" t="s">
        <v>1595</v>
      </c>
      <c r="R2025" s="89" t="s">
        <v>1596</v>
      </c>
      <c r="S2025" s="89" t="s">
        <v>1597</v>
      </c>
      <c r="T2025" s="89" t="s">
        <v>1598</v>
      </c>
      <c r="U2025" s="89" t="s">
        <v>1599</v>
      </c>
      <c r="V2025" s="89" t="s">
        <v>1600</v>
      </c>
      <c r="W2025" s="89" t="s">
        <v>1608</v>
      </c>
      <c r="X2025" s="89" t="s">
        <v>1609</v>
      </c>
      <c r="Y2025" s="89" t="s">
        <v>1601</v>
      </c>
      <c r="Z2025" s="89" t="s">
        <v>1602</v>
      </c>
      <c r="AA2025" s="89" t="s">
        <v>1603</v>
      </c>
      <c r="AB2025" s="89" t="s">
        <v>1604</v>
      </c>
      <c r="AC2025" s="89" t="s">
        <v>1605</v>
      </c>
      <c r="AD2025" s="90" t="s">
        <v>10</v>
      </c>
      <c r="AE2025" s="90" t="s">
        <v>1606</v>
      </c>
      <c r="AF2025" s="90" t="s">
        <v>1534</v>
      </c>
      <c r="AG2025" s="90" t="s">
        <v>1592</v>
      </c>
      <c r="AH2025" s="90" t="s">
        <v>1593</v>
      </c>
      <c r="AI2025" s="90" t="s">
        <v>1594</v>
      </c>
      <c r="AJ2025" s="90" t="s">
        <v>1611</v>
      </c>
      <c r="AK2025" s="90" t="s">
        <v>1607</v>
      </c>
      <c r="AL2025" s="90" t="s">
        <v>1595</v>
      </c>
      <c r="AM2025" s="90" t="s">
        <v>1596</v>
      </c>
      <c r="AN2025" s="90" t="s">
        <v>1597</v>
      </c>
      <c r="AO2025" s="90" t="s">
        <v>1598</v>
      </c>
      <c r="AP2025" s="90" t="s">
        <v>1599</v>
      </c>
      <c r="AQ2025" s="90" t="s">
        <v>1600</v>
      </c>
      <c r="AR2025" s="90" t="s">
        <v>1608</v>
      </c>
      <c r="AS2025" s="90" t="s">
        <v>1609</v>
      </c>
      <c r="AT2025" s="90" t="s">
        <v>1601</v>
      </c>
      <c r="AU2025" s="90" t="s">
        <v>1602</v>
      </c>
      <c r="AV2025" s="90" t="s">
        <v>1603</v>
      </c>
      <c r="AW2025" s="90" t="s">
        <v>1604</v>
      </c>
      <c r="AX2025" s="90" t="s">
        <v>1605</v>
      </c>
      <c r="AY2025" s="91" t="s">
        <v>11</v>
      </c>
      <c r="AZ2025" s="91" t="s">
        <v>1606</v>
      </c>
      <c r="BA2025" s="91" t="s">
        <v>1534</v>
      </c>
      <c r="BB2025" s="91" t="s">
        <v>1592</v>
      </c>
      <c r="BC2025" s="91" t="s">
        <v>1593</v>
      </c>
      <c r="BD2025" s="91" t="s">
        <v>1594</v>
      </c>
      <c r="BE2025" s="91" t="s">
        <v>1612</v>
      </c>
      <c r="BF2025" s="91" t="s">
        <v>1607</v>
      </c>
      <c r="BG2025" s="91" t="s">
        <v>1595</v>
      </c>
      <c r="BH2025" s="91" t="s">
        <v>1596</v>
      </c>
      <c r="BI2025" s="91" t="s">
        <v>1597</v>
      </c>
      <c r="BJ2025" s="91" t="s">
        <v>1598</v>
      </c>
      <c r="BK2025" s="91" t="s">
        <v>1599</v>
      </c>
      <c r="BL2025" s="91" t="s">
        <v>1600</v>
      </c>
      <c r="BM2025" s="91" t="s">
        <v>1608</v>
      </c>
      <c r="BN2025" s="91" t="s">
        <v>1609</v>
      </c>
      <c r="BO2025" s="91" t="s">
        <v>1601</v>
      </c>
      <c r="BP2025" s="91" t="s">
        <v>1602</v>
      </c>
      <c r="BQ2025" s="91" t="s">
        <v>1603</v>
      </c>
      <c r="BR2025" s="91" t="s">
        <v>1604</v>
      </c>
      <c r="BS2025" s="91" t="s">
        <v>1605</v>
      </c>
      <c r="BT2025" s="5" t="s">
        <v>1671</v>
      </c>
    </row>
    <row r="2026" spans="1:72" x14ac:dyDescent="0.25">
      <c r="A2026" s="6" t="s">
        <v>0</v>
      </c>
      <c r="B2026" s="6" t="s">
        <v>0</v>
      </c>
      <c r="C2026" s="6" t="s">
        <v>0</v>
      </c>
      <c r="D2026" s="104" t="s">
        <v>0</v>
      </c>
      <c r="E2026" s="104" t="s">
        <v>0</v>
      </c>
      <c r="F2026" s="121" t="s">
        <v>0</v>
      </c>
      <c r="G2026" s="7" t="s">
        <v>0</v>
      </c>
      <c r="H2026" s="8" t="s">
        <v>0</v>
      </c>
      <c r="I2026" s="9">
        <v>1</v>
      </c>
      <c r="J2026" s="9">
        <v>2</v>
      </c>
      <c r="K2026" s="9">
        <v>3</v>
      </c>
      <c r="L2026" s="9">
        <v>4</v>
      </c>
      <c r="M2026" s="9">
        <v>5</v>
      </c>
      <c r="N2026" s="9">
        <v>6</v>
      </c>
      <c r="O2026" s="9">
        <v>7</v>
      </c>
      <c r="P2026" s="9">
        <v>8</v>
      </c>
      <c r="Q2026" s="9">
        <v>9</v>
      </c>
      <c r="R2026" s="9">
        <v>10</v>
      </c>
      <c r="S2026" s="9">
        <v>11</v>
      </c>
      <c r="T2026" s="9">
        <v>12</v>
      </c>
      <c r="U2026" s="9">
        <v>13</v>
      </c>
      <c r="V2026" s="9">
        <v>14</v>
      </c>
      <c r="W2026" s="9">
        <v>15</v>
      </c>
      <c r="X2026" s="9">
        <v>16</v>
      </c>
      <c r="Y2026" s="9">
        <v>17</v>
      </c>
      <c r="Z2026" s="9">
        <v>18</v>
      </c>
      <c r="AA2026" s="9">
        <v>19</v>
      </c>
      <c r="AB2026" s="9">
        <v>20</v>
      </c>
      <c r="AC2026" s="9">
        <v>21</v>
      </c>
      <c r="AD2026" s="9">
        <v>1</v>
      </c>
      <c r="AE2026" s="9">
        <v>2</v>
      </c>
      <c r="AF2026" s="9">
        <v>3</v>
      </c>
      <c r="AG2026" s="9">
        <v>4</v>
      </c>
      <c r="AH2026" s="9">
        <v>5</v>
      </c>
      <c r="AI2026" s="9">
        <v>6</v>
      </c>
      <c r="AJ2026" s="9">
        <v>7</v>
      </c>
      <c r="AK2026" s="9">
        <v>8</v>
      </c>
      <c r="AL2026" s="9">
        <v>9</v>
      </c>
      <c r="AM2026" s="9">
        <v>10</v>
      </c>
      <c r="AN2026" s="9">
        <v>11</v>
      </c>
      <c r="AO2026" s="9">
        <v>12</v>
      </c>
      <c r="AP2026" s="9">
        <v>13</v>
      </c>
      <c r="AQ2026" s="9">
        <v>14</v>
      </c>
      <c r="AR2026" s="9">
        <v>15</v>
      </c>
      <c r="AS2026" s="9">
        <v>16</v>
      </c>
      <c r="AT2026" s="9">
        <v>17</v>
      </c>
      <c r="AU2026" s="9">
        <v>18</v>
      </c>
      <c r="AV2026" s="9">
        <v>19</v>
      </c>
      <c r="AW2026" s="9">
        <v>20</v>
      </c>
      <c r="AX2026" s="9">
        <v>21</v>
      </c>
      <c r="AY2026" s="9">
        <v>1</v>
      </c>
      <c r="AZ2026" s="9">
        <v>2</v>
      </c>
      <c r="BA2026" s="9">
        <v>3</v>
      </c>
      <c r="BB2026" s="9">
        <v>4</v>
      </c>
      <c r="BC2026" s="9">
        <v>5</v>
      </c>
      <c r="BD2026" s="9">
        <v>6</v>
      </c>
      <c r="BE2026" s="9">
        <v>7</v>
      </c>
      <c r="BF2026" s="9">
        <v>8</v>
      </c>
      <c r="BG2026" s="9">
        <v>9</v>
      </c>
      <c r="BH2026" s="9">
        <v>10</v>
      </c>
      <c r="BI2026" s="9">
        <v>11</v>
      </c>
      <c r="BJ2026" s="9">
        <v>12</v>
      </c>
      <c r="BK2026" s="9">
        <v>13</v>
      </c>
      <c r="BL2026" s="9">
        <v>14</v>
      </c>
      <c r="BM2026" s="9">
        <v>15</v>
      </c>
      <c r="BN2026" s="9">
        <v>16</v>
      </c>
      <c r="BO2026" s="9">
        <v>17</v>
      </c>
      <c r="BP2026" s="9">
        <v>18</v>
      </c>
      <c r="BQ2026" s="9">
        <v>19</v>
      </c>
      <c r="BR2026" s="9">
        <v>20</v>
      </c>
      <c r="BS2026" s="9">
        <v>21</v>
      </c>
      <c r="BT2026" s="9">
        <v>9</v>
      </c>
    </row>
    <row r="2027" spans="1:72" x14ac:dyDescent="0.25">
      <c r="A2027" s="1" t="s">
        <v>548</v>
      </c>
      <c r="B2027" s="1" t="s">
        <v>56</v>
      </c>
      <c r="C2027" s="4" t="s">
        <v>146</v>
      </c>
      <c r="D2027" s="102" t="s">
        <v>667</v>
      </c>
      <c r="E2027" s="101" t="s">
        <v>0</v>
      </c>
      <c r="F2027" s="101" t="s">
        <v>0</v>
      </c>
      <c r="G2027" s="2" t="s">
        <v>0</v>
      </c>
      <c r="H2027" s="2" t="s">
        <v>668</v>
      </c>
      <c r="I2027" s="3" t="s">
        <v>0</v>
      </c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>
        <v>0</v>
      </c>
      <c r="AC2027" s="3">
        <v>0</v>
      </c>
      <c r="AD2027" s="3" t="s">
        <v>0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>
        <v>0</v>
      </c>
      <c r="AX2027" s="3">
        <v>0</v>
      </c>
      <c r="AY2027" s="3" t="s">
        <v>0</v>
      </c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>
        <v>0</v>
      </c>
      <c r="BS2027" s="3">
        <v>0</v>
      </c>
      <c r="BT2027" s="3"/>
    </row>
    <row r="2028" spans="1:72" ht="33.75" x14ac:dyDescent="0.25">
      <c r="A2028" s="1" t="s">
        <v>0</v>
      </c>
      <c r="B2028" s="1" t="s">
        <v>0</v>
      </c>
      <c r="C2028" s="1" t="s">
        <v>0</v>
      </c>
      <c r="D2028" s="101" t="s">
        <v>0</v>
      </c>
      <c r="E2028" s="101" t="s">
        <v>0</v>
      </c>
      <c r="F2028" s="101" t="s">
        <v>0</v>
      </c>
      <c r="G2028" s="2" t="s">
        <v>0</v>
      </c>
      <c r="H2028" s="10" t="s">
        <v>13</v>
      </c>
      <c r="I2028" s="11">
        <f t="shared" ref="I2028:AA2028" si="3060">SUM(I2029,I2037,I2039)</f>
        <v>0</v>
      </c>
      <c r="J2028" s="11">
        <f t="shared" si="3060"/>
        <v>0</v>
      </c>
      <c r="K2028" s="11">
        <f t="shared" si="3060"/>
        <v>0</v>
      </c>
      <c r="L2028" s="11">
        <f t="shared" si="3060"/>
        <v>0</v>
      </c>
      <c r="M2028" s="11">
        <f t="shared" si="3060"/>
        <v>0</v>
      </c>
      <c r="N2028" s="11">
        <f t="shared" si="3060"/>
        <v>0</v>
      </c>
      <c r="O2028" s="11">
        <f t="shared" ref="O2028" si="3061">SUM(O2029,O2037,O2039)</f>
        <v>0</v>
      </c>
      <c r="P2028" s="11">
        <f t="shared" si="3060"/>
        <v>0</v>
      </c>
      <c r="Q2028" s="11">
        <f t="shared" si="3060"/>
        <v>0</v>
      </c>
      <c r="R2028" s="11">
        <f t="shared" si="3060"/>
        <v>0</v>
      </c>
      <c r="S2028" s="11">
        <f t="shared" si="3060"/>
        <v>0</v>
      </c>
      <c r="T2028" s="11">
        <f t="shared" si="3060"/>
        <v>0</v>
      </c>
      <c r="U2028" s="11">
        <f t="shared" si="3060"/>
        <v>0</v>
      </c>
      <c r="V2028" s="11">
        <f t="shared" si="3060"/>
        <v>0</v>
      </c>
      <c r="W2028" s="11">
        <f t="shared" si="3060"/>
        <v>0</v>
      </c>
      <c r="X2028" s="11">
        <f t="shared" si="3060"/>
        <v>0</v>
      </c>
      <c r="Y2028" s="11">
        <f t="shared" si="3060"/>
        <v>0</v>
      </c>
      <c r="Z2028" s="11">
        <f t="shared" si="3060"/>
        <v>0</v>
      </c>
      <c r="AA2028" s="11">
        <f t="shared" si="3060"/>
        <v>0</v>
      </c>
      <c r="AB2028" s="11">
        <v>0</v>
      </c>
      <c r="AC2028" s="11">
        <v>0</v>
      </c>
      <c r="AD2028" s="11">
        <f t="shared" ref="AD2028:AV2028" si="3062">SUM(AD2029,AD2037,AD2039)</f>
        <v>0</v>
      </c>
      <c r="AE2028" s="11">
        <f t="shared" si="3062"/>
        <v>0</v>
      </c>
      <c r="AF2028" s="11">
        <f t="shared" si="3062"/>
        <v>0</v>
      </c>
      <c r="AG2028" s="11">
        <f t="shared" si="3062"/>
        <v>0</v>
      </c>
      <c r="AH2028" s="11">
        <f t="shared" si="3062"/>
        <v>0</v>
      </c>
      <c r="AI2028" s="11">
        <f t="shared" si="3062"/>
        <v>0</v>
      </c>
      <c r="AJ2028" s="11">
        <f t="shared" ref="AJ2028" si="3063">SUM(AJ2029,AJ2037,AJ2039)</f>
        <v>0</v>
      </c>
      <c r="AK2028" s="11">
        <f t="shared" si="3062"/>
        <v>0</v>
      </c>
      <c r="AL2028" s="11">
        <f t="shared" si="3062"/>
        <v>0</v>
      </c>
      <c r="AM2028" s="11">
        <f t="shared" si="3062"/>
        <v>0</v>
      </c>
      <c r="AN2028" s="11">
        <f t="shared" si="3062"/>
        <v>0</v>
      </c>
      <c r="AO2028" s="11">
        <f t="shared" si="3062"/>
        <v>0</v>
      </c>
      <c r="AP2028" s="11">
        <f t="shared" si="3062"/>
        <v>0</v>
      </c>
      <c r="AQ2028" s="11">
        <f t="shared" si="3062"/>
        <v>0</v>
      </c>
      <c r="AR2028" s="11">
        <f t="shared" si="3062"/>
        <v>0</v>
      </c>
      <c r="AS2028" s="11">
        <f t="shared" si="3062"/>
        <v>0</v>
      </c>
      <c r="AT2028" s="11">
        <f t="shared" si="3062"/>
        <v>0</v>
      </c>
      <c r="AU2028" s="11">
        <f t="shared" si="3062"/>
        <v>0</v>
      </c>
      <c r="AV2028" s="11">
        <f t="shared" si="3062"/>
        <v>0</v>
      </c>
      <c r="AW2028" s="11">
        <v>0</v>
      </c>
      <c r="AX2028" s="11">
        <v>0</v>
      </c>
      <c r="AY2028" s="11">
        <f t="shared" ref="AY2028:BQ2028" si="3064">SUM(AY2029,AY2037,AY2039)</f>
        <v>0</v>
      </c>
      <c r="AZ2028" s="11">
        <f t="shared" si="3064"/>
        <v>0</v>
      </c>
      <c r="BA2028" s="11">
        <f t="shared" si="3064"/>
        <v>0</v>
      </c>
      <c r="BB2028" s="11">
        <f t="shared" si="3064"/>
        <v>0</v>
      </c>
      <c r="BC2028" s="11">
        <f t="shared" si="3064"/>
        <v>0</v>
      </c>
      <c r="BD2028" s="11">
        <f t="shared" si="3064"/>
        <v>0</v>
      </c>
      <c r="BE2028" s="11">
        <f t="shared" ref="BE2028" si="3065">SUM(BE2029,BE2037,BE2039)</f>
        <v>0</v>
      </c>
      <c r="BF2028" s="11">
        <f t="shared" si="3064"/>
        <v>0</v>
      </c>
      <c r="BG2028" s="11">
        <f t="shared" si="3064"/>
        <v>0</v>
      </c>
      <c r="BH2028" s="11">
        <f t="shared" si="3064"/>
        <v>0</v>
      </c>
      <c r="BI2028" s="11">
        <f t="shared" si="3064"/>
        <v>0</v>
      </c>
      <c r="BJ2028" s="11">
        <f t="shared" si="3064"/>
        <v>0</v>
      </c>
      <c r="BK2028" s="11">
        <f t="shared" si="3064"/>
        <v>0</v>
      </c>
      <c r="BL2028" s="11">
        <f t="shared" si="3064"/>
        <v>0</v>
      </c>
      <c r="BM2028" s="11">
        <f t="shared" si="3064"/>
        <v>0</v>
      </c>
      <c r="BN2028" s="11">
        <f t="shared" si="3064"/>
        <v>0</v>
      </c>
      <c r="BO2028" s="11">
        <f t="shared" si="3064"/>
        <v>0</v>
      </c>
      <c r="BP2028" s="11">
        <f t="shared" si="3064"/>
        <v>0</v>
      </c>
      <c r="BQ2028" s="11">
        <f t="shared" si="3064"/>
        <v>0</v>
      </c>
      <c r="BR2028" s="11">
        <v>0</v>
      </c>
      <c r="BS2028" s="11">
        <v>0</v>
      </c>
      <c r="BT2028" s="11" t="e">
        <f>IF(#REF!=0,"-",#REF!/#REF!*100)</f>
        <v>#REF!</v>
      </c>
    </row>
    <row r="2029" spans="1:72" x14ac:dyDescent="0.25">
      <c r="A2029" s="4" t="s">
        <v>548</v>
      </c>
      <c r="B2029" s="4" t="s">
        <v>56</v>
      </c>
      <c r="C2029" s="4" t="s">
        <v>146</v>
      </c>
      <c r="D2029" s="102" t="s">
        <v>667</v>
      </c>
      <c r="E2029" s="101" t="s">
        <v>14</v>
      </c>
      <c r="F2029" s="101" t="s">
        <v>0</v>
      </c>
      <c r="G2029" s="2" t="s">
        <v>0</v>
      </c>
      <c r="H2029" s="2" t="s">
        <v>15</v>
      </c>
      <c r="I2029" s="12">
        <f t="shared" ref="I2029:AA2029" si="3066">SUM(I2030:I2031)</f>
        <v>0</v>
      </c>
      <c r="J2029" s="12">
        <f t="shared" si="3066"/>
        <v>0</v>
      </c>
      <c r="K2029" s="12">
        <f t="shared" si="3066"/>
        <v>0</v>
      </c>
      <c r="L2029" s="12">
        <f t="shared" si="3066"/>
        <v>0</v>
      </c>
      <c r="M2029" s="12">
        <f t="shared" si="3066"/>
        <v>0</v>
      </c>
      <c r="N2029" s="12">
        <f t="shared" si="3066"/>
        <v>0</v>
      </c>
      <c r="O2029" s="12">
        <f t="shared" ref="O2029" si="3067">SUM(O2030:O2031)</f>
        <v>0</v>
      </c>
      <c r="P2029" s="12">
        <f t="shared" si="3066"/>
        <v>0</v>
      </c>
      <c r="Q2029" s="12">
        <f t="shared" si="3066"/>
        <v>0</v>
      </c>
      <c r="R2029" s="12">
        <f t="shared" si="3066"/>
        <v>0</v>
      </c>
      <c r="S2029" s="12">
        <f t="shared" si="3066"/>
        <v>0</v>
      </c>
      <c r="T2029" s="12">
        <f t="shared" si="3066"/>
        <v>0</v>
      </c>
      <c r="U2029" s="12">
        <f t="shared" si="3066"/>
        <v>0</v>
      </c>
      <c r="V2029" s="12">
        <f t="shared" si="3066"/>
        <v>0</v>
      </c>
      <c r="W2029" s="12">
        <f t="shared" si="3066"/>
        <v>0</v>
      </c>
      <c r="X2029" s="12">
        <f t="shared" si="3066"/>
        <v>0</v>
      </c>
      <c r="Y2029" s="12">
        <f t="shared" si="3066"/>
        <v>0</v>
      </c>
      <c r="Z2029" s="12">
        <f t="shared" si="3066"/>
        <v>0</v>
      </c>
      <c r="AA2029" s="12">
        <f t="shared" si="3066"/>
        <v>0</v>
      </c>
      <c r="AB2029" s="12">
        <v>0</v>
      </c>
      <c r="AC2029" s="12">
        <v>0</v>
      </c>
      <c r="AD2029" s="12">
        <f t="shared" ref="AD2029:AV2029" si="3068">SUM(AD2030:AD2031)</f>
        <v>0</v>
      </c>
      <c r="AE2029" s="12">
        <f t="shared" si="3068"/>
        <v>0</v>
      </c>
      <c r="AF2029" s="12">
        <f t="shared" si="3068"/>
        <v>0</v>
      </c>
      <c r="AG2029" s="12">
        <f t="shared" si="3068"/>
        <v>0</v>
      </c>
      <c r="AH2029" s="12">
        <f t="shared" si="3068"/>
        <v>0</v>
      </c>
      <c r="AI2029" s="12">
        <f t="shared" si="3068"/>
        <v>0</v>
      </c>
      <c r="AJ2029" s="12">
        <f t="shared" ref="AJ2029" si="3069">SUM(AJ2030:AJ2031)</f>
        <v>0</v>
      </c>
      <c r="AK2029" s="12">
        <f t="shared" si="3068"/>
        <v>0</v>
      </c>
      <c r="AL2029" s="12">
        <f t="shared" si="3068"/>
        <v>0</v>
      </c>
      <c r="AM2029" s="12">
        <f t="shared" si="3068"/>
        <v>0</v>
      </c>
      <c r="AN2029" s="12">
        <f t="shared" si="3068"/>
        <v>0</v>
      </c>
      <c r="AO2029" s="12">
        <f t="shared" si="3068"/>
        <v>0</v>
      </c>
      <c r="AP2029" s="12">
        <f t="shared" si="3068"/>
        <v>0</v>
      </c>
      <c r="AQ2029" s="12">
        <f t="shared" si="3068"/>
        <v>0</v>
      </c>
      <c r="AR2029" s="12">
        <f t="shared" si="3068"/>
        <v>0</v>
      </c>
      <c r="AS2029" s="12">
        <f t="shared" si="3068"/>
        <v>0</v>
      </c>
      <c r="AT2029" s="12">
        <f t="shared" si="3068"/>
        <v>0</v>
      </c>
      <c r="AU2029" s="12">
        <f t="shared" si="3068"/>
        <v>0</v>
      </c>
      <c r="AV2029" s="12">
        <f t="shared" si="3068"/>
        <v>0</v>
      </c>
      <c r="AW2029" s="12">
        <v>0</v>
      </c>
      <c r="AX2029" s="12">
        <v>0</v>
      </c>
      <c r="AY2029" s="12">
        <f t="shared" ref="AY2029:BQ2029" si="3070">SUM(AY2030:AY2031)</f>
        <v>0</v>
      </c>
      <c r="AZ2029" s="12">
        <f t="shared" si="3070"/>
        <v>0</v>
      </c>
      <c r="BA2029" s="12">
        <f t="shared" si="3070"/>
        <v>0</v>
      </c>
      <c r="BB2029" s="12">
        <f t="shared" si="3070"/>
        <v>0</v>
      </c>
      <c r="BC2029" s="12">
        <f t="shared" si="3070"/>
        <v>0</v>
      </c>
      <c r="BD2029" s="12">
        <f t="shared" si="3070"/>
        <v>0</v>
      </c>
      <c r="BE2029" s="12">
        <f t="shared" ref="BE2029" si="3071">SUM(BE2030:BE2031)</f>
        <v>0</v>
      </c>
      <c r="BF2029" s="12">
        <f t="shared" si="3070"/>
        <v>0</v>
      </c>
      <c r="BG2029" s="12">
        <f t="shared" si="3070"/>
        <v>0</v>
      </c>
      <c r="BH2029" s="12">
        <f t="shared" si="3070"/>
        <v>0</v>
      </c>
      <c r="BI2029" s="12">
        <f t="shared" si="3070"/>
        <v>0</v>
      </c>
      <c r="BJ2029" s="12">
        <f t="shared" si="3070"/>
        <v>0</v>
      </c>
      <c r="BK2029" s="12">
        <f t="shared" si="3070"/>
        <v>0</v>
      </c>
      <c r="BL2029" s="12">
        <f t="shared" si="3070"/>
        <v>0</v>
      </c>
      <c r="BM2029" s="12">
        <f t="shared" si="3070"/>
        <v>0</v>
      </c>
      <c r="BN2029" s="12">
        <f t="shared" si="3070"/>
        <v>0</v>
      </c>
      <c r="BO2029" s="12">
        <f t="shared" si="3070"/>
        <v>0</v>
      </c>
      <c r="BP2029" s="12">
        <f t="shared" si="3070"/>
        <v>0</v>
      </c>
      <c r="BQ2029" s="12">
        <f t="shared" si="3070"/>
        <v>0</v>
      </c>
      <c r="BR2029" s="12">
        <v>0</v>
      </c>
      <c r="BS2029" s="12">
        <v>0</v>
      </c>
      <c r="BT2029" s="12" t="e">
        <f>IF(#REF!=0,"-",#REF!/#REF!*100)</f>
        <v>#REF!</v>
      </c>
    </row>
    <row r="2030" spans="1:72" x14ac:dyDescent="0.25">
      <c r="A2030" s="4" t="s">
        <v>548</v>
      </c>
      <c r="B2030" s="4" t="s">
        <v>56</v>
      </c>
      <c r="C2030" s="4" t="s">
        <v>146</v>
      </c>
      <c r="D2030" s="102" t="s">
        <v>667</v>
      </c>
      <c r="E2030" s="113">
        <v>6111</v>
      </c>
      <c r="F2030" s="102"/>
      <c r="G2030" s="98" t="s">
        <v>1660</v>
      </c>
      <c r="H2030" s="13" t="s">
        <v>16</v>
      </c>
      <c r="I2030" s="14">
        <v>0</v>
      </c>
      <c r="J2030" s="14"/>
      <c r="K2030" s="14"/>
      <c r="L2030" s="14"/>
      <c r="M2030" s="14"/>
      <c r="N2030" s="14"/>
      <c r="O2030" s="14">
        <f t="shared" si="3042"/>
        <v>0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>
        <v>0</v>
      </c>
      <c r="AC2030" s="14">
        <v>0</v>
      </c>
      <c r="AD2030" s="14">
        <v>0</v>
      </c>
      <c r="AE2030" s="14"/>
      <c r="AF2030" s="14"/>
      <c r="AG2030" s="14"/>
      <c r="AH2030" s="14"/>
      <c r="AI2030" s="14"/>
      <c r="AJ2030" s="14">
        <f t="shared" si="3043"/>
        <v>0</v>
      </c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>
        <v>0</v>
      </c>
      <c r="AX2030" s="14">
        <v>0</v>
      </c>
      <c r="AY2030" s="14">
        <v>0</v>
      </c>
      <c r="AZ2030" s="14"/>
      <c r="BA2030" s="14"/>
      <c r="BB2030" s="14"/>
      <c r="BC2030" s="14"/>
      <c r="BD2030" s="14"/>
      <c r="BE2030" s="14">
        <f t="shared" si="3044"/>
        <v>0</v>
      </c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>
        <v>0</v>
      </c>
      <c r="BS2030" s="14">
        <v>0</v>
      </c>
      <c r="BT2030" s="14" t="e">
        <f>IF(#REF!=0,"-",#REF!/#REF!*100)</f>
        <v>#REF!</v>
      </c>
    </row>
    <row r="2031" spans="1:72" x14ac:dyDescent="0.25">
      <c r="A2031" s="1" t="s">
        <v>548</v>
      </c>
      <c r="B2031" s="1" t="s">
        <v>56</v>
      </c>
      <c r="C2031" s="1" t="s">
        <v>146</v>
      </c>
      <c r="D2031" s="105" t="s">
        <v>667</v>
      </c>
      <c r="E2031" s="105" t="s">
        <v>18</v>
      </c>
      <c r="F2031" s="102" t="s">
        <v>0</v>
      </c>
      <c r="G2031" s="13" t="s">
        <v>0</v>
      </c>
      <c r="H2031" s="2" t="s">
        <v>19</v>
      </c>
      <c r="I2031" s="12">
        <f t="shared" ref="I2031:AA2031" si="3072">SUM(I2032:I2036)</f>
        <v>0</v>
      </c>
      <c r="J2031" s="12">
        <f t="shared" si="3072"/>
        <v>0</v>
      </c>
      <c r="K2031" s="12">
        <f t="shared" si="3072"/>
        <v>0</v>
      </c>
      <c r="L2031" s="12">
        <f t="shared" si="3072"/>
        <v>0</v>
      </c>
      <c r="M2031" s="12">
        <f t="shared" si="3072"/>
        <v>0</v>
      </c>
      <c r="N2031" s="12">
        <f t="shared" si="3072"/>
        <v>0</v>
      </c>
      <c r="O2031" s="12">
        <f t="shared" si="3072"/>
        <v>0</v>
      </c>
      <c r="P2031" s="12">
        <f t="shared" si="3072"/>
        <v>0</v>
      </c>
      <c r="Q2031" s="12">
        <f t="shared" si="3072"/>
        <v>0</v>
      </c>
      <c r="R2031" s="12">
        <f t="shared" si="3072"/>
        <v>0</v>
      </c>
      <c r="S2031" s="12">
        <f t="shared" si="3072"/>
        <v>0</v>
      </c>
      <c r="T2031" s="12">
        <f t="shared" si="3072"/>
        <v>0</v>
      </c>
      <c r="U2031" s="12">
        <f t="shared" si="3072"/>
        <v>0</v>
      </c>
      <c r="V2031" s="12">
        <f t="shared" si="3072"/>
        <v>0</v>
      </c>
      <c r="W2031" s="12">
        <f t="shared" si="3072"/>
        <v>0</v>
      </c>
      <c r="X2031" s="12">
        <f t="shared" si="3072"/>
        <v>0</v>
      </c>
      <c r="Y2031" s="12">
        <f t="shared" si="3072"/>
        <v>0</v>
      </c>
      <c r="Z2031" s="12">
        <f t="shared" si="3072"/>
        <v>0</v>
      </c>
      <c r="AA2031" s="12">
        <f t="shared" si="3072"/>
        <v>0</v>
      </c>
      <c r="AB2031" s="12">
        <v>0</v>
      </c>
      <c r="AC2031" s="12">
        <v>0</v>
      </c>
      <c r="AD2031" s="12">
        <f t="shared" ref="AD2031:AV2031" si="3073">SUM(AD2032:AD2036)</f>
        <v>0</v>
      </c>
      <c r="AE2031" s="12">
        <f t="shared" si="3073"/>
        <v>0</v>
      </c>
      <c r="AF2031" s="12">
        <f t="shared" si="3073"/>
        <v>0</v>
      </c>
      <c r="AG2031" s="12">
        <f t="shared" si="3073"/>
        <v>0</v>
      </c>
      <c r="AH2031" s="12">
        <f t="shared" si="3073"/>
        <v>0</v>
      </c>
      <c r="AI2031" s="12">
        <f t="shared" si="3073"/>
        <v>0</v>
      </c>
      <c r="AJ2031" s="12">
        <f t="shared" si="3073"/>
        <v>0</v>
      </c>
      <c r="AK2031" s="12">
        <f t="shared" si="3073"/>
        <v>0</v>
      </c>
      <c r="AL2031" s="12">
        <f t="shared" si="3073"/>
        <v>0</v>
      </c>
      <c r="AM2031" s="12">
        <f t="shared" si="3073"/>
        <v>0</v>
      </c>
      <c r="AN2031" s="12">
        <f t="shared" si="3073"/>
        <v>0</v>
      </c>
      <c r="AO2031" s="12">
        <f t="shared" si="3073"/>
        <v>0</v>
      </c>
      <c r="AP2031" s="12">
        <f t="shared" si="3073"/>
        <v>0</v>
      </c>
      <c r="AQ2031" s="12">
        <f t="shared" si="3073"/>
        <v>0</v>
      </c>
      <c r="AR2031" s="12">
        <f t="shared" si="3073"/>
        <v>0</v>
      </c>
      <c r="AS2031" s="12">
        <f t="shared" si="3073"/>
        <v>0</v>
      </c>
      <c r="AT2031" s="12">
        <f t="shared" si="3073"/>
        <v>0</v>
      </c>
      <c r="AU2031" s="12">
        <f t="shared" si="3073"/>
        <v>0</v>
      </c>
      <c r="AV2031" s="12">
        <f t="shared" si="3073"/>
        <v>0</v>
      </c>
      <c r="AW2031" s="12">
        <v>0</v>
      </c>
      <c r="AX2031" s="12">
        <v>0</v>
      </c>
      <c r="AY2031" s="12">
        <f t="shared" ref="AY2031:BQ2031" si="3074">SUM(AY2032:AY2036)</f>
        <v>0</v>
      </c>
      <c r="AZ2031" s="12">
        <f t="shared" si="3074"/>
        <v>0</v>
      </c>
      <c r="BA2031" s="12">
        <f t="shared" si="3074"/>
        <v>0</v>
      </c>
      <c r="BB2031" s="12">
        <f t="shared" si="3074"/>
        <v>0</v>
      </c>
      <c r="BC2031" s="12">
        <f t="shared" si="3074"/>
        <v>0</v>
      </c>
      <c r="BD2031" s="12">
        <f t="shared" si="3074"/>
        <v>0</v>
      </c>
      <c r="BE2031" s="12">
        <f t="shared" si="3074"/>
        <v>0</v>
      </c>
      <c r="BF2031" s="12">
        <f t="shared" si="3074"/>
        <v>0</v>
      </c>
      <c r="BG2031" s="12">
        <f t="shared" si="3074"/>
        <v>0</v>
      </c>
      <c r="BH2031" s="12">
        <f t="shared" si="3074"/>
        <v>0</v>
      </c>
      <c r="BI2031" s="12">
        <f t="shared" si="3074"/>
        <v>0</v>
      </c>
      <c r="BJ2031" s="12">
        <f t="shared" si="3074"/>
        <v>0</v>
      </c>
      <c r="BK2031" s="12">
        <f t="shared" si="3074"/>
        <v>0</v>
      </c>
      <c r="BL2031" s="12">
        <f t="shared" si="3074"/>
        <v>0</v>
      </c>
      <c r="BM2031" s="12">
        <f t="shared" si="3074"/>
        <v>0</v>
      </c>
      <c r="BN2031" s="12">
        <f t="shared" si="3074"/>
        <v>0</v>
      </c>
      <c r="BO2031" s="12">
        <f t="shared" si="3074"/>
        <v>0</v>
      </c>
      <c r="BP2031" s="12">
        <f t="shared" si="3074"/>
        <v>0</v>
      </c>
      <c r="BQ2031" s="12">
        <f t="shared" si="3074"/>
        <v>0</v>
      </c>
      <c r="BR2031" s="12">
        <v>0</v>
      </c>
      <c r="BS2031" s="12">
        <v>0</v>
      </c>
      <c r="BT2031" s="12" t="e">
        <f>IF(#REF!=0,"-",#REF!/#REF!*100)</f>
        <v>#REF!</v>
      </c>
    </row>
    <row r="2032" spans="1:72" ht="22.5" x14ac:dyDescent="0.25">
      <c r="A2032" s="4" t="s">
        <v>548</v>
      </c>
      <c r="B2032" s="4" t="s">
        <v>56</v>
      </c>
      <c r="C2032" s="4" t="s">
        <v>146</v>
      </c>
      <c r="D2032" s="102" t="s">
        <v>667</v>
      </c>
      <c r="E2032" s="113">
        <v>6112</v>
      </c>
      <c r="F2032" s="102" t="s">
        <v>669</v>
      </c>
      <c r="G2032" s="98" t="s">
        <v>1660</v>
      </c>
      <c r="H2032" s="13" t="s">
        <v>57</v>
      </c>
      <c r="I2032" s="14">
        <v>0</v>
      </c>
      <c r="J2032" s="14"/>
      <c r="K2032" s="14"/>
      <c r="L2032" s="14"/>
      <c r="M2032" s="14"/>
      <c r="N2032" s="14"/>
      <c r="O2032" s="14">
        <f t="shared" si="3042"/>
        <v>0</v>
      </c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>
        <v>0</v>
      </c>
      <c r="AC2032" s="14">
        <v>0</v>
      </c>
      <c r="AD2032" s="14">
        <v>0</v>
      </c>
      <c r="AE2032" s="14"/>
      <c r="AF2032" s="14"/>
      <c r="AG2032" s="14"/>
      <c r="AH2032" s="14"/>
      <c r="AI2032" s="14"/>
      <c r="AJ2032" s="14">
        <f t="shared" si="3043"/>
        <v>0</v>
      </c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>
        <v>0</v>
      </c>
      <c r="AX2032" s="14">
        <v>0</v>
      </c>
      <c r="AY2032" s="14">
        <v>0</v>
      </c>
      <c r="AZ2032" s="14"/>
      <c r="BA2032" s="14"/>
      <c r="BB2032" s="14"/>
      <c r="BC2032" s="14"/>
      <c r="BD2032" s="14"/>
      <c r="BE2032" s="14">
        <f t="shared" si="3044"/>
        <v>0</v>
      </c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>
        <v>0</v>
      </c>
      <c r="BS2032" s="14">
        <v>0</v>
      </c>
      <c r="BT2032" s="14" t="e">
        <f>IF(#REF!=0,"-",#REF!/#REF!*100)</f>
        <v>#REF!</v>
      </c>
    </row>
    <row r="2033" spans="1:72" x14ac:dyDescent="0.25">
      <c r="A2033" s="4" t="s">
        <v>548</v>
      </c>
      <c r="B2033" s="4" t="s">
        <v>56</v>
      </c>
      <c r="C2033" s="4" t="s">
        <v>146</v>
      </c>
      <c r="D2033" s="102" t="s">
        <v>667</v>
      </c>
      <c r="E2033" s="113">
        <v>6112</v>
      </c>
      <c r="F2033" s="102" t="s">
        <v>670</v>
      </c>
      <c r="G2033" s="98" t="s">
        <v>1660</v>
      </c>
      <c r="H2033" s="13" t="s">
        <v>22</v>
      </c>
      <c r="I2033" s="14">
        <v>0</v>
      </c>
      <c r="J2033" s="14"/>
      <c r="K2033" s="14"/>
      <c r="L2033" s="14"/>
      <c r="M2033" s="14"/>
      <c r="N2033" s="14"/>
      <c r="O2033" s="14">
        <f t="shared" si="3042"/>
        <v>0</v>
      </c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>
        <v>0</v>
      </c>
      <c r="AC2033" s="14">
        <v>0</v>
      </c>
      <c r="AD2033" s="14">
        <v>0</v>
      </c>
      <c r="AE2033" s="14"/>
      <c r="AF2033" s="14"/>
      <c r="AG2033" s="14"/>
      <c r="AH2033" s="14"/>
      <c r="AI2033" s="14"/>
      <c r="AJ2033" s="14">
        <f t="shared" si="3043"/>
        <v>0</v>
      </c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>
        <v>0</v>
      </c>
      <c r="AX2033" s="14">
        <v>0</v>
      </c>
      <c r="AY2033" s="14">
        <v>0</v>
      </c>
      <c r="AZ2033" s="14"/>
      <c r="BA2033" s="14"/>
      <c r="BB2033" s="14"/>
      <c r="BC2033" s="14"/>
      <c r="BD2033" s="14"/>
      <c r="BE2033" s="14">
        <f t="shared" si="3044"/>
        <v>0</v>
      </c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>
        <v>0</v>
      </c>
      <c r="BS2033" s="14">
        <v>0</v>
      </c>
      <c r="BT2033" s="14" t="e">
        <f>IF(#REF!=0,"-",#REF!/#REF!*100)</f>
        <v>#REF!</v>
      </c>
    </row>
    <row r="2034" spans="1:72" x14ac:dyDescent="0.25">
      <c r="A2034" s="4" t="s">
        <v>548</v>
      </c>
      <c r="B2034" s="4" t="s">
        <v>56</v>
      </c>
      <c r="C2034" s="4" t="s">
        <v>146</v>
      </c>
      <c r="D2034" s="102" t="s">
        <v>667</v>
      </c>
      <c r="E2034" s="113">
        <v>6112</v>
      </c>
      <c r="F2034" s="102" t="s">
        <v>671</v>
      </c>
      <c r="G2034" s="98" t="s">
        <v>1660</v>
      </c>
      <c r="H2034" s="13" t="s">
        <v>23</v>
      </c>
      <c r="I2034" s="14">
        <v>0</v>
      </c>
      <c r="J2034" s="14"/>
      <c r="K2034" s="14"/>
      <c r="L2034" s="14"/>
      <c r="M2034" s="14"/>
      <c r="N2034" s="14"/>
      <c r="O2034" s="14">
        <f t="shared" si="3042"/>
        <v>0</v>
      </c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>
        <v>0</v>
      </c>
      <c r="AC2034" s="14">
        <v>0</v>
      </c>
      <c r="AD2034" s="14">
        <v>0</v>
      </c>
      <c r="AE2034" s="14"/>
      <c r="AF2034" s="14"/>
      <c r="AG2034" s="14"/>
      <c r="AH2034" s="14"/>
      <c r="AI2034" s="14"/>
      <c r="AJ2034" s="14">
        <f t="shared" si="3043"/>
        <v>0</v>
      </c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>
        <v>0</v>
      </c>
      <c r="AX2034" s="14">
        <v>0</v>
      </c>
      <c r="AY2034" s="14">
        <v>0</v>
      </c>
      <c r="AZ2034" s="14"/>
      <c r="BA2034" s="14"/>
      <c r="BB2034" s="14"/>
      <c r="BC2034" s="14"/>
      <c r="BD2034" s="14"/>
      <c r="BE2034" s="14">
        <f t="shared" si="3044"/>
        <v>0</v>
      </c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>
        <v>0</v>
      </c>
      <c r="BS2034" s="14">
        <v>0</v>
      </c>
      <c r="BT2034" s="14" t="e">
        <f>IF(#REF!=0,"-",#REF!/#REF!*100)</f>
        <v>#REF!</v>
      </c>
    </row>
    <row r="2035" spans="1:72" x14ac:dyDescent="0.25">
      <c r="A2035" s="4" t="s">
        <v>548</v>
      </c>
      <c r="B2035" s="4" t="s">
        <v>56</v>
      </c>
      <c r="C2035" s="4" t="s">
        <v>146</v>
      </c>
      <c r="D2035" s="102" t="s">
        <v>667</v>
      </c>
      <c r="E2035" s="113">
        <v>6112</v>
      </c>
      <c r="F2035" s="102" t="s">
        <v>672</v>
      </c>
      <c r="G2035" s="98" t="s">
        <v>1660</v>
      </c>
      <c r="H2035" s="13" t="s">
        <v>21</v>
      </c>
      <c r="I2035" s="14">
        <v>0</v>
      </c>
      <c r="J2035" s="14"/>
      <c r="K2035" s="14"/>
      <c r="L2035" s="14"/>
      <c r="M2035" s="14"/>
      <c r="N2035" s="14"/>
      <c r="O2035" s="14">
        <f t="shared" si="3042"/>
        <v>0</v>
      </c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>
        <v>0</v>
      </c>
      <c r="AC2035" s="14">
        <v>0</v>
      </c>
      <c r="AD2035" s="14">
        <v>0</v>
      </c>
      <c r="AE2035" s="14"/>
      <c r="AF2035" s="14"/>
      <c r="AG2035" s="14"/>
      <c r="AH2035" s="14"/>
      <c r="AI2035" s="14"/>
      <c r="AJ2035" s="14">
        <f t="shared" si="3043"/>
        <v>0</v>
      </c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>
        <v>0</v>
      </c>
      <c r="AX2035" s="14">
        <v>0</v>
      </c>
      <c r="AY2035" s="14">
        <v>0</v>
      </c>
      <c r="AZ2035" s="14"/>
      <c r="BA2035" s="14"/>
      <c r="BB2035" s="14"/>
      <c r="BC2035" s="14"/>
      <c r="BD2035" s="14"/>
      <c r="BE2035" s="14">
        <f t="shared" si="3044"/>
        <v>0</v>
      </c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>
        <v>0</v>
      </c>
      <c r="BS2035" s="14">
        <v>0</v>
      </c>
      <c r="BT2035" s="14" t="e">
        <f>IF(#REF!=0,"-",#REF!/#REF!*100)</f>
        <v>#REF!</v>
      </c>
    </row>
    <row r="2036" spans="1:72" x14ac:dyDescent="0.25">
      <c r="A2036" s="4" t="s">
        <v>548</v>
      </c>
      <c r="B2036" s="4" t="s">
        <v>56</v>
      </c>
      <c r="C2036" s="4" t="s">
        <v>146</v>
      </c>
      <c r="D2036" s="102" t="s">
        <v>667</v>
      </c>
      <c r="E2036" s="113">
        <v>6112</v>
      </c>
      <c r="F2036" s="102" t="s">
        <v>673</v>
      </c>
      <c r="G2036" s="98" t="s">
        <v>1660</v>
      </c>
      <c r="H2036" s="13" t="s">
        <v>24</v>
      </c>
      <c r="I2036" s="14">
        <v>0</v>
      </c>
      <c r="J2036" s="14"/>
      <c r="K2036" s="14"/>
      <c r="L2036" s="14"/>
      <c r="M2036" s="14"/>
      <c r="N2036" s="14"/>
      <c r="O2036" s="14">
        <f t="shared" si="3042"/>
        <v>0</v>
      </c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>
        <v>0</v>
      </c>
      <c r="AC2036" s="14">
        <v>0</v>
      </c>
      <c r="AD2036" s="14">
        <v>0</v>
      </c>
      <c r="AE2036" s="14"/>
      <c r="AF2036" s="14"/>
      <c r="AG2036" s="14"/>
      <c r="AH2036" s="14"/>
      <c r="AI2036" s="14"/>
      <c r="AJ2036" s="14">
        <f t="shared" si="3043"/>
        <v>0</v>
      </c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>
        <v>0</v>
      </c>
      <c r="AX2036" s="14">
        <v>0</v>
      </c>
      <c r="AY2036" s="14">
        <v>0</v>
      </c>
      <c r="AZ2036" s="14"/>
      <c r="BA2036" s="14"/>
      <c r="BB2036" s="14"/>
      <c r="BC2036" s="14"/>
      <c r="BD2036" s="14"/>
      <c r="BE2036" s="14">
        <f t="shared" si="3044"/>
        <v>0</v>
      </c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>
        <v>0</v>
      </c>
      <c r="BS2036" s="14">
        <v>0</v>
      </c>
      <c r="BT2036" s="14" t="e">
        <f>IF(#REF!=0,"-",#REF!/#REF!*100)</f>
        <v>#REF!</v>
      </c>
    </row>
    <row r="2037" spans="1:72" ht="22.5" x14ac:dyDescent="0.25">
      <c r="A2037" s="4" t="s">
        <v>548</v>
      </c>
      <c r="B2037" s="4" t="s">
        <v>56</v>
      </c>
      <c r="C2037" s="4" t="s">
        <v>146</v>
      </c>
      <c r="D2037" s="102" t="s">
        <v>667</v>
      </c>
      <c r="E2037" s="101" t="s">
        <v>25</v>
      </c>
      <c r="F2037" s="101" t="s">
        <v>0</v>
      </c>
      <c r="G2037" s="2" t="s">
        <v>0</v>
      </c>
      <c r="H2037" s="2" t="s">
        <v>26</v>
      </c>
      <c r="I2037" s="12">
        <f t="shared" ref="I2037:AA2037" si="3075">SUM(I2038)</f>
        <v>0</v>
      </c>
      <c r="J2037" s="12">
        <f t="shared" si="3075"/>
        <v>0</v>
      </c>
      <c r="K2037" s="12">
        <f t="shared" si="3075"/>
        <v>0</v>
      </c>
      <c r="L2037" s="12">
        <f t="shared" si="3075"/>
        <v>0</v>
      </c>
      <c r="M2037" s="12">
        <f t="shared" si="3075"/>
        <v>0</v>
      </c>
      <c r="N2037" s="12">
        <f t="shared" si="3075"/>
        <v>0</v>
      </c>
      <c r="O2037" s="12">
        <f t="shared" si="3075"/>
        <v>0</v>
      </c>
      <c r="P2037" s="12">
        <f t="shared" si="3075"/>
        <v>0</v>
      </c>
      <c r="Q2037" s="12">
        <f t="shared" si="3075"/>
        <v>0</v>
      </c>
      <c r="R2037" s="12">
        <f t="shared" si="3075"/>
        <v>0</v>
      </c>
      <c r="S2037" s="12">
        <f t="shared" si="3075"/>
        <v>0</v>
      </c>
      <c r="T2037" s="12">
        <f t="shared" si="3075"/>
        <v>0</v>
      </c>
      <c r="U2037" s="12">
        <f t="shared" si="3075"/>
        <v>0</v>
      </c>
      <c r="V2037" s="12">
        <f t="shared" si="3075"/>
        <v>0</v>
      </c>
      <c r="W2037" s="12">
        <f t="shared" si="3075"/>
        <v>0</v>
      </c>
      <c r="X2037" s="12">
        <f t="shared" si="3075"/>
        <v>0</v>
      </c>
      <c r="Y2037" s="12">
        <f t="shared" si="3075"/>
        <v>0</v>
      </c>
      <c r="Z2037" s="12">
        <f t="shared" si="3075"/>
        <v>0</v>
      </c>
      <c r="AA2037" s="12">
        <f t="shared" si="3075"/>
        <v>0</v>
      </c>
      <c r="AB2037" s="12">
        <v>0</v>
      </c>
      <c r="AC2037" s="12">
        <v>0</v>
      </c>
      <c r="AD2037" s="12">
        <f t="shared" ref="AD2037:AV2037" si="3076">SUM(AD2038)</f>
        <v>0</v>
      </c>
      <c r="AE2037" s="12">
        <f t="shared" si="3076"/>
        <v>0</v>
      </c>
      <c r="AF2037" s="12">
        <f t="shared" si="3076"/>
        <v>0</v>
      </c>
      <c r="AG2037" s="12">
        <f t="shared" si="3076"/>
        <v>0</v>
      </c>
      <c r="AH2037" s="12">
        <f t="shared" si="3076"/>
        <v>0</v>
      </c>
      <c r="AI2037" s="12">
        <f t="shared" si="3076"/>
        <v>0</v>
      </c>
      <c r="AJ2037" s="12">
        <f t="shared" si="3076"/>
        <v>0</v>
      </c>
      <c r="AK2037" s="12">
        <f t="shared" si="3076"/>
        <v>0</v>
      </c>
      <c r="AL2037" s="12">
        <f t="shared" si="3076"/>
        <v>0</v>
      </c>
      <c r="AM2037" s="12">
        <f t="shared" si="3076"/>
        <v>0</v>
      </c>
      <c r="AN2037" s="12">
        <f t="shared" si="3076"/>
        <v>0</v>
      </c>
      <c r="AO2037" s="12">
        <f t="shared" si="3076"/>
        <v>0</v>
      </c>
      <c r="AP2037" s="12">
        <f t="shared" si="3076"/>
        <v>0</v>
      </c>
      <c r="AQ2037" s="12">
        <f t="shared" si="3076"/>
        <v>0</v>
      </c>
      <c r="AR2037" s="12">
        <f t="shared" si="3076"/>
        <v>0</v>
      </c>
      <c r="AS2037" s="12">
        <f t="shared" si="3076"/>
        <v>0</v>
      </c>
      <c r="AT2037" s="12">
        <f t="shared" si="3076"/>
        <v>0</v>
      </c>
      <c r="AU2037" s="12">
        <f t="shared" si="3076"/>
        <v>0</v>
      </c>
      <c r="AV2037" s="12">
        <f t="shared" si="3076"/>
        <v>0</v>
      </c>
      <c r="AW2037" s="12">
        <v>0</v>
      </c>
      <c r="AX2037" s="12">
        <v>0</v>
      </c>
      <c r="AY2037" s="12">
        <f t="shared" ref="AY2037:BQ2037" si="3077">SUM(AY2038)</f>
        <v>0</v>
      </c>
      <c r="AZ2037" s="12">
        <f t="shared" si="3077"/>
        <v>0</v>
      </c>
      <c r="BA2037" s="12">
        <f t="shared" si="3077"/>
        <v>0</v>
      </c>
      <c r="BB2037" s="12">
        <f t="shared" si="3077"/>
        <v>0</v>
      </c>
      <c r="BC2037" s="12">
        <f t="shared" si="3077"/>
        <v>0</v>
      </c>
      <c r="BD2037" s="12">
        <f t="shared" si="3077"/>
        <v>0</v>
      </c>
      <c r="BE2037" s="12">
        <f t="shared" si="3077"/>
        <v>0</v>
      </c>
      <c r="BF2037" s="12">
        <f t="shared" si="3077"/>
        <v>0</v>
      </c>
      <c r="BG2037" s="12">
        <f t="shared" si="3077"/>
        <v>0</v>
      </c>
      <c r="BH2037" s="12">
        <f t="shared" si="3077"/>
        <v>0</v>
      </c>
      <c r="BI2037" s="12">
        <f t="shared" si="3077"/>
        <v>0</v>
      </c>
      <c r="BJ2037" s="12">
        <f t="shared" si="3077"/>
        <v>0</v>
      </c>
      <c r="BK2037" s="12">
        <f t="shared" si="3077"/>
        <v>0</v>
      </c>
      <c r="BL2037" s="12">
        <f t="shared" si="3077"/>
        <v>0</v>
      </c>
      <c r="BM2037" s="12">
        <f t="shared" si="3077"/>
        <v>0</v>
      </c>
      <c r="BN2037" s="12">
        <f t="shared" si="3077"/>
        <v>0</v>
      </c>
      <c r="BO2037" s="12">
        <f t="shared" si="3077"/>
        <v>0</v>
      </c>
      <c r="BP2037" s="12">
        <f t="shared" si="3077"/>
        <v>0</v>
      </c>
      <c r="BQ2037" s="12">
        <f t="shared" si="3077"/>
        <v>0</v>
      </c>
      <c r="BR2037" s="12">
        <v>0</v>
      </c>
      <c r="BS2037" s="12">
        <v>0</v>
      </c>
      <c r="BT2037" s="12" t="e">
        <f>IF(#REF!=0,"-",#REF!/#REF!*100)</f>
        <v>#REF!</v>
      </c>
    </row>
    <row r="2038" spans="1:72" x14ac:dyDescent="0.25">
      <c r="A2038" s="4" t="s">
        <v>548</v>
      </c>
      <c r="B2038" s="4" t="s">
        <v>56</v>
      </c>
      <c r="C2038" s="4" t="s">
        <v>146</v>
      </c>
      <c r="D2038" s="102" t="s">
        <v>667</v>
      </c>
      <c r="E2038" s="113">
        <v>6121</v>
      </c>
      <c r="F2038" s="102"/>
      <c r="G2038" s="98" t="s">
        <v>1660</v>
      </c>
      <c r="H2038" s="13" t="s">
        <v>27</v>
      </c>
      <c r="I2038" s="14">
        <v>0</v>
      </c>
      <c r="J2038" s="14"/>
      <c r="K2038" s="14"/>
      <c r="L2038" s="14"/>
      <c r="M2038" s="14"/>
      <c r="N2038" s="14"/>
      <c r="O2038" s="14">
        <f t="shared" si="3042"/>
        <v>0</v>
      </c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>
        <v>0</v>
      </c>
      <c r="AC2038" s="14">
        <v>0</v>
      </c>
      <c r="AD2038" s="14">
        <v>0</v>
      </c>
      <c r="AE2038" s="14"/>
      <c r="AF2038" s="14"/>
      <c r="AG2038" s="14"/>
      <c r="AH2038" s="14"/>
      <c r="AI2038" s="14"/>
      <c r="AJ2038" s="14">
        <f t="shared" si="3043"/>
        <v>0</v>
      </c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>
        <v>0</v>
      </c>
      <c r="AX2038" s="14">
        <v>0</v>
      </c>
      <c r="AY2038" s="14">
        <v>0</v>
      </c>
      <c r="AZ2038" s="14"/>
      <c r="BA2038" s="14"/>
      <c r="BB2038" s="14"/>
      <c r="BC2038" s="14"/>
      <c r="BD2038" s="14"/>
      <c r="BE2038" s="14">
        <f t="shared" si="3044"/>
        <v>0</v>
      </c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>
        <v>0</v>
      </c>
      <c r="BS2038" s="14">
        <v>0</v>
      </c>
      <c r="BT2038" s="14" t="e">
        <f>IF(#REF!=0,"-",#REF!/#REF!*100)</f>
        <v>#REF!</v>
      </c>
    </row>
    <row r="2039" spans="1:72" ht="22.5" x14ac:dyDescent="0.25">
      <c r="A2039" s="4" t="s">
        <v>548</v>
      </c>
      <c r="B2039" s="4" t="s">
        <v>56</v>
      </c>
      <c r="C2039" s="4" t="s">
        <v>146</v>
      </c>
      <c r="D2039" s="102" t="s">
        <v>667</v>
      </c>
      <c r="E2039" s="101" t="s">
        <v>29</v>
      </c>
      <c r="F2039" s="101" t="s">
        <v>0</v>
      </c>
      <c r="G2039" s="2" t="s">
        <v>0</v>
      </c>
      <c r="H2039" s="2" t="s">
        <v>30</v>
      </c>
      <c r="I2039" s="12">
        <f t="shared" ref="I2039:AA2039" si="3078">SUM(I2040:I2048)</f>
        <v>0</v>
      </c>
      <c r="J2039" s="12">
        <f t="shared" si="3078"/>
        <v>0</v>
      </c>
      <c r="K2039" s="12">
        <f t="shared" si="3078"/>
        <v>0</v>
      </c>
      <c r="L2039" s="12">
        <f t="shared" si="3078"/>
        <v>0</v>
      </c>
      <c r="M2039" s="12">
        <f t="shared" si="3078"/>
        <v>0</v>
      </c>
      <c r="N2039" s="12">
        <f t="shared" si="3078"/>
        <v>0</v>
      </c>
      <c r="O2039" s="12">
        <f t="shared" si="3078"/>
        <v>0</v>
      </c>
      <c r="P2039" s="12">
        <f t="shared" si="3078"/>
        <v>0</v>
      </c>
      <c r="Q2039" s="12">
        <f t="shared" si="3078"/>
        <v>0</v>
      </c>
      <c r="R2039" s="12">
        <f t="shared" si="3078"/>
        <v>0</v>
      </c>
      <c r="S2039" s="12">
        <f t="shared" si="3078"/>
        <v>0</v>
      </c>
      <c r="T2039" s="12">
        <f t="shared" si="3078"/>
        <v>0</v>
      </c>
      <c r="U2039" s="12">
        <f t="shared" si="3078"/>
        <v>0</v>
      </c>
      <c r="V2039" s="12">
        <f t="shared" si="3078"/>
        <v>0</v>
      </c>
      <c r="W2039" s="12">
        <f t="shared" si="3078"/>
        <v>0</v>
      </c>
      <c r="X2039" s="12">
        <f t="shared" si="3078"/>
        <v>0</v>
      </c>
      <c r="Y2039" s="12">
        <f t="shared" si="3078"/>
        <v>0</v>
      </c>
      <c r="Z2039" s="12">
        <f t="shared" si="3078"/>
        <v>0</v>
      </c>
      <c r="AA2039" s="12">
        <f t="shared" si="3078"/>
        <v>0</v>
      </c>
      <c r="AB2039" s="12">
        <v>0</v>
      </c>
      <c r="AC2039" s="12">
        <v>0</v>
      </c>
      <c r="AD2039" s="12">
        <f t="shared" ref="AD2039:AV2039" si="3079">SUM(AD2040:AD2048)</f>
        <v>0</v>
      </c>
      <c r="AE2039" s="12">
        <f t="shared" si="3079"/>
        <v>0</v>
      </c>
      <c r="AF2039" s="12">
        <f t="shared" si="3079"/>
        <v>0</v>
      </c>
      <c r="AG2039" s="12">
        <f t="shared" si="3079"/>
        <v>0</v>
      </c>
      <c r="AH2039" s="12">
        <f t="shared" si="3079"/>
        <v>0</v>
      </c>
      <c r="AI2039" s="12">
        <f t="shared" si="3079"/>
        <v>0</v>
      </c>
      <c r="AJ2039" s="12">
        <f t="shared" si="3079"/>
        <v>0</v>
      </c>
      <c r="AK2039" s="12">
        <f t="shared" si="3079"/>
        <v>0</v>
      </c>
      <c r="AL2039" s="12">
        <f t="shared" si="3079"/>
        <v>0</v>
      </c>
      <c r="AM2039" s="12">
        <f t="shared" si="3079"/>
        <v>0</v>
      </c>
      <c r="AN2039" s="12">
        <f t="shared" si="3079"/>
        <v>0</v>
      </c>
      <c r="AO2039" s="12">
        <f t="shared" si="3079"/>
        <v>0</v>
      </c>
      <c r="AP2039" s="12">
        <f t="shared" si="3079"/>
        <v>0</v>
      </c>
      <c r="AQ2039" s="12">
        <f t="shared" si="3079"/>
        <v>0</v>
      </c>
      <c r="AR2039" s="12">
        <f t="shared" si="3079"/>
        <v>0</v>
      </c>
      <c r="AS2039" s="12">
        <f t="shared" si="3079"/>
        <v>0</v>
      </c>
      <c r="AT2039" s="12">
        <f t="shared" si="3079"/>
        <v>0</v>
      </c>
      <c r="AU2039" s="12">
        <f t="shared" si="3079"/>
        <v>0</v>
      </c>
      <c r="AV2039" s="12">
        <f t="shared" si="3079"/>
        <v>0</v>
      </c>
      <c r="AW2039" s="12">
        <v>0</v>
      </c>
      <c r="AX2039" s="12">
        <v>0</v>
      </c>
      <c r="AY2039" s="12">
        <f t="shared" ref="AY2039:BQ2039" si="3080">SUM(AY2040:AY2048)</f>
        <v>0</v>
      </c>
      <c r="AZ2039" s="12">
        <f t="shared" si="3080"/>
        <v>0</v>
      </c>
      <c r="BA2039" s="12">
        <f t="shared" si="3080"/>
        <v>0</v>
      </c>
      <c r="BB2039" s="12">
        <f t="shared" si="3080"/>
        <v>0</v>
      </c>
      <c r="BC2039" s="12">
        <f t="shared" si="3080"/>
        <v>0</v>
      </c>
      <c r="BD2039" s="12">
        <f t="shared" si="3080"/>
        <v>0</v>
      </c>
      <c r="BE2039" s="12">
        <f t="shared" si="3080"/>
        <v>0</v>
      </c>
      <c r="BF2039" s="12">
        <f t="shared" si="3080"/>
        <v>0</v>
      </c>
      <c r="BG2039" s="12">
        <f t="shared" si="3080"/>
        <v>0</v>
      </c>
      <c r="BH2039" s="12">
        <f t="shared" si="3080"/>
        <v>0</v>
      </c>
      <c r="BI2039" s="12">
        <f t="shared" si="3080"/>
        <v>0</v>
      </c>
      <c r="BJ2039" s="12">
        <f t="shared" si="3080"/>
        <v>0</v>
      </c>
      <c r="BK2039" s="12">
        <f t="shared" si="3080"/>
        <v>0</v>
      </c>
      <c r="BL2039" s="12">
        <f t="shared" si="3080"/>
        <v>0</v>
      </c>
      <c r="BM2039" s="12">
        <f t="shared" si="3080"/>
        <v>0</v>
      </c>
      <c r="BN2039" s="12">
        <f t="shared" si="3080"/>
        <v>0</v>
      </c>
      <c r="BO2039" s="12">
        <f t="shared" si="3080"/>
        <v>0</v>
      </c>
      <c r="BP2039" s="12">
        <f t="shared" si="3080"/>
        <v>0</v>
      </c>
      <c r="BQ2039" s="12">
        <f t="shared" si="3080"/>
        <v>0</v>
      </c>
      <c r="BR2039" s="12">
        <v>0</v>
      </c>
      <c r="BS2039" s="12">
        <v>0</v>
      </c>
      <c r="BT2039" s="12" t="e">
        <f>IF(#REF!=0,"-",#REF!/#REF!*100)</f>
        <v>#REF!</v>
      </c>
    </row>
    <row r="2040" spans="1:72" x14ac:dyDescent="0.25">
      <c r="A2040" s="4" t="s">
        <v>548</v>
      </c>
      <c r="B2040" s="4" t="s">
        <v>56</v>
      </c>
      <c r="C2040" s="4" t="s">
        <v>146</v>
      </c>
      <c r="D2040" s="102" t="s">
        <v>667</v>
      </c>
      <c r="E2040" s="113">
        <v>6131</v>
      </c>
      <c r="F2040" s="102"/>
      <c r="G2040" s="98" t="s">
        <v>1660</v>
      </c>
      <c r="H2040" s="13" t="s">
        <v>32</v>
      </c>
      <c r="I2040" s="14">
        <v>0</v>
      </c>
      <c r="J2040" s="14"/>
      <c r="K2040" s="14"/>
      <c r="L2040" s="14"/>
      <c r="M2040" s="14"/>
      <c r="N2040" s="14"/>
      <c r="O2040" s="14">
        <f t="shared" si="3042"/>
        <v>0</v>
      </c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>
        <v>0</v>
      </c>
      <c r="AC2040" s="14">
        <v>0</v>
      </c>
      <c r="AD2040" s="14">
        <v>0</v>
      </c>
      <c r="AE2040" s="14"/>
      <c r="AF2040" s="14"/>
      <c r="AG2040" s="14"/>
      <c r="AH2040" s="14"/>
      <c r="AI2040" s="14"/>
      <c r="AJ2040" s="14">
        <f t="shared" si="3043"/>
        <v>0</v>
      </c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>
        <v>0</v>
      </c>
      <c r="AX2040" s="14">
        <v>0</v>
      </c>
      <c r="AY2040" s="14">
        <v>0</v>
      </c>
      <c r="AZ2040" s="14"/>
      <c r="BA2040" s="14"/>
      <c r="BB2040" s="14"/>
      <c r="BC2040" s="14"/>
      <c r="BD2040" s="14"/>
      <c r="BE2040" s="14">
        <f t="shared" si="3044"/>
        <v>0</v>
      </c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>
        <v>0</v>
      </c>
      <c r="BS2040" s="14">
        <v>0</v>
      </c>
      <c r="BT2040" s="14" t="e">
        <f>IF(#REF!=0,"-",#REF!/#REF!*100)</f>
        <v>#REF!</v>
      </c>
    </row>
    <row r="2041" spans="1:72" x14ac:dyDescent="0.25">
      <c r="A2041" s="4" t="s">
        <v>548</v>
      </c>
      <c r="B2041" s="4" t="s">
        <v>56</v>
      </c>
      <c r="C2041" s="4" t="s">
        <v>146</v>
      </c>
      <c r="D2041" s="102" t="s">
        <v>667</v>
      </c>
      <c r="E2041" s="113">
        <v>6132</v>
      </c>
      <c r="F2041" s="102"/>
      <c r="G2041" s="98" t="s">
        <v>1660</v>
      </c>
      <c r="H2041" s="13" t="s">
        <v>72</v>
      </c>
      <c r="I2041" s="14">
        <v>0</v>
      </c>
      <c r="J2041" s="14"/>
      <c r="K2041" s="14"/>
      <c r="L2041" s="14"/>
      <c r="M2041" s="14"/>
      <c r="N2041" s="14"/>
      <c r="O2041" s="14">
        <f t="shared" si="3042"/>
        <v>0</v>
      </c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>
        <v>0</v>
      </c>
      <c r="AC2041" s="14">
        <v>0</v>
      </c>
      <c r="AD2041" s="14">
        <v>0</v>
      </c>
      <c r="AE2041" s="14"/>
      <c r="AF2041" s="14"/>
      <c r="AG2041" s="14"/>
      <c r="AH2041" s="14"/>
      <c r="AI2041" s="14"/>
      <c r="AJ2041" s="14">
        <f t="shared" si="3043"/>
        <v>0</v>
      </c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>
        <v>0</v>
      </c>
      <c r="AX2041" s="14">
        <v>0</v>
      </c>
      <c r="AY2041" s="14">
        <v>0</v>
      </c>
      <c r="AZ2041" s="14"/>
      <c r="BA2041" s="14"/>
      <c r="BB2041" s="14"/>
      <c r="BC2041" s="14"/>
      <c r="BD2041" s="14"/>
      <c r="BE2041" s="14">
        <f t="shared" si="3044"/>
        <v>0</v>
      </c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>
        <v>0</v>
      </c>
      <c r="BS2041" s="14">
        <v>0</v>
      </c>
      <c r="BT2041" s="14" t="e">
        <f>IF(#REF!=0,"-",#REF!/#REF!*100)</f>
        <v>#REF!</v>
      </c>
    </row>
    <row r="2042" spans="1:72" x14ac:dyDescent="0.25">
      <c r="A2042" s="4" t="s">
        <v>548</v>
      </c>
      <c r="B2042" s="4" t="s">
        <v>56</v>
      </c>
      <c r="C2042" s="4" t="s">
        <v>146</v>
      </c>
      <c r="D2042" s="102" t="s">
        <v>667</v>
      </c>
      <c r="E2042" s="113">
        <v>6133</v>
      </c>
      <c r="F2042" s="102"/>
      <c r="G2042" s="98" t="s">
        <v>1660</v>
      </c>
      <c r="H2042" s="13" t="s">
        <v>75</v>
      </c>
      <c r="I2042" s="14">
        <v>0</v>
      </c>
      <c r="J2042" s="14"/>
      <c r="K2042" s="14"/>
      <c r="L2042" s="14"/>
      <c r="M2042" s="14"/>
      <c r="N2042" s="14"/>
      <c r="O2042" s="14">
        <f t="shared" si="3042"/>
        <v>0</v>
      </c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>
        <v>0</v>
      </c>
      <c r="AC2042" s="14">
        <v>0</v>
      </c>
      <c r="AD2042" s="14">
        <v>0</v>
      </c>
      <c r="AE2042" s="14"/>
      <c r="AF2042" s="14"/>
      <c r="AG2042" s="14"/>
      <c r="AH2042" s="14"/>
      <c r="AI2042" s="14"/>
      <c r="AJ2042" s="14">
        <f t="shared" si="3043"/>
        <v>0</v>
      </c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>
        <v>0</v>
      </c>
      <c r="AX2042" s="14">
        <v>0</v>
      </c>
      <c r="AY2042" s="14">
        <v>0</v>
      </c>
      <c r="AZ2042" s="14"/>
      <c r="BA2042" s="14"/>
      <c r="BB2042" s="14"/>
      <c r="BC2042" s="14"/>
      <c r="BD2042" s="14"/>
      <c r="BE2042" s="14">
        <f t="shared" si="3044"/>
        <v>0</v>
      </c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>
        <v>0</v>
      </c>
      <c r="BS2042" s="14">
        <v>0</v>
      </c>
      <c r="BT2042" s="14" t="e">
        <f>IF(#REF!=0,"-",#REF!/#REF!*100)</f>
        <v>#REF!</v>
      </c>
    </row>
    <row r="2043" spans="1:72" x14ac:dyDescent="0.25">
      <c r="A2043" s="4" t="s">
        <v>548</v>
      </c>
      <c r="B2043" s="4" t="s">
        <v>56</v>
      </c>
      <c r="C2043" s="4" t="s">
        <v>146</v>
      </c>
      <c r="D2043" s="102" t="s">
        <v>667</v>
      </c>
      <c r="E2043" s="113">
        <v>6134</v>
      </c>
      <c r="F2043" s="102"/>
      <c r="G2043" s="98" t="s">
        <v>1660</v>
      </c>
      <c r="H2043" s="13" t="s">
        <v>78</v>
      </c>
      <c r="I2043" s="14">
        <v>0</v>
      </c>
      <c r="J2043" s="14"/>
      <c r="K2043" s="14"/>
      <c r="L2043" s="14"/>
      <c r="M2043" s="14"/>
      <c r="N2043" s="14"/>
      <c r="O2043" s="14">
        <f t="shared" si="3042"/>
        <v>0</v>
      </c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>
        <v>0</v>
      </c>
      <c r="AC2043" s="14">
        <v>0</v>
      </c>
      <c r="AD2043" s="14">
        <v>0</v>
      </c>
      <c r="AE2043" s="14"/>
      <c r="AF2043" s="14"/>
      <c r="AG2043" s="14"/>
      <c r="AH2043" s="14"/>
      <c r="AI2043" s="14"/>
      <c r="AJ2043" s="14">
        <f t="shared" si="3043"/>
        <v>0</v>
      </c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>
        <v>0</v>
      </c>
      <c r="AX2043" s="14">
        <v>0</v>
      </c>
      <c r="AY2043" s="14">
        <v>0</v>
      </c>
      <c r="AZ2043" s="14"/>
      <c r="BA2043" s="14"/>
      <c r="BB2043" s="14"/>
      <c r="BC2043" s="14"/>
      <c r="BD2043" s="14"/>
      <c r="BE2043" s="14">
        <f t="shared" si="3044"/>
        <v>0</v>
      </c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>
        <v>0</v>
      </c>
      <c r="BS2043" s="14">
        <v>0</v>
      </c>
      <c r="BT2043" s="14" t="e">
        <f>IF(#REF!=0,"-",#REF!/#REF!*100)</f>
        <v>#REF!</v>
      </c>
    </row>
    <row r="2044" spans="1:72" x14ac:dyDescent="0.25">
      <c r="A2044" s="4" t="s">
        <v>548</v>
      </c>
      <c r="B2044" s="4" t="s">
        <v>56</v>
      </c>
      <c r="C2044" s="4" t="s">
        <v>146</v>
      </c>
      <c r="D2044" s="102" t="s">
        <v>667</v>
      </c>
      <c r="E2044" s="113">
        <v>6135</v>
      </c>
      <c r="F2044" s="102"/>
      <c r="G2044" s="98" t="s">
        <v>1660</v>
      </c>
      <c r="H2044" s="13" t="s">
        <v>81</v>
      </c>
      <c r="I2044" s="14">
        <v>0</v>
      </c>
      <c r="J2044" s="14"/>
      <c r="K2044" s="14"/>
      <c r="L2044" s="14"/>
      <c r="M2044" s="14"/>
      <c r="N2044" s="14"/>
      <c r="O2044" s="14">
        <f t="shared" si="3042"/>
        <v>0</v>
      </c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>
        <v>0</v>
      </c>
      <c r="AC2044" s="14">
        <v>0</v>
      </c>
      <c r="AD2044" s="14">
        <v>0</v>
      </c>
      <c r="AE2044" s="14"/>
      <c r="AF2044" s="14"/>
      <c r="AG2044" s="14"/>
      <c r="AH2044" s="14"/>
      <c r="AI2044" s="14"/>
      <c r="AJ2044" s="14">
        <f t="shared" si="3043"/>
        <v>0</v>
      </c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>
        <v>0</v>
      </c>
      <c r="AX2044" s="14">
        <v>0</v>
      </c>
      <c r="AY2044" s="14">
        <v>0</v>
      </c>
      <c r="AZ2044" s="14"/>
      <c r="BA2044" s="14"/>
      <c r="BB2044" s="14"/>
      <c r="BC2044" s="14"/>
      <c r="BD2044" s="14"/>
      <c r="BE2044" s="14">
        <f t="shared" si="3044"/>
        <v>0</v>
      </c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>
        <v>0</v>
      </c>
      <c r="BS2044" s="14">
        <v>0</v>
      </c>
      <c r="BT2044" s="14" t="e">
        <f>IF(#REF!=0,"-",#REF!/#REF!*100)</f>
        <v>#REF!</v>
      </c>
    </row>
    <row r="2045" spans="1:72" ht="22.5" x14ac:dyDescent="0.25">
      <c r="A2045" s="4" t="s">
        <v>548</v>
      </c>
      <c r="B2045" s="4" t="s">
        <v>56</v>
      </c>
      <c r="C2045" s="4" t="s">
        <v>146</v>
      </c>
      <c r="D2045" s="102" t="s">
        <v>667</v>
      </c>
      <c r="E2045" s="113">
        <v>6136</v>
      </c>
      <c r="F2045" s="102"/>
      <c r="G2045" s="98" t="s">
        <v>1660</v>
      </c>
      <c r="H2045" s="13" t="s">
        <v>84</v>
      </c>
      <c r="I2045" s="14">
        <v>0</v>
      </c>
      <c r="J2045" s="14"/>
      <c r="K2045" s="14"/>
      <c r="L2045" s="14"/>
      <c r="M2045" s="14"/>
      <c r="N2045" s="14"/>
      <c r="O2045" s="14">
        <f t="shared" si="3042"/>
        <v>0</v>
      </c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>
        <v>0</v>
      </c>
      <c r="AC2045" s="14">
        <v>0</v>
      </c>
      <c r="AD2045" s="14">
        <v>0</v>
      </c>
      <c r="AE2045" s="14"/>
      <c r="AF2045" s="14"/>
      <c r="AG2045" s="14"/>
      <c r="AH2045" s="14"/>
      <c r="AI2045" s="14"/>
      <c r="AJ2045" s="14">
        <f t="shared" si="3043"/>
        <v>0</v>
      </c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>
        <v>0</v>
      </c>
      <c r="AX2045" s="14">
        <v>0</v>
      </c>
      <c r="AY2045" s="14">
        <v>0</v>
      </c>
      <c r="AZ2045" s="14"/>
      <c r="BA2045" s="14"/>
      <c r="BB2045" s="14"/>
      <c r="BC2045" s="14"/>
      <c r="BD2045" s="14"/>
      <c r="BE2045" s="14">
        <f t="shared" si="3044"/>
        <v>0</v>
      </c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>
        <v>0</v>
      </c>
      <c r="BS2045" s="14">
        <v>0</v>
      </c>
      <c r="BT2045" s="14" t="e">
        <f>IF(#REF!=0,"-",#REF!/#REF!*100)</f>
        <v>#REF!</v>
      </c>
    </row>
    <row r="2046" spans="1:72" x14ac:dyDescent="0.25">
      <c r="A2046" s="4" t="s">
        <v>548</v>
      </c>
      <c r="B2046" s="4" t="s">
        <v>56</v>
      </c>
      <c r="C2046" s="4" t="s">
        <v>146</v>
      </c>
      <c r="D2046" s="102" t="s">
        <v>667</v>
      </c>
      <c r="E2046" s="113">
        <v>6137</v>
      </c>
      <c r="F2046" s="102"/>
      <c r="G2046" s="98" t="s">
        <v>1660</v>
      </c>
      <c r="H2046" s="13" t="s">
        <v>87</v>
      </c>
      <c r="I2046" s="14">
        <v>0</v>
      </c>
      <c r="J2046" s="14"/>
      <c r="K2046" s="14"/>
      <c r="L2046" s="14"/>
      <c r="M2046" s="14"/>
      <c r="N2046" s="14"/>
      <c r="O2046" s="14">
        <f t="shared" si="3042"/>
        <v>0</v>
      </c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>
        <v>0</v>
      </c>
      <c r="AC2046" s="14">
        <v>0</v>
      </c>
      <c r="AD2046" s="14">
        <v>0</v>
      </c>
      <c r="AE2046" s="14"/>
      <c r="AF2046" s="14"/>
      <c r="AG2046" s="14"/>
      <c r="AH2046" s="14"/>
      <c r="AI2046" s="14"/>
      <c r="AJ2046" s="14">
        <f t="shared" si="3043"/>
        <v>0</v>
      </c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>
        <v>0</v>
      </c>
      <c r="AX2046" s="14">
        <v>0</v>
      </c>
      <c r="AY2046" s="14">
        <v>0</v>
      </c>
      <c r="AZ2046" s="14"/>
      <c r="BA2046" s="14"/>
      <c r="BB2046" s="14"/>
      <c r="BC2046" s="14"/>
      <c r="BD2046" s="14"/>
      <c r="BE2046" s="14">
        <f t="shared" si="3044"/>
        <v>0</v>
      </c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>
        <v>0</v>
      </c>
      <c r="BS2046" s="14">
        <v>0</v>
      </c>
      <c r="BT2046" s="14" t="e">
        <f>IF(#REF!=0,"-",#REF!/#REF!*100)</f>
        <v>#REF!</v>
      </c>
    </row>
    <row r="2047" spans="1:72" ht="22.5" x14ac:dyDescent="0.25">
      <c r="A2047" s="4" t="s">
        <v>548</v>
      </c>
      <c r="B2047" s="4" t="s">
        <v>56</v>
      </c>
      <c r="C2047" s="4" t="s">
        <v>146</v>
      </c>
      <c r="D2047" s="102" t="s">
        <v>667</v>
      </c>
      <c r="E2047" s="113">
        <v>6138</v>
      </c>
      <c r="F2047" s="102"/>
      <c r="G2047" s="98" t="s">
        <v>1660</v>
      </c>
      <c r="H2047" s="13" t="s">
        <v>90</v>
      </c>
      <c r="I2047" s="14">
        <v>0</v>
      </c>
      <c r="J2047" s="14"/>
      <c r="K2047" s="14"/>
      <c r="L2047" s="14"/>
      <c r="M2047" s="14"/>
      <c r="N2047" s="14"/>
      <c r="O2047" s="14">
        <f t="shared" si="3042"/>
        <v>0</v>
      </c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>
        <v>0</v>
      </c>
      <c r="AC2047" s="14">
        <v>0</v>
      </c>
      <c r="AD2047" s="14">
        <v>0</v>
      </c>
      <c r="AE2047" s="14"/>
      <c r="AF2047" s="14"/>
      <c r="AG2047" s="14"/>
      <c r="AH2047" s="14"/>
      <c r="AI2047" s="14"/>
      <c r="AJ2047" s="14">
        <f t="shared" si="3043"/>
        <v>0</v>
      </c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>
        <v>0</v>
      </c>
      <c r="AX2047" s="14">
        <v>0</v>
      </c>
      <c r="AY2047" s="14">
        <v>0</v>
      </c>
      <c r="AZ2047" s="14"/>
      <c r="BA2047" s="14"/>
      <c r="BB2047" s="14"/>
      <c r="BC2047" s="14"/>
      <c r="BD2047" s="14"/>
      <c r="BE2047" s="14">
        <f t="shared" si="3044"/>
        <v>0</v>
      </c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>
        <v>0</v>
      </c>
      <c r="BS2047" s="14">
        <v>0</v>
      </c>
      <c r="BT2047" s="14" t="e">
        <f>IF(#REF!=0,"-",#REF!/#REF!*100)</f>
        <v>#REF!</v>
      </c>
    </row>
    <row r="2048" spans="1:72" x14ac:dyDescent="0.25">
      <c r="A2048" s="1" t="s">
        <v>548</v>
      </c>
      <c r="B2048" s="1" t="s">
        <v>56</v>
      </c>
      <c r="C2048" s="1" t="s">
        <v>146</v>
      </c>
      <c r="D2048" s="105" t="s">
        <v>667</v>
      </c>
      <c r="E2048" s="105" t="s">
        <v>34</v>
      </c>
      <c r="F2048" s="102" t="s">
        <v>0</v>
      </c>
      <c r="G2048" s="13" t="s">
        <v>0</v>
      </c>
      <c r="H2048" s="2" t="s">
        <v>35</v>
      </c>
      <c r="I2048" s="12">
        <f t="shared" ref="I2048:AA2048" si="3081">SUM(I2049:I2051)</f>
        <v>0</v>
      </c>
      <c r="J2048" s="12">
        <f t="shared" si="3081"/>
        <v>0</v>
      </c>
      <c r="K2048" s="12">
        <f t="shared" si="3081"/>
        <v>0</v>
      </c>
      <c r="L2048" s="12">
        <f t="shared" si="3081"/>
        <v>0</v>
      </c>
      <c r="M2048" s="12">
        <f t="shared" si="3081"/>
        <v>0</v>
      </c>
      <c r="N2048" s="12">
        <f t="shared" si="3081"/>
        <v>0</v>
      </c>
      <c r="O2048" s="12">
        <f t="shared" si="3081"/>
        <v>0</v>
      </c>
      <c r="P2048" s="12">
        <f t="shared" si="3081"/>
        <v>0</v>
      </c>
      <c r="Q2048" s="12">
        <f t="shared" si="3081"/>
        <v>0</v>
      </c>
      <c r="R2048" s="12">
        <f t="shared" si="3081"/>
        <v>0</v>
      </c>
      <c r="S2048" s="12">
        <f t="shared" si="3081"/>
        <v>0</v>
      </c>
      <c r="T2048" s="12">
        <f t="shared" si="3081"/>
        <v>0</v>
      </c>
      <c r="U2048" s="12">
        <f t="shared" si="3081"/>
        <v>0</v>
      </c>
      <c r="V2048" s="12">
        <f t="shared" si="3081"/>
        <v>0</v>
      </c>
      <c r="W2048" s="12">
        <f t="shared" si="3081"/>
        <v>0</v>
      </c>
      <c r="X2048" s="12">
        <f t="shared" si="3081"/>
        <v>0</v>
      </c>
      <c r="Y2048" s="12">
        <f t="shared" si="3081"/>
        <v>0</v>
      </c>
      <c r="Z2048" s="12">
        <f t="shared" si="3081"/>
        <v>0</v>
      </c>
      <c r="AA2048" s="12">
        <f t="shared" si="3081"/>
        <v>0</v>
      </c>
      <c r="AB2048" s="12">
        <v>0</v>
      </c>
      <c r="AC2048" s="12">
        <v>0</v>
      </c>
      <c r="AD2048" s="12">
        <f t="shared" ref="AD2048:AV2048" si="3082">SUM(AD2049:AD2051)</f>
        <v>0</v>
      </c>
      <c r="AE2048" s="12">
        <f t="shared" si="3082"/>
        <v>0</v>
      </c>
      <c r="AF2048" s="12">
        <f t="shared" si="3082"/>
        <v>0</v>
      </c>
      <c r="AG2048" s="12">
        <f t="shared" si="3082"/>
        <v>0</v>
      </c>
      <c r="AH2048" s="12">
        <f t="shared" si="3082"/>
        <v>0</v>
      </c>
      <c r="AI2048" s="12">
        <f t="shared" si="3082"/>
        <v>0</v>
      </c>
      <c r="AJ2048" s="12">
        <f t="shared" si="3082"/>
        <v>0</v>
      </c>
      <c r="AK2048" s="12">
        <f t="shared" si="3082"/>
        <v>0</v>
      </c>
      <c r="AL2048" s="12">
        <f t="shared" si="3082"/>
        <v>0</v>
      </c>
      <c r="AM2048" s="12">
        <f t="shared" si="3082"/>
        <v>0</v>
      </c>
      <c r="AN2048" s="12">
        <f t="shared" si="3082"/>
        <v>0</v>
      </c>
      <c r="AO2048" s="12">
        <f t="shared" si="3082"/>
        <v>0</v>
      </c>
      <c r="AP2048" s="12">
        <f t="shared" si="3082"/>
        <v>0</v>
      </c>
      <c r="AQ2048" s="12">
        <f t="shared" si="3082"/>
        <v>0</v>
      </c>
      <c r="AR2048" s="12">
        <f t="shared" si="3082"/>
        <v>0</v>
      </c>
      <c r="AS2048" s="12">
        <f t="shared" si="3082"/>
        <v>0</v>
      </c>
      <c r="AT2048" s="12">
        <f t="shared" si="3082"/>
        <v>0</v>
      </c>
      <c r="AU2048" s="12">
        <f t="shared" si="3082"/>
        <v>0</v>
      </c>
      <c r="AV2048" s="12">
        <f t="shared" si="3082"/>
        <v>0</v>
      </c>
      <c r="AW2048" s="12">
        <v>0</v>
      </c>
      <c r="AX2048" s="12">
        <v>0</v>
      </c>
      <c r="AY2048" s="12">
        <f t="shared" ref="AY2048:BQ2048" si="3083">SUM(AY2049:AY2051)</f>
        <v>0</v>
      </c>
      <c r="AZ2048" s="12">
        <f t="shared" si="3083"/>
        <v>0</v>
      </c>
      <c r="BA2048" s="12">
        <f t="shared" si="3083"/>
        <v>0</v>
      </c>
      <c r="BB2048" s="12">
        <f t="shared" si="3083"/>
        <v>0</v>
      </c>
      <c r="BC2048" s="12">
        <f t="shared" si="3083"/>
        <v>0</v>
      </c>
      <c r="BD2048" s="12">
        <f t="shared" si="3083"/>
        <v>0</v>
      </c>
      <c r="BE2048" s="12">
        <f t="shared" si="3083"/>
        <v>0</v>
      </c>
      <c r="BF2048" s="12">
        <f t="shared" si="3083"/>
        <v>0</v>
      </c>
      <c r="BG2048" s="12">
        <f t="shared" si="3083"/>
        <v>0</v>
      </c>
      <c r="BH2048" s="12">
        <f t="shared" si="3083"/>
        <v>0</v>
      </c>
      <c r="BI2048" s="12">
        <f t="shared" si="3083"/>
        <v>0</v>
      </c>
      <c r="BJ2048" s="12">
        <f t="shared" si="3083"/>
        <v>0</v>
      </c>
      <c r="BK2048" s="12">
        <f t="shared" si="3083"/>
        <v>0</v>
      </c>
      <c r="BL2048" s="12">
        <f t="shared" si="3083"/>
        <v>0</v>
      </c>
      <c r="BM2048" s="12">
        <f t="shared" si="3083"/>
        <v>0</v>
      </c>
      <c r="BN2048" s="12">
        <f t="shared" si="3083"/>
        <v>0</v>
      </c>
      <c r="BO2048" s="12">
        <f t="shared" si="3083"/>
        <v>0</v>
      </c>
      <c r="BP2048" s="12">
        <f t="shared" si="3083"/>
        <v>0</v>
      </c>
      <c r="BQ2048" s="12">
        <f t="shared" si="3083"/>
        <v>0</v>
      </c>
      <c r="BR2048" s="12">
        <v>0</v>
      </c>
      <c r="BS2048" s="12">
        <v>0</v>
      </c>
      <c r="BT2048" s="12" t="e">
        <f>IF(#REF!=0,"-",#REF!/#REF!*100)</f>
        <v>#REF!</v>
      </c>
    </row>
    <row r="2049" spans="1:72" x14ac:dyDescent="0.25">
      <c r="A2049" s="4" t="s">
        <v>548</v>
      </c>
      <c r="B2049" s="4" t="s">
        <v>56</v>
      </c>
      <c r="C2049" s="4" t="s">
        <v>146</v>
      </c>
      <c r="D2049" s="102" t="s">
        <v>667</v>
      </c>
      <c r="E2049" s="113">
        <v>6139</v>
      </c>
      <c r="F2049" s="102"/>
      <c r="G2049" s="98" t="s">
        <v>1660</v>
      </c>
      <c r="H2049" s="13" t="s">
        <v>35</v>
      </c>
      <c r="I2049" s="14">
        <v>0</v>
      </c>
      <c r="J2049" s="14"/>
      <c r="K2049" s="14"/>
      <c r="L2049" s="14"/>
      <c r="M2049" s="14"/>
      <c r="N2049" s="14"/>
      <c r="O2049" s="14">
        <f t="shared" si="3042"/>
        <v>0</v>
      </c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>
        <v>0</v>
      </c>
      <c r="AC2049" s="14">
        <v>0</v>
      </c>
      <c r="AD2049" s="14">
        <v>0</v>
      </c>
      <c r="AE2049" s="14"/>
      <c r="AF2049" s="14"/>
      <c r="AG2049" s="14"/>
      <c r="AH2049" s="14"/>
      <c r="AI2049" s="14"/>
      <c r="AJ2049" s="14">
        <f t="shared" si="3043"/>
        <v>0</v>
      </c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>
        <v>0</v>
      </c>
      <c r="AX2049" s="14">
        <v>0</v>
      </c>
      <c r="AY2049" s="14">
        <v>0</v>
      </c>
      <c r="AZ2049" s="14"/>
      <c r="BA2049" s="14"/>
      <c r="BB2049" s="14"/>
      <c r="BC2049" s="14"/>
      <c r="BD2049" s="14"/>
      <c r="BE2049" s="14">
        <f t="shared" si="3044"/>
        <v>0</v>
      </c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>
        <v>0</v>
      </c>
      <c r="BS2049" s="14">
        <v>0</v>
      </c>
      <c r="BT2049" s="14" t="e">
        <f>IF(#REF!=0,"-",#REF!/#REF!*100)</f>
        <v>#REF!</v>
      </c>
    </row>
    <row r="2050" spans="1:72" ht="22.5" x14ac:dyDescent="0.25">
      <c r="A2050" s="4" t="s">
        <v>548</v>
      </c>
      <c r="B2050" s="4" t="s">
        <v>56</v>
      </c>
      <c r="C2050" s="4" t="s">
        <v>146</v>
      </c>
      <c r="D2050" s="102" t="s">
        <v>667</v>
      </c>
      <c r="E2050" s="113">
        <v>6139</v>
      </c>
      <c r="F2050" s="102" t="s">
        <v>674</v>
      </c>
      <c r="G2050" s="98" t="s">
        <v>1660</v>
      </c>
      <c r="H2050" s="13" t="s">
        <v>37</v>
      </c>
      <c r="I2050" s="14">
        <v>0</v>
      </c>
      <c r="J2050" s="14"/>
      <c r="K2050" s="14"/>
      <c r="L2050" s="14"/>
      <c r="M2050" s="14"/>
      <c r="N2050" s="14"/>
      <c r="O2050" s="14">
        <f t="shared" si="3042"/>
        <v>0</v>
      </c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>
        <v>0</v>
      </c>
      <c r="AC2050" s="14">
        <v>0</v>
      </c>
      <c r="AD2050" s="14">
        <v>0</v>
      </c>
      <c r="AE2050" s="14"/>
      <c r="AF2050" s="14"/>
      <c r="AG2050" s="14"/>
      <c r="AH2050" s="14"/>
      <c r="AI2050" s="14"/>
      <c r="AJ2050" s="14">
        <f t="shared" si="3043"/>
        <v>0</v>
      </c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>
        <v>0</v>
      </c>
      <c r="AX2050" s="14">
        <v>0</v>
      </c>
      <c r="AY2050" s="14">
        <v>0</v>
      </c>
      <c r="AZ2050" s="14"/>
      <c r="BA2050" s="14"/>
      <c r="BB2050" s="14"/>
      <c r="BC2050" s="14"/>
      <c r="BD2050" s="14"/>
      <c r="BE2050" s="14">
        <f t="shared" si="3044"/>
        <v>0</v>
      </c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>
        <v>0</v>
      </c>
      <c r="BS2050" s="14">
        <v>0</v>
      </c>
      <c r="BT2050" s="14" t="e">
        <f>IF(#REF!=0,"-",#REF!/#REF!*100)</f>
        <v>#REF!</v>
      </c>
    </row>
    <row r="2051" spans="1:72" ht="33.75" x14ac:dyDescent="0.25">
      <c r="A2051" s="4" t="s">
        <v>548</v>
      </c>
      <c r="B2051" s="4" t="s">
        <v>56</v>
      </c>
      <c r="C2051" s="4" t="s">
        <v>146</v>
      </c>
      <c r="D2051" s="102" t="s">
        <v>667</v>
      </c>
      <c r="E2051" s="113">
        <v>6139</v>
      </c>
      <c r="F2051" s="102" t="s">
        <v>675</v>
      </c>
      <c r="G2051" s="98" t="s">
        <v>1660</v>
      </c>
      <c r="H2051" s="13" t="s">
        <v>38</v>
      </c>
      <c r="I2051" s="14">
        <v>0</v>
      </c>
      <c r="J2051" s="14"/>
      <c r="K2051" s="14"/>
      <c r="L2051" s="14"/>
      <c r="M2051" s="14"/>
      <c r="N2051" s="14"/>
      <c r="O2051" s="14">
        <f t="shared" si="3042"/>
        <v>0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>
        <v>0</v>
      </c>
      <c r="AC2051" s="14">
        <v>0</v>
      </c>
      <c r="AD2051" s="14">
        <v>0</v>
      </c>
      <c r="AE2051" s="14"/>
      <c r="AF2051" s="14"/>
      <c r="AG2051" s="14"/>
      <c r="AH2051" s="14"/>
      <c r="AI2051" s="14"/>
      <c r="AJ2051" s="14">
        <f t="shared" si="3043"/>
        <v>0</v>
      </c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>
        <v>0</v>
      </c>
      <c r="AX2051" s="14">
        <v>0</v>
      </c>
      <c r="AY2051" s="14">
        <v>0</v>
      </c>
      <c r="AZ2051" s="14"/>
      <c r="BA2051" s="14"/>
      <c r="BB2051" s="14"/>
      <c r="BC2051" s="14"/>
      <c r="BD2051" s="14"/>
      <c r="BE2051" s="14">
        <f t="shared" si="3044"/>
        <v>0</v>
      </c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>
        <v>0</v>
      </c>
      <c r="BS2051" s="14">
        <v>0</v>
      </c>
      <c r="BT2051" s="14" t="e">
        <f>IF(#REF!=0,"-",#REF!/#REF!*100)</f>
        <v>#REF!</v>
      </c>
    </row>
    <row r="2052" spans="1:72" ht="33.75" x14ac:dyDescent="0.25">
      <c r="A2052" s="1" t="s">
        <v>0</v>
      </c>
      <c r="B2052" s="1" t="s">
        <v>0</v>
      </c>
      <c r="C2052" s="1" t="s">
        <v>0</v>
      </c>
      <c r="D2052" s="101" t="s">
        <v>0</v>
      </c>
      <c r="E2052" s="101" t="s">
        <v>0</v>
      </c>
      <c r="F2052" s="101" t="s">
        <v>0</v>
      </c>
      <c r="G2052" s="2" t="s">
        <v>0</v>
      </c>
      <c r="H2052" s="10" t="s">
        <v>39</v>
      </c>
      <c r="I2052" s="11">
        <f t="shared" ref="I2052:X2053" si="3084">SUM(I2053)</f>
        <v>0</v>
      </c>
      <c r="J2052" s="11">
        <f t="shared" si="3084"/>
        <v>0</v>
      </c>
      <c r="K2052" s="11">
        <f t="shared" si="3084"/>
        <v>0</v>
      </c>
      <c r="L2052" s="11">
        <f t="shared" si="3084"/>
        <v>0</v>
      </c>
      <c r="M2052" s="11">
        <f t="shared" si="3084"/>
        <v>0</v>
      </c>
      <c r="N2052" s="11">
        <f t="shared" si="3084"/>
        <v>0</v>
      </c>
      <c r="O2052" s="11">
        <f t="shared" si="3084"/>
        <v>0</v>
      </c>
      <c r="P2052" s="11">
        <f t="shared" si="3084"/>
        <v>0</v>
      </c>
      <c r="Q2052" s="11">
        <f t="shared" si="3084"/>
        <v>0</v>
      </c>
      <c r="R2052" s="11">
        <f t="shared" si="3084"/>
        <v>0</v>
      </c>
      <c r="S2052" s="11">
        <f t="shared" si="3084"/>
        <v>0</v>
      </c>
      <c r="T2052" s="11">
        <f t="shared" si="3084"/>
        <v>0</v>
      </c>
      <c r="U2052" s="11">
        <f t="shared" si="3084"/>
        <v>0</v>
      </c>
      <c r="V2052" s="11">
        <f t="shared" si="3084"/>
        <v>0</v>
      </c>
      <c r="W2052" s="11">
        <f t="shared" si="3084"/>
        <v>0</v>
      </c>
      <c r="X2052" s="11">
        <f t="shared" si="3084"/>
        <v>0</v>
      </c>
      <c r="Y2052" s="11">
        <f t="shared" ref="J2052:AA2053" si="3085">SUM(Y2053)</f>
        <v>0</v>
      </c>
      <c r="Z2052" s="11">
        <f t="shared" si="3085"/>
        <v>0</v>
      </c>
      <c r="AA2052" s="11">
        <f t="shared" si="3085"/>
        <v>0</v>
      </c>
      <c r="AB2052" s="11">
        <v>0</v>
      </c>
      <c r="AC2052" s="11">
        <v>0</v>
      </c>
      <c r="AD2052" s="11">
        <f t="shared" ref="AD2052:AS2053" si="3086">SUM(AD2053)</f>
        <v>0</v>
      </c>
      <c r="AE2052" s="11">
        <f t="shared" si="3086"/>
        <v>0</v>
      </c>
      <c r="AF2052" s="11">
        <f t="shared" si="3086"/>
        <v>0</v>
      </c>
      <c r="AG2052" s="11">
        <f t="shared" si="3086"/>
        <v>0</v>
      </c>
      <c r="AH2052" s="11">
        <f t="shared" si="3086"/>
        <v>0</v>
      </c>
      <c r="AI2052" s="11">
        <f t="shared" si="3086"/>
        <v>0</v>
      </c>
      <c r="AJ2052" s="11">
        <f t="shared" si="3086"/>
        <v>0</v>
      </c>
      <c r="AK2052" s="11">
        <f t="shared" si="3086"/>
        <v>0</v>
      </c>
      <c r="AL2052" s="11">
        <f t="shared" si="3086"/>
        <v>0</v>
      </c>
      <c r="AM2052" s="11">
        <f t="shared" si="3086"/>
        <v>0</v>
      </c>
      <c r="AN2052" s="11">
        <f t="shared" si="3086"/>
        <v>0</v>
      </c>
      <c r="AO2052" s="11">
        <f t="shared" si="3086"/>
        <v>0</v>
      </c>
      <c r="AP2052" s="11">
        <f t="shared" si="3086"/>
        <v>0</v>
      </c>
      <c r="AQ2052" s="11">
        <f t="shared" si="3086"/>
        <v>0</v>
      </c>
      <c r="AR2052" s="11">
        <f t="shared" si="3086"/>
        <v>0</v>
      </c>
      <c r="AS2052" s="11">
        <f t="shared" si="3086"/>
        <v>0</v>
      </c>
      <c r="AT2052" s="11">
        <f t="shared" ref="AE2052:AV2053" si="3087">SUM(AT2053)</f>
        <v>0</v>
      </c>
      <c r="AU2052" s="11">
        <f t="shared" si="3087"/>
        <v>0</v>
      </c>
      <c r="AV2052" s="11">
        <f t="shared" si="3087"/>
        <v>0</v>
      </c>
      <c r="AW2052" s="11">
        <v>0</v>
      </c>
      <c r="AX2052" s="11">
        <v>0</v>
      </c>
      <c r="AY2052" s="11">
        <f t="shared" ref="AY2052:BN2053" si="3088">SUM(AY2053)</f>
        <v>0</v>
      </c>
      <c r="AZ2052" s="11">
        <f t="shared" si="3088"/>
        <v>0</v>
      </c>
      <c r="BA2052" s="11">
        <f t="shared" si="3088"/>
        <v>0</v>
      </c>
      <c r="BB2052" s="11">
        <f t="shared" si="3088"/>
        <v>0</v>
      </c>
      <c r="BC2052" s="11">
        <f t="shared" si="3088"/>
        <v>0</v>
      </c>
      <c r="BD2052" s="11">
        <f t="shared" si="3088"/>
        <v>0</v>
      </c>
      <c r="BE2052" s="11">
        <f t="shared" si="3088"/>
        <v>0</v>
      </c>
      <c r="BF2052" s="11">
        <f t="shared" si="3088"/>
        <v>0</v>
      </c>
      <c r="BG2052" s="11">
        <f t="shared" si="3088"/>
        <v>0</v>
      </c>
      <c r="BH2052" s="11">
        <f t="shared" si="3088"/>
        <v>0</v>
      </c>
      <c r="BI2052" s="11">
        <f t="shared" si="3088"/>
        <v>0</v>
      </c>
      <c r="BJ2052" s="11">
        <f t="shared" si="3088"/>
        <v>0</v>
      </c>
      <c r="BK2052" s="11">
        <f t="shared" si="3088"/>
        <v>0</v>
      </c>
      <c r="BL2052" s="11">
        <f t="shared" si="3088"/>
        <v>0</v>
      </c>
      <c r="BM2052" s="11">
        <f t="shared" si="3088"/>
        <v>0</v>
      </c>
      <c r="BN2052" s="11">
        <f t="shared" si="3088"/>
        <v>0</v>
      </c>
      <c r="BO2052" s="11">
        <f t="shared" ref="AZ2052:BQ2053" si="3089">SUM(BO2053)</f>
        <v>0</v>
      </c>
      <c r="BP2052" s="11">
        <f t="shared" si="3089"/>
        <v>0</v>
      </c>
      <c r="BQ2052" s="11">
        <f t="shared" si="3089"/>
        <v>0</v>
      </c>
      <c r="BR2052" s="11">
        <v>0</v>
      </c>
      <c r="BS2052" s="11">
        <v>0</v>
      </c>
      <c r="BT2052" s="11" t="e">
        <f>IF(#REF!=0,"-",#REF!/#REF!*100)</f>
        <v>#REF!</v>
      </c>
    </row>
    <row r="2053" spans="1:72" ht="22.5" x14ac:dyDescent="0.25">
      <c r="A2053" s="4" t="s">
        <v>548</v>
      </c>
      <c r="B2053" s="4" t="s">
        <v>56</v>
      </c>
      <c r="C2053" s="4" t="s">
        <v>146</v>
      </c>
      <c r="D2053" s="102" t="s">
        <v>667</v>
      </c>
      <c r="E2053" s="101" t="s">
        <v>40</v>
      </c>
      <c r="F2053" s="101" t="s">
        <v>0</v>
      </c>
      <c r="G2053" s="2" t="s">
        <v>0</v>
      </c>
      <c r="H2053" s="2" t="s">
        <v>41</v>
      </c>
      <c r="I2053" s="12">
        <f t="shared" si="3084"/>
        <v>0</v>
      </c>
      <c r="J2053" s="12">
        <f t="shared" si="3085"/>
        <v>0</v>
      </c>
      <c r="K2053" s="12">
        <f t="shared" si="3085"/>
        <v>0</v>
      </c>
      <c r="L2053" s="12">
        <f t="shared" si="3085"/>
        <v>0</v>
      </c>
      <c r="M2053" s="12">
        <f t="shared" si="3085"/>
        <v>0</v>
      </c>
      <c r="N2053" s="12">
        <f t="shared" si="3085"/>
        <v>0</v>
      </c>
      <c r="O2053" s="12">
        <f t="shared" si="3085"/>
        <v>0</v>
      </c>
      <c r="P2053" s="12">
        <f t="shared" si="3085"/>
        <v>0</v>
      </c>
      <c r="Q2053" s="12">
        <f t="shared" si="3085"/>
        <v>0</v>
      </c>
      <c r="R2053" s="12">
        <f t="shared" si="3085"/>
        <v>0</v>
      </c>
      <c r="S2053" s="12">
        <f t="shared" si="3085"/>
        <v>0</v>
      </c>
      <c r="T2053" s="12">
        <f t="shared" si="3085"/>
        <v>0</v>
      </c>
      <c r="U2053" s="12">
        <f t="shared" si="3085"/>
        <v>0</v>
      </c>
      <c r="V2053" s="12">
        <f t="shared" si="3085"/>
        <v>0</v>
      </c>
      <c r="W2053" s="12">
        <f t="shared" si="3085"/>
        <v>0</v>
      </c>
      <c r="X2053" s="12">
        <f t="shared" si="3085"/>
        <v>0</v>
      </c>
      <c r="Y2053" s="12">
        <f t="shared" si="3085"/>
        <v>0</v>
      </c>
      <c r="Z2053" s="12">
        <f t="shared" si="3085"/>
        <v>0</v>
      </c>
      <c r="AA2053" s="12">
        <f t="shared" si="3085"/>
        <v>0</v>
      </c>
      <c r="AB2053" s="12">
        <v>0</v>
      </c>
      <c r="AC2053" s="12">
        <v>0</v>
      </c>
      <c r="AD2053" s="12">
        <f t="shared" si="3086"/>
        <v>0</v>
      </c>
      <c r="AE2053" s="12">
        <f t="shared" si="3087"/>
        <v>0</v>
      </c>
      <c r="AF2053" s="12">
        <f t="shared" si="3087"/>
        <v>0</v>
      </c>
      <c r="AG2053" s="12">
        <f t="shared" si="3087"/>
        <v>0</v>
      </c>
      <c r="AH2053" s="12">
        <f t="shared" si="3087"/>
        <v>0</v>
      </c>
      <c r="AI2053" s="12">
        <f t="shared" si="3087"/>
        <v>0</v>
      </c>
      <c r="AJ2053" s="12">
        <f t="shared" si="3087"/>
        <v>0</v>
      </c>
      <c r="AK2053" s="12">
        <f t="shared" si="3087"/>
        <v>0</v>
      </c>
      <c r="AL2053" s="12">
        <f t="shared" si="3087"/>
        <v>0</v>
      </c>
      <c r="AM2053" s="12">
        <f t="shared" si="3087"/>
        <v>0</v>
      </c>
      <c r="AN2053" s="12">
        <f t="shared" si="3087"/>
        <v>0</v>
      </c>
      <c r="AO2053" s="12">
        <f t="shared" si="3087"/>
        <v>0</v>
      </c>
      <c r="AP2053" s="12">
        <f t="shared" si="3087"/>
        <v>0</v>
      </c>
      <c r="AQ2053" s="12">
        <f t="shared" si="3087"/>
        <v>0</v>
      </c>
      <c r="AR2053" s="12">
        <f t="shared" si="3087"/>
        <v>0</v>
      </c>
      <c r="AS2053" s="12">
        <f t="shared" si="3087"/>
        <v>0</v>
      </c>
      <c r="AT2053" s="12">
        <f t="shared" si="3087"/>
        <v>0</v>
      </c>
      <c r="AU2053" s="12">
        <f t="shared" si="3087"/>
        <v>0</v>
      </c>
      <c r="AV2053" s="12">
        <f t="shared" si="3087"/>
        <v>0</v>
      </c>
      <c r="AW2053" s="12">
        <v>0</v>
      </c>
      <c r="AX2053" s="12">
        <v>0</v>
      </c>
      <c r="AY2053" s="12">
        <f t="shared" si="3088"/>
        <v>0</v>
      </c>
      <c r="AZ2053" s="12">
        <f t="shared" si="3089"/>
        <v>0</v>
      </c>
      <c r="BA2053" s="12">
        <f t="shared" si="3089"/>
        <v>0</v>
      </c>
      <c r="BB2053" s="12">
        <f t="shared" si="3089"/>
        <v>0</v>
      </c>
      <c r="BC2053" s="12">
        <f t="shared" si="3089"/>
        <v>0</v>
      </c>
      <c r="BD2053" s="12">
        <f t="shared" si="3089"/>
        <v>0</v>
      </c>
      <c r="BE2053" s="12">
        <f t="shared" si="3089"/>
        <v>0</v>
      </c>
      <c r="BF2053" s="12">
        <f t="shared" si="3089"/>
        <v>0</v>
      </c>
      <c r="BG2053" s="12">
        <f t="shared" si="3089"/>
        <v>0</v>
      </c>
      <c r="BH2053" s="12">
        <f t="shared" si="3089"/>
        <v>0</v>
      </c>
      <c r="BI2053" s="12">
        <f t="shared" si="3089"/>
        <v>0</v>
      </c>
      <c r="BJ2053" s="12">
        <f t="shared" si="3089"/>
        <v>0</v>
      </c>
      <c r="BK2053" s="12">
        <f t="shared" si="3089"/>
        <v>0</v>
      </c>
      <c r="BL2053" s="12">
        <f t="shared" si="3089"/>
        <v>0</v>
      </c>
      <c r="BM2053" s="12">
        <f t="shared" si="3089"/>
        <v>0</v>
      </c>
      <c r="BN2053" s="12">
        <f t="shared" si="3089"/>
        <v>0</v>
      </c>
      <c r="BO2053" s="12">
        <f t="shared" si="3089"/>
        <v>0</v>
      </c>
      <c r="BP2053" s="12">
        <f t="shared" si="3089"/>
        <v>0</v>
      </c>
      <c r="BQ2053" s="12">
        <f t="shared" si="3089"/>
        <v>0</v>
      </c>
      <c r="BR2053" s="12">
        <v>0</v>
      </c>
      <c r="BS2053" s="12">
        <v>0</v>
      </c>
      <c r="BT2053" s="12" t="e">
        <f>IF(#REF!=0,"-",#REF!/#REF!*100)</f>
        <v>#REF!</v>
      </c>
    </row>
    <row r="2054" spans="1:72" x14ac:dyDescent="0.25">
      <c r="A2054" s="4" t="s">
        <v>548</v>
      </c>
      <c r="B2054" s="4" t="s">
        <v>56</v>
      </c>
      <c r="C2054" s="4" t="s">
        <v>146</v>
      </c>
      <c r="D2054" s="102" t="s">
        <v>667</v>
      </c>
      <c r="E2054" s="113">
        <v>6148</v>
      </c>
      <c r="F2054" s="102"/>
      <c r="G2054" s="98" t="s">
        <v>1660</v>
      </c>
      <c r="H2054" s="13" t="s">
        <v>45</v>
      </c>
      <c r="I2054" s="14">
        <v>0</v>
      </c>
      <c r="J2054" s="14"/>
      <c r="K2054" s="14"/>
      <c r="L2054" s="14"/>
      <c r="M2054" s="14"/>
      <c r="N2054" s="14"/>
      <c r="O2054" s="14">
        <f t="shared" si="3042"/>
        <v>0</v>
      </c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>
        <v>0</v>
      </c>
      <c r="AC2054" s="14">
        <v>0</v>
      </c>
      <c r="AD2054" s="14">
        <v>0</v>
      </c>
      <c r="AE2054" s="14"/>
      <c r="AF2054" s="14"/>
      <c r="AG2054" s="14"/>
      <c r="AH2054" s="14"/>
      <c r="AI2054" s="14"/>
      <c r="AJ2054" s="14">
        <f t="shared" si="3043"/>
        <v>0</v>
      </c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>
        <v>0</v>
      </c>
      <c r="AX2054" s="14">
        <v>0</v>
      </c>
      <c r="AY2054" s="14">
        <v>0</v>
      </c>
      <c r="AZ2054" s="14"/>
      <c r="BA2054" s="14"/>
      <c r="BB2054" s="14"/>
      <c r="BC2054" s="14"/>
      <c r="BD2054" s="14"/>
      <c r="BE2054" s="14">
        <f t="shared" si="3044"/>
        <v>0</v>
      </c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>
        <v>0</v>
      </c>
      <c r="BS2054" s="14">
        <v>0</v>
      </c>
      <c r="BT2054" s="14" t="e">
        <f>IF(#REF!=0,"-",#REF!/#REF!*100)</f>
        <v>#REF!</v>
      </c>
    </row>
    <row r="2055" spans="1:72" ht="33.75" x14ac:dyDescent="0.25">
      <c r="A2055" s="1" t="s">
        <v>0</v>
      </c>
      <c r="B2055" s="1" t="s">
        <v>0</v>
      </c>
      <c r="C2055" s="1" t="s">
        <v>0</v>
      </c>
      <c r="D2055" s="101" t="s">
        <v>0</v>
      </c>
      <c r="E2055" s="101" t="s">
        <v>0</v>
      </c>
      <c r="F2055" s="101" t="s">
        <v>0</v>
      </c>
      <c r="G2055" s="2" t="s">
        <v>0</v>
      </c>
      <c r="H2055" s="10" t="s">
        <v>47</v>
      </c>
      <c r="I2055" s="11">
        <f t="shared" ref="I2055:X2056" si="3090">SUM(I2056)</f>
        <v>0</v>
      </c>
      <c r="J2055" s="11">
        <f t="shared" si="3090"/>
        <v>0</v>
      </c>
      <c r="K2055" s="11">
        <f t="shared" si="3090"/>
        <v>0</v>
      </c>
      <c r="L2055" s="11">
        <f t="shared" si="3090"/>
        <v>0</v>
      </c>
      <c r="M2055" s="11">
        <f t="shared" si="3090"/>
        <v>0</v>
      </c>
      <c r="N2055" s="11">
        <f t="shared" si="3090"/>
        <v>0</v>
      </c>
      <c r="O2055" s="11">
        <f t="shared" si="3090"/>
        <v>0</v>
      </c>
      <c r="P2055" s="11">
        <f t="shared" si="3090"/>
        <v>0</v>
      </c>
      <c r="Q2055" s="11">
        <f t="shared" si="3090"/>
        <v>0</v>
      </c>
      <c r="R2055" s="11">
        <f t="shared" si="3090"/>
        <v>0</v>
      </c>
      <c r="S2055" s="11">
        <f t="shared" si="3090"/>
        <v>0</v>
      </c>
      <c r="T2055" s="11">
        <f t="shared" si="3090"/>
        <v>0</v>
      </c>
      <c r="U2055" s="11">
        <f t="shared" si="3090"/>
        <v>0</v>
      </c>
      <c r="V2055" s="11">
        <f t="shared" si="3090"/>
        <v>0</v>
      </c>
      <c r="W2055" s="11">
        <f t="shared" si="3090"/>
        <v>0</v>
      </c>
      <c r="X2055" s="11">
        <f t="shared" si="3090"/>
        <v>0</v>
      </c>
      <c r="Y2055" s="11">
        <f t="shared" ref="J2055:AA2056" si="3091">SUM(Y2056)</f>
        <v>0</v>
      </c>
      <c r="Z2055" s="11">
        <f t="shared" si="3091"/>
        <v>0</v>
      </c>
      <c r="AA2055" s="11">
        <f t="shared" si="3091"/>
        <v>0</v>
      </c>
      <c r="AB2055" s="11">
        <v>0</v>
      </c>
      <c r="AC2055" s="11">
        <v>0</v>
      </c>
      <c r="AD2055" s="11">
        <f t="shared" ref="AD2055:AS2056" si="3092">SUM(AD2056)</f>
        <v>0</v>
      </c>
      <c r="AE2055" s="11">
        <f t="shared" si="3092"/>
        <v>0</v>
      </c>
      <c r="AF2055" s="11">
        <f t="shared" si="3092"/>
        <v>0</v>
      </c>
      <c r="AG2055" s="11">
        <f t="shared" si="3092"/>
        <v>0</v>
      </c>
      <c r="AH2055" s="11">
        <f t="shared" si="3092"/>
        <v>0</v>
      </c>
      <c r="AI2055" s="11">
        <f t="shared" si="3092"/>
        <v>0</v>
      </c>
      <c r="AJ2055" s="11">
        <f t="shared" si="3092"/>
        <v>0</v>
      </c>
      <c r="AK2055" s="11">
        <f t="shared" si="3092"/>
        <v>0</v>
      </c>
      <c r="AL2055" s="11">
        <f t="shared" si="3092"/>
        <v>0</v>
      </c>
      <c r="AM2055" s="11">
        <f t="shared" si="3092"/>
        <v>0</v>
      </c>
      <c r="AN2055" s="11">
        <f t="shared" si="3092"/>
        <v>0</v>
      </c>
      <c r="AO2055" s="11">
        <f t="shared" si="3092"/>
        <v>0</v>
      </c>
      <c r="AP2055" s="11">
        <f t="shared" si="3092"/>
        <v>0</v>
      </c>
      <c r="AQ2055" s="11">
        <f t="shared" si="3092"/>
        <v>0</v>
      </c>
      <c r="AR2055" s="11">
        <f t="shared" si="3092"/>
        <v>0</v>
      </c>
      <c r="AS2055" s="11">
        <f t="shared" si="3092"/>
        <v>0</v>
      </c>
      <c r="AT2055" s="11">
        <f t="shared" ref="AE2055:AV2056" si="3093">SUM(AT2056)</f>
        <v>0</v>
      </c>
      <c r="AU2055" s="11">
        <f t="shared" si="3093"/>
        <v>0</v>
      </c>
      <c r="AV2055" s="11">
        <f t="shared" si="3093"/>
        <v>0</v>
      </c>
      <c r="AW2055" s="11">
        <v>0</v>
      </c>
      <c r="AX2055" s="11">
        <v>0</v>
      </c>
      <c r="AY2055" s="11">
        <f t="shared" ref="AY2055:BN2056" si="3094">SUM(AY2056)</f>
        <v>0</v>
      </c>
      <c r="AZ2055" s="11">
        <f t="shared" si="3094"/>
        <v>0</v>
      </c>
      <c r="BA2055" s="11">
        <f t="shared" si="3094"/>
        <v>0</v>
      </c>
      <c r="BB2055" s="11">
        <f t="shared" si="3094"/>
        <v>0</v>
      </c>
      <c r="BC2055" s="11">
        <f t="shared" si="3094"/>
        <v>0</v>
      </c>
      <c r="BD2055" s="11">
        <f t="shared" si="3094"/>
        <v>0</v>
      </c>
      <c r="BE2055" s="11">
        <f t="shared" si="3094"/>
        <v>0</v>
      </c>
      <c r="BF2055" s="11">
        <f t="shared" si="3094"/>
        <v>0</v>
      </c>
      <c r="BG2055" s="11">
        <f t="shared" si="3094"/>
        <v>0</v>
      </c>
      <c r="BH2055" s="11">
        <f t="shared" si="3094"/>
        <v>0</v>
      </c>
      <c r="BI2055" s="11">
        <f t="shared" si="3094"/>
        <v>0</v>
      </c>
      <c r="BJ2055" s="11">
        <f t="shared" si="3094"/>
        <v>0</v>
      </c>
      <c r="BK2055" s="11">
        <f t="shared" si="3094"/>
        <v>0</v>
      </c>
      <c r="BL2055" s="11">
        <f t="shared" si="3094"/>
        <v>0</v>
      </c>
      <c r="BM2055" s="11">
        <f t="shared" si="3094"/>
        <v>0</v>
      </c>
      <c r="BN2055" s="11">
        <f t="shared" si="3094"/>
        <v>0</v>
      </c>
      <c r="BO2055" s="11">
        <f t="shared" ref="AZ2055:BQ2056" si="3095">SUM(BO2056)</f>
        <v>0</v>
      </c>
      <c r="BP2055" s="11">
        <f t="shared" si="3095"/>
        <v>0</v>
      </c>
      <c r="BQ2055" s="11">
        <f t="shared" si="3095"/>
        <v>0</v>
      </c>
      <c r="BR2055" s="11">
        <v>0</v>
      </c>
      <c r="BS2055" s="11">
        <v>0</v>
      </c>
      <c r="BT2055" s="11" t="e">
        <f>IF(#REF!=0,"-",#REF!/#REF!*100)</f>
        <v>#REF!</v>
      </c>
    </row>
    <row r="2056" spans="1:72" x14ac:dyDescent="0.25">
      <c r="A2056" s="4" t="s">
        <v>548</v>
      </c>
      <c r="B2056" s="4" t="s">
        <v>56</v>
      </c>
      <c r="C2056" s="4" t="s">
        <v>146</v>
      </c>
      <c r="D2056" s="102" t="s">
        <v>667</v>
      </c>
      <c r="E2056" s="101" t="s">
        <v>48</v>
      </c>
      <c r="F2056" s="101" t="s">
        <v>0</v>
      </c>
      <c r="G2056" s="2" t="s">
        <v>0</v>
      </c>
      <c r="H2056" s="2" t="s">
        <v>49</v>
      </c>
      <c r="I2056" s="12">
        <f t="shared" si="3090"/>
        <v>0</v>
      </c>
      <c r="J2056" s="12">
        <f t="shared" si="3091"/>
        <v>0</v>
      </c>
      <c r="K2056" s="12">
        <f t="shared" si="3091"/>
        <v>0</v>
      </c>
      <c r="L2056" s="12">
        <f t="shared" si="3091"/>
        <v>0</v>
      </c>
      <c r="M2056" s="12">
        <f t="shared" si="3091"/>
        <v>0</v>
      </c>
      <c r="N2056" s="12">
        <f t="shared" si="3091"/>
        <v>0</v>
      </c>
      <c r="O2056" s="12">
        <f t="shared" si="3091"/>
        <v>0</v>
      </c>
      <c r="P2056" s="12">
        <f t="shared" si="3091"/>
        <v>0</v>
      </c>
      <c r="Q2056" s="12">
        <f t="shared" si="3091"/>
        <v>0</v>
      </c>
      <c r="R2056" s="12">
        <f t="shared" si="3091"/>
        <v>0</v>
      </c>
      <c r="S2056" s="12">
        <f t="shared" si="3091"/>
        <v>0</v>
      </c>
      <c r="T2056" s="12">
        <f t="shared" si="3091"/>
        <v>0</v>
      </c>
      <c r="U2056" s="12">
        <f t="shared" si="3091"/>
        <v>0</v>
      </c>
      <c r="V2056" s="12">
        <f t="shared" si="3091"/>
        <v>0</v>
      </c>
      <c r="W2056" s="12">
        <f t="shared" si="3091"/>
        <v>0</v>
      </c>
      <c r="X2056" s="12">
        <f t="shared" si="3091"/>
        <v>0</v>
      </c>
      <c r="Y2056" s="12">
        <f t="shared" si="3091"/>
        <v>0</v>
      </c>
      <c r="Z2056" s="12">
        <f t="shared" si="3091"/>
        <v>0</v>
      </c>
      <c r="AA2056" s="12">
        <f t="shared" si="3091"/>
        <v>0</v>
      </c>
      <c r="AB2056" s="12">
        <v>0</v>
      </c>
      <c r="AC2056" s="12">
        <v>0</v>
      </c>
      <c r="AD2056" s="12">
        <f t="shared" si="3092"/>
        <v>0</v>
      </c>
      <c r="AE2056" s="12">
        <f t="shared" si="3093"/>
        <v>0</v>
      </c>
      <c r="AF2056" s="12">
        <f t="shared" si="3093"/>
        <v>0</v>
      </c>
      <c r="AG2056" s="12">
        <f t="shared" si="3093"/>
        <v>0</v>
      </c>
      <c r="AH2056" s="12">
        <f t="shared" si="3093"/>
        <v>0</v>
      </c>
      <c r="AI2056" s="12">
        <f t="shared" si="3093"/>
        <v>0</v>
      </c>
      <c r="AJ2056" s="12">
        <f t="shared" si="3093"/>
        <v>0</v>
      </c>
      <c r="AK2056" s="12">
        <f t="shared" si="3093"/>
        <v>0</v>
      </c>
      <c r="AL2056" s="12">
        <f t="shared" si="3093"/>
        <v>0</v>
      </c>
      <c r="AM2056" s="12">
        <f t="shared" si="3093"/>
        <v>0</v>
      </c>
      <c r="AN2056" s="12">
        <f t="shared" si="3093"/>
        <v>0</v>
      </c>
      <c r="AO2056" s="12">
        <f t="shared" si="3093"/>
        <v>0</v>
      </c>
      <c r="AP2056" s="12">
        <f t="shared" si="3093"/>
        <v>0</v>
      </c>
      <c r="AQ2056" s="12">
        <f t="shared" si="3093"/>
        <v>0</v>
      </c>
      <c r="AR2056" s="12">
        <f t="shared" si="3093"/>
        <v>0</v>
      </c>
      <c r="AS2056" s="12">
        <f t="shared" si="3093"/>
        <v>0</v>
      </c>
      <c r="AT2056" s="12">
        <f t="shared" si="3093"/>
        <v>0</v>
      </c>
      <c r="AU2056" s="12">
        <f t="shared" si="3093"/>
        <v>0</v>
      </c>
      <c r="AV2056" s="12">
        <f t="shared" si="3093"/>
        <v>0</v>
      </c>
      <c r="AW2056" s="12">
        <v>0</v>
      </c>
      <c r="AX2056" s="12">
        <v>0</v>
      </c>
      <c r="AY2056" s="12">
        <f t="shared" si="3094"/>
        <v>0</v>
      </c>
      <c r="AZ2056" s="12">
        <f t="shared" si="3095"/>
        <v>0</v>
      </c>
      <c r="BA2056" s="12">
        <f t="shared" si="3095"/>
        <v>0</v>
      </c>
      <c r="BB2056" s="12">
        <f t="shared" si="3095"/>
        <v>0</v>
      </c>
      <c r="BC2056" s="12">
        <f t="shared" si="3095"/>
        <v>0</v>
      </c>
      <c r="BD2056" s="12">
        <f t="shared" si="3095"/>
        <v>0</v>
      </c>
      <c r="BE2056" s="12">
        <f t="shared" si="3095"/>
        <v>0</v>
      </c>
      <c r="BF2056" s="12">
        <f t="shared" si="3095"/>
        <v>0</v>
      </c>
      <c r="BG2056" s="12">
        <f t="shared" si="3095"/>
        <v>0</v>
      </c>
      <c r="BH2056" s="12">
        <f t="shared" si="3095"/>
        <v>0</v>
      </c>
      <c r="BI2056" s="12">
        <f t="shared" si="3095"/>
        <v>0</v>
      </c>
      <c r="BJ2056" s="12">
        <f t="shared" si="3095"/>
        <v>0</v>
      </c>
      <c r="BK2056" s="12">
        <f t="shared" si="3095"/>
        <v>0</v>
      </c>
      <c r="BL2056" s="12">
        <f t="shared" si="3095"/>
        <v>0</v>
      </c>
      <c r="BM2056" s="12">
        <f t="shared" si="3095"/>
        <v>0</v>
      </c>
      <c r="BN2056" s="12">
        <f t="shared" si="3095"/>
        <v>0</v>
      </c>
      <c r="BO2056" s="12">
        <f t="shared" si="3095"/>
        <v>0</v>
      </c>
      <c r="BP2056" s="12">
        <f t="shared" si="3095"/>
        <v>0</v>
      </c>
      <c r="BQ2056" s="12">
        <f t="shared" si="3095"/>
        <v>0</v>
      </c>
      <c r="BR2056" s="12">
        <v>0</v>
      </c>
      <c r="BS2056" s="12">
        <v>0</v>
      </c>
      <c r="BT2056" s="12" t="e">
        <f>IF(#REF!=0,"-",#REF!/#REF!*100)</f>
        <v>#REF!</v>
      </c>
    </row>
    <row r="2057" spans="1:72" x14ac:dyDescent="0.25">
      <c r="A2057" s="4" t="s">
        <v>548</v>
      </c>
      <c r="B2057" s="4" t="s">
        <v>56</v>
      </c>
      <c r="C2057" s="4" t="s">
        <v>146</v>
      </c>
      <c r="D2057" s="102" t="s">
        <v>667</v>
      </c>
      <c r="E2057" s="113">
        <v>8213</v>
      </c>
      <c r="F2057" s="102"/>
      <c r="G2057" s="98" t="s">
        <v>1660</v>
      </c>
      <c r="H2057" s="13" t="s">
        <v>51</v>
      </c>
      <c r="I2057" s="14">
        <v>0</v>
      </c>
      <c r="J2057" s="14"/>
      <c r="K2057" s="14"/>
      <c r="L2057" s="14"/>
      <c r="M2057" s="14"/>
      <c r="N2057" s="14"/>
      <c r="O2057" s="14">
        <f t="shared" si="3042"/>
        <v>0</v>
      </c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>
        <v>0</v>
      </c>
      <c r="AC2057" s="14">
        <v>0</v>
      </c>
      <c r="AD2057" s="14">
        <v>0</v>
      </c>
      <c r="AE2057" s="14"/>
      <c r="AF2057" s="14"/>
      <c r="AG2057" s="14"/>
      <c r="AH2057" s="14"/>
      <c r="AI2057" s="14"/>
      <c r="AJ2057" s="14">
        <f t="shared" si="3043"/>
        <v>0</v>
      </c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>
        <v>0</v>
      </c>
      <c r="AX2057" s="14">
        <v>0</v>
      </c>
      <c r="AY2057" s="14">
        <v>0</v>
      </c>
      <c r="AZ2057" s="14"/>
      <c r="BA2057" s="14"/>
      <c r="BB2057" s="14"/>
      <c r="BC2057" s="14"/>
      <c r="BD2057" s="14"/>
      <c r="BE2057" s="14">
        <f t="shared" si="3044"/>
        <v>0</v>
      </c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>
        <v>0</v>
      </c>
      <c r="BS2057" s="14">
        <v>0</v>
      </c>
      <c r="BT2057" s="14" t="e">
        <f>IF(#REF!=0,"-",#REF!/#REF!*100)</f>
        <v>#REF!</v>
      </c>
    </row>
    <row r="2058" spans="1:72" ht="22.5" x14ac:dyDescent="0.25">
      <c r="A2058" s="13" t="s">
        <v>0</v>
      </c>
      <c r="B2058" s="13" t="s">
        <v>0</v>
      </c>
      <c r="C2058" s="13" t="s">
        <v>0</v>
      </c>
      <c r="D2058" s="98" t="s">
        <v>0</v>
      </c>
      <c r="E2058" s="98" t="s">
        <v>0</v>
      </c>
      <c r="F2058" s="98" t="s">
        <v>0</v>
      </c>
      <c r="G2058" s="13" t="s">
        <v>0</v>
      </c>
      <c r="H2058" s="10" t="s">
        <v>676</v>
      </c>
      <c r="I2058" s="11">
        <f t="shared" ref="I2058:AA2058" si="3096">SUM(I2055,I2052,I2028)</f>
        <v>0</v>
      </c>
      <c r="J2058" s="11">
        <f t="shared" si="3096"/>
        <v>0</v>
      </c>
      <c r="K2058" s="11">
        <f t="shared" si="3096"/>
        <v>0</v>
      </c>
      <c r="L2058" s="11">
        <f t="shared" si="3096"/>
        <v>0</v>
      </c>
      <c r="M2058" s="11">
        <f t="shared" si="3096"/>
        <v>0</v>
      </c>
      <c r="N2058" s="11">
        <f t="shared" si="3096"/>
        <v>0</v>
      </c>
      <c r="O2058" s="11">
        <f t="shared" si="3096"/>
        <v>0</v>
      </c>
      <c r="P2058" s="11">
        <f t="shared" si="3096"/>
        <v>0</v>
      </c>
      <c r="Q2058" s="11">
        <f t="shared" si="3096"/>
        <v>0</v>
      </c>
      <c r="R2058" s="11">
        <f t="shared" si="3096"/>
        <v>0</v>
      </c>
      <c r="S2058" s="11">
        <f t="shared" si="3096"/>
        <v>0</v>
      </c>
      <c r="T2058" s="11">
        <f t="shared" si="3096"/>
        <v>0</v>
      </c>
      <c r="U2058" s="11">
        <f t="shared" si="3096"/>
        <v>0</v>
      </c>
      <c r="V2058" s="11">
        <f t="shared" si="3096"/>
        <v>0</v>
      </c>
      <c r="W2058" s="11">
        <f t="shared" si="3096"/>
        <v>0</v>
      </c>
      <c r="X2058" s="11">
        <f t="shared" si="3096"/>
        <v>0</v>
      </c>
      <c r="Y2058" s="11">
        <f t="shared" si="3096"/>
        <v>0</v>
      </c>
      <c r="Z2058" s="11">
        <f t="shared" si="3096"/>
        <v>0</v>
      </c>
      <c r="AA2058" s="11">
        <f t="shared" si="3096"/>
        <v>0</v>
      </c>
      <c r="AB2058" s="11">
        <v>0</v>
      </c>
      <c r="AC2058" s="11">
        <v>0</v>
      </c>
      <c r="AD2058" s="11">
        <f t="shared" ref="AD2058:AV2058" si="3097">SUM(AD2055,AD2052,AD2028)</f>
        <v>0</v>
      </c>
      <c r="AE2058" s="11">
        <f t="shared" si="3097"/>
        <v>0</v>
      </c>
      <c r="AF2058" s="11">
        <f t="shared" si="3097"/>
        <v>0</v>
      </c>
      <c r="AG2058" s="11">
        <f t="shared" si="3097"/>
        <v>0</v>
      </c>
      <c r="AH2058" s="11">
        <f t="shared" si="3097"/>
        <v>0</v>
      </c>
      <c r="AI2058" s="11">
        <f t="shared" si="3097"/>
        <v>0</v>
      </c>
      <c r="AJ2058" s="11">
        <f t="shared" si="3097"/>
        <v>0</v>
      </c>
      <c r="AK2058" s="11">
        <f t="shared" si="3097"/>
        <v>0</v>
      </c>
      <c r="AL2058" s="11">
        <f t="shared" si="3097"/>
        <v>0</v>
      </c>
      <c r="AM2058" s="11">
        <f t="shared" si="3097"/>
        <v>0</v>
      </c>
      <c r="AN2058" s="11">
        <f t="shared" si="3097"/>
        <v>0</v>
      </c>
      <c r="AO2058" s="11">
        <f t="shared" si="3097"/>
        <v>0</v>
      </c>
      <c r="AP2058" s="11">
        <f t="shared" si="3097"/>
        <v>0</v>
      </c>
      <c r="AQ2058" s="11">
        <f t="shared" si="3097"/>
        <v>0</v>
      </c>
      <c r="AR2058" s="11">
        <f t="shared" si="3097"/>
        <v>0</v>
      </c>
      <c r="AS2058" s="11">
        <f t="shared" si="3097"/>
        <v>0</v>
      </c>
      <c r="AT2058" s="11">
        <f t="shared" si="3097"/>
        <v>0</v>
      </c>
      <c r="AU2058" s="11">
        <f t="shared" si="3097"/>
        <v>0</v>
      </c>
      <c r="AV2058" s="11">
        <f t="shared" si="3097"/>
        <v>0</v>
      </c>
      <c r="AW2058" s="11">
        <v>0</v>
      </c>
      <c r="AX2058" s="11">
        <v>0</v>
      </c>
      <c r="AY2058" s="11">
        <f t="shared" ref="AY2058:BQ2058" si="3098">SUM(AY2055,AY2052,AY2028)</f>
        <v>0</v>
      </c>
      <c r="AZ2058" s="11">
        <f t="shared" si="3098"/>
        <v>0</v>
      </c>
      <c r="BA2058" s="11">
        <f t="shared" si="3098"/>
        <v>0</v>
      </c>
      <c r="BB2058" s="11">
        <f t="shared" si="3098"/>
        <v>0</v>
      </c>
      <c r="BC2058" s="11">
        <f t="shared" si="3098"/>
        <v>0</v>
      </c>
      <c r="BD2058" s="11">
        <f t="shared" si="3098"/>
        <v>0</v>
      </c>
      <c r="BE2058" s="11">
        <f t="shared" si="3098"/>
        <v>0</v>
      </c>
      <c r="BF2058" s="11">
        <f t="shared" si="3098"/>
        <v>0</v>
      </c>
      <c r="BG2058" s="11">
        <f t="shared" si="3098"/>
        <v>0</v>
      </c>
      <c r="BH2058" s="11">
        <f t="shared" si="3098"/>
        <v>0</v>
      </c>
      <c r="BI2058" s="11">
        <f t="shared" si="3098"/>
        <v>0</v>
      </c>
      <c r="BJ2058" s="11">
        <f t="shared" si="3098"/>
        <v>0</v>
      </c>
      <c r="BK2058" s="11">
        <f t="shared" si="3098"/>
        <v>0</v>
      </c>
      <c r="BL2058" s="11">
        <f t="shared" si="3098"/>
        <v>0</v>
      </c>
      <c r="BM2058" s="11">
        <f t="shared" si="3098"/>
        <v>0</v>
      </c>
      <c r="BN2058" s="11">
        <f t="shared" si="3098"/>
        <v>0</v>
      </c>
      <c r="BO2058" s="11">
        <f t="shared" si="3098"/>
        <v>0</v>
      </c>
      <c r="BP2058" s="11">
        <f t="shared" si="3098"/>
        <v>0</v>
      </c>
      <c r="BQ2058" s="11">
        <f t="shared" si="3098"/>
        <v>0</v>
      </c>
      <c r="BR2058" s="11">
        <v>0</v>
      </c>
      <c r="BS2058" s="11">
        <v>0</v>
      </c>
      <c r="BT2058" s="11" t="e">
        <f>IF(#REF!=0,"-",#REF!/#REF!*100)</f>
        <v>#REF!</v>
      </c>
    </row>
    <row r="2059" spans="1:72" ht="15.75" thickBot="1" x14ac:dyDescent="0.3">
      <c r="A2059" s="13" t="s">
        <v>0</v>
      </c>
      <c r="B2059" s="13" t="s">
        <v>0</v>
      </c>
      <c r="C2059" s="13" t="s">
        <v>0</v>
      </c>
      <c r="D2059" s="98" t="s">
        <v>0</v>
      </c>
      <c r="E2059" s="98" t="s">
        <v>0</v>
      </c>
      <c r="F2059" s="98" t="s">
        <v>0</v>
      </c>
      <c r="G2059" s="13" t="s">
        <v>0</v>
      </c>
      <c r="H2059" s="2" t="s">
        <v>53</v>
      </c>
      <c r="I2059" s="13" t="s">
        <v>0</v>
      </c>
      <c r="J2059" s="13"/>
      <c r="K2059" s="13"/>
      <c r="L2059" s="13"/>
      <c r="M2059" s="13"/>
      <c r="N2059" s="13"/>
      <c r="O2059" s="13" t="e">
        <f t="shared" si="3042"/>
        <v>#VALUE!</v>
      </c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>
        <v>0</v>
      </c>
      <c r="AC2059" s="13" t="e">
        <v>#VALUE!</v>
      </c>
      <c r="AD2059" s="13" t="s">
        <v>0</v>
      </c>
      <c r="AE2059" s="13"/>
      <c r="AF2059" s="13"/>
      <c r="AG2059" s="13"/>
      <c r="AH2059" s="13"/>
      <c r="AI2059" s="13"/>
      <c r="AJ2059" s="13" t="e">
        <f t="shared" si="3043"/>
        <v>#VALUE!</v>
      </c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>
        <v>0</v>
      </c>
      <c r="AX2059" s="13" t="e">
        <v>#VALUE!</v>
      </c>
      <c r="AY2059" s="13" t="s">
        <v>0</v>
      </c>
      <c r="AZ2059" s="13"/>
      <c r="BA2059" s="13"/>
      <c r="BB2059" s="13"/>
      <c r="BC2059" s="13"/>
      <c r="BD2059" s="13"/>
      <c r="BE2059" s="13" t="e">
        <f t="shared" si="3044"/>
        <v>#VALUE!</v>
      </c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>
        <v>0</v>
      </c>
      <c r="BS2059" s="13" t="e">
        <v>#VALUE!</v>
      </c>
      <c r="BT2059" s="12"/>
    </row>
    <row r="2060" spans="1:72" ht="69.75" customHeight="1" thickBot="1" x14ac:dyDescent="0.3">
      <c r="A2060" s="132" t="s">
        <v>0</v>
      </c>
      <c r="B2060" s="132" t="s">
        <v>0</v>
      </c>
      <c r="C2060" s="132" t="s">
        <v>0</v>
      </c>
      <c r="D2060" s="135" t="s">
        <v>0</v>
      </c>
      <c r="E2060" s="135" t="s">
        <v>0</v>
      </c>
      <c r="F2060" s="135" t="s">
        <v>0</v>
      </c>
      <c r="G2060" s="138" t="s">
        <v>0</v>
      </c>
      <c r="H2060" s="5" t="s">
        <v>54</v>
      </c>
      <c r="I2060" s="89" t="s">
        <v>9</v>
      </c>
      <c r="J2060" s="89" t="s">
        <v>1606</v>
      </c>
      <c r="K2060" s="89" t="s">
        <v>1534</v>
      </c>
      <c r="L2060" s="89" t="s">
        <v>1592</v>
      </c>
      <c r="M2060" s="89" t="s">
        <v>1593</v>
      </c>
      <c r="N2060" s="89" t="s">
        <v>1594</v>
      </c>
      <c r="O2060" s="89" t="s">
        <v>1610</v>
      </c>
      <c r="P2060" s="89" t="s">
        <v>1607</v>
      </c>
      <c r="Q2060" s="89" t="s">
        <v>1595</v>
      </c>
      <c r="R2060" s="89" t="s">
        <v>1596</v>
      </c>
      <c r="S2060" s="89" t="s">
        <v>1597</v>
      </c>
      <c r="T2060" s="89" t="s">
        <v>1598</v>
      </c>
      <c r="U2060" s="89" t="s">
        <v>1599</v>
      </c>
      <c r="V2060" s="89" t="s">
        <v>1600</v>
      </c>
      <c r="W2060" s="89" t="s">
        <v>1608</v>
      </c>
      <c r="X2060" s="89" t="s">
        <v>1609</v>
      </c>
      <c r="Y2060" s="89" t="s">
        <v>1601</v>
      </c>
      <c r="Z2060" s="89" t="s">
        <v>1602</v>
      </c>
      <c r="AA2060" s="89" t="s">
        <v>1603</v>
      </c>
      <c r="AB2060" s="89" t="s">
        <v>1604</v>
      </c>
      <c r="AC2060" s="89" t="s">
        <v>1605</v>
      </c>
      <c r="AD2060" s="90" t="s">
        <v>10</v>
      </c>
      <c r="AE2060" s="90" t="s">
        <v>1606</v>
      </c>
      <c r="AF2060" s="90" t="s">
        <v>1534</v>
      </c>
      <c r="AG2060" s="90" t="s">
        <v>1592</v>
      </c>
      <c r="AH2060" s="90" t="s">
        <v>1593</v>
      </c>
      <c r="AI2060" s="90" t="s">
        <v>1594</v>
      </c>
      <c r="AJ2060" s="90" t="s">
        <v>1611</v>
      </c>
      <c r="AK2060" s="90" t="s">
        <v>1607</v>
      </c>
      <c r="AL2060" s="90" t="s">
        <v>1595</v>
      </c>
      <c r="AM2060" s="90" t="s">
        <v>1596</v>
      </c>
      <c r="AN2060" s="90" t="s">
        <v>1597</v>
      </c>
      <c r="AO2060" s="90" t="s">
        <v>1598</v>
      </c>
      <c r="AP2060" s="90" t="s">
        <v>1599</v>
      </c>
      <c r="AQ2060" s="90" t="s">
        <v>1600</v>
      </c>
      <c r="AR2060" s="90" t="s">
        <v>1608</v>
      </c>
      <c r="AS2060" s="90" t="s">
        <v>1609</v>
      </c>
      <c r="AT2060" s="90" t="s">
        <v>1601</v>
      </c>
      <c r="AU2060" s="90" t="s">
        <v>1602</v>
      </c>
      <c r="AV2060" s="90" t="s">
        <v>1603</v>
      </c>
      <c r="AW2060" s="90" t="s">
        <v>1604</v>
      </c>
      <c r="AX2060" s="90" t="s">
        <v>1605</v>
      </c>
      <c r="AY2060" s="91" t="s">
        <v>11</v>
      </c>
      <c r="AZ2060" s="91" t="s">
        <v>1606</v>
      </c>
      <c r="BA2060" s="91" t="s">
        <v>1534</v>
      </c>
      <c r="BB2060" s="91" t="s">
        <v>1592</v>
      </c>
      <c r="BC2060" s="91" t="s">
        <v>1593</v>
      </c>
      <c r="BD2060" s="91" t="s">
        <v>1594</v>
      </c>
      <c r="BE2060" s="91" t="s">
        <v>1612</v>
      </c>
      <c r="BF2060" s="91" t="s">
        <v>1607</v>
      </c>
      <c r="BG2060" s="91" t="s">
        <v>1595</v>
      </c>
      <c r="BH2060" s="91" t="s">
        <v>1596</v>
      </c>
      <c r="BI2060" s="91" t="s">
        <v>1597</v>
      </c>
      <c r="BJ2060" s="91" t="s">
        <v>1598</v>
      </c>
      <c r="BK2060" s="91" t="s">
        <v>1599</v>
      </c>
      <c r="BL2060" s="91" t="s">
        <v>1600</v>
      </c>
      <c r="BM2060" s="91" t="s">
        <v>1608</v>
      </c>
      <c r="BN2060" s="91" t="s">
        <v>1609</v>
      </c>
      <c r="BO2060" s="91" t="s">
        <v>1601</v>
      </c>
      <c r="BP2060" s="91" t="s">
        <v>1602</v>
      </c>
      <c r="BQ2060" s="91" t="s">
        <v>1603</v>
      </c>
      <c r="BR2060" s="91" t="s">
        <v>1604</v>
      </c>
      <c r="BS2060" s="91" t="s">
        <v>1605</v>
      </c>
      <c r="BT2060" s="5" t="s">
        <v>1671</v>
      </c>
    </row>
    <row r="2061" spans="1:72" x14ac:dyDescent="0.25">
      <c r="A2061" s="133"/>
      <c r="B2061" s="133"/>
      <c r="C2061" s="133"/>
      <c r="D2061" s="136"/>
      <c r="E2061" s="136"/>
      <c r="F2061" s="136"/>
      <c r="G2061" s="139"/>
      <c r="H2061" s="15" t="s">
        <v>0</v>
      </c>
      <c r="I2061" s="9">
        <v>1</v>
      </c>
      <c r="J2061" s="9">
        <v>2</v>
      </c>
      <c r="K2061" s="9">
        <v>3</v>
      </c>
      <c r="L2061" s="9">
        <v>4</v>
      </c>
      <c r="M2061" s="9">
        <v>5</v>
      </c>
      <c r="N2061" s="9">
        <v>6</v>
      </c>
      <c r="O2061" s="9">
        <v>7</v>
      </c>
      <c r="P2061" s="9">
        <v>8</v>
      </c>
      <c r="Q2061" s="9">
        <v>9</v>
      </c>
      <c r="R2061" s="9">
        <v>10</v>
      </c>
      <c r="S2061" s="9">
        <v>11</v>
      </c>
      <c r="T2061" s="9">
        <v>12</v>
      </c>
      <c r="U2061" s="9">
        <v>13</v>
      </c>
      <c r="V2061" s="9">
        <v>14</v>
      </c>
      <c r="W2061" s="9">
        <v>15</v>
      </c>
      <c r="X2061" s="9">
        <v>16</v>
      </c>
      <c r="Y2061" s="9">
        <v>17</v>
      </c>
      <c r="Z2061" s="9">
        <v>18</v>
      </c>
      <c r="AA2061" s="9">
        <v>19</v>
      </c>
      <c r="AB2061" s="9">
        <v>20</v>
      </c>
      <c r="AC2061" s="9">
        <v>21</v>
      </c>
      <c r="AD2061" s="9">
        <v>1</v>
      </c>
      <c r="AE2061" s="9">
        <v>2</v>
      </c>
      <c r="AF2061" s="9">
        <v>3</v>
      </c>
      <c r="AG2061" s="9">
        <v>4</v>
      </c>
      <c r="AH2061" s="9">
        <v>5</v>
      </c>
      <c r="AI2061" s="9">
        <v>6</v>
      </c>
      <c r="AJ2061" s="9">
        <v>7</v>
      </c>
      <c r="AK2061" s="9">
        <v>8</v>
      </c>
      <c r="AL2061" s="9">
        <v>9</v>
      </c>
      <c r="AM2061" s="9">
        <v>10</v>
      </c>
      <c r="AN2061" s="9">
        <v>11</v>
      </c>
      <c r="AO2061" s="9">
        <v>12</v>
      </c>
      <c r="AP2061" s="9">
        <v>13</v>
      </c>
      <c r="AQ2061" s="9">
        <v>14</v>
      </c>
      <c r="AR2061" s="9">
        <v>15</v>
      </c>
      <c r="AS2061" s="9">
        <v>16</v>
      </c>
      <c r="AT2061" s="9">
        <v>17</v>
      </c>
      <c r="AU2061" s="9">
        <v>18</v>
      </c>
      <c r="AV2061" s="9">
        <v>19</v>
      </c>
      <c r="AW2061" s="9">
        <v>20</v>
      </c>
      <c r="AX2061" s="9">
        <v>21</v>
      </c>
      <c r="AY2061" s="9">
        <v>1</v>
      </c>
      <c r="AZ2061" s="9">
        <v>2</v>
      </c>
      <c r="BA2061" s="9">
        <v>3</v>
      </c>
      <c r="BB2061" s="9">
        <v>4</v>
      </c>
      <c r="BC2061" s="9">
        <v>5</v>
      </c>
      <c r="BD2061" s="9">
        <v>6</v>
      </c>
      <c r="BE2061" s="9">
        <v>7</v>
      </c>
      <c r="BF2061" s="9">
        <v>8</v>
      </c>
      <c r="BG2061" s="9">
        <v>9</v>
      </c>
      <c r="BH2061" s="9">
        <v>10</v>
      </c>
      <c r="BI2061" s="9">
        <v>11</v>
      </c>
      <c r="BJ2061" s="9">
        <v>12</v>
      </c>
      <c r="BK2061" s="9">
        <v>13</v>
      </c>
      <c r="BL2061" s="9">
        <v>14</v>
      </c>
      <c r="BM2061" s="9">
        <v>15</v>
      </c>
      <c r="BN2061" s="9">
        <v>16</v>
      </c>
      <c r="BO2061" s="9">
        <v>17</v>
      </c>
      <c r="BP2061" s="9">
        <v>18</v>
      </c>
      <c r="BQ2061" s="9">
        <v>19</v>
      </c>
      <c r="BR2061" s="9">
        <v>20</v>
      </c>
      <c r="BS2061" s="9">
        <v>21</v>
      </c>
      <c r="BT2061" s="9">
        <v>9</v>
      </c>
    </row>
    <row r="2062" spans="1:72" x14ac:dyDescent="0.25">
      <c r="A2062" s="133"/>
      <c r="B2062" s="133"/>
      <c r="C2062" s="133"/>
      <c r="D2062" s="136"/>
      <c r="E2062" s="136"/>
      <c r="F2062" s="136"/>
      <c r="G2062" s="139"/>
      <c r="H2062" s="16" t="s">
        <v>64</v>
      </c>
      <c r="I2062" s="17">
        <f t="shared" ref="I2062:AA2062" si="3099">SUM(I2058)</f>
        <v>0</v>
      </c>
      <c r="J2062" s="17">
        <f t="shared" si="3099"/>
        <v>0</v>
      </c>
      <c r="K2062" s="17">
        <f t="shared" si="3099"/>
        <v>0</v>
      </c>
      <c r="L2062" s="17">
        <f t="shared" si="3099"/>
        <v>0</v>
      </c>
      <c r="M2062" s="17">
        <f t="shared" si="3099"/>
        <v>0</v>
      </c>
      <c r="N2062" s="17">
        <f t="shared" si="3099"/>
        <v>0</v>
      </c>
      <c r="O2062" s="17">
        <f t="shared" ref="O2062" si="3100">SUM(O2058)</f>
        <v>0</v>
      </c>
      <c r="P2062" s="17">
        <f t="shared" si="3099"/>
        <v>0</v>
      </c>
      <c r="Q2062" s="17">
        <f t="shared" si="3099"/>
        <v>0</v>
      </c>
      <c r="R2062" s="17">
        <f t="shared" si="3099"/>
        <v>0</v>
      </c>
      <c r="S2062" s="17">
        <f t="shared" si="3099"/>
        <v>0</v>
      </c>
      <c r="T2062" s="17">
        <f t="shared" si="3099"/>
        <v>0</v>
      </c>
      <c r="U2062" s="17">
        <f t="shared" si="3099"/>
        <v>0</v>
      </c>
      <c r="V2062" s="17">
        <f t="shared" si="3099"/>
        <v>0</v>
      </c>
      <c r="W2062" s="17">
        <f t="shared" si="3099"/>
        <v>0</v>
      </c>
      <c r="X2062" s="17">
        <f t="shared" si="3099"/>
        <v>0</v>
      </c>
      <c r="Y2062" s="17">
        <f t="shared" si="3099"/>
        <v>0</v>
      </c>
      <c r="Z2062" s="17">
        <f t="shared" si="3099"/>
        <v>0</v>
      </c>
      <c r="AA2062" s="17">
        <f t="shared" si="3099"/>
        <v>0</v>
      </c>
      <c r="AB2062" s="17">
        <v>0</v>
      </c>
      <c r="AC2062" s="17">
        <v>0</v>
      </c>
      <c r="AD2062" s="17">
        <f t="shared" ref="AD2062:AV2062" si="3101">SUM(AD2058)</f>
        <v>0</v>
      </c>
      <c r="AE2062" s="17">
        <f t="shared" si="3101"/>
        <v>0</v>
      </c>
      <c r="AF2062" s="17">
        <f t="shared" si="3101"/>
        <v>0</v>
      </c>
      <c r="AG2062" s="17">
        <f t="shared" si="3101"/>
        <v>0</v>
      </c>
      <c r="AH2062" s="17">
        <f t="shared" si="3101"/>
        <v>0</v>
      </c>
      <c r="AI2062" s="17">
        <f t="shared" si="3101"/>
        <v>0</v>
      </c>
      <c r="AJ2062" s="17">
        <f t="shared" ref="AJ2062" si="3102">SUM(AJ2058)</f>
        <v>0</v>
      </c>
      <c r="AK2062" s="17">
        <f t="shared" si="3101"/>
        <v>0</v>
      </c>
      <c r="AL2062" s="17">
        <f t="shared" si="3101"/>
        <v>0</v>
      </c>
      <c r="AM2062" s="17">
        <f t="shared" si="3101"/>
        <v>0</v>
      </c>
      <c r="AN2062" s="17">
        <f t="shared" si="3101"/>
        <v>0</v>
      </c>
      <c r="AO2062" s="17">
        <f t="shared" si="3101"/>
        <v>0</v>
      </c>
      <c r="AP2062" s="17">
        <f t="shared" si="3101"/>
        <v>0</v>
      </c>
      <c r="AQ2062" s="17">
        <f t="shared" si="3101"/>
        <v>0</v>
      </c>
      <c r="AR2062" s="17">
        <f t="shared" si="3101"/>
        <v>0</v>
      </c>
      <c r="AS2062" s="17">
        <f t="shared" si="3101"/>
        <v>0</v>
      </c>
      <c r="AT2062" s="17">
        <f t="shared" si="3101"/>
        <v>0</v>
      </c>
      <c r="AU2062" s="17">
        <f t="shared" si="3101"/>
        <v>0</v>
      </c>
      <c r="AV2062" s="17">
        <f t="shared" si="3101"/>
        <v>0</v>
      </c>
      <c r="AW2062" s="17">
        <v>0</v>
      </c>
      <c r="AX2062" s="17">
        <v>0</v>
      </c>
      <c r="AY2062" s="17">
        <f t="shared" ref="AY2062:BQ2062" si="3103">SUM(AY2058)</f>
        <v>0</v>
      </c>
      <c r="AZ2062" s="17">
        <f t="shared" si="3103"/>
        <v>0</v>
      </c>
      <c r="BA2062" s="17">
        <f t="shared" si="3103"/>
        <v>0</v>
      </c>
      <c r="BB2062" s="17">
        <f t="shared" si="3103"/>
        <v>0</v>
      </c>
      <c r="BC2062" s="17">
        <f t="shared" si="3103"/>
        <v>0</v>
      </c>
      <c r="BD2062" s="17">
        <f t="shared" si="3103"/>
        <v>0</v>
      </c>
      <c r="BE2062" s="17">
        <f t="shared" ref="BE2062" si="3104">SUM(BE2058)</f>
        <v>0</v>
      </c>
      <c r="BF2062" s="17">
        <f t="shared" si="3103"/>
        <v>0</v>
      </c>
      <c r="BG2062" s="17">
        <f t="shared" si="3103"/>
        <v>0</v>
      </c>
      <c r="BH2062" s="17">
        <f t="shared" si="3103"/>
        <v>0</v>
      </c>
      <c r="BI2062" s="17">
        <f t="shared" si="3103"/>
        <v>0</v>
      </c>
      <c r="BJ2062" s="17">
        <f t="shared" si="3103"/>
        <v>0</v>
      </c>
      <c r="BK2062" s="17">
        <f t="shared" si="3103"/>
        <v>0</v>
      </c>
      <c r="BL2062" s="17">
        <f t="shared" si="3103"/>
        <v>0</v>
      </c>
      <c r="BM2062" s="17">
        <f t="shared" si="3103"/>
        <v>0</v>
      </c>
      <c r="BN2062" s="17">
        <f t="shared" si="3103"/>
        <v>0</v>
      </c>
      <c r="BO2062" s="17">
        <f t="shared" si="3103"/>
        <v>0</v>
      </c>
      <c r="BP2062" s="17">
        <f t="shared" si="3103"/>
        <v>0</v>
      </c>
      <c r="BQ2062" s="17">
        <f t="shared" si="3103"/>
        <v>0</v>
      </c>
      <c r="BR2062" s="17">
        <v>0</v>
      </c>
      <c r="BS2062" s="17">
        <v>0</v>
      </c>
      <c r="BT2062" s="17" t="e">
        <f>IF(#REF!=0,"-",#REF!/#REF!*100)</f>
        <v>#REF!</v>
      </c>
    </row>
    <row r="2063" spans="1:72" x14ac:dyDescent="0.25">
      <c r="A2063" s="133"/>
      <c r="B2063" s="133"/>
      <c r="C2063" s="133"/>
      <c r="D2063" s="136"/>
      <c r="E2063" s="136"/>
      <c r="F2063" s="136"/>
      <c r="G2063" s="139"/>
      <c r="H2063" s="18" t="s">
        <v>55</v>
      </c>
      <c r="I2063" s="17">
        <f t="shared" ref="I2063:AA2063" si="3105">SUM(I2062)</f>
        <v>0</v>
      </c>
      <c r="J2063" s="17">
        <f t="shared" si="3105"/>
        <v>0</v>
      </c>
      <c r="K2063" s="17">
        <f t="shared" si="3105"/>
        <v>0</v>
      </c>
      <c r="L2063" s="17">
        <f t="shared" si="3105"/>
        <v>0</v>
      </c>
      <c r="M2063" s="17">
        <f t="shared" si="3105"/>
        <v>0</v>
      </c>
      <c r="N2063" s="17">
        <f t="shared" si="3105"/>
        <v>0</v>
      </c>
      <c r="O2063" s="17">
        <f t="shared" ref="O2063" si="3106">SUM(O2062)</f>
        <v>0</v>
      </c>
      <c r="P2063" s="17">
        <f t="shared" si="3105"/>
        <v>0</v>
      </c>
      <c r="Q2063" s="17">
        <f t="shared" si="3105"/>
        <v>0</v>
      </c>
      <c r="R2063" s="17">
        <f t="shared" si="3105"/>
        <v>0</v>
      </c>
      <c r="S2063" s="17">
        <f t="shared" si="3105"/>
        <v>0</v>
      </c>
      <c r="T2063" s="17">
        <f t="shared" si="3105"/>
        <v>0</v>
      </c>
      <c r="U2063" s="17">
        <f t="shared" si="3105"/>
        <v>0</v>
      </c>
      <c r="V2063" s="17">
        <f t="shared" si="3105"/>
        <v>0</v>
      </c>
      <c r="W2063" s="17">
        <f t="shared" si="3105"/>
        <v>0</v>
      </c>
      <c r="X2063" s="17">
        <f t="shared" si="3105"/>
        <v>0</v>
      </c>
      <c r="Y2063" s="17">
        <f t="shared" si="3105"/>
        <v>0</v>
      </c>
      <c r="Z2063" s="17">
        <f t="shared" si="3105"/>
        <v>0</v>
      </c>
      <c r="AA2063" s="17">
        <f t="shared" si="3105"/>
        <v>0</v>
      </c>
      <c r="AB2063" s="17">
        <v>0</v>
      </c>
      <c r="AC2063" s="17">
        <v>0</v>
      </c>
      <c r="AD2063" s="17">
        <f t="shared" ref="AD2063:AV2063" si="3107">SUM(AD2062)</f>
        <v>0</v>
      </c>
      <c r="AE2063" s="17">
        <f t="shared" si="3107"/>
        <v>0</v>
      </c>
      <c r="AF2063" s="17">
        <f t="shared" si="3107"/>
        <v>0</v>
      </c>
      <c r="AG2063" s="17">
        <f t="shared" si="3107"/>
        <v>0</v>
      </c>
      <c r="AH2063" s="17">
        <f t="shared" si="3107"/>
        <v>0</v>
      </c>
      <c r="AI2063" s="17">
        <f t="shared" si="3107"/>
        <v>0</v>
      </c>
      <c r="AJ2063" s="17">
        <f t="shared" ref="AJ2063" si="3108">SUM(AJ2062)</f>
        <v>0</v>
      </c>
      <c r="AK2063" s="17">
        <f t="shared" si="3107"/>
        <v>0</v>
      </c>
      <c r="AL2063" s="17">
        <f t="shared" si="3107"/>
        <v>0</v>
      </c>
      <c r="AM2063" s="17">
        <f t="shared" si="3107"/>
        <v>0</v>
      </c>
      <c r="AN2063" s="17">
        <f t="shared" si="3107"/>
        <v>0</v>
      </c>
      <c r="AO2063" s="17">
        <f t="shared" si="3107"/>
        <v>0</v>
      </c>
      <c r="AP2063" s="17">
        <f t="shared" si="3107"/>
        <v>0</v>
      </c>
      <c r="AQ2063" s="17">
        <f t="shared" si="3107"/>
        <v>0</v>
      </c>
      <c r="AR2063" s="17">
        <f t="shared" si="3107"/>
        <v>0</v>
      </c>
      <c r="AS2063" s="17">
        <f t="shared" si="3107"/>
        <v>0</v>
      </c>
      <c r="AT2063" s="17">
        <f t="shared" si="3107"/>
        <v>0</v>
      </c>
      <c r="AU2063" s="17">
        <f t="shared" si="3107"/>
        <v>0</v>
      </c>
      <c r="AV2063" s="17">
        <f t="shared" si="3107"/>
        <v>0</v>
      </c>
      <c r="AW2063" s="17">
        <v>0</v>
      </c>
      <c r="AX2063" s="17">
        <v>0</v>
      </c>
      <c r="AY2063" s="17">
        <f t="shared" ref="AY2063:BQ2063" si="3109">SUM(AY2062)</f>
        <v>0</v>
      </c>
      <c r="AZ2063" s="17">
        <f t="shared" si="3109"/>
        <v>0</v>
      </c>
      <c r="BA2063" s="17">
        <f t="shared" si="3109"/>
        <v>0</v>
      </c>
      <c r="BB2063" s="17">
        <f t="shared" si="3109"/>
        <v>0</v>
      </c>
      <c r="BC2063" s="17">
        <f t="shared" si="3109"/>
        <v>0</v>
      </c>
      <c r="BD2063" s="17">
        <f t="shared" si="3109"/>
        <v>0</v>
      </c>
      <c r="BE2063" s="17">
        <f t="shared" ref="BE2063" si="3110">SUM(BE2062)</f>
        <v>0</v>
      </c>
      <c r="BF2063" s="17">
        <f t="shared" si="3109"/>
        <v>0</v>
      </c>
      <c r="BG2063" s="17">
        <f t="shared" si="3109"/>
        <v>0</v>
      </c>
      <c r="BH2063" s="17">
        <f t="shared" si="3109"/>
        <v>0</v>
      </c>
      <c r="BI2063" s="17">
        <f t="shared" si="3109"/>
        <v>0</v>
      </c>
      <c r="BJ2063" s="17">
        <f t="shared" si="3109"/>
        <v>0</v>
      </c>
      <c r="BK2063" s="17">
        <f t="shared" si="3109"/>
        <v>0</v>
      </c>
      <c r="BL2063" s="17">
        <f t="shared" si="3109"/>
        <v>0</v>
      </c>
      <c r="BM2063" s="17">
        <f t="shared" si="3109"/>
        <v>0</v>
      </c>
      <c r="BN2063" s="17">
        <f t="shared" si="3109"/>
        <v>0</v>
      </c>
      <c r="BO2063" s="17">
        <f t="shared" si="3109"/>
        <v>0</v>
      </c>
      <c r="BP2063" s="17">
        <f t="shared" si="3109"/>
        <v>0</v>
      </c>
      <c r="BQ2063" s="17">
        <f t="shared" si="3109"/>
        <v>0</v>
      </c>
      <c r="BR2063" s="17">
        <v>0</v>
      </c>
      <c r="BS2063" s="17">
        <v>0</v>
      </c>
      <c r="BT2063" s="17" t="e">
        <f>IF(#REF!=0,"-",#REF!/#REF!*100)</f>
        <v>#REF!</v>
      </c>
    </row>
    <row r="2064" spans="1:72" x14ac:dyDescent="0.25">
      <c r="A2064" s="134"/>
      <c r="B2064" s="134"/>
      <c r="C2064" s="134"/>
      <c r="D2064" s="137"/>
      <c r="E2064" s="137"/>
      <c r="F2064" s="137"/>
      <c r="G2064" s="140"/>
      <c r="O2064">
        <f t="shared" si="3042"/>
        <v>0</v>
      </c>
      <c r="AB2064">
        <v>0</v>
      </c>
      <c r="AC2064">
        <v>0</v>
      </c>
      <c r="AJ2064">
        <f t="shared" si="3043"/>
        <v>0</v>
      </c>
      <c r="AW2064">
        <v>0</v>
      </c>
      <c r="AX2064">
        <v>0</v>
      </c>
      <c r="BE2064">
        <f t="shared" si="3044"/>
        <v>0</v>
      </c>
      <c r="BR2064">
        <v>0</v>
      </c>
      <c r="BS2064">
        <v>0</v>
      </c>
      <c r="BT2064" t="e">
        <f>IF(#REF!=0,"-",#REF!/#REF!*100)</f>
        <v>#REF!</v>
      </c>
    </row>
    <row r="2065" spans="1:72" ht="15.75" thickBot="1" x14ac:dyDescent="0.3">
      <c r="A2065" s="13" t="s">
        <v>0</v>
      </c>
      <c r="B2065" s="13" t="s">
        <v>0</v>
      </c>
      <c r="C2065" s="13" t="s">
        <v>0</v>
      </c>
      <c r="D2065" s="98" t="s">
        <v>0</v>
      </c>
      <c r="E2065" s="98" t="s">
        <v>0</v>
      </c>
      <c r="F2065" s="98" t="s">
        <v>0</v>
      </c>
      <c r="G2065" s="13" t="s">
        <v>0</v>
      </c>
      <c r="H2065" s="19" t="s">
        <v>0</v>
      </c>
      <c r="I2065" s="19" t="s">
        <v>0</v>
      </c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>
        <v>0</v>
      </c>
      <c r="AC2065" s="19">
        <v>0</v>
      </c>
      <c r="AD2065" s="19" t="s">
        <v>0</v>
      </c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>
        <v>0</v>
      </c>
      <c r="AX2065" s="19">
        <v>0</v>
      </c>
      <c r="AY2065" s="19" t="s">
        <v>0</v>
      </c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>
        <v>0</v>
      </c>
      <c r="BS2065" s="19">
        <v>0</v>
      </c>
      <c r="BT2065" s="19"/>
    </row>
    <row r="2066" spans="1:72" ht="69.75" customHeight="1" thickBot="1" x14ac:dyDescent="0.3">
      <c r="A2066" s="5" t="s">
        <v>2</v>
      </c>
      <c r="B2066" s="5" t="s">
        <v>3</v>
      </c>
      <c r="C2066" s="5" t="s">
        <v>4</v>
      </c>
      <c r="D2066" s="103" t="s">
        <v>0</v>
      </c>
      <c r="E2066" s="112" t="s">
        <v>5</v>
      </c>
      <c r="F2066" s="112" t="s">
        <v>6</v>
      </c>
      <c r="G2066" s="5" t="s">
        <v>7</v>
      </c>
      <c r="H2066" s="5" t="s">
        <v>8</v>
      </c>
      <c r="I2066" s="89" t="s">
        <v>9</v>
      </c>
      <c r="J2066" s="89" t="s">
        <v>1606</v>
      </c>
      <c r="K2066" s="89" t="s">
        <v>1534</v>
      </c>
      <c r="L2066" s="89" t="s">
        <v>1592</v>
      </c>
      <c r="M2066" s="89" t="s">
        <v>1593</v>
      </c>
      <c r="N2066" s="89" t="s">
        <v>1594</v>
      </c>
      <c r="O2066" s="89" t="s">
        <v>1610</v>
      </c>
      <c r="P2066" s="89" t="s">
        <v>1607</v>
      </c>
      <c r="Q2066" s="89" t="s">
        <v>1595</v>
      </c>
      <c r="R2066" s="89" t="s">
        <v>1596</v>
      </c>
      <c r="S2066" s="89" t="s">
        <v>1597</v>
      </c>
      <c r="T2066" s="89" t="s">
        <v>1598</v>
      </c>
      <c r="U2066" s="89" t="s">
        <v>1599</v>
      </c>
      <c r="V2066" s="89" t="s">
        <v>1600</v>
      </c>
      <c r="W2066" s="89" t="s">
        <v>1608</v>
      </c>
      <c r="X2066" s="89" t="s">
        <v>1609</v>
      </c>
      <c r="Y2066" s="89" t="s">
        <v>1601</v>
      </c>
      <c r="Z2066" s="89" t="s">
        <v>1602</v>
      </c>
      <c r="AA2066" s="89" t="s">
        <v>1603</v>
      </c>
      <c r="AB2066" s="89" t="s">
        <v>1604</v>
      </c>
      <c r="AC2066" s="89" t="s">
        <v>1605</v>
      </c>
      <c r="AD2066" s="90" t="s">
        <v>10</v>
      </c>
      <c r="AE2066" s="90" t="s">
        <v>1606</v>
      </c>
      <c r="AF2066" s="90" t="s">
        <v>1534</v>
      </c>
      <c r="AG2066" s="90" t="s">
        <v>1592</v>
      </c>
      <c r="AH2066" s="90" t="s">
        <v>1593</v>
      </c>
      <c r="AI2066" s="90" t="s">
        <v>1594</v>
      </c>
      <c r="AJ2066" s="90" t="s">
        <v>1611</v>
      </c>
      <c r="AK2066" s="90" t="s">
        <v>1607</v>
      </c>
      <c r="AL2066" s="90" t="s">
        <v>1595</v>
      </c>
      <c r="AM2066" s="90" t="s">
        <v>1596</v>
      </c>
      <c r="AN2066" s="90" t="s">
        <v>1597</v>
      </c>
      <c r="AO2066" s="90" t="s">
        <v>1598</v>
      </c>
      <c r="AP2066" s="90" t="s">
        <v>1599</v>
      </c>
      <c r="AQ2066" s="90" t="s">
        <v>1600</v>
      </c>
      <c r="AR2066" s="90" t="s">
        <v>1608</v>
      </c>
      <c r="AS2066" s="90" t="s">
        <v>1609</v>
      </c>
      <c r="AT2066" s="90" t="s">
        <v>1601</v>
      </c>
      <c r="AU2066" s="90" t="s">
        <v>1602</v>
      </c>
      <c r="AV2066" s="90" t="s">
        <v>1603</v>
      </c>
      <c r="AW2066" s="90" t="s">
        <v>1604</v>
      </c>
      <c r="AX2066" s="90" t="s">
        <v>1605</v>
      </c>
      <c r="AY2066" s="91" t="s">
        <v>11</v>
      </c>
      <c r="AZ2066" s="91" t="s">
        <v>1606</v>
      </c>
      <c r="BA2066" s="91" t="s">
        <v>1534</v>
      </c>
      <c r="BB2066" s="91" t="s">
        <v>1592</v>
      </c>
      <c r="BC2066" s="91" t="s">
        <v>1593</v>
      </c>
      <c r="BD2066" s="91" t="s">
        <v>1594</v>
      </c>
      <c r="BE2066" s="91" t="s">
        <v>1612</v>
      </c>
      <c r="BF2066" s="91" t="s">
        <v>1607</v>
      </c>
      <c r="BG2066" s="91" t="s">
        <v>1595</v>
      </c>
      <c r="BH2066" s="91" t="s">
        <v>1596</v>
      </c>
      <c r="BI2066" s="91" t="s">
        <v>1597</v>
      </c>
      <c r="BJ2066" s="91" t="s">
        <v>1598</v>
      </c>
      <c r="BK2066" s="91" t="s">
        <v>1599</v>
      </c>
      <c r="BL2066" s="91" t="s">
        <v>1600</v>
      </c>
      <c r="BM2066" s="91" t="s">
        <v>1608</v>
      </c>
      <c r="BN2066" s="91" t="s">
        <v>1609</v>
      </c>
      <c r="BO2066" s="91" t="s">
        <v>1601</v>
      </c>
      <c r="BP2066" s="91" t="s">
        <v>1602</v>
      </c>
      <c r="BQ2066" s="91" t="s">
        <v>1603</v>
      </c>
      <c r="BR2066" s="91" t="s">
        <v>1604</v>
      </c>
      <c r="BS2066" s="91" t="s">
        <v>1605</v>
      </c>
      <c r="BT2066" s="5" t="s">
        <v>1671</v>
      </c>
    </row>
    <row r="2067" spans="1:72" x14ac:dyDescent="0.25">
      <c r="A2067" s="6" t="s">
        <v>0</v>
      </c>
      <c r="B2067" s="6" t="s">
        <v>0</v>
      </c>
      <c r="C2067" s="6" t="s">
        <v>0</v>
      </c>
      <c r="D2067" s="104" t="s">
        <v>0</v>
      </c>
      <c r="E2067" s="104" t="s">
        <v>0</v>
      </c>
      <c r="F2067" s="121" t="s">
        <v>0</v>
      </c>
      <c r="G2067" s="7" t="s">
        <v>0</v>
      </c>
      <c r="H2067" s="8" t="s">
        <v>0</v>
      </c>
      <c r="I2067" s="9">
        <v>1</v>
      </c>
      <c r="J2067" s="9">
        <v>2</v>
      </c>
      <c r="K2067" s="9">
        <v>3</v>
      </c>
      <c r="L2067" s="9">
        <v>4</v>
      </c>
      <c r="M2067" s="9">
        <v>5</v>
      </c>
      <c r="N2067" s="9">
        <v>6</v>
      </c>
      <c r="O2067" s="9">
        <v>7</v>
      </c>
      <c r="P2067" s="9">
        <v>8</v>
      </c>
      <c r="Q2067" s="9">
        <v>9</v>
      </c>
      <c r="R2067" s="9">
        <v>10</v>
      </c>
      <c r="S2067" s="9">
        <v>11</v>
      </c>
      <c r="T2067" s="9">
        <v>12</v>
      </c>
      <c r="U2067" s="9">
        <v>13</v>
      </c>
      <c r="V2067" s="9">
        <v>14</v>
      </c>
      <c r="W2067" s="9">
        <v>15</v>
      </c>
      <c r="X2067" s="9">
        <v>16</v>
      </c>
      <c r="Y2067" s="9">
        <v>17</v>
      </c>
      <c r="Z2067" s="9">
        <v>18</v>
      </c>
      <c r="AA2067" s="9">
        <v>19</v>
      </c>
      <c r="AB2067" s="9">
        <v>20</v>
      </c>
      <c r="AC2067" s="9">
        <v>21</v>
      </c>
      <c r="AD2067" s="9">
        <v>1</v>
      </c>
      <c r="AE2067" s="9">
        <v>2</v>
      </c>
      <c r="AF2067" s="9">
        <v>3</v>
      </c>
      <c r="AG2067" s="9">
        <v>4</v>
      </c>
      <c r="AH2067" s="9">
        <v>5</v>
      </c>
      <c r="AI2067" s="9">
        <v>6</v>
      </c>
      <c r="AJ2067" s="9">
        <v>7</v>
      </c>
      <c r="AK2067" s="9">
        <v>8</v>
      </c>
      <c r="AL2067" s="9">
        <v>9</v>
      </c>
      <c r="AM2067" s="9">
        <v>10</v>
      </c>
      <c r="AN2067" s="9">
        <v>11</v>
      </c>
      <c r="AO2067" s="9">
        <v>12</v>
      </c>
      <c r="AP2067" s="9">
        <v>13</v>
      </c>
      <c r="AQ2067" s="9">
        <v>14</v>
      </c>
      <c r="AR2067" s="9">
        <v>15</v>
      </c>
      <c r="AS2067" s="9">
        <v>16</v>
      </c>
      <c r="AT2067" s="9">
        <v>17</v>
      </c>
      <c r="AU2067" s="9">
        <v>18</v>
      </c>
      <c r="AV2067" s="9">
        <v>19</v>
      </c>
      <c r="AW2067" s="9">
        <v>20</v>
      </c>
      <c r="AX2067" s="9">
        <v>21</v>
      </c>
      <c r="AY2067" s="9">
        <v>1</v>
      </c>
      <c r="AZ2067" s="9">
        <v>2</v>
      </c>
      <c r="BA2067" s="9">
        <v>3</v>
      </c>
      <c r="BB2067" s="9">
        <v>4</v>
      </c>
      <c r="BC2067" s="9">
        <v>5</v>
      </c>
      <c r="BD2067" s="9">
        <v>6</v>
      </c>
      <c r="BE2067" s="9">
        <v>7</v>
      </c>
      <c r="BF2067" s="9">
        <v>8</v>
      </c>
      <c r="BG2067" s="9">
        <v>9</v>
      </c>
      <c r="BH2067" s="9">
        <v>10</v>
      </c>
      <c r="BI2067" s="9">
        <v>11</v>
      </c>
      <c r="BJ2067" s="9">
        <v>12</v>
      </c>
      <c r="BK2067" s="9">
        <v>13</v>
      </c>
      <c r="BL2067" s="9">
        <v>14</v>
      </c>
      <c r="BM2067" s="9">
        <v>15</v>
      </c>
      <c r="BN2067" s="9">
        <v>16</v>
      </c>
      <c r="BO2067" s="9">
        <v>17</v>
      </c>
      <c r="BP2067" s="9">
        <v>18</v>
      </c>
      <c r="BQ2067" s="9">
        <v>19</v>
      </c>
      <c r="BR2067" s="9">
        <v>20</v>
      </c>
      <c r="BS2067" s="9">
        <v>21</v>
      </c>
      <c r="BT2067" s="9">
        <v>9</v>
      </c>
    </row>
    <row r="2068" spans="1:72" x14ac:dyDescent="0.25">
      <c r="A2068" s="1" t="s">
        <v>548</v>
      </c>
      <c r="B2068" s="1" t="s">
        <v>56</v>
      </c>
      <c r="C2068" s="4" t="s">
        <v>147</v>
      </c>
      <c r="D2068" s="102" t="s">
        <v>677</v>
      </c>
      <c r="E2068" s="101" t="s">
        <v>0</v>
      </c>
      <c r="F2068" s="101" t="s">
        <v>0</v>
      </c>
      <c r="G2068" s="2" t="s">
        <v>0</v>
      </c>
      <c r="H2068" s="2" t="s">
        <v>678</v>
      </c>
      <c r="I2068" s="3" t="s">
        <v>0</v>
      </c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>
        <v>0</v>
      </c>
      <c r="AC2068" s="3">
        <v>0</v>
      </c>
      <c r="AD2068" s="3" t="s">
        <v>0</v>
      </c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>
        <v>0</v>
      </c>
      <c r="AX2068" s="3">
        <v>0</v>
      </c>
      <c r="AY2068" s="3" t="s">
        <v>0</v>
      </c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>
        <v>0</v>
      </c>
      <c r="BS2068" s="3">
        <v>0</v>
      </c>
      <c r="BT2068" s="3"/>
    </row>
    <row r="2069" spans="1:72" ht="33.75" x14ac:dyDescent="0.25">
      <c r="A2069" s="1" t="s">
        <v>0</v>
      </c>
      <c r="B2069" s="1" t="s">
        <v>0</v>
      </c>
      <c r="C2069" s="1" t="s">
        <v>0</v>
      </c>
      <c r="D2069" s="101" t="s">
        <v>0</v>
      </c>
      <c r="E2069" s="101" t="s">
        <v>0</v>
      </c>
      <c r="F2069" s="101" t="s">
        <v>0</v>
      </c>
      <c r="G2069" s="2" t="s">
        <v>0</v>
      </c>
      <c r="H2069" s="10" t="s">
        <v>13</v>
      </c>
      <c r="I2069" s="11">
        <f t="shared" ref="I2069:AA2069" si="3111">SUM(I2070,I2077,I2079)</f>
        <v>27000</v>
      </c>
      <c r="J2069" s="11">
        <f t="shared" si="3111"/>
        <v>0</v>
      </c>
      <c r="K2069" s="11">
        <f t="shared" si="3111"/>
        <v>0</v>
      </c>
      <c r="L2069" s="11">
        <f t="shared" si="3111"/>
        <v>0</v>
      </c>
      <c r="M2069" s="11">
        <f t="shared" si="3111"/>
        <v>0</v>
      </c>
      <c r="N2069" s="11">
        <f t="shared" si="3111"/>
        <v>0</v>
      </c>
      <c r="O2069" s="11">
        <f t="shared" ref="O2069" si="3112">SUM(O2070,O2077,O2079)</f>
        <v>27000</v>
      </c>
      <c r="P2069" s="11">
        <f t="shared" si="3111"/>
        <v>0</v>
      </c>
      <c r="Q2069" s="11">
        <f t="shared" si="3111"/>
        <v>7000</v>
      </c>
      <c r="R2069" s="11">
        <f t="shared" si="3111"/>
        <v>0</v>
      </c>
      <c r="S2069" s="11">
        <f t="shared" si="3111"/>
        <v>0</v>
      </c>
      <c r="T2069" s="11">
        <f t="shared" si="3111"/>
        <v>0</v>
      </c>
      <c r="U2069" s="11">
        <f t="shared" si="3111"/>
        <v>0</v>
      </c>
      <c r="V2069" s="11">
        <f t="shared" si="3111"/>
        <v>0</v>
      </c>
      <c r="W2069" s="11">
        <f t="shared" si="3111"/>
        <v>0</v>
      </c>
      <c r="X2069" s="11">
        <f t="shared" si="3111"/>
        <v>0</v>
      </c>
      <c r="Y2069" s="11">
        <f t="shared" si="3111"/>
        <v>0</v>
      </c>
      <c r="Z2069" s="11">
        <f t="shared" si="3111"/>
        <v>0</v>
      </c>
      <c r="AA2069" s="11">
        <f t="shared" si="3111"/>
        <v>0</v>
      </c>
      <c r="AB2069" s="11">
        <v>7000</v>
      </c>
      <c r="AC2069" s="11">
        <v>20000</v>
      </c>
      <c r="AD2069" s="11">
        <f t="shared" ref="AD2069:AV2069" si="3113">SUM(AD2070,AD2077,AD2079)</f>
        <v>0</v>
      </c>
      <c r="AE2069" s="11">
        <f t="shared" si="3113"/>
        <v>0</v>
      </c>
      <c r="AF2069" s="11">
        <f t="shared" si="3113"/>
        <v>0</v>
      </c>
      <c r="AG2069" s="11">
        <f t="shared" si="3113"/>
        <v>0</v>
      </c>
      <c r="AH2069" s="11">
        <f t="shared" si="3113"/>
        <v>0</v>
      </c>
      <c r="AI2069" s="11">
        <f t="shared" si="3113"/>
        <v>0</v>
      </c>
      <c r="AJ2069" s="11">
        <f t="shared" ref="AJ2069" si="3114">SUM(AJ2070,AJ2077,AJ2079)</f>
        <v>0</v>
      </c>
      <c r="AK2069" s="11">
        <f t="shared" si="3113"/>
        <v>0</v>
      </c>
      <c r="AL2069" s="11">
        <f t="shared" si="3113"/>
        <v>0</v>
      </c>
      <c r="AM2069" s="11">
        <f t="shared" si="3113"/>
        <v>0</v>
      </c>
      <c r="AN2069" s="11">
        <f t="shared" si="3113"/>
        <v>0</v>
      </c>
      <c r="AO2069" s="11">
        <f t="shared" si="3113"/>
        <v>0</v>
      </c>
      <c r="AP2069" s="11">
        <f t="shared" si="3113"/>
        <v>0</v>
      </c>
      <c r="AQ2069" s="11">
        <f t="shared" si="3113"/>
        <v>0</v>
      </c>
      <c r="AR2069" s="11">
        <f t="shared" si="3113"/>
        <v>0</v>
      </c>
      <c r="AS2069" s="11">
        <f t="shared" si="3113"/>
        <v>0</v>
      </c>
      <c r="AT2069" s="11">
        <f t="shared" si="3113"/>
        <v>0</v>
      </c>
      <c r="AU2069" s="11">
        <f t="shared" si="3113"/>
        <v>0</v>
      </c>
      <c r="AV2069" s="11">
        <f t="shared" si="3113"/>
        <v>0</v>
      </c>
      <c r="AW2069" s="11">
        <v>0</v>
      </c>
      <c r="AX2069" s="11">
        <v>0</v>
      </c>
      <c r="AY2069" s="11">
        <f t="shared" ref="AY2069:BQ2069" si="3115">SUM(AY2070,AY2077,AY2079)</f>
        <v>0</v>
      </c>
      <c r="AZ2069" s="11">
        <f t="shared" si="3115"/>
        <v>0</v>
      </c>
      <c r="BA2069" s="11">
        <f t="shared" si="3115"/>
        <v>0</v>
      </c>
      <c r="BB2069" s="11">
        <f t="shared" si="3115"/>
        <v>0</v>
      </c>
      <c r="BC2069" s="11">
        <f t="shared" si="3115"/>
        <v>0</v>
      </c>
      <c r="BD2069" s="11">
        <f t="shared" si="3115"/>
        <v>0</v>
      </c>
      <c r="BE2069" s="11">
        <f t="shared" ref="BE2069" si="3116">SUM(BE2070,BE2077,BE2079)</f>
        <v>0</v>
      </c>
      <c r="BF2069" s="11">
        <f t="shared" si="3115"/>
        <v>0</v>
      </c>
      <c r="BG2069" s="11">
        <f t="shared" si="3115"/>
        <v>0</v>
      </c>
      <c r="BH2069" s="11">
        <f t="shared" si="3115"/>
        <v>0</v>
      </c>
      <c r="BI2069" s="11">
        <f t="shared" si="3115"/>
        <v>0</v>
      </c>
      <c r="BJ2069" s="11">
        <f t="shared" si="3115"/>
        <v>0</v>
      </c>
      <c r="BK2069" s="11">
        <f t="shared" si="3115"/>
        <v>0</v>
      </c>
      <c r="BL2069" s="11">
        <f t="shared" si="3115"/>
        <v>0</v>
      </c>
      <c r="BM2069" s="11">
        <f t="shared" si="3115"/>
        <v>0</v>
      </c>
      <c r="BN2069" s="11">
        <f t="shared" si="3115"/>
        <v>0</v>
      </c>
      <c r="BO2069" s="11">
        <f t="shared" si="3115"/>
        <v>0</v>
      </c>
      <c r="BP2069" s="11">
        <f t="shared" si="3115"/>
        <v>0</v>
      </c>
      <c r="BQ2069" s="11">
        <f t="shared" si="3115"/>
        <v>0</v>
      </c>
      <c r="BR2069" s="11">
        <v>0</v>
      </c>
      <c r="BS2069" s="11">
        <v>0</v>
      </c>
      <c r="BT2069" s="11" t="e">
        <f>IF(#REF!=0,"-",#REF!/#REF!*100)</f>
        <v>#REF!</v>
      </c>
    </row>
    <row r="2070" spans="1:72" x14ac:dyDescent="0.25">
      <c r="A2070" s="4" t="s">
        <v>548</v>
      </c>
      <c r="B2070" s="4" t="s">
        <v>56</v>
      </c>
      <c r="C2070" s="4" t="s">
        <v>147</v>
      </c>
      <c r="D2070" s="102" t="s">
        <v>677</v>
      </c>
      <c r="E2070" s="101" t="s">
        <v>14</v>
      </c>
      <c r="F2070" s="101" t="s">
        <v>0</v>
      </c>
      <c r="G2070" s="2" t="s">
        <v>0</v>
      </c>
      <c r="H2070" s="2" t="s">
        <v>15</v>
      </c>
      <c r="I2070" s="12">
        <f t="shared" ref="I2070:AA2070" si="3117">SUM(I2071:I2072)</f>
        <v>0</v>
      </c>
      <c r="J2070" s="12">
        <f t="shared" si="3117"/>
        <v>0</v>
      </c>
      <c r="K2070" s="12">
        <f t="shared" si="3117"/>
        <v>0</v>
      </c>
      <c r="L2070" s="12">
        <f t="shared" si="3117"/>
        <v>0</v>
      </c>
      <c r="M2070" s="12">
        <f t="shared" si="3117"/>
        <v>0</v>
      </c>
      <c r="N2070" s="12">
        <f t="shared" si="3117"/>
        <v>0</v>
      </c>
      <c r="O2070" s="12">
        <f t="shared" ref="O2070" si="3118">SUM(O2071:O2072)</f>
        <v>0</v>
      </c>
      <c r="P2070" s="12">
        <f t="shared" si="3117"/>
        <v>0</v>
      </c>
      <c r="Q2070" s="12">
        <f t="shared" si="3117"/>
        <v>0</v>
      </c>
      <c r="R2070" s="12">
        <f t="shared" si="3117"/>
        <v>0</v>
      </c>
      <c r="S2070" s="12">
        <f t="shared" si="3117"/>
        <v>0</v>
      </c>
      <c r="T2070" s="12">
        <f t="shared" si="3117"/>
        <v>0</v>
      </c>
      <c r="U2070" s="12">
        <f t="shared" si="3117"/>
        <v>0</v>
      </c>
      <c r="V2070" s="12">
        <f t="shared" si="3117"/>
        <v>0</v>
      </c>
      <c r="W2070" s="12">
        <f t="shared" si="3117"/>
        <v>0</v>
      </c>
      <c r="X2070" s="12">
        <f t="shared" si="3117"/>
        <v>0</v>
      </c>
      <c r="Y2070" s="12">
        <f t="shared" si="3117"/>
        <v>0</v>
      </c>
      <c r="Z2070" s="12">
        <f t="shared" si="3117"/>
        <v>0</v>
      </c>
      <c r="AA2070" s="12">
        <f t="shared" si="3117"/>
        <v>0</v>
      </c>
      <c r="AB2070" s="12">
        <v>0</v>
      </c>
      <c r="AC2070" s="12">
        <v>0</v>
      </c>
      <c r="AD2070" s="12">
        <f t="shared" ref="AD2070:AV2070" si="3119">SUM(AD2071:AD2072)</f>
        <v>0</v>
      </c>
      <c r="AE2070" s="12">
        <f t="shared" si="3119"/>
        <v>0</v>
      </c>
      <c r="AF2070" s="12">
        <f t="shared" si="3119"/>
        <v>0</v>
      </c>
      <c r="AG2070" s="12">
        <f t="shared" si="3119"/>
        <v>0</v>
      </c>
      <c r="AH2070" s="12">
        <f t="shared" si="3119"/>
        <v>0</v>
      </c>
      <c r="AI2070" s="12">
        <f t="shared" si="3119"/>
        <v>0</v>
      </c>
      <c r="AJ2070" s="12">
        <f t="shared" ref="AJ2070" si="3120">SUM(AJ2071:AJ2072)</f>
        <v>0</v>
      </c>
      <c r="AK2070" s="12">
        <f t="shared" si="3119"/>
        <v>0</v>
      </c>
      <c r="AL2070" s="12">
        <f t="shared" si="3119"/>
        <v>0</v>
      </c>
      <c r="AM2070" s="12">
        <f t="shared" si="3119"/>
        <v>0</v>
      </c>
      <c r="AN2070" s="12">
        <f t="shared" si="3119"/>
        <v>0</v>
      </c>
      <c r="AO2070" s="12">
        <f t="shared" si="3119"/>
        <v>0</v>
      </c>
      <c r="AP2070" s="12">
        <f t="shared" si="3119"/>
        <v>0</v>
      </c>
      <c r="AQ2070" s="12">
        <f t="shared" si="3119"/>
        <v>0</v>
      </c>
      <c r="AR2070" s="12">
        <f t="shared" si="3119"/>
        <v>0</v>
      </c>
      <c r="AS2070" s="12">
        <f t="shared" si="3119"/>
        <v>0</v>
      </c>
      <c r="AT2070" s="12">
        <f t="shared" si="3119"/>
        <v>0</v>
      </c>
      <c r="AU2070" s="12">
        <f t="shared" si="3119"/>
        <v>0</v>
      </c>
      <c r="AV2070" s="12">
        <f t="shared" si="3119"/>
        <v>0</v>
      </c>
      <c r="AW2070" s="12">
        <v>0</v>
      </c>
      <c r="AX2070" s="12">
        <v>0</v>
      </c>
      <c r="AY2070" s="12">
        <f t="shared" ref="AY2070:BQ2070" si="3121">SUM(AY2071:AY2072)</f>
        <v>0</v>
      </c>
      <c r="AZ2070" s="12">
        <f t="shared" si="3121"/>
        <v>0</v>
      </c>
      <c r="BA2070" s="12">
        <f t="shared" si="3121"/>
        <v>0</v>
      </c>
      <c r="BB2070" s="12">
        <f t="shared" si="3121"/>
        <v>0</v>
      </c>
      <c r="BC2070" s="12">
        <f t="shared" si="3121"/>
        <v>0</v>
      </c>
      <c r="BD2070" s="12">
        <f t="shared" si="3121"/>
        <v>0</v>
      </c>
      <c r="BE2070" s="12">
        <f t="shared" ref="BE2070" si="3122">SUM(BE2071:BE2072)</f>
        <v>0</v>
      </c>
      <c r="BF2070" s="12">
        <f t="shared" si="3121"/>
        <v>0</v>
      </c>
      <c r="BG2070" s="12">
        <f t="shared" si="3121"/>
        <v>0</v>
      </c>
      <c r="BH2070" s="12">
        <f t="shared" si="3121"/>
        <v>0</v>
      </c>
      <c r="BI2070" s="12">
        <f t="shared" si="3121"/>
        <v>0</v>
      </c>
      <c r="BJ2070" s="12">
        <f t="shared" si="3121"/>
        <v>0</v>
      </c>
      <c r="BK2070" s="12">
        <f t="shared" si="3121"/>
        <v>0</v>
      </c>
      <c r="BL2070" s="12">
        <f t="shared" si="3121"/>
        <v>0</v>
      </c>
      <c r="BM2070" s="12">
        <f t="shared" si="3121"/>
        <v>0</v>
      </c>
      <c r="BN2070" s="12">
        <f t="shared" si="3121"/>
        <v>0</v>
      </c>
      <c r="BO2070" s="12">
        <f t="shared" si="3121"/>
        <v>0</v>
      </c>
      <c r="BP2070" s="12">
        <f t="shared" si="3121"/>
        <v>0</v>
      </c>
      <c r="BQ2070" s="12">
        <f t="shared" si="3121"/>
        <v>0</v>
      </c>
      <c r="BR2070" s="12">
        <v>0</v>
      </c>
      <c r="BS2070" s="12">
        <v>0</v>
      </c>
      <c r="BT2070" s="12" t="e">
        <f>IF(#REF!=0,"-",#REF!/#REF!*100)</f>
        <v>#REF!</v>
      </c>
    </row>
    <row r="2071" spans="1:72" x14ac:dyDescent="0.25">
      <c r="A2071" s="4" t="s">
        <v>548</v>
      </c>
      <c r="B2071" s="4" t="s">
        <v>56</v>
      </c>
      <c r="C2071" s="4" t="s">
        <v>147</v>
      </c>
      <c r="D2071" s="102" t="s">
        <v>677</v>
      </c>
      <c r="E2071" s="113">
        <v>6111</v>
      </c>
      <c r="F2071" s="102"/>
      <c r="G2071" s="98" t="s">
        <v>1660</v>
      </c>
      <c r="H2071" s="13" t="s">
        <v>16</v>
      </c>
      <c r="I2071" s="14">
        <v>0</v>
      </c>
      <c r="J2071" s="14"/>
      <c r="K2071" s="14"/>
      <c r="L2071" s="14"/>
      <c r="M2071" s="14"/>
      <c r="N2071" s="14"/>
      <c r="O2071" s="14">
        <f t="shared" si="3042"/>
        <v>0</v>
      </c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>
        <v>0</v>
      </c>
      <c r="AC2071" s="14">
        <v>0</v>
      </c>
      <c r="AD2071" s="14">
        <v>0</v>
      </c>
      <c r="AE2071" s="14"/>
      <c r="AF2071" s="14"/>
      <c r="AG2071" s="14"/>
      <c r="AH2071" s="14"/>
      <c r="AI2071" s="14"/>
      <c r="AJ2071" s="14">
        <f t="shared" si="3043"/>
        <v>0</v>
      </c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>
        <v>0</v>
      </c>
      <c r="AX2071" s="14">
        <v>0</v>
      </c>
      <c r="AY2071" s="14">
        <v>0</v>
      </c>
      <c r="AZ2071" s="14"/>
      <c r="BA2071" s="14"/>
      <c r="BB2071" s="14"/>
      <c r="BC2071" s="14"/>
      <c r="BD2071" s="14"/>
      <c r="BE2071" s="14">
        <f t="shared" si="3044"/>
        <v>0</v>
      </c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>
        <v>0</v>
      </c>
      <c r="BS2071" s="14">
        <v>0</v>
      </c>
      <c r="BT2071" s="14" t="e">
        <f>IF(#REF!=0,"-",#REF!/#REF!*100)</f>
        <v>#REF!</v>
      </c>
    </row>
    <row r="2072" spans="1:72" x14ac:dyDescent="0.25">
      <c r="A2072" s="1" t="s">
        <v>548</v>
      </c>
      <c r="B2072" s="1" t="s">
        <v>56</v>
      </c>
      <c r="C2072" s="1" t="s">
        <v>147</v>
      </c>
      <c r="D2072" s="105" t="s">
        <v>677</v>
      </c>
      <c r="E2072" s="105" t="s">
        <v>18</v>
      </c>
      <c r="F2072" s="102" t="s">
        <v>0</v>
      </c>
      <c r="G2072" s="13" t="s">
        <v>0</v>
      </c>
      <c r="H2072" s="2" t="s">
        <v>19</v>
      </c>
      <c r="I2072" s="12">
        <f t="shared" ref="I2072:AA2072" si="3123">SUM(I2073:I2076)</f>
        <v>0</v>
      </c>
      <c r="J2072" s="12">
        <f t="shared" si="3123"/>
        <v>0</v>
      </c>
      <c r="K2072" s="12">
        <f t="shared" si="3123"/>
        <v>0</v>
      </c>
      <c r="L2072" s="12">
        <f t="shared" si="3123"/>
        <v>0</v>
      </c>
      <c r="M2072" s="12">
        <f t="shared" si="3123"/>
        <v>0</v>
      </c>
      <c r="N2072" s="12">
        <f t="shared" si="3123"/>
        <v>0</v>
      </c>
      <c r="O2072" s="12">
        <f t="shared" si="3123"/>
        <v>0</v>
      </c>
      <c r="P2072" s="12">
        <f t="shared" si="3123"/>
        <v>0</v>
      </c>
      <c r="Q2072" s="12">
        <f t="shared" si="3123"/>
        <v>0</v>
      </c>
      <c r="R2072" s="12">
        <f t="shared" si="3123"/>
        <v>0</v>
      </c>
      <c r="S2072" s="12">
        <f t="shared" si="3123"/>
        <v>0</v>
      </c>
      <c r="T2072" s="12">
        <f t="shared" si="3123"/>
        <v>0</v>
      </c>
      <c r="U2072" s="12">
        <f t="shared" si="3123"/>
        <v>0</v>
      </c>
      <c r="V2072" s="12">
        <f t="shared" si="3123"/>
        <v>0</v>
      </c>
      <c r="W2072" s="12">
        <f t="shared" si="3123"/>
        <v>0</v>
      </c>
      <c r="X2072" s="12">
        <f t="shared" si="3123"/>
        <v>0</v>
      </c>
      <c r="Y2072" s="12">
        <f t="shared" si="3123"/>
        <v>0</v>
      </c>
      <c r="Z2072" s="12">
        <f t="shared" si="3123"/>
        <v>0</v>
      </c>
      <c r="AA2072" s="12">
        <f t="shared" si="3123"/>
        <v>0</v>
      </c>
      <c r="AB2072" s="12">
        <v>0</v>
      </c>
      <c r="AC2072" s="12">
        <v>0</v>
      </c>
      <c r="AD2072" s="12">
        <f t="shared" ref="AD2072:AV2072" si="3124">SUM(AD2073:AD2076)</f>
        <v>0</v>
      </c>
      <c r="AE2072" s="12">
        <f t="shared" si="3124"/>
        <v>0</v>
      </c>
      <c r="AF2072" s="12">
        <f t="shared" si="3124"/>
        <v>0</v>
      </c>
      <c r="AG2072" s="12">
        <f t="shared" si="3124"/>
        <v>0</v>
      </c>
      <c r="AH2072" s="12">
        <f t="shared" si="3124"/>
        <v>0</v>
      </c>
      <c r="AI2072" s="12">
        <f t="shared" si="3124"/>
        <v>0</v>
      </c>
      <c r="AJ2072" s="12">
        <f t="shared" si="3124"/>
        <v>0</v>
      </c>
      <c r="AK2072" s="12">
        <f t="shared" si="3124"/>
        <v>0</v>
      </c>
      <c r="AL2072" s="12">
        <f t="shared" si="3124"/>
        <v>0</v>
      </c>
      <c r="AM2072" s="12">
        <f t="shared" si="3124"/>
        <v>0</v>
      </c>
      <c r="AN2072" s="12">
        <f t="shared" si="3124"/>
        <v>0</v>
      </c>
      <c r="AO2072" s="12">
        <f t="shared" si="3124"/>
        <v>0</v>
      </c>
      <c r="AP2072" s="12">
        <f t="shared" si="3124"/>
        <v>0</v>
      </c>
      <c r="AQ2072" s="12">
        <f t="shared" si="3124"/>
        <v>0</v>
      </c>
      <c r="AR2072" s="12">
        <f t="shared" si="3124"/>
        <v>0</v>
      </c>
      <c r="AS2072" s="12">
        <f t="shared" si="3124"/>
        <v>0</v>
      </c>
      <c r="AT2072" s="12">
        <f t="shared" si="3124"/>
        <v>0</v>
      </c>
      <c r="AU2072" s="12">
        <f t="shared" si="3124"/>
        <v>0</v>
      </c>
      <c r="AV2072" s="12">
        <f t="shared" si="3124"/>
        <v>0</v>
      </c>
      <c r="AW2072" s="12">
        <v>0</v>
      </c>
      <c r="AX2072" s="12">
        <v>0</v>
      </c>
      <c r="AY2072" s="12">
        <f t="shared" ref="AY2072:BQ2072" si="3125">SUM(AY2073:AY2076)</f>
        <v>0</v>
      </c>
      <c r="AZ2072" s="12">
        <f t="shared" si="3125"/>
        <v>0</v>
      </c>
      <c r="BA2072" s="12">
        <f t="shared" si="3125"/>
        <v>0</v>
      </c>
      <c r="BB2072" s="12">
        <f t="shared" si="3125"/>
        <v>0</v>
      </c>
      <c r="BC2072" s="12">
        <f t="shared" si="3125"/>
        <v>0</v>
      </c>
      <c r="BD2072" s="12">
        <f t="shared" si="3125"/>
        <v>0</v>
      </c>
      <c r="BE2072" s="12">
        <f t="shared" si="3125"/>
        <v>0</v>
      </c>
      <c r="BF2072" s="12">
        <f t="shared" si="3125"/>
        <v>0</v>
      </c>
      <c r="BG2072" s="12">
        <f t="shared" si="3125"/>
        <v>0</v>
      </c>
      <c r="BH2072" s="12">
        <f t="shared" si="3125"/>
        <v>0</v>
      </c>
      <c r="BI2072" s="12">
        <f t="shared" si="3125"/>
        <v>0</v>
      </c>
      <c r="BJ2072" s="12">
        <f t="shared" si="3125"/>
        <v>0</v>
      </c>
      <c r="BK2072" s="12">
        <f t="shared" si="3125"/>
        <v>0</v>
      </c>
      <c r="BL2072" s="12">
        <f t="shared" si="3125"/>
        <v>0</v>
      </c>
      <c r="BM2072" s="12">
        <f t="shared" si="3125"/>
        <v>0</v>
      </c>
      <c r="BN2072" s="12">
        <f t="shared" si="3125"/>
        <v>0</v>
      </c>
      <c r="BO2072" s="12">
        <f t="shared" si="3125"/>
        <v>0</v>
      </c>
      <c r="BP2072" s="12">
        <f t="shared" si="3125"/>
        <v>0</v>
      </c>
      <c r="BQ2072" s="12">
        <f t="shared" si="3125"/>
        <v>0</v>
      </c>
      <c r="BR2072" s="12">
        <v>0</v>
      </c>
      <c r="BS2072" s="12">
        <v>0</v>
      </c>
      <c r="BT2072" s="12" t="e">
        <f>IF(#REF!=0,"-",#REF!/#REF!*100)</f>
        <v>#REF!</v>
      </c>
    </row>
    <row r="2073" spans="1:72" ht="22.5" x14ac:dyDescent="0.25">
      <c r="A2073" s="4" t="s">
        <v>548</v>
      </c>
      <c r="B2073" s="4" t="s">
        <v>56</v>
      </c>
      <c r="C2073" s="4" t="s">
        <v>147</v>
      </c>
      <c r="D2073" s="102" t="s">
        <v>677</v>
      </c>
      <c r="E2073" s="113">
        <v>6112</v>
      </c>
      <c r="F2073" s="102" t="s">
        <v>679</v>
      </c>
      <c r="G2073" s="98" t="s">
        <v>1660</v>
      </c>
      <c r="H2073" s="13" t="s">
        <v>57</v>
      </c>
      <c r="I2073" s="14">
        <v>0</v>
      </c>
      <c r="J2073" s="14"/>
      <c r="K2073" s="14"/>
      <c r="L2073" s="14"/>
      <c r="M2073" s="14"/>
      <c r="N2073" s="14"/>
      <c r="O2073" s="14">
        <f t="shared" si="3042"/>
        <v>0</v>
      </c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>
        <v>0</v>
      </c>
      <c r="AC2073" s="14">
        <v>0</v>
      </c>
      <c r="AD2073" s="14">
        <v>0</v>
      </c>
      <c r="AE2073" s="14"/>
      <c r="AF2073" s="14"/>
      <c r="AG2073" s="14"/>
      <c r="AH2073" s="14"/>
      <c r="AI2073" s="14"/>
      <c r="AJ2073" s="14">
        <f t="shared" si="3043"/>
        <v>0</v>
      </c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>
        <v>0</v>
      </c>
      <c r="AX2073" s="14">
        <v>0</v>
      </c>
      <c r="AY2073" s="14">
        <v>0</v>
      </c>
      <c r="AZ2073" s="14"/>
      <c r="BA2073" s="14"/>
      <c r="BB2073" s="14"/>
      <c r="BC2073" s="14"/>
      <c r="BD2073" s="14"/>
      <c r="BE2073" s="14">
        <f t="shared" si="3044"/>
        <v>0</v>
      </c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>
        <v>0</v>
      </c>
      <c r="BS2073" s="14">
        <v>0</v>
      </c>
      <c r="BT2073" s="14" t="e">
        <f>IF(#REF!=0,"-",#REF!/#REF!*100)</f>
        <v>#REF!</v>
      </c>
    </row>
    <row r="2074" spans="1:72" x14ac:dyDescent="0.25">
      <c r="A2074" s="4" t="s">
        <v>548</v>
      </c>
      <c r="B2074" s="4" t="s">
        <v>56</v>
      </c>
      <c r="C2074" s="4" t="s">
        <v>147</v>
      </c>
      <c r="D2074" s="102" t="s">
        <v>677</v>
      </c>
      <c r="E2074" s="113">
        <v>6112</v>
      </c>
      <c r="F2074" s="102" t="s">
        <v>680</v>
      </c>
      <c r="G2074" s="98" t="s">
        <v>1660</v>
      </c>
      <c r="H2074" s="13" t="s">
        <v>22</v>
      </c>
      <c r="I2074" s="14">
        <v>0</v>
      </c>
      <c r="J2074" s="14"/>
      <c r="K2074" s="14"/>
      <c r="L2074" s="14"/>
      <c r="M2074" s="14"/>
      <c r="N2074" s="14"/>
      <c r="O2074" s="14">
        <f t="shared" si="3042"/>
        <v>0</v>
      </c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>
        <v>0</v>
      </c>
      <c r="AC2074" s="14">
        <v>0</v>
      </c>
      <c r="AD2074" s="14">
        <v>0</v>
      </c>
      <c r="AE2074" s="14"/>
      <c r="AF2074" s="14"/>
      <c r="AG2074" s="14"/>
      <c r="AH2074" s="14"/>
      <c r="AI2074" s="14"/>
      <c r="AJ2074" s="14">
        <f t="shared" si="3043"/>
        <v>0</v>
      </c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>
        <v>0</v>
      </c>
      <c r="AX2074" s="14">
        <v>0</v>
      </c>
      <c r="AY2074" s="14">
        <v>0</v>
      </c>
      <c r="AZ2074" s="14"/>
      <c r="BA2074" s="14"/>
      <c r="BB2074" s="14"/>
      <c r="BC2074" s="14"/>
      <c r="BD2074" s="14"/>
      <c r="BE2074" s="14">
        <f t="shared" si="3044"/>
        <v>0</v>
      </c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>
        <v>0</v>
      </c>
      <c r="BS2074" s="14">
        <v>0</v>
      </c>
      <c r="BT2074" s="14" t="e">
        <f>IF(#REF!=0,"-",#REF!/#REF!*100)</f>
        <v>#REF!</v>
      </c>
    </row>
    <row r="2075" spans="1:72" x14ac:dyDescent="0.25">
      <c r="A2075" s="4" t="s">
        <v>548</v>
      </c>
      <c r="B2075" s="4" t="s">
        <v>56</v>
      </c>
      <c r="C2075" s="4" t="s">
        <v>147</v>
      </c>
      <c r="D2075" s="102" t="s">
        <v>677</v>
      </c>
      <c r="E2075" s="113">
        <v>6112</v>
      </c>
      <c r="F2075" s="102" t="s">
        <v>681</v>
      </c>
      <c r="G2075" s="98" t="s">
        <v>1660</v>
      </c>
      <c r="H2075" s="13" t="s">
        <v>23</v>
      </c>
      <c r="I2075" s="14">
        <v>0</v>
      </c>
      <c r="J2075" s="14"/>
      <c r="K2075" s="14"/>
      <c r="L2075" s="14"/>
      <c r="M2075" s="14"/>
      <c r="N2075" s="14"/>
      <c r="O2075" s="14">
        <f t="shared" si="3042"/>
        <v>0</v>
      </c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>
        <v>0</v>
      </c>
      <c r="AC2075" s="14">
        <v>0</v>
      </c>
      <c r="AD2075" s="14">
        <v>0</v>
      </c>
      <c r="AE2075" s="14"/>
      <c r="AF2075" s="14"/>
      <c r="AG2075" s="14"/>
      <c r="AH2075" s="14"/>
      <c r="AI2075" s="14"/>
      <c r="AJ2075" s="14">
        <f t="shared" si="3043"/>
        <v>0</v>
      </c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>
        <v>0</v>
      </c>
      <c r="AX2075" s="14">
        <v>0</v>
      </c>
      <c r="AY2075" s="14">
        <v>0</v>
      </c>
      <c r="AZ2075" s="14"/>
      <c r="BA2075" s="14"/>
      <c r="BB2075" s="14"/>
      <c r="BC2075" s="14"/>
      <c r="BD2075" s="14"/>
      <c r="BE2075" s="14">
        <f t="shared" si="3044"/>
        <v>0</v>
      </c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>
        <v>0</v>
      </c>
      <c r="BS2075" s="14">
        <v>0</v>
      </c>
      <c r="BT2075" s="14" t="e">
        <f>IF(#REF!=0,"-",#REF!/#REF!*100)</f>
        <v>#REF!</v>
      </c>
    </row>
    <row r="2076" spans="1:72" x14ac:dyDescent="0.25">
      <c r="A2076" s="4" t="s">
        <v>548</v>
      </c>
      <c r="B2076" s="4" t="s">
        <v>56</v>
      </c>
      <c r="C2076" s="4" t="s">
        <v>147</v>
      </c>
      <c r="D2076" s="102" t="s">
        <v>677</v>
      </c>
      <c r="E2076" s="113">
        <v>6112</v>
      </c>
      <c r="F2076" s="102" t="s">
        <v>682</v>
      </c>
      <c r="G2076" s="98" t="s">
        <v>1660</v>
      </c>
      <c r="H2076" s="13" t="s">
        <v>24</v>
      </c>
      <c r="I2076" s="14">
        <v>0</v>
      </c>
      <c r="J2076" s="14"/>
      <c r="K2076" s="14"/>
      <c r="L2076" s="14"/>
      <c r="M2076" s="14"/>
      <c r="N2076" s="14"/>
      <c r="O2076" s="14">
        <f t="shared" si="3042"/>
        <v>0</v>
      </c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>
        <v>0</v>
      </c>
      <c r="AC2076" s="14">
        <v>0</v>
      </c>
      <c r="AD2076" s="14">
        <v>0</v>
      </c>
      <c r="AE2076" s="14"/>
      <c r="AF2076" s="14"/>
      <c r="AG2076" s="14"/>
      <c r="AH2076" s="14"/>
      <c r="AI2076" s="14"/>
      <c r="AJ2076" s="14">
        <f t="shared" si="3043"/>
        <v>0</v>
      </c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>
        <v>0</v>
      </c>
      <c r="AX2076" s="14">
        <v>0</v>
      </c>
      <c r="AY2076" s="14">
        <v>0</v>
      </c>
      <c r="AZ2076" s="14"/>
      <c r="BA2076" s="14"/>
      <c r="BB2076" s="14"/>
      <c r="BC2076" s="14"/>
      <c r="BD2076" s="14"/>
      <c r="BE2076" s="14">
        <f t="shared" si="3044"/>
        <v>0</v>
      </c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>
        <v>0</v>
      </c>
      <c r="BS2076" s="14">
        <v>0</v>
      </c>
      <c r="BT2076" s="14" t="e">
        <f>IF(#REF!=0,"-",#REF!/#REF!*100)</f>
        <v>#REF!</v>
      </c>
    </row>
    <row r="2077" spans="1:72" ht="22.5" x14ac:dyDescent="0.25">
      <c r="A2077" s="4" t="s">
        <v>548</v>
      </c>
      <c r="B2077" s="4" t="s">
        <v>56</v>
      </c>
      <c r="C2077" s="4" t="s">
        <v>147</v>
      </c>
      <c r="D2077" s="102" t="s">
        <v>677</v>
      </c>
      <c r="E2077" s="101" t="s">
        <v>25</v>
      </c>
      <c r="F2077" s="101" t="s">
        <v>0</v>
      </c>
      <c r="G2077" s="2" t="s">
        <v>0</v>
      </c>
      <c r="H2077" s="2" t="s">
        <v>26</v>
      </c>
      <c r="I2077" s="12">
        <f t="shared" ref="I2077:AA2077" si="3126">SUM(I2078)</f>
        <v>0</v>
      </c>
      <c r="J2077" s="12">
        <f t="shared" si="3126"/>
        <v>0</v>
      </c>
      <c r="K2077" s="12">
        <f t="shared" si="3126"/>
        <v>0</v>
      </c>
      <c r="L2077" s="12">
        <f t="shared" si="3126"/>
        <v>0</v>
      </c>
      <c r="M2077" s="12">
        <f t="shared" si="3126"/>
        <v>0</v>
      </c>
      <c r="N2077" s="12">
        <f t="shared" si="3126"/>
        <v>0</v>
      </c>
      <c r="O2077" s="12">
        <f t="shared" si="3126"/>
        <v>0</v>
      </c>
      <c r="P2077" s="12">
        <f t="shared" si="3126"/>
        <v>0</v>
      </c>
      <c r="Q2077" s="12">
        <f t="shared" si="3126"/>
        <v>0</v>
      </c>
      <c r="R2077" s="12">
        <f t="shared" si="3126"/>
        <v>0</v>
      </c>
      <c r="S2077" s="12">
        <f t="shared" si="3126"/>
        <v>0</v>
      </c>
      <c r="T2077" s="12">
        <f t="shared" si="3126"/>
        <v>0</v>
      </c>
      <c r="U2077" s="12">
        <f t="shared" si="3126"/>
        <v>0</v>
      </c>
      <c r="V2077" s="12">
        <f t="shared" si="3126"/>
        <v>0</v>
      </c>
      <c r="W2077" s="12">
        <f t="shared" si="3126"/>
        <v>0</v>
      </c>
      <c r="X2077" s="12">
        <f t="shared" si="3126"/>
        <v>0</v>
      </c>
      <c r="Y2077" s="12">
        <f t="shared" si="3126"/>
        <v>0</v>
      </c>
      <c r="Z2077" s="12">
        <f t="shared" si="3126"/>
        <v>0</v>
      </c>
      <c r="AA2077" s="12">
        <f t="shared" si="3126"/>
        <v>0</v>
      </c>
      <c r="AB2077" s="12">
        <v>0</v>
      </c>
      <c r="AC2077" s="12">
        <v>0</v>
      </c>
      <c r="AD2077" s="12">
        <f t="shared" ref="AD2077:AV2077" si="3127">SUM(AD2078)</f>
        <v>0</v>
      </c>
      <c r="AE2077" s="12">
        <f t="shared" si="3127"/>
        <v>0</v>
      </c>
      <c r="AF2077" s="12">
        <f t="shared" si="3127"/>
        <v>0</v>
      </c>
      <c r="AG2077" s="12">
        <f t="shared" si="3127"/>
        <v>0</v>
      </c>
      <c r="AH2077" s="12">
        <f t="shared" si="3127"/>
        <v>0</v>
      </c>
      <c r="AI2077" s="12">
        <f t="shared" si="3127"/>
        <v>0</v>
      </c>
      <c r="AJ2077" s="12">
        <f t="shared" si="3127"/>
        <v>0</v>
      </c>
      <c r="AK2077" s="12">
        <f t="shared" si="3127"/>
        <v>0</v>
      </c>
      <c r="AL2077" s="12">
        <f t="shared" si="3127"/>
        <v>0</v>
      </c>
      <c r="AM2077" s="12">
        <f t="shared" si="3127"/>
        <v>0</v>
      </c>
      <c r="AN2077" s="12">
        <f t="shared" si="3127"/>
        <v>0</v>
      </c>
      <c r="AO2077" s="12">
        <f t="shared" si="3127"/>
        <v>0</v>
      </c>
      <c r="AP2077" s="12">
        <f t="shared" si="3127"/>
        <v>0</v>
      </c>
      <c r="AQ2077" s="12">
        <f t="shared" si="3127"/>
        <v>0</v>
      </c>
      <c r="AR2077" s="12">
        <f t="shared" si="3127"/>
        <v>0</v>
      </c>
      <c r="AS2077" s="12">
        <f t="shared" si="3127"/>
        <v>0</v>
      </c>
      <c r="AT2077" s="12">
        <f t="shared" si="3127"/>
        <v>0</v>
      </c>
      <c r="AU2077" s="12">
        <f t="shared" si="3127"/>
        <v>0</v>
      </c>
      <c r="AV2077" s="12">
        <f t="shared" si="3127"/>
        <v>0</v>
      </c>
      <c r="AW2077" s="12">
        <v>0</v>
      </c>
      <c r="AX2077" s="12">
        <v>0</v>
      </c>
      <c r="AY2077" s="12">
        <f t="shared" ref="AY2077:BQ2077" si="3128">SUM(AY2078)</f>
        <v>0</v>
      </c>
      <c r="AZ2077" s="12">
        <f t="shared" si="3128"/>
        <v>0</v>
      </c>
      <c r="BA2077" s="12">
        <f t="shared" si="3128"/>
        <v>0</v>
      </c>
      <c r="BB2077" s="12">
        <f t="shared" si="3128"/>
        <v>0</v>
      </c>
      <c r="BC2077" s="12">
        <f t="shared" si="3128"/>
        <v>0</v>
      </c>
      <c r="BD2077" s="12">
        <f t="shared" si="3128"/>
        <v>0</v>
      </c>
      <c r="BE2077" s="12">
        <f t="shared" si="3128"/>
        <v>0</v>
      </c>
      <c r="BF2077" s="12">
        <f t="shared" si="3128"/>
        <v>0</v>
      </c>
      <c r="BG2077" s="12">
        <f t="shared" si="3128"/>
        <v>0</v>
      </c>
      <c r="BH2077" s="12">
        <f t="shared" si="3128"/>
        <v>0</v>
      </c>
      <c r="BI2077" s="12">
        <f t="shared" si="3128"/>
        <v>0</v>
      </c>
      <c r="BJ2077" s="12">
        <f t="shared" si="3128"/>
        <v>0</v>
      </c>
      <c r="BK2077" s="12">
        <f t="shared" si="3128"/>
        <v>0</v>
      </c>
      <c r="BL2077" s="12">
        <f t="shared" si="3128"/>
        <v>0</v>
      </c>
      <c r="BM2077" s="12">
        <f t="shared" si="3128"/>
        <v>0</v>
      </c>
      <c r="BN2077" s="12">
        <f t="shared" si="3128"/>
        <v>0</v>
      </c>
      <c r="BO2077" s="12">
        <f t="shared" si="3128"/>
        <v>0</v>
      </c>
      <c r="BP2077" s="12">
        <f t="shared" si="3128"/>
        <v>0</v>
      </c>
      <c r="BQ2077" s="12">
        <f t="shared" si="3128"/>
        <v>0</v>
      </c>
      <c r="BR2077" s="12">
        <v>0</v>
      </c>
      <c r="BS2077" s="12">
        <v>0</v>
      </c>
      <c r="BT2077" s="12" t="e">
        <f>IF(#REF!=0,"-",#REF!/#REF!*100)</f>
        <v>#REF!</v>
      </c>
    </row>
    <row r="2078" spans="1:72" x14ac:dyDescent="0.25">
      <c r="A2078" s="4" t="s">
        <v>548</v>
      </c>
      <c r="B2078" s="4" t="s">
        <v>56</v>
      </c>
      <c r="C2078" s="4" t="s">
        <v>147</v>
      </c>
      <c r="D2078" s="102" t="s">
        <v>677</v>
      </c>
      <c r="E2078" s="113">
        <v>6121</v>
      </c>
      <c r="F2078" s="102"/>
      <c r="G2078" s="98" t="s">
        <v>1660</v>
      </c>
      <c r="H2078" s="13" t="s">
        <v>27</v>
      </c>
      <c r="I2078" s="14">
        <v>0</v>
      </c>
      <c r="J2078" s="14"/>
      <c r="K2078" s="14"/>
      <c r="L2078" s="14"/>
      <c r="M2078" s="14"/>
      <c r="N2078" s="14"/>
      <c r="O2078" s="14">
        <f t="shared" ref="O2078:O2140" si="3129">I2078+J2078+K2078+L2078+M2078+N2078</f>
        <v>0</v>
      </c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>
        <v>0</v>
      </c>
      <c r="AC2078" s="14">
        <v>0</v>
      </c>
      <c r="AD2078" s="14">
        <v>0</v>
      </c>
      <c r="AE2078" s="14"/>
      <c r="AF2078" s="14"/>
      <c r="AG2078" s="14"/>
      <c r="AH2078" s="14"/>
      <c r="AI2078" s="14"/>
      <c r="AJ2078" s="14">
        <f t="shared" ref="AJ2078:AJ2140" si="3130">AD2078+AE2078+AF2078+AG2078+AH2078+AI2078</f>
        <v>0</v>
      </c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>
        <v>0</v>
      </c>
      <c r="AX2078" s="14">
        <v>0</v>
      </c>
      <c r="AY2078" s="14">
        <v>0</v>
      </c>
      <c r="AZ2078" s="14"/>
      <c r="BA2078" s="14"/>
      <c r="BB2078" s="14"/>
      <c r="BC2078" s="14"/>
      <c r="BD2078" s="14"/>
      <c r="BE2078" s="14">
        <f t="shared" ref="BE2078:BE2140" si="3131">AY2078+AZ2078+BA2078+BB2078+BC2078+BD2078</f>
        <v>0</v>
      </c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>
        <v>0</v>
      </c>
      <c r="BS2078" s="14">
        <v>0</v>
      </c>
      <c r="BT2078" s="14" t="e">
        <f>IF(#REF!=0,"-",#REF!/#REF!*100)</f>
        <v>#REF!</v>
      </c>
    </row>
    <row r="2079" spans="1:72" ht="22.5" x14ac:dyDescent="0.25">
      <c r="A2079" s="4" t="s">
        <v>548</v>
      </c>
      <c r="B2079" s="4" t="s">
        <v>56</v>
      </c>
      <c r="C2079" s="4" t="s">
        <v>147</v>
      </c>
      <c r="D2079" s="102" t="s">
        <v>677</v>
      </c>
      <c r="E2079" s="101" t="s">
        <v>29</v>
      </c>
      <c r="F2079" s="101" t="s">
        <v>0</v>
      </c>
      <c r="G2079" s="2" t="s">
        <v>0</v>
      </c>
      <c r="H2079" s="2" t="s">
        <v>30</v>
      </c>
      <c r="I2079" s="12">
        <f t="shared" ref="I2079:AA2079" si="3132">SUM(I2080:I2088)</f>
        <v>27000</v>
      </c>
      <c r="J2079" s="12">
        <f t="shared" si="3132"/>
        <v>0</v>
      </c>
      <c r="K2079" s="12">
        <f t="shared" si="3132"/>
        <v>0</v>
      </c>
      <c r="L2079" s="12">
        <f t="shared" si="3132"/>
        <v>0</v>
      </c>
      <c r="M2079" s="12">
        <f t="shared" si="3132"/>
        <v>0</v>
      </c>
      <c r="N2079" s="12">
        <f t="shared" si="3132"/>
        <v>0</v>
      </c>
      <c r="O2079" s="12">
        <f t="shared" si="3132"/>
        <v>27000</v>
      </c>
      <c r="P2079" s="12">
        <f t="shared" si="3132"/>
        <v>0</v>
      </c>
      <c r="Q2079" s="12">
        <f t="shared" si="3132"/>
        <v>7000</v>
      </c>
      <c r="R2079" s="12">
        <f t="shared" si="3132"/>
        <v>0</v>
      </c>
      <c r="S2079" s="12">
        <f t="shared" si="3132"/>
        <v>0</v>
      </c>
      <c r="T2079" s="12">
        <f t="shared" si="3132"/>
        <v>0</v>
      </c>
      <c r="U2079" s="12">
        <f t="shared" si="3132"/>
        <v>0</v>
      </c>
      <c r="V2079" s="12">
        <f t="shared" si="3132"/>
        <v>0</v>
      </c>
      <c r="W2079" s="12">
        <f t="shared" si="3132"/>
        <v>0</v>
      </c>
      <c r="X2079" s="12">
        <f t="shared" si="3132"/>
        <v>0</v>
      </c>
      <c r="Y2079" s="12">
        <f t="shared" si="3132"/>
        <v>0</v>
      </c>
      <c r="Z2079" s="12">
        <f t="shared" si="3132"/>
        <v>0</v>
      </c>
      <c r="AA2079" s="12">
        <f t="shared" si="3132"/>
        <v>0</v>
      </c>
      <c r="AB2079" s="12">
        <v>7000</v>
      </c>
      <c r="AC2079" s="12">
        <v>20000</v>
      </c>
      <c r="AD2079" s="12">
        <f t="shared" ref="AD2079:AV2079" si="3133">SUM(AD2080:AD2088)</f>
        <v>0</v>
      </c>
      <c r="AE2079" s="12">
        <f t="shared" si="3133"/>
        <v>0</v>
      </c>
      <c r="AF2079" s="12">
        <f t="shared" si="3133"/>
        <v>0</v>
      </c>
      <c r="AG2079" s="12">
        <f t="shared" si="3133"/>
        <v>0</v>
      </c>
      <c r="AH2079" s="12">
        <f t="shared" si="3133"/>
        <v>0</v>
      </c>
      <c r="AI2079" s="12">
        <f t="shared" si="3133"/>
        <v>0</v>
      </c>
      <c r="AJ2079" s="12">
        <f t="shared" si="3133"/>
        <v>0</v>
      </c>
      <c r="AK2079" s="12">
        <f t="shared" si="3133"/>
        <v>0</v>
      </c>
      <c r="AL2079" s="12">
        <f t="shared" si="3133"/>
        <v>0</v>
      </c>
      <c r="AM2079" s="12">
        <f t="shared" si="3133"/>
        <v>0</v>
      </c>
      <c r="AN2079" s="12">
        <f t="shared" si="3133"/>
        <v>0</v>
      </c>
      <c r="AO2079" s="12">
        <f t="shared" si="3133"/>
        <v>0</v>
      </c>
      <c r="AP2079" s="12">
        <f t="shared" si="3133"/>
        <v>0</v>
      </c>
      <c r="AQ2079" s="12">
        <f t="shared" si="3133"/>
        <v>0</v>
      </c>
      <c r="AR2079" s="12">
        <f t="shared" si="3133"/>
        <v>0</v>
      </c>
      <c r="AS2079" s="12">
        <f t="shared" si="3133"/>
        <v>0</v>
      </c>
      <c r="AT2079" s="12">
        <f t="shared" si="3133"/>
        <v>0</v>
      </c>
      <c r="AU2079" s="12">
        <f t="shared" si="3133"/>
        <v>0</v>
      </c>
      <c r="AV2079" s="12">
        <f t="shared" si="3133"/>
        <v>0</v>
      </c>
      <c r="AW2079" s="12">
        <v>0</v>
      </c>
      <c r="AX2079" s="12">
        <v>0</v>
      </c>
      <c r="AY2079" s="12">
        <f t="shared" ref="AY2079:BQ2079" si="3134">SUM(AY2080:AY2088)</f>
        <v>0</v>
      </c>
      <c r="AZ2079" s="12">
        <f t="shared" si="3134"/>
        <v>0</v>
      </c>
      <c r="BA2079" s="12">
        <f t="shared" si="3134"/>
        <v>0</v>
      </c>
      <c r="BB2079" s="12">
        <f t="shared" si="3134"/>
        <v>0</v>
      </c>
      <c r="BC2079" s="12">
        <f t="shared" si="3134"/>
        <v>0</v>
      </c>
      <c r="BD2079" s="12">
        <f t="shared" si="3134"/>
        <v>0</v>
      </c>
      <c r="BE2079" s="12">
        <f t="shared" si="3134"/>
        <v>0</v>
      </c>
      <c r="BF2079" s="12">
        <f t="shared" si="3134"/>
        <v>0</v>
      </c>
      <c r="BG2079" s="12">
        <f t="shared" si="3134"/>
        <v>0</v>
      </c>
      <c r="BH2079" s="12">
        <f t="shared" si="3134"/>
        <v>0</v>
      </c>
      <c r="BI2079" s="12">
        <f t="shared" si="3134"/>
        <v>0</v>
      </c>
      <c r="BJ2079" s="12">
        <f t="shared" si="3134"/>
        <v>0</v>
      </c>
      <c r="BK2079" s="12">
        <f t="shared" si="3134"/>
        <v>0</v>
      </c>
      <c r="BL2079" s="12">
        <f t="shared" si="3134"/>
        <v>0</v>
      </c>
      <c r="BM2079" s="12">
        <f t="shared" si="3134"/>
        <v>0</v>
      </c>
      <c r="BN2079" s="12">
        <f t="shared" si="3134"/>
        <v>0</v>
      </c>
      <c r="BO2079" s="12">
        <f t="shared" si="3134"/>
        <v>0</v>
      </c>
      <c r="BP2079" s="12">
        <f t="shared" si="3134"/>
        <v>0</v>
      </c>
      <c r="BQ2079" s="12">
        <f t="shared" si="3134"/>
        <v>0</v>
      </c>
      <c r="BR2079" s="12">
        <v>0</v>
      </c>
      <c r="BS2079" s="12">
        <v>0</v>
      </c>
      <c r="BT2079" s="12" t="e">
        <f>IF(#REF!=0,"-",#REF!/#REF!*100)</f>
        <v>#REF!</v>
      </c>
    </row>
    <row r="2080" spans="1:72" x14ac:dyDescent="0.25">
      <c r="A2080" s="4" t="s">
        <v>548</v>
      </c>
      <c r="B2080" s="4" t="s">
        <v>56</v>
      </c>
      <c r="C2080" s="4" t="s">
        <v>147</v>
      </c>
      <c r="D2080" s="102" t="s">
        <v>677</v>
      </c>
      <c r="E2080" s="113">
        <v>6131</v>
      </c>
      <c r="F2080" s="102"/>
      <c r="G2080" s="98" t="s">
        <v>1660</v>
      </c>
      <c r="H2080" s="13" t="s">
        <v>32</v>
      </c>
      <c r="I2080" s="14">
        <v>1000</v>
      </c>
      <c r="J2080" s="14"/>
      <c r="K2080" s="14"/>
      <c r="L2080" s="14"/>
      <c r="M2080" s="14"/>
      <c r="N2080" s="14"/>
      <c r="O2080" s="14">
        <f t="shared" si="3129"/>
        <v>1000</v>
      </c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>
        <v>0</v>
      </c>
      <c r="AC2080" s="14">
        <v>1000</v>
      </c>
      <c r="AD2080" s="14">
        <v>0</v>
      </c>
      <c r="AE2080" s="14"/>
      <c r="AF2080" s="14"/>
      <c r="AG2080" s="14"/>
      <c r="AH2080" s="14"/>
      <c r="AI2080" s="14"/>
      <c r="AJ2080" s="14">
        <f t="shared" si="3130"/>
        <v>0</v>
      </c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>
        <v>0</v>
      </c>
      <c r="AX2080" s="14">
        <v>0</v>
      </c>
      <c r="AY2080" s="14">
        <v>0</v>
      </c>
      <c r="AZ2080" s="14"/>
      <c r="BA2080" s="14"/>
      <c r="BB2080" s="14"/>
      <c r="BC2080" s="14"/>
      <c r="BD2080" s="14"/>
      <c r="BE2080" s="14">
        <f t="shared" si="3131"/>
        <v>0</v>
      </c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>
        <v>0</v>
      </c>
      <c r="BS2080" s="14">
        <v>0</v>
      </c>
      <c r="BT2080" s="14" t="e">
        <f>IF(#REF!=0,"-",#REF!/#REF!*100)</f>
        <v>#REF!</v>
      </c>
    </row>
    <row r="2081" spans="1:72" x14ac:dyDescent="0.25">
      <c r="A2081" s="4" t="s">
        <v>548</v>
      </c>
      <c r="B2081" s="4" t="s">
        <v>56</v>
      </c>
      <c r="C2081" s="4" t="s">
        <v>147</v>
      </c>
      <c r="D2081" s="102" t="s">
        <v>677</v>
      </c>
      <c r="E2081" s="113">
        <v>6132</v>
      </c>
      <c r="F2081" s="102"/>
      <c r="G2081" s="98" t="s">
        <v>1660</v>
      </c>
      <c r="H2081" s="13" t="s">
        <v>72</v>
      </c>
      <c r="I2081" s="14">
        <v>0</v>
      </c>
      <c r="J2081" s="14"/>
      <c r="K2081" s="14"/>
      <c r="L2081" s="14"/>
      <c r="M2081" s="14"/>
      <c r="N2081" s="14"/>
      <c r="O2081" s="14">
        <f t="shared" si="3129"/>
        <v>0</v>
      </c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>
        <v>0</v>
      </c>
      <c r="AC2081" s="14">
        <v>0</v>
      </c>
      <c r="AD2081" s="14">
        <v>0</v>
      </c>
      <c r="AE2081" s="14"/>
      <c r="AF2081" s="14"/>
      <c r="AG2081" s="14"/>
      <c r="AH2081" s="14"/>
      <c r="AI2081" s="14"/>
      <c r="AJ2081" s="14">
        <f t="shared" si="3130"/>
        <v>0</v>
      </c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>
        <v>0</v>
      </c>
      <c r="AX2081" s="14">
        <v>0</v>
      </c>
      <c r="AY2081" s="14">
        <v>0</v>
      </c>
      <c r="AZ2081" s="14"/>
      <c r="BA2081" s="14"/>
      <c r="BB2081" s="14"/>
      <c r="BC2081" s="14"/>
      <c r="BD2081" s="14"/>
      <c r="BE2081" s="14">
        <f t="shared" si="3131"/>
        <v>0</v>
      </c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>
        <v>0</v>
      </c>
      <c r="BS2081" s="14">
        <v>0</v>
      </c>
      <c r="BT2081" s="14" t="e">
        <f>IF(#REF!=0,"-",#REF!/#REF!*100)</f>
        <v>#REF!</v>
      </c>
    </row>
    <row r="2082" spans="1:72" x14ac:dyDescent="0.25">
      <c r="A2082" s="4" t="s">
        <v>548</v>
      </c>
      <c r="B2082" s="4" t="s">
        <v>56</v>
      </c>
      <c r="C2082" s="4" t="s">
        <v>147</v>
      </c>
      <c r="D2082" s="102" t="s">
        <v>677</v>
      </c>
      <c r="E2082" s="113">
        <v>6133</v>
      </c>
      <c r="F2082" s="102"/>
      <c r="G2082" s="98" t="s">
        <v>1660</v>
      </c>
      <c r="H2082" s="13" t="s">
        <v>75</v>
      </c>
      <c r="I2082" s="14">
        <v>0</v>
      </c>
      <c r="J2082" s="14"/>
      <c r="K2082" s="14"/>
      <c r="L2082" s="14"/>
      <c r="M2082" s="14"/>
      <c r="N2082" s="14"/>
      <c r="O2082" s="14">
        <f t="shared" si="3129"/>
        <v>0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>
        <v>0</v>
      </c>
      <c r="AC2082" s="14">
        <v>0</v>
      </c>
      <c r="AD2082" s="14">
        <v>0</v>
      </c>
      <c r="AE2082" s="14"/>
      <c r="AF2082" s="14"/>
      <c r="AG2082" s="14"/>
      <c r="AH2082" s="14"/>
      <c r="AI2082" s="14"/>
      <c r="AJ2082" s="14">
        <f t="shared" si="3130"/>
        <v>0</v>
      </c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>
        <v>0</v>
      </c>
      <c r="AX2082" s="14">
        <v>0</v>
      </c>
      <c r="AY2082" s="14">
        <v>0</v>
      </c>
      <c r="AZ2082" s="14"/>
      <c r="BA2082" s="14"/>
      <c r="BB2082" s="14"/>
      <c r="BC2082" s="14"/>
      <c r="BD2082" s="14"/>
      <c r="BE2082" s="14">
        <f t="shared" si="3131"/>
        <v>0</v>
      </c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>
        <v>0</v>
      </c>
      <c r="BS2082" s="14">
        <v>0</v>
      </c>
      <c r="BT2082" s="14" t="e">
        <f>IF(#REF!=0,"-",#REF!/#REF!*100)</f>
        <v>#REF!</v>
      </c>
    </row>
    <row r="2083" spans="1:72" x14ac:dyDescent="0.25">
      <c r="A2083" s="4" t="s">
        <v>548</v>
      </c>
      <c r="B2083" s="4" t="s">
        <v>56</v>
      </c>
      <c r="C2083" s="4" t="s">
        <v>147</v>
      </c>
      <c r="D2083" s="102" t="s">
        <v>677</v>
      </c>
      <c r="E2083" s="113">
        <v>6134</v>
      </c>
      <c r="F2083" s="102"/>
      <c r="G2083" s="98" t="s">
        <v>1660</v>
      </c>
      <c r="H2083" s="13" t="s">
        <v>78</v>
      </c>
      <c r="I2083" s="14">
        <v>0</v>
      </c>
      <c r="J2083" s="14"/>
      <c r="K2083" s="14"/>
      <c r="L2083" s="14"/>
      <c r="M2083" s="14"/>
      <c r="N2083" s="14"/>
      <c r="O2083" s="14">
        <f t="shared" si="3129"/>
        <v>0</v>
      </c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>
        <v>0</v>
      </c>
      <c r="AC2083" s="14">
        <v>0</v>
      </c>
      <c r="AD2083" s="14">
        <v>0</v>
      </c>
      <c r="AE2083" s="14"/>
      <c r="AF2083" s="14"/>
      <c r="AG2083" s="14"/>
      <c r="AH2083" s="14"/>
      <c r="AI2083" s="14"/>
      <c r="AJ2083" s="14">
        <f t="shared" si="3130"/>
        <v>0</v>
      </c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>
        <v>0</v>
      </c>
      <c r="AX2083" s="14">
        <v>0</v>
      </c>
      <c r="AY2083" s="14">
        <v>0</v>
      </c>
      <c r="AZ2083" s="14"/>
      <c r="BA2083" s="14"/>
      <c r="BB2083" s="14"/>
      <c r="BC2083" s="14"/>
      <c r="BD2083" s="14"/>
      <c r="BE2083" s="14">
        <f t="shared" si="3131"/>
        <v>0</v>
      </c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>
        <v>0</v>
      </c>
      <c r="BS2083" s="14">
        <v>0</v>
      </c>
      <c r="BT2083" s="14" t="e">
        <f>IF(#REF!=0,"-",#REF!/#REF!*100)</f>
        <v>#REF!</v>
      </c>
    </row>
    <row r="2084" spans="1:72" x14ac:dyDescent="0.25">
      <c r="A2084" s="4" t="s">
        <v>548</v>
      </c>
      <c r="B2084" s="4" t="s">
        <v>56</v>
      </c>
      <c r="C2084" s="4" t="s">
        <v>147</v>
      </c>
      <c r="D2084" s="102" t="s">
        <v>677</v>
      </c>
      <c r="E2084" s="113">
        <v>6135</v>
      </c>
      <c r="F2084" s="102"/>
      <c r="G2084" s="98" t="s">
        <v>1660</v>
      </c>
      <c r="H2084" s="13" t="s">
        <v>81</v>
      </c>
      <c r="I2084" s="14">
        <v>0</v>
      </c>
      <c r="J2084" s="14"/>
      <c r="K2084" s="14"/>
      <c r="L2084" s="14"/>
      <c r="M2084" s="14"/>
      <c r="N2084" s="14"/>
      <c r="O2084" s="14">
        <f t="shared" si="3129"/>
        <v>0</v>
      </c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>
        <v>0</v>
      </c>
      <c r="AC2084" s="14">
        <v>0</v>
      </c>
      <c r="AD2084" s="14">
        <v>0</v>
      </c>
      <c r="AE2084" s="14"/>
      <c r="AF2084" s="14"/>
      <c r="AG2084" s="14"/>
      <c r="AH2084" s="14"/>
      <c r="AI2084" s="14"/>
      <c r="AJ2084" s="14">
        <f t="shared" si="3130"/>
        <v>0</v>
      </c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>
        <v>0</v>
      </c>
      <c r="AX2084" s="14">
        <v>0</v>
      </c>
      <c r="AY2084" s="14">
        <v>0</v>
      </c>
      <c r="AZ2084" s="14"/>
      <c r="BA2084" s="14"/>
      <c r="BB2084" s="14"/>
      <c r="BC2084" s="14"/>
      <c r="BD2084" s="14"/>
      <c r="BE2084" s="14">
        <f t="shared" si="3131"/>
        <v>0</v>
      </c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>
        <v>0</v>
      </c>
      <c r="BS2084" s="14">
        <v>0</v>
      </c>
      <c r="BT2084" s="14" t="e">
        <f>IF(#REF!=0,"-",#REF!/#REF!*100)</f>
        <v>#REF!</v>
      </c>
    </row>
    <row r="2085" spans="1:72" ht="22.5" x14ac:dyDescent="0.25">
      <c r="A2085" s="4" t="s">
        <v>548</v>
      </c>
      <c r="B2085" s="4" t="s">
        <v>56</v>
      </c>
      <c r="C2085" s="4" t="s">
        <v>147</v>
      </c>
      <c r="D2085" s="102" t="s">
        <v>677</v>
      </c>
      <c r="E2085" s="113">
        <v>6136</v>
      </c>
      <c r="F2085" s="102"/>
      <c r="G2085" s="98" t="s">
        <v>1660</v>
      </c>
      <c r="H2085" s="13" t="s">
        <v>84</v>
      </c>
      <c r="I2085" s="14">
        <v>0</v>
      </c>
      <c r="J2085" s="14"/>
      <c r="K2085" s="14"/>
      <c r="L2085" s="14"/>
      <c r="M2085" s="14"/>
      <c r="N2085" s="14"/>
      <c r="O2085" s="14">
        <f t="shared" si="3129"/>
        <v>0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>
        <v>0</v>
      </c>
      <c r="AC2085" s="14">
        <v>0</v>
      </c>
      <c r="AD2085" s="14">
        <v>0</v>
      </c>
      <c r="AE2085" s="14"/>
      <c r="AF2085" s="14"/>
      <c r="AG2085" s="14"/>
      <c r="AH2085" s="14"/>
      <c r="AI2085" s="14"/>
      <c r="AJ2085" s="14">
        <f t="shared" si="3130"/>
        <v>0</v>
      </c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>
        <v>0</v>
      </c>
      <c r="AX2085" s="14">
        <v>0</v>
      </c>
      <c r="AY2085" s="14">
        <v>0</v>
      </c>
      <c r="AZ2085" s="14"/>
      <c r="BA2085" s="14"/>
      <c r="BB2085" s="14"/>
      <c r="BC2085" s="14"/>
      <c r="BD2085" s="14"/>
      <c r="BE2085" s="14">
        <f t="shared" si="3131"/>
        <v>0</v>
      </c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>
        <v>0</v>
      </c>
      <c r="BS2085" s="14">
        <v>0</v>
      </c>
      <c r="BT2085" s="14" t="e">
        <f>IF(#REF!=0,"-",#REF!/#REF!*100)</f>
        <v>#REF!</v>
      </c>
    </row>
    <row r="2086" spans="1:72" x14ac:dyDescent="0.25">
      <c r="A2086" s="4" t="s">
        <v>548</v>
      </c>
      <c r="B2086" s="4" t="s">
        <v>56</v>
      </c>
      <c r="C2086" s="4" t="s">
        <v>147</v>
      </c>
      <c r="D2086" s="102" t="s">
        <v>677</v>
      </c>
      <c r="E2086" s="113">
        <v>6137</v>
      </c>
      <c r="F2086" s="102"/>
      <c r="G2086" s="98" t="s">
        <v>1660</v>
      </c>
      <c r="H2086" s="13" t="s">
        <v>87</v>
      </c>
      <c r="I2086" s="14">
        <v>1000</v>
      </c>
      <c r="J2086" s="14"/>
      <c r="K2086" s="14"/>
      <c r="L2086" s="14"/>
      <c r="M2086" s="14"/>
      <c r="N2086" s="14"/>
      <c r="O2086" s="14">
        <f t="shared" si="3129"/>
        <v>1000</v>
      </c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>
        <v>0</v>
      </c>
      <c r="AC2086" s="14">
        <v>1000</v>
      </c>
      <c r="AD2086" s="14">
        <v>0</v>
      </c>
      <c r="AE2086" s="14"/>
      <c r="AF2086" s="14"/>
      <c r="AG2086" s="14"/>
      <c r="AH2086" s="14"/>
      <c r="AI2086" s="14"/>
      <c r="AJ2086" s="14">
        <f t="shared" si="3130"/>
        <v>0</v>
      </c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>
        <v>0</v>
      </c>
      <c r="AX2086" s="14">
        <v>0</v>
      </c>
      <c r="AY2086" s="14">
        <v>0</v>
      </c>
      <c r="AZ2086" s="14"/>
      <c r="BA2086" s="14"/>
      <c r="BB2086" s="14"/>
      <c r="BC2086" s="14"/>
      <c r="BD2086" s="14"/>
      <c r="BE2086" s="14">
        <f t="shared" si="3131"/>
        <v>0</v>
      </c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>
        <v>0</v>
      </c>
      <c r="BS2086" s="14">
        <v>0</v>
      </c>
      <c r="BT2086" s="14" t="e">
        <f>IF(#REF!=0,"-",#REF!/#REF!*100)</f>
        <v>#REF!</v>
      </c>
    </row>
    <row r="2087" spans="1:72" ht="22.5" x14ac:dyDescent="0.25">
      <c r="A2087" s="4" t="s">
        <v>548</v>
      </c>
      <c r="B2087" s="4" t="s">
        <v>56</v>
      </c>
      <c r="C2087" s="4" t="s">
        <v>147</v>
      </c>
      <c r="D2087" s="102" t="s">
        <v>677</v>
      </c>
      <c r="E2087" s="113">
        <v>6138</v>
      </c>
      <c r="F2087" s="102"/>
      <c r="G2087" s="98" t="s">
        <v>1660</v>
      </c>
      <c r="H2087" s="13" t="s">
        <v>90</v>
      </c>
      <c r="I2087" s="14">
        <v>0</v>
      </c>
      <c r="J2087" s="14"/>
      <c r="K2087" s="14"/>
      <c r="L2087" s="14"/>
      <c r="M2087" s="14"/>
      <c r="N2087" s="14"/>
      <c r="O2087" s="14">
        <f t="shared" si="3129"/>
        <v>0</v>
      </c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>
        <v>0</v>
      </c>
      <c r="AC2087" s="14">
        <v>0</v>
      </c>
      <c r="AD2087" s="14">
        <v>0</v>
      </c>
      <c r="AE2087" s="14"/>
      <c r="AF2087" s="14"/>
      <c r="AG2087" s="14"/>
      <c r="AH2087" s="14"/>
      <c r="AI2087" s="14"/>
      <c r="AJ2087" s="14">
        <f t="shared" si="3130"/>
        <v>0</v>
      </c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>
        <v>0</v>
      </c>
      <c r="AX2087" s="14">
        <v>0</v>
      </c>
      <c r="AY2087" s="14">
        <v>0</v>
      </c>
      <c r="AZ2087" s="14"/>
      <c r="BA2087" s="14"/>
      <c r="BB2087" s="14"/>
      <c r="BC2087" s="14"/>
      <c r="BD2087" s="14"/>
      <c r="BE2087" s="14">
        <f t="shared" si="3131"/>
        <v>0</v>
      </c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>
        <v>0</v>
      </c>
      <c r="BS2087" s="14">
        <v>0</v>
      </c>
      <c r="BT2087" s="14" t="e">
        <f>IF(#REF!=0,"-",#REF!/#REF!*100)</f>
        <v>#REF!</v>
      </c>
    </row>
    <row r="2088" spans="1:72" x14ac:dyDescent="0.25">
      <c r="A2088" s="1" t="s">
        <v>548</v>
      </c>
      <c r="B2088" s="1" t="s">
        <v>56</v>
      </c>
      <c r="C2088" s="1" t="s">
        <v>147</v>
      </c>
      <c r="D2088" s="105" t="s">
        <v>677</v>
      </c>
      <c r="E2088" s="105" t="s">
        <v>34</v>
      </c>
      <c r="F2088" s="102" t="s">
        <v>0</v>
      </c>
      <c r="G2088" s="13" t="s">
        <v>0</v>
      </c>
      <c r="H2088" s="2" t="s">
        <v>35</v>
      </c>
      <c r="I2088" s="12">
        <f t="shared" ref="I2088:AA2088" si="3135">SUM(I2089:I2091)</f>
        <v>25000</v>
      </c>
      <c r="J2088" s="12">
        <f t="shared" si="3135"/>
        <v>0</v>
      </c>
      <c r="K2088" s="12">
        <f t="shared" si="3135"/>
        <v>0</v>
      </c>
      <c r="L2088" s="12">
        <f t="shared" si="3135"/>
        <v>0</v>
      </c>
      <c r="M2088" s="12">
        <f t="shared" si="3135"/>
        <v>0</v>
      </c>
      <c r="N2088" s="12">
        <f t="shared" si="3135"/>
        <v>0</v>
      </c>
      <c r="O2088" s="12">
        <f t="shared" si="3135"/>
        <v>25000</v>
      </c>
      <c r="P2088" s="12">
        <f t="shared" si="3135"/>
        <v>0</v>
      </c>
      <c r="Q2088" s="12">
        <f t="shared" si="3135"/>
        <v>7000</v>
      </c>
      <c r="R2088" s="12">
        <f t="shared" si="3135"/>
        <v>0</v>
      </c>
      <c r="S2088" s="12">
        <f t="shared" si="3135"/>
        <v>0</v>
      </c>
      <c r="T2088" s="12">
        <f t="shared" si="3135"/>
        <v>0</v>
      </c>
      <c r="U2088" s="12">
        <f t="shared" si="3135"/>
        <v>0</v>
      </c>
      <c r="V2088" s="12">
        <f t="shared" si="3135"/>
        <v>0</v>
      </c>
      <c r="W2088" s="12">
        <f t="shared" si="3135"/>
        <v>0</v>
      </c>
      <c r="X2088" s="12">
        <f t="shared" si="3135"/>
        <v>0</v>
      </c>
      <c r="Y2088" s="12">
        <f t="shared" si="3135"/>
        <v>0</v>
      </c>
      <c r="Z2088" s="12">
        <f t="shared" si="3135"/>
        <v>0</v>
      </c>
      <c r="AA2088" s="12">
        <f t="shared" si="3135"/>
        <v>0</v>
      </c>
      <c r="AB2088" s="12">
        <v>7000</v>
      </c>
      <c r="AC2088" s="12">
        <v>18000</v>
      </c>
      <c r="AD2088" s="12">
        <f t="shared" ref="AD2088:AV2088" si="3136">SUM(AD2089:AD2091)</f>
        <v>0</v>
      </c>
      <c r="AE2088" s="12">
        <f t="shared" si="3136"/>
        <v>0</v>
      </c>
      <c r="AF2088" s="12">
        <f t="shared" si="3136"/>
        <v>0</v>
      </c>
      <c r="AG2088" s="12">
        <f t="shared" si="3136"/>
        <v>0</v>
      </c>
      <c r="AH2088" s="12">
        <f t="shared" si="3136"/>
        <v>0</v>
      </c>
      <c r="AI2088" s="12">
        <f t="shared" si="3136"/>
        <v>0</v>
      </c>
      <c r="AJ2088" s="12">
        <f t="shared" si="3136"/>
        <v>0</v>
      </c>
      <c r="AK2088" s="12">
        <f t="shared" si="3136"/>
        <v>0</v>
      </c>
      <c r="AL2088" s="12">
        <f t="shared" si="3136"/>
        <v>0</v>
      </c>
      <c r="AM2088" s="12">
        <f t="shared" si="3136"/>
        <v>0</v>
      </c>
      <c r="AN2088" s="12">
        <f t="shared" si="3136"/>
        <v>0</v>
      </c>
      <c r="AO2088" s="12">
        <f t="shared" si="3136"/>
        <v>0</v>
      </c>
      <c r="AP2088" s="12">
        <f t="shared" si="3136"/>
        <v>0</v>
      </c>
      <c r="AQ2088" s="12">
        <f t="shared" si="3136"/>
        <v>0</v>
      </c>
      <c r="AR2088" s="12">
        <f t="shared" si="3136"/>
        <v>0</v>
      </c>
      <c r="AS2088" s="12">
        <f t="shared" si="3136"/>
        <v>0</v>
      </c>
      <c r="AT2088" s="12">
        <f t="shared" si="3136"/>
        <v>0</v>
      </c>
      <c r="AU2088" s="12">
        <f t="shared" si="3136"/>
        <v>0</v>
      </c>
      <c r="AV2088" s="12">
        <f t="shared" si="3136"/>
        <v>0</v>
      </c>
      <c r="AW2088" s="12">
        <v>0</v>
      </c>
      <c r="AX2088" s="12">
        <v>0</v>
      </c>
      <c r="AY2088" s="12">
        <f t="shared" ref="AY2088:BQ2088" si="3137">SUM(AY2089:AY2091)</f>
        <v>0</v>
      </c>
      <c r="AZ2088" s="12">
        <f t="shared" si="3137"/>
        <v>0</v>
      </c>
      <c r="BA2088" s="12">
        <f t="shared" si="3137"/>
        <v>0</v>
      </c>
      <c r="BB2088" s="12">
        <f t="shared" si="3137"/>
        <v>0</v>
      </c>
      <c r="BC2088" s="12">
        <f t="shared" si="3137"/>
        <v>0</v>
      </c>
      <c r="BD2088" s="12">
        <f t="shared" si="3137"/>
        <v>0</v>
      </c>
      <c r="BE2088" s="12">
        <f t="shared" si="3137"/>
        <v>0</v>
      </c>
      <c r="BF2088" s="12">
        <f t="shared" si="3137"/>
        <v>0</v>
      </c>
      <c r="BG2088" s="12">
        <f t="shared" si="3137"/>
        <v>0</v>
      </c>
      <c r="BH2088" s="12">
        <f t="shared" si="3137"/>
        <v>0</v>
      </c>
      <c r="BI2088" s="12">
        <f t="shared" si="3137"/>
        <v>0</v>
      </c>
      <c r="BJ2088" s="12">
        <f t="shared" si="3137"/>
        <v>0</v>
      </c>
      <c r="BK2088" s="12">
        <f t="shared" si="3137"/>
        <v>0</v>
      </c>
      <c r="BL2088" s="12">
        <f t="shared" si="3137"/>
        <v>0</v>
      </c>
      <c r="BM2088" s="12">
        <f t="shared" si="3137"/>
        <v>0</v>
      </c>
      <c r="BN2088" s="12">
        <f t="shared" si="3137"/>
        <v>0</v>
      </c>
      <c r="BO2088" s="12">
        <f t="shared" si="3137"/>
        <v>0</v>
      </c>
      <c r="BP2088" s="12">
        <f t="shared" si="3137"/>
        <v>0</v>
      </c>
      <c r="BQ2088" s="12">
        <f t="shared" si="3137"/>
        <v>0</v>
      </c>
      <c r="BR2088" s="12">
        <v>0</v>
      </c>
      <c r="BS2088" s="12">
        <v>0</v>
      </c>
      <c r="BT2088" s="12" t="e">
        <f>IF(#REF!=0,"-",#REF!/#REF!*100)</f>
        <v>#REF!</v>
      </c>
    </row>
    <row r="2089" spans="1:72" x14ac:dyDescent="0.25">
      <c r="A2089" s="4" t="s">
        <v>548</v>
      </c>
      <c r="B2089" s="4" t="s">
        <v>56</v>
      </c>
      <c r="C2089" s="4" t="s">
        <v>147</v>
      </c>
      <c r="D2089" s="102" t="s">
        <v>677</v>
      </c>
      <c r="E2089" s="113">
        <v>6139</v>
      </c>
      <c r="F2089" s="102"/>
      <c r="G2089" s="98" t="s">
        <v>1660</v>
      </c>
      <c r="H2089" s="13" t="s">
        <v>35</v>
      </c>
      <c r="I2089" s="14">
        <v>25000</v>
      </c>
      <c r="J2089" s="14"/>
      <c r="K2089" s="14"/>
      <c r="L2089" s="14"/>
      <c r="M2089" s="14"/>
      <c r="N2089" s="14"/>
      <c r="O2089" s="14">
        <f t="shared" si="3129"/>
        <v>25000</v>
      </c>
      <c r="P2089" s="14"/>
      <c r="Q2089" s="14">
        <v>7000</v>
      </c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>
        <v>7000</v>
      </c>
      <c r="AC2089" s="14">
        <v>18000</v>
      </c>
      <c r="AD2089" s="14">
        <v>0</v>
      </c>
      <c r="AE2089" s="14"/>
      <c r="AF2089" s="14"/>
      <c r="AG2089" s="14"/>
      <c r="AH2089" s="14"/>
      <c r="AI2089" s="14"/>
      <c r="AJ2089" s="14">
        <f t="shared" si="3130"/>
        <v>0</v>
      </c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>
        <v>0</v>
      </c>
      <c r="AX2089" s="14">
        <v>0</v>
      </c>
      <c r="AY2089" s="14">
        <v>0</v>
      </c>
      <c r="AZ2089" s="14"/>
      <c r="BA2089" s="14"/>
      <c r="BB2089" s="14"/>
      <c r="BC2089" s="14"/>
      <c r="BD2089" s="14"/>
      <c r="BE2089" s="14">
        <f t="shared" si="3131"/>
        <v>0</v>
      </c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>
        <v>0</v>
      </c>
      <c r="BS2089" s="14">
        <v>0</v>
      </c>
      <c r="BT2089" s="14" t="e">
        <f>IF(#REF!=0,"-",#REF!/#REF!*100)</f>
        <v>#REF!</v>
      </c>
    </row>
    <row r="2090" spans="1:72" ht="22.5" x14ac:dyDescent="0.25">
      <c r="A2090" s="4" t="s">
        <v>548</v>
      </c>
      <c r="B2090" s="4" t="s">
        <v>56</v>
      </c>
      <c r="C2090" s="4" t="s">
        <v>147</v>
      </c>
      <c r="D2090" s="102" t="s">
        <v>677</v>
      </c>
      <c r="E2090" s="113">
        <v>6139</v>
      </c>
      <c r="F2090" s="102" t="s">
        <v>683</v>
      </c>
      <c r="G2090" s="98" t="s">
        <v>1660</v>
      </c>
      <c r="H2090" s="13" t="s">
        <v>37</v>
      </c>
      <c r="I2090" s="14">
        <v>0</v>
      </c>
      <c r="J2090" s="14"/>
      <c r="K2090" s="14"/>
      <c r="L2090" s="14"/>
      <c r="M2090" s="14"/>
      <c r="N2090" s="14"/>
      <c r="O2090" s="14">
        <f t="shared" si="3129"/>
        <v>0</v>
      </c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>
        <v>0</v>
      </c>
      <c r="AC2090" s="14">
        <v>0</v>
      </c>
      <c r="AD2090" s="14">
        <v>0</v>
      </c>
      <c r="AE2090" s="14"/>
      <c r="AF2090" s="14"/>
      <c r="AG2090" s="14"/>
      <c r="AH2090" s="14"/>
      <c r="AI2090" s="14"/>
      <c r="AJ2090" s="14">
        <f t="shared" si="3130"/>
        <v>0</v>
      </c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>
        <v>0</v>
      </c>
      <c r="AX2090" s="14">
        <v>0</v>
      </c>
      <c r="AY2090" s="14">
        <v>0</v>
      </c>
      <c r="AZ2090" s="14"/>
      <c r="BA2090" s="14"/>
      <c r="BB2090" s="14"/>
      <c r="BC2090" s="14"/>
      <c r="BD2090" s="14"/>
      <c r="BE2090" s="14">
        <f t="shared" si="3131"/>
        <v>0</v>
      </c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>
        <v>0</v>
      </c>
      <c r="BS2090" s="14">
        <v>0</v>
      </c>
      <c r="BT2090" s="14" t="e">
        <f>IF(#REF!=0,"-",#REF!/#REF!*100)</f>
        <v>#REF!</v>
      </c>
    </row>
    <row r="2091" spans="1:72" ht="33.75" x14ac:dyDescent="0.25">
      <c r="A2091" s="4" t="s">
        <v>548</v>
      </c>
      <c r="B2091" s="4" t="s">
        <v>56</v>
      </c>
      <c r="C2091" s="4" t="s">
        <v>147</v>
      </c>
      <c r="D2091" s="102" t="s">
        <v>677</v>
      </c>
      <c r="E2091" s="113">
        <v>6139</v>
      </c>
      <c r="F2091" s="102" t="s">
        <v>684</v>
      </c>
      <c r="G2091" s="98" t="s">
        <v>1660</v>
      </c>
      <c r="H2091" s="13" t="s">
        <v>38</v>
      </c>
      <c r="I2091" s="14">
        <v>0</v>
      </c>
      <c r="J2091" s="14"/>
      <c r="K2091" s="14"/>
      <c r="L2091" s="14"/>
      <c r="M2091" s="14"/>
      <c r="N2091" s="14"/>
      <c r="O2091" s="14">
        <f t="shared" si="3129"/>
        <v>0</v>
      </c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>
        <v>0</v>
      </c>
      <c r="AC2091" s="14">
        <v>0</v>
      </c>
      <c r="AD2091" s="14">
        <v>0</v>
      </c>
      <c r="AE2091" s="14"/>
      <c r="AF2091" s="14"/>
      <c r="AG2091" s="14"/>
      <c r="AH2091" s="14"/>
      <c r="AI2091" s="14"/>
      <c r="AJ2091" s="14">
        <f t="shared" si="3130"/>
        <v>0</v>
      </c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>
        <v>0</v>
      </c>
      <c r="AX2091" s="14">
        <v>0</v>
      </c>
      <c r="AY2091" s="14">
        <v>0</v>
      </c>
      <c r="AZ2091" s="14"/>
      <c r="BA2091" s="14"/>
      <c r="BB2091" s="14"/>
      <c r="BC2091" s="14"/>
      <c r="BD2091" s="14"/>
      <c r="BE2091" s="14">
        <f t="shared" si="3131"/>
        <v>0</v>
      </c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>
        <v>0</v>
      </c>
      <c r="BS2091" s="14">
        <v>0</v>
      </c>
      <c r="BT2091" s="14" t="e">
        <f>IF(#REF!=0,"-",#REF!/#REF!*100)</f>
        <v>#REF!</v>
      </c>
    </row>
    <row r="2092" spans="1:72" ht="33.75" x14ac:dyDescent="0.25">
      <c r="A2092" s="1" t="s">
        <v>0</v>
      </c>
      <c r="B2092" s="1" t="s">
        <v>0</v>
      </c>
      <c r="C2092" s="1" t="s">
        <v>0</v>
      </c>
      <c r="D2092" s="101" t="s">
        <v>0</v>
      </c>
      <c r="E2092" s="101" t="s">
        <v>0</v>
      </c>
      <c r="F2092" s="101" t="s">
        <v>0</v>
      </c>
      <c r="G2092" s="2" t="s">
        <v>0</v>
      </c>
      <c r="H2092" s="10" t="s">
        <v>39</v>
      </c>
      <c r="I2092" s="11">
        <f t="shared" ref="I2092:X2093" si="3138">SUM(I2093)</f>
        <v>0</v>
      </c>
      <c r="J2092" s="11">
        <f t="shared" si="3138"/>
        <v>0</v>
      </c>
      <c r="K2092" s="11">
        <f t="shared" si="3138"/>
        <v>0</v>
      </c>
      <c r="L2092" s="11">
        <f t="shared" si="3138"/>
        <v>0</v>
      </c>
      <c r="M2092" s="11">
        <f t="shared" si="3138"/>
        <v>0</v>
      </c>
      <c r="N2092" s="11">
        <f t="shared" si="3138"/>
        <v>0</v>
      </c>
      <c r="O2092" s="11">
        <f t="shared" si="3138"/>
        <v>0</v>
      </c>
      <c r="P2092" s="11">
        <f t="shared" si="3138"/>
        <v>0</v>
      </c>
      <c r="Q2092" s="11">
        <f t="shared" si="3138"/>
        <v>0</v>
      </c>
      <c r="R2092" s="11">
        <f t="shared" si="3138"/>
        <v>0</v>
      </c>
      <c r="S2092" s="11">
        <f t="shared" si="3138"/>
        <v>0</v>
      </c>
      <c r="T2092" s="11">
        <f t="shared" si="3138"/>
        <v>0</v>
      </c>
      <c r="U2092" s="11">
        <f t="shared" si="3138"/>
        <v>0</v>
      </c>
      <c r="V2092" s="11">
        <f t="shared" si="3138"/>
        <v>0</v>
      </c>
      <c r="W2092" s="11">
        <f t="shared" si="3138"/>
        <v>0</v>
      </c>
      <c r="X2092" s="11">
        <f t="shared" si="3138"/>
        <v>0</v>
      </c>
      <c r="Y2092" s="11">
        <f t="shared" ref="J2092:AA2093" si="3139">SUM(Y2093)</f>
        <v>0</v>
      </c>
      <c r="Z2092" s="11">
        <f t="shared" si="3139"/>
        <v>0</v>
      </c>
      <c r="AA2092" s="11">
        <f t="shared" si="3139"/>
        <v>0</v>
      </c>
      <c r="AB2092" s="11">
        <v>0</v>
      </c>
      <c r="AC2092" s="11">
        <v>0</v>
      </c>
      <c r="AD2092" s="11">
        <f t="shared" ref="AD2092:AS2093" si="3140">SUM(AD2093)</f>
        <v>0</v>
      </c>
      <c r="AE2092" s="11">
        <f t="shared" si="3140"/>
        <v>0</v>
      </c>
      <c r="AF2092" s="11">
        <f t="shared" si="3140"/>
        <v>0</v>
      </c>
      <c r="AG2092" s="11">
        <f t="shared" si="3140"/>
        <v>0</v>
      </c>
      <c r="AH2092" s="11">
        <f t="shared" si="3140"/>
        <v>0</v>
      </c>
      <c r="AI2092" s="11">
        <f t="shared" si="3140"/>
        <v>0</v>
      </c>
      <c r="AJ2092" s="11">
        <f t="shared" si="3140"/>
        <v>0</v>
      </c>
      <c r="AK2092" s="11">
        <f t="shared" si="3140"/>
        <v>0</v>
      </c>
      <c r="AL2092" s="11">
        <f t="shared" si="3140"/>
        <v>0</v>
      </c>
      <c r="AM2092" s="11">
        <f t="shared" si="3140"/>
        <v>0</v>
      </c>
      <c r="AN2092" s="11">
        <f t="shared" si="3140"/>
        <v>0</v>
      </c>
      <c r="AO2092" s="11">
        <f t="shared" si="3140"/>
        <v>0</v>
      </c>
      <c r="AP2092" s="11">
        <f t="shared" si="3140"/>
        <v>0</v>
      </c>
      <c r="AQ2092" s="11">
        <f t="shared" si="3140"/>
        <v>0</v>
      </c>
      <c r="AR2092" s="11">
        <f t="shared" si="3140"/>
        <v>0</v>
      </c>
      <c r="AS2092" s="11">
        <f t="shared" si="3140"/>
        <v>0</v>
      </c>
      <c r="AT2092" s="11">
        <f t="shared" ref="AE2092:AV2093" si="3141">SUM(AT2093)</f>
        <v>0</v>
      </c>
      <c r="AU2092" s="11">
        <f t="shared" si="3141"/>
        <v>0</v>
      </c>
      <c r="AV2092" s="11">
        <f t="shared" si="3141"/>
        <v>0</v>
      </c>
      <c r="AW2092" s="11">
        <v>0</v>
      </c>
      <c r="AX2092" s="11">
        <v>0</v>
      </c>
      <c r="AY2092" s="11">
        <f t="shared" ref="AY2092:BN2093" si="3142">SUM(AY2093)</f>
        <v>0</v>
      </c>
      <c r="AZ2092" s="11">
        <f t="shared" si="3142"/>
        <v>0</v>
      </c>
      <c r="BA2092" s="11">
        <f t="shared" si="3142"/>
        <v>0</v>
      </c>
      <c r="BB2092" s="11">
        <f t="shared" si="3142"/>
        <v>0</v>
      </c>
      <c r="BC2092" s="11">
        <f t="shared" si="3142"/>
        <v>0</v>
      </c>
      <c r="BD2092" s="11">
        <f t="shared" si="3142"/>
        <v>0</v>
      </c>
      <c r="BE2092" s="11">
        <f t="shared" si="3142"/>
        <v>0</v>
      </c>
      <c r="BF2092" s="11">
        <f t="shared" si="3142"/>
        <v>0</v>
      </c>
      <c r="BG2092" s="11">
        <f t="shared" si="3142"/>
        <v>0</v>
      </c>
      <c r="BH2092" s="11">
        <f t="shared" si="3142"/>
        <v>0</v>
      </c>
      <c r="BI2092" s="11">
        <f t="shared" si="3142"/>
        <v>0</v>
      </c>
      <c r="BJ2092" s="11">
        <f t="shared" si="3142"/>
        <v>0</v>
      </c>
      <c r="BK2092" s="11">
        <f t="shared" si="3142"/>
        <v>0</v>
      </c>
      <c r="BL2092" s="11">
        <f t="shared" si="3142"/>
        <v>0</v>
      </c>
      <c r="BM2092" s="11">
        <f t="shared" si="3142"/>
        <v>0</v>
      </c>
      <c r="BN2092" s="11">
        <f t="shared" si="3142"/>
        <v>0</v>
      </c>
      <c r="BO2092" s="11">
        <f t="shared" ref="AZ2092:BQ2093" si="3143">SUM(BO2093)</f>
        <v>0</v>
      </c>
      <c r="BP2092" s="11">
        <f t="shared" si="3143"/>
        <v>0</v>
      </c>
      <c r="BQ2092" s="11">
        <f t="shared" si="3143"/>
        <v>0</v>
      </c>
      <c r="BR2092" s="11">
        <v>0</v>
      </c>
      <c r="BS2092" s="11">
        <v>0</v>
      </c>
      <c r="BT2092" s="11" t="e">
        <f>IF(#REF!=0,"-",#REF!/#REF!*100)</f>
        <v>#REF!</v>
      </c>
    </row>
    <row r="2093" spans="1:72" ht="22.5" x14ac:dyDescent="0.25">
      <c r="A2093" s="4" t="s">
        <v>548</v>
      </c>
      <c r="B2093" s="4" t="s">
        <v>56</v>
      </c>
      <c r="C2093" s="4" t="s">
        <v>147</v>
      </c>
      <c r="D2093" s="102" t="s">
        <v>677</v>
      </c>
      <c r="E2093" s="101" t="s">
        <v>40</v>
      </c>
      <c r="F2093" s="101" t="s">
        <v>0</v>
      </c>
      <c r="G2093" s="2" t="s">
        <v>0</v>
      </c>
      <c r="H2093" s="2" t="s">
        <v>41</v>
      </c>
      <c r="I2093" s="12">
        <f t="shared" si="3138"/>
        <v>0</v>
      </c>
      <c r="J2093" s="12">
        <f t="shared" si="3139"/>
        <v>0</v>
      </c>
      <c r="K2093" s="12">
        <f t="shared" si="3139"/>
        <v>0</v>
      </c>
      <c r="L2093" s="12">
        <f t="shared" si="3139"/>
        <v>0</v>
      </c>
      <c r="M2093" s="12">
        <f t="shared" si="3139"/>
        <v>0</v>
      </c>
      <c r="N2093" s="12">
        <f t="shared" si="3139"/>
        <v>0</v>
      </c>
      <c r="O2093" s="12">
        <f t="shared" si="3139"/>
        <v>0</v>
      </c>
      <c r="P2093" s="12">
        <f t="shared" si="3139"/>
        <v>0</v>
      </c>
      <c r="Q2093" s="12">
        <f t="shared" si="3139"/>
        <v>0</v>
      </c>
      <c r="R2093" s="12">
        <f t="shared" si="3139"/>
        <v>0</v>
      </c>
      <c r="S2093" s="12">
        <f t="shared" si="3139"/>
        <v>0</v>
      </c>
      <c r="T2093" s="12">
        <f t="shared" si="3139"/>
        <v>0</v>
      </c>
      <c r="U2093" s="12">
        <f t="shared" si="3139"/>
        <v>0</v>
      </c>
      <c r="V2093" s="12">
        <f t="shared" si="3139"/>
        <v>0</v>
      </c>
      <c r="W2093" s="12">
        <f t="shared" si="3139"/>
        <v>0</v>
      </c>
      <c r="X2093" s="12">
        <f t="shared" si="3139"/>
        <v>0</v>
      </c>
      <c r="Y2093" s="12">
        <f t="shared" si="3139"/>
        <v>0</v>
      </c>
      <c r="Z2093" s="12">
        <f t="shared" si="3139"/>
        <v>0</v>
      </c>
      <c r="AA2093" s="12">
        <f t="shared" si="3139"/>
        <v>0</v>
      </c>
      <c r="AB2093" s="12">
        <v>0</v>
      </c>
      <c r="AC2093" s="12">
        <v>0</v>
      </c>
      <c r="AD2093" s="12">
        <f t="shared" si="3140"/>
        <v>0</v>
      </c>
      <c r="AE2093" s="12">
        <f t="shared" si="3141"/>
        <v>0</v>
      </c>
      <c r="AF2093" s="12">
        <f t="shared" si="3141"/>
        <v>0</v>
      </c>
      <c r="AG2093" s="12">
        <f t="shared" si="3141"/>
        <v>0</v>
      </c>
      <c r="AH2093" s="12">
        <f t="shared" si="3141"/>
        <v>0</v>
      </c>
      <c r="AI2093" s="12">
        <f t="shared" si="3141"/>
        <v>0</v>
      </c>
      <c r="AJ2093" s="12">
        <f t="shared" si="3141"/>
        <v>0</v>
      </c>
      <c r="AK2093" s="12">
        <f t="shared" si="3141"/>
        <v>0</v>
      </c>
      <c r="AL2093" s="12">
        <f t="shared" si="3141"/>
        <v>0</v>
      </c>
      <c r="AM2093" s="12">
        <f t="shared" si="3141"/>
        <v>0</v>
      </c>
      <c r="AN2093" s="12">
        <f t="shared" si="3141"/>
        <v>0</v>
      </c>
      <c r="AO2093" s="12">
        <f t="shared" si="3141"/>
        <v>0</v>
      </c>
      <c r="AP2093" s="12">
        <f t="shared" si="3141"/>
        <v>0</v>
      </c>
      <c r="AQ2093" s="12">
        <f t="shared" si="3141"/>
        <v>0</v>
      </c>
      <c r="AR2093" s="12">
        <f t="shared" si="3141"/>
        <v>0</v>
      </c>
      <c r="AS2093" s="12">
        <f t="shared" si="3141"/>
        <v>0</v>
      </c>
      <c r="AT2093" s="12">
        <f t="shared" si="3141"/>
        <v>0</v>
      </c>
      <c r="AU2093" s="12">
        <f t="shared" si="3141"/>
        <v>0</v>
      </c>
      <c r="AV2093" s="12">
        <f t="shared" si="3141"/>
        <v>0</v>
      </c>
      <c r="AW2093" s="12">
        <v>0</v>
      </c>
      <c r="AX2093" s="12">
        <v>0</v>
      </c>
      <c r="AY2093" s="12">
        <f t="shared" si="3142"/>
        <v>0</v>
      </c>
      <c r="AZ2093" s="12">
        <f t="shared" si="3143"/>
        <v>0</v>
      </c>
      <c r="BA2093" s="12">
        <f t="shared" si="3143"/>
        <v>0</v>
      </c>
      <c r="BB2093" s="12">
        <f t="shared" si="3143"/>
        <v>0</v>
      </c>
      <c r="BC2093" s="12">
        <f t="shared" si="3143"/>
        <v>0</v>
      </c>
      <c r="BD2093" s="12">
        <f t="shared" si="3143"/>
        <v>0</v>
      </c>
      <c r="BE2093" s="12">
        <f t="shared" si="3143"/>
        <v>0</v>
      </c>
      <c r="BF2093" s="12">
        <f t="shared" si="3143"/>
        <v>0</v>
      </c>
      <c r="BG2093" s="12">
        <f t="shared" si="3143"/>
        <v>0</v>
      </c>
      <c r="BH2093" s="12">
        <f t="shared" si="3143"/>
        <v>0</v>
      </c>
      <c r="BI2093" s="12">
        <f t="shared" si="3143"/>
        <v>0</v>
      </c>
      <c r="BJ2093" s="12">
        <f t="shared" si="3143"/>
        <v>0</v>
      </c>
      <c r="BK2093" s="12">
        <f t="shared" si="3143"/>
        <v>0</v>
      </c>
      <c r="BL2093" s="12">
        <f t="shared" si="3143"/>
        <v>0</v>
      </c>
      <c r="BM2093" s="12">
        <f t="shared" si="3143"/>
        <v>0</v>
      </c>
      <c r="BN2093" s="12">
        <f t="shared" si="3143"/>
        <v>0</v>
      </c>
      <c r="BO2093" s="12">
        <f t="shared" si="3143"/>
        <v>0</v>
      </c>
      <c r="BP2093" s="12">
        <f t="shared" si="3143"/>
        <v>0</v>
      </c>
      <c r="BQ2093" s="12">
        <f t="shared" si="3143"/>
        <v>0</v>
      </c>
      <c r="BR2093" s="12">
        <v>0</v>
      </c>
      <c r="BS2093" s="12">
        <v>0</v>
      </c>
      <c r="BT2093" s="12" t="e">
        <f>IF(#REF!=0,"-",#REF!/#REF!*100)</f>
        <v>#REF!</v>
      </c>
    </row>
    <row r="2094" spans="1:72" x14ac:dyDescent="0.25">
      <c r="A2094" s="4" t="s">
        <v>548</v>
      </c>
      <c r="B2094" s="4" t="s">
        <v>56</v>
      </c>
      <c r="C2094" s="4" t="s">
        <v>147</v>
      </c>
      <c r="D2094" s="102" t="s">
        <v>677</v>
      </c>
      <c r="E2094" s="113">
        <v>6148</v>
      </c>
      <c r="F2094" s="102"/>
      <c r="G2094" s="98" t="s">
        <v>1660</v>
      </c>
      <c r="H2094" s="13" t="s">
        <v>45</v>
      </c>
      <c r="I2094" s="14">
        <v>0</v>
      </c>
      <c r="J2094" s="14"/>
      <c r="K2094" s="14"/>
      <c r="L2094" s="14"/>
      <c r="M2094" s="14"/>
      <c r="N2094" s="14"/>
      <c r="O2094" s="14">
        <f t="shared" si="3129"/>
        <v>0</v>
      </c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>
        <v>0</v>
      </c>
      <c r="AC2094" s="14">
        <v>0</v>
      </c>
      <c r="AD2094" s="14">
        <v>0</v>
      </c>
      <c r="AE2094" s="14"/>
      <c r="AF2094" s="14"/>
      <c r="AG2094" s="14"/>
      <c r="AH2094" s="14"/>
      <c r="AI2094" s="14"/>
      <c r="AJ2094" s="14">
        <f t="shared" si="3130"/>
        <v>0</v>
      </c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>
        <v>0</v>
      </c>
      <c r="AX2094" s="14">
        <v>0</v>
      </c>
      <c r="AY2094" s="14">
        <v>0</v>
      </c>
      <c r="AZ2094" s="14"/>
      <c r="BA2094" s="14"/>
      <c r="BB2094" s="14"/>
      <c r="BC2094" s="14"/>
      <c r="BD2094" s="14"/>
      <c r="BE2094" s="14">
        <f t="shared" si="3131"/>
        <v>0</v>
      </c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>
        <v>0</v>
      </c>
      <c r="BS2094" s="14">
        <v>0</v>
      </c>
      <c r="BT2094" s="14" t="e">
        <f>IF(#REF!=0,"-",#REF!/#REF!*100)</f>
        <v>#REF!</v>
      </c>
    </row>
    <row r="2095" spans="1:72" ht="33.75" x14ac:dyDescent="0.25">
      <c r="A2095" s="1" t="s">
        <v>0</v>
      </c>
      <c r="B2095" s="1" t="s">
        <v>0</v>
      </c>
      <c r="C2095" s="1" t="s">
        <v>0</v>
      </c>
      <c r="D2095" s="101" t="s">
        <v>0</v>
      </c>
      <c r="E2095" s="101" t="s">
        <v>0</v>
      </c>
      <c r="F2095" s="101" t="s">
        <v>0</v>
      </c>
      <c r="G2095" s="2" t="s">
        <v>0</v>
      </c>
      <c r="H2095" s="10" t="s">
        <v>47</v>
      </c>
      <c r="I2095" s="11">
        <f t="shared" ref="I2095:AA2095" si="3144">SUM(I2096)</f>
        <v>0</v>
      </c>
      <c r="J2095" s="11">
        <f t="shared" si="3144"/>
        <v>0</v>
      </c>
      <c r="K2095" s="11">
        <f t="shared" si="3144"/>
        <v>0</v>
      </c>
      <c r="L2095" s="11">
        <f t="shared" si="3144"/>
        <v>0</v>
      </c>
      <c r="M2095" s="11">
        <f t="shared" si="3144"/>
        <v>0</v>
      </c>
      <c r="N2095" s="11">
        <f t="shared" si="3144"/>
        <v>0</v>
      </c>
      <c r="O2095" s="11">
        <f t="shared" si="3144"/>
        <v>0</v>
      </c>
      <c r="P2095" s="11">
        <f t="shared" si="3144"/>
        <v>0</v>
      </c>
      <c r="Q2095" s="11">
        <f t="shared" si="3144"/>
        <v>0</v>
      </c>
      <c r="R2095" s="11">
        <f t="shared" si="3144"/>
        <v>0</v>
      </c>
      <c r="S2095" s="11">
        <f t="shared" si="3144"/>
        <v>0</v>
      </c>
      <c r="T2095" s="11">
        <f t="shared" si="3144"/>
        <v>0</v>
      </c>
      <c r="U2095" s="11">
        <f t="shared" si="3144"/>
        <v>0</v>
      </c>
      <c r="V2095" s="11">
        <f t="shared" si="3144"/>
        <v>0</v>
      </c>
      <c r="W2095" s="11">
        <f t="shared" si="3144"/>
        <v>0</v>
      </c>
      <c r="X2095" s="11">
        <f t="shared" si="3144"/>
        <v>0</v>
      </c>
      <c r="Y2095" s="11">
        <f t="shared" si="3144"/>
        <v>0</v>
      </c>
      <c r="Z2095" s="11">
        <f t="shared" si="3144"/>
        <v>0</v>
      </c>
      <c r="AA2095" s="11">
        <f t="shared" si="3144"/>
        <v>0</v>
      </c>
      <c r="AB2095" s="11">
        <v>0</v>
      </c>
      <c r="AC2095" s="11">
        <v>0</v>
      </c>
      <c r="AD2095" s="11">
        <f t="shared" ref="AD2095:AV2095" si="3145">SUM(AD2096)</f>
        <v>0</v>
      </c>
      <c r="AE2095" s="11">
        <f t="shared" si="3145"/>
        <v>0</v>
      </c>
      <c r="AF2095" s="11">
        <f t="shared" si="3145"/>
        <v>0</v>
      </c>
      <c r="AG2095" s="11">
        <f t="shared" si="3145"/>
        <v>0</v>
      </c>
      <c r="AH2095" s="11">
        <f t="shared" si="3145"/>
        <v>0</v>
      </c>
      <c r="AI2095" s="11">
        <f t="shared" si="3145"/>
        <v>0</v>
      </c>
      <c r="AJ2095" s="11">
        <f t="shared" si="3145"/>
        <v>0</v>
      </c>
      <c r="AK2095" s="11">
        <f t="shared" si="3145"/>
        <v>0</v>
      </c>
      <c r="AL2095" s="11">
        <f t="shared" si="3145"/>
        <v>0</v>
      </c>
      <c r="AM2095" s="11">
        <f t="shared" si="3145"/>
        <v>0</v>
      </c>
      <c r="AN2095" s="11">
        <f t="shared" si="3145"/>
        <v>0</v>
      </c>
      <c r="AO2095" s="11">
        <f t="shared" si="3145"/>
        <v>0</v>
      </c>
      <c r="AP2095" s="11">
        <f t="shared" si="3145"/>
        <v>0</v>
      </c>
      <c r="AQ2095" s="11">
        <f t="shared" si="3145"/>
        <v>0</v>
      </c>
      <c r="AR2095" s="11">
        <f t="shared" si="3145"/>
        <v>0</v>
      </c>
      <c r="AS2095" s="11">
        <f t="shared" si="3145"/>
        <v>0</v>
      </c>
      <c r="AT2095" s="11">
        <f t="shared" si="3145"/>
        <v>0</v>
      </c>
      <c r="AU2095" s="11">
        <f t="shared" si="3145"/>
        <v>0</v>
      </c>
      <c r="AV2095" s="11">
        <f t="shared" si="3145"/>
        <v>0</v>
      </c>
      <c r="AW2095" s="11">
        <v>0</v>
      </c>
      <c r="AX2095" s="11">
        <v>0</v>
      </c>
      <c r="AY2095" s="11">
        <f t="shared" ref="AY2095:BQ2095" si="3146">SUM(AY2096)</f>
        <v>0</v>
      </c>
      <c r="AZ2095" s="11">
        <f t="shared" si="3146"/>
        <v>0</v>
      </c>
      <c r="BA2095" s="11">
        <f t="shared" si="3146"/>
        <v>0</v>
      </c>
      <c r="BB2095" s="11">
        <f t="shared" si="3146"/>
        <v>0</v>
      </c>
      <c r="BC2095" s="11">
        <f t="shared" si="3146"/>
        <v>0</v>
      </c>
      <c r="BD2095" s="11">
        <f t="shared" si="3146"/>
        <v>0</v>
      </c>
      <c r="BE2095" s="11">
        <f t="shared" si="3146"/>
        <v>0</v>
      </c>
      <c r="BF2095" s="11">
        <f t="shared" si="3146"/>
        <v>0</v>
      </c>
      <c r="BG2095" s="11">
        <f t="shared" si="3146"/>
        <v>0</v>
      </c>
      <c r="BH2095" s="11">
        <f t="shared" si="3146"/>
        <v>0</v>
      </c>
      <c r="BI2095" s="11">
        <f t="shared" si="3146"/>
        <v>0</v>
      </c>
      <c r="BJ2095" s="11">
        <f t="shared" si="3146"/>
        <v>0</v>
      </c>
      <c r="BK2095" s="11">
        <f t="shared" si="3146"/>
        <v>0</v>
      </c>
      <c r="BL2095" s="11">
        <f t="shared" si="3146"/>
        <v>0</v>
      </c>
      <c r="BM2095" s="11">
        <f t="shared" si="3146"/>
        <v>0</v>
      </c>
      <c r="BN2095" s="11">
        <f t="shared" si="3146"/>
        <v>0</v>
      </c>
      <c r="BO2095" s="11">
        <f t="shared" si="3146"/>
        <v>0</v>
      </c>
      <c r="BP2095" s="11">
        <f t="shared" si="3146"/>
        <v>0</v>
      </c>
      <c r="BQ2095" s="11">
        <f t="shared" si="3146"/>
        <v>0</v>
      </c>
      <c r="BR2095" s="11">
        <v>0</v>
      </c>
      <c r="BS2095" s="11">
        <v>0</v>
      </c>
      <c r="BT2095" s="11" t="e">
        <f>IF(#REF!=0,"-",#REF!/#REF!*100)</f>
        <v>#REF!</v>
      </c>
    </row>
    <row r="2096" spans="1:72" x14ac:dyDescent="0.25">
      <c r="A2096" s="4" t="s">
        <v>548</v>
      </c>
      <c r="B2096" s="4" t="s">
        <v>56</v>
      </c>
      <c r="C2096" s="4" t="s">
        <v>147</v>
      </c>
      <c r="D2096" s="102" t="s">
        <v>677</v>
      </c>
      <c r="E2096" s="101" t="s">
        <v>48</v>
      </c>
      <c r="F2096" s="101" t="s">
        <v>0</v>
      </c>
      <c r="G2096" s="2" t="s">
        <v>0</v>
      </c>
      <c r="H2096" s="2" t="s">
        <v>49</v>
      </c>
      <c r="I2096" s="12">
        <f t="shared" ref="I2096:AA2096" si="3147">SUM(I2097:I2098)</f>
        <v>0</v>
      </c>
      <c r="J2096" s="12">
        <f t="shared" si="3147"/>
        <v>0</v>
      </c>
      <c r="K2096" s="12">
        <f t="shared" si="3147"/>
        <v>0</v>
      </c>
      <c r="L2096" s="12">
        <f t="shared" si="3147"/>
        <v>0</v>
      </c>
      <c r="M2096" s="12">
        <f t="shared" si="3147"/>
        <v>0</v>
      </c>
      <c r="N2096" s="12">
        <f t="shared" si="3147"/>
        <v>0</v>
      </c>
      <c r="O2096" s="12">
        <f t="shared" ref="O2096" si="3148">SUM(O2097:O2098)</f>
        <v>0</v>
      </c>
      <c r="P2096" s="12">
        <f t="shared" si="3147"/>
        <v>0</v>
      </c>
      <c r="Q2096" s="12">
        <f t="shared" si="3147"/>
        <v>0</v>
      </c>
      <c r="R2096" s="12">
        <f t="shared" si="3147"/>
        <v>0</v>
      </c>
      <c r="S2096" s="12">
        <f t="shared" si="3147"/>
        <v>0</v>
      </c>
      <c r="T2096" s="12">
        <f t="shared" si="3147"/>
        <v>0</v>
      </c>
      <c r="U2096" s="12">
        <f t="shared" si="3147"/>
        <v>0</v>
      </c>
      <c r="V2096" s="12">
        <f t="shared" si="3147"/>
        <v>0</v>
      </c>
      <c r="W2096" s="12">
        <f t="shared" si="3147"/>
        <v>0</v>
      </c>
      <c r="X2096" s="12">
        <f t="shared" si="3147"/>
        <v>0</v>
      </c>
      <c r="Y2096" s="12">
        <f t="shared" si="3147"/>
        <v>0</v>
      </c>
      <c r="Z2096" s="12">
        <f t="shared" si="3147"/>
        <v>0</v>
      </c>
      <c r="AA2096" s="12">
        <f t="shared" si="3147"/>
        <v>0</v>
      </c>
      <c r="AB2096" s="12">
        <v>0</v>
      </c>
      <c r="AC2096" s="12">
        <v>0</v>
      </c>
      <c r="AD2096" s="12">
        <f t="shared" ref="AD2096:AV2096" si="3149">SUM(AD2097:AD2098)</f>
        <v>0</v>
      </c>
      <c r="AE2096" s="12">
        <f t="shared" si="3149"/>
        <v>0</v>
      </c>
      <c r="AF2096" s="12">
        <f t="shared" si="3149"/>
        <v>0</v>
      </c>
      <c r="AG2096" s="12">
        <f t="shared" si="3149"/>
        <v>0</v>
      </c>
      <c r="AH2096" s="12">
        <f t="shared" si="3149"/>
        <v>0</v>
      </c>
      <c r="AI2096" s="12">
        <f t="shared" si="3149"/>
        <v>0</v>
      </c>
      <c r="AJ2096" s="12">
        <f t="shared" ref="AJ2096" si="3150">SUM(AJ2097:AJ2098)</f>
        <v>0</v>
      </c>
      <c r="AK2096" s="12">
        <f t="shared" si="3149"/>
        <v>0</v>
      </c>
      <c r="AL2096" s="12">
        <f t="shared" si="3149"/>
        <v>0</v>
      </c>
      <c r="AM2096" s="12">
        <f t="shared" si="3149"/>
        <v>0</v>
      </c>
      <c r="AN2096" s="12">
        <f t="shared" si="3149"/>
        <v>0</v>
      </c>
      <c r="AO2096" s="12">
        <f t="shared" si="3149"/>
        <v>0</v>
      </c>
      <c r="AP2096" s="12">
        <f t="shared" si="3149"/>
        <v>0</v>
      </c>
      <c r="AQ2096" s="12">
        <f t="shared" si="3149"/>
        <v>0</v>
      </c>
      <c r="AR2096" s="12">
        <f t="shared" si="3149"/>
        <v>0</v>
      </c>
      <c r="AS2096" s="12">
        <f t="shared" si="3149"/>
        <v>0</v>
      </c>
      <c r="AT2096" s="12">
        <f t="shared" si="3149"/>
        <v>0</v>
      </c>
      <c r="AU2096" s="12">
        <f t="shared" si="3149"/>
        <v>0</v>
      </c>
      <c r="AV2096" s="12">
        <f t="shared" si="3149"/>
        <v>0</v>
      </c>
      <c r="AW2096" s="12">
        <v>0</v>
      </c>
      <c r="AX2096" s="12">
        <v>0</v>
      </c>
      <c r="AY2096" s="12">
        <f t="shared" ref="AY2096:BQ2096" si="3151">SUM(AY2097:AY2098)</f>
        <v>0</v>
      </c>
      <c r="AZ2096" s="12">
        <f t="shared" si="3151"/>
        <v>0</v>
      </c>
      <c r="BA2096" s="12">
        <f t="shared" si="3151"/>
        <v>0</v>
      </c>
      <c r="BB2096" s="12">
        <f t="shared" si="3151"/>
        <v>0</v>
      </c>
      <c r="BC2096" s="12">
        <f t="shared" si="3151"/>
        <v>0</v>
      </c>
      <c r="BD2096" s="12">
        <f t="shared" si="3151"/>
        <v>0</v>
      </c>
      <c r="BE2096" s="12">
        <f t="shared" ref="BE2096" si="3152">SUM(BE2097:BE2098)</f>
        <v>0</v>
      </c>
      <c r="BF2096" s="12">
        <f t="shared" si="3151"/>
        <v>0</v>
      </c>
      <c r="BG2096" s="12">
        <f t="shared" si="3151"/>
        <v>0</v>
      </c>
      <c r="BH2096" s="12">
        <f t="shared" si="3151"/>
        <v>0</v>
      </c>
      <c r="BI2096" s="12">
        <f t="shared" si="3151"/>
        <v>0</v>
      </c>
      <c r="BJ2096" s="12">
        <f t="shared" si="3151"/>
        <v>0</v>
      </c>
      <c r="BK2096" s="12">
        <f t="shared" si="3151"/>
        <v>0</v>
      </c>
      <c r="BL2096" s="12">
        <f t="shared" si="3151"/>
        <v>0</v>
      </c>
      <c r="BM2096" s="12">
        <f t="shared" si="3151"/>
        <v>0</v>
      </c>
      <c r="BN2096" s="12">
        <f t="shared" si="3151"/>
        <v>0</v>
      </c>
      <c r="BO2096" s="12">
        <f t="shared" si="3151"/>
        <v>0</v>
      </c>
      <c r="BP2096" s="12">
        <f t="shared" si="3151"/>
        <v>0</v>
      </c>
      <c r="BQ2096" s="12">
        <f t="shared" si="3151"/>
        <v>0</v>
      </c>
      <c r="BR2096" s="12">
        <v>0</v>
      </c>
      <c r="BS2096" s="12">
        <v>0</v>
      </c>
      <c r="BT2096" s="12" t="e">
        <f>IF(#REF!=0,"-",#REF!/#REF!*100)</f>
        <v>#REF!</v>
      </c>
    </row>
    <row r="2097" spans="1:72" x14ac:dyDescent="0.25">
      <c r="A2097" s="4" t="s">
        <v>548</v>
      </c>
      <c r="B2097" s="4" t="s">
        <v>56</v>
      </c>
      <c r="C2097" s="4" t="s">
        <v>147</v>
      </c>
      <c r="D2097" s="102" t="s">
        <v>677</v>
      </c>
      <c r="E2097" s="113">
        <v>8213</v>
      </c>
      <c r="F2097" s="102"/>
      <c r="G2097" s="98" t="s">
        <v>1660</v>
      </c>
      <c r="H2097" s="13" t="s">
        <v>51</v>
      </c>
      <c r="I2097" s="14">
        <v>0</v>
      </c>
      <c r="J2097" s="14"/>
      <c r="K2097" s="14"/>
      <c r="L2097" s="14"/>
      <c r="M2097" s="14"/>
      <c r="N2097" s="14"/>
      <c r="O2097" s="14">
        <f t="shared" si="3129"/>
        <v>0</v>
      </c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>
        <v>0</v>
      </c>
      <c r="AC2097" s="14">
        <v>0</v>
      </c>
      <c r="AD2097" s="14">
        <v>0</v>
      </c>
      <c r="AE2097" s="14"/>
      <c r="AF2097" s="14"/>
      <c r="AG2097" s="14"/>
      <c r="AH2097" s="14"/>
      <c r="AI2097" s="14"/>
      <c r="AJ2097" s="14">
        <f t="shared" si="3130"/>
        <v>0</v>
      </c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>
        <v>0</v>
      </c>
      <c r="AX2097" s="14">
        <v>0</v>
      </c>
      <c r="AY2097" s="14">
        <v>0</v>
      </c>
      <c r="AZ2097" s="14"/>
      <c r="BA2097" s="14"/>
      <c r="BB2097" s="14"/>
      <c r="BC2097" s="14"/>
      <c r="BD2097" s="14"/>
      <c r="BE2097" s="14">
        <f t="shared" si="3131"/>
        <v>0</v>
      </c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>
        <v>0</v>
      </c>
      <c r="BS2097" s="14">
        <v>0</v>
      </c>
      <c r="BT2097" s="14" t="e">
        <f>IF(#REF!=0,"-",#REF!/#REF!*100)</f>
        <v>#REF!</v>
      </c>
    </row>
    <row r="2098" spans="1:72" x14ac:dyDescent="0.25">
      <c r="A2098" s="4" t="s">
        <v>548</v>
      </c>
      <c r="B2098" s="4" t="s">
        <v>56</v>
      </c>
      <c r="C2098" s="4" t="s">
        <v>147</v>
      </c>
      <c r="D2098" s="102" t="s">
        <v>677</v>
      </c>
      <c r="E2098" s="113">
        <v>8216</v>
      </c>
      <c r="F2098" s="102"/>
      <c r="G2098" s="98" t="s">
        <v>1660</v>
      </c>
      <c r="H2098" s="13" t="s">
        <v>108</v>
      </c>
      <c r="I2098" s="14">
        <v>0</v>
      </c>
      <c r="J2098" s="14"/>
      <c r="K2098" s="14"/>
      <c r="L2098" s="14"/>
      <c r="M2098" s="14"/>
      <c r="N2098" s="14"/>
      <c r="O2098" s="14">
        <f t="shared" si="3129"/>
        <v>0</v>
      </c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>
        <v>0</v>
      </c>
      <c r="AC2098" s="14">
        <v>0</v>
      </c>
      <c r="AD2098" s="14">
        <v>0</v>
      </c>
      <c r="AE2098" s="14"/>
      <c r="AF2098" s="14"/>
      <c r="AG2098" s="14"/>
      <c r="AH2098" s="14"/>
      <c r="AI2098" s="14"/>
      <c r="AJ2098" s="14">
        <f t="shared" si="3130"/>
        <v>0</v>
      </c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>
        <v>0</v>
      </c>
      <c r="AX2098" s="14">
        <v>0</v>
      </c>
      <c r="AY2098" s="14">
        <v>0</v>
      </c>
      <c r="AZ2098" s="14"/>
      <c r="BA2098" s="14"/>
      <c r="BB2098" s="14"/>
      <c r="BC2098" s="14"/>
      <c r="BD2098" s="14"/>
      <c r="BE2098" s="14">
        <f t="shared" si="3131"/>
        <v>0</v>
      </c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>
        <v>0</v>
      </c>
      <c r="BS2098" s="14">
        <v>0</v>
      </c>
      <c r="BT2098" s="14" t="e">
        <f>IF(#REF!=0,"-",#REF!/#REF!*100)</f>
        <v>#REF!</v>
      </c>
    </row>
    <row r="2099" spans="1:72" ht="22.5" x14ac:dyDescent="0.25">
      <c r="A2099" s="13" t="s">
        <v>0</v>
      </c>
      <c r="B2099" s="13" t="s">
        <v>0</v>
      </c>
      <c r="C2099" s="13" t="s">
        <v>0</v>
      </c>
      <c r="D2099" s="98" t="s">
        <v>0</v>
      </c>
      <c r="E2099" s="98" t="s">
        <v>0</v>
      </c>
      <c r="F2099" s="98" t="s">
        <v>0</v>
      </c>
      <c r="G2099" s="13" t="s">
        <v>0</v>
      </c>
      <c r="H2099" s="10" t="s">
        <v>685</v>
      </c>
      <c r="I2099" s="11">
        <f t="shared" ref="I2099:AA2099" si="3153">SUM(I2095,I2092,I2069)</f>
        <v>27000</v>
      </c>
      <c r="J2099" s="11">
        <f t="shared" si="3153"/>
        <v>0</v>
      </c>
      <c r="K2099" s="11">
        <f t="shared" si="3153"/>
        <v>0</v>
      </c>
      <c r="L2099" s="11">
        <f t="shared" si="3153"/>
        <v>0</v>
      </c>
      <c r="M2099" s="11">
        <f t="shared" si="3153"/>
        <v>0</v>
      </c>
      <c r="N2099" s="11">
        <f t="shared" si="3153"/>
        <v>0</v>
      </c>
      <c r="O2099" s="11">
        <f t="shared" si="3153"/>
        <v>27000</v>
      </c>
      <c r="P2099" s="11">
        <f t="shared" si="3153"/>
        <v>0</v>
      </c>
      <c r="Q2099" s="11">
        <f t="shared" si="3153"/>
        <v>7000</v>
      </c>
      <c r="R2099" s="11">
        <f t="shared" si="3153"/>
        <v>0</v>
      </c>
      <c r="S2099" s="11">
        <f t="shared" si="3153"/>
        <v>0</v>
      </c>
      <c r="T2099" s="11">
        <f t="shared" si="3153"/>
        <v>0</v>
      </c>
      <c r="U2099" s="11">
        <f t="shared" si="3153"/>
        <v>0</v>
      </c>
      <c r="V2099" s="11">
        <f t="shared" si="3153"/>
        <v>0</v>
      </c>
      <c r="W2099" s="11">
        <f t="shared" si="3153"/>
        <v>0</v>
      </c>
      <c r="X2099" s="11">
        <f t="shared" si="3153"/>
        <v>0</v>
      </c>
      <c r="Y2099" s="11">
        <f t="shared" si="3153"/>
        <v>0</v>
      </c>
      <c r="Z2099" s="11">
        <f t="shared" si="3153"/>
        <v>0</v>
      </c>
      <c r="AA2099" s="11">
        <f t="shared" si="3153"/>
        <v>0</v>
      </c>
      <c r="AB2099" s="11">
        <v>7000</v>
      </c>
      <c r="AC2099" s="11">
        <v>20000</v>
      </c>
      <c r="AD2099" s="11">
        <f t="shared" ref="AD2099:AV2099" si="3154">SUM(AD2095,AD2092,AD2069)</f>
        <v>0</v>
      </c>
      <c r="AE2099" s="11">
        <f t="shared" si="3154"/>
        <v>0</v>
      </c>
      <c r="AF2099" s="11">
        <f t="shared" si="3154"/>
        <v>0</v>
      </c>
      <c r="AG2099" s="11">
        <f t="shared" si="3154"/>
        <v>0</v>
      </c>
      <c r="AH2099" s="11">
        <f t="shared" si="3154"/>
        <v>0</v>
      </c>
      <c r="AI2099" s="11">
        <f t="shared" si="3154"/>
        <v>0</v>
      </c>
      <c r="AJ2099" s="11">
        <f t="shared" si="3154"/>
        <v>0</v>
      </c>
      <c r="AK2099" s="11">
        <f t="shared" si="3154"/>
        <v>0</v>
      </c>
      <c r="AL2099" s="11">
        <f t="shared" si="3154"/>
        <v>0</v>
      </c>
      <c r="AM2099" s="11">
        <f t="shared" si="3154"/>
        <v>0</v>
      </c>
      <c r="AN2099" s="11">
        <f t="shared" si="3154"/>
        <v>0</v>
      </c>
      <c r="AO2099" s="11">
        <f t="shared" si="3154"/>
        <v>0</v>
      </c>
      <c r="AP2099" s="11">
        <f t="shared" si="3154"/>
        <v>0</v>
      </c>
      <c r="AQ2099" s="11">
        <f t="shared" si="3154"/>
        <v>0</v>
      </c>
      <c r="AR2099" s="11">
        <f t="shared" si="3154"/>
        <v>0</v>
      </c>
      <c r="AS2099" s="11">
        <f t="shared" si="3154"/>
        <v>0</v>
      </c>
      <c r="AT2099" s="11">
        <f t="shared" si="3154"/>
        <v>0</v>
      </c>
      <c r="AU2099" s="11">
        <f t="shared" si="3154"/>
        <v>0</v>
      </c>
      <c r="AV2099" s="11">
        <f t="shared" si="3154"/>
        <v>0</v>
      </c>
      <c r="AW2099" s="11">
        <v>0</v>
      </c>
      <c r="AX2099" s="11">
        <v>0</v>
      </c>
      <c r="AY2099" s="11">
        <f t="shared" ref="AY2099:BQ2099" si="3155">SUM(AY2095,AY2092,AY2069)</f>
        <v>0</v>
      </c>
      <c r="AZ2099" s="11">
        <f t="shared" si="3155"/>
        <v>0</v>
      </c>
      <c r="BA2099" s="11">
        <f t="shared" si="3155"/>
        <v>0</v>
      </c>
      <c r="BB2099" s="11">
        <f t="shared" si="3155"/>
        <v>0</v>
      </c>
      <c r="BC2099" s="11">
        <f t="shared" si="3155"/>
        <v>0</v>
      </c>
      <c r="BD2099" s="11">
        <f t="shared" si="3155"/>
        <v>0</v>
      </c>
      <c r="BE2099" s="11">
        <f t="shared" si="3155"/>
        <v>0</v>
      </c>
      <c r="BF2099" s="11">
        <f t="shared" si="3155"/>
        <v>0</v>
      </c>
      <c r="BG2099" s="11">
        <f t="shared" si="3155"/>
        <v>0</v>
      </c>
      <c r="BH2099" s="11">
        <f t="shared" si="3155"/>
        <v>0</v>
      </c>
      <c r="BI2099" s="11">
        <f t="shared" si="3155"/>
        <v>0</v>
      </c>
      <c r="BJ2099" s="11">
        <f t="shared" si="3155"/>
        <v>0</v>
      </c>
      <c r="BK2099" s="11">
        <f t="shared" si="3155"/>
        <v>0</v>
      </c>
      <c r="BL2099" s="11">
        <f t="shared" si="3155"/>
        <v>0</v>
      </c>
      <c r="BM2099" s="11">
        <f t="shared" si="3155"/>
        <v>0</v>
      </c>
      <c r="BN2099" s="11">
        <f t="shared" si="3155"/>
        <v>0</v>
      </c>
      <c r="BO2099" s="11">
        <f t="shared" si="3155"/>
        <v>0</v>
      </c>
      <c r="BP2099" s="11">
        <f t="shared" si="3155"/>
        <v>0</v>
      </c>
      <c r="BQ2099" s="11">
        <f t="shared" si="3155"/>
        <v>0</v>
      </c>
      <c r="BR2099" s="11">
        <v>0</v>
      </c>
      <c r="BS2099" s="11">
        <v>0</v>
      </c>
      <c r="BT2099" s="11" t="e">
        <f>IF(#REF!=0,"-",#REF!/#REF!*100)</f>
        <v>#REF!</v>
      </c>
    </row>
    <row r="2100" spans="1:72" ht="15.75" thickBot="1" x14ac:dyDescent="0.3">
      <c r="A2100" s="13" t="s">
        <v>0</v>
      </c>
      <c r="B2100" s="13" t="s">
        <v>0</v>
      </c>
      <c r="C2100" s="13" t="s">
        <v>0</v>
      </c>
      <c r="D2100" s="98" t="s">
        <v>0</v>
      </c>
      <c r="E2100" s="98" t="s">
        <v>0</v>
      </c>
      <c r="F2100" s="98" t="s">
        <v>0</v>
      </c>
      <c r="G2100" s="13" t="s">
        <v>0</v>
      </c>
      <c r="H2100" s="2" t="s">
        <v>53</v>
      </c>
      <c r="I2100" s="13" t="s">
        <v>0</v>
      </c>
      <c r="J2100" s="13"/>
      <c r="K2100" s="13"/>
      <c r="L2100" s="13"/>
      <c r="M2100" s="13"/>
      <c r="N2100" s="13"/>
      <c r="O2100" s="13" t="e">
        <f t="shared" si="3129"/>
        <v>#VALUE!</v>
      </c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>
        <v>0</v>
      </c>
      <c r="AC2100" s="13" t="e">
        <v>#VALUE!</v>
      </c>
      <c r="AD2100" s="13" t="s">
        <v>0</v>
      </c>
      <c r="AE2100" s="13"/>
      <c r="AF2100" s="13"/>
      <c r="AG2100" s="13"/>
      <c r="AH2100" s="13"/>
      <c r="AI2100" s="13"/>
      <c r="AJ2100" s="13" t="e">
        <f t="shared" si="3130"/>
        <v>#VALUE!</v>
      </c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>
        <v>0</v>
      </c>
      <c r="AX2100" s="13" t="e">
        <v>#VALUE!</v>
      </c>
      <c r="AY2100" s="13" t="s">
        <v>0</v>
      </c>
      <c r="AZ2100" s="13"/>
      <c r="BA2100" s="13"/>
      <c r="BB2100" s="13"/>
      <c r="BC2100" s="13"/>
      <c r="BD2100" s="13"/>
      <c r="BE2100" s="13" t="e">
        <f t="shared" si="3131"/>
        <v>#VALUE!</v>
      </c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>
        <v>0</v>
      </c>
      <c r="BS2100" s="13" t="e">
        <v>#VALUE!</v>
      </c>
      <c r="BT2100" s="12"/>
    </row>
    <row r="2101" spans="1:72" ht="69.75" customHeight="1" thickBot="1" x14ac:dyDescent="0.3">
      <c r="A2101" s="132" t="s">
        <v>0</v>
      </c>
      <c r="B2101" s="132" t="s">
        <v>0</v>
      </c>
      <c r="C2101" s="132" t="s">
        <v>0</v>
      </c>
      <c r="D2101" s="135" t="s">
        <v>0</v>
      </c>
      <c r="E2101" s="135" t="s">
        <v>0</v>
      </c>
      <c r="F2101" s="135" t="s">
        <v>0</v>
      </c>
      <c r="G2101" s="138" t="s">
        <v>0</v>
      </c>
      <c r="H2101" s="5" t="s">
        <v>54</v>
      </c>
      <c r="I2101" s="89" t="s">
        <v>9</v>
      </c>
      <c r="J2101" s="89" t="s">
        <v>1606</v>
      </c>
      <c r="K2101" s="89" t="s">
        <v>1534</v>
      </c>
      <c r="L2101" s="89" t="s">
        <v>1592</v>
      </c>
      <c r="M2101" s="89" t="s">
        <v>1593</v>
      </c>
      <c r="N2101" s="89" t="s">
        <v>1594</v>
      </c>
      <c r="O2101" s="89" t="s">
        <v>1610</v>
      </c>
      <c r="P2101" s="89" t="s">
        <v>1607</v>
      </c>
      <c r="Q2101" s="89" t="s">
        <v>1595</v>
      </c>
      <c r="R2101" s="89" t="s">
        <v>1596</v>
      </c>
      <c r="S2101" s="89" t="s">
        <v>1597</v>
      </c>
      <c r="T2101" s="89" t="s">
        <v>1598</v>
      </c>
      <c r="U2101" s="89" t="s">
        <v>1599</v>
      </c>
      <c r="V2101" s="89" t="s">
        <v>1600</v>
      </c>
      <c r="W2101" s="89" t="s">
        <v>1608</v>
      </c>
      <c r="X2101" s="89" t="s">
        <v>1609</v>
      </c>
      <c r="Y2101" s="89" t="s">
        <v>1601</v>
      </c>
      <c r="Z2101" s="89" t="s">
        <v>1602</v>
      </c>
      <c r="AA2101" s="89" t="s">
        <v>1603</v>
      </c>
      <c r="AB2101" s="89" t="s">
        <v>1604</v>
      </c>
      <c r="AC2101" s="89" t="s">
        <v>1605</v>
      </c>
      <c r="AD2101" s="90" t="s">
        <v>10</v>
      </c>
      <c r="AE2101" s="90" t="s">
        <v>1606</v>
      </c>
      <c r="AF2101" s="90" t="s">
        <v>1534</v>
      </c>
      <c r="AG2101" s="90" t="s">
        <v>1592</v>
      </c>
      <c r="AH2101" s="90" t="s">
        <v>1593</v>
      </c>
      <c r="AI2101" s="90" t="s">
        <v>1594</v>
      </c>
      <c r="AJ2101" s="90" t="s">
        <v>1611</v>
      </c>
      <c r="AK2101" s="90" t="s">
        <v>1607</v>
      </c>
      <c r="AL2101" s="90" t="s">
        <v>1595</v>
      </c>
      <c r="AM2101" s="90" t="s">
        <v>1596</v>
      </c>
      <c r="AN2101" s="90" t="s">
        <v>1597</v>
      </c>
      <c r="AO2101" s="90" t="s">
        <v>1598</v>
      </c>
      <c r="AP2101" s="90" t="s">
        <v>1599</v>
      </c>
      <c r="AQ2101" s="90" t="s">
        <v>1600</v>
      </c>
      <c r="AR2101" s="90" t="s">
        <v>1608</v>
      </c>
      <c r="AS2101" s="90" t="s">
        <v>1609</v>
      </c>
      <c r="AT2101" s="90" t="s">
        <v>1601</v>
      </c>
      <c r="AU2101" s="90" t="s">
        <v>1602</v>
      </c>
      <c r="AV2101" s="90" t="s">
        <v>1603</v>
      </c>
      <c r="AW2101" s="90" t="s">
        <v>1604</v>
      </c>
      <c r="AX2101" s="90" t="s">
        <v>1605</v>
      </c>
      <c r="AY2101" s="91" t="s">
        <v>11</v>
      </c>
      <c r="AZ2101" s="91" t="s">
        <v>1606</v>
      </c>
      <c r="BA2101" s="91" t="s">
        <v>1534</v>
      </c>
      <c r="BB2101" s="91" t="s">
        <v>1592</v>
      </c>
      <c r="BC2101" s="91" t="s">
        <v>1593</v>
      </c>
      <c r="BD2101" s="91" t="s">
        <v>1594</v>
      </c>
      <c r="BE2101" s="91" t="s">
        <v>1612</v>
      </c>
      <c r="BF2101" s="91" t="s">
        <v>1607</v>
      </c>
      <c r="BG2101" s="91" t="s">
        <v>1595</v>
      </c>
      <c r="BH2101" s="91" t="s">
        <v>1596</v>
      </c>
      <c r="BI2101" s="91" t="s">
        <v>1597</v>
      </c>
      <c r="BJ2101" s="91" t="s">
        <v>1598</v>
      </c>
      <c r="BK2101" s="91" t="s">
        <v>1599</v>
      </c>
      <c r="BL2101" s="91" t="s">
        <v>1600</v>
      </c>
      <c r="BM2101" s="91" t="s">
        <v>1608</v>
      </c>
      <c r="BN2101" s="91" t="s">
        <v>1609</v>
      </c>
      <c r="BO2101" s="91" t="s">
        <v>1601</v>
      </c>
      <c r="BP2101" s="91" t="s">
        <v>1602</v>
      </c>
      <c r="BQ2101" s="91" t="s">
        <v>1603</v>
      </c>
      <c r="BR2101" s="91" t="s">
        <v>1604</v>
      </c>
      <c r="BS2101" s="91" t="s">
        <v>1605</v>
      </c>
      <c r="BT2101" s="5" t="s">
        <v>1671</v>
      </c>
    </row>
    <row r="2102" spans="1:72" x14ac:dyDescent="0.25">
      <c r="A2102" s="133"/>
      <c r="B2102" s="133"/>
      <c r="C2102" s="133"/>
      <c r="D2102" s="136"/>
      <c r="E2102" s="136"/>
      <c r="F2102" s="136"/>
      <c r="G2102" s="139"/>
      <c r="H2102" s="15" t="s">
        <v>0</v>
      </c>
      <c r="I2102" s="9">
        <v>1</v>
      </c>
      <c r="J2102" s="9">
        <v>2</v>
      </c>
      <c r="K2102" s="9">
        <v>3</v>
      </c>
      <c r="L2102" s="9">
        <v>4</v>
      </c>
      <c r="M2102" s="9">
        <v>5</v>
      </c>
      <c r="N2102" s="9">
        <v>6</v>
      </c>
      <c r="O2102" s="9">
        <v>7</v>
      </c>
      <c r="P2102" s="9">
        <v>8</v>
      </c>
      <c r="Q2102" s="9">
        <v>9</v>
      </c>
      <c r="R2102" s="9">
        <v>10</v>
      </c>
      <c r="S2102" s="9">
        <v>11</v>
      </c>
      <c r="T2102" s="9">
        <v>12</v>
      </c>
      <c r="U2102" s="9">
        <v>13</v>
      </c>
      <c r="V2102" s="9">
        <v>14</v>
      </c>
      <c r="W2102" s="9">
        <v>15</v>
      </c>
      <c r="X2102" s="9">
        <v>16</v>
      </c>
      <c r="Y2102" s="9">
        <v>17</v>
      </c>
      <c r="Z2102" s="9">
        <v>18</v>
      </c>
      <c r="AA2102" s="9">
        <v>19</v>
      </c>
      <c r="AB2102" s="9">
        <v>20</v>
      </c>
      <c r="AC2102" s="9">
        <v>21</v>
      </c>
      <c r="AD2102" s="9">
        <v>1</v>
      </c>
      <c r="AE2102" s="9">
        <v>2</v>
      </c>
      <c r="AF2102" s="9">
        <v>3</v>
      </c>
      <c r="AG2102" s="9">
        <v>4</v>
      </c>
      <c r="AH2102" s="9">
        <v>5</v>
      </c>
      <c r="AI2102" s="9">
        <v>6</v>
      </c>
      <c r="AJ2102" s="9">
        <v>7</v>
      </c>
      <c r="AK2102" s="9">
        <v>8</v>
      </c>
      <c r="AL2102" s="9">
        <v>9</v>
      </c>
      <c r="AM2102" s="9">
        <v>10</v>
      </c>
      <c r="AN2102" s="9">
        <v>11</v>
      </c>
      <c r="AO2102" s="9">
        <v>12</v>
      </c>
      <c r="AP2102" s="9">
        <v>13</v>
      </c>
      <c r="AQ2102" s="9">
        <v>14</v>
      </c>
      <c r="AR2102" s="9">
        <v>15</v>
      </c>
      <c r="AS2102" s="9">
        <v>16</v>
      </c>
      <c r="AT2102" s="9">
        <v>17</v>
      </c>
      <c r="AU2102" s="9">
        <v>18</v>
      </c>
      <c r="AV2102" s="9">
        <v>19</v>
      </c>
      <c r="AW2102" s="9">
        <v>20</v>
      </c>
      <c r="AX2102" s="9">
        <v>21</v>
      </c>
      <c r="AY2102" s="9">
        <v>1</v>
      </c>
      <c r="AZ2102" s="9">
        <v>2</v>
      </c>
      <c r="BA2102" s="9">
        <v>3</v>
      </c>
      <c r="BB2102" s="9">
        <v>4</v>
      </c>
      <c r="BC2102" s="9">
        <v>5</v>
      </c>
      <c r="BD2102" s="9">
        <v>6</v>
      </c>
      <c r="BE2102" s="9">
        <v>7</v>
      </c>
      <c r="BF2102" s="9">
        <v>8</v>
      </c>
      <c r="BG2102" s="9">
        <v>9</v>
      </c>
      <c r="BH2102" s="9">
        <v>10</v>
      </c>
      <c r="BI2102" s="9">
        <v>11</v>
      </c>
      <c r="BJ2102" s="9">
        <v>12</v>
      </c>
      <c r="BK2102" s="9">
        <v>13</v>
      </c>
      <c r="BL2102" s="9">
        <v>14</v>
      </c>
      <c r="BM2102" s="9">
        <v>15</v>
      </c>
      <c r="BN2102" s="9">
        <v>16</v>
      </c>
      <c r="BO2102" s="9">
        <v>17</v>
      </c>
      <c r="BP2102" s="9">
        <v>18</v>
      </c>
      <c r="BQ2102" s="9">
        <v>19</v>
      </c>
      <c r="BR2102" s="9">
        <v>20</v>
      </c>
      <c r="BS2102" s="9">
        <v>21</v>
      </c>
      <c r="BT2102" s="9">
        <v>9</v>
      </c>
    </row>
    <row r="2103" spans="1:72" x14ac:dyDescent="0.25">
      <c r="A2103" s="133"/>
      <c r="B2103" s="133"/>
      <c r="C2103" s="133"/>
      <c r="D2103" s="136"/>
      <c r="E2103" s="136"/>
      <c r="F2103" s="136"/>
      <c r="G2103" s="139"/>
      <c r="H2103" s="16" t="s">
        <v>64</v>
      </c>
      <c r="I2103" s="17">
        <f t="shared" ref="I2103:AA2103" si="3156">SUM(I2099)</f>
        <v>27000</v>
      </c>
      <c r="J2103" s="17">
        <f t="shared" si="3156"/>
        <v>0</v>
      </c>
      <c r="K2103" s="17">
        <f t="shared" si="3156"/>
        <v>0</v>
      </c>
      <c r="L2103" s="17">
        <f t="shared" si="3156"/>
        <v>0</v>
      </c>
      <c r="M2103" s="17">
        <f t="shared" si="3156"/>
        <v>0</v>
      </c>
      <c r="N2103" s="17">
        <f t="shared" si="3156"/>
        <v>0</v>
      </c>
      <c r="O2103" s="17">
        <f t="shared" ref="O2103" si="3157">SUM(O2099)</f>
        <v>27000</v>
      </c>
      <c r="P2103" s="17">
        <f t="shared" si="3156"/>
        <v>0</v>
      </c>
      <c r="Q2103" s="17">
        <f t="shared" si="3156"/>
        <v>7000</v>
      </c>
      <c r="R2103" s="17">
        <f t="shared" si="3156"/>
        <v>0</v>
      </c>
      <c r="S2103" s="17">
        <f t="shared" si="3156"/>
        <v>0</v>
      </c>
      <c r="T2103" s="17">
        <f t="shared" si="3156"/>
        <v>0</v>
      </c>
      <c r="U2103" s="17">
        <f t="shared" si="3156"/>
        <v>0</v>
      </c>
      <c r="V2103" s="17">
        <f t="shared" si="3156"/>
        <v>0</v>
      </c>
      <c r="W2103" s="17">
        <f t="shared" si="3156"/>
        <v>0</v>
      </c>
      <c r="X2103" s="17">
        <f t="shared" si="3156"/>
        <v>0</v>
      </c>
      <c r="Y2103" s="17">
        <f t="shared" si="3156"/>
        <v>0</v>
      </c>
      <c r="Z2103" s="17">
        <f t="shared" si="3156"/>
        <v>0</v>
      </c>
      <c r="AA2103" s="17">
        <f t="shared" si="3156"/>
        <v>0</v>
      </c>
      <c r="AB2103" s="17">
        <v>7000</v>
      </c>
      <c r="AC2103" s="17">
        <v>20000</v>
      </c>
      <c r="AD2103" s="17">
        <f t="shared" ref="AD2103:AV2103" si="3158">SUM(AD2099)</f>
        <v>0</v>
      </c>
      <c r="AE2103" s="17">
        <f t="shared" si="3158"/>
        <v>0</v>
      </c>
      <c r="AF2103" s="17">
        <f t="shared" si="3158"/>
        <v>0</v>
      </c>
      <c r="AG2103" s="17">
        <f t="shared" si="3158"/>
        <v>0</v>
      </c>
      <c r="AH2103" s="17">
        <f t="shared" si="3158"/>
        <v>0</v>
      </c>
      <c r="AI2103" s="17">
        <f t="shared" si="3158"/>
        <v>0</v>
      </c>
      <c r="AJ2103" s="17">
        <f t="shared" ref="AJ2103" si="3159">SUM(AJ2099)</f>
        <v>0</v>
      </c>
      <c r="AK2103" s="17">
        <f t="shared" si="3158"/>
        <v>0</v>
      </c>
      <c r="AL2103" s="17">
        <f t="shared" si="3158"/>
        <v>0</v>
      </c>
      <c r="AM2103" s="17">
        <f t="shared" si="3158"/>
        <v>0</v>
      </c>
      <c r="AN2103" s="17">
        <f t="shared" si="3158"/>
        <v>0</v>
      </c>
      <c r="AO2103" s="17">
        <f t="shared" si="3158"/>
        <v>0</v>
      </c>
      <c r="AP2103" s="17">
        <f t="shared" si="3158"/>
        <v>0</v>
      </c>
      <c r="AQ2103" s="17">
        <f t="shared" si="3158"/>
        <v>0</v>
      </c>
      <c r="AR2103" s="17">
        <f t="shared" si="3158"/>
        <v>0</v>
      </c>
      <c r="AS2103" s="17">
        <f t="shared" si="3158"/>
        <v>0</v>
      </c>
      <c r="AT2103" s="17">
        <f t="shared" si="3158"/>
        <v>0</v>
      </c>
      <c r="AU2103" s="17">
        <f t="shared" si="3158"/>
        <v>0</v>
      </c>
      <c r="AV2103" s="17">
        <f t="shared" si="3158"/>
        <v>0</v>
      </c>
      <c r="AW2103" s="17">
        <v>0</v>
      </c>
      <c r="AX2103" s="17">
        <v>0</v>
      </c>
      <c r="AY2103" s="17">
        <f t="shared" ref="AY2103:BQ2103" si="3160">SUM(AY2099)</f>
        <v>0</v>
      </c>
      <c r="AZ2103" s="17">
        <f t="shared" si="3160"/>
        <v>0</v>
      </c>
      <c r="BA2103" s="17">
        <f t="shared" si="3160"/>
        <v>0</v>
      </c>
      <c r="BB2103" s="17">
        <f t="shared" si="3160"/>
        <v>0</v>
      </c>
      <c r="BC2103" s="17">
        <f t="shared" si="3160"/>
        <v>0</v>
      </c>
      <c r="BD2103" s="17">
        <f t="shared" si="3160"/>
        <v>0</v>
      </c>
      <c r="BE2103" s="17">
        <f t="shared" ref="BE2103" si="3161">SUM(BE2099)</f>
        <v>0</v>
      </c>
      <c r="BF2103" s="17">
        <f t="shared" si="3160"/>
        <v>0</v>
      </c>
      <c r="BG2103" s="17">
        <f t="shared" si="3160"/>
        <v>0</v>
      </c>
      <c r="BH2103" s="17">
        <f t="shared" si="3160"/>
        <v>0</v>
      </c>
      <c r="BI2103" s="17">
        <f t="shared" si="3160"/>
        <v>0</v>
      </c>
      <c r="BJ2103" s="17">
        <f t="shared" si="3160"/>
        <v>0</v>
      </c>
      <c r="BK2103" s="17">
        <f t="shared" si="3160"/>
        <v>0</v>
      </c>
      <c r="BL2103" s="17">
        <f t="shared" si="3160"/>
        <v>0</v>
      </c>
      <c r="BM2103" s="17">
        <f t="shared" si="3160"/>
        <v>0</v>
      </c>
      <c r="BN2103" s="17">
        <f t="shared" si="3160"/>
        <v>0</v>
      </c>
      <c r="BO2103" s="17">
        <f t="shared" si="3160"/>
        <v>0</v>
      </c>
      <c r="BP2103" s="17">
        <f t="shared" si="3160"/>
        <v>0</v>
      </c>
      <c r="BQ2103" s="17">
        <f t="shared" si="3160"/>
        <v>0</v>
      </c>
      <c r="BR2103" s="17">
        <v>0</v>
      </c>
      <c r="BS2103" s="17">
        <v>0</v>
      </c>
      <c r="BT2103" s="17" t="e">
        <f>IF(#REF!=0,"-",#REF!/#REF!*100)</f>
        <v>#REF!</v>
      </c>
    </row>
    <row r="2104" spans="1:72" x14ac:dyDescent="0.25">
      <c r="A2104" s="133"/>
      <c r="B2104" s="133"/>
      <c r="C2104" s="133"/>
      <c r="D2104" s="136"/>
      <c r="E2104" s="136"/>
      <c r="F2104" s="136"/>
      <c r="G2104" s="139"/>
      <c r="H2104" s="18" t="s">
        <v>55</v>
      </c>
      <c r="I2104" s="17">
        <f t="shared" ref="I2104:AA2104" si="3162">SUM(I2103)</f>
        <v>27000</v>
      </c>
      <c r="J2104" s="17">
        <f t="shared" si="3162"/>
        <v>0</v>
      </c>
      <c r="K2104" s="17">
        <f t="shared" si="3162"/>
        <v>0</v>
      </c>
      <c r="L2104" s="17">
        <f t="shared" si="3162"/>
        <v>0</v>
      </c>
      <c r="M2104" s="17">
        <f t="shared" si="3162"/>
        <v>0</v>
      </c>
      <c r="N2104" s="17">
        <f t="shared" si="3162"/>
        <v>0</v>
      </c>
      <c r="O2104" s="17">
        <f t="shared" ref="O2104" si="3163">SUM(O2103)</f>
        <v>27000</v>
      </c>
      <c r="P2104" s="17">
        <f t="shared" si="3162"/>
        <v>0</v>
      </c>
      <c r="Q2104" s="17">
        <f t="shared" si="3162"/>
        <v>7000</v>
      </c>
      <c r="R2104" s="17">
        <f t="shared" si="3162"/>
        <v>0</v>
      </c>
      <c r="S2104" s="17">
        <f t="shared" si="3162"/>
        <v>0</v>
      </c>
      <c r="T2104" s="17">
        <f t="shared" si="3162"/>
        <v>0</v>
      </c>
      <c r="U2104" s="17">
        <f t="shared" si="3162"/>
        <v>0</v>
      </c>
      <c r="V2104" s="17">
        <f t="shared" si="3162"/>
        <v>0</v>
      </c>
      <c r="W2104" s="17">
        <f t="shared" si="3162"/>
        <v>0</v>
      </c>
      <c r="X2104" s="17">
        <f t="shared" si="3162"/>
        <v>0</v>
      </c>
      <c r="Y2104" s="17">
        <f t="shared" si="3162"/>
        <v>0</v>
      </c>
      <c r="Z2104" s="17">
        <f t="shared" si="3162"/>
        <v>0</v>
      </c>
      <c r="AA2104" s="17">
        <f t="shared" si="3162"/>
        <v>0</v>
      </c>
      <c r="AB2104" s="17">
        <v>7000</v>
      </c>
      <c r="AC2104" s="17">
        <v>20000</v>
      </c>
      <c r="AD2104" s="17">
        <f t="shared" ref="AD2104:AV2104" si="3164">SUM(AD2103)</f>
        <v>0</v>
      </c>
      <c r="AE2104" s="17">
        <f t="shared" si="3164"/>
        <v>0</v>
      </c>
      <c r="AF2104" s="17">
        <f t="shared" si="3164"/>
        <v>0</v>
      </c>
      <c r="AG2104" s="17">
        <f t="shared" si="3164"/>
        <v>0</v>
      </c>
      <c r="AH2104" s="17">
        <f t="shared" si="3164"/>
        <v>0</v>
      </c>
      <c r="AI2104" s="17">
        <f t="shared" si="3164"/>
        <v>0</v>
      </c>
      <c r="AJ2104" s="17">
        <f t="shared" ref="AJ2104" si="3165">SUM(AJ2103)</f>
        <v>0</v>
      </c>
      <c r="AK2104" s="17">
        <f t="shared" si="3164"/>
        <v>0</v>
      </c>
      <c r="AL2104" s="17">
        <f t="shared" si="3164"/>
        <v>0</v>
      </c>
      <c r="AM2104" s="17">
        <f t="shared" si="3164"/>
        <v>0</v>
      </c>
      <c r="AN2104" s="17">
        <f t="shared" si="3164"/>
        <v>0</v>
      </c>
      <c r="AO2104" s="17">
        <f t="shared" si="3164"/>
        <v>0</v>
      </c>
      <c r="AP2104" s="17">
        <f t="shared" si="3164"/>
        <v>0</v>
      </c>
      <c r="AQ2104" s="17">
        <f t="shared" si="3164"/>
        <v>0</v>
      </c>
      <c r="AR2104" s="17">
        <f t="shared" si="3164"/>
        <v>0</v>
      </c>
      <c r="AS2104" s="17">
        <f t="shared" si="3164"/>
        <v>0</v>
      </c>
      <c r="AT2104" s="17">
        <f t="shared" si="3164"/>
        <v>0</v>
      </c>
      <c r="AU2104" s="17">
        <f t="shared" si="3164"/>
        <v>0</v>
      </c>
      <c r="AV2104" s="17">
        <f t="shared" si="3164"/>
        <v>0</v>
      </c>
      <c r="AW2104" s="17">
        <v>0</v>
      </c>
      <c r="AX2104" s="17">
        <v>0</v>
      </c>
      <c r="AY2104" s="17">
        <f t="shared" ref="AY2104:BQ2104" si="3166">SUM(AY2103)</f>
        <v>0</v>
      </c>
      <c r="AZ2104" s="17">
        <f t="shared" si="3166"/>
        <v>0</v>
      </c>
      <c r="BA2104" s="17">
        <f t="shared" si="3166"/>
        <v>0</v>
      </c>
      <c r="BB2104" s="17">
        <f t="shared" si="3166"/>
        <v>0</v>
      </c>
      <c r="BC2104" s="17">
        <f t="shared" si="3166"/>
        <v>0</v>
      </c>
      <c r="BD2104" s="17">
        <f t="shared" si="3166"/>
        <v>0</v>
      </c>
      <c r="BE2104" s="17">
        <f t="shared" ref="BE2104" si="3167">SUM(BE2103)</f>
        <v>0</v>
      </c>
      <c r="BF2104" s="17">
        <f t="shared" si="3166"/>
        <v>0</v>
      </c>
      <c r="BG2104" s="17">
        <f t="shared" si="3166"/>
        <v>0</v>
      </c>
      <c r="BH2104" s="17">
        <f t="shared" si="3166"/>
        <v>0</v>
      </c>
      <c r="BI2104" s="17">
        <f t="shared" si="3166"/>
        <v>0</v>
      </c>
      <c r="BJ2104" s="17">
        <f t="shared" si="3166"/>
        <v>0</v>
      </c>
      <c r="BK2104" s="17">
        <f t="shared" si="3166"/>
        <v>0</v>
      </c>
      <c r="BL2104" s="17">
        <f t="shared" si="3166"/>
        <v>0</v>
      </c>
      <c r="BM2104" s="17">
        <f t="shared" si="3166"/>
        <v>0</v>
      </c>
      <c r="BN2104" s="17">
        <f t="shared" si="3166"/>
        <v>0</v>
      </c>
      <c r="BO2104" s="17">
        <f t="shared" si="3166"/>
        <v>0</v>
      </c>
      <c r="BP2104" s="17">
        <f t="shared" si="3166"/>
        <v>0</v>
      </c>
      <c r="BQ2104" s="17">
        <f t="shared" si="3166"/>
        <v>0</v>
      </c>
      <c r="BR2104" s="17">
        <v>0</v>
      </c>
      <c r="BS2104" s="17">
        <v>0</v>
      </c>
      <c r="BT2104" s="17" t="e">
        <f>IF(#REF!=0,"-",#REF!/#REF!*100)</f>
        <v>#REF!</v>
      </c>
    </row>
    <row r="2105" spans="1:72" x14ac:dyDescent="0.25">
      <c r="A2105" s="134"/>
      <c r="B2105" s="134"/>
      <c r="C2105" s="134"/>
      <c r="D2105" s="137"/>
      <c r="E2105" s="137"/>
      <c r="F2105" s="137"/>
      <c r="G2105" s="140"/>
      <c r="O2105">
        <f t="shared" si="3129"/>
        <v>0</v>
      </c>
      <c r="AB2105">
        <v>0</v>
      </c>
      <c r="AC2105">
        <v>0</v>
      </c>
      <c r="AJ2105">
        <f t="shared" si="3130"/>
        <v>0</v>
      </c>
      <c r="AW2105">
        <v>0</v>
      </c>
      <c r="AX2105">
        <v>0</v>
      </c>
      <c r="BE2105">
        <f t="shared" si="3131"/>
        <v>0</v>
      </c>
      <c r="BR2105">
        <v>0</v>
      </c>
      <c r="BS2105">
        <v>0</v>
      </c>
      <c r="BT2105" t="e">
        <f>IF(#REF!=0,"-",#REF!/#REF!*100)</f>
        <v>#REF!</v>
      </c>
    </row>
    <row r="2106" spans="1:72" ht="15.75" thickBot="1" x14ac:dyDescent="0.3">
      <c r="A2106" s="13" t="s">
        <v>0</v>
      </c>
      <c r="B2106" s="13" t="s">
        <v>0</v>
      </c>
      <c r="C2106" s="13" t="s">
        <v>0</v>
      </c>
      <c r="D2106" s="98" t="s">
        <v>0</v>
      </c>
      <c r="E2106" s="98" t="s">
        <v>0</v>
      </c>
      <c r="F2106" s="98" t="s">
        <v>0</v>
      </c>
      <c r="G2106" s="13" t="s">
        <v>0</v>
      </c>
      <c r="H2106" s="19" t="s">
        <v>0</v>
      </c>
      <c r="I2106" s="19" t="s">
        <v>0</v>
      </c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>
        <v>0</v>
      </c>
      <c r="AC2106" s="19">
        <v>0</v>
      </c>
      <c r="AD2106" s="19" t="s">
        <v>0</v>
      </c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>
        <v>0</v>
      </c>
      <c r="AX2106" s="19">
        <v>0</v>
      </c>
      <c r="AY2106" s="19" t="s">
        <v>0</v>
      </c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>
        <v>0</v>
      </c>
      <c r="BS2106" s="19">
        <v>0</v>
      </c>
      <c r="BT2106" s="19"/>
    </row>
    <row r="2107" spans="1:72" ht="69.75" customHeight="1" thickBot="1" x14ac:dyDescent="0.3">
      <c r="A2107" s="5" t="s">
        <v>2</v>
      </c>
      <c r="B2107" s="5" t="s">
        <v>3</v>
      </c>
      <c r="C2107" s="5" t="s">
        <v>4</v>
      </c>
      <c r="D2107" s="103" t="s">
        <v>0</v>
      </c>
      <c r="E2107" s="112" t="s">
        <v>5</v>
      </c>
      <c r="F2107" s="112" t="s">
        <v>6</v>
      </c>
      <c r="G2107" s="5" t="s">
        <v>7</v>
      </c>
      <c r="H2107" s="5" t="s">
        <v>8</v>
      </c>
      <c r="I2107" s="89" t="s">
        <v>9</v>
      </c>
      <c r="J2107" s="89" t="s">
        <v>1606</v>
      </c>
      <c r="K2107" s="89" t="s">
        <v>1534</v>
      </c>
      <c r="L2107" s="89" t="s">
        <v>1592</v>
      </c>
      <c r="M2107" s="89" t="s">
        <v>1593</v>
      </c>
      <c r="N2107" s="89" t="s">
        <v>1594</v>
      </c>
      <c r="O2107" s="89" t="s">
        <v>1610</v>
      </c>
      <c r="P2107" s="89" t="s">
        <v>1607</v>
      </c>
      <c r="Q2107" s="89" t="s">
        <v>1595</v>
      </c>
      <c r="R2107" s="89" t="s">
        <v>1596</v>
      </c>
      <c r="S2107" s="89" t="s">
        <v>1597</v>
      </c>
      <c r="T2107" s="89" t="s">
        <v>1598</v>
      </c>
      <c r="U2107" s="89" t="s">
        <v>1599</v>
      </c>
      <c r="V2107" s="89" t="s">
        <v>1600</v>
      </c>
      <c r="W2107" s="89" t="s">
        <v>1608</v>
      </c>
      <c r="X2107" s="89" t="s">
        <v>1609</v>
      </c>
      <c r="Y2107" s="89" t="s">
        <v>1601</v>
      </c>
      <c r="Z2107" s="89" t="s">
        <v>1602</v>
      </c>
      <c r="AA2107" s="89" t="s">
        <v>1603</v>
      </c>
      <c r="AB2107" s="89" t="s">
        <v>1604</v>
      </c>
      <c r="AC2107" s="89" t="s">
        <v>1605</v>
      </c>
      <c r="AD2107" s="90" t="s">
        <v>10</v>
      </c>
      <c r="AE2107" s="90" t="s">
        <v>1606</v>
      </c>
      <c r="AF2107" s="90" t="s">
        <v>1534</v>
      </c>
      <c r="AG2107" s="90" t="s">
        <v>1592</v>
      </c>
      <c r="AH2107" s="90" t="s">
        <v>1593</v>
      </c>
      <c r="AI2107" s="90" t="s">
        <v>1594</v>
      </c>
      <c r="AJ2107" s="90" t="s">
        <v>1611</v>
      </c>
      <c r="AK2107" s="90" t="s">
        <v>1607</v>
      </c>
      <c r="AL2107" s="90" t="s">
        <v>1595</v>
      </c>
      <c r="AM2107" s="90" t="s">
        <v>1596</v>
      </c>
      <c r="AN2107" s="90" t="s">
        <v>1597</v>
      </c>
      <c r="AO2107" s="90" t="s">
        <v>1598</v>
      </c>
      <c r="AP2107" s="90" t="s">
        <v>1599</v>
      </c>
      <c r="AQ2107" s="90" t="s">
        <v>1600</v>
      </c>
      <c r="AR2107" s="90" t="s">
        <v>1608</v>
      </c>
      <c r="AS2107" s="90" t="s">
        <v>1609</v>
      </c>
      <c r="AT2107" s="90" t="s">
        <v>1601</v>
      </c>
      <c r="AU2107" s="90" t="s">
        <v>1602</v>
      </c>
      <c r="AV2107" s="90" t="s">
        <v>1603</v>
      </c>
      <c r="AW2107" s="90" t="s">
        <v>1604</v>
      </c>
      <c r="AX2107" s="90" t="s">
        <v>1605</v>
      </c>
      <c r="AY2107" s="91" t="s">
        <v>11</v>
      </c>
      <c r="AZ2107" s="91" t="s">
        <v>1606</v>
      </c>
      <c r="BA2107" s="91" t="s">
        <v>1534</v>
      </c>
      <c r="BB2107" s="91" t="s">
        <v>1592</v>
      </c>
      <c r="BC2107" s="91" t="s">
        <v>1593</v>
      </c>
      <c r="BD2107" s="91" t="s">
        <v>1594</v>
      </c>
      <c r="BE2107" s="91" t="s">
        <v>1612</v>
      </c>
      <c r="BF2107" s="91" t="s">
        <v>1607</v>
      </c>
      <c r="BG2107" s="91" t="s">
        <v>1595</v>
      </c>
      <c r="BH2107" s="91" t="s">
        <v>1596</v>
      </c>
      <c r="BI2107" s="91" t="s">
        <v>1597</v>
      </c>
      <c r="BJ2107" s="91" t="s">
        <v>1598</v>
      </c>
      <c r="BK2107" s="91" t="s">
        <v>1599</v>
      </c>
      <c r="BL2107" s="91" t="s">
        <v>1600</v>
      </c>
      <c r="BM2107" s="91" t="s">
        <v>1608</v>
      </c>
      <c r="BN2107" s="91" t="s">
        <v>1609</v>
      </c>
      <c r="BO2107" s="91" t="s">
        <v>1601</v>
      </c>
      <c r="BP2107" s="91" t="s">
        <v>1602</v>
      </c>
      <c r="BQ2107" s="91" t="s">
        <v>1603</v>
      </c>
      <c r="BR2107" s="91" t="s">
        <v>1604</v>
      </c>
      <c r="BS2107" s="91" t="s">
        <v>1605</v>
      </c>
      <c r="BT2107" s="5" t="s">
        <v>1671</v>
      </c>
    </row>
    <row r="2108" spans="1:72" x14ac:dyDescent="0.25">
      <c r="A2108" s="6" t="s">
        <v>0</v>
      </c>
      <c r="B2108" s="6" t="s">
        <v>0</v>
      </c>
      <c r="C2108" s="6" t="s">
        <v>0</v>
      </c>
      <c r="D2108" s="104" t="s">
        <v>0</v>
      </c>
      <c r="E2108" s="104" t="s">
        <v>0</v>
      </c>
      <c r="F2108" s="121" t="s">
        <v>0</v>
      </c>
      <c r="G2108" s="7" t="s">
        <v>0</v>
      </c>
      <c r="H2108" s="8" t="s">
        <v>0</v>
      </c>
      <c r="I2108" s="9">
        <v>1</v>
      </c>
      <c r="J2108" s="9">
        <v>2</v>
      </c>
      <c r="K2108" s="9">
        <v>3</v>
      </c>
      <c r="L2108" s="9">
        <v>4</v>
      </c>
      <c r="M2108" s="9">
        <v>5</v>
      </c>
      <c r="N2108" s="9">
        <v>6</v>
      </c>
      <c r="O2108" s="9">
        <v>7</v>
      </c>
      <c r="P2108" s="9">
        <v>8</v>
      </c>
      <c r="Q2108" s="9">
        <v>9</v>
      </c>
      <c r="R2108" s="9">
        <v>10</v>
      </c>
      <c r="S2108" s="9">
        <v>11</v>
      </c>
      <c r="T2108" s="9">
        <v>12</v>
      </c>
      <c r="U2108" s="9">
        <v>13</v>
      </c>
      <c r="V2108" s="9">
        <v>14</v>
      </c>
      <c r="W2108" s="9">
        <v>15</v>
      </c>
      <c r="X2108" s="9">
        <v>16</v>
      </c>
      <c r="Y2108" s="9">
        <v>17</v>
      </c>
      <c r="Z2108" s="9">
        <v>18</v>
      </c>
      <c r="AA2108" s="9">
        <v>19</v>
      </c>
      <c r="AB2108" s="9">
        <v>20</v>
      </c>
      <c r="AC2108" s="9">
        <v>21</v>
      </c>
      <c r="AD2108" s="9">
        <v>1</v>
      </c>
      <c r="AE2108" s="9">
        <v>2</v>
      </c>
      <c r="AF2108" s="9">
        <v>3</v>
      </c>
      <c r="AG2108" s="9">
        <v>4</v>
      </c>
      <c r="AH2108" s="9">
        <v>5</v>
      </c>
      <c r="AI2108" s="9">
        <v>6</v>
      </c>
      <c r="AJ2108" s="9">
        <v>7</v>
      </c>
      <c r="AK2108" s="9">
        <v>8</v>
      </c>
      <c r="AL2108" s="9">
        <v>9</v>
      </c>
      <c r="AM2108" s="9">
        <v>10</v>
      </c>
      <c r="AN2108" s="9">
        <v>11</v>
      </c>
      <c r="AO2108" s="9">
        <v>12</v>
      </c>
      <c r="AP2108" s="9">
        <v>13</v>
      </c>
      <c r="AQ2108" s="9">
        <v>14</v>
      </c>
      <c r="AR2108" s="9">
        <v>15</v>
      </c>
      <c r="AS2108" s="9">
        <v>16</v>
      </c>
      <c r="AT2108" s="9">
        <v>17</v>
      </c>
      <c r="AU2108" s="9">
        <v>18</v>
      </c>
      <c r="AV2108" s="9">
        <v>19</v>
      </c>
      <c r="AW2108" s="9">
        <v>20</v>
      </c>
      <c r="AX2108" s="9">
        <v>21</v>
      </c>
      <c r="AY2108" s="9">
        <v>1</v>
      </c>
      <c r="AZ2108" s="9">
        <v>2</v>
      </c>
      <c r="BA2108" s="9">
        <v>3</v>
      </c>
      <c r="BB2108" s="9">
        <v>4</v>
      </c>
      <c r="BC2108" s="9">
        <v>5</v>
      </c>
      <c r="BD2108" s="9">
        <v>6</v>
      </c>
      <c r="BE2108" s="9">
        <v>7</v>
      </c>
      <c r="BF2108" s="9">
        <v>8</v>
      </c>
      <c r="BG2108" s="9">
        <v>9</v>
      </c>
      <c r="BH2108" s="9">
        <v>10</v>
      </c>
      <c r="BI2108" s="9">
        <v>11</v>
      </c>
      <c r="BJ2108" s="9">
        <v>12</v>
      </c>
      <c r="BK2108" s="9">
        <v>13</v>
      </c>
      <c r="BL2108" s="9">
        <v>14</v>
      </c>
      <c r="BM2108" s="9">
        <v>15</v>
      </c>
      <c r="BN2108" s="9">
        <v>16</v>
      </c>
      <c r="BO2108" s="9">
        <v>17</v>
      </c>
      <c r="BP2108" s="9">
        <v>18</v>
      </c>
      <c r="BQ2108" s="9">
        <v>19</v>
      </c>
      <c r="BR2108" s="9">
        <v>20</v>
      </c>
      <c r="BS2108" s="9">
        <v>21</v>
      </c>
      <c r="BT2108" s="9">
        <v>9</v>
      </c>
    </row>
    <row r="2109" spans="1:72" x14ac:dyDescent="0.25">
      <c r="A2109" s="1" t="s">
        <v>548</v>
      </c>
      <c r="B2109" s="1" t="s">
        <v>56</v>
      </c>
      <c r="C2109" s="4" t="s">
        <v>148</v>
      </c>
      <c r="D2109" s="102" t="s">
        <v>686</v>
      </c>
      <c r="E2109" s="101" t="s">
        <v>0</v>
      </c>
      <c r="F2109" s="101" t="s">
        <v>0</v>
      </c>
      <c r="G2109" s="2" t="s">
        <v>0</v>
      </c>
      <c r="H2109" s="2" t="s">
        <v>687</v>
      </c>
      <c r="I2109" s="3" t="s">
        <v>0</v>
      </c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>
        <v>0</v>
      </c>
      <c r="AC2109" s="3">
        <v>0</v>
      </c>
      <c r="AD2109" s="3" t="s">
        <v>0</v>
      </c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>
        <v>0</v>
      </c>
      <c r="AX2109" s="3">
        <v>0</v>
      </c>
      <c r="AY2109" s="3" t="s">
        <v>0</v>
      </c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>
        <v>0</v>
      </c>
      <c r="BS2109" s="3">
        <v>0</v>
      </c>
      <c r="BT2109" s="3"/>
    </row>
    <row r="2110" spans="1:72" ht="33.75" x14ac:dyDescent="0.25">
      <c r="A2110" s="1" t="s">
        <v>0</v>
      </c>
      <c r="B2110" s="1" t="s">
        <v>0</v>
      </c>
      <c r="C2110" s="1" t="s">
        <v>0</v>
      </c>
      <c r="D2110" s="101" t="s">
        <v>0</v>
      </c>
      <c r="E2110" s="101" t="s">
        <v>0</v>
      </c>
      <c r="F2110" s="101" t="s">
        <v>0</v>
      </c>
      <c r="G2110" s="2" t="s">
        <v>0</v>
      </c>
      <c r="H2110" s="10" t="s">
        <v>13</v>
      </c>
      <c r="I2110" s="11">
        <f t="shared" ref="I2110:AA2110" si="3168">SUM(I2111,I2119,I2121)</f>
        <v>56250</v>
      </c>
      <c r="J2110" s="11">
        <f t="shared" si="3168"/>
        <v>0</v>
      </c>
      <c r="K2110" s="11">
        <f t="shared" si="3168"/>
        <v>0</v>
      </c>
      <c r="L2110" s="11">
        <f t="shared" si="3168"/>
        <v>0</v>
      </c>
      <c r="M2110" s="11">
        <f t="shared" si="3168"/>
        <v>0</v>
      </c>
      <c r="N2110" s="11">
        <f t="shared" si="3168"/>
        <v>0</v>
      </c>
      <c r="O2110" s="11">
        <f t="shared" ref="O2110" si="3169">SUM(O2111,O2119,O2121)</f>
        <v>56250</v>
      </c>
      <c r="P2110" s="11">
        <f t="shared" si="3168"/>
        <v>0</v>
      </c>
      <c r="Q2110" s="11">
        <f t="shared" si="3168"/>
        <v>0</v>
      </c>
      <c r="R2110" s="11">
        <f t="shared" si="3168"/>
        <v>10000</v>
      </c>
      <c r="S2110" s="11">
        <f t="shared" si="3168"/>
        <v>0</v>
      </c>
      <c r="T2110" s="11">
        <f t="shared" si="3168"/>
        <v>0</v>
      </c>
      <c r="U2110" s="11">
        <f t="shared" si="3168"/>
        <v>0</v>
      </c>
      <c r="V2110" s="11">
        <f t="shared" si="3168"/>
        <v>0</v>
      </c>
      <c r="W2110" s="11">
        <f t="shared" si="3168"/>
        <v>0</v>
      </c>
      <c r="X2110" s="11">
        <f t="shared" si="3168"/>
        <v>0</v>
      </c>
      <c r="Y2110" s="11">
        <f t="shared" si="3168"/>
        <v>0</v>
      </c>
      <c r="Z2110" s="11">
        <f t="shared" si="3168"/>
        <v>0</v>
      </c>
      <c r="AA2110" s="11">
        <f t="shared" si="3168"/>
        <v>0</v>
      </c>
      <c r="AB2110" s="11">
        <v>10000</v>
      </c>
      <c r="AC2110" s="11">
        <v>46250</v>
      </c>
      <c r="AD2110" s="11">
        <f t="shared" ref="AD2110:AV2110" si="3170">SUM(AD2111,AD2119,AD2121)</f>
        <v>0</v>
      </c>
      <c r="AE2110" s="11">
        <f t="shared" si="3170"/>
        <v>0</v>
      </c>
      <c r="AF2110" s="11">
        <f t="shared" si="3170"/>
        <v>0</v>
      </c>
      <c r="AG2110" s="11">
        <f t="shared" si="3170"/>
        <v>0</v>
      </c>
      <c r="AH2110" s="11">
        <f t="shared" si="3170"/>
        <v>0</v>
      </c>
      <c r="AI2110" s="11">
        <f t="shared" si="3170"/>
        <v>0</v>
      </c>
      <c r="AJ2110" s="11">
        <f t="shared" ref="AJ2110" si="3171">SUM(AJ2111,AJ2119,AJ2121)</f>
        <v>0</v>
      </c>
      <c r="AK2110" s="11">
        <f t="shared" si="3170"/>
        <v>0</v>
      </c>
      <c r="AL2110" s="11">
        <f t="shared" si="3170"/>
        <v>0</v>
      </c>
      <c r="AM2110" s="11">
        <f t="shared" si="3170"/>
        <v>0</v>
      </c>
      <c r="AN2110" s="11">
        <f t="shared" si="3170"/>
        <v>0</v>
      </c>
      <c r="AO2110" s="11">
        <f t="shared" si="3170"/>
        <v>0</v>
      </c>
      <c r="AP2110" s="11">
        <f t="shared" si="3170"/>
        <v>0</v>
      </c>
      <c r="AQ2110" s="11">
        <f t="shared" si="3170"/>
        <v>0</v>
      </c>
      <c r="AR2110" s="11">
        <f t="shared" si="3170"/>
        <v>0</v>
      </c>
      <c r="AS2110" s="11">
        <f t="shared" si="3170"/>
        <v>0</v>
      </c>
      <c r="AT2110" s="11">
        <f t="shared" si="3170"/>
        <v>0</v>
      </c>
      <c r="AU2110" s="11">
        <f t="shared" si="3170"/>
        <v>0</v>
      </c>
      <c r="AV2110" s="11">
        <f t="shared" si="3170"/>
        <v>0</v>
      </c>
      <c r="AW2110" s="11">
        <v>0</v>
      </c>
      <c r="AX2110" s="11">
        <v>0</v>
      </c>
      <c r="AY2110" s="11">
        <f t="shared" ref="AY2110:BQ2110" si="3172">SUM(AY2111,AY2119,AY2121)</f>
        <v>0</v>
      </c>
      <c r="AZ2110" s="11">
        <f t="shared" si="3172"/>
        <v>6085</v>
      </c>
      <c r="BA2110" s="11">
        <f t="shared" si="3172"/>
        <v>0</v>
      </c>
      <c r="BB2110" s="11">
        <f t="shared" si="3172"/>
        <v>0</v>
      </c>
      <c r="BC2110" s="11">
        <f t="shared" si="3172"/>
        <v>0</v>
      </c>
      <c r="BD2110" s="11">
        <f t="shared" si="3172"/>
        <v>0</v>
      </c>
      <c r="BE2110" s="11">
        <f t="shared" ref="BE2110" si="3173">SUM(BE2111,BE2119,BE2121)</f>
        <v>6085</v>
      </c>
      <c r="BF2110" s="11">
        <f t="shared" si="3172"/>
        <v>0</v>
      </c>
      <c r="BG2110" s="11">
        <f t="shared" si="3172"/>
        <v>0</v>
      </c>
      <c r="BH2110" s="11">
        <f t="shared" si="3172"/>
        <v>6085</v>
      </c>
      <c r="BI2110" s="11">
        <f t="shared" si="3172"/>
        <v>0</v>
      </c>
      <c r="BJ2110" s="11">
        <f t="shared" si="3172"/>
        <v>0</v>
      </c>
      <c r="BK2110" s="11">
        <f t="shared" si="3172"/>
        <v>0</v>
      </c>
      <c r="BL2110" s="11">
        <f t="shared" si="3172"/>
        <v>0</v>
      </c>
      <c r="BM2110" s="11">
        <f t="shared" si="3172"/>
        <v>0</v>
      </c>
      <c r="BN2110" s="11">
        <f t="shared" si="3172"/>
        <v>0</v>
      </c>
      <c r="BO2110" s="11">
        <f t="shared" si="3172"/>
        <v>0</v>
      </c>
      <c r="BP2110" s="11">
        <f t="shared" si="3172"/>
        <v>0</v>
      </c>
      <c r="BQ2110" s="11">
        <f t="shared" si="3172"/>
        <v>0</v>
      </c>
      <c r="BR2110" s="11">
        <v>6085</v>
      </c>
      <c r="BS2110" s="11">
        <v>0</v>
      </c>
      <c r="BT2110" s="11" t="e">
        <f>IF(#REF!=0,"-",#REF!/#REF!*100)</f>
        <v>#REF!</v>
      </c>
    </row>
    <row r="2111" spans="1:72" x14ac:dyDescent="0.25">
      <c r="A2111" s="4" t="s">
        <v>548</v>
      </c>
      <c r="B2111" s="4" t="s">
        <v>56</v>
      </c>
      <c r="C2111" s="4" t="s">
        <v>148</v>
      </c>
      <c r="D2111" s="102" t="s">
        <v>686</v>
      </c>
      <c r="E2111" s="101" t="s">
        <v>14</v>
      </c>
      <c r="F2111" s="101" t="s">
        <v>0</v>
      </c>
      <c r="G2111" s="2" t="s">
        <v>0</v>
      </c>
      <c r="H2111" s="2" t="s">
        <v>15</v>
      </c>
      <c r="I2111" s="12">
        <f t="shared" ref="I2111:AA2111" si="3174">SUM(I2112:I2113)</f>
        <v>0</v>
      </c>
      <c r="J2111" s="12">
        <f t="shared" si="3174"/>
        <v>0</v>
      </c>
      <c r="K2111" s="12">
        <f t="shared" si="3174"/>
        <v>0</v>
      </c>
      <c r="L2111" s="12">
        <f t="shared" si="3174"/>
        <v>0</v>
      </c>
      <c r="M2111" s="12">
        <f t="shared" si="3174"/>
        <v>0</v>
      </c>
      <c r="N2111" s="12">
        <f t="shared" si="3174"/>
        <v>0</v>
      </c>
      <c r="O2111" s="12">
        <f t="shared" ref="O2111" si="3175">SUM(O2112:O2113)</f>
        <v>0</v>
      </c>
      <c r="P2111" s="12">
        <f t="shared" si="3174"/>
        <v>0</v>
      </c>
      <c r="Q2111" s="12">
        <f t="shared" si="3174"/>
        <v>0</v>
      </c>
      <c r="R2111" s="12">
        <f t="shared" si="3174"/>
        <v>0</v>
      </c>
      <c r="S2111" s="12">
        <f t="shared" si="3174"/>
        <v>0</v>
      </c>
      <c r="T2111" s="12">
        <f t="shared" si="3174"/>
        <v>0</v>
      </c>
      <c r="U2111" s="12">
        <f t="shared" si="3174"/>
        <v>0</v>
      </c>
      <c r="V2111" s="12">
        <f t="shared" si="3174"/>
        <v>0</v>
      </c>
      <c r="W2111" s="12">
        <f t="shared" si="3174"/>
        <v>0</v>
      </c>
      <c r="X2111" s="12">
        <f t="shared" si="3174"/>
        <v>0</v>
      </c>
      <c r="Y2111" s="12">
        <f t="shared" si="3174"/>
        <v>0</v>
      </c>
      <c r="Z2111" s="12">
        <f t="shared" si="3174"/>
        <v>0</v>
      </c>
      <c r="AA2111" s="12">
        <f t="shared" si="3174"/>
        <v>0</v>
      </c>
      <c r="AB2111" s="12">
        <v>0</v>
      </c>
      <c r="AC2111" s="12">
        <v>0</v>
      </c>
      <c r="AD2111" s="12">
        <f t="shared" ref="AD2111:AV2111" si="3176">SUM(AD2112:AD2113)</f>
        <v>0</v>
      </c>
      <c r="AE2111" s="12">
        <f t="shared" si="3176"/>
        <v>0</v>
      </c>
      <c r="AF2111" s="12">
        <f t="shared" si="3176"/>
        <v>0</v>
      </c>
      <c r="AG2111" s="12">
        <f t="shared" si="3176"/>
        <v>0</v>
      </c>
      <c r="AH2111" s="12">
        <f t="shared" si="3176"/>
        <v>0</v>
      </c>
      <c r="AI2111" s="12">
        <f t="shared" si="3176"/>
        <v>0</v>
      </c>
      <c r="AJ2111" s="12">
        <f t="shared" ref="AJ2111" si="3177">SUM(AJ2112:AJ2113)</f>
        <v>0</v>
      </c>
      <c r="AK2111" s="12">
        <f t="shared" si="3176"/>
        <v>0</v>
      </c>
      <c r="AL2111" s="12">
        <f t="shared" si="3176"/>
        <v>0</v>
      </c>
      <c r="AM2111" s="12">
        <f t="shared" si="3176"/>
        <v>0</v>
      </c>
      <c r="AN2111" s="12">
        <f t="shared" si="3176"/>
        <v>0</v>
      </c>
      <c r="AO2111" s="12">
        <f t="shared" si="3176"/>
        <v>0</v>
      </c>
      <c r="AP2111" s="12">
        <f t="shared" si="3176"/>
        <v>0</v>
      </c>
      <c r="AQ2111" s="12">
        <f t="shared" si="3176"/>
        <v>0</v>
      </c>
      <c r="AR2111" s="12">
        <f t="shared" si="3176"/>
        <v>0</v>
      </c>
      <c r="AS2111" s="12">
        <f t="shared" si="3176"/>
        <v>0</v>
      </c>
      <c r="AT2111" s="12">
        <f t="shared" si="3176"/>
        <v>0</v>
      </c>
      <c r="AU2111" s="12">
        <f t="shared" si="3176"/>
        <v>0</v>
      </c>
      <c r="AV2111" s="12">
        <f t="shared" si="3176"/>
        <v>0</v>
      </c>
      <c r="AW2111" s="12">
        <v>0</v>
      </c>
      <c r="AX2111" s="12">
        <v>0</v>
      </c>
      <c r="AY2111" s="12">
        <f t="shared" ref="AY2111:BQ2111" si="3178">SUM(AY2112:AY2113)</f>
        <v>0</v>
      </c>
      <c r="AZ2111" s="12">
        <f t="shared" si="3178"/>
        <v>0</v>
      </c>
      <c r="BA2111" s="12">
        <f t="shared" si="3178"/>
        <v>0</v>
      </c>
      <c r="BB2111" s="12">
        <f t="shared" si="3178"/>
        <v>0</v>
      </c>
      <c r="BC2111" s="12">
        <f t="shared" si="3178"/>
        <v>0</v>
      </c>
      <c r="BD2111" s="12">
        <f t="shared" si="3178"/>
        <v>0</v>
      </c>
      <c r="BE2111" s="12">
        <f t="shared" ref="BE2111" si="3179">SUM(BE2112:BE2113)</f>
        <v>0</v>
      </c>
      <c r="BF2111" s="12">
        <f t="shared" si="3178"/>
        <v>0</v>
      </c>
      <c r="BG2111" s="12">
        <f t="shared" si="3178"/>
        <v>0</v>
      </c>
      <c r="BH2111" s="12">
        <f t="shared" si="3178"/>
        <v>0</v>
      </c>
      <c r="BI2111" s="12">
        <f t="shared" si="3178"/>
        <v>0</v>
      </c>
      <c r="BJ2111" s="12">
        <f t="shared" si="3178"/>
        <v>0</v>
      </c>
      <c r="BK2111" s="12">
        <f t="shared" si="3178"/>
        <v>0</v>
      </c>
      <c r="BL2111" s="12">
        <f t="shared" si="3178"/>
        <v>0</v>
      </c>
      <c r="BM2111" s="12">
        <f t="shared" si="3178"/>
        <v>0</v>
      </c>
      <c r="BN2111" s="12">
        <f t="shared" si="3178"/>
        <v>0</v>
      </c>
      <c r="BO2111" s="12">
        <f t="shared" si="3178"/>
        <v>0</v>
      </c>
      <c r="BP2111" s="12">
        <f t="shared" si="3178"/>
        <v>0</v>
      </c>
      <c r="BQ2111" s="12">
        <f t="shared" si="3178"/>
        <v>0</v>
      </c>
      <c r="BR2111" s="12">
        <v>0</v>
      </c>
      <c r="BS2111" s="12">
        <v>0</v>
      </c>
      <c r="BT2111" s="12" t="e">
        <f>IF(#REF!=0,"-",#REF!/#REF!*100)</f>
        <v>#REF!</v>
      </c>
    </row>
    <row r="2112" spans="1:72" x14ac:dyDescent="0.25">
      <c r="A2112" s="4" t="s">
        <v>548</v>
      </c>
      <c r="B2112" s="4" t="s">
        <v>56</v>
      </c>
      <c r="C2112" s="4" t="s">
        <v>148</v>
      </c>
      <c r="D2112" s="102" t="s">
        <v>686</v>
      </c>
      <c r="E2112" s="113">
        <v>6111</v>
      </c>
      <c r="F2112" s="102"/>
      <c r="G2112" s="98" t="s">
        <v>1660</v>
      </c>
      <c r="H2112" s="13" t="s">
        <v>16</v>
      </c>
      <c r="I2112" s="14">
        <v>0</v>
      </c>
      <c r="J2112" s="14"/>
      <c r="K2112" s="14"/>
      <c r="L2112" s="14"/>
      <c r="M2112" s="14"/>
      <c r="N2112" s="14"/>
      <c r="O2112" s="14">
        <f t="shared" si="3129"/>
        <v>0</v>
      </c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>
        <v>0</v>
      </c>
      <c r="AC2112" s="14">
        <v>0</v>
      </c>
      <c r="AD2112" s="14">
        <v>0</v>
      </c>
      <c r="AE2112" s="14"/>
      <c r="AF2112" s="14"/>
      <c r="AG2112" s="14"/>
      <c r="AH2112" s="14"/>
      <c r="AI2112" s="14"/>
      <c r="AJ2112" s="14">
        <f t="shared" si="3130"/>
        <v>0</v>
      </c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>
        <v>0</v>
      </c>
      <c r="AX2112" s="14">
        <v>0</v>
      </c>
      <c r="AY2112" s="14">
        <v>0</v>
      </c>
      <c r="AZ2112" s="14"/>
      <c r="BA2112" s="14"/>
      <c r="BB2112" s="14"/>
      <c r="BC2112" s="14"/>
      <c r="BD2112" s="14"/>
      <c r="BE2112" s="14">
        <f t="shared" si="3131"/>
        <v>0</v>
      </c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>
        <v>0</v>
      </c>
      <c r="BS2112" s="14">
        <v>0</v>
      </c>
      <c r="BT2112" s="14" t="e">
        <f>IF(#REF!=0,"-",#REF!/#REF!*100)</f>
        <v>#REF!</v>
      </c>
    </row>
    <row r="2113" spans="1:72" x14ac:dyDescent="0.25">
      <c r="A2113" s="1" t="s">
        <v>548</v>
      </c>
      <c r="B2113" s="1" t="s">
        <v>56</v>
      </c>
      <c r="C2113" s="1" t="s">
        <v>148</v>
      </c>
      <c r="D2113" s="105" t="s">
        <v>686</v>
      </c>
      <c r="E2113" s="105" t="s">
        <v>18</v>
      </c>
      <c r="F2113" s="102" t="s">
        <v>0</v>
      </c>
      <c r="G2113" s="13" t="s">
        <v>0</v>
      </c>
      <c r="H2113" s="2" t="s">
        <v>19</v>
      </c>
      <c r="I2113" s="12">
        <f t="shared" ref="I2113:AA2113" si="3180">SUM(I2114:I2118)</f>
        <v>0</v>
      </c>
      <c r="J2113" s="12">
        <f t="shared" si="3180"/>
        <v>0</v>
      </c>
      <c r="K2113" s="12">
        <f t="shared" si="3180"/>
        <v>0</v>
      </c>
      <c r="L2113" s="12">
        <f t="shared" si="3180"/>
        <v>0</v>
      </c>
      <c r="M2113" s="12">
        <f t="shared" si="3180"/>
        <v>0</v>
      </c>
      <c r="N2113" s="12">
        <f t="shared" si="3180"/>
        <v>0</v>
      </c>
      <c r="O2113" s="12">
        <f t="shared" si="3180"/>
        <v>0</v>
      </c>
      <c r="P2113" s="12">
        <f t="shared" si="3180"/>
        <v>0</v>
      </c>
      <c r="Q2113" s="12">
        <f t="shared" si="3180"/>
        <v>0</v>
      </c>
      <c r="R2113" s="12">
        <f t="shared" si="3180"/>
        <v>0</v>
      </c>
      <c r="S2113" s="12">
        <f t="shared" si="3180"/>
        <v>0</v>
      </c>
      <c r="T2113" s="12">
        <f t="shared" si="3180"/>
        <v>0</v>
      </c>
      <c r="U2113" s="12">
        <f t="shared" si="3180"/>
        <v>0</v>
      </c>
      <c r="V2113" s="12">
        <f t="shared" si="3180"/>
        <v>0</v>
      </c>
      <c r="W2113" s="12">
        <f t="shared" si="3180"/>
        <v>0</v>
      </c>
      <c r="X2113" s="12">
        <f t="shared" si="3180"/>
        <v>0</v>
      </c>
      <c r="Y2113" s="12">
        <f t="shared" si="3180"/>
        <v>0</v>
      </c>
      <c r="Z2113" s="12">
        <f t="shared" si="3180"/>
        <v>0</v>
      </c>
      <c r="AA2113" s="12">
        <f t="shared" si="3180"/>
        <v>0</v>
      </c>
      <c r="AB2113" s="12">
        <v>0</v>
      </c>
      <c r="AC2113" s="12">
        <v>0</v>
      </c>
      <c r="AD2113" s="12">
        <f t="shared" ref="AD2113:AV2113" si="3181">SUM(AD2114:AD2118)</f>
        <v>0</v>
      </c>
      <c r="AE2113" s="12">
        <f t="shared" si="3181"/>
        <v>0</v>
      </c>
      <c r="AF2113" s="12">
        <f t="shared" si="3181"/>
        <v>0</v>
      </c>
      <c r="AG2113" s="12">
        <f t="shared" si="3181"/>
        <v>0</v>
      </c>
      <c r="AH2113" s="12">
        <f t="shared" si="3181"/>
        <v>0</v>
      </c>
      <c r="AI2113" s="12">
        <f t="shared" si="3181"/>
        <v>0</v>
      </c>
      <c r="AJ2113" s="12">
        <f t="shared" si="3181"/>
        <v>0</v>
      </c>
      <c r="AK2113" s="12">
        <f t="shared" si="3181"/>
        <v>0</v>
      </c>
      <c r="AL2113" s="12">
        <f t="shared" si="3181"/>
        <v>0</v>
      </c>
      <c r="AM2113" s="12">
        <f t="shared" si="3181"/>
        <v>0</v>
      </c>
      <c r="AN2113" s="12">
        <f t="shared" si="3181"/>
        <v>0</v>
      </c>
      <c r="AO2113" s="12">
        <f t="shared" si="3181"/>
        <v>0</v>
      </c>
      <c r="AP2113" s="12">
        <f t="shared" si="3181"/>
        <v>0</v>
      </c>
      <c r="AQ2113" s="12">
        <f t="shared" si="3181"/>
        <v>0</v>
      </c>
      <c r="AR2113" s="12">
        <f t="shared" si="3181"/>
        <v>0</v>
      </c>
      <c r="AS2113" s="12">
        <f t="shared" si="3181"/>
        <v>0</v>
      </c>
      <c r="AT2113" s="12">
        <f t="shared" si="3181"/>
        <v>0</v>
      </c>
      <c r="AU2113" s="12">
        <f t="shared" si="3181"/>
        <v>0</v>
      </c>
      <c r="AV2113" s="12">
        <f t="shared" si="3181"/>
        <v>0</v>
      </c>
      <c r="AW2113" s="12">
        <v>0</v>
      </c>
      <c r="AX2113" s="12">
        <v>0</v>
      </c>
      <c r="AY2113" s="12">
        <f t="shared" ref="AY2113:BQ2113" si="3182">SUM(AY2114:AY2118)</f>
        <v>0</v>
      </c>
      <c r="AZ2113" s="12">
        <f t="shared" si="3182"/>
        <v>0</v>
      </c>
      <c r="BA2113" s="12">
        <f t="shared" si="3182"/>
        <v>0</v>
      </c>
      <c r="BB2113" s="12">
        <f t="shared" si="3182"/>
        <v>0</v>
      </c>
      <c r="BC2113" s="12">
        <f t="shared" si="3182"/>
        <v>0</v>
      </c>
      <c r="BD2113" s="12">
        <f t="shared" si="3182"/>
        <v>0</v>
      </c>
      <c r="BE2113" s="12">
        <f t="shared" si="3182"/>
        <v>0</v>
      </c>
      <c r="BF2113" s="12">
        <f t="shared" si="3182"/>
        <v>0</v>
      </c>
      <c r="BG2113" s="12">
        <f t="shared" si="3182"/>
        <v>0</v>
      </c>
      <c r="BH2113" s="12">
        <f t="shared" si="3182"/>
        <v>0</v>
      </c>
      <c r="BI2113" s="12">
        <f t="shared" si="3182"/>
        <v>0</v>
      </c>
      <c r="BJ2113" s="12">
        <f t="shared" si="3182"/>
        <v>0</v>
      </c>
      <c r="BK2113" s="12">
        <f t="shared" si="3182"/>
        <v>0</v>
      </c>
      <c r="BL2113" s="12">
        <f t="shared" si="3182"/>
        <v>0</v>
      </c>
      <c r="BM2113" s="12">
        <f t="shared" si="3182"/>
        <v>0</v>
      </c>
      <c r="BN2113" s="12">
        <f t="shared" si="3182"/>
        <v>0</v>
      </c>
      <c r="BO2113" s="12">
        <f t="shared" si="3182"/>
        <v>0</v>
      </c>
      <c r="BP2113" s="12">
        <f t="shared" si="3182"/>
        <v>0</v>
      </c>
      <c r="BQ2113" s="12">
        <f t="shared" si="3182"/>
        <v>0</v>
      </c>
      <c r="BR2113" s="12">
        <v>0</v>
      </c>
      <c r="BS2113" s="12">
        <v>0</v>
      </c>
      <c r="BT2113" s="12" t="e">
        <f>IF(#REF!=0,"-",#REF!/#REF!*100)</f>
        <v>#REF!</v>
      </c>
    </row>
    <row r="2114" spans="1:72" ht="22.5" x14ac:dyDescent="0.25">
      <c r="A2114" s="4" t="s">
        <v>548</v>
      </c>
      <c r="B2114" s="4" t="s">
        <v>56</v>
      </c>
      <c r="C2114" s="4" t="s">
        <v>148</v>
      </c>
      <c r="D2114" s="102" t="s">
        <v>686</v>
      </c>
      <c r="E2114" s="113">
        <v>6112</v>
      </c>
      <c r="F2114" s="102" t="s">
        <v>688</v>
      </c>
      <c r="G2114" s="98" t="s">
        <v>1660</v>
      </c>
      <c r="H2114" s="13" t="s">
        <v>57</v>
      </c>
      <c r="I2114" s="14">
        <v>0</v>
      </c>
      <c r="J2114" s="14"/>
      <c r="K2114" s="14"/>
      <c r="L2114" s="14"/>
      <c r="M2114" s="14"/>
      <c r="N2114" s="14"/>
      <c r="O2114" s="14">
        <f t="shared" si="3129"/>
        <v>0</v>
      </c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>
        <v>0</v>
      </c>
      <c r="AC2114" s="14">
        <v>0</v>
      </c>
      <c r="AD2114" s="14">
        <v>0</v>
      </c>
      <c r="AE2114" s="14"/>
      <c r="AF2114" s="14"/>
      <c r="AG2114" s="14"/>
      <c r="AH2114" s="14"/>
      <c r="AI2114" s="14"/>
      <c r="AJ2114" s="14">
        <f t="shared" si="3130"/>
        <v>0</v>
      </c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>
        <v>0</v>
      </c>
      <c r="AX2114" s="14">
        <v>0</v>
      </c>
      <c r="AY2114" s="14">
        <v>0</v>
      </c>
      <c r="AZ2114" s="14"/>
      <c r="BA2114" s="14"/>
      <c r="BB2114" s="14"/>
      <c r="BC2114" s="14"/>
      <c r="BD2114" s="14"/>
      <c r="BE2114" s="14">
        <f t="shared" si="3131"/>
        <v>0</v>
      </c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>
        <v>0</v>
      </c>
      <c r="BS2114" s="14">
        <v>0</v>
      </c>
      <c r="BT2114" s="14" t="e">
        <f>IF(#REF!=0,"-",#REF!/#REF!*100)</f>
        <v>#REF!</v>
      </c>
    </row>
    <row r="2115" spans="1:72" x14ac:dyDescent="0.25">
      <c r="A2115" s="4" t="s">
        <v>548</v>
      </c>
      <c r="B2115" s="4" t="s">
        <v>56</v>
      </c>
      <c r="C2115" s="4" t="s">
        <v>148</v>
      </c>
      <c r="D2115" s="102" t="s">
        <v>686</v>
      </c>
      <c r="E2115" s="113">
        <v>6112</v>
      </c>
      <c r="F2115" s="102" t="s">
        <v>689</v>
      </c>
      <c r="G2115" s="98" t="s">
        <v>1660</v>
      </c>
      <c r="H2115" s="13" t="s">
        <v>22</v>
      </c>
      <c r="I2115" s="14">
        <v>0</v>
      </c>
      <c r="J2115" s="14"/>
      <c r="K2115" s="14"/>
      <c r="L2115" s="14"/>
      <c r="M2115" s="14"/>
      <c r="N2115" s="14"/>
      <c r="O2115" s="14">
        <f t="shared" si="3129"/>
        <v>0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>
        <v>0</v>
      </c>
      <c r="AC2115" s="14">
        <v>0</v>
      </c>
      <c r="AD2115" s="14">
        <v>0</v>
      </c>
      <c r="AE2115" s="14"/>
      <c r="AF2115" s="14"/>
      <c r="AG2115" s="14"/>
      <c r="AH2115" s="14"/>
      <c r="AI2115" s="14"/>
      <c r="AJ2115" s="14">
        <f t="shared" si="3130"/>
        <v>0</v>
      </c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>
        <v>0</v>
      </c>
      <c r="AX2115" s="14">
        <v>0</v>
      </c>
      <c r="AY2115" s="14">
        <v>0</v>
      </c>
      <c r="AZ2115" s="14"/>
      <c r="BA2115" s="14"/>
      <c r="BB2115" s="14"/>
      <c r="BC2115" s="14"/>
      <c r="BD2115" s="14"/>
      <c r="BE2115" s="14">
        <f t="shared" si="3131"/>
        <v>0</v>
      </c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>
        <v>0</v>
      </c>
      <c r="BS2115" s="14">
        <v>0</v>
      </c>
      <c r="BT2115" s="14" t="e">
        <f>IF(#REF!=0,"-",#REF!/#REF!*100)</f>
        <v>#REF!</v>
      </c>
    </row>
    <row r="2116" spans="1:72" x14ac:dyDescent="0.25">
      <c r="A2116" s="4" t="s">
        <v>548</v>
      </c>
      <c r="B2116" s="4" t="s">
        <v>56</v>
      </c>
      <c r="C2116" s="4" t="s">
        <v>148</v>
      </c>
      <c r="D2116" s="102" t="s">
        <v>686</v>
      </c>
      <c r="E2116" s="113">
        <v>6112</v>
      </c>
      <c r="F2116" s="102" t="s">
        <v>690</v>
      </c>
      <c r="G2116" s="98" t="s">
        <v>1660</v>
      </c>
      <c r="H2116" s="13" t="s">
        <v>23</v>
      </c>
      <c r="I2116" s="14">
        <v>0</v>
      </c>
      <c r="J2116" s="14"/>
      <c r="K2116" s="14"/>
      <c r="L2116" s="14"/>
      <c r="M2116" s="14"/>
      <c r="N2116" s="14"/>
      <c r="O2116" s="14">
        <f t="shared" si="3129"/>
        <v>0</v>
      </c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>
        <v>0</v>
      </c>
      <c r="AC2116" s="14">
        <v>0</v>
      </c>
      <c r="AD2116" s="14">
        <v>0</v>
      </c>
      <c r="AE2116" s="14"/>
      <c r="AF2116" s="14"/>
      <c r="AG2116" s="14"/>
      <c r="AH2116" s="14"/>
      <c r="AI2116" s="14"/>
      <c r="AJ2116" s="14">
        <f t="shared" si="3130"/>
        <v>0</v>
      </c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>
        <v>0</v>
      </c>
      <c r="AX2116" s="14">
        <v>0</v>
      </c>
      <c r="AY2116" s="14">
        <v>0</v>
      </c>
      <c r="AZ2116" s="14"/>
      <c r="BA2116" s="14"/>
      <c r="BB2116" s="14"/>
      <c r="BC2116" s="14"/>
      <c r="BD2116" s="14"/>
      <c r="BE2116" s="14">
        <f t="shared" si="3131"/>
        <v>0</v>
      </c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>
        <v>0</v>
      </c>
      <c r="BS2116" s="14">
        <v>0</v>
      </c>
      <c r="BT2116" s="14" t="e">
        <f>IF(#REF!=0,"-",#REF!/#REF!*100)</f>
        <v>#REF!</v>
      </c>
    </row>
    <row r="2117" spans="1:72" x14ac:dyDescent="0.25">
      <c r="A2117" s="4" t="s">
        <v>548</v>
      </c>
      <c r="B2117" s="4" t="s">
        <v>56</v>
      </c>
      <c r="C2117" s="4" t="s">
        <v>148</v>
      </c>
      <c r="D2117" s="102" t="s">
        <v>686</v>
      </c>
      <c r="E2117" s="113">
        <v>6112</v>
      </c>
      <c r="F2117" s="102" t="s">
        <v>691</v>
      </c>
      <c r="G2117" s="98" t="s">
        <v>1660</v>
      </c>
      <c r="H2117" s="13" t="s">
        <v>21</v>
      </c>
      <c r="I2117" s="14">
        <v>0</v>
      </c>
      <c r="J2117" s="14"/>
      <c r="K2117" s="14"/>
      <c r="L2117" s="14"/>
      <c r="M2117" s="14"/>
      <c r="N2117" s="14"/>
      <c r="O2117" s="14">
        <f t="shared" si="3129"/>
        <v>0</v>
      </c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>
        <v>0</v>
      </c>
      <c r="AC2117" s="14">
        <v>0</v>
      </c>
      <c r="AD2117" s="14">
        <v>0</v>
      </c>
      <c r="AE2117" s="14"/>
      <c r="AF2117" s="14"/>
      <c r="AG2117" s="14"/>
      <c r="AH2117" s="14"/>
      <c r="AI2117" s="14"/>
      <c r="AJ2117" s="14">
        <f t="shared" si="3130"/>
        <v>0</v>
      </c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>
        <v>0</v>
      </c>
      <c r="AX2117" s="14">
        <v>0</v>
      </c>
      <c r="AY2117" s="14">
        <v>0</v>
      </c>
      <c r="AZ2117" s="14"/>
      <c r="BA2117" s="14"/>
      <c r="BB2117" s="14"/>
      <c r="BC2117" s="14"/>
      <c r="BD2117" s="14"/>
      <c r="BE2117" s="14">
        <f t="shared" si="3131"/>
        <v>0</v>
      </c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>
        <v>0</v>
      </c>
      <c r="BS2117" s="14">
        <v>0</v>
      </c>
      <c r="BT2117" s="14" t="e">
        <f>IF(#REF!=0,"-",#REF!/#REF!*100)</f>
        <v>#REF!</v>
      </c>
    </row>
    <row r="2118" spans="1:72" x14ac:dyDescent="0.25">
      <c r="A2118" s="4" t="s">
        <v>548</v>
      </c>
      <c r="B2118" s="4" t="s">
        <v>56</v>
      </c>
      <c r="C2118" s="4" t="s">
        <v>148</v>
      </c>
      <c r="D2118" s="102" t="s">
        <v>686</v>
      </c>
      <c r="E2118" s="113">
        <v>6112</v>
      </c>
      <c r="F2118" s="102" t="s">
        <v>692</v>
      </c>
      <c r="G2118" s="98" t="s">
        <v>1660</v>
      </c>
      <c r="H2118" s="13" t="s">
        <v>24</v>
      </c>
      <c r="I2118" s="14">
        <v>0</v>
      </c>
      <c r="J2118" s="14"/>
      <c r="K2118" s="14"/>
      <c r="L2118" s="14"/>
      <c r="M2118" s="14"/>
      <c r="N2118" s="14"/>
      <c r="O2118" s="14">
        <f t="shared" si="3129"/>
        <v>0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>
        <v>0</v>
      </c>
      <c r="AC2118" s="14">
        <v>0</v>
      </c>
      <c r="AD2118" s="14">
        <v>0</v>
      </c>
      <c r="AE2118" s="14"/>
      <c r="AF2118" s="14"/>
      <c r="AG2118" s="14"/>
      <c r="AH2118" s="14"/>
      <c r="AI2118" s="14"/>
      <c r="AJ2118" s="14">
        <f t="shared" si="3130"/>
        <v>0</v>
      </c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>
        <v>0</v>
      </c>
      <c r="AX2118" s="14">
        <v>0</v>
      </c>
      <c r="AY2118" s="14">
        <v>0</v>
      </c>
      <c r="AZ2118" s="14"/>
      <c r="BA2118" s="14"/>
      <c r="BB2118" s="14"/>
      <c r="BC2118" s="14"/>
      <c r="BD2118" s="14"/>
      <c r="BE2118" s="14">
        <f t="shared" si="3131"/>
        <v>0</v>
      </c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>
        <v>0</v>
      </c>
      <c r="BS2118" s="14">
        <v>0</v>
      </c>
      <c r="BT2118" s="14" t="e">
        <f>IF(#REF!=0,"-",#REF!/#REF!*100)</f>
        <v>#REF!</v>
      </c>
    </row>
    <row r="2119" spans="1:72" ht="22.5" x14ac:dyDescent="0.25">
      <c r="A2119" s="4" t="s">
        <v>548</v>
      </c>
      <c r="B2119" s="4" t="s">
        <v>56</v>
      </c>
      <c r="C2119" s="4" t="s">
        <v>148</v>
      </c>
      <c r="D2119" s="102" t="s">
        <v>686</v>
      </c>
      <c r="E2119" s="101" t="s">
        <v>25</v>
      </c>
      <c r="F2119" s="101" t="s">
        <v>0</v>
      </c>
      <c r="G2119" s="2" t="s">
        <v>0</v>
      </c>
      <c r="H2119" s="2" t="s">
        <v>26</v>
      </c>
      <c r="I2119" s="12">
        <f t="shared" ref="I2119:AA2119" si="3183">SUM(I2120)</f>
        <v>0</v>
      </c>
      <c r="J2119" s="12">
        <f t="shared" si="3183"/>
        <v>0</v>
      </c>
      <c r="K2119" s="12">
        <f t="shared" si="3183"/>
        <v>0</v>
      </c>
      <c r="L2119" s="12">
        <f t="shared" si="3183"/>
        <v>0</v>
      </c>
      <c r="M2119" s="12">
        <f t="shared" si="3183"/>
        <v>0</v>
      </c>
      <c r="N2119" s="12">
        <f t="shared" si="3183"/>
        <v>0</v>
      </c>
      <c r="O2119" s="12">
        <f t="shared" si="3183"/>
        <v>0</v>
      </c>
      <c r="P2119" s="12">
        <f t="shared" si="3183"/>
        <v>0</v>
      </c>
      <c r="Q2119" s="12">
        <f t="shared" si="3183"/>
        <v>0</v>
      </c>
      <c r="R2119" s="12">
        <f t="shared" si="3183"/>
        <v>0</v>
      </c>
      <c r="S2119" s="12">
        <f t="shared" si="3183"/>
        <v>0</v>
      </c>
      <c r="T2119" s="12">
        <f t="shared" si="3183"/>
        <v>0</v>
      </c>
      <c r="U2119" s="12">
        <f t="shared" si="3183"/>
        <v>0</v>
      </c>
      <c r="V2119" s="12">
        <f t="shared" si="3183"/>
        <v>0</v>
      </c>
      <c r="W2119" s="12">
        <f t="shared" si="3183"/>
        <v>0</v>
      </c>
      <c r="X2119" s="12">
        <f t="shared" si="3183"/>
        <v>0</v>
      </c>
      <c r="Y2119" s="12">
        <f t="shared" si="3183"/>
        <v>0</v>
      </c>
      <c r="Z2119" s="12">
        <f t="shared" si="3183"/>
        <v>0</v>
      </c>
      <c r="AA2119" s="12">
        <f t="shared" si="3183"/>
        <v>0</v>
      </c>
      <c r="AB2119" s="12">
        <v>0</v>
      </c>
      <c r="AC2119" s="12">
        <v>0</v>
      </c>
      <c r="AD2119" s="12">
        <f t="shared" ref="AD2119:AV2119" si="3184">SUM(AD2120)</f>
        <v>0</v>
      </c>
      <c r="AE2119" s="12">
        <f t="shared" si="3184"/>
        <v>0</v>
      </c>
      <c r="AF2119" s="12">
        <f t="shared" si="3184"/>
        <v>0</v>
      </c>
      <c r="AG2119" s="12">
        <f t="shared" si="3184"/>
        <v>0</v>
      </c>
      <c r="AH2119" s="12">
        <f t="shared" si="3184"/>
        <v>0</v>
      </c>
      <c r="AI2119" s="12">
        <f t="shared" si="3184"/>
        <v>0</v>
      </c>
      <c r="AJ2119" s="12">
        <f t="shared" si="3184"/>
        <v>0</v>
      </c>
      <c r="AK2119" s="12">
        <f t="shared" si="3184"/>
        <v>0</v>
      </c>
      <c r="AL2119" s="12">
        <f t="shared" si="3184"/>
        <v>0</v>
      </c>
      <c r="AM2119" s="12">
        <f t="shared" si="3184"/>
        <v>0</v>
      </c>
      <c r="AN2119" s="12">
        <f t="shared" si="3184"/>
        <v>0</v>
      </c>
      <c r="AO2119" s="12">
        <f t="shared" si="3184"/>
        <v>0</v>
      </c>
      <c r="AP2119" s="12">
        <f t="shared" si="3184"/>
        <v>0</v>
      </c>
      <c r="AQ2119" s="12">
        <f t="shared" si="3184"/>
        <v>0</v>
      </c>
      <c r="AR2119" s="12">
        <f t="shared" si="3184"/>
        <v>0</v>
      </c>
      <c r="AS2119" s="12">
        <f t="shared" si="3184"/>
        <v>0</v>
      </c>
      <c r="AT2119" s="12">
        <f t="shared" si="3184"/>
        <v>0</v>
      </c>
      <c r="AU2119" s="12">
        <f t="shared" si="3184"/>
        <v>0</v>
      </c>
      <c r="AV2119" s="12">
        <f t="shared" si="3184"/>
        <v>0</v>
      </c>
      <c r="AW2119" s="12">
        <v>0</v>
      </c>
      <c r="AX2119" s="12">
        <v>0</v>
      </c>
      <c r="AY2119" s="12">
        <f t="shared" ref="AY2119:BQ2119" si="3185">SUM(AY2120)</f>
        <v>0</v>
      </c>
      <c r="AZ2119" s="12">
        <f t="shared" si="3185"/>
        <v>0</v>
      </c>
      <c r="BA2119" s="12">
        <f t="shared" si="3185"/>
        <v>0</v>
      </c>
      <c r="BB2119" s="12">
        <f t="shared" si="3185"/>
        <v>0</v>
      </c>
      <c r="BC2119" s="12">
        <f t="shared" si="3185"/>
        <v>0</v>
      </c>
      <c r="BD2119" s="12">
        <f t="shared" si="3185"/>
        <v>0</v>
      </c>
      <c r="BE2119" s="12">
        <f t="shared" si="3185"/>
        <v>0</v>
      </c>
      <c r="BF2119" s="12">
        <f t="shared" si="3185"/>
        <v>0</v>
      </c>
      <c r="BG2119" s="12">
        <f t="shared" si="3185"/>
        <v>0</v>
      </c>
      <c r="BH2119" s="12">
        <f t="shared" si="3185"/>
        <v>0</v>
      </c>
      <c r="BI2119" s="12">
        <f t="shared" si="3185"/>
        <v>0</v>
      </c>
      <c r="BJ2119" s="12">
        <f t="shared" si="3185"/>
        <v>0</v>
      </c>
      <c r="BK2119" s="12">
        <f t="shared" si="3185"/>
        <v>0</v>
      </c>
      <c r="BL2119" s="12">
        <f t="shared" si="3185"/>
        <v>0</v>
      </c>
      <c r="BM2119" s="12">
        <f t="shared" si="3185"/>
        <v>0</v>
      </c>
      <c r="BN2119" s="12">
        <f t="shared" si="3185"/>
        <v>0</v>
      </c>
      <c r="BO2119" s="12">
        <f t="shared" si="3185"/>
        <v>0</v>
      </c>
      <c r="BP2119" s="12">
        <f t="shared" si="3185"/>
        <v>0</v>
      </c>
      <c r="BQ2119" s="12">
        <f t="shared" si="3185"/>
        <v>0</v>
      </c>
      <c r="BR2119" s="12">
        <v>0</v>
      </c>
      <c r="BS2119" s="12">
        <v>0</v>
      </c>
      <c r="BT2119" s="12" t="e">
        <f>IF(#REF!=0,"-",#REF!/#REF!*100)</f>
        <v>#REF!</v>
      </c>
    </row>
    <row r="2120" spans="1:72" x14ac:dyDescent="0.25">
      <c r="A2120" s="4" t="s">
        <v>548</v>
      </c>
      <c r="B2120" s="4" t="s">
        <v>56</v>
      </c>
      <c r="C2120" s="4" t="s">
        <v>148</v>
      </c>
      <c r="D2120" s="102" t="s">
        <v>686</v>
      </c>
      <c r="E2120" s="113">
        <v>6121</v>
      </c>
      <c r="F2120" s="102"/>
      <c r="G2120" s="98" t="s">
        <v>1660</v>
      </c>
      <c r="H2120" s="13" t="s">
        <v>27</v>
      </c>
      <c r="I2120" s="14">
        <v>0</v>
      </c>
      <c r="J2120" s="14"/>
      <c r="K2120" s="14"/>
      <c r="L2120" s="14"/>
      <c r="M2120" s="14"/>
      <c r="N2120" s="14"/>
      <c r="O2120" s="14">
        <f t="shared" si="3129"/>
        <v>0</v>
      </c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>
        <v>0</v>
      </c>
      <c r="AC2120" s="14">
        <v>0</v>
      </c>
      <c r="AD2120" s="14">
        <v>0</v>
      </c>
      <c r="AE2120" s="14"/>
      <c r="AF2120" s="14"/>
      <c r="AG2120" s="14"/>
      <c r="AH2120" s="14"/>
      <c r="AI2120" s="14"/>
      <c r="AJ2120" s="14">
        <f t="shared" si="3130"/>
        <v>0</v>
      </c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>
        <v>0</v>
      </c>
      <c r="AX2120" s="14">
        <v>0</v>
      </c>
      <c r="AY2120" s="14">
        <v>0</v>
      </c>
      <c r="AZ2120" s="14"/>
      <c r="BA2120" s="14"/>
      <c r="BB2120" s="14"/>
      <c r="BC2120" s="14"/>
      <c r="BD2120" s="14"/>
      <c r="BE2120" s="14">
        <f t="shared" si="3131"/>
        <v>0</v>
      </c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>
        <v>0</v>
      </c>
      <c r="BS2120" s="14">
        <v>0</v>
      </c>
      <c r="BT2120" s="14" t="e">
        <f>IF(#REF!=0,"-",#REF!/#REF!*100)</f>
        <v>#REF!</v>
      </c>
    </row>
    <row r="2121" spans="1:72" ht="22.5" x14ac:dyDescent="0.25">
      <c r="A2121" s="4" t="s">
        <v>548</v>
      </c>
      <c r="B2121" s="4" t="s">
        <v>56</v>
      </c>
      <c r="C2121" s="4" t="s">
        <v>148</v>
      </c>
      <c r="D2121" s="102" t="s">
        <v>686</v>
      </c>
      <c r="E2121" s="101" t="s">
        <v>29</v>
      </c>
      <c r="F2121" s="101" t="s">
        <v>0</v>
      </c>
      <c r="G2121" s="2" t="s">
        <v>0</v>
      </c>
      <c r="H2121" s="2" t="s">
        <v>30</v>
      </c>
      <c r="I2121" s="12">
        <f t="shared" ref="I2121:AA2121" si="3186">SUM(I2122:I2130)</f>
        <v>56250</v>
      </c>
      <c r="J2121" s="12">
        <f t="shared" si="3186"/>
        <v>0</v>
      </c>
      <c r="K2121" s="12">
        <f t="shared" si="3186"/>
        <v>0</v>
      </c>
      <c r="L2121" s="12">
        <f t="shared" si="3186"/>
        <v>0</v>
      </c>
      <c r="M2121" s="12">
        <f t="shared" si="3186"/>
        <v>0</v>
      </c>
      <c r="N2121" s="12">
        <f t="shared" si="3186"/>
        <v>0</v>
      </c>
      <c r="O2121" s="12">
        <f t="shared" si="3186"/>
        <v>56250</v>
      </c>
      <c r="P2121" s="12">
        <f t="shared" si="3186"/>
        <v>0</v>
      </c>
      <c r="Q2121" s="12">
        <f t="shared" si="3186"/>
        <v>0</v>
      </c>
      <c r="R2121" s="12">
        <f t="shared" si="3186"/>
        <v>10000</v>
      </c>
      <c r="S2121" s="12">
        <f t="shared" si="3186"/>
        <v>0</v>
      </c>
      <c r="T2121" s="12">
        <f t="shared" si="3186"/>
        <v>0</v>
      </c>
      <c r="U2121" s="12">
        <f t="shared" si="3186"/>
        <v>0</v>
      </c>
      <c r="V2121" s="12">
        <f t="shared" si="3186"/>
        <v>0</v>
      </c>
      <c r="W2121" s="12">
        <f t="shared" si="3186"/>
        <v>0</v>
      </c>
      <c r="X2121" s="12">
        <f t="shared" si="3186"/>
        <v>0</v>
      </c>
      <c r="Y2121" s="12">
        <f t="shared" si="3186"/>
        <v>0</v>
      </c>
      <c r="Z2121" s="12">
        <f t="shared" si="3186"/>
        <v>0</v>
      </c>
      <c r="AA2121" s="12">
        <f t="shared" si="3186"/>
        <v>0</v>
      </c>
      <c r="AB2121" s="12">
        <v>10000</v>
      </c>
      <c r="AC2121" s="12">
        <v>46250</v>
      </c>
      <c r="AD2121" s="12">
        <f t="shared" ref="AD2121:AV2121" si="3187">SUM(AD2122:AD2130)</f>
        <v>0</v>
      </c>
      <c r="AE2121" s="12">
        <f t="shared" si="3187"/>
        <v>0</v>
      </c>
      <c r="AF2121" s="12">
        <f t="shared" si="3187"/>
        <v>0</v>
      </c>
      <c r="AG2121" s="12">
        <f t="shared" si="3187"/>
        <v>0</v>
      </c>
      <c r="AH2121" s="12">
        <f t="shared" si="3187"/>
        <v>0</v>
      </c>
      <c r="AI2121" s="12">
        <f t="shared" si="3187"/>
        <v>0</v>
      </c>
      <c r="AJ2121" s="12">
        <f t="shared" si="3187"/>
        <v>0</v>
      </c>
      <c r="AK2121" s="12">
        <f t="shared" si="3187"/>
        <v>0</v>
      </c>
      <c r="AL2121" s="12">
        <f t="shared" si="3187"/>
        <v>0</v>
      </c>
      <c r="AM2121" s="12">
        <f t="shared" si="3187"/>
        <v>0</v>
      </c>
      <c r="AN2121" s="12">
        <f t="shared" si="3187"/>
        <v>0</v>
      </c>
      <c r="AO2121" s="12">
        <f t="shared" si="3187"/>
        <v>0</v>
      </c>
      <c r="AP2121" s="12">
        <f t="shared" si="3187"/>
        <v>0</v>
      </c>
      <c r="AQ2121" s="12">
        <f t="shared" si="3187"/>
        <v>0</v>
      </c>
      <c r="AR2121" s="12">
        <f t="shared" si="3187"/>
        <v>0</v>
      </c>
      <c r="AS2121" s="12">
        <f t="shared" si="3187"/>
        <v>0</v>
      </c>
      <c r="AT2121" s="12">
        <f t="shared" si="3187"/>
        <v>0</v>
      </c>
      <c r="AU2121" s="12">
        <f t="shared" si="3187"/>
        <v>0</v>
      </c>
      <c r="AV2121" s="12">
        <f t="shared" si="3187"/>
        <v>0</v>
      </c>
      <c r="AW2121" s="12">
        <v>0</v>
      </c>
      <c r="AX2121" s="12">
        <v>0</v>
      </c>
      <c r="AY2121" s="12">
        <f t="shared" ref="AY2121:BQ2121" si="3188">SUM(AY2122:AY2130)</f>
        <v>0</v>
      </c>
      <c r="AZ2121" s="12">
        <f t="shared" si="3188"/>
        <v>6085</v>
      </c>
      <c r="BA2121" s="12">
        <f t="shared" si="3188"/>
        <v>0</v>
      </c>
      <c r="BB2121" s="12">
        <f t="shared" si="3188"/>
        <v>0</v>
      </c>
      <c r="BC2121" s="12">
        <f t="shared" si="3188"/>
        <v>0</v>
      </c>
      <c r="BD2121" s="12">
        <f t="shared" si="3188"/>
        <v>0</v>
      </c>
      <c r="BE2121" s="12">
        <f t="shared" si="3188"/>
        <v>6085</v>
      </c>
      <c r="BF2121" s="12">
        <f t="shared" si="3188"/>
        <v>0</v>
      </c>
      <c r="BG2121" s="12">
        <f t="shared" si="3188"/>
        <v>0</v>
      </c>
      <c r="BH2121" s="12">
        <f t="shared" si="3188"/>
        <v>6085</v>
      </c>
      <c r="BI2121" s="12">
        <f t="shared" si="3188"/>
        <v>0</v>
      </c>
      <c r="BJ2121" s="12">
        <f t="shared" si="3188"/>
        <v>0</v>
      </c>
      <c r="BK2121" s="12">
        <f t="shared" si="3188"/>
        <v>0</v>
      </c>
      <c r="BL2121" s="12">
        <f t="shared" si="3188"/>
        <v>0</v>
      </c>
      <c r="BM2121" s="12">
        <f t="shared" si="3188"/>
        <v>0</v>
      </c>
      <c r="BN2121" s="12">
        <f t="shared" si="3188"/>
        <v>0</v>
      </c>
      <c r="BO2121" s="12">
        <f t="shared" si="3188"/>
        <v>0</v>
      </c>
      <c r="BP2121" s="12">
        <f t="shared" si="3188"/>
        <v>0</v>
      </c>
      <c r="BQ2121" s="12">
        <f t="shared" si="3188"/>
        <v>0</v>
      </c>
      <c r="BR2121" s="12">
        <v>6085</v>
      </c>
      <c r="BS2121" s="12">
        <v>0</v>
      </c>
      <c r="BT2121" s="12" t="e">
        <f>IF(#REF!=0,"-",#REF!/#REF!*100)</f>
        <v>#REF!</v>
      </c>
    </row>
    <row r="2122" spans="1:72" x14ac:dyDescent="0.25">
      <c r="A2122" s="4" t="s">
        <v>548</v>
      </c>
      <c r="B2122" s="4" t="s">
        <v>56</v>
      </c>
      <c r="C2122" s="4" t="s">
        <v>148</v>
      </c>
      <c r="D2122" s="102" t="s">
        <v>686</v>
      </c>
      <c r="E2122" s="113">
        <v>6131</v>
      </c>
      <c r="F2122" s="102"/>
      <c r="G2122" s="98" t="s">
        <v>1660</v>
      </c>
      <c r="H2122" s="13" t="s">
        <v>32</v>
      </c>
      <c r="I2122" s="14">
        <v>0</v>
      </c>
      <c r="J2122" s="14"/>
      <c r="K2122" s="14"/>
      <c r="L2122" s="14"/>
      <c r="M2122" s="14">
        <v>10000</v>
      </c>
      <c r="N2122" s="14"/>
      <c r="O2122" s="14">
        <f t="shared" si="3129"/>
        <v>10000</v>
      </c>
      <c r="P2122" s="14"/>
      <c r="Q2122" s="14"/>
      <c r="R2122" s="14">
        <v>10000</v>
      </c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>
        <v>10000</v>
      </c>
      <c r="AC2122" s="14">
        <v>0</v>
      </c>
      <c r="AD2122" s="14">
        <v>0</v>
      </c>
      <c r="AE2122" s="14"/>
      <c r="AF2122" s="14"/>
      <c r="AG2122" s="14"/>
      <c r="AH2122" s="14"/>
      <c r="AI2122" s="14"/>
      <c r="AJ2122" s="14">
        <f t="shared" si="3130"/>
        <v>0</v>
      </c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>
        <v>0</v>
      </c>
      <c r="AX2122" s="14">
        <v>0</v>
      </c>
      <c r="AY2122" s="14">
        <v>0</v>
      </c>
      <c r="AZ2122" s="14">
        <v>305</v>
      </c>
      <c r="BA2122" s="14"/>
      <c r="BB2122" s="14"/>
      <c r="BC2122" s="14"/>
      <c r="BD2122" s="14"/>
      <c r="BE2122" s="14">
        <f t="shared" si="3131"/>
        <v>305</v>
      </c>
      <c r="BF2122" s="14"/>
      <c r="BG2122" s="14"/>
      <c r="BH2122" s="14">
        <v>305</v>
      </c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>
        <v>305</v>
      </c>
      <c r="BS2122" s="14">
        <v>0</v>
      </c>
      <c r="BT2122" s="14" t="e">
        <f>IF(#REF!=0,"-",#REF!/#REF!*100)</f>
        <v>#REF!</v>
      </c>
    </row>
    <row r="2123" spans="1:72" x14ac:dyDescent="0.25">
      <c r="A2123" s="4" t="s">
        <v>548</v>
      </c>
      <c r="B2123" s="4" t="s">
        <v>56</v>
      </c>
      <c r="C2123" s="4" t="s">
        <v>148</v>
      </c>
      <c r="D2123" s="102" t="s">
        <v>686</v>
      </c>
      <c r="E2123" s="113">
        <v>6132</v>
      </c>
      <c r="F2123" s="102"/>
      <c r="G2123" s="98" t="s">
        <v>1660</v>
      </c>
      <c r="H2123" s="13" t="s">
        <v>72</v>
      </c>
      <c r="I2123" s="14">
        <v>0</v>
      </c>
      <c r="J2123" s="14"/>
      <c r="K2123" s="14"/>
      <c r="L2123" s="14"/>
      <c r="M2123" s="14"/>
      <c r="N2123" s="14"/>
      <c r="O2123" s="14">
        <f t="shared" si="3129"/>
        <v>0</v>
      </c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>
        <v>0</v>
      </c>
      <c r="AC2123" s="14">
        <v>0</v>
      </c>
      <c r="AD2123" s="14">
        <v>0</v>
      </c>
      <c r="AE2123" s="14"/>
      <c r="AF2123" s="14"/>
      <c r="AG2123" s="14"/>
      <c r="AH2123" s="14"/>
      <c r="AI2123" s="14"/>
      <c r="AJ2123" s="14">
        <f t="shared" si="3130"/>
        <v>0</v>
      </c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>
        <v>0</v>
      </c>
      <c r="AX2123" s="14">
        <v>0</v>
      </c>
      <c r="AY2123" s="14">
        <v>0</v>
      </c>
      <c r="AZ2123" s="14"/>
      <c r="BA2123" s="14"/>
      <c r="BB2123" s="14"/>
      <c r="BC2123" s="14"/>
      <c r="BD2123" s="14"/>
      <c r="BE2123" s="14">
        <f t="shared" si="3131"/>
        <v>0</v>
      </c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>
        <v>0</v>
      </c>
      <c r="BS2123" s="14">
        <v>0</v>
      </c>
      <c r="BT2123" s="14" t="e">
        <f>IF(#REF!=0,"-",#REF!/#REF!*100)</f>
        <v>#REF!</v>
      </c>
    </row>
    <row r="2124" spans="1:72" x14ac:dyDescent="0.25">
      <c r="A2124" s="4" t="s">
        <v>548</v>
      </c>
      <c r="B2124" s="4" t="s">
        <v>56</v>
      </c>
      <c r="C2124" s="4" t="s">
        <v>148</v>
      </c>
      <c r="D2124" s="102" t="s">
        <v>686</v>
      </c>
      <c r="E2124" s="113">
        <v>6133</v>
      </c>
      <c r="F2124" s="102"/>
      <c r="G2124" s="98" t="s">
        <v>1660</v>
      </c>
      <c r="H2124" s="13" t="s">
        <v>75</v>
      </c>
      <c r="I2124" s="14">
        <v>0</v>
      </c>
      <c r="J2124" s="14"/>
      <c r="K2124" s="14"/>
      <c r="L2124" s="14"/>
      <c r="M2124" s="14"/>
      <c r="N2124" s="14"/>
      <c r="O2124" s="14">
        <f t="shared" si="3129"/>
        <v>0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>
        <v>0</v>
      </c>
      <c r="AC2124" s="14">
        <v>0</v>
      </c>
      <c r="AD2124" s="14">
        <v>0</v>
      </c>
      <c r="AE2124" s="14"/>
      <c r="AF2124" s="14"/>
      <c r="AG2124" s="14"/>
      <c r="AH2124" s="14"/>
      <c r="AI2124" s="14"/>
      <c r="AJ2124" s="14">
        <f t="shared" si="3130"/>
        <v>0</v>
      </c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>
        <v>0</v>
      </c>
      <c r="AX2124" s="14">
        <v>0</v>
      </c>
      <c r="AY2124" s="14">
        <v>0</v>
      </c>
      <c r="AZ2124" s="14">
        <v>2524</v>
      </c>
      <c r="BA2124" s="14"/>
      <c r="BB2124" s="14"/>
      <c r="BC2124" s="14"/>
      <c r="BD2124" s="14"/>
      <c r="BE2124" s="14">
        <f t="shared" si="3131"/>
        <v>2524</v>
      </c>
      <c r="BF2124" s="14"/>
      <c r="BG2124" s="14"/>
      <c r="BH2124" s="14">
        <v>2524</v>
      </c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>
        <v>2524</v>
      </c>
      <c r="BS2124" s="14">
        <v>0</v>
      </c>
      <c r="BT2124" s="14" t="e">
        <f>IF(#REF!=0,"-",#REF!/#REF!*100)</f>
        <v>#REF!</v>
      </c>
    </row>
    <row r="2125" spans="1:72" x14ac:dyDescent="0.25">
      <c r="A2125" s="4" t="s">
        <v>548</v>
      </c>
      <c r="B2125" s="4" t="s">
        <v>56</v>
      </c>
      <c r="C2125" s="4" t="s">
        <v>148</v>
      </c>
      <c r="D2125" s="102" t="s">
        <v>686</v>
      </c>
      <c r="E2125" s="113">
        <v>6134</v>
      </c>
      <c r="F2125" s="102"/>
      <c r="G2125" s="98" t="s">
        <v>1660</v>
      </c>
      <c r="H2125" s="13" t="s">
        <v>78</v>
      </c>
      <c r="I2125" s="14">
        <v>0</v>
      </c>
      <c r="J2125" s="14"/>
      <c r="K2125" s="14"/>
      <c r="L2125" s="14"/>
      <c r="M2125" s="14"/>
      <c r="N2125" s="14"/>
      <c r="O2125" s="14">
        <f t="shared" si="3129"/>
        <v>0</v>
      </c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>
        <v>0</v>
      </c>
      <c r="AC2125" s="14">
        <v>0</v>
      </c>
      <c r="AD2125" s="14">
        <v>0</v>
      </c>
      <c r="AE2125" s="14"/>
      <c r="AF2125" s="14"/>
      <c r="AG2125" s="14"/>
      <c r="AH2125" s="14"/>
      <c r="AI2125" s="14"/>
      <c r="AJ2125" s="14">
        <f t="shared" si="3130"/>
        <v>0</v>
      </c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>
        <v>0</v>
      </c>
      <c r="AX2125" s="14">
        <v>0</v>
      </c>
      <c r="AY2125" s="14">
        <v>0</v>
      </c>
      <c r="AZ2125" s="14"/>
      <c r="BA2125" s="14"/>
      <c r="BB2125" s="14"/>
      <c r="BC2125" s="14"/>
      <c r="BD2125" s="14"/>
      <c r="BE2125" s="14">
        <f t="shared" si="3131"/>
        <v>0</v>
      </c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>
        <v>0</v>
      </c>
      <c r="BS2125" s="14">
        <v>0</v>
      </c>
      <c r="BT2125" s="14" t="e">
        <f>IF(#REF!=0,"-",#REF!/#REF!*100)</f>
        <v>#REF!</v>
      </c>
    </row>
    <row r="2126" spans="1:72" x14ac:dyDescent="0.25">
      <c r="A2126" s="4" t="s">
        <v>548</v>
      </c>
      <c r="B2126" s="4" t="s">
        <v>56</v>
      </c>
      <c r="C2126" s="4" t="s">
        <v>148</v>
      </c>
      <c r="D2126" s="102" t="s">
        <v>686</v>
      </c>
      <c r="E2126" s="113">
        <v>6135</v>
      </c>
      <c r="F2126" s="102"/>
      <c r="G2126" s="98" t="s">
        <v>1660</v>
      </c>
      <c r="H2126" s="13" t="s">
        <v>81</v>
      </c>
      <c r="I2126" s="14">
        <v>0</v>
      </c>
      <c r="J2126" s="14"/>
      <c r="K2126" s="14"/>
      <c r="L2126" s="14"/>
      <c r="M2126" s="14"/>
      <c r="N2126" s="14"/>
      <c r="O2126" s="14">
        <f t="shared" si="3129"/>
        <v>0</v>
      </c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>
        <v>0</v>
      </c>
      <c r="AC2126" s="14">
        <v>0</v>
      </c>
      <c r="AD2126" s="14">
        <v>0</v>
      </c>
      <c r="AE2126" s="14"/>
      <c r="AF2126" s="14"/>
      <c r="AG2126" s="14"/>
      <c r="AH2126" s="14"/>
      <c r="AI2126" s="14"/>
      <c r="AJ2126" s="14">
        <f t="shared" si="3130"/>
        <v>0</v>
      </c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>
        <v>0</v>
      </c>
      <c r="AX2126" s="14">
        <v>0</v>
      </c>
      <c r="AY2126" s="14">
        <v>0</v>
      </c>
      <c r="AZ2126" s="14">
        <v>834</v>
      </c>
      <c r="BA2126" s="14"/>
      <c r="BB2126" s="14"/>
      <c r="BC2126" s="14"/>
      <c r="BD2126" s="14"/>
      <c r="BE2126" s="14">
        <f t="shared" si="3131"/>
        <v>834</v>
      </c>
      <c r="BF2126" s="14"/>
      <c r="BG2126" s="14"/>
      <c r="BH2126" s="14">
        <v>834</v>
      </c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>
        <v>834</v>
      </c>
      <c r="BS2126" s="14">
        <v>0</v>
      </c>
      <c r="BT2126" s="14" t="e">
        <f>IF(#REF!=0,"-",#REF!/#REF!*100)</f>
        <v>#REF!</v>
      </c>
    </row>
    <row r="2127" spans="1:72" ht="22.5" x14ac:dyDescent="0.25">
      <c r="A2127" s="4" t="s">
        <v>548</v>
      </c>
      <c r="B2127" s="4" t="s">
        <v>56</v>
      </c>
      <c r="C2127" s="4" t="s">
        <v>148</v>
      </c>
      <c r="D2127" s="102" t="s">
        <v>686</v>
      </c>
      <c r="E2127" s="113">
        <v>6136</v>
      </c>
      <c r="F2127" s="102"/>
      <c r="G2127" s="98" t="s">
        <v>1660</v>
      </c>
      <c r="H2127" s="13" t="s">
        <v>84</v>
      </c>
      <c r="I2127" s="14">
        <v>0</v>
      </c>
      <c r="J2127" s="14"/>
      <c r="K2127" s="14"/>
      <c r="L2127" s="14"/>
      <c r="M2127" s="14"/>
      <c r="N2127" s="14"/>
      <c r="O2127" s="14">
        <f t="shared" si="3129"/>
        <v>0</v>
      </c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>
        <v>0</v>
      </c>
      <c r="AC2127" s="14">
        <v>0</v>
      </c>
      <c r="AD2127" s="14">
        <v>0</v>
      </c>
      <c r="AE2127" s="14"/>
      <c r="AF2127" s="14"/>
      <c r="AG2127" s="14"/>
      <c r="AH2127" s="14"/>
      <c r="AI2127" s="14"/>
      <c r="AJ2127" s="14">
        <f t="shared" si="3130"/>
        <v>0</v>
      </c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>
        <v>0</v>
      </c>
      <c r="AX2127" s="14">
        <v>0</v>
      </c>
      <c r="AY2127" s="14">
        <v>0</v>
      </c>
      <c r="AZ2127" s="14"/>
      <c r="BA2127" s="14"/>
      <c r="BB2127" s="14"/>
      <c r="BC2127" s="14"/>
      <c r="BD2127" s="14"/>
      <c r="BE2127" s="14">
        <f t="shared" si="3131"/>
        <v>0</v>
      </c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>
        <v>0</v>
      </c>
      <c r="BS2127" s="14">
        <v>0</v>
      </c>
      <c r="BT2127" s="14" t="e">
        <f>IF(#REF!=0,"-",#REF!/#REF!*100)</f>
        <v>#REF!</v>
      </c>
    </row>
    <row r="2128" spans="1:72" x14ac:dyDescent="0.25">
      <c r="A2128" s="4" t="s">
        <v>548</v>
      </c>
      <c r="B2128" s="4" t="s">
        <v>56</v>
      </c>
      <c r="C2128" s="4" t="s">
        <v>148</v>
      </c>
      <c r="D2128" s="102" t="s">
        <v>686</v>
      </c>
      <c r="E2128" s="113">
        <v>6137</v>
      </c>
      <c r="F2128" s="102"/>
      <c r="G2128" s="98" t="s">
        <v>1660</v>
      </c>
      <c r="H2128" s="13" t="s">
        <v>87</v>
      </c>
      <c r="I2128" s="14">
        <v>56250</v>
      </c>
      <c r="J2128" s="14"/>
      <c r="K2128" s="14"/>
      <c r="L2128" s="14"/>
      <c r="M2128" s="14">
        <v>-10000</v>
      </c>
      <c r="N2128" s="14"/>
      <c r="O2128" s="14">
        <f t="shared" si="3129"/>
        <v>46250</v>
      </c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>
        <v>0</v>
      </c>
      <c r="AC2128" s="14">
        <v>46250</v>
      </c>
      <c r="AD2128" s="14">
        <v>0</v>
      </c>
      <c r="AE2128" s="14"/>
      <c r="AF2128" s="14"/>
      <c r="AG2128" s="14"/>
      <c r="AH2128" s="14"/>
      <c r="AI2128" s="14"/>
      <c r="AJ2128" s="14">
        <f t="shared" si="3130"/>
        <v>0</v>
      </c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>
        <v>0</v>
      </c>
      <c r="AX2128" s="14">
        <v>0</v>
      </c>
      <c r="AY2128" s="14">
        <v>0</v>
      </c>
      <c r="AZ2128" s="14"/>
      <c r="BA2128" s="14"/>
      <c r="BB2128" s="14"/>
      <c r="BC2128" s="14"/>
      <c r="BD2128" s="14"/>
      <c r="BE2128" s="14">
        <f t="shared" si="3131"/>
        <v>0</v>
      </c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>
        <v>0</v>
      </c>
      <c r="BS2128" s="14">
        <v>0</v>
      </c>
      <c r="BT2128" s="14" t="e">
        <f>IF(#REF!=0,"-",#REF!/#REF!*100)</f>
        <v>#REF!</v>
      </c>
    </row>
    <row r="2129" spans="1:72" ht="22.5" x14ac:dyDescent="0.25">
      <c r="A2129" s="4" t="s">
        <v>548</v>
      </c>
      <c r="B2129" s="4" t="s">
        <v>56</v>
      </c>
      <c r="C2129" s="4" t="s">
        <v>148</v>
      </c>
      <c r="D2129" s="102" t="s">
        <v>686</v>
      </c>
      <c r="E2129" s="113">
        <v>6138</v>
      </c>
      <c r="F2129" s="102"/>
      <c r="G2129" s="98" t="s">
        <v>1660</v>
      </c>
      <c r="H2129" s="13" t="s">
        <v>90</v>
      </c>
      <c r="I2129" s="14">
        <v>0</v>
      </c>
      <c r="J2129" s="14"/>
      <c r="K2129" s="14"/>
      <c r="L2129" s="14"/>
      <c r="M2129" s="14"/>
      <c r="N2129" s="14"/>
      <c r="O2129" s="14">
        <f t="shared" si="3129"/>
        <v>0</v>
      </c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>
        <v>0</v>
      </c>
      <c r="AC2129" s="14">
        <v>0</v>
      </c>
      <c r="AD2129" s="14">
        <v>0</v>
      </c>
      <c r="AE2129" s="14"/>
      <c r="AF2129" s="14"/>
      <c r="AG2129" s="14"/>
      <c r="AH2129" s="14"/>
      <c r="AI2129" s="14"/>
      <c r="AJ2129" s="14">
        <f t="shared" si="3130"/>
        <v>0</v>
      </c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>
        <v>0</v>
      </c>
      <c r="AX2129" s="14">
        <v>0</v>
      </c>
      <c r="AY2129" s="14">
        <v>0</v>
      </c>
      <c r="AZ2129" s="14">
        <v>175</v>
      </c>
      <c r="BA2129" s="14"/>
      <c r="BB2129" s="14"/>
      <c r="BC2129" s="14"/>
      <c r="BD2129" s="14"/>
      <c r="BE2129" s="14">
        <f t="shared" si="3131"/>
        <v>175</v>
      </c>
      <c r="BF2129" s="14"/>
      <c r="BG2129" s="14"/>
      <c r="BH2129" s="14">
        <v>175</v>
      </c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>
        <v>175</v>
      </c>
      <c r="BS2129" s="14">
        <v>0</v>
      </c>
      <c r="BT2129" s="14" t="e">
        <f>IF(#REF!=0,"-",#REF!/#REF!*100)</f>
        <v>#REF!</v>
      </c>
    </row>
    <row r="2130" spans="1:72" x14ac:dyDescent="0.25">
      <c r="A2130" s="1" t="s">
        <v>548</v>
      </c>
      <c r="B2130" s="1" t="s">
        <v>56</v>
      </c>
      <c r="C2130" s="1" t="s">
        <v>148</v>
      </c>
      <c r="D2130" s="105" t="s">
        <v>686</v>
      </c>
      <c r="E2130" s="105" t="s">
        <v>34</v>
      </c>
      <c r="F2130" s="102" t="s">
        <v>0</v>
      </c>
      <c r="G2130" s="13" t="s">
        <v>0</v>
      </c>
      <c r="H2130" s="2" t="s">
        <v>35</v>
      </c>
      <c r="I2130" s="12">
        <f t="shared" ref="I2130:AA2130" si="3189">SUM(I2131:I2133)</f>
        <v>0</v>
      </c>
      <c r="J2130" s="12">
        <f t="shared" si="3189"/>
        <v>0</v>
      </c>
      <c r="K2130" s="12">
        <f t="shared" si="3189"/>
        <v>0</v>
      </c>
      <c r="L2130" s="12">
        <f t="shared" si="3189"/>
        <v>0</v>
      </c>
      <c r="M2130" s="12">
        <f t="shared" si="3189"/>
        <v>0</v>
      </c>
      <c r="N2130" s="12">
        <f t="shared" si="3189"/>
        <v>0</v>
      </c>
      <c r="O2130" s="12">
        <f t="shared" si="3189"/>
        <v>0</v>
      </c>
      <c r="P2130" s="12">
        <f t="shared" si="3189"/>
        <v>0</v>
      </c>
      <c r="Q2130" s="12">
        <f t="shared" si="3189"/>
        <v>0</v>
      </c>
      <c r="R2130" s="12">
        <f t="shared" si="3189"/>
        <v>0</v>
      </c>
      <c r="S2130" s="12">
        <f t="shared" si="3189"/>
        <v>0</v>
      </c>
      <c r="T2130" s="12">
        <f t="shared" si="3189"/>
        <v>0</v>
      </c>
      <c r="U2130" s="12">
        <f t="shared" si="3189"/>
        <v>0</v>
      </c>
      <c r="V2130" s="12">
        <f t="shared" si="3189"/>
        <v>0</v>
      </c>
      <c r="W2130" s="12">
        <f t="shared" si="3189"/>
        <v>0</v>
      </c>
      <c r="X2130" s="12">
        <f t="shared" si="3189"/>
        <v>0</v>
      </c>
      <c r="Y2130" s="12">
        <f t="shared" si="3189"/>
        <v>0</v>
      </c>
      <c r="Z2130" s="12">
        <f t="shared" si="3189"/>
        <v>0</v>
      </c>
      <c r="AA2130" s="12">
        <f t="shared" si="3189"/>
        <v>0</v>
      </c>
      <c r="AB2130" s="12">
        <v>0</v>
      </c>
      <c r="AC2130" s="12">
        <v>0</v>
      </c>
      <c r="AD2130" s="12">
        <f t="shared" ref="AD2130:AV2130" si="3190">SUM(AD2131:AD2133)</f>
        <v>0</v>
      </c>
      <c r="AE2130" s="12">
        <f t="shared" si="3190"/>
        <v>0</v>
      </c>
      <c r="AF2130" s="12">
        <f t="shared" si="3190"/>
        <v>0</v>
      </c>
      <c r="AG2130" s="12">
        <f t="shared" si="3190"/>
        <v>0</v>
      </c>
      <c r="AH2130" s="12">
        <f t="shared" si="3190"/>
        <v>0</v>
      </c>
      <c r="AI2130" s="12">
        <f t="shared" si="3190"/>
        <v>0</v>
      </c>
      <c r="AJ2130" s="12">
        <f t="shared" si="3190"/>
        <v>0</v>
      </c>
      <c r="AK2130" s="12">
        <f t="shared" si="3190"/>
        <v>0</v>
      </c>
      <c r="AL2130" s="12">
        <f t="shared" si="3190"/>
        <v>0</v>
      </c>
      <c r="AM2130" s="12">
        <f t="shared" si="3190"/>
        <v>0</v>
      </c>
      <c r="AN2130" s="12">
        <f t="shared" si="3190"/>
        <v>0</v>
      </c>
      <c r="AO2130" s="12">
        <f t="shared" si="3190"/>
        <v>0</v>
      </c>
      <c r="AP2130" s="12">
        <f t="shared" si="3190"/>
        <v>0</v>
      </c>
      <c r="AQ2130" s="12">
        <f t="shared" si="3190"/>
        <v>0</v>
      </c>
      <c r="AR2130" s="12">
        <f t="shared" si="3190"/>
        <v>0</v>
      </c>
      <c r="AS2130" s="12">
        <f t="shared" si="3190"/>
        <v>0</v>
      </c>
      <c r="AT2130" s="12">
        <f t="shared" si="3190"/>
        <v>0</v>
      </c>
      <c r="AU2130" s="12">
        <f t="shared" si="3190"/>
        <v>0</v>
      </c>
      <c r="AV2130" s="12">
        <f t="shared" si="3190"/>
        <v>0</v>
      </c>
      <c r="AW2130" s="12">
        <v>0</v>
      </c>
      <c r="AX2130" s="12">
        <v>0</v>
      </c>
      <c r="AY2130" s="12">
        <f t="shared" ref="AY2130:BQ2130" si="3191">SUM(AY2131:AY2133)</f>
        <v>0</v>
      </c>
      <c r="AZ2130" s="12">
        <f t="shared" si="3191"/>
        <v>2247</v>
      </c>
      <c r="BA2130" s="12">
        <f t="shared" si="3191"/>
        <v>0</v>
      </c>
      <c r="BB2130" s="12">
        <f t="shared" si="3191"/>
        <v>0</v>
      </c>
      <c r="BC2130" s="12">
        <f t="shared" si="3191"/>
        <v>0</v>
      </c>
      <c r="BD2130" s="12">
        <f t="shared" si="3191"/>
        <v>0</v>
      </c>
      <c r="BE2130" s="12">
        <f t="shared" si="3191"/>
        <v>2247</v>
      </c>
      <c r="BF2130" s="12">
        <f t="shared" si="3191"/>
        <v>0</v>
      </c>
      <c r="BG2130" s="12">
        <f t="shared" si="3191"/>
        <v>0</v>
      </c>
      <c r="BH2130" s="12">
        <f t="shared" si="3191"/>
        <v>2247</v>
      </c>
      <c r="BI2130" s="12">
        <f t="shared" si="3191"/>
        <v>0</v>
      </c>
      <c r="BJ2130" s="12">
        <f t="shared" si="3191"/>
        <v>0</v>
      </c>
      <c r="BK2130" s="12">
        <f t="shared" si="3191"/>
        <v>0</v>
      </c>
      <c r="BL2130" s="12">
        <f t="shared" si="3191"/>
        <v>0</v>
      </c>
      <c r="BM2130" s="12">
        <f t="shared" si="3191"/>
        <v>0</v>
      </c>
      <c r="BN2130" s="12">
        <f t="shared" si="3191"/>
        <v>0</v>
      </c>
      <c r="BO2130" s="12">
        <f t="shared" si="3191"/>
        <v>0</v>
      </c>
      <c r="BP2130" s="12">
        <f t="shared" si="3191"/>
        <v>0</v>
      </c>
      <c r="BQ2130" s="12">
        <f t="shared" si="3191"/>
        <v>0</v>
      </c>
      <c r="BR2130" s="12">
        <v>2247</v>
      </c>
      <c r="BS2130" s="12">
        <v>0</v>
      </c>
      <c r="BT2130" s="12" t="e">
        <f>IF(#REF!=0,"-",#REF!/#REF!*100)</f>
        <v>#REF!</v>
      </c>
    </row>
    <row r="2131" spans="1:72" x14ac:dyDescent="0.25">
      <c r="A2131" s="4" t="s">
        <v>548</v>
      </c>
      <c r="B2131" s="4" t="s">
        <v>56</v>
      </c>
      <c r="C2131" s="4" t="s">
        <v>148</v>
      </c>
      <c r="D2131" s="102" t="s">
        <v>686</v>
      </c>
      <c r="E2131" s="113">
        <v>6139</v>
      </c>
      <c r="F2131" s="102"/>
      <c r="G2131" s="98" t="s">
        <v>1660</v>
      </c>
      <c r="H2131" s="13" t="s">
        <v>35</v>
      </c>
      <c r="I2131" s="14">
        <v>0</v>
      </c>
      <c r="J2131" s="14"/>
      <c r="K2131" s="14"/>
      <c r="L2131" s="14"/>
      <c r="M2131" s="14"/>
      <c r="N2131" s="14"/>
      <c r="O2131" s="14">
        <f t="shared" si="3129"/>
        <v>0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>
        <v>0</v>
      </c>
      <c r="AC2131" s="14">
        <v>0</v>
      </c>
      <c r="AD2131" s="14">
        <v>0</v>
      </c>
      <c r="AE2131" s="14"/>
      <c r="AF2131" s="14"/>
      <c r="AG2131" s="14"/>
      <c r="AH2131" s="14"/>
      <c r="AI2131" s="14"/>
      <c r="AJ2131" s="14">
        <f t="shared" si="3130"/>
        <v>0</v>
      </c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>
        <v>0</v>
      </c>
      <c r="AX2131" s="14">
        <v>0</v>
      </c>
      <c r="AY2131" s="14">
        <v>0</v>
      </c>
      <c r="AZ2131" s="14">
        <v>2247</v>
      </c>
      <c r="BA2131" s="14"/>
      <c r="BB2131" s="14"/>
      <c r="BC2131" s="14"/>
      <c r="BD2131" s="14"/>
      <c r="BE2131" s="14">
        <f t="shared" si="3131"/>
        <v>2247</v>
      </c>
      <c r="BF2131" s="14"/>
      <c r="BG2131" s="14"/>
      <c r="BH2131" s="14">
        <v>2247</v>
      </c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>
        <v>2247</v>
      </c>
      <c r="BS2131" s="14">
        <v>0</v>
      </c>
      <c r="BT2131" s="14" t="e">
        <f>IF(#REF!=0,"-",#REF!/#REF!*100)</f>
        <v>#REF!</v>
      </c>
    </row>
    <row r="2132" spans="1:72" ht="22.5" x14ac:dyDescent="0.25">
      <c r="A2132" s="4" t="s">
        <v>548</v>
      </c>
      <c r="B2132" s="4" t="s">
        <v>56</v>
      </c>
      <c r="C2132" s="4" t="s">
        <v>148</v>
      </c>
      <c r="D2132" s="102" t="s">
        <v>686</v>
      </c>
      <c r="E2132" s="113">
        <v>6139</v>
      </c>
      <c r="F2132" s="102" t="s">
        <v>693</v>
      </c>
      <c r="G2132" s="98" t="s">
        <v>1660</v>
      </c>
      <c r="H2132" s="13" t="s">
        <v>37</v>
      </c>
      <c r="I2132" s="14">
        <v>0</v>
      </c>
      <c r="J2132" s="14"/>
      <c r="K2132" s="14"/>
      <c r="L2132" s="14"/>
      <c r="M2132" s="14"/>
      <c r="N2132" s="14"/>
      <c r="O2132" s="14">
        <f t="shared" si="3129"/>
        <v>0</v>
      </c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>
        <v>0</v>
      </c>
      <c r="AC2132" s="14">
        <v>0</v>
      </c>
      <c r="AD2132" s="14">
        <v>0</v>
      </c>
      <c r="AE2132" s="14"/>
      <c r="AF2132" s="14"/>
      <c r="AG2132" s="14"/>
      <c r="AH2132" s="14"/>
      <c r="AI2132" s="14"/>
      <c r="AJ2132" s="14">
        <f t="shared" si="3130"/>
        <v>0</v>
      </c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>
        <v>0</v>
      </c>
      <c r="AX2132" s="14">
        <v>0</v>
      </c>
      <c r="AY2132" s="14">
        <v>0</v>
      </c>
      <c r="AZ2132" s="14"/>
      <c r="BA2132" s="14"/>
      <c r="BB2132" s="14"/>
      <c r="BC2132" s="14"/>
      <c r="BD2132" s="14"/>
      <c r="BE2132" s="14">
        <f t="shared" si="3131"/>
        <v>0</v>
      </c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>
        <v>0</v>
      </c>
      <c r="BS2132" s="14">
        <v>0</v>
      </c>
      <c r="BT2132" s="14" t="e">
        <f>IF(#REF!=0,"-",#REF!/#REF!*100)</f>
        <v>#REF!</v>
      </c>
    </row>
    <row r="2133" spans="1:72" ht="33.75" x14ac:dyDescent="0.25">
      <c r="A2133" s="4" t="s">
        <v>548</v>
      </c>
      <c r="B2133" s="4" t="s">
        <v>56</v>
      </c>
      <c r="C2133" s="4" t="s">
        <v>148</v>
      </c>
      <c r="D2133" s="102" t="s">
        <v>686</v>
      </c>
      <c r="E2133" s="113">
        <v>6139</v>
      </c>
      <c r="F2133" s="102" t="s">
        <v>694</v>
      </c>
      <c r="G2133" s="98" t="s">
        <v>1660</v>
      </c>
      <c r="H2133" s="13" t="s">
        <v>38</v>
      </c>
      <c r="I2133" s="14">
        <v>0</v>
      </c>
      <c r="J2133" s="14"/>
      <c r="K2133" s="14"/>
      <c r="L2133" s="14"/>
      <c r="M2133" s="14"/>
      <c r="N2133" s="14"/>
      <c r="O2133" s="14">
        <f t="shared" si="3129"/>
        <v>0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>
        <v>0</v>
      </c>
      <c r="AC2133" s="14">
        <v>0</v>
      </c>
      <c r="AD2133" s="14">
        <v>0</v>
      </c>
      <c r="AE2133" s="14"/>
      <c r="AF2133" s="14"/>
      <c r="AG2133" s="14"/>
      <c r="AH2133" s="14"/>
      <c r="AI2133" s="14"/>
      <c r="AJ2133" s="14">
        <f t="shared" si="3130"/>
        <v>0</v>
      </c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>
        <v>0</v>
      </c>
      <c r="AX2133" s="14">
        <v>0</v>
      </c>
      <c r="AY2133" s="14">
        <v>0</v>
      </c>
      <c r="AZ2133" s="14"/>
      <c r="BA2133" s="14"/>
      <c r="BB2133" s="14"/>
      <c r="BC2133" s="14"/>
      <c r="BD2133" s="14"/>
      <c r="BE2133" s="14">
        <f t="shared" si="3131"/>
        <v>0</v>
      </c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>
        <v>0</v>
      </c>
      <c r="BS2133" s="14">
        <v>0</v>
      </c>
      <c r="BT2133" s="14" t="e">
        <f>IF(#REF!=0,"-",#REF!/#REF!*100)</f>
        <v>#REF!</v>
      </c>
    </row>
    <row r="2134" spans="1:72" ht="33.75" x14ac:dyDescent="0.25">
      <c r="A2134" s="1" t="s">
        <v>0</v>
      </c>
      <c r="B2134" s="1" t="s">
        <v>0</v>
      </c>
      <c r="C2134" s="1" t="s">
        <v>0</v>
      </c>
      <c r="D2134" s="101" t="s">
        <v>0</v>
      </c>
      <c r="E2134" s="101" t="s">
        <v>0</v>
      </c>
      <c r="F2134" s="101" t="s">
        <v>0</v>
      </c>
      <c r="G2134" s="2" t="s">
        <v>0</v>
      </c>
      <c r="H2134" s="10" t="s">
        <v>39</v>
      </c>
      <c r="I2134" s="11">
        <f t="shared" ref="I2134:X2136" si="3192">SUM(I2135)</f>
        <v>0</v>
      </c>
      <c r="J2134" s="11">
        <f t="shared" si="3192"/>
        <v>0</v>
      </c>
      <c r="K2134" s="11">
        <f t="shared" si="3192"/>
        <v>0</v>
      </c>
      <c r="L2134" s="11">
        <f t="shared" si="3192"/>
        <v>0</v>
      </c>
      <c r="M2134" s="11">
        <f t="shared" si="3192"/>
        <v>0</v>
      </c>
      <c r="N2134" s="11">
        <f t="shared" si="3192"/>
        <v>0</v>
      </c>
      <c r="O2134" s="11">
        <f t="shared" si="3192"/>
        <v>0</v>
      </c>
      <c r="P2134" s="11">
        <f t="shared" si="3192"/>
        <v>0</v>
      </c>
      <c r="Q2134" s="11">
        <f t="shared" si="3192"/>
        <v>0</v>
      </c>
      <c r="R2134" s="11">
        <f t="shared" si="3192"/>
        <v>0</v>
      </c>
      <c r="S2134" s="11">
        <f t="shared" si="3192"/>
        <v>0</v>
      </c>
      <c r="T2134" s="11">
        <f t="shared" si="3192"/>
        <v>0</v>
      </c>
      <c r="U2134" s="11">
        <f t="shared" si="3192"/>
        <v>0</v>
      </c>
      <c r="V2134" s="11">
        <f t="shared" si="3192"/>
        <v>0</v>
      </c>
      <c r="W2134" s="11">
        <f t="shared" si="3192"/>
        <v>0</v>
      </c>
      <c r="X2134" s="11">
        <f t="shared" si="3192"/>
        <v>0</v>
      </c>
      <c r="Y2134" s="11">
        <f t="shared" ref="J2134:AA2136" si="3193">SUM(Y2135)</f>
        <v>0</v>
      </c>
      <c r="Z2134" s="11">
        <f t="shared" si="3193"/>
        <v>0</v>
      </c>
      <c r="AA2134" s="11">
        <f t="shared" si="3193"/>
        <v>0</v>
      </c>
      <c r="AB2134" s="11">
        <v>0</v>
      </c>
      <c r="AC2134" s="11">
        <v>0</v>
      </c>
      <c r="AD2134" s="11">
        <f t="shared" ref="AD2134:AS2136" si="3194">SUM(AD2135)</f>
        <v>0</v>
      </c>
      <c r="AE2134" s="11">
        <f t="shared" si="3194"/>
        <v>0</v>
      </c>
      <c r="AF2134" s="11">
        <f t="shared" si="3194"/>
        <v>0</v>
      </c>
      <c r="AG2134" s="11">
        <f t="shared" si="3194"/>
        <v>0</v>
      </c>
      <c r="AH2134" s="11">
        <f t="shared" si="3194"/>
        <v>0</v>
      </c>
      <c r="AI2134" s="11">
        <f t="shared" si="3194"/>
        <v>0</v>
      </c>
      <c r="AJ2134" s="11">
        <f t="shared" si="3194"/>
        <v>0</v>
      </c>
      <c r="AK2134" s="11">
        <f t="shared" si="3194"/>
        <v>0</v>
      </c>
      <c r="AL2134" s="11">
        <f t="shared" si="3194"/>
        <v>0</v>
      </c>
      <c r="AM2134" s="11">
        <f t="shared" si="3194"/>
        <v>0</v>
      </c>
      <c r="AN2134" s="11">
        <f t="shared" si="3194"/>
        <v>0</v>
      </c>
      <c r="AO2134" s="11">
        <f t="shared" si="3194"/>
        <v>0</v>
      </c>
      <c r="AP2134" s="11">
        <f t="shared" si="3194"/>
        <v>0</v>
      </c>
      <c r="AQ2134" s="11">
        <f t="shared" si="3194"/>
        <v>0</v>
      </c>
      <c r="AR2134" s="11">
        <f t="shared" si="3194"/>
        <v>0</v>
      </c>
      <c r="AS2134" s="11">
        <f t="shared" si="3194"/>
        <v>0</v>
      </c>
      <c r="AT2134" s="11">
        <f t="shared" ref="AE2134:AV2136" si="3195">SUM(AT2135)</f>
        <v>0</v>
      </c>
      <c r="AU2134" s="11">
        <f t="shared" si="3195"/>
        <v>0</v>
      </c>
      <c r="AV2134" s="11">
        <f t="shared" si="3195"/>
        <v>0</v>
      </c>
      <c r="AW2134" s="11">
        <v>0</v>
      </c>
      <c r="AX2134" s="11">
        <v>0</v>
      </c>
      <c r="AY2134" s="11">
        <f t="shared" ref="AY2134:BN2136" si="3196">SUM(AY2135)</f>
        <v>0</v>
      </c>
      <c r="AZ2134" s="11">
        <f t="shared" si="3196"/>
        <v>0</v>
      </c>
      <c r="BA2134" s="11">
        <f t="shared" si="3196"/>
        <v>0</v>
      </c>
      <c r="BB2134" s="11">
        <f t="shared" si="3196"/>
        <v>0</v>
      </c>
      <c r="BC2134" s="11">
        <f t="shared" si="3196"/>
        <v>0</v>
      </c>
      <c r="BD2134" s="11">
        <f t="shared" si="3196"/>
        <v>0</v>
      </c>
      <c r="BE2134" s="11">
        <f t="shared" si="3196"/>
        <v>0</v>
      </c>
      <c r="BF2134" s="11">
        <f t="shared" si="3196"/>
        <v>0</v>
      </c>
      <c r="BG2134" s="11">
        <f t="shared" si="3196"/>
        <v>0</v>
      </c>
      <c r="BH2134" s="11">
        <f t="shared" si="3196"/>
        <v>0</v>
      </c>
      <c r="BI2134" s="11">
        <f t="shared" si="3196"/>
        <v>0</v>
      </c>
      <c r="BJ2134" s="11">
        <f t="shared" si="3196"/>
        <v>0</v>
      </c>
      <c r="BK2134" s="11">
        <f t="shared" si="3196"/>
        <v>0</v>
      </c>
      <c r="BL2134" s="11">
        <f t="shared" si="3196"/>
        <v>0</v>
      </c>
      <c r="BM2134" s="11">
        <f t="shared" si="3196"/>
        <v>0</v>
      </c>
      <c r="BN2134" s="11">
        <f t="shared" si="3196"/>
        <v>0</v>
      </c>
      <c r="BO2134" s="11">
        <f t="shared" ref="AZ2134:BQ2136" si="3197">SUM(BO2135)</f>
        <v>0</v>
      </c>
      <c r="BP2134" s="11">
        <f t="shared" si="3197"/>
        <v>0</v>
      </c>
      <c r="BQ2134" s="11">
        <f t="shared" si="3197"/>
        <v>0</v>
      </c>
      <c r="BR2134" s="11">
        <v>0</v>
      </c>
      <c r="BS2134" s="11">
        <v>0</v>
      </c>
      <c r="BT2134" s="11" t="e">
        <f>IF(#REF!=0,"-",#REF!/#REF!*100)</f>
        <v>#REF!</v>
      </c>
    </row>
    <row r="2135" spans="1:72" ht="22.5" x14ac:dyDescent="0.25">
      <c r="A2135" s="4" t="s">
        <v>548</v>
      </c>
      <c r="B2135" s="4" t="s">
        <v>56</v>
      </c>
      <c r="C2135" s="4" t="s">
        <v>148</v>
      </c>
      <c r="D2135" s="102" t="s">
        <v>686</v>
      </c>
      <c r="E2135" s="101" t="s">
        <v>40</v>
      </c>
      <c r="F2135" s="101" t="s">
        <v>0</v>
      </c>
      <c r="G2135" s="2" t="s">
        <v>0</v>
      </c>
      <c r="H2135" s="2" t="s">
        <v>41</v>
      </c>
      <c r="I2135" s="12">
        <f t="shared" si="3192"/>
        <v>0</v>
      </c>
      <c r="J2135" s="12">
        <f t="shared" si="3193"/>
        <v>0</v>
      </c>
      <c r="K2135" s="12">
        <f t="shared" si="3193"/>
        <v>0</v>
      </c>
      <c r="L2135" s="12">
        <f t="shared" si="3193"/>
        <v>0</v>
      </c>
      <c r="M2135" s="12">
        <f t="shared" si="3193"/>
        <v>0</v>
      </c>
      <c r="N2135" s="12">
        <f t="shared" si="3193"/>
        <v>0</v>
      </c>
      <c r="O2135" s="12">
        <f t="shared" si="3193"/>
        <v>0</v>
      </c>
      <c r="P2135" s="12">
        <f t="shared" si="3193"/>
        <v>0</v>
      </c>
      <c r="Q2135" s="12">
        <f t="shared" si="3193"/>
        <v>0</v>
      </c>
      <c r="R2135" s="12">
        <f t="shared" si="3193"/>
        <v>0</v>
      </c>
      <c r="S2135" s="12">
        <f t="shared" si="3193"/>
        <v>0</v>
      </c>
      <c r="T2135" s="12">
        <f t="shared" si="3193"/>
        <v>0</v>
      </c>
      <c r="U2135" s="12">
        <f t="shared" si="3193"/>
        <v>0</v>
      </c>
      <c r="V2135" s="12">
        <f t="shared" si="3193"/>
        <v>0</v>
      </c>
      <c r="W2135" s="12">
        <f t="shared" si="3193"/>
        <v>0</v>
      </c>
      <c r="X2135" s="12">
        <f t="shared" si="3193"/>
        <v>0</v>
      </c>
      <c r="Y2135" s="12">
        <f t="shared" si="3193"/>
        <v>0</v>
      </c>
      <c r="Z2135" s="12">
        <f t="shared" si="3193"/>
        <v>0</v>
      </c>
      <c r="AA2135" s="12">
        <f t="shared" si="3193"/>
        <v>0</v>
      </c>
      <c r="AB2135" s="12">
        <v>0</v>
      </c>
      <c r="AC2135" s="12">
        <v>0</v>
      </c>
      <c r="AD2135" s="12">
        <f t="shared" si="3194"/>
        <v>0</v>
      </c>
      <c r="AE2135" s="12">
        <f t="shared" si="3195"/>
        <v>0</v>
      </c>
      <c r="AF2135" s="12">
        <f t="shared" si="3195"/>
        <v>0</v>
      </c>
      <c r="AG2135" s="12">
        <f t="shared" si="3195"/>
        <v>0</v>
      </c>
      <c r="AH2135" s="12">
        <f t="shared" si="3195"/>
        <v>0</v>
      </c>
      <c r="AI2135" s="12">
        <f t="shared" si="3195"/>
        <v>0</v>
      </c>
      <c r="AJ2135" s="12">
        <f t="shared" si="3195"/>
        <v>0</v>
      </c>
      <c r="AK2135" s="12">
        <f t="shared" si="3195"/>
        <v>0</v>
      </c>
      <c r="AL2135" s="12">
        <f t="shared" si="3195"/>
        <v>0</v>
      </c>
      <c r="AM2135" s="12">
        <f t="shared" si="3195"/>
        <v>0</v>
      </c>
      <c r="AN2135" s="12">
        <f t="shared" si="3195"/>
        <v>0</v>
      </c>
      <c r="AO2135" s="12">
        <f t="shared" si="3195"/>
        <v>0</v>
      </c>
      <c r="AP2135" s="12">
        <f t="shared" si="3195"/>
        <v>0</v>
      </c>
      <c r="AQ2135" s="12">
        <f t="shared" si="3195"/>
        <v>0</v>
      </c>
      <c r="AR2135" s="12">
        <f t="shared" si="3195"/>
        <v>0</v>
      </c>
      <c r="AS2135" s="12">
        <f t="shared" si="3195"/>
        <v>0</v>
      </c>
      <c r="AT2135" s="12">
        <f t="shared" si="3195"/>
        <v>0</v>
      </c>
      <c r="AU2135" s="12">
        <f t="shared" si="3195"/>
        <v>0</v>
      </c>
      <c r="AV2135" s="12">
        <f t="shared" si="3195"/>
        <v>0</v>
      </c>
      <c r="AW2135" s="12">
        <v>0</v>
      </c>
      <c r="AX2135" s="12">
        <v>0</v>
      </c>
      <c r="AY2135" s="12">
        <f t="shared" si="3196"/>
        <v>0</v>
      </c>
      <c r="AZ2135" s="12">
        <f t="shared" si="3197"/>
        <v>0</v>
      </c>
      <c r="BA2135" s="12">
        <f t="shared" si="3197"/>
        <v>0</v>
      </c>
      <c r="BB2135" s="12">
        <f t="shared" si="3197"/>
        <v>0</v>
      </c>
      <c r="BC2135" s="12">
        <f t="shared" si="3197"/>
        <v>0</v>
      </c>
      <c r="BD2135" s="12">
        <f t="shared" si="3197"/>
        <v>0</v>
      </c>
      <c r="BE2135" s="12">
        <f t="shared" si="3197"/>
        <v>0</v>
      </c>
      <c r="BF2135" s="12">
        <f t="shared" si="3197"/>
        <v>0</v>
      </c>
      <c r="BG2135" s="12">
        <f t="shared" si="3197"/>
        <v>0</v>
      </c>
      <c r="BH2135" s="12">
        <f t="shared" si="3197"/>
        <v>0</v>
      </c>
      <c r="BI2135" s="12">
        <f t="shared" si="3197"/>
        <v>0</v>
      </c>
      <c r="BJ2135" s="12">
        <f t="shared" si="3197"/>
        <v>0</v>
      </c>
      <c r="BK2135" s="12">
        <f t="shared" si="3197"/>
        <v>0</v>
      </c>
      <c r="BL2135" s="12">
        <f t="shared" si="3197"/>
        <v>0</v>
      </c>
      <c r="BM2135" s="12">
        <f t="shared" si="3197"/>
        <v>0</v>
      </c>
      <c r="BN2135" s="12">
        <f t="shared" si="3197"/>
        <v>0</v>
      </c>
      <c r="BO2135" s="12">
        <f t="shared" si="3197"/>
        <v>0</v>
      </c>
      <c r="BP2135" s="12">
        <f t="shared" si="3197"/>
        <v>0</v>
      </c>
      <c r="BQ2135" s="12">
        <f t="shared" si="3197"/>
        <v>0</v>
      </c>
      <c r="BR2135" s="12">
        <v>0</v>
      </c>
      <c r="BS2135" s="12">
        <v>0</v>
      </c>
      <c r="BT2135" s="12" t="e">
        <f>IF(#REF!=0,"-",#REF!/#REF!*100)</f>
        <v>#REF!</v>
      </c>
    </row>
    <row r="2136" spans="1:72" x14ac:dyDescent="0.25">
      <c r="A2136" s="1" t="s">
        <v>548</v>
      </c>
      <c r="B2136" s="1" t="s">
        <v>56</v>
      </c>
      <c r="C2136" s="1" t="s">
        <v>148</v>
      </c>
      <c r="D2136" s="105" t="s">
        <v>686</v>
      </c>
      <c r="E2136" s="105" t="s">
        <v>44</v>
      </c>
      <c r="F2136" s="102" t="s">
        <v>0</v>
      </c>
      <c r="G2136" s="13" t="s">
        <v>0</v>
      </c>
      <c r="H2136" s="2" t="s">
        <v>45</v>
      </c>
      <c r="I2136" s="12">
        <f t="shared" si="3192"/>
        <v>0</v>
      </c>
      <c r="J2136" s="12">
        <f t="shared" si="3193"/>
        <v>0</v>
      </c>
      <c r="K2136" s="12">
        <f t="shared" si="3193"/>
        <v>0</v>
      </c>
      <c r="L2136" s="12">
        <f t="shared" si="3193"/>
        <v>0</v>
      </c>
      <c r="M2136" s="12">
        <f t="shared" si="3193"/>
        <v>0</v>
      </c>
      <c r="N2136" s="12">
        <f t="shared" si="3193"/>
        <v>0</v>
      </c>
      <c r="O2136" s="12">
        <f t="shared" si="3193"/>
        <v>0</v>
      </c>
      <c r="P2136" s="12">
        <f t="shared" si="3193"/>
        <v>0</v>
      </c>
      <c r="Q2136" s="12">
        <f t="shared" si="3193"/>
        <v>0</v>
      </c>
      <c r="R2136" s="12">
        <f t="shared" si="3193"/>
        <v>0</v>
      </c>
      <c r="S2136" s="12">
        <f t="shared" si="3193"/>
        <v>0</v>
      </c>
      <c r="T2136" s="12">
        <f t="shared" si="3193"/>
        <v>0</v>
      </c>
      <c r="U2136" s="12">
        <f t="shared" si="3193"/>
        <v>0</v>
      </c>
      <c r="V2136" s="12">
        <f t="shared" si="3193"/>
        <v>0</v>
      </c>
      <c r="W2136" s="12">
        <f t="shared" si="3193"/>
        <v>0</v>
      </c>
      <c r="X2136" s="12">
        <f t="shared" si="3193"/>
        <v>0</v>
      </c>
      <c r="Y2136" s="12">
        <f t="shared" si="3193"/>
        <v>0</v>
      </c>
      <c r="Z2136" s="12">
        <f t="shared" si="3193"/>
        <v>0</v>
      </c>
      <c r="AA2136" s="12">
        <f t="shared" si="3193"/>
        <v>0</v>
      </c>
      <c r="AB2136" s="12">
        <v>0</v>
      </c>
      <c r="AC2136" s="12">
        <v>0</v>
      </c>
      <c r="AD2136" s="12">
        <f t="shared" si="3194"/>
        <v>0</v>
      </c>
      <c r="AE2136" s="12">
        <f t="shared" si="3195"/>
        <v>0</v>
      </c>
      <c r="AF2136" s="12">
        <f t="shared" si="3195"/>
        <v>0</v>
      </c>
      <c r="AG2136" s="12">
        <f t="shared" si="3195"/>
        <v>0</v>
      </c>
      <c r="AH2136" s="12">
        <f t="shared" si="3195"/>
        <v>0</v>
      </c>
      <c r="AI2136" s="12">
        <f t="shared" si="3195"/>
        <v>0</v>
      </c>
      <c r="AJ2136" s="12">
        <f t="shared" si="3195"/>
        <v>0</v>
      </c>
      <c r="AK2136" s="12">
        <f t="shared" si="3195"/>
        <v>0</v>
      </c>
      <c r="AL2136" s="12">
        <f t="shared" si="3195"/>
        <v>0</v>
      </c>
      <c r="AM2136" s="12">
        <f t="shared" si="3195"/>
        <v>0</v>
      </c>
      <c r="AN2136" s="12">
        <f t="shared" si="3195"/>
        <v>0</v>
      </c>
      <c r="AO2136" s="12">
        <f t="shared" si="3195"/>
        <v>0</v>
      </c>
      <c r="AP2136" s="12">
        <f t="shared" si="3195"/>
        <v>0</v>
      </c>
      <c r="AQ2136" s="12">
        <f t="shared" si="3195"/>
        <v>0</v>
      </c>
      <c r="AR2136" s="12">
        <f t="shared" si="3195"/>
        <v>0</v>
      </c>
      <c r="AS2136" s="12">
        <f t="shared" si="3195"/>
        <v>0</v>
      </c>
      <c r="AT2136" s="12">
        <f t="shared" si="3195"/>
        <v>0</v>
      </c>
      <c r="AU2136" s="12">
        <f t="shared" si="3195"/>
        <v>0</v>
      </c>
      <c r="AV2136" s="12">
        <f t="shared" si="3195"/>
        <v>0</v>
      </c>
      <c r="AW2136" s="12">
        <v>0</v>
      </c>
      <c r="AX2136" s="12">
        <v>0</v>
      </c>
      <c r="AY2136" s="12">
        <f t="shared" si="3196"/>
        <v>0</v>
      </c>
      <c r="AZ2136" s="12">
        <f t="shared" si="3197"/>
        <v>0</v>
      </c>
      <c r="BA2136" s="12">
        <f t="shared" si="3197"/>
        <v>0</v>
      </c>
      <c r="BB2136" s="12">
        <f t="shared" si="3197"/>
        <v>0</v>
      </c>
      <c r="BC2136" s="12">
        <f t="shared" si="3197"/>
        <v>0</v>
      </c>
      <c r="BD2136" s="12">
        <f t="shared" si="3197"/>
        <v>0</v>
      </c>
      <c r="BE2136" s="12">
        <f t="shared" si="3197"/>
        <v>0</v>
      </c>
      <c r="BF2136" s="12">
        <f t="shared" si="3197"/>
        <v>0</v>
      </c>
      <c r="BG2136" s="12">
        <f t="shared" si="3197"/>
        <v>0</v>
      </c>
      <c r="BH2136" s="12">
        <f t="shared" si="3197"/>
        <v>0</v>
      </c>
      <c r="BI2136" s="12">
        <f t="shared" si="3197"/>
        <v>0</v>
      </c>
      <c r="BJ2136" s="12">
        <f t="shared" si="3197"/>
        <v>0</v>
      </c>
      <c r="BK2136" s="12">
        <f t="shared" si="3197"/>
        <v>0</v>
      </c>
      <c r="BL2136" s="12">
        <f t="shared" si="3197"/>
        <v>0</v>
      </c>
      <c r="BM2136" s="12">
        <f t="shared" si="3197"/>
        <v>0</v>
      </c>
      <c r="BN2136" s="12">
        <f t="shared" si="3197"/>
        <v>0</v>
      </c>
      <c r="BO2136" s="12">
        <f t="shared" si="3197"/>
        <v>0</v>
      </c>
      <c r="BP2136" s="12">
        <f t="shared" si="3197"/>
        <v>0</v>
      </c>
      <c r="BQ2136" s="12">
        <f t="shared" si="3197"/>
        <v>0</v>
      </c>
      <c r="BR2136" s="12">
        <v>0</v>
      </c>
      <c r="BS2136" s="12">
        <v>0</v>
      </c>
      <c r="BT2136" s="12" t="e">
        <f>IF(#REF!=0,"-",#REF!/#REF!*100)</f>
        <v>#REF!</v>
      </c>
    </row>
    <row r="2137" spans="1:72" ht="22.5" x14ac:dyDescent="0.25">
      <c r="A2137" s="4" t="s">
        <v>548</v>
      </c>
      <c r="B2137" s="4" t="s">
        <v>56</v>
      </c>
      <c r="C2137" s="4" t="s">
        <v>148</v>
      </c>
      <c r="D2137" s="102" t="s">
        <v>686</v>
      </c>
      <c r="E2137" s="113">
        <v>6148</v>
      </c>
      <c r="F2137" s="102" t="s">
        <v>695</v>
      </c>
      <c r="G2137" s="98" t="s">
        <v>1660</v>
      </c>
      <c r="H2137" s="13" t="s">
        <v>113</v>
      </c>
      <c r="I2137" s="14">
        <v>0</v>
      </c>
      <c r="J2137" s="14"/>
      <c r="K2137" s="14"/>
      <c r="L2137" s="14"/>
      <c r="M2137" s="14"/>
      <c r="N2137" s="14"/>
      <c r="O2137" s="14">
        <f t="shared" si="3129"/>
        <v>0</v>
      </c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>
        <v>0</v>
      </c>
      <c r="AC2137" s="14">
        <v>0</v>
      </c>
      <c r="AD2137" s="14">
        <v>0</v>
      </c>
      <c r="AE2137" s="14"/>
      <c r="AF2137" s="14"/>
      <c r="AG2137" s="14"/>
      <c r="AH2137" s="14"/>
      <c r="AI2137" s="14"/>
      <c r="AJ2137" s="14">
        <f t="shared" si="3130"/>
        <v>0</v>
      </c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>
        <v>0</v>
      </c>
      <c r="AX2137" s="14">
        <v>0</v>
      </c>
      <c r="AY2137" s="14">
        <v>0</v>
      </c>
      <c r="AZ2137" s="14"/>
      <c r="BA2137" s="14"/>
      <c r="BB2137" s="14"/>
      <c r="BC2137" s="14"/>
      <c r="BD2137" s="14"/>
      <c r="BE2137" s="14">
        <f t="shared" si="3131"/>
        <v>0</v>
      </c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>
        <v>0</v>
      </c>
      <c r="BS2137" s="14">
        <v>0</v>
      </c>
      <c r="BT2137" s="14" t="e">
        <f>IF(#REF!=0,"-",#REF!/#REF!*100)</f>
        <v>#REF!</v>
      </c>
    </row>
    <row r="2138" spans="1:72" ht="33.75" x14ac:dyDescent="0.25">
      <c r="A2138" s="1" t="s">
        <v>0</v>
      </c>
      <c r="B2138" s="1" t="s">
        <v>0</v>
      </c>
      <c r="C2138" s="1" t="s">
        <v>0</v>
      </c>
      <c r="D2138" s="101" t="s">
        <v>0</v>
      </c>
      <c r="E2138" s="101" t="s">
        <v>0</v>
      </c>
      <c r="F2138" s="101" t="s">
        <v>0</v>
      </c>
      <c r="G2138" s="2" t="s">
        <v>0</v>
      </c>
      <c r="H2138" s="10" t="s">
        <v>47</v>
      </c>
      <c r="I2138" s="11">
        <f t="shared" ref="I2138:AA2138" si="3198">SUM(I2139)</f>
        <v>56250</v>
      </c>
      <c r="J2138" s="11">
        <f t="shared" si="3198"/>
        <v>0</v>
      </c>
      <c r="K2138" s="11">
        <f t="shared" si="3198"/>
        <v>0</v>
      </c>
      <c r="L2138" s="11">
        <f t="shared" si="3198"/>
        <v>0</v>
      </c>
      <c r="M2138" s="11">
        <f t="shared" si="3198"/>
        <v>0</v>
      </c>
      <c r="N2138" s="11">
        <f t="shared" si="3198"/>
        <v>0</v>
      </c>
      <c r="O2138" s="11">
        <f t="shared" si="3198"/>
        <v>56250</v>
      </c>
      <c r="P2138" s="11">
        <f t="shared" si="3198"/>
        <v>0</v>
      </c>
      <c r="Q2138" s="11">
        <f t="shared" si="3198"/>
        <v>0</v>
      </c>
      <c r="R2138" s="11">
        <f t="shared" si="3198"/>
        <v>0</v>
      </c>
      <c r="S2138" s="11">
        <f t="shared" si="3198"/>
        <v>0</v>
      </c>
      <c r="T2138" s="11">
        <f t="shared" si="3198"/>
        <v>0</v>
      </c>
      <c r="U2138" s="11">
        <f t="shared" si="3198"/>
        <v>0</v>
      </c>
      <c r="V2138" s="11">
        <f t="shared" si="3198"/>
        <v>0</v>
      </c>
      <c r="W2138" s="11">
        <f t="shared" si="3198"/>
        <v>0</v>
      </c>
      <c r="X2138" s="11">
        <f t="shared" si="3198"/>
        <v>0</v>
      </c>
      <c r="Y2138" s="11">
        <f t="shared" si="3198"/>
        <v>0</v>
      </c>
      <c r="Z2138" s="11">
        <f t="shared" si="3198"/>
        <v>0</v>
      </c>
      <c r="AA2138" s="11">
        <f t="shared" si="3198"/>
        <v>0</v>
      </c>
      <c r="AB2138" s="11">
        <v>0</v>
      </c>
      <c r="AC2138" s="11">
        <v>56250</v>
      </c>
      <c r="AD2138" s="11">
        <f t="shared" ref="AD2138:AV2138" si="3199">SUM(AD2139)</f>
        <v>0</v>
      </c>
      <c r="AE2138" s="11">
        <f t="shared" si="3199"/>
        <v>0</v>
      </c>
      <c r="AF2138" s="11">
        <f t="shared" si="3199"/>
        <v>0</v>
      </c>
      <c r="AG2138" s="11">
        <f t="shared" si="3199"/>
        <v>0</v>
      </c>
      <c r="AH2138" s="11">
        <f t="shared" si="3199"/>
        <v>0</v>
      </c>
      <c r="AI2138" s="11">
        <f t="shared" si="3199"/>
        <v>0</v>
      </c>
      <c r="AJ2138" s="11">
        <f t="shared" si="3199"/>
        <v>0</v>
      </c>
      <c r="AK2138" s="11">
        <f t="shared" si="3199"/>
        <v>0</v>
      </c>
      <c r="AL2138" s="11">
        <f t="shared" si="3199"/>
        <v>0</v>
      </c>
      <c r="AM2138" s="11">
        <f t="shared" si="3199"/>
        <v>0</v>
      </c>
      <c r="AN2138" s="11">
        <f t="shared" si="3199"/>
        <v>0</v>
      </c>
      <c r="AO2138" s="11">
        <f t="shared" si="3199"/>
        <v>0</v>
      </c>
      <c r="AP2138" s="11">
        <f t="shared" si="3199"/>
        <v>0</v>
      </c>
      <c r="AQ2138" s="11">
        <f t="shared" si="3199"/>
        <v>0</v>
      </c>
      <c r="AR2138" s="11">
        <f t="shared" si="3199"/>
        <v>0</v>
      </c>
      <c r="AS2138" s="11">
        <f t="shared" si="3199"/>
        <v>0</v>
      </c>
      <c r="AT2138" s="11">
        <f t="shared" si="3199"/>
        <v>0</v>
      </c>
      <c r="AU2138" s="11">
        <f t="shared" si="3199"/>
        <v>0</v>
      </c>
      <c r="AV2138" s="11">
        <f t="shared" si="3199"/>
        <v>0</v>
      </c>
      <c r="AW2138" s="11">
        <v>0</v>
      </c>
      <c r="AX2138" s="11">
        <v>0</v>
      </c>
      <c r="AY2138" s="11">
        <f t="shared" ref="AY2138:BQ2138" si="3200">SUM(AY2139)</f>
        <v>0</v>
      </c>
      <c r="AZ2138" s="11">
        <f t="shared" si="3200"/>
        <v>3491</v>
      </c>
      <c r="BA2138" s="11">
        <f t="shared" si="3200"/>
        <v>0</v>
      </c>
      <c r="BB2138" s="11">
        <f t="shared" si="3200"/>
        <v>0</v>
      </c>
      <c r="BC2138" s="11">
        <f t="shared" si="3200"/>
        <v>0</v>
      </c>
      <c r="BD2138" s="11">
        <f t="shared" si="3200"/>
        <v>0</v>
      </c>
      <c r="BE2138" s="11">
        <f t="shared" si="3200"/>
        <v>3491</v>
      </c>
      <c r="BF2138" s="11">
        <f t="shared" si="3200"/>
        <v>0</v>
      </c>
      <c r="BG2138" s="11">
        <f t="shared" si="3200"/>
        <v>0</v>
      </c>
      <c r="BH2138" s="11">
        <f t="shared" si="3200"/>
        <v>3491</v>
      </c>
      <c r="BI2138" s="11">
        <f t="shared" si="3200"/>
        <v>0</v>
      </c>
      <c r="BJ2138" s="11">
        <f t="shared" si="3200"/>
        <v>0</v>
      </c>
      <c r="BK2138" s="11">
        <f t="shared" si="3200"/>
        <v>0</v>
      </c>
      <c r="BL2138" s="11">
        <f t="shared" si="3200"/>
        <v>0</v>
      </c>
      <c r="BM2138" s="11">
        <f t="shared" si="3200"/>
        <v>0</v>
      </c>
      <c r="BN2138" s="11">
        <f t="shared" si="3200"/>
        <v>0</v>
      </c>
      <c r="BO2138" s="11">
        <f t="shared" si="3200"/>
        <v>0</v>
      </c>
      <c r="BP2138" s="11">
        <f t="shared" si="3200"/>
        <v>0</v>
      </c>
      <c r="BQ2138" s="11">
        <f t="shared" si="3200"/>
        <v>0</v>
      </c>
      <c r="BR2138" s="11">
        <v>3491</v>
      </c>
      <c r="BS2138" s="11">
        <v>0</v>
      </c>
      <c r="BT2138" s="11" t="e">
        <f>IF(#REF!=0,"-",#REF!/#REF!*100)</f>
        <v>#REF!</v>
      </c>
    </row>
    <row r="2139" spans="1:72" x14ac:dyDescent="0.25">
      <c r="A2139" s="4" t="s">
        <v>548</v>
      </c>
      <c r="B2139" s="4" t="s">
        <v>56</v>
      </c>
      <c r="C2139" s="4" t="s">
        <v>148</v>
      </c>
      <c r="D2139" s="102" t="s">
        <v>686</v>
      </c>
      <c r="E2139" s="101" t="s">
        <v>48</v>
      </c>
      <c r="F2139" s="101" t="s">
        <v>0</v>
      </c>
      <c r="G2139" s="2" t="s">
        <v>0</v>
      </c>
      <c r="H2139" s="2" t="s">
        <v>49</v>
      </c>
      <c r="I2139" s="12">
        <f t="shared" ref="I2139:AA2139" si="3201">SUM(I2140:I2141)</f>
        <v>56250</v>
      </c>
      <c r="J2139" s="12">
        <f t="shared" si="3201"/>
        <v>0</v>
      </c>
      <c r="K2139" s="12">
        <f t="shared" si="3201"/>
        <v>0</v>
      </c>
      <c r="L2139" s="12">
        <f t="shared" si="3201"/>
        <v>0</v>
      </c>
      <c r="M2139" s="12">
        <f t="shared" si="3201"/>
        <v>0</v>
      </c>
      <c r="N2139" s="12">
        <f t="shared" si="3201"/>
        <v>0</v>
      </c>
      <c r="O2139" s="12">
        <f t="shared" ref="O2139" si="3202">SUM(O2140:O2141)</f>
        <v>56250</v>
      </c>
      <c r="P2139" s="12">
        <f t="shared" si="3201"/>
        <v>0</v>
      </c>
      <c r="Q2139" s="12">
        <f t="shared" si="3201"/>
        <v>0</v>
      </c>
      <c r="R2139" s="12">
        <f t="shared" si="3201"/>
        <v>0</v>
      </c>
      <c r="S2139" s="12">
        <f t="shared" si="3201"/>
        <v>0</v>
      </c>
      <c r="T2139" s="12">
        <f t="shared" si="3201"/>
        <v>0</v>
      </c>
      <c r="U2139" s="12">
        <f t="shared" si="3201"/>
        <v>0</v>
      </c>
      <c r="V2139" s="12">
        <f t="shared" si="3201"/>
        <v>0</v>
      </c>
      <c r="W2139" s="12">
        <f t="shared" si="3201"/>
        <v>0</v>
      </c>
      <c r="X2139" s="12">
        <f t="shared" si="3201"/>
        <v>0</v>
      </c>
      <c r="Y2139" s="12">
        <f t="shared" si="3201"/>
        <v>0</v>
      </c>
      <c r="Z2139" s="12">
        <f t="shared" si="3201"/>
        <v>0</v>
      </c>
      <c r="AA2139" s="12">
        <f t="shared" si="3201"/>
        <v>0</v>
      </c>
      <c r="AB2139" s="12">
        <v>0</v>
      </c>
      <c r="AC2139" s="12">
        <v>56250</v>
      </c>
      <c r="AD2139" s="12">
        <f t="shared" ref="AD2139:AV2139" si="3203">SUM(AD2140:AD2141)</f>
        <v>0</v>
      </c>
      <c r="AE2139" s="12">
        <f t="shared" si="3203"/>
        <v>0</v>
      </c>
      <c r="AF2139" s="12">
        <f t="shared" si="3203"/>
        <v>0</v>
      </c>
      <c r="AG2139" s="12">
        <f t="shared" si="3203"/>
        <v>0</v>
      </c>
      <c r="AH2139" s="12">
        <f t="shared" si="3203"/>
        <v>0</v>
      </c>
      <c r="AI2139" s="12">
        <f t="shared" si="3203"/>
        <v>0</v>
      </c>
      <c r="AJ2139" s="12">
        <f t="shared" ref="AJ2139" si="3204">SUM(AJ2140:AJ2141)</f>
        <v>0</v>
      </c>
      <c r="AK2139" s="12">
        <f t="shared" si="3203"/>
        <v>0</v>
      </c>
      <c r="AL2139" s="12">
        <f t="shared" si="3203"/>
        <v>0</v>
      </c>
      <c r="AM2139" s="12">
        <f t="shared" si="3203"/>
        <v>0</v>
      </c>
      <c r="AN2139" s="12">
        <f t="shared" si="3203"/>
        <v>0</v>
      </c>
      <c r="AO2139" s="12">
        <f t="shared" si="3203"/>
        <v>0</v>
      </c>
      <c r="AP2139" s="12">
        <f t="shared" si="3203"/>
        <v>0</v>
      </c>
      <c r="AQ2139" s="12">
        <f t="shared" si="3203"/>
        <v>0</v>
      </c>
      <c r="AR2139" s="12">
        <f t="shared" si="3203"/>
        <v>0</v>
      </c>
      <c r="AS2139" s="12">
        <f t="shared" si="3203"/>
        <v>0</v>
      </c>
      <c r="AT2139" s="12">
        <f t="shared" si="3203"/>
        <v>0</v>
      </c>
      <c r="AU2139" s="12">
        <f t="shared" si="3203"/>
        <v>0</v>
      </c>
      <c r="AV2139" s="12">
        <f t="shared" si="3203"/>
        <v>0</v>
      </c>
      <c r="AW2139" s="12">
        <v>0</v>
      </c>
      <c r="AX2139" s="12">
        <v>0</v>
      </c>
      <c r="AY2139" s="12">
        <f t="shared" ref="AY2139:BQ2139" si="3205">SUM(AY2140:AY2141)</f>
        <v>0</v>
      </c>
      <c r="AZ2139" s="12">
        <f t="shared" si="3205"/>
        <v>3491</v>
      </c>
      <c r="BA2139" s="12">
        <f t="shared" si="3205"/>
        <v>0</v>
      </c>
      <c r="BB2139" s="12">
        <f t="shared" si="3205"/>
        <v>0</v>
      </c>
      <c r="BC2139" s="12">
        <f t="shared" si="3205"/>
        <v>0</v>
      </c>
      <c r="BD2139" s="12">
        <f t="shared" si="3205"/>
        <v>0</v>
      </c>
      <c r="BE2139" s="12">
        <f t="shared" ref="BE2139" si="3206">SUM(BE2140:BE2141)</f>
        <v>3491</v>
      </c>
      <c r="BF2139" s="12">
        <f t="shared" si="3205"/>
        <v>0</v>
      </c>
      <c r="BG2139" s="12">
        <f t="shared" si="3205"/>
        <v>0</v>
      </c>
      <c r="BH2139" s="12">
        <f t="shared" si="3205"/>
        <v>3491</v>
      </c>
      <c r="BI2139" s="12">
        <f t="shared" si="3205"/>
        <v>0</v>
      </c>
      <c r="BJ2139" s="12">
        <f t="shared" si="3205"/>
        <v>0</v>
      </c>
      <c r="BK2139" s="12">
        <f t="shared" si="3205"/>
        <v>0</v>
      </c>
      <c r="BL2139" s="12">
        <f t="shared" si="3205"/>
        <v>0</v>
      </c>
      <c r="BM2139" s="12">
        <f t="shared" si="3205"/>
        <v>0</v>
      </c>
      <c r="BN2139" s="12">
        <f t="shared" si="3205"/>
        <v>0</v>
      </c>
      <c r="BO2139" s="12">
        <f t="shared" si="3205"/>
        <v>0</v>
      </c>
      <c r="BP2139" s="12">
        <f t="shared" si="3205"/>
        <v>0</v>
      </c>
      <c r="BQ2139" s="12">
        <f t="shared" si="3205"/>
        <v>0</v>
      </c>
      <c r="BR2139" s="12">
        <v>3491</v>
      </c>
      <c r="BS2139" s="12">
        <v>0</v>
      </c>
      <c r="BT2139" s="12" t="e">
        <f>IF(#REF!=0,"-",#REF!/#REF!*100)</f>
        <v>#REF!</v>
      </c>
    </row>
    <row r="2140" spans="1:72" x14ac:dyDescent="0.25">
      <c r="A2140" s="4" t="s">
        <v>548</v>
      </c>
      <c r="B2140" s="4" t="s">
        <v>56</v>
      </c>
      <c r="C2140" s="4" t="s">
        <v>148</v>
      </c>
      <c r="D2140" s="102" t="s">
        <v>686</v>
      </c>
      <c r="E2140" s="113">
        <v>8213</v>
      </c>
      <c r="F2140" s="102"/>
      <c r="G2140" s="98" t="s">
        <v>1660</v>
      </c>
      <c r="H2140" s="13" t="s">
        <v>51</v>
      </c>
      <c r="I2140" s="14">
        <v>56250</v>
      </c>
      <c r="J2140" s="14"/>
      <c r="K2140" s="14"/>
      <c r="L2140" s="14"/>
      <c r="M2140" s="14"/>
      <c r="N2140" s="14"/>
      <c r="O2140" s="14">
        <f t="shared" si="3129"/>
        <v>56250</v>
      </c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>
        <v>0</v>
      </c>
      <c r="AC2140" s="14">
        <v>56250</v>
      </c>
      <c r="AD2140" s="14">
        <v>0</v>
      </c>
      <c r="AE2140" s="14"/>
      <c r="AF2140" s="14"/>
      <c r="AG2140" s="14"/>
      <c r="AH2140" s="14"/>
      <c r="AI2140" s="14"/>
      <c r="AJ2140" s="14">
        <f t="shared" si="3130"/>
        <v>0</v>
      </c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>
        <v>0</v>
      </c>
      <c r="AX2140" s="14">
        <v>0</v>
      </c>
      <c r="AY2140" s="14">
        <v>0</v>
      </c>
      <c r="AZ2140" s="14">
        <v>3491</v>
      </c>
      <c r="BA2140" s="14"/>
      <c r="BB2140" s="14"/>
      <c r="BC2140" s="14"/>
      <c r="BD2140" s="14"/>
      <c r="BE2140" s="14">
        <f t="shared" si="3131"/>
        <v>3491</v>
      </c>
      <c r="BF2140" s="14"/>
      <c r="BG2140" s="14"/>
      <c r="BH2140" s="14">
        <v>3491</v>
      </c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>
        <v>3491</v>
      </c>
      <c r="BS2140" s="14">
        <v>0</v>
      </c>
      <c r="BT2140" s="14" t="e">
        <f>IF(#REF!=0,"-",#REF!/#REF!*100)</f>
        <v>#REF!</v>
      </c>
    </row>
    <row r="2141" spans="1:72" x14ac:dyDescent="0.25">
      <c r="A2141" s="4" t="s">
        <v>548</v>
      </c>
      <c r="B2141" s="4" t="s">
        <v>56</v>
      </c>
      <c r="C2141" s="4" t="s">
        <v>148</v>
      </c>
      <c r="D2141" s="102" t="s">
        <v>686</v>
      </c>
      <c r="E2141" s="113">
        <v>8216</v>
      </c>
      <c r="F2141" s="102"/>
      <c r="G2141" s="98" t="s">
        <v>1660</v>
      </c>
      <c r="H2141" s="13" t="s">
        <v>108</v>
      </c>
      <c r="I2141" s="14">
        <v>0</v>
      </c>
      <c r="J2141" s="14"/>
      <c r="K2141" s="14"/>
      <c r="L2141" s="14"/>
      <c r="M2141" s="14"/>
      <c r="N2141" s="14"/>
      <c r="O2141" s="14">
        <f t="shared" ref="O2141:O2204" si="3207">I2141+J2141+K2141+L2141+M2141+N2141</f>
        <v>0</v>
      </c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>
        <v>0</v>
      </c>
      <c r="AC2141" s="14">
        <v>0</v>
      </c>
      <c r="AD2141" s="14">
        <v>0</v>
      </c>
      <c r="AE2141" s="14"/>
      <c r="AF2141" s="14"/>
      <c r="AG2141" s="14"/>
      <c r="AH2141" s="14"/>
      <c r="AI2141" s="14"/>
      <c r="AJ2141" s="14">
        <f t="shared" ref="AJ2141:AJ2204" si="3208">AD2141+AE2141+AF2141+AG2141+AH2141+AI2141</f>
        <v>0</v>
      </c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>
        <v>0</v>
      </c>
      <c r="AX2141" s="14">
        <v>0</v>
      </c>
      <c r="AY2141" s="14">
        <v>0</v>
      </c>
      <c r="AZ2141" s="14"/>
      <c r="BA2141" s="14"/>
      <c r="BB2141" s="14"/>
      <c r="BC2141" s="14"/>
      <c r="BD2141" s="14"/>
      <c r="BE2141" s="14">
        <f t="shared" ref="BE2141:BE2204" si="3209">AY2141+AZ2141+BA2141+BB2141+BC2141+BD2141</f>
        <v>0</v>
      </c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>
        <v>0</v>
      </c>
      <c r="BS2141" s="14">
        <v>0</v>
      </c>
      <c r="BT2141" s="14" t="e">
        <f>IF(#REF!=0,"-",#REF!/#REF!*100)</f>
        <v>#REF!</v>
      </c>
    </row>
    <row r="2142" spans="1:72" x14ac:dyDescent="0.25">
      <c r="A2142" s="13" t="s">
        <v>0</v>
      </c>
      <c r="B2142" s="13" t="s">
        <v>0</v>
      </c>
      <c r="C2142" s="13" t="s">
        <v>0</v>
      </c>
      <c r="D2142" s="98" t="s">
        <v>0</v>
      </c>
      <c r="E2142" s="98" t="s">
        <v>0</v>
      </c>
      <c r="F2142" s="98" t="s">
        <v>0</v>
      </c>
      <c r="G2142" s="13" t="s">
        <v>0</v>
      </c>
      <c r="H2142" s="10" t="s">
        <v>696</v>
      </c>
      <c r="I2142" s="11">
        <f t="shared" ref="I2142:AA2142" si="3210">SUM(I2138,I2134,I2110)</f>
        <v>112500</v>
      </c>
      <c r="J2142" s="11">
        <f t="shared" si="3210"/>
        <v>0</v>
      </c>
      <c r="K2142" s="11">
        <f t="shared" si="3210"/>
        <v>0</v>
      </c>
      <c r="L2142" s="11">
        <f t="shared" si="3210"/>
        <v>0</v>
      </c>
      <c r="M2142" s="11">
        <f t="shared" si="3210"/>
        <v>0</v>
      </c>
      <c r="N2142" s="11">
        <f t="shared" si="3210"/>
        <v>0</v>
      </c>
      <c r="O2142" s="11">
        <f t="shared" si="3210"/>
        <v>112500</v>
      </c>
      <c r="P2142" s="11">
        <f t="shared" si="3210"/>
        <v>0</v>
      </c>
      <c r="Q2142" s="11">
        <f t="shared" si="3210"/>
        <v>0</v>
      </c>
      <c r="R2142" s="11">
        <f t="shared" si="3210"/>
        <v>10000</v>
      </c>
      <c r="S2142" s="11">
        <f t="shared" si="3210"/>
        <v>0</v>
      </c>
      <c r="T2142" s="11">
        <f t="shared" si="3210"/>
        <v>0</v>
      </c>
      <c r="U2142" s="11">
        <f t="shared" si="3210"/>
        <v>0</v>
      </c>
      <c r="V2142" s="11">
        <f t="shared" si="3210"/>
        <v>0</v>
      </c>
      <c r="W2142" s="11">
        <f t="shared" si="3210"/>
        <v>0</v>
      </c>
      <c r="X2142" s="11">
        <f t="shared" si="3210"/>
        <v>0</v>
      </c>
      <c r="Y2142" s="11">
        <f t="shared" si="3210"/>
        <v>0</v>
      </c>
      <c r="Z2142" s="11">
        <f t="shared" si="3210"/>
        <v>0</v>
      </c>
      <c r="AA2142" s="11">
        <f t="shared" si="3210"/>
        <v>0</v>
      </c>
      <c r="AB2142" s="11">
        <v>10000</v>
      </c>
      <c r="AC2142" s="11">
        <v>102500</v>
      </c>
      <c r="AD2142" s="11">
        <f t="shared" ref="AD2142:AV2142" si="3211">SUM(AD2138,AD2134,AD2110)</f>
        <v>0</v>
      </c>
      <c r="AE2142" s="11">
        <f t="shared" si="3211"/>
        <v>0</v>
      </c>
      <c r="AF2142" s="11">
        <f t="shared" si="3211"/>
        <v>0</v>
      </c>
      <c r="AG2142" s="11">
        <f t="shared" si="3211"/>
        <v>0</v>
      </c>
      <c r="AH2142" s="11">
        <f t="shared" si="3211"/>
        <v>0</v>
      </c>
      <c r="AI2142" s="11">
        <f t="shared" si="3211"/>
        <v>0</v>
      </c>
      <c r="AJ2142" s="11">
        <f t="shared" si="3211"/>
        <v>0</v>
      </c>
      <c r="AK2142" s="11">
        <f t="shared" si="3211"/>
        <v>0</v>
      </c>
      <c r="AL2142" s="11">
        <f t="shared" si="3211"/>
        <v>0</v>
      </c>
      <c r="AM2142" s="11">
        <f t="shared" si="3211"/>
        <v>0</v>
      </c>
      <c r="AN2142" s="11">
        <f t="shared" si="3211"/>
        <v>0</v>
      </c>
      <c r="AO2142" s="11">
        <f t="shared" si="3211"/>
        <v>0</v>
      </c>
      <c r="AP2142" s="11">
        <f t="shared" si="3211"/>
        <v>0</v>
      </c>
      <c r="AQ2142" s="11">
        <f t="shared" si="3211"/>
        <v>0</v>
      </c>
      <c r="AR2142" s="11">
        <f t="shared" si="3211"/>
        <v>0</v>
      </c>
      <c r="AS2142" s="11">
        <f t="shared" si="3211"/>
        <v>0</v>
      </c>
      <c r="AT2142" s="11">
        <f t="shared" si="3211"/>
        <v>0</v>
      </c>
      <c r="AU2142" s="11">
        <f t="shared" si="3211"/>
        <v>0</v>
      </c>
      <c r="AV2142" s="11">
        <f t="shared" si="3211"/>
        <v>0</v>
      </c>
      <c r="AW2142" s="11">
        <v>0</v>
      </c>
      <c r="AX2142" s="11">
        <v>0</v>
      </c>
      <c r="AY2142" s="11">
        <f t="shared" ref="AY2142:BQ2142" si="3212">SUM(AY2138,AY2134,AY2110)</f>
        <v>0</v>
      </c>
      <c r="AZ2142" s="11">
        <f t="shared" si="3212"/>
        <v>9576</v>
      </c>
      <c r="BA2142" s="11">
        <f t="shared" si="3212"/>
        <v>0</v>
      </c>
      <c r="BB2142" s="11">
        <f t="shared" si="3212"/>
        <v>0</v>
      </c>
      <c r="BC2142" s="11">
        <f t="shared" si="3212"/>
        <v>0</v>
      </c>
      <c r="BD2142" s="11">
        <f t="shared" si="3212"/>
        <v>0</v>
      </c>
      <c r="BE2142" s="11">
        <f t="shared" si="3212"/>
        <v>9576</v>
      </c>
      <c r="BF2142" s="11">
        <f t="shared" si="3212"/>
        <v>0</v>
      </c>
      <c r="BG2142" s="11">
        <f t="shared" si="3212"/>
        <v>0</v>
      </c>
      <c r="BH2142" s="11">
        <f t="shared" si="3212"/>
        <v>9576</v>
      </c>
      <c r="BI2142" s="11">
        <f t="shared" si="3212"/>
        <v>0</v>
      </c>
      <c r="BJ2142" s="11">
        <f t="shared" si="3212"/>
        <v>0</v>
      </c>
      <c r="BK2142" s="11">
        <f t="shared" si="3212"/>
        <v>0</v>
      </c>
      <c r="BL2142" s="11">
        <f t="shared" si="3212"/>
        <v>0</v>
      </c>
      <c r="BM2142" s="11">
        <f t="shared" si="3212"/>
        <v>0</v>
      </c>
      <c r="BN2142" s="11">
        <f t="shared" si="3212"/>
        <v>0</v>
      </c>
      <c r="BO2142" s="11">
        <f t="shared" si="3212"/>
        <v>0</v>
      </c>
      <c r="BP2142" s="11">
        <f t="shared" si="3212"/>
        <v>0</v>
      </c>
      <c r="BQ2142" s="11">
        <f t="shared" si="3212"/>
        <v>0</v>
      </c>
      <c r="BR2142" s="11">
        <v>9576</v>
      </c>
      <c r="BS2142" s="11">
        <v>0</v>
      </c>
      <c r="BT2142" s="11" t="e">
        <f>IF(#REF!=0,"-",#REF!/#REF!*100)</f>
        <v>#REF!</v>
      </c>
    </row>
    <row r="2143" spans="1:72" ht="15.75" thickBot="1" x14ac:dyDescent="0.3">
      <c r="A2143" s="13" t="s">
        <v>0</v>
      </c>
      <c r="B2143" s="13" t="s">
        <v>0</v>
      </c>
      <c r="C2143" s="13" t="s">
        <v>0</v>
      </c>
      <c r="D2143" s="98" t="s">
        <v>0</v>
      </c>
      <c r="E2143" s="98" t="s">
        <v>0</v>
      </c>
      <c r="F2143" s="98" t="s">
        <v>0</v>
      </c>
      <c r="G2143" s="13" t="s">
        <v>0</v>
      </c>
      <c r="H2143" s="2" t="s">
        <v>53</v>
      </c>
      <c r="I2143" s="13" t="s">
        <v>0</v>
      </c>
      <c r="J2143" s="13"/>
      <c r="K2143" s="13"/>
      <c r="L2143" s="13"/>
      <c r="M2143" s="13"/>
      <c r="N2143" s="13"/>
      <c r="O2143" s="13" t="e">
        <f t="shared" si="3207"/>
        <v>#VALUE!</v>
      </c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>
        <v>0</v>
      </c>
      <c r="AC2143" s="13" t="e">
        <v>#VALUE!</v>
      </c>
      <c r="AD2143" s="13" t="s">
        <v>0</v>
      </c>
      <c r="AE2143" s="13"/>
      <c r="AF2143" s="13"/>
      <c r="AG2143" s="13"/>
      <c r="AH2143" s="13"/>
      <c r="AI2143" s="13"/>
      <c r="AJ2143" s="13" t="e">
        <f t="shared" si="3208"/>
        <v>#VALUE!</v>
      </c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>
        <v>0</v>
      </c>
      <c r="AX2143" s="13" t="e">
        <v>#VALUE!</v>
      </c>
      <c r="AY2143" s="13" t="s">
        <v>0</v>
      </c>
      <c r="AZ2143" s="13"/>
      <c r="BA2143" s="13"/>
      <c r="BB2143" s="13"/>
      <c r="BC2143" s="13"/>
      <c r="BD2143" s="13"/>
      <c r="BE2143" s="13" t="e">
        <f t="shared" si="3209"/>
        <v>#VALUE!</v>
      </c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>
        <v>0</v>
      </c>
      <c r="BS2143" s="13" t="e">
        <v>#VALUE!</v>
      </c>
      <c r="BT2143" s="12"/>
    </row>
    <row r="2144" spans="1:72" ht="69.75" customHeight="1" thickBot="1" x14ac:dyDescent="0.3">
      <c r="A2144" s="132" t="s">
        <v>0</v>
      </c>
      <c r="B2144" s="132" t="s">
        <v>0</v>
      </c>
      <c r="C2144" s="132" t="s">
        <v>0</v>
      </c>
      <c r="D2144" s="135" t="s">
        <v>0</v>
      </c>
      <c r="E2144" s="135" t="s">
        <v>0</v>
      </c>
      <c r="F2144" s="135" t="s">
        <v>0</v>
      </c>
      <c r="G2144" s="138" t="s">
        <v>0</v>
      </c>
      <c r="H2144" s="5" t="s">
        <v>54</v>
      </c>
      <c r="I2144" s="89" t="s">
        <v>9</v>
      </c>
      <c r="J2144" s="89" t="s">
        <v>1606</v>
      </c>
      <c r="K2144" s="89" t="s">
        <v>1534</v>
      </c>
      <c r="L2144" s="89" t="s">
        <v>1592</v>
      </c>
      <c r="M2144" s="89" t="s">
        <v>1593</v>
      </c>
      <c r="N2144" s="89" t="s">
        <v>1594</v>
      </c>
      <c r="O2144" s="89" t="s">
        <v>1610</v>
      </c>
      <c r="P2144" s="89" t="s">
        <v>1607</v>
      </c>
      <c r="Q2144" s="89" t="s">
        <v>1595</v>
      </c>
      <c r="R2144" s="89" t="s">
        <v>1596</v>
      </c>
      <c r="S2144" s="89" t="s">
        <v>1597</v>
      </c>
      <c r="T2144" s="89" t="s">
        <v>1598</v>
      </c>
      <c r="U2144" s="89" t="s">
        <v>1599</v>
      </c>
      <c r="V2144" s="89" t="s">
        <v>1600</v>
      </c>
      <c r="W2144" s="89" t="s">
        <v>1608</v>
      </c>
      <c r="X2144" s="89" t="s">
        <v>1609</v>
      </c>
      <c r="Y2144" s="89" t="s">
        <v>1601</v>
      </c>
      <c r="Z2144" s="89" t="s">
        <v>1602</v>
      </c>
      <c r="AA2144" s="89" t="s">
        <v>1603</v>
      </c>
      <c r="AB2144" s="89" t="s">
        <v>1604</v>
      </c>
      <c r="AC2144" s="89" t="s">
        <v>1605</v>
      </c>
      <c r="AD2144" s="90" t="s">
        <v>10</v>
      </c>
      <c r="AE2144" s="90" t="s">
        <v>1606</v>
      </c>
      <c r="AF2144" s="90" t="s">
        <v>1534</v>
      </c>
      <c r="AG2144" s="90" t="s">
        <v>1592</v>
      </c>
      <c r="AH2144" s="90" t="s">
        <v>1593</v>
      </c>
      <c r="AI2144" s="90" t="s">
        <v>1594</v>
      </c>
      <c r="AJ2144" s="90" t="s">
        <v>1611</v>
      </c>
      <c r="AK2144" s="90" t="s">
        <v>1607</v>
      </c>
      <c r="AL2144" s="90" t="s">
        <v>1595</v>
      </c>
      <c r="AM2144" s="90" t="s">
        <v>1596</v>
      </c>
      <c r="AN2144" s="90" t="s">
        <v>1597</v>
      </c>
      <c r="AO2144" s="90" t="s">
        <v>1598</v>
      </c>
      <c r="AP2144" s="90" t="s">
        <v>1599</v>
      </c>
      <c r="AQ2144" s="90" t="s">
        <v>1600</v>
      </c>
      <c r="AR2144" s="90" t="s">
        <v>1608</v>
      </c>
      <c r="AS2144" s="90" t="s">
        <v>1609</v>
      </c>
      <c r="AT2144" s="90" t="s">
        <v>1601</v>
      </c>
      <c r="AU2144" s="90" t="s">
        <v>1602</v>
      </c>
      <c r="AV2144" s="90" t="s">
        <v>1603</v>
      </c>
      <c r="AW2144" s="90" t="s">
        <v>1604</v>
      </c>
      <c r="AX2144" s="90" t="s">
        <v>1605</v>
      </c>
      <c r="AY2144" s="91" t="s">
        <v>11</v>
      </c>
      <c r="AZ2144" s="91" t="s">
        <v>1606</v>
      </c>
      <c r="BA2144" s="91" t="s">
        <v>1534</v>
      </c>
      <c r="BB2144" s="91" t="s">
        <v>1592</v>
      </c>
      <c r="BC2144" s="91" t="s">
        <v>1593</v>
      </c>
      <c r="BD2144" s="91" t="s">
        <v>1594</v>
      </c>
      <c r="BE2144" s="91" t="s">
        <v>1612</v>
      </c>
      <c r="BF2144" s="91" t="s">
        <v>1607</v>
      </c>
      <c r="BG2144" s="91" t="s">
        <v>1595</v>
      </c>
      <c r="BH2144" s="91" t="s">
        <v>1596</v>
      </c>
      <c r="BI2144" s="91" t="s">
        <v>1597</v>
      </c>
      <c r="BJ2144" s="91" t="s">
        <v>1598</v>
      </c>
      <c r="BK2144" s="91" t="s">
        <v>1599</v>
      </c>
      <c r="BL2144" s="91" t="s">
        <v>1600</v>
      </c>
      <c r="BM2144" s="91" t="s">
        <v>1608</v>
      </c>
      <c r="BN2144" s="91" t="s">
        <v>1609</v>
      </c>
      <c r="BO2144" s="91" t="s">
        <v>1601</v>
      </c>
      <c r="BP2144" s="91" t="s">
        <v>1602</v>
      </c>
      <c r="BQ2144" s="91" t="s">
        <v>1603</v>
      </c>
      <c r="BR2144" s="91" t="s">
        <v>1604</v>
      </c>
      <c r="BS2144" s="91" t="s">
        <v>1605</v>
      </c>
      <c r="BT2144" s="5" t="s">
        <v>1671</v>
      </c>
    </row>
    <row r="2145" spans="1:72" x14ac:dyDescent="0.25">
      <c r="A2145" s="133"/>
      <c r="B2145" s="133"/>
      <c r="C2145" s="133"/>
      <c r="D2145" s="136"/>
      <c r="E2145" s="136"/>
      <c r="F2145" s="136"/>
      <c r="G2145" s="139"/>
      <c r="H2145" s="15" t="s">
        <v>0</v>
      </c>
      <c r="I2145" s="9">
        <v>1</v>
      </c>
      <c r="J2145" s="9">
        <v>2</v>
      </c>
      <c r="K2145" s="9">
        <v>3</v>
      </c>
      <c r="L2145" s="9">
        <v>4</v>
      </c>
      <c r="M2145" s="9">
        <v>5</v>
      </c>
      <c r="N2145" s="9">
        <v>6</v>
      </c>
      <c r="O2145" s="9">
        <v>7</v>
      </c>
      <c r="P2145" s="9">
        <v>8</v>
      </c>
      <c r="Q2145" s="9">
        <v>9</v>
      </c>
      <c r="R2145" s="9">
        <v>10</v>
      </c>
      <c r="S2145" s="9">
        <v>11</v>
      </c>
      <c r="T2145" s="9">
        <v>12</v>
      </c>
      <c r="U2145" s="9">
        <v>13</v>
      </c>
      <c r="V2145" s="9">
        <v>14</v>
      </c>
      <c r="W2145" s="9">
        <v>15</v>
      </c>
      <c r="X2145" s="9">
        <v>16</v>
      </c>
      <c r="Y2145" s="9">
        <v>17</v>
      </c>
      <c r="Z2145" s="9">
        <v>18</v>
      </c>
      <c r="AA2145" s="9">
        <v>19</v>
      </c>
      <c r="AB2145" s="9">
        <v>20</v>
      </c>
      <c r="AC2145" s="9">
        <v>21</v>
      </c>
      <c r="AD2145" s="9">
        <v>1</v>
      </c>
      <c r="AE2145" s="9">
        <v>2</v>
      </c>
      <c r="AF2145" s="9">
        <v>3</v>
      </c>
      <c r="AG2145" s="9">
        <v>4</v>
      </c>
      <c r="AH2145" s="9">
        <v>5</v>
      </c>
      <c r="AI2145" s="9">
        <v>6</v>
      </c>
      <c r="AJ2145" s="9">
        <v>7</v>
      </c>
      <c r="AK2145" s="9">
        <v>8</v>
      </c>
      <c r="AL2145" s="9">
        <v>9</v>
      </c>
      <c r="AM2145" s="9">
        <v>10</v>
      </c>
      <c r="AN2145" s="9">
        <v>11</v>
      </c>
      <c r="AO2145" s="9">
        <v>12</v>
      </c>
      <c r="AP2145" s="9">
        <v>13</v>
      </c>
      <c r="AQ2145" s="9">
        <v>14</v>
      </c>
      <c r="AR2145" s="9">
        <v>15</v>
      </c>
      <c r="AS2145" s="9">
        <v>16</v>
      </c>
      <c r="AT2145" s="9">
        <v>17</v>
      </c>
      <c r="AU2145" s="9">
        <v>18</v>
      </c>
      <c r="AV2145" s="9">
        <v>19</v>
      </c>
      <c r="AW2145" s="9">
        <v>20</v>
      </c>
      <c r="AX2145" s="9">
        <v>21</v>
      </c>
      <c r="AY2145" s="9">
        <v>1</v>
      </c>
      <c r="AZ2145" s="9">
        <v>2</v>
      </c>
      <c r="BA2145" s="9">
        <v>3</v>
      </c>
      <c r="BB2145" s="9">
        <v>4</v>
      </c>
      <c r="BC2145" s="9">
        <v>5</v>
      </c>
      <c r="BD2145" s="9">
        <v>6</v>
      </c>
      <c r="BE2145" s="9">
        <v>7</v>
      </c>
      <c r="BF2145" s="9">
        <v>8</v>
      </c>
      <c r="BG2145" s="9">
        <v>9</v>
      </c>
      <c r="BH2145" s="9">
        <v>10</v>
      </c>
      <c r="BI2145" s="9">
        <v>11</v>
      </c>
      <c r="BJ2145" s="9">
        <v>12</v>
      </c>
      <c r="BK2145" s="9">
        <v>13</v>
      </c>
      <c r="BL2145" s="9">
        <v>14</v>
      </c>
      <c r="BM2145" s="9">
        <v>15</v>
      </c>
      <c r="BN2145" s="9">
        <v>16</v>
      </c>
      <c r="BO2145" s="9">
        <v>17</v>
      </c>
      <c r="BP2145" s="9">
        <v>18</v>
      </c>
      <c r="BQ2145" s="9">
        <v>19</v>
      </c>
      <c r="BR2145" s="9">
        <v>20</v>
      </c>
      <c r="BS2145" s="9">
        <v>21</v>
      </c>
      <c r="BT2145" s="9">
        <v>9</v>
      </c>
    </row>
    <row r="2146" spans="1:72" x14ac:dyDescent="0.25">
      <c r="A2146" s="133"/>
      <c r="B2146" s="133"/>
      <c r="C2146" s="133"/>
      <c r="D2146" s="136"/>
      <c r="E2146" s="136"/>
      <c r="F2146" s="136"/>
      <c r="G2146" s="139"/>
      <c r="H2146" s="16" t="s">
        <v>64</v>
      </c>
      <c r="I2146" s="17">
        <f t="shared" ref="I2146:AA2146" si="3213">SUM(I2142)</f>
        <v>112500</v>
      </c>
      <c r="J2146" s="17">
        <f t="shared" si="3213"/>
        <v>0</v>
      </c>
      <c r="K2146" s="17">
        <f t="shared" si="3213"/>
        <v>0</v>
      </c>
      <c r="L2146" s="17">
        <f t="shared" si="3213"/>
        <v>0</v>
      </c>
      <c r="M2146" s="17">
        <f t="shared" si="3213"/>
        <v>0</v>
      </c>
      <c r="N2146" s="17">
        <f t="shared" si="3213"/>
        <v>0</v>
      </c>
      <c r="O2146" s="17">
        <f t="shared" ref="O2146" si="3214">SUM(O2142)</f>
        <v>112500</v>
      </c>
      <c r="P2146" s="17">
        <f t="shared" si="3213"/>
        <v>0</v>
      </c>
      <c r="Q2146" s="17">
        <f t="shared" si="3213"/>
        <v>0</v>
      </c>
      <c r="R2146" s="17">
        <f t="shared" si="3213"/>
        <v>10000</v>
      </c>
      <c r="S2146" s="17">
        <f t="shared" si="3213"/>
        <v>0</v>
      </c>
      <c r="T2146" s="17">
        <f t="shared" si="3213"/>
        <v>0</v>
      </c>
      <c r="U2146" s="17">
        <f t="shared" si="3213"/>
        <v>0</v>
      </c>
      <c r="V2146" s="17">
        <f t="shared" si="3213"/>
        <v>0</v>
      </c>
      <c r="W2146" s="17">
        <f t="shared" si="3213"/>
        <v>0</v>
      </c>
      <c r="X2146" s="17">
        <f t="shared" si="3213"/>
        <v>0</v>
      </c>
      <c r="Y2146" s="17">
        <f t="shared" si="3213"/>
        <v>0</v>
      </c>
      <c r="Z2146" s="17">
        <f t="shared" si="3213"/>
        <v>0</v>
      </c>
      <c r="AA2146" s="17">
        <f t="shared" si="3213"/>
        <v>0</v>
      </c>
      <c r="AB2146" s="17">
        <v>10000</v>
      </c>
      <c r="AC2146" s="17">
        <v>102500</v>
      </c>
      <c r="AD2146" s="17">
        <f t="shared" ref="AD2146:AV2146" si="3215">SUM(AD2142)</f>
        <v>0</v>
      </c>
      <c r="AE2146" s="17">
        <f t="shared" si="3215"/>
        <v>0</v>
      </c>
      <c r="AF2146" s="17">
        <f t="shared" si="3215"/>
        <v>0</v>
      </c>
      <c r="AG2146" s="17">
        <f t="shared" si="3215"/>
        <v>0</v>
      </c>
      <c r="AH2146" s="17">
        <f t="shared" si="3215"/>
        <v>0</v>
      </c>
      <c r="AI2146" s="17">
        <f t="shared" si="3215"/>
        <v>0</v>
      </c>
      <c r="AJ2146" s="17">
        <f t="shared" ref="AJ2146" si="3216">SUM(AJ2142)</f>
        <v>0</v>
      </c>
      <c r="AK2146" s="17">
        <f t="shared" si="3215"/>
        <v>0</v>
      </c>
      <c r="AL2146" s="17">
        <f t="shared" si="3215"/>
        <v>0</v>
      </c>
      <c r="AM2146" s="17">
        <f t="shared" si="3215"/>
        <v>0</v>
      </c>
      <c r="AN2146" s="17">
        <f t="shared" si="3215"/>
        <v>0</v>
      </c>
      <c r="AO2146" s="17">
        <f t="shared" si="3215"/>
        <v>0</v>
      </c>
      <c r="AP2146" s="17">
        <f t="shared" si="3215"/>
        <v>0</v>
      </c>
      <c r="AQ2146" s="17">
        <f t="shared" si="3215"/>
        <v>0</v>
      </c>
      <c r="AR2146" s="17">
        <f t="shared" si="3215"/>
        <v>0</v>
      </c>
      <c r="AS2146" s="17">
        <f t="shared" si="3215"/>
        <v>0</v>
      </c>
      <c r="AT2146" s="17">
        <f t="shared" si="3215"/>
        <v>0</v>
      </c>
      <c r="AU2146" s="17">
        <f t="shared" si="3215"/>
        <v>0</v>
      </c>
      <c r="AV2146" s="17">
        <f t="shared" si="3215"/>
        <v>0</v>
      </c>
      <c r="AW2146" s="17">
        <v>0</v>
      </c>
      <c r="AX2146" s="17">
        <v>0</v>
      </c>
      <c r="AY2146" s="17">
        <f t="shared" ref="AY2146:BQ2146" si="3217">SUM(AY2142)</f>
        <v>0</v>
      </c>
      <c r="AZ2146" s="17">
        <f t="shared" si="3217"/>
        <v>9576</v>
      </c>
      <c r="BA2146" s="17">
        <f t="shared" si="3217"/>
        <v>0</v>
      </c>
      <c r="BB2146" s="17">
        <f t="shared" si="3217"/>
        <v>0</v>
      </c>
      <c r="BC2146" s="17">
        <f t="shared" si="3217"/>
        <v>0</v>
      </c>
      <c r="BD2146" s="17">
        <f t="shared" si="3217"/>
        <v>0</v>
      </c>
      <c r="BE2146" s="17">
        <f t="shared" ref="BE2146" si="3218">SUM(BE2142)</f>
        <v>9576</v>
      </c>
      <c r="BF2146" s="17">
        <f t="shared" si="3217"/>
        <v>0</v>
      </c>
      <c r="BG2146" s="17">
        <f t="shared" si="3217"/>
        <v>0</v>
      </c>
      <c r="BH2146" s="17">
        <f t="shared" si="3217"/>
        <v>9576</v>
      </c>
      <c r="BI2146" s="17">
        <f t="shared" si="3217"/>
        <v>0</v>
      </c>
      <c r="BJ2146" s="17">
        <f t="shared" si="3217"/>
        <v>0</v>
      </c>
      <c r="BK2146" s="17">
        <f t="shared" si="3217"/>
        <v>0</v>
      </c>
      <c r="BL2146" s="17">
        <f t="shared" si="3217"/>
        <v>0</v>
      </c>
      <c r="BM2146" s="17">
        <f t="shared" si="3217"/>
        <v>0</v>
      </c>
      <c r="BN2146" s="17">
        <f t="shared" si="3217"/>
        <v>0</v>
      </c>
      <c r="BO2146" s="17">
        <f t="shared" si="3217"/>
        <v>0</v>
      </c>
      <c r="BP2146" s="17">
        <f t="shared" si="3217"/>
        <v>0</v>
      </c>
      <c r="BQ2146" s="17">
        <f t="shared" si="3217"/>
        <v>0</v>
      </c>
      <c r="BR2146" s="17">
        <v>9576</v>
      </c>
      <c r="BS2146" s="17">
        <v>0</v>
      </c>
      <c r="BT2146" s="17" t="e">
        <f>IF(#REF!=0,"-",#REF!/#REF!*100)</f>
        <v>#REF!</v>
      </c>
    </row>
    <row r="2147" spans="1:72" x14ac:dyDescent="0.25">
      <c r="A2147" s="133"/>
      <c r="B2147" s="133"/>
      <c r="C2147" s="133"/>
      <c r="D2147" s="136"/>
      <c r="E2147" s="136"/>
      <c r="F2147" s="136"/>
      <c r="G2147" s="139"/>
      <c r="H2147" s="18" t="s">
        <v>55</v>
      </c>
      <c r="I2147" s="17">
        <f t="shared" ref="I2147:AA2147" si="3219">SUM(I2146)</f>
        <v>112500</v>
      </c>
      <c r="J2147" s="17">
        <f t="shared" si="3219"/>
        <v>0</v>
      </c>
      <c r="K2147" s="17">
        <f t="shared" si="3219"/>
        <v>0</v>
      </c>
      <c r="L2147" s="17">
        <f t="shared" si="3219"/>
        <v>0</v>
      </c>
      <c r="M2147" s="17">
        <f t="shared" si="3219"/>
        <v>0</v>
      </c>
      <c r="N2147" s="17">
        <f t="shared" si="3219"/>
        <v>0</v>
      </c>
      <c r="O2147" s="17">
        <f t="shared" ref="O2147" si="3220">SUM(O2146)</f>
        <v>112500</v>
      </c>
      <c r="P2147" s="17">
        <f t="shared" si="3219"/>
        <v>0</v>
      </c>
      <c r="Q2147" s="17">
        <f t="shared" si="3219"/>
        <v>0</v>
      </c>
      <c r="R2147" s="17">
        <f t="shared" si="3219"/>
        <v>10000</v>
      </c>
      <c r="S2147" s="17">
        <f t="shared" si="3219"/>
        <v>0</v>
      </c>
      <c r="T2147" s="17">
        <f t="shared" si="3219"/>
        <v>0</v>
      </c>
      <c r="U2147" s="17">
        <f t="shared" si="3219"/>
        <v>0</v>
      </c>
      <c r="V2147" s="17">
        <f t="shared" si="3219"/>
        <v>0</v>
      </c>
      <c r="W2147" s="17">
        <f t="shared" si="3219"/>
        <v>0</v>
      </c>
      <c r="X2147" s="17">
        <f t="shared" si="3219"/>
        <v>0</v>
      </c>
      <c r="Y2147" s="17">
        <f t="shared" si="3219"/>
        <v>0</v>
      </c>
      <c r="Z2147" s="17">
        <f t="shared" si="3219"/>
        <v>0</v>
      </c>
      <c r="AA2147" s="17">
        <f t="shared" si="3219"/>
        <v>0</v>
      </c>
      <c r="AB2147" s="17">
        <v>10000</v>
      </c>
      <c r="AC2147" s="17">
        <v>102500</v>
      </c>
      <c r="AD2147" s="17">
        <f t="shared" ref="AD2147:AV2147" si="3221">SUM(AD2146)</f>
        <v>0</v>
      </c>
      <c r="AE2147" s="17">
        <f t="shared" si="3221"/>
        <v>0</v>
      </c>
      <c r="AF2147" s="17">
        <f t="shared" si="3221"/>
        <v>0</v>
      </c>
      <c r="AG2147" s="17">
        <f t="shared" si="3221"/>
        <v>0</v>
      </c>
      <c r="AH2147" s="17">
        <f t="shared" si="3221"/>
        <v>0</v>
      </c>
      <c r="AI2147" s="17">
        <f t="shared" si="3221"/>
        <v>0</v>
      </c>
      <c r="AJ2147" s="17">
        <f t="shared" ref="AJ2147" si="3222">SUM(AJ2146)</f>
        <v>0</v>
      </c>
      <c r="AK2147" s="17">
        <f t="shared" si="3221"/>
        <v>0</v>
      </c>
      <c r="AL2147" s="17">
        <f t="shared" si="3221"/>
        <v>0</v>
      </c>
      <c r="AM2147" s="17">
        <f t="shared" si="3221"/>
        <v>0</v>
      </c>
      <c r="AN2147" s="17">
        <f t="shared" si="3221"/>
        <v>0</v>
      </c>
      <c r="AO2147" s="17">
        <f t="shared" si="3221"/>
        <v>0</v>
      </c>
      <c r="AP2147" s="17">
        <f t="shared" si="3221"/>
        <v>0</v>
      </c>
      <c r="AQ2147" s="17">
        <f t="shared" si="3221"/>
        <v>0</v>
      </c>
      <c r="AR2147" s="17">
        <f t="shared" si="3221"/>
        <v>0</v>
      </c>
      <c r="AS2147" s="17">
        <f t="shared" si="3221"/>
        <v>0</v>
      </c>
      <c r="AT2147" s="17">
        <f t="shared" si="3221"/>
        <v>0</v>
      </c>
      <c r="AU2147" s="17">
        <f t="shared" si="3221"/>
        <v>0</v>
      </c>
      <c r="AV2147" s="17">
        <f t="shared" si="3221"/>
        <v>0</v>
      </c>
      <c r="AW2147" s="17">
        <v>0</v>
      </c>
      <c r="AX2147" s="17">
        <v>0</v>
      </c>
      <c r="AY2147" s="17">
        <f t="shared" ref="AY2147:BQ2147" si="3223">SUM(AY2146)</f>
        <v>0</v>
      </c>
      <c r="AZ2147" s="17">
        <f t="shared" si="3223"/>
        <v>9576</v>
      </c>
      <c r="BA2147" s="17">
        <f t="shared" si="3223"/>
        <v>0</v>
      </c>
      <c r="BB2147" s="17">
        <f t="shared" si="3223"/>
        <v>0</v>
      </c>
      <c r="BC2147" s="17">
        <f t="shared" si="3223"/>
        <v>0</v>
      </c>
      <c r="BD2147" s="17">
        <f t="shared" si="3223"/>
        <v>0</v>
      </c>
      <c r="BE2147" s="17">
        <f t="shared" ref="BE2147" si="3224">SUM(BE2146)</f>
        <v>9576</v>
      </c>
      <c r="BF2147" s="17">
        <f t="shared" si="3223"/>
        <v>0</v>
      </c>
      <c r="BG2147" s="17">
        <f t="shared" si="3223"/>
        <v>0</v>
      </c>
      <c r="BH2147" s="17">
        <f t="shared" si="3223"/>
        <v>9576</v>
      </c>
      <c r="BI2147" s="17">
        <f t="shared" si="3223"/>
        <v>0</v>
      </c>
      <c r="BJ2147" s="17">
        <f t="shared" si="3223"/>
        <v>0</v>
      </c>
      <c r="BK2147" s="17">
        <f t="shared" si="3223"/>
        <v>0</v>
      </c>
      <c r="BL2147" s="17">
        <f t="shared" si="3223"/>
        <v>0</v>
      </c>
      <c r="BM2147" s="17">
        <f t="shared" si="3223"/>
        <v>0</v>
      </c>
      <c r="BN2147" s="17">
        <f t="shared" si="3223"/>
        <v>0</v>
      </c>
      <c r="BO2147" s="17">
        <f t="shared" si="3223"/>
        <v>0</v>
      </c>
      <c r="BP2147" s="17">
        <f t="shared" si="3223"/>
        <v>0</v>
      </c>
      <c r="BQ2147" s="17">
        <f t="shared" si="3223"/>
        <v>0</v>
      </c>
      <c r="BR2147" s="17">
        <v>9576</v>
      </c>
      <c r="BS2147" s="17">
        <v>0</v>
      </c>
      <c r="BT2147" s="17" t="e">
        <f>IF(#REF!=0,"-",#REF!/#REF!*100)</f>
        <v>#REF!</v>
      </c>
    </row>
    <row r="2148" spans="1:72" x14ac:dyDescent="0.25">
      <c r="A2148" s="134"/>
      <c r="B2148" s="134"/>
      <c r="C2148" s="134"/>
      <c r="D2148" s="137"/>
      <c r="E2148" s="137"/>
      <c r="F2148" s="137"/>
      <c r="G2148" s="140"/>
      <c r="O2148">
        <f t="shared" si="3207"/>
        <v>0</v>
      </c>
      <c r="AB2148">
        <v>0</v>
      </c>
      <c r="AC2148">
        <v>0</v>
      </c>
      <c r="AJ2148">
        <f t="shared" si="3208"/>
        <v>0</v>
      </c>
      <c r="AW2148">
        <v>0</v>
      </c>
      <c r="AX2148">
        <v>0</v>
      </c>
      <c r="BE2148">
        <f t="shared" si="3209"/>
        <v>0</v>
      </c>
      <c r="BR2148">
        <v>0</v>
      </c>
      <c r="BS2148">
        <v>0</v>
      </c>
      <c r="BT2148" t="e">
        <f>IF(#REF!=0,"-",#REF!/#REF!*100)</f>
        <v>#REF!</v>
      </c>
    </row>
    <row r="2149" spans="1:72" ht="15.75" thickBot="1" x14ac:dyDescent="0.3">
      <c r="A2149" s="13" t="s">
        <v>0</v>
      </c>
      <c r="B2149" s="13" t="s">
        <v>0</v>
      </c>
      <c r="C2149" s="13" t="s">
        <v>0</v>
      </c>
      <c r="D2149" s="98" t="s">
        <v>0</v>
      </c>
      <c r="E2149" s="98" t="s">
        <v>0</v>
      </c>
      <c r="F2149" s="98" t="s">
        <v>0</v>
      </c>
      <c r="G2149" s="13" t="s">
        <v>0</v>
      </c>
      <c r="H2149" s="19" t="s">
        <v>0</v>
      </c>
      <c r="I2149" s="19" t="s">
        <v>0</v>
      </c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>
        <v>0</v>
      </c>
      <c r="AC2149" s="19">
        <v>0</v>
      </c>
      <c r="AD2149" s="19" t="s">
        <v>0</v>
      </c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>
        <v>0</v>
      </c>
      <c r="AX2149" s="19">
        <v>0</v>
      </c>
      <c r="AY2149" s="19" t="s">
        <v>0</v>
      </c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>
        <v>0</v>
      </c>
      <c r="BS2149" s="19">
        <v>0</v>
      </c>
      <c r="BT2149" s="19"/>
    </row>
    <row r="2150" spans="1:72" ht="69.75" customHeight="1" thickBot="1" x14ac:dyDescent="0.3">
      <c r="A2150" s="5" t="s">
        <v>2</v>
      </c>
      <c r="B2150" s="5" t="s">
        <v>3</v>
      </c>
      <c r="C2150" s="5" t="s">
        <v>4</v>
      </c>
      <c r="D2150" s="103" t="s">
        <v>0</v>
      </c>
      <c r="E2150" s="112" t="s">
        <v>5</v>
      </c>
      <c r="F2150" s="112" t="s">
        <v>6</v>
      </c>
      <c r="G2150" s="5" t="s">
        <v>7</v>
      </c>
      <c r="H2150" s="5" t="s">
        <v>8</v>
      </c>
      <c r="I2150" s="89" t="s">
        <v>9</v>
      </c>
      <c r="J2150" s="89" t="s">
        <v>1606</v>
      </c>
      <c r="K2150" s="89" t="s">
        <v>1534</v>
      </c>
      <c r="L2150" s="89" t="s">
        <v>1592</v>
      </c>
      <c r="M2150" s="89" t="s">
        <v>1593</v>
      </c>
      <c r="N2150" s="89" t="s">
        <v>1594</v>
      </c>
      <c r="O2150" s="89" t="s">
        <v>1610</v>
      </c>
      <c r="P2150" s="89" t="s">
        <v>1607</v>
      </c>
      <c r="Q2150" s="89" t="s">
        <v>1595</v>
      </c>
      <c r="R2150" s="89" t="s">
        <v>1596</v>
      </c>
      <c r="S2150" s="89" t="s">
        <v>1597</v>
      </c>
      <c r="T2150" s="89" t="s">
        <v>1598</v>
      </c>
      <c r="U2150" s="89" t="s">
        <v>1599</v>
      </c>
      <c r="V2150" s="89" t="s">
        <v>1600</v>
      </c>
      <c r="W2150" s="89" t="s">
        <v>1608</v>
      </c>
      <c r="X2150" s="89" t="s">
        <v>1609</v>
      </c>
      <c r="Y2150" s="89" t="s">
        <v>1601</v>
      </c>
      <c r="Z2150" s="89" t="s">
        <v>1602</v>
      </c>
      <c r="AA2150" s="89" t="s">
        <v>1603</v>
      </c>
      <c r="AB2150" s="89" t="s">
        <v>1604</v>
      </c>
      <c r="AC2150" s="89" t="s">
        <v>1605</v>
      </c>
      <c r="AD2150" s="90" t="s">
        <v>10</v>
      </c>
      <c r="AE2150" s="90" t="s">
        <v>1606</v>
      </c>
      <c r="AF2150" s="90" t="s">
        <v>1534</v>
      </c>
      <c r="AG2150" s="90" t="s">
        <v>1592</v>
      </c>
      <c r="AH2150" s="90" t="s">
        <v>1593</v>
      </c>
      <c r="AI2150" s="90" t="s">
        <v>1594</v>
      </c>
      <c r="AJ2150" s="90" t="s">
        <v>1611</v>
      </c>
      <c r="AK2150" s="90" t="s">
        <v>1607</v>
      </c>
      <c r="AL2150" s="90" t="s">
        <v>1595</v>
      </c>
      <c r="AM2150" s="90" t="s">
        <v>1596</v>
      </c>
      <c r="AN2150" s="90" t="s">
        <v>1597</v>
      </c>
      <c r="AO2150" s="90" t="s">
        <v>1598</v>
      </c>
      <c r="AP2150" s="90" t="s">
        <v>1599</v>
      </c>
      <c r="AQ2150" s="90" t="s">
        <v>1600</v>
      </c>
      <c r="AR2150" s="90" t="s">
        <v>1608</v>
      </c>
      <c r="AS2150" s="90" t="s">
        <v>1609</v>
      </c>
      <c r="AT2150" s="90" t="s">
        <v>1601</v>
      </c>
      <c r="AU2150" s="90" t="s">
        <v>1602</v>
      </c>
      <c r="AV2150" s="90" t="s">
        <v>1603</v>
      </c>
      <c r="AW2150" s="90" t="s">
        <v>1604</v>
      </c>
      <c r="AX2150" s="90" t="s">
        <v>1605</v>
      </c>
      <c r="AY2150" s="91" t="s">
        <v>11</v>
      </c>
      <c r="AZ2150" s="91" t="s">
        <v>1606</v>
      </c>
      <c r="BA2150" s="91" t="s">
        <v>1534</v>
      </c>
      <c r="BB2150" s="91" t="s">
        <v>1592</v>
      </c>
      <c r="BC2150" s="91" t="s">
        <v>1593</v>
      </c>
      <c r="BD2150" s="91" t="s">
        <v>1594</v>
      </c>
      <c r="BE2150" s="91" t="s">
        <v>1612</v>
      </c>
      <c r="BF2150" s="91" t="s">
        <v>1607</v>
      </c>
      <c r="BG2150" s="91" t="s">
        <v>1595</v>
      </c>
      <c r="BH2150" s="91" t="s">
        <v>1596</v>
      </c>
      <c r="BI2150" s="91" t="s">
        <v>1597</v>
      </c>
      <c r="BJ2150" s="91" t="s">
        <v>1598</v>
      </c>
      <c r="BK2150" s="91" t="s">
        <v>1599</v>
      </c>
      <c r="BL2150" s="91" t="s">
        <v>1600</v>
      </c>
      <c r="BM2150" s="91" t="s">
        <v>1608</v>
      </c>
      <c r="BN2150" s="91" t="s">
        <v>1609</v>
      </c>
      <c r="BO2150" s="91" t="s">
        <v>1601</v>
      </c>
      <c r="BP2150" s="91" t="s">
        <v>1602</v>
      </c>
      <c r="BQ2150" s="91" t="s">
        <v>1603</v>
      </c>
      <c r="BR2150" s="91" t="s">
        <v>1604</v>
      </c>
      <c r="BS2150" s="91" t="s">
        <v>1605</v>
      </c>
      <c r="BT2150" s="5" t="s">
        <v>1671</v>
      </c>
    </row>
    <row r="2151" spans="1:72" x14ac:dyDescent="0.25">
      <c r="A2151" s="6" t="s">
        <v>0</v>
      </c>
      <c r="B2151" s="6" t="s">
        <v>0</v>
      </c>
      <c r="C2151" s="6" t="s">
        <v>0</v>
      </c>
      <c r="D2151" s="104" t="s">
        <v>0</v>
      </c>
      <c r="E2151" s="104" t="s">
        <v>0</v>
      </c>
      <c r="F2151" s="121" t="s">
        <v>0</v>
      </c>
      <c r="G2151" s="7" t="s">
        <v>0</v>
      </c>
      <c r="H2151" s="8" t="s">
        <v>0</v>
      </c>
      <c r="I2151" s="9">
        <v>1</v>
      </c>
      <c r="J2151" s="9">
        <v>2</v>
      </c>
      <c r="K2151" s="9">
        <v>3</v>
      </c>
      <c r="L2151" s="9">
        <v>4</v>
      </c>
      <c r="M2151" s="9">
        <v>5</v>
      </c>
      <c r="N2151" s="9">
        <v>6</v>
      </c>
      <c r="O2151" s="9">
        <v>7</v>
      </c>
      <c r="P2151" s="9">
        <v>8</v>
      </c>
      <c r="Q2151" s="9">
        <v>9</v>
      </c>
      <c r="R2151" s="9">
        <v>10</v>
      </c>
      <c r="S2151" s="9">
        <v>11</v>
      </c>
      <c r="T2151" s="9">
        <v>12</v>
      </c>
      <c r="U2151" s="9">
        <v>13</v>
      </c>
      <c r="V2151" s="9">
        <v>14</v>
      </c>
      <c r="W2151" s="9">
        <v>15</v>
      </c>
      <c r="X2151" s="9">
        <v>16</v>
      </c>
      <c r="Y2151" s="9">
        <v>17</v>
      </c>
      <c r="Z2151" s="9">
        <v>18</v>
      </c>
      <c r="AA2151" s="9">
        <v>19</v>
      </c>
      <c r="AB2151" s="9">
        <v>20</v>
      </c>
      <c r="AC2151" s="9">
        <v>21</v>
      </c>
      <c r="AD2151" s="9">
        <v>1</v>
      </c>
      <c r="AE2151" s="9">
        <v>2</v>
      </c>
      <c r="AF2151" s="9">
        <v>3</v>
      </c>
      <c r="AG2151" s="9">
        <v>4</v>
      </c>
      <c r="AH2151" s="9">
        <v>5</v>
      </c>
      <c r="AI2151" s="9">
        <v>6</v>
      </c>
      <c r="AJ2151" s="9">
        <v>7</v>
      </c>
      <c r="AK2151" s="9">
        <v>8</v>
      </c>
      <c r="AL2151" s="9">
        <v>9</v>
      </c>
      <c r="AM2151" s="9">
        <v>10</v>
      </c>
      <c r="AN2151" s="9">
        <v>11</v>
      </c>
      <c r="AO2151" s="9">
        <v>12</v>
      </c>
      <c r="AP2151" s="9">
        <v>13</v>
      </c>
      <c r="AQ2151" s="9">
        <v>14</v>
      </c>
      <c r="AR2151" s="9">
        <v>15</v>
      </c>
      <c r="AS2151" s="9">
        <v>16</v>
      </c>
      <c r="AT2151" s="9">
        <v>17</v>
      </c>
      <c r="AU2151" s="9">
        <v>18</v>
      </c>
      <c r="AV2151" s="9">
        <v>19</v>
      </c>
      <c r="AW2151" s="9">
        <v>20</v>
      </c>
      <c r="AX2151" s="9">
        <v>21</v>
      </c>
      <c r="AY2151" s="9">
        <v>1</v>
      </c>
      <c r="AZ2151" s="9">
        <v>2</v>
      </c>
      <c r="BA2151" s="9">
        <v>3</v>
      </c>
      <c r="BB2151" s="9">
        <v>4</v>
      </c>
      <c r="BC2151" s="9">
        <v>5</v>
      </c>
      <c r="BD2151" s="9">
        <v>6</v>
      </c>
      <c r="BE2151" s="9">
        <v>7</v>
      </c>
      <c r="BF2151" s="9">
        <v>8</v>
      </c>
      <c r="BG2151" s="9">
        <v>9</v>
      </c>
      <c r="BH2151" s="9">
        <v>10</v>
      </c>
      <c r="BI2151" s="9">
        <v>11</v>
      </c>
      <c r="BJ2151" s="9">
        <v>12</v>
      </c>
      <c r="BK2151" s="9">
        <v>13</v>
      </c>
      <c r="BL2151" s="9">
        <v>14</v>
      </c>
      <c r="BM2151" s="9">
        <v>15</v>
      </c>
      <c r="BN2151" s="9">
        <v>16</v>
      </c>
      <c r="BO2151" s="9">
        <v>17</v>
      </c>
      <c r="BP2151" s="9">
        <v>18</v>
      </c>
      <c r="BQ2151" s="9">
        <v>19</v>
      </c>
      <c r="BR2151" s="9">
        <v>20</v>
      </c>
      <c r="BS2151" s="9">
        <v>21</v>
      </c>
      <c r="BT2151" s="9">
        <v>9</v>
      </c>
    </row>
    <row r="2152" spans="1:72" x14ac:dyDescent="0.25">
      <c r="A2152" s="1" t="s">
        <v>548</v>
      </c>
      <c r="B2152" s="1" t="s">
        <v>56</v>
      </c>
      <c r="C2152" s="4" t="s">
        <v>151</v>
      </c>
      <c r="D2152" s="102" t="s">
        <v>697</v>
      </c>
      <c r="E2152" s="101" t="s">
        <v>0</v>
      </c>
      <c r="F2152" s="101" t="s">
        <v>0</v>
      </c>
      <c r="G2152" s="2" t="s">
        <v>0</v>
      </c>
      <c r="H2152" s="2" t="s">
        <v>698</v>
      </c>
      <c r="I2152" s="3" t="s">
        <v>0</v>
      </c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>
        <v>0</v>
      </c>
      <c r="AC2152" s="3">
        <v>0</v>
      </c>
      <c r="AD2152" s="3" t="s">
        <v>0</v>
      </c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>
        <v>0</v>
      </c>
      <c r="AX2152" s="3">
        <v>0</v>
      </c>
      <c r="AY2152" s="3" t="s">
        <v>0</v>
      </c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>
        <v>0</v>
      </c>
      <c r="BS2152" s="3">
        <v>0</v>
      </c>
      <c r="BT2152" s="3"/>
    </row>
    <row r="2153" spans="1:72" ht="33.75" x14ac:dyDescent="0.25">
      <c r="A2153" s="1" t="s">
        <v>0</v>
      </c>
      <c r="B2153" s="1" t="s">
        <v>0</v>
      </c>
      <c r="C2153" s="1" t="s">
        <v>0</v>
      </c>
      <c r="D2153" s="101" t="s">
        <v>0</v>
      </c>
      <c r="E2153" s="101" t="s">
        <v>0</v>
      </c>
      <c r="F2153" s="101" t="s">
        <v>0</v>
      </c>
      <c r="G2153" s="2" t="s">
        <v>0</v>
      </c>
      <c r="H2153" s="10" t="s">
        <v>13</v>
      </c>
      <c r="I2153" s="11">
        <f t="shared" ref="I2153:AA2153" si="3225">SUM(I2154,I2161,I2163)</f>
        <v>29000</v>
      </c>
      <c r="J2153" s="11">
        <f t="shared" si="3225"/>
        <v>0</v>
      </c>
      <c r="K2153" s="11">
        <f t="shared" si="3225"/>
        <v>0</v>
      </c>
      <c r="L2153" s="11">
        <f t="shared" si="3225"/>
        <v>0</v>
      </c>
      <c r="M2153" s="11">
        <f t="shared" si="3225"/>
        <v>0</v>
      </c>
      <c r="N2153" s="11">
        <f t="shared" si="3225"/>
        <v>0</v>
      </c>
      <c r="O2153" s="11">
        <f t="shared" ref="O2153" si="3226">SUM(O2154,O2161,O2163)</f>
        <v>29000</v>
      </c>
      <c r="P2153" s="11">
        <f t="shared" si="3225"/>
        <v>0</v>
      </c>
      <c r="Q2153" s="11">
        <f t="shared" si="3225"/>
        <v>0</v>
      </c>
      <c r="R2153" s="11">
        <f t="shared" si="3225"/>
        <v>2140</v>
      </c>
      <c r="S2153" s="11">
        <f t="shared" si="3225"/>
        <v>0</v>
      </c>
      <c r="T2153" s="11">
        <f t="shared" si="3225"/>
        <v>0</v>
      </c>
      <c r="U2153" s="11">
        <f t="shared" si="3225"/>
        <v>0</v>
      </c>
      <c r="V2153" s="11">
        <f t="shared" si="3225"/>
        <v>0</v>
      </c>
      <c r="W2153" s="11">
        <f t="shared" si="3225"/>
        <v>0</v>
      </c>
      <c r="X2153" s="11">
        <f t="shared" si="3225"/>
        <v>0</v>
      </c>
      <c r="Y2153" s="11">
        <f t="shared" si="3225"/>
        <v>0</v>
      </c>
      <c r="Z2153" s="11">
        <f t="shared" si="3225"/>
        <v>0</v>
      </c>
      <c r="AA2153" s="11">
        <f t="shared" si="3225"/>
        <v>0</v>
      </c>
      <c r="AB2153" s="11">
        <v>2140</v>
      </c>
      <c r="AC2153" s="11">
        <v>26860</v>
      </c>
      <c r="AD2153" s="11">
        <f t="shared" ref="AD2153:AV2153" si="3227">SUM(AD2154,AD2161,AD2163)</f>
        <v>5040</v>
      </c>
      <c r="AE2153" s="11">
        <f t="shared" si="3227"/>
        <v>6908</v>
      </c>
      <c r="AF2153" s="11">
        <f t="shared" si="3227"/>
        <v>0</v>
      </c>
      <c r="AG2153" s="11">
        <f t="shared" si="3227"/>
        <v>0</v>
      </c>
      <c r="AH2153" s="11">
        <f t="shared" si="3227"/>
        <v>0</v>
      </c>
      <c r="AI2153" s="11">
        <f t="shared" si="3227"/>
        <v>0</v>
      </c>
      <c r="AJ2153" s="11">
        <f t="shared" ref="AJ2153" si="3228">SUM(AJ2154,AJ2161,AJ2163)</f>
        <v>11948</v>
      </c>
      <c r="AK2153" s="11">
        <f t="shared" si="3227"/>
        <v>0</v>
      </c>
      <c r="AL2153" s="11">
        <f t="shared" si="3227"/>
        <v>0</v>
      </c>
      <c r="AM2153" s="11">
        <f t="shared" si="3227"/>
        <v>6908</v>
      </c>
      <c r="AN2153" s="11">
        <f t="shared" si="3227"/>
        <v>0</v>
      </c>
      <c r="AO2153" s="11">
        <f t="shared" si="3227"/>
        <v>0</v>
      </c>
      <c r="AP2153" s="11">
        <f t="shared" si="3227"/>
        <v>0</v>
      </c>
      <c r="AQ2153" s="11">
        <f t="shared" si="3227"/>
        <v>0</v>
      </c>
      <c r="AR2153" s="11">
        <f t="shared" si="3227"/>
        <v>0</v>
      </c>
      <c r="AS2153" s="11">
        <f t="shared" si="3227"/>
        <v>0</v>
      </c>
      <c r="AT2153" s="11">
        <f t="shared" si="3227"/>
        <v>0</v>
      </c>
      <c r="AU2153" s="11">
        <f t="shared" si="3227"/>
        <v>0</v>
      </c>
      <c r="AV2153" s="11">
        <f t="shared" si="3227"/>
        <v>0</v>
      </c>
      <c r="AW2153" s="11">
        <v>6908</v>
      </c>
      <c r="AX2153" s="11">
        <v>5040</v>
      </c>
      <c r="AY2153" s="11">
        <f t="shared" ref="AY2153:BQ2153" si="3229">SUM(AY2154,AY2161,AY2163)</f>
        <v>10000</v>
      </c>
      <c r="AZ2153" s="11">
        <f t="shared" si="3229"/>
        <v>11311</v>
      </c>
      <c r="BA2153" s="11">
        <f t="shared" si="3229"/>
        <v>0</v>
      </c>
      <c r="BB2153" s="11">
        <f t="shared" si="3229"/>
        <v>0</v>
      </c>
      <c r="BC2153" s="11">
        <f t="shared" si="3229"/>
        <v>0</v>
      </c>
      <c r="BD2153" s="11">
        <f t="shared" si="3229"/>
        <v>0</v>
      </c>
      <c r="BE2153" s="11">
        <f t="shared" ref="BE2153" si="3230">SUM(BE2154,BE2161,BE2163)</f>
        <v>21311</v>
      </c>
      <c r="BF2153" s="11">
        <f t="shared" si="3229"/>
        <v>0</v>
      </c>
      <c r="BG2153" s="11">
        <f t="shared" si="3229"/>
        <v>0</v>
      </c>
      <c r="BH2153" s="11">
        <f t="shared" si="3229"/>
        <v>11311</v>
      </c>
      <c r="BI2153" s="11">
        <f t="shared" si="3229"/>
        <v>0</v>
      </c>
      <c r="BJ2153" s="11">
        <f t="shared" si="3229"/>
        <v>0</v>
      </c>
      <c r="BK2153" s="11">
        <f t="shared" si="3229"/>
        <v>0</v>
      </c>
      <c r="BL2153" s="11">
        <f t="shared" si="3229"/>
        <v>0</v>
      </c>
      <c r="BM2153" s="11">
        <f t="shared" si="3229"/>
        <v>0</v>
      </c>
      <c r="BN2153" s="11">
        <f t="shared" si="3229"/>
        <v>0</v>
      </c>
      <c r="BO2153" s="11">
        <f t="shared" si="3229"/>
        <v>0</v>
      </c>
      <c r="BP2153" s="11">
        <f t="shared" si="3229"/>
        <v>0</v>
      </c>
      <c r="BQ2153" s="11">
        <f t="shared" si="3229"/>
        <v>0</v>
      </c>
      <c r="BR2153" s="11">
        <v>11311</v>
      </c>
      <c r="BS2153" s="11">
        <v>10000</v>
      </c>
      <c r="BT2153" s="11" t="e">
        <f>IF(#REF!=0,"-",#REF!/#REF!*100)</f>
        <v>#REF!</v>
      </c>
    </row>
    <row r="2154" spans="1:72" x14ac:dyDescent="0.25">
      <c r="A2154" s="4" t="s">
        <v>548</v>
      </c>
      <c r="B2154" s="4" t="s">
        <v>56</v>
      </c>
      <c r="C2154" s="4" t="s">
        <v>151</v>
      </c>
      <c r="D2154" s="102" t="s">
        <v>697</v>
      </c>
      <c r="E2154" s="101" t="s">
        <v>14</v>
      </c>
      <c r="F2154" s="101" t="s">
        <v>0</v>
      </c>
      <c r="G2154" s="2" t="s">
        <v>0</v>
      </c>
      <c r="H2154" s="2" t="s">
        <v>15</v>
      </c>
      <c r="I2154" s="12">
        <f t="shared" ref="I2154:AA2154" si="3231">SUM(I2155:I2156)</f>
        <v>0</v>
      </c>
      <c r="J2154" s="12">
        <f t="shared" si="3231"/>
        <v>0</v>
      </c>
      <c r="K2154" s="12">
        <f t="shared" si="3231"/>
        <v>0</v>
      </c>
      <c r="L2154" s="12">
        <f t="shared" si="3231"/>
        <v>0</v>
      </c>
      <c r="M2154" s="12">
        <f t="shared" si="3231"/>
        <v>0</v>
      </c>
      <c r="N2154" s="12">
        <f t="shared" si="3231"/>
        <v>0</v>
      </c>
      <c r="O2154" s="12">
        <f t="shared" ref="O2154" si="3232">SUM(O2155:O2156)</f>
        <v>0</v>
      </c>
      <c r="P2154" s="12">
        <f t="shared" si="3231"/>
        <v>0</v>
      </c>
      <c r="Q2154" s="12">
        <f t="shared" si="3231"/>
        <v>0</v>
      </c>
      <c r="R2154" s="12">
        <f t="shared" si="3231"/>
        <v>0</v>
      </c>
      <c r="S2154" s="12">
        <f t="shared" si="3231"/>
        <v>0</v>
      </c>
      <c r="T2154" s="12">
        <f t="shared" si="3231"/>
        <v>0</v>
      </c>
      <c r="U2154" s="12">
        <f t="shared" si="3231"/>
        <v>0</v>
      </c>
      <c r="V2154" s="12">
        <f t="shared" si="3231"/>
        <v>0</v>
      </c>
      <c r="W2154" s="12">
        <f t="shared" si="3231"/>
        <v>0</v>
      </c>
      <c r="X2154" s="12">
        <f t="shared" si="3231"/>
        <v>0</v>
      </c>
      <c r="Y2154" s="12">
        <f t="shared" si="3231"/>
        <v>0</v>
      </c>
      <c r="Z2154" s="12">
        <f t="shared" si="3231"/>
        <v>0</v>
      </c>
      <c r="AA2154" s="12">
        <f t="shared" si="3231"/>
        <v>0</v>
      </c>
      <c r="AB2154" s="12">
        <v>0</v>
      </c>
      <c r="AC2154" s="12">
        <v>0</v>
      </c>
      <c r="AD2154" s="12">
        <f t="shared" ref="AD2154:AV2154" si="3233">SUM(AD2155:AD2156)</f>
        <v>0</v>
      </c>
      <c r="AE2154" s="12">
        <f t="shared" si="3233"/>
        <v>0</v>
      </c>
      <c r="AF2154" s="12">
        <f t="shared" si="3233"/>
        <v>0</v>
      </c>
      <c r="AG2154" s="12">
        <f t="shared" si="3233"/>
        <v>0</v>
      </c>
      <c r="AH2154" s="12">
        <f t="shared" si="3233"/>
        <v>0</v>
      </c>
      <c r="AI2154" s="12">
        <f t="shared" si="3233"/>
        <v>0</v>
      </c>
      <c r="AJ2154" s="12">
        <f t="shared" ref="AJ2154" si="3234">SUM(AJ2155:AJ2156)</f>
        <v>0</v>
      </c>
      <c r="AK2154" s="12">
        <f t="shared" si="3233"/>
        <v>0</v>
      </c>
      <c r="AL2154" s="12">
        <f t="shared" si="3233"/>
        <v>0</v>
      </c>
      <c r="AM2154" s="12">
        <f t="shared" si="3233"/>
        <v>0</v>
      </c>
      <c r="AN2154" s="12">
        <f t="shared" si="3233"/>
        <v>0</v>
      </c>
      <c r="AO2154" s="12">
        <f t="shared" si="3233"/>
        <v>0</v>
      </c>
      <c r="AP2154" s="12">
        <f t="shared" si="3233"/>
        <v>0</v>
      </c>
      <c r="AQ2154" s="12">
        <f t="shared" si="3233"/>
        <v>0</v>
      </c>
      <c r="AR2154" s="12">
        <f t="shared" si="3233"/>
        <v>0</v>
      </c>
      <c r="AS2154" s="12">
        <f t="shared" si="3233"/>
        <v>0</v>
      </c>
      <c r="AT2154" s="12">
        <f t="shared" si="3233"/>
        <v>0</v>
      </c>
      <c r="AU2154" s="12">
        <f t="shared" si="3233"/>
        <v>0</v>
      </c>
      <c r="AV2154" s="12">
        <f t="shared" si="3233"/>
        <v>0</v>
      </c>
      <c r="AW2154" s="12">
        <v>0</v>
      </c>
      <c r="AX2154" s="12">
        <v>0</v>
      </c>
      <c r="AY2154" s="12">
        <f t="shared" ref="AY2154:BQ2154" si="3235">SUM(AY2155:AY2156)</f>
        <v>0</v>
      </c>
      <c r="AZ2154" s="12">
        <f t="shared" si="3235"/>
        <v>0</v>
      </c>
      <c r="BA2154" s="12">
        <f t="shared" si="3235"/>
        <v>0</v>
      </c>
      <c r="BB2154" s="12">
        <f t="shared" si="3235"/>
        <v>0</v>
      </c>
      <c r="BC2154" s="12">
        <f t="shared" si="3235"/>
        <v>0</v>
      </c>
      <c r="BD2154" s="12">
        <f t="shared" si="3235"/>
        <v>0</v>
      </c>
      <c r="BE2154" s="12">
        <f t="shared" ref="BE2154" si="3236">SUM(BE2155:BE2156)</f>
        <v>0</v>
      </c>
      <c r="BF2154" s="12">
        <f t="shared" si="3235"/>
        <v>0</v>
      </c>
      <c r="BG2154" s="12">
        <f t="shared" si="3235"/>
        <v>0</v>
      </c>
      <c r="BH2154" s="12">
        <f t="shared" si="3235"/>
        <v>0</v>
      </c>
      <c r="BI2154" s="12">
        <f t="shared" si="3235"/>
        <v>0</v>
      </c>
      <c r="BJ2154" s="12">
        <f t="shared" si="3235"/>
        <v>0</v>
      </c>
      <c r="BK2154" s="12">
        <f t="shared" si="3235"/>
        <v>0</v>
      </c>
      <c r="BL2154" s="12">
        <f t="shared" si="3235"/>
        <v>0</v>
      </c>
      <c r="BM2154" s="12">
        <f t="shared" si="3235"/>
        <v>0</v>
      </c>
      <c r="BN2154" s="12">
        <f t="shared" si="3235"/>
        <v>0</v>
      </c>
      <c r="BO2154" s="12">
        <f t="shared" si="3235"/>
        <v>0</v>
      </c>
      <c r="BP2154" s="12">
        <f t="shared" si="3235"/>
        <v>0</v>
      </c>
      <c r="BQ2154" s="12">
        <f t="shared" si="3235"/>
        <v>0</v>
      </c>
      <c r="BR2154" s="12">
        <v>0</v>
      </c>
      <c r="BS2154" s="12">
        <v>0</v>
      </c>
      <c r="BT2154" s="12" t="e">
        <f>IF(#REF!=0,"-",#REF!/#REF!*100)</f>
        <v>#REF!</v>
      </c>
    </row>
    <row r="2155" spans="1:72" x14ac:dyDescent="0.25">
      <c r="A2155" s="4" t="s">
        <v>548</v>
      </c>
      <c r="B2155" s="4" t="s">
        <v>56</v>
      </c>
      <c r="C2155" s="4" t="s">
        <v>151</v>
      </c>
      <c r="D2155" s="102" t="s">
        <v>697</v>
      </c>
      <c r="E2155" s="113">
        <v>6111</v>
      </c>
      <c r="F2155" s="102"/>
      <c r="G2155" s="98" t="s">
        <v>1660</v>
      </c>
      <c r="H2155" s="13" t="s">
        <v>16</v>
      </c>
      <c r="I2155" s="14">
        <v>0</v>
      </c>
      <c r="J2155" s="14"/>
      <c r="K2155" s="14"/>
      <c r="L2155" s="14"/>
      <c r="M2155" s="14"/>
      <c r="N2155" s="14"/>
      <c r="O2155" s="14">
        <f t="shared" si="3207"/>
        <v>0</v>
      </c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>
        <v>0</v>
      </c>
      <c r="AC2155" s="14">
        <v>0</v>
      </c>
      <c r="AD2155" s="14">
        <v>0</v>
      </c>
      <c r="AE2155" s="14"/>
      <c r="AF2155" s="14"/>
      <c r="AG2155" s="14"/>
      <c r="AH2155" s="14"/>
      <c r="AI2155" s="14"/>
      <c r="AJ2155" s="14">
        <f t="shared" si="3208"/>
        <v>0</v>
      </c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>
        <v>0</v>
      </c>
      <c r="AX2155" s="14">
        <v>0</v>
      </c>
      <c r="AY2155" s="14">
        <v>0</v>
      </c>
      <c r="AZ2155" s="14"/>
      <c r="BA2155" s="14"/>
      <c r="BB2155" s="14"/>
      <c r="BC2155" s="14"/>
      <c r="BD2155" s="14"/>
      <c r="BE2155" s="14">
        <f t="shared" si="3209"/>
        <v>0</v>
      </c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>
        <v>0</v>
      </c>
      <c r="BS2155" s="14">
        <v>0</v>
      </c>
      <c r="BT2155" s="14" t="e">
        <f>IF(#REF!=0,"-",#REF!/#REF!*100)</f>
        <v>#REF!</v>
      </c>
    </row>
    <row r="2156" spans="1:72" x14ac:dyDescent="0.25">
      <c r="A2156" s="1" t="s">
        <v>548</v>
      </c>
      <c r="B2156" s="1" t="s">
        <v>56</v>
      </c>
      <c r="C2156" s="1" t="s">
        <v>151</v>
      </c>
      <c r="D2156" s="105" t="s">
        <v>697</v>
      </c>
      <c r="E2156" s="105" t="s">
        <v>18</v>
      </c>
      <c r="F2156" s="102" t="s">
        <v>0</v>
      </c>
      <c r="G2156" s="13" t="s">
        <v>0</v>
      </c>
      <c r="H2156" s="2" t="s">
        <v>19</v>
      </c>
      <c r="I2156" s="12">
        <f t="shared" ref="I2156:AA2156" si="3237">SUM(I2157:I2160)</f>
        <v>0</v>
      </c>
      <c r="J2156" s="12">
        <f t="shared" si="3237"/>
        <v>0</v>
      </c>
      <c r="K2156" s="12">
        <f t="shared" si="3237"/>
        <v>0</v>
      </c>
      <c r="L2156" s="12">
        <f t="shared" si="3237"/>
        <v>0</v>
      </c>
      <c r="M2156" s="12">
        <f t="shared" si="3237"/>
        <v>0</v>
      </c>
      <c r="N2156" s="12">
        <f t="shared" si="3237"/>
        <v>0</v>
      </c>
      <c r="O2156" s="12">
        <f t="shared" si="3237"/>
        <v>0</v>
      </c>
      <c r="P2156" s="12">
        <f t="shared" si="3237"/>
        <v>0</v>
      </c>
      <c r="Q2156" s="12">
        <f t="shared" si="3237"/>
        <v>0</v>
      </c>
      <c r="R2156" s="12">
        <f t="shared" si="3237"/>
        <v>0</v>
      </c>
      <c r="S2156" s="12">
        <f t="shared" si="3237"/>
        <v>0</v>
      </c>
      <c r="T2156" s="12">
        <f t="shared" si="3237"/>
        <v>0</v>
      </c>
      <c r="U2156" s="12">
        <f t="shared" si="3237"/>
        <v>0</v>
      </c>
      <c r="V2156" s="12">
        <f t="shared" si="3237"/>
        <v>0</v>
      </c>
      <c r="W2156" s="12">
        <f t="shared" si="3237"/>
        <v>0</v>
      </c>
      <c r="X2156" s="12">
        <f t="shared" si="3237"/>
        <v>0</v>
      </c>
      <c r="Y2156" s="12">
        <f t="shared" si="3237"/>
        <v>0</v>
      </c>
      <c r="Z2156" s="12">
        <f t="shared" si="3237"/>
        <v>0</v>
      </c>
      <c r="AA2156" s="12">
        <f t="shared" si="3237"/>
        <v>0</v>
      </c>
      <c r="AB2156" s="12">
        <v>0</v>
      </c>
      <c r="AC2156" s="12">
        <v>0</v>
      </c>
      <c r="AD2156" s="12">
        <f t="shared" ref="AD2156:AV2156" si="3238">SUM(AD2157:AD2160)</f>
        <v>0</v>
      </c>
      <c r="AE2156" s="12">
        <f t="shared" si="3238"/>
        <v>0</v>
      </c>
      <c r="AF2156" s="12">
        <f t="shared" si="3238"/>
        <v>0</v>
      </c>
      <c r="AG2156" s="12">
        <f t="shared" si="3238"/>
        <v>0</v>
      </c>
      <c r="AH2156" s="12">
        <f t="shared" si="3238"/>
        <v>0</v>
      </c>
      <c r="AI2156" s="12">
        <f t="shared" si="3238"/>
        <v>0</v>
      </c>
      <c r="AJ2156" s="12">
        <f t="shared" si="3238"/>
        <v>0</v>
      </c>
      <c r="AK2156" s="12">
        <f t="shared" si="3238"/>
        <v>0</v>
      </c>
      <c r="AL2156" s="12">
        <f t="shared" si="3238"/>
        <v>0</v>
      </c>
      <c r="AM2156" s="12">
        <f t="shared" si="3238"/>
        <v>0</v>
      </c>
      <c r="AN2156" s="12">
        <f t="shared" si="3238"/>
        <v>0</v>
      </c>
      <c r="AO2156" s="12">
        <f t="shared" si="3238"/>
        <v>0</v>
      </c>
      <c r="AP2156" s="12">
        <f t="shared" si="3238"/>
        <v>0</v>
      </c>
      <c r="AQ2156" s="12">
        <f t="shared" si="3238"/>
        <v>0</v>
      </c>
      <c r="AR2156" s="12">
        <f t="shared" si="3238"/>
        <v>0</v>
      </c>
      <c r="AS2156" s="12">
        <f t="shared" si="3238"/>
        <v>0</v>
      </c>
      <c r="AT2156" s="12">
        <f t="shared" si="3238"/>
        <v>0</v>
      </c>
      <c r="AU2156" s="12">
        <f t="shared" si="3238"/>
        <v>0</v>
      </c>
      <c r="AV2156" s="12">
        <f t="shared" si="3238"/>
        <v>0</v>
      </c>
      <c r="AW2156" s="12">
        <v>0</v>
      </c>
      <c r="AX2156" s="12">
        <v>0</v>
      </c>
      <c r="AY2156" s="12">
        <f t="shared" ref="AY2156:BQ2156" si="3239">SUM(AY2157:AY2160)</f>
        <v>0</v>
      </c>
      <c r="AZ2156" s="12">
        <f t="shared" si="3239"/>
        <v>0</v>
      </c>
      <c r="BA2156" s="12">
        <f t="shared" si="3239"/>
        <v>0</v>
      </c>
      <c r="BB2156" s="12">
        <f t="shared" si="3239"/>
        <v>0</v>
      </c>
      <c r="BC2156" s="12">
        <f t="shared" si="3239"/>
        <v>0</v>
      </c>
      <c r="BD2156" s="12">
        <f t="shared" si="3239"/>
        <v>0</v>
      </c>
      <c r="BE2156" s="12">
        <f t="shared" si="3239"/>
        <v>0</v>
      </c>
      <c r="BF2156" s="12">
        <f t="shared" si="3239"/>
        <v>0</v>
      </c>
      <c r="BG2156" s="12">
        <f t="shared" si="3239"/>
        <v>0</v>
      </c>
      <c r="BH2156" s="12">
        <f t="shared" si="3239"/>
        <v>0</v>
      </c>
      <c r="BI2156" s="12">
        <f t="shared" si="3239"/>
        <v>0</v>
      </c>
      <c r="BJ2156" s="12">
        <f t="shared" si="3239"/>
        <v>0</v>
      </c>
      <c r="BK2156" s="12">
        <f t="shared" si="3239"/>
        <v>0</v>
      </c>
      <c r="BL2156" s="12">
        <f t="shared" si="3239"/>
        <v>0</v>
      </c>
      <c r="BM2156" s="12">
        <f t="shared" si="3239"/>
        <v>0</v>
      </c>
      <c r="BN2156" s="12">
        <f t="shared" si="3239"/>
        <v>0</v>
      </c>
      <c r="BO2156" s="12">
        <f t="shared" si="3239"/>
        <v>0</v>
      </c>
      <c r="BP2156" s="12">
        <f t="shared" si="3239"/>
        <v>0</v>
      </c>
      <c r="BQ2156" s="12">
        <f t="shared" si="3239"/>
        <v>0</v>
      </c>
      <c r="BR2156" s="12">
        <v>0</v>
      </c>
      <c r="BS2156" s="12">
        <v>0</v>
      </c>
      <c r="BT2156" s="12" t="e">
        <f>IF(#REF!=0,"-",#REF!/#REF!*100)</f>
        <v>#REF!</v>
      </c>
    </row>
    <row r="2157" spans="1:72" ht="22.5" x14ac:dyDescent="0.25">
      <c r="A2157" s="4" t="s">
        <v>548</v>
      </c>
      <c r="B2157" s="4" t="s">
        <v>56</v>
      </c>
      <c r="C2157" s="4" t="s">
        <v>151</v>
      </c>
      <c r="D2157" s="102" t="s">
        <v>697</v>
      </c>
      <c r="E2157" s="113">
        <v>6112</v>
      </c>
      <c r="F2157" s="102" t="s">
        <v>699</v>
      </c>
      <c r="G2157" s="98" t="s">
        <v>1660</v>
      </c>
      <c r="H2157" s="13" t="s">
        <v>57</v>
      </c>
      <c r="I2157" s="14">
        <v>0</v>
      </c>
      <c r="J2157" s="14"/>
      <c r="K2157" s="14"/>
      <c r="L2157" s="14"/>
      <c r="M2157" s="14"/>
      <c r="N2157" s="14"/>
      <c r="O2157" s="14">
        <f t="shared" si="3207"/>
        <v>0</v>
      </c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>
        <v>0</v>
      </c>
      <c r="AC2157" s="14">
        <v>0</v>
      </c>
      <c r="AD2157" s="14">
        <v>0</v>
      </c>
      <c r="AE2157" s="14"/>
      <c r="AF2157" s="14"/>
      <c r="AG2157" s="14"/>
      <c r="AH2157" s="14"/>
      <c r="AI2157" s="14"/>
      <c r="AJ2157" s="14">
        <f t="shared" si="3208"/>
        <v>0</v>
      </c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>
        <v>0</v>
      </c>
      <c r="AX2157" s="14">
        <v>0</v>
      </c>
      <c r="AY2157" s="14">
        <v>0</v>
      </c>
      <c r="AZ2157" s="14"/>
      <c r="BA2157" s="14"/>
      <c r="BB2157" s="14"/>
      <c r="BC2157" s="14"/>
      <c r="BD2157" s="14"/>
      <c r="BE2157" s="14">
        <f t="shared" si="3209"/>
        <v>0</v>
      </c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>
        <v>0</v>
      </c>
      <c r="BS2157" s="14">
        <v>0</v>
      </c>
      <c r="BT2157" s="14" t="e">
        <f>IF(#REF!=0,"-",#REF!/#REF!*100)</f>
        <v>#REF!</v>
      </c>
    </row>
    <row r="2158" spans="1:72" x14ac:dyDescent="0.25">
      <c r="A2158" s="4" t="s">
        <v>548</v>
      </c>
      <c r="B2158" s="4" t="s">
        <v>56</v>
      </c>
      <c r="C2158" s="4" t="s">
        <v>151</v>
      </c>
      <c r="D2158" s="102" t="s">
        <v>697</v>
      </c>
      <c r="E2158" s="113">
        <v>6112</v>
      </c>
      <c r="F2158" s="102" t="s">
        <v>700</v>
      </c>
      <c r="G2158" s="98" t="s">
        <v>1660</v>
      </c>
      <c r="H2158" s="13" t="s">
        <v>22</v>
      </c>
      <c r="I2158" s="14">
        <v>0</v>
      </c>
      <c r="J2158" s="14"/>
      <c r="K2158" s="14"/>
      <c r="L2158" s="14"/>
      <c r="M2158" s="14"/>
      <c r="N2158" s="14"/>
      <c r="O2158" s="14">
        <f t="shared" si="3207"/>
        <v>0</v>
      </c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>
        <v>0</v>
      </c>
      <c r="AC2158" s="14">
        <v>0</v>
      </c>
      <c r="AD2158" s="14">
        <v>0</v>
      </c>
      <c r="AE2158" s="14"/>
      <c r="AF2158" s="14"/>
      <c r="AG2158" s="14"/>
      <c r="AH2158" s="14"/>
      <c r="AI2158" s="14"/>
      <c r="AJ2158" s="14">
        <f t="shared" si="3208"/>
        <v>0</v>
      </c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>
        <v>0</v>
      </c>
      <c r="AX2158" s="14">
        <v>0</v>
      </c>
      <c r="AY2158" s="14">
        <v>0</v>
      </c>
      <c r="AZ2158" s="14"/>
      <c r="BA2158" s="14"/>
      <c r="BB2158" s="14"/>
      <c r="BC2158" s="14"/>
      <c r="BD2158" s="14"/>
      <c r="BE2158" s="14">
        <f t="shared" si="3209"/>
        <v>0</v>
      </c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>
        <v>0</v>
      </c>
      <c r="BS2158" s="14">
        <v>0</v>
      </c>
      <c r="BT2158" s="14" t="e">
        <f>IF(#REF!=0,"-",#REF!/#REF!*100)</f>
        <v>#REF!</v>
      </c>
    </row>
    <row r="2159" spans="1:72" x14ac:dyDescent="0.25">
      <c r="A2159" s="4" t="s">
        <v>548</v>
      </c>
      <c r="B2159" s="4" t="s">
        <v>56</v>
      </c>
      <c r="C2159" s="4" t="s">
        <v>151</v>
      </c>
      <c r="D2159" s="102" t="s">
        <v>697</v>
      </c>
      <c r="E2159" s="113">
        <v>6112</v>
      </c>
      <c r="F2159" s="102" t="s">
        <v>701</v>
      </c>
      <c r="G2159" s="98" t="s">
        <v>1660</v>
      </c>
      <c r="H2159" s="13" t="s">
        <v>23</v>
      </c>
      <c r="I2159" s="14">
        <v>0</v>
      </c>
      <c r="J2159" s="14"/>
      <c r="K2159" s="14"/>
      <c r="L2159" s="14"/>
      <c r="M2159" s="14"/>
      <c r="N2159" s="14"/>
      <c r="O2159" s="14">
        <f t="shared" si="3207"/>
        <v>0</v>
      </c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>
        <v>0</v>
      </c>
      <c r="AC2159" s="14">
        <v>0</v>
      </c>
      <c r="AD2159" s="14">
        <v>0</v>
      </c>
      <c r="AE2159" s="14"/>
      <c r="AF2159" s="14"/>
      <c r="AG2159" s="14"/>
      <c r="AH2159" s="14"/>
      <c r="AI2159" s="14"/>
      <c r="AJ2159" s="14">
        <f t="shared" si="3208"/>
        <v>0</v>
      </c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>
        <v>0</v>
      </c>
      <c r="AX2159" s="14">
        <v>0</v>
      </c>
      <c r="AY2159" s="14">
        <v>0</v>
      </c>
      <c r="AZ2159" s="14"/>
      <c r="BA2159" s="14"/>
      <c r="BB2159" s="14"/>
      <c r="BC2159" s="14"/>
      <c r="BD2159" s="14"/>
      <c r="BE2159" s="14">
        <f t="shared" si="3209"/>
        <v>0</v>
      </c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>
        <v>0</v>
      </c>
      <c r="BS2159" s="14">
        <v>0</v>
      </c>
      <c r="BT2159" s="14" t="e">
        <f>IF(#REF!=0,"-",#REF!/#REF!*100)</f>
        <v>#REF!</v>
      </c>
    </row>
    <row r="2160" spans="1:72" x14ac:dyDescent="0.25">
      <c r="A2160" s="4" t="s">
        <v>548</v>
      </c>
      <c r="B2160" s="4" t="s">
        <v>56</v>
      </c>
      <c r="C2160" s="4" t="s">
        <v>151</v>
      </c>
      <c r="D2160" s="102" t="s">
        <v>697</v>
      </c>
      <c r="E2160" s="113">
        <v>6112</v>
      </c>
      <c r="F2160" s="102" t="s">
        <v>702</v>
      </c>
      <c r="G2160" s="98" t="s">
        <v>1660</v>
      </c>
      <c r="H2160" s="13" t="s">
        <v>24</v>
      </c>
      <c r="I2160" s="14">
        <v>0</v>
      </c>
      <c r="J2160" s="14"/>
      <c r="K2160" s="14"/>
      <c r="L2160" s="14"/>
      <c r="M2160" s="14"/>
      <c r="N2160" s="14"/>
      <c r="O2160" s="14">
        <f t="shared" si="3207"/>
        <v>0</v>
      </c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>
        <v>0</v>
      </c>
      <c r="AC2160" s="14">
        <v>0</v>
      </c>
      <c r="AD2160" s="14">
        <v>0</v>
      </c>
      <c r="AE2160" s="14"/>
      <c r="AF2160" s="14"/>
      <c r="AG2160" s="14"/>
      <c r="AH2160" s="14"/>
      <c r="AI2160" s="14"/>
      <c r="AJ2160" s="14">
        <f t="shared" si="3208"/>
        <v>0</v>
      </c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>
        <v>0</v>
      </c>
      <c r="AX2160" s="14">
        <v>0</v>
      </c>
      <c r="AY2160" s="14">
        <v>0</v>
      </c>
      <c r="AZ2160" s="14"/>
      <c r="BA2160" s="14"/>
      <c r="BB2160" s="14"/>
      <c r="BC2160" s="14"/>
      <c r="BD2160" s="14"/>
      <c r="BE2160" s="14">
        <f t="shared" si="3209"/>
        <v>0</v>
      </c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>
        <v>0</v>
      </c>
      <c r="BS2160" s="14">
        <v>0</v>
      </c>
      <c r="BT2160" s="14" t="e">
        <f>IF(#REF!=0,"-",#REF!/#REF!*100)</f>
        <v>#REF!</v>
      </c>
    </row>
    <row r="2161" spans="1:72" ht="22.5" x14ac:dyDescent="0.25">
      <c r="A2161" s="4" t="s">
        <v>548</v>
      </c>
      <c r="B2161" s="4" t="s">
        <v>56</v>
      </c>
      <c r="C2161" s="4" t="s">
        <v>151</v>
      </c>
      <c r="D2161" s="102" t="s">
        <v>697</v>
      </c>
      <c r="E2161" s="101" t="s">
        <v>25</v>
      </c>
      <c r="F2161" s="101" t="s">
        <v>0</v>
      </c>
      <c r="G2161" s="2" t="s">
        <v>0</v>
      </c>
      <c r="H2161" s="2" t="s">
        <v>26</v>
      </c>
      <c r="I2161" s="12">
        <f t="shared" ref="I2161:AA2161" si="3240">SUM(I2162)</f>
        <v>0</v>
      </c>
      <c r="J2161" s="12">
        <f t="shared" si="3240"/>
        <v>0</v>
      </c>
      <c r="K2161" s="12">
        <f t="shared" si="3240"/>
        <v>0</v>
      </c>
      <c r="L2161" s="12">
        <f t="shared" si="3240"/>
        <v>0</v>
      </c>
      <c r="M2161" s="12">
        <f t="shared" si="3240"/>
        <v>0</v>
      </c>
      <c r="N2161" s="12">
        <f t="shared" si="3240"/>
        <v>0</v>
      </c>
      <c r="O2161" s="12">
        <f t="shared" si="3240"/>
        <v>0</v>
      </c>
      <c r="P2161" s="12">
        <f t="shared" si="3240"/>
        <v>0</v>
      </c>
      <c r="Q2161" s="12">
        <f t="shared" si="3240"/>
        <v>0</v>
      </c>
      <c r="R2161" s="12">
        <f t="shared" si="3240"/>
        <v>0</v>
      </c>
      <c r="S2161" s="12">
        <f t="shared" si="3240"/>
        <v>0</v>
      </c>
      <c r="T2161" s="12">
        <f t="shared" si="3240"/>
        <v>0</v>
      </c>
      <c r="U2161" s="12">
        <f t="shared" si="3240"/>
        <v>0</v>
      </c>
      <c r="V2161" s="12">
        <f t="shared" si="3240"/>
        <v>0</v>
      </c>
      <c r="W2161" s="12">
        <f t="shared" si="3240"/>
        <v>0</v>
      </c>
      <c r="X2161" s="12">
        <f t="shared" si="3240"/>
        <v>0</v>
      </c>
      <c r="Y2161" s="12">
        <f t="shared" si="3240"/>
        <v>0</v>
      </c>
      <c r="Z2161" s="12">
        <f t="shared" si="3240"/>
        <v>0</v>
      </c>
      <c r="AA2161" s="12">
        <f t="shared" si="3240"/>
        <v>0</v>
      </c>
      <c r="AB2161" s="12">
        <v>0</v>
      </c>
      <c r="AC2161" s="12">
        <v>0</v>
      </c>
      <c r="AD2161" s="12">
        <f t="shared" ref="AD2161:AV2161" si="3241">SUM(AD2162)</f>
        <v>0</v>
      </c>
      <c r="AE2161" s="12">
        <f t="shared" si="3241"/>
        <v>0</v>
      </c>
      <c r="AF2161" s="12">
        <f t="shared" si="3241"/>
        <v>0</v>
      </c>
      <c r="AG2161" s="12">
        <f t="shared" si="3241"/>
        <v>0</v>
      </c>
      <c r="AH2161" s="12">
        <f t="shared" si="3241"/>
        <v>0</v>
      </c>
      <c r="AI2161" s="12">
        <f t="shared" si="3241"/>
        <v>0</v>
      </c>
      <c r="AJ2161" s="12">
        <f t="shared" si="3241"/>
        <v>0</v>
      </c>
      <c r="AK2161" s="12">
        <f t="shared" si="3241"/>
        <v>0</v>
      </c>
      <c r="AL2161" s="12">
        <f t="shared" si="3241"/>
        <v>0</v>
      </c>
      <c r="AM2161" s="12">
        <f t="shared" si="3241"/>
        <v>0</v>
      </c>
      <c r="AN2161" s="12">
        <f t="shared" si="3241"/>
        <v>0</v>
      </c>
      <c r="AO2161" s="12">
        <f t="shared" si="3241"/>
        <v>0</v>
      </c>
      <c r="AP2161" s="12">
        <f t="shared" si="3241"/>
        <v>0</v>
      </c>
      <c r="AQ2161" s="12">
        <f t="shared" si="3241"/>
        <v>0</v>
      </c>
      <c r="AR2161" s="12">
        <f t="shared" si="3241"/>
        <v>0</v>
      </c>
      <c r="AS2161" s="12">
        <f t="shared" si="3241"/>
        <v>0</v>
      </c>
      <c r="AT2161" s="12">
        <f t="shared" si="3241"/>
        <v>0</v>
      </c>
      <c r="AU2161" s="12">
        <f t="shared" si="3241"/>
        <v>0</v>
      </c>
      <c r="AV2161" s="12">
        <f t="shared" si="3241"/>
        <v>0</v>
      </c>
      <c r="AW2161" s="12">
        <v>0</v>
      </c>
      <c r="AX2161" s="12">
        <v>0</v>
      </c>
      <c r="AY2161" s="12">
        <f t="shared" ref="AY2161:BQ2161" si="3242">SUM(AY2162)</f>
        <v>0</v>
      </c>
      <c r="AZ2161" s="12">
        <f t="shared" si="3242"/>
        <v>0</v>
      </c>
      <c r="BA2161" s="12">
        <f t="shared" si="3242"/>
        <v>0</v>
      </c>
      <c r="BB2161" s="12">
        <f t="shared" si="3242"/>
        <v>0</v>
      </c>
      <c r="BC2161" s="12">
        <f t="shared" si="3242"/>
        <v>0</v>
      </c>
      <c r="BD2161" s="12">
        <f t="shared" si="3242"/>
        <v>0</v>
      </c>
      <c r="BE2161" s="12">
        <f t="shared" si="3242"/>
        <v>0</v>
      </c>
      <c r="BF2161" s="12">
        <f t="shared" si="3242"/>
        <v>0</v>
      </c>
      <c r="BG2161" s="12">
        <f t="shared" si="3242"/>
        <v>0</v>
      </c>
      <c r="BH2161" s="12">
        <f t="shared" si="3242"/>
        <v>0</v>
      </c>
      <c r="BI2161" s="12">
        <f t="shared" si="3242"/>
        <v>0</v>
      </c>
      <c r="BJ2161" s="12">
        <f t="shared" si="3242"/>
        <v>0</v>
      </c>
      <c r="BK2161" s="12">
        <f t="shared" si="3242"/>
        <v>0</v>
      </c>
      <c r="BL2161" s="12">
        <f t="shared" si="3242"/>
        <v>0</v>
      </c>
      <c r="BM2161" s="12">
        <f t="shared" si="3242"/>
        <v>0</v>
      </c>
      <c r="BN2161" s="12">
        <f t="shared" si="3242"/>
        <v>0</v>
      </c>
      <c r="BO2161" s="12">
        <f t="shared" si="3242"/>
        <v>0</v>
      </c>
      <c r="BP2161" s="12">
        <f t="shared" si="3242"/>
        <v>0</v>
      </c>
      <c r="BQ2161" s="12">
        <f t="shared" si="3242"/>
        <v>0</v>
      </c>
      <c r="BR2161" s="12">
        <v>0</v>
      </c>
      <c r="BS2161" s="12">
        <v>0</v>
      </c>
      <c r="BT2161" s="12" t="e">
        <f>IF(#REF!=0,"-",#REF!/#REF!*100)</f>
        <v>#REF!</v>
      </c>
    </row>
    <row r="2162" spans="1:72" x14ac:dyDescent="0.25">
      <c r="A2162" s="4" t="s">
        <v>548</v>
      </c>
      <c r="B2162" s="4" t="s">
        <v>56</v>
      </c>
      <c r="C2162" s="4" t="s">
        <v>151</v>
      </c>
      <c r="D2162" s="102" t="s">
        <v>697</v>
      </c>
      <c r="E2162" s="113">
        <v>6121</v>
      </c>
      <c r="F2162" s="102"/>
      <c r="G2162" s="98" t="s">
        <v>1660</v>
      </c>
      <c r="H2162" s="13" t="s">
        <v>27</v>
      </c>
      <c r="I2162" s="14">
        <v>0</v>
      </c>
      <c r="J2162" s="14"/>
      <c r="K2162" s="14"/>
      <c r="L2162" s="14"/>
      <c r="M2162" s="14"/>
      <c r="N2162" s="14"/>
      <c r="O2162" s="14">
        <f t="shared" si="3207"/>
        <v>0</v>
      </c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>
        <v>0</v>
      </c>
      <c r="AC2162" s="14">
        <v>0</v>
      </c>
      <c r="AD2162" s="14">
        <v>0</v>
      </c>
      <c r="AE2162" s="14"/>
      <c r="AF2162" s="14"/>
      <c r="AG2162" s="14"/>
      <c r="AH2162" s="14"/>
      <c r="AI2162" s="14"/>
      <c r="AJ2162" s="14">
        <f t="shared" si="3208"/>
        <v>0</v>
      </c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>
        <v>0</v>
      </c>
      <c r="AX2162" s="14">
        <v>0</v>
      </c>
      <c r="AY2162" s="14">
        <v>0</v>
      </c>
      <c r="AZ2162" s="14"/>
      <c r="BA2162" s="14"/>
      <c r="BB2162" s="14"/>
      <c r="BC2162" s="14"/>
      <c r="BD2162" s="14"/>
      <c r="BE2162" s="14">
        <f t="shared" si="3209"/>
        <v>0</v>
      </c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>
        <v>0</v>
      </c>
      <c r="BS2162" s="14">
        <v>0</v>
      </c>
      <c r="BT2162" s="14" t="e">
        <f>IF(#REF!=0,"-",#REF!/#REF!*100)</f>
        <v>#REF!</v>
      </c>
    </row>
    <row r="2163" spans="1:72" ht="22.5" x14ac:dyDescent="0.25">
      <c r="A2163" s="4" t="s">
        <v>548</v>
      </c>
      <c r="B2163" s="4" t="s">
        <v>56</v>
      </c>
      <c r="C2163" s="4" t="s">
        <v>151</v>
      </c>
      <c r="D2163" s="102" t="s">
        <v>697</v>
      </c>
      <c r="E2163" s="101" t="s">
        <v>29</v>
      </c>
      <c r="F2163" s="101" t="s">
        <v>0</v>
      </c>
      <c r="G2163" s="2" t="s">
        <v>0</v>
      </c>
      <c r="H2163" s="2" t="s">
        <v>30</v>
      </c>
      <c r="I2163" s="12">
        <f t="shared" ref="I2163:AA2163" si="3243">SUM(I2164:I2172)</f>
        <v>29000</v>
      </c>
      <c r="J2163" s="12">
        <f t="shared" si="3243"/>
        <v>0</v>
      </c>
      <c r="K2163" s="12">
        <f t="shared" si="3243"/>
        <v>0</v>
      </c>
      <c r="L2163" s="12">
        <f t="shared" si="3243"/>
        <v>0</v>
      </c>
      <c r="M2163" s="12">
        <f t="shared" si="3243"/>
        <v>0</v>
      </c>
      <c r="N2163" s="12">
        <f t="shared" si="3243"/>
        <v>0</v>
      </c>
      <c r="O2163" s="12">
        <f t="shared" si="3243"/>
        <v>29000</v>
      </c>
      <c r="P2163" s="12">
        <f t="shared" si="3243"/>
        <v>0</v>
      </c>
      <c r="Q2163" s="12">
        <f t="shared" si="3243"/>
        <v>0</v>
      </c>
      <c r="R2163" s="12">
        <f t="shared" si="3243"/>
        <v>2140</v>
      </c>
      <c r="S2163" s="12">
        <f t="shared" si="3243"/>
        <v>0</v>
      </c>
      <c r="T2163" s="12">
        <f t="shared" si="3243"/>
        <v>0</v>
      </c>
      <c r="U2163" s="12">
        <f t="shared" si="3243"/>
        <v>0</v>
      </c>
      <c r="V2163" s="12">
        <f t="shared" si="3243"/>
        <v>0</v>
      </c>
      <c r="W2163" s="12">
        <f t="shared" si="3243"/>
        <v>0</v>
      </c>
      <c r="X2163" s="12">
        <f t="shared" si="3243"/>
        <v>0</v>
      </c>
      <c r="Y2163" s="12">
        <f t="shared" si="3243"/>
        <v>0</v>
      </c>
      <c r="Z2163" s="12">
        <f t="shared" si="3243"/>
        <v>0</v>
      </c>
      <c r="AA2163" s="12">
        <f t="shared" si="3243"/>
        <v>0</v>
      </c>
      <c r="AB2163" s="12">
        <v>2140</v>
      </c>
      <c r="AC2163" s="12">
        <v>26860</v>
      </c>
      <c r="AD2163" s="12">
        <f t="shared" ref="AD2163:AV2163" si="3244">SUM(AD2164:AD2172)</f>
        <v>5040</v>
      </c>
      <c r="AE2163" s="12">
        <f t="shared" si="3244"/>
        <v>6908</v>
      </c>
      <c r="AF2163" s="12">
        <f t="shared" si="3244"/>
        <v>0</v>
      </c>
      <c r="AG2163" s="12">
        <f t="shared" si="3244"/>
        <v>0</v>
      </c>
      <c r="AH2163" s="12">
        <f t="shared" si="3244"/>
        <v>0</v>
      </c>
      <c r="AI2163" s="12">
        <f t="shared" si="3244"/>
        <v>0</v>
      </c>
      <c r="AJ2163" s="12">
        <f t="shared" si="3244"/>
        <v>11948</v>
      </c>
      <c r="AK2163" s="12">
        <f t="shared" si="3244"/>
        <v>0</v>
      </c>
      <c r="AL2163" s="12">
        <f t="shared" si="3244"/>
        <v>0</v>
      </c>
      <c r="AM2163" s="12">
        <f t="shared" si="3244"/>
        <v>6908</v>
      </c>
      <c r="AN2163" s="12">
        <f t="shared" si="3244"/>
        <v>0</v>
      </c>
      <c r="AO2163" s="12">
        <f t="shared" si="3244"/>
        <v>0</v>
      </c>
      <c r="AP2163" s="12">
        <f t="shared" si="3244"/>
        <v>0</v>
      </c>
      <c r="AQ2163" s="12">
        <f t="shared" si="3244"/>
        <v>0</v>
      </c>
      <c r="AR2163" s="12">
        <f t="shared" si="3244"/>
        <v>0</v>
      </c>
      <c r="AS2163" s="12">
        <f t="shared" si="3244"/>
        <v>0</v>
      </c>
      <c r="AT2163" s="12">
        <f t="shared" si="3244"/>
        <v>0</v>
      </c>
      <c r="AU2163" s="12">
        <f t="shared" si="3244"/>
        <v>0</v>
      </c>
      <c r="AV2163" s="12">
        <f t="shared" si="3244"/>
        <v>0</v>
      </c>
      <c r="AW2163" s="12">
        <v>6908</v>
      </c>
      <c r="AX2163" s="12">
        <v>5040</v>
      </c>
      <c r="AY2163" s="12">
        <f t="shared" ref="AY2163:BQ2163" si="3245">SUM(AY2164:AY2172)</f>
        <v>10000</v>
      </c>
      <c r="AZ2163" s="12">
        <f t="shared" si="3245"/>
        <v>11311</v>
      </c>
      <c r="BA2163" s="12">
        <f t="shared" si="3245"/>
        <v>0</v>
      </c>
      <c r="BB2163" s="12">
        <f t="shared" si="3245"/>
        <v>0</v>
      </c>
      <c r="BC2163" s="12">
        <f t="shared" si="3245"/>
        <v>0</v>
      </c>
      <c r="BD2163" s="12">
        <f t="shared" si="3245"/>
        <v>0</v>
      </c>
      <c r="BE2163" s="12">
        <f t="shared" si="3245"/>
        <v>21311</v>
      </c>
      <c r="BF2163" s="12">
        <f t="shared" si="3245"/>
        <v>0</v>
      </c>
      <c r="BG2163" s="12">
        <f t="shared" si="3245"/>
        <v>0</v>
      </c>
      <c r="BH2163" s="12">
        <f t="shared" si="3245"/>
        <v>11311</v>
      </c>
      <c r="BI2163" s="12">
        <f t="shared" si="3245"/>
        <v>0</v>
      </c>
      <c r="BJ2163" s="12">
        <f t="shared" si="3245"/>
        <v>0</v>
      </c>
      <c r="BK2163" s="12">
        <f t="shared" si="3245"/>
        <v>0</v>
      </c>
      <c r="BL2163" s="12">
        <f t="shared" si="3245"/>
        <v>0</v>
      </c>
      <c r="BM2163" s="12">
        <f t="shared" si="3245"/>
        <v>0</v>
      </c>
      <c r="BN2163" s="12">
        <f t="shared" si="3245"/>
        <v>0</v>
      </c>
      <c r="BO2163" s="12">
        <f t="shared" si="3245"/>
        <v>0</v>
      </c>
      <c r="BP2163" s="12">
        <f t="shared" si="3245"/>
        <v>0</v>
      </c>
      <c r="BQ2163" s="12">
        <f t="shared" si="3245"/>
        <v>0</v>
      </c>
      <c r="BR2163" s="12">
        <v>11311</v>
      </c>
      <c r="BS2163" s="12">
        <v>10000</v>
      </c>
      <c r="BT2163" s="12" t="e">
        <f>IF(#REF!=0,"-",#REF!/#REF!*100)</f>
        <v>#REF!</v>
      </c>
    </row>
    <row r="2164" spans="1:72" x14ac:dyDescent="0.25">
      <c r="A2164" s="4" t="s">
        <v>548</v>
      </c>
      <c r="B2164" s="4" t="s">
        <v>56</v>
      </c>
      <c r="C2164" s="4" t="s">
        <v>151</v>
      </c>
      <c r="D2164" s="102" t="s">
        <v>697</v>
      </c>
      <c r="E2164" s="113">
        <v>6131</v>
      </c>
      <c r="F2164" s="102"/>
      <c r="G2164" s="98" t="s">
        <v>1660</v>
      </c>
      <c r="H2164" s="13" t="s">
        <v>32</v>
      </c>
      <c r="I2164" s="14">
        <v>0</v>
      </c>
      <c r="J2164" s="14"/>
      <c r="K2164" s="14"/>
      <c r="L2164" s="14"/>
      <c r="M2164" s="14"/>
      <c r="N2164" s="14"/>
      <c r="O2164" s="14">
        <f t="shared" si="3207"/>
        <v>0</v>
      </c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>
        <v>0</v>
      </c>
      <c r="AC2164" s="14">
        <v>0</v>
      </c>
      <c r="AD2164" s="14">
        <v>0</v>
      </c>
      <c r="AE2164" s="14"/>
      <c r="AF2164" s="14"/>
      <c r="AG2164" s="14"/>
      <c r="AH2164" s="14"/>
      <c r="AI2164" s="14"/>
      <c r="AJ2164" s="14">
        <f t="shared" si="3208"/>
        <v>0</v>
      </c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>
        <v>0</v>
      </c>
      <c r="AX2164" s="14">
        <v>0</v>
      </c>
      <c r="AY2164" s="14">
        <v>0</v>
      </c>
      <c r="AZ2164" s="14"/>
      <c r="BA2164" s="14"/>
      <c r="BB2164" s="14"/>
      <c r="BC2164" s="14"/>
      <c r="BD2164" s="14"/>
      <c r="BE2164" s="14">
        <f t="shared" si="3209"/>
        <v>0</v>
      </c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>
        <v>0</v>
      </c>
      <c r="BS2164" s="14">
        <v>0</v>
      </c>
      <c r="BT2164" s="14" t="e">
        <f>IF(#REF!=0,"-",#REF!/#REF!*100)</f>
        <v>#REF!</v>
      </c>
    </row>
    <row r="2165" spans="1:72" x14ac:dyDescent="0.25">
      <c r="A2165" s="4" t="s">
        <v>548</v>
      </c>
      <c r="B2165" s="4" t="s">
        <v>56</v>
      </c>
      <c r="C2165" s="4" t="s">
        <v>151</v>
      </c>
      <c r="D2165" s="102" t="s">
        <v>697</v>
      </c>
      <c r="E2165" s="113">
        <v>6132</v>
      </c>
      <c r="F2165" s="102"/>
      <c r="G2165" s="98" t="s">
        <v>1660</v>
      </c>
      <c r="H2165" s="13" t="s">
        <v>72</v>
      </c>
      <c r="I2165" s="14">
        <v>0</v>
      </c>
      <c r="J2165" s="14"/>
      <c r="K2165" s="14"/>
      <c r="L2165" s="14"/>
      <c r="M2165" s="14"/>
      <c r="N2165" s="14"/>
      <c r="O2165" s="14">
        <f t="shared" si="3207"/>
        <v>0</v>
      </c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>
        <v>0</v>
      </c>
      <c r="AC2165" s="14">
        <v>0</v>
      </c>
      <c r="AD2165" s="14">
        <v>0</v>
      </c>
      <c r="AE2165" s="14"/>
      <c r="AF2165" s="14"/>
      <c r="AG2165" s="14"/>
      <c r="AH2165" s="14"/>
      <c r="AI2165" s="14"/>
      <c r="AJ2165" s="14">
        <f t="shared" si="3208"/>
        <v>0</v>
      </c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>
        <v>0</v>
      </c>
      <c r="AX2165" s="14">
        <v>0</v>
      </c>
      <c r="AY2165" s="14">
        <v>0</v>
      </c>
      <c r="AZ2165" s="14"/>
      <c r="BA2165" s="14"/>
      <c r="BB2165" s="14"/>
      <c r="BC2165" s="14"/>
      <c r="BD2165" s="14"/>
      <c r="BE2165" s="14">
        <f t="shared" si="3209"/>
        <v>0</v>
      </c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>
        <v>0</v>
      </c>
      <c r="BS2165" s="14">
        <v>0</v>
      </c>
      <c r="BT2165" s="14" t="e">
        <f>IF(#REF!=0,"-",#REF!/#REF!*100)</f>
        <v>#REF!</v>
      </c>
    </row>
    <row r="2166" spans="1:72" x14ac:dyDescent="0.25">
      <c r="A2166" s="4" t="s">
        <v>548</v>
      </c>
      <c r="B2166" s="4" t="s">
        <v>56</v>
      </c>
      <c r="C2166" s="4" t="s">
        <v>151</v>
      </c>
      <c r="D2166" s="102" t="s">
        <v>697</v>
      </c>
      <c r="E2166" s="113">
        <v>6133</v>
      </c>
      <c r="F2166" s="102"/>
      <c r="G2166" s="98" t="s">
        <v>1660</v>
      </c>
      <c r="H2166" s="13" t="s">
        <v>75</v>
      </c>
      <c r="I2166" s="14">
        <v>0</v>
      </c>
      <c r="J2166" s="14"/>
      <c r="K2166" s="14"/>
      <c r="L2166" s="14"/>
      <c r="M2166" s="14"/>
      <c r="N2166" s="14"/>
      <c r="O2166" s="14">
        <f t="shared" si="3207"/>
        <v>0</v>
      </c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>
        <v>0</v>
      </c>
      <c r="AC2166" s="14">
        <v>0</v>
      </c>
      <c r="AD2166" s="14">
        <v>0</v>
      </c>
      <c r="AE2166" s="14"/>
      <c r="AF2166" s="14"/>
      <c r="AG2166" s="14"/>
      <c r="AH2166" s="14"/>
      <c r="AI2166" s="14"/>
      <c r="AJ2166" s="14">
        <f t="shared" si="3208"/>
        <v>0</v>
      </c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>
        <v>0</v>
      </c>
      <c r="AX2166" s="14">
        <v>0</v>
      </c>
      <c r="AY2166" s="14">
        <v>0</v>
      </c>
      <c r="AZ2166" s="14">
        <v>4000</v>
      </c>
      <c r="BA2166" s="14"/>
      <c r="BB2166" s="14"/>
      <c r="BC2166" s="14"/>
      <c r="BD2166" s="14"/>
      <c r="BE2166" s="14">
        <f t="shared" si="3209"/>
        <v>4000</v>
      </c>
      <c r="BF2166" s="14"/>
      <c r="BG2166" s="14"/>
      <c r="BH2166" s="14">
        <v>4000</v>
      </c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>
        <v>4000</v>
      </c>
      <c r="BS2166" s="14">
        <v>0</v>
      </c>
      <c r="BT2166" s="14" t="e">
        <f>IF(#REF!=0,"-",#REF!/#REF!*100)</f>
        <v>#REF!</v>
      </c>
    </row>
    <row r="2167" spans="1:72" x14ac:dyDescent="0.25">
      <c r="A2167" s="4" t="s">
        <v>548</v>
      </c>
      <c r="B2167" s="4" t="s">
        <v>56</v>
      </c>
      <c r="C2167" s="4" t="s">
        <v>151</v>
      </c>
      <c r="D2167" s="102" t="s">
        <v>697</v>
      </c>
      <c r="E2167" s="113">
        <v>6134</v>
      </c>
      <c r="F2167" s="102"/>
      <c r="G2167" s="98" t="s">
        <v>1660</v>
      </c>
      <c r="H2167" s="13" t="s">
        <v>78</v>
      </c>
      <c r="I2167" s="14">
        <v>0</v>
      </c>
      <c r="J2167" s="14"/>
      <c r="K2167" s="14"/>
      <c r="L2167" s="14"/>
      <c r="M2167" s="14"/>
      <c r="N2167" s="14"/>
      <c r="O2167" s="14">
        <f t="shared" si="3207"/>
        <v>0</v>
      </c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>
        <v>0</v>
      </c>
      <c r="AC2167" s="14">
        <v>0</v>
      </c>
      <c r="AD2167" s="14">
        <v>0</v>
      </c>
      <c r="AE2167" s="14"/>
      <c r="AF2167" s="14"/>
      <c r="AG2167" s="14"/>
      <c r="AH2167" s="14"/>
      <c r="AI2167" s="14"/>
      <c r="AJ2167" s="14">
        <f t="shared" si="3208"/>
        <v>0</v>
      </c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>
        <v>0</v>
      </c>
      <c r="AX2167" s="14">
        <v>0</v>
      </c>
      <c r="AY2167" s="14">
        <v>0</v>
      </c>
      <c r="AZ2167" s="14"/>
      <c r="BA2167" s="14"/>
      <c r="BB2167" s="14"/>
      <c r="BC2167" s="14"/>
      <c r="BD2167" s="14"/>
      <c r="BE2167" s="14">
        <f t="shared" si="3209"/>
        <v>0</v>
      </c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>
        <v>0</v>
      </c>
      <c r="BS2167" s="14">
        <v>0</v>
      </c>
      <c r="BT2167" s="14" t="e">
        <f>IF(#REF!=0,"-",#REF!/#REF!*100)</f>
        <v>#REF!</v>
      </c>
    </row>
    <row r="2168" spans="1:72" x14ac:dyDescent="0.25">
      <c r="A2168" s="4" t="s">
        <v>548</v>
      </c>
      <c r="B2168" s="4" t="s">
        <v>56</v>
      </c>
      <c r="C2168" s="4" t="s">
        <v>151</v>
      </c>
      <c r="D2168" s="102" t="s">
        <v>697</v>
      </c>
      <c r="E2168" s="113">
        <v>6135</v>
      </c>
      <c r="F2168" s="102"/>
      <c r="G2168" s="98" t="s">
        <v>1660</v>
      </c>
      <c r="H2168" s="13" t="s">
        <v>81</v>
      </c>
      <c r="I2168" s="14">
        <v>0</v>
      </c>
      <c r="J2168" s="14"/>
      <c r="K2168" s="14"/>
      <c r="L2168" s="14"/>
      <c r="M2168" s="14"/>
      <c r="N2168" s="14"/>
      <c r="O2168" s="14">
        <f t="shared" si="3207"/>
        <v>0</v>
      </c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>
        <v>0</v>
      </c>
      <c r="AC2168" s="14">
        <v>0</v>
      </c>
      <c r="AD2168" s="14">
        <v>0</v>
      </c>
      <c r="AE2168" s="14"/>
      <c r="AF2168" s="14"/>
      <c r="AG2168" s="14"/>
      <c r="AH2168" s="14"/>
      <c r="AI2168" s="14"/>
      <c r="AJ2168" s="14">
        <f t="shared" si="3208"/>
        <v>0</v>
      </c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>
        <v>0</v>
      </c>
      <c r="AX2168" s="14">
        <v>0</v>
      </c>
      <c r="AY2168" s="14">
        <v>0</v>
      </c>
      <c r="AZ2168" s="14"/>
      <c r="BA2168" s="14"/>
      <c r="BB2168" s="14"/>
      <c r="BC2168" s="14"/>
      <c r="BD2168" s="14"/>
      <c r="BE2168" s="14">
        <f t="shared" si="3209"/>
        <v>0</v>
      </c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>
        <v>0</v>
      </c>
      <c r="BS2168" s="14">
        <v>0</v>
      </c>
      <c r="BT2168" s="14" t="e">
        <f>IF(#REF!=0,"-",#REF!/#REF!*100)</f>
        <v>#REF!</v>
      </c>
    </row>
    <row r="2169" spans="1:72" ht="22.5" x14ac:dyDescent="0.25">
      <c r="A2169" s="4" t="s">
        <v>548</v>
      </c>
      <c r="B2169" s="4" t="s">
        <v>56</v>
      </c>
      <c r="C2169" s="4" t="s">
        <v>151</v>
      </c>
      <c r="D2169" s="102" t="s">
        <v>697</v>
      </c>
      <c r="E2169" s="113">
        <v>6136</v>
      </c>
      <c r="F2169" s="102"/>
      <c r="G2169" s="98" t="s">
        <v>1660</v>
      </c>
      <c r="H2169" s="13" t="s">
        <v>84</v>
      </c>
      <c r="I2169" s="14">
        <v>2000</v>
      </c>
      <c r="J2169" s="14"/>
      <c r="K2169" s="14"/>
      <c r="L2169" s="14"/>
      <c r="M2169" s="14"/>
      <c r="N2169" s="14"/>
      <c r="O2169" s="14">
        <f t="shared" si="3207"/>
        <v>2000</v>
      </c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>
        <v>0</v>
      </c>
      <c r="AC2169" s="14">
        <v>2000</v>
      </c>
      <c r="AD2169" s="14">
        <v>0</v>
      </c>
      <c r="AE2169" s="14"/>
      <c r="AF2169" s="14"/>
      <c r="AG2169" s="14"/>
      <c r="AH2169" s="14"/>
      <c r="AI2169" s="14"/>
      <c r="AJ2169" s="14">
        <f t="shared" si="3208"/>
        <v>0</v>
      </c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>
        <v>0</v>
      </c>
      <c r="AX2169" s="14">
        <v>0</v>
      </c>
      <c r="AY2169" s="14">
        <v>0</v>
      </c>
      <c r="AZ2169" s="14"/>
      <c r="BA2169" s="14"/>
      <c r="BB2169" s="14"/>
      <c r="BC2169" s="14"/>
      <c r="BD2169" s="14"/>
      <c r="BE2169" s="14">
        <f t="shared" si="3209"/>
        <v>0</v>
      </c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>
        <v>0</v>
      </c>
      <c r="BS2169" s="14">
        <v>0</v>
      </c>
      <c r="BT2169" s="14" t="e">
        <f>IF(#REF!=0,"-",#REF!/#REF!*100)</f>
        <v>#REF!</v>
      </c>
    </row>
    <row r="2170" spans="1:72" x14ac:dyDescent="0.25">
      <c r="A2170" s="4" t="s">
        <v>548</v>
      </c>
      <c r="B2170" s="4" t="s">
        <v>56</v>
      </c>
      <c r="C2170" s="4" t="s">
        <v>151</v>
      </c>
      <c r="D2170" s="102" t="s">
        <v>697</v>
      </c>
      <c r="E2170" s="113">
        <v>6137</v>
      </c>
      <c r="F2170" s="102"/>
      <c r="G2170" s="98" t="s">
        <v>1660</v>
      </c>
      <c r="H2170" s="13" t="s">
        <v>87</v>
      </c>
      <c r="I2170" s="14">
        <v>0</v>
      </c>
      <c r="J2170" s="14"/>
      <c r="K2170" s="14"/>
      <c r="L2170" s="14"/>
      <c r="M2170" s="14"/>
      <c r="N2170" s="14"/>
      <c r="O2170" s="14">
        <f t="shared" si="3207"/>
        <v>0</v>
      </c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>
        <v>0</v>
      </c>
      <c r="AC2170" s="14">
        <v>0</v>
      </c>
      <c r="AD2170" s="14">
        <v>0</v>
      </c>
      <c r="AE2170" s="14"/>
      <c r="AF2170" s="14"/>
      <c r="AG2170" s="14"/>
      <c r="AH2170" s="14"/>
      <c r="AI2170" s="14"/>
      <c r="AJ2170" s="14">
        <f t="shared" si="3208"/>
        <v>0</v>
      </c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>
        <v>0</v>
      </c>
      <c r="AX2170" s="14">
        <v>0</v>
      </c>
      <c r="AY2170" s="14">
        <v>2500</v>
      </c>
      <c r="AZ2170" s="14"/>
      <c r="BA2170" s="14"/>
      <c r="BB2170" s="14"/>
      <c r="BC2170" s="14"/>
      <c r="BD2170" s="14"/>
      <c r="BE2170" s="14">
        <f t="shared" si="3209"/>
        <v>2500</v>
      </c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>
        <v>0</v>
      </c>
      <c r="BS2170" s="14">
        <v>2500</v>
      </c>
      <c r="BT2170" s="14" t="e">
        <f>IF(#REF!=0,"-",#REF!/#REF!*100)</f>
        <v>#REF!</v>
      </c>
    </row>
    <row r="2171" spans="1:72" ht="22.5" x14ac:dyDescent="0.25">
      <c r="A2171" s="4" t="s">
        <v>548</v>
      </c>
      <c r="B2171" s="4" t="s">
        <v>56</v>
      </c>
      <c r="C2171" s="4" t="s">
        <v>151</v>
      </c>
      <c r="D2171" s="102" t="s">
        <v>697</v>
      </c>
      <c r="E2171" s="113">
        <v>6138</v>
      </c>
      <c r="F2171" s="102"/>
      <c r="G2171" s="98" t="s">
        <v>1660</v>
      </c>
      <c r="H2171" s="13" t="s">
        <v>90</v>
      </c>
      <c r="I2171" s="14">
        <v>0</v>
      </c>
      <c r="J2171" s="14"/>
      <c r="K2171" s="14"/>
      <c r="L2171" s="14"/>
      <c r="M2171" s="14"/>
      <c r="N2171" s="14"/>
      <c r="O2171" s="14">
        <f t="shared" si="3207"/>
        <v>0</v>
      </c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>
        <v>0</v>
      </c>
      <c r="AC2171" s="14">
        <v>0</v>
      </c>
      <c r="AD2171" s="14">
        <v>0</v>
      </c>
      <c r="AE2171" s="14"/>
      <c r="AF2171" s="14"/>
      <c r="AG2171" s="14"/>
      <c r="AH2171" s="14"/>
      <c r="AI2171" s="14"/>
      <c r="AJ2171" s="14">
        <f t="shared" si="3208"/>
        <v>0</v>
      </c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>
        <v>0</v>
      </c>
      <c r="AX2171" s="14">
        <v>0</v>
      </c>
      <c r="AY2171" s="14">
        <v>0</v>
      </c>
      <c r="AZ2171" s="14"/>
      <c r="BA2171" s="14"/>
      <c r="BB2171" s="14"/>
      <c r="BC2171" s="14"/>
      <c r="BD2171" s="14"/>
      <c r="BE2171" s="14">
        <f t="shared" si="3209"/>
        <v>0</v>
      </c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>
        <v>0</v>
      </c>
      <c r="BS2171" s="14">
        <v>0</v>
      </c>
      <c r="BT2171" s="14" t="e">
        <f>IF(#REF!=0,"-",#REF!/#REF!*100)</f>
        <v>#REF!</v>
      </c>
    </row>
    <row r="2172" spans="1:72" x14ac:dyDescent="0.25">
      <c r="A2172" s="1" t="s">
        <v>548</v>
      </c>
      <c r="B2172" s="1" t="s">
        <v>56</v>
      </c>
      <c r="C2172" s="1" t="s">
        <v>151</v>
      </c>
      <c r="D2172" s="105" t="s">
        <v>697</v>
      </c>
      <c r="E2172" s="105" t="s">
        <v>34</v>
      </c>
      <c r="F2172" s="102" t="s">
        <v>0</v>
      </c>
      <c r="G2172" s="13" t="s">
        <v>0</v>
      </c>
      <c r="H2172" s="2" t="s">
        <v>35</v>
      </c>
      <c r="I2172" s="12">
        <f t="shared" ref="I2172:AA2172" si="3246">SUM(I2173:I2175)</f>
        <v>27000</v>
      </c>
      <c r="J2172" s="12">
        <f t="shared" si="3246"/>
        <v>0</v>
      </c>
      <c r="K2172" s="12">
        <f t="shared" si="3246"/>
        <v>0</v>
      </c>
      <c r="L2172" s="12">
        <f t="shared" si="3246"/>
        <v>0</v>
      </c>
      <c r="M2172" s="12">
        <f t="shared" si="3246"/>
        <v>0</v>
      </c>
      <c r="N2172" s="12">
        <f t="shared" si="3246"/>
        <v>0</v>
      </c>
      <c r="O2172" s="12">
        <f t="shared" si="3246"/>
        <v>27000</v>
      </c>
      <c r="P2172" s="12">
        <f t="shared" si="3246"/>
        <v>0</v>
      </c>
      <c r="Q2172" s="12">
        <f t="shared" si="3246"/>
        <v>0</v>
      </c>
      <c r="R2172" s="12">
        <f t="shared" si="3246"/>
        <v>2140</v>
      </c>
      <c r="S2172" s="12">
        <f t="shared" si="3246"/>
        <v>0</v>
      </c>
      <c r="T2172" s="12">
        <f t="shared" si="3246"/>
        <v>0</v>
      </c>
      <c r="U2172" s="12">
        <f t="shared" si="3246"/>
        <v>0</v>
      </c>
      <c r="V2172" s="12">
        <f t="shared" si="3246"/>
        <v>0</v>
      </c>
      <c r="W2172" s="12">
        <f t="shared" si="3246"/>
        <v>0</v>
      </c>
      <c r="X2172" s="12">
        <f t="shared" si="3246"/>
        <v>0</v>
      </c>
      <c r="Y2172" s="12">
        <f t="shared" si="3246"/>
        <v>0</v>
      </c>
      <c r="Z2172" s="12">
        <f t="shared" si="3246"/>
        <v>0</v>
      </c>
      <c r="AA2172" s="12">
        <f t="shared" si="3246"/>
        <v>0</v>
      </c>
      <c r="AB2172" s="12">
        <v>2140</v>
      </c>
      <c r="AC2172" s="12">
        <v>24860</v>
      </c>
      <c r="AD2172" s="12">
        <f t="shared" ref="AD2172:AV2172" si="3247">SUM(AD2173:AD2175)</f>
        <v>5040</v>
      </c>
      <c r="AE2172" s="12">
        <f t="shared" si="3247"/>
        <v>6908</v>
      </c>
      <c r="AF2172" s="12">
        <f t="shared" si="3247"/>
        <v>0</v>
      </c>
      <c r="AG2172" s="12">
        <f t="shared" si="3247"/>
        <v>0</v>
      </c>
      <c r="AH2172" s="12">
        <f t="shared" si="3247"/>
        <v>0</v>
      </c>
      <c r="AI2172" s="12">
        <f t="shared" si="3247"/>
        <v>0</v>
      </c>
      <c r="AJ2172" s="12">
        <f t="shared" si="3247"/>
        <v>11948</v>
      </c>
      <c r="AK2172" s="12">
        <f t="shared" si="3247"/>
        <v>0</v>
      </c>
      <c r="AL2172" s="12">
        <f t="shared" si="3247"/>
        <v>0</v>
      </c>
      <c r="AM2172" s="12">
        <f t="shared" si="3247"/>
        <v>6908</v>
      </c>
      <c r="AN2172" s="12">
        <f t="shared" si="3247"/>
        <v>0</v>
      </c>
      <c r="AO2172" s="12">
        <f t="shared" si="3247"/>
        <v>0</v>
      </c>
      <c r="AP2172" s="12">
        <f t="shared" si="3247"/>
        <v>0</v>
      </c>
      <c r="AQ2172" s="12">
        <f t="shared" si="3247"/>
        <v>0</v>
      </c>
      <c r="AR2172" s="12">
        <f t="shared" si="3247"/>
        <v>0</v>
      </c>
      <c r="AS2172" s="12">
        <f t="shared" si="3247"/>
        <v>0</v>
      </c>
      <c r="AT2172" s="12">
        <f t="shared" si="3247"/>
        <v>0</v>
      </c>
      <c r="AU2172" s="12">
        <f t="shared" si="3247"/>
        <v>0</v>
      </c>
      <c r="AV2172" s="12">
        <f t="shared" si="3247"/>
        <v>0</v>
      </c>
      <c r="AW2172" s="12">
        <v>6908</v>
      </c>
      <c r="AX2172" s="12">
        <v>5040</v>
      </c>
      <c r="AY2172" s="12">
        <f t="shared" ref="AY2172:BQ2172" si="3248">SUM(AY2173:AY2175)</f>
        <v>7500</v>
      </c>
      <c r="AZ2172" s="12">
        <f t="shared" si="3248"/>
        <v>7311</v>
      </c>
      <c r="BA2172" s="12">
        <f t="shared" si="3248"/>
        <v>0</v>
      </c>
      <c r="BB2172" s="12">
        <f t="shared" si="3248"/>
        <v>0</v>
      </c>
      <c r="BC2172" s="12">
        <f t="shared" si="3248"/>
        <v>0</v>
      </c>
      <c r="BD2172" s="12">
        <f t="shared" si="3248"/>
        <v>0</v>
      </c>
      <c r="BE2172" s="12">
        <f t="shared" si="3248"/>
        <v>14811</v>
      </c>
      <c r="BF2172" s="12">
        <f t="shared" si="3248"/>
        <v>0</v>
      </c>
      <c r="BG2172" s="12">
        <f t="shared" si="3248"/>
        <v>0</v>
      </c>
      <c r="BH2172" s="12">
        <f t="shared" si="3248"/>
        <v>7311</v>
      </c>
      <c r="BI2172" s="12">
        <f t="shared" si="3248"/>
        <v>0</v>
      </c>
      <c r="BJ2172" s="12">
        <f t="shared" si="3248"/>
        <v>0</v>
      </c>
      <c r="BK2172" s="12">
        <f t="shared" si="3248"/>
        <v>0</v>
      </c>
      <c r="BL2172" s="12">
        <f t="shared" si="3248"/>
        <v>0</v>
      </c>
      <c r="BM2172" s="12">
        <f t="shared" si="3248"/>
        <v>0</v>
      </c>
      <c r="BN2172" s="12">
        <f t="shared" si="3248"/>
        <v>0</v>
      </c>
      <c r="BO2172" s="12">
        <f t="shared" si="3248"/>
        <v>0</v>
      </c>
      <c r="BP2172" s="12">
        <f t="shared" si="3248"/>
        <v>0</v>
      </c>
      <c r="BQ2172" s="12">
        <f t="shared" si="3248"/>
        <v>0</v>
      </c>
      <c r="BR2172" s="12">
        <v>7311</v>
      </c>
      <c r="BS2172" s="12">
        <v>7500</v>
      </c>
      <c r="BT2172" s="12" t="e">
        <f>IF(#REF!=0,"-",#REF!/#REF!*100)</f>
        <v>#REF!</v>
      </c>
    </row>
    <row r="2173" spans="1:72" x14ac:dyDescent="0.25">
      <c r="A2173" s="4" t="s">
        <v>548</v>
      </c>
      <c r="B2173" s="4" t="s">
        <v>56</v>
      </c>
      <c r="C2173" s="4" t="s">
        <v>151</v>
      </c>
      <c r="D2173" s="102" t="s">
        <v>697</v>
      </c>
      <c r="E2173" s="113">
        <v>6139</v>
      </c>
      <c r="F2173" s="102"/>
      <c r="G2173" s="98" t="s">
        <v>1660</v>
      </c>
      <c r="H2173" s="13" t="s">
        <v>35</v>
      </c>
      <c r="I2173" s="14">
        <v>27000</v>
      </c>
      <c r="J2173" s="14"/>
      <c r="K2173" s="14"/>
      <c r="L2173" s="14"/>
      <c r="M2173" s="14"/>
      <c r="N2173" s="14"/>
      <c r="O2173" s="14">
        <f t="shared" si="3207"/>
        <v>27000</v>
      </c>
      <c r="P2173" s="14"/>
      <c r="Q2173" s="14"/>
      <c r="R2173" s="14">
        <v>2140</v>
      </c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>
        <v>2140</v>
      </c>
      <c r="AC2173" s="14">
        <v>24860</v>
      </c>
      <c r="AD2173" s="14">
        <v>5040</v>
      </c>
      <c r="AE2173" s="14">
        <v>6908</v>
      </c>
      <c r="AF2173" s="14"/>
      <c r="AG2173" s="14"/>
      <c r="AH2173" s="14"/>
      <c r="AI2173" s="14"/>
      <c r="AJ2173" s="14">
        <f t="shared" si="3208"/>
        <v>11948</v>
      </c>
      <c r="AK2173" s="14"/>
      <c r="AL2173" s="14"/>
      <c r="AM2173" s="14">
        <v>6908</v>
      </c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>
        <v>6908</v>
      </c>
      <c r="AX2173" s="14">
        <v>5040</v>
      </c>
      <c r="AY2173" s="14">
        <v>7500</v>
      </c>
      <c r="AZ2173" s="14">
        <f>5291+2020</f>
        <v>7311</v>
      </c>
      <c r="BA2173" s="14"/>
      <c r="BB2173" s="14"/>
      <c r="BC2173" s="14"/>
      <c r="BD2173" s="14"/>
      <c r="BE2173" s="14">
        <f t="shared" si="3209"/>
        <v>14811</v>
      </c>
      <c r="BF2173" s="14"/>
      <c r="BG2173" s="14"/>
      <c r="BH2173" s="14">
        <f>5291+2020</f>
        <v>7311</v>
      </c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>
        <v>7311</v>
      </c>
      <c r="BS2173" s="14">
        <v>7500</v>
      </c>
      <c r="BT2173" s="14" t="e">
        <f>IF(#REF!=0,"-",#REF!/#REF!*100)</f>
        <v>#REF!</v>
      </c>
    </row>
    <row r="2174" spans="1:72" ht="22.5" x14ac:dyDescent="0.25">
      <c r="A2174" s="4" t="s">
        <v>548</v>
      </c>
      <c r="B2174" s="4" t="s">
        <v>56</v>
      </c>
      <c r="C2174" s="4" t="s">
        <v>151</v>
      </c>
      <c r="D2174" s="102" t="s">
        <v>697</v>
      </c>
      <c r="E2174" s="113">
        <v>6139</v>
      </c>
      <c r="F2174" s="102" t="s">
        <v>703</v>
      </c>
      <c r="G2174" s="98" t="s">
        <v>1660</v>
      </c>
      <c r="H2174" s="13" t="s">
        <v>37</v>
      </c>
      <c r="I2174" s="14">
        <v>0</v>
      </c>
      <c r="J2174" s="14"/>
      <c r="K2174" s="14"/>
      <c r="L2174" s="14"/>
      <c r="M2174" s="14"/>
      <c r="N2174" s="14"/>
      <c r="O2174" s="14">
        <f t="shared" si="3207"/>
        <v>0</v>
      </c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>
        <v>0</v>
      </c>
      <c r="AC2174" s="14">
        <v>0</v>
      </c>
      <c r="AD2174" s="14">
        <v>0</v>
      </c>
      <c r="AE2174" s="14"/>
      <c r="AF2174" s="14"/>
      <c r="AG2174" s="14"/>
      <c r="AH2174" s="14"/>
      <c r="AI2174" s="14"/>
      <c r="AJ2174" s="14">
        <f t="shared" si="3208"/>
        <v>0</v>
      </c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>
        <v>0</v>
      </c>
      <c r="AX2174" s="14">
        <v>0</v>
      </c>
      <c r="AY2174" s="14">
        <v>0</v>
      </c>
      <c r="AZ2174" s="14"/>
      <c r="BA2174" s="14"/>
      <c r="BB2174" s="14"/>
      <c r="BC2174" s="14"/>
      <c r="BD2174" s="14"/>
      <c r="BE2174" s="14">
        <f t="shared" si="3209"/>
        <v>0</v>
      </c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>
        <v>0</v>
      </c>
      <c r="BS2174" s="14">
        <v>0</v>
      </c>
      <c r="BT2174" s="14" t="e">
        <f>IF(#REF!=0,"-",#REF!/#REF!*100)</f>
        <v>#REF!</v>
      </c>
    </row>
    <row r="2175" spans="1:72" ht="33.75" x14ac:dyDescent="0.25">
      <c r="A2175" s="4" t="s">
        <v>548</v>
      </c>
      <c r="B2175" s="4" t="s">
        <v>56</v>
      </c>
      <c r="C2175" s="4" t="s">
        <v>151</v>
      </c>
      <c r="D2175" s="102" t="s">
        <v>697</v>
      </c>
      <c r="E2175" s="113">
        <v>6139</v>
      </c>
      <c r="F2175" s="102" t="s">
        <v>704</v>
      </c>
      <c r="G2175" s="98" t="s">
        <v>1660</v>
      </c>
      <c r="H2175" s="13" t="s">
        <v>38</v>
      </c>
      <c r="I2175" s="14">
        <v>0</v>
      </c>
      <c r="J2175" s="14"/>
      <c r="K2175" s="14"/>
      <c r="L2175" s="14"/>
      <c r="M2175" s="14"/>
      <c r="N2175" s="14"/>
      <c r="O2175" s="14">
        <f t="shared" si="3207"/>
        <v>0</v>
      </c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>
        <v>0</v>
      </c>
      <c r="AC2175" s="14">
        <v>0</v>
      </c>
      <c r="AD2175" s="14">
        <v>0</v>
      </c>
      <c r="AE2175" s="14"/>
      <c r="AF2175" s="14"/>
      <c r="AG2175" s="14"/>
      <c r="AH2175" s="14"/>
      <c r="AI2175" s="14"/>
      <c r="AJ2175" s="14">
        <f t="shared" si="3208"/>
        <v>0</v>
      </c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>
        <v>0</v>
      </c>
      <c r="AX2175" s="14">
        <v>0</v>
      </c>
      <c r="AY2175" s="14">
        <v>0</v>
      </c>
      <c r="AZ2175" s="14"/>
      <c r="BA2175" s="14"/>
      <c r="BB2175" s="14"/>
      <c r="BC2175" s="14"/>
      <c r="BD2175" s="14"/>
      <c r="BE2175" s="14">
        <f t="shared" si="3209"/>
        <v>0</v>
      </c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>
        <v>0</v>
      </c>
      <c r="BS2175" s="14">
        <v>0</v>
      </c>
      <c r="BT2175" s="14" t="e">
        <f>IF(#REF!=0,"-",#REF!/#REF!*100)</f>
        <v>#REF!</v>
      </c>
    </row>
    <row r="2176" spans="1:72" ht="33.75" x14ac:dyDescent="0.25">
      <c r="A2176" s="1" t="s">
        <v>0</v>
      </c>
      <c r="B2176" s="1" t="s">
        <v>0</v>
      </c>
      <c r="C2176" s="1" t="s">
        <v>0</v>
      </c>
      <c r="D2176" s="101" t="s">
        <v>0</v>
      </c>
      <c r="E2176" s="101" t="s">
        <v>0</v>
      </c>
      <c r="F2176" s="101" t="s">
        <v>0</v>
      </c>
      <c r="G2176" s="2" t="s">
        <v>0</v>
      </c>
      <c r="H2176" s="10" t="s">
        <v>39</v>
      </c>
      <c r="I2176" s="11">
        <f t="shared" ref="I2176:X2177" si="3249">SUM(I2177)</f>
        <v>0</v>
      </c>
      <c r="J2176" s="11">
        <f t="shared" si="3249"/>
        <v>0</v>
      </c>
      <c r="K2176" s="11">
        <f t="shared" si="3249"/>
        <v>0</v>
      </c>
      <c r="L2176" s="11">
        <f t="shared" si="3249"/>
        <v>0</v>
      </c>
      <c r="M2176" s="11">
        <f t="shared" si="3249"/>
        <v>0</v>
      </c>
      <c r="N2176" s="11">
        <f t="shared" si="3249"/>
        <v>0</v>
      </c>
      <c r="O2176" s="11">
        <f t="shared" si="3249"/>
        <v>0</v>
      </c>
      <c r="P2176" s="11">
        <f t="shared" si="3249"/>
        <v>0</v>
      </c>
      <c r="Q2176" s="11">
        <f t="shared" si="3249"/>
        <v>0</v>
      </c>
      <c r="R2176" s="11">
        <f t="shared" si="3249"/>
        <v>0</v>
      </c>
      <c r="S2176" s="11">
        <f t="shared" si="3249"/>
        <v>0</v>
      </c>
      <c r="T2176" s="11">
        <f t="shared" si="3249"/>
        <v>0</v>
      </c>
      <c r="U2176" s="11">
        <f t="shared" si="3249"/>
        <v>0</v>
      </c>
      <c r="V2176" s="11">
        <f t="shared" si="3249"/>
        <v>0</v>
      </c>
      <c r="W2176" s="11">
        <f t="shared" si="3249"/>
        <v>0</v>
      </c>
      <c r="X2176" s="11">
        <f t="shared" si="3249"/>
        <v>0</v>
      </c>
      <c r="Y2176" s="11">
        <f t="shared" ref="J2176:AA2177" si="3250">SUM(Y2177)</f>
        <v>0</v>
      </c>
      <c r="Z2176" s="11">
        <f t="shared" si="3250"/>
        <v>0</v>
      </c>
      <c r="AA2176" s="11">
        <f t="shared" si="3250"/>
        <v>0</v>
      </c>
      <c r="AB2176" s="11">
        <v>0</v>
      </c>
      <c r="AC2176" s="11">
        <v>0</v>
      </c>
      <c r="AD2176" s="11">
        <f t="shared" ref="AD2176:AS2177" si="3251">SUM(AD2177)</f>
        <v>0</v>
      </c>
      <c r="AE2176" s="11">
        <f t="shared" si="3251"/>
        <v>0</v>
      </c>
      <c r="AF2176" s="11">
        <f t="shared" si="3251"/>
        <v>0</v>
      </c>
      <c r="AG2176" s="11">
        <f t="shared" si="3251"/>
        <v>0</v>
      </c>
      <c r="AH2176" s="11">
        <f t="shared" si="3251"/>
        <v>0</v>
      </c>
      <c r="AI2176" s="11">
        <f t="shared" si="3251"/>
        <v>0</v>
      </c>
      <c r="AJ2176" s="11">
        <f t="shared" si="3251"/>
        <v>0</v>
      </c>
      <c r="AK2176" s="11">
        <f t="shared" si="3251"/>
        <v>0</v>
      </c>
      <c r="AL2176" s="11">
        <f t="shared" si="3251"/>
        <v>0</v>
      </c>
      <c r="AM2176" s="11">
        <f t="shared" si="3251"/>
        <v>0</v>
      </c>
      <c r="AN2176" s="11">
        <f t="shared" si="3251"/>
        <v>0</v>
      </c>
      <c r="AO2176" s="11">
        <f t="shared" si="3251"/>
        <v>0</v>
      </c>
      <c r="AP2176" s="11">
        <f t="shared" si="3251"/>
        <v>0</v>
      </c>
      <c r="AQ2176" s="11">
        <f t="shared" si="3251"/>
        <v>0</v>
      </c>
      <c r="AR2176" s="11">
        <f t="shared" si="3251"/>
        <v>0</v>
      </c>
      <c r="AS2176" s="11">
        <f t="shared" si="3251"/>
        <v>0</v>
      </c>
      <c r="AT2176" s="11">
        <f t="shared" ref="AE2176:AV2177" si="3252">SUM(AT2177)</f>
        <v>0</v>
      </c>
      <c r="AU2176" s="11">
        <f t="shared" si="3252"/>
        <v>0</v>
      </c>
      <c r="AV2176" s="11">
        <f t="shared" si="3252"/>
        <v>0</v>
      </c>
      <c r="AW2176" s="11">
        <v>0</v>
      </c>
      <c r="AX2176" s="11">
        <v>0</v>
      </c>
      <c r="AY2176" s="11">
        <f t="shared" ref="AY2176:BN2177" si="3253">SUM(AY2177)</f>
        <v>0</v>
      </c>
      <c r="AZ2176" s="11">
        <f t="shared" si="3253"/>
        <v>0</v>
      </c>
      <c r="BA2176" s="11">
        <f t="shared" si="3253"/>
        <v>0</v>
      </c>
      <c r="BB2176" s="11">
        <f t="shared" si="3253"/>
        <v>0</v>
      </c>
      <c r="BC2176" s="11">
        <f t="shared" si="3253"/>
        <v>0</v>
      </c>
      <c r="BD2176" s="11">
        <f t="shared" si="3253"/>
        <v>0</v>
      </c>
      <c r="BE2176" s="11">
        <f t="shared" si="3253"/>
        <v>0</v>
      </c>
      <c r="BF2176" s="11">
        <f t="shared" si="3253"/>
        <v>0</v>
      </c>
      <c r="BG2176" s="11">
        <f t="shared" si="3253"/>
        <v>0</v>
      </c>
      <c r="BH2176" s="11">
        <f t="shared" si="3253"/>
        <v>0</v>
      </c>
      <c r="BI2176" s="11">
        <f t="shared" si="3253"/>
        <v>0</v>
      </c>
      <c r="BJ2176" s="11">
        <f t="shared" si="3253"/>
        <v>0</v>
      </c>
      <c r="BK2176" s="11">
        <f t="shared" si="3253"/>
        <v>0</v>
      </c>
      <c r="BL2176" s="11">
        <f t="shared" si="3253"/>
        <v>0</v>
      </c>
      <c r="BM2176" s="11">
        <f t="shared" si="3253"/>
        <v>0</v>
      </c>
      <c r="BN2176" s="11">
        <f t="shared" si="3253"/>
        <v>0</v>
      </c>
      <c r="BO2176" s="11">
        <f t="shared" ref="AZ2176:BQ2177" si="3254">SUM(BO2177)</f>
        <v>0</v>
      </c>
      <c r="BP2176" s="11">
        <f t="shared" si="3254"/>
        <v>0</v>
      </c>
      <c r="BQ2176" s="11">
        <f t="shared" si="3254"/>
        <v>0</v>
      </c>
      <c r="BR2176" s="11">
        <v>0</v>
      </c>
      <c r="BS2176" s="11">
        <v>0</v>
      </c>
      <c r="BT2176" s="11" t="e">
        <f>IF(#REF!=0,"-",#REF!/#REF!*100)</f>
        <v>#REF!</v>
      </c>
    </row>
    <row r="2177" spans="1:72" ht="22.5" x14ac:dyDescent="0.25">
      <c r="A2177" s="4" t="s">
        <v>548</v>
      </c>
      <c r="B2177" s="4" t="s">
        <v>56</v>
      </c>
      <c r="C2177" s="4" t="s">
        <v>151</v>
      </c>
      <c r="D2177" s="102" t="s">
        <v>697</v>
      </c>
      <c r="E2177" s="101" t="s">
        <v>40</v>
      </c>
      <c r="F2177" s="101" t="s">
        <v>0</v>
      </c>
      <c r="G2177" s="2" t="s">
        <v>0</v>
      </c>
      <c r="H2177" s="2" t="s">
        <v>41</v>
      </c>
      <c r="I2177" s="12">
        <f t="shared" si="3249"/>
        <v>0</v>
      </c>
      <c r="J2177" s="12">
        <f t="shared" si="3250"/>
        <v>0</v>
      </c>
      <c r="K2177" s="12">
        <f t="shared" si="3250"/>
        <v>0</v>
      </c>
      <c r="L2177" s="12">
        <f t="shared" si="3250"/>
        <v>0</v>
      </c>
      <c r="M2177" s="12">
        <f t="shared" si="3250"/>
        <v>0</v>
      </c>
      <c r="N2177" s="12">
        <f t="shared" si="3250"/>
        <v>0</v>
      </c>
      <c r="O2177" s="12">
        <f t="shared" si="3250"/>
        <v>0</v>
      </c>
      <c r="P2177" s="12">
        <f t="shared" si="3250"/>
        <v>0</v>
      </c>
      <c r="Q2177" s="12">
        <f t="shared" si="3250"/>
        <v>0</v>
      </c>
      <c r="R2177" s="12">
        <f t="shared" si="3250"/>
        <v>0</v>
      </c>
      <c r="S2177" s="12">
        <f t="shared" si="3250"/>
        <v>0</v>
      </c>
      <c r="T2177" s="12">
        <f t="shared" si="3250"/>
        <v>0</v>
      </c>
      <c r="U2177" s="12">
        <f t="shared" si="3250"/>
        <v>0</v>
      </c>
      <c r="V2177" s="12">
        <f t="shared" si="3250"/>
        <v>0</v>
      </c>
      <c r="W2177" s="12">
        <f t="shared" si="3250"/>
        <v>0</v>
      </c>
      <c r="X2177" s="12">
        <f t="shared" si="3250"/>
        <v>0</v>
      </c>
      <c r="Y2177" s="12">
        <f t="shared" si="3250"/>
        <v>0</v>
      </c>
      <c r="Z2177" s="12">
        <f t="shared" si="3250"/>
        <v>0</v>
      </c>
      <c r="AA2177" s="12">
        <f t="shared" si="3250"/>
        <v>0</v>
      </c>
      <c r="AB2177" s="12">
        <v>0</v>
      </c>
      <c r="AC2177" s="12">
        <v>0</v>
      </c>
      <c r="AD2177" s="12">
        <f t="shared" si="3251"/>
        <v>0</v>
      </c>
      <c r="AE2177" s="12">
        <f t="shared" si="3252"/>
        <v>0</v>
      </c>
      <c r="AF2177" s="12">
        <f t="shared" si="3252"/>
        <v>0</v>
      </c>
      <c r="AG2177" s="12">
        <f t="shared" si="3252"/>
        <v>0</v>
      </c>
      <c r="AH2177" s="12">
        <f t="shared" si="3252"/>
        <v>0</v>
      </c>
      <c r="AI2177" s="12">
        <f t="shared" si="3252"/>
        <v>0</v>
      </c>
      <c r="AJ2177" s="12">
        <f t="shared" si="3252"/>
        <v>0</v>
      </c>
      <c r="AK2177" s="12">
        <f t="shared" si="3252"/>
        <v>0</v>
      </c>
      <c r="AL2177" s="12">
        <f t="shared" si="3252"/>
        <v>0</v>
      </c>
      <c r="AM2177" s="12">
        <f t="shared" si="3252"/>
        <v>0</v>
      </c>
      <c r="AN2177" s="12">
        <f t="shared" si="3252"/>
        <v>0</v>
      </c>
      <c r="AO2177" s="12">
        <f t="shared" si="3252"/>
        <v>0</v>
      </c>
      <c r="AP2177" s="12">
        <f t="shared" si="3252"/>
        <v>0</v>
      </c>
      <c r="AQ2177" s="12">
        <f t="shared" si="3252"/>
        <v>0</v>
      </c>
      <c r="AR2177" s="12">
        <f t="shared" si="3252"/>
        <v>0</v>
      </c>
      <c r="AS2177" s="12">
        <f t="shared" si="3252"/>
        <v>0</v>
      </c>
      <c r="AT2177" s="12">
        <f t="shared" si="3252"/>
        <v>0</v>
      </c>
      <c r="AU2177" s="12">
        <f t="shared" si="3252"/>
        <v>0</v>
      </c>
      <c r="AV2177" s="12">
        <f t="shared" si="3252"/>
        <v>0</v>
      </c>
      <c r="AW2177" s="12">
        <v>0</v>
      </c>
      <c r="AX2177" s="12">
        <v>0</v>
      </c>
      <c r="AY2177" s="12">
        <f t="shared" si="3253"/>
        <v>0</v>
      </c>
      <c r="AZ2177" s="12">
        <f t="shared" si="3254"/>
        <v>0</v>
      </c>
      <c r="BA2177" s="12">
        <f t="shared" si="3254"/>
        <v>0</v>
      </c>
      <c r="BB2177" s="12">
        <f t="shared" si="3254"/>
        <v>0</v>
      </c>
      <c r="BC2177" s="12">
        <f t="shared" si="3254"/>
        <v>0</v>
      </c>
      <c r="BD2177" s="12">
        <f t="shared" si="3254"/>
        <v>0</v>
      </c>
      <c r="BE2177" s="12">
        <f t="shared" si="3254"/>
        <v>0</v>
      </c>
      <c r="BF2177" s="12">
        <f t="shared" si="3254"/>
        <v>0</v>
      </c>
      <c r="BG2177" s="12">
        <f t="shared" si="3254"/>
        <v>0</v>
      </c>
      <c r="BH2177" s="12">
        <f t="shared" si="3254"/>
        <v>0</v>
      </c>
      <c r="BI2177" s="12">
        <f t="shared" si="3254"/>
        <v>0</v>
      </c>
      <c r="BJ2177" s="12">
        <f t="shared" si="3254"/>
        <v>0</v>
      </c>
      <c r="BK2177" s="12">
        <f t="shared" si="3254"/>
        <v>0</v>
      </c>
      <c r="BL2177" s="12">
        <f t="shared" si="3254"/>
        <v>0</v>
      </c>
      <c r="BM2177" s="12">
        <f t="shared" si="3254"/>
        <v>0</v>
      </c>
      <c r="BN2177" s="12">
        <f t="shared" si="3254"/>
        <v>0</v>
      </c>
      <c r="BO2177" s="12">
        <f t="shared" si="3254"/>
        <v>0</v>
      </c>
      <c r="BP2177" s="12">
        <f t="shared" si="3254"/>
        <v>0</v>
      </c>
      <c r="BQ2177" s="12">
        <f t="shared" si="3254"/>
        <v>0</v>
      </c>
      <c r="BR2177" s="12">
        <v>0</v>
      </c>
      <c r="BS2177" s="12">
        <v>0</v>
      </c>
      <c r="BT2177" s="12" t="e">
        <f>IF(#REF!=0,"-",#REF!/#REF!*100)</f>
        <v>#REF!</v>
      </c>
    </row>
    <row r="2178" spans="1:72" x14ac:dyDescent="0.25">
      <c r="A2178" s="4" t="s">
        <v>548</v>
      </c>
      <c r="B2178" s="4" t="s">
        <v>56</v>
      </c>
      <c r="C2178" s="4" t="s">
        <v>151</v>
      </c>
      <c r="D2178" s="102" t="s">
        <v>697</v>
      </c>
      <c r="E2178" s="113">
        <v>6148</v>
      </c>
      <c r="F2178" s="102"/>
      <c r="G2178" s="98" t="s">
        <v>1660</v>
      </c>
      <c r="H2178" s="13" t="s">
        <v>45</v>
      </c>
      <c r="I2178" s="14">
        <v>0</v>
      </c>
      <c r="J2178" s="14"/>
      <c r="K2178" s="14"/>
      <c r="L2178" s="14"/>
      <c r="M2178" s="14"/>
      <c r="N2178" s="14"/>
      <c r="O2178" s="14">
        <f t="shared" si="3207"/>
        <v>0</v>
      </c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>
        <v>0</v>
      </c>
      <c r="AC2178" s="14">
        <v>0</v>
      </c>
      <c r="AD2178" s="14">
        <v>0</v>
      </c>
      <c r="AE2178" s="14"/>
      <c r="AF2178" s="14"/>
      <c r="AG2178" s="14"/>
      <c r="AH2178" s="14"/>
      <c r="AI2178" s="14"/>
      <c r="AJ2178" s="14">
        <f t="shared" si="3208"/>
        <v>0</v>
      </c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>
        <v>0</v>
      </c>
      <c r="AX2178" s="14">
        <v>0</v>
      </c>
      <c r="AY2178" s="14">
        <v>0</v>
      </c>
      <c r="AZ2178" s="14"/>
      <c r="BA2178" s="14"/>
      <c r="BB2178" s="14"/>
      <c r="BC2178" s="14"/>
      <c r="BD2178" s="14"/>
      <c r="BE2178" s="14">
        <f t="shared" si="3209"/>
        <v>0</v>
      </c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>
        <v>0</v>
      </c>
      <c r="BS2178" s="14">
        <v>0</v>
      </c>
      <c r="BT2178" s="14" t="e">
        <f>IF(#REF!=0,"-",#REF!/#REF!*100)</f>
        <v>#REF!</v>
      </c>
    </row>
    <row r="2179" spans="1:72" ht="33.75" x14ac:dyDescent="0.25">
      <c r="A2179" s="1" t="s">
        <v>0</v>
      </c>
      <c r="B2179" s="1" t="s">
        <v>0</v>
      </c>
      <c r="C2179" s="1" t="s">
        <v>0</v>
      </c>
      <c r="D2179" s="101" t="s">
        <v>0</v>
      </c>
      <c r="E2179" s="101" t="s">
        <v>0</v>
      </c>
      <c r="F2179" s="101" t="s">
        <v>0</v>
      </c>
      <c r="G2179" s="2" t="s">
        <v>0</v>
      </c>
      <c r="H2179" s="10" t="s">
        <v>47</v>
      </c>
      <c r="I2179" s="11">
        <f t="shared" ref="I2179:AA2179" si="3255">SUM(I2180)</f>
        <v>2000</v>
      </c>
      <c r="J2179" s="11">
        <f t="shared" si="3255"/>
        <v>0</v>
      </c>
      <c r="K2179" s="11">
        <f t="shared" si="3255"/>
        <v>0</v>
      </c>
      <c r="L2179" s="11">
        <f t="shared" si="3255"/>
        <v>0</v>
      </c>
      <c r="M2179" s="11">
        <f t="shared" si="3255"/>
        <v>0</v>
      </c>
      <c r="N2179" s="11">
        <f t="shared" si="3255"/>
        <v>0</v>
      </c>
      <c r="O2179" s="11">
        <f t="shared" si="3255"/>
        <v>2000</v>
      </c>
      <c r="P2179" s="11">
        <f t="shared" si="3255"/>
        <v>0</v>
      </c>
      <c r="Q2179" s="11">
        <f t="shared" si="3255"/>
        <v>0</v>
      </c>
      <c r="R2179" s="11">
        <f t="shared" si="3255"/>
        <v>0</v>
      </c>
      <c r="S2179" s="11">
        <f t="shared" si="3255"/>
        <v>0</v>
      </c>
      <c r="T2179" s="11">
        <f t="shared" si="3255"/>
        <v>0</v>
      </c>
      <c r="U2179" s="11">
        <f t="shared" si="3255"/>
        <v>0</v>
      </c>
      <c r="V2179" s="11">
        <f t="shared" si="3255"/>
        <v>0</v>
      </c>
      <c r="W2179" s="11">
        <f t="shared" si="3255"/>
        <v>0</v>
      </c>
      <c r="X2179" s="11">
        <f t="shared" si="3255"/>
        <v>0</v>
      </c>
      <c r="Y2179" s="11">
        <f t="shared" si="3255"/>
        <v>0</v>
      </c>
      <c r="Z2179" s="11">
        <f t="shared" si="3255"/>
        <v>0</v>
      </c>
      <c r="AA2179" s="11">
        <f t="shared" si="3255"/>
        <v>0</v>
      </c>
      <c r="AB2179" s="11">
        <v>0</v>
      </c>
      <c r="AC2179" s="11">
        <v>2000</v>
      </c>
      <c r="AD2179" s="11">
        <f t="shared" ref="AD2179:AV2179" si="3256">SUM(AD2180)</f>
        <v>0</v>
      </c>
      <c r="AE2179" s="11">
        <f t="shared" si="3256"/>
        <v>0</v>
      </c>
      <c r="AF2179" s="11">
        <f t="shared" si="3256"/>
        <v>0</v>
      </c>
      <c r="AG2179" s="11">
        <f t="shared" si="3256"/>
        <v>0</v>
      </c>
      <c r="AH2179" s="11">
        <f t="shared" si="3256"/>
        <v>0</v>
      </c>
      <c r="AI2179" s="11">
        <f t="shared" si="3256"/>
        <v>0</v>
      </c>
      <c r="AJ2179" s="11">
        <f t="shared" si="3256"/>
        <v>0</v>
      </c>
      <c r="AK2179" s="11">
        <f t="shared" si="3256"/>
        <v>0</v>
      </c>
      <c r="AL2179" s="11">
        <f t="shared" si="3256"/>
        <v>0</v>
      </c>
      <c r="AM2179" s="11">
        <f t="shared" si="3256"/>
        <v>0</v>
      </c>
      <c r="AN2179" s="11">
        <f t="shared" si="3256"/>
        <v>0</v>
      </c>
      <c r="AO2179" s="11">
        <f t="shared" si="3256"/>
        <v>0</v>
      </c>
      <c r="AP2179" s="11">
        <f t="shared" si="3256"/>
        <v>0</v>
      </c>
      <c r="AQ2179" s="11">
        <f t="shared" si="3256"/>
        <v>0</v>
      </c>
      <c r="AR2179" s="11">
        <f t="shared" si="3256"/>
        <v>0</v>
      </c>
      <c r="AS2179" s="11">
        <f t="shared" si="3256"/>
        <v>0</v>
      </c>
      <c r="AT2179" s="11">
        <f t="shared" si="3256"/>
        <v>0</v>
      </c>
      <c r="AU2179" s="11">
        <f t="shared" si="3256"/>
        <v>0</v>
      </c>
      <c r="AV2179" s="11">
        <f t="shared" si="3256"/>
        <v>0</v>
      </c>
      <c r="AW2179" s="11">
        <v>0</v>
      </c>
      <c r="AX2179" s="11">
        <v>0</v>
      </c>
      <c r="AY2179" s="11">
        <f t="shared" ref="AY2179:BQ2179" si="3257">SUM(AY2180)</f>
        <v>10000</v>
      </c>
      <c r="AZ2179" s="11">
        <f t="shared" si="3257"/>
        <v>0</v>
      </c>
      <c r="BA2179" s="11">
        <f t="shared" si="3257"/>
        <v>0</v>
      </c>
      <c r="BB2179" s="11">
        <f t="shared" si="3257"/>
        <v>0</v>
      </c>
      <c r="BC2179" s="11">
        <f t="shared" si="3257"/>
        <v>0</v>
      </c>
      <c r="BD2179" s="11">
        <f t="shared" si="3257"/>
        <v>0</v>
      </c>
      <c r="BE2179" s="11">
        <f t="shared" si="3257"/>
        <v>10000</v>
      </c>
      <c r="BF2179" s="11">
        <f t="shared" si="3257"/>
        <v>0</v>
      </c>
      <c r="BG2179" s="11">
        <f t="shared" si="3257"/>
        <v>0</v>
      </c>
      <c r="BH2179" s="11">
        <f t="shared" si="3257"/>
        <v>0</v>
      </c>
      <c r="BI2179" s="11">
        <f t="shared" si="3257"/>
        <v>0</v>
      </c>
      <c r="BJ2179" s="11">
        <f t="shared" si="3257"/>
        <v>0</v>
      </c>
      <c r="BK2179" s="11">
        <f t="shared" si="3257"/>
        <v>0</v>
      </c>
      <c r="BL2179" s="11">
        <f t="shared" si="3257"/>
        <v>0</v>
      </c>
      <c r="BM2179" s="11">
        <f t="shared" si="3257"/>
        <v>0</v>
      </c>
      <c r="BN2179" s="11">
        <f t="shared" si="3257"/>
        <v>0</v>
      </c>
      <c r="BO2179" s="11">
        <f t="shared" si="3257"/>
        <v>0</v>
      </c>
      <c r="BP2179" s="11">
        <f t="shared" si="3257"/>
        <v>0</v>
      </c>
      <c r="BQ2179" s="11">
        <f t="shared" si="3257"/>
        <v>0</v>
      </c>
      <c r="BR2179" s="11">
        <v>0</v>
      </c>
      <c r="BS2179" s="11">
        <v>10000</v>
      </c>
      <c r="BT2179" s="11" t="e">
        <f>IF(#REF!=0,"-",#REF!/#REF!*100)</f>
        <v>#REF!</v>
      </c>
    </row>
    <row r="2180" spans="1:72" x14ac:dyDescent="0.25">
      <c r="A2180" s="4" t="s">
        <v>548</v>
      </c>
      <c r="B2180" s="4" t="s">
        <v>56</v>
      </c>
      <c r="C2180" s="4" t="s">
        <v>151</v>
      </c>
      <c r="D2180" s="102" t="s">
        <v>697</v>
      </c>
      <c r="E2180" s="101" t="s">
        <v>48</v>
      </c>
      <c r="F2180" s="101" t="s">
        <v>0</v>
      </c>
      <c r="G2180" s="2" t="s">
        <v>0</v>
      </c>
      <c r="H2180" s="2" t="s">
        <v>49</v>
      </c>
      <c r="I2180" s="12">
        <f t="shared" ref="I2180:AA2180" si="3258">SUM(I2181:I2182)</f>
        <v>2000</v>
      </c>
      <c r="J2180" s="12">
        <f t="shared" si="3258"/>
        <v>0</v>
      </c>
      <c r="K2180" s="12">
        <f t="shared" si="3258"/>
        <v>0</v>
      </c>
      <c r="L2180" s="12">
        <f t="shared" si="3258"/>
        <v>0</v>
      </c>
      <c r="M2180" s="12">
        <f t="shared" si="3258"/>
        <v>0</v>
      </c>
      <c r="N2180" s="12">
        <f t="shared" si="3258"/>
        <v>0</v>
      </c>
      <c r="O2180" s="12">
        <f t="shared" ref="O2180" si="3259">SUM(O2181:O2182)</f>
        <v>2000</v>
      </c>
      <c r="P2180" s="12">
        <f t="shared" si="3258"/>
        <v>0</v>
      </c>
      <c r="Q2180" s="12">
        <f t="shared" si="3258"/>
        <v>0</v>
      </c>
      <c r="R2180" s="12">
        <f t="shared" si="3258"/>
        <v>0</v>
      </c>
      <c r="S2180" s="12">
        <f t="shared" si="3258"/>
        <v>0</v>
      </c>
      <c r="T2180" s="12">
        <f t="shared" si="3258"/>
        <v>0</v>
      </c>
      <c r="U2180" s="12">
        <f t="shared" si="3258"/>
        <v>0</v>
      </c>
      <c r="V2180" s="12">
        <f t="shared" si="3258"/>
        <v>0</v>
      </c>
      <c r="W2180" s="12">
        <f t="shared" si="3258"/>
        <v>0</v>
      </c>
      <c r="X2180" s="12">
        <f t="shared" si="3258"/>
        <v>0</v>
      </c>
      <c r="Y2180" s="12">
        <f t="shared" si="3258"/>
        <v>0</v>
      </c>
      <c r="Z2180" s="12">
        <f t="shared" si="3258"/>
        <v>0</v>
      </c>
      <c r="AA2180" s="12">
        <f t="shared" si="3258"/>
        <v>0</v>
      </c>
      <c r="AB2180" s="12">
        <v>0</v>
      </c>
      <c r="AC2180" s="12">
        <v>2000</v>
      </c>
      <c r="AD2180" s="12">
        <f t="shared" ref="AD2180:AV2180" si="3260">SUM(AD2181:AD2182)</f>
        <v>0</v>
      </c>
      <c r="AE2180" s="12">
        <f t="shared" si="3260"/>
        <v>0</v>
      </c>
      <c r="AF2180" s="12">
        <f t="shared" si="3260"/>
        <v>0</v>
      </c>
      <c r="AG2180" s="12">
        <f t="shared" si="3260"/>
        <v>0</v>
      </c>
      <c r="AH2180" s="12">
        <f t="shared" si="3260"/>
        <v>0</v>
      </c>
      <c r="AI2180" s="12">
        <f t="shared" si="3260"/>
        <v>0</v>
      </c>
      <c r="AJ2180" s="12">
        <f t="shared" ref="AJ2180" si="3261">SUM(AJ2181:AJ2182)</f>
        <v>0</v>
      </c>
      <c r="AK2180" s="12">
        <f t="shared" si="3260"/>
        <v>0</v>
      </c>
      <c r="AL2180" s="12">
        <f t="shared" si="3260"/>
        <v>0</v>
      </c>
      <c r="AM2180" s="12">
        <f t="shared" si="3260"/>
        <v>0</v>
      </c>
      <c r="AN2180" s="12">
        <f t="shared" si="3260"/>
        <v>0</v>
      </c>
      <c r="AO2180" s="12">
        <f t="shared" si="3260"/>
        <v>0</v>
      </c>
      <c r="AP2180" s="12">
        <f t="shared" si="3260"/>
        <v>0</v>
      </c>
      <c r="AQ2180" s="12">
        <f t="shared" si="3260"/>
        <v>0</v>
      </c>
      <c r="AR2180" s="12">
        <f t="shared" si="3260"/>
        <v>0</v>
      </c>
      <c r="AS2180" s="12">
        <f t="shared" si="3260"/>
        <v>0</v>
      </c>
      <c r="AT2180" s="12">
        <f t="shared" si="3260"/>
        <v>0</v>
      </c>
      <c r="AU2180" s="12">
        <f t="shared" si="3260"/>
        <v>0</v>
      </c>
      <c r="AV2180" s="12">
        <f t="shared" si="3260"/>
        <v>0</v>
      </c>
      <c r="AW2180" s="12">
        <v>0</v>
      </c>
      <c r="AX2180" s="12">
        <v>0</v>
      </c>
      <c r="AY2180" s="12">
        <f t="shared" ref="AY2180:BQ2180" si="3262">SUM(AY2181:AY2182)</f>
        <v>10000</v>
      </c>
      <c r="AZ2180" s="12">
        <f t="shared" si="3262"/>
        <v>0</v>
      </c>
      <c r="BA2180" s="12">
        <f t="shared" si="3262"/>
        <v>0</v>
      </c>
      <c r="BB2180" s="12">
        <f t="shared" si="3262"/>
        <v>0</v>
      </c>
      <c r="BC2180" s="12">
        <f t="shared" si="3262"/>
        <v>0</v>
      </c>
      <c r="BD2180" s="12">
        <f t="shared" si="3262"/>
        <v>0</v>
      </c>
      <c r="BE2180" s="12">
        <f t="shared" ref="BE2180" si="3263">SUM(BE2181:BE2182)</f>
        <v>10000</v>
      </c>
      <c r="BF2180" s="12">
        <f t="shared" si="3262"/>
        <v>0</v>
      </c>
      <c r="BG2180" s="12">
        <f t="shared" si="3262"/>
        <v>0</v>
      </c>
      <c r="BH2180" s="12">
        <f t="shared" si="3262"/>
        <v>0</v>
      </c>
      <c r="BI2180" s="12">
        <f t="shared" si="3262"/>
        <v>0</v>
      </c>
      <c r="BJ2180" s="12">
        <f t="shared" si="3262"/>
        <v>0</v>
      </c>
      <c r="BK2180" s="12">
        <f t="shared" si="3262"/>
        <v>0</v>
      </c>
      <c r="BL2180" s="12">
        <f t="shared" si="3262"/>
        <v>0</v>
      </c>
      <c r="BM2180" s="12">
        <f t="shared" si="3262"/>
        <v>0</v>
      </c>
      <c r="BN2180" s="12">
        <f t="shared" si="3262"/>
        <v>0</v>
      </c>
      <c r="BO2180" s="12">
        <f t="shared" si="3262"/>
        <v>0</v>
      </c>
      <c r="BP2180" s="12">
        <f t="shared" si="3262"/>
        <v>0</v>
      </c>
      <c r="BQ2180" s="12">
        <f t="shared" si="3262"/>
        <v>0</v>
      </c>
      <c r="BR2180" s="12">
        <v>0</v>
      </c>
      <c r="BS2180" s="12">
        <v>10000</v>
      </c>
      <c r="BT2180" s="12" t="e">
        <f>IF(#REF!=0,"-",#REF!/#REF!*100)</f>
        <v>#REF!</v>
      </c>
    </row>
    <row r="2181" spans="1:72" x14ac:dyDescent="0.25">
      <c r="A2181" s="4" t="s">
        <v>548</v>
      </c>
      <c r="B2181" s="4" t="s">
        <v>56</v>
      </c>
      <c r="C2181" s="4" t="s">
        <v>151</v>
      </c>
      <c r="D2181" s="102" t="s">
        <v>697</v>
      </c>
      <c r="E2181" s="113">
        <v>8213</v>
      </c>
      <c r="F2181" s="102"/>
      <c r="G2181" s="98" t="s">
        <v>1660</v>
      </c>
      <c r="H2181" s="13" t="s">
        <v>51</v>
      </c>
      <c r="I2181" s="14">
        <v>2000</v>
      </c>
      <c r="J2181" s="14"/>
      <c r="K2181" s="14"/>
      <c r="L2181" s="14"/>
      <c r="M2181" s="14"/>
      <c r="N2181" s="14"/>
      <c r="O2181" s="14">
        <f t="shared" si="3207"/>
        <v>2000</v>
      </c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>
        <v>0</v>
      </c>
      <c r="AC2181" s="14">
        <v>2000</v>
      </c>
      <c r="AD2181" s="14">
        <v>0</v>
      </c>
      <c r="AE2181" s="14"/>
      <c r="AF2181" s="14"/>
      <c r="AG2181" s="14"/>
      <c r="AH2181" s="14"/>
      <c r="AI2181" s="14"/>
      <c r="AJ2181" s="14">
        <f t="shared" si="3208"/>
        <v>0</v>
      </c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>
        <v>0</v>
      </c>
      <c r="AX2181" s="14">
        <v>0</v>
      </c>
      <c r="AY2181" s="14">
        <v>10000</v>
      </c>
      <c r="AZ2181" s="14"/>
      <c r="BA2181" s="14"/>
      <c r="BB2181" s="14"/>
      <c r="BC2181" s="14"/>
      <c r="BD2181" s="14"/>
      <c r="BE2181" s="14">
        <f t="shared" si="3209"/>
        <v>10000</v>
      </c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>
        <v>0</v>
      </c>
      <c r="BS2181" s="14">
        <v>10000</v>
      </c>
      <c r="BT2181" s="14" t="e">
        <f>IF(#REF!=0,"-",#REF!/#REF!*100)</f>
        <v>#REF!</v>
      </c>
    </row>
    <row r="2182" spans="1:72" x14ac:dyDescent="0.25">
      <c r="A2182" s="4" t="s">
        <v>548</v>
      </c>
      <c r="B2182" s="4" t="s">
        <v>56</v>
      </c>
      <c r="C2182" s="4" t="s">
        <v>151</v>
      </c>
      <c r="D2182" s="102" t="s">
        <v>697</v>
      </c>
      <c r="E2182" s="113">
        <v>8216</v>
      </c>
      <c r="F2182" s="102"/>
      <c r="G2182" s="98" t="s">
        <v>1660</v>
      </c>
      <c r="H2182" s="13" t="s">
        <v>108</v>
      </c>
      <c r="I2182" s="14">
        <v>0</v>
      </c>
      <c r="J2182" s="14"/>
      <c r="K2182" s="14"/>
      <c r="L2182" s="14"/>
      <c r="M2182" s="14"/>
      <c r="N2182" s="14"/>
      <c r="O2182" s="14">
        <f t="shared" si="3207"/>
        <v>0</v>
      </c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>
        <v>0</v>
      </c>
      <c r="AC2182" s="14">
        <v>0</v>
      </c>
      <c r="AD2182" s="14">
        <v>0</v>
      </c>
      <c r="AE2182" s="14"/>
      <c r="AF2182" s="14"/>
      <c r="AG2182" s="14"/>
      <c r="AH2182" s="14"/>
      <c r="AI2182" s="14"/>
      <c r="AJ2182" s="14">
        <f t="shared" si="3208"/>
        <v>0</v>
      </c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>
        <v>0</v>
      </c>
      <c r="AX2182" s="14">
        <v>0</v>
      </c>
      <c r="AY2182" s="14">
        <v>0</v>
      </c>
      <c r="AZ2182" s="14"/>
      <c r="BA2182" s="14"/>
      <c r="BB2182" s="14"/>
      <c r="BC2182" s="14"/>
      <c r="BD2182" s="14"/>
      <c r="BE2182" s="14">
        <f t="shared" si="3209"/>
        <v>0</v>
      </c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>
        <v>0</v>
      </c>
      <c r="BS2182" s="14">
        <v>0</v>
      </c>
      <c r="BT2182" s="14" t="e">
        <f>IF(#REF!=0,"-",#REF!/#REF!*100)</f>
        <v>#REF!</v>
      </c>
    </row>
    <row r="2183" spans="1:72" ht="22.5" x14ac:dyDescent="0.25">
      <c r="A2183" s="13" t="s">
        <v>0</v>
      </c>
      <c r="B2183" s="13" t="s">
        <v>0</v>
      </c>
      <c r="C2183" s="13" t="s">
        <v>0</v>
      </c>
      <c r="D2183" s="98" t="s">
        <v>0</v>
      </c>
      <c r="E2183" s="98" t="s">
        <v>0</v>
      </c>
      <c r="F2183" s="98" t="s">
        <v>0</v>
      </c>
      <c r="G2183" s="13" t="s">
        <v>0</v>
      </c>
      <c r="H2183" s="10" t="s">
        <v>705</v>
      </c>
      <c r="I2183" s="11">
        <f t="shared" ref="I2183:AA2183" si="3264">SUM(I2179,I2176,I2153)</f>
        <v>31000</v>
      </c>
      <c r="J2183" s="11">
        <f t="shared" si="3264"/>
        <v>0</v>
      </c>
      <c r="K2183" s="11">
        <f t="shared" si="3264"/>
        <v>0</v>
      </c>
      <c r="L2183" s="11">
        <f t="shared" si="3264"/>
        <v>0</v>
      </c>
      <c r="M2183" s="11">
        <f t="shared" si="3264"/>
        <v>0</v>
      </c>
      <c r="N2183" s="11">
        <f t="shared" si="3264"/>
        <v>0</v>
      </c>
      <c r="O2183" s="11">
        <f t="shared" si="3264"/>
        <v>31000</v>
      </c>
      <c r="P2183" s="11">
        <f t="shared" si="3264"/>
        <v>0</v>
      </c>
      <c r="Q2183" s="11">
        <f t="shared" si="3264"/>
        <v>0</v>
      </c>
      <c r="R2183" s="11">
        <f t="shared" si="3264"/>
        <v>2140</v>
      </c>
      <c r="S2183" s="11">
        <f t="shared" si="3264"/>
        <v>0</v>
      </c>
      <c r="T2183" s="11">
        <f t="shared" si="3264"/>
        <v>0</v>
      </c>
      <c r="U2183" s="11">
        <f t="shared" si="3264"/>
        <v>0</v>
      </c>
      <c r="V2183" s="11">
        <f t="shared" si="3264"/>
        <v>0</v>
      </c>
      <c r="W2183" s="11">
        <f t="shared" si="3264"/>
        <v>0</v>
      </c>
      <c r="X2183" s="11">
        <f t="shared" si="3264"/>
        <v>0</v>
      </c>
      <c r="Y2183" s="11">
        <f t="shared" si="3264"/>
        <v>0</v>
      </c>
      <c r="Z2183" s="11">
        <f t="shared" si="3264"/>
        <v>0</v>
      </c>
      <c r="AA2183" s="11">
        <f t="shared" si="3264"/>
        <v>0</v>
      </c>
      <c r="AB2183" s="11">
        <v>2140</v>
      </c>
      <c r="AC2183" s="11">
        <v>28860</v>
      </c>
      <c r="AD2183" s="11">
        <f t="shared" ref="AD2183:AV2183" si="3265">SUM(AD2179,AD2176,AD2153)</f>
        <v>5040</v>
      </c>
      <c r="AE2183" s="11">
        <f t="shared" si="3265"/>
        <v>6908</v>
      </c>
      <c r="AF2183" s="11">
        <f t="shared" si="3265"/>
        <v>0</v>
      </c>
      <c r="AG2183" s="11">
        <f t="shared" si="3265"/>
        <v>0</v>
      </c>
      <c r="AH2183" s="11">
        <f t="shared" si="3265"/>
        <v>0</v>
      </c>
      <c r="AI2183" s="11">
        <f t="shared" si="3265"/>
        <v>0</v>
      </c>
      <c r="AJ2183" s="11">
        <f t="shared" si="3265"/>
        <v>11948</v>
      </c>
      <c r="AK2183" s="11">
        <f t="shared" si="3265"/>
        <v>0</v>
      </c>
      <c r="AL2183" s="11">
        <f t="shared" si="3265"/>
        <v>0</v>
      </c>
      <c r="AM2183" s="11">
        <f t="shared" si="3265"/>
        <v>6908</v>
      </c>
      <c r="AN2183" s="11">
        <f t="shared" si="3265"/>
        <v>0</v>
      </c>
      <c r="AO2183" s="11">
        <f t="shared" si="3265"/>
        <v>0</v>
      </c>
      <c r="AP2183" s="11">
        <f t="shared" si="3265"/>
        <v>0</v>
      </c>
      <c r="AQ2183" s="11">
        <f t="shared" si="3265"/>
        <v>0</v>
      </c>
      <c r="AR2183" s="11">
        <f t="shared" si="3265"/>
        <v>0</v>
      </c>
      <c r="AS2183" s="11">
        <f t="shared" si="3265"/>
        <v>0</v>
      </c>
      <c r="AT2183" s="11">
        <f t="shared" si="3265"/>
        <v>0</v>
      </c>
      <c r="AU2183" s="11">
        <f t="shared" si="3265"/>
        <v>0</v>
      </c>
      <c r="AV2183" s="11">
        <f t="shared" si="3265"/>
        <v>0</v>
      </c>
      <c r="AW2183" s="11">
        <v>6908</v>
      </c>
      <c r="AX2183" s="11">
        <v>5040</v>
      </c>
      <c r="AY2183" s="11">
        <f t="shared" ref="AY2183:BQ2183" si="3266">SUM(AY2179,AY2176,AY2153)</f>
        <v>20000</v>
      </c>
      <c r="AZ2183" s="11">
        <f t="shared" si="3266"/>
        <v>11311</v>
      </c>
      <c r="BA2183" s="11">
        <f t="shared" si="3266"/>
        <v>0</v>
      </c>
      <c r="BB2183" s="11">
        <f t="shared" si="3266"/>
        <v>0</v>
      </c>
      <c r="BC2183" s="11">
        <f t="shared" si="3266"/>
        <v>0</v>
      </c>
      <c r="BD2183" s="11">
        <f t="shared" si="3266"/>
        <v>0</v>
      </c>
      <c r="BE2183" s="11">
        <f t="shared" si="3266"/>
        <v>31311</v>
      </c>
      <c r="BF2183" s="11">
        <f t="shared" si="3266"/>
        <v>0</v>
      </c>
      <c r="BG2183" s="11">
        <f t="shared" si="3266"/>
        <v>0</v>
      </c>
      <c r="BH2183" s="11">
        <f t="shared" si="3266"/>
        <v>11311</v>
      </c>
      <c r="BI2183" s="11">
        <f t="shared" si="3266"/>
        <v>0</v>
      </c>
      <c r="BJ2183" s="11">
        <f t="shared" si="3266"/>
        <v>0</v>
      </c>
      <c r="BK2183" s="11">
        <f t="shared" si="3266"/>
        <v>0</v>
      </c>
      <c r="BL2183" s="11">
        <f t="shared" si="3266"/>
        <v>0</v>
      </c>
      <c r="BM2183" s="11">
        <f t="shared" si="3266"/>
        <v>0</v>
      </c>
      <c r="BN2183" s="11">
        <f t="shared" si="3266"/>
        <v>0</v>
      </c>
      <c r="BO2183" s="11">
        <f t="shared" si="3266"/>
        <v>0</v>
      </c>
      <c r="BP2183" s="11">
        <f t="shared" si="3266"/>
        <v>0</v>
      </c>
      <c r="BQ2183" s="11">
        <f t="shared" si="3266"/>
        <v>0</v>
      </c>
      <c r="BR2183" s="11">
        <v>11311</v>
      </c>
      <c r="BS2183" s="11">
        <v>20000</v>
      </c>
      <c r="BT2183" s="11" t="e">
        <f>IF(#REF!=0,"-",#REF!/#REF!*100)</f>
        <v>#REF!</v>
      </c>
    </row>
    <row r="2184" spans="1:72" ht="15.75" thickBot="1" x14ac:dyDescent="0.3">
      <c r="A2184" s="13" t="s">
        <v>0</v>
      </c>
      <c r="B2184" s="13" t="s">
        <v>0</v>
      </c>
      <c r="C2184" s="13" t="s">
        <v>0</v>
      </c>
      <c r="D2184" s="98" t="s">
        <v>0</v>
      </c>
      <c r="E2184" s="98" t="s">
        <v>0</v>
      </c>
      <c r="F2184" s="98" t="s">
        <v>0</v>
      </c>
      <c r="G2184" s="13" t="s">
        <v>0</v>
      </c>
      <c r="H2184" s="2" t="s">
        <v>53</v>
      </c>
      <c r="I2184" s="13" t="s">
        <v>0</v>
      </c>
      <c r="J2184" s="13"/>
      <c r="K2184" s="13"/>
      <c r="L2184" s="13"/>
      <c r="M2184" s="13"/>
      <c r="N2184" s="13"/>
      <c r="O2184" s="13" t="e">
        <f t="shared" si="3207"/>
        <v>#VALUE!</v>
      </c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>
        <v>0</v>
      </c>
      <c r="AC2184" s="13" t="e">
        <v>#VALUE!</v>
      </c>
      <c r="AD2184" s="13" t="s">
        <v>0</v>
      </c>
      <c r="AE2184" s="13"/>
      <c r="AF2184" s="13"/>
      <c r="AG2184" s="13"/>
      <c r="AH2184" s="13"/>
      <c r="AI2184" s="13"/>
      <c r="AJ2184" s="13" t="e">
        <f t="shared" si="3208"/>
        <v>#VALUE!</v>
      </c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>
        <v>0</v>
      </c>
      <c r="AX2184" s="13" t="e">
        <v>#VALUE!</v>
      </c>
      <c r="AY2184" s="13" t="s">
        <v>0</v>
      </c>
      <c r="AZ2184" s="13"/>
      <c r="BA2184" s="13"/>
      <c r="BB2184" s="13"/>
      <c r="BC2184" s="13"/>
      <c r="BD2184" s="13"/>
      <c r="BE2184" s="13" t="e">
        <f t="shared" si="3209"/>
        <v>#VALUE!</v>
      </c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>
        <v>0</v>
      </c>
      <c r="BS2184" s="13" t="e">
        <v>#VALUE!</v>
      </c>
      <c r="BT2184" s="12"/>
    </row>
    <row r="2185" spans="1:72" ht="69.75" customHeight="1" thickBot="1" x14ac:dyDescent="0.3">
      <c r="A2185" s="132" t="s">
        <v>0</v>
      </c>
      <c r="B2185" s="132" t="s">
        <v>0</v>
      </c>
      <c r="C2185" s="132" t="s">
        <v>0</v>
      </c>
      <c r="D2185" s="135" t="s">
        <v>0</v>
      </c>
      <c r="E2185" s="135" t="s">
        <v>0</v>
      </c>
      <c r="F2185" s="135" t="s">
        <v>0</v>
      </c>
      <c r="G2185" s="138" t="s">
        <v>0</v>
      </c>
      <c r="H2185" s="5" t="s">
        <v>54</v>
      </c>
      <c r="I2185" s="89" t="s">
        <v>9</v>
      </c>
      <c r="J2185" s="89" t="s">
        <v>1606</v>
      </c>
      <c r="K2185" s="89" t="s">
        <v>1534</v>
      </c>
      <c r="L2185" s="89" t="s">
        <v>1592</v>
      </c>
      <c r="M2185" s="89" t="s">
        <v>1593</v>
      </c>
      <c r="N2185" s="89" t="s">
        <v>1594</v>
      </c>
      <c r="O2185" s="89" t="s">
        <v>1610</v>
      </c>
      <c r="P2185" s="89" t="s">
        <v>1607</v>
      </c>
      <c r="Q2185" s="89" t="s">
        <v>1595</v>
      </c>
      <c r="R2185" s="89" t="s">
        <v>1596</v>
      </c>
      <c r="S2185" s="89" t="s">
        <v>1597</v>
      </c>
      <c r="T2185" s="89" t="s">
        <v>1598</v>
      </c>
      <c r="U2185" s="89" t="s">
        <v>1599</v>
      </c>
      <c r="V2185" s="89" t="s">
        <v>1600</v>
      </c>
      <c r="W2185" s="89" t="s">
        <v>1608</v>
      </c>
      <c r="X2185" s="89" t="s">
        <v>1609</v>
      </c>
      <c r="Y2185" s="89" t="s">
        <v>1601</v>
      </c>
      <c r="Z2185" s="89" t="s">
        <v>1602</v>
      </c>
      <c r="AA2185" s="89" t="s">
        <v>1603</v>
      </c>
      <c r="AB2185" s="89" t="s">
        <v>1604</v>
      </c>
      <c r="AC2185" s="89" t="s">
        <v>1605</v>
      </c>
      <c r="AD2185" s="90" t="s">
        <v>10</v>
      </c>
      <c r="AE2185" s="90" t="s">
        <v>1606</v>
      </c>
      <c r="AF2185" s="90" t="s">
        <v>1534</v>
      </c>
      <c r="AG2185" s="90" t="s">
        <v>1592</v>
      </c>
      <c r="AH2185" s="90" t="s">
        <v>1593</v>
      </c>
      <c r="AI2185" s="90" t="s">
        <v>1594</v>
      </c>
      <c r="AJ2185" s="90" t="s">
        <v>1611</v>
      </c>
      <c r="AK2185" s="90" t="s">
        <v>1607</v>
      </c>
      <c r="AL2185" s="90" t="s">
        <v>1595</v>
      </c>
      <c r="AM2185" s="90" t="s">
        <v>1596</v>
      </c>
      <c r="AN2185" s="90" t="s">
        <v>1597</v>
      </c>
      <c r="AO2185" s="90" t="s">
        <v>1598</v>
      </c>
      <c r="AP2185" s="90" t="s">
        <v>1599</v>
      </c>
      <c r="AQ2185" s="90" t="s">
        <v>1600</v>
      </c>
      <c r="AR2185" s="90" t="s">
        <v>1608</v>
      </c>
      <c r="AS2185" s="90" t="s">
        <v>1609</v>
      </c>
      <c r="AT2185" s="90" t="s">
        <v>1601</v>
      </c>
      <c r="AU2185" s="90" t="s">
        <v>1602</v>
      </c>
      <c r="AV2185" s="90" t="s">
        <v>1603</v>
      </c>
      <c r="AW2185" s="90" t="s">
        <v>1604</v>
      </c>
      <c r="AX2185" s="90" t="s">
        <v>1605</v>
      </c>
      <c r="AY2185" s="91" t="s">
        <v>11</v>
      </c>
      <c r="AZ2185" s="91" t="s">
        <v>1606</v>
      </c>
      <c r="BA2185" s="91" t="s">
        <v>1534</v>
      </c>
      <c r="BB2185" s="91" t="s">
        <v>1592</v>
      </c>
      <c r="BC2185" s="91" t="s">
        <v>1593</v>
      </c>
      <c r="BD2185" s="91" t="s">
        <v>1594</v>
      </c>
      <c r="BE2185" s="91" t="s">
        <v>1612</v>
      </c>
      <c r="BF2185" s="91" t="s">
        <v>1607</v>
      </c>
      <c r="BG2185" s="91" t="s">
        <v>1595</v>
      </c>
      <c r="BH2185" s="91" t="s">
        <v>1596</v>
      </c>
      <c r="BI2185" s="91" t="s">
        <v>1597</v>
      </c>
      <c r="BJ2185" s="91" t="s">
        <v>1598</v>
      </c>
      <c r="BK2185" s="91" t="s">
        <v>1599</v>
      </c>
      <c r="BL2185" s="91" t="s">
        <v>1600</v>
      </c>
      <c r="BM2185" s="91" t="s">
        <v>1608</v>
      </c>
      <c r="BN2185" s="91" t="s">
        <v>1609</v>
      </c>
      <c r="BO2185" s="91" t="s">
        <v>1601</v>
      </c>
      <c r="BP2185" s="91" t="s">
        <v>1602</v>
      </c>
      <c r="BQ2185" s="91" t="s">
        <v>1603</v>
      </c>
      <c r="BR2185" s="91" t="s">
        <v>1604</v>
      </c>
      <c r="BS2185" s="91" t="s">
        <v>1605</v>
      </c>
      <c r="BT2185" s="5" t="s">
        <v>1671</v>
      </c>
    </row>
    <row r="2186" spans="1:72" x14ac:dyDescent="0.25">
      <c r="A2186" s="133"/>
      <c r="B2186" s="133"/>
      <c r="C2186" s="133"/>
      <c r="D2186" s="136"/>
      <c r="E2186" s="136"/>
      <c r="F2186" s="136"/>
      <c r="G2186" s="139"/>
      <c r="H2186" s="15" t="s">
        <v>0</v>
      </c>
      <c r="I2186" s="9">
        <v>1</v>
      </c>
      <c r="J2186" s="9">
        <v>2</v>
      </c>
      <c r="K2186" s="9">
        <v>3</v>
      </c>
      <c r="L2186" s="9">
        <v>4</v>
      </c>
      <c r="M2186" s="9">
        <v>5</v>
      </c>
      <c r="N2186" s="9">
        <v>6</v>
      </c>
      <c r="O2186" s="9">
        <v>7</v>
      </c>
      <c r="P2186" s="9">
        <v>8</v>
      </c>
      <c r="Q2186" s="9">
        <v>9</v>
      </c>
      <c r="R2186" s="9">
        <v>10</v>
      </c>
      <c r="S2186" s="9">
        <v>11</v>
      </c>
      <c r="T2186" s="9">
        <v>12</v>
      </c>
      <c r="U2186" s="9">
        <v>13</v>
      </c>
      <c r="V2186" s="9">
        <v>14</v>
      </c>
      <c r="W2186" s="9">
        <v>15</v>
      </c>
      <c r="X2186" s="9">
        <v>16</v>
      </c>
      <c r="Y2186" s="9">
        <v>17</v>
      </c>
      <c r="Z2186" s="9">
        <v>18</v>
      </c>
      <c r="AA2186" s="9">
        <v>19</v>
      </c>
      <c r="AB2186" s="9">
        <v>20</v>
      </c>
      <c r="AC2186" s="9">
        <v>21</v>
      </c>
      <c r="AD2186" s="9">
        <v>1</v>
      </c>
      <c r="AE2186" s="9">
        <v>2</v>
      </c>
      <c r="AF2186" s="9">
        <v>3</v>
      </c>
      <c r="AG2186" s="9">
        <v>4</v>
      </c>
      <c r="AH2186" s="9">
        <v>5</v>
      </c>
      <c r="AI2186" s="9">
        <v>6</v>
      </c>
      <c r="AJ2186" s="9">
        <v>7</v>
      </c>
      <c r="AK2186" s="9">
        <v>8</v>
      </c>
      <c r="AL2186" s="9">
        <v>9</v>
      </c>
      <c r="AM2186" s="9">
        <v>10</v>
      </c>
      <c r="AN2186" s="9">
        <v>11</v>
      </c>
      <c r="AO2186" s="9">
        <v>12</v>
      </c>
      <c r="AP2186" s="9">
        <v>13</v>
      </c>
      <c r="AQ2186" s="9">
        <v>14</v>
      </c>
      <c r="AR2186" s="9">
        <v>15</v>
      </c>
      <c r="AS2186" s="9">
        <v>16</v>
      </c>
      <c r="AT2186" s="9">
        <v>17</v>
      </c>
      <c r="AU2186" s="9">
        <v>18</v>
      </c>
      <c r="AV2186" s="9">
        <v>19</v>
      </c>
      <c r="AW2186" s="9">
        <v>20</v>
      </c>
      <c r="AX2186" s="9">
        <v>21</v>
      </c>
      <c r="AY2186" s="9">
        <v>1</v>
      </c>
      <c r="AZ2186" s="9">
        <v>2</v>
      </c>
      <c r="BA2186" s="9">
        <v>3</v>
      </c>
      <c r="BB2186" s="9">
        <v>4</v>
      </c>
      <c r="BC2186" s="9">
        <v>5</v>
      </c>
      <c r="BD2186" s="9">
        <v>6</v>
      </c>
      <c r="BE2186" s="9">
        <v>7</v>
      </c>
      <c r="BF2186" s="9">
        <v>8</v>
      </c>
      <c r="BG2186" s="9">
        <v>9</v>
      </c>
      <c r="BH2186" s="9">
        <v>10</v>
      </c>
      <c r="BI2186" s="9">
        <v>11</v>
      </c>
      <c r="BJ2186" s="9">
        <v>12</v>
      </c>
      <c r="BK2186" s="9">
        <v>13</v>
      </c>
      <c r="BL2186" s="9">
        <v>14</v>
      </c>
      <c r="BM2186" s="9">
        <v>15</v>
      </c>
      <c r="BN2186" s="9">
        <v>16</v>
      </c>
      <c r="BO2186" s="9">
        <v>17</v>
      </c>
      <c r="BP2186" s="9">
        <v>18</v>
      </c>
      <c r="BQ2186" s="9">
        <v>19</v>
      </c>
      <c r="BR2186" s="9">
        <v>20</v>
      </c>
      <c r="BS2186" s="9">
        <v>21</v>
      </c>
      <c r="BT2186" s="9">
        <v>9</v>
      </c>
    </row>
    <row r="2187" spans="1:72" x14ac:dyDescent="0.25">
      <c r="A2187" s="133"/>
      <c r="B2187" s="133"/>
      <c r="C2187" s="133"/>
      <c r="D2187" s="136"/>
      <c r="E2187" s="136"/>
      <c r="F2187" s="136"/>
      <c r="G2187" s="139"/>
      <c r="H2187" s="16" t="s">
        <v>64</v>
      </c>
      <c r="I2187" s="17">
        <f t="shared" ref="I2187:AA2187" si="3267">SUM(I2183)</f>
        <v>31000</v>
      </c>
      <c r="J2187" s="17">
        <f t="shared" si="3267"/>
        <v>0</v>
      </c>
      <c r="K2187" s="17">
        <f t="shared" si="3267"/>
        <v>0</v>
      </c>
      <c r="L2187" s="17">
        <f t="shared" si="3267"/>
        <v>0</v>
      </c>
      <c r="M2187" s="17">
        <f t="shared" si="3267"/>
        <v>0</v>
      </c>
      <c r="N2187" s="17">
        <f t="shared" si="3267"/>
        <v>0</v>
      </c>
      <c r="O2187" s="17">
        <f t="shared" ref="O2187" si="3268">SUM(O2183)</f>
        <v>31000</v>
      </c>
      <c r="P2187" s="17">
        <f t="shared" si="3267"/>
        <v>0</v>
      </c>
      <c r="Q2187" s="17">
        <f t="shared" si="3267"/>
        <v>0</v>
      </c>
      <c r="R2187" s="17">
        <f t="shared" si="3267"/>
        <v>2140</v>
      </c>
      <c r="S2187" s="17">
        <f t="shared" si="3267"/>
        <v>0</v>
      </c>
      <c r="T2187" s="17">
        <f t="shared" si="3267"/>
        <v>0</v>
      </c>
      <c r="U2187" s="17">
        <f t="shared" si="3267"/>
        <v>0</v>
      </c>
      <c r="V2187" s="17">
        <f t="shared" si="3267"/>
        <v>0</v>
      </c>
      <c r="W2187" s="17">
        <f t="shared" si="3267"/>
        <v>0</v>
      </c>
      <c r="X2187" s="17">
        <f t="shared" si="3267"/>
        <v>0</v>
      </c>
      <c r="Y2187" s="17">
        <f t="shared" si="3267"/>
        <v>0</v>
      </c>
      <c r="Z2187" s="17">
        <f t="shared" si="3267"/>
        <v>0</v>
      </c>
      <c r="AA2187" s="17">
        <f t="shared" si="3267"/>
        <v>0</v>
      </c>
      <c r="AB2187" s="17">
        <v>2140</v>
      </c>
      <c r="AC2187" s="17">
        <v>28860</v>
      </c>
      <c r="AD2187" s="17">
        <f t="shared" ref="AD2187:AV2187" si="3269">SUM(AD2183)</f>
        <v>5040</v>
      </c>
      <c r="AE2187" s="17">
        <f t="shared" si="3269"/>
        <v>6908</v>
      </c>
      <c r="AF2187" s="17">
        <f t="shared" si="3269"/>
        <v>0</v>
      </c>
      <c r="AG2187" s="17">
        <f t="shared" si="3269"/>
        <v>0</v>
      </c>
      <c r="AH2187" s="17">
        <f t="shared" si="3269"/>
        <v>0</v>
      </c>
      <c r="AI2187" s="17">
        <f t="shared" si="3269"/>
        <v>0</v>
      </c>
      <c r="AJ2187" s="17">
        <f t="shared" ref="AJ2187" si="3270">SUM(AJ2183)</f>
        <v>11948</v>
      </c>
      <c r="AK2187" s="17">
        <f t="shared" si="3269"/>
        <v>0</v>
      </c>
      <c r="AL2187" s="17">
        <f t="shared" si="3269"/>
        <v>0</v>
      </c>
      <c r="AM2187" s="17">
        <f t="shared" si="3269"/>
        <v>6908</v>
      </c>
      <c r="AN2187" s="17">
        <f t="shared" si="3269"/>
        <v>0</v>
      </c>
      <c r="AO2187" s="17">
        <f t="shared" si="3269"/>
        <v>0</v>
      </c>
      <c r="AP2187" s="17">
        <f t="shared" si="3269"/>
        <v>0</v>
      </c>
      <c r="AQ2187" s="17">
        <f t="shared" si="3269"/>
        <v>0</v>
      </c>
      <c r="AR2187" s="17">
        <f t="shared" si="3269"/>
        <v>0</v>
      </c>
      <c r="AS2187" s="17">
        <f t="shared" si="3269"/>
        <v>0</v>
      </c>
      <c r="AT2187" s="17">
        <f t="shared" si="3269"/>
        <v>0</v>
      </c>
      <c r="AU2187" s="17">
        <f t="shared" si="3269"/>
        <v>0</v>
      </c>
      <c r="AV2187" s="17">
        <f t="shared" si="3269"/>
        <v>0</v>
      </c>
      <c r="AW2187" s="17">
        <v>6908</v>
      </c>
      <c r="AX2187" s="17">
        <v>5040</v>
      </c>
      <c r="AY2187" s="17">
        <f t="shared" ref="AY2187:BQ2187" si="3271">SUM(AY2183)</f>
        <v>20000</v>
      </c>
      <c r="AZ2187" s="17">
        <f t="shared" si="3271"/>
        <v>11311</v>
      </c>
      <c r="BA2187" s="17">
        <f t="shared" si="3271"/>
        <v>0</v>
      </c>
      <c r="BB2187" s="17">
        <f t="shared" si="3271"/>
        <v>0</v>
      </c>
      <c r="BC2187" s="17">
        <f t="shared" si="3271"/>
        <v>0</v>
      </c>
      <c r="BD2187" s="17">
        <f t="shared" si="3271"/>
        <v>0</v>
      </c>
      <c r="BE2187" s="17">
        <f t="shared" ref="BE2187" si="3272">SUM(BE2183)</f>
        <v>31311</v>
      </c>
      <c r="BF2187" s="17">
        <f t="shared" si="3271"/>
        <v>0</v>
      </c>
      <c r="BG2187" s="17">
        <f t="shared" si="3271"/>
        <v>0</v>
      </c>
      <c r="BH2187" s="17">
        <f t="shared" si="3271"/>
        <v>11311</v>
      </c>
      <c r="BI2187" s="17">
        <f t="shared" si="3271"/>
        <v>0</v>
      </c>
      <c r="BJ2187" s="17">
        <f t="shared" si="3271"/>
        <v>0</v>
      </c>
      <c r="BK2187" s="17">
        <f t="shared" si="3271"/>
        <v>0</v>
      </c>
      <c r="BL2187" s="17">
        <f t="shared" si="3271"/>
        <v>0</v>
      </c>
      <c r="BM2187" s="17">
        <f t="shared" si="3271"/>
        <v>0</v>
      </c>
      <c r="BN2187" s="17">
        <f t="shared" si="3271"/>
        <v>0</v>
      </c>
      <c r="BO2187" s="17">
        <f t="shared" si="3271"/>
        <v>0</v>
      </c>
      <c r="BP2187" s="17">
        <f t="shared" si="3271"/>
        <v>0</v>
      </c>
      <c r="BQ2187" s="17">
        <f t="shared" si="3271"/>
        <v>0</v>
      </c>
      <c r="BR2187" s="17">
        <v>11311</v>
      </c>
      <c r="BS2187" s="17">
        <v>20000</v>
      </c>
      <c r="BT2187" s="17" t="e">
        <f>IF(#REF!=0,"-",#REF!/#REF!*100)</f>
        <v>#REF!</v>
      </c>
    </row>
    <row r="2188" spans="1:72" x14ac:dyDescent="0.25">
      <c r="A2188" s="133"/>
      <c r="B2188" s="133"/>
      <c r="C2188" s="133"/>
      <c r="D2188" s="136"/>
      <c r="E2188" s="136"/>
      <c r="F2188" s="136"/>
      <c r="G2188" s="139"/>
      <c r="H2188" s="18" t="s">
        <v>55</v>
      </c>
      <c r="I2188" s="17">
        <f t="shared" ref="I2188:AA2188" si="3273">SUM(I2187)</f>
        <v>31000</v>
      </c>
      <c r="J2188" s="17">
        <f t="shared" si="3273"/>
        <v>0</v>
      </c>
      <c r="K2188" s="17">
        <f t="shared" si="3273"/>
        <v>0</v>
      </c>
      <c r="L2188" s="17">
        <f t="shared" si="3273"/>
        <v>0</v>
      </c>
      <c r="M2188" s="17">
        <f t="shared" si="3273"/>
        <v>0</v>
      </c>
      <c r="N2188" s="17">
        <f t="shared" si="3273"/>
        <v>0</v>
      </c>
      <c r="O2188" s="17">
        <f t="shared" ref="O2188" si="3274">SUM(O2187)</f>
        <v>31000</v>
      </c>
      <c r="P2188" s="17">
        <f t="shared" si="3273"/>
        <v>0</v>
      </c>
      <c r="Q2188" s="17">
        <f t="shared" si="3273"/>
        <v>0</v>
      </c>
      <c r="R2188" s="17">
        <f t="shared" si="3273"/>
        <v>2140</v>
      </c>
      <c r="S2188" s="17">
        <f t="shared" si="3273"/>
        <v>0</v>
      </c>
      <c r="T2188" s="17">
        <f t="shared" si="3273"/>
        <v>0</v>
      </c>
      <c r="U2188" s="17">
        <f t="shared" si="3273"/>
        <v>0</v>
      </c>
      <c r="V2188" s="17">
        <f t="shared" si="3273"/>
        <v>0</v>
      </c>
      <c r="W2188" s="17">
        <f t="shared" si="3273"/>
        <v>0</v>
      </c>
      <c r="X2188" s="17">
        <f t="shared" si="3273"/>
        <v>0</v>
      </c>
      <c r="Y2188" s="17">
        <f t="shared" si="3273"/>
        <v>0</v>
      </c>
      <c r="Z2188" s="17">
        <f t="shared" si="3273"/>
        <v>0</v>
      </c>
      <c r="AA2188" s="17">
        <f t="shared" si="3273"/>
        <v>0</v>
      </c>
      <c r="AB2188" s="17">
        <v>2140</v>
      </c>
      <c r="AC2188" s="17">
        <v>28860</v>
      </c>
      <c r="AD2188" s="17">
        <f t="shared" ref="AD2188:AV2188" si="3275">SUM(AD2187)</f>
        <v>5040</v>
      </c>
      <c r="AE2188" s="17">
        <f t="shared" si="3275"/>
        <v>6908</v>
      </c>
      <c r="AF2188" s="17">
        <f t="shared" si="3275"/>
        <v>0</v>
      </c>
      <c r="AG2188" s="17">
        <f t="shared" si="3275"/>
        <v>0</v>
      </c>
      <c r="AH2188" s="17">
        <f t="shared" si="3275"/>
        <v>0</v>
      </c>
      <c r="AI2188" s="17">
        <f t="shared" si="3275"/>
        <v>0</v>
      </c>
      <c r="AJ2188" s="17">
        <f t="shared" ref="AJ2188" si="3276">SUM(AJ2187)</f>
        <v>11948</v>
      </c>
      <c r="AK2188" s="17">
        <f t="shared" si="3275"/>
        <v>0</v>
      </c>
      <c r="AL2188" s="17">
        <f t="shared" si="3275"/>
        <v>0</v>
      </c>
      <c r="AM2188" s="17">
        <f t="shared" si="3275"/>
        <v>6908</v>
      </c>
      <c r="AN2188" s="17">
        <f t="shared" si="3275"/>
        <v>0</v>
      </c>
      <c r="AO2188" s="17">
        <f t="shared" si="3275"/>
        <v>0</v>
      </c>
      <c r="AP2188" s="17">
        <f t="shared" si="3275"/>
        <v>0</v>
      </c>
      <c r="AQ2188" s="17">
        <f t="shared" si="3275"/>
        <v>0</v>
      </c>
      <c r="AR2188" s="17">
        <f t="shared" si="3275"/>
        <v>0</v>
      </c>
      <c r="AS2188" s="17">
        <f t="shared" si="3275"/>
        <v>0</v>
      </c>
      <c r="AT2188" s="17">
        <f t="shared" si="3275"/>
        <v>0</v>
      </c>
      <c r="AU2188" s="17">
        <f t="shared" si="3275"/>
        <v>0</v>
      </c>
      <c r="AV2188" s="17">
        <f t="shared" si="3275"/>
        <v>0</v>
      </c>
      <c r="AW2188" s="17">
        <v>6908</v>
      </c>
      <c r="AX2188" s="17">
        <v>5040</v>
      </c>
      <c r="AY2188" s="17">
        <f t="shared" ref="AY2188:BQ2188" si="3277">SUM(AY2187)</f>
        <v>20000</v>
      </c>
      <c r="AZ2188" s="17">
        <f t="shared" si="3277"/>
        <v>11311</v>
      </c>
      <c r="BA2188" s="17">
        <f t="shared" si="3277"/>
        <v>0</v>
      </c>
      <c r="BB2188" s="17">
        <f t="shared" si="3277"/>
        <v>0</v>
      </c>
      <c r="BC2188" s="17">
        <f t="shared" si="3277"/>
        <v>0</v>
      </c>
      <c r="BD2188" s="17">
        <f t="shared" si="3277"/>
        <v>0</v>
      </c>
      <c r="BE2188" s="17">
        <f t="shared" ref="BE2188" si="3278">SUM(BE2187)</f>
        <v>31311</v>
      </c>
      <c r="BF2188" s="17">
        <f t="shared" si="3277"/>
        <v>0</v>
      </c>
      <c r="BG2188" s="17">
        <f t="shared" si="3277"/>
        <v>0</v>
      </c>
      <c r="BH2188" s="17">
        <f t="shared" si="3277"/>
        <v>11311</v>
      </c>
      <c r="BI2188" s="17">
        <f t="shared" si="3277"/>
        <v>0</v>
      </c>
      <c r="BJ2188" s="17">
        <f t="shared" si="3277"/>
        <v>0</v>
      </c>
      <c r="BK2188" s="17">
        <f t="shared" si="3277"/>
        <v>0</v>
      </c>
      <c r="BL2188" s="17">
        <f t="shared" si="3277"/>
        <v>0</v>
      </c>
      <c r="BM2188" s="17">
        <f t="shared" si="3277"/>
        <v>0</v>
      </c>
      <c r="BN2188" s="17">
        <f t="shared" si="3277"/>
        <v>0</v>
      </c>
      <c r="BO2188" s="17">
        <f t="shared" si="3277"/>
        <v>0</v>
      </c>
      <c r="BP2188" s="17">
        <f t="shared" si="3277"/>
        <v>0</v>
      </c>
      <c r="BQ2188" s="17">
        <f t="shared" si="3277"/>
        <v>0</v>
      </c>
      <c r="BR2188" s="17">
        <v>11311</v>
      </c>
      <c r="BS2188" s="17">
        <v>20000</v>
      </c>
      <c r="BT2188" s="17" t="e">
        <f>IF(#REF!=0,"-",#REF!/#REF!*100)</f>
        <v>#REF!</v>
      </c>
    </row>
    <row r="2189" spans="1:72" x14ac:dyDescent="0.25">
      <c r="A2189" s="134"/>
      <c r="B2189" s="134"/>
      <c r="C2189" s="134"/>
      <c r="D2189" s="137"/>
      <c r="E2189" s="137"/>
      <c r="F2189" s="137"/>
      <c r="G2189" s="140"/>
      <c r="O2189">
        <f t="shared" si="3207"/>
        <v>0</v>
      </c>
      <c r="AB2189">
        <v>0</v>
      </c>
      <c r="AC2189">
        <v>0</v>
      </c>
      <c r="AJ2189">
        <f t="shared" si="3208"/>
        <v>0</v>
      </c>
      <c r="AW2189">
        <v>0</v>
      </c>
      <c r="AX2189">
        <v>0</v>
      </c>
      <c r="BE2189">
        <f t="shared" si="3209"/>
        <v>0</v>
      </c>
      <c r="BR2189">
        <v>0</v>
      </c>
      <c r="BS2189">
        <v>0</v>
      </c>
      <c r="BT2189" t="e">
        <f>IF(#REF!=0,"-",#REF!/#REF!*100)</f>
        <v>#REF!</v>
      </c>
    </row>
    <row r="2190" spans="1:72" ht="15.75" thickBot="1" x14ac:dyDescent="0.3">
      <c r="A2190" s="13" t="s">
        <v>0</v>
      </c>
      <c r="B2190" s="13" t="s">
        <v>0</v>
      </c>
      <c r="C2190" s="13" t="s">
        <v>0</v>
      </c>
      <c r="D2190" s="98" t="s">
        <v>0</v>
      </c>
      <c r="E2190" s="98" t="s">
        <v>0</v>
      </c>
      <c r="F2190" s="98" t="s">
        <v>0</v>
      </c>
      <c r="G2190" s="13" t="s">
        <v>0</v>
      </c>
      <c r="H2190" s="19" t="s">
        <v>0</v>
      </c>
      <c r="I2190" s="19" t="s">
        <v>0</v>
      </c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>
        <v>0</v>
      </c>
      <c r="AC2190" s="19">
        <v>0</v>
      </c>
      <c r="AD2190" s="19" t="s">
        <v>0</v>
      </c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>
        <v>0</v>
      </c>
      <c r="AX2190" s="19">
        <v>0</v>
      </c>
      <c r="AY2190" s="19" t="s">
        <v>0</v>
      </c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>
        <v>0</v>
      </c>
      <c r="BS2190" s="19">
        <v>0</v>
      </c>
      <c r="BT2190" s="19"/>
    </row>
    <row r="2191" spans="1:72" ht="69.75" customHeight="1" thickBot="1" x14ac:dyDescent="0.3">
      <c r="A2191" s="5" t="s">
        <v>2</v>
      </c>
      <c r="B2191" s="5" t="s">
        <v>3</v>
      </c>
      <c r="C2191" s="5" t="s">
        <v>4</v>
      </c>
      <c r="D2191" s="103" t="s">
        <v>0</v>
      </c>
      <c r="E2191" s="112" t="s">
        <v>5</v>
      </c>
      <c r="F2191" s="112" t="s">
        <v>6</v>
      </c>
      <c r="G2191" s="5" t="s">
        <v>7</v>
      </c>
      <c r="H2191" s="5" t="s">
        <v>8</v>
      </c>
      <c r="I2191" s="89" t="s">
        <v>9</v>
      </c>
      <c r="J2191" s="89" t="s">
        <v>1606</v>
      </c>
      <c r="K2191" s="89" t="s">
        <v>1534</v>
      </c>
      <c r="L2191" s="89" t="s">
        <v>1592</v>
      </c>
      <c r="M2191" s="89" t="s">
        <v>1593</v>
      </c>
      <c r="N2191" s="89" t="s">
        <v>1594</v>
      </c>
      <c r="O2191" s="89" t="s">
        <v>1610</v>
      </c>
      <c r="P2191" s="89" t="s">
        <v>1607</v>
      </c>
      <c r="Q2191" s="89" t="s">
        <v>1595</v>
      </c>
      <c r="R2191" s="89" t="s">
        <v>1596</v>
      </c>
      <c r="S2191" s="89" t="s">
        <v>1597</v>
      </c>
      <c r="T2191" s="89" t="s">
        <v>1598</v>
      </c>
      <c r="U2191" s="89" t="s">
        <v>1599</v>
      </c>
      <c r="V2191" s="89" t="s">
        <v>1600</v>
      </c>
      <c r="W2191" s="89" t="s">
        <v>1608</v>
      </c>
      <c r="X2191" s="89" t="s">
        <v>1609</v>
      </c>
      <c r="Y2191" s="89" t="s">
        <v>1601</v>
      </c>
      <c r="Z2191" s="89" t="s">
        <v>1602</v>
      </c>
      <c r="AA2191" s="89" t="s">
        <v>1603</v>
      </c>
      <c r="AB2191" s="89" t="s">
        <v>1604</v>
      </c>
      <c r="AC2191" s="89" t="s">
        <v>1605</v>
      </c>
      <c r="AD2191" s="90" t="s">
        <v>10</v>
      </c>
      <c r="AE2191" s="90" t="s">
        <v>1606</v>
      </c>
      <c r="AF2191" s="90" t="s">
        <v>1534</v>
      </c>
      <c r="AG2191" s="90" t="s">
        <v>1592</v>
      </c>
      <c r="AH2191" s="90" t="s">
        <v>1593</v>
      </c>
      <c r="AI2191" s="90" t="s">
        <v>1594</v>
      </c>
      <c r="AJ2191" s="90" t="s">
        <v>1611</v>
      </c>
      <c r="AK2191" s="90" t="s">
        <v>1607</v>
      </c>
      <c r="AL2191" s="90" t="s">
        <v>1595</v>
      </c>
      <c r="AM2191" s="90" t="s">
        <v>1596</v>
      </c>
      <c r="AN2191" s="90" t="s">
        <v>1597</v>
      </c>
      <c r="AO2191" s="90" t="s">
        <v>1598</v>
      </c>
      <c r="AP2191" s="90" t="s">
        <v>1599</v>
      </c>
      <c r="AQ2191" s="90" t="s">
        <v>1600</v>
      </c>
      <c r="AR2191" s="90" t="s">
        <v>1608</v>
      </c>
      <c r="AS2191" s="90" t="s">
        <v>1609</v>
      </c>
      <c r="AT2191" s="90" t="s">
        <v>1601</v>
      </c>
      <c r="AU2191" s="90" t="s">
        <v>1602</v>
      </c>
      <c r="AV2191" s="90" t="s">
        <v>1603</v>
      </c>
      <c r="AW2191" s="90" t="s">
        <v>1604</v>
      </c>
      <c r="AX2191" s="90" t="s">
        <v>1605</v>
      </c>
      <c r="AY2191" s="91" t="s">
        <v>11</v>
      </c>
      <c r="AZ2191" s="91" t="s">
        <v>1606</v>
      </c>
      <c r="BA2191" s="91" t="s">
        <v>1534</v>
      </c>
      <c r="BB2191" s="91" t="s">
        <v>1592</v>
      </c>
      <c r="BC2191" s="91" t="s">
        <v>1593</v>
      </c>
      <c r="BD2191" s="91" t="s">
        <v>1594</v>
      </c>
      <c r="BE2191" s="91" t="s">
        <v>1612</v>
      </c>
      <c r="BF2191" s="91" t="s">
        <v>1607</v>
      </c>
      <c r="BG2191" s="91" t="s">
        <v>1595</v>
      </c>
      <c r="BH2191" s="91" t="s">
        <v>1596</v>
      </c>
      <c r="BI2191" s="91" t="s">
        <v>1597</v>
      </c>
      <c r="BJ2191" s="91" t="s">
        <v>1598</v>
      </c>
      <c r="BK2191" s="91" t="s">
        <v>1599</v>
      </c>
      <c r="BL2191" s="91" t="s">
        <v>1600</v>
      </c>
      <c r="BM2191" s="91" t="s">
        <v>1608</v>
      </c>
      <c r="BN2191" s="91" t="s">
        <v>1609</v>
      </c>
      <c r="BO2191" s="91" t="s">
        <v>1601</v>
      </c>
      <c r="BP2191" s="91" t="s">
        <v>1602</v>
      </c>
      <c r="BQ2191" s="91" t="s">
        <v>1603</v>
      </c>
      <c r="BR2191" s="91" t="s">
        <v>1604</v>
      </c>
      <c r="BS2191" s="91" t="s">
        <v>1605</v>
      </c>
      <c r="BT2191" s="5" t="s">
        <v>1671</v>
      </c>
    </row>
    <row r="2192" spans="1:72" x14ac:dyDescent="0.25">
      <c r="A2192" s="6" t="s">
        <v>0</v>
      </c>
      <c r="B2192" s="6" t="s">
        <v>0</v>
      </c>
      <c r="C2192" s="6" t="s">
        <v>0</v>
      </c>
      <c r="D2192" s="104" t="s">
        <v>0</v>
      </c>
      <c r="E2192" s="104" t="s">
        <v>0</v>
      </c>
      <c r="F2192" s="121" t="s">
        <v>0</v>
      </c>
      <c r="G2192" s="7" t="s">
        <v>0</v>
      </c>
      <c r="H2192" s="8" t="s">
        <v>0</v>
      </c>
      <c r="I2192" s="9">
        <v>1</v>
      </c>
      <c r="J2192" s="9">
        <v>2</v>
      </c>
      <c r="K2192" s="9">
        <v>3</v>
      </c>
      <c r="L2192" s="9">
        <v>4</v>
      </c>
      <c r="M2192" s="9">
        <v>5</v>
      </c>
      <c r="N2192" s="9">
        <v>6</v>
      </c>
      <c r="O2192" s="9">
        <v>7</v>
      </c>
      <c r="P2192" s="9">
        <v>8</v>
      </c>
      <c r="Q2192" s="9">
        <v>9</v>
      </c>
      <c r="R2192" s="9">
        <v>10</v>
      </c>
      <c r="S2192" s="9">
        <v>11</v>
      </c>
      <c r="T2192" s="9">
        <v>12</v>
      </c>
      <c r="U2192" s="9">
        <v>13</v>
      </c>
      <c r="V2192" s="9">
        <v>14</v>
      </c>
      <c r="W2192" s="9">
        <v>15</v>
      </c>
      <c r="X2192" s="9">
        <v>16</v>
      </c>
      <c r="Y2192" s="9">
        <v>17</v>
      </c>
      <c r="Z2192" s="9">
        <v>18</v>
      </c>
      <c r="AA2192" s="9">
        <v>19</v>
      </c>
      <c r="AB2192" s="9">
        <v>20</v>
      </c>
      <c r="AC2192" s="9">
        <v>21</v>
      </c>
      <c r="AD2192" s="9">
        <v>1</v>
      </c>
      <c r="AE2192" s="9">
        <v>2</v>
      </c>
      <c r="AF2192" s="9">
        <v>3</v>
      </c>
      <c r="AG2192" s="9">
        <v>4</v>
      </c>
      <c r="AH2192" s="9">
        <v>5</v>
      </c>
      <c r="AI2192" s="9">
        <v>6</v>
      </c>
      <c r="AJ2192" s="9">
        <v>7</v>
      </c>
      <c r="AK2192" s="9">
        <v>8</v>
      </c>
      <c r="AL2192" s="9">
        <v>9</v>
      </c>
      <c r="AM2192" s="9">
        <v>10</v>
      </c>
      <c r="AN2192" s="9">
        <v>11</v>
      </c>
      <c r="AO2192" s="9">
        <v>12</v>
      </c>
      <c r="AP2192" s="9">
        <v>13</v>
      </c>
      <c r="AQ2192" s="9">
        <v>14</v>
      </c>
      <c r="AR2192" s="9">
        <v>15</v>
      </c>
      <c r="AS2192" s="9">
        <v>16</v>
      </c>
      <c r="AT2192" s="9">
        <v>17</v>
      </c>
      <c r="AU2192" s="9">
        <v>18</v>
      </c>
      <c r="AV2192" s="9">
        <v>19</v>
      </c>
      <c r="AW2192" s="9">
        <v>20</v>
      </c>
      <c r="AX2192" s="9">
        <v>21</v>
      </c>
      <c r="AY2192" s="9">
        <v>1</v>
      </c>
      <c r="AZ2192" s="9">
        <v>2</v>
      </c>
      <c r="BA2192" s="9">
        <v>3</v>
      </c>
      <c r="BB2192" s="9">
        <v>4</v>
      </c>
      <c r="BC2192" s="9">
        <v>5</v>
      </c>
      <c r="BD2192" s="9">
        <v>6</v>
      </c>
      <c r="BE2192" s="9">
        <v>7</v>
      </c>
      <c r="BF2192" s="9">
        <v>8</v>
      </c>
      <c r="BG2192" s="9">
        <v>9</v>
      </c>
      <c r="BH2192" s="9">
        <v>10</v>
      </c>
      <c r="BI2192" s="9">
        <v>11</v>
      </c>
      <c r="BJ2192" s="9">
        <v>12</v>
      </c>
      <c r="BK2192" s="9">
        <v>13</v>
      </c>
      <c r="BL2192" s="9">
        <v>14</v>
      </c>
      <c r="BM2192" s="9">
        <v>15</v>
      </c>
      <c r="BN2192" s="9">
        <v>16</v>
      </c>
      <c r="BO2192" s="9">
        <v>17</v>
      </c>
      <c r="BP2192" s="9">
        <v>18</v>
      </c>
      <c r="BQ2192" s="9">
        <v>19</v>
      </c>
      <c r="BR2192" s="9">
        <v>20</v>
      </c>
      <c r="BS2192" s="9">
        <v>21</v>
      </c>
      <c r="BT2192" s="9">
        <v>9</v>
      </c>
    </row>
    <row r="2193" spans="1:72" ht="22.5" x14ac:dyDescent="0.25">
      <c r="A2193" s="1" t="s">
        <v>548</v>
      </c>
      <c r="B2193" s="1" t="s">
        <v>56</v>
      </c>
      <c r="C2193" s="4" t="s">
        <v>152</v>
      </c>
      <c r="D2193" s="102" t="s">
        <v>706</v>
      </c>
      <c r="E2193" s="101" t="s">
        <v>0</v>
      </c>
      <c r="F2193" s="101" t="s">
        <v>0</v>
      </c>
      <c r="G2193" s="2" t="s">
        <v>0</v>
      </c>
      <c r="H2193" s="2" t="s">
        <v>707</v>
      </c>
      <c r="I2193" s="3" t="s">
        <v>0</v>
      </c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>
        <v>0</v>
      </c>
      <c r="AC2193" s="3">
        <v>0</v>
      </c>
      <c r="AD2193" s="3" t="s">
        <v>0</v>
      </c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>
        <v>0</v>
      </c>
      <c r="AX2193" s="3">
        <v>0</v>
      </c>
      <c r="AY2193" s="3" t="s">
        <v>0</v>
      </c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>
        <v>0</v>
      </c>
      <c r="BS2193" s="3">
        <v>0</v>
      </c>
      <c r="BT2193" s="3"/>
    </row>
    <row r="2194" spans="1:72" ht="33.75" x14ac:dyDescent="0.25">
      <c r="A2194" s="1" t="s">
        <v>0</v>
      </c>
      <c r="B2194" s="1" t="s">
        <v>0</v>
      </c>
      <c r="C2194" s="1" t="s">
        <v>0</v>
      </c>
      <c r="D2194" s="101" t="s">
        <v>0</v>
      </c>
      <c r="E2194" s="101" t="s">
        <v>0</v>
      </c>
      <c r="F2194" s="101" t="s">
        <v>0</v>
      </c>
      <c r="G2194" s="2" t="s">
        <v>0</v>
      </c>
      <c r="H2194" s="10" t="s">
        <v>13</v>
      </c>
      <c r="I2194" s="11">
        <f t="shared" ref="I2194:AA2194" si="3279">SUM(I2195,I2203,I2205)</f>
        <v>91000</v>
      </c>
      <c r="J2194" s="11">
        <f t="shared" si="3279"/>
        <v>0</v>
      </c>
      <c r="K2194" s="11">
        <f t="shared" si="3279"/>
        <v>0</v>
      </c>
      <c r="L2194" s="11">
        <f t="shared" si="3279"/>
        <v>0</v>
      </c>
      <c r="M2194" s="11">
        <f t="shared" si="3279"/>
        <v>0</v>
      </c>
      <c r="N2194" s="11">
        <f t="shared" si="3279"/>
        <v>0</v>
      </c>
      <c r="O2194" s="11">
        <f t="shared" ref="O2194" si="3280">SUM(O2195,O2203,O2205)</f>
        <v>91000</v>
      </c>
      <c r="P2194" s="11">
        <f t="shared" si="3279"/>
        <v>0</v>
      </c>
      <c r="Q2194" s="11">
        <f t="shared" si="3279"/>
        <v>0</v>
      </c>
      <c r="R2194" s="11">
        <f t="shared" si="3279"/>
        <v>0</v>
      </c>
      <c r="S2194" s="11">
        <f t="shared" si="3279"/>
        <v>0</v>
      </c>
      <c r="T2194" s="11">
        <f t="shared" si="3279"/>
        <v>0</v>
      </c>
      <c r="U2194" s="11">
        <f t="shared" si="3279"/>
        <v>0</v>
      </c>
      <c r="V2194" s="11">
        <f t="shared" si="3279"/>
        <v>0</v>
      </c>
      <c r="W2194" s="11">
        <f t="shared" si="3279"/>
        <v>0</v>
      </c>
      <c r="X2194" s="11">
        <f t="shared" si="3279"/>
        <v>0</v>
      </c>
      <c r="Y2194" s="11">
        <f t="shared" si="3279"/>
        <v>0</v>
      </c>
      <c r="Z2194" s="11">
        <f t="shared" si="3279"/>
        <v>0</v>
      </c>
      <c r="AA2194" s="11">
        <f t="shared" si="3279"/>
        <v>0</v>
      </c>
      <c r="AB2194" s="11">
        <v>0</v>
      </c>
      <c r="AC2194" s="11">
        <v>91000</v>
      </c>
      <c r="AD2194" s="11">
        <f t="shared" ref="AD2194:AV2194" si="3281">SUM(AD2195,AD2203,AD2205)</f>
        <v>0</v>
      </c>
      <c r="AE2194" s="11">
        <f t="shared" si="3281"/>
        <v>0</v>
      </c>
      <c r="AF2194" s="11">
        <f t="shared" si="3281"/>
        <v>0</v>
      </c>
      <c r="AG2194" s="11">
        <f t="shared" si="3281"/>
        <v>0</v>
      </c>
      <c r="AH2194" s="11">
        <f t="shared" si="3281"/>
        <v>0</v>
      </c>
      <c r="AI2194" s="11">
        <f t="shared" si="3281"/>
        <v>0</v>
      </c>
      <c r="AJ2194" s="11">
        <f t="shared" ref="AJ2194" si="3282">SUM(AJ2195,AJ2203,AJ2205)</f>
        <v>0</v>
      </c>
      <c r="AK2194" s="11">
        <f t="shared" si="3281"/>
        <v>0</v>
      </c>
      <c r="AL2194" s="11">
        <f t="shared" si="3281"/>
        <v>0</v>
      </c>
      <c r="AM2194" s="11">
        <f t="shared" si="3281"/>
        <v>0</v>
      </c>
      <c r="AN2194" s="11">
        <f t="shared" si="3281"/>
        <v>0</v>
      </c>
      <c r="AO2194" s="11">
        <f t="shared" si="3281"/>
        <v>0</v>
      </c>
      <c r="AP2194" s="11">
        <f t="shared" si="3281"/>
        <v>0</v>
      </c>
      <c r="AQ2194" s="11">
        <f t="shared" si="3281"/>
        <v>0</v>
      </c>
      <c r="AR2194" s="11">
        <f t="shared" si="3281"/>
        <v>0</v>
      </c>
      <c r="AS2194" s="11">
        <f t="shared" si="3281"/>
        <v>0</v>
      </c>
      <c r="AT2194" s="11">
        <f t="shared" si="3281"/>
        <v>0</v>
      </c>
      <c r="AU2194" s="11">
        <f t="shared" si="3281"/>
        <v>0</v>
      </c>
      <c r="AV2194" s="11">
        <f t="shared" si="3281"/>
        <v>0</v>
      </c>
      <c r="AW2194" s="11">
        <v>0</v>
      </c>
      <c r="AX2194" s="11">
        <v>0</v>
      </c>
      <c r="AY2194" s="11">
        <f t="shared" ref="AY2194:BQ2194" si="3283">SUM(AY2195,AY2203,AY2205)</f>
        <v>30000</v>
      </c>
      <c r="AZ2194" s="11">
        <f t="shared" si="3283"/>
        <v>31507</v>
      </c>
      <c r="BA2194" s="11">
        <f t="shared" si="3283"/>
        <v>0</v>
      </c>
      <c r="BB2194" s="11">
        <f t="shared" si="3283"/>
        <v>0</v>
      </c>
      <c r="BC2194" s="11">
        <f t="shared" si="3283"/>
        <v>0</v>
      </c>
      <c r="BD2194" s="11">
        <f t="shared" si="3283"/>
        <v>0</v>
      </c>
      <c r="BE2194" s="11">
        <f t="shared" ref="BE2194" si="3284">SUM(BE2195,BE2203,BE2205)</f>
        <v>61507</v>
      </c>
      <c r="BF2194" s="11">
        <f t="shared" si="3283"/>
        <v>0</v>
      </c>
      <c r="BG2194" s="11">
        <f t="shared" si="3283"/>
        <v>0</v>
      </c>
      <c r="BH2194" s="11">
        <f t="shared" si="3283"/>
        <v>31507</v>
      </c>
      <c r="BI2194" s="11">
        <f t="shared" si="3283"/>
        <v>0</v>
      </c>
      <c r="BJ2194" s="11">
        <f t="shared" si="3283"/>
        <v>0</v>
      </c>
      <c r="BK2194" s="11">
        <f t="shared" si="3283"/>
        <v>0</v>
      </c>
      <c r="BL2194" s="11">
        <f t="shared" si="3283"/>
        <v>0</v>
      </c>
      <c r="BM2194" s="11">
        <f t="shared" si="3283"/>
        <v>0</v>
      </c>
      <c r="BN2194" s="11">
        <f t="shared" si="3283"/>
        <v>0</v>
      </c>
      <c r="BO2194" s="11">
        <f t="shared" si="3283"/>
        <v>0</v>
      </c>
      <c r="BP2194" s="11">
        <f t="shared" si="3283"/>
        <v>0</v>
      </c>
      <c r="BQ2194" s="11">
        <f t="shared" si="3283"/>
        <v>0</v>
      </c>
      <c r="BR2194" s="11">
        <v>31507</v>
      </c>
      <c r="BS2194" s="11">
        <v>30000</v>
      </c>
      <c r="BT2194" s="11" t="e">
        <f>IF(#REF!=0,"-",#REF!/#REF!*100)</f>
        <v>#REF!</v>
      </c>
    </row>
    <row r="2195" spans="1:72" x14ac:dyDescent="0.25">
      <c r="A2195" s="4" t="s">
        <v>548</v>
      </c>
      <c r="B2195" s="4" t="s">
        <v>56</v>
      </c>
      <c r="C2195" s="4" t="s">
        <v>152</v>
      </c>
      <c r="D2195" s="102" t="s">
        <v>706</v>
      </c>
      <c r="E2195" s="101" t="s">
        <v>14</v>
      </c>
      <c r="F2195" s="101" t="s">
        <v>0</v>
      </c>
      <c r="G2195" s="2" t="s">
        <v>0</v>
      </c>
      <c r="H2195" s="2" t="s">
        <v>15</v>
      </c>
      <c r="I2195" s="12">
        <f t="shared" ref="I2195:AA2195" si="3285">SUM(I2196:I2197)</f>
        <v>0</v>
      </c>
      <c r="J2195" s="12">
        <f t="shared" si="3285"/>
        <v>0</v>
      </c>
      <c r="K2195" s="12">
        <f t="shared" si="3285"/>
        <v>0</v>
      </c>
      <c r="L2195" s="12">
        <f t="shared" si="3285"/>
        <v>0</v>
      </c>
      <c r="M2195" s="12">
        <f t="shared" si="3285"/>
        <v>0</v>
      </c>
      <c r="N2195" s="12">
        <f t="shared" si="3285"/>
        <v>0</v>
      </c>
      <c r="O2195" s="12">
        <f t="shared" ref="O2195" si="3286">SUM(O2196:O2197)</f>
        <v>0</v>
      </c>
      <c r="P2195" s="12">
        <f t="shared" si="3285"/>
        <v>0</v>
      </c>
      <c r="Q2195" s="12">
        <f t="shared" si="3285"/>
        <v>0</v>
      </c>
      <c r="R2195" s="12">
        <f t="shared" si="3285"/>
        <v>0</v>
      </c>
      <c r="S2195" s="12">
        <f t="shared" si="3285"/>
        <v>0</v>
      </c>
      <c r="T2195" s="12">
        <f t="shared" si="3285"/>
        <v>0</v>
      </c>
      <c r="U2195" s="12">
        <f t="shared" si="3285"/>
        <v>0</v>
      </c>
      <c r="V2195" s="12">
        <f t="shared" si="3285"/>
        <v>0</v>
      </c>
      <c r="W2195" s="12">
        <f t="shared" si="3285"/>
        <v>0</v>
      </c>
      <c r="X2195" s="12">
        <f t="shared" si="3285"/>
        <v>0</v>
      </c>
      <c r="Y2195" s="12">
        <f t="shared" si="3285"/>
        <v>0</v>
      </c>
      <c r="Z2195" s="12">
        <f t="shared" si="3285"/>
        <v>0</v>
      </c>
      <c r="AA2195" s="12">
        <f t="shared" si="3285"/>
        <v>0</v>
      </c>
      <c r="AB2195" s="12">
        <v>0</v>
      </c>
      <c r="AC2195" s="12">
        <v>0</v>
      </c>
      <c r="AD2195" s="12">
        <f t="shared" ref="AD2195:AV2195" si="3287">SUM(AD2196:AD2197)</f>
        <v>0</v>
      </c>
      <c r="AE2195" s="12">
        <f t="shared" si="3287"/>
        <v>0</v>
      </c>
      <c r="AF2195" s="12">
        <f t="shared" si="3287"/>
        <v>0</v>
      </c>
      <c r="AG2195" s="12">
        <f t="shared" si="3287"/>
        <v>0</v>
      </c>
      <c r="AH2195" s="12">
        <f t="shared" si="3287"/>
        <v>0</v>
      </c>
      <c r="AI2195" s="12">
        <f t="shared" si="3287"/>
        <v>0</v>
      </c>
      <c r="AJ2195" s="12">
        <f t="shared" ref="AJ2195" si="3288">SUM(AJ2196:AJ2197)</f>
        <v>0</v>
      </c>
      <c r="AK2195" s="12">
        <f t="shared" si="3287"/>
        <v>0</v>
      </c>
      <c r="AL2195" s="12">
        <f t="shared" si="3287"/>
        <v>0</v>
      </c>
      <c r="AM2195" s="12">
        <f t="shared" si="3287"/>
        <v>0</v>
      </c>
      <c r="AN2195" s="12">
        <f t="shared" si="3287"/>
        <v>0</v>
      </c>
      <c r="AO2195" s="12">
        <f t="shared" si="3287"/>
        <v>0</v>
      </c>
      <c r="AP2195" s="12">
        <f t="shared" si="3287"/>
        <v>0</v>
      </c>
      <c r="AQ2195" s="12">
        <f t="shared" si="3287"/>
        <v>0</v>
      </c>
      <c r="AR2195" s="12">
        <f t="shared" si="3287"/>
        <v>0</v>
      </c>
      <c r="AS2195" s="12">
        <f t="shared" si="3287"/>
        <v>0</v>
      </c>
      <c r="AT2195" s="12">
        <f t="shared" si="3287"/>
        <v>0</v>
      </c>
      <c r="AU2195" s="12">
        <f t="shared" si="3287"/>
        <v>0</v>
      </c>
      <c r="AV2195" s="12">
        <f t="shared" si="3287"/>
        <v>0</v>
      </c>
      <c r="AW2195" s="12">
        <v>0</v>
      </c>
      <c r="AX2195" s="12">
        <v>0</v>
      </c>
      <c r="AY2195" s="12">
        <f t="shared" ref="AY2195:BQ2195" si="3289">SUM(AY2196:AY2197)</f>
        <v>0</v>
      </c>
      <c r="AZ2195" s="12">
        <f t="shared" si="3289"/>
        <v>0</v>
      </c>
      <c r="BA2195" s="12">
        <f t="shared" si="3289"/>
        <v>0</v>
      </c>
      <c r="BB2195" s="12">
        <f t="shared" si="3289"/>
        <v>0</v>
      </c>
      <c r="BC2195" s="12">
        <f t="shared" si="3289"/>
        <v>0</v>
      </c>
      <c r="BD2195" s="12">
        <f t="shared" si="3289"/>
        <v>0</v>
      </c>
      <c r="BE2195" s="12">
        <f t="shared" ref="BE2195" si="3290">SUM(BE2196:BE2197)</f>
        <v>0</v>
      </c>
      <c r="BF2195" s="12">
        <f t="shared" si="3289"/>
        <v>0</v>
      </c>
      <c r="BG2195" s="12">
        <f t="shared" si="3289"/>
        <v>0</v>
      </c>
      <c r="BH2195" s="12">
        <f t="shared" si="3289"/>
        <v>0</v>
      </c>
      <c r="BI2195" s="12">
        <f t="shared" si="3289"/>
        <v>0</v>
      </c>
      <c r="BJ2195" s="12">
        <f t="shared" si="3289"/>
        <v>0</v>
      </c>
      <c r="BK2195" s="12">
        <f t="shared" si="3289"/>
        <v>0</v>
      </c>
      <c r="BL2195" s="12">
        <f t="shared" si="3289"/>
        <v>0</v>
      </c>
      <c r="BM2195" s="12">
        <f t="shared" si="3289"/>
        <v>0</v>
      </c>
      <c r="BN2195" s="12">
        <f t="shared" si="3289"/>
        <v>0</v>
      </c>
      <c r="BO2195" s="12">
        <f t="shared" si="3289"/>
        <v>0</v>
      </c>
      <c r="BP2195" s="12">
        <f t="shared" si="3289"/>
        <v>0</v>
      </c>
      <c r="BQ2195" s="12">
        <f t="shared" si="3289"/>
        <v>0</v>
      </c>
      <c r="BR2195" s="12">
        <v>0</v>
      </c>
      <c r="BS2195" s="12">
        <v>0</v>
      </c>
      <c r="BT2195" s="12" t="e">
        <f>IF(#REF!=0,"-",#REF!/#REF!*100)</f>
        <v>#REF!</v>
      </c>
    </row>
    <row r="2196" spans="1:72" x14ac:dyDescent="0.25">
      <c r="A2196" s="4" t="s">
        <v>548</v>
      </c>
      <c r="B2196" s="4" t="s">
        <v>56</v>
      </c>
      <c r="C2196" s="4" t="s">
        <v>152</v>
      </c>
      <c r="D2196" s="102" t="s">
        <v>706</v>
      </c>
      <c r="E2196" s="113">
        <v>6111</v>
      </c>
      <c r="F2196" s="102"/>
      <c r="G2196" s="98" t="s">
        <v>1660</v>
      </c>
      <c r="H2196" s="13" t="s">
        <v>16</v>
      </c>
      <c r="I2196" s="14">
        <v>0</v>
      </c>
      <c r="J2196" s="14"/>
      <c r="K2196" s="14"/>
      <c r="L2196" s="14"/>
      <c r="M2196" s="14"/>
      <c r="N2196" s="14"/>
      <c r="O2196" s="14">
        <f t="shared" si="3207"/>
        <v>0</v>
      </c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>
        <v>0</v>
      </c>
      <c r="AC2196" s="14">
        <v>0</v>
      </c>
      <c r="AD2196" s="14">
        <v>0</v>
      </c>
      <c r="AE2196" s="14"/>
      <c r="AF2196" s="14"/>
      <c r="AG2196" s="14"/>
      <c r="AH2196" s="14"/>
      <c r="AI2196" s="14"/>
      <c r="AJ2196" s="14">
        <f t="shared" si="3208"/>
        <v>0</v>
      </c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>
        <v>0</v>
      </c>
      <c r="AX2196" s="14">
        <v>0</v>
      </c>
      <c r="AY2196" s="14">
        <v>0</v>
      </c>
      <c r="AZ2196" s="14"/>
      <c r="BA2196" s="14"/>
      <c r="BB2196" s="14"/>
      <c r="BC2196" s="14"/>
      <c r="BD2196" s="14"/>
      <c r="BE2196" s="14">
        <f t="shared" si="3209"/>
        <v>0</v>
      </c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>
        <v>0</v>
      </c>
      <c r="BS2196" s="14">
        <v>0</v>
      </c>
      <c r="BT2196" s="14" t="e">
        <f>IF(#REF!=0,"-",#REF!/#REF!*100)</f>
        <v>#REF!</v>
      </c>
    </row>
    <row r="2197" spans="1:72" x14ac:dyDescent="0.25">
      <c r="A2197" s="1" t="s">
        <v>548</v>
      </c>
      <c r="B2197" s="1" t="s">
        <v>56</v>
      </c>
      <c r="C2197" s="1" t="s">
        <v>152</v>
      </c>
      <c r="D2197" s="105" t="s">
        <v>706</v>
      </c>
      <c r="E2197" s="105" t="s">
        <v>18</v>
      </c>
      <c r="F2197" s="102" t="s">
        <v>0</v>
      </c>
      <c r="G2197" s="13" t="s">
        <v>0</v>
      </c>
      <c r="H2197" s="2" t="s">
        <v>19</v>
      </c>
      <c r="I2197" s="12">
        <f t="shared" ref="I2197:AA2197" si="3291">SUM(I2198:I2202)</f>
        <v>0</v>
      </c>
      <c r="J2197" s="12">
        <f t="shared" si="3291"/>
        <v>0</v>
      </c>
      <c r="K2197" s="12">
        <f t="shared" si="3291"/>
        <v>0</v>
      </c>
      <c r="L2197" s="12">
        <f t="shared" si="3291"/>
        <v>0</v>
      </c>
      <c r="M2197" s="12">
        <f t="shared" si="3291"/>
        <v>0</v>
      </c>
      <c r="N2197" s="12">
        <f t="shared" si="3291"/>
        <v>0</v>
      </c>
      <c r="O2197" s="12">
        <f t="shared" si="3291"/>
        <v>0</v>
      </c>
      <c r="P2197" s="12">
        <f t="shared" si="3291"/>
        <v>0</v>
      </c>
      <c r="Q2197" s="12">
        <f t="shared" si="3291"/>
        <v>0</v>
      </c>
      <c r="R2197" s="12">
        <f t="shared" si="3291"/>
        <v>0</v>
      </c>
      <c r="S2197" s="12">
        <f t="shared" si="3291"/>
        <v>0</v>
      </c>
      <c r="T2197" s="12">
        <f t="shared" si="3291"/>
        <v>0</v>
      </c>
      <c r="U2197" s="12">
        <f t="shared" si="3291"/>
        <v>0</v>
      </c>
      <c r="V2197" s="12">
        <f t="shared" si="3291"/>
        <v>0</v>
      </c>
      <c r="W2197" s="12">
        <f t="shared" si="3291"/>
        <v>0</v>
      </c>
      <c r="X2197" s="12">
        <f t="shared" si="3291"/>
        <v>0</v>
      </c>
      <c r="Y2197" s="12">
        <f t="shared" si="3291"/>
        <v>0</v>
      </c>
      <c r="Z2197" s="12">
        <f t="shared" si="3291"/>
        <v>0</v>
      </c>
      <c r="AA2197" s="12">
        <f t="shared" si="3291"/>
        <v>0</v>
      </c>
      <c r="AB2197" s="12">
        <v>0</v>
      </c>
      <c r="AC2197" s="12">
        <v>0</v>
      </c>
      <c r="AD2197" s="12">
        <f t="shared" ref="AD2197:AV2197" si="3292">SUM(AD2198:AD2202)</f>
        <v>0</v>
      </c>
      <c r="AE2197" s="12">
        <f t="shared" si="3292"/>
        <v>0</v>
      </c>
      <c r="AF2197" s="12">
        <f t="shared" si="3292"/>
        <v>0</v>
      </c>
      <c r="AG2197" s="12">
        <f t="shared" si="3292"/>
        <v>0</v>
      </c>
      <c r="AH2197" s="12">
        <f t="shared" si="3292"/>
        <v>0</v>
      </c>
      <c r="AI2197" s="12">
        <f t="shared" si="3292"/>
        <v>0</v>
      </c>
      <c r="AJ2197" s="12">
        <f t="shared" si="3292"/>
        <v>0</v>
      </c>
      <c r="AK2197" s="12">
        <f t="shared" si="3292"/>
        <v>0</v>
      </c>
      <c r="AL2197" s="12">
        <f t="shared" si="3292"/>
        <v>0</v>
      </c>
      <c r="AM2197" s="12">
        <f t="shared" si="3292"/>
        <v>0</v>
      </c>
      <c r="AN2197" s="12">
        <f t="shared" si="3292"/>
        <v>0</v>
      </c>
      <c r="AO2197" s="12">
        <f t="shared" si="3292"/>
        <v>0</v>
      </c>
      <c r="AP2197" s="12">
        <f t="shared" si="3292"/>
        <v>0</v>
      </c>
      <c r="AQ2197" s="12">
        <f t="shared" si="3292"/>
        <v>0</v>
      </c>
      <c r="AR2197" s="12">
        <f t="shared" si="3292"/>
        <v>0</v>
      </c>
      <c r="AS2197" s="12">
        <f t="shared" si="3292"/>
        <v>0</v>
      </c>
      <c r="AT2197" s="12">
        <f t="shared" si="3292"/>
        <v>0</v>
      </c>
      <c r="AU2197" s="12">
        <f t="shared" si="3292"/>
        <v>0</v>
      </c>
      <c r="AV2197" s="12">
        <f t="shared" si="3292"/>
        <v>0</v>
      </c>
      <c r="AW2197" s="12">
        <v>0</v>
      </c>
      <c r="AX2197" s="12">
        <v>0</v>
      </c>
      <c r="AY2197" s="12">
        <f t="shared" ref="AY2197:BQ2197" si="3293">SUM(AY2198:AY2202)</f>
        <v>0</v>
      </c>
      <c r="AZ2197" s="12">
        <f t="shared" si="3293"/>
        <v>0</v>
      </c>
      <c r="BA2197" s="12">
        <f t="shared" si="3293"/>
        <v>0</v>
      </c>
      <c r="BB2197" s="12">
        <f t="shared" si="3293"/>
        <v>0</v>
      </c>
      <c r="BC2197" s="12">
        <f t="shared" si="3293"/>
        <v>0</v>
      </c>
      <c r="BD2197" s="12">
        <f t="shared" si="3293"/>
        <v>0</v>
      </c>
      <c r="BE2197" s="12">
        <f t="shared" si="3293"/>
        <v>0</v>
      </c>
      <c r="BF2197" s="12">
        <f t="shared" si="3293"/>
        <v>0</v>
      </c>
      <c r="BG2197" s="12">
        <f t="shared" si="3293"/>
        <v>0</v>
      </c>
      <c r="BH2197" s="12">
        <f t="shared" si="3293"/>
        <v>0</v>
      </c>
      <c r="BI2197" s="12">
        <f t="shared" si="3293"/>
        <v>0</v>
      </c>
      <c r="BJ2197" s="12">
        <f t="shared" si="3293"/>
        <v>0</v>
      </c>
      <c r="BK2197" s="12">
        <f t="shared" si="3293"/>
        <v>0</v>
      </c>
      <c r="BL2197" s="12">
        <f t="shared" si="3293"/>
        <v>0</v>
      </c>
      <c r="BM2197" s="12">
        <f t="shared" si="3293"/>
        <v>0</v>
      </c>
      <c r="BN2197" s="12">
        <f t="shared" si="3293"/>
        <v>0</v>
      </c>
      <c r="BO2197" s="12">
        <f t="shared" si="3293"/>
        <v>0</v>
      </c>
      <c r="BP2197" s="12">
        <f t="shared" si="3293"/>
        <v>0</v>
      </c>
      <c r="BQ2197" s="12">
        <f t="shared" si="3293"/>
        <v>0</v>
      </c>
      <c r="BR2197" s="12">
        <v>0</v>
      </c>
      <c r="BS2197" s="12">
        <v>0</v>
      </c>
      <c r="BT2197" s="12" t="e">
        <f>IF(#REF!=0,"-",#REF!/#REF!*100)</f>
        <v>#REF!</v>
      </c>
    </row>
    <row r="2198" spans="1:72" ht="22.5" x14ac:dyDescent="0.25">
      <c r="A2198" s="4" t="s">
        <v>548</v>
      </c>
      <c r="B2198" s="4" t="s">
        <v>56</v>
      </c>
      <c r="C2198" s="4" t="s">
        <v>152</v>
      </c>
      <c r="D2198" s="102" t="s">
        <v>706</v>
      </c>
      <c r="E2198" s="113">
        <v>6112</v>
      </c>
      <c r="F2198" s="102" t="s">
        <v>708</v>
      </c>
      <c r="G2198" s="98" t="s">
        <v>1660</v>
      </c>
      <c r="H2198" s="13" t="s">
        <v>57</v>
      </c>
      <c r="I2198" s="14">
        <v>0</v>
      </c>
      <c r="J2198" s="14"/>
      <c r="K2198" s="14"/>
      <c r="L2198" s="14"/>
      <c r="M2198" s="14"/>
      <c r="N2198" s="14"/>
      <c r="O2198" s="14">
        <f t="shared" si="3207"/>
        <v>0</v>
      </c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>
        <v>0</v>
      </c>
      <c r="AC2198" s="14">
        <v>0</v>
      </c>
      <c r="AD2198" s="14">
        <v>0</v>
      </c>
      <c r="AE2198" s="14"/>
      <c r="AF2198" s="14"/>
      <c r="AG2198" s="14"/>
      <c r="AH2198" s="14"/>
      <c r="AI2198" s="14"/>
      <c r="AJ2198" s="14">
        <f t="shared" si="3208"/>
        <v>0</v>
      </c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>
        <v>0</v>
      </c>
      <c r="AX2198" s="14">
        <v>0</v>
      </c>
      <c r="AY2198" s="14">
        <v>0</v>
      </c>
      <c r="AZ2198" s="14"/>
      <c r="BA2198" s="14"/>
      <c r="BB2198" s="14"/>
      <c r="BC2198" s="14"/>
      <c r="BD2198" s="14"/>
      <c r="BE2198" s="14">
        <f t="shared" si="3209"/>
        <v>0</v>
      </c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>
        <v>0</v>
      </c>
      <c r="BS2198" s="14">
        <v>0</v>
      </c>
      <c r="BT2198" s="14" t="e">
        <f>IF(#REF!=0,"-",#REF!/#REF!*100)</f>
        <v>#REF!</v>
      </c>
    </row>
    <row r="2199" spans="1:72" x14ac:dyDescent="0.25">
      <c r="A2199" s="4" t="s">
        <v>548</v>
      </c>
      <c r="B2199" s="4" t="s">
        <v>56</v>
      </c>
      <c r="C2199" s="4" t="s">
        <v>152</v>
      </c>
      <c r="D2199" s="102" t="s">
        <v>706</v>
      </c>
      <c r="E2199" s="113">
        <v>6112</v>
      </c>
      <c r="F2199" s="102" t="s">
        <v>709</v>
      </c>
      <c r="G2199" s="98" t="s">
        <v>1660</v>
      </c>
      <c r="H2199" s="13" t="s">
        <v>22</v>
      </c>
      <c r="I2199" s="14">
        <v>0</v>
      </c>
      <c r="J2199" s="14"/>
      <c r="K2199" s="14"/>
      <c r="L2199" s="14"/>
      <c r="M2199" s="14"/>
      <c r="N2199" s="14"/>
      <c r="O2199" s="14">
        <f t="shared" si="3207"/>
        <v>0</v>
      </c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>
        <v>0</v>
      </c>
      <c r="AC2199" s="14">
        <v>0</v>
      </c>
      <c r="AD2199" s="14">
        <v>0</v>
      </c>
      <c r="AE2199" s="14"/>
      <c r="AF2199" s="14"/>
      <c r="AG2199" s="14"/>
      <c r="AH2199" s="14"/>
      <c r="AI2199" s="14"/>
      <c r="AJ2199" s="14">
        <f t="shared" si="3208"/>
        <v>0</v>
      </c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>
        <v>0</v>
      </c>
      <c r="AX2199" s="14">
        <v>0</v>
      </c>
      <c r="AY2199" s="14">
        <v>0</v>
      </c>
      <c r="AZ2199" s="14"/>
      <c r="BA2199" s="14"/>
      <c r="BB2199" s="14"/>
      <c r="BC2199" s="14"/>
      <c r="BD2199" s="14"/>
      <c r="BE2199" s="14">
        <f t="shared" si="3209"/>
        <v>0</v>
      </c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>
        <v>0</v>
      </c>
      <c r="BS2199" s="14">
        <v>0</v>
      </c>
      <c r="BT2199" s="14" t="e">
        <f>IF(#REF!=0,"-",#REF!/#REF!*100)</f>
        <v>#REF!</v>
      </c>
    </row>
    <row r="2200" spans="1:72" x14ac:dyDescent="0.25">
      <c r="A2200" s="4" t="s">
        <v>548</v>
      </c>
      <c r="B2200" s="4" t="s">
        <v>56</v>
      </c>
      <c r="C2200" s="4" t="s">
        <v>152</v>
      </c>
      <c r="D2200" s="102" t="s">
        <v>706</v>
      </c>
      <c r="E2200" s="113">
        <v>6112</v>
      </c>
      <c r="F2200" s="102" t="s">
        <v>710</v>
      </c>
      <c r="G2200" s="98" t="s">
        <v>1660</v>
      </c>
      <c r="H2200" s="13" t="s">
        <v>23</v>
      </c>
      <c r="I2200" s="14">
        <v>0</v>
      </c>
      <c r="J2200" s="14"/>
      <c r="K2200" s="14"/>
      <c r="L2200" s="14"/>
      <c r="M2200" s="14"/>
      <c r="N2200" s="14"/>
      <c r="O2200" s="14">
        <f t="shared" si="3207"/>
        <v>0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>
        <v>0</v>
      </c>
      <c r="AC2200" s="14">
        <v>0</v>
      </c>
      <c r="AD2200" s="14">
        <v>0</v>
      </c>
      <c r="AE2200" s="14"/>
      <c r="AF2200" s="14"/>
      <c r="AG2200" s="14"/>
      <c r="AH2200" s="14"/>
      <c r="AI2200" s="14"/>
      <c r="AJ2200" s="14">
        <f t="shared" si="3208"/>
        <v>0</v>
      </c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>
        <v>0</v>
      </c>
      <c r="AX2200" s="14">
        <v>0</v>
      </c>
      <c r="AY2200" s="14">
        <v>0</v>
      </c>
      <c r="AZ2200" s="14"/>
      <c r="BA2200" s="14"/>
      <c r="BB2200" s="14"/>
      <c r="BC2200" s="14"/>
      <c r="BD2200" s="14"/>
      <c r="BE2200" s="14">
        <f t="shared" si="3209"/>
        <v>0</v>
      </c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>
        <v>0</v>
      </c>
      <c r="BS2200" s="14">
        <v>0</v>
      </c>
      <c r="BT2200" s="14" t="e">
        <f>IF(#REF!=0,"-",#REF!/#REF!*100)</f>
        <v>#REF!</v>
      </c>
    </row>
    <row r="2201" spans="1:72" x14ac:dyDescent="0.25">
      <c r="A2201" s="4" t="s">
        <v>548</v>
      </c>
      <c r="B2201" s="4" t="s">
        <v>56</v>
      </c>
      <c r="C2201" s="4" t="s">
        <v>152</v>
      </c>
      <c r="D2201" s="102" t="s">
        <v>706</v>
      </c>
      <c r="E2201" s="113">
        <v>6112</v>
      </c>
      <c r="F2201" s="102" t="s">
        <v>711</v>
      </c>
      <c r="G2201" s="98" t="s">
        <v>1660</v>
      </c>
      <c r="H2201" s="13" t="s">
        <v>21</v>
      </c>
      <c r="I2201" s="14">
        <v>0</v>
      </c>
      <c r="J2201" s="14"/>
      <c r="K2201" s="14"/>
      <c r="L2201" s="14"/>
      <c r="M2201" s="14"/>
      <c r="N2201" s="14"/>
      <c r="O2201" s="14">
        <f t="shared" si="3207"/>
        <v>0</v>
      </c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>
        <v>0</v>
      </c>
      <c r="AC2201" s="14">
        <v>0</v>
      </c>
      <c r="AD2201" s="14">
        <v>0</v>
      </c>
      <c r="AE2201" s="14"/>
      <c r="AF2201" s="14"/>
      <c r="AG2201" s="14"/>
      <c r="AH2201" s="14"/>
      <c r="AI2201" s="14"/>
      <c r="AJ2201" s="14">
        <f t="shared" si="3208"/>
        <v>0</v>
      </c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>
        <v>0</v>
      </c>
      <c r="AX2201" s="14">
        <v>0</v>
      </c>
      <c r="AY2201" s="14">
        <v>0</v>
      </c>
      <c r="AZ2201" s="14"/>
      <c r="BA2201" s="14"/>
      <c r="BB2201" s="14"/>
      <c r="BC2201" s="14"/>
      <c r="BD2201" s="14"/>
      <c r="BE2201" s="14">
        <f t="shared" si="3209"/>
        <v>0</v>
      </c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>
        <v>0</v>
      </c>
      <c r="BS2201" s="14">
        <v>0</v>
      </c>
      <c r="BT2201" s="14" t="e">
        <f>IF(#REF!=0,"-",#REF!/#REF!*100)</f>
        <v>#REF!</v>
      </c>
    </row>
    <row r="2202" spans="1:72" x14ac:dyDescent="0.25">
      <c r="A2202" s="4" t="s">
        <v>548</v>
      </c>
      <c r="B2202" s="4" t="s">
        <v>56</v>
      </c>
      <c r="C2202" s="4" t="s">
        <v>152</v>
      </c>
      <c r="D2202" s="102" t="s">
        <v>706</v>
      </c>
      <c r="E2202" s="113">
        <v>6112</v>
      </c>
      <c r="F2202" s="102" t="s">
        <v>712</v>
      </c>
      <c r="G2202" s="98" t="s">
        <v>1660</v>
      </c>
      <c r="H2202" s="13" t="s">
        <v>24</v>
      </c>
      <c r="I2202" s="14">
        <v>0</v>
      </c>
      <c r="J2202" s="14"/>
      <c r="K2202" s="14"/>
      <c r="L2202" s="14"/>
      <c r="M2202" s="14"/>
      <c r="N2202" s="14"/>
      <c r="O2202" s="14">
        <f t="shared" si="3207"/>
        <v>0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>
        <v>0</v>
      </c>
      <c r="AC2202" s="14">
        <v>0</v>
      </c>
      <c r="AD2202" s="14">
        <v>0</v>
      </c>
      <c r="AE2202" s="14"/>
      <c r="AF2202" s="14"/>
      <c r="AG2202" s="14"/>
      <c r="AH2202" s="14"/>
      <c r="AI2202" s="14"/>
      <c r="AJ2202" s="14">
        <f t="shared" si="3208"/>
        <v>0</v>
      </c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>
        <v>0</v>
      </c>
      <c r="AX2202" s="14">
        <v>0</v>
      </c>
      <c r="AY2202" s="14">
        <v>0</v>
      </c>
      <c r="AZ2202" s="14"/>
      <c r="BA2202" s="14"/>
      <c r="BB2202" s="14"/>
      <c r="BC2202" s="14"/>
      <c r="BD2202" s="14"/>
      <c r="BE2202" s="14">
        <f t="shared" si="3209"/>
        <v>0</v>
      </c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>
        <v>0</v>
      </c>
      <c r="BS2202" s="14">
        <v>0</v>
      </c>
      <c r="BT2202" s="14" t="e">
        <f>IF(#REF!=0,"-",#REF!/#REF!*100)</f>
        <v>#REF!</v>
      </c>
    </row>
    <row r="2203" spans="1:72" ht="22.5" x14ac:dyDescent="0.25">
      <c r="A2203" s="4" t="s">
        <v>548</v>
      </c>
      <c r="B2203" s="4" t="s">
        <v>56</v>
      </c>
      <c r="C2203" s="4" t="s">
        <v>152</v>
      </c>
      <c r="D2203" s="102" t="s">
        <v>706</v>
      </c>
      <c r="E2203" s="101" t="s">
        <v>25</v>
      </c>
      <c r="F2203" s="101" t="s">
        <v>0</v>
      </c>
      <c r="G2203" s="2" t="s">
        <v>0</v>
      </c>
      <c r="H2203" s="2" t="s">
        <v>26</v>
      </c>
      <c r="I2203" s="12">
        <f t="shared" ref="I2203:AA2203" si="3294">SUM(I2204)</f>
        <v>0</v>
      </c>
      <c r="J2203" s="12">
        <f t="shared" si="3294"/>
        <v>0</v>
      </c>
      <c r="K2203" s="12">
        <f t="shared" si="3294"/>
        <v>0</v>
      </c>
      <c r="L2203" s="12">
        <f t="shared" si="3294"/>
        <v>0</v>
      </c>
      <c r="M2203" s="12">
        <f t="shared" si="3294"/>
        <v>0</v>
      </c>
      <c r="N2203" s="12">
        <f t="shared" si="3294"/>
        <v>0</v>
      </c>
      <c r="O2203" s="12">
        <f t="shared" si="3294"/>
        <v>0</v>
      </c>
      <c r="P2203" s="12">
        <f t="shared" si="3294"/>
        <v>0</v>
      </c>
      <c r="Q2203" s="12">
        <f t="shared" si="3294"/>
        <v>0</v>
      </c>
      <c r="R2203" s="12">
        <f t="shared" si="3294"/>
        <v>0</v>
      </c>
      <c r="S2203" s="12">
        <f t="shared" si="3294"/>
        <v>0</v>
      </c>
      <c r="T2203" s="12">
        <f t="shared" si="3294"/>
        <v>0</v>
      </c>
      <c r="U2203" s="12">
        <f t="shared" si="3294"/>
        <v>0</v>
      </c>
      <c r="V2203" s="12">
        <f t="shared" si="3294"/>
        <v>0</v>
      </c>
      <c r="W2203" s="12">
        <f t="shared" si="3294"/>
        <v>0</v>
      </c>
      <c r="X2203" s="12">
        <f t="shared" si="3294"/>
        <v>0</v>
      </c>
      <c r="Y2203" s="12">
        <f t="shared" si="3294"/>
        <v>0</v>
      </c>
      <c r="Z2203" s="12">
        <f t="shared" si="3294"/>
        <v>0</v>
      </c>
      <c r="AA2203" s="12">
        <f t="shared" si="3294"/>
        <v>0</v>
      </c>
      <c r="AB2203" s="12">
        <v>0</v>
      </c>
      <c r="AC2203" s="12">
        <v>0</v>
      </c>
      <c r="AD2203" s="12">
        <f t="shared" ref="AD2203:AV2203" si="3295">SUM(AD2204)</f>
        <v>0</v>
      </c>
      <c r="AE2203" s="12">
        <f t="shared" si="3295"/>
        <v>0</v>
      </c>
      <c r="AF2203" s="12">
        <f t="shared" si="3295"/>
        <v>0</v>
      </c>
      <c r="AG2203" s="12">
        <f t="shared" si="3295"/>
        <v>0</v>
      </c>
      <c r="AH2203" s="12">
        <f t="shared" si="3295"/>
        <v>0</v>
      </c>
      <c r="AI2203" s="12">
        <f t="shared" si="3295"/>
        <v>0</v>
      </c>
      <c r="AJ2203" s="12">
        <f t="shared" si="3295"/>
        <v>0</v>
      </c>
      <c r="AK2203" s="12">
        <f t="shared" si="3295"/>
        <v>0</v>
      </c>
      <c r="AL2203" s="12">
        <f t="shared" si="3295"/>
        <v>0</v>
      </c>
      <c r="AM2203" s="12">
        <f t="shared" si="3295"/>
        <v>0</v>
      </c>
      <c r="AN2203" s="12">
        <f t="shared" si="3295"/>
        <v>0</v>
      </c>
      <c r="AO2203" s="12">
        <f t="shared" si="3295"/>
        <v>0</v>
      </c>
      <c r="AP2203" s="12">
        <f t="shared" si="3295"/>
        <v>0</v>
      </c>
      <c r="AQ2203" s="12">
        <f t="shared" si="3295"/>
        <v>0</v>
      </c>
      <c r="AR2203" s="12">
        <f t="shared" si="3295"/>
        <v>0</v>
      </c>
      <c r="AS2203" s="12">
        <f t="shared" si="3295"/>
        <v>0</v>
      </c>
      <c r="AT2203" s="12">
        <f t="shared" si="3295"/>
        <v>0</v>
      </c>
      <c r="AU2203" s="12">
        <f t="shared" si="3295"/>
        <v>0</v>
      </c>
      <c r="AV2203" s="12">
        <f t="shared" si="3295"/>
        <v>0</v>
      </c>
      <c r="AW2203" s="12">
        <v>0</v>
      </c>
      <c r="AX2203" s="12">
        <v>0</v>
      </c>
      <c r="AY2203" s="12">
        <f t="shared" ref="AY2203:BQ2203" si="3296">SUM(AY2204)</f>
        <v>0</v>
      </c>
      <c r="AZ2203" s="12">
        <f t="shared" si="3296"/>
        <v>0</v>
      </c>
      <c r="BA2203" s="12">
        <f t="shared" si="3296"/>
        <v>0</v>
      </c>
      <c r="BB2203" s="12">
        <f t="shared" si="3296"/>
        <v>0</v>
      </c>
      <c r="BC2203" s="12">
        <f t="shared" si="3296"/>
        <v>0</v>
      </c>
      <c r="BD2203" s="12">
        <f t="shared" si="3296"/>
        <v>0</v>
      </c>
      <c r="BE2203" s="12">
        <f t="shared" si="3296"/>
        <v>0</v>
      </c>
      <c r="BF2203" s="12">
        <f t="shared" si="3296"/>
        <v>0</v>
      </c>
      <c r="BG2203" s="12">
        <f t="shared" si="3296"/>
        <v>0</v>
      </c>
      <c r="BH2203" s="12">
        <f t="shared" si="3296"/>
        <v>0</v>
      </c>
      <c r="BI2203" s="12">
        <f t="shared" si="3296"/>
        <v>0</v>
      </c>
      <c r="BJ2203" s="12">
        <f t="shared" si="3296"/>
        <v>0</v>
      </c>
      <c r="BK2203" s="12">
        <f t="shared" si="3296"/>
        <v>0</v>
      </c>
      <c r="BL2203" s="12">
        <f t="shared" si="3296"/>
        <v>0</v>
      </c>
      <c r="BM2203" s="12">
        <f t="shared" si="3296"/>
        <v>0</v>
      </c>
      <c r="BN2203" s="12">
        <f t="shared" si="3296"/>
        <v>0</v>
      </c>
      <c r="BO2203" s="12">
        <f t="shared" si="3296"/>
        <v>0</v>
      </c>
      <c r="BP2203" s="12">
        <f t="shared" si="3296"/>
        <v>0</v>
      </c>
      <c r="BQ2203" s="12">
        <f t="shared" si="3296"/>
        <v>0</v>
      </c>
      <c r="BR2203" s="12">
        <v>0</v>
      </c>
      <c r="BS2203" s="12">
        <v>0</v>
      </c>
      <c r="BT2203" s="12" t="e">
        <f>IF(#REF!=0,"-",#REF!/#REF!*100)</f>
        <v>#REF!</v>
      </c>
    </row>
    <row r="2204" spans="1:72" x14ac:dyDescent="0.25">
      <c r="A2204" s="4" t="s">
        <v>548</v>
      </c>
      <c r="B2204" s="4" t="s">
        <v>56</v>
      </c>
      <c r="C2204" s="4" t="s">
        <v>152</v>
      </c>
      <c r="D2204" s="102" t="s">
        <v>706</v>
      </c>
      <c r="E2204" s="113">
        <v>6121</v>
      </c>
      <c r="F2204" s="102"/>
      <c r="G2204" s="98" t="s">
        <v>1660</v>
      </c>
      <c r="H2204" s="13" t="s">
        <v>27</v>
      </c>
      <c r="I2204" s="14">
        <v>0</v>
      </c>
      <c r="J2204" s="14"/>
      <c r="K2204" s="14"/>
      <c r="L2204" s="14"/>
      <c r="M2204" s="14"/>
      <c r="N2204" s="14"/>
      <c r="O2204" s="14">
        <f t="shared" si="3207"/>
        <v>0</v>
      </c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>
        <v>0</v>
      </c>
      <c r="AC2204" s="14">
        <v>0</v>
      </c>
      <c r="AD2204" s="14">
        <v>0</v>
      </c>
      <c r="AE2204" s="14"/>
      <c r="AF2204" s="14"/>
      <c r="AG2204" s="14"/>
      <c r="AH2204" s="14"/>
      <c r="AI2204" s="14"/>
      <c r="AJ2204" s="14">
        <f t="shared" si="3208"/>
        <v>0</v>
      </c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>
        <v>0</v>
      </c>
      <c r="AX2204" s="14">
        <v>0</v>
      </c>
      <c r="AY2204" s="14">
        <v>0</v>
      </c>
      <c r="AZ2204" s="14"/>
      <c r="BA2204" s="14"/>
      <c r="BB2204" s="14"/>
      <c r="BC2204" s="14"/>
      <c r="BD2204" s="14"/>
      <c r="BE2204" s="14">
        <f t="shared" si="3209"/>
        <v>0</v>
      </c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>
        <v>0</v>
      </c>
      <c r="BS2204" s="14">
        <v>0</v>
      </c>
      <c r="BT2204" s="14" t="e">
        <f>IF(#REF!=0,"-",#REF!/#REF!*100)</f>
        <v>#REF!</v>
      </c>
    </row>
    <row r="2205" spans="1:72" ht="22.5" x14ac:dyDescent="0.25">
      <c r="A2205" s="4" t="s">
        <v>548</v>
      </c>
      <c r="B2205" s="4" t="s">
        <v>56</v>
      </c>
      <c r="C2205" s="4" t="s">
        <v>152</v>
      </c>
      <c r="D2205" s="102" t="s">
        <v>706</v>
      </c>
      <c r="E2205" s="101" t="s">
        <v>29</v>
      </c>
      <c r="F2205" s="101" t="s">
        <v>0</v>
      </c>
      <c r="G2205" s="2" t="s">
        <v>0</v>
      </c>
      <c r="H2205" s="2" t="s">
        <v>30</v>
      </c>
      <c r="I2205" s="12">
        <f t="shared" ref="I2205:AA2205" si="3297">SUM(I2206:I2214)</f>
        <v>91000</v>
      </c>
      <c r="J2205" s="12">
        <f t="shared" si="3297"/>
        <v>0</v>
      </c>
      <c r="K2205" s="12">
        <f t="shared" si="3297"/>
        <v>0</v>
      </c>
      <c r="L2205" s="12">
        <f t="shared" si="3297"/>
        <v>0</v>
      </c>
      <c r="M2205" s="12">
        <f t="shared" si="3297"/>
        <v>0</v>
      </c>
      <c r="N2205" s="12">
        <f t="shared" si="3297"/>
        <v>0</v>
      </c>
      <c r="O2205" s="12">
        <f t="shared" si="3297"/>
        <v>91000</v>
      </c>
      <c r="P2205" s="12">
        <f t="shared" si="3297"/>
        <v>0</v>
      </c>
      <c r="Q2205" s="12">
        <f t="shared" si="3297"/>
        <v>0</v>
      </c>
      <c r="R2205" s="12">
        <f t="shared" si="3297"/>
        <v>0</v>
      </c>
      <c r="S2205" s="12">
        <f t="shared" si="3297"/>
        <v>0</v>
      </c>
      <c r="T2205" s="12">
        <f t="shared" si="3297"/>
        <v>0</v>
      </c>
      <c r="U2205" s="12">
        <f t="shared" si="3297"/>
        <v>0</v>
      </c>
      <c r="V2205" s="12">
        <f t="shared" si="3297"/>
        <v>0</v>
      </c>
      <c r="W2205" s="12">
        <f t="shared" si="3297"/>
        <v>0</v>
      </c>
      <c r="X2205" s="12">
        <f t="shared" si="3297"/>
        <v>0</v>
      </c>
      <c r="Y2205" s="12">
        <f t="shared" si="3297"/>
        <v>0</v>
      </c>
      <c r="Z2205" s="12">
        <f t="shared" si="3297"/>
        <v>0</v>
      </c>
      <c r="AA2205" s="12">
        <f t="shared" si="3297"/>
        <v>0</v>
      </c>
      <c r="AB2205" s="12">
        <v>0</v>
      </c>
      <c r="AC2205" s="12">
        <v>91000</v>
      </c>
      <c r="AD2205" s="12">
        <f t="shared" ref="AD2205:AV2205" si="3298">SUM(AD2206:AD2214)</f>
        <v>0</v>
      </c>
      <c r="AE2205" s="12">
        <f t="shared" si="3298"/>
        <v>0</v>
      </c>
      <c r="AF2205" s="12">
        <f t="shared" si="3298"/>
        <v>0</v>
      </c>
      <c r="AG2205" s="12">
        <f t="shared" si="3298"/>
        <v>0</v>
      </c>
      <c r="AH2205" s="12">
        <f t="shared" si="3298"/>
        <v>0</v>
      </c>
      <c r="AI2205" s="12">
        <f t="shared" si="3298"/>
        <v>0</v>
      </c>
      <c r="AJ2205" s="12">
        <f t="shared" si="3298"/>
        <v>0</v>
      </c>
      <c r="AK2205" s="12">
        <f t="shared" si="3298"/>
        <v>0</v>
      </c>
      <c r="AL2205" s="12">
        <f t="shared" si="3298"/>
        <v>0</v>
      </c>
      <c r="AM2205" s="12">
        <f t="shared" si="3298"/>
        <v>0</v>
      </c>
      <c r="AN2205" s="12">
        <f t="shared" si="3298"/>
        <v>0</v>
      </c>
      <c r="AO2205" s="12">
        <f t="shared" si="3298"/>
        <v>0</v>
      </c>
      <c r="AP2205" s="12">
        <f t="shared" si="3298"/>
        <v>0</v>
      </c>
      <c r="AQ2205" s="12">
        <f t="shared" si="3298"/>
        <v>0</v>
      </c>
      <c r="AR2205" s="12">
        <f t="shared" si="3298"/>
        <v>0</v>
      </c>
      <c r="AS2205" s="12">
        <f t="shared" si="3298"/>
        <v>0</v>
      </c>
      <c r="AT2205" s="12">
        <f t="shared" si="3298"/>
        <v>0</v>
      </c>
      <c r="AU2205" s="12">
        <f t="shared" si="3298"/>
        <v>0</v>
      </c>
      <c r="AV2205" s="12">
        <f t="shared" si="3298"/>
        <v>0</v>
      </c>
      <c r="AW2205" s="12">
        <v>0</v>
      </c>
      <c r="AX2205" s="12">
        <v>0</v>
      </c>
      <c r="AY2205" s="12">
        <f t="shared" ref="AY2205:BQ2205" si="3299">SUM(AY2206:AY2214)</f>
        <v>30000</v>
      </c>
      <c r="AZ2205" s="12">
        <f t="shared" si="3299"/>
        <v>31507</v>
      </c>
      <c r="BA2205" s="12">
        <f t="shared" si="3299"/>
        <v>0</v>
      </c>
      <c r="BB2205" s="12">
        <f t="shared" si="3299"/>
        <v>0</v>
      </c>
      <c r="BC2205" s="12">
        <f t="shared" si="3299"/>
        <v>0</v>
      </c>
      <c r="BD2205" s="12">
        <f t="shared" si="3299"/>
        <v>0</v>
      </c>
      <c r="BE2205" s="12">
        <f t="shared" si="3299"/>
        <v>61507</v>
      </c>
      <c r="BF2205" s="12">
        <f t="shared" si="3299"/>
        <v>0</v>
      </c>
      <c r="BG2205" s="12">
        <f t="shared" si="3299"/>
        <v>0</v>
      </c>
      <c r="BH2205" s="12">
        <f t="shared" si="3299"/>
        <v>31507</v>
      </c>
      <c r="BI2205" s="12">
        <f t="shared" si="3299"/>
        <v>0</v>
      </c>
      <c r="BJ2205" s="12">
        <f t="shared" si="3299"/>
        <v>0</v>
      </c>
      <c r="BK2205" s="12">
        <f t="shared" si="3299"/>
        <v>0</v>
      </c>
      <c r="BL2205" s="12">
        <f t="shared" si="3299"/>
        <v>0</v>
      </c>
      <c r="BM2205" s="12">
        <f t="shared" si="3299"/>
        <v>0</v>
      </c>
      <c r="BN2205" s="12">
        <f t="shared" si="3299"/>
        <v>0</v>
      </c>
      <c r="BO2205" s="12">
        <f t="shared" si="3299"/>
        <v>0</v>
      </c>
      <c r="BP2205" s="12">
        <f t="shared" si="3299"/>
        <v>0</v>
      </c>
      <c r="BQ2205" s="12">
        <f t="shared" si="3299"/>
        <v>0</v>
      </c>
      <c r="BR2205" s="12">
        <v>31507</v>
      </c>
      <c r="BS2205" s="12">
        <v>30000</v>
      </c>
      <c r="BT2205" s="12" t="e">
        <f>IF(#REF!=0,"-",#REF!/#REF!*100)</f>
        <v>#REF!</v>
      </c>
    </row>
    <row r="2206" spans="1:72" x14ac:dyDescent="0.25">
      <c r="A2206" s="4" t="s">
        <v>548</v>
      </c>
      <c r="B2206" s="4" t="s">
        <v>56</v>
      </c>
      <c r="C2206" s="4" t="s">
        <v>152</v>
      </c>
      <c r="D2206" s="102" t="s">
        <v>706</v>
      </c>
      <c r="E2206" s="113">
        <v>6131</v>
      </c>
      <c r="F2206" s="102"/>
      <c r="G2206" s="98" t="s">
        <v>1660</v>
      </c>
      <c r="H2206" s="13" t="s">
        <v>32</v>
      </c>
      <c r="I2206" s="14">
        <v>6000</v>
      </c>
      <c r="J2206" s="14"/>
      <c r="K2206" s="14"/>
      <c r="L2206" s="14"/>
      <c r="M2206" s="14"/>
      <c r="N2206" s="14"/>
      <c r="O2206" s="14">
        <f t="shared" ref="O2206:O2268" si="3300">I2206+J2206+K2206+L2206+M2206+N2206</f>
        <v>6000</v>
      </c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>
        <v>0</v>
      </c>
      <c r="AC2206" s="14">
        <v>6000</v>
      </c>
      <c r="AD2206" s="14">
        <v>0</v>
      </c>
      <c r="AE2206" s="14"/>
      <c r="AF2206" s="14"/>
      <c r="AG2206" s="14"/>
      <c r="AH2206" s="14"/>
      <c r="AI2206" s="14"/>
      <c r="AJ2206" s="14">
        <f t="shared" ref="AJ2206:AJ2268" si="3301">AD2206+AE2206+AF2206+AG2206+AH2206+AI2206</f>
        <v>0</v>
      </c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>
        <v>0</v>
      </c>
      <c r="AX2206" s="14">
        <v>0</v>
      </c>
      <c r="AY2206" s="14">
        <v>0</v>
      </c>
      <c r="AZ2206" s="14"/>
      <c r="BA2206" s="14"/>
      <c r="BB2206" s="14"/>
      <c r="BC2206" s="14"/>
      <c r="BD2206" s="14"/>
      <c r="BE2206" s="14">
        <f t="shared" ref="BE2206:BE2268" si="3302">AY2206+AZ2206+BA2206+BB2206+BC2206+BD2206</f>
        <v>0</v>
      </c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>
        <v>0</v>
      </c>
      <c r="BS2206" s="14">
        <v>0</v>
      </c>
      <c r="BT2206" s="14" t="e">
        <f>IF(#REF!=0,"-",#REF!/#REF!*100)</f>
        <v>#REF!</v>
      </c>
    </row>
    <row r="2207" spans="1:72" x14ac:dyDescent="0.25">
      <c r="A2207" s="4" t="s">
        <v>548</v>
      </c>
      <c r="B2207" s="4" t="s">
        <v>56</v>
      </c>
      <c r="C2207" s="4" t="s">
        <v>152</v>
      </c>
      <c r="D2207" s="102" t="s">
        <v>706</v>
      </c>
      <c r="E2207" s="113">
        <v>6132</v>
      </c>
      <c r="F2207" s="102"/>
      <c r="G2207" s="98" t="s">
        <v>1660</v>
      </c>
      <c r="H2207" s="13" t="s">
        <v>72</v>
      </c>
      <c r="I2207" s="14">
        <v>0</v>
      </c>
      <c r="J2207" s="14"/>
      <c r="K2207" s="14"/>
      <c r="L2207" s="14"/>
      <c r="M2207" s="14"/>
      <c r="N2207" s="14"/>
      <c r="O2207" s="14">
        <f t="shared" si="3300"/>
        <v>0</v>
      </c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>
        <v>0</v>
      </c>
      <c r="AC2207" s="14">
        <v>0</v>
      </c>
      <c r="AD2207" s="14">
        <v>0</v>
      </c>
      <c r="AE2207" s="14"/>
      <c r="AF2207" s="14"/>
      <c r="AG2207" s="14"/>
      <c r="AH2207" s="14"/>
      <c r="AI2207" s="14"/>
      <c r="AJ2207" s="14">
        <f t="shared" si="3301"/>
        <v>0</v>
      </c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>
        <v>0</v>
      </c>
      <c r="AX2207" s="14">
        <v>0</v>
      </c>
      <c r="AY2207" s="14">
        <v>0</v>
      </c>
      <c r="AZ2207" s="14"/>
      <c r="BA2207" s="14"/>
      <c r="BB2207" s="14"/>
      <c r="BC2207" s="14"/>
      <c r="BD2207" s="14"/>
      <c r="BE2207" s="14">
        <f t="shared" si="3302"/>
        <v>0</v>
      </c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>
        <v>0</v>
      </c>
      <c r="BS2207" s="14">
        <v>0</v>
      </c>
      <c r="BT2207" s="14" t="e">
        <f>IF(#REF!=0,"-",#REF!/#REF!*100)</f>
        <v>#REF!</v>
      </c>
    </row>
    <row r="2208" spans="1:72" x14ac:dyDescent="0.25">
      <c r="A2208" s="4" t="s">
        <v>548</v>
      </c>
      <c r="B2208" s="4" t="s">
        <v>56</v>
      </c>
      <c r="C2208" s="4" t="s">
        <v>152</v>
      </c>
      <c r="D2208" s="102" t="s">
        <v>706</v>
      </c>
      <c r="E2208" s="113">
        <v>6133</v>
      </c>
      <c r="F2208" s="102"/>
      <c r="G2208" s="98" t="s">
        <v>1660</v>
      </c>
      <c r="H2208" s="13" t="s">
        <v>75</v>
      </c>
      <c r="I2208" s="14">
        <v>3000</v>
      </c>
      <c r="J2208" s="14"/>
      <c r="K2208" s="14"/>
      <c r="L2208" s="14"/>
      <c r="M2208" s="14"/>
      <c r="N2208" s="14"/>
      <c r="O2208" s="14">
        <f t="shared" si="3300"/>
        <v>3000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>
        <v>0</v>
      </c>
      <c r="AC2208" s="14">
        <v>3000</v>
      </c>
      <c r="AD2208" s="14">
        <v>0</v>
      </c>
      <c r="AE2208" s="14"/>
      <c r="AF2208" s="14"/>
      <c r="AG2208" s="14"/>
      <c r="AH2208" s="14"/>
      <c r="AI2208" s="14"/>
      <c r="AJ2208" s="14">
        <f t="shared" si="3301"/>
        <v>0</v>
      </c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>
        <v>0</v>
      </c>
      <c r="AX2208" s="14">
        <v>0</v>
      </c>
      <c r="AY2208" s="14">
        <v>0</v>
      </c>
      <c r="AZ2208" s="14"/>
      <c r="BA2208" s="14"/>
      <c r="BB2208" s="14"/>
      <c r="BC2208" s="14"/>
      <c r="BD2208" s="14"/>
      <c r="BE2208" s="14">
        <f t="shared" si="3302"/>
        <v>0</v>
      </c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>
        <v>0</v>
      </c>
      <c r="BS2208" s="14">
        <v>0</v>
      </c>
      <c r="BT2208" s="14" t="e">
        <f>IF(#REF!=0,"-",#REF!/#REF!*100)</f>
        <v>#REF!</v>
      </c>
    </row>
    <row r="2209" spans="1:72" x14ac:dyDescent="0.25">
      <c r="A2209" s="4" t="s">
        <v>548</v>
      </c>
      <c r="B2209" s="4" t="s">
        <v>56</v>
      </c>
      <c r="C2209" s="4" t="s">
        <v>152</v>
      </c>
      <c r="D2209" s="102" t="s">
        <v>706</v>
      </c>
      <c r="E2209" s="113">
        <v>6134</v>
      </c>
      <c r="F2209" s="102"/>
      <c r="G2209" s="98" t="s">
        <v>1660</v>
      </c>
      <c r="H2209" s="13" t="s">
        <v>78</v>
      </c>
      <c r="I2209" s="14">
        <v>10000</v>
      </c>
      <c r="J2209" s="14"/>
      <c r="K2209" s="14"/>
      <c r="L2209" s="14"/>
      <c r="M2209" s="14"/>
      <c r="N2209" s="14"/>
      <c r="O2209" s="14">
        <f t="shared" si="3300"/>
        <v>10000</v>
      </c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>
        <v>0</v>
      </c>
      <c r="AC2209" s="14">
        <v>10000</v>
      </c>
      <c r="AD2209" s="14">
        <v>0</v>
      </c>
      <c r="AE2209" s="14"/>
      <c r="AF2209" s="14"/>
      <c r="AG2209" s="14"/>
      <c r="AH2209" s="14"/>
      <c r="AI2209" s="14"/>
      <c r="AJ2209" s="14">
        <f t="shared" si="3301"/>
        <v>0</v>
      </c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>
        <v>0</v>
      </c>
      <c r="AX2209" s="14">
        <v>0</v>
      </c>
      <c r="AY2209" s="14">
        <v>0</v>
      </c>
      <c r="AZ2209" s="14"/>
      <c r="BA2209" s="14"/>
      <c r="BB2209" s="14"/>
      <c r="BC2209" s="14"/>
      <c r="BD2209" s="14"/>
      <c r="BE2209" s="14">
        <f t="shared" si="3302"/>
        <v>0</v>
      </c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>
        <v>0</v>
      </c>
      <c r="BS2209" s="14">
        <v>0</v>
      </c>
      <c r="BT2209" s="14" t="e">
        <f>IF(#REF!=0,"-",#REF!/#REF!*100)</f>
        <v>#REF!</v>
      </c>
    </row>
    <row r="2210" spans="1:72" x14ac:dyDescent="0.25">
      <c r="A2210" s="4" t="s">
        <v>548</v>
      </c>
      <c r="B2210" s="4" t="s">
        <v>56</v>
      </c>
      <c r="C2210" s="4" t="s">
        <v>152</v>
      </c>
      <c r="D2210" s="102" t="s">
        <v>706</v>
      </c>
      <c r="E2210" s="113">
        <v>6135</v>
      </c>
      <c r="F2210" s="102"/>
      <c r="G2210" s="98" t="s">
        <v>1660</v>
      </c>
      <c r="H2210" s="13" t="s">
        <v>81</v>
      </c>
      <c r="I2210" s="14">
        <v>2000</v>
      </c>
      <c r="J2210" s="14"/>
      <c r="K2210" s="14"/>
      <c r="L2210" s="14"/>
      <c r="M2210" s="14"/>
      <c r="N2210" s="14"/>
      <c r="O2210" s="14">
        <f t="shared" si="3300"/>
        <v>2000</v>
      </c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>
        <v>0</v>
      </c>
      <c r="AC2210" s="14">
        <v>2000</v>
      </c>
      <c r="AD2210" s="14">
        <v>0</v>
      </c>
      <c r="AE2210" s="14"/>
      <c r="AF2210" s="14"/>
      <c r="AG2210" s="14"/>
      <c r="AH2210" s="14"/>
      <c r="AI2210" s="14"/>
      <c r="AJ2210" s="14">
        <f t="shared" si="3301"/>
        <v>0</v>
      </c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>
        <v>0</v>
      </c>
      <c r="AX2210" s="14">
        <v>0</v>
      </c>
      <c r="AY2210" s="14">
        <v>0</v>
      </c>
      <c r="AZ2210" s="14"/>
      <c r="BA2210" s="14"/>
      <c r="BB2210" s="14"/>
      <c r="BC2210" s="14"/>
      <c r="BD2210" s="14"/>
      <c r="BE2210" s="14">
        <f t="shared" si="3302"/>
        <v>0</v>
      </c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>
        <v>0</v>
      </c>
      <c r="BS2210" s="14">
        <v>0</v>
      </c>
      <c r="BT2210" s="14" t="e">
        <f>IF(#REF!=0,"-",#REF!/#REF!*100)</f>
        <v>#REF!</v>
      </c>
    </row>
    <row r="2211" spans="1:72" ht="22.5" x14ac:dyDescent="0.25">
      <c r="A2211" s="4" t="s">
        <v>548</v>
      </c>
      <c r="B2211" s="4" t="s">
        <v>56</v>
      </c>
      <c r="C2211" s="4" t="s">
        <v>152</v>
      </c>
      <c r="D2211" s="102" t="s">
        <v>706</v>
      </c>
      <c r="E2211" s="113">
        <v>6136</v>
      </c>
      <c r="F2211" s="102"/>
      <c r="G2211" s="98" t="s">
        <v>1660</v>
      </c>
      <c r="H2211" s="13" t="s">
        <v>84</v>
      </c>
      <c r="I2211" s="14">
        <v>10000</v>
      </c>
      <c r="J2211" s="14"/>
      <c r="K2211" s="14"/>
      <c r="L2211" s="14"/>
      <c r="M2211" s="14"/>
      <c r="N2211" s="14"/>
      <c r="O2211" s="14">
        <f t="shared" si="3300"/>
        <v>10000</v>
      </c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>
        <v>0</v>
      </c>
      <c r="AC2211" s="14">
        <v>10000</v>
      </c>
      <c r="AD2211" s="14">
        <v>0</v>
      </c>
      <c r="AE2211" s="14"/>
      <c r="AF2211" s="14"/>
      <c r="AG2211" s="14"/>
      <c r="AH2211" s="14"/>
      <c r="AI2211" s="14"/>
      <c r="AJ2211" s="14">
        <f t="shared" si="3301"/>
        <v>0</v>
      </c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>
        <v>0</v>
      </c>
      <c r="AX2211" s="14">
        <v>0</v>
      </c>
      <c r="AY2211" s="14">
        <v>0</v>
      </c>
      <c r="AZ2211" s="14"/>
      <c r="BA2211" s="14"/>
      <c r="BB2211" s="14"/>
      <c r="BC2211" s="14"/>
      <c r="BD2211" s="14"/>
      <c r="BE2211" s="14">
        <f t="shared" si="3302"/>
        <v>0</v>
      </c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>
        <v>0</v>
      </c>
      <c r="BS2211" s="14">
        <v>0</v>
      </c>
      <c r="BT2211" s="14" t="e">
        <f>IF(#REF!=0,"-",#REF!/#REF!*100)</f>
        <v>#REF!</v>
      </c>
    </row>
    <row r="2212" spans="1:72" x14ac:dyDescent="0.25">
      <c r="A2212" s="4" t="s">
        <v>548</v>
      </c>
      <c r="B2212" s="4" t="s">
        <v>56</v>
      </c>
      <c r="C2212" s="4" t="s">
        <v>152</v>
      </c>
      <c r="D2212" s="102" t="s">
        <v>706</v>
      </c>
      <c r="E2212" s="113">
        <v>6137</v>
      </c>
      <c r="F2212" s="102"/>
      <c r="G2212" s="98" t="s">
        <v>1660</v>
      </c>
      <c r="H2212" s="13" t="s">
        <v>87</v>
      </c>
      <c r="I2212" s="14">
        <v>10000</v>
      </c>
      <c r="J2212" s="14"/>
      <c r="K2212" s="14"/>
      <c r="L2212" s="14"/>
      <c r="M2212" s="14"/>
      <c r="N2212" s="14"/>
      <c r="O2212" s="14">
        <f t="shared" si="3300"/>
        <v>10000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>
        <v>0</v>
      </c>
      <c r="AC2212" s="14">
        <v>10000</v>
      </c>
      <c r="AD2212" s="14">
        <v>0</v>
      </c>
      <c r="AE2212" s="14"/>
      <c r="AF2212" s="14"/>
      <c r="AG2212" s="14"/>
      <c r="AH2212" s="14"/>
      <c r="AI2212" s="14"/>
      <c r="AJ2212" s="14">
        <f t="shared" si="3301"/>
        <v>0</v>
      </c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>
        <v>0</v>
      </c>
      <c r="AX2212" s="14">
        <v>0</v>
      </c>
      <c r="AY2212" s="14">
        <v>0</v>
      </c>
      <c r="AZ2212" s="14"/>
      <c r="BA2212" s="14"/>
      <c r="BB2212" s="14"/>
      <c r="BC2212" s="14"/>
      <c r="BD2212" s="14"/>
      <c r="BE2212" s="14">
        <f t="shared" si="3302"/>
        <v>0</v>
      </c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>
        <v>0</v>
      </c>
      <c r="BS2212" s="14">
        <v>0</v>
      </c>
      <c r="BT2212" s="14" t="e">
        <f>IF(#REF!=0,"-",#REF!/#REF!*100)</f>
        <v>#REF!</v>
      </c>
    </row>
    <row r="2213" spans="1:72" ht="22.5" x14ac:dyDescent="0.25">
      <c r="A2213" s="4" t="s">
        <v>548</v>
      </c>
      <c r="B2213" s="4" t="s">
        <v>56</v>
      </c>
      <c r="C2213" s="4" t="s">
        <v>152</v>
      </c>
      <c r="D2213" s="102" t="s">
        <v>706</v>
      </c>
      <c r="E2213" s="113">
        <v>6138</v>
      </c>
      <c r="F2213" s="102"/>
      <c r="G2213" s="98" t="s">
        <v>1660</v>
      </c>
      <c r="H2213" s="13" t="s">
        <v>90</v>
      </c>
      <c r="I2213" s="14">
        <v>0</v>
      </c>
      <c r="J2213" s="14"/>
      <c r="K2213" s="14"/>
      <c r="L2213" s="14"/>
      <c r="M2213" s="14"/>
      <c r="N2213" s="14"/>
      <c r="O2213" s="14">
        <f t="shared" si="3300"/>
        <v>0</v>
      </c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>
        <v>0</v>
      </c>
      <c r="AC2213" s="14">
        <v>0</v>
      </c>
      <c r="AD2213" s="14">
        <v>0</v>
      </c>
      <c r="AE2213" s="14"/>
      <c r="AF2213" s="14"/>
      <c r="AG2213" s="14"/>
      <c r="AH2213" s="14"/>
      <c r="AI2213" s="14"/>
      <c r="AJ2213" s="14">
        <f t="shared" si="3301"/>
        <v>0</v>
      </c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>
        <v>0</v>
      </c>
      <c r="AX2213" s="14">
        <v>0</v>
      </c>
      <c r="AY2213" s="14">
        <v>0</v>
      </c>
      <c r="AZ2213" s="14"/>
      <c r="BA2213" s="14"/>
      <c r="BB2213" s="14"/>
      <c r="BC2213" s="14"/>
      <c r="BD2213" s="14"/>
      <c r="BE2213" s="14">
        <f t="shared" si="3302"/>
        <v>0</v>
      </c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>
        <v>0</v>
      </c>
      <c r="BS2213" s="14">
        <v>0</v>
      </c>
      <c r="BT2213" s="14" t="e">
        <f>IF(#REF!=0,"-",#REF!/#REF!*100)</f>
        <v>#REF!</v>
      </c>
    </row>
    <row r="2214" spans="1:72" x14ac:dyDescent="0.25">
      <c r="A2214" s="1" t="s">
        <v>548</v>
      </c>
      <c r="B2214" s="1" t="s">
        <v>56</v>
      </c>
      <c r="C2214" s="1" t="s">
        <v>152</v>
      </c>
      <c r="D2214" s="105" t="s">
        <v>706</v>
      </c>
      <c r="E2214" s="105" t="s">
        <v>34</v>
      </c>
      <c r="F2214" s="102" t="s">
        <v>0</v>
      </c>
      <c r="G2214" s="13" t="s">
        <v>0</v>
      </c>
      <c r="H2214" s="2" t="s">
        <v>35</v>
      </c>
      <c r="I2214" s="12">
        <f t="shared" ref="I2214:AA2214" si="3303">SUM(I2215:I2217)</f>
        <v>50000</v>
      </c>
      <c r="J2214" s="12">
        <f t="shared" si="3303"/>
        <v>0</v>
      </c>
      <c r="K2214" s="12">
        <f t="shared" si="3303"/>
        <v>0</v>
      </c>
      <c r="L2214" s="12">
        <f t="shared" si="3303"/>
        <v>0</v>
      </c>
      <c r="M2214" s="12">
        <f t="shared" si="3303"/>
        <v>0</v>
      </c>
      <c r="N2214" s="12">
        <f t="shared" si="3303"/>
        <v>0</v>
      </c>
      <c r="O2214" s="12">
        <f t="shared" si="3303"/>
        <v>50000</v>
      </c>
      <c r="P2214" s="12">
        <f t="shared" si="3303"/>
        <v>0</v>
      </c>
      <c r="Q2214" s="12">
        <f t="shared" si="3303"/>
        <v>0</v>
      </c>
      <c r="R2214" s="12">
        <f t="shared" si="3303"/>
        <v>0</v>
      </c>
      <c r="S2214" s="12">
        <f t="shared" si="3303"/>
        <v>0</v>
      </c>
      <c r="T2214" s="12">
        <f t="shared" si="3303"/>
        <v>0</v>
      </c>
      <c r="U2214" s="12">
        <f t="shared" si="3303"/>
        <v>0</v>
      </c>
      <c r="V2214" s="12">
        <f t="shared" si="3303"/>
        <v>0</v>
      </c>
      <c r="W2214" s="12">
        <f t="shared" si="3303"/>
        <v>0</v>
      </c>
      <c r="X2214" s="12">
        <f t="shared" si="3303"/>
        <v>0</v>
      </c>
      <c r="Y2214" s="12">
        <f t="shared" si="3303"/>
        <v>0</v>
      </c>
      <c r="Z2214" s="12">
        <f t="shared" si="3303"/>
        <v>0</v>
      </c>
      <c r="AA2214" s="12">
        <f t="shared" si="3303"/>
        <v>0</v>
      </c>
      <c r="AB2214" s="12">
        <v>0</v>
      </c>
      <c r="AC2214" s="12">
        <v>50000</v>
      </c>
      <c r="AD2214" s="12">
        <f t="shared" ref="AD2214:AV2214" si="3304">SUM(AD2215:AD2217)</f>
        <v>0</v>
      </c>
      <c r="AE2214" s="12">
        <f t="shared" si="3304"/>
        <v>0</v>
      </c>
      <c r="AF2214" s="12">
        <f t="shared" si="3304"/>
        <v>0</v>
      </c>
      <c r="AG2214" s="12">
        <f t="shared" si="3304"/>
        <v>0</v>
      </c>
      <c r="AH2214" s="12">
        <f t="shared" si="3304"/>
        <v>0</v>
      </c>
      <c r="AI2214" s="12">
        <f t="shared" si="3304"/>
        <v>0</v>
      </c>
      <c r="AJ2214" s="12">
        <f t="shared" si="3304"/>
        <v>0</v>
      </c>
      <c r="AK2214" s="12">
        <f t="shared" si="3304"/>
        <v>0</v>
      </c>
      <c r="AL2214" s="12">
        <f t="shared" si="3304"/>
        <v>0</v>
      </c>
      <c r="AM2214" s="12">
        <f t="shared" si="3304"/>
        <v>0</v>
      </c>
      <c r="AN2214" s="12">
        <f t="shared" si="3304"/>
        <v>0</v>
      </c>
      <c r="AO2214" s="12">
        <f t="shared" si="3304"/>
        <v>0</v>
      </c>
      <c r="AP2214" s="12">
        <f t="shared" si="3304"/>
        <v>0</v>
      </c>
      <c r="AQ2214" s="12">
        <f t="shared" si="3304"/>
        <v>0</v>
      </c>
      <c r="AR2214" s="12">
        <f t="shared" si="3304"/>
        <v>0</v>
      </c>
      <c r="AS2214" s="12">
        <f t="shared" si="3304"/>
        <v>0</v>
      </c>
      <c r="AT2214" s="12">
        <f t="shared" si="3304"/>
        <v>0</v>
      </c>
      <c r="AU2214" s="12">
        <f t="shared" si="3304"/>
        <v>0</v>
      </c>
      <c r="AV2214" s="12">
        <f t="shared" si="3304"/>
        <v>0</v>
      </c>
      <c r="AW2214" s="12">
        <v>0</v>
      </c>
      <c r="AX2214" s="12">
        <v>0</v>
      </c>
      <c r="AY2214" s="12">
        <f t="shared" ref="AY2214:BQ2214" si="3305">SUM(AY2215:AY2217)</f>
        <v>30000</v>
      </c>
      <c r="AZ2214" s="12">
        <f t="shared" si="3305"/>
        <v>31507</v>
      </c>
      <c r="BA2214" s="12">
        <f t="shared" si="3305"/>
        <v>0</v>
      </c>
      <c r="BB2214" s="12">
        <f t="shared" si="3305"/>
        <v>0</v>
      </c>
      <c r="BC2214" s="12">
        <f t="shared" si="3305"/>
        <v>0</v>
      </c>
      <c r="BD2214" s="12">
        <f t="shared" si="3305"/>
        <v>0</v>
      </c>
      <c r="BE2214" s="12">
        <f t="shared" si="3305"/>
        <v>61507</v>
      </c>
      <c r="BF2214" s="12">
        <f t="shared" si="3305"/>
        <v>0</v>
      </c>
      <c r="BG2214" s="12">
        <f t="shared" si="3305"/>
        <v>0</v>
      </c>
      <c r="BH2214" s="12">
        <f t="shared" si="3305"/>
        <v>31507</v>
      </c>
      <c r="BI2214" s="12">
        <f t="shared" si="3305"/>
        <v>0</v>
      </c>
      <c r="BJ2214" s="12">
        <f t="shared" si="3305"/>
        <v>0</v>
      </c>
      <c r="BK2214" s="12">
        <f t="shared" si="3305"/>
        <v>0</v>
      </c>
      <c r="BL2214" s="12">
        <f t="shared" si="3305"/>
        <v>0</v>
      </c>
      <c r="BM2214" s="12">
        <f t="shared" si="3305"/>
        <v>0</v>
      </c>
      <c r="BN2214" s="12">
        <f t="shared" si="3305"/>
        <v>0</v>
      </c>
      <c r="BO2214" s="12">
        <f t="shared" si="3305"/>
        <v>0</v>
      </c>
      <c r="BP2214" s="12">
        <f t="shared" si="3305"/>
        <v>0</v>
      </c>
      <c r="BQ2214" s="12">
        <f t="shared" si="3305"/>
        <v>0</v>
      </c>
      <c r="BR2214" s="12">
        <v>31507</v>
      </c>
      <c r="BS2214" s="12">
        <v>30000</v>
      </c>
      <c r="BT2214" s="12" t="e">
        <f>IF(#REF!=0,"-",#REF!/#REF!*100)</f>
        <v>#REF!</v>
      </c>
    </row>
    <row r="2215" spans="1:72" x14ac:dyDescent="0.25">
      <c r="A2215" s="4" t="s">
        <v>548</v>
      </c>
      <c r="B2215" s="4" t="s">
        <v>56</v>
      </c>
      <c r="C2215" s="4" t="s">
        <v>152</v>
      </c>
      <c r="D2215" s="102" t="s">
        <v>706</v>
      </c>
      <c r="E2215" s="113">
        <v>6139</v>
      </c>
      <c r="F2215" s="102"/>
      <c r="G2215" s="98" t="s">
        <v>1660</v>
      </c>
      <c r="H2215" s="13" t="s">
        <v>35</v>
      </c>
      <c r="I2215" s="14">
        <v>50000</v>
      </c>
      <c r="J2215" s="14"/>
      <c r="K2215" s="14"/>
      <c r="L2215" s="14"/>
      <c r="M2215" s="14"/>
      <c r="N2215" s="14"/>
      <c r="O2215" s="14">
        <f t="shared" si="3300"/>
        <v>50000</v>
      </c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>
        <v>0</v>
      </c>
      <c r="AC2215" s="14">
        <v>50000</v>
      </c>
      <c r="AD2215" s="14">
        <v>0</v>
      </c>
      <c r="AE2215" s="14"/>
      <c r="AF2215" s="14"/>
      <c r="AG2215" s="14"/>
      <c r="AH2215" s="14"/>
      <c r="AI2215" s="14"/>
      <c r="AJ2215" s="14">
        <f t="shared" si="3301"/>
        <v>0</v>
      </c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>
        <v>0</v>
      </c>
      <c r="AX2215" s="14">
        <v>0</v>
      </c>
      <c r="AY2215" s="14">
        <v>30000</v>
      </c>
      <c r="AZ2215" s="14">
        <f>9000+22507</f>
        <v>31507</v>
      </c>
      <c r="BA2215" s="14"/>
      <c r="BB2215" s="14"/>
      <c r="BC2215" s="14"/>
      <c r="BD2215" s="14"/>
      <c r="BE2215" s="14">
        <f t="shared" si="3302"/>
        <v>61507</v>
      </c>
      <c r="BF2215" s="14"/>
      <c r="BG2215" s="14"/>
      <c r="BH2215" s="14">
        <f>9000+22507</f>
        <v>31507</v>
      </c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>
        <v>31507</v>
      </c>
      <c r="BS2215" s="14">
        <v>30000</v>
      </c>
      <c r="BT2215" s="14" t="e">
        <f>IF(#REF!=0,"-",#REF!/#REF!*100)</f>
        <v>#REF!</v>
      </c>
    </row>
    <row r="2216" spans="1:72" ht="22.5" x14ac:dyDescent="0.25">
      <c r="A2216" s="4" t="s">
        <v>548</v>
      </c>
      <c r="B2216" s="4" t="s">
        <v>56</v>
      </c>
      <c r="C2216" s="4" t="s">
        <v>152</v>
      </c>
      <c r="D2216" s="102" t="s">
        <v>706</v>
      </c>
      <c r="E2216" s="113">
        <v>6139</v>
      </c>
      <c r="F2216" s="102" t="s">
        <v>713</v>
      </c>
      <c r="G2216" s="98" t="s">
        <v>1660</v>
      </c>
      <c r="H2216" s="13" t="s">
        <v>37</v>
      </c>
      <c r="I2216" s="14">
        <v>0</v>
      </c>
      <c r="J2216" s="14"/>
      <c r="K2216" s="14"/>
      <c r="L2216" s="14"/>
      <c r="M2216" s="14"/>
      <c r="N2216" s="14"/>
      <c r="O2216" s="14">
        <f t="shared" si="3300"/>
        <v>0</v>
      </c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>
        <v>0</v>
      </c>
      <c r="AC2216" s="14">
        <v>0</v>
      </c>
      <c r="AD2216" s="14">
        <v>0</v>
      </c>
      <c r="AE2216" s="14"/>
      <c r="AF2216" s="14"/>
      <c r="AG2216" s="14"/>
      <c r="AH2216" s="14"/>
      <c r="AI2216" s="14"/>
      <c r="AJ2216" s="14">
        <f t="shared" si="3301"/>
        <v>0</v>
      </c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>
        <v>0</v>
      </c>
      <c r="AX2216" s="14">
        <v>0</v>
      </c>
      <c r="AY2216" s="14">
        <v>0</v>
      </c>
      <c r="AZ2216" s="14"/>
      <c r="BA2216" s="14"/>
      <c r="BB2216" s="14"/>
      <c r="BC2216" s="14"/>
      <c r="BD2216" s="14"/>
      <c r="BE2216" s="14">
        <f t="shared" si="3302"/>
        <v>0</v>
      </c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>
        <v>0</v>
      </c>
      <c r="BS2216" s="14">
        <v>0</v>
      </c>
      <c r="BT2216" s="14" t="e">
        <f>IF(#REF!=0,"-",#REF!/#REF!*100)</f>
        <v>#REF!</v>
      </c>
    </row>
    <row r="2217" spans="1:72" ht="33.75" x14ac:dyDescent="0.25">
      <c r="A2217" s="4" t="s">
        <v>548</v>
      </c>
      <c r="B2217" s="4" t="s">
        <v>56</v>
      </c>
      <c r="C2217" s="4" t="s">
        <v>152</v>
      </c>
      <c r="D2217" s="102" t="s">
        <v>706</v>
      </c>
      <c r="E2217" s="113">
        <v>6139</v>
      </c>
      <c r="F2217" s="102" t="s">
        <v>714</v>
      </c>
      <c r="G2217" s="98" t="s">
        <v>1660</v>
      </c>
      <c r="H2217" s="13" t="s">
        <v>38</v>
      </c>
      <c r="I2217" s="14">
        <v>0</v>
      </c>
      <c r="J2217" s="14"/>
      <c r="K2217" s="14"/>
      <c r="L2217" s="14"/>
      <c r="M2217" s="14"/>
      <c r="N2217" s="14"/>
      <c r="O2217" s="14">
        <f t="shared" si="3300"/>
        <v>0</v>
      </c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>
        <v>0</v>
      </c>
      <c r="AC2217" s="14">
        <v>0</v>
      </c>
      <c r="AD2217" s="14">
        <v>0</v>
      </c>
      <c r="AE2217" s="14"/>
      <c r="AF2217" s="14"/>
      <c r="AG2217" s="14"/>
      <c r="AH2217" s="14"/>
      <c r="AI2217" s="14"/>
      <c r="AJ2217" s="14">
        <f t="shared" si="3301"/>
        <v>0</v>
      </c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>
        <v>0</v>
      </c>
      <c r="AX2217" s="14">
        <v>0</v>
      </c>
      <c r="AY2217" s="14">
        <v>0</v>
      </c>
      <c r="AZ2217" s="14"/>
      <c r="BA2217" s="14"/>
      <c r="BB2217" s="14"/>
      <c r="BC2217" s="14"/>
      <c r="BD2217" s="14"/>
      <c r="BE2217" s="14">
        <f t="shared" si="3302"/>
        <v>0</v>
      </c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>
        <v>0</v>
      </c>
      <c r="BS2217" s="14">
        <v>0</v>
      </c>
      <c r="BT2217" s="14" t="e">
        <f>IF(#REF!=0,"-",#REF!/#REF!*100)</f>
        <v>#REF!</v>
      </c>
    </row>
    <row r="2218" spans="1:72" ht="33.75" x14ac:dyDescent="0.25">
      <c r="A2218" s="1" t="s">
        <v>0</v>
      </c>
      <c r="B2218" s="1" t="s">
        <v>0</v>
      </c>
      <c r="C2218" s="1" t="s">
        <v>0</v>
      </c>
      <c r="D2218" s="101" t="s">
        <v>0</v>
      </c>
      <c r="E2218" s="101" t="s">
        <v>0</v>
      </c>
      <c r="F2218" s="101" t="s">
        <v>0</v>
      </c>
      <c r="G2218" s="2" t="s">
        <v>0</v>
      </c>
      <c r="H2218" s="10" t="s">
        <v>39</v>
      </c>
      <c r="I2218" s="11">
        <f t="shared" ref="I2218:X2219" si="3306">SUM(I2219)</f>
        <v>0</v>
      </c>
      <c r="J2218" s="11">
        <f t="shared" si="3306"/>
        <v>0</v>
      </c>
      <c r="K2218" s="11">
        <f t="shared" si="3306"/>
        <v>0</v>
      </c>
      <c r="L2218" s="11">
        <f t="shared" si="3306"/>
        <v>0</v>
      </c>
      <c r="M2218" s="11">
        <f t="shared" si="3306"/>
        <v>0</v>
      </c>
      <c r="N2218" s="11">
        <f t="shared" si="3306"/>
        <v>0</v>
      </c>
      <c r="O2218" s="11">
        <f t="shared" si="3306"/>
        <v>0</v>
      </c>
      <c r="P2218" s="11">
        <f t="shared" si="3306"/>
        <v>0</v>
      </c>
      <c r="Q2218" s="11">
        <f t="shared" si="3306"/>
        <v>0</v>
      </c>
      <c r="R2218" s="11">
        <f t="shared" si="3306"/>
        <v>0</v>
      </c>
      <c r="S2218" s="11">
        <f t="shared" si="3306"/>
        <v>0</v>
      </c>
      <c r="T2218" s="11">
        <f t="shared" si="3306"/>
        <v>0</v>
      </c>
      <c r="U2218" s="11">
        <f t="shared" si="3306"/>
        <v>0</v>
      </c>
      <c r="V2218" s="11">
        <f t="shared" si="3306"/>
        <v>0</v>
      </c>
      <c r="W2218" s="11">
        <f t="shared" si="3306"/>
        <v>0</v>
      </c>
      <c r="X2218" s="11">
        <f t="shared" si="3306"/>
        <v>0</v>
      </c>
      <c r="Y2218" s="11">
        <f t="shared" ref="J2218:AA2219" si="3307">SUM(Y2219)</f>
        <v>0</v>
      </c>
      <c r="Z2218" s="11">
        <f t="shared" si="3307"/>
        <v>0</v>
      </c>
      <c r="AA2218" s="11">
        <f t="shared" si="3307"/>
        <v>0</v>
      </c>
      <c r="AB2218" s="11">
        <v>0</v>
      </c>
      <c r="AC2218" s="11">
        <v>0</v>
      </c>
      <c r="AD2218" s="11">
        <f t="shared" ref="AD2218:AS2219" si="3308">SUM(AD2219)</f>
        <v>0</v>
      </c>
      <c r="AE2218" s="11">
        <f t="shared" si="3308"/>
        <v>0</v>
      </c>
      <c r="AF2218" s="11">
        <f t="shared" si="3308"/>
        <v>0</v>
      </c>
      <c r="AG2218" s="11">
        <f t="shared" si="3308"/>
        <v>0</v>
      </c>
      <c r="AH2218" s="11">
        <f t="shared" si="3308"/>
        <v>0</v>
      </c>
      <c r="AI2218" s="11">
        <f t="shared" si="3308"/>
        <v>0</v>
      </c>
      <c r="AJ2218" s="11">
        <f t="shared" si="3308"/>
        <v>0</v>
      </c>
      <c r="AK2218" s="11">
        <f t="shared" si="3308"/>
        <v>0</v>
      </c>
      <c r="AL2218" s="11">
        <f t="shared" si="3308"/>
        <v>0</v>
      </c>
      <c r="AM2218" s="11">
        <f t="shared" si="3308"/>
        <v>0</v>
      </c>
      <c r="AN2218" s="11">
        <f t="shared" si="3308"/>
        <v>0</v>
      </c>
      <c r="AO2218" s="11">
        <f t="shared" si="3308"/>
        <v>0</v>
      </c>
      <c r="AP2218" s="11">
        <f t="shared" si="3308"/>
        <v>0</v>
      </c>
      <c r="AQ2218" s="11">
        <f t="shared" si="3308"/>
        <v>0</v>
      </c>
      <c r="AR2218" s="11">
        <f t="shared" si="3308"/>
        <v>0</v>
      </c>
      <c r="AS2218" s="11">
        <f t="shared" si="3308"/>
        <v>0</v>
      </c>
      <c r="AT2218" s="11">
        <f t="shared" ref="AE2218:AV2219" si="3309">SUM(AT2219)</f>
        <v>0</v>
      </c>
      <c r="AU2218" s="11">
        <f t="shared" si="3309"/>
        <v>0</v>
      </c>
      <c r="AV2218" s="11">
        <f t="shared" si="3309"/>
        <v>0</v>
      </c>
      <c r="AW2218" s="11">
        <v>0</v>
      </c>
      <c r="AX2218" s="11">
        <v>0</v>
      </c>
      <c r="AY2218" s="11">
        <f t="shared" ref="AY2218:BN2219" si="3310">SUM(AY2219)</f>
        <v>0</v>
      </c>
      <c r="AZ2218" s="11">
        <f t="shared" si="3310"/>
        <v>0</v>
      </c>
      <c r="BA2218" s="11">
        <f t="shared" si="3310"/>
        <v>0</v>
      </c>
      <c r="BB2218" s="11">
        <f t="shared" si="3310"/>
        <v>0</v>
      </c>
      <c r="BC2218" s="11">
        <f t="shared" si="3310"/>
        <v>0</v>
      </c>
      <c r="BD2218" s="11">
        <f t="shared" si="3310"/>
        <v>0</v>
      </c>
      <c r="BE2218" s="11">
        <f t="shared" si="3310"/>
        <v>0</v>
      </c>
      <c r="BF2218" s="11">
        <f t="shared" si="3310"/>
        <v>0</v>
      </c>
      <c r="BG2218" s="11">
        <f t="shared" si="3310"/>
        <v>0</v>
      </c>
      <c r="BH2218" s="11">
        <f t="shared" si="3310"/>
        <v>0</v>
      </c>
      <c r="BI2218" s="11">
        <f t="shared" si="3310"/>
        <v>0</v>
      </c>
      <c r="BJ2218" s="11">
        <f t="shared" si="3310"/>
        <v>0</v>
      </c>
      <c r="BK2218" s="11">
        <f t="shared" si="3310"/>
        <v>0</v>
      </c>
      <c r="BL2218" s="11">
        <f t="shared" si="3310"/>
        <v>0</v>
      </c>
      <c r="BM2218" s="11">
        <f t="shared" si="3310"/>
        <v>0</v>
      </c>
      <c r="BN2218" s="11">
        <f t="shared" si="3310"/>
        <v>0</v>
      </c>
      <c r="BO2218" s="11">
        <f t="shared" ref="AZ2218:BQ2219" si="3311">SUM(BO2219)</f>
        <v>0</v>
      </c>
      <c r="BP2218" s="11">
        <f t="shared" si="3311"/>
        <v>0</v>
      </c>
      <c r="BQ2218" s="11">
        <f t="shared" si="3311"/>
        <v>0</v>
      </c>
      <c r="BR2218" s="11">
        <v>0</v>
      </c>
      <c r="BS2218" s="11">
        <v>0</v>
      </c>
      <c r="BT2218" s="11" t="e">
        <f>IF(#REF!=0,"-",#REF!/#REF!*100)</f>
        <v>#REF!</v>
      </c>
    </row>
    <row r="2219" spans="1:72" ht="22.5" x14ac:dyDescent="0.25">
      <c r="A2219" s="4" t="s">
        <v>548</v>
      </c>
      <c r="B2219" s="4" t="s">
        <v>56</v>
      </c>
      <c r="C2219" s="4" t="s">
        <v>152</v>
      </c>
      <c r="D2219" s="102" t="s">
        <v>706</v>
      </c>
      <c r="E2219" s="101" t="s">
        <v>40</v>
      </c>
      <c r="F2219" s="101" t="s">
        <v>0</v>
      </c>
      <c r="G2219" s="2" t="s">
        <v>0</v>
      </c>
      <c r="H2219" s="2" t="s">
        <v>41</v>
      </c>
      <c r="I2219" s="12">
        <f t="shared" si="3306"/>
        <v>0</v>
      </c>
      <c r="J2219" s="12">
        <f t="shared" si="3307"/>
        <v>0</v>
      </c>
      <c r="K2219" s="12">
        <f t="shared" si="3307"/>
        <v>0</v>
      </c>
      <c r="L2219" s="12">
        <f t="shared" si="3307"/>
        <v>0</v>
      </c>
      <c r="M2219" s="12">
        <f t="shared" si="3307"/>
        <v>0</v>
      </c>
      <c r="N2219" s="12">
        <f t="shared" si="3307"/>
        <v>0</v>
      </c>
      <c r="O2219" s="12">
        <f t="shared" si="3307"/>
        <v>0</v>
      </c>
      <c r="P2219" s="12">
        <f t="shared" si="3307"/>
        <v>0</v>
      </c>
      <c r="Q2219" s="12">
        <f t="shared" si="3307"/>
        <v>0</v>
      </c>
      <c r="R2219" s="12">
        <f t="shared" si="3307"/>
        <v>0</v>
      </c>
      <c r="S2219" s="12">
        <f t="shared" si="3307"/>
        <v>0</v>
      </c>
      <c r="T2219" s="12">
        <f t="shared" si="3307"/>
        <v>0</v>
      </c>
      <c r="U2219" s="12">
        <f t="shared" si="3307"/>
        <v>0</v>
      </c>
      <c r="V2219" s="12">
        <f t="shared" si="3307"/>
        <v>0</v>
      </c>
      <c r="W2219" s="12">
        <f t="shared" si="3307"/>
        <v>0</v>
      </c>
      <c r="X2219" s="12">
        <f t="shared" si="3307"/>
        <v>0</v>
      </c>
      <c r="Y2219" s="12">
        <f t="shared" si="3307"/>
        <v>0</v>
      </c>
      <c r="Z2219" s="12">
        <f t="shared" si="3307"/>
        <v>0</v>
      </c>
      <c r="AA2219" s="12">
        <f t="shared" si="3307"/>
        <v>0</v>
      </c>
      <c r="AB2219" s="12">
        <v>0</v>
      </c>
      <c r="AC2219" s="12">
        <v>0</v>
      </c>
      <c r="AD2219" s="12">
        <f t="shared" si="3308"/>
        <v>0</v>
      </c>
      <c r="AE2219" s="12">
        <f t="shared" si="3309"/>
        <v>0</v>
      </c>
      <c r="AF2219" s="12">
        <f t="shared" si="3309"/>
        <v>0</v>
      </c>
      <c r="AG2219" s="12">
        <f t="shared" si="3309"/>
        <v>0</v>
      </c>
      <c r="AH2219" s="12">
        <f t="shared" si="3309"/>
        <v>0</v>
      </c>
      <c r="AI2219" s="12">
        <f t="shared" si="3309"/>
        <v>0</v>
      </c>
      <c r="AJ2219" s="12">
        <f t="shared" si="3309"/>
        <v>0</v>
      </c>
      <c r="AK2219" s="12">
        <f t="shared" si="3309"/>
        <v>0</v>
      </c>
      <c r="AL2219" s="12">
        <f t="shared" si="3309"/>
        <v>0</v>
      </c>
      <c r="AM2219" s="12">
        <f t="shared" si="3309"/>
        <v>0</v>
      </c>
      <c r="AN2219" s="12">
        <f t="shared" si="3309"/>
        <v>0</v>
      </c>
      <c r="AO2219" s="12">
        <f t="shared" si="3309"/>
        <v>0</v>
      </c>
      <c r="AP2219" s="12">
        <f t="shared" si="3309"/>
        <v>0</v>
      </c>
      <c r="AQ2219" s="12">
        <f t="shared" si="3309"/>
        <v>0</v>
      </c>
      <c r="AR2219" s="12">
        <f t="shared" si="3309"/>
        <v>0</v>
      </c>
      <c r="AS2219" s="12">
        <f t="shared" si="3309"/>
        <v>0</v>
      </c>
      <c r="AT2219" s="12">
        <f t="shared" si="3309"/>
        <v>0</v>
      </c>
      <c r="AU2219" s="12">
        <f t="shared" si="3309"/>
        <v>0</v>
      </c>
      <c r="AV2219" s="12">
        <f t="shared" si="3309"/>
        <v>0</v>
      </c>
      <c r="AW2219" s="12">
        <v>0</v>
      </c>
      <c r="AX2219" s="12">
        <v>0</v>
      </c>
      <c r="AY2219" s="12">
        <f t="shared" si="3310"/>
        <v>0</v>
      </c>
      <c r="AZ2219" s="12">
        <f t="shared" si="3311"/>
        <v>0</v>
      </c>
      <c r="BA2219" s="12">
        <f t="shared" si="3311"/>
        <v>0</v>
      </c>
      <c r="BB2219" s="12">
        <f t="shared" si="3311"/>
        <v>0</v>
      </c>
      <c r="BC2219" s="12">
        <f t="shared" si="3311"/>
        <v>0</v>
      </c>
      <c r="BD2219" s="12">
        <f t="shared" si="3311"/>
        <v>0</v>
      </c>
      <c r="BE2219" s="12">
        <f t="shared" si="3311"/>
        <v>0</v>
      </c>
      <c r="BF2219" s="12">
        <f t="shared" si="3311"/>
        <v>0</v>
      </c>
      <c r="BG2219" s="12">
        <f t="shared" si="3311"/>
        <v>0</v>
      </c>
      <c r="BH2219" s="12">
        <f t="shared" si="3311"/>
        <v>0</v>
      </c>
      <c r="BI2219" s="12">
        <f t="shared" si="3311"/>
        <v>0</v>
      </c>
      <c r="BJ2219" s="12">
        <f t="shared" si="3311"/>
        <v>0</v>
      </c>
      <c r="BK2219" s="12">
        <f t="shared" si="3311"/>
        <v>0</v>
      </c>
      <c r="BL2219" s="12">
        <f t="shared" si="3311"/>
        <v>0</v>
      </c>
      <c r="BM2219" s="12">
        <f t="shared" si="3311"/>
        <v>0</v>
      </c>
      <c r="BN2219" s="12">
        <f t="shared" si="3311"/>
        <v>0</v>
      </c>
      <c r="BO2219" s="12">
        <f t="shared" si="3311"/>
        <v>0</v>
      </c>
      <c r="BP2219" s="12">
        <f t="shared" si="3311"/>
        <v>0</v>
      </c>
      <c r="BQ2219" s="12">
        <f t="shared" si="3311"/>
        <v>0</v>
      </c>
      <c r="BR2219" s="12">
        <v>0</v>
      </c>
      <c r="BS2219" s="12">
        <v>0</v>
      </c>
      <c r="BT2219" s="12" t="e">
        <f>IF(#REF!=0,"-",#REF!/#REF!*100)</f>
        <v>#REF!</v>
      </c>
    </row>
    <row r="2220" spans="1:72" x14ac:dyDescent="0.25">
      <c r="A2220" s="4" t="s">
        <v>548</v>
      </c>
      <c r="B2220" s="4" t="s">
        <v>56</v>
      </c>
      <c r="C2220" s="4" t="s">
        <v>152</v>
      </c>
      <c r="D2220" s="102" t="s">
        <v>706</v>
      </c>
      <c r="E2220" s="113">
        <v>6148</v>
      </c>
      <c r="F2220" s="102"/>
      <c r="G2220" s="98" t="s">
        <v>1660</v>
      </c>
      <c r="H2220" s="13" t="s">
        <v>45</v>
      </c>
      <c r="I2220" s="14">
        <v>0</v>
      </c>
      <c r="J2220" s="14"/>
      <c r="K2220" s="14"/>
      <c r="L2220" s="14"/>
      <c r="M2220" s="14"/>
      <c r="N2220" s="14"/>
      <c r="O2220" s="14">
        <f t="shared" si="3300"/>
        <v>0</v>
      </c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>
        <v>0</v>
      </c>
      <c r="AC2220" s="14">
        <v>0</v>
      </c>
      <c r="AD2220" s="14">
        <v>0</v>
      </c>
      <c r="AE2220" s="14"/>
      <c r="AF2220" s="14"/>
      <c r="AG2220" s="14"/>
      <c r="AH2220" s="14"/>
      <c r="AI2220" s="14"/>
      <c r="AJ2220" s="14">
        <f t="shared" si="3301"/>
        <v>0</v>
      </c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>
        <v>0</v>
      </c>
      <c r="AX2220" s="14">
        <v>0</v>
      </c>
      <c r="AY2220" s="14">
        <v>0</v>
      </c>
      <c r="AZ2220" s="14"/>
      <c r="BA2220" s="14"/>
      <c r="BB2220" s="14"/>
      <c r="BC2220" s="14"/>
      <c r="BD2220" s="14"/>
      <c r="BE2220" s="14">
        <f t="shared" si="3302"/>
        <v>0</v>
      </c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>
        <v>0</v>
      </c>
      <c r="BS2220" s="14">
        <v>0</v>
      </c>
      <c r="BT2220" s="14" t="e">
        <f>IF(#REF!=0,"-",#REF!/#REF!*100)</f>
        <v>#REF!</v>
      </c>
    </row>
    <row r="2221" spans="1:72" ht="33.75" x14ac:dyDescent="0.25">
      <c r="A2221" s="1" t="s">
        <v>0</v>
      </c>
      <c r="B2221" s="1" t="s">
        <v>0</v>
      </c>
      <c r="C2221" s="1" t="s">
        <v>0</v>
      </c>
      <c r="D2221" s="101" t="s">
        <v>0</v>
      </c>
      <c r="E2221" s="101" t="s">
        <v>0</v>
      </c>
      <c r="F2221" s="101" t="s">
        <v>0</v>
      </c>
      <c r="G2221" s="2" t="s">
        <v>0</v>
      </c>
      <c r="H2221" s="10" t="s">
        <v>47</v>
      </c>
      <c r="I2221" s="11">
        <f t="shared" ref="I2221:AA2221" si="3312">SUM(I2222)</f>
        <v>10000</v>
      </c>
      <c r="J2221" s="11">
        <f t="shared" si="3312"/>
        <v>0</v>
      </c>
      <c r="K2221" s="11">
        <f t="shared" si="3312"/>
        <v>0</v>
      </c>
      <c r="L2221" s="11">
        <f t="shared" si="3312"/>
        <v>0</v>
      </c>
      <c r="M2221" s="11">
        <f t="shared" si="3312"/>
        <v>0</v>
      </c>
      <c r="N2221" s="11">
        <f t="shared" si="3312"/>
        <v>0</v>
      </c>
      <c r="O2221" s="11">
        <f t="shared" si="3312"/>
        <v>10000</v>
      </c>
      <c r="P2221" s="11">
        <f t="shared" si="3312"/>
        <v>0</v>
      </c>
      <c r="Q2221" s="11">
        <f t="shared" si="3312"/>
        <v>0</v>
      </c>
      <c r="R2221" s="11">
        <f t="shared" si="3312"/>
        <v>0</v>
      </c>
      <c r="S2221" s="11">
        <f t="shared" si="3312"/>
        <v>0</v>
      </c>
      <c r="T2221" s="11">
        <f t="shared" si="3312"/>
        <v>0</v>
      </c>
      <c r="U2221" s="11">
        <f t="shared" si="3312"/>
        <v>0</v>
      </c>
      <c r="V2221" s="11">
        <f t="shared" si="3312"/>
        <v>0</v>
      </c>
      <c r="W2221" s="11">
        <f t="shared" si="3312"/>
        <v>0</v>
      </c>
      <c r="X2221" s="11">
        <f t="shared" si="3312"/>
        <v>0</v>
      </c>
      <c r="Y2221" s="11">
        <f t="shared" si="3312"/>
        <v>0</v>
      </c>
      <c r="Z2221" s="11">
        <f t="shared" si="3312"/>
        <v>0</v>
      </c>
      <c r="AA2221" s="11">
        <f t="shared" si="3312"/>
        <v>0</v>
      </c>
      <c r="AB2221" s="11">
        <v>0</v>
      </c>
      <c r="AC2221" s="11">
        <v>10000</v>
      </c>
      <c r="AD2221" s="11">
        <f t="shared" ref="AD2221:AV2221" si="3313">SUM(AD2222)</f>
        <v>0</v>
      </c>
      <c r="AE2221" s="11">
        <f t="shared" si="3313"/>
        <v>0</v>
      </c>
      <c r="AF2221" s="11">
        <f t="shared" si="3313"/>
        <v>0</v>
      </c>
      <c r="AG2221" s="11">
        <f t="shared" si="3313"/>
        <v>0</v>
      </c>
      <c r="AH2221" s="11">
        <f t="shared" si="3313"/>
        <v>0</v>
      </c>
      <c r="AI2221" s="11">
        <f t="shared" si="3313"/>
        <v>0</v>
      </c>
      <c r="AJ2221" s="11">
        <f t="shared" si="3313"/>
        <v>0</v>
      </c>
      <c r="AK2221" s="11">
        <f t="shared" si="3313"/>
        <v>0</v>
      </c>
      <c r="AL2221" s="11">
        <f t="shared" si="3313"/>
        <v>0</v>
      </c>
      <c r="AM2221" s="11">
        <f t="shared" si="3313"/>
        <v>0</v>
      </c>
      <c r="AN2221" s="11">
        <f t="shared" si="3313"/>
        <v>0</v>
      </c>
      <c r="AO2221" s="11">
        <f t="shared" si="3313"/>
        <v>0</v>
      </c>
      <c r="AP2221" s="11">
        <f t="shared" si="3313"/>
        <v>0</v>
      </c>
      <c r="AQ2221" s="11">
        <f t="shared" si="3313"/>
        <v>0</v>
      </c>
      <c r="AR2221" s="11">
        <f t="shared" si="3313"/>
        <v>0</v>
      </c>
      <c r="AS2221" s="11">
        <f t="shared" si="3313"/>
        <v>0</v>
      </c>
      <c r="AT2221" s="11">
        <f t="shared" si="3313"/>
        <v>0</v>
      </c>
      <c r="AU2221" s="11">
        <f t="shared" si="3313"/>
        <v>0</v>
      </c>
      <c r="AV2221" s="11">
        <f t="shared" si="3313"/>
        <v>0</v>
      </c>
      <c r="AW2221" s="11">
        <v>0</v>
      </c>
      <c r="AX2221" s="11">
        <v>0</v>
      </c>
      <c r="AY2221" s="11">
        <f t="shared" ref="AY2221:BQ2221" si="3314">SUM(AY2222)</f>
        <v>0</v>
      </c>
      <c r="AZ2221" s="11">
        <f t="shared" si="3314"/>
        <v>0</v>
      </c>
      <c r="BA2221" s="11">
        <f t="shared" si="3314"/>
        <v>0</v>
      </c>
      <c r="BB2221" s="11">
        <f t="shared" si="3314"/>
        <v>0</v>
      </c>
      <c r="BC2221" s="11">
        <f t="shared" si="3314"/>
        <v>0</v>
      </c>
      <c r="BD2221" s="11">
        <f t="shared" si="3314"/>
        <v>0</v>
      </c>
      <c r="BE2221" s="11">
        <f t="shared" si="3314"/>
        <v>0</v>
      </c>
      <c r="BF2221" s="11">
        <f t="shared" si="3314"/>
        <v>0</v>
      </c>
      <c r="BG2221" s="11">
        <f t="shared" si="3314"/>
        <v>0</v>
      </c>
      <c r="BH2221" s="11">
        <f t="shared" si="3314"/>
        <v>0</v>
      </c>
      <c r="BI2221" s="11">
        <f t="shared" si="3314"/>
        <v>0</v>
      </c>
      <c r="BJ2221" s="11">
        <f t="shared" si="3314"/>
        <v>0</v>
      </c>
      <c r="BK2221" s="11">
        <f t="shared" si="3314"/>
        <v>0</v>
      </c>
      <c r="BL2221" s="11">
        <f t="shared" si="3314"/>
        <v>0</v>
      </c>
      <c r="BM2221" s="11">
        <f t="shared" si="3314"/>
        <v>0</v>
      </c>
      <c r="BN2221" s="11">
        <f t="shared" si="3314"/>
        <v>0</v>
      </c>
      <c r="BO2221" s="11">
        <f t="shared" si="3314"/>
        <v>0</v>
      </c>
      <c r="BP2221" s="11">
        <f t="shared" si="3314"/>
        <v>0</v>
      </c>
      <c r="BQ2221" s="11">
        <f t="shared" si="3314"/>
        <v>0</v>
      </c>
      <c r="BR2221" s="11">
        <v>0</v>
      </c>
      <c r="BS2221" s="11">
        <v>0</v>
      </c>
      <c r="BT2221" s="11" t="e">
        <f>IF(#REF!=0,"-",#REF!/#REF!*100)</f>
        <v>#REF!</v>
      </c>
    </row>
    <row r="2222" spans="1:72" x14ac:dyDescent="0.25">
      <c r="A2222" s="4" t="s">
        <v>548</v>
      </c>
      <c r="B2222" s="4" t="s">
        <v>56</v>
      </c>
      <c r="C2222" s="4" t="s">
        <v>152</v>
      </c>
      <c r="D2222" s="102" t="s">
        <v>706</v>
      </c>
      <c r="E2222" s="101" t="s">
        <v>48</v>
      </c>
      <c r="F2222" s="101" t="s">
        <v>0</v>
      </c>
      <c r="G2222" s="2" t="s">
        <v>0</v>
      </c>
      <c r="H2222" s="2" t="s">
        <v>49</v>
      </c>
      <c r="I2222" s="12">
        <f t="shared" ref="I2222:AA2222" si="3315">SUM(I2223:I2224)</f>
        <v>10000</v>
      </c>
      <c r="J2222" s="12">
        <f t="shared" si="3315"/>
        <v>0</v>
      </c>
      <c r="K2222" s="12">
        <f t="shared" si="3315"/>
        <v>0</v>
      </c>
      <c r="L2222" s="12">
        <f t="shared" si="3315"/>
        <v>0</v>
      </c>
      <c r="M2222" s="12">
        <f t="shared" si="3315"/>
        <v>0</v>
      </c>
      <c r="N2222" s="12">
        <f t="shared" si="3315"/>
        <v>0</v>
      </c>
      <c r="O2222" s="12">
        <f t="shared" ref="O2222" si="3316">SUM(O2223:O2224)</f>
        <v>10000</v>
      </c>
      <c r="P2222" s="12">
        <f t="shared" si="3315"/>
        <v>0</v>
      </c>
      <c r="Q2222" s="12">
        <f t="shared" si="3315"/>
        <v>0</v>
      </c>
      <c r="R2222" s="12">
        <f t="shared" si="3315"/>
        <v>0</v>
      </c>
      <c r="S2222" s="12">
        <f t="shared" si="3315"/>
        <v>0</v>
      </c>
      <c r="T2222" s="12">
        <f t="shared" si="3315"/>
        <v>0</v>
      </c>
      <c r="U2222" s="12">
        <f t="shared" si="3315"/>
        <v>0</v>
      </c>
      <c r="V2222" s="12">
        <f t="shared" si="3315"/>
        <v>0</v>
      </c>
      <c r="W2222" s="12">
        <f t="shared" si="3315"/>
        <v>0</v>
      </c>
      <c r="X2222" s="12">
        <f t="shared" si="3315"/>
        <v>0</v>
      </c>
      <c r="Y2222" s="12">
        <f t="shared" si="3315"/>
        <v>0</v>
      </c>
      <c r="Z2222" s="12">
        <f t="shared" si="3315"/>
        <v>0</v>
      </c>
      <c r="AA2222" s="12">
        <f t="shared" si="3315"/>
        <v>0</v>
      </c>
      <c r="AB2222" s="12">
        <v>0</v>
      </c>
      <c r="AC2222" s="12">
        <v>10000</v>
      </c>
      <c r="AD2222" s="12">
        <f t="shared" ref="AD2222:AV2222" si="3317">SUM(AD2223:AD2224)</f>
        <v>0</v>
      </c>
      <c r="AE2222" s="12">
        <f t="shared" si="3317"/>
        <v>0</v>
      </c>
      <c r="AF2222" s="12">
        <f t="shared" si="3317"/>
        <v>0</v>
      </c>
      <c r="AG2222" s="12">
        <f t="shared" si="3317"/>
        <v>0</v>
      </c>
      <c r="AH2222" s="12">
        <f t="shared" si="3317"/>
        <v>0</v>
      </c>
      <c r="AI2222" s="12">
        <f t="shared" si="3317"/>
        <v>0</v>
      </c>
      <c r="AJ2222" s="12">
        <f t="shared" ref="AJ2222" si="3318">SUM(AJ2223:AJ2224)</f>
        <v>0</v>
      </c>
      <c r="AK2222" s="12">
        <f t="shared" si="3317"/>
        <v>0</v>
      </c>
      <c r="AL2222" s="12">
        <f t="shared" si="3317"/>
        <v>0</v>
      </c>
      <c r="AM2222" s="12">
        <f t="shared" si="3317"/>
        <v>0</v>
      </c>
      <c r="AN2222" s="12">
        <f t="shared" si="3317"/>
        <v>0</v>
      </c>
      <c r="AO2222" s="12">
        <f t="shared" si="3317"/>
        <v>0</v>
      </c>
      <c r="AP2222" s="12">
        <f t="shared" si="3317"/>
        <v>0</v>
      </c>
      <c r="AQ2222" s="12">
        <f t="shared" si="3317"/>
        <v>0</v>
      </c>
      <c r="AR2222" s="12">
        <f t="shared" si="3317"/>
        <v>0</v>
      </c>
      <c r="AS2222" s="12">
        <f t="shared" si="3317"/>
        <v>0</v>
      </c>
      <c r="AT2222" s="12">
        <f t="shared" si="3317"/>
        <v>0</v>
      </c>
      <c r="AU2222" s="12">
        <f t="shared" si="3317"/>
        <v>0</v>
      </c>
      <c r="AV2222" s="12">
        <f t="shared" si="3317"/>
        <v>0</v>
      </c>
      <c r="AW2222" s="12">
        <v>0</v>
      </c>
      <c r="AX2222" s="12">
        <v>0</v>
      </c>
      <c r="AY2222" s="12">
        <f t="shared" ref="AY2222:BQ2222" si="3319">SUM(AY2223:AY2224)</f>
        <v>0</v>
      </c>
      <c r="AZ2222" s="12">
        <f t="shared" si="3319"/>
        <v>0</v>
      </c>
      <c r="BA2222" s="12">
        <f t="shared" si="3319"/>
        <v>0</v>
      </c>
      <c r="BB2222" s="12">
        <f t="shared" si="3319"/>
        <v>0</v>
      </c>
      <c r="BC2222" s="12">
        <f t="shared" si="3319"/>
        <v>0</v>
      </c>
      <c r="BD2222" s="12">
        <f t="shared" si="3319"/>
        <v>0</v>
      </c>
      <c r="BE2222" s="12">
        <f t="shared" ref="BE2222" si="3320">SUM(BE2223:BE2224)</f>
        <v>0</v>
      </c>
      <c r="BF2222" s="12">
        <f t="shared" si="3319"/>
        <v>0</v>
      </c>
      <c r="BG2222" s="12">
        <f t="shared" si="3319"/>
        <v>0</v>
      </c>
      <c r="BH2222" s="12">
        <f t="shared" si="3319"/>
        <v>0</v>
      </c>
      <c r="BI2222" s="12">
        <f t="shared" si="3319"/>
        <v>0</v>
      </c>
      <c r="BJ2222" s="12">
        <f t="shared" si="3319"/>
        <v>0</v>
      </c>
      <c r="BK2222" s="12">
        <f t="shared" si="3319"/>
        <v>0</v>
      </c>
      <c r="BL2222" s="12">
        <f t="shared" si="3319"/>
        <v>0</v>
      </c>
      <c r="BM2222" s="12">
        <f t="shared" si="3319"/>
        <v>0</v>
      </c>
      <c r="BN2222" s="12">
        <f t="shared" si="3319"/>
        <v>0</v>
      </c>
      <c r="BO2222" s="12">
        <f t="shared" si="3319"/>
        <v>0</v>
      </c>
      <c r="BP2222" s="12">
        <f t="shared" si="3319"/>
        <v>0</v>
      </c>
      <c r="BQ2222" s="12">
        <f t="shared" si="3319"/>
        <v>0</v>
      </c>
      <c r="BR2222" s="12">
        <v>0</v>
      </c>
      <c r="BS2222" s="12">
        <v>0</v>
      </c>
      <c r="BT2222" s="12" t="e">
        <f>IF(#REF!=0,"-",#REF!/#REF!*100)</f>
        <v>#REF!</v>
      </c>
    </row>
    <row r="2223" spans="1:72" x14ac:dyDescent="0.25">
      <c r="A2223" s="4" t="s">
        <v>548</v>
      </c>
      <c r="B2223" s="4" t="s">
        <v>56</v>
      </c>
      <c r="C2223" s="4" t="s">
        <v>152</v>
      </c>
      <c r="D2223" s="102" t="s">
        <v>706</v>
      </c>
      <c r="E2223" s="113">
        <v>8213</v>
      </c>
      <c r="F2223" s="102"/>
      <c r="G2223" s="98" t="s">
        <v>1660</v>
      </c>
      <c r="H2223" s="13" t="s">
        <v>51</v>
      </c>
      <c r="I2223" s="14">
        <v>10000</v>
      </c>
      <c r="J2223" s="14"/>
      <c r="K2223" s="14"/>
      <c r="L2223" s="14"/>
      <c r="M2223" s="14"/>
      <c r="N2223" s="14"/>
      <c r="O2223" s="14">
        <f t="shared" si="3300"/>
        <v>10000</v>
      </c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>
        <v>0</v>
      </c>
      <c r="AC2223" s="14">
        <v>10000</v>
      </c>
      <c r="AD2223" s="14">
        <v>0</v>
      </c>
      <c r="AE2223" s="14"/>
      <c r="AF2223" s="14"/>
      <c r="AG2223" s="14"/>
      <c r="AH2223" s="14"/>
      <c r="AI2223" s="14"/>
      <c r="AJ2223" s="14">
        <f t="shared" si="3301"/>
        <v>0</v>
      </c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>
        <v>0</v>
      </c>
      <c r="AX2223" s="14">
        <v>0</v>
      </c>
      <c r="AY2223" s="14">
        <v>0</v>
      </c>
      <c r="AZ2223" s="14"/>
      <c r="BA2223" s="14"/>
      <c r="BB2223" s="14"/>
      <c r="BC2223" s="14"/>
      <c r="BD2223" s="14"/>
      <c r="BE2223" s="14">
        <f t="shared" si="3302"/>
        <v>0</v>
      </c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>
        <v>0</v>
      </c>
      <c r="BS2223" s="14">
        <v>0</v>
      </c>
      <c r="BT2223" s="14" t="e">
        <f>IF(#REF!=0,"-",#REF!/#REF!*100)</f>
        <v>#REF!</v>
      </c>
    </row>
    <row r="2224" spans="1:72" x14ac:dyDescent="0.25">
      <c r="A2224" s="4" t="s">
        <v>548</v>
      </c>
      <c r="B2224" s="4" t="s">
        <v>56</v>
      </c>
      <c r="C2224" s="4" t="s">
        <v>152</v>
      </c>
      <c r="D2224" s="102" t="s">
        <v>706</v>
      </c>
      <c r="E2224" s="113">
        <v>8216</v>
      </c>
      <c r="F2224" s="102"/>
      <c r="G2224" s="98" t="s">
        <v>1660</v>
      </c>
      <c r="H2224" s="13" t="s">
        <v>108</v>
      </c>
      <c r="I2224" s="14">
        <v>0</v>
      </c>
      <c r="J2224" s="14"/>
      <c r="K2224" s="14"/>
      <c r="L2224" s="14"/>
      <c r="M2224" s="14"/>
      <c r="N2224" s="14"/>
      <c r="O2224" s="14">
        <f t="shared" si="3300"/>
        <v>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>
        <v>0</v>
      </c>
      <c r="AC2224" s="14">
        <v>0</v>
      </c>
      <c r="AD2224" s="14">
        <v>0</v>
      </c>
      <c r="AE2224" s="14"/>
      <c r="AF2224" s="14"/>
      <c r="AG2224" s="14"/>
      <c r="AH2224" s="14"/>
      <c r="AI2224" s="14"/>
      <c r="AJ2224" s="14">
        <f t="shared" si="3301"/>
        <v>0</v>
      </c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>
        <v>0</v>
      </c>
      <c r="AX2224" s="14">
        <v>0</v>
      </c>
      <c r="AY2224" s="14">
        <v>0</v>
      </c>
      <c r="AZ2224" s="14"/>
      <c r="BA2224" s="14"/>
      <c r="BB2224" s="14"/>
      <c r="BC2224" s="14"/>
      <c r="BD2224" s="14"/>
      <c r="BE2224" s="14">
        <f t="shared" si="3302"/>
        <v>0</v>
      </c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>
        <v>0</v>
      </c>
      <c r="BS2224" s="14">
        <v>0</v>
      </c>
      <c r="BT2224" s="14" t="e">
        <f>IF(#REF!=0,"-",#REF!/#REF!*100)</f>
        <v>#REF!</v>
      </c>
    </row>
    <row r="2225" spans="1:72" ht="22.5" x14ac:dyDescent="0.25">
      <c r="A2225" s="13" t="s">
        <v>0</v>
      </c>
      <c r="B2225" s="13" t="s">
        <v>0</v>
      </c>
      <c r="C2225" s="13" t="s">
        <v>0</v>
      </c>
      <c r="D2225" s="98" t="s">
        <v>0</v>
      </c>
      <c r="E2225" s="98" t="s">
        <v>0</v>
      </c>
      <c r="F2225" s="98" t="s">
        <v>0</v>
      </c>
      <c r="G2225" s="13" t="s">
        <v>0</v>
      </c>
      <c r="H2225" s="10" t="s">
        <v>715</v>
      </c>
      <c r="I2225" s="11">
        <f t="shared" ref="I2225:AA2225" si="3321">SUM(I2221,I2218,I2194)</f>
        <v>101000</v>
      </c>
      <c r="J2225" s="11">
        <f t="shared" si="3321"/>
        <v>0</v>
      </c>
      <c r="K2225" s="11">
        <f t="shared" si="3321"/>
        <v>0</v>
      </c>
      <c r="L2225" s="11">
        <f t="shared" si="3321"/>
        <v>0</v>
      </c>
      <c r="M2225" s="11">
        <f t="shared" si="3321"/>
        <v>0</v>
      </c>
      <c r="N2225" s="11">
        <f t="shared" si="3321"/>
        <v>0</v>
      </c>
      <c r="O2225" s="11">
        <f t="shared" si="3321"/>
        <v>101000</v>
      </c>
      <c r="P2225" s="11">
        <f t="shared" si="3321"/>
        <v>0</v>
      </c>
      <c r="Q2225" s="11">
        <f t="shared" si="3321"/>
        <v>0</v>
      </c>
      <c r="R2225" s="11">
        <f t="shared" si="3321"/>
        <v>0</v>
      </c>
      <c r="S2225" s="11">
        <f t="shared" si="3321"/>
        <v>0</v>
      </c>
      <c r="T2225" s="11">
        <f t="shared" si="3321"/>
        <v>0</v>
      </c>
      <c r="U2225" s="11">
        <f t="shared" si="3321"/>
        <v>0</v>
      </c>
      <c r="V2225" s="11">
        <f t="shared" si="3321"/>
        <v>0</v>
      </c>
      <c r="W2225" s="11">
        <f t="shared" si="3321"/>
        <v>0</v>
      </c>
      <c r="X2225" s="11">
        <f t="shared" si="3321"/>
        <v>0</v>
      </c>
      <c r="Y2225" s="11">
        <f t="shared" si="3321"/>
        <v>0</v>
      </c>
      <c r="Z2225" s="11">
        <f t="shared" si="3321"/>
        <v>0</v>
      </c>
      <c r="AA2225" s="11">
        <f t="shared" si="3321"/>
        <v>0</v>
      </c>
      <c r="AB2225" s="11">
        <v>0</v>
      </c>
      <c r="AC2225" s="11">
        <v>101000</v>
      </c>
      <c r="AD2225" s="11">
        <f t="shared" ref="AD2225:AV2225" si="3322">SUM(AD2221,AD2218,AD2194)</f>
        <v>0</v>
      </c>
      <c r="AE2225" s="11">
        <f t="shared" si="3322"/>
        <v>0</v>
      </c>
      <c r="AF2225" s="11">
        <f t="shared" si="3322"/>
        <v>0</v>
      </c>
      <c r="AG2225" s="11">
        <f t="shared" si="3322"/>
        <v>0</v>
      </c>
      <c r="AH2225" s="11">
        <f t="shared" si="3322"/>
        <v>0</v>
      </c>
      <c r="AI2225" s="11">
        <f t="shared" si="3322"/>
        <v>0</v>
      </c>
      <c r="AJ2225" s="11">
        <f t="shared" si="3322"/>
        <v>0</v>
      </c>
      <c r="AK2225" s="11">
        <f t="shared" si="3322"/>
        <v>0</v>
      </c>
      <c r="AL2225" s="11">
        <f t="shared" si="3322"/>
        <v>0</v>
      </c>
      <c r="AM2225" s="11">
        <f t="shared" si="3322"/>
        <v>0</v>
      </c>
      <c r="AN2225" s="11">
        <f t="shared" si="3322"/>
        <v>0</v>
      </c>
      <c r="AO2225" s="11">
        <f t="shared" si="3322"/>
        <v>0</v>
      </c>
      <c r="AP2225" s="11">
        <f t="shared" si="3322"/>
        <v>0</v>
      </c>
      <c r="AQ2225" s="11">
        <f t="shared" si="3322"/>
        <v>0</v>
      </c>
      <c r="AR2225" s="11">
        <f t="shared" si="3322"/>
        <v>0</v>
      </c>
      <c r="AS2225" s="11">
        <f t="shared" si="3322"/>
        <v>0</v>
      </c>
      <c r="AT2225" s="11">
        <f t="shared" si="3322"/>
        <v>0</v>
      </c>
      <c r="AU2225" s="11">
        <f t="shared" si="3322"/>
        <v>0</v>
      </c>
      <c r="AV2225" s="11">
        <f t="shared" si="3322"/>
        <v>0</v>
      </c>
      <c r="AW2225" s="11">
        <v>0</v>
      </c>
      <c r="AX2225" s="11">
        <v>0</v>
      </c>
      <c r="AY2225" s="11">
        <f t="shared" ref="AY2225:BQ2225" si="3323">SUM(AY2221,AY2218,AY2194)</f>
        <v>30000</v>
      </c>
      <c r="AZ2225" s="11">
        <f t="shared" si="3323"/>
        <v>31507</v>
      </c>
      <c r="BA2225" s="11">
        <f t="shared" si="3323"/>
        <v>0</v>
      </c>
      <c r="BB2225" s="11">
        <f t="shared" si="3323"/>
        <v>0</v>
      </c>
      <c r="BC2225" s="11">
        <f t="shared" si="3323"/>
        <v>0</v>
      </c>
      <c r="BD2225" s="11">
        <f t="shared" si="3323"/>
        <v>0</v>
      </c>
      <c r="BE2225" s="11">
        <f t="shared" si="3323"/>
        <v>61507</v>
      </c>
      <c r="BF2225" s="11">
        <f t="shared" si="3323"/>
        <v>0</v>
      </c>
      <c r="BG2225" s="11">
        <f t="shared" si="3323"/>
        <v>0</v>
      </c>
      <c r="BH2225" s="11">
        <f t="shared" si="3323"/>
        <v>31507</v>
      </c>
      <c r="BI2225" s="11">
        <f t="shared" si="3323"/>
        <v>0</v>
      </c>
      <c r="BJ2225" s="11">
        <f t="shared" si="3323"/>
        <v>0</v>
      </c>
      <c r="BK2225" s="11">
        <f t="shared" si="3323"/>
        <v>0</v>
      </c>
      <c r="BL2225" s="11">
        <f t="shared" si="3323"/>
        <v>0</v>
      </c>
      <c r="BM2225" s="11">
        <f t="shared" si="3323"/>
        <v>0</v>
      </c>
      <c r="BN2225" s="11">
        <f t="shared" si="3323"/>
        <v>0</v>
      </c>
      <c r="BO2225" s="11">
        <f t="shared" si="3323"/>
        <v>0</v>
      </c>
      <c r="BP2225" s="11">
        <f t="shared" si="3323"/>
        <v>0</v>
      </c>
      <c r="BQ2225" s="11">
        <f t="shared" si="3323"/>
        <v>0</v>
      </c>
      <c r="BR2225" s="11">
        <v>31507</v>
      </c>
      <c r="BS2225" s="11">
        <v>30000</v>
      </c>
      <c r="BT2225" s="11" t="e">
        <f>IF(#REF!=0,"-",#REF!/#REF!*100)</f>
        <v>#REF!</v>
      </c>
    </row>
    <row r="2226" spans="1:72" ht="15.75" thickBot="1" x14ac:dyDescent="0.3">
      <c r="A2226" s="13" t="s">
        <v>0</v>
      </c>
      <c r="B2226" s="13" t="s">
        <v>0</v>
      </c>
      <c r="C2226" s="13" t="s">
        <v>0</v>
      </c>
      <c r="D2226" s="98" t="s">
        <v>0</v>
      </c>
      <c r="E2226" s="98" t="s">
        <v>0</v>
      </c>
      <c r="F2226" s="98" t="s">
        <v>0</v>
      </c>
      <c r="G2226" s="13" t="s">
        <v>0</v>
      </c>
      <c r="H2226" s="2" t="s">
        <v>53</v>
      </c>
      <c r="I2226" s="13" t="s">
        <v>0</v>
      </c>
      <c r="J2226" s="13"/>
      <c r="K2226" s="13"/>
      <c r="L2226" s="13"/>
      <c r="M2226" s="13"/>
      <c r="N2226" s="13"/>
      <c r="O2226" s="13" t="e">
        <f t="shared" si="3300"/>
        <v>#VALUE!</v>
      </c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>
        <v>0</v>
      </c>
      <c r="AC2226" s="13" t="e">
        <v>#VALUE!</v>
      </c>
      <c r="AD2226" s="13" t="s">
        <v>0</v>
      </c>
      <c r="AE2226" s="13"/>
      <c r="AF2226" s="13"/>
      <c r="AG2226" s="13"/>
      <c r="AH2226" s="13"/>
      <c r="AI2226" s="13"/>
      <c r="AJ2226" s="13" t="e">
        <f t="shared" si="3301"/>
        <v>#VALUE!</v>
      </c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>
        <v>0</v>
      </c>
      <c r="AX2226" s="13" t="e">
        <v>#VALUE!</v>
      </c>
      <c r="AY2226" s="13" t="s">
        <v>0</v>
      </c>
      <c r="AZ2226" s="13"/>
      <c r="BA2226" s="13"/>
      <c r="BB2226" s="13"/>
      <c r="BC2226" s="13"/>
      <c r="BD2226" s="13"/>
      <c r="BE2226" s="13" t="e">
        <f t="shared" si="3302"/>
        <v>#VALUE!</v>
      </c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>
        <v>0</v>
      </c>
      <c r="BS2226" s="13" t="e">
        <v>#VALUE!</v>
      </c>
      <c r="BT2226" s="12"/>
    </row>
    <row r="2227" spans="1:72" ht="69.75" customHeight="1" thickBot="1" x14ac:dyDescent="0.3">
      <c r="A2227" s="132" t="s">
        <v>0</v>
      </c>
      <c r="B2227" s="132" t="s">
        <v>0</v>
      </c>
      <c r="C2227" s="132" t="s">
        <v>0</v>
      </c>
      <c r="D2227" s="135" t="s">
        <v>0</v>
      </c>
      <c r="E2227" s="135" t="s">
        <v>0</v>
      </c>
      <c r="F2227" s="135" t="s">
        <v>0</v>
      </c>
      <c r="G2227" s="138" t="s">
        <v>0</v>
      </c>
      <c r="H2227" s="5" t="s">
        <v>54</v>
      </c>
      <c r="I2227" s="89" t="s">
        <v>9</v>
      </c>
      <c r="J2227" s="89" t="s">
        <v>1606</v>
      </c>
      <c r="K2227" s="89" t="s">
        <v>1534</v>
      </c>
      <c r="L2227" s="89" t="s">
        <v>1592</v>
      </c>
      <c r="M2227" s="89" t="s">
        <v>1593</v>
      </c>
      <c r="N2227" s="89" t="s">
        <v>1594</v>
      </c>
      <c r="O2227" s="89" t="s">
        <v>1610</v>
      </c>
      <c r="P2227" s="89" t="s">
        <v>1607</v>
      </c>
      <c r="Q2227" s="89" t="s">
        <v>1595</v>
      </c>
      <c r="R2227" s="89" t="s">
        <v>1596</v>
      </c>
      <c r="S2227" s="89" t="s">
        <v>1597</v>
      </c>
      <c r="T2227" s="89" t="s">
        <v>1598</v>
      </c>
      <c r="U2227" s="89" t="s">
        <v>1599</v>
      </c>
      <c r="V2227" s="89" t="s">
        <v>1600</v>
      </c>
      <c r="W2227" s="89" t="s">
        <v>1608</v>
      </c>
      <c r="X2227" s="89" t="s">
        <v>1609</v>
      </c>
      <c r="Y2227" s="89" t="s">
        <v>1601</v>
      </c>
      <c r="Z2227" s="89" t="s">
        <v>1602</v>
      </c>
      <c r="AA2227" s="89" t="s">
        <v>1603</v>
      </c>
      <c r="AB2227" s="89" t="s">
        <v>1604</v>
      </c>
      <c r="AC2227" s="89" t="s">
        <v>1605</v>
      </c>
      <c r="AD2227" s="90" t="s">
        <v>10</v>
      </c>
      <c r="AE2227" s="90" t="s">
        <v>1606</v>
      </c>
      <c r="AF2227" s="90" t="s">
        <v>1534</v>
      </c>
      <c r="AG2227" s="90" t="s">
        <v>1592</v>
      </c>
      <c r="AH2227" s="90" t="s">
        <v>1593</v>
      </c>
      <c r="AI2227" s="90" t="s">
        <v>1594</v>
      </c>
      <c r="AJ2227" s="90" t="s">
        <v>1611</v>
      </c>
      <c r="AK2227" s="90" t="s">
        <v>1607</v>
      </c>
      <c r="AL2227" s="90" t="s">
        <v>1595</v>
      </c>
      <c r="AM2227" s="90" t="s">
        <v>1596</v>
      </c>
      <c r="AN2227" s="90" t="s">
        <v>1597</v>
      </c>
      <c r="AO2227" s="90" t="s">
        <v>1598</v>
      </c>
      <c r="AP2227" s="90" t="s">
        <v>1599</v>
      </c>
      <c r="AQ2227" s="90" t="s">
        <v>1600</v>
      </c>
      <c r="AR2227" s="90" t="s">
        <v>1608</v>
      </c>
      <c r="AS2227" s="90" t="s">
        <v>1609</v>
      </c>
      <c r="AT2227" s="90" t="s">
        <v>1601</v>
      </c>
      <c r="AU2227" s="90" t="s">
        <v>1602</v>
      </c>
      <c r="AV2227" s="90" t="s">
        <v>1603</v>
      </c>
      <c r="AW2227" s="90" t="s">
        <v>1604</v>
      </c>
      <c r="AX2227" s="90" t="s">
        <v>1605</v>
      </c>
      <c r="AY2227" s="91" t="s">
        <v>11</v>
      </c>
      <c r="AZ2227" s="91" t="s">
        <v>1606</v>
      </c>
      <c r="BA2227" s="91" t="s">
        <v>1534</v>
      </c>
      <c r="BB2227" s="91" t="s">
        <v>1592</v>
      </c>
      <c r="BC2227" s="91" t="s">
        <v>1593</v>
      </c>
      <c r="BD2227" s="91" t="s">
        <v>1594</v>
      </c>
      <c r="BE2227" s="91" t="s">
        <v>1612</v>
      </c>
      <c r="BF2227" s="91" t="s">
        <v>1607</v>
      </c>
      <c r="BG2227" s="91" t="s">
        <v>1595</v>
      </c>
      <c r="BH2227" s="91" t="s">
        <v>1596</v>
      </c>
      <c r="BI2227" s="91" t="s">
        <v>1597</v>
      </c>
      <c r="BJ2227" s="91" t="s">
        <v>1598</v>
      </c>
      <c r="BK2227" s="91" t="s">
        <v>1599</v>
      </c>
      <c r="BL2227" s="91" t="s">
        <v>1600</v>
      </c>
      <c r="BM2227" s="91" t="s">
        <v>1608</v>
      </c>
      <c r="BN2227" s="91" t="s">
        <v>1609</v>
      </c>
      <c r="BO2227" s="91" t="s">
        <v>1601</v>
      </c>
      <c r="BP2227" s="91" t="s">
        <v>1602</v>
      </c>
      <c r="BQ2227" s="91" t="s">
        <v>1603</v>
      </c>
      <c r="BR2227" s="91" t="s">
        <v>1604</v>
      </c>
      <c r="BS2227" s="91" t="s">
        <v>1605</v>
      </c>
      <c r="BT2227" s="5" t="s">
        <v>1671</v>
      </c>
    </row>
    <row r="2228" spans="1:72" x14ac:dyDescent="0.25">
      <c r="A2228" s="133"/>
      <c r="B2228" s="133"/>
      <c r="C2228" s="133"/>
      <c r="D2228" s="136"/>
      <c r="E2228" s="136"/>
      <c r="F2228" s="136"/>
      <c r="G2228" s="139"/>
      <c r="H2228" s="15" t="s">
        <v>0</v>
      </c>
      <c r="I2228" s="9">
        <v>1</v>
      </c>
      <c r="J2228" s="9">
        <v>2</v>
      </c>
      <c r="K2228" s="9">
        <v>3</v>
      </c>
      <c r="L2228" s="9">
        <v>4</v>
      </c>
      <c r="M2228" s="9">
        <v>5</v>
      </c>
      <c r="N2228" s="9">
        <v>6</v>
      </c>
      <c r="O2228" s="9">
        <v>7</v>
      </c>
      <c r="P2228" s="9">
        <v>8</v>
      </c>
      <c r="Q2228" s="9">
        <v>9</v>
      </c>
      <c r="R2228" s="9">
        <v>10</v>
      </c>
      <c r="S2228" s="9">
        <v>11</v>
      </c>
      <c r="T2228" s="9">
        <v>12</v>
      </c>
      <c r="U2228" s="9">
        <v>13</v>
      </c>
      <c r="V2228" s="9">
        <v>14</v>
      </c>
      <c r="W2228" s="9">
        <v>15</v>
      </c>
      <c r="X2228" s="9">
        <v>16</v>
      </c>
      <c r="Y2228" s="9">
        <v>17</v>
      </c>
      <c r="Z2228" s="9">
        <v>18</v>
      </c>
      <c r="AA2228" s="9">
        <v>19</v>
      </c>
      <c r="AB2228" s="9">
        <v>20</v>
      </c>
      <c r="AC2228" s="9">
        <v>21</v>
      </c>
      <c r="AD2228" s="9">
        <v>1</v>
      </c>
      <c r="AE2228" s="9">
        <v>2</v>
      </c>
      <c r="AF2228" s="9">
        <v>3</v>
      </c>
      <c r="AG2228" s="9">
        <v>4</v>
      </c>
      <c r="AH2228" s="9">
        <v>5</v>
      </c>
      <c r="AI2228" s="9">
        <v>6</v>
      </c>
      <c r="AJ2228" s="9">
        <v>7</v>
      </c>
      <c r="AK2228" s="9">
        <v>8</v>
      </c>
      <c r="AL2228" s="9">
        <v>9</v>
      </c>
      <c r="AM2228" s="9">
        <v>10</v>
      </c>
      <c r="AN2228" s="9">
        <v>11</v>
      </c>
      <c r="AO2228" s="9">
        <v>12</v>
      </c>
      <c r="AP2228" s="9">
        <v>13</v>
      </c>
      <c r="AQ2228" s="9">
        <v>14</v>
      </c>
      <c r="AR2228" s="9">
        <v>15</v>
      </c>
      <c r="AS2228" s="9">
        <v>16</v>
      </c>
      <c r="AT2228" s="9">
        <v>17</v>
      </c>
      <c r="AU2228" s="9">
        <v>18</v>
      </c>
      <c r="AV2228" s="9">
        <v>19</v>
      </c>
      <c r="AW2228" s="9">
        <v>20</v>
      </c>
      <c r="AX2228" s="9">
        <v>21</v>
      </c>
      <c r="AY2228" s="9">
        <v>1</v>
      </c>
      <c r="AZ2228" s="9">
        <v>2</v>
      </c>
      <c r="BA2228" s="9">
        <v>3</v>
      </c>
      <c r="BB2228" s="9">
        <v>4</v>
      </c>
      <c r="BC2228" s="9">
        <v>5</v>
      </c>
      <c r="BD2228" s="9">
        <v>6</v>
      </c>
      <c r="BE2228" s="9">
        <v>7</v>
      </c>
      <c r="BF2228" s="9">
        <v>8</v>
      </c>
      <c r="BG2228" s="9">
        <v>9</v>
      </c>
      <c r="BH2228" s="9">
        <v>10</v>
      </c>
      <c r="BI2228" s="9">
        <v>11</v>
      </c>
      <c r="BJ2228" s="9">
        <v>12</v>
      </c>
      <c r="BK2228" s="9">
        <v>13</v>
      </c>
      <c r="BL2228" s="9">
        <v>14</v>
      </c>
      <c r="BM2228" s="9">
        <v>15</v>
      </c>
      <c r="BN2228" s="9">
        <v>16</v>
      </c>
      <c r="BO2228" s="9">
        <v>17</v>
      </c>
      <c r="BP2228" s="9">
        <v>18</v>
      </c>
      <c r="BQ2228" s="9">
        <v>19</v>
      </c>
      <c r="BR2228" s="9">
        <v>20</v>
      </c>
      <c r="BS2228" s="9">
        <v>21</v>
      </c>
      <c r="BT2228" s="9">
        <v>9</v>
      </c>
    </row>
    <row r="2229" spans="1:72" x14ac:dyDescent="0.25">
      <c r="A2229" s="133"/>
      <c r="B2229" s="133"/>
      <c r="C2229" s="133"/>
      <c r="D2229" s="136"/>
      <c r="E2229" s="136"/>
      <c r="F2229" s="136"/>
      <c r="G2229" s="139"/>
      <c r="H2229" s="16" t="s">
        <v>64</v>
      </c>
      <c r="I2229" s="17">
        <f t="shared" ref="I2229:AA2229" si="3324">SUM(I2225)</f>
        <v>101000</v>
      </c>
      <c r="J2229" s="17">
        <f t="shared" si="3324"/>
        <v>0</v>
      </c>
      <c r="K2229" s="17">
        <f t="shared" si="3324"/>
        <v>0</v>
      </c>
      <c r="L2229" s="17">
        <f t="shared" si="3324"/>
        <v>0</v>
      </c>
      <c r="M2229" s="17">
        <f t="shared" si="3324"/>
        <v>0</v>
      </c>
      <c r="N2229" s="17">
        <f t="shared" si="3324"/>
        <v>0</v>
      </c>
      <c r="O2229" s="17">
        <f t="shared" ref="O2229" si="3325">SUM(O2225)</f>
        <v>101000</v>
      </c>
      <c r="P2229" s="17">
        <f t="shared" si="3324"/>
        <v>0</v>
      </c>
      <c r="Q2229" s="17">
        <f t="shared" si="3324"/>
        <v>0</v>
      </c>
      <c r="R2229" s="17">
        <f t="shared" si="3324"/>
        <v>0</v>
      </c>
      <c r="S2229" s="17">
        <f t="shared" si="3324"/>
        <v>0</v>
      </c>
      <c r="T2229" s="17">
        <f t="shared" si="3324"/>
        <v>0</v>
      </c>
      <c r="U2229" s="17">
        <f t="shared" si="3324"/>
        <v>0</v>
      </c>
      <c r="V2229" s="17">
        <f t="shared" si="3324"/>
        <v>0</v>
      </c>
      <c r="W2229" s="17">
        <f t="shared" si="3324"/>
        <v>0</v>
      </c>
      <c r="X2229" s="17">
        <f t="shared" si="3324"/>
        <v>0</v>
      </c>
      <c r="Y2229" s="17">
        <f t="shared" si="3324"/>
        <v>0</v>
      </c>
      <c r="Z2229" s="17">
        <f t="shared" si="3324"/>
        <v>0</v>
      </c>
      <c r="AA2229" s="17">
        <f t="shared" si="3324"/>
        <v>0</v>
      </c>
      <c r="AB2229" s="17">
        <v>0</v>
      </c>
      <c r="AC2229" s="17">
        <v>101000</v>
      </c>
      <c r="AD2229" s="17">
        <f t="shared" ref="AD2229:AV2229" si="3326">SUM(AD2225)</f>
        <v>0</v>
      </c>
      <c r="AE2229" s="17">
        <f t="shared" si="3326"/>
        <v>0</v>
      </c>
      <c r="AF2229" s="17">
        <f t="shared" si="3326"/>
        <v>0</v>
      </c>
      <c r="AG2229" s="17">
        <f t="shared" si="3326"/>
        <v>0</v>
      </c>
      <c r="AH2229" s="17">
        <f t="shared" si="3326"/>
        <v>0</v>
      </c>
      <c r="AI2229" s="17">
        <f t="shared" si="3326"/>
        <v>0</v>
      </c>
      <c r="AJ2229" s="17">
        <f t="shared" ref="AJ2229" si="3327">SUM(AJ2225)</f>
        <v>0</v>
      </c>
      <c r="AK2229" s="17">
        <f t="shared" si="3326"/>
        <v>0</v>
      </c>
      <c r="AL2229" s="17">
        <f t="shared" si="3326"/>
        <v>0</v>
      </c>
      <c r="AM2229" s="17">
        <f t="shared" si="3326"/>
        <v>0</v>
      </c>
      <c r="AN2229" s="17">
        <f t="shared" si="3326"/>
        <v>0</v>
      </c>
      <c r="AO2229" s="17">
        <f t="shared" si="3326"/>
        <v>0</v>
      </c>
      <c r="AP2229" s="17">
        <f t="shared" si="3326"/>
        <v>0</v>
      </c>
      <c r="AQ2229" s="17">
        <f t="shared" si="3326"/>
        <v>0</v>
      </c>
      <c r="AR2229" s="17">
        <f t="shared" si="3326"/>
        <v>0</v>
      </c>
      <c r="AS2229" s="17">
        <f t="shared" si="3326"/>
        <v>0</v>
      </c>
      <c r="AT2229" s="17">
        <f t="shared" si="3326"/>
        <v>0</v>
      </c>
      <c r="AU2229" s="17">
        <f t="shared" si="3326"/>
        <v>0</v>
      </c>
      <c r="AV2229" s="17">
        <f t="shared" si="3326"/>
        <v>0</v>
      </c>
      <c r="AW2229" s="17">
        <v>0</v>
      </c>
      <c r="AX2229" s="17">
        <v>0</v>
      </c>
      <c r="AY2229" s="17">
        <f t="shared" ref="AY2229:BQ2229" si="3328">SUM(AY2225)</f>
        <v>30000</v>
      </c>
      <c r="AZ2229" s="17">
        <f t="shared" si="3328"/>
        <v>31507</v>
      </c>
      <c r="BA2229" s="17">
        <f t="shared" si="3328"/>
        <v>0</v>
      </c>
      <c r="BB2229" s="17">
        <f t="shared" si="3328"/>
        <v>0</v>
      </c>
      <c r="BC2229" s="17">
        <f t="shared" si="3328"/>
        <v>0</v>
      </c>
      <c r="BD2229" s="17">
        <f t="shared" si="3328"/>
        <v>0</v>
      </c>
      <c r="BE2229" s="17">
        <f t="shared" ref="BE2229" si="3329">SUM(BE2225)</f>
        <v>61507</v>
      </c>
      <c r="BF2229" s="17">
        <f t="shared" si="3328"/>
        <v>0</v>
      </c>
      <c r="BG2229" s="17">
        <f t="shared" si="3328"/>
        <v>0</v>
      </c>
      <c r="BH2229" s="17">
        <f t="shared" si="3328"/>
        <v>31507</v>
      </c>
      <c r="BI2229" s="17">
        <f t="shared" si="3328"/>
        <v>0</v>
      </c>
      <c r="BJ2229" s="17">
        <f t="shared" si="3328"/>
        <v>0</v>
      </c>
      <c r="BK2229" s="17">
        <f t="shared" si="3328"/>
        <v>0</v>
      </c>
      <c r="BL2229" s="17">
        <f t="shared" si="3328"/>
        <v>0</v>
      </c>
      <c r="BM2229" s="17">
        <f t="shared" si="3328"/>
        <v>0</v>
      </c>
      <c r="BN2229" s="17">
        <f t="shared" si="3328"/>
        <v>0</v>
      </c>
      <c r="BO2229" s="17">
        <f t="shared" si="3328"/>
        <v>0</v>
      </c>
      <c r="BP2229" s="17">
        <f t="shared" si="3328"/>
        <v>0</v>
      </c>
      <c r="BQ2229" s="17">
        <f t="shared" si="3328"/>
        <v>0</v>
      </c>
      <c r="BR2229" s="17">
        <v>31507</v>
      </c>
      <c r="BS2229" s="17">
        <v>30000</v>
      </c>
      <c r="BT2229" s="17" t="e">
        <f>IF(#REF!=0,"-",#REF!/#REF!*100)</f>
        <v>#REF!</v>
      </c>
    </row>
    <row r="2230" spans="1:72" x14ac:dyDescent="0.25">
      <c r="A2230" s="134"/>
      <c r="B2230" s="134"/>
      <c r="C2230" s="134"/>
      <c r="D2230" s="137"/>
      <c r="E2230" s="137"/>
      <c r="F2230" s="137"/>
      <c r="G2230" s="140"/>
      <c r="H2230" s="18" t="s">
        <v>55</v>
      </c>
      <c r="I2230" s="17">
        <f t="shared" ref="I2230:AA2230" si="3330">SUM(I2229)</f>
        <v>101000</v>
      </c>
      <c r="J2230" s="17">
        <f t="shared" si="3330"/>
        <v>0</v>
      </c>
      <c r="K2230" s="17">
        <f t="shared" si="3330"/>
        <v>0</v>
      </c>
      <c r="L2230" s="17">
        <f t="shared" si="3330"/>
        <v>0</v>
      </c>
      <c r="M2230" s="17">
        <f t="shared" si="3330"/>
        <v>0</v>
      </c>
      <c r="N2230" s="17">
        <f t="shared" si="3330"/>
        <v>0</v>
      </c>
      <c r="O2230" s="17">
        <f t="shared" ref="O2230" si="3331">SUM(O2229)</f>
        <v>101000</v>
      </c>
      <c r="P2230" s="17">
        <f t="shared" si="3330"/>
        <v>0</v>
      </c>
      <c r="Q2230" s="17">
        <f t="shared" si="3330"/>
        <v>0</v>
      </c>
      <c r="R2230" s="17">
        <f t="shared" si="3330"/>
        <v>0</v>
      </c>
      <c r="S2230" s="17">
        <f t="shared" si="3330"/>
        <v>0</v>
      </c>
      <c r="T2230" s="17">
        <f t="shared" si="3330"/>
        <v>0</v>
      </c>
      <c r="U2230" s="17">
        <f t="shared" si="3330"/>
        <v>0</v>
      </c>
      <c r="V2230" s="17">
        <f t="shared" si="3330"/>
        <v>0</v>
      </c>
      <c r="W2230" s="17">
        <f t="shared" si="3330"/>
        <v>0</v>
      </c>
      <c r="X2230" s="17">
        <f t="shared" si="3330"/>
        <v>0</v>
      </c>
      <c r="Y2230" s="17">
        <f t="shared" si="3330"/>
        <v>0</v>
      </c>
      <c r="Z2230" s="17">
        <f t="shared" si="3330"/>
        <v>0</v>
      </c>
      <c r="AA2230" s="17">
        <f t="shared" si="3330"/>
        <v>0</v>
      </c>
      <c r="AB2230" s="17">
        <v>0</v>
      </c>
      <c r="AC2230" s="17">
        <v>101000</v>
      </c>
      <c r="AD2230" s="17">
        <f t="shared" ref="AD2230:AV2230" si="3332">SUM(AD2229)</f>
        <v>0</v>
      </c>
      <c r="AE2230" s="17">
        <f t="shared" si="3332"/>
        <v>0</v>
      </c>
      <c r="AF2230" s="17">
        <f t="shared" si="3332"/>
        <v>0</v>
      </c>
      <c r="AG2230" s="17">
        <f t="shared" si="3332"/>
        <v>0</v>
      </c>
      <c r="AH2230" s="17">
        <f t="shared" si="3332"/>
        <v>0</v>
      </c>
      <c r="AI2230" s="17">
        <f t="shared" si="3332"/>
        <v>0</v>
      </c>
      <c r="AJ2230" s="17">
        <f t="shared" ref="AJ2230" si="3333">SUM(AJ2229)</f>
        <v>0</v>
      </c>
      <c r="AK2230" s="17">
        <f t="shared" si="3332"/>
        <v>0</v>
      </c>
      <c r="AL2230" s="17">
        <f t="shared" si="3332"/>
        <v>0</v>
      </c>
      <c r="AM2230" s="17">
        <f t="shared" si="3332"/>
        <v>0</v>
      </c>
      <c r="AN2230" s="17">
        <f t="shared" si="3332"/>
        <v>0</v>
      </c>
      <c r="AO2230" s="17">
        <f t="shared" si="3332"/>
        <v>0</v>
      </c>
      <c r="AP2230" s="17">
        <f t="shared" si="3332"/>
        <v>0</v>
      </c>
      <c r="AQ2230" s="17">
        <f t="shared" si="3332"/>
        <v>0</v>
      </c>
      <c r="AR2230" s="17">
        <f t="shared" si="3332"/>
        <v>0</v>
      </c>
      <c r="AS2230" s="17">
        <f t="shared" si="3332"/>
        <v>0</v>
      </c>
      <c r="AT2230" s="17">
        <f t="shared" si="3332"/>
        <v>0</v>
      </c>
      <c r="AU2230" s="17">
        <f t="shared" si="3332"/>
        <v>0</v>
      </c>
      <c r="AV2230" s="17">
        <f t="shared" si="3332"/>
        <v>0</v>
      </c>
      <c r="AW2230" s="17">
        <v>0</v>
      </c>
      <c r="AX2230" s="17">
        <v>0</v>
      </c>
      <c r="AY2230" s="17">
        <f t="shared" ref="AY2230:BQ2230" si="3334">SUM(AY2229)</f>
        <v>30000</v>
      </c>
      <c r="AZ2230" s="17">
        <f t="shared" si="3334"/>
        <v>31507</v>
      </c>
      <c r="BA2230" s="17">
        <f t="shared" si="3334"/>
        <v>0</v>
      </c>
      <c r="BB2230" s="17">
        <f t="shared" si="3334"/>
        <v>0</v>
      </c>
      <c r="BC2230" s="17">
        <f t="shared" si="3334"/>
        <v>0</v>
      </c>
      <c r="BD2230" s="17">
        <f t="shared" si="3334"/>
        <v>0</v>
      </c>
      <c r="BE2230" s="17">
        <f t="shared" ref="BE2230" si="3335">SUM(BE2229)</f>
        <v>61507</v>
      </c>
      <c r="BF2230" s="17">
        <f t="shared" si="3334"/>
        <v>0</v>
      </c>
      <c r="BG2230" s="17">
        <f t="shared" si="3334"/>
        <v>0</v>
      </c>
      <c r="BH2230" s="17">
        <f t="shared" si="3334"/>
        <v>31507</v>
      </c>
      <c r="BI2230" s="17">
        <f t="shared" si="3334"/>
        <v>0</v>
      </c>
      <c r="BJ2230" s="17">
        <f t="shared" si="3334"/>
        <v>0</v>
      </c>
      <c r="BK2230" s="17">
        <f t="shared" si="3334"/>
        <v>0</v>
      </c>
      <c r="BL2230" s="17">
        <f t="shared" si="3334"/>
        <v>0</v>
      </c>
      <c r="BM2230" s="17">
        <f t="shared" si="3334"/>
        <v>0</v>
      </c>
      <c r="BN2230" s="17">
        <f t="shared" si="3334"/>
        <v>0</v>
      </c>
      <c r="BO2230" s="17">
        <f t="shared" si="3334"/>
        <v>0</v>
      </c>
      <c r="BP2230" s="17">
        <f t="shared" si="3334"/>
        <v>0</v>
      </c>
      <c r="BQ2230" s="17">
        <f t="shared" si="3334"/>
        <v>0</v>
      </c>
      <c r="BR2230" s="17">
        <v>31507</v>
      </c>
      <c r="BS2230" s="17">
        <v>30000</v>
      </c>
      <c r="BT2230" s="17" t="e">
        <f>IF(#REF!=0,"-",#REF!/#REF!*100)</f>
        <v>#REF!</v>
      </c>
    </row>
    <row r="2231" spans="1:72" x14ac:dyDescent="0.25">
      <c r="A2231" s="13" t="s">
        <v>0</v>
      </c>
      <c r="B2231" s="13" t="s">
        <v>0</v>
      </c>
      <c r="C2231" s="13" t="s">
        <v>0</v>
      </c>
      <c r="D2231" s="98" t="s">
        <v>0</v>
      </c>
      <c r="E2231" s="98" t="s">
        <v>0</v>
      </c>
      <c r="F2231" s="98" t="s">
        <v>0</v>
      </c>
      <c r="G2231" s="13" t="s">
        <v>0</v>
      </c>
      <c r="H2231" s="10" t="s">
        <v>716</v>
      </c>
      <c r="I2231" s="11">
        <f t="shared" ref="I2231:AA2231" si="3336">SUM(I2225,I2183,I2142,I2099,I2058,I2017,I1967,I1925,I1882,I1841,I1799,I1757,I1716)</f>
        <v>981500</v>
      </c>
      <c r="J2231" s="11">
        <f t="shared" si="3336"/>
        <v>0</v>
      </c>
      <c r="K2231" s="11">
        <f t="shared" si="3336"/>
        <v>0</v>
      </c>
      <c r="L2231" s="11">
        <f t="shared" si="3336"/>
        <v>13598</v>
      </c>
      <c r="M2231" s="11">
        <f t="shared" si="3336"/>
        <v>0</v>
      </c>
      <c r="N2231" s="11">
        <f t="shared" si="3336"/>
        <v>0</v>
      </c>
      <c r="O2231" s="11">
        <f t="shared" ref="O2231" si="3337">SUM(O2225,O2183,O2142,O2099,O2058,O2017,O1967,O1925,O1882,O1841,O1799,O1757,O1716)</f>
        <v>995098</v>
      </c>
      <c r="P2231" s="11">
        <f t="shared" si="3336"/>
        <v>70109</v>
      </c>
      <c r="Q2231" s="11">
        <f t="shared" si="3336"/>
        <v>75662</v>
      </c>
      <c r="R2231" s="11">
        <f t="shared" si="3336"/>
        <v>112680</v>
      </c>
      <c r="S2231" s="11">
        <f t="shared" si="3336"/>
        <v>0</v>
      </c>
      <c r="T2231" s="11">
        <f t="shared" si="3336"/>
        <v>0</v>
      </c>
      <c r="U2231" s="11">
        <f t="shared" si="3336"/>
        <v>0</v>
      </c>
      <c r="V2231" s="11">
        <f t="shared" si="3336"/>
        <v>0</v>
      </c>
      <c r="W2231" s="11">
        <f t="shared" si="3336"/>
        <v>0</v>
      </c>
      <c r="X2231" s="11">
        <f t="shared" si="3336"/>
        <v>0</v>
      </c>
      <c r="Y2231" s="11">
        <f t="shared" si="3336"/>
        <v>0</v>
      </c>
      <c r="Z2231" s="11">
        <f t="shared" si="3336"/>
        <v>0</v>
      </c>
      <c r="AA2231" s="11">
        <f t="shared" si="3336"/>
        <v>0</v>
      </c>
      <c r="AB2231" s="11">
        <v>258451</v>
      </c>
      <c r="AC2231" s="11">
        <v>736647</v>
      </c>
      <c r="AD2231" s="11">
        <f t="shared" ref="AD2231:AV2231" si="3338">SUM(AD2225,AD2183,AD2142,AD2099,AD2058,AD2017,AD1967,AD1925,AD1882,AD1841,AD1799,AD1757,AD1716)</f>
        <v>122040</v>
      </c>
      <c r="AE2231" s="11">
        <f t="shared" si="3338"/>
        <v>24273</v>
      </c>
      <c r="AF2231" s="11">
        <f t="shared" si="3338"/>
        <v>0</v>
      </c>
      <c r="AG2231" s="11">
        <f t="shared" si="3338"/>
        <v>0</v>
      </c>
      <c r="AH2231" s="11">
        <f t="shared" si="3338"/>
        <v>0</v>
      </c>
      <c r="AI2231" s="11">
        <f t="shared" si="3338"/>
        <v>0</v>
      </c>
      <c r="AJ2231" s="11">
        <f t="shared" ref="AJ2231" si="3339">SUM(AJ2225,AJ2183,AJ2142,AJ2099,AJ2058,AJ2017,AJ1967,AJ1925,AJ1882,AJ1841,AJ1799,AJ1757,AJ1716)</f>
        <v>146313</v>
      </c>
      <c r="AK2231" s="11">
        <f t="shared" si="3338"/>
        <v>0</v>
      </c>
      <c r="AL2231" s="11">
        <f t="shared" si="3338"/>
        <v>0</v>
      </c>
      <c r="AM2231" s="11">
        <f t="shared" si="3338"/>
        <v>26228</v>
      </c>
      <c r="AN2231" s="11">
        <f t="shared" si="3338"/>
        <v>0</v>
      </c>
      <c r="AO2231" s="11">
        <f t="shared" si="3338"/>
        <v>0</v>
      </c>
      <c r="AP2231" s="11">
        <f t="shared" si="3338"/>
        <v>0</v>
      </c>
      <c r="AQ2231" s="11">
        <f t="shared" si="3338"/>
        <v>0</v>
      </c>
      <c r="AR2231" s="11">
        <f t="shared" si="3338"/>
        <v>0</v>
      </c>
      <c r="AS2231" s="11">
        <f t="shared" si="3338"/>
        <v>0</v>
      </c>
      <c r="AT2231" s="11">
        <f t="shared" si="3338"/>
        <v>0</v>
      </c>
      <c r="AU2231" s="11">
        <f t="shared" si="3338"/>
        <v>0</v>
      </c>
      <c r="AV2231" s="11">
        <f t="shared" si="3338"/>
        <v>0</v>
      </c>
      <c r="AW2231" s="11">
        <v>26228</v>
      </c>
      <c r="AX2231" s="11">
        <v>120085</v>
      </c>
      <c r="AY2231" s="11">
        <f t="shared" ref="AY2231:BQ2231" si="3340">SUM(AY2225,AY2183,AY2142,AY2099,AY2058,AY2017,AY1967,AY1925,AY1882,AY1841,AY1799,AY1757,AY1716)</f>
        <v>531100</v>
      </c>
      <c r="AZ2231" s="11">
        <f t="shared" si="3340"/>
        <v>238912</v>
      </c>
      <c r="BA2231" s="11">
        <f t="shared" si="3340"/>
        <v>0</v>
      </c>
      <c r="BB2231" s="11">
        <f t="shared" si="3340"/>
        <v>93000</v>
      </c>
      <c r="BC2231" s="11">
        <f t="shared" si="3340"/>
        <v>0</v>
      </c>
      <c r="BD2231" s="11">
        <f t="shared" si="3340"/>
        <v>0</v>
      </c>
      <c r="BE2231" s="11">
        <f t="shared" ref="BE2231" si="3341">SUM(BE2225,BE2183,BE2142,BE2099,BE2058,BE2017,BE1967,BE1925,BE1882,BE1841,BE1799,BE1757,BE1716)</f>
        <v>863012</v>
      </c>
      <c r="BF2231" s="11">
        <f t="shared" si="3340"/>
        <v>16000</v>
      </c>
      <c r="BG2231" s="11">
        <f t="shared" si="3340"/>
        <v>95000</v>
      </c>
      <c r="BH2231" s="11">
        <f t="shared" si="3340"/>
        <v>277912</v>
      </c>
      <c r="BI2231" s="11">
        <f t="shared" si="3340"/>
        <v>0</v>
      </c>
      <c r="BJ2231" s="11">
        <f t="shared" si="3340"/>
        <v>0</v>
      </c>
      <c r="BK2231" s="11">
        <f t="shared" si="3340"/>
        <v>0</v>
      </c>
      <c r="BL2231" s="11">
        <f t="shared" si="3340"/>
        <v>0</v>
      </c>
      <c r="BM2231" s="11">
        <f t="shared" si="3340"/>
        <v>0</v>
      </c>
      <c r="BN2231" s="11">
        <f t="shared" si="3340"/>
        <v>0</v>
      </c>
      <c r="BO2231" s="11">
        <f t="shared" si="3340"/>
        <v>0</v>
      </c>
      <c r="BP2231" s="11">
        <f t="shared" si="3340"/>
        <v>0</v>
      </c>
      <c r="BQ2231" s="11">
        <f t="shared" si="3340"/>
        <v>0</v>
      </c>
      <c r="BR2231" s="11">
        <v>388912</v>
      </c>
      <c r="BS2231" s="11">
        <v>474100</v>
      </c>
      <c r="BT2231" s="11" t="e">
        <f>IF(#REF!=0,"-",#REF!/#REF!*100)</f>
        <v>#REF!</v>
      </c>
    </row>
    <row r="2232" spans="1:72" x14ac:dyDescent="0.25">
      <c r="A2232" s="13" t="s">
        <v>0</v>
      </c>
      <c r="B2232" s="13" t="s">
        <v>0</v>
      </c>
      <c r="C2232" s="13" t="s">
        <v>0</v>
      </c>
      <c r="D2232" s="98" t="s">
        <v>0</v>
      </c>
      <c r="E2232" s="98" t="s">
        <v>0</v>
      </c>
      <c r="F2232" s="98" t="s">
        <v>0</v>
      </c>
      <c r="G2232" s="13" t="s">
        <v>0</v>
      </c>
      <c r="H2232" s="2" t="s">
        <v>53</v>
      </c>
      <c r="I2232" s="13" t="s">
        <v>0</v>
      </c>
      <c r="J2232" s="13"/>
      <c r="K2232" s="13"/>
      <c r="L2232" s="13"/>
      <c r="M2232" s="13"/>
      <c r="N2232" s="13"/>
      <c r="O2232" s="13" t="e">
        <f t="shared" si="3300"/>
        <v>#VALUE!</v>
      </c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>
        <v>0</v>
      </c>
      <c r="AC2232" s="13" t="e">
        <v>#VALUE!</v>
      </c>
      <c r="AD2232" s="13" t="s">
        <v>0</v>
      </c>
      <c r="AE2232" s="13"/>
      <c r="AF2232" s="13"/>
      <c r="AG2232" s="13"/>
      <c r="AH2232" s="13"/>
      <c r="AI2232" s="13"/>
      <c r="AJ2232" s="13" t="e">
        <f t="shared" si="3301"/>
        <v>#VALUE!</v>
      </c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>
        <v>0</v>
      </c>
      <c r="AX2232" s="13" t="e">
        <v>#VALUE!</v>
      </c>
      <c r="AY2232" s="13" t="s">
        <v>0</v>
      </c>
      <c r="AZ2232" s="13"/>
      <c r="BA2232" s="13"/>
      <c r="BB2232" s="13"/>
      <c r="BC2232" s="13"/>
      <c r="BD2232" s="13"/>
      <c r="BE2232" s="13" t="e">
        <f t="shared" si="3302"/>
        <v>#VALUE!</v>
      </c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>
        <v>0</v>
      </c>
      <c r="BS2232" s="13" t="e">
        <v>#VALUE!</v>
      </c>
      <c r="BT2232" s="12" t="e">
        <f>IF(#REF!=0,"-",#REF!/#REF!*100)</f>
        <v>#REF!</v>
      </c>
    </row>
    <row r="2233" spans="1:72" x14ac:dyDescent="0.25">
      <c r="A2233" s="13" t="s">
        <v>0</v>
      </c>
      <c r="B2233" s="13" t="s">
        <v>0</v>
      </c>
      <c r="C2233" s="13" t="s">
        <v>0</v>
      </c>
      <c r="D2233" s="98" t="s">
        <v>0</v>
      </c>
      <c r="E2233" s="98" t="s">
        <v>0</v>
      </c>
      <c r="F2233" s="98" t="s">
        <v>0</v>
      </c>
      <c r="G2233" s="13" t="s">
        <v>0</v>
      </c>
      <c r="H2233" s="20" t="s">
        <v>0</v>
      </c>
      <c r="I2233" s="21" t="s">
        <v>0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>
        <v>0</v>
      </c>
      <c r="AC2233" s="21">
        <v>0</v>
      </c>
      <c r="AD2233" s="21" t="s">
        <v>0</v>
      </c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>
        <v>0</v>
      </c>
      <c r="AX2233" s="21">
        <v>0</v>
      </c>
      <c r="AY2233" s="21" t="s">
        <v>0</v>
      </c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>
        <v>0</v>
      </c>
      <c r="BS2233" s="21">
        <v>0</v>
      </c>
      <c r="BT2233" s="21"/>
    </row>
    <row r="2234" spans="1:72" x14ac:dyDescent="0.25">
      <c r="A2234" s="13" t="s">
        <v>0</v>
      </c>
      <c r="B2234" s="13" t="s">
        <v>0</v>
      </c>
      <c r="C2234" s="13" t="s">
        <v>0</v>
      </c>
      <c r="D2234" s="98" t="s">
        <v>0</v>
      </c>
      <c r="E2234" s="98" t="s">
        <v>0</v>
      </c>
      <c r="F2234" s="98" t="s">
        <v>0</v>
      </c>
      <c r="G2234" s="13" t="s">
        <v>0</v>
      </c>
      <c r="H2234" s="10" t="s">
        <v>717</v>
      </c>
      <c r="I2234" s="22">
        <f t="shared" ref="I2234:AA2234" si="3342">SUM(I2231,I1629)</f>
        <v>981500</v>
      </c>
      <c r="J2234" s="22">
        <f t="shared" si="3342"/>
        <v>0</v>
      </c>
      <c r="K2234" s="22">
        <f t="shared" si="3342"/>
        <v>0</v>
      </c>
      <c r="L2234" s="22">
        <f t="shared" si="3342"/>
        <v>13598</v>
      </c>
      <c r="M2234" s="22">
        <f t="shared" si="3342"/>
        <v>0</v>
      </c>
      <c r="N2234" s="22">
        <f t="shared" si="3342"/>
        <v>0</v>
      </c>
      <c r="O2234" s="22">
        <f t="shared" si="3342"/>
        <v>995098</v>
      </c>
      <c r="P2234" s="22">
        <f t="shared" si="3342"/>
        <v>70109</v>
      </c>
      <c r="Q2234" s="22">
        <f t="shared" si="3342"/>
        <v>75662</v>
      </c>
      <c r="R2234" s="22">
        <f t="shared" si="3342"/>
        <v>112680</v>
      </c>
      <c r="S2234" s="22">
        <f t="shared" si="3342"/>
        <v>0</v>
      </c>
      <c r="T2234" s="22">
        <f t="shared" si="3342"/>
        <v>0</v>
      </c>
      <c r="U2234" s="22">
        <f t="shared" si="3342"/>
        <v>0</v>
      </c>
      <c r="V2234" s="22">
        <f t="shared" si="3342"/>
        <v>0</v>
      </c>
      <c r="W2234" s="22">
        <f t="shared" si="3342"/>
        <v>0</v>
      </c>
      <c r="X2234" s="22">
        <f t="shared" si="3342"/>
        <v>0</v>
      </c>
      <c r="Y2234" s="22">
        <f t="shared" si="3342"/>
        <v>0</v>
      </c>
      <c r="Z2234" s="22">
        <f t="shared" si="3342"/>
        <v>0</v>
      </c>
      <c r="AA2234" s="22">
        <f t="shared" si="3342"/>
        <v>0</v>
      </c>
      <c r="AB2234" s="22">
        <v>258451</v>
      </c>
      <c r="AC2234" s="22">
        <v>736647</v>
      </c>
      <c r="AD2234" s="22">
        <f t="shared" ref="AD2234:AV2234" si="3343">SUM(AD2231,AD1629)</f>
        <v>122040</v>
      </c>
      <c r="AE2234" s="22">
        <f t="shared" si="3343"/>
        <v>24273</v>
      </c>
      <c r="AF2234" s="22">
        <f t="shared" si="3343"/>
        <v>0</v>
      </c>
      <c r="AG2234" s="22">
        <f t="shared" si="3343"/>
        <v>0</v>
      </c>
      <c r="AH2234" s="22">
        <f t="shared" si="3343"/>
        <v>0</v>
      </c>
      <c r="AI2234" s="22">
        <f t="shared" si="3343"/>
        <v>0</v>
      </c>
      <c r="AJ2234" s="22">
        <f t="shared" si="3343"/>
        <v>146313</v>
      </c>
      <c r="AK2234" s="22">
        <f t="shared" si="3343"/>
        <v>0</v>
      </c>
      <c r="AL2234" s="22">
        <f t="shared" si="3343"/>
        <v>0</v>
      </c>
      <c r="AM2234" s="22">
        <f t="shared" si="3343"/>
        <v>26228</v>
      </c>
      <c r="AN2234" s="22">
        <f t="shared" si="3343"/>
        <v>0</v>
      </c>
      <c r="AO2234" s="22">
        <f t="shared" si="3343"/>
        <v>0</v>
      </c>
      <c r="AP2234" s="22">
        <f t="shared" si="3343"/>
        <v>0</v>
      </c>
      <c r="AQ2234" s="22">
        <f t="shared" si="3343"/>
        <v>0</v>
      </c>
      <c r="AR2234" s="22">
        <f t="shared" si="3343"/>
        <v>0</v>
      </c>
      <c r="AS2234" s="22">
        <f t="shared" si="3343"/>
        <v>0</v>
      </c>
      <c r="AT2234" s="22">
        <f t="shared" si="3343"/>
        <v>0</v>
      </c>
      <c r="AU2234" s="22">
        <f t="shared" si="3343"/>
        <v>0</v>
      </c>
      <c r="AV2234" s="22">
        <f t="shared" si="3343"/>
        <v>0</v>
      </c>
      <c r="AW2234" s="22">
        <v>26228</v>
      </c>
      <c r="AX2234" s="22">
        <v>120085</v>
      </c>
      <c r="AY2234" s="22">
        <f t="shared" ref="AY2234:BQ2234" si="3344">SUM(AY2231,AY1629)</f>
        <v>2531100</v>
      </c>
      <c r="AZ2234" s="22">
        <f t="shared" si="3344"/>
        <v>238912</v>
      </c>
      <c r="BA2234" s="22">
        <f t="shared" si="3344"/>
        <v>0</v>
      </c>
      <c r="BB2234" s="22">
        <f t="shared" si="3344"/>
        <v>93000</v>
      </c>
      <c r="BC2234" s="22">
        <f t="shared" si="3344"/>
        <v>0</v>
      </c>
      <c r="BD2234" s="22">
        <f t="shared" si="3344"/>
        <v>0</v>
      </c>
      <c r="BE2234" s="22">
        <f t="shared" si="3344"/>
        <v>2863012</v>
      </c>
      <c r="BF2234" s="22">
        <f t="shared" si="3344"/>
        <v>16000</v>
      </c>
      <c r="BG2234" s="22">
        <f t="shared" si="3344"/>
        <v>95000</v>
      </c>
      <c r="BH2234" s="22">
        <f t="shared" si="3344"/>
        <v>277912</v>
      </c>
      <c r="BI2234" s="22">
        <f t="shared" si="3344"/>
        <v>0</v>
      </c>
      <c r="BJ2234" s="22">
        <f t="shared" si="3344"/>
        <v>0</v>
      </c>
      <c r="BK2234" s="22">
        <f t="shared" si="3344"/>
        <v>0</v>
      </c>
      <c r="BL2234" s="22">
        <f t="shared" si="3344"/>
        <v>0</v>
      </c>
      <c r="BM2234" s="22">
        <f t="shared" si="3344"/>
        <v>0</v>
      </c>
      <c r="BN2234" s="22">
        <f t="shared" si="3344"/>
        <v>0</v>
      </c>
      <c r="BO2234" s="22">
        <f t="shared" si="3344"/>
        <v>0</v>
      </c>
      <c r="BP2234" s="22">
        <f t="shared" si="3344"/>
        <v>0</v>
      </c>
      <c r="BQ2234" s="22">
        <f t="shared" si="3344"/>
        <v>0</v>
      </c>
      <c r="BR2234" s="22">
        <v>388912</v>
      </c>
      <c r="BS2234" s="22">
        <v>2474100</v>
      </c>
      <c r="BT2234" s="22" t="e">
        <f>IF(#REF!=0,"-",#REF!/#REF!*100)</f>
        <v>#REF!</v>
      </c>
    </row>
    <row r="2235" spans="1:72" x14ac:dyDescent="0.25">
      <c r="A2235" s="13" t="s">
        <v>0</v>
      </c>
      <c r="B2235" s="13" t="s">
        <v>0</v>
      </c>
      <c r="C2235" s="13" t="s">
        <v>0</v>
      </c>
      <c r="D2235" s="98" t="s">
        <v>0</v>
      </c>
      <c r="E2235" s="98" t="s">
        <v>0</v>
      </c>
      <c r="F2235" s="98" t="s">
        <v>0</v>
      </c>
      <c r="G2235" s="13" t="s">
        <v>0</v>
      </c>
      <c r="H2235" s="2" t="s">
        <v>61</v>
      </c>
      <c r="I2235" s="13" t="s">
        <v>0</v>
      </c>
      <c r="J2235" s="13"/>
      <c r="K2235" s="13"/>
      <c r="L2235" s="13"/>
      <c r="M2235" s="13"/>
      <c r="N2235" s="13"/>
      <c r="O2235" s="13" t="e">
        <f t="shared" si="3300"/>
        <v>#VALUE!</v>
      </c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>
        <v>0</v>
      </c>
      <c r="AC2235" s="13" t="e">
        <v>#VALUE!</v>
      </c>
      <c r="AD2235" s="13" t="s">
        <v>0</v>
      </c>
      <c r="AE2235" s="13"/>
      <c r="AF2235" s="13"/>
      <c r="AG2235" s="13"/>
      <c r="AH2235" s="13"/>
      <c r="AI2235" s="13"/>
      <c r="AJ2235" s="13" t="e">
        <f t="shared" si="3301"/>
        <v>#VALUE!</v>
      </c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>
        <v>0</v>
      </c>
      <c r="AX2235" s="13" t="e">
        <v>#VALUE!</v>
      </c>
      <c r="AY2235" s="13" t="s">
        <v>0</v>
      </c>
      <c r="AZ2235" s="13"/>
      <c r="BA2235" s="13"/>
      <c r="BB2235" s="13"/>
      <c r="BC2235" s="13"/>
      <c r="BD2235" s="13"/>
      <c r="BE2235" s="13" t="e">
        <f t="shared" si="3302"/>
        <v>#VALUE!</v>
      </c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>
        <v>0</v>
      </c>
      <c r="BS2235" s="13" t="e">
        <v>#VALUE!</v>
      </c>
      <c r="BT2235" s="12" t="e">
        <f>IF(#REF!=0,"-",#REF!/#REF!*100)</f>
        <v>#REF!</v>
      </c>
    </row>
    <row r="2236" spans="1:72" ht="33.75" x14ac:dyDescent="0.25">
      <c r="A2236" s="1" t="s">
        <v>718</v>
      </c>
      <c r="B2236" s="2" t="s">
        <v>0</v>
      </c>
      <c r="C2236" s="2" t="s">
        <v>0</v>
      </c>
      <c r="D2236" s="101" t="s">
        <v>0</v>
      </c>
      <c r="E2236" s="101" t="s">
        <v>0</v>
      </c>
      <c r="F2236" s="101" t="s">
        <v>0</v>
      </c>
      <c r="G2236" s="2" t="s">
        <v>0</v>
      </c>
      <c r="H2236" s="2" t="s">
        <v>719</v>
      </c>
      <c r="I2236" s="3" t="s">
        <v>0</v>
      </c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>
        <v>0</v>
      </c>
      <c r="AC2236" s="3">
        <v>0</v>
      </c>
      <c r="AD2236" s="3" t="s">
        <v>0</v>
      </c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>
        <v>0</v>
      </c>
      <c r="AX2236" s="3">
        <v>0</v>
      </c>
      <c r="AY2236" s="3" t="s">
        <v>0</v>
      </c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>
        <v>0</v>
      </c>
      <c r="BS2236" s="3">
        <v>0</v>
      </c>
      <c r="BT2236" s="3"/>
    </row>
    <row r="2237" spans="1:72" ht="15.75" thickBot="1" x14ac:dyDescent="0.3">
      <c r="A2237" s="1" t="s">
        <v>718</v>
      </c>
      <c r="B2237" s="1" t="s">
        <v>1</v>
      </c>
      <c r="C2237" s="4" t="s">
        <v>0</v>
      </c>
      <c r="D2237" s="102" t="s">
        <v>0</v>
      </c>
      <c r="E2237" s="101" t="s">
        <v>0</v>
      </c>
      <c r="F2237" s="101" t="s">
        <v>0</v>
      </c>
      <c r="G2237" s="2" t="s">
        <v>0</v>
      </c>
      <c r="H2237" s="2" t="s">
        <v>0</v>
      </c>
      <c r="I2237" s="3" t="s">
        <v>0</v>
      </c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>
        <v>0</v>
      </c>
      <c r="AC2237" s="3">
        <v>0</v>
      </c>
      <c r="AD2237" s="3" t="s">
        <v>0</v>
      </c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>
        <v>0</v>
      </c>
      <c r="AX2237" s="3">
        <v>0</v>
      </c>
      <c r="AY2237" s="3" t="s">
        <v>0</v>
      </c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>
        <v>0</v>
      </c>
      <c r="BS2237" s="3">
        <v>0</v>
      </c>
      <c r="BT2237" s="3"/>
    </row>
    <row r="2238" spans="1:72" ht="69.75" customHeight="1" thickBot="1" x14ac:dyDescent="0.3">
      <c r="A2238" s="5" t="s">
        <v>2</v>
      </c>
      <c r="B2238" s="5" t="s">
        <v>3</v>
      </c>
      <c r="C2238" s="5" t="s">
        <v>4</v>
      </c>
      <c r="D2238" s="103" t="s">
        <v>0</v>
      </c>
      <c r="E2238" s="112" t="s">
        <v>5</v>
      </c>
      <c r="F2238" s="112" t="s">
        <v>6</v>
      </c>
      <c r="G2238" s="5" t="s">
        <v>7</v>
      </c>
      <c r="H2238" s="5" t="s">
        <v>8</v>
      </c>
      <c r="I2238" s="89" t="s">
        <v>9</v>
      </c>
      <c r="J2238" s="89" t="s">
        <v>1606</v>
      </c>
      <c r="K2238" s="89" t="s">
        <v>1534</v>
      </c>
      <c r="L2238" s="89" t="s">
        <v>1592</v>
      </c>
      <c r="M2238" s="89" t="s">
        <v>1593</v>
      </c>
      <c r="N2238" s="89" t="s">
        <v>1594</v>
      </c>
      <c r="O2238" s="89" t="s">
        <v>1610</v>
      </c>
      <c r="P2238" s="89" t="s">
        <v>1607</v>
      </c>
      <c r="Q2238" s="89" t="s">
        <v>1595</v>
      </c>
      <c r="R2238" s="89" t="s">
        <v>1596</v>
      </c>
      <c r="S2238" s="89" t="s">
        <v>1597</v>
      </c>
      <c r="T2238" s="89" t="s">
        <v>1598</v>
      </c>
      <c r="U2238" s="89" t="s">
        <v>1599</v>
      </c>
      <c r="V2238" s="89" t="s">
        <v>1600</v>
      </c>
      <c r="W2238" s="89" t="s">
        <v>1608</v>
      </c>
      <c r="X2238" s="89" t="s">
        <v>1609</v>
      </c>
      <c r="Y2238" s="89" t="s">
        <v>1601</v>
      </c>
      <c r="Z2238" s="89" t="s">
        <v>1602</v>
      </c>
      <c r="AA2238" s="89" t="s">
        <v>1603</v>
      </c>
      <c r="AB2238" s="89" t="s">
        <v>1604</v>
      </c>
      <c r="AC2238" s="89" t="s">
        <v>1605</v>
      </c>
      <c r="AD2238" s="90" t="s">
        <v>10</v>
      </c>
      <c r="AE2238" s="90" t="s">
        <v>1606</v>
      </c>
      <c r="AF2238" s="90" t="s">
        <v>1534</v>
      </c>
      <c r="AG2238" s="90" t="s">
        <v>1592</v>
      </c>
      <c r="AH2238" s="90" t="s">
        <v>1593</v>
      </c>
      <c r="AI2238" s="90" t="s">
        <v>1594</v>
      </c>
      <c r="AJ2238" s="90" t="s">
        <v>1611</v>
      </c>
      <c r="AK2238" s="90" t="s">
        <v>1607</v>
      </c>
      <c r="AL2238" s="90" t="s">
        <v>1595</v>
      </c>
      <c r="AM2238" s="90" t="s">
        <v>1596</v>
      </c>
      <c r="AN2238" s="90" t="s">
        <v>1597</v>
      </c>
      <c r="AO2238" s="90" t="s">
        <v>1598</v>
      </c>
      <c r="AP2238" s="90" t="s">
        <v>1599</v>
      </c>
      <c r="AQ2238" s="90" t="s">
        <v>1600</v>
      </c>
      <c r="AR2238" s="90" t="s">
        <v>1608</v>
      </c>
      <c r="AS2238" s="90" t="s">
        <v>1609</v>
      </c>
      <c r="AT2238" s="90" t="s">
        <v>1601</v>
      </c>
      <c r="AU2238" s="90" t="s">
        <v>1602</v>
      </c>
      <c r="AV2238" s="90" t="s">
        <v>1603</v>
      </c>
      <c r="AW2238" s="90" t="s">
        <v>1604</v>
      </c>
      <c r="AX2238" s="90" t="s">
        <v>1605</v>
      </c>
      <c r="AY2238" s="91" t="s">
        <v>11</v>
      </c>
      <c r="AZ2238" s="91" t="s">
        <v>1606</v>
      </c>
      <c r="BA2238" s="91" t="s">
        <v>1534</v>
      </c>
      <c r="BB2238" s="91" t="s">
        <v>1592</v>
      </c>
      <c r="BC2238" s="91" t="s">
        <v>1593</v>
      </c>
      <c r="BD2238" s="91" t="s">
        <v>1594</v>
      </c>
      <c r="BE2238" s="91" t="s">
        <v>1612</v>
      </c>
      <c r="BF2238" s="91" t="s">
        <v>1607</v>
      </c>
      <c r="BG2238" s="91" t="s">
        <v>1595</v>
      </c>
      <c r="BH2238" s="91" t="s">
        <v>1596</v>
      </c>
      <c r="BI2238" s="91" t="s">
        <v>1597</v>
      </c>
      <c r="BJ2238" s="91" t="s">
        <v>1598</v>
      </c>
      <c r="BK2238" s="91" t="s">
        <v>1599</v>
      </c>
      <c r="BL2238" s="91" t="s">
        <v>1600</v>
      </c>
      <c r="BM2238" s="91" t="s">
        <v>1608</v>
      </c>
      <c r="BN2238" s="91" t="s">
        <v>1609</v>
      </c>
      <c r="BO2238" s="91" t="s">
        <v>1601</v>
      </c>
      <c r="BP2238" s="91" t="s">
        <v>1602</v>
      </c>
      <c r="BQ2238" s="91" t="s">
        <v>1603</v>
      </c>
      <c r="BR2238" s="91" t="s">
        <v>1604</v>
      </c>
      <c r="BS2238" s="91" t="s">
        <v>1605</v>
      </c>
      <c r="BT2238" s="5" t="s">
        <v>1671</v>
      </c>
    </row>
    <row r="2239" spans="1:72" x14ac:dyDescent="0.25">
      <c r="A2239" s="6" t="s">
        <v>0</v>
      </c>
      <c r="B2239" s="6" t="s">
        <v>0</v>
      </c>
      <c r="C2239" s="6" t="s">
        <v>0</v>
      </c>
      <c r="D2239" s="104" t="s">
        <v>0</v>
      </c>
      <c r="E2239" s="104" t="s">
        <v>0</v>
      </c>
      <c r="F2239" s="121" t="s">
        <v>0</v>
      </c>
      <c r="G2239" s="7" t="s">
        <v>0</v>
      </c>
      <c r="H2239" s="8" t="s">
        <v>0</v>
      </c>
      <c r="I2239" s="9">
        <v>1</v>
      </c>
      <c r="J2239" s="9">
        <v>2</v>
      </c>
      <c r="K2239" s="9">
        <v>3</v>
      </c>
      <c r="L2239" s="9">
        <v>4</v>
      </c>
      <c r="M2239" s="9">
        <v>5</v>
      </c>
      <c r="N2239" s="9">
        <v>6</v>
      </c>
      <c r="O2239" s="9">
        <v>7</v>
      </c>
      <c r="P2239" s="9">
        <v>8</v>
      </c>
      <c r="Q2239" s="9">
        <v>9</v>
      </c>
      <c r="R2239" s="9">
        <v>10</v>
      </c>
      <c r="S2239" s="9">
        <v>11</v>
      </c>
      <c r="T2239" s="9">
        <v>12</v>
      </c>
      <c r="U2239" s="9">
        <v>13</v>
      </c>
      <c r="V2239" s="9">
        <v>14</v>
      </c>
      <c r="W2239" s="9">
        <v>15</v>
      </c>
      <c r="X2239" s="9">
        <v>16</v>
      </c>
      <c r="Y2239" s="9">
        <v>17</v>
      </c>
      <c r="Z2239" s="9">
        <v>18</v>
      </c>
      <c r="AA2239" s="9">
        <v>19</v>
      </c>
      <c r="AB2239" s="9">
        <v>20</v>
      </c>
      <c r="AC2239" s="9">
        <v>21</v>
      </c>
      <c r="AD2239" s="9">
        <v>1</v>
      </c>
      <c r="AE2239" s="9">
        <v>2</v>
      </c>
      <c r="AF2239" s="9">
        <v>3</v>
      </c>
      <c r="AG2239" s="9">
        <v>4</v>
      </c>
      <c r="AH2239" s="9">
        <v>5</v>
      </c>
      <c r="AI2239" s="9">
        <v>6</v>
      </c>
      <c r="AJ2239" s="9">
        <v>7</v>
      </c>
      <c r="AK2239" s="9">
        <v>8</v>
      </c>
      <c r="AL2239" s="9">
        <v>9</v>
      </c>
      <c r="AM2239" s="9">
        <v>10</v>
      </c>
      <c r="AN2239" s="9">
        <v>11</v>
      </c>
      <c r="AO2239" s="9">
        <v>12</v>
      </c>
      <c r="AP2239" s="9">
        <v>13</v>
      </c>
      <c r="AQ2239" s="9">
        <v>14</v>
      </c>
      <c r="AR2239" s="9">
        <v>15</v>
      </c>
      <c r="AS2239" s="9">
        <v>16</v>
      </c>
      <c r="AT2239" s="9">
        <v>17</v>
      </c>
      <c r="AU2239" s="9">
        <v>18</v>
      </c>
      <c r="AV2239" s="9">
        <v>19</v>
      </c>
      <c r="AW2239" s="9">
        <v>20</v>
      </c>
      <c r="AX2239" s="9">
        <v>21</v>
      </c>
      <c r="AY2239" s="9">
        <v>1</v>
      </c>
      <c r="AZ2239" s="9">
        <v>2</v>
      </c>
      <c r="BA2239" s="9">
        <v>3</v>
      </c>
      <c r="BB2239" s="9">
        <v>4</v>
      </c>
      <c r="BC2239" s="9">
        <v>5</v>
      </c>
      <c r="BD2239" s="9">
        <v>6</v>
      </c>
      <c r="BE2239" s="9">
        <v>7</v>
      </c>
      <c r="BF2239" s="9">
        <v>8</v>
      </c>
      <c r="BG2239" s="9">
        <v>9</v>
      </c>
      <c r="BH2239" s="9">
        <v>10</v>
      </c>
      <c r="BI2239" s="9">
        <v>11</v>
      </c>
      <c r="BJ2239" s="9">
        <v>12</v>
      </c>
      <c r="BK2239" s="9">
        <v>13</v>
      </c>
      <c r="BL2239" s="9">
        <v>14</v>
      </c>
      <c r="BM2239" s="9">
        <v>15</v>
      </c>
      <c r="BN2239" s="9">
        <v>16</v>
      </c>
      <c r="BO2239" s="9">
        <v>17</v>
      </c>
      <c r="BP2239" s="9">
        <v>18</v>
      </c>
      <c r="BQ2239" s="9">
        <v>19</v>
      </c>
      <c r="BR2239" s="9">
        <v>20</v>
      </c>
      <c r="BS2239" s="9">
        <v>21</v>
      </c>
      <c r="BT2239" s="9">
        <v>9</v>
      </c>
    </row>
    <row r="2240" spans="1:72" ht="33.75" x14ac:dyDescent="0.25">
      <c r="A2240" s="1" t="s">
        <v>718</v>
      </c>
      <c r="B2240" s="1" t="s">
        <v>1</v>
      </c>
      <c r="C2240" s="4" t="s">
        <v>12</v>
      </c>
      <c r="D2240" s="102" t="s">
        <v>720</v>
      </c>
      <c r="E2240" s="101" t="s">
        <v>0</v>
      </c>
      <c r="F2240" s="101" t="s">
        <v>0</v>
      </c>
      <c r="G2240" s="2" t="s">
        <v>0</v>
      </c>
      <c r="H2240" s="2" t="s">
        <v>719</v>
      </c>
      <c r="I2240" s="3" t="s">
        <v>0</v>
      </c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>
        <v>0</v>
      </c>
      <c r="AC2240" s="3">
        <v>0</v>
      </c>
      <c r="AD2240" s="3" t="s">
        <v>0</v>
      </c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>
        <v>0</v>
      </c>
      <c r="AX2240" s="3">
        <v>0</v>
      </c>
      <c r="AY2240" s="3" t="s">
        <v>0</v>
      </c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>
        <v>0</v>
      </c>
      <c r="BS2240" s="3">
        <v>0</v>
      </c>
      <c r="BT2240" s="3"/>
    </row>
    <row r="2241" spans="1:72" ht="33.75" x14ac:dyDescent="0.25">
      <c r="A2241" s="1" t="s">
        <v>0</v>
      </c>
      <c r="B2241" s="1" t="s">
        <v>0</v>
      </c>
      <c r="C2241" s="1" t="s">
        <v>0</v>
      </c>
      <c r="D2241" s="101" t="s">
        <v>0</v>
      </c>
      <c r="E2241" s="101" t="s">
        <v>0</v>
      </c>
      <c r="F2241" s="101" t="s">
        <v>0</v>
      </c>
      <c r="G2241" s="2" t="s">
        <v>0</v>
      </c>
      <c r="H2241" s="10" t="s">
        <v>13</v>
      </c>
      <c r="I2241" s="11">
        <f t="shared" ref="I2241:AA2241" si="3345">SUM(I2242,I2250,I2252)</f>
        <v>0</v>
      </c>
      <c r="J2241" s="11">
        <f t="shared" si="3345"/>
        <v>0</v>
      </c>
      <c r="K2241" s="11">
        <f t="shared" si="3345"/>
        <v>0</v>
      </c>
      <c r="L2241" s="11">
        <f t="shared" si="3345"/>
        <v>0</v>
      </c>
      <c r="M2241" s="11">
        <f t="shared" si="3345"/>
        <v>0</v>
      </c>
      <c r="N2241" s="11">
        <f t="shared" si="3345"/>
        <v>0</v>
      </c>
      <c r="O2241" s="11">
        <f t="shared" ref="O2241" si="3346">SUM(O2242,O2250,O2252)</f>
        <v>0</v>
      </c>
      <c r="P2241" s="11">
        <f t="shared" si="3345"/>
        <v>0</v>
      </c>
      <c r="Q2241" s="11">
        <f t="shared" si="3345"/>
        <v>0</v>
      </c>
      <c r="R2241" s="11">
        <f t="shared" si="3345"/>
        <v>0</v>
      </c>
      <c r="S2241" s="11">
        <f t="shared" si="3345"/>
        <v>0</v>
      </c>
      <c r="T2241" s="11">
        <f t="shared" si="3345"/>
        <v>0</v>
      </c>
      <c r="U2241" s="11">
        <f t="shared" si="3345"/>
        <v>0</v>
      </c>
      <c r="V2241" s="11">
        <f t="shared" si="3345"/>
        <v>0</v>
      </c>
      <c r="W2241" s="11">
        <f t="shared" si="3345"/>
        <v>0</v>
      </c>
      <c r="X2241" s="11">
        <f t="shared" si="3345"/>
        <v>0</v>
      </c>
      <c r="Y2241" s="11">
        <f t="shared" si="3345"/>
        <v>0</v>
      </c>
      <c r="Z2241" s="11">
        <f t="shared" si="3345"/>
        <v>0</v>
      </c>
      <c r="AA2241" s="11">
        <f t="shared" si="3345"/>
        <v>0</v>
      </c>
      <c r="AB2241" s="11">
        <v>0</v>
      </c>
      <c r="AC2241" s="11">
        <v>0</v>
      </c>
      <c r="AD2241" s="11">
        <f t="shared" ref="AD2241:AV2241" si="3347">SUM(AD2242,AD2250,AD2252)</f>
        <v>0</v>
      </c>
      <c r="AE2241" s="11">
        <f t="shared" si="3347"/>
        <v>0</v>
      </c>
      <c r="AF2241" s="11">
        <f t="shared" si="3347"/>
        <v>0</v>
      </c>
      <c r="AG2241" s="11">
        <f t="shared" si="3347"/>
        <v>0</v>
      </c>
      <c r="AH2241" s="11">
        <f t="shared" si="3347"/>
        <v>0</v>
      </c>
      <c r="AI2241" s="11">
        <f t="shared" si="3347"/>
        <v>0</v>
      </c>
      <c r="AJ2241" s="11">
        <f t="shared" ref="AJ2241" si="3348">SUM(AJ2242,AJ2250,AJ2252)</f>
        <v>0</v>
      </c>
      <c r="AK2241" s="11">
        <f t="shared" si="3347"/>
        <v>0</v>
      </c>
      <c r="AL2241" s="11">
        <f t="shared" si="3347"/>
        <v>0</v>
      </c>
      <c r="AM2241" s="11">
        <f t="shared" si="3347"/>
        <v>0</v>
      </c>
      <c r="AN2241" s="11">
        <f t="shared" si="3347"/>
        <v>0</v>
      </c>
      <c r="AO2241" s="11">
        <f t="shared" si="3347"/>
        <v>0</v>
      </c>
      <c r="AP2241" s="11">
        <f t="shared" si="3347"/>
        <v>0</v>
      </c>
      <c r="AQ2241" s="11">
        <f t="shared" si="3347"/>
        <v>0</v>
      </c>
      <c r="AR2241" s="11">
        <f t="shared" si="3347"/>
        <v>0</v>
      </c>
      <c r="AS2241" s="11">
        <f t="shared" si="3347"/>
        <v>0</v>
      </c>
      <c r="AT2241" s="11">
        <f t="shared" si="3347"/>
        <v>0</v>
      </c>
      <c r="AU2241" s="11">
        <f t="shared" si="3347"/>
        <v>0</v>
      </c>
      <c r="AV2241" s="11">
        <f t="shared" si="3347"/>
        <v>0</v>
      </c>
      <c r="AW2241" s="11">
        <v>0</v>
      </c>
      <c r="AX2241" s="11">
        <v>0</v>
      </c>
      <c r="AY2241" s="11">
        <f t="shared" ref="AY2241:BQ2241" si="3349">SUM(AY2242,AY2250,AY2252)</f>
        <v>0</v>
      </c>
      <c r="AZ2241" s="11">
        <f t="shared" si="3349"/>
        <v>0</v>
      </c>
      <c r="BA2241" s="11">
        <f t="shared" si="3349"/>
        <v>0</v>
      </c>
      <c r="BB2241" s="11">
        <f t="shared" si="3349"/>
        <v>0</v>
      </c>
      <c r="BC2241" s="11">
        <f t="shared" si="3349"/>
        <v>0</v>
      </c>
      <c r="BD2241" s="11">
        <f t="shared" si="3349"/>
        <v>0</v>
      </c>
      <c r="BE2241" s="11">
        <f t="shared" ref="BE2241" si="3350">SUM(BE2242,BE2250,BE2252)</f>
        <v>0</v>
      </c>
      <c r="BF2241" s="11">
        <f t="shared" si="3349"/>
        <v>0</v>
      </c>
      <c r="BG2241" s="11">
        <f t="shared" si="3349"/>
        <v>0</v>
      </c>
      <c r="BH2241" s="11">
        <f t="shared" si="3349"/>
        <v>0</v>
      </c>
      <c r="BI2241" s="11">
        <f t="shared" si="3349"/>
        <v>0</v>
      </c>
      <c r="BJ2241" s="11">
        <f t="shared" si="3349"/>
        <v>0</v>
      </c>
      <c r="BK2241" s="11">
        <f t="shared" si="3349"/>
        <v>0</v>
      </c>
      <c r="BL2241" s="11">
        <f t="shared" si="3349"/>
        <v>0</v>
      </c>
      <c r="BM2241" s="11">
        <f t="shared" si="3349"/>
        <v>0</v>
      </c>
      <c r="BN2241" s="11">
        <f t="shared" si="3349"/>
        <v>0</v>
      </c>
      <c r="BO2241" s="11">
        <f t="shared" si="3349"/>
        <v>0</v>
      </c>
      <c r="BP2241" s="11">
        <f t="shared" si="3349"/>
        <v>0</v>
      </c>
      <c r="BQ2241" s="11">
        <f t="shared" si="3349"/>
        <v>0</v>
      </c>
      <c r="BR2241" s="11">
        <v>0</v>
      </c>
      <c r="BS2241" s="11">
        <v>0</v>
      </c>
      <c r="BT2241" s="11" t="e">
        <f>IF(#REF!=0,"-",#REF!/#REF!*100)</f>
        <v>#REF!</v>
      </c>
    </row>
    <row r="2242" spans="1:72" x14ac:dyDescent="0.25">
      <c r="A2242" s="4" t="s">
        <v>718</v>
      </c>
      <c r="B2242" s="4" t="s">
        <v>1</v>
      </c>
      <c r="C2242" s="4" t="s">
        <v>12</v>
      </c>
      <c r="D2242" s="102" t="s">
        <v>720</v>
      </c>
      <c r="E2242" s="101" t="s">
        <v>14</v>
      </c>
      <c r="F2242" s="101" t="s">
        <v>0</v>
      </c>
      <c r="G2242" s="2" t="s">
        <v>0</v>
      </c>
      <c r="H2242" s="2" t="s">
        <v>15</v>
      </c>
      <c r="I2242" s="12">
        <f t="shared" ref="I2242:AA2242" si="3351">SUM(I2243:I2244)</f>
        <v>0</v>
      </c>
      <c r="J2242" s="12">
        <f t="shared" si="3351"/>
        <v>0</v>
      </c>
      <c r="K2242" s="12">
        <f t="shared" si="3351"/>
        <v>0</v>
      </c>
      <c r="L2242" s="12">
        <f t="shared" si="3351"/>
        <v>0</v>
      </c>
      <c r="M2242" s="12">
        <f t="shared" si="3351"/>
        <v>0</v>
      </c>
      <c r="N2242" s="12">
        <f t="shared" si="3351"/>
        <v>0</v>
      </c>
      <c r="O2242" s="12">
        <f t="shared" ref="O2242" si="3352">SUM(O2243:O2244)</f>
        <v>0</v>
      </c>
      <c r="P2242" s="12">
        <f t="shared" si="3351"/>
        <v>0</v>
      </c>
      <c r="Q2242" s="12">
        <f t="shared" si="3351"/>
        <v>0</v>
      </c>
      <c r="R2242" s="12">
        <f t="shared" si="3351"/>
        <v>0</v>
      </c>
      <c r="S2242" s="12">
        <f t="shared" si="3351"/>
        <v>0</v>
      </c>
      <c r="T2242" s="12">
        <f t="shared" si="3351"/>
        <v>0</v>
      </c>
      <c r="U2242" s="12">
        <f t="shared" si="3351"/>
        <v>0</v>
      </c>
      <c r="V2242" s="12">
        <f t="shared" si="3351"/>
        <v>0</v>
      </c>
      <c r="W2242" s="12">
        <f t="shared" si="3351"/>
        <v>0</v>
      </c>
      <c r="X2242" s="12">
        <f t="shared" si="3351"/>
        <v>0</v>
      </c>
      <c r="Y2242" s="12">
        <f t="shared" si="3351"/>
        <v>0</v>
      </c>
      <c r="Z2242" s="12">
        <f t="shared" si="3351"/>
        <v>0</v>
      </c>
      <c r="AA2242" s="12">
        <f t="shared" si="3351"/>
        <v>0</v>
      </c>
      <c r="AB2242" s="12">
        <v>0</v>
      </c>
      <c r="AC2242" s="12">
        <v>0</v>
      </c>
      <c r="AD2242" s="12">
        <f t="shared" ref="AD2242:AV2242" si="3353">SUM(AD2243:AD2244)</f>
        <v>0</v>
      </c>
      <c r="AE2242" s="12">
        <f t="shared" si="3353"/>
        <v>0</v>
      </c>
      <c r="AF2242" s="12">
        <f t="shared" si="3353"/>
        <v>0</v>
      </c>
      <c r="AG2242" s="12">
        <f t="shared" si="3353"/>
        <v>0</v>
      </c>
      <c r="AH2242" s="12">
        <f t="shared" si="3353"/>
        <v>0</v>
      </c>
      <c r="AI2242" s="12">
        <f t="shared" si="3353"/>
        <v>0</v>
      </c>
      <c r="AJ2242" s="12">
        <f t="shared" ref="AJ2242" si="3354">SUM(AJ2243:AJ2244)</f>
        <v>0</v>
      </c>
      <c r="AK2242" s="12">
        <f t="shared" si="3353"/>
        <v>0</v>
      </c>
      <c r="AL2242" s="12">
        <f t="shared" si="3353"/>
        <v>0</v>
      </c>
      <c r="AM2242" s="12">
        <f t="shared" si="3353"/>
        <v>0</v>
      </c>
      <c r="AN2242" s="12">
        <f t="shared" si="3353"/>
        <v>0</v>
      </c>
      <c r="AO2242" s="12">
        <f t="shared" si="3353"/>
        <v>0</v>
      </c>
      <c r="AP2242" s="12">
        <f t="shared" si="3353"/>
        <v>0</v>
      </c>
      <c r="AQ2242" s="12">
        <f t="shared" si="3353"/>
        <v>0</v>
      </c>
      <c r="AR2242" s="12">
        <f t="shared" si="3353"/>
        <v>0</v>
      </c>
      <c r="AS2242" s="12">
        <f t="shared" si="3353"/>
        <v>0</v>
      </c>
      <c r="AT2242" s="12">
        <f t="shared" si="3353"/>
        <v>0</v>
      </c>
      <c r="AU2242" s="12">
        <f t="shared" si="3353"/>
        <v>0</v>
      </c>
      <c r="AV2242" s="12">
        <f t="shared" si="3353"/>
        <v>0</v>
      </c>
      <c r="AW2242" s="12">
        <v>0</v>
      </c>
      <c r="AX2242" s="12">
        <v>0</v>
      </c>
      <c r="AY2242" s="12">
        <f t="shared" ref="AY2242:BQ2242" si="3355">SUM(AY2243:AY2244)</f>
        <v>0</v>
      </c>
      <c r="AZ2242" s="12">
        <f t="shared" si="3355"/>
        <v>0</v>
      </c>
      <c r="BA2242" s="12">
        <f t="shared" si="3355"/>
        <v>0</v>
      </c>
      <c r="BB2242" s="12">
        <f t="shared" si="3355"/>
        <v>0</v>
      </c>
      <c r="BC2242" s="12">
        <f t="shared" si="3355"/>
        <v>0</v>
      </c>
      <c r="BD2242" s="12">
        <f t="shared" si="3355"/>
        <v>0</v>
      </c>
      <c r="BE2242" s="12">
        <f t="shared" ref="BE2242" si="3356">SUM(BE2243:BE2244)</f>
        <v>0</v>
      </c>
      <c r="BF2242" s="12">
        <f t="shared" si="3355"/>
        <v>0</v>
      </c>
      <c r="BG2242" s="12">
        <f t="shared" si="3355"/>
        <v>0</v>
      </c>
      <c r="BH2242" s="12">
        <f t="shared" si="3355"/>
        <v>0</v>
      </c>
      <c r="BI2242" s="12">
        <f t="shared" si="3355"/>
        <v>0</v>
      </c>
      <c r="BJ2242" s="12">
        <f t="shared" si="3355"/>
        <v>0</v>
      </c>
      <c r="BK2242" s="12">
        <f t="shared" si="3355"/>
        <v>0</v>
      </c>
      <c r="BL2242" s="12">
        <f t="shared" si="3355"/>
        <v>0</v>
      </c>
      <c r="BM2242" s="12">
        <f t="shared" si="3355"/>
        <v>0</v>
      </c>
      <c r="BN2242" s="12">
        <f t="shared" si="3355"/>
        <v>0</v>
      </c>
      <c r="BO2242" s="12">
        <f t="shared" si="3355"/>
        <v>0</v>
      </c>
      <c r="BP2242" s="12">
        <f t="shared" si="3355"/>
        <v>0</v>
      </c>
      <c r="BQ2242" s="12">
        <f t="shared" si="3355"/>
        <v>0</v>
      </c>
      <c r="BR2242" s="12">
        <v>0</v>
      </c>
      <c r="BS2242" s="12">
        <v>0</v>
      </c>
      <c r="BT2242" s="12" t="e">
        <f>IF(#REF!=0,"-",#REF!/#REF!*100)</f>
        <v>#REF!</v>
      </c>
    </row>
    <row r="2243" spans="1:72" x14ac:dyDescent="0.25">
      <c r="A2243" s="4" t="s">
        <v>718</v>
      </c>
      <c r="B2243" s="4" t="s">
        <v>1</v>
      </c>
      <c r="C2243" s="4" t="s">
        <v>12</v>
      </c>
      <c r="D2243" s="102" t="s">
        <v>720</v>
      </c>
      <c r="E2243" s="113">
        <v>6111</v>
      </c>
      <c r="F2243" s="102"/>
      <c r="G2243" s="98" t="s">
        <v>1669</v>
      </c>
      <c r="H2243" s="13" t="s">
        <v>16</v>
      </c>
      <c r="I2243" s="14">
        <v>0</v>
      </c>
      <c r="J2243" s="14"/>
      <c r="K2243" s="14"/>
      <c r="L2243" s="14"/>
      <c r="M2243" s="14"/>
      <c r="N2243" s="14"/>
      <c r="O2243" s="14">
        <f t="shared" si="3300"/>
        <v>0</v>
      </c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>
        <v>0</v>
      </c>
      <c r="AC2243" s="14">
        <v>0</v>
      </c>
      <c r="AD2243" s="14">
        <v>0</v>
      </c>
      <c r="AE2243" s="14"/>
      <c r="AF2243" s="14"/>
      <c r="AG2243" s="14"/>
      <c r="AH2243" s="14"/>
      <c r="AI2243" s="14"/>
      <c r="AJ2243" s="14">
        <f t="shared" si="3301"/>
        <v>0</v>
      </c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>
        <v>0</v>
      </c>
      <c r="AX2243" s="14">
        <v>0</v>
      </c>
      <c r="AY2243" s="14">
        <v>0</v>
      </c>
      <c r="AZ2243" s="14"/>
      <c r="BA2243" s="14"/>
      <c r="BB2243" s="14"/>
      <c r="BC2243" s="14"/>
      <c r="BD2243" s="14"/>
      <c r="BE2243" s="14">
        <f t="shared" si="3302"/>
        <v>0</v>
      </c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>
        <v>0</v>
      </c>
      <c r="BS2243" s="14">
        <v>0</v>
      </c>
      <c r="BT2243" s="14" t="e">
        <f>IF(#REF!=0,"-",#REF!/#REF!*100)</f>
        <v>#REF!</v>
      </c>
    </row>
    <row r="2244" spans="1:72" x14ac:dyDescent="0.25">
      <c r="A2244" s="1" t="s">
        <v>718</v>
      </c>
      <c r="B2244" s="1" t="s">
        <v>1</v>
      </c>
      <c r="C2244" s="1" t="s">
        <v>12</v>
      </c>
      <c r="D2244" s="105" t="s">
        <v>720</v>
      </c>
      <c r="E2244" s="105" t="s">
        <v>18</v>
      </c>
      <c r="F2244" s="102" t="s">
        <v>0</v>
      </c>
      <c r="G2244" s="13" t="s">
        <v>0</v>
      </c>
      <c r="H2244" s="2" t="s">
        <v>19</v>
      </c>
      <c r="I2244" s="12">
        <f t="shared" ref="I2244:AA2244" si="3357">SUM(I2245:I2249)</f>
        <v>0</v>
      </c>
      <c r="J2244" s="12">
        <f t="shared" si="3357"/>
        <v>0</v>
      </c>
      <c r="K2244" s="12">
        <f t="shared" si="3357"/>
        <v>0</v>
      </c>
      <c r="L2244" s="12">
        <f t="shared" si="3357"/>
        <v>0</v>
      </c>
      <c r="M2244" s="12">
        <f t="shared" si="3357"/>
        <v>0</v>
      </c>
      <c r="N2244" s="12">
        <f t="shared" si="3357"/>
        <v>0</v>
      </c>
      <c r="O2244" s="12">
        <f t="shared" si="3357"/>
        <v>0</v>
      </c>
      <c r="P2244" s="12">
        <f t="shared" si="3357"/>
        <v>0</v>
      </c>
      <c r="Q2244" s="12">
        <f t="shared" si="3357"/>
        <v>0</v>
      </c>
      <c r="R2244" s="12">
        <f t="shared" si="3357"/>
        <v>0</v>
      </c>
      <c r="S2244" s="12">
        <f t="shared" si="3357"/>
        <v>0</v>
      </c>
      <c r="T2244" s="12">
        <f t="shared" si="3357"/>
        <v>0</v>
      </c>
      <c r="U2244" s="12">
        <f t="shared" si="3357"/>
        <v>0</v>
      </c>
      <c r="V2244" s="12">
        <f t="shared" si="3357"/>
        <v>0</v>
      </c>
      <c r="W2244" s="12">
        <f t="shared" si="3357"/>
        <v>0</v>
      </c>
      <c r="X2244" s="12">
        <f t="shared" si="3357"/>
        <v>0</v>
      </c>
      <c r="Y2244" s="12">
        <f t="shared" si="3357"/>
        <v>0</v>
      </c>
      <c r="Z2244" s="12">
        <f t="shared" si="3357"/>
        <v>0</v>
      </c>
      <c r="AA2244" s="12">
        <f t="shared" si="3357"/>
        <v>0</v>
      </c>
      <c r="AB2244" s="12">
        <v>0</v>
      </c>
      <c r="AC2244" s="12">
        <v>0</v>
      </c>
      <c r="AD2244" s="12">
        <f t="shared" ref="AD2244:AV2244" si="3358">SUM(AD2245:AD2249)</f>
        <v>0</v>
      </c>
      <c r="AE2244" s="12">
        <f t="shared" si="3358"/>
        <v>0</v>
      </c>
      <c r="AF2244" s="12">
        <f t="shared" si="3358"/>
        <v>0</v>
      </c>
      <c r="AG2244" s="12">
        <f t="shared" si="3358"/>
        <v>0</v>
      </c>
      <c r="AH2244" s="12">
        <f t="shared" si="3358"/>
        <v>0</v>
      </c>
      <c r="AI2244" s="12">
        <f t="shared" si="3358"/>
        <v>0</v>
      </c>
      <c r="AJ2244" s="12">
        <f t="shared" si="3358"/>
        <v>0</v>
      </c>
      <c r="AK2244" s="12">
        <f t="shared" si="3358"/>
        <v>0</v>
      </c>
      <c r="AL2244" s="12">
        <f t="shared" si="3358"/>
        <v>0</v>
      </c>
      <c r="AM2244" s="12">
        <f t="shared" si="3358"/>
        <v>0</v>
      </c>
      <c r="AN2244" s="12">
        <f t="shared" si="3358"/>
        <v>0</v>
      </c>
      <c r="AO2244" s="12">
        <f t="shared" si="3358"/>
        <v>0</v>
      </c>
      <c r="AP2244" s="12">
        <f t="shared" si="3358"/>
        <v>0</v>
      </c>
      <c r="AQ2244" s="12">
        <f t="shared" si="3358"/>
        <v>0</v>
      </c>
      <c r="AR2244" s="12">
        <f t="shared" si="3358"/>
        <v>0</v>
      </c>
      <c r="AS2244" s="12">
        <f t="shared" si="3358"/>
        <v>0</v>
      </c>
      <c r="AT2244" s="12">
        <f t="shared" si="3358"/>
        <v>0</v>
      </c>
      <c r="AU2244" s="12">
        <f t="shared" si="3358"/>
        <v>0</v>
      </c>
      <c r="AV2244" s="12">
        <f t="shared" si="3358"/>
        <v>0</v>
      </c>
      <c r="AW2244" s="12">
        <v>0</v>
      </c>
      <c r="AX2244" s="12">
        <v>0</v>
      </c>
      <c r="AY2244" s="12">
        <f t="shared" ref="AY2244:BQ2244" si="3359">SUM(AY2245:AY2249)</f>
        <v>0</v>
      </c>
      <c r="AZ2244" s="12">
        <f t="shared" si="3359"/>
        <v>0</v>
      </c>
      <c r="BA2244" s="12">
        <f t="shared" si="3359"/>
        <v>0</v>
      </c>
      <c r="BB2244" s="12">
        <f t="shared" si="3359"/>
        <v>0</v>
      </c>
      <c r="BC2244" s="12">
        <f t="shared" si="3359"/>
        <v>0</v>
      </c>
      <c r="BD2244" s="12">
        <f t="shared" si="3359"/>
        <v>0</v>
      </c>
      <c r="BE2244" s="12">
        <f t="shared" si="3359"/>
        <v>0</v>
      </c>
      <c r="BF2244" s="12">
        <f t="shared" si="3359"/>
        <v>0</v>
      </c>
      <c r="BG2244" s="12">
        <f t="shared" si="3359"/>
        <v>0</v>
      </c>
      <c r="BH2244" s="12">
        <f t="shared" si="3359"/>
        <v>0</v>
      </c>
      <c r="BI2244" s="12">
        <f t="shared" si="3359"/>
        <v>0</v>
      </c>
      <c r="BJ2244" s="12">
        <f t="shared" si="3359"/>
        <v>0</v>
      </c>
      <c r="BK2244" s="12">
        <f t="shared" si="3359"/>
        <v>0</v>
      </c>
      <c r="BL2244" s="12">
        <f t="shared" si="3359"/>
        <v>0</v>
      </c>
      <c r="BM2244" s="12">
        <f t="shared" si="3359"/>
        <v>0</v>
      </c>
      <c r="BN2244" s="12">
        <f t="shared" si="3359"/>
        <v>0</v>
      </c>
      <c r="BO2244" s="12">
        <f t="shared" si="3359"/>
        <v>0</v>
      </c>
      <c r="BP2244" s="12">
        <f t="shared" si="3359"/>
        <v>0</v>
      </c>
      <c r="BQ2244" s="12">
        <f t="shared" si="3359"/>
        <v>0</v>
      </c>
      <c r="BR2244" s="12">
        <v>0</v>
      </c>
      <c r="BS2244" s="12">
        <v>0</v>
      </c>
      <c r="BT2244" s="12" t="e">
        <f>IF(#REF!=0,"-",#REF!/#REF!*100)</f>
        <v>#REF!</v>
      </c>
    </row>
    <row r="2245" spans="1:72" ht="22.5" x14ac:dyDescent="0.25">
      <c r="A2245" s="4" t="s">
        <v>718</v>
      </c>
      <c r="B2245" s="4" t="s">
        <v>1</v>
      </c>
      <c r="C2245" s="4" t="s">
        <v>12</v>
      </c>
      <c r="D2245" s="102" t="s">
        <v>720</v>
      </c>
      <c r="E2245" s="113">
        <v>6112</v>
      </c>
      <c r="F2245" s="102" t="s">
        <v>721</v>
      </c>
      <c r="G2245" s="98" t="s">
        <v>1669</v>
      </c>
      <c r="H2245" s="13" t="s">
        <v>57</v>
      </c>
      <c r="I2245" s="14">
        <v>0</v>
      </c>
      <c r="J2245" s="14"/>
      <c r="K2245" s="14"/>
      <c r="L2245" s="14"/>
      <c r="M2245" s="14"/>
      <c r="N2245" s="14"/>
      <c r="O2245" s="14">
        <f t="shared" si="3300"/>
        <v>0</v>
      </c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>
        <v>0</v>
      </c>
      <c r="AC2245" s="14">
        <v>0</v>
      </c>
      <c r="AD2245" s="14">
        <v>0</v>
      </c>
      <c r="AE2245" s="14"/>
      <c r="AF2245" s="14"/>
      <c r="AG2245" s="14"/>
      <c r="AH2245" s="14"/>
      <c r="AI2245" s="14"/>
      <c r="AJ2245" s="14">
        <f t="shared" si="3301"/>
        <v>0</v>
      </c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>
        <v>0</v>
      </c>
      <c r="AX2245" s="14">
        <v>0</v>
      </c>
      <c r="AY2245" s="14">
        <v>0</v>
      </c>
      <c r="AZ2245" s="14"/>
      <c r="BA2245" s="14"/>
      <c r="BB2245" s="14"/>
      <c r="BC2245" s="14"/>
      <c r="BD2245" s="14"/>
      <c r="BE2245" s="14">
        <f t="shared" si="3302"/>
        <v>0</v>
      </c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>
        <v>0</v>
      </c>
      <c r="BS2245" s="14">
        <v>0</v>
      </c>
      <c r="BT2245" s="14" t="e">
        <f>IF(#REF!=0,"-",#REF!/#REF!*100)</f>
        <v>#REF!</v>
      </c>
    </row>
    <row r="2246" spans="1:72" x14ac:dyDescent="0.25">
      <c r="A2246" s="4" t="s">
        <v>718</v>
      </c>
      <c r="B2246" s="4" t="s">
        <v>1</v>
      </c>
      <c r="C2246" s="4" t="s">
        <v>12</v>
      </c>
      <c r="D2246" s="102" t="s">
        <v>720</v>
      </c>
      <c r="E2246" s="113">
        <v>6112</v>
      </c>
      <c r="F2246" s="102" t="s">
        <v>722</v>
      </c>
      <c r="G2246" s="98" t="s">
        <v>1669</v>
      </c>
      <c r="H2246" s="13" t="s">
        <v>22</v>
      </c>
      <c r="I2246" s="14">
        <v>0</v>
      </c>
      <c r="J2246" s="14"/>
      <c r="K2246" s="14"/>
      <c r="L2246" s="14"/>
      <c r="M2246" s="14"/>
      <c r="N2246" s="14"/>
      <c r="O2246" s="14">
        <f t="shared" si="3300"/>
        <v>0</v>
      </c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>
        <v>0</v>
      </c>
      <c r="AC2246" s="14">
        <v>0</v>
      </c>
      <c r="AD2246" s="14">
        <v>0</v>
      </c>
      <c r="AE2246" s="14"/>
      <c r="AF2246" s="14"/>
      <c r="AG2246" s="14"/>
      <c r="AH2246" s="14"/>
      <c r="AI2246" s="14"/>
      <c r="AJ2246" s="14">
        <f t="shared" si="3301"/>
        <v>0</v>
      </c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>
        <v>0</v>
      </c>
      <c r="AX2246" s="14">
        <v>0</v>
      </c>
      <c r="AY2246" s="14">
        <v>0</v>
      </c>
      <c r="AZ2246" s="14"/>
      <c r="BA2246" s="14"/>
      <c r="BB2246" s="14"/>
      <c r="BC2246" s="14"/>
      <c r="BD2246" s="14"/>
      <c r="BE2246" s="14">
        <f t="shared" si="3302"/>
        <v>0</v>
      </c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>
        <v>0</v>
      </c>
      <c r="BS2246" s="14">
        <v>0</v>
      </c>
      <c r="BT2246" s="14" t="e">
        <f>IF(#REF!=0,"-",#REF!/#REF!*100)</f>
        <v>#REF!</v>
      </c>
    </row>
    <row r="2247" spans="1:72" x14ac:dyDescent="0.25">
      <c r="A2247" s="4" t="s">
        <v>718</v>
      </c>
      <c r="B2247" s="4" t="s">
        <v>1</v>
      </c>
      <c r="C2247" s="4" t="s">
        <v>12</v>
      </c>
      <c r="D2247" s="102" t="s">
        <v>720</v>
      </c>
      <c r="E2247" s="113">
        <v>6112</v>
      </c>
      <c r="F2247" s="102" t="s">
        <v>723</v>
      </c>
      <c r="G2247" s="98" t="s">
        <v>1669</v>
      </c>
      <c r="H2247" s="13" t="s">
        <v>23</v>
      </c>
      <c r="I2247" s="14">
        <v>0</v>
      </c>
      <c r="J2247" s="14"/>
      <c r="K2247" s="14"/>
      <c r="L2247" s="14"/>
      <c r="M2247" s="14"/>
      <c r="N2247" s="14"/>
      <c r="O2247" s="14">
        <f t="shared" si="3300"/>
        <v>0</v>
      </c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>
        <v>0</v>
      </c>
      <c r="AC2247" s="14">
        <v>0</v>
      </c>
      <c r="AD2247" s="14">
        <v>0</v>
      </c>
      <c r="AE2247" s="14"/>
      <c r="AF2247" s="14"/>
      <c r="AG2247" s="14"/>
      <c r="AH2247" s="14"/>
      <c r="AI2247" s="14"/>
      <c r="AJ2247" s="14">
        <f t="shared" si="3301"/>
        <v>0</v>
      </c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>
        <v>0</v>
      </c>
      <c r="AX2247" s="14">
        <v>0</v>
      </c>
      <c r="AY2247" s="14">
        <v>0</v>
      </c>
      <c r="AZ2247" s="14"/>
      <c r="BA2247" s="14"/>
      <c r="BB2247" s="14"/>
      <c r="BC2247" s="14"/>
      <c r="BD2247" s="14"/>
      <c r="BE2247" s="14">
        <f t="shared" si="3302"/>
        <v>0</v>
      </c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>
        <v>0</v>
      </c>
      <c r="BS2247" s="14">
        <v>0</v>
      </c>
      <c r="BT2247" s="14" t="e">
        <f>IF(#REF!=0,"-",#REF!/#REF!*100)</f>
        <v>#REF!</v>
      </c>
    </row>
    <row r="2248" spans="1:72" x14ac:dyDescent="0.25">
      <c r="A2248" s="4" t="s">
        <v>718</v>
      </c>
      <c r="B2248" s="4" t="s">
        <v>1</v>
      </c>
      <c r="C2248" s="4" t="s">
        <v>12</v>
      </c>
      <c r="D2248" s="102" t="s">
        <v>720</v>
      </c>
      <c r="E2248" s="113">
        <v>6112</v>
      </c>
      <c r="F2248" s="102" t="s">
        <v>724</v>
      </c>
      <c r="G2248" s="98" t="s">
        <v>1669</v>
      </c>
      <c r="H2248" s="13" t="s">
        <v>21</v>
      </c>
      <c r="I2248" s="14">
        <v>0</v>
      </c>
      <c r="J2248" s="14"/>
      <c r="K2248" s="14"/>
      <c r="L2248" s="14"/>
      <c r="M2248" s="14"/>
      <c r="N2248" s="14"/>
      <c r="O2248" s="14">
        <f t="shared" si="3300"/>
        <v>0</v>
      </c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>
        <v>0</v>
      </c>
      <c r="AC2248" s="14">
        <v>0</v>
      </c>
      <c r="AD2248" s="14">
        <v>0</v>
      </c>
      <c r="AE2248" s="14"/>
      <c r="AF2248" s="14"/>
      <c r="AG2248" s="14"/>
      <c r="AH2248" s="14"/>
      <c r="AI2248" s="14"/>
      <c r="AJ2248" s="14">
        <f t="shared" si="3301"/>
        <v>0</v>
      </c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>
        <v>0</v>
      </c>
      <c r="AX2248" s="14">
        <v>0</v>
      </c>
      <c r="AY2248" s="14">
        <v>0</v>
      </c>
      <c r="AZ2248" s="14"/>
      <c r="BA2248" s="14"/>
      <c r="BB2248" s="14"/>
      <c r="BC2248" s="14"/>
      <c r="BD2248" s="14"/>
      <c r="BE2248" s="14">
        <f t="shared" si="3302"/>
        <v>0</v>
      </c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>
        <v>0</v>
      </c>
      <c r="BS2248" s="14">
        <v>0</v>
      </c>
      <c r="BT2248" s="14" t="e">
        <f>IF(#REF!=0,"-",#REF!/#REF!*100)</f>
        <v>#REF!</v>
      </c>
    </row>
    <row r="2249" spans="1:72" x14ac:dyDescent="0.25">
      <c r="A2249" s="4" t="s">
        <v>718</v>
      </c>
      <c r="B2249" s="4" t="s">
        <v>1</v>
      </c>
      <c r="C2249" s="4" t="s">
        <v>12</v>
      </c>
      <c r="D2249" s="102" t="s">
        <v>720</v>
      </c>
      <c r="E2249" s="113">
        <v>6112</v>
      </c>
      <c r="F2249" s="102" t="s">
        <v>725</v>
      </c>
      <c r="G2249" s="98" t="s">
        <v>1669</v>
      </c>
      <c r="H2249" s="13" t="s">
        <v>24</v>
      </c>
      <c r="I2249" s="14">
        <v>0</v>
      </c>
      <c r="J2249" s="14"/>
      <c r="K2249" s="14"/>
      <c r="L2249" s="14"/>
      <c r="M2249" s="14"/>
      <c r="N2249" s="14"/>
      <c r="O2249" s="14">
        <f t="shared" si="3300"/>
        <v>0</v>
      </c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>
        <v>0</v>
      </c>
      <c r="AC2249" s="14">
        <v>0</v>
      </c>
      <c r="AD2249" s="14">
        <v>0</v>
      </c>
      <c r="AE2249" s="14"/>
      <c r="AF2249" s="14"/>
      <c r="AG2249" s="14"/>
      <c r="AH2249" s="14"/>
      <c r="AI2249" s="14"/>
      <c r="AJ2249" s="14">
        <f t="shared" si="3301"/>
        <v>0</v>
      </c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>
        <v>0</v>
      </c>
      <c r="AX2249" s="14">
        <v>0</v>
      </c>
      <c r="AY2249" s="14">
        <v>0</v>
      </c>
      <c r="AZ2249" s="14"/>
      <c r="BA2249" s="14"/>
      <c r="BB2249" s="14"/>
      <c r="BC2249" s="14"/>
      <c r="BD2249" s="14"/>
      <c r="BE2249" s="14">
        <f t="shared" si="3302"/>
        <v>0</v>
      </c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>
        <v>0</v>
      </c>
      <c r="BS2249" s="14">
        <v>0</v>
      </c>
      <c r="BT2249" s="14" t="e">
        <f>IF(#REF!=0,"-",#REF!/#REF!*100)</f>
        <v>#REF!</v>
      </c>
    </row>
    <row r="2250" spans="1:72" ht="22.5" x14ac:dyDescent="0.25">
      <c r="A2250" s="4" t="s">
        <v>718</v>
      </c>
      <c r="B2250" s="4" t="s">
        <v>1</v>
      </c>
      <c r="C2250" s="4" t="s">
        <v>12</v>
      </c>
      <c r="D2250" s="102" t="s">
        <v>720</v>
      </c>
      <c r="E2250" s="101" t="s">
        <v>25</v>
      </c>
      <c r="F2250" s="101" t="s">
        <v>0</v>
      </c>
      <c r="G2250" s="2" t="s">
        <v>0</v>
      </c>
      <c r="H2250" s="2" t="s">
        <v>26</v>
      </c>
      <c r="I2250" s="12">
        <f t="shared" ref="I2250:AA2250" si="3360">SUM(I2251)</f>
        <v>0</v>
      </c>
      <c r="J2250" s="12">
        <f t="shared" si="3360"/>
        <v>0</v>
      </c>
      <c r="K2250" s="12">
        <f t="shared" si="3360"/>
        <v>0</v>
      </c>
      <c r="L2250" s="12">
        <f t="shared" si="3360"/>
        <v>0</v>
      </c>
      <c r="M2250" s="12">
        <f t="shared" si="3360"/>
        <v>0</v>
      </c>
      <c r="N2250" s="12">
        <f t="shared" si="3360"/>
        <v>0</v>
      </c>
      <c r="O2250" s="12">
        <f t="shared" si="3360"/>
        <v>0</v>
      </c>
      <c r="P2250" s="12">
        <f t="shared" si="3360"/>
        <v>0</v>
      </c>
      <c r="Q2250" s="12">
        <f t="shared" si="3360"/>
        <v>0</v>
      </c>
      <c r="R2250" s="12">
        <f t="shared" si="3360"/>
        <v>0</v>
      </c>
      <c r="S2250" s="12">
        <f t="shared" si="3360"/>
        <v>0</v>
      </c>
      <c r="T2250" s="12">
        <f t="shared" si="3360"/>
        <v>0</v>
      </c>
      <c r="U2250" s="12">
        <f t="shared" si="3360"/>
        <v>0</v>
      </c>
      <c r="V2250" s="12">
        <f t="shared" si="3360"/>
        <v>0</v>
      </c>
      <c r="W2250" s="12">
        <f t="shared" si="3360"/>
        <v>0</v>
      </c>
      <c r="X2250" s="12">
        <f t="shared" si="3360"/>
        <v>0</v>
      </c>
      <c r="Y2250" s="12">
        <f t="shared" si="3360"/>
        <v>0</v>
      </c>
      <c r="Z2250" s="12">
        <f t="shared" si="3360"/>
        <v>0</v>
      </c>
      <c r="AA2250" s="12">
        <f t="shared" si="3360"/>
        <v>0</v>
      </c>
      <c r="AB2250" s="12">
        <v>0</v>
      </c>
      <c r="AC2250" s="12">
        <v>0</v>
      </c>
      <c r="AD2250" s="12">
        <f t="shared" ref="AD2250:AV2250" si="3361">SUM(AD2251)</f>
        <v>0</v>
      </c>
      <c r="AE2250" s="12">
        <f t="shared" si="3361"/>
        <v>0</v>
      </c>
      <c r="AF2250" s="12">
        <f t="shared" si="3361"/>
        <v>0</v>
      </c>
      <c r="AG2250" s="12">
        <f t="shared" si="3361"/>
        <v>0</v>
      </c>
      <c r="AH2250" s="12">
        <f t="shared" si="3361"/>
        <v>0</v>
      </c>
      <c r="AI2250" s="12">
        <f t="shared" si="3361"/>
        <v>0</v>
      </c>
      <c r="AJ2250" s="12">
        <f t="shared" si="3361"/>
        <v>0</v>
      </c>
      <c r="AK2250" s="12">
        <f t="shared" si="3361"/>
        <v>0</v>
      </c>
      <c r="AL2250" s="12">
        <f t="shared" si="3361"/>
        <v>0</v>
      </c>
      <c r="AM2250" s="12">
        <f t="shared" si="3361"/>
        <v>0</v>
      </c>
      <c r="AN2250" s="12">
        <f t="shared" si="3361"/>
        <v>0</v>
      </c>
      <c r="AO2250" s="12">
        <f t="shared" si="3361"/>
        <v>0</v>
      </c>
      <c r="AP2250" s="12">
        <f t="shared" si="3361"/>
        <v>0</v>
      </c>
      <c r="AQ2250" s="12">
        <f t="shared" si="3361"/>
        <v>0</v>
      </c>
      <c r="AR2250" s="12">
        <f t="shared" si="3361"/>
        <v>0</v>
      </c>
      <c r="AS2250" s="12">
        <f t="shared" si="3361"/>
        <v>0</v>
      </c>
      <c r="AT2250" s="12">
        <f t="shared" si="3361"/>
        <v>0</v>
      </c>
      <c r="AU2250" s="12">
        <f t="shared" si="3361"/>
        <v>0</v>
      </c>
      <c r="AV2250" s="12">
        <f t="shared" si="3361"/>
        <v>0</v>
      </c>
      <c r="AW2250" s="12">
        <v>0</v>
      </c>
      <c r="AX2250" s="12">
        <v>0</v>
      </c>
      <c r="AY2250" s="12">
        <f t="shared" ref="AY2250:BQ2250" si="3362">SUM(AY2251)</f>
        <v>0</v>
      </c>
      <c r="AZ2250" s="12">
        <f t="shared" si="3362"/>
        <v>0</v>
      </c>
      <c r="BA2250" s="12">
        <f t="shared" si="3362"/>
        <v>0</v>
      </c>
      <c r="BB2250" s="12">
        <f t="shared" si="3362"/>
        <v>0</v>
      </c>
      <c r="BC2250" s="12">
        <f t="shared" si="3362"/>
        <v>0</v>
      </c>
      <c r="BD2250" s="12">
        <f t="shared" si="3362"/>
        <v>0</v>
      </c>
      <c r="BE2250" s="12">
        <f t="shared" si="3362"/>
        <v>0</v>
      </c>
      <c r="BF2250" s="12">
        <f t="shared" si="3362"/>
        <v>0</v>
      </c>
      <c r="BG2250" s="12">
        <f t="shared" si="3362"/>
        <v>0</v>
      </c>
      <c r="BH2250" s="12">
        <f t="shared" si="3362"/>
        <v>0</v>
      </c>
      <c r="BI2250" s="12">
        <f t="shared" si="3362"/>
        <v>0</v>
      </c>
      <c r="BJ2250" s="12">
        <f t="shared" si="3362"/>
        <v>0</v>
      </c>
      <c r="BK2250" s="12">
        <f t="shared" si="3362"/>
        <v>0</v>
      </c>
      <c r="BL2250" s="12">
        <f t="shared" si="3362"/>
        <v>0</v>
      </c>
      <c r="BM2250" s="12">
        <f t="shared" si="3362"/>
        <v>0</v>
      </c>
      <c r="BN2250" s="12">
        <f t="shared" si="3362"/>
        <v>0</v>
      </c>
      <c r="BO2250" s="12">
        <f t="shared" si="3362"/>
        <v>0</v>
      </c>
      <c r="BP2250" s="12">
        <f t="shared" si="3362"/>
        <v>0</v>
      </c>
      <c r="BQ2250" s="12">
        <f t="shared" si="3362"/>
        <v>0</v>
      </c>
      <c r="BR2250" s="12">
        <v>0</v>
      </c>
      <c r="BS2250" s="12">
        <v>0</v>
      </c>
      <c r="BT2250" s="12" t="e">
        <f>IF(#REF!=0,"-",#REF!/#REF!*100)</f>
        <v>#REF!</v>
      </c>
    </row>
    <row r="2251" spans="1:72" x14ac:dyDescent="0.25">
      <c r="A2251" s="4" t="s">
        <v>718</v>
      </c>
      <c r="B2251" s="4" t="s">
        <v>1</v>
      </c>
      <c r="C2251" s="4" t="s">
        <v>12</v>
      </c>
      <c r="D2251" s="102" t="s">
        <v>720</v>
      </c>
      <c r="E2251" s="113">
        <v>6121</v>
      </c>
      <c r="F2251" s="102"/>
      <c r="G2251" s="98" t="s">
        <v>1669</v>
      </c>
      <c r="H2251" s="13" t="s">
        <v>27</v>
      </c>
      <c r="I2251" s="14">
        <v>0</v>
      </c>
      <c r="J2251" s="14"/>
      <c r="K2251" s="14"/>
      <c r="L2251" s="14"/>
      <c r="M2251" s="14"/>
      <c r="N2251" s="14"/>
      <c r="O2251" s="14">
        <f t="shared" si="3300"/>
        <v>0</v>
      </c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>
        <v>0</v>
      </c>
      <c r="AC2251" s="14">
        <v>0</v>
      </c>
      <c r="AD2251" s="14">
        <v>0</v>
      </c>
      <c r="AE2251" s="14"/>
      <c r="AF2251" s="14"/>
      <c r="AG2251" s="14"/>
      <c r="AH2251" s="14"/>
      <c r="AI2251" s="14"/>
      <c r="AJ2251" s="14">
        <f t="shared" si="3301"/>
        <v>0</v>
      </c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>
        <v>0</v>
      </c>
      <c r="AX2251" s="14">
        <v>0</v>
      </c>
      <c r="AY2251" s="14">
        <v>0</v>
      </c>
      <c r="AZ2251" s="14"/>
      <c r="BA2251" s="14"/>
      <c r="BB2251" s="14"/>
      <c r="BC2251" s="14"/>
      <c r="BD2251" s="14"/>
      <c r="BE2251" s="14">
        <f t="shared" si="3302"/>
        <v>0</v>
      </c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>
        <v>0</v>
      </c>
      <c r="BS2251" s="14">
        <v>0</v>
      </c>
      <c r="BT2251" s="14" t="e">
        <f>IF(#REF!=0,"-",#REF!/#REF!*100)</f>
        <v>#REF!</v>
      </c>
    </row>
    <row r="2252" spans="1:72" ht="22.5" x14ac:dyDescent="0.25">
      <c r="A2252" s="4" t="s">
        <v>718</v>
      </c>
      <c r="B2252" s="4" t="s">
        <v>1</v>
      </c>
      <c r="C2252" s="4" t="s">
        <v>12</v>
      </c>
      <c r="D2252" s="102" t="s">
        <v>720</v>
      </c>
      <c r="E2252" s="101" t="s">
        <v>29</v>
      </c>
      <c r="F2252" s="101" t="s">
        <v>0</v>
      </c>
      <c r="G2252" s="2" t="s">
        <v>0</v>
      </c>
      <c r="H2252" s="2" t="s">
        <v>30</v>
      </c>
      <c r="I2252" s="12">
        <f t="shared" ref="I2252:AA2252" si="3363">SUM(I2253:I2255)</f>
        <v>0</v>
      </c>
      <c r="J2252" s="12">
        <f t="shared" si="3363"/>
        <v>0</v>
      </c>
      <c r="K2252" s="12">
        <f t="shared" si="3363"/>
        <v>0</v>
      </c>
      <c r="L2252" s="12">
        <f t="shared" si="3363"/>
        <v>0</v>
      </c>
      <c r="M2252" s="12">
        <f t="shared" si="3363"/>
        <v>0</v>
      </c>
      <c r="N2252" s="12">
        <f t="shared" si="3363"/>
        <v>0</v>
      </c>
      <c r="O2252" s="12">
        <f t="shared" si="3363"/>
        <v>0</v>
      </c>
      <c r="P2252" s="12">
        <f t="shared" si="3363"/>
        <v>0</v>
      </c>
      <c r="Q2252" s="12">
        <f t="shared" si="3363"/>
        <v>0</v>
      </c>
      <c r="R2252" s="12">
        <f t="shared" si="3363"/>
        <v>0</v>
      </c>
      <c r="S2252" s="12">
        <f t="shared" si="3363"/>
        <v>0</v>
      </c>
      <c r="T2252" s="12">
        <f t="shared" si="3363"/>
        <v>0</v>
      </c>
      <c r="U2252" s="12">
        <f t="shared" si="3363"/>
        <v>0</v>
      </c>
      <c r="V2252" s="12">
        <f t="shared" si="3363"/>
        <v>0</v>
      </c>
      <c r="W2252" s="12">
        <f t="shared" si="3363"/>
        <v>0</v>
      </c>
      <c r="X2252" s="12">
        <f t="shared" si="3363"/>
        <v>0</v>
      </c>
      <c r="Y2252" s="12">
        <f t="shared" si="3363"/>
        <v>0</v>
      </c>
      <c r="Z2252" s="12">
        <f t="shared" si="3363"/>
        <v>0</v>
      </c>
      <c r="AA2252" s="12">
        <f t="shared" si="3363"/>
        <v>0</v>
      </c>
      <c r="AB2252" s="12">
        <v>0</v>
      </c>
      <c r="AC2252" s="12">
        <v>0</v>
      </c>
      <c r="AD2252" s="12">
        <f t="shared" ref="AD2252:AV2252" si="3364">SUM(AD2253:AD2255)</f>
        <v>0</v>
      </c>
      <c r="AE2252" s="12">
        <f t="shared" si="3364"/>
        <v>0</v>
      </c>
      <c r="AF2252" s="12">
        <f t="shared" si="3364"/>
        <v>0</v>
      </c>
      <c r="AG2252" s="12">
        <f t="shared" si="3364"/>
        <v>0</v>
      </c>
      <c r="AH2252" s="12">
        <f t="shared" si="3364"/>
        <v>0</v>
      </c>
      <c r="AI2252" s="12">
        <f t="shared" si="3364"/>
        <v>0</v>
      </c>
      <c r="AJ2252" s="12">
        <f t="shared" si="3364"/>
        <v>0</v>
      </c>
      <c r="AK2252" s="12">
        <f t="shared" si="3364"/>
        <v>0</v>
      </c>
      <c r="AL2252" s="12">
        <f t="shared" si="3364"/>
        <v>0</v>
      </c>
      <c r="AM2252" s="12">
        <f t="shared" si="3364"/>
        <v>0</v>
      </c>
      <c r="AN2252" s="12">
        <f t="shared" si="3364"/>
        <v>0</v>
      </c>
      <c r="AO2252" s="12">
        <f t="shared" si="3364"/>
        <v>0</v>
      </c>
      <c r="AP2252" s="12">
        <f t="shared" si="3364"/>
        <v>0</v>
      </c>
      <c r="AQ2252" s="12">
        <f t="shared" si="3364"/>
        <v>0</v>
      </c>
      <c r="AR2252" s="12">
        <f t="shared" si="3364"/>
        <v>0</v>
      </c>
      <c r="AS2252" s="12">
        <f t="shared" si="3364"/>
        <v>0</v>
      </c>
      <c r="AT2252" s="12">
        <f t="shared" si="3364"/>
        <v>0</v>
      </c>
      <c r="AU2252" s="12">
        <f t="shared" si="3364"/>
        <v>0</v>
      </c>
      <c r="AV2252" s="12">
        <f t="shared" si="3364"/>
        <v>0</v>
      </c>
      <c r="AW2252" s="12">
        <v>0</v>
      </c>
      <c r="AX2252" s="12">
        <v>0</v>
      </c>
      <c r="AY2252" s="12">
        <f t="shared" ref="AY2252:BQ2252" si="3365">SUM(AY2253:AY2255)</f>
        <v>0</v>
      </c>
      <c r="AZ2252" s="12">
        <f t="shared" si="3365"/>
        <v>0</v>
      </c>
      <c r="BA2252" s="12">
        <f t="shared" si="3365"/>
        <v>0</v>
      </c>
      <c r="BB2252" s="12">
        <f t="shared" si="3365"/>
        <v>0</v>
      </c>
      <c r="BC2252" s="12">
        <f t="shared" si="3365"/>
        <v>0</v>
      </c>
      <c r="BD2252" s="12">
        <f t="shared" si="3365"/>
        <v>0</v>
      </c>
      <c r="BE2252" s="12">
        <f t="shared" si="3365"/>
        <v>0</v>
      </c>
      <c r="BF2252" s="12">
        <f t="shared" si="3365"/>
        <v>0</v>
      </c>
      <c r="BG2252" s="12">
        <f t="shared" si="3365"/>
        <v>0</v>
      </c>
      <c r="BH2252" s="12">
        <f t="shared" si="3365"/>
        <v>0</v>
      </c>
      <c r="BI2252" s="12">
        <f t="shared" si="3365"/>
        <v>0</v>
      </c>
      <c r="BJ2252" s="12">
        <f t="shared" si="3365"/>
        <v>0</v>
      </c>
      <c r="BK2252" s="12">
        <f t="shared" si="3365"/>
        <v>0</v>
      </c>
      <c r="BL2252" s="12">
        <f t="shared" si="3365"/>
        <v>0</v>
      </c>
      <c r="BM2252" s="12">
        <f t="shared" si="3365"/>
        <v>0</v>
      </c>
      <c r="BN2252" s="12">
        <f t="shared" si="3365"/>
        <v>0</v>
      </c>
      <c r="BO2252" s="12">
        <f t="shared" si="3365"/>
        <v>0</v>
      </c>
      <c r="BP2252" s="12">
        <f t="shared" si="3365"/>
        <v>0</v>
      </c>
      <c r="BQ2252" s="12">
        <f t="shared" si="3365"/>
        <v>0</v>
      </c>
      <c r="BR2252" s="12">
        <v>0</v>
      </c>
      <c r="BS2252" s="12">
        <v>0</v>
      </c>
      <c r="BT2252" s="12" t="e">
        <f>IF(#REF!=0,"-",#REF!/#REF!*100)</f>
        <v>#REF!</v>
      </c>
    </row>
    <row r="2253" spans="1:72" x14ac:dyDescent="0.25">
      <c r="A2253" s="4" t="s">
        <v>718</v>
      </c>
      <c r="B2253" s="4" t="s">
        <v>1</v>
      </c>
      <c r="C2253" s="4" t="s">
        <v>12</v>
      </c>
      <c r="D2253" s="102" t="s">
        <v>720</v>
      </c>
      <c r="E2253" s="113">
        <v>6131</v>
      </c>
      <c r="F2253" s="102"/>
      <c r="G2253" s="98" t="s">
        <v>1669</v>
      </c>
      <c r="H2253" s="13" t="s">
        <v>32</v>
      </c>
      <c r="I2253" s="14">
        <v>0</v>
      </c>
      <c r="J2253" s="14"/>
      <c r="K2253" s="14"/>
      <c r="L2253" s="14"/>
      <c r="M2253" s="14"/>
      <c r="N2253" s="14"/>
      <c r="O2253" s="14">
        <f t="shared" si="3300"/>
        <v>0</v>
      </c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>
        <v>0</v>
      </c>
      <c r="AC2253" s="14">
        <v>0</v>
      </c>
      <c r="AD2253" s="14">
        <v>0</v>
      </c>
      <c r="AE2253" s="14"/>
      <c r="AF2253" s="14"/>
      <c r="AG2253" s="14"/>
      <c r="AH2253" s="14"/>
      <c r="AI2253" s="14"/>
      <c r="AJ2253" s="14">
        <f t="shared" si="3301"/>
        <v>0</v>
      </c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>
        <v>0</v>
      </c>
      <c r="AX2253" s="14">
        <v>0</v>
      </c>
      <c r="AY2253" s="14">
        <v>0</v>
      </c>
      <c r="AZ2253" s="14"/>
      <c r="BA2253" s="14"/>
      <c r="BB2253" s="14"/>
      <c r="BC2253" s="14"/>
      <c r="BD2253" s="14"/>
      <c r="BE2253" s="14">
        <f t="shared" si="3302"/>
        <v>0</v>
      </c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>
        <v>0</v>
      </c>
      <c r="BS2253" s="14">
        <v>0</v>
      </c>
      <c r="BT2253" s="14" t="e">
        <f>IF(#REF!=0,"-",#REF!/#REF!*100)</f>
        <v>#REF!</v>
      </c>
    </row>
    <row r="2254" spans="1:72" ht="22.5" x14ac:dyDescent="0.25">
      <c r="A2254" s="4" t="s">
        <v>718</v>
      </c>
      <c r="B2254" s="4" t="s">
        <v>1</v>
      </c>
      <c r="C2254" s="4" t="s">
        <v>12</v>
      </c>
      <c r="D2254" s="102" t="s">
        <v>720</v>
      </c>
      <c r="E2254" s="113">
        <v>6138</v>
      </c>
      <c r="F2254" s="102"/>
      <c r="G2254" s="98" t="s">
        <v>1669</v>
      </c>
      <c r="H2254" s="13" t="s">
        <v>90</v>
      </c>
      <c r="I2254" s="14">
        <v>0</v>
      </c>
      <c r="J2254" s="14"/>
      <c r="K2254" s="14"/>
      <c r="L2254" s="14"/>
      <c r="M2254" s="14"/>
      <c r="N2254" s="14"/>
      <c r="O2254" s="14">
        <f t="shared" si="3300"/>
        <v>0</v>
      </c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>
        <v>0</v>
      </c>
      <c r="AC2254" s="14">
        <v>0</v>
      </c>
      <c r="AD2254" s="14">
        <v>0</v>
      </c>
      <c r="AE2254" s="14"/>
      <c r="AF2254" s="14"/>
      <c r="AG2254" s="14"/>
      <c r="AH2254" s="14"/>
      <c r="AI2254" s="14"/>
      <c r="AJ2254" s="14">
        <f t="shared" si="3301"/>
        <v>0</v>
      </c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>
        <v>0</v>
      </c>
      <c r="AX2254" s="14">
        <v>0</v>
      </c>
      <c r="AY2254" s="14">
        <v>0</v>
      </c>
      <c r="AZ2254" s="14"/>
      <c r="BA2254" s="14"/>
      <c r="BB2254" s="14"/>
      <c r="BC2254" s="14"/>
      <c r="BD2254" s="14"/>
      <c r="BE2254" s="14">
        <f t="shared" si="3302"/>
        <v>0</v>
      </c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>
        <v>0</v>
      </c>
      <c r="BS2254" s="14">
        <v>0</v>
      </c>
      <c r="BT2254" s="14" t="e">
        <f>IF(#REF!=0,"-",#REF!/#REF!*100)</f>
        <v>#REF!</v>
      </c>
    </row>
    <row r="2255" spans="1:72" x14ac:dyDescent="0.25">
      <c r="A2255" s="1" t="s">
        <v>718</v>
      </c>
      <c r="B2255" s="1" t="s">
        <v>1</v>
      </c>
      <c r="C2255" s="1" t="s">
        <v>12</v>
      </c>
      <c r="D2255" s="105" t="s">
        <v>720</v>
      </c>
      <c r="E2255" s="105" t="s">
        <v>34</v>
      </c>
      <c r="F2255" s="102" t="s">
        <v>0</v>
      </c>
      <c r="G2255" s="13" t="s">
        <v>0</v>
      </c>
      <c r="H2255" s="2" t="s">
        <v>35</v>
      </c>
      <c r="I2255" s="12">
        <f t="shared" ref="I2255:AA2255" si="3366">SUM(I2256:I2259)</f>
        <v>0</v>
      </c>
      <c r="J2255" s="12">
        <f t="shared" si="3366"/>
        <v>0</v>
      </c>
      <c r="K2255" s="12">
        <f t="shared" si="3366"/>
        <v>0</v>
      </c>
      <c r="L2255" s="12">
        <f t="shared" si="3366"/>
        <v>0</v>
      </c>
      <c r="M2255" s="12">
        <f t="shared" si="3366"/>
        <v>0</v>
      </c>
      <c r="N2255" s="12">
        <f t="shared" si="3366"/>
        <v>0</v>
      </c>
      <c r="O2255" s="12">
        <f t="shared" si="3366"/>
        <v>0</v>
      </c>
      <c r="P2255" s="12">
        <f t="shared" si="3366"/>
        <v>0</v>
      </c>
      <c r="Q2255" s="12">
        <f t="shared" si="3366"/>
        <v>0</v>
      </c>
      <c r="R2255" s="12">
        <f t="shared" si="3366"/>
        <v>0</v>
      </c>
      <c r="S2255" s="12">
        <f t="shared" si="3366"/>
        <v>0</v>
      </c>
      <c r="T2255" s="12">
        <f t="shared" si="3366"/>
        <v>0</v>
      </c>
      <c r="U2255" s="12">
        <f t="shared" si="3366"/>
        <v>0</v>
      </c>
      <c r="V2255" s="12">
        <f t="shared" si="3366"/>
        <v>0</v>
      </c>
      <c r="W2255" s="12">
        <f t="shared" si="3366"/>
        <v>0</v>
      </c>
      <c r="X2255" s="12">
        <f t="shared" si="3366"/>
        <v>0</v>
      </c>
      <c r="Y2255" s="12">
        <f t="shared" si="3366"/>
        <v>0</v>
      </c>
      <c r="Z2255" s="12">
        <f t="shared" si="3366"/>
        <v>0</v>
      </c>
      <c r="AA2255" s="12">
        <f t="shared" si="3366"/>
        <v>0</v>
      </c>
      <c r="AB2255" s="12">
        <v>0</v>
      </c>
      <c r="AC2255" s="12">
        <v>0</v>
      </c>
      <c r="AD2255" s="12">
        <f t="shared" ref="AD2255:AV2255" si="3367">SUM(AD2256:AD2259)</f>
        <v>0</v>
      </c>
      <c r="AE2255" s="12">
        <f t="shared" si="3367"/>
        <v>0</v>
      </c>
      <c r="AF2255" s="12">
        <f t="shared" si="3367"/>
        <v>0</v>
      </c>
      <c r="AG2255" s="12">
        <f t="shared" si="3367"/>
        <v>0</v>
      </c>
      <c r="AH2255" s="12">
        <f t="shared" si="3367"/>
        <v>0</v>
      </c>
      <c r="AI2255" s="12">
        <f t="shared" si="3367"/>
        <v>0</v>
      </c>
      <c r="AJ2255" s="12">
        <f t="shared" si="3367"/>
        <v>0</v>
      </c>
      <c r="AK2255" s="12">
        <f t="shared" si="3367"/>
        <v>0</v>
      </c>
      <c r="AL2255" s="12">
        <f t="shared" si="3367"/>
        <v>0</v>
      </c>
      <c r="AM2255" s="12">
        <f t="shared" si="3367"/>
        <v>0</v>
      </c>
      <c r="AN2255" s="12">
        <f t="shared" si="3367"/>
        <v>0</v>
      </c>
      <c r="AO2255" s="12">
        <f t="shared" si="3367"/>
        <v>0</v>
      </c>
      <c r="AP2255" s="12">
        <f t="shared" si="3367"/>
        <v>0</v>
      </c>
      <c r="AQ2255" s="12">
        <f t="shared" si="3367"/>
        <v>0</v>
      </c>
      <c r="AR2255" s="12">
        <f t="shared" si="3367"/>
        <v>0</v>
      </c>
      <c r="AS2255" s="12">
        <f t="shared" si="3367"/>
        <v>0</v>
      </c>
      <c r="AT2255" s="12">
        <f t="shared" si="3367"/>
        <v>0</v>
      </c>
      <c r="AU2255" s="12">
        <f t="shared" si="3367"/>
        <v>0</v>
      </c>
      <c r="AV2255" s="12">
        <f t="shared" si="3367"/>
        <v>0</v>
      </c>
      <c r="AW2255" s="12">
        <v>0</v>
      </c>
      <c r="AX2255" s="12">
        <v>0</v>
      </c>
      <c r="AY2255" s="12">
        <f t="shared" ref="AY2255:BQ2255" si="3368">SUM(AY2256:AY2259)</f>
        <v>0</v>
      </c>
      <c r="AZ2255" s="12">
        <f t="shared" si="3368"/>
        <v>0</v>
      </c>
      <c r="BA2255" s="12">
        <f t="shared" si="3368"/>
        <v>0</v>
      </c>
      <c r="BB2255" s="12">
        <f t="shared" si="3368"/>
        <v>0</v>
      </c>
      <c r="BC2255" s="12">
        <f t="shared" si="3368"/>
        <v>0</v>
      </c>
      <c r="BD2255" s="12">
        <f t="shared" si="3368"/>
        <v>0</v>
      </c>
      <c r="BE2255" s="12">
        <f t="shared" si="3368"/>
        <v>0</v>
      </c>
      <c r="BF2255" s="12">
        <f t="shared" si="3368"/>
        <v>0</v>
      </c>
      <c r="BG2255" s="12">
        <f t="shared" si="3368"/>
        <v>0</v>
      </c>
      <c r="BH2255" s="12">
        <f t="shared" si="3368"/>
        <v>0</v>
      </c>
      <c r="BI2255" s="12">
        <f t="shared" si="3368"/>
        <v>0</v>
      </c>
      <c r="BJ2255" s="12">
        <f t="shared" si="3368"/>
        <v>0</v>
      </c>
      <c r="BK2255" s="12">
        <f t="shared" si="3368"/>
        <v>0</v>
      </c>
      <c r="BL2255" s="12">
        <f t="shared" si="3368"/>
        <v>0</v>
      </c>
      <c r="BM2255" s="12">
        <f t="shared" si="3368"/>
        <v>0</v>
      </c>
      <c r="BN2255" s="12">
        <f t="shared" si="3368"/>
        <v>0</v>
      </c>
      <c r="BO2255" s="12">
        <f t="shared" si="3368"/>
        <v>0</v>
      </c>
      <c r="BP2255" s="12">
        <f t="shared" si="3368"/>
        <v>0</v>
      </c>
      <c r="BQ2255" s="12">
        <f t="shared" si="3368"/>
        <v>0</v>
      </c>
      <c r="BR2255" s="12">
        <v>0</v>
      </c>
      <c r="BS2255" s="12">
        <v>0</v>
      </c>
      <c r="BT2255" s="12" t="e">
        <f>IF(#REF!=0,"-",#REF!/#REF!*100)</f>
        <v>#REF!</v>
      </c>
    </row>
    <row r="2256" spans="1:72" x14ac:dyDescent="0.25">
      <c r="A2256" s="4" t="s">
        <v>718</v>
      </c>
      <c r="B2256" s="4" t="s">
        <v>1</v>
      </c>
      <c r="C2256" s="4" t="s">
        <v>12</v>
      </c>
      <c r="D2256" s="102" t="s">
        <v>720</v>
      </c>
      <c r="E2256" s="113">
        <v>6139</v>
      </c>
      <c r="F2256" s="102"/>
      <c r="G2256" s="98" t="s">
        <v>1669</v>
      </c>
      <c r="H2256" s="13" t="s">
        <v>35</v>
      </c>
      <c r="I2256" s="14">
        <v>0</v>
      </c>
      <c r="J2256" s="14"/>
      <c r="K2256" s="14"/>
      <c r="L2256" s="14"/>
      <c r="M2256" s="14"/>
      <c r="N2256" s="14"/>
      <c r="O2256" s="14">
        <f t="shared" si="3300"/>
        <v>0</v>
      </c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>
        <v>0</v>
      </c>
      <c r="AC2256" s="14">
        <v>0</v>
      </c>
      <c r="AD2256" s="14">
        <v>0</v>
      </c>
      <c r="AE2256" s="14"/>
      <c r="AF2256" s="14"/>
      <c r="AG2256" s="14"/>
      <c r="AH2256" s="14"/>
      <c r="AI2256" s="14"/>
      <c r="AJ2256" s="14">
        <f t="shared" si="3301"/>
        <v>0</v>
      </c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>
        <v>0</v>
      </c>
      <c r="AX2256" s="14">
        <v>0</v>
      </c>
      <c r="AY2256" s="14">
        <v>0</v>
      </c>
      <c r="AZ2256" s="14"/>
      <c r="BA2256" s="14"/>
      <c r="BB2256" s="14"/>
      <c r="BC2256" s="14"/>
      <c r="BD2256" s="14"/>
      <c r="BE2256" s="14">
        <f t="shared" si="3302"/>
        <v>0</v>
      </c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>
        <v>0</v>
      </c>
      <c r="BS2256" s="14">
        <v>0</v>
      </c>
      <c r="BT2256" s="14" t="e">
        <f>IF(#REF!=0,"-",#REF!/#REF!*100)</f>
        <v>#REF!</v>
      </c>
    </row>
    <row r="2257" spans="1:72" ht="22.5" x14ac:dyDescent="0.25">
      <c r="A2257" s="4" t="s">
        <v>718</v>
      </c>
      <c r="B2257" s="4" t="s">
        <v>1</v>
      </c>
      <c r="C2257" s="4" t="s">
        <v>12</v>
      </c>
      <c r="D2257" s="102" t="s">
        <v>720</v>
      </c>
      <c r="E2257" s="113">
        <v>6139</v>
      </c>
      <c r="F2257" s="102" t="s">
        <v>726</v>
      </c>
      <c r="G2257" s="98" t="s">
        <v>1669</v>
      </c>
      <c r="H2257" s="13" t="s">
        <v>37</v>
      </c>
      <c r="I2257" s="14">
        <v>0</v>
      </c>
      <c r="J2257" s="14"/>
      <c r="K2257" s="14"/>
      <c r="L2257" s="14"/>
      <c r="M2257" s="14"/>
      <c r="N2257" s="14"/>
      <c r="O2257" s="14">
        <f t="shared" si="3300"/>
        <v>0</v>
      </c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>
        <v>0</v>
      </c>
      <c r="AC2257" s="14">
        <v>0</v>
      </c>
      <c r="AD2257" s="14">
        <v>0</v>
      </c>
      <c r="AE2257" s="14"/>
      <c r="AF2257" s="14"/>
      <c r="AG2257" s="14"/>
      <c r="AH2257" s="14"/>
      <c r="AI2257" s="14"/>
      <c r="AJ2257" s="14">
        <f t="shared" si="3301"/>
        <v>0</v>
      </c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>
        <v>0</v>
      </c>
      <c r="AX2257" s="14">
        <v>0</v>
      </c>
      <c r="AY2257" s="14">
        <v>0</v>
      </c>
      <c r="AZ2257" s="14"/>
      <c r="BA2257" s="14"/>
      <c r="BB2257" s="14"/>
      <c r="BC2257" s="14"/>
      <c r="BD2257" s="14"/>
      <c r="BE2257" s="14">
        <f t="shared" si="3302"/>
        <v>0</v>
      </c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>
        <v>0</v>
      </c>
      <c r="BS2257" s="14">
        <v>0</v>
      </c>
      <c r="BT2257" s="14" t="e">
        <f>IF(#REF!=0,"-",#REF!/#REF!*100)</f>
        <v>#REF!</v>
      </c>
    </row>
    <row r="2258" spans="1:72" ht="33.75" x14ac:dyDescent="0.25">
      <c r="A2258" s="4" t="s">
        <v>718</v>
      </c>
      <c r="B2258" s="4" t="s">
        <v>1</v>
      </c>
      <c r="C2258" s="4" t="s">
        <v>12</v>
      </c>
      <c r="D2258" s="102" t="s">
        <v>720</v>
      </c>
      <c r="E2258" s="113">
        <v>6139</v>
      </c>
      <c r="F2258" s="102" t="s">
        <v>727</v>
      </c>
      <c r="G2258" s="98" t="s">
        <v>1669</v>
      </c>
      <c r="H2258" s="13" t="s">
        <v>38</v>
      </c>
      <c r="I2258" s="14">
        <v>0</v>
      </c>
      <c r="J2258" s="14"/>
      <c r="K2258" s="14"/>
      <c r="L2258" s="14"/>
      <c r="M2258" s="14"/>
      <c r="N2258" s="14"/>
      <c r="O2258" s="14">
        <f t="shared" si="3300"/>
        <v>0</v>
      </c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>
        <v>0</v>
      </c>
      <c r="AC2258" s="14">
        <v>0</v>
      </c>
      <c r="AD2258" s="14">
        <v>0</v>
      </c>
      <c r="AE2258" s="14"/>
      <c r="AF2258" s="14"/>
      <c r="AG2258" s="14"/>
      <c r="AH2258" s="14"/>
      <c r="AI2258" s="14"/>
      <c r="AJ2258" s="14">
        <f t="shared" si="3301"/>
        <v>0</v>
      </c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>
        <v>0</v>
      </c>
      <c r="AX2258" s="14">
        <v>0</v>
      </c>
      <c r="AY2258" s="14">
        <v>0</v>
      </c>
      <c r="AZ2258" s="14"/>
      <c r="BA2258" s="14"/>
      <c r="BB2258" s="14"/>
      <c r="BC2258" s="14"/>
      <c r="BD2258" s="14"/>
      <c r="BE2258" s="14">
        <f t="shared" si="3302"/>
        <v>0</v>
      </c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>
        <v>0</v>
      </c>
      <c r="BS2258" s="14">
        <v>0</v>
      </c>
      <c r="BT2258" s="14" t="e">
        <f>IF(#REF!=0,"-",#REF!/#REF!*100)</f>
        <v>#REF!</v>
      </c>
    </row>
    <row r="2259" spans="1:72" ht="22.5" x14ac:dyDescent="0.25">
      <c r="A2259" s="4" t="s">
        <v>718</v>
      </c>
      <c r="B2259" s="4" t="s">
        <v>1</v>
      </c>
      <c r="C2259" s="4" t="s">
        <v>12</v>
      </c>
      <c r="D2259" s="102" t="s">
        <v>720</v>
      </c>
      <c r="E2259" s="113">
        <v>6139</v>
      </c>
      <c r="F2259" s="102" t="s">
        <v>728</v>
      </c>
      <c r="G2259" s="98" t="s">
        <v>1669</v>
      </c>
      <c r="H2259" s="13" t="s">
        <v>729</v>
      </c>
      <c r="I2259" s="14">
        <v>0</v>
      </c>
      <c r="J2259" s="14"/>
      <c r="K2259" s="14"/>
      <c r="L2259" s="14"/>
      <c r="M2259" s="14"/>
      <c r="N2259" s="14"/>
      <c r="O2259" s="14">
        <f t="shared" si="3300"/>
        <v>0</v>
      </c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>
        <v>0</v>
      </c>
      <c r="AC2259" s="14">
        <v>0</v>
      </c>
      <c r="AD2259" s="14">
        <v>0</v>
      </c>
      <c r="AE2259" s="14"/>
      <c r="AF2259" s="14"/>
      <c r="AG2259" s="14"/>
      <c r="AH2259" s="14"/>
      <c r="AI2259" s="14"/>
      <c r="AJ2259" s="14">
        <f t="shared" si="3301"/>
        <v>0</v>
      </c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>
        <v>0</v>
      </c>
      <c r="AX2259" s="14">
        <v>0</v>
      </c>
      <c r="AY2259" s="14">
        <v>0</v>
      </c>
      <c r="AZ2259" s="14"/>
      <c r="BA2259" s="14"/>
      <c r="BB2259" s="14"/>
      <c r="BC2259" s="14"/>
      <c r="BD2259" s="14"/>
      <c r="BE2259" s="14">
        <f t="shared" si="3302"/>
        <v>0</v>
      </c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>
        <v>0</v>
      </c>
      <c r="BS2259" s="14">
        <v>0</v>
      </c>
      <c r="BT2259" s="14" t="e">
        <f>IF(#REF!=0,"-",#REF!/#REF!*100)</f>
        <v>#REF!</v>
      </c>
    </row>
    <row r="2260" spans="1:72" ht="33.75" x14ac:dyDescent="0.25">
      <c r="A2260" s="1" t="s">
        <v>0</v>
      </c>
      <c r="B2260" s="1" t="s">
        <v>0</v>
      </c>
      <c r="C2260" s="1" t="s">
        <v>0</v>
      </c>
      <c r="D2260" s="101" t="s">
        <v>0</v>
      </c>
      <c r="E2260" s="101" t="s">
        <v>0</v>
      </c>
      <c r="F2260" s="101" t="s">
        <v>0</v>
      </c>
      <c r="G2260" s="2" t="s">
        <v>0</v>
      </c>
      <c r="H2260" s="10" t="s">
        <v>39</v>
      </c>
      <c r="I2260" s="11">
        <f t="shared" ref="I2260:AA2260" si="3369">SUM(I2261)</f>
        <v>0</v>
      </c>
      <c r="J2260" s="11">
        <f t="shared" si="3369"/>
        <v>0</v>
      </c>
      <c r="K2260" s="11">
        <f t="shared" si="3369"/>
        <v>0</v>
      </c>
      <c r="L2260" s="11">
        <f t="shared" si="3369"/>
        <v>0</v>
      </c>
      <c r="M2260" s="11">
        <f t="shared" si="3369"/>
        <v>0</v>
      </c>
      <c r="N2260" s="11">
        <f t="shared" si="3369"/>
        <v>0</v>
      </c>
      <c r="O2260" s="11">
        <f t="shared" si="3369"/>
        <v>0</v>
      </c>
      <c r="P2260" s="11">
        <f t="shared" si="3369"/>
        <v>0</v>
      </c>
      <c r="Q2260" s="11">
        <f t="shared" si="3369"/>
        <v>0</v>
      </c>
      <c r="R2260" s="11">
        <f t="shared" si="3369"/>
        <v>0</v>
      </c>
      <c r="S2260" s="11">
        <f t="shared" si="3369"/>
        <v>0</v>
      </c>
      <c r="T2260" s="11">
        <f t="shared" si="3369"/>
        <v>0</v>
      </c>
      <c r="U2260" s="11">
        <f t="shared" si="3369"/>
        <v>0</v>
      </c>
      <c r="V2260" s="11">
        <f t="shared" si="3369"/>
        <v>0</v>
      </c>
      <c r="W2260" s="11">
        <f t="shared" si="3369"/>
        <v>0</v>
      </c>
      <c r="X2260" s="11">
        <f t="shared" si="3369"/>
        <v>0</v>
      </c>
      <c r="Y2260" s="11">
        <f t="shared" si="3369"/>
        <v>0</v>
      </c>
      <c r="Z2260" s="11">
        <f t="shared" si="3369"/>
        <v>0</v>
      </c>
      <c r="AA2260" s="11">
        <f t="shared" si="3369"/>
        <v>0</v>
      </c>
      <c r="AB2260" s="11">
        <v>0</v>
      </c>
      <c r="AC2260" s="11">
        <v>0</v>
      </c>
      <c r="AD2260" s="11">
        <f t="shared" ref="AD2260:AV2260" si="3370">SUM(AD2261)</f>
        <v>40000</v>
      </c>
      <c r="AE2260" s="11">
        <f t="shared" si="3370"/>
        <v>0</v>
      </c>
      <c r="AF2260" s="11">
        <f t="shared" si="3370"/>
        <v>0</v>
      </c>
      <c r="AG2260" s="11">
        <f t="shared" si="3370"/>
        <v>0</v>
      </c>
      <c r="AH2260" s="11">
        <f t="shared" si="3370"/>
        <v>0</v>
      </c>
      <c r="AI2260" s="11">
        <f t="shared" si="3370"/>
        <v>0</v>
      </c>
      <c r="AJ2260" s="11">
        <f t="shared" si="3370"/>
        <v>40000</v>
      </c>
      <c r="AK2260" s="11">
        <f t="shared" si="3370"/>
        <v>0</v>
      </c>
      <c r="AL2260" s="11">
        <f t="shared" si="3370"/>
        <v>0</v>
      </c>
      <c r="AM2260" s="11">
        <f t="shared" si="3370"/>
        <v>6759</v>
      </c>
      <c r="AN2260" s="11">
        <f t="shared" si="3370"/>
        <v>0</v>
      </c>
      <c r="AO2260" s="11">
        <f t="shared" si="3370"/>
        <v>0</v>
      </c>
      <c r="AP2260" s="11">
        <f t="shared" si="3370"/>
        <v>0</v>
      </c>
      <c r="AQ2260" s="11">
        <f t="shared" si="3370"/>
        <v>0</v>
      </c>
      <c r="AR2260" s="11">
        <f t="shared" si="3370"/>
        <v>0</v>
      </c>
      <c r="AS2260" s="11">
        <f t="shared" si="3370"/>
        <v>0</v>
      </c>
      <c r="AT2260" s="11">
        <f t="shared" si="3370"/>
        <v>0</v>
      </c>
      <c r="AU2260" s="11">
        <f t="shared" si="3370"/>
        <v>0</v>
      </c>
      <c r="AV2260" s="11">
        <f t="shared" si="3370"/>
        <v>0</v>
      </c>
      <c r="AW2260" s="11">
        <v>6759</v>
      </c>
      <c r="AX2260" s="11">
        <v>33241</v>
      </c>
      <c r="AY2260" s="11">
        <f t="shared" ref="AY2260:BQ2260" si="3371">SUM(AY2261)</f>
        <v>17200000</v>
      </c>
      <c r="AZ2260" s="11">
        <f t="shared" si="3371"/>
        <v>0</v>
      </c>
      <c r="BA2260" s="11">
        <f t="shared" si="3371"/>
        <v>0</v>
      </c>
      <c r="BB2260" s="11">
        <f t="shared" si="3371"/>
        <v>0</v>
      </c>
      <c r="BC2260" s="11">
        <f t="shared" si="3371"/>
        <v>0</v>
      </c>
      <c r="BD2260" s="11">
        <f t="shared" si="3371"/>
        <v>0</v>
      </c>
      <c r="BE2260" s="11">
        <f t="shared" si="3371"/>
        <v>17200000</v>
      </c>
      <c r="BF2260" s="11">
        <f t="shared" si="3371"/>
        <v>780080</v>
      </c>
      <c r="BG2260" s="11">
        <f t="shared" si="3371"/>
        <v>787541</v>
      </c>
      <c r="BH2260" s="11">
        <f t="shared" si="3371"/>
        <v>794411</v>
      </c>
      <c r="BI2260" s="11">
        <f t="shared" si="3371"/>
        <v>780935</v>
      </c>
      <c r="BJ2260" s="11">
        <f t="shared" si="3371"/>
        <v>0</v>
      </c>
      <c r="BK2260" s="11">
        <f t="shared" si="3371"/>
        <v>0</v>
      </c>
      <c r="BL2260" s="11">
        <f t="shared" si="3371"/>
        <v>0</v>
      </c>
      <c r="BM2260" s="11">
        <f t="shared" si="3371"/>
        <v>0</v>
      </c>
      <c r="BN2260" s="11">
        <f t="shared" si="3371"/>
        <v>0</v>
      </c>
      <c r="BO2260" s="11">
        <f t="shared" si="3371"/>
        <v>0</v>
      </c>
      <c r="BP2260" s="11">
        <f t="shared" si="3371"/>
        <v>0</v>
      </c>
      <c r="BQ2260" s="11">
        <f t="shared" si="3371"/>
        <v>0</v>
      </c>
      <c r="BR2260" s="11">
        <v>3142967</v>
      </c>
      <c r="BS2260" s="11">
        <v>14057033</v>
      </c>
      <c r="BT2260" s="11" t="e">
        <f>IF(#REF!=0,"-",#REF!/#REF!*100)</f>
        <v>#REF!</v>
      </c>
    </row>
    <row r="2261" spans="1:72" ht="22.5" x14ac:dyDescent="0.25">
      <c r="A2261" s="4" t="s">
        <v>718</v>
      </c>
      <c r="B2261" s="4" t="s">
        <v>1</v>
      </c>
      <c r="C2261" s="4" t="s">
        <v>12</v>
      </c>
      <c r="D2261" s="102" t="s">
        <v>720</v>
      </c>
      <c r="E2261" s="101" t="s">
        <v>40</v>
      </c>
      <c r="F2261" s="101" t="s">
        <v>0</v>
      </c>
      <c r="G2261" s="2" t="s">
        <v>0</v>
      </c>
      <c r="H2261" s="2" t="s">
        <v>41</v>
      </c>
      <c r="I2261" s="12">
        <f t="shared" ref="I2261:AA2261" si="3372">SUM(I2262,I2264,I2270,I2277)</f>
        <v>0</v>
      </c>
      <c r="J2261" s="12">
        <f t="shared" si="3372"/>
        <v>0</v>
      </c>
      <c r="K2261" s="12">
        <f t="shared" si="3372"/>
        <v>0</v>
      </c>
      <c r="L2261" s="12">
        <f t="shared" si="3372"/>
        <v>0</v>
      </c>
      <c r="M2261" s="12">
        <f t="shared" si="3372"/>
        <v>0</v>
      </c>
      <c r="N2261" s="12">
        <f t="shared" si="3372"/>
        <v>0</v>
      </c>
      <c r="O2261" s="12">
        <f t="shared" ref="O2261" si="3373">SUM(O2262,O2264,O2270,O2277)</f>
        <v>0</v>
      </c>
      <c r="P2261" s="12">
        <f t="shared" si="3372"/>
        <v>0</v>
      </c>
      <c r="Q2261" s="12">
        <f t="shared" si="3372"/>
        <v>0</v>
      </c>
      <c r="R2261" s="12">
        <f t="shared" si="3372"/>
        <v>0</v>
      </c>
      <c r="S2261" s="12">
        <f t="shared" si="3372"/>
        <v>0</v>
      </c>
      <c r="T2261" s="12">
        <f t="shared" si="3372"/>
        <v>0</v>
      </c>
      <c r="U2261" s="12">
        <f t="shared" si="3372"/>
        <v>0</v>
      </c>
      <c r="V2261" s="12">
        <f t="shared" si="3372"/>
        <v>0</v>
      </c>
      <c r="W2261" s="12">
        <f t="shared" si="3372"/>
        <v>0</v>
      </c>
      <c r="X2261" s="12">
        <f t="shared" si="3372"/>
        <v>0</v>
      </c>
      <c r="Y2261" s="12">
        <f t="shared" si="3372"/>
        <v>0</v>
      </c>
      <c r="Z2261" s="12">
        <f t="shared" si="3372"/>
        <v>0</v>
      </c>
      <c r="AA2261" s="12">
        <f t="shared" si="3372"/>
        <v>0</v>
      </c>
      <c r="AB2261" s="12">
        <v>0</v>
      </c>
      <c r="AC2261" s="12">
        <v>0</v>
      </c>
      <c r="AD2261" s="12">
        <f t="shared" ref="AD2261:AV2261" si="3374">SUM(AD2262,AD2264,AD2270,AD2277)</f>
        <v>40000</v>
      </c>
      <c r="AE2261" s="12">
        <f t="shared" si="3374"/>
        <v>0</v>
      </c>
      <c r="AF2261" s="12">
        <f t="shared" si="3374"/>
        <v>0</v>
      </c>
      <c r="AG2261" s="12">
        <f t="shared" si="3374"/>
        <v>0</v>
      </c>
      <c r="AH2261" s="12">
        <f t="shared" si="3374"/>
        <v>0</v>
      </c>
      <c r="AI2261" s="12">
        <f t="shared" si="3374"/>
        <v>0</v>
      </c>
      <c r="AJ2261" s="12">
        <f t="shared" ref="AJ2261" si="3375">SUM(AJ2262,AJ2264,AJ2270,AJ2277)</f>
        <v>40000</v>
      </c>
      <c r="AK2261" s="12">
        <f t="shared" si="3374"/>
        <v>0</v>
      </c>
      <c r="AL2261" s="12">
        <f t="shared" si="3374"/>
        <v>0</v>
      </c>
      <c r="AM2261" s="12">
        <f t="shared" si="3374"/>
        <v>6759</v>
      </c>
      <c r="AN2261" s="12">
        <f t="shared" si="3374"/>
        <v>0</v>
      </c>
      <c r="AO2261" s="12">
        <f t="shared" si="3374"/>
        <v>0</v>
      </c>
      <c r="AP2261" s="12">
        <f t="shared" si="3374"/>
        <v>0</v>
      </c>
      <c r="AQ2261" s="12">
        <f t="shared" si="3374"/>
        <v>0</v>
      </c>
      <c r="AR2261" s="12">
        <f t="shared" si="3374"/>
        <v>0</v>
      </c>
      <c r="AS2261" s="12">
        <f t="shared" si="3374"/>
        <v>0</v>
      </c>
      <c r="AT2261" s="12">
        <f t="shared" si="3374"/>
        <v>0</v>
      </c>
      <c r="AU2261" s="12">
        <f t="shared" si="3374"/>
        <v>0</v>
      </c>
      <c r="AV2261" s="12">
        <f t="shared" si="3374"/>
        <v>0</v>
      </c>
      <c r="AW2261" s="12">
        <v>6759</v>
      </c>
      <c r="AX2261" s="12">
        <v>33241</v>
      </c>
      <c r="AY2261" s="12">
        <f t="shared" ref="AY2261:BQ2261" si="3376">SUM(AY2262,AY2264,AY2270,AY2277)</f>
        <v>17200000</v>
      </c>
      <c r="AZ2261" s="12">
        <f t="shared" si="3376"/>
        <v>0</v>
      </c>
      <c r="BA2261" s="12">
        <f t="shared" si="3376"/>
        <v>0</v>
      </c>
      <c r="BB2261" s="12">
        <f t="shared" si="3376"/>
        <v>0</v>
      </c>
      <c r="BC2261" s="12">
        <f t="shared" si="3376"/>
        <v>0</v>
      </c>
      <c r="BD2261" s="12">
        <f t="shared" si="3376"/>
        <v>0</v>
      </c>
      <c r="BE2261" s="12">
        <f t="shared" ref="BE2261" si="3377">SUM(BE2262,BE2264,BE2270,BE2277)</f>
        <v>17200000</v>
      </c>
      <c r="BF2261" s="12">
        <f t="shared" si="3376"/>
        <v>780080</v>
      </c>
      <c r="BG2261" s="12">
        <f t="shared" si="3376"/>
        <v>787541</v>
      </c>
      <c r="BH2261" s="12">
        <f t="shared" si="3376"/>
        <v>794411</v>
      </c>
      <c r="BI2261" s="12">
        <f t="shared" si="3376"/>
        <v>780935</v>
      </c>
      <c r="BJ2261" s="12">
        <f t="shared" si="3376"/>
        <v>0</v>
      </c>
      <c r="BK2261" s="12">
        <f t="shared" si="3376"/>
        <v>0</v>
      </c>
      <c r="BL2261" s="12">
        <f t="shared" si="3376"/>
        <v>0</v>
      </c>
      <c r="BM2261" s="12">
        <f t="shared" si="3376"/>
        <v>0</v>
      </c>
      <c r="BN2261" s="12">
        <f t="shared" si="3376"/>
        <v>0</v>
      </c>
      <c r="BO2261" s="12">
        <f t="shared" si="3376"/>
        <v>0</v>
      </c>
      <c r="BP2261" s="12">
        <f t="shared" si="3376"/>
        <v>0</v>
      </c>
      <c r="BQ2261" s="12">
        <f t="shared" si="3376"/>
        <v>0</v>
      </c>
      <c r="BR2261" s="12">
        <v>3142967</v>
      </c>
      <c r="BS2261" s="12">
        <v>14057033</v>
      </c>
      <c r="BT2261" s="12" t="e">
        <f>IF(#REF!=0,"-",#REF!/#REF!*100)</f>
        <v>#REF!</v>
      </c>
    </row>
    <row r="2262" spans="1:72" ht="22.5" x14ac:dyDescent="0.25">
      <c r="A2262" s="1" t="s">
        <v>718</v>
      </c>
      <c r="B2262" s="1" t="s">
        <v>1</v>
      </c>
      <c r="C2262" s="1" t="s">
        <v>12</v>
      </c>
      <c r="D2262" s="105" t="s">
        <v>720</v>
      </c>
      <c r="E2262" s="105" t="s">
        <v>93</v>
      </c>
      <c r="F2262" s="102" t="s">
        <v>0</v>
      </c>
      <c r="G2262" s="13" t="s">
        <v>0</v>
      </c>
      <c r="H2262" s="2" t="s">
        <v>94</v>
      </c>
      <c r="I2262" s="12">
        <f t="shared" ref="I2262:AA2262" si="3378">SUM(I2263)</f>
        <v>0</v>
      </c>
      <c r="J2262" s="12">
        <f t="shared" si="3378"/>
        <v>0</v>
      </c>
      <c r="K2262" s="12">
        <f t="shared" si="3378"/>
        <v>0</v>
      </c>
      <c r="L2262" s="12">
        <f t="shared" si="3378"/>
        <v>0</v>
      </c>
      <c r="M2262" s="12">
        <f t="shared" si="3378"/>
        <v>0</v>
      </c>
      <c r="N2262" s="12">
        <f t="shared" si="3378"/>
        <v>0</v>
      </c>
      <c r="O2262" s="12">
        <f t="shared" si="3378"/>
        <v>0</v>
      </c>
      <c r="P2262" s="12">
        <f t="shared" si="3378"/>
        <v>0</v>
      </c>
      <c r="Q2262" s="12">
        <f t="shared" si="3378"/>
        <v>0</v>
      </c>
      <c r="R2262" s="12">
        <f t="shared" si="3378"/>
        <v>0</v>
      </c>
      <c r="S2262" s="12">
        <f t="shared" si="3378"/>
        <v>0</v>
      </c>
      <c r="T2262" s="12">
        <f t="shared" si="3378"/>
        <v>0</v>
      </c>
      <c r="U2262" s="12">
        <f t="shared" si="3378"/>
        <v>0</v>
      </c>
      <c r="V2262" s="12">
        <f t="shared" si="3378"/>
        <v>0</v>
      </c>
      <c r="W2262" s="12">
        <f t="shared" si="3378"/>
        <v>0</v>
      </c>
      <c r="X2262" s="12">
        <f t="shared" si="3378"/>
        <v>0</v>
      </c>
      <c r="Y2262" s="12">
        <f t="shared" si="3378"/>
        <v>0</v>
      </c>
      <c r="Z2262" s="12">
        <f t="shared" si="3378"/>
        <v>0</v>
      </c>
      <c r="AA2262" s="12">
        <f t="shared" si="3378"/>
        <v>0</v>
      </c>
      <c r="AB2262" s="12">
        <v>0</v>
      </c>
      <c r="AC2262" s="12">
        <v>0</v>
      </c>
      <c r="AD2262" s="12">
        <f t="shared" ref="AD2262:AV2262" si="3379">SUM(AD2263)</f>
        <v>0</v>
      </c>
      <c r="AE2262" s="12">
        <f t="shared" si="3379"/>
        <v>0</v>
      </c>
      <c r="AF2262" s="12">
        <f t="shared" si="3379"/>
        <v>0</v>
      </c>
      <c r="AG2262" s="12">
        <f t="shared" si="3379"/>
        <v>0</v>
      </c>
      <c r="AH2262" s="12">
        <f t="shared" si="3379"/>
        <v>0</v>
      </c>
      <c r="AI2262" s="12">
        <f t="shared" si="3379"/>
        <v>0</v>
      </c>
      <c r="AJ2262" s="12">
        <f t="shared" si="3379"/>
        <v>0</v>
      </c>
      <c r="AK2262" s="12">
        <f t="shared" si="3379"/>
        <v>0</v>
      </c>
      <c r="AL2262" s="12">
        <f t="shared" si="3379"/>
        <v>0</v>
      </c>
      <c r="AM2262" s="12">
        <f t="shared" si="3379"/>
        <v>0</v>
      </c>
      <c r="AN2262" s="12">
        <f t="shared" si="3379"/>
        <v>0</v>
      </c>
      <c r="AO2262" s="12">
        <f t="shared" si="3379"/>
        <v>0</v>
      </c>
      <c r="AP2262" s="12">
        <f t="shared" si="3379"/>
        <v>0</v>
      </c>
      <c r="AQ2262" s="12">
        <f t="shared" si="3379"/>
        <v>0</v>
      </c>
      <c r="AR2262" s="12">
        <f t="shared" si="3379"/>
        <v>0</v>
      </c>
      <c r="AS2262" s="12">
        <f t="shared" si="3379"/>
        <v>0</v>
      </c>
      <c r="AT2262" s="12">
        <f t="shared" si="3379"/>
        <v>0</v>
      </c>
      <c r="AU2262" s="12">
        <f t="shared" si="3379"/>
        <v>0</v>
      </c>
      <c r="AV2262" s="12">
        <f t="shared" si="3379"/>
        <v>0</v>
      </c>
      <c r="AW2262" s="12">
        <v>0</v>
      </c>
      <c r="AX2262" s="12">
        <v>0</v>
      </c>
      <c r="AY2262" s="12">
        <f t="shared" ref="AY2262:BQ2262" si="3380">SUM(AY2263)</f>
        <v>0</v>
      </c>
      <c r="AZ2262" s="12">
        <f t="shared" si="3380"/>
        <v>0</v>
      </c>
      <c r="BA2262" s="12">
        <f t="shared" si="3380"/>
        <v>0</v>
      </c>
      <c r="BB2262" s="12">
        <f t="shared" si="3380"/>
        <v>0</v>
      </c>
      <c r="BC2262" s="12">
        <f t="shared" si="3380"/>
        <v>0</v>
      </c>
      <c r="BD2262" s="12">
        <f t="shared" si="3380"/>
        <v>0</v>
      </c>
      <c r="BE2262" s="12">
        <f t="shared" si="3380"/>
        <v>0</v>
      </c>
      <c r="BF2262" s="12">
        <f t="shared" si="3380"/>
        <v>0</v>
      </c>
      <c r="BG2262" s="12">
        <f t="shared" si="3380"/>
        <v>0</v>
      </c>
      <c r="BH2262" s="12">
        <f t="shared" si="3380"/>
        <v>0</v>
      </c>
      <c r="BI2262" s="12">
        <f t="shared" si="3380"/>
        <v>0</v>
      </c>
      <c r="BJ2262" s="12">
        <f t="shared" si="3380"/>
        <v>0</v>
      </c>
      <c r="BK2262" s="12">
        <f t="shared" si="3380"/>
        <v>0</v>
      </c>
      <c r="BL2262" s="12">
        <f t="shared" si="3380"/>
        <v>0</v>
      </c>
      <c r="BM2262" s="12">
        <f t="shared" si="3380"/>
        <v>0</v>
      </c>
      <c r="BN2262" s="12">
        <f t="shared" si="3380"/>
        <v>0</v>
      </c>
      <c r="BO2262" s="12">
        <f t="shared" si="3380"/>
        <v>0</v>
      </c>
      <c r="BP2262" s="12">
        <f t="shared" si="3380"/>
        <v>0</v>
      </c>
      <c r="BQ2262" s="12">
        <f t="shared" si="3380"/>
        <v>0</v>
      </c>
      <c r="BR2262" s="12">
        <v>0</v>
      </c>
      <c r="BS2262" s="12">
        <v>0</v>
      </c>
      <c r="BT2262" s="12" t="e">
        <f>IF(#REF!=0,"-",#REF!/#REF!*100)</f>
        <v>#REF!</v>
      </c>
    </row>
    <row r="2263" spans="1:72" x14ac:dyDescent="0.25">
      <c r="A2263" s="4" t="s">
        <v>718</v>
      </c>
      <c r="B2263" s="4" t="s">
        <v>1</v>
      </c>
      <c r="C2263" s="4" t="s">
        <v>12</v>
      </c>
      <c r="D2263" s="102" t="s">
        <v>720</v>
      </c>
      <c r="E2263" s="113">
        <v>6141</v>
      </c>
      <c r="F2263" s="102" t="s">
        <v>730</v>
      </c>
      <c r="G2263" s="98" t="s">
        <v>1669</v>
      </c>
      <c r="H2263" s="13" t="s">
        <v>112</v>
      </c>
      <c r="I2263" s="14">
        <v>0</v>
      </c>
      <c r="J2263" s="14"/>
      <c r="K2263" s="14"/>
      <c r="L2263" s="14"/>
      <c r="M2263" s="14"/>
      <c r="N2263" s="14"/>
      <c r="O2263" s="14">
        <f t="shared" si="3300"/>
        <v>0</v>
      </c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>
        <v>0</v>
      </c>
      <c r="AC2263" s="14">
        <v>0</v>
      </c>
      <c r="AD2263" s="14">
        <v>0</v>
      </c>
      <c r="AE2263" s="14"/>
      <c r="AF2263" s="14"/>
      <c r="AG2263" s="14"/>
      <c r="AH2263" s="14"/>
      <c r="AI2263" s="14"/>
      <c r="AJ2263" s="14">
        <f t="shared" si="3301"/>
        <v>0</v>
      </c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>
        <v>0</v>
      </c>
      <c r="AX2263" s="14">
        <v>0</v>
      </c>
      <c r="AY2263" s="14">
        <v>0</v>
      </c>
      <c r="AZ2263" s="14"/>
      <c r="BA2263" s="14"/>
      <c r="BB2263" s="14"/>
      <c r="BC2263" s="14"/>
      <c r="BD2263" s="14"/>
      <c r="BE2263" s="14">
        <f t="shared" si="3302"/>
        <v>0</v>
      </c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>
        <v>0</v>
      </c>
      <c r="BS2263" s="14">
        <v>0</v>
      </c>
      <c r="BT2263" s="14" t="e">
        <f>IF(#REF!=0,"-",#REF!/#REF!*100)</f>
        <v>#REF!</v>
      </c>
    </row>
    <row r="2264" spans="1:72" x14ac:dyDescent="0.25">
      <c r="A2264" s="1" t="s">
        <v>718</v>
      </c>
      <c r="B2264" s="1" t="s">
        <v>1</v>
      </c>
      <c r="C2264" s="1" t="s">
        <v>12</v>
      </c>
      <c r="D2264" s="105" t="s">
        <v>720</v>
      </c>
      <c r="E2264" s="105" t="s">
        <v>59</v>
      </c>
      <c r="F2264" s="102" t="s">
        <v>0</v>
      </c>
      <c r="G2264" s="13" t="s">
        <v>0</v>
      </c>
      <c r="H2264" s="2" t="s">
        <v>60</v>
      </c>
      <c r="I2264" s="12">
        <f t="shared" ref="I2264:AA2264" si="3381">SUM(I2265:I2269)</f>
        <v>0</v>
      </c>
      <c r="J2264" s="12">
        <f t="shared" si="3381"/>
        <v>0</v>
      </c>
      <c r="K2264" s="12">
        <f t="shared" si="3381"/>
        <v>0</v>
      </c>
      <c r="L2264" s="12">
        <f t="shared" si="3381"/>
        <v>0</v>
      </c>
      <c r="M2264" s="12">
        <f t="shared" si="3381"/>
        <v>0</v>
      </c>
      <c r="N2264" s="12">
        <f t="shared" si="3381"/>
        <v>0</v>
      </c>
      <c r="O2264" s="12">
        <f t="shared" si="3381"/>
        <v>0</v>
      </c>
      <c r="P2264" s="12">
        <f t="shared" si="3381"/>
        <v>0</v>
      </c>
      <c r="Q2264" s="12">
        <f t="shared" si="3381"/>
        <v>0</v>
      </c>
      <c r="R2264" s="12">
        <f t="shared" si="3381"/>
        <v>0</v>
      </c>
      <c r="S2264" s="12">
        <f t="shared" si="3381"/>
        <v>0</v>
      </c>
      <c r="T2264" s="12">
        <f t="shared" si="3381"/>
        <v>0</v>
      </c>
      <c r="U2264" s="12">
        <f t="shared" si="3381"/>
        <v>0</v>
      </c>
      <c r="V2264" s="12">
        <f t="shared" si="3381"/>
        <v>0</v>
      </c>
      <c r="W2264" s="12">
        <f t="shared" si="3381"/>
        <v>0</v>
      </c>
      <c r="X2264" s="12">
        <f t="shared" si="3381"/>
        <v>0</v>
      </c>
      <c r="Y2264" s="12">
        <f t="shared" si="3381"/>
        <v>0</v>
      </c>
      <c r="Z2264" s="12">
        <f t="shared" si="3381"/>
        <v>0</v>
      </c>
      <c r="AA2264" s="12">
        <f t="shared" si="3381"/>
        <v>0</v>
      </c>
      <c r="AB2264" s="12">
        <v>0</v>
      </c>
      <c r="AC2264" s="12">
        <v>0</v>
      </c>
      <c r="AD2264" s="12">
        <f t="shared" ref="AD2264:AV2264" si="3382">SUM(AD2265:AD2269)</f>
        <v>0</v>
      </c>
      <c r="AE2264" s="12">
        <f t="shared" si="3382"/>
        <v>0</v>
      </c>
      <c r="AF2264" s="12">
        <f t="shared" si="3382"/>
        <v>0</v>
      </c>
      <c r="AG2264" s="12">
        <f t="shared" si="3382"/>
        <v>0</v>
      </c>
      <c r="AH2264" s="12">
        <f t="shared" si="3382"/>
        <v>0</v>
      </c>
      <c r="AI2264" s="12">
        <f t="shared" si="3382"/>
        <v>0</v>
      </c>
      <c r="AJ2264" s="12">
        <f t="shared" si="3382"/>
        <v>0</v>
      </c>
      <c r="AK2264" s="12">
        <f t="shared" si="3382"/>
        <v>0</v>
      </c>
      <c r="AL2264" s="12">
        <f t="shared" si="3382"/>
        <v>0</v>
      </c>
      <c r="AM2264" s="12">
        <f t="shared" si="3382"/>
        <v>0</v>
      </c>
      <c r="AN2264" s="12">
        <f t="shared" si="3382"/>
        <v>0</v>
      </c>
      <c r="AO2264" s="12">
        <f t="shared" si="3382"/>
        <v>0</v>
      </c>
      <c r="AP2264" s="12">
        <f t="shared" si="3382"/>
        <v>0</v>
      </c>
      <c r="AQ2264" s="12">
        <f t="shared" si="3382"/>
        <v>0</v>
      </c>
      <c r="AR2264" s="12">
        <f t="shared" si="3382"/>
        <v>0</v>
      </c>
      <c r="AS2264" s="12">
        <f t="shared" si="3382"/>
        <v>0</v>
      </c>
      <c r="AT2264" s="12">
        <f t="shared" si="3382"/>
        <v>0</v>
      </c>
      <c r="AU2264" s="12">
        <f t="shared" si="3382"/>
        <v>0</v>
      </c>
      <c r="AV2264" s="12">
        <f t="shared" si="3382"/>
        <v>0</v>
      </c>
      <c r="AW2264" s="12">
        <v>0</v>
      </c>
      <c r="AX2264" s="12">
        <v>0</v>
      </c>
      <c r="AY2264" s="12">
        <f t="shared" ref="AY2264:BQ2264" si="3383">SUM(AY2265:AY2269)</f>
        <v>17200000</v>
      </c>
      <c r="AZ2264" s="12">
        <f t="shared" si="3383"/>
        <v>0</v>
      </c>
      <c r="BA2264" s="12">
        <f t="shared" si="3383"/>
        <v>0</v>
      </c>
      <c r="BB2264" s="12">
        <f t="shared" si="3383"/>
        <v>0</v>
      </c>
      <c r="BC2264" s="12">
        <f t="shared" si="3383"/>
        <v>0</v>
      </c>
      <c r="BD2264" s="12">
        <f t="shared" si="3383"/>
        <v>0</v>
      </c>
      <c r="BE2264" s="12">
        <f t="shared" si="3383"/>
        <v>17200000</v>
      </c>
      <c r="BF2264" s="12">
        <f t="shared" si="3383"/>
        <v>780080</v>
      </c>
      <c r="BG2264" s="12">
        <f t="shared" si="3383"/>
        <v>787541</v>
      </c>
      <c r="BH2264" s="12">
        <f t="shared" si="3383"/>
        <v>794411</v>
      </c>
      <c r="BI2264" s="12">
        <f t="shared" si="3383"/>
        <v>780935</v>
      </c>
      <c r="BJ2264" s="12">
        <f t="shared" si="3383"/>
        <v>0</v>
      </c>
      <c r="BK2264" s="12">
        <f t="shared" si="3383"/>
        <v>0</v>
      </c>
      <c r="BL2264" s="12">
        <f t="shared" si="3383"/>
        <v>0</v>
      </c>
      <c r="BM2264" s="12">
        <f t="shared" si="3383"/>
        <v>0</v>
      </c>
      <c r="BN2264" s="12">
        <f t="shared" si="3383"/>
        <v>0</v>
      </c>
      <c r="BO2264" s="12">
        <f t="shared" si="3383"/>
        <v>0</v>
      </c>
      <c r="BP2264" s="12">
        <f t="shared" si="3383"/>
        <v>0</v>
      </c>
      <c r="BQ2264" s="12">
        <f t="shared" si="3383"/>
        <v>0</v>
      </c>
      <c r="BR2264" s="12">
        <v>3142967</v>
      </c>
      <c r="BS2264" s="12">
        <v>14057033</v>
      </c>
      <c r="BT2264" s="12" t="e">
        <f>IF(#REF!=0,"-",#REF!/#REF!*100)</f>
        <v>#REF!</v>
      </c>
    </row>
    <row r="2265" spans="1:72" x14ac:dyDescent="0.25">
      <c r="A2265" s="4" t="s">
        <v>718</v>
      </c>
      <c r="B2265" s="4" t="s">
        <v>1</v>
      </c>
      <c r="C2265" s="4" t="s">
        <v>12</v>
      </c>
      <c r="D2265" s="102" t="s">
        <v>720</v>
      </c>
      <c r="E2265" s="113">
        <v>6142</v>
      </c>
      <c r="F2265" s="102" t="s">
        <v>731</v>
      </c>
      <c r="G2265" s="98" t="s">
        <v>1669</v>
      </c>
      <c r="H2265" s="13" t="s">
        <v>732</v>
      </c>
      <c r="I2265" s="14">
        <v>0</v>
      </c>
      <c r="J2265" s="14"/>
      <c r="K2265" s="14"/>
      <c r="L2265" s="14"/>
      <c r="M2265" s="14"/>
      <c r="N2265" s="14"/>
      <c r="O2265" s="14">
        <f t="shared" si="3300"/>
        <v>0</v>
      </c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>
        <v>0</v>
      </c>
      <c r="AC2265" s="14">
        <v>0</v>
      </c>
      <c r="AD2265" s="14">
        <v>0</v>
      </c>
      <c r="AE2265" s="14"/>
      <c r="AF2265" s="14"/>
      <c r="AG2265" s="14"/>
      <c r="AH2265" s="14"/>
      <c r="AI2265" s="14"/>
      <c r="AJ2265" s="14">
        <f t="shared" si="3301"/>
        <v>0</v>
      </c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>
        <v>0</v>
      </c>
      <c r="AX2265" s="14">
        <v>0</v>
      </c>
      <c r="AY2265" s="14">
        <v>0</v>
      </c>
      <c r="AZ2265" s="14"/>
      <c r="BA2265" s="14"/>
      <c r="BB2265" s="14"/>
      <c r="BC2265" s="14"/>
      <c r="BD2265" s="14"/>
      <c r="BE2265" s="14">
        <f t="shared" si="3302"/>
        <v>0</v>
      </c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>
        <v>0</v>
      </c>
      <c r="BS2265" s="14">
        <v>0</v>
      </c>
      <c r="BT2265" s="14" t="e">
        <f>IF(#REF!=0,"-",#REF!/#REF!*100)</f>
        <v>#REF!</v>
      </c>
    </row>
    <row r="2266" spans="1:72" s="84" customFormat="1" x14ac:dyDescent="0.25">
      <c r="A2266" s="85" t="s">
        <v>718</v>
      </c>
      <c r="B2266" s="85" t="s">
        <v>1</v>
      </c>
      <c r="C2266" s="85" t="s">
        <v>12</v>
      </c>
      <c r="D2266" s="106" t="s">
        <v>720</v>
      </c>
      <c r="E2266" s="114">
        <v>6142</v>
      </c>
      <c r="F2266" s="106" t="s">
        <v>733</v>
      </c>
      <c r="G2266" s="99" t="s">
        <v>1668</v>
      </c>
      <c r="H2266" s="86" t="s">
        <v>734</v>
      </c>
      <c r="I2266" s="87">
        <v>0</v>
      </c>
      <c r="J2266" s="87"/>
      <c r="K2266" s="87"/>
      <c r="L2266" s="87"/>
      <c r="M2266" s="87"/>
      <c r="N2266" s="87"/>
      <c r="O2266" s="87">
        <f t="shared" si="3300"/>
        <v>0</v>
      </c>
      <c r="P2266" s="87"/>
      <c r="Q2266" s="87"/>
      <c r="R2266" s="87"/>
      <c r="S2266" s="87"/>
      <c r="T2266" s="87"/>
      <c r="U2266" s="87"/>
      <c r="V2266" s="87"/>
      <c r="W2266" s="87"/>
      <c r="X2266" s="87"/>
      <c r="Y2266" s="87"/>
      <c r="Z2266" s="87"/>
      <c r="AA2266" s="87"/>
      <c r="AB2266" s="87">
        <v>0</v>
      </c>
      <c r="AC2266" s="87">
        <v>0</v>
      </c>
      <c r="AD2266" s="87">
        <v>0</v>
      </c>
      <c r="AE2266" s="87"/>
      <c r="AF2266" s="87"/>
      <c r="AG2266" s="87"/>
      <c r="AH2266" s="87"/>
      <c r="AI2266" s="87"/>
      <c r="AJ2266" s="87">
        <f t="shared" si="3301"/>
        <v>0</v>
      </c>
      <c r="AK2266" s="87"/>
      <c r="AL2266" s="87"/>
      <c r="AM2266" s="87"/>
      <c r="AN2266" s="87"/>
      <c r="AO2266" s="87"/>
      <c r="AP2266" s="87"/>
      <c r="AQ2266" s="87"/>
      <c r="AR2266" s="87"/>
      <c r="AS2266" s="87"/>
      <c r="AT2266" s="87"/>
      <c r="AU2266" s="87"/>
      <c r="AV2266" s="87"/>
      <c r="AW2266" s="87">
        <v>0</v>
      </c>
      <c r="AX2266" s="87">
        <v>0</v>
      </c>
      <c r="AY2266" s="87">
        <v>6000000</v>
      </c>
      <c r="AZ2266" s="87"/>
      <c r="BA2266" s="87"/>
      <c r="BB2266" s="87"/>
      <c r="BC2266" s="87"/>
      <c r="BD2266" s="87"/>
      <c r="BE2266" s="87">
        <f t="shared" si="3302"/>
        <v>6000000</v>
      </c>
      <c r="BF2266" s="87"/>
      <c r="BG2266" s="87"/>
      <c r="BH2266" s="87"/>
      <c r="BI2266" s="87"/>
      <c r="BJ2266" s="87"/>
      <c r="BK2266" s="87"/>
      <c r="BL2266" s="87"/>
      <c r="BM2266" s="87"/>
      <c r="BN2266" s="87"/>
      <c r="BO2266" s="87"/>
      <c r="BP2266" s="87"/>
      <c r="BQ2266" s="87"/>
      <c r="BR2266" s="87">
        <v>0</v>
      </c>
      <c r="BS2266" s="87">
        <v>6000000</v>
      </c>
      <c r="BT2266" s="14" t="e">
        <f>IF(#REF!=0,"-",#REF!/#REF!*100)</f>
        <v>#REF!</v>
      </c>
    </row>
    <row r="2267" spans="1:72" x14ac:dyDescent="0.25">
      <c r="A2267" s="4" t="s">
        <v>718</v>
      </c>
      <c r="B2267" s="4" t="s">
        <v>1</v>
      </c>
      <c r="C2267" s="4" t="s">
        <v>12</v>
      </c>
      <c r="D2267" s="102" t="s">
        <v>720</v>
      </c>
      <c r="E2267" s="113">
        <v>6142</v>
      </c>
      <c r="F2267" s="102" t="s">
        <v>735</v>
      </c>
      <c r="G2267" s="98" t="s">
        <v>1669</v>
      </c>
      <c r="H2267" s="13" t="s">
        <v>736</v>
      </c>
      <c r="I2267" s="14">
        <v>0</v>
      </c>
      <c r="J2267" s="14"/>
      <c r="K2267" s="14"/>
      <c r="L2267" s="14"/>
      <c r="M2267" s="14"/>
      <c r="N2267" s="14"/>
      <c r="O2267" s="14">
        <f t="shared" si="3300"/>
        <v>0</v>
      </c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>
        <v>0</v>
      </c>
      <c r="AC2267" s="14">
        <v>0</v>
      </c>
      <c r="AD2267" s="14">
        <v>0</v>
      </c>
      <c r="AE2267" s="14"/>
      <c r="AF2267" s="14"/>
      <c r="AG2267" s="14"/>
      <c r="AH2267" s="14"/>
      <c r="AI2267" s="14"/>
      <c r="AJ2267" s="14">
        <f t="shared" si="3301"/>
        <v>0</v>
      </c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>
        <v>0</v>
      </c>
      <c r="AX2267" s="14">
        <v>0</v>
      </c>
      <c r="AY2267" s="14">
        <v>11200000</v>
      </c>
      <c r="AZ2267" s="14"/>
      <c r="BA2267" s="14"/>
      <c r="BB2267" s="14"/>
      <c r="BC2267" s="14"/>
      <c r="BD2267" s="14"/>
      <c r="BE2267" s="14">
        <f t="shared" si="3302"/>
        <v>11200000</v>
      </c>
      <c r="BF2267" s="14">
        <v>780080</v>
      </c>
      <c r="BG2267" s="14">
        <v>787541</v>
      </c>
      <c r="BH2267" s="14">
        <v>794411</v>
      </c>
      <c r="BI2267" s="14">
        <v>780935</v>
      </c>
      <c r="BJ2267" s="14"/>
      <c r="BK2267" s="14"/>
      <c r="BL2267" s="14"/>
      <c r="BM2267" s="14"/>
      <c r="BN2267" s="14"/>
      <c r="BO2267" s="14"/>
      <c r="BP2267" s="14"/>
      <c r="BQ2267" s="14"/>
      <c r="BR2267" s="14">
        <v>3142967</v>
      </c>
      <c r="BS2267" s="14">
        <v>8057033</v>
      </c>
      <c r="BT2267" s="14" t="e">
        <f>IF(#REF!=0,"-",#REF!/#REF!*100)</f>
        <v>#REF!</v>
      </c>
    </row>
    <row r="2268" spans="1:72" x14ac:dyDescent="0.25">
      <c r="A2268" s="4" t="s">
        <v>718</v>
      </c>
      <c r="B2268" s="4" t="s">
        <v>1</v>
      </c>
      <c r="C2268" s="4" t="s">
        <v>12</v>
      </c>
      <c r="D2268" s="102" t="s">
        <v>720</v>
      </c>
      <c r="E2268" s="113">
        <v>6142</v>
      </c>
      <c r="F2268" s="102" t="s">
        <v>737</v>
      </c>
      <c r="G2268" s="98" t="s">
        <v>1669</v>
      </c>
      <c r="H2268" s="13" t="s">
        <v>738</v>
      </c>
      <c r="I2268" s="14">
        <v>0</v>
      </c>
      <c r="J2268" s="14"/>
      <c r="K2268" s="14"/>
      <c r="L2268" s="14"/>
      <c r="M2268" s="14"/>
      <c r="N2268" s="14"/>
      <c r="O2268" s="14">
        <f t="shared" si="3300"/>
        <v>0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>
        <v>0</v>
      </c>
      <c r="AC2268" s="14">
        <v>0</v>
      </c>
      <c r="AD2268" s="14">
        <v>0</v>
      </c>
      <c r="AE2268" s="14"/>
      <c r="AF2268" s="14"/>
      <c r="AG2268" s="14"/>
      <c r="AH2268" s="14"/>
      <c r="AI2268" s="14"/>
      <c r="AJ2268" s="14">
        <f t="shared" si="3301"/>
        <v>0</v>
      </c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>
        <v>0</v>
      </c>
      <c r="AX2268" s="14">
        <v>0</v>
      </c>
      <c r="AY2268" s="14">
        <v>0</v>
      </c>
      <c r="AZ2268" s="14"/>
      <c r="BA2268" s="14"/>
      <c r="BB2268" s="14"/>
      <c r="BC2268" s="14"/>
      <c r="BD2268" s="14"/>
      <c r="BE2268" s="14">
        <f t="shared" si="3302"/>
        <v>0</v>
      </c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>
        <v>0</v>
      </c>
      <c r="BS2268" s="14">
        <v>0</v>
      </c>
      <c r="BT2268" s="14" t="e">
        <f>IF(#REF!=0,"-",#REF!/#REF!*100)</f>
        <v>#REF!</v>
      </c>
    </row>
    <row r="2269" spans="1:72" x14ac:dyDescent="0.25">
      <c r="A2269" s="4" t="s">
        <v>718</v>
      </c>
      <c r="B2269" s="4" t="s">
        <v>1</v>
      </c>
      <c r="C2269" s="4" t="s">
        <v>12</v>
      </c>
      <c r="D2269" s="102" t="s">
        <v>720</v>
      </c>
      <c r="E2269" s="113">
        <v>6142</v>
      </c>
      <c r="F2269" s="102" t="s">
        <v>739</v>
      </c>
      <c r="G2269" s="98" t="s">
        <v>1669</v>
      </c>
      <c r="H2269" s="13" t="s">
        <v>740</v>
      </c>
      <c r="I2269" s="14">
        <v>0</v>
      </c>
      <c r="J2269" s="14"/>
      <c r="K2269" s="14"/>
      <c r="L2269" s="14"/>
      <c r="M2269" s="14"/>
      <c r="N2269" s="14"/>
      <c r="O2269" s="14">
        <f t="shared" ref="O2269:O2308" si="3384">I2269+J2269+K2269+L2269+M2269+N2269</f>
        <v>0</v>
      </c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>
        <v>0</v>
      </c>
      <c r="AC2269" s="14">
        <v>0</v>
      </c>
      <c r="AD2269" s="14">
        <v>0</v>
      </c>
      <c r="AE2269" s="14"/>
      <c r="AF2269" s="14"/>
      <c r="AG2269" s="14"/>
      <c r="AH2269" s="14"/>
      <c r="AI2269" s="14"/>
      <c r="AJ2269" s="14">
        <f t="shared" ref="AJ2269:AJ2308" si="3385">AD2269+AE2269+AF2269+AG2269+AH2269+AI2269</f>
        <v>0</v>
      </c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>
        <v>0</v>
      </c>
      <c r="AX2269" s="14">
        <v>0</v>
      </c>
      <c r="AY2269" s="14">
        <v>0</v>
      </c>
      <c r="AZ2269" s="14"/>
      <c r="BA2269" s="14"/>
      <c r="BB2269" s="14"/>
      <c r="BC2269" s="14"/>
      <c r="BD2269" s="14"/>
      <c r="BE2269" s="14">
        <f t="shared" ref="BE2269:BE2308" si="3386">AY2269+AZ2269+BA2269+BB2269+BC2269+BD2269</f>
        <v>0</v>
      </c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>
        <v>0</v>
      </c>
      <c r="BS2269" s="14">
        <v>0</v>
      </c>
      <c r="BT2269" s="14" t="e">
        <f>IF(#REF!=0,"-",#REF!/#REF!*100)</f>
        <v>#REF!</v>
      </c>
    </row>
    <row r="2270" spans="1:72" ht="22.5" x14ac:dyDescent="0.25">
      <c r="A2270" s="1" t="s">
        <v>718</v>
      </c>
      <c r="B2270" s="1" t="s">
        <v>1</v>
      </c>
      <c r="C2270" s="1" t="s">
        <v>12</v>
      </c>
      <c r="D2270" s="105" t="s">
        <v>720</v>
      </c>
      <c r="E2270" s="105" t="s">
        <v>42</v>
      </c>
      <c r="F2270" s="102" t="s">
        <v>0</v>
      </c>
      <c r="G2270" s="13" t="s">
        <v>0</v>
      </c>
      <c r="H2270" s="2" t="s">
        <v>43</v>
      </c>
      <c r="I2270" s="12">
        <f t="shared" ref="I2270:AA2270" si="3387">SUM(I2271:I2276)</f>
        <v>0</v>
      </c>
      <c r="J2270" s="12">
        <f t="shared" si="3387"/>
        <v>0</v>
      </c>
      <c r="K2270" s="12">
        <f t="shared" si="3387"/>
        <v>0</v>
      </c>
      <c r="L2270" s="12">
        <f t="shared" si="3387"/>
        <v>0</v>
      </c>
      <c r="M2270" s="12">
        <f t="shared" si="3387"/>
        <v>0</v>
      </c>
      <c r="N2270" s="12">
        <f t="shared" si="3387"/>
        <v>0</v>
      </c>
      <c r="O2270" s="12">
        <f t="shared" si="3387"/>
        <v>0</v>
      </c>
      <c r="P2270" s="12">
        <f t="shared" si="3387"/>
        <v>0</v>
      </c>
      <c r="Q2270" s="12">
        <f t="shared" si="3387"/>
        <v>0</v>
      </c>
      <c r="R2270" s="12">
        <f t="shared" si="3387"/>
        <v>0</v>
      </c>
      <c r="S2270" s="12">
        <f t="shared" si="3387"/>
        <v>0</v>
      </c>
      <c r="T2270" s="12">
        <f t="shared" si="3387"/>
        <v>0</v>
      </c>
      <c r="U2270" s="12">
        <f t="shared" si="3387"/>
        <v>0</v>
      </c>
      <c r="V2270" s="12">
        <f t="shared" si="3387"/>
        <v>0</v>
      </c>
      <c r="W2270" s="12">
        <f t="shared" si="3387"/>
        <v>0</v>
      </c>
      <c r="X2270" s="12">
        <f t="shared" si="3387"/>
        <v>0</v>
      </c>
      <c r="Y2270" s="12">
        <f t="shared" si="3387"/>
        <v>0</v>
      </c>
      <c r="Z2270" s="12">
        <f t="shared" si="3387"/>
        <v>0</v>
      </c>
      <c r="AA2270" s="12">
        <f t="shared" si="3387"/>
        <v>0</v>
      </c>
      <c r="AB2270" s="12">
        <v>0</v>
      </c>
      <c r="AC2270" s="12">
        <v>0</v>
      </c>
      <c r="AD2270" s="12">
        <f t="shared" ref="AD2270:AV2270" si="3388">SUM(AD2271:AD2276)</f>
        <v>40000</v>
      </c>
      <c r="AE2270" s="12">
        <f t="shared" si="3388"/>
        <v>0</v>
      </c>
      <c r="AF2270" s="12">
        <f t="shared" si="3388"/>
        <v>0</v>
      </c>
      <c r="AG2270" s="12">
        <f t="shared" si="3388"/>
        <v>0</v>
      </c>
      <c r="AH2270" s="12">
        <f t="shared" si="3388"/>
        <v>0</v>
      </c>
      <c r="AI2270" s="12">
        <f t="shared" si="3388"/>
        <v>0</v>
      </c>
      <c r="AJ2270" s="12">
        <f t="shared" si="3388"/>
        <v>40000</v>
      </c>
      <c r="AK2270" s="12">
        <f t="shared" si="3388"/>
        <v>0</v>
      </c>
      <c r="AL2270" s="12">
        <f t="shared" si="3388"/>
        <v>0</v>
      </c>
      <c r="AM2270" s="12">
        <f t="shared" si="3388"/>
        <v>6759</v>
      </c>
      <c r="AN2270" s="12">
        <f t="shared" si="3388"/>
        <v>0</v>
      </c>
      <c r="AO2270" s="12">
        <f t="shared" si="3388"/>
        <v>0</v>
      </c>
      <c r="AP2270" s="12">
        <f t="shared" si="3388"/>
        <v>0</v>
      </c>
      <c r="AQ2270" s="12">
        <f t="shared" si="3388"/>
        <v>0</v>
      </c>
      <c r="AR2270" s="12">
        <f t="shared" si="3388"/>
        <v>0</v>
      </c>
      <c r="AS2270" s="12">
        <f t="shared" si="3388"/>
        <v>0</v>
      </c>
      <c r="AT2270" s="12">
        <f t="shared" si="3388"/>
        <v>0</v>
      </c>
      <c r="AU2270" s="12">
        <f t="shared" si="3388"/>
        <v>0</v>
      </c>
      <c r="AV2270" s="12">
        <f t="shared" si="3388"/>
        <v>0</v>
      </c>
      <c r="AW2270" s="12">
        <v>6759</v>
      </c>
      <c r="AX2270" s="12">
        <v>33241</v>
      </c>
      <c r="AY2270" s="12">
        <f t="shared" ref="AY2270:BQ2270" si="3389">SUM(AY2271:AY2276)</f>
        <v>0</v>
      </c>
      <c r="AZ2270" s="12">
        <f t="shared" si="3389"/>
        <v>0</v>
      </c>
      <c r="BA2270" s="12">
        <f t="shared" si="3389"/>
        <v>0</v>
      </c>
      <c r="BB2270" s="12">
        <f t="shared" si="3389"/>
        <v>0</v>
      </c>
      <c r="BC2270" s="12">
        <f t="shared" si="3389"/>
        <v>0</v>
      </c>
      <c r="BD2270" s="12">
        <f t="shared" si="3389"/>
        <v>0</v>
      </c>
      <c r="BE2270" s="12">
        <f t="shared" si="3389"/>
        <v>0</v>
      </c>
      <c r="BF2270" s="12">
        <f t="shared" si="3389"/>
        <v>0</v>
      </c>
      <c r="BG2270" s="12">
        <f t="shared" si="3389"/>
        <v>0</v>
      </c>
      <c r="BH2270" s="12">
        <f t="shared" si="3389"/>
        <v>0</v>
      </c>
      <c r="BI2270" s="12">
        <f t="shared" si="3389"/>
        <v>0</v>
      </c>
      <c r="BJ2270" s="12">
        <f t="shared" si="3389"/>
        <v>0</v>
      </c>
      <c r="BK2270" s="12">
        <f t="shared" si="3389"/>
        <v>0</v>
      </c>
      <c r="BL2270" s="12">
        <f t="shared" si="3389"/>
        <v>0</v>
      </c>
      <c r="BM2270" s="12">
        <f t="shared" si="3389"/>
        <v>0</v>
      </c>
      <c r="BN2270" s="12">
        <f t="shared" si="3389"/>
        <v>0</v>
      </c>
      <c r="BO2270" s="12">
        <f t="shared" si="3389"/>
        <v>0</v>
      </c>
      <c r="BP2270" s="12">
        <f t="shared" si="3389"/>
        <v>0</v>
      </c>
      <c r="BQ2270" s="12">
        <f t="shared" si="3389"/>
        <v>0</v>
      </c>
      <c r="BR2270" s="12">
        <v>0</v>
      </c>
      <c r="BS2270" s="12">
        <v>0</v>
      </c>
      <c r="BT2270" s="12" t="e">
        <f>IF(#REF!=0,"-",#REF!/#REF!*100)</f>
        <v>#REF!</v>
      </c>
    </row>
    <row r="2271" spans="1:72" ht="22.5" x14ac:dyDescent="0.25">
      <c r="A2271" s="4" t="s">
        <v>718</v>
      </c>
      <c r="B2271" s="4" t="s">
        <v>1</v>
      </c>
      <c r="C2271" s="4" t="s">
        <v>12</v>
      </c>
      <c r="D2271" s="102" t="s">
        <v>720</v>
      </c>
      <c r="E2271" s="113">
        <v>6143</v>
      </c>
      <c r="F2271" s="102" t="s">
        <v>741</v>
      </c>
      <c r="G2271" s="98" t="s">
        <v>1669</v>
      </c>
      <c r="H2271" s="13" t="s">
        <v>742</v>
      </c>
      <c r="I2271" s="14">
        <v>0</v>
      </c>
      <c r="J2271" s="14"/>
      <c r="K2271" s="14"/>
      <c r="L2271" s="14"/>
      <c r="M2271" s="14"/>
      <c r="N2271" s="14"/>
      <c r="O2271" s="14">
        <f t="shared" si="3384"/>
        <v>0</v>
      </c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>
        <v>0</v>
      </c>
      <c r="AC2271" s="14">
        <v>0</v>
      </c>
      <c r="AD2271" s="14">
        <v>0</v>
      </c>
      <c r="AE2271" s="14"/>
      <c r="AF2271" s="14"/>
      <c r="AG2271" s="14"/>
      <c r="AH2271" s="14"/>
      <c r="AI2271" s="14"/>
      <c r="AJ2271" s="14">
        <f t="shared" si="3385"/>
        <v>0</v>
      </c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>
        <v>0</v>
      </c>
      <c r="AX2271" s="14">
        <v>0</v>
      </c>
      <c r="AY2271" s="14">
        <v>0</v>
      </c>
      <c r="AZ2271" s="14"/>
      <c r="BA2271" s="14"/>
      <c r="BB2271" s="14"/>
      <c r="BC2271" s="14"/>
      <c r="BD2271" s="14"/>
      <c r="BE2271" s="14">
        <f t="shared" si="3386"/>
        <v>0</v>
      </c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>
        <v>0</v>
      </c>
      <c r="BS2271" s="14">
        <v>0</v>
      </c>
      <c r="BT2271" s="14" t="e">
        <f>IF(#REF!=0,"-",#REF!/#REF!*100)</f>
        <v>#REF!</v>
      </c>
    </row>
    <row r="2272" spans="1:72" ht="135" x14ac:dyDescent="0.25">
      <c r="A2272" s="4" t="s">
        <v>718</v>
      </c>
      <c r="B2272" s="4" t="s">
        <v>1</v>
      </c>
      <c r="C2272" s="4" t="s">
        <v>12</v>
      </c>
      <c r="D2272" s="102" t="s">
        <v>720</v>
      </c>
      <c r="E2272" s="113">
        <v>6143</v>
      </c>
      <c r="F2272" s="102" t="s">
        <v>743</v>
      </c>
      <c r="G2272" s="98" t="s">
        <v>1669</v>
      </c>
      <c r="H2272" s="13" t="s">
        <v>1567</v>
      </c>
      <c r="I2272" s="14">
        <v>0</v>
      </c>
      <c r="J2272" s="14"/>
      <c r="K2272" s="14"/>
      <c r="L2272" s="14"/>
      <c r="M2272" s="14"/>
      <c r="N2272" s="14"/>
      <c r="O2272" s="14">
        <f t="shared" si="3384"/>
        <v>0</v>
      </c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>
        <v>0</v>
      </c>
      <c r="AC2272" s="14">
        <v>0</v>
      </c>
      <c r="AD2272" s="14">
        <v>0</v>
      </c>
      <c r="AE2272" s="14"/>
      <c r="AF2272" s="14"/>
      <c r="AG2272" s="14"/>
      <c r="AH2272" s="14"/>
      <c r="AI2272" s="14"/>
      <c r="AJ2272" s="14">
        <f t="shared" si="3385"/>
        <v>0</v>
      </c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>
        <v>0</v>
      </c>
      <c r="AX2272" s="14">
        <v>0</v>
      </c>
      <c r="AY2272" s="14">
        <v>0</v>
      </c>
      <c r="AZ2272" s="14"/>
      <c r="BA2272" s="14"/>
      <c r="BB2272" s="14"/>
      <c r="BC2272" s="14"/>
      <c r="BD2272" s="14"/>
      <c r="BE2272" s="14">
        <f t="shared" si="3386"/>
        <v>0</v>
      </c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>
        <v>0</v>
      </c>
      <c r="BS2272" s="14">
        <v>0</v>
      </c>
      <c r="BT2272" s="14" t="e">
        <f>IF(#REF!=0,"-",#REF!/#REF!*100)</f>
        <v>#REF!</v>
      </c>
    </row>
    <row r="2273" spans="1:72" x14ac:dyDescent="0.25">
      <c r="A2273" s="4" t="s">
        <v>718</v>
      </c>
      <c r="B2273" s="4" t="s">
        <v>1</v>
      </c>
      <c r="C2273" s="4" t="s">
        <v>12</v>
      </c>
      <c r="D2273" s="102" t="s">
        <v>720</v>
      </c>
      <c r="E2273" s="113">
        <v>6143</v>
      </c>
      <c r="F2273" s="102" t="s">
        <v>744</v>
      </c>
      <c r="G2273" s="98" t="s">
        <v>1669</v>
      </c>
      <c r="H2273" s="83" t="s">
        <v>745</v>
      </c>
      <c r="I2273" s="14">
        <v>0</v>
      </c>
      <c r="J2273" s="14"/>
      <c r="K2273" s="14"/>
      <c r="L2273" s="14"/>
      <c r="M2273" s="14"/>
      <c r="N2273" s="14"/>
      <c r="O2273" s="14">
        <f t="shared" si="3384"/>
        <v>0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>
        <v>0</v>
      </c>
      <c r="AC2273" s="14">
        <v>0</v>
      </c>
      <c r="AD2273" s="14">
        <v>40000</v>
      </c>
      <c r="AE2273" s="14"/>
      <c r="AF2273" s="14"/>
      <c r="AG2273" s="14"/>
      <c r="AH2273" s="14"/>
      <c r="AI2273" s="14"/>
      <c r="AJ2273" s="14">
        <f t="shared" si="3385"/>
        <v>40000</v>
      </c>
      <c r="AK2273" s="14"/>
      <c r="AL2273" s="14"/>
      <c r="AM2273" s="14">
        <v>6759</v>
      </c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>
        <v>6759</v>
      </c>
      <c r="AX2273" s="14">
        <v>33241</v>
      </c>
      <c r="AY2273" s="14">
        <v>0</v>
      </c>
      <c r="AZ2273" s="14"/>
      <c r="BA2273" s="14"/>
      <c r="BB2273" s="14"/>
      <c r="BC2273" s="14"/>
      <c r="BD2273" s="14"/>
      <c r="BE2273" s="14">
        <f t="shared" si="3386"/>
        <v>0</v>
      </c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>
        <v>0</v>
      </c>
      <c r="BS2273" s="14">
        <v>0</v>
      </c>
      <c r="BT2273" s="14" t="e">
        <f>IF(#REF!=0,"-",#REF!/#REF!*100)</f>
        <v>#REF!</v>
      </c>
    </row>
    <row r="2274" spans="1:72" x14ac:dyDescent="0.25">
      <c r="A2274" s="4" t="s">
        <v>718</v>
      </c>
      <c r="B2274" s="4" t="s">
        <v>1</v>
      </c>
      <c r="C2274" s="4" t="s">
        <v>12</v>
      </c>
      <c r="D2274" s="102" t="s">
        <v>720</v>
      </c>
      <c r="E2274" s="113">
        <v>6143</v>
      </c>
      <c r="F2274" s="102" t="s">
        <v>746</v>
      </c>
      <c r="G2274" s="98" t="s">
        <v>1669</v>
      </c>
      <c r="H2274" s="13" t="s">
        <v>747</v>
      </c>
      <c r="I2274" s="14">
        <v>0</v>
      </c>
      <c r="J2274" s="14"/>
      <c r="K2274" s="14"/>
      <c r="L2274" s="14"/>
      <c r="M2274" s="14"/>
      <c r="N2274" s="14"/>
      <c r="O2274" s="14">
        <f t="shared" si="3384"/>
        <v>0</v>
      </c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>
        <v>0</v>
      </c>
      <c r="AC2274" s="14">
        <v>0</v>
      </c>
      <c r="AD2274" s="14">
        <v>0</v>
      </c>
      <c r="AE2274" s="14"/>
      <c r="AF2274" s="14"/>
      <c r="AG2274" s="14"/>
      <c r="AH2274" s="14"/>
      <c r="AI2274" s="14"/>
      <c r="AJ2274" s="14">
        <f t="shared" si="3385"/>
        <v>0</v>
      </c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>
        <v>0</v>
      </c>
      <c r="AX2274" s="14">
        <v>0</v>
      </c>
      <c r="AY2274" s="14">
        <v>0</v>
      </c>
      <c r="AZ2274" s="14"/>
      <c r="BA2274" s="14"/>
      <c r="BB2274" s="14"/>
      <c r="BC2274" s="14"/>
      <c r="BD2274" s="14"/>
      <c r="BE2274" s="14">
        <f t="shared" si="3386"/>
        <v>0</v>
      </c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>
        <v>0</v>
      </c>
      <c r="BS2274" s="14">
        <v>0</v>
      </c>
      <c r="BT2274" s="14" t="e">
        <f>IF(#REF!=0,"-",#REF!/#REF!*100)</f>
        <v>#REF!</v>
      </c>
    </row>
    <row r="2275" spans="1:72" x14ac:dyDescent="0.25">
      <c r="A2275" s="4" t="s">
        <v>718</v>
      </c>
      <c r="B2275" s="4" t="s">
        <v>1</v>
      </c>
      <c r="C2275" s="4" t="s">
        <v>12</v>
      </c>
      <c r="D2275" s="102" t="s">
        <v>720</v>
      </c>
      <c r="E2275" s="113">
        <v>6143</v>
      </c>
      <c r="F2275" s="102" t="s">
        <v>748</v>
      </c>
      <c r="G2275" s="98" t="s">
        <v>1669</v>
      </c>
      <c r="H2275" s="13" t="s">
        <v>749</v>
      </c>
      <c r="I2275" s="14">
        <v>0</v>
      </c>
      <c r="J2275" s="14"/>
      <c r="K2275" s="14"/>
      <c r="L2275" s="14"/>
      <c r="M2275" s="14"/>
      <c r="N2275" s="14"/>
      <c r="O2275" s="14">
        <f t="shared" si="3384"/>
        <v>0</v>
      </c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>
        <v>0</v>
      </c>
      <c r="AC2275" s="14">
        <v>0</v>
      </c>
      <c r="AD2275" s="14">
        <v>0</v>
      </c>
      <c r="AE2275" s="14"/>
      <c r="AF2275" s="14"/>
      <c r="AG2275" s="14"/>
      <c r="AH2275" s="14"/>
      <c r="AI2275" s="14"/>
      <c r="AJ2275" s="14">
        <f t="shared" si="3385"/>
        <v>0</v>
      </c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>
        <v>0</v>
      </c>
      <c r="AX2275" s="14">
        <v>0</v>
      </c>
      <c r="AY2275" s="14">
        <v>0</v>
      </c>
      <c r="AZ2275" s="14"/>
      <c r="BA2275" s="14"/>
      <c r="BB2275" s="14"/>
      <c r="BC2275" s="14"/>
      <c r="BD2275" s="14"/>
      <c r="BE2275" s="14">
        <f t="shared" si="3386"/>
        <v>0</v>
      </c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>
        <v>0</v>
      </c>
      <c r="BS2275" s="14">
        <v>0</v>
      </c>
      <c r="BT2275" s="14" t="e">
        <f>IF(#REF!=0,"-",#REF!/#REF!*100)</f>
        <v>#REF!</v>
      </c>
    </row>
    <row r="2276" spans="1:72" x14ac:dyDescent="0.25">
      <c r="A2276" s="4" t="s">
        <v>718</v>
      </c>
      <c r="B2276" s="4" t="s">
        <v>1</v>
      </c>
      <c r="C2276" s="4" t="s">
        <v>12</v>
      </c>
      <c r="D2276" s="102" t="s">
        <v>720</v>
      </c>
      <c r="E2276" s="113">
        <v>6143</v>
      </c>
      <c r="F2276" s="102" t="s">
        <v>750</v>
      </c>
      <c r="G2276" s="98" t="s">
        <v>1669</v>
      </c>
      <c r="H2276" s="13" t="s">
        <v>751</v>
      </c>
      <c r="I2276" s="14">
        <v>0</v>
      </c>
      <c r="J2276" s="14"/>
      <c r="K2276" s="14"/>
      <c r="L2276" s="14"/>
      <c r="M2276" s="14"/>
      <c r="N2276" s="14"/>
      <c r="O2276" s="14">
        <f t="shared" si="3384"/>
        <v>0</v>
      </c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>
        <v>0</v>
      </c>
      <c r="AC2276" s="14">
        <v>0</v>
      </c>
      <c r="AD2276" s="14">
        <v>0</v>
      </c>
      <c r="AE2276" s="14"/>
      <c r="AF2276" s="14"/>
      <c r="AG2276" s="14"/>
      <c r="AH2276" s="14"/>
      <c r="AI2276" s="14"/>
      <c r="AJ2276" s="14">
        <f t="shared" si="3385"/>
        <v>0</v>
      </c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>
        <v>0</v>
      </c>
      <c r="AX2276" s="14">
        <v>0</v>
      </c>
      <c r="AY2276" s="14">
        <v>0</v>
      </c>
      <c r="AZ2276" s="14"/>
      <c r="BA2276" s="14"/>
      <c r="BB2276" s="14"/>
      <c r="BC2276" s="14"/>
      <c r="BD2276" s="14"/>
      <c r="BE2276" s="14">
        <f t="shared" si="3386"/>
        <v>0</v>
      </c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>
        <v>0</v>
      </c>
      <c r="BS2276" s="14">
        <v>0</v>
      </c>
      <c r="BT2276" s="14" t="e">
        <f>IF(#REF!=0,"-",#REF!/#REF!*100)</f>
        <v>#REF!</v>
      </c>
    </row>
    <row r="2277" spans="1:72" x14ac:dyDescent="0.25">
      <c r="A2277" s="1" t="s">
        <v>718</v>
      </c>
      <c r="B2277" s="1" t="s">
        <v>1</v>
      </c>
      <c r="C2277" s="1" t="s">
        <v>12</v>
      </c>
      <c r="D2277" s="105" t="s">
        <v>720</v>
      </c>
      <c r="E2277" s="105" t="s">
        <v>44</v>
      </c>
      <c r="F2277" s="102" t="s">
        <v>0</v>
      </c>
      <c r="G2277" s="13" t="s">
        <v>0</v>
      </c>
      <c r="H2277" s="2" t="s">
        <v>45</v>
      </c>
      <c r="I2277" s="12">
        <f t="shared" ref="I2277:AA2277" si="3390">SUM(I2278:I2279)</f>
        <v>0</v>
      </c>
      <c r="J2277" s="12">
        <f t="shared" si="3390"/>
        <v>0</v>
      </c>
      <c r="K2277" s="12">
        <f t="shared" si="3390"/>
        <v>0</v>
      </c>
      <c r="L2277" s="12">
        <f t="shared" si="3390"/>
        <v>0</v>
      </c>
      <c r="M2277" s="12">
        <f t="shared" si="3390"/>
        <v>0</v>
      </c>
      <c r="N2277" s="12">
        <f t="shared" si="3390"/>
        <v>0</v>
      </c>
      <c r="O2277" s="12">
        <f t="shared" si="3390"/>
        <v>0</v>
      </c>
      <c r="P2277" s="12">
        <f t="shared" si="3390"/>
        <v>0</v>
      </c>
      <c r="Q2277" s="12">
        <f t="shared" si="3390"/>
        <v>0</v>
      </c>
      <c r="R2277" s="12">
        <f t="shared" si="3390"/>
        <v>0</v>
      </c>
      <c r="S2277" s="12">
        <f t="shared" si="3390"/>
        <v>0</v>
      </c>
      <c r="T2277" s="12">
        <f t="shared" si="3390"/>
        <v>0</v>
      </c>
      <c r="U2277" s="12">
        <f t="shared" si="3390"/>
        <v>0</v>
      </c>
      <c r="V2277" s="12">
        <f t="shared" si="3390"/>
        <v>0</v>
      </c>
      <c r="W2277" s="12">
        <f t="shared" si="3390"/>
        <v>0</v>
      </c>
      <c r="X2277" s="12">
        <f t="shared" si="3390"/>
        <v>0</v>
      </c>
      <c r="Y2277" s="12">
        <f t="shared" si="3390"/>
        <v>0</v>
      </c>
      <c r="Z2277" s="12">
        <f t="shared" si="3390"/>
        <v>0</v>
      </c>
      <c r="AA2277" s="12">
        <f t="shared" si="3390"/>
        <v>0</v>
      </c>
      <c r="AB2277" s="12">
        <v>0</v>
      </c>
      <c r="AC2277" s="12">
        <v>0</v>
      </c>
      <c r="AD2277" s="12">
        <f t="shared" ref="AD2277:AV2277" si="3391">SUM(AD2278:AD2279)</f>
        <v>0</v>
      </c>
      <c r="AE2277" s="12">
        <f t="shared" si="3391"/>
        <v>0</v>
      </c>
      <c r="AF2277" s="12">
        <f t="shared" si="3391"/>
        <v>0</v>
      </c>
      <c r="AG2277" s="12">
        <f t="shared" si="3391"/>
        <v>0</v>
      </c>
      <c r="AH2277" s="12">
        <f t="shared" si="3391"/>
        <v>0</v>
      </c>
      <c r="AI2277" s="12">
        <f t="shared" si="3391"/>
        <v>0</v>
      </c>
      <c r="AJ2277" s="12">
        <f t="shared" si="3391"/>
        <v>0</v>
      </c>
      <c r="AK2277" s="12">
        <f t="shared" si="3391"/>
        <v>0</v>
      </c>
      <c r="AL2277" s="12">
        <f t="shared" si="3391"/>
        <v>0</v>
      </c>
      <c r="AM2277" s="12">
        <f t="shared" si="3391"/>
        <v>0</v>
      </c>
      <c r="AN2277" s="12">
        <f t="shared" si="3391"/>
        <v>0</v>
      </c>
      <c r="AO2277" s="12">
        <f t="shared" si="3391"/>
        <v>0</v>
      </c>
      <c r="AP2277" s="12">
        <f t="shared" si="3391"/>
        <v>0</v>
      </c>
      <c r="AQ2277" s="12">
        <f t="shared" si="3391"/>
        <v>0</v>
      </c>
      <c r="AR2277" s="12">
        <f t="shared" si="3391"/>
        <v>0</v>
      </c>
      <c r="AS2277" s="12">
        <f t="shared" si="3391"/>
        <v>0</v>
      </c>
      <c r="AT2277" s="12">
        <f t="shared" si="3391"/>
        <v>0</v>
      </c>
      <c r="AU2277" s="12">
        <f t="shared" si="3391"/>
        <v>0</v>
      </c>
      <c r="AV2277" s="12">
        <f t="shared" si="3391"/>
        <v>0</v>
      </c>
      <c r="AW2277" s="12">
        <v>0</v>
      </c>
      <c r="AX2277" s="12">
        <v>0</v>
      </c>
      <c r="AY2277" s="12">
        <f t="shared" ref="AY2277:BQ2277" si="3392">SUM(AY2278:AY2279)</f>
        <v>0</v>
      </c>
      <c r="AZ2277" s="12">
        <f t="shared" si="3392"/>
        <v>0</v>
      </c>
      <c r="BA2277" s="12">
        <f t="shared" si="3392"/>
        <v>0</v>
      </c>
      <c r="BB2277" s="12">
        <f t="shared" si="3392"/>
        <v>0</v>
      </c>
      <c r="BC2277" s="12">
        <f t="shared" si="3392"/>
        <v>0</v>
      </c>
      <c r="BD2277" s="12">
        <f t="shared" si="3392"/>
        <v>0</v>
      </c>
      <c r="BE2277" s="12">
        <f t="shared" si="3392"/>
        <v>0</v>
      </c>
      <c r="BF2277" s="12">
        <f t="shared" si="3392"/>
        <v>0</v>
      </c>
      <c r="BG2277" s="12">
        <f t="shared" si="3392"/>
        <v>0</v>
      </c>
      <c r="BH2277" s="12">
        <f t="shared" si="3392"/>
        <v>0</v>
      </c>
      <c r="BI2277" s="12">
        <f t="shared" si="3392"/>
        <v>0</v>
      </c>
      <c r="BJ2277" s="12">
        <f t="shared" si="3392"/>
        <v>0</v>
      </c>
      <c r="BK2277" s="12">
        <f t="shared" si="3392"/>
        <v>0</v>
      </c>
      <c r="BL2277" s="12">
        <f t="shared" si="3392"/>
        <v>0</v>
      </c>
      <c r="BM2277" s="12">
        <f t="shared" si="3392"/>
        <v>0</v>
      </c>
      <c r="BN2277" s="12">
        <f t="shared" si="3392"/>
        <v>0</v>
      </c>
      <c r="BO2277" s="12">
        <f t="shared" si="3392"/>
        <v>0</v>
      </c>
      <c r="BP2277" s="12">
        <f t="shared" si="3392"/>
        <v>0</v>
      </c>
      <c r="BQ2277" s="12">
        <f t="shared" si="3392"/>
        <v>0</v>
      </c>
      <c r="BR2277" s="12">
        <v>0</v>
      </c>
      <c r="BS2277" s="12">
        <v>0</v>
      </c>
      <c r="BT2277" s="12" t="e">
        <f>IF(#REF!=0,"-",#REF!/#REF!*100)</f>
        <v>#REF!</v>
      </c>
    </row>
    <row r="2278" spans="1:72" x14ac:dyDescent="0.25">
      <c r="A2278" s="4" t="s">
        <v>718</v>
      </c>
      <c r="B2278" s="4" t="s">
        <v>1</v>
      </c>
      <c r="C2278" s="4" t="s">
        <v>12</v>
      </c>
      <c r="D2278" s="102" t="s">
        <v>720</v>
      </c>
      <c r="E2278" s="113">
        <v>6148</v>
      </c>
      <c r="F2278" s="102"/>
      <c r="G2278" s="98" t="s">
        <v>1669</v>
      </c>
      <c r="H2278" s="13" t="s">
        <v>45</v>
      </c>
      <c r="I2278" s="14">
        <v>0</v>
      </c>
      <c r="J2278" s="14"/>
      <c r="K2278" s="14"/>
      <c r="L2278" s="14"/>
      <c r="M2278" s="14"/>
      <c r="N2278" s="14"/>
      <c r="O2278" s="14">
        <f t="shared" si="3384"/>
        <v>0</v>
      </c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>
        <v>0</v>
      </c>
      <c r="AC2278" s="14">
        <v>0</v>
      </c>
      <c r="AD2278" s="14">
        <v>0</v>
      </c>
      <c r="AE2278" s="14"/>
      <c r="AF2278" s="14"/>
      <c r="AG2278" s="14"/>
      <c r="AH2278" s="14"/>
      <c r="AI2278" s="14"/>
      <c r="AJ2278" s="14">
        <f t="shared" si="3385"/>
        <v>0</v>
      </c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>
        <v>0</v>
      </c>
      <c r="AX2278" s="14">
        <v>0</v>
      </c>
      <c r="AY2278" s="14">
        <v>0</v>
      </c>
      <c r="AZ2278" s="14"/>
      <c r="BA2278" s="14"/>
      <c r="BB2278" s="14"/>
      <c r="BC2278" s="14"/>
      <c r="BD2278" s="14"/>
      <c r="BE2278" s="14">
        <f t="shared" si="3386"/>
        <v>0</v>
      </c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>
        <v>0</v>
      </c>
      <c r="BS2278" s="14">
        <v>0</v>
      </c>
      <c r="BT2278" s="14" t="e">
        <f>IF(#REF!=0,"-",#REF!/#REF!*100)</f>
        <v>#REF!</v>
      </c>
    </row>
    <row r="2279" spans="1:72" ht="22.5" x14ac:dyDescent="0.25">
      <c r="A2279" s="4" t="s">
        <v>718</v>
      </c>
      <c r="B2279" s="4" t="s">
        <v>1</v>
      </c>
      <c r="C2279" s="4" t="s">
        <v>12</v>
      </c>
      <c r="D2279" s="102" t="s">
        <v>720</v>
      </c>
      <c r="E2279" s="113">
        <v>6148</v>
      </c>
      <c r="F2279" s="102" t="s">
        <v>752</v>
      </c>
      <c r="G2279" s="98" t="s">
        <v>1669</v>
      </c>
      <c r="H2279" s="13" t="s">
        <v>113</v>
      </c>
      <c r="I2279" s="14">
        <v>0</v>
      </c>
      <c r="J2279" s="14"/>
      <c r="K2279" s="14"/>
      <c r="L2279" s="14"/>
      <c r="M2279" s="14"/>
      <c r="N2279" s="14"/>
      <c r="O2279" s="14">
        <f t="shared" si="3384"/>
        <v>0</v>
      </c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>
        <v>0</v>
      </c>
      <c r="AC2279" s="14">
        <v>0</v>
      </c>
      <c r="AD2279" s="14">
        <v>0</v>
      </c>
      <c r="AE2279" s="14"/>
      <c r="AF2279" s="14"/>
      <c r="AG2279" s="14"/>
      <c r="AH2279" s="14"/>
      <c r="AI2279" s="14"/>
      <c r="AJ2279" s="14">
        <f t="shared" si="3385"/>
        <v>0</v>
      </c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>
        <v>0</v>
      </c>
      <c r="AX2279" s="14">
        <v>0</v>
      </c>
      <c r="AY2279" s="14">
        <v>0</v>
      </c>
      <c r="AZ2279" s="14"/>
      <c r="BA2279" s="14"/>
      <c r="BB2279" s="14"/>
      <c r="BC2279" s="14"/>
      <c r="BD2279" s="14"/>
      <c r="BE2279" s="14">
        <f t="shared" si="3386"/>
        <v>0</v>
      </c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>
        <v>0</v>
      </c>
      <c r="BS2279" s="14">
        <v>0</v>
      </c>
      <c r="BT2279" s="14" t="e">
        <f>IF(#REF!=0,"-",#REF!/#REF!*100)</f>
        <v>#REF!</v>
      </c>
    </row>
    <row r="2280" spans="1:72" ht="33.75" x14ac:dyDescent="0.25">
      <c r="A2280" s="1" t="s">
        <v>0</v>
      </c>
      <c r="B2280" s="1" t="s">
        <v>0</v>
      </c>
      <c r="C2280" s="1" t="s">
        <v>0</v>
      </c>
      <c r="D2280" s="101" t="s">
        <v>0</v>
      </c>
      <c r="E2280" s="101" t="s">
        <v>0</v>
      </c>
      <c r="F2280" s="101" t="s">
        <v>0</v>
      </c>
      <c r="G2280" s="2" t="s">
        <v>0</v>
      </c>
      <c r="H2280" s="10" t="s">
        <v>97</v>
      </c>
      <c r="I2280" s="11">
        <f t="shared" ref="I2280:AA2280" si="3393">SUM(I2281)</f>
        <v>0</v>
      </c>
      <c r="J2280" s="11">
        <f t="shared" si="3393"/>
        <v>0</v>
      </c>
      <c r="K2280" s="11">
        <f t="shared" si="3393"/>
        <v>0</v>
      </c>
      <c r="L2280" s="11">
        <f t="shared" si="3393"/>
        <v>0</v>
      </c>
      <c r="M2280" s="11">
        <f t="shared" si="3393"/>
        <v>0</v>
      </c>
      <c r="N2280" s="11">
        <f t="shared" si="3393"/>
        <v>0</v>
      </c>
      <c r="O2280" s="11">
        <f t="shared" si="3393"/>
        <v>0</v>
      </c>
      <c r="P2280" s="11">
        <f t="shared" si="3393"/>
        <v>0</v>
      </c>
      <c r="Q2280" s="11">
        <f t="shared" si="3393"/>
        <v>0</v>
      </c>
      <c r="R2280" s="11">
        <f t="shared" si="3393"/>
        <v>0</v>
      </c>
      <c r="S2280" s="11">
        <f t="shared" si="3393"/>
        <v>0</v>
      </c>
      <c r="T2280" s="11">
        <f t="shared" si="3393"/>
        <v>0</v>
      </c>
      <c r="U2280" s="11">
        <f t="shared" si="3393"/>
        <v>0</v>
      </c>
      <c r="V2280" s="11">
        <f t="shared" si="3393"/>
        <v>0</v>
      </c>
      <c r="W2280" s="11">
        <f t="shared" si="3393"/>
        <v>0</v>
      </c>
      <c r="X2280" s="11">
        <f t="shared" si="3393"/>
        <v>0</v>
      </c>
      <c r="Y2280" s="11">
        <f t="shared" si="3393"/>
        <v>0</v>
      </c>
      <c r="Z2280" s="11">
        <f t="shared" si="3393"/>
        <v>0</v>
      </c>
      <c r="AA2280" s="11">
        <f t="shared" si="3393"/>
        <v>0</v>
      </c>
      <c r="AB2280" s="11">
        <v>0</v>
      </c>
      <c r="AC2280" s="11">
        <v>0</v>
      </c>
      <c r="AD2280" s="11">
        <f t="shared" ref="AD2280:AV2280" si="3394">SUM(AD2281)</f>
        <v>0</v>
      </c>
      <c r="AE2280" s="11">
        <f t="shared" si="3394"/>
        <v>0</v>
      </c>
      <c r="AF2280" s="11">
        <f t="shared" si="3394"/>
        <v>0</v>
      </c>
      <c r="AG2280" s="11">
        <f t="shared" si="3394"/>
        <v>0</v>
      </c>
      <c r="AH2280" s="11">
        <f t="shared" si="3394"/>
        <v>0</v>
      </c>
      <c r="AI2280" s="11">
        <f t="shared" si="3394"/>
        <v>0</v>
      </c>
      <c r="AJ2280" s="11">
        <f t="shared" si="3394"/>
        <v>0</v>
      </c>
      <c r="AK2280" s="11">
        <f t="shared" si="3394"/>
        <v>0</v>
      </c>
      <c r="AL2280" s="11">
        <f t="shared" si="3394"/>
        <v>0</v>
      </c>
      <c r="AM2280" s="11">
        <f t="shared" si="3394"/>
        <v>0</v>
      </c>
      <c r="AN2280" s="11">
        <f t="shared" si="3394"/>
        <v>0</v>
      </c>
      <c r="AO2280" s="11">
        <f t="shared" si="3394"/>
        <v>0</v>
      </c>
      <c r="AP2280" s="11">
        <f t="shared" si="3394"/>
        <v>0</v>
      </c>
      <c r="AQ2280" s="11">
        <f t="shared" si="3394"/>
        <v>0</v>
      </c>
      <c r="AR2280" s="11">
        <f t="shared" si="3394"/>
        <v>0</v>
      </c>
      <c r="AS2280" s="11">
        <f t="shared" si="3394"/>
        <v>0</v>
      </c>
      <c r="AT2280" s="11">
        <f t="shared" si="3394"/>
        <v>0</v>
      </c>
      <c r="AU2280" s="11">
        <f t="shared" si="3394"/>
        <v>0</v>
      </c>
      <c r="AV2280" s="11">
        <f t="shared" si="3394"/>
        <v>0</v>
      </c>
      <c r="AW2280" s="11">
        <v>0</v>
      </c>
      <c r="AX2280" s="11">
        <v>0</v>
      </c>
      <c r="AY2280" s="11">
        <f t="shared" ref="AY2280:BQ2280" si="3395">SUM(AY2281)</f>
        <v>0</v>
      </c>
      <c r="AZ2280" s="11">
        <f t="shared" si="3395"/>
        <v>0</v>
      </c>
      <c r="BA2280" s="11">
        <f t="shared" si="3395"/>
        <v>0</v>
      </c>
      <c r="BB2280" s="11">
        <f t="shared" si="3395"/>
        <v>0</v>
      </c>
      <c r="BC2280" s="11">
        <f t="shared" si="3395"/>
        <v>0</v>
      </c>
      <c r="BD2280" s="11">
        <f t="shared" si="3395"/>
        <v>0</v>
      </c>
      <c r="BE2280" s="11">
        <f t="shared" si="3395"/>
        <v>0</v>
      </c>
      <c r="BF2280" s="11">
        <f t="shared" si="3395"/>
        <v>0</v>
      </c>
      <c r="BG2280" s="11">
        <f t="shared" si="3395"/>
        <v>0</v>
      </c>
      <c r="BH2280" s="11">
        <f t="shared" si="3395"/>
        <v>0</v>
      </c>
      <c r="BI2280" s="11">
        <f t="shared" si="3395"/>
        <v>0</v>
      </c>
      <c r="BJ2280" s="11">
        <f t="shared" si="3395"/>
        <v>0</v>
      </c>
      <c r="BK2280" s="11">
        <f t="shared" si="3395"/>
        <v>0</v>
      </c>
      <c r="BL2280" s="11">
        <f t="shared" si="3395"/>
        <v>0</v>
      </c>
      <c r="BM2280" s="11">
        <f t="shared" si="3395"/>
        <v>0</v>
      </c>
      <c r="BN2280" s="11">
        <f t="shared" si="3395"/>
        <v>0</v>
      </c>
      <c r="BO2280" s="11">
        <f t="shared" si="3395"/>
        <v>0</v>
      </c>
      <c r="BP2280" s="11">
        <f t="shared" si="3395"/>
        <v>0</v>
      </c>
      <c r="BQ2280" s="11">
        <f t="shared" si="3395"/>
        <v>0</v>
      </c>
      <c r="BR2280" s="11">
        <v>0</v>
      </c>
      <c r="BS2280" s="11">
        <v>0</v>
      </c>
      <c r="BT2280" s="11" t="e">
        <f>IF(#REF!=0,"-",#REF!/#REF!*100)</f>
        <v>#REF!</v>
      </c>
    </row>
    <row r="2281" spans="1:72" x14ac:dyDescent="0.25">
      <c r="A2281" s="4" t="s">
        <v>718</v>
      </c>
      <c r="B2281" s="4" t="s">
        <v>1</v>
      </c>
      <c r="C2281" s="4" t="s">
        <v>12</v>
      </c>
      <c r="D2281" s="102" t="s">
        <v>720</v>
      </c>
      <c r="E2281" s="101" t="s">
        <v>98</v>
      </c>
      <c r="F2281" s="101" t="s">
        <v>0</v>
      </c>
      <c r="G2281" s="2" t="s">
        <v>0</v>
      </c>
      <c r="H2281" s="2" t="s">
        <v>99</v>
      </c>
      <c r="I2281" s="12">
        <f t="shared" ref="I2281:AA2281" si="3396">SUM(I2282,I2284)</f>
        <v>0</v>
      </c>
      <c r="J2281" s="12">
        <f t="shared" si="3396"/>
        <v>0</v>
      </c>
      <c r="K2281" s="12">
        <f t="shared" si="3396"/>
        <v>0</v>
      </c>
      <c r="L2281" s="12">
        <f t="shared" si="3396"/>
        <v>0</v>
      </c>
      <c r="M2281" s="12">
        <f t="shared" si="3396"/>
        <v>0</v>
      </c>
      <c r="N2281" s="12">
        <f t="shared" si="3396"/>
        <v>0</v>
      </c>
      <c r="O2281" s="12">
        <f t="shared" ref="O2281" si="3397">SUM(O2282,O2284)</f>
        <v>0</v>
      </c>
      <c r="P2281" s="12">
        <f t="shared" si="3396"/>
        <v>0</v>
      </c>
      <c r="Q2281" s="12">
        <f t="shared" si="3396"/>
        <v>0</v>
      </c>
      <c r="R2281" s="12">
        <f t="shared" si="3396"/>
        <v>0</v>
      </c>
      <c r="S2281" s="12">
        <f t="shared" si="3396"/>
        <v>0</v>
      </c>
      <c r="T2281" s="12">
        <f t="shared" si="3396"/>
        <v>0</v>
      </c>
      <c r="U2281" s="12">
        <f t="shared" si="3396"/>
        <v>0</v>
      </c>
      <c r="V2281" s="12">
        <f t="shared" si="3396"/>
        <v>0</v>
      </c>
      <c r="W2281" s="12">
        <f t="shared" si="3396"/>
        <v>0</v>
      </c>
      <c r="X2281" s="12">
        <f t="shared" si="3396"/>
        <v>0</v>
      </c>
      <c r="Y2281" s="12">
        <f t="shared" si="3396"/>
        <v>0</v>
      </c>
      <c r="Z2281" s="12">
        <f t="shared" si="3396"/>
        <v>0</v>
      </c>
      <c r="AA2281" s="12">
        <f t="shared" si="3396"/>
        <v>0</v>
      </c>
      <c r="AB2281" s="12">
        <v>0</v>
      </c>
      <c r="AC2281" s="12">
        <v>0</v>
      </c>
      <c r="AD2281" s="12">
        <f t="shared" ref="AD2281:AV2281" si="3398">SUM(AD2282,AD2284)</f>
        <v>0</v>
      </c>
      <c r="AE2281" s="12">
        <f t="shared" si="3398"/>
        <v>0</v>
      </c>
      <c r="AF2281" s="12">
        <f t="shared" si="3398"/>
        <v>0</v>
      </c>
      <c r="AG2281" s="12">
        <f t="shared" si="3398"/>
        <v>0</v>
      </c>
      <c r="AH2281" s="12">
        <f t="shared" si="3398"/>
        <v>0</v>
      </c>
      <c r="AI2281" s="12">
        <f t="shared" si="3398"/>
        <v>0</v>
      </c>
      <c r="AJ2281" s="12">
        <f t="shared" ref="AJ2281" si="3399">SUM(AJ2282,AJ2284)</f>
        <v>0</v>
      </c>
      <c r="AK2281" s="12">
        <f t="shared" si="3398"/>
        <v>0</v>
      </c>
      <c r="AL2281" s="12">
        <f t="shared" si="3398"/>
        <v>0</v>
      </c>
      <c r="AM2281" s="12">
        <f t="shared" si="3398"/>
        <v>0</v>
      </c>
      <c r="AN2281" s="12">
        <f t="shared" si="3398"/>
        <v>0</v>
      </c>
      <c r="AO2281" s="12">
        <f t="shared" si="3398"/>
        <v>0</v>
      </c>
      <c r="AP2281" s="12">
        <f t="shared" si="3398"/>
        <v>0</v>
      </c>
      <c r="AQ2281" s="12">
        <f t="shared" si="3398"/>
        <v>0</v>
      </c>
      <c r="AR2281" s="12">
        <f t="shared" si="3398"/>
        <v>0</v>
      </c>
      <c r="AS2281" s="12">
        <f t="shared" si="3398"/>
        <v>0</v>
      </c>
      <c r="AT2281" s="12">
        <f t="shared" si="3398"/>
        <v>0</v>
      </c>
      <c r="AU2281" s="12">
        <f t="shared" si="3398"/>
        <v>0</v>
      </c>
      <c r="AV2281" s="12">
        <f t="shared" si="3398"/>
        <v>0</v>
      </c>
      <c r="AW2281" s="12">
        <v>0</v>
      </c>
      <c r="AX2281" s="12">
        <v>0</v>
      </c>
      <c r="AY2281" s="12">
        <f t="shared" ref="AY2281:BQ2281" si="3400">SUM(AY2282,AY2284)</f>
        <v>0</v>
      </c>
      <c r="AZ2281" s="12">
        <f t="shared" si="3400"/>
        <v>0</v>
      </c>
      <c r="BA2281" s="12">
        <f t="shared" si="3400"/>
        <v>0</v>
      </c>
      <c r="BB2281" s="12">
        <f t="shared" si="3400"/>
        <v>0</v>
      </c>
      <c r="BC2281" s="12">
        <f t="shared" si="3400"/>
        <v>0</v>
      </c>
      <c r="BD2281" s="12">
        <f t="shared" si="3400"/>
        <v>0</v>
      </c>
      <c r="BE2281" s="12">
        <f t="shared" ref="BE2281" si="3401">SUM(BE2282,BE2284)</f>
        <v>0</v>
      </c>
      <c r="BF2281" s="12">
        <f t="shared" si="3400"/>
        <v>0</v>
      </c>
      <c r="BG2281" s="12">
        <f t="shared" si="3400"/>
        <v>0</v>
      </c>
      <c r="BH2281" s="12">
        <f t="shared" si="3400"/>
        <v>0</v>
      </c>
      <c r="BI2281" s="12">
        <f t="shared" si="3400"/>
        <v>0</v>
      </c>
      <c r="BJ2281" s="12">
        <f t="shared" si="3400"/>
        <v>0</v>
      </c>
      <c r="BK2281" s="12">
        <f t="shared" si="3400"/>
        <v>0</v>
      </c>
      <c r="BL2281" s="12">
        <f t="shared" si="3400"/>
        <v>0</v>
      </c>
      <c r="BM2281" s="12">
        <f t="shared" si="3400"/>
        <v>0</v>
      </c>
      <c r="BN2281" s="12">
        <f t="shared" si="3400"/>
        <v>0</v>
      </c>
      <c r="BO2281" s="12">
        <f t="shared" si="3400"/>
        <v>0</v>
      </c>
      <c r="BP2281" s="12">
        <f t="shared" si="3400"/>
        <v>0</v>
      </c>
      <c r="BQ2281" s="12">
        <f t="shared" si="3400"/>
        <v>0</v>
      </c>
      <c r="BR2281" s="12">
        <v>0</v>
      </c>
      <c r="BS2281" s="12">
        <v>0</v>
      </c>
      <c r="BT2281" s="12" t="e">
        <f>IF(#REF!=0,"-",#REF!/#REF!*100)</f>
        <v>#REF!</v>
      </c>
    </row>
    <row r="2282" spans="1:72" ht="22.5" x14ac:dyDescent="0.25">
      <c r="A2282" s="1" t="s">
        <v>718</v>
      </c>
      <c r="B2282" s="1" t="s">
        <v>1</v>
      </c>
      <c r="C2282" s="1" t="s">
        <v>12</v>
      </c>
      <c r="D2282" s="105" t="s">
        <v>720</v>
      </c>
      <c r="E2282" s="105" t="s">
        <v>100</v>
      </c>
      <c r="F2282" s="102" t="s">
        <v>0</v>
      </c>
      <c r="G2282" s="13" t="s">
        <v>0</v>
      </c>
      <c r="H2282" s="2" t="s">
        <v>101</v>
      </c>
      <c r="I2282" s="12">
        <f t="shared" ref="I2282:AA2282" si="3402">SUM(I2283)</f>
        <v>0</v>
      </c>
      <c r="J2282" s="12">
        <f t="shared" si="3402"/>
        <v>0</v>
      </c>
      <c r="K2282" s="12">
        <f t="shared" si="3402"/>
        <v>0</v>
      </c>
      <c r="L2282" s="12">
        <f t="shared" si="3402"/>
        <v>0</v>
      </c>
      <c r="M2282" s="12">
        <f t="shared" si="3402"/>
        <v>0</v>
      </c>
      <c r="N2282" s="12">
        <f t="shared" si="3402"/>
        <v>0</v>
      </c>
      <c r="O2282" s="12">
        <f t="shared" si="3402"/>
        <v>0</v>
      </c>
      <c r="P2282" s="12">
        <f t="shared" si="3402"/>
        <v>0</v>
      </c>
      <c r="Q2282" s="12">
        <f t="shared" si="3402"/>
        <v>0</v>
      </c>
      <c r="R2282" s="12">
        <f t="shared" si="3402"/>
        <v>0</v>
      </c>
      <c r="S2282" s="12">
        <f t="shared" si="3402"/>
        <v>0</v>
      </c>
      <c r="T2282" s="12">
        <f t="shared" si="3402"/>
        <v>0</v>
      </c>
      <c r="U2282" s="12">
        <f t="shared" si="3402"/>
        <v>0</v>
      </c>
      <c r="V2282" s="12">
        <f t="shared" si="3402"/>
        <v>0</v>
      </c>
      <c r="W2282" s="12">
        <f t="shared" si="3402"/>
        <v>0</v>
      </c>
      <c r="X2282" s="12">
        <f t="shared" si="3402"/>
        <v>0</v>
      </c>
      <c r="Y2282" s="12">
        <f t="shared" si="3402"/>
        <v>0</v>
      </c>
      <c r="Z2282" s="12">
        <f t="shared" si="3402"/>
        <v>0</v>
      </c>
      <c r="AA2282" s="12">
        <f t="shared" si="3402"/>
        <v>0</v>
      </c>
      <c r="AB2282" s="12">
        <v>0</v>
      </c>
      <c r="AC2282" s="12">
        <v>0</v>
      </c>
      <c r="AD2282" s="12">
        <f t="shared" ref="AD2282:AV2282" si="3403">SUM(AD2283)</f>
        <v>0</v>
      </c>
      <c r="AE2282" s="12">
        <f t="shared" si="3403"/>
        <v>0</v>
      </c>
      <c r="AF2282" s="12">
        <f t="shared" si="3403"/>
        <v>0</v>
      </c>
      <c r="AG2282" s="12">
        <f t="shared" si="3403"/>
        <v>0</v>
      </c>
      <c r="AH2282" s="12">
        <f t="shared" si="3403"/>
        <v>0</v>
      </c>
      <c r="AI2282" s="12">
        <f t="shared" si="3403"/>
        <v>0</v>
      </c>
      <c r="AJ2282" s="12">
        <f t="shared" si="3403"/>
        <v>0</v>
      </c>
      <c r="AK2282" s="12">
        <f t="shared" si="3403"/>
        <v>0</v>
      </c>
      <c r="AL2282" s="12">
        <f t="shared" si="3403"/>
        <v>0</v>
      </c>
      <c r="AM2282" s="12">
        <f t="shared" si="3403"/>
        <v>0</v>
      </c>
      <c r="AN2282" s="12">
        <f t="shared" si="3403"/>
        <v>0</v>
      </c>
      <c r="AO2282" s="12">
        <f t="shared" si="3403"/>
        <v>0</v>
      </c>
      <c r="AP2282" s="12">
        <f t="shared" si="3403"/>
        <v>0</v>
      </c>
      <c r="AQ2282" s="12">
        <f t="shared" si="3403"/>
        <v>0</v>
      </c>
      <c r="AR2282" s="12">
        <f t="shared" si="3403"/>
        <v>0</v>
      </c>
      <c r="AS2282" s="12">
        <f t="shared" si="3403"/>
        <v>0</v>
      </c>
      <c r="AT2282" s="12">
        <f t="shared" si="3403"/>
        <v>0</v>
      </c>
      <c r="AU2282" s="12">
        <f t="shared" si="3403"/>
        <v>0</v>
      </c>
      <c r="AV2282" s="12">
        <f t="shared" si="3403"/>
        <v>0</v>
      </c>
      <c r="AW2282" s="12">
        <v>0</v>
      </c>
      <c r="AX2282" s="12">
        <v>0</v>
      </c>
      <c r="AY2282" s="12">
        <f t="shared" ref="AY2282:BQ2282" si="3404">SUM(AY2283)</f>
        <v>0</v>
      </c>
      <c r="AZ2282" s="12">
        <f t="shared" si="3404"/>
        <v>0</v>
      </c>
      <c r="BA2282" s="12">
        <f t="shared" si="3404"/>
        <v>0</v>
      </c>
      <c r="BB2282" s="12">
        <f t="shared" si="3404"/>
        <v>0</v>
      </c>
      <c r="BC2282" s="12">
        <f t="shared" si="3404"/>
        <v>0</v>
      </c>
      <c r="BD2282" s="12">
        <f t="shared" si="3404"/>
        <v>0</v>
      </c>
      <c r="BE2282" s="12">
        <f t="shared" si="3404"/>
        <v>0</v>
      </c>
      <c r="BF2282" s="12">
        <f t="shared" si="3404"/>
        <v>0</v>
      </c>
      <c r="BG2282" s="12">
        <f t="shared" si="3404"/>
        <v>0</v>
      </c>
      <c r="BH2282" s="12">
        <f t="shared" si="3404"/>
        <v>0</v>
      </c>
      <c r="BI2282" s="12">
        <f t="shared" si="3404"/>
        <v>0</v>
      </c>
      <c r="BJ2282" s="12">
        <f t="shared" si="3404"/>
        <v>0</v>
      </c>
      <c r="BK2282" s="12">
        <f t="shared" si="3404"/>
        <v>0</v>
      </c>
      <c r="BL2282" s="12">
        <f t="shared" si="3404"/>
        <v>0</v>
      </c>
      <c r="BM2282" s="12">
        <f t="shared" si="3404"/>
        <v>0</v>
      </c>
      <c r="BN2282" s="12">
        <f t="shared" si="3404"/>
        <v>0</v>
      </c>
      <c r="BO2282" s="12">
        <f t="shared" si="3404"/>
        <v>0</v>
      </c>
      <c r="BP2282" s="12">
        <f t="shared" si="3404"/>
        <v>0</v>
      </c>
      <c r="BQ2282" s="12">
        <f t="shared" si="3404"/>
        <v>0</v>
      </c>
      <c r="BR2282" s="12">
        <v>0</v>
      </c>
      <c r="BS2282" s="12">
        <v>0</v>
      </c>
      <c r="BT2282" s="12" t="e">
        <f>IF(#REF!=0,"-",#REF!/#REF!*100)</f>
        <v>#REF!</v>
      </c>
    </row>
    <row r="2283" spans="1:72" x14ac:dyDescent="0.25">
      <c r="A2283" s="4" t="s">
        <v>718</v>
      </c>
      <c r="B2283" s="4" t="s">
        <v>1</v>
      </c>
      <c r="C2283" s="4" t="s">
        <v>12</v>
      </c>
      <c r="D2283" s="102" t="s">
        <v>720</v>
      </c>
      <c r="E2283" s="113">
        <v>6151</v>
      </c>
      <c r="F2283" s="102" t="s">
        <v>753</v>
      </c>
      <c r="G2283" s="98" t="s">
        <v>1669</v>
      </c>
      <c r="H2283" s="13" t="s">
        <v>102</v>
      </c>
      <c r="I2283" s="14">
        <v>0</v>
      </c>
      <c r="J2283" s="14"/>
      <c r="K2283" s="14"/>
      <c r="L2283" s="14"/>
      <c r="M2283" s="14"/>
      <c r="N2283" s="14"/>
      <c r="O2283" s="14">
        <f t="shared" si="3384"/>
        <v>0</v>
      </c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>
        <v>0</v>
      </c>
      <c r="AC2283" s="14">
        <v>0</v>
      </c>
      <c r="AD2283" s="14">
        <v>0</v>
      </c>
      <c r="AE2283" s="14"/>
      <c r="AF2283" s="14"/>
      <c r="AG2283" s="14"/>
      <c r="AH2283" s="14"/>
      <c r="AI2283" s="14"/>
      <c r="AJ2283" s="14">
        <f t="shared" si="3385"/>
        <v>0</v>
      </c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>
        <v>0</v>
      </c>
      <c r="AX2283" s="14">
        <v>0</v>
      </c>
      <c r="AY2283" s="14">
        <v>0</v>
      </c>
      <c r="AZ2283" s="14"/>
      <c r="BA2283" s="14"/>
      <c r="BB2283" s="14"/>
      <c r="BC2283" s="14"/>
      <c r="BD2283" s="14"/>
      <c r="BE2283" s="14">
        <f t="shared" si="3386"/>
        <v>0</v>
      </c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>
        <v>0</v>
      </c>
      <c r="BS2283" s="14">
        <v>0</v>
      </c>
      <c r="BT2283" s="14" t="e">
        <f>IF(#REF!=0,"-",#REF!/#REF!*100)</f>
        <v>#REF!</v>
      </c>
    </row>
    <row r="2284" spans="1:72" ht="22.5" x14ac:dyDescent="0.25">
      <c r="A2284" s="1" t="s">
        <v>718</v>
      </c>
      <c r="B2284" s="1" t="s">
        <v>1</v>
      </c>
      <c r="C2284" s="1" t="s">
        <v>12</v>
      </c>
      <c r="D2284" s="105" t="s">
        <v>720</v>
      </c>
      <c r="E2284" s="105" t="s">
        <v>103</v>
      </c>
      <c r="F2284" s="102" t="s">
        <v>0</v>
      </c>
      <c r="G2284" s="13" t="s">
        <v>0</v>
      </c>
      <c r="H2284" s="2" t="s">
        <v>104</v>
      </c>
      <c r="I2284" s="12">
        <f t="shared" ref="I2284" si="3405">SUM(I2285:I2286)</f>
        <v>0</v>
      </c>
      <c r="J2284" s="12">
        <f t="shared" ref="J2284" si="3406">SUM(J2285:J2286)</f>
        <v>0</v>
      </c>
      <c r="K2284" s="12">
        <f t="shared" ref="K2284" si="3407">SUM(K2285:K2286)</f>
        <v>0</v>
      </c>
      <c r="L2284" s="12">
        <f t="shared" ref="L2284" si="3408">SUM(L2285:L2286)</f>
        <v>0</v>
      </c>
      <c r="M2284" s="12">
        <f t="shared" ref="M2284" si="3409">SUM(M2285:M2286)</f>
        <v>0</v>
      </c>
      <c r="N2284" s="12">
        <f t="shared" ref="N2284:P2284" si="3410">SUM(N2285:N2286)</f>
        <v>0</v>
      </c>
      <c r="O2284" s="12">
        <f t="shared" ref="O2284" si="3411">SUM(O2285:O2286)</f>
        <v>0</v>
      </c>
      <c r="P2284" s="12">
        <f t="shared" si="3410"/>
        <v>0</v>
      </c>
      <c r="Q2284" s="12">
        <f t="shared" ref="Q2284" si="3412">SUM(Q2285:Q2286)</f>
        <v>0</v>
      </c>
      <c r="R2284" s="12">
        <f t="shared" ref="R2284" si="3413">SUM(R2285:R2286)</f>
        <v>0</v>
      </c>
      <c r="S2284" s="12">
        <f t="shared" ref="S2284" si="3414">SUM(S2285:S2286)</f>
        <v>0</v>
      </c>
      <c r="T2284" s="12">
        <f t="shared" ref="T2284" si="3415">SUM(T2285:T2286)</f>
        <v>0</v>
      </c>
      <c r="U2284" s="12">
        <f t="shared" ref="U2284" si="3416">SUM(U2285:U2286)</f>
        <v>0</v>
      </c>
      <c r="V2284" s="12">
        <f t="shared" ref="V2284" si="3417">SUM(V2285:V2286)</f>
        <v>0</v>
      </c>
      <c r="W2284" s="12">
        <f t="shared" ref="W2284" si="3418">SUM(W2285:W2286)</f>
        <v>0</v>
      </c>
      <c r="X2284" s="12">
        <f t="shared" ref="X2284" si="3419">SUM(X2285:X2286)</f>
        <v>0</v>
      </c>
      <c r="Y2284" s="12">
        <f t="shared" ref="Y2284" si="3420">SUM(Y2285:Y2286)</f>
        <v>0</v>
      </c>
      <c r="Z2284" s="12">
        <f t="shared" ref="Z2284" si="3421">SUM(Z2285:Z2286)</f>
        <v>0</v>
      </c>
      <c r="AA2284" s="12">
        <f t="shared" ref="AA2284" si="3422">SUM(AA2285:AA2286)</f>
        <v>0</v>
      </c>
      <c r="AB2284" s="12">
        <v>0</v>
      </c>
      <c r="AC2284" s="12">
        <v>0</v>
      </c>
      <c r="AD2284" s="12">
        <f t="shared" ref="AD2284" si="3423">SUM(AD2285:AD2286)</f>
        <v>0</v>
      </c>
      <c r="AE2284" s="12">
        <f t="shared" ref="AE2284" si="3424">SUM(AE2285:AE2286)</f>
        <v>0</v>
      </c>
      <c r="AF2284" s="12">
        <f t="shared" ref="AF2284" si="3425">SUM(AF2285:AF2286)</f>
        <v>0</v>
      </c>
      <c r="AG2284" s="12">
        <f t="shared" ref="AG2284" si="3426">SUM(AG2285:AG2286)</f>
        <v>0</v>
      </c>
      <c r="AH2284" s="12">
        <f t="shared" ref="AH2284" si="3427">SUM(AH2285:AH2286)</f>
        <v>0</v>
      </c>
      <c r="AI2284" s="12">
        <f t="shared" ref="AI2284:AK2284" si="3428">SUM(AI2285:AI2286)</f>
        <v>0</v>
      </c>
      <c r="AJ2284" s="12">
        <f>SUM(AJ2285:AJ2286)</f>
        <v>0</v>
      </c>
      <c r="AK2284" s="12">
        <f t="shared" si="3428"/>
        <v>0</v>
      </c>
      <c r="AL2284" s="12">
        <f t="shared" ref="AL2284" si="3429">SUM(AL2285:AL2286)</f>
        <v>0</v>
      </c>
      <c r="AM2284" s="12">
        <f t="shared" ref="AM2284" si="3430">SUM(AM2285:AM2286)</f>
        <v>0</v>
      </c>
      <c r="AN2284" s="12">
        <f t="shared" ref="AN2284" si="3431">SUM(AN2285:AN2286)</f>
        <v>0</v>
      </c>
      <c r="AO2284" s="12">
        <f t="shared" ref="AO2284" si="3432">SUM(AO2285:AO2286)</f>
        <v>0</v>
      </c>
      <c r="AP2284" s="12">
        <f t="shared" ref="AP2284" si="3433">SUM(AP2285:AP2286)</f>
        <v>0</v>
      </c>
      <c r="AQ2284" s="12">
        <f t="shared" ref="AQ2284" si="3434">SUM(AQ2285:AQ2286)</f>
        <v>0</v>
      </c>
      <c r="AR2284" s="12">
        <f t="shared" ref="AR2284" si="3435">SUM(AR2285:AR2286)</f>
        <v>0</v>
      </c>
      <c r="AS2284" s="12">
        <f t="shared" ref="AS2284" si="3436">SUM(AS2285:AS2286)</f>
        <v>0</v>
      </c>
      <c r="AT2284" s="12">
        <f t="shared" ref="AT2284" si="3437">SUM(AT2285:AT2286)</f>
        <v>0</v>
      </c>
      <c r="AU2284" s="12">
        <f t="shared" ref="AU2284" si="3438">SUM(AU2285:AU2286)</f>
        <v>0</v>
      </c>
      <c r="AV2284" s="12">
        <f t="shared" ref="AV2284" si="3439">SUM(AV2285:AV2286)</f>
        <v>0</v>
      </c>
      <c r="AW2284" s="12">
        <v>0</v>
      </c>
      <c r="AX2284" s="12">
        <v>0</v>
      </c>
      <c r="AY2284" s="12">
        <f t="shared" ref="AY2284" si="3440">SUM(AY2285:AY2286)</f>
        <v>0</v>
      </c>
      <c r="AZ2284" s="12">
        <f t="shared" ref="AZ2284" si="3441">SUM(AZ2285:AZ2286)</f>
        <v>0</v>
      </c>
      <c r="BA2284" s="12">
        <f t="shared" ref="BA2284" si="3442">SUM(BA2285:BA2286)</f>
        <v>0</v>
      </c>
      <c r="BB2284" s="12">
        <f t="shared" ref="BB2284" si="3443">SUM(BB2285:BB2286)</f>
        <v>0</v>
      </c>
      <c r="BC2284" s="12">
        <f t="shared" ref="BC2284" si="3444">SUM(BC2285:BC2286)</f>
        <v>0</v>
      </c>
      <c r="BD2284" s="12">
        <f t="shared" ref="BD2284:BF2284" si="3445">SUM(BD2285:BD2286)</f>
        <v>0</v>
      </c>
      <c r="BE2284" s="12">
        <f t="shared" ref="BE2284" si="3446">SUM(BE2285:BE2286)</f>
        <v>0</v>
      </c>
      <c r="BF2284" s="12">
        <f t="shared" si="3445"/>
        <v>0</v>
      </c>
      <c r="BG2284" s="12">
        <f t="shared" ref="BG2284" si="3447">SUM(BG2285:BG2286)</f>
        <v>0</v>
      </c>
      <c r="BH2284" s="12">
        <f t="shared" ref="BH2284" si="3448">SUM(BH2285:BH2286)</f>
        <v>0</v>
      </c>
      <c r="BI2284" s="12">
        <f t="shared" ref="BI2284" si="3449">SUM(BI2285:BI2286)</f>
        <v>0</v>
      </c>
      <c r="BJ2284" s="12">
        <f t="shared" ref="BJ2284" si="3450">SUM(BJ2285:BJ2286)</f>
        <v>0</v>
      </c>
      <c r="BK2284" s="12">
        <f t="shared" ref="BK2284" si="3451">SUM(BK2285:BK2286)</f>
        <v>0</v>
      </c>
      <c r="BL2284" s="12">
        <f t="shared" ref="BL2284" si="3452">SUM(BL2285:BL2286)</f>
        <v>0</v>
      </c>
      <c r="BM2284" s="12">
        <f t="shared" ref="BM2284" si="3453">SUM(BM2285:BM2286)</f>
        <v>0</v>
      </c>
      <c r="BN2284" s="12">
        <f t="shared" ref="BN2284" si="3454">SUM(BN2285:BN2286)</f>
        <v>0</v>
      </c>
      <c r="BO2284" s="12">
        <f t="shared" ref="BO2284" si="3455">SUM(BO2285:BO2286)</f>
        <v>0</v>
      </c>
      <c r="BP2284" s="12">
        <f t="shared" ref="BP2284" si="3456">SUM(BP2285:BP2286)</f>
        <v>0</v>
      </c>
      <c r="BQ2284" s="12">
        <f t="shared" ref="BQ2284" si="3457">SUM(BQ2285:BQ2286)</f>
        <v>0</v>
      </c>
      <c r="BR2284" s="12">
        <v>0</v>
      </c>
      <c r="BS2284" s="12">
        <v>0</v>
      </c>
      <c r="BT2284" s="12" t="e">
        <f>IF(#REF!=0,"-",#REF!/#REF!*100)</f>
        <v>#REF!</v>
      </c>
    </row>
    <row r="2285" spans="1:72" ht="22.5" x14ac:dyDescent="0.25">
      <c r="A2285" s="4" t="s">
        <v>718</v>
      </c>
      <c r="B2285" s="4" t="s">
        <v>1</v>
      </c>
      <c r="C2285" s="4" t="s">
        <v>12</v>
      </c>
      <c r="D2285" s="102" t="s">
        <v>720</v>
      </c>
      <c r="E2285" s="113">
        <v>6153</v>
      </c>
      <c r="F2285" s="102" t="s">
        <v>1679</v>
      </c>
      <c r="G2285" s="98" t="s">
        <v>1669</v>
      </c>
      <c r="H2285" s="13" t="s">
        <v>1680</v>
      </c>
      <c r="I2285" s="14"/>
      <c r="J2285" s="14"/>
      <c r="K2285" s="14"/>
      <c r="L2285" s="14"/>
      <c r="M2285" s="14"/>
      <c r="N2285" s="14"/>
      <c r="O2285" s="14">
        <f>I2285+J2285+K2285+L2285+M2285+N2285</f>
        <v>0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>
        <v>0</v>
      </c>
      <c r="AC2285" s="14">
        <v>0</v>
      </c>
      <c r="AD2285" s="14"/>
      <c r="AE2285" s="14"/>
      <c r="AF2285" s="14"/>
      <c r="AG2285" s="14"/>
      <c r="AH2285" s="14"/>
      <c r="AI2285" s="14"/>
      <c r="AJ2285" s="14">
        <f t="shared" si="3385"/>
        <v>0</v>
      </c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>
        <v>0</v>
      </c>
      <c r="AX2285" s="14">
        <v>0</v>
      </c>
      <c r="AY2285" s="14"/>
      <c r="AZ2285" s="14"/>
      <c r="BA2285" s="14"/>
      <c r="BB2285" s="14"/>
      <c r="BC2285" s="14"/>
      <c r="BD2285" s="14"/>
      <c r="BE2285" s="14">
        <f>AY2285+AZ2285+BA2285+BB2285+BC2285+BD2285</f>
        <v>0</v>
      </c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>
        <v>0</v>
      </c>
      <c r="BS2285" s="14">
        <v>0</v>
      </c>
      <c r="BT2285" s="14"/>
    </row>
    <row r="2286" spans="1:72" ht="45" x14ac:dyDescent="0.25">
      <c r="A2286" s="4" t="s">
        <v>718</v>
      </c>
      <c r="B2286" s="4" t="s">
        <v>1</v>
      </c>
      <c r="C2286" s="4" t="s">
        <v>12</v>
      </c>
      <c r="D2286" s="102" t="s">
        <v>720</v>
      </c>
      <c r="E2286" s="113">
        <v>6153</v>
      </c>
      <c r="F2286" s="102" t="s">
        <v>754</v>
      </c>
      <c r="G2286" s="98" t="s">
        <v>1669</v>
      </c>
      <c r="H2286" s="13" t="s">
        <v>755</v>
      </c>
      <c r="I2286" s="14">
        <v>0</v>
      </c>
      <c r="J2286" s="14"/>
      <c r="K2286" s="14"/>
      <c r="L2286" s="14"/>
      <c r="M2286" s="14"/>
      <c r="N2286" s="14"/>
      <c r="O2286" s="14">
        <f>I2286+J2286+K2286+L2286+M2286+N2286</f>
        <v>0</v>
      </c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>
        <v>0</v>
      </c>
      <c r="AC2286" s="14">
        <v>0</v>
      </c>
      <c r="AD2286" s="14">
        <v>0</v>
      </c>
      <c r="AE2286" s="14"/>
      <c r="AF2286" s="14"/>
      <c r="AG2286" s="14"/>
      <c r="AH2286" s="14"/>
      <c r="AI2286" s="14"/>
      <c r="AJ2286" s="14">
        <f t="shared" si="3385"/>
        <v>0</v>
      </c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>
        <v>0</v>
      </c>
      <c r="AX2286" s="14">
        <v>0</v>
      </c>
      <c r="AY2286" s="14">
        <v>0</v>
      </c>
      <c r="AZ2286" s="14"/>
      <c r="BA2286" s="14"/>
      <c r="BB2286" s="14"/>
      <c r="BC2286" s="14"/>
      <c r="BD2286" s="14"/>
      <c r="BE2286" s="14">
        <f>AY2286+AZ2286+BA2286+BB2286+BC2286+BD2286</f>
        <v>0</v>
      </c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>
        <v>0</v>
      </c>
      <c r="BS2286" s="14">
        <v>0</v>
      </c>
      <c r="BT2286" s="14" t="e">
        <f>IF(#REF!=0,"-",#REF!/#REF!*100)</f>
        <v>#REF!</v>
      </c>
    </row>
    <row r="2287" spans="1:72" ht="33.75" x14ac:dyDescent="0.25">
      <c r="A2287" s="1" t="s">
        <v>0</v>
      </c>
      <c r="B2287" s="1" t="s">
        <v>0</v>
      </c>
      <c r="C2287" s="1" t="s">
        <v>0</v>
      </c>
      <c r="D2287" s="101" t="s">
        <v>0</v>
      </c>
      <c r="E2287" s="101" t="s">
        <v>0</v>
      </c>
      <c r="F2287" s="101" t="s">
        <v>0</v>
      </c>
      <c r="G2287" s="2" t="s">
        <v>0</v>
      </c>
      <c r="H2287" s="10" t="s">
        <v>47</v>
      </c>
      <c r="I2287" s="11">
        <f t="shared" ref="I2287:AA2287" si="3458">SUM(I2288)</f>
        <v>0</v>
      </c>
      <c r="J2287" s="11">
        <f t="shared" si="3458"/>
        <v>0</v>
      </c>
      <c r="K2287" s="11">
        <f t="shared" si="3458"/>
        <v>0</v>
      </c>
      <c r="L2287" s="11">
        <f t="shared" si="3458"/>
        <v>0</v>
      </c>
      <c r="M2287" s="11">
        <f t="shared" si="3458"/>
        <v>0</v>
      </c>
      <c r="N2287" s="11">
        <f t="shared" si="3458"/>
        <v>0</v>
      </c>
      <c r="O2287" s="11">
        <f t="shared" si="3458"/>
        <v>0</v>
      </c>
      <c r="P2287" s="11">
        <f t="shared" si="3458"/>
        <v>0</v>
      </c>
      <c r="Q2287" s="11">
        <f t="shared" si="3458"/>
        <v>0</v>
      </c>
      <c r="R2287" s="11">
        <f t="shared" si="3458"/>
        <v>0</v>
      </c>
      <c r="S2287" s="11">
        <f t="shared" si="3458"/>
        <v>0</v>
      </c>
      <c r="T2287" s="11">
        <f t="shared" si="3458"/>
        <v>0</v>
      </c>
      <c r="U2287" s="11">
        <f t="shared" si="3458"/>
        <v>0</v>
      </c>
      <c r="V2287" s="11">
        <f t="shared" si="3458"/>
        <v>0</v>
      </c>
      <c r="W2287" s="11">
        <f t="shared" si="3458"/>
        <v>0</v>
      </c>
      <c r="X2287" s="11">
        <f t="shared" si="3458"/>
        <v>0</v>
      </c>
      <c r="Y2287" s="11">
        <f t="shared" si="3458"/>
        <v>0</v>
      </c>
      <c r="Z2287" s="11">
        <f t="shared" si="3458"/>
        <v>0</v>
      </c>
      <c r="AA2287" s="11">
        <f t="shared" si="3458"/>
        <v>0</v>
      </c>
      <c r="AB2287" s="11">
        <v>0</v>
      </c>
      <c r="AC2287" s="11">
        <v>0</v>
      </c>
      <c r="AD2287" s="11">
        <f t="shared" ref="AD2287:AV2287" si="3459">SUM(AD2288)</f>
        <v>0</v>
      </c>
      <c r="AE2287" s="11">
        <f t="shared" si="3459"/>
        <v>0</v>
      </c>
      <c r="AF2287" s="11">
        <f t="shared" si="3459"/>
        <v>0</v>
      </c>
      <c r="AG2287" s="11">
        <f t="shared" si="3459"/>
        <v>0</v>
      </c>
      <c r="AH2287" s="11">
        <f t="shared" si="3459"/>
        <v>0</v>
      </c>
      <c r="AI2287" s="11">
        <f t="shared" si="3459"/>
        <v>0</v>
      </c>
      <c r="AJ2287" s="11">
        <f t="shared" si="3459"/>
        <v>0</v>
      </c>
      <c r="AK2287" s="11">
        <f t="shared" si="3459"/>
        <v>0</v>
      </c>
      <c r="AL2287" s="11">
        <f t="shared" si="3459"/>
        <v>0</v>
      </c>
      <c r="AM2287" s="11">
        <f t="shared" si="3459"/>
        <v>0</v>
      </c>
      <c r="AN2287" s="11">
        <f t="shared" si="3459"/>
        <v>0</v>
      </c>
      <c r="AO2287" s="11">
        <f t="shared" si="3459"/>
        <v>0</v>
      </c>
      <c r="AP2287" s="11">
        <f t="shared" si="3459"/>
        <v>0</v>
      </c>
      <c r="AQ2287" s="11">
        <f t="shared" si="3459"/>
        <v>0</v>
      </c>
      <c r="AR2287" s="11">
        <f t="shared" si="3459"/>
        <v>0</v>
      </c>
      <c r="AS2287" s="11">
        <f t="shared" si="3459"/>
        <v>0</v>
      </c>
      <c r="AT2287" s="11">
        <f t="shared" si="3459"/>
        <v>0</v>
      </c>
      <c r="AU2287" s="11">
        <f t="shared" si="3459"/>
        <v>0</v>
      </c>
      <c r="AV2287" s="11">
        <f t="shared" si="3459"/>
        <v>0</v>
      </c>
      <c r="AW2287" s="11">
        <v>0</v>
      </c>
      <c r="AX2287" s="11">
        <v>0</v>
      </c>
      <c r="AY2287" s="11">
        <f t="shared" ref="AY2287:BQ2287" si="3460">SUM(AY2288)</f>
        <v>0</v>
      </c>
      <c r="AZ2287" s="11">
        <f t="shared" si="3460"/>
        <v>0</v>
      </c>
      <c r="BA2287" s="11">
        <f t="shared" si="3460"/>
        <v>0</v>
      </c>
      <c r="BB2287" s="11">
        <f t="shared" si="3460"/>
        <v>0</v>
      </c>
      <c r="BC2287" s="11">
        <f t="shared" si="3460"/>
        <v>0</v>
      </c>
      <c r="BD2287" s="11">
        <f t="shared" si="3460"/>
        <v>0</v>
      </c>
      <c r="BE2287" s="11">
        <f t="shared" si="3460"/>
        <v>0</v>
      </c>
      <c r="BF2287" s="11">
        <f t="shared" si="3460"/>
        <v>0</v>
      </c>
      <c r="BG2287" s="11">
        <f t="shared" si="3460"/>
        <v>0</v>
      </c>
      <c r="BH2287" s="11">
        <f t="shared" si="3460"/>
        <v>0</v>
      </c>
      <c r="BI2287" s="11">
        <f t="shared" si="3460"/>
        <v>0</v>
      </c>
      <c r="BJ2287" s="11">
        <f t="shared" si="3460"/>
        <v>0</v>
      </c>
      <c r="BK2287" s="11">
        <f t="shared" si="3460"/>
        <v>0</v>
      </c>
      <c r="BL2287" s="11">
        <f t="shared" si="3460"/>
        <v>0</v>
      </c>
      <c r="BM2287" s="11">
        <f t="shared" si="3460"/>
        <v>0</v>
      </c>
      <c r="BN2287" s="11">
        <f t="shared" si="3460"/>
        <v>0</v>
      </c>
      <c r="BO2287" s="11">
        <f t="shared" si="3460"/>
        <v>0</v>
      </c>
      <c r="BP2287" s="11">
        <f t="shared" si="3460"/>
        <v>0</v>
      </c>
      <c r="BQ2287" s="11">
        <f t="shared" si="3460"/>
        <v>0</v>
      </c>
      <c r="BR2287" s="11">
        <v>0</v>
      </c>
      <c r="BS2287" s="11">
        <v>0</v>
      </c>
      <c r="BT2287" s="11" t="e">
        <f>IF(#REF!=0,"-",#REF!/#REF!*100)</f>
        <v>#REF!</v>
      </c>
    </row>
    <row r="2288" spans="1:72" x14ac:dyDescent="0.25">
      <c r="A2288" s="4" t="s">
        <v>718</v>
      </c>
      <c r="B2288" s="4" t="s">
        <v>1</v>
      </c>
      <c r="C2288" s="4" t="s">
        <v>12</v>
      </c>
      <c r="D2288" s="102" t="s">
        <v>720</v>
      </c>
      <c r="E2288" s="101" t="s">
        <v>48</v>
      </c>
      <c r="F2288" s="101" t="s">
        <v>0</v>
      </c>
      <c r="G2288" s="2" t="s">
        <v>0</v>
      </c>
      <c r="H2288" s="2" t="s">
        <v>49</v>
      </c>
      <c r="I2288" s="12">
        <f t="shared" ref="I2288:AA2288" si="3461">SUM(I2289,I2293)</f>
        <v>0</v>
      </c>
      <c r="J2288" s="12">
        <f t="shared" si="3461"/>
        <v>0</v>
      </c>
      <c r="K2288" s="12">
        <f t="shared" si="3461"/>
        <v>0</v>
      </c>
      <c r="L2288" s="12">
        <f t="shared" si="3461"/>
        <v>0</v>
      </c>
      <c r="M2288" s="12">
        <f t="shared" si="3461"/>
        <v>0</v>
      </c>
      <c r="N2288" s="12">
        <f t="shared" si="3461"/>
        <v>0</v>
      </c>
      <c r="O2288" s="12">
        <f t="shared" ref="O2288" si="3462">SUM(O2289,O2293)</f>
        <v>0</v>
      </c>
      <c r="P2288" s="12">
        <f t="shared" si="3461"/>
        <v>0</v>
      </c>
      <c r="Q2288" s="12">
        <f t="shared" si="3461"/>
        <v>0</v>
      </c>
      <c r="R2288" s="12">
        <f t="shared" si="3461"/>
        <v>0</v>
      </c>
      <c r="S2288" s="12">
        <f t="shared" si="3461"/>
        <v>0</v>
      </c>
      <c r="T2288" s="12">
        <f t="shared" si="3461"/>
        <v>0</v>
      </c>
      <c r="U2288" s="12">
        <f t="shared" si="3461"/>
        <v>0</v>
      </c>
      <c r="V2288" s="12">
        <f t="shared" si="3461"/>
        <v>0</v>
      </c>
      <c r="W2288" s="12">
        <f t="shared" si="3461"/>
        <v>0</v>
      </c>
      <c r="X2288" s="12">
        <f t="shared" si="3461"/>
        <v>0</v>
      </c>
      <c r="Y2288" s="12">
        <f t="shared" si="3461"/>
        <v>0</v>
      </c>
      <c r="Z2288" s="12">
        <f t="shared" si="3461"/>
        <v>0</v>
      </c>
      <c r="AA2288" s="12">
        <f t="shared" si="3461"/>
        <v>0</v>
      </c>
      <c r="AB2288" s="12">
        <v>0</v>
      </c>
      <c r="AC2288" s="12">
        <v>0</v>
      </c>
      <c r="AD2288" s="12">
        <f t="shared" ref="AD2288:AV2288" si="3463">SUM(AD2289,AD2293)</f>
        <v>0</v>
      </c>
      <c r="AE2288" s="12">
        <f t="shared" si="3463"/>
        <v>0</v>
      </c>
      <c r="AF2288" s="12">
        <f t="shared" si="3463"/>
        <v>0</v>
      </c>
      <c r="AG2288" s="12">
        <f t="shared" si="3463"/>
        <v>0</v>
      </c>
      <c r="AH2288" s="12">
        <f t="shared" si="3463"/>
        <v>0</v>
      </c>
      <c r="AI2288" s="12">
        <f t="shared" si="3463"/>
        <v>0</v>
      </c>
      <c r="AJ2288" s="12">
        <f t="shared" ref="AJ2288" si="3464">SUM(AJ2289,AJ2293)</f>
        <v>0</v>
      </c>
      <c r="AK2288" s="12">
        <f t="shared" si="3463"/>
        <v>0</v>
      </c>
      <c r="AL2288" s="12">
        <f t="shared" si="3463"/>
        <v>0</v>
      </c>
      <c r="AM2288" s="12">
        <f t="shared" si="3463"/>
        <v>0</v>
      </c>
      <c r="AN2288" s="12">
        <f t="shared" si="3463"/>
        <v>0</v>
      </c>
      <c r="AO2288" s="12">
        <f t="shared" si="3463"/>
        <v>0</v>
      </c>
      <c r="AP2288" s="12">
        <f t="shared" si="3463"/>
        <v>0</v>
      </c>
      <c r="AQ2288" s="12">
        <f t="shared" si="3463"/>
        <v>0</v>
      </c>
      <c r="AR2288" s="12">
        <f t="shared" si="3463"/>
        <v>0</v>
      </c>
      <c r="AS2288" s="12">
        <f t="shared" si="3463"/>
        <v>0</v>
      </c>
      <c r="AT2288" s="12">
        <f t="shared" si="3463"/>
        <v>0</v>
      </c>
      <c r="AU2288" s="12">
        <f t="shared" si="3463"/>
        <v>0</v>
      </c>
      <c r="AV2288" s="12">
        <f t="shared" si="3463"/>
        <v>0</v>
      </c>
      <c r="AW2288" s="12">
        <v>0</v>
      </c>
      <c r="AX2288" s="12">
        <v>0</v>
      </c>
      <c r="AY2288" s="12">
        <f t="shared" ref="AY2288:BQ2288" si="3465">SUM(AY2289,AY2293)</f>
        <v>0</v>
      </c>
      <c r="AZ2288" s="12">
        <f t="shared" si="3465"/>
        <v>0</v>
      </c>
      <c r="BA2288" s="12">
        <f t="shared" si="3465"/>
        <v>0</v>
      </c>
      <c r="BB2288" s="12">
        <f t="shared" si="3465"/>
        <v>0</v>
      </c>
      <c r="BC2288" s="12">
        <f t="shared" si="3465"/>
        <v>0</v>
      </c>
      <c r="BD2288" s="12">
        <f t="shared" si="3465"/>
        <v>0</v>
      </c>
      <c r="BE2288" s="12">
        <f t="shared" ref="BE2288" si="3466">SUM(BE2289,BE2293)</f>
        <v>0</v>
      </c>
      <c r="BF2288" s="12">
        <f t="shared" si="3465"/>
        <v>0</v>
      </c>
      <c r="BG2288" s="12">
        <f t="shared" si="3465"/>
        <v>0</v>
      </c>
      <c r="BH2288" s="12">
        <f t="shared" si="3465"/>
        <v>0</v>
      </c>
      <c r="BI2288" s="12">
        <f t="shared" si="3465"/>
        <v>0</v>
      </c>
      <c r="BJ2288" s="12">
        <f t="shared" si="3465"/>
        <v>0</v>
      </c>
      <c r="BK2288" s="12">
        <f t="shared" si="3465"/>
        <v>0</v>
      </c>
      <c r="BL2288" s="12">
        <f t="shared" si="3465"/>
        <v>0</v>
      </c>
      <c r="BM2288" s="12">
        <f t="shared" si="3465"/>
        <v>0</v>
      </c>
      <c r="BN2288" s="12">
        <f t="shared" si="3465"/>
        <v>0</v>
      </c>
      <c r="BO2288" s="12">
        <f t="shared" si="3465"/>
        <v>0</v>
      </c>
      <c r="BP2288" s="12">
        <f t="shared" si="3465"/>
        <v>0</v>
      </c>
      <c r="BQ2288" s="12">
        <f t="shared" si="3465"/>
        <v>0</v>
      </c>
      <c r="BR2288" s="12">
        <v>0</v>
      </c>
      <c r="BS2288" s="12">
        <v>0</v>
      </c>
      <c r="BT2288" s="12" t="e">
        <f>IF(#REF!=0,"-",#REF!/#REF!*100)</f>
        <v>#REF!</v>
      </c>
    </row>
    <row r="2289" spans="1:72" x14ac:dyDescent="0.25">
      <c r="A2289" s="1" t="s">
        <v>718</v>
      </c>
      <c r="B2289" s="1" t="s">
        <v>1</v>
      </c>
      <c r="C2289" s="1" t="s">
        <v>12</v>
      </c>
      <c r="D2289" s="105" t="s">
        <v>720</v>
      </c>
      <c r="E2289" s="105" t="s">
        <v>119</v>
      </c>
      <c r="F2289" s="102" t="s">
        <v>0</v>
      </c>
      <c r="G2289" s="13" t="s">
        <v>0</v>
      </c>
      <c r="H2289" s="2" t="s">
        <v>120</v>
      </c>
      <c r="I2289" s="12">
        <f>SUM(I2290:I2292)</f>
        <v>0</v>
      </c>
      <c r="J2289" s="12">
        <f t="shared" ref="J2289:O2289" si="3467">SUM(J2290:J2292)</f>
        <v>0</v>
      </c>
      <c r="K2289" s="12">
        <f t="shared" si="3467"/>
        <v>0</v>
      </c>
      <c r="L2289" s="12">
        <f t="shared" si="3467"/>
        <v>0</v>
      </c>
      <c r="M2289" s="12">
        <f t="shared" si="3467"/>
        <v>0</v>
      </c>
      <c r="N2289" s="12">
        <f t="shared" si="3467"/>
        <v>0</v>
      </c>
      <c r="O2289" s="12">
        <f t="shared" si="3467"/>
        <v>0</v>
      </c>
      <c r="P2289" s="12">
        <f>SUM(P2290:P2292)</f>
        <v>0</v>
      </c>
      <c r="Q2289" s="12">
        <f t="shared" ref="Q2289:AA2289" si="3468">SUM(Q2290:Q2292)</f>
        <v>0</v>
      </c>
      <c r="R2289" s="12">
        <f t="shared" si="3468"/>
        <v>0</v>
      </c>
      <c r="S2289" s="12">
        <f t="shared" si="3468"/>
        <v>0</v>
      </c>
      <c r="T2289" s="12">
        <f t="shared" si="3468"/>
        <v>0</v>
      </c>
      <c r="U2289" s="12">
        <f t="shared" si="3468"/>
        <v>0</v>
      </c>
      <c r="V2289" s="12">
        <f t="shared" si="3468"/>
        <v>0</v>
      </c>
      <c r="W2289" s="12">
        <f t="shared" si="3468"/>
        <v>0</v>
      </c>
      <c r="X2289" s="12">
        <f t="shared" si="3468"/>
        <v>0</v>
      </c>
      <c r="Y2289" s="12">
        <f t="shared" si="3468"/>
        <v>0</v>
      </c>
      <c r="Z2289" s="12">
        <f t="shared" si="3468"/>
        <v>0</v>
      </c>
      <c r="AA2289" s="12">
        <f t="shared" si="3468"/>
        <v>0</v>
      </c>
      <c r="AB2289" s="12">
        <v>0</v>
      </c>
      <c r="AC2289" s="12">
        <v>0</v>
      </c>
      <c r="AD2289" s="12">
        <f>SUM(AD2290:AD2292)</f>
        <v>0</v>
      </c>
      <c r="AE2289" s="12">
        <f t="shared" ref="AE2289:AK2289" si="3469">SUM(AE2290:AE2292)</f>
        <v>0</v>
      </c>
      <c r="AF2289" s="12">
        <f t="shared" si="3469"/>
        <v>0</v>
      </c>
      <c r="AG2289" s="12">
        <f t="shared" si="3469"/>
        <v>0</v>
      </c>
      <c r="AH2289" s="12">
        <f t="shared" si="3469"/>
        <v>0</v>
      </c>
      <c r="AI2289" s="12">
        <f t="shared" si="3469"/>
        <v>0</v>
      </c>
      <c r="AJ2289" s="12">
        <f t="shared" si="3469"/>
        <v>0</v>
      </c>
      <c r="AK2289" s="12">
        <f t="shared" si="3469"/>
        <v>0</v>
      </c>
      <c r="AL2289" s="12">
        <f t="shared" ref="AL2289" si="3470">SUM(AL2290:AL2292)</f>
        <v>0</v>
      </c>
      <c r="AM2289" s="12">
        <f t="shared" ref="AM2289" si="3471">SUM(AM2290:AM2292)</f>
        <v>0</v>
      </c>
      <c r="AN2289" s="12">
        <f t="shared" ref="AN2289" si="3472">SUM(AN2290:AN2292)</f>
        <v>0</v>
      </c>
      <c r="AO2289" s="12">
        <f t="shared" ref="AO2289" si="3473">SUM(AO2290:AO2292)</f>
        <v>0</v>
      </c>
      <c r="AP2289" s="12">
        <f t="shared" ref="AP2289" si="3474">SUM(AP2290:AP2292)</f>
        <v>0</v>
      </c>
      <c r="AQ2289" s="12">
        <f t="shared" ref="AQ2289" si="3475">SUM(AQ2290:AQ2292)</f>
        <v>0</v>
      </c>
      <c r="AR2289" s="12">
        <f t="shared" ref="AR2289" si="3476">SUM(AR2290:AR2292)</f>
        <v>0</v>
      </c>
      <c r="AS2289" s="12">
        <f t="shared" ref="AS2289" si="3477">SUM(AS2290:AS2292)</f>
        <v>0</v>
      </c>
      <c r="AT2289" s="12">
        <f t="shared" ref="AT2289" si="3478">SUM(AT2290:AT2292)</f>
        <v>0</v>
      </c>
      <c r="AU2289" s="12">
        <f t="shared" ref="AU2289" si="3479">SUM(AU2290:AU2292)</f>
        <v>0</v>
      </c>
      <c r="AV2289" s="12">
        <f t="shared" ref="AV2289" si="3480">SUM(AV2290:AV2292)</f>
        <v>0</v>
      </c>
      <c r="AW2289" s="12">
        <v>0</v>
      </c>
      <c r="AX2289" s="12">
        <v>0</v>
      </c>
      <c r="AY2289" s="12">
        <f>SUM(AY2290:AY2292)</f>
        <v>0</v>
      </c>
      <c r="AZ2289" s="12">
        <f t="shared" ref="AZ2289:BF2289" si="3481">SUM(AZ2290:AZ2292)</f>
        <v>0</v>
      </c>
      <c r="BA2289" s="12">
        <f t="shared" si="3481"/>
        <v>0</v>
      </c>
      <c r="BB2289" s="12">
        <f t="shared" si="3481"/>
        <v>0</v>
      </c>
      <c r="BC2289" s="12">
        <f t="shared" si="3481"/>
        <v>0</v>
      </c>
      <c r="BD2289" s="12">
        <f t="shared" si="3481"/>
        <v>0</v>
      </c>
      <c r="BE2289" s="12">
        <f>SUM(BE2290:BE2292)</f>
        <v>0</v>
      </c>
      <c r="BF2289" s="12">
        <f t="shared" si="3481"/>
        <v>0</v>
      </c>
      <c r="BG2289" s="12">
        <f t="shared" ref="BG2289" si="3482">SUM(BG2290:BG2292)</f>
        <v>0</v>
      </c>
      <c r="BH2289" s="12">
        <f t="shared" ref="BH2289" si="3483">SUM(BH2290:BH2292)</f>
        <v>0</v>
      </c>
      <c r="BI2289" s="12">
        <f t="shared" ref="BI2289" si="3484">SUM(BI2290:BI2292)</f>
        <v>0</v>
      </c>
      <c r="BJ2289" s="12">
        <f t="shared" ref="BJ2289" si="3485">SUM(BJ2290:BJ2292)</f>
        <v>0</v>
      </c>
      <c r="BK2289" s="12">
        <f t="shared" ref="BK2289" si="3486">SUM(BK2290:BK2292)</f>
        <v>0</v>
      </c>
      <c r="BL2289" s="12">
        <f t="shared" ref="BL2289" si="3487">SUM(BL2290:BL2292)</f>
        <v>0</v>
      </c>
      <c r="BM2289" s="12">
        <f t="shared" ref="BM2289" si="3488">SUM(BM2290:BM2292)</f>
        <v>0</v>
      </c>
      <c r="BN2289" s="12">
        <f t="shared" ref="BN2289" si="3489">SUM(BN2290:BN2292)</f>
        <v>0</v>
      </c>
      <c r="BO2289" s="12">
        <f t="shared" ref="BO2289" si="3490">SUM(BO2290:BO2292)</f>
        <v>0</v>
      </c>
      <c r="BP2289" s="12">
        <f t="shared" ref="BP2289" si="3491">SUM(BP2290:BP2292)</f>
        <v>0</v>
      </c>
      <c r="BQ2289" s="12">
        <f t="shared" ref="BQ2289" si="3492">SUM(BQ2290:BQ2292)</f>
        <v>0</v>
      </c>
      <c r="BR2289" s="12">
        <v>0</v>
      </c>
      <c r="BS2289" s="12">
        <v>0</v>
      </c>
      <c r="BT2289" s="12" t="e">
        <f>IF(#REF!=0,"-",#REF!/#REF!*100)</f>
        <v>#REF!</v>
      </c>
    </row>
    <row r="2290" spans="1:72" ht="22.5" x14ac:dyDescent="0.25">
      <c r="A2290" s="85" t="s">
        <v>718</v>
      </c>
      <c r="B2290" s="85" t="s">
        <v>1</v>
      </c>
      <c r="C2290" s="85" t="s">
        <v>12</v>
      </c>
      <c r="D2290" s="106" t="s">
        <v>720</v>
      </c>
      <c r="E2290" s="114">
        <v>8211</v>
      </c>
      <c r="F2290" s="106" t="s">
        <v>1677</v>
      </c>
      <c r="G2290" s="98" t="s">
        <v>1676</v>
      </c>
      <c r="H2290" s="13" t="s">
        <v>1678</v>
      </c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87">
        <v>0</v>
      </c>
      <c r="AC2290" s="87">
        <v>0</v>
      </c>
      <c r="AD2290" s="14"/>
      <c r="AE2290" s="14"/>
      <c r="AF2290" s="14"/>
      <c r="AG2290" s="14"/>
      <c r="AH2290" s="14"/>
      <c r="AI2290" s="14"/>
      <c r="AJ2290" s="87">
        <f t="shared" si="3385"/>
        <v>0</v>
      </c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87">
        <v>0</v>
      </c>
      <c r="AX2290" s="87">
        <v>0</v>
      </c>
      <c r="AY2290" s="14"/>
      <c r="AZ2290" s="14"/>
      <c r="BA2290" s="14"/>
      <c r="BB2290" s="14"/>
      <c r="BC2290" s="14"/>
      <c r="BD2290" s="14"/>
      <c r="BE2290" s="87">
        <f>AY2290+AZ2290+BA2290+BB2290+BC2290+BD2290</f>
        <v>0</v>
      </c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87">
        <v>0</v>
      </c>
      <c r="BS2290" s="87">
        <v>0</v>
      </c>
      <c r="BT2290" s="14"/>
    </row>
    <row r="2291" spans="1:72" s="84" customFormat="1" x14ac:dyDescent="0.25">
      <c r="A2291" s="85" t="s">
        <v>718</v>
      </c>
      <c r="B2291" s="85" t="s">
        <v>1</v>
      </c>
      <c r="C2291" s="85" t="s">
        <v>12</v>
      </c>
      <c r="D2291" s="106" t="s">
        <v>720</v>
      </c>
      <c r="E2291" s="114">
        <v>8212</v>
      </c>
      <c r="F2291" s="106" t="s">
        <v>756</v>
      </c>
      <c r="G2291" s="98" t="s">
        <v>1669</v>
      </c>
      <c r="H2291" s="86" t="s">
        <v>120</v>
      </c>
      <c r="I2291" s="87">
        <v>0</v>
      </c>
      <c r="J2291" s="87"/>
      <c r="K2291" s="87"/>
      <c r="L2291" s="87"/>
      <c r="M2291" s="87"/>
      <c r="N2291" s="87"/>
      <c r="O2291" s="87">
        <f t="shared" si="3384"/>
        <v>0</v>
      </c>
      <c r="P2291" s="87"/>
      <c r="Q2291" s="87"/>
      <c r="R2291" s="87"/>
      <c r="S2291" s="87"/>
      <c r="T2291" s="87"/>
      <c r="U2291" s="87"/>
      <c r="V2291" s="87"/>
      <c r="W2291" s="87"/>
      <c r="X2291" s="87"/>
      <c r="Y2291" s="87"/>
      <c r="Z2291" s="87"/>
      <c r="AA2291" s="87"/>
      <c r="AB2291" s="87">
        <v>0</v>
      </c>
      <c r="AC2291" s="87">
        <v>0</v>
      </c>
      <c r="AD2291" s="87">
        <v>0</v>
      </c>
      <c r="AE2291" s="87"/>
      <c r="AF2291" s="87"/>
      <c r="AG2291" s="87"/>
      <c r="AH2291" s="87"/>
      <c r="AI2291" s="87"/>
      <c r="AJ2291" s="87">
        <f t="shared" si="3385"/>
        <v>0</v>
      </c>
      <c r="AK2291" s="87"/>
      <c r="AL2291" s="87"/>
      <c r="AM2291" s="87"/>
      <c r="AN2291" s="87"/>
      <c r="AO2291" s="87"/>
      <c r="AP2291" s="87"/>
      <c r="AQ2291" s="87"/>
      <c r="AR2291" s="87"/>
      <c r="AS2291" s="87"/>
      <c r="AT2291" s="87"/>
      <c r="AU2291" s="87"/>
      <c r="AV2291" s="87"/>
      <c r="AW2291" s="87">
        <v>0</v>
      </c>
      <c r="AX2291" s="87">
        <v>0</v>
      </c>
      <c r="AY2291" s="87">
        <v>0</v>
      </c>
      <c r="AZ2291" s="87"/>
      <c r="BA2291" s="87"/>
      <c r="BB2291" s="87"/>
      <c r="BC2291" s="87"/>
      <c r="BD2291" s="87"/>
      <c r="BE2291" s="87">
        <f t="shared" si="3386"/>
        <v>0</v>
      </c>
      <c r="BF2291" s="87"/>
      <c r="BG2291" s="87"/>
      <c r="BH2291" s="87"/>
      <c r="BI2291" s="87"/>
      <c r="BJ2291" s="87"/>
      <c r="BK2291" s="87"/>
      <c r="BL2291" s="87"/>
      <c r="BM2291" s="87"/>
      <c r="BN2291" s="87"/>
      <c r="BO2291" s="87"/>
      <c r="BP2291" s="87"/>
      <c r="BQ2291" s="87"/>
      <c r="BR2291" s="87">
        <v>0</v>
      </c>
      <c r="BS2291" s="87">
        <v>0</v>
      </c>
      <c r="BT2291" s="14" t="e">
        <f>IF(#REF!=0,"-",#REF!/#REF!*100)</f>
        <v>#REF!</v>
      </c>
    </row>
    <row r="2292" spans="1:72" ht="22.5" x14ac:dyDescent="0.25">
      <c r="A2292" s="4" t="s">
        <v>718</v>
      </c>
      <c r="B2292" s="4" t="s">
        <v>1</v>
      </c>
      <c r="C2292" s="4" t="s">
        <v>12</v>
      </c>
      <c r="D2292" s="102" t="s">
        <v>720</v>
      </c>
      <c r="E2292" s="113">
        <v>8212</v>
      </c>
      <c r="F2292" s="102" t="s">
        <v>757</v>
      </c>
      <c r="G2292" s="98" t="s">
        <v>1669</v>
      </c>
      <c r="H2292" s="13" t="s">
        <v>758</v>
      </c>
      <c r="I2292" s="14">
        <v>0</v>
      </c>
      <c r="J2292" s="14"/>
      <c r="K2292" s="14"/>
      <c r="L2292" s="14"/>
      <c r="M2292" s="14"/>
      <c r="N2292" s="14"/>
      <c r="O2292" s="14">
        <f t="shared" si="3384"/>
        <v>0</v>
      </c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>
        <v>0</v>
      </c>
      <c r="AC2292" s="14">
        <v>0</v>
      </c>
      <c r="AD2292" s="14">
        <v>0</v>
      </c>
      <c r="AE2292" s="14"/>
      <c r="AF2292" s="14"/>
      <c r="AG2292" s="14"/>
      <c r="AH2292" s="14"/>
      <c r="AI2292" s="14"/>
      <c r="AJ2292" s="14">
        <f t="shared" si="3385"/>
        <v>0</v>
      </c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>
        <v>0</v>
      </c>
      <c r="AX2292" s="14">
        <v>0</v>
      </c>
      <c r="AY2292" s="14">
        <v>0</v>
      </c>
      <c r="AZ2292" s="14"/>
      <c r="BA2292" s="14"/>
      <c r="BB2292" s="14"/>
      <c r="BC2292" s="14"/>
      <c r="BD2292" s="14"/>
      <c r="BE2292" s="14">
        <f t="shared" si="3386"/>
        <v>0</v>
      </c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>
        <v>0</v>
      </c>
      <c r="BS2292" s="14">
        <v>0</v>
      </c>
      <c r="BT2292" s="14" t="e">
        <f>IF(#REF!=0,"-",#REF!/#REF!*100)</f>
        <v>#REF!</v>
      </c>
    </row>
    <row r="2293" spans="1:72" x14ac:dyDescent="0.25">
      <c r="A2293" s="4" t="s">
        <v>718</v>
      </c>
      <c r="B2293" s="4" t="s">
        <v>1</v>
      </c>
      <c r="C2293" s="4" t="s">
        <v>12</v>
      </c>
      <c r="D2293" s="102" t="s">
        <v>720</v>
      </c>
      <c r="E2293" s="113">
        <v>8213</v>
      </c>
      <c r="F2293" s="102"/>
      <c r="G2293" s="98" t="s">
        <v>1669</v>
      </c>
      <c r="H2293" s="13" t="s">
        <v>51</v>
      </c>
      <c r="I2293" s="14">
        <v>0</v>
      </c>
      <c r="J2293" s="14"/>
      <c r="K2293" s="14"/>
      <c r="L2293" s="14"/>
      <c r="M2293" s="14"/>
      <c r="N2293" s="14"/>
      <c r="O2293" s="14">
        <f t="shared" si="3384"/>
        <v>0</v>
      </c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>
        <v>0</v>
      </c>
      <c r="AC2293" s="14">
        <v>0</v>
      </c>
      <c r="AD2293" s="14">
        <v>0</v>
      </c>
      <c r="AE2293" s="14"/>
      <c r="AF2293" s="14"/>
      <c r="AG2293" s="14"/>
      <c r="AH2293" s="14"/>
      <c r="AI2293" s="14"/>
      <c r="AJ2293" s="14">
        <f t="shared" si="3385"/>
        <v>0</v>
      </c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>
        <v>0</v>
      </c>
      <c r="AX2293" s="14">
        <v>0</v>
      </c>
      <c r="AY2293" s="14">
        <v>0</v>
      </c>
      <c r="AZ2293" s="14"/>
      <c r="BA2293" s="14"/>
      <c r="BB2293" s="14"/>
      <c r="BC2293" s="14"/>
      <c r="BD2293" s="14"/>
      <c r="BE2293" s="14">
        <f t="shared" si="3386"/>
        <v>0</v>
      </c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>
        <v>0</v>
      </c>
      <c r="BS2293" s="14">
        <v>0</v>
      </c>
      <c r="BT2293" s="14" t="e">
        <f>IF(#REF!=0,"-",#REF!/#REF!*100)</f>
        <v>#REF!</v>
      </c>
    </row>
    <row r="2294" spans="1:72" ht="33.75" x14ac:dyDescent="0.25">
      <c r="A2294" s="13" t="s">
        <v>0</v>
      </c>
      <c r="B2294" s="13" t="s">
        <v>0</v>
      </c>
      <c r="C2294" s="13" t="s">
        <v>0</v>
      </c>
      <c r="D2294" s="98" t="s">
        <v>0</v>
      </c>
      <c r="E2294" s="98" t="s">
        <v>0</v>
      </c>
      <c r="F2294" s="98" t="s">
        <v>0</v>
      </c>
      <c r="G2294" s="13" t="s">
        <v>0</v>
      </c>
      <c r="H2294" s="10" t="s">
        <v>759</v>
      </c>
      <c r="I2294" s="11">
        <f t="shared" ref="I2294:AA2294" si="3493">SUM(I2287,I2280,I2260,I2241)</f>
        <v>0</v>
      </c>
      <c r="J2294" s="11">
        <f t="shared" si="3493"/>
        <v>0</v>
      </c>
      <c r="K2294" s="11">
        <f t="shared" si="3493"/>
        <v>0</v>
      </c>
      <c r="L2294" s="11">
        <f t="shared" si="3493"/>
        <v>0</v>
      </c>
      <c r="M2294" s="11">
        <f t="shared" si="3493"/>
        <v>0</v>
      </c>
      <c r="N2294" s="11">
        <f t="shared" si="3493"/>
        <v>0</v>
      </c>
      <c r="O2294" s="11">
        <f t="shared" si="3493"/>
        <v>0</v>
      </c>
      <c r="P2294" s="11">
        <f t="shared" si="3493"/>
        <v>0</v>
      </c>
      <c r="Q2294" s="11">
        <f t="shared" si="3493"/>
        <v>0</v>
      </c>
      <c r="R2294" s="11">
        <f t="shared" si="3493"/>
        <v>0</v>
      </c>
      <c r="S2294" s="11">
        <f t="shared" si="3493"/>
        <v>0</v>
      </c>
      <c r="T2294" s="11">
        <f t="shared" si="3493"/>
        <v>0</v>
      </c>
      <c r="U2294" s="11">
        <f t="shared" si="3493"/>
        <v>0</v>
      </c>
      <c r="V2294" s="11">
        <f t="shared" si="3493"/>
        <v>0</v>
      </c>
      <c r="W2294" s="11">
        <f t="shared" si="3493"/>
        <v>0</v>
      </c>
      <c r="X2294" s="11">
        <f t="shared" si="3493"/>
        <v>0</v>
      </c>
      <c r="Y2294" s="11">
        <f t="shared" si="3493"/>
        <v>0</v>
      </c>
      <c r="Z2294" s="11">
        <f t="shared" si="3493"/>
        <v>0</v>
      </c>
      <c r="AA2294" s="11">
        <f t="shared" si="3493"/>
        <v>0</v>
      </c>
      <c r="AB2294" s="11">
        <v>0</v>
      </c>
      <c r="AC2294" s="11">
        <v>0</v>
      </c>
      <c r="AD2294" s="11">
        <f t="shared" ref="AD2294:AV2294" si="3494">SUM(AD2287,AD2280,AD2260,AD2241)</f>
        <v>40000</v>
      </c>
      <c r="AE2294" s="11">
        <f t="shared" si="3494"/>
        <v>0</v>
      </c>
      <c r="AF2294" s="11">
        <f t="shared" si="3494"/>
        <v>0</v>
      </c>
      <c r="AG2294" s="11">
        <f t="shared" si="3494"/>
        <v>0</v>
      </c>
      <c r="AH2294" s="11">
        <f t="shared" si="3494"/>
        <v>0</v>
      </c>
      <c r="AI2294" s="11">
        <f t="shared" si="3494"/>
        <v>0</v>
      </c>
      <c r="AJ2294" s="11">
        <f t="shared" si="3494"/>
        <v>40000</v>
      </c>
      <c r="AK2294" s="11">
        <f t="shared" si="3494"/>
        <v>0</v>
      </c>
      <c r="AL2294" s="11">
        <f t="shared" si="3494"/>
        <v>0</v>
      </c>
      <c r="AM2294" s="11">
        <f t="shared" si="3494"/>
        <v>6759</v>
      </c>
      <c r="AN2294" s="11">
        <f t="shared" si="3494"/>
        <v>0</v>
      </c>
      <c r="AO2294" s="11">
        <f t="shared" si="3494"/>
        <v>0</v>
      </c>
      <c r="AP2294" s="11">
        <f t="shared" si="3494"/>
        <v>0</v>
      </c>
      <c r="AQ2294" s="11">
        <f t="shared" si="3494"/>
        <v>0</v>
      </c>
      <c r="AR2294" s="11">
        <f t="shared" si="3494"/>
        <v>0</v>
      </c>
      <c r="AS2294" s="11">
        <f t="shared" si="3494"/>
        <v>0</v>
      </c>
      <c r="AT2294" s="11">
        <f t="shared" si="3494"/>
        <v>0</v>
      </c>
      <c r="AU2294" s="11">
        <f t="shared" si="3494"/>
        <v>0</v>
      </c>
      <c r="AV2294" s="11">
        <f t="shared" si="3494"/>
        <v>0</v>
      </c>
      <c r="AW2294" s="11">
        <v>6759</v>
      </c>
      <c r="AX2294" s="11">
        <v>33241</v>
      </c>
      <c r="AY2294" s="11">
        <f t="shared" ref="AY2294:BQ2294" si="3495">SUM(AY2287,AY2280,AY2260,AY2241)</f>
        <v>17200000</v>
      </c>
      <c r="AZ2294" s="11">
        <f t="shared" si="3495"/>
        <v>0</v>
      </c>
      <c r="BA2294" s="11">
        <f t="shared" si="3495"/>
        <v>0</v>
      </c>
      <c r="BB2294" s="11">
        <f t="shared" si="3495"/>
        <v>0</v>
      </c>
      <c r="BC2294" s="11">
        <f t="shared" si="3495"/>
        <v>0</v>
      </c>
      <c r="BD2294" s="11">
        <f t="shared" si="3495"/>
        <v>0</v>
      </c>
      <c r="BE2294" s="11">
        <f t="shared" si="3495"/>
        <v>17200000</v>
      </c>
      <c r="BF2294" s="11">
        <f t="shared" si="3495"/>
        <v>780080</v>
      </c>
      <c r="BG2294" s="11">
        <f t="shared" si="3495"/>
        <v>787541</v>
      </c>
      <c r="BH2294" s="11">
        <f t="shared" si="3495"/>
        <v>794411</v>
      </c>
      <c r="BI2294" s="11">
        <f t="shared" si="3495"/>
        <v>780935</v>
      </c>
      <c r="BJ2294" s="11">
        <f t="shared" si="3495"/>
        <v>0</v>
      </c>
      <c r="BK2294" s="11">
        <f t="shared" si="3495"/>
        <v>0</v>
      </c>
      <c r="BL2294" s="11">
        <f t="shared" si="3495"/>
        <v>0</v>
      </c>
      <c r="BM2294" s="11">
        <f t="shared" si="3495"/>
        <v>0</v>
      </c>
      <c r="BN2294" s="11">
        <f t="shared" si="3495"/>
        <v>0</v>
      </c>
      <c r="BO2294" s="11">
        <f t="shared" si="3495"/>
        <v>0</v>
      </c>
      <c r="BP2294" s="11">
        <f t="shared" si="3495"/>
        <v>0</v>
      </c>
      <c r="BQ2294" s="11">
        <f t="shared" si="3495"/>
        <v>0</v>
      </c>
      <c r="BR2294" s="11">
        <v>3142967</v>
      </c>
      <c r="BS2294" s="11">
        <v>14057033</v>
      </c>
      <c r="BT2294" s="11" t="e">
        <f>IF(#REF!=0,"-",#REF!/#REF!*100)</f>
        <v>#REF!</v>
      </c>
    </row>
    <row r="2295" spans="1:72" ht="15.75" thickBot="1" x14ac:dyDescent="0.3">
      <c r="A2295" s="13" t="s">
        <v>0</v>
      </c>
      <c r="B2295" s="13" t="s">
        <v>0</v>
      </c>
      <c r="C2295" s="13" t="s">
        <v>0</v>
      </c>
      <c r="D2295" s="98" t="s">
        <v>0</v>
      </c>
      <c r="E2295" s="98" t="s">
        <v>0</v>
      </c>
      <c r="F2295" s="98" t="s">
        <v>0</v>
      </c>
      <c r="G2295" s="13" t="s">
        <v>0</v>
      </c>
      <c r="H2295" s="2" t="s">
        <v>53</v>
      </c>
      <c r="I2295" s="13" t="s">
        <v>0</v>
      </c>
      <c r="J2295" s="13"/>
      <c r="K2295" s="13"/>
      <c r="L2295" s="13"/>
      <c r="M2295" s="13"/>
      <c r="N2295" s="13"/>
      <c r="O2295" s="13" t="e">
        <f t="shared" si="3384"/>
        <v>#VALUE!</v>
      </c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>
        <v>0</v>
      </c>
      <c r="AC2295" s="13" t="e">
        <v>#VALUE!</v>
      </c>
      <c r="AD2295" s="13" t="s">
        <v>0</v>
      </c>
      <c r="AE2295" s="13"/>
      <c r="AF2295" s="13"/>
      <c r="AG2295" s="13"/>
      <c r="AH2295" s="13"/>
      <c r="AI2295" s="13"/>
      <c r="AJ2295" s="13" t="e">
        <f t="shared" si="3385"/>
        <v>#VALUE!</v>
      </c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>
        <v>0</v>
      </c>
      <c r="AX2295" s="13" t="e">
        <v>#VALUE!</v>
      </c>
      <c r="AY2295" s="13" t="s">
        <v>0</v>
      </c>
      <c r="AZ2295" s="13"/>
      <c r="BA2295" s="13"/>
      <c r="BB2295" s="13"/>
      <c r="BC2295" s="13"/>
      <c r="BD2295" s="13"/>
      <c r="BE2295" s="13" t="e">
        <f t="shared" si="3386"/>
        <v>#VALUE!</v>
      </c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>
        <v>0</v>
      </c>
      <c r="BS2295" s="13" t="e">
        <v>#VALUE!</v>
      </c>
      <c r="BT2295" s="12"/>
    </row>
    <row r="2296" spans="1:72" ht="69.75" customHeight="1" thickBot="1" x14ac:dyDescent="0.3">
      <c r="A2296" s="132" t="s">
        <v>0</v>
      </c>
      <c r="B2296" s="132" t="s">
        <v>0</v>
      </c>
      <c r="C2296" s="132" t="s">
        <v>0</v>
      </c>
      <c r="D2296" s="135" t="s">
        <v>0</v>
      </c>
      <c r="E2296" s="135" t="s">
        <v>0</v>
      </c>
      <c r="F2296" s="135" t="s">
        <v>0</v>
      </c>
      <c r="G2296" s="138" t="s">
        <v>0</v>
      </c>
      <c r="H2296" s="5" t="s">
        <v>54</v>
      </c>
      <c r="I2296" s="89" t="s">
        <v>9</v>
      </c>
      <c r="J2296" s="89" t="s">
        <v>1606</v>
      </c>
      <c r="K2296" s="89" t="s">
        <v>1534</v>
      </c>
      <c r="L2296" s="89" t="s">
        <v>1592</v>
      </c>
      <c r="M2296" s="89" t="s">
        <v>1593</v>
      </c>
      <c r="N2296" s="89" t="s">
        <v>1594</v>
      </c>
      <c r="O2296" s="89" t="s">
        <v>1610</v>
      </c>
      <c r="P2296" s="89" t="s">
        <v>1607</v>
      </c>
      <c r="Q2296" s="89" t="s">
        <v>1595</v>
      </c>
      <c r="R2296" s="89" t="s">
        <v>1596</v>
      </c>
      <c r="S2296" s="89" t="s">
        <v>1597</v>
      </c>
      <c r="T2296" s="89" t="s">
        <v>1598</v>
      </c>
      <c r="U2296" s="89" t="s">
        <v>1599</v>
      </c>
      <c r="V2296" s="89" t="s">
        <v>1600</v>
      </c>
      <c r="W2296" s="89" t="s">
        <v>1608</v>
      </c>
      <c r="X2296" s="89" t="s">
        <v>1609</v>
      </c>
      <c r="Y2296" s="89" t="s">
        <v>1601</v>
      </c>
      <c r="Z2296" s="89" t="s">
        <v>1602</v>
      </c>
      <c r="AA2296" s="89" t="s">
        <v>1603</v>
      </c>
      <c r="AB2296" s="89" t="s">
        <v>1604</v>
      </c>
      <c r="AC2296" s="89" t="s">
        <v>1605</v>
      </c>
      <c r="AD2296" s="90" t="s">
        <v>10</v>
      </c>
      <c r="AE2296" s="90" t="s">
        <v>1606</v>
      </c>
      <c r="AF2296" s="90" t="s">
        <v>1534</v>
      </c>
      <c r="AG2296" s="90" t="s">
        <v>1592</v>
      </c>
      <c r="AH2296" s="90" t="s">
        <v>1593</v>
      </c>
      <c r="AI2296" s="90" t="s">
        <v>1594</v>
      </c>
      <c r="AJ2296" s="90" t="s">
        <v>1611</v>
      </c>
      <c r="AK2296" s="90" t="s">
        <v>1607</v>
      </c>
      <c r="AL2296" s="90" t="s">
        <v>1595</v>
      </c>
      <c r="AM2296" s="90" t="s">
        <v>1596</v>
      </c>
      <c r="AN2296" s="90" t="s">
        <v>1597</v>
      </c>
      <c r="AO2296" s="90" t="s">
        <v>1598</v>
      </c>
      <c r="AP2296" s="90" t="s">
        <v>1599</v>
      </c>
      <c r="AQ2296" s="90" t="s">
        <v>1600</v>
      </c>
      <c r="AR2296" s="90" t="s">
        <v>1608</v>
      </c>
      <c r="AS2296" s="90" t="s">
        <v>1609</v>
      </c>
      <c r="AT2296" s="90" t="s">
        <v>1601</v>
      </c>
      <c r="AU2296" s="90" t="s">
        <v>1602</v>
      </c>
      <c r="AV2296" s="90" t="s">
        <v>1603</v>
      </c>
      <c r="AW2296" s="90" t="s">
        <v>1604</v>
      </c>
      <c r="AX2296" s="90" t="s">
        <v>1605</v>
      </c>
      <c r="AY2296" s="91" t="s">
        <v>11</v>
      </c>
      <c r="AZ2296" s="91" t="s">
        <v>1606</v>
      </c>
      <c r="BA2296" s="91" t="s">
        <v>1534</v>
      </c>
      <c r="BB2296" s="91" t="s">
        <v>1592</v>
      </c>
      <c r="BC2296" s="91" t="s">
        <v>1593</v>
      </c>
      <c r="BD2296" s="91" t="s">
        <v>1594</v>
      </c>
      <c r="BE2296" s="91" t="s">
        <v>1612</v>
      </c>
      <c r="BF2296" s="91" t="s">
        <v>1607</v>
      </c>
      <c r="BG2296" s="91" t="s">
        <v>1595</v>
      </c>
      <c r="BH2296" s="91" t="s">
        <v>1596</v>
      </c>
      <c r="BI2296" s="91" t="s">
        <v>1597</v>
      </c>
      <c r="BJ2296" s="91" t="s">
        <v>1598</v>
      </c>
      <c r="BK2296" s="91" t="s">
        <v>1599</v>
      </c>
      <c r="BL2296" s="91" t="s">
        <v>1600</v>
      </c>
      <c r="BM2296" s="91" t="s">
        <v>1608</v>
      </c>
      <c r="BN2296" s="91" t="s">
        <v>1609</v>
      </c>
      <c r="BO2296" s="91" t="s">
        <v>1601</v>
      </c>
      <c r="BP2296" s="91" t="s">
        <v>1602</v>
      </c>
      <c r="BQ2296" s="91" t="s">
        <v>1603</v>
      </c>
      <c r="BR2296" s="91" t="s">
        <v>1604</v>
      </c>
      <c r="BS2296" s="91" t="s">
        <v>1605</v>
      </c>
      <c r="BT2296" s="5" t="s">
        <v>1671</v>
      </c>
    </row>
    <row r="2297" spans="1:72" x14ac:dyDescent="0.25">
      <c r="A2297" s="133"/>
      <c r="B2297" s="133"/>
      <c r="C2297" s="133"/>
      <c r="D2297" s="136"/>
      <c r="E2297" s="136"/>
      <c r="F2297" s="136"/>
      <c r="G2297" s="139"/>
      <c r="H2297" s="15" t="s">
        <v>0</v>
      </c>
      <c r="I2297" s="9">
        <v>1</v>
      </c>
      <c r="J2297" s="9">
        <v>2</v>
      </c>
      <c r="K2297" s="9">
        <v>3</v>
      </c>
      <c r="L2297" s="9">
        <v>4</v>
      </c>
      <c r="M2297" s="9">
        <v>5</v>
      </c>
      <c r="N2297" s="9">
        <v>6</v>
      </c>
      <c r="O2297" s="9">
        <v>7</v>
      </c>
      <c r="P2297" s="9">
        <v>8</v>
      </c>
      <c r="Q2297" s="9">
        <v>9</v>
      </c>
      <c r="R2297" s="9">
        <v>10</v>
      </c>
      <c r="S2297" s="9">
        <v>11</v>
      </c>
      <c r="T2297" s="9">
        <v>12</v>
      </c>
      <c r="U2297" s="9">
        <v>13</v>
      </c>
      <c r="V2297" s="9">
        <v>14</v>
      </c>
      <c r="W2297" s="9">
        <v>15</v>
      </c>
      <c r="X2297" s="9">
        <v>16</v>
      </c>
      <c r="Y2297" s="9">
        <v>17</v>
      </c>
      <c r="Z2297" s="9">
        <v>18</v>
      </c>
      <c r="AA2297" s="9">
        <v>19</v>
      </c>
      <c r="AB2297" s="9">
        <v>20</v>
      </c>
      <c r="AC2297" s="9">
        <v>21</v>
      </c>
      <c r="AD2297" s="9">
        <v>1</v>
      </c>
      <c r="AE2297" s="9">
        <v>2</v>
      </c>
      <c r="AF2297" s="9">
        <v>3</v>
      </c>
      <c r="AG2297" s="9">
        <v>4</v>
      </c>
      <c r="AH2297" s="9">
        <v>5</v>
      </c>
      <c r="AI2297" s="9">
        <v>6</v>
      </c>
      <c r="AJ2297" s="9">
        <v>7</v>
      </c>
      <c r="AK2297" s="9">
        <v>8</v>
      </c>
      <c r="AL2297" s="9">
        <v>9</v>
      </c>
      <c r="AM2297" s="9">
        <v>10</v>
      </c>
      <c r="AN2297" s="9">
        <v>11</v>
      </c>
      <c r="AO2297" s="9">
        <v>12</v>
      </c>
      <c r="AP2297" s="9">
        <v>13</v>
      </c>
      <c r="AQ2297" s="9">
        <v>14</v>
      </c>
      <c r="AR2297" s="9">
        <v>15</v>
      </c>
      <c r="AS2297" s="9">
        <v>16</v>
      </c>
      <c r="AT2297" s="9">
        <v>17</v>
      </c>
      <c r="AU2297" s="9">
        <v>18</v>
      </c>
      <c r="AV2297" s="9">
        <v>19</v>
      </c>
      <c r="AW2297" s="9">
        <v>20</v>
      </c>
      <c r="AX2297" s="9">
        <v>21</v>
      </c>
      <c r="AY2297" s="9">
        <v>1</v>
      </c>
      <c r="AZ2297" s="9">
        <v>2</v>
      </c>
      <c r="BA2297" s="9">
        <v>3</v>
      </c>
      <c r="BB2297" s="9">
        <v>4</v>
      </c>
      <c r="BC2297" s="9">
        <v>5</v>
      </c>
      <c r="BD2297" s="9">
        <v>6</v>
      </c>
      <c r="BE2297" s="9">
        <v>7</v>
      </c>
      <c r="BF2297" s="9">
        <v>8</v>
      </c>
      <c r="BG2297" s="9">
        <v>9</v>
      </c>
      <c r="BH2297" s="9">
        <v>10</v>
      </c>
      <c r="BI2297" s="9">
        <v>11</v>
      </c>
      <c r="BJ2297" s="9">
        <v>12</v>
      </c>
      <c r="BK2297" s="9">
        <v>13</v>
      </c>
      <c r="BL2297" s="9">
        <v>14</v>
      </c>
      <c r="BM2297" s="9">
        <v>15</v>
      </c>
      <c r="BN2297" s="9">
        <v>16</v>
      </c>
      <c r="BO2297" s="9">
        <v>17</v>
      </c>
      <c r="BP2297" s="9">
        <v>18</v>
      </c>
      <c r="BQ2297" s="9">
        <v>19</v>
      </c>
      <c r="BR2297" s="9">
        <v>20</v>
      </c>
      <c r="BS2297" s="9">
        <v>21</v>
      </c>
      <c r="BT2297" s="9">
        <v>9</v>
      </c>
    </row>
    <row r="2298" spans="1:72" x14ac:dyDescent="0.25">
      <c r="A2298" s="133"/>
      <c r="B2298" s="133"/>
      <c r="C2298" s="133"/>
      <c r="D2298" s="136"/>
      <c r="E2298" s="136"/>
      <c r="F2298" s="136"/>
      <c r="G2298" s="139"/>
      <c r="H2298" s="16" t="s">
        <v>760</v>
      </c>
      <c r="I2298" s="17">
        <f t="shared" ref="I2298:AA2298" si="3496">SUM(I2266)</f>
        <v>0</v>
      </c>
      <c r="J2298" s="17">
        <f t="shared" si="3496"/>
        <v>0</v>
      </c>
      <c r="K2298" s="17">
        <f t="shared" si="3496"/>
        <v>0</v>
      </c>
      <c r="L2298" s="17">
        <f t="shared" si="3496"/>
        <v>0</v>
      </c>
      <c r="M2298" s="17">
        <f t="shared" si="3496"/>
        <v>0</v>
      </c>
      <c r="N2298" s="17">
        <f t="shared" si="3496"/>
        <v>0</v>
      </c>
      <c r="O2298" s="17">
        <f t="shared" ref="O2298" si="3497">SUM(O2266)</f>
        <v>0</v>
      </c>
      <c r="P2298" s="17">
        <f t="shared" si="3496"/>
        <v>0</v>
      </c>
      <c r="Q2298" s="17">
        <f t="shared" si="3496"/>
        <v>0</v>
      </c>
      <c r="R2298" s="17">
        <f t="shared" si="3496"/>
        <v>0</v>
      </c>
      <c r="S2298" s="17">
        <f t="shared" si="3496"/>
        <v>0</v>
      </c>
      <c r="T2298" s="17">
        <f t="shared" si="3496"/>
        <v>0</v>
      </c>
      <c r="U2298" s="17">
        <f t="shared" si="3496"/>
        <v>0</v>
      </c>
      <c r="V2298" s="17">
        <f t="shared" si="3496"/>
        <v>0</v>
      </c>
      <c r="W2298" s="17">
        <f t="shared" si="3496"/>
        <v>0</v>
      </c>
      <c r="X2298" s="17">
        <f t="shared" si="3496"/>
        <v>0</v>
      </c>
      <c r="Y2298" s="17">
        <f t="shared" si="3496"/>
        <v>0</v>
      </c>
      <c r="Z2298" s="17">
        <f t="shared" si="3496"/>
        <v>0</v>
      </c>
      <c r="AA2298" s="17">
        <f t="shared" si="3496"/>
        <v>0</v>
      </c>
      <c r="AB2298" s="17">
        <v>0</v>
      </c>
      <c r="AC2298" s="17">
        <v>0</v>
      </c>
      <c r="AD2298" s="17">
        <f t="shared" ref="AD2298:AV2298" si="3498">SUM(AD2266)</f>
        <v>0</v>
      </c>
      <c r="AE2298" s="17">
        <f t="shared" si="3498"/>
        <v>0</v>
      </c>
      <c r="AF2298" s="17">
        <f t="shared" si="3498"/>
        <v>0</v>
      </c>
      <c r="AG2298" s="17">
        <f t="shared" si="3498"/>
        <v>0</v>
      </c>
      <c r="AH2298" s="17">
        <f t="shared" si="3498"/>
        <v>0</v>
      </c>
      <c r="AI2298" s="17">
        <f t="shared" si="3498"/>
        <v>0</v>
      </c>
      <c r="AJ2298" s="17">
        <f t="shared" ref="AJ2298" si="3499">SUM(AJ2266)</f>
        <v>0</v>
      </c>
      <c r="AK2298" s="17">
        <f t="shared" si="3498"/>
        <v>0</v>
      </c>
      <c r="AL2298" s="17">
        <f t="shared" si="3498"/>
        <v>0</v>
      </c>
      <c r="AM2298" s="17">
        <f t="shared" si="3498"/>
        <v>0</v>
      </c>
      <c r="AN2298" s="17">
        <f t="shared" si="3498"/>
        <v>0</v>
      </c>
      <c r="AO2298" s="17">
        <f t="shared" si="3498"/>
        <v>0</v>
      </c>
      <c r="AP2298" s="17">
        <f t="shared" si="3498"/>
        <v>0</v>
      </c>
      <c r="AQ2298" s="17">
        <f t="shared" si="3498"/>
        <v>0</v>
      </c>
      <c r="AR2298" s="17">
        <f t="shared" si="3498"/>
        <v>0</v>
      </c>
      <c r="AS2298" s="17">
        <f t="shared" si="3498"/>
        <v>0</v>
      </c>
      <c r="AT2298" s="17">
        <f t="shared" si="3498"/>
        <v>0</v>
      </c>
      <c r="AU2298" s="17">
        <f t="shared" si="3498"/>
        <v>0</v>
      </c>
      <c r="AV2298" s="17">
        <f t="shared" si="3498"/>
        <v>0</v>
      </c>
      <c r="AW2298" s="17">
        <v>0</v>
      </c>
      <c r="AX2298" s="17">
        <v>0</v>
      </c>
      <c r="AY2298" s="17">
        <f t="shared" ref="AY2298:BQ2298" si="3500">SUM(AY2266)</f>
        <v>6000000</v>
      </c>
      <c r="AZ2298" s="17">
        <f t="shared" si="3500"/>
        <v>0</v>
      </c>
      <c r="BA2298" s="17">
        <f t="shared" si="3500"/>
        <v>0</v>
      </c>
      <c r="BB2298" s="17">
        <f t="shared" si="3500"/>
        <v>0</v>
      </c>
      <c r="BC2298" s="17">
        <f t="shared" si="3500"/>
        <v>0</v>
      </c>
      <c r="BD2298" s="17">
        <f t="shared" si="3500"/>
        <v>0</v>
      </c>
      <c r="BE2298" s="17">
        <f t="shared" ref="BE2298" si="3501">SUM(BE2266)</f>
        <v>6000000</v>
      </c>
      <c r="BF2298" s="17">
        <f t="shared" si="3500"/>
        <v>0</v>
      </c>
      <c r="BG2298" s="17">
        <f t="shared" si="3500"/>
        <v>0</v>
      </c>
      <c r="BH2298" s="17">
        <f t="shared" si="3500"/>
        <v>0</v>
      </c>
      <c r="BI2298" s="17">
        <f t="shared" si="3500"/>
        <v>0</v>
      </c>
      <c r="BJ2298" s="17">
        <f t="shared" si="3500"/>
        <v>0</v>
      </c>
      <c r="BK2298" s="17">
        <f t="shared" si="3500"/>
        <v>0</v>
      </c>
      <c r="BL2298" s="17">
        <f t="shared" si="3500"/>
        <v>0</v>
      </c>
      <c r="BM2298" s="17">
        <f t="shared" si="3500"/>
        <v>0</v>
      </c>
      <c r="BN2298" s="17">
        <f t="shared" si="3500"/>
        <v>0</v>
      </c>
      <c r="BO2298" s="17">
        <f t="shared" si="3500"/>
        <v>0</v>
      </c>
      <c r="BP2298" s="17">
        <f t="shared" si="3500"/>
        <v>0</v>
      </c>
      <c r="BQ2298" s="17">
        <f t="shared" si="3500"/>
        <v>0</v>
      </c>
      <c r="BR2298" s="17">
        <v>0</v>
      </c>
      <c r="BS2298" s="17">
        <v>6000000</v>
      </c>
      <c r="BT2298" s="17" t="e">
        <f>IF(#REF!=0,"-",#REF!/#REF!*100)</f>
        <v>#REF!</v>
      </c>
    </row>
    <row r="2299" spans="1:72" x14ac:dyDescent="0.25">
      <c r="A2299" s="133"/>
      <c r="B2299" s="133"/>
      <c r="C2299" s="133"/>
      <c r="D2299" s="136"/>
      <c r="E2299" s="136"/>
      <c r="F2299" s="136"/>
      <c r="G2299" s="139"/>
      <c r="H2299" s="16" t="s">
        <v>116</v>
      </c>
      <c r="I2299" s="17">
        <f t="shared" ref="I2299:AA2299" si="3502">SUM(I2293,I2292,I2291,I2286,I2283,I2279,I2278,I2276,I2275,I2274,I2273,I2272,I2271,I2269,I2268,I2267,I2265,I2263,I2259,I2258,I2257,I2256,I2254,I2253,I2251,I2249,I2248,I2247,I2246,I2245,I2243)</f>
        <v>0</v>
      </c>
      <c r="J2299" s="17">
        <f t="shared" si="3502"/>
        <v>0</v>
      </c>
      <c r="K2299" s="17">
        <f t="shared" si="3502"/>
        <v>0</v>
      </c>
      <c r="L2299" s="17">
        <f t="shared" si="3502"/>
        <v>0</v>
      </c>
      <c r="M2299" s="17">
        <f t="shared" si="3502"/>
        <v>0</v>
      </c>
      <c r="N2299" s="17">
        <f t="shared" si="3502"/>
        <v>0</v>
      </c>
      <c r="O2299" s="17">
        <f t="shared" ref="O2299" si="3503">SUM(O2293,O2292,O2291,O2286,O2283,O2279,O2278,O2276,O2275,O2274,O2273,O2272,O2271,O2269,O2268,O2267,O2265,O2263,O2259,O2258,O2257,O2256,O2254,O2253,O2251,O2249,O2248,O2247,O2246,O2245,O2243)</f>
        <v>0</v>
      </c>
      <c r="P2299" s="17">
        <f t="shared" si="3502"/>
        <v>0</v>
      </c>
      <c r="Q2299" s="17">
        <f t="shared" si="3502"/>
        <v>0</v>
      </c>
      <c r="R2299" s="17">
        <f t="shared" si="3502"/>
        <v>0</v>
      </c>
      <c r="S2299" s="17">
        <f t="shared" si="3502"/>
        <v>0</v>
      </c>
      <c r="T2299" s="17">
        <f t="shared" si="3502"/>
        <v>0</v>
      </c>
      <c r="U2299" s="17">
        <f t="shared" si="3502"/>
        <v>0</v>
      </c>
      <c r="V2299" s="17">
        <f t="shared" si="3502"/>
        <v>0</v>
      </c>
      <c r="W2299" s="17">
        <f t="shared" si="3502"/>
        <v>0</v>
      </c>
      <c r="X2299" s="17">
        <f t="shared" si="3502"/>
        <v>0</v>
      </c>
      <c r="Y2299" s="17">
        <f t="shared" si="3502"/>
        <v>0</v>
      </c>
      <c r="Z2299" s="17">
        <f t="shared" si="3502"/>
        <v>0</v>
      </c>
      <c r="AA2299" s="17">
        <f t="shared" si="3502"/>
        <v>0</v>
      </c>
      <c r="AB2299" s="17">
        <v>0</v>
      </c>
      <c r="AC2299" s="17">
        <v>0</v>
      </c>
      <c r="AD2299" s="17">
        <f t="shared" ref="AD2299:AV2299" si="3504">SUM(AD2293,AD2292,AD2291,AD2286,AD2283,AD2279,AD2278,AD2276,AD2275,AD2274,AD2273,AD2272,AD2271,AD2269,AD2268,AD2267,AD2265,AD2263,AD2259,AD2258,AD2257,AD2256,AD2254,AD2253,AD2251,AD2249,AD2248,AD2247,AD2246,AD2245,AD2243)</f>
        <v>40000</v>
      </c>
      <c r="AE2299" s="17">
        <f t="shared" si="3504"/>
        <v>0</v>
      </c>
      <c r="AF2299" s="17">
        <f t="shared" si="3504"/>
        <v>0</v>
      </c>
      <c r="AG2299" s="17">
        <f t="shared" si="3504"/>
        <v>0</v>
      </c>
      <c r="AH2299" s="17">
        <f t="shared" si="3504"/>
        <v>0</v>
      </c>
      <c r="AI2299" s="17">
        <f t="shared" si="3504"/>
        <v>0</v>
      </c>
      <c r="AJ2299" s="17">
        <f t="shared" ref="AJ2299" si="3505">SUM(AJ2293,AJ2292,AJ2291,AJ2286,AJ2283,AJ2279,AJ2278,AJ2276,AJ2275,AJ2274,AJ2273,AJ2272,AJ2271,AJ2269,AJ2268,AJ2267,AJ2265,AJ2263,AJ2259,AJ2258,AJ2257,AJ2256,AJ2254,AJ2253,AJ2251,AJ2249,AJ2248,AJ2247,AJ2246,AJ2245,AJ2243)</f>
        <v>40000</v>
      </c>
      <c r="AK2299" s="17">
        <f t="shared" si="3504"/>
        <v>0</v>
      </c>
      <c r="AL2299" s="17">
        <f t="shared" si="3504"/>
        <v>0</v>
      </c>
      <c r="AM2299" s="17">
        <f t="shared" si="3504"/>
        <v>6759</v>
      </c>
      <c r="AN2299" s="17">
        <f t="shared" si="3504"/>
        <v>0</v>
      </c>
      <c r="AO2299" s="17">
        <f t="shared" si="3504"/>
        <v>0</v>
      </c>
      <c r="AP2299" s="17">
        <f t="shared" si="3504"/>
        <v>0</v>
      </c>
      <c r="AQ2299" s="17">
        <f t="shared" si="3504"/>
        <v>0</v>
      </c>
      <c r="AR2299" s="17">
        <f t="shared" si="3504"/>
        <v>0</v>
      </c>
      <c r="AS2299" s="17">
        <f t="shared" si="3504"/>
        <v>0</v>
      </c>
      <c r="AT2299" s="17">
        <f t="shared" si="3504"/>
        <v>0</v>
      </c>
      <c r="AU2299" s="17">
        <f t="shared" si="3504"/>
        <v>0</v>
      </c>
      <c r="AV2299" s="17">
        <f t="shared" si="3504"/>
        <v>0</v>
      </c>
      <c r="AW2299" s="17">
        <v>6759</v>
      </c>
      <c r="AX2299" s="17">
        <v>33241</v>
      </c>
      <c r="AY2299" s="17">
        <f t="shared" ref="AY2299:BQ2299" si="3506">SUM(AY2293,AY2292,AY2291,AY2286,AY2283,AY2279,AY2278,AY2276,AY2275,AY2274,AY2273,AY2272,AY2271,AY2269,AY2268,AY2267,AY2265,AY2263,AY2259,AY2258,AY2257,AY2256,AY2254,AY2253,AY2251,AY2249,AY2248,AY2247,AY2246,AY2245,AY2243)</f>
        <v>11200000</v>
      </c>
      <c r="AZ2299" s="17">
        <f t="shared" si="3506"/>
        <v>0</v>
      </c>
      <c r="BA2299" s="17">
        <f t="shared" si="3506"/>
        <v>0</v>
      </c>
      <c r="BB2299" s="17">
        <f t="shared" si="3506"/>
        <v>0</v>
      </c>
      <c r="BC2299" s="17">
        <f t="shared" si="3506"/>
        <v>0</v>
      </c>
      <c r="BD2299" s="17">
        <f t="shared" si="3506"/>
        <v>0</v>
      </c>
      <c r="BE2299" s="17">
        <f t="shared" ref="BE2299" si="3507">SUM(BE2293,BE2292,BE2291,BE2286,BE2283,BE2279,BE2278,BE2276,BE2275,BE2274,BE2273,BE2272,BE2271,BE2269,BE2268,BE2267,BE2265,BE2263,BE2259,BE2258,BE2257,BE2256,BE2254,BE2253,BE2251,BE2249,BE2248,BE2247,BE2246,BE2245,BE2243)</f>
        <v>11200000</v>
      </c>
      <c r="BF2299" s="17">
        <f t="shared" si="3506"/>
        <v>780080</v>
      </c>
      <c r="BG2299" s="17">
        <f t="shared" si="3506"/>
        <v>787541</v>
      </c>
      <c r="BH2299" s="17">
        <f t="shared" si="3506"/>
        <v>794411</v>
      </c>
      <c r="BI2299" s="17">
        <f t="shared" si="3506"/>
        <v>780935</v>
      </c>
      <c r="BJ2299" s="17">
        <f t="shared" si="3506"/>
        <v>0</v>
      </c>
      <c r="BK2299" s="17">
        <f t="shared" si="3506"/>
        <v>0</v>
      </c>
      <c r="BL2299" s="17">
        <f t="shared" si="3506"/>
        <v>0</v>
      </c>
      <c r="BM2299" s="17">
        <f t="shared" si="3506"/>
        <v>0</v>
      </c>
      <c r="BN2299" s="17">
        <f t="shared" si="3506"/>
        <v>0</v>
      </c>
      <c r="BO2299" s="17">
        <f t="shared" si="3506"/>
        <v>0</v>
      </c>
      <c r="BP2299" s="17">
        <f t="shared" si="3506"/>
        <v>0</v>
      </c>
      <c r="BQ2299" s="17">
        <f t="shared" si="3506"/>
        <v>0</v>
      </c>
      <c r="BR2299" s="17">
        <v>3142967</v>
      </c>
      <c r="BS2299" s="17">
        <v>8057033</v>
      </c>
      <c r="BT2299" s="17" t="e">
        <f>IF(#REF!=0,"-",#REF!/#REF!*100)</f>
        <v>#REF!</v>
      </c>
    </row>
    <row r="2300" spans="1:72" x14ac:dyDescent="0.25">
      <c r="A2300" s="133"/>
      <c r="B2300" s="133"/>
      <c r="C2300" s="133"/>
      <c r="D2300" s="136"/>
      <c r="E2300" s="136"/>
      <c r="F2300" s="136"/>
      <c r="G2300" s="139"/>
      <c r="H2300" s="18" t="s">
        <v>55</v>
      </c>
      <c r="I2300" s="17">
        <f t="shared" ref="I2300:AA2300" si="3508">SUM(I2298:I2299)</f>
        <v>0</v>
      </c>
      <c r="J2300" s="17">
        <f t="shared" si="3508"/>
        <v>0</v>
      </c>
      <c r="K2300" s="17">
        <f t="shared" si="3508"/>
        <v>0</v>
      </c>
      <c r="L2300" s="17">
        <f t="shared" si="3508"/>
        <v>0</v>
      </c>
      <c r="M2300" s="17">
        <f t="shared" si="3508"/>
        <v>0</v>
      </c>
      <c r="N2300" s="17">
        <f t="shared" si="3508"/>
        <v>0</v>
      </c>
      <c r="O2300" s="17">
        <f t="shared" ref="O2300" si="3509">SUM(O2298:O2299)</f>
        <v>0</v>
      </c>
      <c r="P2300" s="17">
        <f t="shared" si="3508"/>
        <v>0</v>
      </c>
      <c r="Q2300" s="17">
        <f t="shared" si="3508"/>
        <v>0</v>
      </c>
      <c r="R2300" s="17">
        <f t="shared" si="3508"/>
        <v>0</v>
      </c>
      <c r="S2300" s="17">
        <f t="shared" si="3508"/>
        <v>0</v>
      </c>
      <c r="T2300" s="17">
        <f t="shared" si="3508"/>
        <v>0</v>
      </c>
      <c r="U2300" s="17">
        <f t="shared" si="3508"/>
        <v>0</v>
      </c>
      <c r="V2300" s="17">
        <f t="shared" si="3508"/>
        <v>0</v>
      </c>
      <c r="W2300" s="17">
        <f t="shared" si="3508"/>
        <v>0</v>
      </c>
      <c r="X2300" s="17">
        <f t="shared" si="3508"/>
        <v>0</v>
      </c>
      <c r="Y2300" s="17">
        <f t="shared" si="3508"/>
        <v>0</v>
      </c>
      <c r="Z2300" s="17">
        <f t="shared" si="3508"/>
        <v>0</v>
      </c>
      <c r="AA2300" s="17">
        <f t="shared" si="3508"/>
        <v>0</v>
      </c>
      <c r="AB2300" s="17">
        <v>0</v>
      </c>
      <c r="AC2300" s="17">
        <v>0</v>
      </c>
      <c r="AD2300" s="17">
        <f t="shared" ref="AD2300:AV2300" si="3510">SUM(AD2298:AD2299)</f>
        <v>40000</v>
      </c>
      <c r="AE2300" s="17">
        <f t="shared" si="3510"/>
        <v>0</v>
      </c>
      <c r="AF2300" s="17">
        <f t="shared" si="3510"/>
        <v>0</v>
      </c>
      <c r="AG2300" s="17">
        <f t="shared" si="3510"/>
        <v>0</v>
      </c>
      <c r="AH2300" s="17">
        <f t="shared" si="3510"/>
        <v>0</v>
      </c>
      <c r="AI2300" s="17">
        <f t="shared" si="3510"/>
        <v>0</v>
      </c>
      <c r="AJ2300" s="17">
        <f t="shared" ref="AJ2300" si="3511">SUM(AJ2298:AJ2299)</f>
        <v>40000</v>
      </c>
      <c r="AK2300" s="17">
        <f t="shared" si="3510"/>
        <v>0</v>
      </c>
      <c r="AL2300" s="17">
        <f t="shared" si="3510"/>
        <v>0</v>
      </c>
      <c r="AM2300" s="17">
        <f t="shared" si="3510"/>
        <v>6759</v>
      </c>
      <c r="AN2300" s="17">
        <f t="shared" si="3510"/>
        <v>0</v>
      </c>
      <c r="AO2300" s="17">
        <f t="shared" si="3510"/>
        <v>0</v>
      </c>
      <c r="AP2300" s="17">
        <f t="shared" si="3510"/>
        <v>0</v>
      </c>
      <c r="AQ2300" s="17">
        <f t="shared" si="3510"/>
        <v>0</v>
      </c>
      <c r="AR2300" s="17">
        <f t="shared" si="3510"/>
        <v>0</v>
      </c>
      <c r="AS2300" s="17">
        <f t="shared" si="3510"/>
        <v>0</v>
      </c>
      <c r="AT2300" s="17">
        <f t="shared" si="3510"/>
        <v>0</v>
      </c>
      <c r="AU2300" s="17">
        <f t="shared" si="3510"/>
        <v>0</v>
      </c>
      <c r="AV2300" s="17">
        <f t="shared" si="3510"/>
        <v>0</v>
      </c>
      <c r="AW2300" s="17">
        <v>6759</v>
      </c>
      <c r="AX2300" s="17">
        <v>33241</v>
      </c>
      <c r="AY2300" s="17">
        <f t="shared" ref="AY2300:BQ2300" si="3512">SUM(AY2298:AY2299)</f>
        <v>17200000</v>
      </c>
      <c r="AZ2300" s="17">
        <f t="shared" si="3512"/>
        <v>0</v>
      </c>
      <c r="BA2300" s="17">
        <f t="shared" si="3512"/>
        <v>0</v>
      </c>
      <c r="BB2300" s="17">
        <f t="shared" si="3512"/>
        <v>0</v>
      </c>
      <c r="BC2300" s="17">
        <f t="shared" si="3512"/>
        <v>0</v>
      </c>
      <c r="BD2300" s="17">
        <f t="shared" si="3512"/>
        <v>0</v>
      </c>
      <c r="BE2300" s="17">
        <f t="shared" ref="BE2300" si="3513">SUM(BE2298:BE2299)</f>
        <v>17200000</v>
      </c>
      <c r="BF2300" s="17">
        <f t="shared" si="3512"/>
        <v>780080</v>
      </c>
      <c r="BG2300" s="17">
        <f t="shared" si="3512"/>
        <v>787541</v>
      </c>
      <c r="BH2300" s="17">
        <f t="shared" si="3512"/>
        <v>794411</v>
      </c>
      <c r="BI2300" s="17">
        <f t="shared" si="3512"/>
        <v>780935</v>
      </c>
      <c r="BJ2300" s="17">
        <f t="shared" si="3512"/>
        <v>0</v>
      </c>
      <c r="BK2300" s="17">
        <f t="shared" si="3512"/>
        <v>0</v>
      </c>
      <c r="BL2300" s="17">
        <f t="shared" si="3512"/>
        <v>0</v>
      </c>
      <c r="BM2300" s="17">
        <f t="shared" si="3512"/>
        <v>0</v>
      </c>
      <c r="BN2300" s="17">
        <f t="shared" si="3512"/>
        <v>0</v>
      </c>
      <c r="BO2300" s="17">
        <f t="shared" si="3512"/>
        <v>0</v>
      </c>
      <c r="BP2300" s="17">
        <f t="shared" si="3512"/>
        <v>0</v>
      </c>
      <c r="BQ2300" s="17">
        <f t="shared" si="3512"/>
        <v>0</v>
      </c>
      <c r="BR2300" s="17">
        <v>3142967</v>
      </c>
      <c r="BS2300" s="17">
        <v>14057033</v>
      </c>
      <c r="BT2300" s="17" t="e">
        <f>IF(#REF!=0,"-",#REF!/#REF!*100)</f>
        <v>#REF!</v>
      </c>
    </row>
    <row r="2301" spans="1:72" x14ac:dyDescent="0.25">
      <c r="A2301" s="134"/>
      <c r="B2301" s="134"/>
      <c r="C2301" s="134"/>
      <c r="D2301" s="137"/>
      <c r="E2301" s="137"/>
      <c r="F2301" s="137"/>
      <c r="G2301" s="140"/>
      <c r="O2301">
        <f t="shared" si="3384"/>
        <v>0</v>
      </c>
      <c r="AB2301">
        <v>0</v>
      </c>
      <c r="AC2301">
        <v>0</v>
      </c>
      <c r="AJ2301">
        <f t="shared" si="3385"/>
        <v>0</v>
      </c>
      <c r="AW2301">
        <v>0</v>
      </c>
      <c r="AX2301">
        <v>0</v>
      </c>
      <c r="BE2301">
        <f t="shared" si="3386"/>
        <v>0</v>
      </c>
      <c r="BR2301">
        <v>0</v>
      </c>
      <c r="BS2301">
        <v>0</v>
      </c>
      <c r="BT2301" t="e">
        <f>IF(#REF!=0,"-",#REF!/#REF!*100)</f>
        <v>#REF!</v>
      </c>
    </row>
    <row r="2302" spans="1:72" x14ac:dyDescent="0.25">
      <c r="A2302" s="13" t="s">
        <v>0</v>
      </c>
      <c r="B2302" s="13" t="s">
        <v>0</v>
      </c>
      <c r="C2302" s="13" t="s">
        <v>0</v>
      </c>
      <c r="D2302" s="98" t="s">
        <v>0</v>
      </c>
      <c r="E2302" s="98" t="s">
        <v>0</v>
      </c>
      <c r="F2302" s="98" t="s">
        <v>0</v>
      </c>
      <c r="G2302" s="13" t="s">
        <v>0</v>
      </c>
      <c r="H2302" s="19" t="s">
        <v>0</v>
      </c>
      <c r="I2302" s="19" t="s">
        <v>0</v>
      </c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>
        <v>0</v>
      </c>
      <c r="AC2302" s="19">
        <v>0</v>
      </c>
      <c r="AD2302" s="19" t="s">
        <v>0</v>
      </c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>
        <v>0</v>
      </c>
      <c r="AX2302" s="19">
        <v>0</v>
      </c>
      <c r="AY2302" s="19" t="s">
        <v>0</v>
      </c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>
        <v>0</v>
      </c>
      <c r="BS2302" s="19">
        <v>0</v>
      </c>
      <c r="BT2302" s="19"/>
    </row>
    <row r="2303" spans="1:72" x14ac:dyDescent="0.25">
      <c r="A2303" s="13" t="s">
        <v>0</v>
      </c>
      <c r="B2303" s="13" t="s">
        <v>0</v>
      </c>
      <c r="C2303" s="13" t="s">
        <v>0</v>
      </c>
      <c r="D2303" s="98" t="s">
        <v>0</v>
      </c>
      <c r="E2303" s="98" t="s">
        <v>0</v>
      </c>
      <c r="F2303" s="98" t="s">
        <v>0</v>
      </c>
      <c r="G2303" s="13" t="s">
        <v>0</v>
      </c>
      <c r="H2303" s="10" t="s">
        <v>761</v>
      </c>
      <c r="I2303" s="11">
        <f t="shared" ref="I2303:AA2303" si="3514">SUM(I2294)</f>
        <v>0</v>
      </c>
      <c r="J2303" s="11">
        <f t="shared" si="3514"/>
        <v>0</v>
      </c>
      <c r="K2303" s="11">
        <f t="shared" si="3514"/>
        <v>0</v>
      </c>
      <c r="L2303" s="11">
        <f t="shared" si="3514"/>
        <v>0</v>
      </c>
      <c r="M2303" s="11">
        <f t="shared" si="3514"/>
        <v>0</v>
      </c>
      <c r="N2303" s="11">
        <f t="shared" si="3514"/>
        <v>0</v>
      </c>
      <c r="O2303" s="11">
        <f t="shared" si="3514"/>
        <v>0</v>
      </c>
      <c r="P2303" s="11">
        <f t="shared" si="3514"/>
        <v>0</v>
      </c>
      <c r="Q2303" s="11">
        <f t="shared" si="3514"/>
        <v>0</v>
      </c>
      <c r="R2303" s="11">
        <f t="shared" si="3514"/>
        <v>0</v>
      </c>
      <c r="S2303" s="11">
        <f t="shared" si="3514"/>
        <v>0</v>
      </c>
      <c r="T2303" s="11">
        <f t="shared" si="3514"/>
        <v>0</v>
      </c>
      <c r="U2303" s="11">
        <f t="shared" si="3514"/>
        <v>0</v>
      </c>
      <c r="V2303" s="11">
        <f t="shared" si="3514"/>
        <v>0</v>
      </c>
      <c r="W2303" s="11">
        <f t="shared" si="3514"/>
        <v>0</v>
      </c>
      <c r="X2303" s="11">
        <f t="shared" si="3514"/>
        <v>0</v>
      </c>
      <c r="Y2303" s="11">
        <f t="shared" si="3514"/>
        <v>0</v>
      </c>
      <c r="Z2303" s="11">
        <f t="shared" si="3514"/>
        <v>0</v>
      </c>
      <c r="AA2303" s="11">
        <f t="shared" si="3514"/>
        <v>0</v>
      </c>
      <c r="AB2303" s="11">
        <v>0</v>
      </c>
      <c r="AC2303" s="11">
        <v>0</v>
      </c>
      <c r="AD2303" s="11">
        <f t="shared" ref="AD2303:AV2303" si="3515">SUM(AD2294)</f>
        <v>40000</v>
      </c>
      <c r="AE2303" s="11">
        <f t="shared" si="3515"/>
        <v>0</v>
      </c>
      <c r="AF2303" s="11">
        <f t="shared" si="3515"/>
        <v>0</v>
      </c>
      <c r="AG2303" s="11">
        <f t="shared" si="3515"/>
        <v>0</v>
      </c>
      <c r="AH2303" s="11">
        <f t="shared" si="3515"/>
        <v>0</v>
      </c>
      <c r="AI2303" s="11">
        <f t="shared" si="3515"/>
        <v>0</v>
      </c>
      <c r="AJ2303" s="11">
        <f t="shared" si="3515"/>
        <v>40000</v>
      </c>
      <c r="AK2303" s="11">
        <f t="shared" si="3515"/>
        <v>0</v>
      </c>
      <c r="AL2303" s="11">
        <f t="shared" si="3515"/>
        <v>0</v>
      </c>
      <c r="AM2303" s="11">
        <f t="shared" si="3515"/>
        <v>6759</v>
      </c>
      <c r="AN2303" s="11">
        <f t="shared" si="3515"/>
        <v>0</v>
      </c>
      <c r="AO2303" s="11">
        <f t="shared" si="3515"/>
        <v>0</v>
      </c>
      <c r="AP2303" s="11">
        <f t="shared" si="3515"/>
        <v>0</v>
      </c>
      <c r="AQ2303" s="11">
        <f t="shared" si="3515"/>
        <v>0</v>
      </c>
      <c r="AR2303" s="11">
        <f t="shared" si="3515"/>
        <v>0</v>
      </c>
      <c r="AS2303" s="11">
        <f t="shared" si="3515"/>
        <v>0</v>
      </c>
      <c r="AT2303" s="11">
        <f t="shared" si="3515"/>
        <v>0</v>
      </c>
      <c r="AU2303" s="11">
        <f t="shared" si="3515"/>
        <v>0</v>
      </c>
      <c r="AV2303" s="11">
        <f t="shared" si="3515"/>
        <v>0</v>
      </c>
      <c r="AW2303" s="11">
        <v>6759</v>
      </c>
      <c r="AX2303" s="11">
        <v>33241</v>
      </c>
      <c r="AY2303" s="11">
        <f t="shared" ref="AY2303:BQ2303" si="3516">SUM(AY2294)</f>
        <v>17200000</v>
      </c>
      <c r="AZ2303" s="11">
        <f t="shared" si="3516"/>
        <v>0</v>
      </c>
      <c r="BA2303" s="11">
        <f t="shared" si="3516"/>
        <v>0</v>
      </c>
      <c r="BB2303" s="11">
        <f t="shared" si="3516"/>
        <v>0</v>
      </c>
      <c r="BC2303" s="11">
        <f t="shared" si="3516"/>
        <v>0</v>
      </c>
      <c r="BD2303" s="11">
        <f t="shared" si="3516"/>
        <v>0</v>
      </c>
      <c r="BE2303" s="11">
        <f t="shared" si="3516"/>
        <v>17200000</v>
      </c>
      <c r="BF2303" s="11">
        <f t="shared" si="3516"/>
        <v>780080</v>
      </c>
      <c r="BG2303" s="11">
        <f t="shared" si="3516"/>
        <v>787541</v>
      </c>
      <c r="BH2303" s="11">
        <f t="shared" si="3516"/>
        <v>794411</v>
      </c>
      <c r="BI2303" s="11">
        <f t="shared" si="3516"/>
        <v>780935</v>
      </c>
      <c r="BJ2303" s="11">
        <f t="shared" si="3516"/>
        <v>0</v>
      </c>
      <c r="BK2303" s="11">
        <f t="shared" si="3516"/>
        <v>0</v>
      </c>
      <c r="BL2303" s="11">
        <f t="shared" si="3516"/>
        <v>0</v>
      </c>
      <c r="BM2303" s="11">
        <f t="shared" si="3516"/>
        <v>0</v>
      </c>
      <c r="BN2303" s="11">
        <f t="shared" si="3516"/>
        <v>0</v>
      </c>
      <c r="BO2303" s="11">
        <f t="shared" si="3516"/>
        <v>0</v>
      </c>
      <c r="BP2303" s="11">
        <f t="shared" si="3516"/>
        <v>0</v>
      </c>
      <c r="BQ2303" s="11">
        <f t="shared" si="3516"/>
        <v>0</v>
      </c>
      <c r="BR2303" s="11">
        <v>3142967</v>
      </c>
      <c r="BS2303" s="11">
        <v>14057033</v>
      </c>
      <c r="BT2303" s="11" t="e">
        <f>IF(#REF!=0,"-",#REF!/#REF!*100)</f>
        <v>#REF!</v>
      </c>
    </row>
    <row r="2304" spans="1:72" x14ac:dyDescent="0.25">
      <c r="A2304" s="13" t="s">
        <v>0</v>
      </c>
      <c r="B2304" s="13" t="s">
        <v>0</v>
      </c>
      <c r="C2304" s="13" t="s">
        <v>0</v>
      </c>
      <c r="D2304" s="98" t="s">
        <v>0</v>
      </c>
      <c r="E2304" s="98" t="s">
        <v>0</v>
      </c>
      <c r="F2304" s="98" t="s">
        <v>0</v>
      </c>
      <c r="G2304" s="13" t="s">
        <v>0</v>
      </c>
      <c r="H2304" s="2" t="s">
        <v>53</v>
      </c>
      <c r="I2304" s="13" t="s">
        <v>0</v>
      </c>
      <c r="J2304" s="13"/>
      <c r="K2304" s="13"/>
      <c r="L2304" s="13"/>
      <c r="M2304" s="13"/>
      <c r="N2304" s="13"/>
      <c r="O2304" s="13" t="e">
        <f t="shared" si="3384"/>
        <v>#VALUE!</v>
      </c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>
        <v>0</v>
      </c>
      <c r="AC2304" s="13" t="e">
        <v>#VALUE!</v>
      </c>
      <c r="AD2304" s="13" t="s">
        <v>0</v>
      </c>
      <c r="AE2304" s="13"/>
      <c r="AF2304" s="13"/>
      <c r="AG2304" s="13"/>
      <c r="AH2304" s="13"/>
      <c r="AI2304" s="13"/>
      <c r="AJ2304" s="13" t="e">
        <f t="shared" si="3385"/>
        <v>#VALUE!</v>
      </c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>
        <v>0</v>
      </c>
      <c r="AX2304" s="13" t="e">
        <v>#VALUE!</v>
      </c>
      <c r="AY2304" s="13" t="s">
        <v>0</v>
      </c>
      <c r="AZ2304" s="13"/>
      <c r="BA2304" s="13"/>
      <c r="BB2304" s="13"/>
      <c r="BC2304" s="13"/>
      <c r="BD2304" s="13"/>
      <c r="BE2304" s="13" t="e">
        <f t="shared" si="3386"/>
        <v>#VALUE!</v>
      </c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>
        <v>0</v>
      </c>
      <c r="BS2304" s="13" t="e">
        <v>#VALUE!</v>
      </c>
      <c r="BT2304" s="12" t="e">
        <f>IF(#REF!=0,"-",#REF!/#REF!*100)</f>
        <v>#REF!</v>
      </c>
    </row>
    <row r="2305" spans="1:72" ht="15.75" thickBot="1" x14ac:dyDescent="0.3">
      <c r="A2305" s="13" t="s">
        <v>0</v>
      </c>
      <c r="B2305" s="13" t="s">
        <v>0</v>
      </c>
      <c r="C2305" s="13" t="s">
        <v>0</v>
      </c>
      <c r="D2305" s="98" t="s">
        <v>0</v>
      </c>
      <c r="E2305" s="98" t="s">
        <v>0</v>
      </c>
      <c r="F2305" s="98" t="s">
        <v>0</v>
      </c>
      <c r="G2305" s="13" t="s">
        <v>0</v>
      </c>
      <c r="H2305" s="20" t="s">
        <v>0</v>
      </c>
      <c r="I2305" s="21" t="s">
        <v>0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>
        <v>0</v>
      </c>
      <c r="AC2305" s="21">
        <v>0</v>
      </c>
      <c r="AD2305" s="21" t="s">
        <v>0</v>
      </c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>
        <v>0</v>
      </c>
      <c r="AX2305" s="21">
        <v>0</v>
      </c>
      <c r="AY2305" s="21" t="s">
        <v>0</v>
      </c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>
        <v>0</v>
      </c>
      <c r="BS2305" s="21">
        <v>0</v>
      </c>
      <c r="BT2305" s="21"/>
    </row>
    <row r="2306" spans="1:72" s="25" customFormat="1" ht="69.75" customHeight="1" thickBot="1" x14ac:dyDescent="0.3">
      <c r="A2306" s="24" t="s">
        <v>2</v>
      </c>
      <c r="B2306" s="24" t="s">
        <v>3</v>
      </c>
      <c r="C2306" s="24" t="s">
        <v>4</v>
      </c>
      <c r="D2306" s="107" t="s">
        <v>0</v>
      </c>
      <c r="E2306" s="115" t="s">
        <v>5</v>
      </c>
      <c r="F2306" s="115" t="s">
        <v>6</v>
      </c>
      <c r="G2306" s="24" t="s">
        <v>7</v>
      </c>
      <c r="H2306" s="24" t="s">
        <v>8</v>
      </c>
      <c r="I2306" s="89" t="s">
        <v>9</v>
      </c>
      <c r="J2306" s="89" t="s">
        <v>1606</v>
      </c>
      <c r="K2306" s="89" t="s">
        <v>1534</v>
      </c>
      <c r="L2306" s="89" t="s">
        <v>1592</v>
      </c>
      <c r="M2306" s="89" t="s">
        <v>1593</v>
      </c>
      <c r="N2306" s="89" t="s">
        <v>1594</v>
      </c>
      <c r="O2306" s="89" t="s">
        <v>1610</v>
      </c>
      <c r="P2306" s="89" t="s">
        <v>1607</v>
      </c>
      <c r="Q2306" s="89" t="s">
        <v>1595</v>
      </c>
      <c r="R2306" s="89" t="s">
        <v>1596</v>
      </c>
      <c r="S2306" s="89" t="s">
        <v>1597</v>
      </c>
      <c r="T2306" s="89" t="s">
        <v>1598</v>
      </c>
      <c r="U2306" s="89" t="s">
        <v>1599</v>
      </c>
      <c r="V2306" s="89" t="s">
        <v>1600</v>
      </c>
      <c r="W2306" s="89" t="s">
        <v>1608</v>
      </c>
      <c r="X2306" s="89" t="s">
        <v>1609</v>
      </c>
      <c r="Y2306" s="89" t="s">
        <v>1601</v>
      </c>
      <c r="Z2306" s="89" t="s">
        <v>1602</v>
      </c>
      <c r="AA2306" s="89" t="s">
        <v>1603</v>
      </c>
      <c r="AB2306" s="89" t="s">
        <v>1604</v>
      </c>
      <c r="AC2306" s="89" t="s">
        <v>1605</v>
      </c>
      <c r="AD2306" s="90" t="s">
        <v>10</v>
      </c>
      <c r="AE2306" s="90" t="s">
        <v>1606</v>
      </c>
      <c r="AF2306" s="90" t="s">
        <v>1534</v>
      </c>
      <c r="AG2306" s="90" t="s">
        <v>1592</v>
      </c>
      <c r="AH2306" s="90" t="s">
        <v>1593</v>
      </c>
      <c r="AI2306" s="90" t="s">
        <v>1594</v>
      </c>
      <c r="AJ2306" s="90" t="s">
        <v>1611</v>
      </c>
      <c r="AK2306" s="90" t="s">
        <v>1607</v>
      </c>
      <c r="AL2306" s="90" t="s">
        <v>1595</v>
      </c>
      <c r="AM2306" s="90" t="s">
        <v>1596</v>
      </c>
      <c r="AN2306" s="90" t="s">
        <v>1597</v>
      </c>
      <c r="AO2306" s="90" t="s">
        <v>1598</v>
      </c>
      <c r="AP2306" s="90" t="s">
        <v>1599</v>
      </c>
      <c r="AQ2306" s="90" t="s">
        <v>1600</v>
      </c>
      <c r="AR2306" s="90" t="s">
        <v>1608</v>
      </c>
      <c r="AS2306" s="90" t="s">
        <v>1609</v>
      </c>
      <c r="AT2306" s="90" t="s">
        <v>1601</v>
      </c>
      <c r="AU2306" s="90" t="s">
        <v>1602</v>
      </c>
      <c r="AV2306" s="90" t="s">
        <v>1603</v>
      </c>
      <c r="AW2306" s="90" t="s">
        <v>1604</v>
      </c>
      <c r="AX2306" s="90" t="s">
        <v>1605</v>
      </c>
      <c r="AY2306" s="91" t="s">
        <v>11</v>
      </c>
      <c r="AZ2306" s="91" t="s">
        <v>1606</v>
      </c>
      <c r="BA2306" s="91" t="s">
        <v>1534</v>
      </c>
      <c r="BB2306" s="91" t="s">
        <v>1592</v>
      </c>
      <c r="BC2306" s="91" t="s">
        <v>1593</v>
      </c>
      <c r="BD2306" s="91" t="s">
        <v>1594</v>
      </c>
      <c r="BE2306" s="91" t="s">
        <v>1612</v>
      </c>
      <c r="BF2306" s="91" t="s">
        <v>1607</v>
      </c>
      <c r="BG2306" s="91" t="s">
        <v>1595</v>
      </c>
      <c r="BH2306" s="91" t="s">
        <v>1596</v>
      </c>
      <c r="BI2306" s="91" t="s">
        <v>1597</v>
      </c>
      <c r="BJ2306" s="91" t="s">
        <v>1598</v>
      </c>
      <c r="BK2306" s="91" t="s">
        <v>1599</v>
      </c>
      <c r="BL2306" s="91" t="s">
        <v>1600</v>
      </c>
      <c r="BM2306" s="91" t="s">
        <v>1608</v>
      </c>
      <c r="BN2306" s="91" t="s">
        <v>1609</v>
      </c>
      <c r="BO2306" s="91" t="s">
        <v>1601</v>
      </c>
      <c r="BP2306" s="91" t="s">
        <v>1602</v>
      </c>
      <c r="BQ2306" s="91" t="s">
        <v>1603</v>
      </c>
      <c r="BR2306" s="91" t="s">
        <v>1604</v>
      </c>
      <c r="BS2306" s="91" t="s">
        <v>1605</v>
      </c>
      <c r="BT2306" s="5" t="s">
        <v>1671</v>
      </c>
    </row>
    <row r="2307" spans="1:72" s="25" customFormat="1" x14ac:dyDescent="0.25">
      <c r="A2307" s="26" t="s">
        <v>0</v>
      </c>
      <c r="B2307" s="26" t="s">
        <v>0</v>
      </c>
      <c r="C2307" s="26" t="s">
        <v>0</v>
      </c>
      <c r="D2307" s="108" t="s">
        <v>0</v>
      </c>
      <c r="E2307" s="108" t="s">
        <v>0</v>
      </c>
      <c r="F2307" s="122" t="s">
        <v>0</v>
      </c>
      <c r="G2307" s="27" t="s">
        <v>0</v>
      </c>
      <c r="H2307" s="28" t="s">
        <v>0</v>
      </c>
      <c r="I2307" s="9">
        <v>1</v>
      </c>
      <c r="J2307" s="9">
        <v>2</v>
      </c>
      <c r="K2307" s="9">
        <v>3</v>
      </c>
      <c r="L2307" s="9">
        <v>4</v>
      </c>
      <c r="M2307" s="9">
        <v>5</v>
      </c>
      <c r="N2307" s="9">
        <v>6</v>
      </c>
      <c r="O2307" s="9">
        <v>7</v>
      </c>
      <c r="P2307" s="9">
        <v>8</v>
      </c>
      <c r="Q2307" s="9">
        <v>9</v>
      </c>
      <c r="R2307" s="9">
        <v>10</v>
      </c>
      <c r="S2307" s="9">
        <v>11</v>
      </c>
      <c r="T2307" s="9">
        <v>12</v>
      </c>
      <c r="U2307" s="9">
        <v>13</v>
      </c>
      <c r="V2307" s="9">
        <v>14</v>
      </c>
      <c r="W2307" s="9">
        <v>15</v>
      </c>
      <c r="X2307" s="9">
        <v>16</v>
      </c>
      <c r="Y2307" s="9">
        <v>17</v>
      </c>
      <c r="Z2307" s="9">
        <v>18</v>
      </c>
      <c r="AA2307" s="9">
        <v>19</v>
      </c>
      <c r="AB2307" s="9">
        <v>20</v>
      </c>
      <c r="AC2307" s="9">
        <v>21</v>
      </c>
      <c r="AD2307" s="9">
        <v>1</v>
      </c>
      <c r="AE2307" s="9">
        <v>2</v>
      </c>
      <c r="AF2307" s="9">
        <v>3</v>
      </c>
      <c r="AG2307" s="9">
        <v>4</v>
      </c>
      <c r="AH2307" s="9">
        <v>5</v>
      </c>
      <c r="AI2307" s="9">
        <v>6</v>
      </c>
      <c r="AJ2307" s="9">
        <v>7</v>
      </c>
      <c r="AK2307" s="9">
        <v>8</v>
      </c>
      <c r="AL2307" s="9">
        <v>9</v>
      </c>
      <c r="AM2307" s="9">
        <v>10</v>
      </c>
      <c r="AN2307" s="9">
        <v>11</v>
      </c>
      <c r="AO2307" s="9">
        <v>12</v>
      </c>
      <c r="AP2307" s="9">
        <v>13</v>
      </c>
      <c r="AQ2307" s="9">
        <v>14</v>
      </c>
      <c r="AR2307" s="9">
        <v>15</v>
      </c>
      <c r="AS2307" s="9">
        <v>16</v>
      </c>
      <c r="AT2307" s="9">
        <v>17</v>
      </c>
      <c r="AU2307" s="9">
        <v>18</v>
      </c>
      <c r="AV2307" s="9">
        <v>19</v>
      </c>
      <c r="AW2307" s="9">
        <v>20</v>
      </c>
      <c r="AX2307" s="9">
        <v>21</v>
      </c>
      <c r="AY2307" s="9">
        <v>1</v>
      </c>
      <c r="AZ2307" s="9">
        <v>2</v>
      </c>
      <c r="BA2307" s="9">
        <v>3</v>
      </c>
      <c r="BB2307" s="9">
        <v>4</v>
      </c>
      <c r="BC2307" s="9">
        <v>5</v>
      </c>
      <c r="BD2307" s="9">
        <v>6</v>
      </c>
      <c r="BE2307" s="9">
        <v>7</v>
      </c>
      <c r="BF2307" s="9">
        <v>8</v>
      </c>
      <c r="BG2307" s="9">
        <v>9</v>
      </c>
      <c r="BH2307" s="9">
        <v>10</v>
      </c>
      <c r="BI2307" s="9">
        <v>11</v>
      </c>
      <c r="BJ2307" s="9">
        <v>12</v>
      </c>
      <c r="BK2307" s="9">
        <v>13</v>
      </c>
      <c r="BL2307" s="9">
        <v>14</v>
      </c>
      <c r="BM2307" s="9">
        <v>15</v>
      </c>
      <c r="BN2307" s="9">
        <v>16</v>
      </c>
      <c r="BO2307" s="9">
        <v>17</v>
      </c>
      <c r="BP2307" s="9">
        <v>18</v>
      </c>
      <c r="BQ2307" s="9">
        <v>19</v>
      </c>
      <c r="BR2307" s="9">
        <v>20</v>
      </c>
      <c r="BS2307" s="9">
        <v>21</v>
      </c>
      <c r="BT2307" s="9">
        <v>9</v>
      </c>
    </row>
    <row r="2308" spans="1:72" s="25" customFormat="1" x14ac:dyDescent="0.25">
      <c r="A2308" s="29" t="s">
        <v>718</v>
      </c>
      <c r="B2308" s="29" t="s">
        <v>1549</v>
      </c>
      <c r="C2308" s="30" t="s">
        <v>1537</v>
      </c>
      <c r="D2308" s="65" t="s">
        <v>1550</v>
      </c>
      <c r="E2308" s="109" t="s">
        <v>0</v>
      </c>
      <c r="F2308" s="109" t="s">
        <v>0</v>
      </c>
      <c r="G2308" s="31" t="s">
        <v>0</v>
      </c>
      <c r="H2308" s="31" t="s">
        <v>1551</v>
      </c>
      <c r="I2308" s="25" t="s">
        <v>0</v>
      </c>
      <c r="O2308" s="25" t="e">
        <f t="shared" si="3384"/>
        <v>#VALUE!</v>
      </c>
      <c r="AB2308" s="25">
        <v>0</v>
      </c>
      <c r="AC2308" s="25" t="e">
        <v>#VALUE!</v>
      </c>
      <c r="AD2308" s="25" t="s">
        <v>0</v>
      </c>
      <c r="AJ2308" s="25" t="e">
        <f t="shared" si="3385"/>
        <v>#VALUE!</v>
      </c>
      <c r="AW2308" s="25">
        <v>0</v>
      </c>
      <c r="AX2308" s="25" t="e">
        <v>#VALUE!</v>
      </c>
      <c r="AY2308" s="25" t="s">
        <v>0</v>
      </c>
      <c r="BE2308" s="25" t="e">
        <f t="shared" si="3386"/>
        <v>#VALUE!</v>
      </c>
      <c r="BR2308" s="25">
        <v>0</v>
      </c>
      <c r="BS2308" s="25" t="e">
        <v>#VALUE!</v>
      </c>
      <c r="BT2308" s="3" t="e">
        <f>IF(#REF!=0,"-",#REF!/#REF!*100)</f>
        <v>#REF!</v>
      </c>
    </row>
    <row r="2309" spans="1:72" s="25" customFormat="1" ht="33.75" x14ac:dyDescent="0.25">
      <c r="A2309" s="29" t="s">
        <v>0</v>
      </c>
      <c r="B2309" s="29" t="s">
        <v>0</v>
      </c>
      <c r="C2309" s="29" t="s">
        <v>0</v>
      </c>
      <c r="D2309" s="109" t="s">
        <v>0</v>
      </c>
      <c r="E2309" s="109" t="s">
        <v>0</v>
      </c>
      <c r="F2309" s="109" t="s">
        <v>0</v>
      </c>
      <c r="G2309" s="31" t="s">
        <v>0</v>
      </c>
      <c r="H2309" s="32" t="s">
        <v>13</v>
      </c>
      <c r="I2309" s="41">
        <f t="shared" ref="I2309:AA2309" si="3517">SUM(I2310,I2318,I2320)</f>
        <v>0</v>
      </c>
      <c r="J2309" s="41">
        <f t="shared" si="3517"/>
        <v>0</v>
      </c>
      <c r="K2309" s="41">
        <f t="shared" si="3517"/>
        <v>0</v>
      </c>
      <c r="L2309" s="41">
        <f t="shared" si="3517"/>
        <v>0</v>
      </c>
      <c r="M2309" s="41">
        <f t="shared" si="3517"/>
        <v>0</v>
      </c>
      <c r="N2309" s="41">
        <f t="shared" si="3517"/>
        <v>0</v>
      </c>
      <c r="O2309" s="41">
        <f t="shared" ref="O2309" si="3518">SUM(O2310,O2318,O2320)</f>
        <v>0</v>
      </c>
      <c r="P2309" s="41">
        <f t="shared" si="3517"/>
        <v>0</v>
      </c>
      <c r="Q2309" s="41">
        <f t="shared" si="3517"/>
        <v>0</v>
      </c>
      <c r="R2309" s="41">
        <f t="shared" si="3517"/>
        <v>0</v>
      </c>
      <c r="S2309" s="41">
        <f t="shared" si="3517"/>
        <v>0</v>
      </c>
      <c r="T2309" s="41">
        <f t="shared" si="3517"/>
        <v>0</v>
      </c>
      <c r="U2309" s="41">
        <f t="shared" si="3517"/>
        <v>0</v>
      </c>
      <c r="V2309" s="41">
        <f t="shared" si="3517"/>
        <v>0</v>
      </c>
      <c r="W2309" s="41">
        <f t="shared" si="3517"/>
        <v>0</v>
      </c>
      <c r="X2309" s="41">
        <f t="shared" si="3517"/>
        <v>0</v>
      </c>
      <c r="Y2309" s="41">
        <f t="shared" si="3517"/>
        <v>0</v>
      </c>
      <c r="Z2309" s="41">
        <f t="shared" si="3517"/>
        <v>0</v>
      </c>
      <c r="AA2309" s="41">
        <f t="shared" si="3517"/>
        <v>0</v>
      </c>
      <c r="AB2309" s="41">
        <v>0</v>
      </c>
      <c r="AC2309" s="41">
        <v>0</v>
      </c>
      <c r="AD2309" s="41">
        <f t="shared" ref="AD2309:AV2309" si="3519">SUM(AD2310,AD2318,AD2320)</f>
        <v>45000</v>
      </c>
      <c r="AE2309" s="41">
        <f t="shared" si="3519"/>
        <v>27846</v>
      </c>
      <c r="AF2309" s="41">
        <f t="shared" si="3519"/>
        <v>0</v>
      </c>
      <c r="AG2309" s="41">
        <f t="shared" si="3519"/>
        <v>5000</v>
      </c>
      <c r="AH2309" s="41">
        <f t="shared" si="3519"/>
        <v>0</v>
      </c>
      <c r="AI2309" s="41">
        <f t="shared" si="3519"/>
        <v>0</v>
      </c>
      <c r="AJ2309" s="41">
        <f t="shared" ref="AJ2309" si="3520">SUM(AJ2310,AJ2318,AJ2320)</f>
        <v>77846</v>
      </c>
      <c r="AK2309" s="41">
        <f t="shared" si="3519"/>
        <v>10800</v>
      </c>
      <c r="AL2309" s="41">
        <f t="shared" si="3519"/>
        <v>0</v>
      </c>
      <c r="AM2309" s="41">
        <f t="shared" si="3519"/>
        <v>32846</v>
      </c>
      <c r="AN2309" s="41">
        <f t="shared" si="3519"/>
        <v>0</v>
      </c>
      <c r="AO2309" s="41">
        <f t="shared" si="3519"/>
        <v>0</v>
      </c>
      <c r="AP2309" s="41">
        <f t="shared" si="3519"/>
        <v>0</v>
      </c>
      <c r="AQ2309" s="41">
        <f t="shared" si="3519"/>
        <v>0</v>
      </c>
      <c r="AR2309" s="41">
        <f t="shared" si="3519"/>
        <v>0</v>
      </c>
      <c r="AS2309" s="41">
        <f t="shared" si="3519"/>
        <v>0</v>
      </c>
      <c r="AT2309" s="41">
        <f t="shared" si="3519"/>
        <v>0</v>
      </c>
      <c r="AU2309" s="41">
        <f t="shared" si="3519"/>
        <v>0</v>
      </c>
      <c r="AV2309" s="41">
        <f t="shared" si="3519"/>
        <v>0</v>
      </c>
      <c r="AW2309" s="41">
        <v>43646</v>
      </c>
      <c r="AX2309" s="41">
        <v>34200</v>
      </c>
      <c r="AY2309" s="41">
        <f t="shared" ref="AY2309:BQ2309" si="3521">SUM(AY2310,AY2318,AY2320)</f>
        <v>0</v>
      </c>
      <c r="AZ2309" s="41">
        <f t="shared" si="3521"/>
        <v>605559</v>
      </c>
      <c r="BA2309" s="41">
        <f t="shared" si="3521"/>
        <v>0</v>
      </c>
      <c r="BB2309" s="41">
        <f t="shared" si="3521"/>
        <v>1185</v>
      </c>
      <c r="BC2309" s="41">
        <f t="shared" si="3521"/>
        <v>0</v>
      </c>
      <c r="BD2309" s="41">
        <f t="shared" si="3521"/>
        <v>0</v>
      </c>
      <c r="BE2309" s="41">
        <f t="shared" ref="BE2309" si="3522">SUM(BE2310,BE2318,BE2320)</f>
        <v>606744</v>
      </c>
      <c r="BF2309" s="41">
        <f t="shared" si="3521"/>
        <v>0</v>
      </c>
      <c r="BG2309" s="41">
        <f t="shared" si="3521"/>
        <v>1185</v>
      </c>
      <c r="BH2309" s="41">
        <f t="shared" si="3521"/>
        <v>605559</v>
      </c>
      <c r="BI2309" s="41">
        <f t="shared" si="3521"/>
        <v>0</v>
      </c>
      <c r="BJ2309" s="41">
        <f t="shared" si="3521"/>
        <v>0</v>
      </c>
      <c r="BK2309" s="41">
        <f t="shared" si="3521"/>
        <v>0</v>
      </c>
      <c r="BL2309" s="41">
        <f t="shared" si="3521"/>
        <v>0</v>
      </c>
      <c r="BM2309" s="41">
        <f t="shared" si="3521"/>
        <v>0</v>
      </c>
      <c r="BN2309" s="41">
        <f t="shared" si="3521"/>
        <v>0</v>
      </c>
      <c r="BO2309" s="41">
        <f t="shared" si="3521"/>
        <v>0</v>
      </c>
      <c r="BP2309" s="41">
        <f t="shared" si="3521"/>
        <v>0</v>
      </c>
      <c r="BQ2309" s="41">
        <f t="shared" si="3521"/>
        <v>0</v>
      </c>
      <c r="BR2309" s="41">
        <v>606744</v>
      </c>
      <c r="BS2309" s="41">
        <v>0</v>
      </c>
      <c r="BT2309" s="123" t="e">
        <f>IF(#REF!=0,"-",#REF!/#REF!*100)</f>
        <v>#REF!</v>
      </c>
    </row>
    <row r="2310" spans="1:72" s="25" customFormat="1" x14ac:dyDescent="0.25">
      <c r="A2310" s="30" t="s">
        <v>718</v>
      </c>
      <c r="B2310" s="30" t="s">
        <v>1549</v>
      </c>
      <c r="C2310" s="30" t="s">
        <v>1537</v>
      </c>
      <c r="D2310" s="65" t="s">
        <v>1550</v>
      </c>
      <c r="E2310" s="109" t="s">
        <v>1538</v>
      </c>
      <c r="F2310" s="109" t="s">
        <v>0</v>
      </c>
      <c r="G2310" s="31" t="s">
        <v>0</v>
      </c>
      <c r="H2310" s="31" t="s">
        <v>15</v>
      </c>
      <c r="I2310" s="42">
        <f t="shared" ref="I2310:AA2310" si="3523">SUM(I2311:I2312)</f>
        <v>0</v>
      </c>
      <c r="J2310" s="42">
        <f t="shared" si="3523"/>
        <v>0</v>
      </c>
      <c r="K2310" s="42">
        <f t="shared" si="3523"/>
        <v>0</v>
      </c>
      <c r="L2310" s="42">
        <f t="shared" si="3523"/>
        <v>0</v>
      </c>
      <c r="M2310" s="42">
        <f t="shared" si="3523"/>
        <v>0</v>
      </c>
      <c r="N2310" s="42">
        <f t="shared" si="3523"/>
        <v>0</v>
      </c>
      <c r="O2310" s="42">
        <f t="shared" ref="O2310" si="3524">SUM(O2311:O2312)</f>
        <v>0</v>
      </c>
      <c r="P2310" s="42">
        <f t="shared" si="3523"/>
        <v>0</v>
      </c>
      <c r="Q2310" s="42">
        <f t="shared" si="3523"/>
        <v>0</v>
      </c>
      <c r="R2310" s="42">
        <f t="shared" si="3523"/>
        <v>0</v>
      </c>
      <c r="S2310" s="42">
        <f t="shared" si="3523"/>
        <v>0</v>
      </c>
      <c r="T2310" s="42">
        <f t="shared" si="3523"/>
        <v>0</v>
      </c>
      <c r="U2310" s="42">
        <f t="shared" si="3523"/>
        <v>0</v>
      </c>
      <c r="V2310" s="42">
        <f t="shared" si="3523"/>
        <v>0</v>
      </c>
      <c r="W2310" s="42">
        <f t="shared" si="3523"/>
        <v>0</v>
      </c>
      <c r="X2310" s="42">
        <f t="shared" si="3523"/>
        <v>0</v>
      </c>
      <c r="Y2310" s="42">
        <f t="shared" si="3523"/>
        <v>0</v>
      </c>
      <c r="Z2310" s="42">
        <f t="shared" si="3523"/>
        <v>0</v>
      </c>
      <c r="AA2310" s="42">
        <f t="shared" si="3523"/>
        <v>0</v>
      </c>
      <c r="AB2310" s="42">
        <v>0</v>
      </c>
      <c r="AC2310" s="42">
        <v>0</v>
      </c>
      <c r="AD2310" s="42">
        <f t="shared" ref="AD2310:AV2310" si="3525">SUM(AD2311:AD2312)</f>
        <v>0</v>
      </c>
      <c r="AE2310" s="42">
        <f t="shared" si="3525"/>
        <v>0</v>
      </c>
      <c r="AF2310" s="42">
        <f t="shared" si="3525"/>
        <v>0</v>
      </c>
      <c r="AG2310" s="42">
        <f t="shared" si="3525"/>
        <v>0</v>
      </c>
      <c r="AH2310" s="42">
        <f t="shared" si="3525"/>
        <v>0</v>
      </c>
      <c r="AI2310" s="42">
        <f t="shared" si="3525"/>
        <v>0</v>
      </c>
      <c r="AJ2310" s="42">
        <f t="shared" ref="AJ2310" si="3526">SUM(AJ2311:AJ2312)</f>
        <v>0</v>
      </c>
      <c r="AK2310" s="42">
        <f t="shared" si="3525"/>
        <v>0</v>
      </c>
      <c r="AL2310" s="42">
        <f t="shared" si="3525"/>
        <v>0</v>
      </c>
      <c r="AM2310" s="42">
        <f t="shared" si="3525"/>
        <v>0</v>
      </c>
      <c r="AN2310" s="42">
        <f t="shared" si="3525"/>
        <v>0</v>
      </c>
      <c r="AO2310" s="42">
        <f t="shared" si="3525"/>
        <v>0</v>
      </c>
      <c r="AP2310" s="42">
        <f t="shared" si="3525"/>
        <v>0</v>
      </c>
      <c r="AQ2310" s="42">
        <f t="shared" si="3525"/>
        <v>0</v>
      </c>
      <c r="AR2310" s="42">
        <f t="shared" si="3525"/>
        <v>0</v>
      </c>
      <c r="AS2310" s="42">
        <f t="shared" si="3525"/>
        <v>0</v>
      </c>
      <c r="AT2310" s="42">
        <f t="shared" si="3525"/>
        <v>0</v>
      </c>
      <c r="AU2310" s="42">
        <f t="shared" si="3525"/>
        <v>0</v>
      </c>
      <c r="AV2310" s="42">
        <f t="shared" si="3525"/>
        <v>0</v>
      </c>
      <c r="AW2310" s="42">
        <v>0</v>
      </c>
      <c r="AX2310" s="42">
        <v>0</v>
      </c>
      <c r="AY2310" s="42">
        <f t="shared" ref="AY2310:BQ2310" si="3527">SUM(AY2311:AY2312)</f>
        <v>0</v>
      </c>
      <c r="AZ2310" s="42">
        <f t="shared" si="3527"/>
        <v>0</v>
      </c>
      <c r="BA2310" s="42">
        <f t="shared" si="3527"/>
        <v>0</v>
      </c>
      <c r="BB2310" s="42">
        <f t="shared" si="3527"/>
        <v>0</v>
      </c>
      <c r="BC2310" s="42">
        <f t="shared" si="3527"/>
        <v>0</v>
      </c>
      <c r="BD2310" s="42">
        <f t="shared" si="3527"/>
        <v>0</v>
      </c>
      <c r="BE2310" s="42">
        <f t="shared" ref="BE2310" si="3528">SUM(BE2311:BE2312)</f>
        <v>0</v>
      </c>
      <c r="BF2310" s="42">
        <f t="shared" si="3527"/>
        <v>0</v>
      </c>
      <c r="BG2310" s="42">
        <f t="shared" si="3527"/>
        <v>0</v>
      </c>
      <c r="BH2310" s="42">
        <f t="shared" si="3527"/>
        <v>0</v>
      </c>
      <c r="BI2310" s="42">
        <f t="shared" si="3527"/>
        <v>0</v>
      </c>
      <c r="BJ2310" s="42">
        <f t="shared" si="3527"/>
        <v>0</v>
      </c>
      <c r="BK2310" s="42">
        <f t="shared" si="3527"/>
        <v>0</v>
      </c>
      <c r="BL2310" s="42">
        <f t="shared" si="3527"/>
        <v>0</v>
      </c>
      <c r="BM2310" s="42">
        <f t="shared" si="3527"/>
        <v>0</v>
      </c>
      <c r="BN2310" s="42">
        <f t="shared" si="3527"/>
        <v>0</v>
      </c>
      <c r="BO2310" s="42">
        <f t="shared" si="3527"/>
        <v>0</v>
      </c>
      <c r="BP2310" s="42">
        <f t="shared" si="3527"/>
        <v>0</v>
      </c>
      <c r="BQ2310" s="42">
        <f t="shared" si="3527"/>
        <v>0</v>
      </c>
      <c r="BR2310" s="42">
        <v>0</v>
      </c>
      <c r="BS2310" s="42">
        <v>0</v>
      </c>
      <c r="BT2310" s="124" t="e">
        <f>IF(#REF!=0,"-",#REF!/#REF!*100)</f>
        <v>#REF!</v>
      </c>
    </row>
    <row r="2311" spans="1:72" s="25" customFormat="1" x14ac:dyDescent="0.25">
      <c r="A2311" s="30" t="s">
        <v>718</v>
      </c>
      <c r="B2311" s="30" t="s">
        <v>1549</v>
      </c>
      <c r="C2311" s="30" t="s">
        <v>1537</v>
      </c>
      <c r="D2311" s="65" t="s">
        <v>1550</v>
      </c>
      <c r="E2311" s="116" t="s">
        <v>17</v>
      </c>
      <c r="F2311" s="65" t="s">
        <v>0</v>
      </c>
      <c r="G2311" s="35" t="s">
        <v>0</v>
      </c>
      <c r="H2311" s="35" t="s">
        <v>16</v>
      </c>
      <c r="I2311" s="45">
        <f>SUM(I2356,I2402,I2448,I2493,I2539,I2585)</f>
        <v>0</v>
      </c>
      <c r="J2311" s="45">
        <f t="shared" ref="J2311:AA2311" si="3529">SUM(J2356,J2402,J2448,J2493,J2539,J2585)</f>
        <v>0</v>
      </c>
      <c r="K2311" s="45">
        <f t="shared" si="3529"/>
        <v>0</v>
      </c>
      <c r="L2311" s="45">
        <f t="shared" si="3529"/>
        <v>0</v>
      </c>
      <c r="M2311" s="45">
        <f t="shared" si="3529"/>
        <v>0</v>
      </c>
      <c r="N2311" s="45">
        <f t="shared" si="3529"/>
        <v>0</v>
      </c>
      <c r="O2311" s="45">
        <f t="shared" ref="O2311" si="3530">SUM(O2356,O2402,O2448,O2493,O2539,O2585)</f>
        <v>0</v>
      </c>
      <c r="P2311" s="45">
        <f t="shared" si="3529"/>
        <v>0</v>
      </c>
      <c r="Q2311" s="45">
        <f t="shared" si="3529"/>
        <v>0</v>
      </c>
      <c r="R2311" s="45">
        <f t="shared" si="3529"/>
        <v>0</v>
      </c>
      <c r="S2311" s="45">
        <f t="shared" si="3529"/>
        <v>0</v>
      </c>
      <c r="T2311" s="45">
        <f t="shared" si="3529"/>
        <v>0</v>
      </c>
      <c r="U2311" s="45">
        <f t="shared" si="3529"/>
        <v>0</v>
      </c>
      <c r="V2311" s="45">
        <f t="shared" si="3529"/>
        <v>0</v>
      </c>
      <c r="W2311" s="45">
        <f t="shared" si="3529"/>
        <v>0</v>
      </c>
      <c r="X2311" s="45">
        <f t="shared" si="3529"/>
        <v>0</v>
      </c>
      <c r="Y2311" s="45">
        <f t="shared" si="3529"/>
        <v>0</v>
      </c>
      <c r="Z2311" s="45">
        <f t="shared" si="3529"/>
        <v>0</v>
      </c>
      <c r="AA2311" s="45">
        <f t="shared" si="3529"/>
        <v>0</v>
      </c>
      <c r="AB2311" s="45">
        <v>0</v>
      </c>
      <c r="AC2311" s="45">
        <v>0</v>
      </c>
      <c r="AD2311" s="45">
        <f>SUM(AD2356,AD2402,AD2448,AD2493,AD2539,AD2585)</f>
        <v>0</v>
      </c>
      <c r="AE2311" s="45">
        <f t="shared" ref="AE2311:AV2311" si="3531">SUM(AE2356,AE2402,AE2448,AE2493,AE2539,AE2585)</f>
        <v>0</v>
      </c>
      <c r="AF2311" s="45">
        <f t="shared" si="3531"/>
        <v>0</v>
      </c>
      <c r="AG2311" s="45">
        <f t="shared" si="3531"/>
        <v>0</v>
      </c>
      <c r="AH2311" s="45">
        <f t="shared" si="3531"/>
        <v>0</v>
      </c>
      <c r="AI2311" s="45">
        <f t="shared" si="3531"/>
        <v>0</v>
      </c>
      <c r="AJ2311" s="45">
        <f t="shared" ref="AJ2311" si="3532">SUM(AJ2356,AJ2402,AJ2448,AJ2493,AJ2539,AJ2585)</f>
        <v>0</v>
      </c>
      <c r="AK2311" s="45">
        <f t="shared" si="3531"/>
        <v>0</v>
      </c>
      <c r="AL2311" s="45">
        <f t="shared" si="3531"/>
        <v>0</v>
      </c>
      <c r="AM2311" s="45">
        <f t="shared" si="3531"/>
        <v>0</v>
      </c>
      <c r="AN2311" s="45">
        <f t="shared" si="3531"/>
        <v>0</v>
      </c>
      <c r="AO2311" s="45">
        <f t="shared" si="3531"/>
        <v>0</v>
      </c>
      <c r="AP2311" s="45">
        <f t="shared" si="3531"/>
        <v>0</v>
      </c>
      <c r="AQ2311" s="45">
        <f t="shared" si="3531"/>
        <v>0</v>
      </c>
      <c r="AR2311" s="45">
        <f t="shared" si="3531"/>
        <v>0</v>
      </c>
      <c r="AS2311" s="45">
        <f t="shared" si="3531"/>
        <v>0</v>
      </c>
      <c r="AT2311" s="45">
        <f t="shared" si="3531"/>
        <v>0</v>
      </c>
      <c r="AU2311" s="45">
        <f t="shared" si="3531"/>
        <v>0</v>
      </c>
      <c r="AV2311" s="45">
        <f t="shared" si="3531"/>
        <v>0</v>
      </c>
      <c r="AW2311" s="45">
        <v>0</v>
      </c>
      <c r="AX2311" s="45">
        <v>0</v>
      </c>
      <c r="AY2311" s="45">
        <f>SUM(AY2356,AY2402,AY2448,AY2493,AY2539,AY2585)</f>
        <v>0</v>
      </c>
      <c r="AZ2311" s="45">
        <f t="shared" ref="AZ2311:BQ2311" si="3533">SUM(AZ2356,AZ2402,AZ2448,AZ2493,AZ2539,AZ2585)</f>
        <v>0</v>
      </c>
      <c r="BA2311" s="45">
        <f t="shared" si="3533"/>
        <v>0</v>
      </c>
      <c r="BB2311" s="45">
        <f t="shared" si="3533"/>
        <v>0</v>
      </c>
      <c r="BC2311" s="45">
        <f t="shared" si="3533"/>
        <v>0</v>
      </c>
      <c r="BD2311" s="45">
        <f t="shared" si="3533"/>
        <v>0</v>
      </c>
      <c r="BE2311" s="45">
        <f t="shared" ref="BE2311" si="3534">SUM(BE2356,BE2402,BE2448,BE2493,BE2539,BE2585)</f>
        <v>0</v>
      </c>
      <c r="BF2311" s="45">
        <f t="shared" si="3533"/>
        <v>0</v>
      </c>
      <c r="BG2311" s="45">
        <f t="shared" si="3533"/>
        <v>0</v>
      </c>
      <c r="BH2311" s="45">
        <f t="shared" si="3533"/>
        <v>0</v>
      </c>
      <c r="BI2311" s="45">
        <f t="shared" si="3533"/>
        <v>0</v>
      </c>
      <c r="BJ2311" s="45">
        <f t="shared" si="3533"/>
        <v>0</v>
      </c>
      <c r="BK2311" s="45">
        <f t="shared" si="3533"/>
        <v>0</v>
      </c>
      <c r="BL2311" s="45">
        <f t="shared" si="3533"/>
        <v>0</v>
      </c>
      <c r="BM2311" s="45">
        <f t="shared" si="3533"/>
        <v>0</v>
      </c>
      <c r="BN2311" s="45">
        <f t="shared" si="3533"/>
        <v>0</v>
      </c>
      <c r="BO2311" s="45">
        <f t="shared" si="3533"/>
        <v>0</v>
      </c>
      <c r="BP2311" s="45">
        <f t="shared" si="3533"/>
        <v>0</v>
      </c>
      <c r="BQ2311" s="45">
        <f t="shared" si="3533"/>
        <v>0</v>
      </c>
      <c r="BR2311" s="45">
        <v>0</v>
      </c>
      <c r="BS2311" s="45">
        <v>0</v>
      </c>
      <c r="BT2311" s="125" t="e">
        <f>IF(#REF!=0,"-",#REF!/#REF!*100)</f>
        <v>#REF!</v>
      </c>
    </row>
    <row r="2312" spans="1:72" s="25" customFormat="1" x14ac:dyDescent="0.25">
      <c r="A2312" s="29" t="s">
        <v>718</v>
      </c>
      <c r="B2312" s="29" t="s">
        <v>1549</v>
      </c>
      <c r="C2312" s="29" t="s">
        <v>1537</v>
      </c>
      <c r="D2312" s="65" t="s">
        <v>1550</v>
      </c>
      <c r="E2312" s="57" t="s">
        <v>1539</v>
      </c>
      <c r="F2312" s="65" t="s">
        <v>0</v>
      </c>
      <c r="G2312" s="35" t="s">
        <v>0</v>
      </c>
      <c r="H2312" s="31" t="s">
        <v>19</v>
      </c>
      <c r="I2312" s="42">
        <f t="shared" ref="I2312:AA2312" si="3535">SUM(I2313:I2317)</f>
        <v>0</v>
      </c>
      <c r="J2312" s="42">
        <f t="shared" si="3535"/>
        <v>0</v>
      </c>
      <c r="K2312" s="42">
        <f t="shared" si="3535"/>
        <v>0</v>
      </c>
      <c r="L2312" s="42">
        <f t="shared" si="3535"/>
        <v>0</v>
      </c>
      <c r="M2312" s="42">
        <f t="shared" si="3535"/>
        <v>0</v>
      </c>
      <c r="N2312" s="42">
        <f t="shared" si="3535"/>
        <v>0</v>
      </c>
      <c r="O2312" s="42">
        <f t="shared" ref="O2312" si="3536">SUM(O2313:O2317)</f>
        <v>0</v>
      </c>
      <c r="P2312" s="42">
        <f t="shared" si="3535"/>
        <v>0</v>
      </c>
      <c r="Q2312" s="42">
        <f t="shared" si="3535"/>
        <v>0</v>
      </c>
      <c r="R2312" s="42">
        <f t="shared" si="3535"/>
        <v>0</v>
      </c>
      <c r="S2312" s="42">
        <f t="shared" si="3535"/>
        <v>0</v>
      </c>
      <c r="T2312" s="42">
        <f t="shared" si="3535"/>
        <v>0</v>
      </c>
      <c r="U2312" s="42">
        <f t="shared" si="3535"/>
        <v>0</v>
      </c>
      <c r="V2312" s="42">
        <f t="shared" si="3535"/>
        <v>0</v>
      </c>
      <c r="W2312" s="42">
        <f t="shared" si="3535"/>
        <v>0</v>
      </c>
      <c r="X2312" s="42">
        <f t="shared" si="3535"/>
        <v>0</v>
      </c>
      <c r="Y2312" s="42">
        <f t="shared" si="3535"/>
        <v>0</v>
      </c>
      <c r="Z2312" s="42">
        <f t="shared" si="3535"/>
        <v>0</v>
      </c>
      <c r="AA2312" s="42">
        <f t="shared" si="3535"/>
        <v>0</v>
      </c>
      <c r="AB2312" s="42">
        <v>0</v>
      </c>
      <c r="AC2312" s="42">
        <v>0</v>
      </c>
      <c r="AD2312" s="42">
        <f t="shared" ref="AD2312:AV2312" si="3537">SUM(AD2313:AD2317)</f>
        <v>0</v>
      </c>
      <c r="AE2312" s="42">
        <f t="shared" si="3537"/>
        <v>0</v>
      </c>
      <c r="AF2312" s="42">
        <f t="shared" si="3537"/>
        <v>0</v>
      </c>
      <c r="AG2312" s="42">
        <f t="shared" si="3537"/>
        <v>0</v>
      </c>
      <c r="AH2312" s="42">
        <f t="shared" si="3537"/>
        <v>0</v>
      </c>
      <c r="AI2312" s="42">
        <f t="shared" si="3537"/>
        <v>0</v>
      </c>
      <c r="AJ2312" s="42">
        <f t="shared" ref="AJ2312" si="3538">SUM(AJ2313:AJ2317)</f>
        <v>0</v>
      </c>
      <c r="AK2312" s="42">
        <f t="shared" si="3537"/>
        <v>0</v>
      </c>
      <c r="AL2312" s="42">
        <f t="shared" si="3537"/>
        <v>0</v>
      </c>
      <c r="AM2312" s="42">
        <f t="shared" si="3537"/>
        <v>0</v>
      </c>
      <c r="AN2312" s="42">
        <f t="shared" si="3537"/>
        <v>0</v>
      </c>
      <c r="AO2312" s="42">
        <f t="shared" si="3537"/>
        <v>0</v>
      </c>
      <c r="AP2312" s="42">
        <f t="shared" si="3537"/>
        <v>0</v>
      </c>
      <c r="AQ2312" s="42">
        <f t="shared" si="3537"/>
        <v>0</v>
      </c>
      <c r="AR2312" s="42">
        <f t="shared" si="3537"/>
        <v>0</v>
      </c>
      <c r="AS2312" s="42">
        <f t="shared" si="3537"/>
        <v>0</v>
      </c>
      <c r="AT2312" s="42">
        <f t="shared" si="3537"/>
        <v>0</v>
      </c>
      <c r="AU2312" s="42">
        <f t="shared" si="3537"/>
        <v>0</v>
      </c>
      <c r="AV2312" s="42">
        <f t="shared" si="3537"/>
        <v>0</v>
      </c>
      <c r="AW2312" s="42">
        <v>0</v>
      </c>
      <c r="AX2312" s="42">
        <v>0</v>
      </c>
      <c r="AY2312" s="42">
        <f t="shared" ref="AY2312:BQ2312" si="3539">SUM(AY2313:AY2317)</f>
        <v>0</v>
      </c>
      <c r="AZ2312" s="42">
        <f t="shared" si="3539"/>
        <v>0</v>
      </c>
      <c r="BA2312" s="42">
        <f t="shared" si="3539"/>
        <v>0</v>
      </c>
      <c r="BB2312" s="42">
        <f t="shared" si="3539"/>
        <v>0</v>
      </c>
      <c r="BC2312" s="42">
        <f t="shared" si="3539"/>
        <v>0</v>
      </c>
      <c r="BD2312" s="42">
        <f t="shared" si="3539"/>
        <v>0</v>
      </c>
      <c r="BE2312" s="42">
        <f t="shared" ref="BE2312" si="3540">SUM(BE2313:BE2317)</f>
        <v>0</v>
      </c>
      <c r="BF2312" s="42">
        <f t="shared" si="3539"/>
        <v>0</v>
      </c>
      <c r="BG2312" s="42">
        <f t="shared" si="3539"/>
        <v>0</v>
      </c>
      <c r="BH2312" s="42">
        <f t="shared" si="3539"/>
        <v>0</v>
      </c>
      <c r="BI2312" s="42">
        <f t="shared" si="3539"/>
        <v>0</v>
      </c>
      <c r="BJ2312" s="42">
        <f t="shared" si="3539"/>
        <v>0</v>
      </c>
      <c r="BK2312" s="42">
        <f t="shared" si="3539"/>
        <v>0</v>
      </c>
      <c r="BL2312" s="42">
        <f t="shared" si="3539"/>
        <v>0</v>
      </c>
      <c r="BM2312" s="42">
        <f t="shared" si="3539"/>
        <v>0</v>
      </c>
      <c r="BN2312" s="42">
        <f t="shared" si="3539"/>
        <v>0</v>
      </c>
      <c r="BO2312" s="42">
        <f t="shared" si="3539"/>
        <v>0</v>
      </c>
      <c r="BP2312" s="42">
        <f t="shared" si="3539"/>
        <v>0</v>
      </c>
      <c r="BQ2312" s="42">
        <f t="shared" si="3539"/>
        <v>0</v>
      </c>
      <c r="BR2312" s="42">
        <v>0</v>
      </c>
      <c r="BS2312" s="42">
        <v>0</v>
      </c>
      <c r="BT2312" s="124" t="e">
        <f>IF(#REF!=0,"-",#REF!/#REF!*100)</f>
        <v>#REF!</v>
      </c>
    </row>
    <row r="2313" spans="1:72" s="25" customFormat="1" ht="22.5" x14ac:dyDescent="0.25">
      <c r="A2313" s="30" t="s">
        <v>718</v>
      </c>
      <c r="B2313" s="30" t="s">
        <v>1549</v>
      </c>
      <c r="C2313" s="30" t="s">
        <v>1537</v>
      </c>
      <c r="D2313" s="65" t="s">
        <v>1550</v>
      </c>
      <c r="E2313" s="116" t="s">
        <v>20</v>
      </c>
      <c r="F2313" s="65" t="s">
        <v>0</v>
      </c>
      <c r="G2313" s="35" t="s">
        <v>0</v>
      </c>
      <c r="H2313" s="35" t="s">
        <v>57</v>
      </c>
      <c r="I2313" s="45">
        <f>SUM(I2358,I2404,I2450,I2495,I2541,I2587)</f>
        <v>0</v>
      </c>
      <c r="J2313" s="45">
        <f t="shared" ref="J2313:AA2313" si="3541">SUM(J2358,J2404,J2450,J2495,J2541,J2587)</f>
        <v>0</v>
      </c>
      <c r="K2313" s="45">
        <f t="shared" si="3541"/>
        <v>0</v>
      </c>
      <c r="L2313" s="45">
        <f t="shared" si="3541"/>
        <v>0</v>
      </c>
      <c r="M2313" s="45">
        <f t="shared" si="3541"/>
        <v>0</v>
      </c>
      <c r="N2313" s="45">
        <f t="shared" si="3541"/>
        <v>0</v>
      </c>
      <c r="O2313" s="45">
        <f t="shared" ref="O2313" si="3542">SUM(O2358,O2404,O2450,O2495,O2541,O2587)</f>
        <v>0</v>
      </c>
      <c r="P2313" s="45">
        <f t="shared" si="3541"/>
        <v>0</v>
      </c>
      <c r="Q2313" s="45">
        <f t="shared" si="3541"/>
        <v>0</v>
      </c>
      <c r="R2313" s="45">
        <f t="shared" si="3541"/>
        <v>0</v>
      </c>
      <c r="S2313" s="45">
        <f t="shared" si="3541"/>
        <v>0</v>
      </c>
      <c r="T2313" s="45">
        <f t="shared" si="3541"/>
        <v>0</v>
      </c>
      <c r="U2313" s="45">
        <f t="shared" si="3541"/>
        <v>0</v>
      </c>
      <c r="V2313" s="45">
        <f t="shared" si="3541"/>
        <v>0</v>
      </c>
      <c r="W2313" s="45">
        <f t="shared" si="3541"/>
        <v>0</v>
      </c>
      <c r="X2313" s="45">
        <f t="shared" si="3541"/>
        <v>0</v>
      </c>
      <c r="Y2313" s="45">
        <f t="shared" si="3541"/>
        <v>0</v>
      </c>
      <c r="Z2313" s="45">
        <f t="shared" si="3541"/>
        <v>0</v>
      </c>
      <c r="AA2313" s="45">
        <f t="shared" si="3541"/>
        <v>0</v>
      </c>
      <c r="AB2313" s="45">
        <v>0</v>
      </c>
      <c r="AC2313" s="45">
        <v>0</v>
      </c>
      <c r="AD2313" s="45">
        <f>SUM(AD2358,AD2404,AD2450,AD2495,AD2541,AD2587)</f>
        <v>0</v>
      </c>
      <c r="AE2313" s="45">
        <f t="shared" ref="AE2313:AV2313" si="3543">SUM(AE2358,AE2404,AE2450,AE2495,AE2541,AE2587)</f>
        <v>0</v>
      </c>
      <c r="AF2313" s="45">
        <f t="shared" si="3543"/>
        <v>0</v>
      </c>
      <c r="AG2313" s="45">
        <f t="shared" si="3543"/>
        <v>0</v>
      </c>
      <c r="AH2313" s="45">
        <f t="shared" si="3543"/>
        <v>0</v>
      </c>
      <c r="AI2313" s="45">
        <f t="shared" si="3543"/>
        <v>0</v>
      </c>
      <c r="AJ2313" s="45">
        <f t="shared" ref="AJ2313" si="3544">SUM(AJ2358,AJ2404,AJ2450,AJ2495,AJ2541,AJ2587)</f>
        <v>0</v>
      </c>
      <c r="AK2313" s="45">
        <f t="shared" si="3543"/>
        <v>0</v>
      </c>
      <c r="AL2313" s="45">
        <f t="shared" si="3543"/>
        <v>0</v>
      </c>
      <c r="AM2313" s="45">
        <f t="shared" si="3543"/>
        <v>0</v>
      </c>
      <c r="AN2313" s="45">
        <f t="shared" si="3543"/>
        <v>0</v>
      </c>
      <c r="AO2313" s="45">
        <f t="shared" si="3543"/>
        <v>0</v>
      </c>
      <c r="AP2313" s="45">
        <f t="shared" si="3543"/>
        <v>0</v>
      </c>
      <c r="AQ2313" s="45">
        <f t="shared" si="3543"/>
        <v>0</v>
      </c>
      <c r="AR2313" s="45">
        <f t="shared" si="3543"/>
        <v>0</v>
      </c>
      <c r="AS2313" s="45">
        <f t="shared" si="3543"/>
        <v>0</v>
      </c>
      <c r="AT2313" s="45">
        <f t="shared" si="3543"/>
        <v>0</v>
      </c>
      <c r="AU2313" s="45">
        <f t="shared" si="3543"/>
        <v>0</v>
      </c>
      <c r="AV2313" s="45">
        <f t="shared" si="3543"/>
        <v>0</v>
      </c>
      <c r="AW2313" s="45">
        <v>0</v>
      </c>
      <c r="AX2313" s="45">
        <v>0</v>
      </c>
      <c r="AY2313" s="45">
        <f>SUM(AY2358,AY2404,AY2450,AY2495,AY2541,AY2587)</f>
        <v>0</v>
      </c>
      <c r="AZ2313" s="45">
        <f t="shared" ref="AZ2313:BQ2313" si="3545">SUM(AZ2358,AZ2404,AZ2450,AZ2495,AZ2541,AZ2587)</f>
        <v>0</v>
      </c>
      <c r="BA2313" s="45">
        <f t="shared" si="3545"/>
        <v>0</v>
      </c>
      <c r="BB2313" s="45">
        <f t="shared" si="3545"/>
        <v>0</v>
      </c>
      <c r="BC2313" s="45">
        <f t="shared" si="3545"/>
        <v>0</v>
      </c>
      <c r="BD2313" s="45">
        <f t="shared" si="3545"/>
        <v>0</v>
      </c>
      <c r="BE2313" s="45">
        <f t="shared" ref="BE2313" si="3546">SUM(BE2358,BE2404,BE2450,BE2495,BE2541,BE2587)</f>
        <v>0</v>
      </c>
      <c r="BF2313" s="45">
        <f t="shared" si="3545"/>
        <v>0</v>
      </c>
      <c r="BG2313" s="45">
        <f t="shared" si="3545"/>
        <v>0</v>
      </c>
      <c r="BH2313" s="45">
        <f t="shared" si="3545"/>
        <v>0</v>
      </c>
      <c r="BI2313" s="45">
        <f t="shared" si="3545"/>
        <v>0</v>
      </c>
      <c r="BJ2313" s="45">
        <f t="shared" si="3545"/>
        <v>0</v>
      </c>
      <c r="BK2313" s="45">
        <f t="shared" si="3545"/>
        <v>0</v>
      </c>
      <c r="BL2313" s="45">
        <f t="shared" si="3545"/>
        <v>0</v>
      </c>
      <c r="BM2313" s="45">
        <f t="shared" si="3545"/>
        <v>0</v>
      </c>
      <c r="BN2313" s="45">
        <f t="shared" si="3545"/>
        <v>0</v>
      </c>
      <c r="BO2313" s="45">
        <f t="shared" si="3545"/>
        <v>0</v>
      </c>
      <c r="BP2313" s="45">
        <f t="shared" si="3545"/>
        <v>0</v>
      </c>
      <c r="BQ2313" s="45">
        <f t="shared" si="3545"/>
        <v>0</v>
      </c>
      <c r="BR2313" s="45">
        <v>0</v>
      </c>
      <c r="BS2313" s="45">
        <v>0</v>
      </c>
      <c r="BT2313" s="125" t="e">
        <f>IF(#REF!=0,"-",#REF!/#REF!*100)</f>
        <v>#REF!</v>
      </c>
    </row>
    <row r="2314" spans="1:72" s="25" customFormat="1" x14ac:dyDescent="0.25">
      <c r="A2314" s="30" t="s">
        <v>718</v>
      </c>
      <c r="B2314" s="30" t="s">
        <v>1549</v>
      </c>
      <c r="C2314" s="30" t="s">
        <v>1537</v>
      </c>
      <c r="D2314" s="65" t="s">
        <v>1550</v>
      </c>
      <c r="E2314" s="116" t="s">
        <v>20</v>
      </c>
      <c r="F2314" s="65" t="s">
        <v>0</v>
      </c>
      <c r="G2314" s="35" t="s">
        <v>0</v>
      </c>
      <c r="H2314" s="35" t="s">
        <v>24</v>
      </c>
      <c r="I2314" s="45">
        <f>SUM(I2362,I2408,I2453,I2499,I2545,I2591)</f>
        <v>0</v>
      </c>
      <c r="J2314" s="45">
        <f t="shared" ref="J2314:AA2314" si="3547">SUM(J2362,J2408,J2453,J2499,J2545,J2591)</f>
        <v>0</v>
      </c>
      <c r="K2314" s="45">
        <f t="shared" si="3547"/>
        <v>0</v>
      </c>
      <c r="L2314" s="45">
        <f t="shared" si="3547"/>
        <v>0</v>
      </c>
      <c r="M2314" s="45">
        <f t="shared" si="3547"/>
        <v>0</v>
      </c>
      <c r="N2314" s="45">
        <f t="shared" si="3547"/>
        <v>0</v>
      </c>
      <c r="O2314" s="45">
        <f t="shared" ref="O2314" si="3548">SUM(O2362,O2408,O2453,O2499,O2545,O2591)</f>
        <v>0</v>
      </c>
      <c r="P2314" s="45">
        <f t="shared" si="3547"/>
        <v>0</v>
      </c>
      <c r="Q2314" s="45">
        <f t="shared" si="3547"/>
        <v>0</v>
      </c>
      <c r="R2314" s="45">
        <f t="shared" si="3547"/>
        <v>0</v>
      </c>
      <c r="S2314" s="45">
        <f t="shared" si="3547"/>
        <v>0</v>
      </c>
      <c r="T2314" s="45">
        <f t="shared" si="3547"/>
        <v>0</v>
      </c>
      <c r="U2314" s="45">
        <f t="shared" si="3547"/>
        <v>0</v>
      </c>
      <c r="V2314" s="45">
        <f t="shared" si="3547"/>
        <v>0</v>
      </c>
      <c r="W2314" s="45">
        <f t="shared" si="3547"/>
        <v>0</v>
      </c>
      <c r="X2314" s="45">
        <f t="shared" si="3547"/>
        <v>0</v>
      </c>
      <c r="Y2314" s="45">
        <f t="shared" si="3547"/>
        <v>0</v>
      </c>
      <c r="Z2314" s="45">
        <f t="shared" si="3547"/>
        <v>0</v>
      </c>
      <c r="AA2314" s="45">
        <f t="shared" si="3547"/>
        <v>0</v>
      </c>
      <c r="AB2314" s="45">
        <v>0</v>
      </c>
      <c r="AC2314" s="45">
        <v>0</v>
      </c>
      <c r="AD2314" s="45">
        <f>SUM(AD2362,AD2408,AD2453,AD2499,AD2545,AD2591)</f>
        <v>0</v>
      </c>
      <c r="AE2314" s="45">
        <f t="shared" ref="AE2314:AV2314" si="3549">SUM(AE2362,AE2408,AE2453,AE2499,AE2545,AE2591)</f>
        <v>0</v>
      </c>
      <c r="AF2314" s="45">
        <f t="shared" si="3549"/>
        <v>0</v>
      </c>
      <c r="AG2314" s="45">
        <f t="shared" si="3549"/>
        <v>0</v>
      </c>
      <c r="AH2314" s="45">
        <f t="shared" si="3549"/>
        <v>0</v>
      </c>
      <c r="AI2314" s="45">
        <f t="shared" si="3549"/>
        <v>0</v>
      </c>
      <c r="AJ2314" s="45">
        <f t="shared" ref="AJ2314" si="3550">SUM(AJ2362,AJ2408,AJ2453,AJ2499,AJ2545,AJ2591)</f>
        <v>0</v>
      </c>
      <c r="AK2314" s="45">
        <f t="shared" si="3549"/>
        <v>0</v>
      </c>
      <c r="AL2314" s="45">
        <f t="shared" si="3549"/>
        <v>0</v>
      </c>
      <c r="AM2314" s="45">
        <f t="shared" si="3549"/>
        <v>0</v>
      </c>
      <c r="AN2314" s="45">
        <f t="shared" si="3549"/>
        <v>0</v>
      </c>
      <c r="AO2314" s="45">
        <f t="shared" si="3549"/>
        <v>0</v>
      </c>
      <c r="AP2314" s="45">
        <f t="shared" si="3549"/>
        <v>0</v>
      </c>
      <c r="AQ2314" s="45">
        <f t="shared" si="3549"/>
        <v>0</v>
      </c>
      <c r="AR2314" s="45">
        <f t="shared" si="3549"/>
        <v>0</v>
      </c>
      <c r="AS2314" s="45">
        <f t="shared" si="3549"/>
        <v>0</v>
      </c>
      <c r="AT2314" s="45">
        <f t="shared" si="3549"/>
        <v>0</v>
      </c>
      <c r="AU2314" s="45">
        <f t="shared" si="3549"/>
        <v>0</v>
      </c>
      <c r="AV2314" s="45">
        <f t="shared" si="3549"/>
        <v>0</v>
      </c>
      <c r="AW2314" s="45">
        <v>0</v>
      </c>
      <c r="AX2314" s="45">
        <v>0</v>
      </c>
      <c r="AY2314" s="45">
        <f>SUM(AY2362,AY2408,AY2453,AY2499,AY2545,AY2591)</f>
        <v>0</v>
      </c>
      <c r="AZ2314" s="45">
        <f t="shared" ref="AZ2314:BQ2314" si="3551">SUM(AZ2362,AZ2408,AZ2453,AZ2499,AZ2545,AZ2591)</f>
        <v>0</v>
      </c>
      <c r="BA2314" s="45">
        <f t="shared" si="3551"/>
        <v>0</v>
      </c>
      <c r="BB2314" s="45">
        <f t="shared" si="3551"/>
        <v>0</v>
      </c>
      <c r="BC2314" s="45">
        <f t="shared" si="3551"/>
        <v>0</v>
      </c>
      <c r="BD2314" s="45">
        <f t="shared" si="3551"/>
        <v>0</v>
      </c>
      <c r="BE2314" s="45">
        <f t="shared" ref="BE2314" si="3552">SUM(BE2362,BE2408,BE2453,BE2499,BE2545,BE2591)</f>
        <v>0</v>
      </c>
      <c r="BF2314" s="45">
        <f t="shared" si="3551"/>
        <v>0</v>
      </c>
      <c r="BG2314" s="45">
        <f t="shared" si="3551"/>
        <v>0</v>
      </c>
      <c r="BH2314" s="45">
        <f t="shared" si="3551"/>
        <v>0</v>
      </c>
      <c r="BI2314" s="45">
        <f t="shared" si="3551"/>
        <v>0</v>
      </c>
      <c r="BJ2314" s="45">
        <f t="shared" si="3551"/>
        <v>0</v>
      </c>
      <c r="BK2314" s="45">
        <f t="shared" si="3551"/>
        <v>0</v>
      </c>
      <c r="BL2314" s="45">
        <f t="shared" si="3551"/>
        <v>0</v>
      </c>
      <c r="BM2314" s="45">
        <f t="shared" si="3551"/>
        <v>0</v>
      </c>
      <c r="BN2314" s="45">
        <f t="shared" si="3551"/>
        <v>0</v>
      </c>
      <c r="BO2314" s="45">
        <f t="shared" si="3551"/>
        <v>0</v>
      </c>
      <c r="BP2314" s="45">
        <f t="shared" si="3551"/>
        <v>0</v>
      </c>
      <c r="BQ2314" s="45">
        <f t="shared" si="3551"/>
        <v>0</v>
      </c>
      <c r="BR2314" s="45">
        <v>0</v>
      </c>
      <c r="BS2314" s="45">
        <v>0</v>
      </c>
      <c r="BT2314" s="125" t="e">
        <f>IF(#REF!=0,"-",#REF!/#REF!*100)</f>
        <v>#REF!</v>
      </c>
    </row>
    <row r="2315" spans="1:72" s="25" customFormat="1" x14ac:dyDescent="0.25">
      <c r="A2315" s="30" t="s">
        <v>718</v>
      </c>
      <c r="B2315" s="30" t="s">
        <v>1549</v>
      </c>
      <c r="C2315" s="30" t="s">
        <v>1537</v>
      </c>
      <c r="D2315" s="65" t="s">
        <v>1550</v>
      </c>
      <c r="E2315" s="116" t="s">
        <v>20</v>
      </c>
      <c r="F2315" s="65" t="s">
        <v>0</v>
      </c>
      <c r="G2315" s="35" t="s">
        <v>0</v>
      </c>
      <c r="H2315" s="35" t="s">
        <v>23</v>
      </c>
      <c r="I2315" s="45">
        <f>SUM(I2360,I2406,I2452,I2497,I2543,I2589)</f>
        <v>0</v>
      </c>
      <c r="J2315" s="45">
        <f t="shared" ref="J2315:AA2315" si="3553">SUM(J2360,J2406,J2452,J2497,J2543,J2589)</f>
        <v>0</v>
      </c>
      <c r="K2315" s="45">
        <f t="shared" si="3553"/>
        <v>0</v>
      </c>
      <c r="L2315" s="45">
        <f t="shared" si="3553"/>
        <v>0</v>
      </c>
      <c r="M2315" s="45">
        <f t="shared" si="3553"/>
        <v>0</v>
      </c>
      <c r="N2315" s="45">
        <f t="shared" si="3553"/>
        <v>0</v>
      </c>
      <c r="O2315" s="45">
        <f t="shared" ref="O2315" si="3554">SUM(O2360,O2406,O2452,O2497,O2543,O2589)</f>
        <v>0</v>
      </c>
      <c r="P2315" s="45">
        <f t="shared" si="3553"/>
        <v>0</v>
      </c>
      <c r="Q2315" s="45">
        <f t="shared" si="3553"/>
        <v>0</v>
      </c>
      <c r="R2315" s="45">
        <f t="shared" si="3553"/>
        <v>0</v>
      </c>
      <c r="S2315" s="45">
        <f t="shared" si="3553"/>
        <v>0</v>
      </c>
      <c r="T2315" s="45">
        <f t="shared" si="3553"/>
        <v>0</v>
      </c>
      <c r="U2315" s="45">
        <f t="shared" si="3553"/>
        <v>0</v>
      </c>
      <c r="V2315" s="45">
        <f t="shared" si="3553"/>
        <v>0</v>
      </c>
      <c r="W2315" s="45">
        <f t="shared" si="3553"/>
        <v>0</v>
      </c>
      <c r="X2315" s="45">
        <f t="shared" si="3553"/>
        <v>0</v>
      </c>
      <c r="Y2315" s="45">
        <f t="shared" si="3553"/>
        <v>0</v>
      </c>
      <c r="Z2315" s="45">
        <f t="shared" si="3553"/>
        <v>0</v>
      </c>
      <c r="AA2315" s="45">
        <f t="shared" si="3553"/>
        <v>0</v>
      </c>
      <c r="AB2315" s="45">
        <v>0</v>
      </c>
      <c r="AC2315" s="45">
        <v>0</v>
      </c>
      <c r="AD2315" s="45">
        <f>SUM(AD2360,AD2406,AD2452,AD2497,AD2543,AD2589)</f>
        <v>0</v>
      </c>
      <c r="AE2315" s="45">
        <f t="shared" ref="AE2315:AV2315" si="3555">SUM(AE2360,AE2406,AE2452,AE2497,AE2543,AE2589)</f>
        <v>0</v>
      </c>
      <c r="AF2315" s="45">
        <f t="shared" si="3555"/>
        <v>0</v>
      </c>
      <c r="AG2315" s="45">
        <f t="shared" si="3555"/>
        <v>0</v>
      </c>
      <c r="AH2315" s="45">
        <f t="shared" si="3555"/>
        <v>0</v>
      </c>
      <c r="AI2315" s="45">
        <f t="shared" si="3555"/>
        <v>0</v>
      </c>
      <c r="AJ2315" s="45">
        <f t="shared" ref="AJ2315" si="3556">SUM(AJ2360,AJ2406,AJ2452,AJ2497,AJ2543,AJ2589)</f>
        <v>0</v>
      </c>
      <c r="AK2315" s="45">
        <f t="shared" si="3555"/>
        <v>0</v>
      </c>
      <c r="AL2315" s="45">
        <f t="shared" si="3555"/>
        <v>0</v>
      </c>
      <c r="AM2315" s="45">
        <f t="shared" si="3555"/>
        <v>0</v>
      </c>
      <c r="AN2315" s="45">
        <f t="shared" si="3555"/>
        <v>0</v>
      </c>
      <c r="AO2315" s="45">
        <f t="shared" si="3555"/>
        <v>0</v>
      </c>
      <c r="AP2315" s="45">
        <f t="shared" si="3555"/>
        <v>0</v>
      </c>
      <c r="AQ2315" s="45">
        <f t="shared" si="3555"/>
        <v>0</v>
      </c>
      <c r="AR2315" s="45">
        <f t="shared" si="3555"/>
        <v>0</v>
      </c>
      <c r="AS2315" s="45">
        <f t="shared" si="3555"/>
        <v>0</v>
      </c>
      <c r="AT2315" s="45">
        <f t="shared" si="3555"/>
        <v>0</v>
      </c>
      <c r="AU2315" s="45">
        <f t="shared" si="3555"/>
        <v>0</v>
      </c>
      <c r="AV2315" s="45">
        <f t="shared" si="3555"/>
        <v>0</v>
      </c>
      <c r="AW2315" s="45">
        <v>0</v>
      </c>
      <c r="AX2315" s="45">
        <v>0</v>
      </c>
      <c r="AY2315" s="45">
        <f>SUM(AY2360,AY2406,AY2452,AY2497,AY2543,AY2589)</f>
        <v>0</v>
      </c>
      <c r="AZ2315" s="45">
        <f t="shared" ref="AZ2315:BQ2315" si="3557">SUM(AZ2360,AZ2406,AZ2452,AZ2497,AZ2543,AZ2589)</f>
        <v>0</v>
      </c>
      <c r="BA2315" s="45">
        <f t="shared" si="3557"/>
        <v>0</v>
      </c>
      <c r="BB2315" s="45">
        <f t="shared" si="3557"/>
        <v>0</v>
      </c>
      <c r="BC2315" s="45">
        <f t="shared" si="3557"/>
        <v>0</v>
      </c>
      <c r="BD2315" s="45">
        <f t="shared" si="3557"/>
        <v>0</v>
      </c>
      <c r="BE2315" s="45">
        <f t="shared" ref="BE2315" si="3558">SUM(BE2360,BE2406,BE2452,BE2497,BE2543,BE2589)</f>
        <v>0</v>
      </c>
      <c r="BF2315" s="45">
        <f t="shared" si="3557"/>
        <v>0</v>
      </c>
      <c r="BG2315" s="45">
        <f t="shared" si="3557"/>
        <v>0</v>
      </c>
      <c r="BH2315" s="45">
        <f t="shared" si="3557"/>
        <v>0</v>
      </c>
      <c r="BI2315" s="45">
        <f t="shared" si="3557"/>
        <v>0</v>
      </c>
      <c r="BJ2315" s="45">
        <f t="shared" si="3557"/>
        <v>0</v>
      </c>
      <c r="BK2315" s="45">
        <f t="shared" si="3557"/>
        <v>0</v>
      </c>
      <c r="BL2315" s="45">
        <f t="shared" si="3557"/>
        <v>0</v>
      </c>
      <c r="BM2315" s="45">
        <f t="shared" si="3557"/>
        <v>0</v>
      </c>
      <c r="BN2315" s="45">
        <f t="shared" si="3557"/>
        <v>0</v>
      </c>
      <c r="BO2315" s="45">
        <f t="shared" si="3557"/>
        <v>0</v>
      </c>
      <c r="BP2315" s="45">
        <f t="shared" si="3557"/>
        <v>0</v>
      </c>
      <c r="BQ2315" s="45">
        <f t="shared" si="3557"/>
        <v>0</v>
      </c>
      <c r="BR2315" s="45">
        <v>0</v>
      </c>
      <c r="BS2315" s="45">
        <v>0</v>
      </c>
      <c r="BT2315" s="125" t="e">
        <f>IF(#REF!=0,"-",#REF!/#REF!*100)</f>
        <v>#REF!</v>
      </c>
    </row>
    <row r="2316" spans="1:72" s="25" customFormat="1" x14ac:dyDescent="0.25">
      <c r="A2316" s="30" t="s">
        <v>718</v>
      </c>
      <c r="B2316" s="30" t="s">
        <v>1549</v>
      </c>
      <c r="C2316" s="30" t="s">
        <v>1537</v>
      </c>
      <c r="D2316" s="65" t="s">
        <v>1550</v>
      </c>
      <c r="E2316" s="116" t="s">
        <v>20</v>
      </c>
      <c r="F2316" s="65" t="s">
        <v>0</v>
      </c>
      <c r="G2316" s="35" t="s">
        <v>0</v>
      </c>
      <c r="H2316" s="35" t="s">
        <v>22</v>
      </c>
      <c r="I2316" s="45">
        <f>SUM(I2359,I2405,I2451,I2496,I2542,I2588)</f>
        <v>0</v>
      </c>
      <c r="J2316" s="45">
        <f t="shared" ref="J2316:AA2316" si="3559">SUM(J2359,J2405,J2451,J2496,J2542,J2588)</f>
        <v>0</v>
      </c>
      <c r="K2316" s="45">
        <f t="shared" si="3559"/>
        <v>0</v>
      </c>
      <c r="L2316" s="45">
        <f t="shared" si="3559"/>
        <v>0</v>
      </c>
      <c r="M2316" s="45">
        <f t="shared" si="3559"/>
        <v>0</v>
      </c>
      <c r="N2316" s="45">
        <f t="shared" si="3559"/>
        <v>0</v>
      </c>
      <c r="O2316" s="45">
        <f t="shared" ref="O2316" si="3560">SUM(O2359,O2405,O2451,O2496,O2542,O2588)</f>
        <v>0</v>
      </c>
      <c r="P2316" s="45">
        <f t="shared" si="3559"/>
        <v>0</v>
      </c>
      <c r="Q2316" s="45">
        <f t="shared" si="3559"/>
        <v>0</v>
      </c>
      <c r="R2316" s="45">
        <f t="shared" si="3559"/>
        <v>0</v>
      </c>
      <c r="S2316" s="45">
        <f t="shared" si="3559"/>
        <v>0</v>
      </c>
      <c r="T2316" s="45">
        <f t="shared" si="3559"/>
        <v>0</v>
      </c>
      <c r="U2316" s="45">
        <f t="shared" si="3559"/>
        <v>0</v>
      </c>
      <c r="V2316" s="45">
        <f t="shared" si="3559"/>
        <v>0</v>
      </c>
      <c r="W2316" s="45">
        <f t="shared" si="3559"/>
        <v>0</v>
      </c>
      <c r="X2316" s="45">
        <f t="shared" si="3559"/>
        <v>0</v>
      </c>
      <c r="Y2316" s="45">
        <f t="shared" si="3559"/>
        <v>0</v>
      </c>
      <c r="Z2316" s="45">
        <f t="shared" si="3559"/>
        <v>0</v>
      </c>
      <c r="AA2316" s="45">
        <f t="shared" si="3559"/>
        <v>0</v>
      </c>
      <c r="AB2316" s="45">
        <v>0</v>
      </c>
      <c r="AC2316" s="45">
        <v>0</v>
      </c>
      <c r="AD2316" s="45">
        <f>SUM(AD2359,AD2405,AD2451,AD2496,AD2542,AD2588)</f>
        <v>0</v>
      </c>
      <c r="AE2316" s="45">
        <f t="shared" ref="AE2316:AV2316" si="3561">SUM(AE2359,AE2405,AE2451,AE2496,AE2542,AE2588)</f>
        <v>0</v>
      </c>
      <c r="AF2316" s="45">
        <f t="shared" si="3561"/>
        <v>0</v>
      </c>
      <c r="AG2316" s="45">
        <f t="shared" si="3561"/>
        <v>0</v>
      </c>
      <c r="AH2316" s="45">
        <f t="shared" si="3561"/>
        <v>0</v>
      </c>
      <c r="AI2316" s="45">
        <f t="shared" si="3561"/>
        <v>0</v>
      </c>
      <c r="AJ2316" s="45">
        <f t="shared" ref="AJ2316" si="3562">SUM(AJ2359,AJ2405,AJ2451,AJ2496,AJ2542,AJ2588)</f>
        <v>0</v>
      </c>
      <c r="AK2316" s="45">
        <f t="shared" si="3561"/>
        <v>0</v>
      </c>
      <c r="AL2316" s="45">
        <f t="shared" si="3561"/>
        <v>0</v>
      </c>
      <c r="AM2316" s="45">
        <f t="shared" si="3561"/>
        <v>0</v>
      </c>
      <c r="AN2316" s="45">
        <f t="shared" si="3561"/>
        <v>0</v>
      </c>
      <c r="AO2316" s="45">
        <f t="shared" si="3561"/>
        <v>0</v>
      </c>
      <c r="AP2316" s="45">
        <f t="shared" si="3561"/>
        <v>0</v>
      </c>
      <c r="AQ2316" s="45">
        <f t="shared" si="3561"/>
        <v>0</v>
      </c>
      <c r="AR2316" s="45">
        <f t="shared" si="3561"/>
        <v>0</v>
      </c>
      <c r="AS2316" s="45">
        <f t="shared" si="3561"/>
        <v>0</v>
      </c>
      <c r="AT2316" s="45">
        <f t="shared" si="3561"/>
        <v>0</v>
      </c>
      <c r="AU2316" s="45">
        <f t="shared" si="3561"/>
        <v>0</v>
      </c>
      <c r="AV2316" s="45">
        <f t="shared" si="3561"/>
        <v>0</v>
      </c>
      <c r="AW2316" s="45">
        <v>0</v>
      </c>
      <c r="AX2316" s="45">
        <v>0</v>
      </c>
      <c r="AY2316" s="45">
        <f>SUM(AY2359,AY2405,AY2451,AY2496,AY2542,AY2588)</f>
        <v>0</v>
      </c>
      <c r="AZ2316" s="45">
        <f t="shared" ref="AZ2316:BQ2316" si="3563">SUM(AZ2359,AZ2405,AZ2451,AZ2496,AZ2542,AZ2588)</f>
        <v>0</v>
      </c>
      <c r="BA2316" s="45">
        <f t="shared" si="3563"/>
        <v>0</v>
      </c>
      <c r="BB2316" s="45">
        <f t="shared" si="3563"/>
        <v>0</v>
      </c>
      <c r="BC2316" s="45">
        <f t="shared" si="3563"/>
        <v>0</v>
      </c>
      <c r="BD2316" s="45">
        <f t="shared" si="3563"/>
        <v>0</v>
      </c>
      <c r="BE2316" s="45">
        <f t="shared" ref="BE2316" si="3564">SUM(BE2359,BE2405,BE2451,BE2496,BE2542,BE2588)</f>
        <v>0</v>
      </c>
      <c r="BF2316" s="45">
        <f t="shared" si="3563"/>
        <v>0</v>
      </c>
      <c r="BG2316" s="45">
        <f t="shared" si="3563"/>
        <v>0</v>
      </c>
      <c r="BH2316" s="45">
        <f t="shared" si="3563"/>
        <v>0</v>
      </c>
      <c r="BI2316" s="45">
        <f t="shared" si="3563"/>
        <v>0</v>
      </c>
      <c r="BJ2316" s="45">
        <f t="shared" si="3563"/>
        <v>0</v>
      </c>
      <c r="BK2316" s="45">
        <f t="shared" si="3563"/>
        <v>0</v>
      </c>
      <c r="BL2316" s="45">
        <f t="shared" si="3563"/>
        <v>0</v>
      </c>
      <c r="BM2316" s="45">
        <f t="shared" si="3563"/>
        <v>0</v>
      </c>
      <c r="BN2316" s="45">
        <f t="shared" si="3563"/>
        <v>0</v>
      </c>
      <c r="BO2316" s="45">
        <f t="shared" si="3563"/>
        <v>0</v>
      </c>
      <c r="BP2316" s="45">
        <f t="shared" si="3563"/>
        <v>0</v>
      </c>
      <c r="BQ2316" s="45">
        <f t="shared" si="3563"/>
        <v>0</v>
      </c>
      <c r="BR2316" s="45">
        <v>0</v>
      </c>
      <c r="BS2316" s="45">
        <v>0</v>
      </c>
      <c r="BT2316" s="125" t="e">
        <f>IF(#REF!=0,"-",#REF!/#REF!*100)</f>
        <v>#REF!</v>
      </c>
    </row>
    <row r="2317" spans="1:72" s="25" customFormat="1" x14ac:dyDescent="0.25">
      <c r="A2317" s="30" t="s">
        <v>718</v>
      </c>
      <c r="B2317" s="30" t="s">
        <v>1549</v>
      </c>
      <c r="C2317" s="30" t="s">
        <v>1537</v>
      </c>
      <c r="D2317" s="65" t="s">
        <v>1550</v>
      </c>
      <c r="E2317" s="116" t="s">
        <v>20</v>
      </c>
      <c r="F2317" s="65" t="s">
        <v>0</v>
      </c>
      <c r="G2317" s="35" t="s">
        <v>0</v>
      </c>
      <c r="H2317" s="35" t="s">
        <v>21</v>
      </c>
      <c r="I2317" s="45">
        <f>SUM(I2361,I2407,I2498,I2544,I2590)</f>
        <v>0</v>
      </c>
      <c r="J2317" s="45">
        <f t="shared" ref="J2317:AA2317" si="3565">SUM(J2361,J2407,J2498,J2544,J2590)</f>
        <v>0</v>
      </c>
      <c r="K2317" s="45">
        <f t="shared" si="3565"/>
        <v>0</v>
      </c>
      <c r="L2317" s="45">
        <f t="shared" si="3565"/>
        <v>0</v>
      </c>
      <c r="M2317" s="45">
        <f t="shared" si="3565"/>
        <v>0</v>
      </c>
      <c r="N2317" s="45">
        <f t="shared" si="3565"/>
        <v>0</v>
      </c>
      <c r="O2317" s="45">
        <f t="shared" ref="O2317" si="3566">SUM(O2361,O2407,O2498,O2544,O2590)</f>
        <v>0</v>
      </c>
      <c r="P2317" s="45">
        <f t="shared" si="3565"/>
        <v>0</v>
      </c>
      <c r="Q2317" s="45">
        <f t="shared" si="3565"/>
        <v>0</v>
      </c>
      <c r="R2317" s="45">
        <f t="shared" si="3565"/>
        <v>0</v>
      </c>
      <c r="S2317" s="45">
        <f t="shared" si="3565"/>
        <v>0</v>
      </c>
      <c r="T2317" s="45">
        <f t="shared" si="3565"/>
        <v>0</v>
      </c>
      <c r="U2317" s="45">
        <f t="shared" si="3565"/>
        <v>0</v>
      </c>
      <c r="V2317" s="45">
        <f t="shared" si="3565"/>
        <v>0</v>
      </c>
      <c r="W2317" s="45">
        <f t="shared" si="3565"/>
        <v>0</v>
      </c>
      <c r="X2317" s="45">
        <f t="shared" si="3565"/>
        <v>0</v>
      </c>
      <c r="Y2317" s="45">
        <f t="shared" si="3565"/>
        <v>0</v>
      </c>
      <c r="Z2317" s="45">
        <f t="shared" si="3565"/>
        <v>0</v>
      </c>
      <c r="AA2317" s="45">
        <f t="shared" si="3565"/>
        <v>0</v>
      </c>
      <c r="AB2317" s="45">
        <v>0</v>
      </c>
      <c r="AC2317" s="45">
        <v>0</v>
      </c>
      <c r="AD2317" s="45">
        <f>SUM(AD2361,AD2407,AD2498,AD2544,AD2590)</f>
        <v>0</v>
      </c>
      <c r="AE2317" s="45">
        <f t="shared" ref="AE2317:AV2317" si="3567">SUM(AE2361,AE2407,AE2498,AE2544,AE2590)</f>
        <v>0</v>
      </c>
      <c r="AF2317" s="45">
        <f t="shared" si="3567"/>
        <v>0</v>
      </c>
      <c r="AG2317" s="45">
        <f t="shared" si="3567"/>
        <v>0</v>
      </c>
      <c r="AH2317" s="45">
        <f t="shared" si="3567"/>
        <v>0</v>
      </c>
      <c r="AI2317" s="45">
        <f t="shared" si="3567"/>
        <v>0</v>
      </c>
      <c r="AJ2317" s="45">
        <f t="shared" ref="AJ2317" si="3568">SUM(AJ2361,AJ2407,AJ2498,AJ2544,AJ2590)</f>
        <v>0</v>
      </c>
      <c r="AK2317" s="45">
        <f t="shared" si="3567"/>
        <v>0</v>
      </c>
      <c r="AL2317" s="45">
        <f t="shared" si="3567"/>
        <v>0</v>
      </c>
      <c r="AM2317" s="45">
        <f t="shared" si="3567"/>
        <v>0</v>
      </c>
      <c r="AN2317" s="45">
        <f t="shared" si="3567"/>
        <v>0</v>
      </c>
      <c r="AO2317" s="45">
        <f t="shared" si="3567"/>
        <v>0</v>
      </c>
      <c r="AP2317" s="45">
        <f t="shared" si="3567"/>
        <v>0</v>
      </c>
      <c r="AQ2317" s="45">
        <f t="shared" si="3567"/>
        <v>0</v>
      </c>
      <c r="AR2317" s="45">
        <f t="shared" si="3567"/>
        <v>0</v>
      </c>
      <c r="AS2317" s="45">
        <f t="shared" si="3567"/>
        <v>0</v>
      </c>
      <c r="AT2317" s="45">
        <f t="shared" si="3567"/>
        <v>0</v>
      </c>
      <c r="AU2317" s="45">
        <f t="shared" si="3567"/>
        <v>0</v>
      </c>
      <c r="AV2317" s="45">
        <f t="shared" si="3567"/>
        <v>0</v>
      </c>
      <c r="AW2317" s="45">
        <v>0</v>
      </c>
      <c r="AX2317" s="45">
        <v>0</v>
      </c>
      <c r="AY2317" s="45">
        <f>SUM(AY2361,AY2407,AY2498,AY2544,AY2590)</f>
        <v>0</v>
      </c>
      <c r="AZ2317" s="45">
        <f t="shared" ref="AZ2317:BQ2317" si="3569">SUM(AZ2361,AZ2407,AZ2498,AZ2544,AZ2590)</f>
        <v>0</v>
      </c>
      <c r="BA2317" s="45">
        <f t="shared" si="3569"/>
        <v>0</v>
      </c>
      <c r="BB2317" s="45">
        <f t="shared" si="3569"/>
        <v>0</v>
      </c>
      <c r="BC2317" s="45">
        <f t="shared" si="3569"/>
        <v>0</v>
      </c>
      <c r="BD2317" s="45">
        <f t="shared" si="3569"/>
        <v>0</v>
      </c>
      <c r="BE2317" s="45">
        <f t="shared" ref="BE2317" si="3570">SUM(BE2361,BE2407,BE2498,BE2544,BE2590)</f>
        <v>0</v>
      </c>
      <c r="BF2317" s="45">
        <f t="shared" si="3569"/>
        <v>0</v>
      </c>
      <c r="BG2317" s="45">
        <f t="shared" si="3569"/>
        <v>0</v>
      </c>
      <c r="BH2317" s="45">
        <f t="shared" si="3569"/>
        <v>0</v>
      </c>
      <c r="BI2317" s="45">
        <f t="shared" si="3569"/>
        <v>0</v>
      </c>
      <c r="BJ2317" s="45">
        <f t="shared" si="3569"/>
        <v>0</v>
      </c>
      <c r="BK2317" s="45">
        <f t="shared" si="3569"/>
        <v>0</v>
      </c>
      <c r="BL2317" s="45">
        <f t="shared" si="3569"/>
        <v>0</v>
      </c>
      <c r="BM2317" s="45">
        <f t="shared" si="3569"/>
        <v>0</v>
      </c>
      <c r="BN2317" s="45">
        <f t="shared" si="3569"/>
        <v>0</v>
      </c>
      <c r="BO2317" s="45">
        <f t="shared" si="3569"/>
        <v>0</v>
      </c>
      <c r="BP2317" s="45">
        <f t="shared" si="3569"/>
        <v>0</v>
      </c>
      <c r="BQ2317" s="45">
        <f t="shared" si="3569"/>
        <v>0</v>
      </c>
      <c r="BR2317" s="45">
        <v>0</v>
      </c>
      <c r="BS2317" s="45">
        <v>0</v>
      </c>
      <c r="BT2317" s="125" t="e">
        <f>IF(#REF!=0,"-",#REF!/#REF!*100)</f>
        <v>#REF!</v>
      </c>
    </row>
    <row r="2318" spans="1:72" s="25" customFormat="1" ht="22.5" x14ac:dyDescent="0.25">
      <c r="A2318" s="30" t="s">
        <v>718</v>
      </c>
      <c r="B2318" s="30" t="s">
        <v>1549</v>
      </c>
      <c r="C2318" s="30" t="s">
        <v>1537</v>
      </c>
      <c r="D2318" s="65" t="s">
        <v>1550</v>
      </c>
      <c r="E2318" s="109" t="s">
        <v>1540</v>
      </c>
      <c r="F2318" s="109" t="s">
        <v>0</v>
      </c>
      <c r="G2318" s="31" t="s">
        <v>0</v>
      </c>
      <c r="H2318" s="31" t="s">
        <v>26</v>
      </c>
      <c r="I2318" s="42">
        <f t="shared" ref="I2318:AA2318" si="3571">SUM(I2319)</f>
        <v>0</v>
      </c>
      <c r="J2318" s="42">
        <f t="shared" si="3571"/>
        <v>0</v>
      </c>
      <c r="K2318" s="42">
        <f t="shared" si="3571"/>
        <v>0</v>
      </c>
      <c r="L2318" s="42">
        <f t="shared" si="3571"/>
        <v>0</v>
      </c>
      <c r="M2318" s="42">
        <f t="shared" si="3571"/>
        <v>0</v>
      </c>
      <c r="N2318" s="42">
        <f t="shared" si="3571"/>
        <v>0</v>
      </c>
      <c r="O2318" s="42">
        <f t="shared" si="3571"/>
        <v>0</v>
      </c>
      <c r="P2318" s="42">
        <f t="shared" si="3571"/>
        <v>0</v>
      </c>
      <c r="Q2318" s="42">
        <f t="shared" si="3571"/>
        <v>0</v>
      </c>
      <c r="R2318" s="42">
        <f t="shared" si="3571"/>
        <v>0</v>
      </c>
      <c r="S2318" s="42">
        <f t="shared" si="3571"/>
        <v>0</v>
      </c>
      <c r="T2318" s="42">
        <f t="shared" si="3571"/>
        <v>0</v>
      </c>
      <c r="U2318" s="42">
        <f t="shared" si="3571"/>
        <v>0</v>
      </c>
      <c r="V2318" s="42">
        <f t="shared" si="3571"/>
        <v>0</v>
      </c>
      <c r="W2318" s="42">
        <f t="shared" si="3571"/>
        <v>0</v>
      </c>
      <c r="X2318" s="42">
        <f t="shared" si="3571"/>
        <v>0</v>
      </c>
      <c r="Y2318" s="42">
        <f t="shared" si="3571"/>
        <v>0</v>
      </c>
      <c r="Z2318" s="42">
        <f t="shared" si="3571"/>
        <v>0</v>
      </c>
      <c r="AA2318" s="42">
        <f t="shared" si="3571"/>
        <v>0</v>
      </c>
      <c r="AB2318" s="42">
        <v>0</v>
      </c>
      <c r="AC2318" s="42">
        <v>0</v>
      </c>
      <c r="AD2318" s="42">
        <f t="shared" ref="AD2318:AV2318" si="3572">SUM(AD2319)</f>
        <v>0</v>
      </c>
      <c r="AE2318" s="42">
        <f t="shared" si="3572"/>
        <v>0</v>
      </c>
      <c r="AF2318" s="42">
        <f t="shared" si="3572"/>
        <v>0</v>
      </c>
      <c r="AG2318" s="42">
        <f t="shared" si="3572"/>
        <v>0</v>
      </c>
      <c r="AH2318" s="42">
        <f t="shared" si="3572"/>
        <v>0</v>
      </c>
      <c r="AI2318" s="42">
        <f t="shared" si="3572"/>
        <v>0</v>
      </c>
      <c r="AJ2318" s="42">
        <f t="shared" si="3572"/>
        <v>0</v>
      </c>
      <c r="AK2318" s="42">
        <f t="shared" si="3572"/>
        <v>0</v>
      </c>
      <c r="AL2318" s="42">
        <f t="shared" si="3572"/>
        <v>0</v>
      </c>
      <c r="AM2318" s="42">
        <f t="shared" si="3572"/>
        <v>0</v>
      </c>
      <c r="AN2318" s="42">
        <f t="shared" si="3572"/>
        <v>0</v>
      </c>
      <c r="AO2318" s="42">
        <f t="shared" si="3572"/>
        <v>0</v>
      </c>
      <c r="AP2318" s="42">
        <f t="shared" si="3572"/>
        <v>0</v>
      </c>
      <c r="AQ2318" s="42">
        <f t="shared" si="3572"/>
        <v>0</v>
      </c>
      <c r="AR2318" s="42">
        <f t="shared" si="3572"/>
        <v>0</v>
      </c>
      <c r="AS2318" s="42">
        <f t="shared" si="3572"/>
        <v>0</v>
      </c>
      <c r="AT2318" s="42">
        <f t="shared" si="3572"/>
        <v>0</v>
      </c>
      <c r="AU2318" s="42">
        <f t="shared" si="3572"/>
        <v>0</v>
      </c>
      <c r="AV2318" s="42">
        <f t="shared" si="3572"/>
        <v>0</v>
      </c>
      <c r="AW2318" s="42">
        <v>0</v>
      </c>
      <c r="AX2318" s="42">
        <v>0</v>
      </c>
      <c r="AY2318" s="42">
        <f t="shared" ref="AY2318:BQ2318" si="3573">SUM(AY2319)</f>
        <v>0</v>
      </c>
      <c r="AZ2318" s="42">
        <f t="shared" si="3573"/>
        <v>0</v>
      </c>
      <c r="BA2318" s="42">
        <f t="shared" si="3573"/>
        <v>0</v>
      </c>
      <c r="BB2318" s="42">
        <f t="shared" si="3573"/>
        <v>0</v>
      </c>
      <c r="BC2318" s="42">
        <f t="shared" si="3573"/>
        <v>0</v>
      </c>
      <c r="BD2318" s="42">
        <f t="shared" si="3573"/>
        <v>0</v>
      </c>
      <c r="BE2318" s="42">
        <f t="shared" si="3573"/>
        <v>0</v>
      </c>
      <c r="BF2318" s="42">
        <f t="shared" si="3573"/>
        <v>0</v>
      </c>
      <c r="BG2318" s="42">
        <f t="shared" si="3573"/>
        <v>0</v>
      </c>
      <c r="BH2318" s="42">
        <f t="shared" si="3573"/>
        <v>0</v>
      </c>
      <c r="BI2318" s="42">
        <f t="shared" si="3573"/>
        <v>0</v>
      </c>
      <c r="BJ2318" s="42">
        <f t="shared" si="3573"/>
        <v>0</v>
      </c>
      <c r="BK2318" s="42">
        <f t="shared" si="3573"/>
        <v>0</v>
      </c>
      <c r="BL2318" s="42">
        <f t="shared" si="3573"/>
        <v>0</v>
      </c>
      <c r="BM2318" s="42">
        <f t="shared" si="3573"/>
        <v>0</v>
      </c>
      <c r="BN2318" s="42">
        <f t="shared" si="3573"/>
        <v>0</v>
      </c>
      <c r="BO2318" s="42">
        <f t="shared" si="3573"/>
        <v>0</v>
      </c>
      <c r="BP2318" s="42">
        <f t="shared" si="3573"/>
        <v>0</v>
      </c>
      <c r="BQ2318" s="42">
        <f t="shared" si="3573"/>
        <v>0</v>
      </c>
      <c r="BR2318" s="42">
        <v>0</v>
      </c>
      <c r="BS2318" s="42">
        <v>0</v>
      </c>
      <c r="BT2318" s="124" t="e">
        <f>IF(#REF!=0,"-",#REF!/#REF!*100)</f>
        <v>#REF!</v>
      </c>
    </row>
    <row r="2319" spans="1:72" s="25" customFormat="1" x14ac:dyDescent="0.25">
      <c r="A2319" s="30" t="s">
        <v>718</v>
      </c>
      <c r="B2319" s="30" t="s">
        <v>1549</v>
      </c>
      <c r="C2319" s="30" t="s">
        <v>1537</v>
      </c>
      <c r="D2319" s="65" t="s">
        <v>1550</v>
      </c>
      <c r="E2319" s="116" t="s">
        <v>28</v>
      </c>
      <c r="F2319" s="65" t="s">
        <v>0</v>
      </c>
      <c r="G2319" s="35" t="s">
        <v>0</v>
      </c>
      <c r="H2319" s="35" t="s">
        <v>27</v>
      </c>
      <c r="I2319" s="45">
        <f>SUM(I2364,I2410,I2455,I2501,I2547,I2593)</f>
        <v>0</v>
      </c>
      <c r="J2319" s="45">
        <f t="shared" ref="J2319:AA2319" si="3574">SUM(J2364,J2410,J2455,J2501,J2547,J2593)</f>
        <v>0</v>
      </c>
      <c r="K2319" s="45">
        <f t="shared" si="3574"/>
        <v>0</v>
      </c>
      <c r="L2319" s="45">
        <f t="shared" si="3574"/>
        <v>0</v>
      </c>
      <c r="M2319" s="45">
        <f t="shared" si="3574"/>
        <v>0</v>
      </c>
      <c r="N2319" s="45">
        <f t="shared" si="3574"/>
        <v>0</v>
      </c>
      <c r="O2319" s="45">
        <f t="shared" ref="O2319" si="3575">SUM(O2364,O2410,O2455,O2501,O2547,O2593)</f>
        <v>0</v>
      </c>
      <c r="P2319" s="45">
        <f t="shared" si="3574"/>
        <v>0</v>
      </c>
      <c r="Q2319" s="45">
        <f t="shared" si="3574"/>
        <v>0</v>
      </c>
      <c r="R2319" s="45">
        <f t="shared" si="3574"/>
        <v>0</v>
      </c>
      <c r="S2319" s="45">
        <f t="shared" si="3574"/>
        <v>0</v>
      </c>
      <c r="T2319" s="45">
        <f t="shared" si="3574"/>
        <v>0</v>
      </c>
      <c r="U2319" s="45">
        <f t="shared" si="3574"/>
        <v>0</v>
      </c>
      <c r="V2319" s="45">
        <f t="shared" si="3574"/>
        <v>0</v>
      </c>
      <c r="W2319" s="45">
        <f t="shared" si="3574"/>
        <v>0</v>
      </c>
      <c r="X2319" s="45">
        <f t="shared" si="3574"/>
        <v>0</v>
      </c>
      <c r="Y2319" s="45">
        <f t="shared" si="3574"/>
        <v>0</v>
      </c>
      <c r="Z2319" s="45">
        <f t="shared" si="3574"/>
        <v>0</v>
      </c>
      <c r="AA2319" s="45">
        <f t="shared" si="3574"/>
        <v>0</v>
      </c>
      <c r="AB2319" s="45">
        <v>0</v>
      </c>
      <c r="AC2319" s="45">
        <v>0</v>
      </c>
      <c r="AD2319" s="45">
        <f>SUM(AD2364,AD2410,AD2455,AD2501,AD2547,AD2593)</f>
        <v>0</v>
      </c>
      <c r="AE2319" s="45">
        <f t="shared" ref="AE2319:AV2319" si="3576">SUM(AE2364,AE2410,AE2455,AE2501,AE2547,AE2593)</f>
        <v>0</v>
      </c>
      <c r="AF2319" s="45">
        <f t="shared" si="3576"/>
        <v>0</v>
      </c>
      <c r="AG2319" s="45">
        <f t="shared" si="3576"/>
        <v>0</v>
      </c>
      <c r="AH2319" s="45">
        <f t="shared" si="3576"/>
        <v>0</v>
      </c>
      <c r="AI2319" s="45">
        <f t="shared" si="3576"/>
        <v>0</v>
      </c>
      <c r="AJ2319" s="45">
        <f t="shared" ref="AJ2319" si="3577">SUM(AJ2364,AJ2410,AJ2455,AJ2501,AJ2547,AJ2593)</f>
        <v>0</v>
      </c>
      <c r="AK2319" s="45">
        <f t="shared" si="3576"/>
        <v>0</v>
      </c>
      <c r="AL2319" s="45">
        <f t="shared" si="3576"/>
        <v>0</v>
      </c>
      <c r="AM2319" s="45">
        <f t="shared" si="3576"/>
        <v>0</v>
      </c>
      <c r="AN2319" s="45">
        <f t="shared" si="3576"/>
        <v>0</v>
      </c>
      <c r="AO2319" s="45">
        <f t="shared" si="3576"/>
        <v>0</v>
      </c>
      <c r="AP2319" s="45">
        <f t="shared" si="3576"/>
        <v>0</v>
      </c>
      <c r="AQ2319" s="45">
        <f t="shared" si="3576"/>
        <v>0</v>
      </c>
      <c r="AR2319" s="45">
        <f t="shared" si="3576"/>
        <v>0</v>
      </c>
      <c r="AS2319" s="45">
        <f t="shared" si="3576"/>
        <v>0</v>
      </c>
      <c r="AT2319" s="45">
        <f t="shared" si="3576"/>
        <v>0</v>
      </c>
      <c r="AU2319" s="45">
        <f t="shared" si="3576"/>
        <v>0</v>
      </c>
      <c r="AV2319" s="45">
        <f t="shared" si="3576"/>
        <v>0</v>
      </c>
      <c r="AW2319" s="45">
        <v>0</v>
      </c>
      <c r="AX2319" s="45">
        <v>0</v>
      </c>
      <c r="AY2319" s="45">
        <f>SUM(AY2364,AY2410,AY2455,AY2501,AY2547,AY2593)</f>
        <v>0</v>
      </c>
      <c r="AZ2319" s="45">
        <f t="shared" ref="AZ2319:BQ2319" si="3578">SUM(AZ2364,AZ2410,AZ2455,AZ2501,AZ2547,AZ2593)</f>
        <v>0</v>
      </c>
      <c r="BA2319" s="45">
        <f t="shared" si="3578"/>
        <v>0</v>
      </c>
      <c r="BB2319" s="45">
        <f t="shared" si="3578"/>
        <v>0</v>
      </c>
      <c r="BC2319" s="45">
        <f t="shared" si="3578"/>
        <v>0</v>
      </c>
      <c r="BD2319" s="45">
        <f t="shared" si="3578"/>
        <v>0</v>
      </c>
      <c r="BE2319" s="45">
        <f t="shared" ref="BE2319" si="3579">SUM(BE2364,BE2410,BE2455,BE2501,BE2547,BE2593)</f>
        <v>0</v>
      </c>
      <c r="BF2319" s="45">
        <f t="shared" si="3578"/>
        <v>0</v>
      </c>
      <c r="BG2319" s="45">
        <f t="shared" si="3578"/>
        <v>0</v>
      </c>
      <c r="BH2319" s="45">
        <f t="shared" si="3578"/>
        <v>0</v>
      </c>
      <c r="BI2319" s="45">
        <f t="shared" si="3578"/>
        <v>0</v>
      </c>
      <c r="BJ2319" s="45">
        <f t="shared" si="3578"/>
        <v>0</v>
      </c>
      <c r="BK2319" s="45">
        <f t="shared" si="3578"/>
        <v>0</v>
      </c>
      <c r="BL2319" s="45">
        <f t="shared" si="3578"/>
        <v>0</v>
      </c>
      <c r="BM2319" s="45">
        <f t="shared" si="3578"/>
        <v>0</v>
      </c>
      <c r="BN2319" s="45">
        <f t="shared" si="3578"/>
        <v>0</v>
      </c>
      <c r="BO2319" s="45">
        <f t="shared" si="3578"/>
        <v>0</v>
      </c>
      <c r="BP2319" s="45">
        <f t="shared" si="3578"/>
        <v>0</v>
      </c>
      <c r="BQ2319" s="45">
        <f t="shared" si="3578"/>
        <v>0</v>
      </c>
      <c r="BR2319" s="45">
        <v>0</v>
      </c>
      <c r="BS2319" s="45">
        <v>0</v>
      </c>
      <c r="BT2319" s="125" t="e">
        <f>IF(#REF!=0,"-",#REF!/#REF!*100)</f>
        <v>#REF!</v>
      </c>
    </row>
    <row r="2320" spans="1:72" s="25" customFormat="1" ht="22.5" x14ac:dyDescent="0.25">
      <c r="A2320" s="30" t="s">
        <v>718</v>
      </c>
      <c r="B2320" s="30" t="s">
        <v>1549</v>
      </c>
      <c r="C2320" s="30" t="s">
        <v>1537</v>
      </c>
      <c r="D2320" s="65" t="s">
        <v>1550</v>
      </c>
      <c r="E2320" s="109" t="s">
        <v>1541</v>
      </c>
      <c r="F2320" s="109" t="s">
        <v>0</v>
      </c>
      <c r="G2320" s="31" t="s">
        <v>0</v>
      </c>
      <c r="H2320" s="31" t="s">
        <v>30</v>
      </c>
      <c r="I2320" s="42">
        <f t="shared" ref="I2320:AA2320" si="3580">SUM(I2321:I2329)</f>
        <v>0</v>
      </c>
      <c r="J2320" s="42">
        <f t="shared" si="3580"/>
        <v>0</v>
      </c>
      <c r="K2320" s="42">
        <f t="shared" si="3580"/>
        <v>0</v>
      </c>
      <c r="L2320" s="42">
        <f t="shared" si="3580"/>
        <v>0</v>
      </c>
      <c r="M2320" s="42">
        <f t="shared" si="3580"/>
        <v>0</v>
      </c>
      <c r="N2320" s="42">
        <f t="shared" si="3580"/>
        <v>0</v>
      </c>
      <c r="O2320" s="42">
        <f t="shared" ref="O2320" si="3581">SUM(O2321:O2329)</f>
        <v>0</v>
      </c>
      <c r="P2320" s="42">
        <f t="shared" si="3580"/>
        <v>0</v>
      </c>
      <c r="Q2320" s="42">
        <f t="shared" si="3580"/>
        <v>0</v>
      </c>
      <c r="R2320" s="42">
        <f t="shared" si="3580"/>
        <v>0</v>
      </c>
      <c r="S2320" s="42">
        <f t="shared" si="3580"/>
        <v>0</v>
      </c>
      <c r="T2320" s="42">
        <f t="shared" si="3580"/>
        <v>0</v>
      </c>
      <c r="U2320" s="42">
        <f t="shared" si="3580"/>
        <v>0</v>
      </c>
      <c r="V2320" s="42">
        <f t="shared" si="3580"/>
        <v>0</v>
      </c>
      <c r="W2320" s="42">
        <f t="shared" si="3580"/>
        <v>0</v>
      </c>
      <c r="X2320" s="42">
        <f t="shared" si="3580"/>
        <v>0</v>
      </c>
      <c r="Y2320" s="42">
        <f t="shared" si="3580"/>
        <v>0</v>
      </c>
      <c r="Z2320" s="42">
        <f t="shared" si="3580"/>
        <v>0</v>
      </c>
      <c r="AA2320" s="42">
        <f t="shared" si="3580"/>
        <v>0</v>
      </c>
      <c r="AB2320" s="42">
        <v>0</v>
      </c>
      <c r="AC2320" s="42">
        <v>0</v>
      </c>
      <c r="AD2320" s="42">
        <f t="shared" ref="AD2320:AV2320" si="3582">SUM(AD2321:AD2329)</f>
        <v>45000</v>
      </c>
      <c r="AE2320" s="42">
        <f t="shared" si="3582"/>
        <v>27846</v>
      </c>
      <c r="AF2320" s="42">
        <f t="shared" si="3582"/>
        <v>0</v>
      </c>
      <c r="AG2320" s="42">
        <f t="shared" si="3582"/>
        <v>5000</v>
      </c>
      <c r="AH2320" s="42">
        <f t="shared" si="3582"/>
        <v>0</v>
      </c>
      <c r="AI2320" s="42">
        <f t="shared" si="3582"/>
        <v>0</v>
      </c>
      <c r="AJ2320" s="42">
        <f t="shared" ref="AJ2320" si="3583">SUM(AJ2321:AJ2329)</f>
        <v>77846</v>
      </c>
      <c r="AK2320" s="42">
        <f t="shared" si="3582"/>
        <v>10800</v>
      </c>
      <c r="AL2320" s="42">
        <f t="shared" si="3582"/>
        <v>0</v>
      </c>
      <c r="AM2320" s="42">
        <f t="shared" si="3582"/>
        <v>32846</v>
      </c>
      <c r="AN2320" s="42">
        <f t="shared" si="3582"/>
        <v>0</v>
      </c>
      <c r="AO2320" s="42">
        <f t="shared" si="3582"/>
        <v>0</v>
      </c>
      <c r="AP2320" s="42">
        <f t="shared" si="3582"/>
        <v>0</v>
      </c>
      <c r="AQ2320" s="42">
        <f t="shared" si="3582"/>
        <v>0</v>
      </c>
      <c r="AR2320" s="42">
        <f t="shared" si="3582"/>
        <v>0</v>
      </c>
      <c r="AS2320" s="42">
        <f t="shared" si="3582"/>
        <v>0</v>
      </c>
      <c r="AT2320" s="42">
        <f t="shared" si="3582"/>
        <v>0</v>
      </c>
      <c r="AU2320" s="42">
        <f t="shared" si="3582"/>
        <v>0</v>
      </c>
      <c r="AV2320" s="42">
        <f t="shared" si="3582"/>
        <v>0</v>
      </c>
      <c r="AW2320" s="42">
        <v>43646</v>
      </c>
      <c r="AX2320" s="42">
        <v>34200</v>
      </c>
      <c r="AY2320" s="42">
        <f t="shared" ref="AY2320:BQ2320" si="3584">SUM(AY2321:AY2329)</f>
        <v>0</v>
      </c>
      <c r="AZ2320" s="42">
        <f t="shared" si="3584"/>
        <v>605559</v>
      </c>
      <c r="BA2320" s="42">
        <f t="shared" si="3584"/>
        <v>0</v>
      </c>
      <c r="BB2320" s="42">
        <f t="shared" si="3584"/>
        <v>1185</v>
      </c>
      <c r="BC2320" s="42">
        <f t="shared" si="3584"/>
        <v>0</v>
      </c>
      <c r="BD2320" s="42">
        <f t="shared" si="3584"/>
        <v>0</v>
      </c>
      <c r="BE2320" s="42">
        <f t="shared" ref="BE2320" si="3585">SUM(BE2321:BE2329)</f>
        <v>606744</v>
      </c>
      <c r="BF2320" s="42">
        <f t="shared" si="3584"/>
        <v>0</v>
      </c>
      <c r="BG2320" s="42">
        <f t="shared" si="3584"/>
        <v>1185</v>
      </c>
      <c r="BH2320" s="42">
        <f t="shared" si="3584"/>
        <v>605559</v>
      </c>
      <c r="BI2320" s="42">
        <f t="shared" si="3584"/>
        <v>0</v>
      </c>
      <c r="BJ2320" s="42">
        <f t="shared" si="3584"/>
        <v>0</v>
      </c>
      <c r="BK2320" s="42">
        <f t="shared" si="3584"/>
        <v>0</v>
      </c>
      <c r="BL2320" s="42">
        <f t="shared" si="3584"/>
        <v>0</v>
      </c>
      <c r="BM2320" s="42">
        <f t="shared" si="3584"/>
        <v>0</v>
      </c>
      <c r="BN2320" s="42">
        <f t="shared" si="3584"/>
        <v>0</v>
      </c>
      <c r="BO2320" s="42">
        <f t="shared" si="3584"/>
        <v>0</v>
      </c>
      <c r="BP2320" s="42">
        <f t="shared" si="3584"/>
        <v>0</v>
      </c>
      <c r="BQ2320" s="42">
        <f t="shared" si="3584"/>
        <v>0</v>
      </c>
      <c r="BR2320" s="42">
        <v>606744</v>
      </c>
      <c r="BS2320" s="42">
        <v>0</v>
      </c>
      <c r="BT2320" s="124" t="e">
        <f>IF(#REF!=0,"-",#REF!/#REF!*100)</f>
        <v>#REF!</v>
      </c>
    </row>
    <row r="2321" spans="1:72" s="25" customFormat="1" x14ac:dyDescent="0.25">
      <c r="A2321" s="30" t="s">
        <v>718</v>
      </c>
      <c r="B2321" s="30" t="s">
        <v>1549</v>
      </c>
      <c r="C2321" s="30" t="s">
        <v>1537</v>
      </c>
      <c r="D2321" s="65" t="s">
        <v>1550</v>
      </c>
      <c r="E2321" s="116" t="s">
        <v>33</v>
      </c>
      <c r="F2321" s="65" t="s">
        <v>0</v>
      </c>
      <c r="G2321" s="35" t="s">
        <v>0</v>
      </c>
      <c r="H2321" s="35" t="s">
        <v>32</v>
      </c>
      <c r="I2321" s="45">
        <f t="shared" ref="I2321:AA2321" si="3586">SUM(I2366,I2412,I2457,I2503,I2549,I2595)</f>
        <v>0</v>
      </c>
      <c r="J2321" s="45">
        <f t="shared" si="3586"/>
        <v>0</v>
      </c>
      <c r="K2321" s="45">
        <f t="shared" si="3586"/>
        <v>0</v>
      </c>
      <c r="L2321" s="45">
        <f t="shared" si="3586"/>
        <v>0</v>
      </c>
      <c r="M2321" s="45">
        <f t="shared" si="3586"/>
        <v>0</v>
      </c>
      <c r="N2321" s="45">
        <f t="shared" si="3586"/>
        <v>0</v>
      </c>
      <c r="O2321" s="45">
        <f t="shared" ref="O2321" si="3587">SUM(O2366,O2412,O2457,O2503,O2549,O2595)</f>
        <v>0</v>
      </c>
      <c r="P2321" s="45">
        <f t="shared" si="3586"/>
        <v>0</v>
      </c>
      <c r="Q2321" s="45">
        <f t="shared" si="3586"/>
        <v>0</v>
      </c>
      <c r="R2321" s="45">
        <f t="shared" si="3586"/>
        <v>0</v>
      </c>
      <c r="S2321" s="45">
        <f t="shared" si="3586"/>
        <v>0</v>
      </c>
      <c r="T2321" s="45">
        <f t="shared" si="3586"/>
        <v>0</v>
      </c>
      <c r="U2321" s="45">
        <f t="shared" si="3586"/>
        <v>0</v>
      </c>
      <c r="V2321" s="45">
        <f t="shared" si="3586"/>
        <v>0</v>
      </c>
      <c r="W2321" s="45">
        <f t="shared" si="3586"/>
        <v>0</v>
      </c>
      <c r="X2321" s="45">
        <f t="shared" si="3586"/>
        <v>0</v>
      </c>
      <c r="Y2321" s="45">
        <f t="shared" si="3586"/>
        <v>0</v>
      </c>
      <c r="Z2321" s="45">
        <f t="shared" si="3586"/>
        <v>0</v>
      </c>
      <c r="AA2321" s="45">
        <f t="shared" si="3586"/>
        <v>0</v>
      </c>
      <c r="AB2321" s="45">
        <v>0</v>
      </c>
      <c r="AC2321" s="45">
        <v>0</v>
      </c>
      <c r="AD2321" s="45">
        <f t="shared" ref="AD2321:AV2321" si="3588">SUM(AD2366,AD2412,AD2457,AD2503,AD2549,AD2595)</f>
        <v>0</v>
      </c>
      <c r="AE2321" s="45">
        <f t="shared" si="3588"/>
        <v>0</v>
      </c>
      <c r="AF2321" s="45">
        <f t="shared" si="3588"/>
        <v>0</v>
      </c>
      <c r="AG2321" s="45">
        <f t="shared" si="3588"/>
        <v>0</v>
      </c>
      <c r="AH2321" s="45">
        <f t="shared" si="3588"/>
        <v>0</v>
      </c>
      <c r="AI2321" s="45">
        <f t="shared" si="3588"/>
        <v>0</v>
      </c>
      <c r="AJ2321" s="45">
        <f t="shared" ref="AJ2321" si="3589">SUM(AJ2366,AJ2412,AJ2457,AJ2503,AJ2549,AJ2595)</f>
        <v>0</v>
      </c>
      <c r="AK2321" s="45">
        <f t="shared" si="3588"/>
        <v>0</v>
      </c>
      <c r="AL2321" s="45">
        <f t="shared" si="3588"/>
        <v>0</v>
      </c>
      <c r="AM2321" s="45">
        <f t="shared" si="3588"/>
        <v>0</v>
      </c>
      <c r="AN2321" s="45">
        <f t="shared" si="3588"/>
        <v>0</v>
      </c>
      <c r="AO2321" s="45">
        <f t="shared" si="3588"/>
        <v>0</v>
      </c>
      <c r="AP2321" s="45">
        <f t="shared" si="3588"/>
        <v>0</v>
      </c>
      <c r="AQ2321" s="45">
        <f t="shared" si="3588"/>
        <v>0</v>
      </c>
      <c r="AR2321" s="45">
        <f t="shared" si="3588"/>
        <v>0</v>
      </c>
      <c r="AS2321" s="45">
        <f t="shared" si="3588"/>
        <v>0</v>
      </c>
      <c r="AT2321" s="45">
        <f t="shared" si="3588"/>
        <v>0</v>
      </c>
      <c r="AU2321" s="45">
        <f t="shared" si="3588"/>
        <v>0</v>
      </c>
      <c r="AV2321" s="45">
        <f t="shared" si="3588"/>
        <v>0</v>
      </c>
      <c r="AW2321" s="45">
        <v>0</v>
      </c>
      <c r="AX2321" s="45">
        <v>0</v>
      </c>
      <c r="AY2321" s="45">
        <f t="shared" ref="AY2321:BQ2321" si="3590">SUM(AY2366,AY2412,AY2457,AY2503,AY2549,AY2595)</f>
        <v>0</v>
      </c>
      <c r="AZ2321" s="45">
        <f t="shared" si="3590"/>
        <v>0</v>
      </c>
      <c r="BA2321" s="45">
        <f t="shared" si="3590"/>
        <v>0</v>
      </c>
      <c r="BB2321" s="45">
        <f t="shared" si="3590"/>
        <v>0</v>
      </c>
      <c r="BC2321" s="45">
        <f t="shared" si="3590"/>
        <v>0</v>
      </c>
      <c r="BD2321" s="45">
        <f t="shared" si="3590"/>
        <v>0</v>
      </c>
      <c r="BE2321" s="45">
        <f t="shared" ref="BE2321" si="3591">SUM(BE2366,BE2412,BE2457,BE2503,BE2549,BE2595)</f>
        <v>0</v>
      </c>
      <c r="BF2321" s="45">
        <f t="shared" si="3590"/>
        <v>0</v>
      </c>
      <c r="BG2321" s="45">
        <f t="shared" si="3590"/>
        <v>0</v>
      </c>
      <c r="BH2321" s="45">
        <f t="shared" si="3590"/>
        <v>0</v>
      </c>
      <c r="BI2321" s="45">
        <f t="shared" si="3590"/>
        <v>0</v>
      </c>
      <c r="BJ2321" s="45">
        <f t="shared" si="3590"/>
        <v>0</v>
      </c>
      <c r="BK2321" s="45">
        <f t="shared" si="3590"/>
        <v>0</v>
      </c>
      <c r="BL2321" s="45">
        <f t="shared" si="3590"/>
        <v>0</v>
      </c>
      <c r="BM2321" s="45">
        <f t="shared" si="3590"/>
        <v>0</v>
      </c>
      <c r="BN2321" s="45">
        <f t="shared" si="3590"/>
        <v>0</v>
      </c>
      <c r="BO2321" s="45">
        <f t="shared" si="3590"/>
        <v>0</v>
      </c>
      <c r="BP2321" s="45">
        <f t="shared" si="3590"/>
        <v>0</v>
      </c>
      <c r="BQ2321" s="45">
        <f t="shared" si="3590"/>
        <v>0</v>
      </c>
      <c r="BR2321" s="45">
        <v>0</v>
      </c>
      <c r="BS2321" s="45">
        <v>0</v>
      </c>
      <c r="BT2321" s="125" t="e">
        <f>IF(#REF!=0,"-",#REF!/#REF!*100)</f>
        <v>#REF!</v>
      </c>
    </row>
    <row r="2322" spans="1:72" s="25" customFormat="1" x14ac:dyDescent="0.25">
      <c r="A2322" s="30" t="s">
        <v>718</v>
      </c>
      <c r="B2322" s="30" t="s">
        <v>1549</v>
      </c>
      <c r="C2322" s="30" t="s">
        <v>1537</v>
      </c>
      <c r="D2322" s="65" t="s">
        <v>1550</v>
      </c>
      <c r="E2322" s="116" t="s">
        <v>73</v>
      </c>
      <c r="F2322" s="65" t="s">
        <v>0</v>
      </c>
      <c r="G2322" s="35" t="s">
        <v>0</v>
      </c>
      <c r="H2322" s="35" t="s">
        <v>72</v>
      </c>
      <c r="I2322" s="45">
        <f t="shared" ref="I2322:AA2322" si="3592">SUM(I2367,I2413,I2458,I2504,I2550,I2596)</f>
        <v>0</v>
      </c>
      <c r="J2322" s="45">
        <f t="shared" si="3592"/>
        <v>0</v>
      </c>
      <c r="K2322" s="45">
        <f t="shared" si="3592"/>
        <v>0</v>
      </c>
      <c r="L2322" s="45">
        <f t="shared" si="3592"/>
        <v>0</v>
      </c>
      <c r="M2322" s="45">
        <f t="shared" si="3592"/>
        <v>0</v>
      </c>
      <c r="N2322" s="45">
        <f t="shared" si="3592"/>
        <v>0</v>
      </c>
      <c r="O2322" s="45">
        <f t="shared" ref="O2322" si="3593">SUM(O2367,O2413,O2458,O2504,O2550,O2596)</f>
        <v>0</v>
      </c>
      <c r="P2322" s="45">
        <f t="shared" si="3592"/>
        <v>0</v>
      </c>
      <c r="Q2322" s="45">
        <f t="shared" si="3592"/>
        <v>0</v>
      </c>
      <c r="R2322" s="45">
        <f t="shared" si="3592"/>
        <v>0</v>
      </c>
      <c r="S2322" s="45">
        <f t="shared" si="3592"/>
        <v>0</v>
      </c>
      <c r="T2322" s="45">
        <f t="shared" si="3592"/>
        <v>0</v>
      </c>
      <c r="U2322" s="45">
        <f t="shared" si="3592"/>
        <v>0</v>
      </c>
      <c r="V2322" s="45">
        <f t="shared" si="3592"/>
        <v>0</v>
      </c>
      <c r="W2322" s="45">
        <f t="shared" si="3592"/>
        <v>0</v>
      </c>
      <c r="X2322" s="45">
        <f t="shared" si="3592"/>
        <v>0</v>
      </c>
      <c r="Y2322" s="45">
        <f t="shared" si="3592"/>
        <v>0</v>
      </c>
      <c r="Z2322" s="45">
        <f t="shared" si="3592"/>
        <v>0</v>
      </c>
      <c r="AA2322" s="45">
        <f t="shared" si="3592"/>
        <v>0</v>
      </c>
      <c r="AB2322" s="45">
        <v>0</v>
      </c>
      <c r="AC2322" s="45">
        <v>0</v>
      </c>
      <c r="AD2322" s="45">
        <f t="shared" ref="AD2322:AV2322" si="3594">SUM(AD2367,AD2413,AD2458,AD2504,AD2550,AD2596)</f>
        <v>5000</v>
      </c>
      <c r="AE2322" s="45">
        <f t="shared" si="3594"/>
        <v>5000</v>
      </c>
      <c r="AF2322" s="45">
        <f t="shared" si="3594"/>
        <v>0</v>
      </c>
      <c r="AG2322" s="45">
        <f t="shared" si="3594"/>
        <v>0</v>
      </c>
      <c r="AH2322" s="45">
        <f t="shared" si="3594"/>
        <v>0</v>
      </c>
      <c r="AI2322" s="45">
        <f t="shared" si="3594"/>
        <v>0</v>
      </c>
      <c r="AJ2322" s="45">
        <f t="shared" ref="AJ2322" si="3595">SUM(AJ2367,AJ2413,AJ2458,AJ2504,AJ2550,AJ2596)</f>
        <v>10000</v>
      </c>
      <c r="AK2322" s="45">
        <f t="shared" si="3594"/>
        <v>0</v>
      </c>
      <c r="AL2322" s="45">
        <f t="shared" si="3594"/>
        <v>0</v>
      </c>
      <c r="AM2322" s="45">
        <f t="shared" si="3594"/>
        <v>5000</v>
      </c>
      <c r="AN2322" s="45">
        <f t="shared" si="3594"/>
        <v>0</v>
      </c>
      <c r="AO2322" s="45">
        <f t="shared" si="3594"/>
        <v>0</v>
      </c>
      <c r="AP2322" s="45">
        <f t="shared" si="3594"/>
        <v>0</v>
      </c>
      <c r="AQ2322" s="45">
        <f t="shared" si="3594"/>
        <v>0</v>
      </c>
      <c r="AR2322" s="45">
        <f t="shared" si="3594"/>
        <v>0</v>
      </c>
      <c r="AS2322" s="45">
        <f t="shared" si="3594"/>
        <v>0</v>
      </c>
      <c r="AT2322" s="45">
        <f t="shared" si="3594"/>
        <v>0</v>
      </c>
      <c r="AU2322" s="45">
        <f t="shared" si="3594"/>
        <v>0</v>
      </c>
      <c r="AV2322" s="45">
        <f t="shared" si="3594"/>
        <v>0</v>
      </c>
      <c r="AW2322" s="45">
        <v>5000</v>
      </c>
      <c r="AX2322" s="45">
        <v>5000</v>
      </c>
      <c r="AY2322" s="45">
        <f t="shared" ref="AY2322:BQ2322" si="3596">SUM(AY2367,AY2413,AY2458,AY2504,AY2550,AY2596)</f>
        <v>0</v>
      </c>
      <c r="AZ2322" s="45">
        <f t="shared" si="3596"/>
        <v>0</v>
      </c>
      <c r="BA2322" s="45">
        <f t="shared" si="3596"/>
        <v>0</v>
      </c>
      <c r="BB2322" s="45">
        <f t="shared" si="3596"/>
        <v>0</v>
      </c>
      <c r="BC2322" s="45">
        <f t="shared" si="3596"/>
        <v>0</v>
      </c>
      <c r="BD2322" s="45">
        <f t="shared" si="3596"/>
        <v>0</v>
      </c>
      <c r="BE2322" s="45">
        <f t="shared" ref="BE2322" si="3597">SUM(BE2367,BE2413,BE2458,BE2504,BE2550,BE2596)</f>
        <v>0</v>
      </c>
      <c r="BF2322" s="45">
        <f t="shared" si="3596"/>
        <v>0</v>
      </c>
      <c r="BG2322" s="45">
        <f t="shared" si="3596"/>
        <v>0</v>
      </c>
      <c r="BH2322" s="45">
        <f t="shared" si="3596"/>
        <v>0</v>
      </c>
      <c r="BI2322" s="45">
        <f t="shared" si="3596"/>
        <v>0</v>
      </c>
      <c r="BJ2322" s="45">
        <f t="shared" si="3596"/>
        <v>0</v>
      </c>
      <c r="BK2322" s="45">
        <f t="shared" si="3596"/>
        <v>0</v>
      </c>
      <c r="BL2322" s="45">
        <f t="shared" si="3596"/>
        <v>0</v>
      </c>
      <c r="BM2322" s="45">
        <f t="shared" si="3596"/>
        <v>0</v>
      </c>
      <c r="BN2322" s="45">
        <f t="shared" si="3596"/>
        <v>0</v>
      </c>
      <c r="BO2322" s="45">
        <f t="shared" si="3596"/>
        <v>0</v>
      </c>
      <c r="BP2322" s="45">
        <f t="shared" si="3596"/>
        <v>0</v>
      </c>
      <c r="BQ2322" s="45">
        <f t="shared" si="3596"/>
        <v>0</v>
      </c>
      <c r="BR2322" s="45">
        <v>0</v>
      </c>
      <c r="BS2322" s="45">
        <v>0</v>
      </c>
      <c r="BT2322" s="125" t="e">
        <f>IF(#REF!=0,"-",#REF!/#REF!*100)</f>
        <v>#REF!</v>
      </c>
    </row>
    <row r="2323" spans="1:72" s="25" customFormat="1" x14ac:dyDescent="0.25">
      <c r="A2323" s="30" t="s">
        <v>718</v>
      </c>
      <c r="B2323" s="30" t="s">
        <v>1549</v>
      </c>
      <c r="C2323" s="30" t="s">
        <v>1537</v>
      </c>
      <c r="D2323" s="65" t="s">
        <v>1550</v>
      </c>
      <c r="E2323" s="116" t="s">
        <v>76</v>
      </c>
      <c r="F2323" s="65" t="s">
        <v>0</v>
      </c>
      <c r="G2323" s="35" t="s">
        <v>0</v>
      </c>
      <c r="H2323" s="35" t="s">
        <v>75</v>
      </c>
      <c r="I2323" s="45">
        <f t="shared" ref="I2323:AA2323" si="3598">SUM(I2368,I2414,I2459,I2505,I2551,I2597)</f>
        <v>0</v>
      </c>
      <c r="J2323" s="45">
        <f t="shared" si="3598"/>
        <v>0</v>
      </c>
      <c r="K2323" s="45">
        <f t="shared" si="3598"/>
        <v>0</v>
      </c>
      <c r="L2323" s="45">
        <f t="shared" si="3598"/>
        <v>0</v>
      </c>
      <c r="M2323" s="45">
        <f t="shared" si="3598"/>
        <v>0</v>
      </c>
      <c r="N2323" s="45">
        <f t="shared" si="3598"/>
        <v>0</v>
      </c>
      <c r="O2323" s="45">
        <f t="shared" ref="O2323" si="3599">SUM(O2368,O2414,O2459,O2505,O2551,O2597)</f>
        <v>0</v>
      </c>
      <c r="P2323" s="45">
        <f t="shared" si="3598"/>
        <v>0</v>
      </c>
      <c r="Q2323" s="45">
        <f t="shared" si="3598"/>
        <v>0</v>
      </c>
      <c r="R2323" s="45">
        <f t="shared" si="3598"/>
        <v>0</v>
      </c>
      <c r="S2323" s="45">
        <f t="shared" si="3598"/>
        <v>0</v>
      </c>
      <c r="T2323" s="45">
        <f t="shared" si="3598"/>
        <v>0</v>
      </c>
      <c r="U2323" s="45">
        <f t="shared" si="3598"/>
        <v>0</v>
      </c>
      <c r="V2323" s="45">
        <f t="shared" si="3598"/>
        <v>0</v>
      </c>
      <c r="W2323" s="45">
        <f t="shared" si="3598"/>
        <v>0</v>
      </c>
      <c r="X2323" s="45">
        <f t="shared" si="3598"/>
        <v>0</v>
      </c>
      <c r="Y2323" s="45">
        <f t="shared" si="3598"/>
        <v>0</v>
      </c>
      <c r="Z2323" s="45">
        <f t="shared" si="3598"/>
        <v>0</v>
      </c>
      <c r="AA2323" s="45">
        <f t="shared" si="3598"/>
        <v>0</v>
      </c>
      <c r="AB2323" s="45">
        <v>0</v>
      </c>
      <c r="AC2323" s="45">
        <v>0</v>
      </c>
      <c r="AD2323" s="45">
        <f t="shared" ref="AD2323:AV2323" si="3600">SUM(AD2368,AD2414,AD2459,AD2505,AD2551,AD2597)</f>
        <v>0</v>
      </c>
      <c r="AE2323" s="45">
        <f t="shared" si="3600"/>
        <v>3000</v>
      </c>
      <c r="AF2323" s="45">
        <f t="shared" si="3600"/>
        <v>0</v>
      </c>
      <c r="AG2323" s="45">
        <f t="shared" si="3600"/>
        <v>0</v>
      </c>
      <c r="AH2323" s="45">
        <f t="shared" si="3600"/>
        <v>0</v>
      </c>
      <c r="AI2323" s="45">
        <f t="shared" si="3600"/>
        <v>0</v>
      </c>
      <c r="AJ2323" s="45">
        <f t="shared" ref="AJ2323" si="3601">SUM(AJ2368,AJ2414,AJ2459,AJ2505,AJ2551,AJ2597)</f>
        <v>3000</v>
      </c>
      <c r="AK2323" s="45">
        <f t="shared" si="3600"/>
        <v>0</v>
      </c>
      <c r="AL2323" s="45">
        <f t="shared" si="3600"/>
        <v>0</v>
      </c>
      <c r="AM2323" s="45">
        <f t="shared" si="3600"/>
        <v>3000</v>
      </c>
      <c r="AN2323" s="45">
        <f t="shared" si="3600"/>
        <v>0</v>
      </c>
      <c r="AO2323" s="45">
        <f t="shared" si="3600"/>
        <v>0</v>
      </c>
      <c r="AP2323" s="45">
        <f t="shared" si="3600"/>
        <v>0</v>
      </c>
      <c r="AQ2323" s="45">
        <f t="shared" si="3600"/>
        <v>0</v>
      </c>
      <c r="AR2323" s="45">
        <f t="shared" si="3600"/>
        <v>0</v>
      </c>
      <c r="AS2323" s="45">
        <f t="shared" si="3600"/>
        <v>0</v>
      </c>
      <c r="AT2323" s="45">
        <f t="shared" si="3600"/>
        <v>0</v>
      </c>
      <c r="AU2323" s="45">
        <f t="shared" si="3600"/>
        <v>0</v>
      </c>
      <c r="AV2323" s="45">
        <f t="shared" si="3600"/>
        <v>0</v>
      </c>
      <c r="AW2323" s="45">
        <v>3000</v>
      </c>
      <c r="AX2323" s="45">
        <v>0</v>
      </c>
      <c r="AY2323" s="45">
        <f t="shared" ref="AY2323:BQ2323" si="3602">SUM(AY2368,AY2414,AY2459,AY2505,AY2551,AY2597)</f>
        <v>0</v>
      </c>
      <c r="AZ2323" s="45">
        <f t="shared" si="3602"/>
        <v>0</v>
      </c>
      <c r="BA2323" s="45">
        <f t="shared" si="3602"/>
        <v>0</v>
      </c>
      <c r="BB2323" s="45">
        <f t="shared" si="3602"/>
        <v>0</v>
      </c>
      <c r="BC2323" s="45">
        <f t="shared" si="3602"/>
        <v>0</v>
      </c>
      <c r="BD2323" s="45">
        <f t="shared" si="3602"/>
        <v>0</v>
      </c>
      <c r="BE2323" s="45">
        <f t="shared" ref="BE2323" si="3603">SUM(BE2368,BE2414,BE2459,BE2505,BE2551,BE2597)</f>
        <v>0</v>
      </c>
      <c r="BF2323" s="45">
        <f t="shared" si="3602"/>
        <v>0</v>
      </c>
      <c r="BG2323" s="45">
        <f t="shared" si="3602"/>
        <v>0</v>
      </c>
      <c r="BH2323" s="45">
        <f t="shared" si="3602"/>
        <v>0</v>
      </c>
      <c r="BI2323" s="45">
        <f t="shared" si="3602"/>
        <v>0</v>
      </c>
      <c r="BJ2323" s="45">
        <f t="shared" si="3602"/>
        <v>0</v>
      </c>
      <c r="BK2323" s="45">
        <f t="shared" si="3602"/>
        <v>0</v>
      </c>
      <c r="BL2323" s="45">
        <f t="shared" si="3602"/>
        <v>0</v>
      </c>
      <c r="BM2323" s="45">
        <f t="shared" si="3602"/>
        <v>0</v>
      </c>
      <c r="BN2323" s="45">
        <f t="shared" si="3602"/>
        <v>0</v>
      </c>
      <c r="BO2323" s="45">
        <f t="shared" si="3602"/>
        <v>0</v>
      </c>
      <c r="BP2323" s="45">
        <f t="shared" si="3602"/>
        <v>0</v>
      </c>
      <c r="BQ2323" s="45">
        <f t="shared" si="3602"/>
        <v>0</v>
      </c>
      <c r="BR2323" s="45">
        <v>0</v>
      </c>
      <c r="BS2323" s="45">
        <v>0</v>
      </c>
      <c r="BT2323" s="125" t="e">
        <f>IF(#REF!=0,"-",#REF!/#REF!*100)</f>
        <v>#REF!</v>
      </c>
    </row>
    <row r="2324" spans="1:72" s="25" customFormat="1" x14ac:dyDescent="0.25">
      <c r="A2324" s="30" t="s">
        <v>718</v>
      </c>
      <c r="B2324" s="30" t="s">
        <v>1549</v>
      </c>
      <c r="C2324" s="30" t="s">
        <v>1537</v>
      </c>
      <c r="D2324" s="65" t="s">
        <v>1550</v>
      </c>
      <c r="E2324" s="116" t="s">
        <v>79</v>
      </c>
      <c r="F2324" s="65" t="s">
        <v>0</v>
      </c>
      <c r="G2324" s="35" t="s">
        <v>0</v>
      </c>
      <c r="H2324" s="35" t="s">
        <v>78</v>
      </c>
      <c r="I2324" s="45">
        <f t="shared" ref="I2324:AA2324" si="3604">SUM(I2369,I2415,I2460,I2506,I2552,I2598)</f>
        <v>0</v>
      </c>
      <c r="J2324" s="45">
        <f t="shared" si="3604"/>
        <v>0</v>
      </c>
      <c r="K2324" s="45">
        <f t="shared" si="3604"/>
        <v>0</v>
      </c>
      <c r="L2324" s="45">
        <f t="shared" si="3604"/>
        <v>0</v>
      </c>
      <c r="M2324" s="45">
        <f t="shared" si="3604"/>
        <v>0</v>
      </c>
      <c r="N2324" s="45">
        <f t="shared" si="3604"/>
        <v>0</v>
      </c>
      <c r="O2324" s="45">
        <f t="shared" ref="O2324" si="3605">SUM(O2369,O2415,O2460,O2506,O2552,O2598)</f>
        <v>0</v>
      </c>
      <c r="P2324" s="45">
        <f t="shared" si="3604"/>
        <v>0</v>
      </c>
      <c r="Q2324" s="45">
        <f t="shared" si="3604"/>
        <v>0</v>
      </c>
      <c r="R2324" s="45">
        <f t="shared" si="3604"/>
        <v>0</v>
      </c>
      <c r="S2324" s="45">
        <f t="shared" si="3604"/>
        <v>0</v>
      </c>
      <c r="T2324" s="45">
        <f t="shared" si="3604"/>
        <v>0</v>
      </c>
      <c r="U2324" s="45">
        <f t="shared" si="3604"/>
        <v>0</v>
      </c>
      <c r="V2324" s="45">
        <f t="shared" si="3604"/>
        <v>0</v>
      </c>
      <c r="W2324" s="45">
        <f t="shared" si="3604"/>
        <v>0</v>
      </c>
      <c r="X2324" s="45">
        <f t="shared" si="3604"/>
        <v>0</v>
      </c>
      <c r="Y2324" s="45">
        <f t="shared" si="3604"/>
        <v>0</v>
      </c>
      <c r="Z2324" s="45">
        <f t="shared" si="3604"/>
        <v>0</v>
      </c>
      <c r="AA2324" s="45">
        <f t="shared" si="3604"/>
        <v>0</v>
      </c>
      <c r="AB2324" s="45">
        <v>0</v>
      </c>
      <c r="AC2324" s="45">
        <v>0</v>
      </c>
      <c r="AD2324" s="45">
        <f t="shared" ref="AD2324:AV2324" si="3606">SUM(AD2369,AD2415,AD2460,AD2506,AD2552,AD2598)</f>
        <v>15000</v>
      </c>
      <c r="AE2324" s="45">
        <f t="shared" si="3606"/>
        <v>2000</v>
      </c>
      <c r="AF2324" s="45">
        <f t="shared" si="3606"/>
        <v>0</v>
      </c>
      <c r="AG2324" s="45">
        <f t="shared" si="3606"/>
        <v>1570</v>
      </c>
      <c r="AH2324" s="45">
        <f t="shared" si="3606"/>
        <v>0</v>
      </c>
      <c r="AI2324" s="45">
        <f t="shared" si="3606"/>
        <v>0</v>
      </c>
      <c r="AJ2324" s="45">
        <f t="shared" ref="AJ2324" si="3607">SUM(AJ2369,AJ2415,AJ2460,AJ2506,AJ2552,AJ2598)</f>
        <v>18570</v>
      </c>
      <c r="AK2324" s="45">
        <f t="shared" si="3606"/>
        <v>0</v>
      </c>
      <c r="AL2324" s="45">
        <f t="shared" si="3606"/>
        <v>0</v>
      </c>
      <c r="AM2324" s="45">
        <f t="shared" si="3606"/>
        <v>3570</v>
      </c>
      <c r="AN2324" s="45">
        <f t="shared" si="3606"/>
        <v>0</v>
      </c>
      <c r="AO2324" s="45">
        <f t="shared" si="3606"/>
        <v>0</v>
      </c>
      <c r="AP2324" s="45">
        <f t="shared" si="3606"/>
        <v>0</v>
      </c>
      <c r="AQ2324" s="45">
        <f t="shared" si="3606"/>
        <v>0</v>
      </c>
      <c r="AR2324" s="45">
        <f t="shared" si="3606"/>
        <v>0</v>
      </c>
      <c r="AS2324" s="45">
        <f t="shared" si="3606"/>
        <v>0</v>
      </c>
      <c r="AT2324" s="45">
        <f t="shared" si="3606"/>
        <v>0</v>
      </c>
      <c r="AU2324" s="45">
        <f t="shared" si="3606"/>
        <v>0</v>
      </c>
      <c r="AV2324" s="45">
        <f t="shared" si="3606"/>
        <v>0</v>
      </c>
      <c r="AW2324" s="45">
        <v>3570</v>
      </c>
      <c r="AX2324" s="45">
        <v>15000</v>
      </c>
      <c r="AY2324" s="45">
        <f t="shared" ref="AY2324:BQ2324" si="3608">SUM(AY2369,AY2415,AY2460,AY2506,AY2552,AY2598)</f>
        <v>0</v>
      </c>
      <c r="AZ2324" s="45">
        <f t="shared" si="3608"/>
        <v>455057</v>
      </c>
      <c r="BA2324" s="45">
        <f t="shared" si="3608"/>
        <v>0</v>
      </c>
      <c r="BB2324" s="45">
        <f t="shared" si="3608"/>
        <v>0</v>
      </c>
      <c r="BC2324" s="45">
        <f t="shared" si="3608"/>
        <v>0</v>
      </c>
      <c r="BD2324" s="45">
        <f t="shared" si="3608"/>
        <v>0</v>
      </c>
      <c r="BE2324" s="45">
        <f t="shared" ref="BE2324" si="3609">SUM(BE2369,BE2415,BE2460,BE2506,BE2552,BE2598)</f>
        <v>455057</v>
      </c>
      <c r="BF2324" s="45">
        <f t="shared" si="3608"/>
        <v>0</v>
      </c>
      <c r="BG2324" s="45">
        <f t="shared" si="3608"/>
        <v>0</v>
      </c>
      <c r="BH2324" s="45">
        <f t="shared" si="3608"/>
        <v>455057</v>
      </c>
      <c r="BI2324" s="45">
        <f t="shared" si="3608"/>
        <v>0</v>
      </c>
      <c r="BJ2324" s="45">
        <f t="shared" si="3608"/>
        <v>0</v>
      </c>
      <c r="BK2324" s="45">
        <f t="shared" si="3608"/>
        <v>0</v>
      </c>
      <c r="BL2324" s="45">
        <f t="shared" si="3608"/>
        <v>0</v>
      </c>
      <c r="BM2324" s="45">
        <f t="shared" si="3608"/>
        <v>0</v>
      </c>
      <c r="BN2324" s="45">
        <f t="shared" si="3608"/>
        <v>0</v>
      </c>
      <c r="BO2324" s="45">
        <f t="shared" si="3608"/>
        <v>0</v>
      </c>
      <c r="BP2324" s="45">
        <f t="shared" si="3608"/>
        <v>0</v>
      </c>
      <c r="BQ2324" s="45">
        <f t="shared" si="3608"/>
        <v>0</v>
      </c>
      <c r="BR2324" s="45">
        <v>455057</v>
      </c>
      <c r="BS2324" s="45">
        <v>0</v>
      </c>
      <c r="BT2324" s="125" t="e">
        <f>IF(#REF!=0,"-",#REF!/#REF!*100)</f>
        <v>#REF!</v>
      </c>
    </row>
    <row r="2325" spans="1:72" s="25" customFormat="1" x14ac:dyDescent="0.25">
      <c r="A2325" s="30" t="s">
        <v>718</v>
      </c>
      <c r="B2325" s="30" t="s">
        <v>1549</v>
      </c>
      <c r="C2325" s="30" t="s">
        <v>1537</v>
      </c>
      <c r="D2325" s="65" t="s">
        <v>1550</v>
      </c>
      <c r="E2325" s="116" t="s">
        <v>82</v>
      </c>
      <c r="F2325" s="65" t="s">
        <v>0</v>
      </c>
      <c r="G2325" s="35" t="s">
        <v>0</v>
      </c>
      <c r="H2325" s="35" t="s">
        <v>81</v>
      </c>
      <c r="I2325" s="45">
        <f t="shared" ref="I2325:AA2325" si="3610">SUM(I2370,I2416,I2461,I2507,I2553,I2599)</f>
        <v>0</v>
      </c>
      <c r="J2325" s="45">
        <f t="shared" si="3610"/>
        <v>0</v>
      </c>
      <c r="K2325" s="45">
        <f t="shared" si="3610"/>
        <v>0</v>
      </c>
      <c r="L2325" s="45">
        <f t="shared" si="3610"/>
        <v>0</v>
      </c>
      <c r="M2325" s="45">
        <f t="shared" si="3610"/>
        <v>0</v>
      </c>
      <c r="N2325" s="45">
        <f t="shared" si="3610"/>
        <v>0</v>
      </c>
      <c r="O2325" s="45">
        <f t="shared" ref="O2325" si="3611">SUM(O2370,O2416,O2461,O2507,O2553,O2599)</f>
        <v>0</v>
      </c>
      <c r="P2325" s="45">
        <f t="shared" si="3610"/>
        <v>0</v>
      </c>
      <c r="Q2325" s="45">
        <f t="shared" si="3610"/>
        <v>0</v>
      </c>
      <c r="R2325" s="45">
        <f t="shared" si="3610"/>
        <v>0</v>
      </c>
      <c r="S2325" s="45">
        <f t="shared" si="3610"/>
        <v>0</v>
      </c>
      <c r="T2325" s="45">
        <f t="shared" si="3610"/>
        <v>0</v>
      </c>
      <c r="U2325" s="45">
        <f t="shared" si="3610"/>
        <v>0</v>
      </c>
      <c r="V2325" s="45">
        <f t="shared" si="3610"/>
        <v>0</v>
      </c>
      <c r="W2325" s="45">
        <f t="shared" si="3610"/>
        <v>0</v>
      </c>
      <c r="X2325" s="45">
        <f t="shared" si="3610"/>
        <v>0</v>
      </c>
      <c r="Y2325" s="45">
        <f t="shared" si="3610"/>
        <v>0</v>
      </c>
      <c r="Z2325" s="45">
        <f t="shared" si="3610"/>
        <v>0</v>
      </c>
      <c r="AA2325" s="45">
        <f t="shared" si="3610"/>
        <v>0</v>
      </c>
      <c r="AB2325" s="45">
        <v>0</v>
      </c>
      <c r="AC2325" s="45">
        <v>0</v>
      </c>
      <c r="AD2325" s="45">
        <f t="shared" ref="AD2325:AV2325" si="3612">SUM(AD2370,AD2416,AD2461,AD2507,AD2553,AD2599)</f>
        <v>5000</v>
      </c>
      <c r="AE2325" s="45">
        <f t="shared" si="3612"/>
        <v>3000</v>
      </c>
      <c r="AF2325" s="45">
        <f t="shared" si="3612"/>
        <v>0</v>
      </c>
      <c r="AG2325" s="45">
        <f t="shared" si="3612"/>
        <v>710</v>
      </c>
      <c r="AH2325" s="45">
        <f t="shared" si="3612"/>
        <v>0</v>
      </c>
      <c r="AI2325" s="45">
        <f t="shared" si="3612"/>
        <v>0</v>
      </c>
      <c r="AJ2325" s="45">
        <f t="shared" ref="AJ2325" si="3613">SUM(AJ2370,AJ2416,AJ2461,AJ2507,AJ2553,AJ2599)</f>
        <v>8710</v>
      </c>
      <c r="AK2325" s="45">
        <f t="shared" si="3612"/>
        <v>0</v>
      </c>
      <c r="AL2325" s="45">
        <f t="shared" si="3612"/>
        <v>0</v>
      </c>
      <c r="AM2325" s="45">
        <f t="shared" si="3612"/>
        <v>3710</v>
      </c>
      <c r="AN2325" s="45">
        <f t="shared" si="3612"/>
        <v>0</v>
      </c>
      <c r="AO2325" s="45">
        <f t="shared" si="3612"/>
        <v>0</v>
      </c>
      <c r="AP2325" s="45">
        <f t="shared" si="3612"/>
        <v>0</v>
      </c>
      <c r="AQ2325" s="45">
        <f t="shared" si="3612"/>
        <v>0</v>
      </c>
      <c r="AR2325" s="45">
        <f t="shared" si="3612"/>
        <v>0</v>
      </c>
      <c r="AS2325" s="45">
        <f t="shared" si="3612"/>
        <v>0</v>
      </c>
      <c r="AT2325" s="45">
        <f t="shared" si="3612"/>
        <v>0</v>
      </c>
      <c r="AU2325" s="45">
        <f t="shared" si="3612"/>
        <v>0</v>
      </c>
      <c r="AV2325" s="45">
        <f t="shared" si="3612"/>
        <v>0</v>
      </c>
      <c r="AW2325" s="45">
        <v>3710</v>
      </c>
      <c r="AX2325" s="45">
        <v>5000</v>
      </c>
      <c r="AY2325" s="45">
        <f t="shared" ref="AY2325:BQ2325" si="3614">SUM(AY2370,AY2416,AY2461,AY2507,AY2553,AY2599)</f>
        <v>0</v>
      </c>
      <c r="AZ2325" s="45">
        <f t="shared" si="3614"/>
        <v>0</v>
      </c>
      <c r="BA2325" s="45">
        <f t="shared" si="3614"/>
        <v>0</v>
      </c>
      <c r="BB2325" s="45">
        <f t="shared" si="3614"/>
        <v>0</v>
      </c>
      <c r="BC2325" s="45">
        <f t="shared" si="3614"/>
        <v>0</v>
      </c>
      <c r="BD2325" s="45">
        <f t="shared" si="3614"/>
        <v>0</v>
      </c>
      <c r="BE2325" s="45">
        <f t="shared" ref="BE2325" si="3615">SUM(BE2370,BE2416,BE2461,BE2507,BE2553,BE2599)</f>
        <v>0</v>
      </c>
      <c r="BF2325" s="45">
        <f t="shared" si="3614"/>
        <v>0</v>
      </c>
      <c r="BG2325" s="45">
        <f t="shared" si="3614"/>
        <v>0</v>
      </c>
      <c r="BH2325" s="45">
        <f t="shared" si="3614"/>
        <v>0</v>
      </c>
      <c r="BI2325" s="45">
        <f t="shared" si="3614"/>
        <v>0</v>
      </c>
      <c r="BJ2325" s="45">
        <f t="shared" si="3614"/>
        <v>0</v>
      </c>
      <c r="BK2325" s="45">
        <f t="shared" si="3614"/>
        <v>0</v>
      </c>
      <c r="BL2325" s="45">
        <f t="shared" si="3614"/>
        <v>0</v>
      </c>
      <c r="BM2325" s="45">
        <f t="shared" si="3614"/>
        <v>0</v>
      </c>
      <c r="BN2325" s="45">
        <f t="shared" si="3614"/>
        <v>0</v>
      </c>
      <c r="BO2325" s="45">
        <f t="shared" si="3614"/>
        <v>0</v>
      </c>
      <c r="BP2325" s="45">
        <f t="shared" si="3614"/>
        <v>0</v>
      </c>
      <c r="BQ2325" s="45">
        <f t="shared" si="3614"/>
        <v>0</v>
      </c>
      <c r="BR2325" s="45">
        <v>0</v>
      </c>
      <c r="BS2325" s="45">
        <v>0</v>
      </c>
      <c r="BT2325" s="125" t="e">
        <f>IF(#REF!=0,"-",#REF!/#REF!*100)</f>
        <v>#REF!</v>
      </c>
    </row>
    <row r="2326" spans="1:72" s="25" customFormat="1" ht="22.5" x14ac:dyDescent="0.25">
      <c r="A2326" s="30" t="s">
        <v>718</v>
      </c>
      <c r="B2326" s="30" t="s">
        <v>1549</v>
      </c>
      <c r="C2326" s="30" t="s">
        <v>1537</v>
      </c>
      <c r="D2326" s="65" t="s">
        <v>1550</v>
      </c>
      <c r="E2326" s="116" t="s">
        <v>85</v>
      </c>
      <c r="F2326" s="65" t="s">
        <v>0</v>
      </c>
      <c r="G2326" s="35" t="s">
        <v>0</v>
      </c>
      <c r="H2326" s="35" t="s">
        <v>84</v>
      </c>
      <c r="I2326" s="45">
        <f t="shared" ref="I2326:AA2326" si="3616">SUM(I2371,I2417,I2462,I2508,I2554,I2600)</f>
        <v>0</v>
      </c>
      <c r="J2326" s="45">
        <f t="shared" si="3616"/>
        <v>0</v>
      </c>
      <c r="K2326" s="45">
        <f t="shared" si="3616"/>
        <v>0</v>
      </c>
      <c r="L2326" s="45">
        <f t="shared" si="3616"/>
        <v>0</v>
      </c>
      <c r="M2326" s="45">
        <f t="shared" si="3616"/>
        <v>0</v>
      </c>
      <c r="N2326" s="45">
        <f t="shared" si="3616"/>
        <v>0</v>
      </c>
      <c r="O2326" s="45">
        <f t="shared" ref="O2326" si="3617">SUM(O2371,O2417,O2462,O2508,O2554,O2600)</f>
        <v>0</v>
      </c>
      <c r="P2326" s="45">
        <f t="shared" si="3616"/>
        <v>0</v>
      </c>
      <c r="Q2326" s="45">
        <f t="shared" si="3616"/>
        <v>0</v>
      </c>
      <c r="R2326" s="45">
        <f t="shared" si="3616"/>
        <v>0</v>
      </c>
      <c r="S2326" s="45">
        <f t="shared" si="3616"/>
        <v>0</v>
      </c>
      <c r="T2326" s="45">
        <f t="shared" si="3616"/>
        <v>0</v>
      </c>
      <c r="U2326" s="45">
        <f t="shared" si="3616"/>
        <v>0</v>
      </c>
      <c r="V2326" s="45">
        <f t="shared" si="3616"/>
        <v>0</v>
      </c>
      <c r="W2326" s="45">
        <f t="shared" si="3616"/>
        <v>0</v>
      </c>
      <c r="X2326" s="45">
        <f t="shared" si="3616"/>
        <v>0</v>
      </c>
      <c r="Y2326" s="45">
        <f t="shared" si="3616"/>
        <v>0</v>
      </c>
      <c r="Z2326" s="45">
        <f t="shared" si="3616"/>
        <v>0</v>
      </c>
      <c r="AA2326" s="45">
        <f t="shared" si="3616"/>
        <v>0</v>
      </c>
      <c r="AB2326" s="45">
        <v>0</v>
      </c>
      <c r="AC2326" s="45">
        <v>0</v>
      </c>
      <c r="AD2326" s="45">
        <f t="shared" ref="AD2326:AV2326" si="3618">SUM(AD2371,AD2417,AD2462,AD2508,AD2554,AD2600)</f>
        <v>0</v>
      </c>
      <c r="AE2326" s="45">
        <f t="shared" si="3618"/>
        <v>0</v>
      </c>
      <c r="AF2326" s="45">
        <f t="shared" si="3618"/>
        <v>0</v>
      </c>
      <c r="AG2326" s="45">
        <f t="shared" si="3618"/>
        <v>0</v>
      </c>
      <c r="AH2326" s="45">
        <f t="shared" si="3618"/>
        <v>0</v>
      </c>
      <c r="AI2326" s="45">
        <f t="shared" si="3618"/>
        <v>0</v>
      </c>
      <c r="AJ2326" s="45">
        <f t="shared" ref="AJ2326" si="3619">SUM(AJ2371,AJ2417,AJ2462,AJ2508,AJ2554,AJ2600)</f>
        <v>0</v>
      </c>
      <c r="AK2326" s="45">
        <f t="shared" si="3618"/>
        <v>0</v>
      </c>
      <c r="AL2326" s="45">
        <f t="shared" si="3618"/>
        <v>0</v>
      </c>
      <c r="AM2326" s="45">
        <f t="shared" si="3618"/>
        <v>0</v>
      </c>
      <c r="AN2326" s="45">
        <f t="shared" si="3618"/>
        <v>0</v>
      </c>
      <c r="AO2326" s="45">
        <f t="shared" si="3618"/>
        <v>0</v>
      </c>
      <c r="AP2326" s="45">
        <f t="shared" si="3618"/>
        <v>0</v>
      </c>
      <c r="AQ2326" s="45">
        <f t="shared" si="3618"/>
        <v>0</v>
      </c>
      <c r="AR2326" s="45">
        <f t="shared" si="3618"/>
        <v>0</v>
      </c>
      <c r="AS2326" s="45">
        <f t="shared" si="3618"/>
        <v>0</v>
      </c>
      <c r="AT2326" s="45">
        <f t="shared" si="3618"/>
        <v>0</v>
      </c>
      <c r="AU2326" s="45">
        <f t="shared" si="3618"/>
        <v>0</v>
      </c>
      <c r="AV2326" s="45">
        <f t="shared" si="3618"/>
        <v>0</v>
      </c>
      <c r="AW2326" s="45">
        <v>0</v>
      </c>
      <c r="AX2326" s="45">
        <v>0</v>
      </c>
      <c r="AY2326" s="45">
        <f t="shared" ref="AY2326:BQ2326" si="3620">SUM(AY2371,AY2417,AY2462,AY2508,AY2554,AY2600)</f>
        <v>0</v>
      </c>
      <c r="AZ2326" s="45">
        <f t="shared" si="3620"/>
        <v>0</v>
      </c>
      <c r="BA2326" s="45">
        <f t="shared" si="3620"/>
        <v>0</v>
      </c>
      <c r="BB2326" s="45">
        <f t="shared" si="3620"/>
        <v>0</v>
      </c>
      <c r="BC2326" s="45">
        <f t="shared" si="3620"/>
        <v>0</v>
      </c>
      <c r="BD2326" s="45">
        <f t="shared" si="3620"/>
        <v>0</v>
      </c>
      <c r="BE2326" s="45">
        <f t="shared" ref="BE2326" si="3621">SUM(BE2371,BE2417,BE2462,BE2508,BE2554,BE2600)</f>
        <v>0</v>
      </c>
      <c r="BF2326" s="45">
        <f t="shared" si="3620"/>
        <v>0</v>
      </c>
      <c r="BG2326" s="45">
        <f t="shared" si="3620"/>
        <v>0</v>
      </c>
      <c r="BH2326" s="45">
        <f t="shared" si="3620"/>
        <v>0</v>
      </c>
      <c r="BI2326" s="45">
        <f t="shared" si="3620"/>
        <v>0</v>
      </c>
      <c r="BJ2326" s="45">
        <f t="shared" si="3620"/>
        <v>0</v>
      </c>
      <c r="BK2326" s="45">
        <f t="shared" si="3620"/>
        <v>0</v>
      </c>
      <c r="BL2326" s="45">
        <f t="shared" si="3620"/>
        <v>0</v>
      </c>
      <c r="BM2326" s="45">
        <f t="shared" si="3620"/>
        <v>0</v>
      </c>
      <c r="BN2326" s="45">
        <f t="shared" si="3620"/>
        <v>0</v>
      </c>
      <c r="BO2326" s="45">
        <f t="shared" si="3620"/>
        <v>0</v>
      </c>
      <c r="BP2326" s="45">
        <f t="shared" si="3620"/>
        <v>0</v>
      </c>
      <c r="BQ2326" s="45">
        <f t="shared" si="3620"/>
        <v>0</v>
      </c>
      <c r="BR2326" s="45">
        <v>0</v>
      </c>
      <c r="BS2326" s="45">
        <v>0</v>
      </c>
      <c r="BT2326" s="125" t="e">
        <f>IF(#REF!=0,"-",#REF!/#REF!*100)</f>
        <v>#REF!</v>
      </c>
    </row>
    <row r="2327" spans="1:72" s="25" customFormat="1" x14ac:dyDescent="0.25">
      <c r="A2327" s="30" t="s">
        <v>718</v>
      </c>
      <c r="B2327" s="30" t="s">
        <v>1549</v>
      </c>
      <c r="C2327" s="30" t="s">
        <v>1537</v>
      </c>
      <c r="D2327" s="65" t="s">
        <v>1550</v>
      </c>
      <c r="E2327" s="116" t="s">
        <v>88</v>
      </c>
      <c r="F2327" s="65" t="s">
        <v>0</v>
      </c>
      <c r="G2327" s="35" t="s">
        <v>0</v>
      </c>
      <c r="H2327" s="35" t="s">
        <v>87</v>
      </c>
      <c r="I2327" s="45">
        <f t="shared" ref="I2327:AA2327" si="3622">SUM(I2372,I2418,I2463,I2509,I2555,I2601)</f>
        <v>0</v>
      </c>
      <c r="J2327" s="45">
        <f t="shared" si="3622"/>
        <v>0</v>
      </c>
      <c r="K2327" s="45">
        <f t="shared" si="3622"/>
        <v>0</v>
      </c>
      <c r="L2327" s="45">
        <f t="shared" si="3622"/>
        <v>0</v>
      </c>
      <c r="M2327" s="45">
        <f t="shared" si="3622"/>
        <v>0</v>
      </c>
      <c r="N2327" s="45">
        <f t="shared" si="3622"/>
        <v>0</v>
      </c>
      <c r="O2327" s="45">
        <f t="shared" ref="O2327" si="3623">SUM(O2372,O2418,O2463,O2509,O2555,O2601)</f>
        <v>0</v>
      </c>
      <c r="P2327" s="45">
        <f t="shared" si="3622"/>
        <v>0</v>
      </c>
      <c r="Q2327" s="45">
        <f t="shared" si="3622"/>
        <v>0</v>
      </c>
      <c r="R2327" s="45">
        <f t="shared" si="3622"/>
        <v>0</v>
      </c>
      <c r="S2327" s="45">
        <f t="shared" si="3622"/>
        <v>0</v>
      </c>
      <c r="T2327" s="45">
        <f t="shared" si="3622"/>
        <v>0</v>
      </c>
      <c r="U2327" s="45">
        <f t="shared" si="3622"/>
        <v>0</v>
      </c>
      <c r="V2327" s="45">
        <f t="shared" si="3622"/>
        <v>0</v>
      </c>
      <c r="W2327" s="45">
        <f t="shared" si="3622"/>
        <v>0</v>
      </c>
      <c r="X2327" s="45">
        <f t="shared" si="3622"/>
        <v>0</v>
      </c>
      <c r="Y2327" s="45">
        <f t="shared" si="3622"/>
        <v>0</v>
      </c>
      <c r="Z2327" s="45">
        <f t="shared" si="3622"/>
        <v>0</v>
      </c>
      <c r="AA2327" s="45">
        <f t="shared" si="3622"/>
        <v>0</v>
      </c>
      <c r="AB2327" s="45">
        <v>0</v>
      </c>
      <c r="AC2327" s="45">
        <v>0</v>
      </c>
      <c r="AD2327" s="45">
        <f t="shared" ref="AD2327:AV2327" si="3624">SUM(AD2372,AD2418,AD2463,AD2509,AD2555,AD2601)</f>
        <v>5000</v>
      </c>
      <c r="AE2327" s="45">
        <f t="shared" si="3624"/>
        <v>3000</v>
      </c>
      <c r="AF2327" s="45">
        <f t="shared" si="3624"/>
        <v>0</v>
      </c>
      <c r="AG2327" s="45">
        <f t="shared" si="3624"/>
        <v>0</v>
      </c>
      <c r="AH2327" s="45">
        <f t="shared" si="3624"/>
        <v>0</v>
      </c>
      <c r="AI2327" s="45">
        <f t="shared" si="3624"/>
        <v>0</v>
      </c>
      <c r="AJ2327" s="45">
        <f t="shared" ref="AJ2327" si="3625">SUM(AJ2372,AJ2418,AJ2463,AJ2509,AJ2555,AJ2601)</f>
        <v>8000</v>
      </c>
      <c r="AK2327" s="45">
        <f t="shared" si="3624"/>
        <v>0</v>
      </c>
      <c r="AL2327" s="45">
        <f t="shared" si="3624"/>
        <v>0</v>
      </c>
      <c r="AM2327" s="45">
        <f t="shared" si="3624"/>
        <v>3000</v>
      </c>
      <c r="AN2327" s="45">
        <f t="shared" si="3624"/>
        <v>0</v>
      </c>
      <c r="AO2327" s="45">
        <f t="shared" si="3624"/>
        <v>0</v>
      </c>
      <c r="AP2327" s="45">
        <f t="shared" si="3624"/>
        <v>0</v>
      </c>
      <c r="AQ2327" s="45">
        <f t="shared" si="3624"/>
        <v>0</v>
      </c>
      <c r="AR2327" s="45">
        <f t="shared" si="3624"/>
        <v>0</v>
      </c>
      <c r="AS2327" s="45">
        <f t="shared" si="3624"/>
        <v>0</v>
      </c>
      <c r="AT2327" s="45">
        <f t="shared" si="3624"/>
        <v>0</v>
      </c>
      <c r="AU2327" s="45">
        <f t="shared" si="3624"/>
        <v>0</v>
      </c>
      <c r="AV2327" s="45">
        <f t="shared" si="3624"/>
        <v>0</v>
      </c>
      <c r="AW2327" s="45">
        <v>3000</v>
      </c>
      <c r="AX2327" s="45">
        <v>5000</v>
      </c>
      <c r="AY2327" s="45">
        <f t="shared" ref="AY2327:BQ2327" si="3626">SUM(AY2372,AY2418,AY2463,AY2509,AY2555,AY2601)</f>
        <v>0</v>
      </c>
      <c r="AZ2327" s="45">
        <f t="shared" si="3626"/>
        <v>0</v>
      </c>
      <c r="BA2327" s="45">
        <f t="shared" si="3626"/>
        <v>0</v>
      </c>
      <c r="BB2327" s="45">
        <f t="shared" si="3626"/>
        <v>0</v>
      </c>
      <c r="BC2327" s="45">
        <f t="shared" si="3626"/>
        <v>0</v>
      </c>
      <c r="BD2327" s="45">
        <f t="shared" si="3626"/>
        <v>0</v>
      </c>
      <c r="BE2327" s="45">
        <f t="shared" ref="BE2327" si="3627">SUM(BE2372,BE2418,BE2463,BE2509,BE2555,BE2601)</f>
        <v>0</v>
      </c>
      <c r="BF2327" s="45">
        <f t="shared" si="3626"/>
        <v>0</v>
      </c>
      <c r="BG2327" s="45">
        <f t="shared" si="3626"/>
        <v>0</v>
      </c>
      <c r="BH2327" s="45">
        <f t="shared" si="3626"/>
        <v>0</v>
      </c>
      <c r="BI2327" s="45">
        <f t="shared" si="3626"/>
        <v>0</v>
      </c>
      <c r="BJ2327" s="45">
        <f t="shared" si="3626"/>
        <v>0</v>
      </c>
      <c r="BK2327" s="45">
        <f t="shared" si="3626"/>
        <v>0</v>
      </c>
      <c r="BL2327" s="45">
        <f t="shared" si="3626"/>
        <v>0</v>
      </c>
      <c r="BM2327" s="45">
        <f t="shared" si="3626"/>
        <v>0</v>
      </c>
      <c r="BN2327" s="45">
        <f t="shared" si="3626"/>
        <v>0</v>
      </c>
      <c r="BO2327" s="45">
        <f t="shared" si="3626"/>
        <v>0</v>
      </c>
      <c r="BP2327" s="45">
        <f t="shared" si="3626"/>
        <v>0</v>
      </c>
      <c r="BQ2327" s="45">
        <f t="shared" si="3626"/>
        <v>0</v>
      </c>
      <c r="BR2327" s="45">
        <v>0</v>
      </c>
      <c r="BS2327" s="45">
        <v>0</v>
      </c>
      <c r="BT2327" s="125" t="e">
        <f>IF(#REF!=0,"-",#REF!/#REF!*100)</f>
        <v>#REF!</v>
      </c>
    </row>
    <row r="2328" spans="1:72" s="25" customFormat="1" ht="22.5" x14ac:dyDescent="0.25">
      <c r="A2328" s="30" t="s">
        <v>718</v>
      </c>
      <c r="B2328" s="30" t="s">
        <v>1549</v>
      </c>
      <c r="C2328" s="30" t="s">
        <v>1537</v>
      </c>
      <c r="D2328" s="65" t="s">
        <v>1550</v>
      </c>
      <c r="E2328" s="116" t="s">
        <v>91</v>
      </c>
      <c r="F2328" s="65" t="s">
        <v>0</v>
      </c>
      <c r="G2328" s="35" t="s">
        <v>0</v>
      </c>
      <c r="H2328" s="35" t="s">
        <v>90</v>
      </c>
      <c r="I2328" s="45">
        <f t="shared" ref="I2328:AA2328" si="3628">SUM(I2373,I2419,I2464,I2510,I2556,I2602)</f>
        <v>0</v>
      </c>
      <c r="J2328" s="45">
        <f t="shared" si="3628"/>
        <v>0</v>
      </c>
      <c r="K2328" s="45">
        <f t="shared" si="3628"/>
        <v>0</v>
      </c>
      <c r="L2328" s="45">
        <f t="shared" si="3628"/>
        <v>0</v>
      </c>
      <c r="M2328" s="45">
        <f t="shared" si="3628"/>
        <v>0</v>
      </c>
      <c r="N2328" s="45">
        <f t="shared" si="3628"/>
        <v>0</v>
      </c>
      <c r="O2328" s="45">
        <f t="shared" ref="O2328" si="3629">SUM(O2373,O2419,O2464,O2510,O2556,O2602)</f>
        <v>0</v>
      </c>
      <c r="P2328" s="45">
        <f t="shared" si="3628"/>
        <v>0</v>
      </c>
      <c r="Q2328" s="45">
        <f t="shared" si="3628"/>
        <v>0</v>
      </c>
      <c r="R2328" s="45">
        <f t="shared" si="3628"/>
        <v>0</v>
      </c>
      <c r="S2328" s="45">
        <f t="shared" si="3628"/>
        <v>0</v>
      </c>
      <c r="T2328" s="45">
        <f t="shared" si="3628"/>
        <v>0</v>
      </c>
      <c r="U2328" s="45">
        <f t="shared" si="3628"/>
        <v>0</v>
      </c>
      <c r="V2328" s="45">
        <f t="shared" si="3628"/>
        <v>0</v>
      </c>
      <c r="W2328" s="45">
        <f t="shared" si="3628"/>
        <v>0</v>
      </c>
      <c r="X2328" s="45">
        <f t="shared" si="3628"/>
        <v>0</v>
      </c>
      <c r="Y2328" s="45">
        <f t="shared" si="3628"/>
        <v>0</v>
      </c>
      <c r="Z2328" s="45">
        <f t="shared" si="3628"/>
        <v>0</v>
      </c>
      <c r="AA2328" s="45">
        <f t="shared" si="3628"/>
        <v>0</v>
      </c>
      <c r="AB2328" s="45">
        <v>0</v>
      </c>
      <c r="AC2328" s="45">
        <v>0</v>
      </c>
      <c r="AD2328" s="45">
        <f t="shared" ref="AD2328:AV2328" si="3630">SUM(AD2373,AD2419,AD2464,AD2510,AD2556,AD2602)</f>
        <v>0</v>
      </c>
      <c r="AE2328" s="45">
        <f t="shared" si="3630"/>
        <v>0</v>
      </c>
      <c r="AF2328" s="45">
        <f t="shared" si="3630"/>
        <v>0</v>
      </c>
      <c r="AG2328" s="45">
        <f t="shared" si="3630"/>
        <v>150</v>
      </c>
      <c r="AH2328" s="45">
        <f t="shared" si="3630"/>
        <v>0</v>
      </c>
      <c r="AI2328" s="45">
        <f t="shared" si="3630"/>
        <v>0</v>
      </c>
      <c r="AJ2328" s="45">
        <f t="shared" ref="AJ2328" si="3631">SUM(AJ2373,AJ2419,AJ2464,AJ2510,AJ2556,AJ2602)</f>
        <v>150</v>
      </c>
      <c r="AK2328" s="45">
        <f t="shared" si="3630"/>
        <v>0</v>
      </c>
      <c r="AL2328" s="45">
        <f t="shared" si="3630"/>
        <v>0</v>
      </c>
      <c r="AM2328" s="45">
        <f t="shared" si="3630"/>
        <v>150</v>
      </c>
      <c r="AN2328" s="45">
        <f t="shared" si="3630"/>
        <v>0</v>
      </c>
      <c r="AO2328" s="45">
        <f t="shared" si="3630"/>
        <v>0</v>
      </c>
      <c r="AP2328" s="45">
        <f t="shared" si="3630"/>
        <v>0</v>
      </c>
      <c r="AQ2328" s="45">
        <f t="shared" si="3630"/>
        <v>0</v>
      </c>
      <c r="AR2328" s="45">
        <f t="shared" si="3630"/>
        <v>0</v>
      </c>
      <c r="AS2328" s="45">
        <f t="shared" si="3630"/>
        <v>0</v>
      </c>
      <c r="AT2328" s="45">
        <f t="shared" si="3630"/>
        <v>0</v>
      </c>
      <c r="AU2328" s="45">
        <f t="shared" si="3630"/>
        <v>0</v>
      </c>
      <c r="AV2328" s="45">
        <f t="shared" si="3630"/>
        <v>0</v>
      </c>
      <c r="AW2328" s="45">
        <v>150</v>
      </c>
      <c r="AX2328" s="45">
        <v>0</v>
      </c>
      <c r="AY2328" s="45">
        <f t="shared" ref="AY2328:BQ2328" si="3632">SUM(AY2373,AY2419,AY2464,AY2510,AY2556,AY2602)</f>
        <v>0</v>
      </c>
      <c r="AZ2328" s="45">
        <f t="shared" si="3632"/>
        <v>0</v>
      </c>
      <c r="BA2328" s="45">
        <f t="shared" si="3632"/>
        <v>0</v>
      </c>
      <c r="BB2328" s="45">
        <f t="shared" si="3632"/>
        <v>0</v>
      </c>
      <c r="BC2328" s="45">
        <f t="shared" si="3632"/>
        <v>0</v>
      </c>
      <c r="BD2328" s="45">
        <f t="shared" si="3632"/>
        <v>0</v>
      </c>
      <c r="BE2328" s="45">
        <f t="shared" ref="BE2328" si="3633">SUM(BE2373,BE2419,BE2464,BE2510,BE2556,BE2602)</f>
        <v>0</v>
      </c>
      <c r="BF2328" s="45">
        <f t="shared" si="3632"/>
        <v>0</v>
      </c>
      <c r="BG2328" s="45">
        <f t="shared" si="3632"/>
        <v>0</v>
      </c>
      <c r="BH2328" s="45">
        <f t="shared" si="3632"/>
        <v>0</v>
      </c>
      <c r="BI2328" s="45">
        <f t="shared" si="3632"/>
        <v>0</v>
      </c>
      <c r="BJ2328" s="45">
        <f t="shared" si="3632"/>
        <v>0</v>
      </c>
      <c r="BK2328" s="45">
        <f t="shared" si="3632"/>
        <v>0</v>
      </c>
      <c r="BL2328" s="45">
        <f t="shared" si="3632"/>
        <v>0</v>
      </c>
      <c r="BM2328" s="45">
        <f t="shared" si="3632"/>
        <v>0</v>
      </c>
      <c r="BN2328" s="45">
        <f t="shared" si="3632"/>
        <v>0</v>
      </c>
      <c r="BO2328" s="45">
        <f t="shared" si="3632"/>
        <v>0</v>
      </c>
      <c r="BP2328" s="45">
        <f t="shared" si="3632"/>
        <v>0</v>
      </c>
      <c r="BQ2328" s="45">
        <f t="shared" si="3632"/>
        <v>0</v>
      </c>
      <c r="BR2328" s="45">
        <v>0</v>
      </c>
      <c r="BS2328" s="45">
        <v>0</v>
      </c>
      <c r="BT2328" s="125" t="e">
        <f>IF(#REF!=0,"-",#REF!/#REF!*100)</f>
        <v>#REF!</v>
      </c>
    </row>
    <row r="2329" spans="1:72" s="25" customFormat="1" x14ac:dyDescent="0.25">
      <c r="A2329" s="30" t="s">
        <v>718</v>
      </c>
      <c r="B2329" s="30" t="s">
        <v>1549</v>
      </c>
      <c r="C2329" s="30" t="s">
        <v>1537</v>
      </c>
      <c r="D2329" s="65" t="s">
        <v>1550</v>
      </c>
      <c r="E2329" s="116" t="s">
        <v>36</v>
      </c>
      <c r="F2329" s="65" t="s">
        <v>0</v>
      </c>
      <c r="G2329" s="35" t="s">
        <v>0</v>
      </c>
      <c r="H2329" s="35" t="s">
        <v>35</v>
      </c>
      <c r="I2329" s="45">
        <f t="shared" ref="I2329:AA2329" si="3634">SUM(I2374,I2420,I2465,I2511,I2557,I2603)</f>
        <v>0</v>
      </c>
      <c r="J2329" s="45">
        <f t="shared" si="3634"/>
        <v>0</v>
      </c>
      <c r="K2329" s="45">
        <f t="shared" si="3634"/>
        <v>0</v>
      </c>
      <c r="L2329" s="45">
        <f t="shared" si="3634"/>
        <v>0</v>
      </c>
      <c r="M2329" s="45">
        <f t="shared" si="3634"/>
        <v>0</v>
      </c>
      <c r="N2329" s="45">
        <f t="shared" si="3634"/>
        <v>0</v>
      </c>
      <c r="O2329" s="45">
        <f t="shared" ref="O2329" si="3635">SUM(O2374,O2420,O2465,O2511,O2557,O2603)</f>
        <v>0</v>
      </c>
      <c r="P2329" s="45">
        <f t="shared" si="3634"/>
        <v>0</v>
      </c>
      <c r="Q2329" s="45">
        <f t="shared" si="3634"/>
        <v>0</v>
      </c>
      <c r="R2329" s="45">
        <f t="shared" si="3634"/>
        <v>0</v>
      </c>
      <c r="S2329" s="45">
        <f t="shared" si="3634"/>
        <v>0</v>
      </c>
      <c r="T2329" s="45">
        <f t="shared" si="3634"/>
        <v>0</v>
      </c>
      <c r="U2329" s="45">
        <f t="shared" si="3634"/>
        <v>0</v>
      </c>
      <c r="V2329" s="45">
        <f t="shared" si="3634"/>
        <v>0</v>
      </c>
      <c r="W2329" s="45">
        <f t="shared" si="3634"/>
        <v>0</v>
      </c>
      <c r="X2329" s="45">
        <f t="shared" si="3634"/>
        <v>0</v>
      </c>
      <c r="Y2329" s="45">
        <f t="shared" si="3634"/>
        <v>0</v>
      </c>
      <c r="Z2329" s="45">
        <f t="shared" si="3634"/>
        <v>0</v>
      </c>
      <c r="AA2329" s="45">
        <f t="shared" si="3634"/>
        <v>0</v>
      </c>
      <c r="AB2329" s="45">
        <v>0</v>
      </c>
      <c r="AC2329" s="45">
        <v>0</v>
      </c>
      <c r="AD2329" s="45">
        <f t="shared" ref="AD2329:AV2329" si="3636">SUM(AD2374,AD2420,AD2465,AD2511,AD2557,AD2603)</f>
        <v>15000</v>
      </c>
      <c r="AE2329" s="45">
        <f t="shared" si="3636"/>
        <v>11846</v>
      </c>
      <c r="AF2329" s="45">
        <f t="shared" si="3636"/>
        <v>0</v>
      </c>
      <c r="AG2329" s="45">
        <f t="shared" si="3636"/>
        <v>2570</v>
      </c>
      <c r="AH2329" s="45">
        <f t="shared" si="3636"/>
        <v>0</v>
      </c>
      <c r="AI2329" s="45">
        <f t="shared" si="3636"/>
        <v>0</v>
      </c>
      <c r="AJ2329" s="45">
        <f t="shared" ref="AJ2329" si="3637">SUM(AJ2374,AJ2420,AJ2465,AJ2511,AJ2557,AJ2603)</f>
        <v>29416</v>
      </c>
      <c r="AK2329" s="45">
        <f t="shared" si="3636"/>
        <v>10800</v>
      </c>
      <c r="AL2329" s="45">
        <f t="shared" si="3636"/>
        <v>0</v>
      </c>
      <c r="AM2329" s="45">
        <f t="shared" si="3636"/>
        <v>14416</v>
      </c>
      <c r="AN2329" s="45">
        <f t="shared" si="3636"/>
        <v>0</v>
      </c>
      <c r="AO2329" s="45">
        <f t="shared" si="3636"/>
        <v>0</v>
      </c>
      <c r="AP2329" s="45">
        <f t="shared" si="3636"/>
        <v>0</v>
      </c>
      <c r="AQ2329" s="45">
        <f t="shared" si="3636"/>
        <v>0</v>
      </c>
      <c r="AR2329" s="45">
        <f t="shared" si="3636"/>
        <v>0</v>
      </c>
      <c r="AS2329" s="45">
        <f t="shared" si="3636"/>
        <v>0</v>
      </c>
      <c r="AT2329" s="45">
        <f t="shared" si="3636"/>
        <v>0</v>
      </c>
      <c r="AU2329" s="45">
        <f t="shared" si="3636"/>
        <v>0</v>
      </c>
      <c r="AV2329" s="45">
        <f t="shared" si="3636"/>
        <v>0</v>
      </c>
      <c r="AW2329" s="45">
        <v>25216</v>
      </c>
      <c r="AX2329" s="45">
        <v>4200</v>
      </c>
      <c r="AY2329" s="45">
        <f t="shared" ref="AY2329:BQ2329" si="3638">SUM(AY2374,AY2420,AY2465,AY2511,AY2557,AY2603)</f>
        <v>0</v>
      </c>
      <c r="AZ2329" s="45">
        <f t="shared" si="3638"/>
        <v>150502</v>
      </c>
      <c r="BA2329" s="45">
        <f t="shared" si="3638"/>
        <v>0</v>
      </c>
      <c r="BB2329" s="45">
        <f t="shared" si="3638"/>
        <v>1185</v>
      </c>
      <c r="BC2329" s="45">
        <f t="shared" si="3638"/>
        <v>0</v>
      </c>
      <c r="BD2329" s="45">
        <f t="shared" si="3638"/>
        <v>0</v>
      </c>
      <c r="BE2329" s="45">
        <f t="shared" ref="BE2329" si="3639">SUM(BE2374,BE2420,BE2465,BE2511,BE2557,BE2603)</f>
        <v>151687</v>
      </c>
      <c r="BF2329" s="45">
        <f t="shared" si="3638"/>
        <v>0</v>
      </c>
      <c r="BG2329" s="45">
        <f t="shared" si="3638"/>
        <v>1185</v>
      </c>
      <c r="BH2329" s="45">
        <f t="shared" si="3638"/>
        <v>150502</v>
      </c>
      <c r="BI2329" s="45">
        <f t="shared" si="3638"/>
        <v>0</v>
      </c>
      <c r="BJ2329" s="45">
        <f t="shared" si="3638"/>
        <v>0</v>
      </c>
      <c r="BK2329" s="45">
        <f t="shared" si="3638"/>
        <v>0</v>
      </c>
      <c r="BL2329" s="45">
        <f t="shared" si="3638"/>
        <v>0</v>
      </c>
      <c r="BM2329" s="45">
        <f t="shared" si="3638"/>
        <v>0</v>
      </c>
      <c r="BN2329" s="45">
        <f t="shared" si="3638"/>
        <v>0</v>
      </c>
      <c r="BO2329" s="45">
        <f t="shared" si="3638"/>
        <v>0</v>
      </c>
      <c r="BP2329" s="45">
        <f t="shared" si="3638"/>
        <v>0</v>
      </c>
      <c r="BQ2329" s="45">
        <f t="shared" si="3638"/>
        <v>0</v>
      </c>
      <c r="BR2329" s="45">
        <v>151687</v>
      </c>
      <c r="BS2329" s="45">
        <v>0</v>
      </c>
      <c r="BT2329" s="125" t="e">
        <f>IF(#REF!=0,"-",#REF!/#REF!*100)</f>
        <v>#REF!</v>
      </c>
    </row>
    <row r="2330" spans="1:72" s="25" customFormat="1" ht="33.75" x14ac:dyDescent="0.25">
      <c r="A2330" s="29" t="s">
        <v>0</v>
      </c>
      <c r="B2330" s="29" t="s">
        <v>0</v>
      </c>
      <c r="C2330" s="29" t="s">
        <v>0</v>
      </c>
      <c r="D2330" s="109" t="s">
        <v>0</v>
      </c>
      <c r="E2330" s="109" t="s">
        <v>0</v>
      </c>
      <c r="F2330" s="109" t="s">
        <v>0</v>
      </c>
      <c r="G2330" s="31" t="s">
        <v>0</v>
      </c>
      <c r="H2330" s="32" t="s">
        <v>39</v>
      </c>
      <c r="I2330" s="41">
        <f t="shared" ref="I2330:AA2330" si="3640">SUM(I2331)</f>
        <v>0</v>
      </c>
      <c r="J2330" s="41">
        <f t="shared" si="3640"/>
        <v>0</v>
      </c>
      <c r="K2330" s="41">
        <f t="shared" si="3640"/>
        <v>0</v>
      </c>
      <c r="L2330" s="41">
        <f t="shared" si="3640"/>
        <v>0</v>
      </c>
      <c r="M2330" s="41">
        <f t="shared" si="3640"/>
        <v>0</v>
      </c>
      <c r="N2330" s="41">
        <f t="shared" si="3640"/>
        <v>0</v>
      </c>
      <c r="O2330" s="41">
        <f t="shared" si="3640"/>
        <v>0</v>
      </c>
      <c r="P2330" s="41">
        <f t="shared" si="3640"/>
        <v>0</v>
      </c>
      <c r="Q2330" s="41">
        <f t="shared" si="3640"/>
        <v>0</v>
      </c>
      <c r="R2330" s="41">
        <f t="shared" si="3640"/>
        <v>0</v>
      </c>
      <c r="S2330" s="41">
        <f t="shared" si="3640"/>
        <v>0</v>
      </c>
      <c r="T2330" s="41">
        <f t="shared" si="3640"/>
        <v>0</v>
      </c>
      <c r="U2330" s="41">
        <f t="shared" si="3640"/>
        <v>0</v>
      </c>
      <c r="V2330" s="41">
        <f t="shared" si="3640"/>
        <v>0</v>
      </c>
      <c r="W2330" s="41">
        <f t="shared" si="3640"/>
        <v>0</v>
      </c>
      <c r="X2330" s="41">
        <f t="shared" si="3640"/>
        <v>0</v>
      </c>
      <c r="Y2330" s="41">
        <f t="shared" si="3640"/>
        <v>0</v>
      </c>
      <c r="Z2330" s="41">
        <f t="shared" si="3640"/>
        <v>0</v>
      </c>
      <c r="AA2330" s="41">
        <f t="shared" si="3640"/>
        <v>0</v>
      </c>
      <c r="AB2330" s="41">
        <v>0</v>
      </c>
      <c r="AC2330" s="41">
        <v>0</v>
      </c>
      <c r="AD2330" s="41">
        <f t="shared" ref="AD2330:AV2330" si="3641">SUM(AD2331)</f>
        <v>0</v>
      </c>
      <c r="AE2330" s="41">
        <f t="shared" si="3641"/>
        <v>0</v>
      </c>
      <c r="AF2330" s="41">
        <f t="shared" si="3641"/>
        <v>0</v>
      </c>
      <c r="AG2330" s="41">
        <f t="shared" si="3641"/>
        <v>0</v>
      </c>
      <c r="AH2330" s="41">
        <f t="shared" si="3641"/>
        <v>0</v>
      </c>
      <c r="AI2330" s="41">
        <f t="shared" si="3641"/>
        <v>0</v>
      </c>
      <c r="AJ2330" s="41">
        <f t="shared" si="3641"/>
        <v>0</v>
      </c>
      <c r="AK2330" s="41">
        <f t="shared" si="3641"/>
        <v>0</v>
      </c>
      <c r="AL2330" s="41">
        <f t="shared" si="3641"/>
        <v>0</v>
      </c>
      <c r="AM2330" s="41">
        <f t="shared" si="3641"/>
        <v>0</v>
      </c>
      <c r="AN2330" s="41">
        <f t="shared" si="3641"/>
        <v>0</v>
      </c>
      <c r="AO2330" s="41">
        <f t="shared" si="3641"/>
        <v>0</v>
      </c>
      <c r="AP2330" s="41">
        <f t="shared" si="3641"/>
        <v>0</v>
      </c>
      <c r="AQ2330" s="41">
        <f t="shared" si="3641"/>
        <v>0</v>
      </c>
      <c r="AR2330" s="41">
        <f t="shared" si="3641"/>
        <v>0</v>
      </c>
      <c r="AS2330" s="41">
        <f t="shared" si="3641"/>
        <v>0</v>
      </c>
      <c r="AT2330" s="41">
        <f t="shared" si="3641"/>
        <v>0</v>
      </c>
      <c r="AU2330" s="41">
        <f t="shared" si="3641"/>
        <v>0</v>
      </c>
      <c r="AV2330" s="41">
        <f t="shared" si="3641"/>
        <v>0</v>
      </c>
      <c r="AW2330" s="41">
        <v>0</v>
      </c>
      <c r="AX2330" s="41">
        <v>0</v>
      </c>
      <c r="AY2330" s="41">
        <f t="shared" ref="AY2330:BQ2330" si="3642">SUM(AY2331)</f>
        <v>4000000</v>
      </c>
      <c r="AZ2330" s="41">
        <f t="shared" si="3642"/>
        <v>0</v>
      </c>
      <c r="BA2330" s="41">
        <f t="shared" si="3642"/>
        <v>0</v>
      </c>
      <c r="BB2330" s="41">
        <f t="shared" si="3642"/>
        <v>0</v>
      </c>
      <c r="BC2330" s="41">
        <f t="shared" si="3642"/>
        <v>0</v>
      </c>
      <c r="BD2330" s="41">
        <f t="shared" si="3642"/>
        <v>0</v>
      </c>
      <c r="BE2330" s="41">
        <f t="shared" si="3642"/>
        <v>4000000</v>
      </c>
      <c r="BF2330" s="41">
        <f t="shared" si="3642"/>
        <v>466362</v>
      </c>
      <c r="BG2330" s="41">
        <f t="shared" si="3642"/>
        <v>253474</v>
      </c>
      <c r="BH2330" s="41">
        <f t="shared" si="3642"/>
        <v>235458</v>
      </c>
      <c r="BI2330" s="41">
        <f t="shared" si="3642"/>
        <v>0</v>
      </c>
      <c r="BJ2330" s="41">
        <f t="shared" si="3642"/>
        <v>0</v>
      </c>
      <c r="BK2330" s="41">
        <f t="shared" si="3642"/>
        <v>0</v>
      </c>
      <c r="BL2330" s="41">
        <f t="shared" si="3642"/>
        <v>0</v>
      </c>
      <c r="BM2330" s="41">
        <f t="shared" si="3642"/>
        <v>0</v>
      </c>
      <c r="BN2330" s="41">
        <f t="shared" si="3642"/>
        <v>0</v>
      </c>
      <c r="BO2330" s="41">
        <f t="shared" si="3642"/>
        <v>0</v>
      </c>
      <c r="BP2330" s="41">
        <f t="shared" si="3642"/>
        <v>0</v>
      </c>
      <c r="BQ2330" s="41">
        <f t="shared" si="3642"/>
        <v>0</v>
      </c>
      <c r="BR2330" s="41">
        <v>955294</v>
      </c>
      <c r="BS2330" s="41">
        <v>3044706</v>
      </c>
      <c r="BT2330" s="123" t="e">
        <f>IF(#REF!=0,"-",#REF!/#REF!*100)</f>
        <v>#REF!</v>
      </c>
    </row>
    <row r="2331" spans="1:72" s="25" customFormat="1" ht="22.5" x14ac:dyDescent="0.25">
      <c r="A2331" s="30" t="s">
        <v>718</v>
      </c>
      <c r="B2331" s="30" t="s">
        <v>1549</v>
      </c>
      <c r="C2331" s="30" t="s">
        <v>1537</v>
      </c>
      <c r="D2331" s="65" t="s">
        <v>1550</v>
      </c>
      <c r="E2331" s="109" t="s">
        <v>1542</v>
      </c>
      <c r="F2331" s="109" t="s">
        <v>0</v>
      </c>
      <c r="G2331" s="31" t="s">
        <v>0</v>
      </c>
      <c r="H2331" s="31" t="s">
        <v>41</v>
      </c>
      <c r="I2331" s="42">
        <f t="shared" ref="I2331:AA2331" si="3643">SUM(I2332:I2333)</f>
        <v>0</v>
      </c>
      <c r="J2331" s="42">
        <f t="shared" si="3643"/>
        <v>0</v>
      </c>
      <c r="K2331" s="42">
        <f t="shared" si="3643"/>
        <v>0</v>
      </c>
      <c r="L2331" s="42">
        <f t="shared" si="3643"/>
        <v>0</v>
      </c>
      <c r="M2331" s="42">
        <f t="shared" si="3643"/>
        <v>0</v>
      </c>
      <c r="N2331" s="42">
        <f t="shared" si="3643"/>
        <v>0</v>
      </c>
      <c r="O2331" s="42">
        <f t="shared" ref="O2331" si="3644">SUM(O2332:O2333)</f>
        <v>0</v>
      </c>
      <c r="P2331" s="42">
        <f t="shared" si="3643"/>
        <v>0</v>
      </c>
      <c r="Q2331" s="42">
        <f t="shared" si="3643"/>
        <v>0</v>
      </c>
      <c r="R2331" s="42">
        <f t="shared" si="3643"/>
        <v>0</v>
      </c>
      <c r="S2331" s="42">
        <f t="shared" si="3643"/>
        <v>0</v>
      </c>
      <c r="T2331" s="42">
        <f t="shared" si="3643"/>
        <v>0</v>
      </c>
      <c r="U2331" s="42">
        <f t="shared" si="3643"/>
        <v>0</v>
      </c>
      <c r="V2331" s="42">
        <f t="shared" si="3643"/>
        <v>0</v>
      </c>
      <c r="W2331" s="42">
        <f t="shared" si="3643"/>
        <v>0</v>
      </c>
      <c r="X2331" s="42">
        <f t="shared" si="3643"/>
        <v>0</v>
      </c>
      <c r="Y2331" s="42">
        <f t="shared" si="3643"/>
        <v>0</v>
      </c>
      <c r="Z2331" s="42">
        <f t="shared" si="3643"/>
        <v>0</v>
      </c>
      <c r="AA2331" s="42">
        <f t="shared" si="3643"/>
        <v>0</v>
      </c>
      <c r="AB2331" s="42">
        <v>0</v>
      </c>
      <c r="AC2331" s="42">
        <v>0</v>
      </c>
      <c r="AD2331" s="42">
        <f t="shared" ref="AD2331:AV2331" si="3645">SUM(AD2332:AD2333)</f>
        <v>0</v>
      </c>
      <c r="AE2331" s="42">
        <f t="shared" si="3645"/>
        <v>0</v>
      </c>
      <c r="AF2331" s="42">
        <f t="shared" si="3645"/>
        <v>0</v>
      </c>
      <c r="AG2331" s="42">
        <f t="shared" si="3645"/>
        <v>0</v>
      </c>
      <c r="AH2331" s="42">
        <f t="shared" si="3645"/>
        <v>0</v>
      </c>
      <c r="AI2331" s="42">
        <f t="shared" si="3645"/>
        <v>0</v>
      </c>
      <c r="AJ2331" s="42">
        <f t="shared" ref="AJ2331" si="3646">SUM(AJ2332:AJ2333)</f>
        <v>0</v>
      </c>
      <c r="AK2331" s="42">
        <f t="shared" si="3645"/>
        <v>0</v>
      </c>
      <c r="AL2331" s="42">
        <f t="shared" si="3645"/>
        <v>0</v>
      </c>
      <c r="AM2331" s="42">
        <f t="shared" si="3645"/>
        <v>0</v>
      </c>
      <c r="AN2331" s="42">
        <f t="shared" si="3645"/>
        <v>0</v>
      </c>
      <c r="AO2331" s="42">
        <f t="shared" si="3645"/>
        <v>0</v>
      </c>
      <c r="AP2331" s="42">
        <f t="shared" si="3645"/>
        <v>0</v>
      </c>
      <c r="AQ2331" s="42">
        <f t="shared" si="3645"/>
        <v>0</v>
      </c>
      <c r="AR2331" s="42">
        <f t="shared" si="3645"/>
        <v>0</v>
      </c>
      <c r="AS2331" s="42">
        <f t="shared" si="3645"/>
        <v>0</v>
      </c>
      <c r="AT2331" s="42">
        <f t="shared" si="3645"/>
        <v>0</v>
      </c>
      <c r="AU2331" s="42">
        <f t="shared" si="3645"/>
        <v>0</v>
      </c>
      <c r="AV2331" s="42">
        <f t="shared" si="3645"/>
        <v>0</v>
      </c>
      <c r="AW2331" s="42">
        <v>0</v>
      </c>
      <c r="AX2331" s="42">
        <v>0</v>
      </c>
      <c r="AY2331" s="42">
        <f t="shared" ref="AY2331:BQ2331" si="3647">SUM(AY2332:AY2333)</f>
        <v>4000000</v>
      </c>
      <c r="AZ2331" s="42">
        <f t="shared" si="3647"/>
        <v>0</v>
      </c>
      <c r="BA2331" s="42">
        <f t="shared" si="3647"/>
        <v>0</v>
      </c>
      <c r="BB2331" s="42">
        <f t="shared" si="3647"/>
        <v>0</v>
      </c>
      <c r="BC2331" s="42">
        <f t="shared" si="3647"/>
        <v>0</v>
      </c>
      <c r="BD2331" s="42">
        <f t="shared" si="3647"/>
        <v>0</v>
      </c>
      <c r="BE2331" s="42">
        <f t="shared" ref="BE2331" si="3648">SUM(BE2332:BE2333)</f>
        <v>4000000</v>
      </c>
      <c r="BF2331" s="42">
        <f t="shared" si="3647"/>
        <v>466362</v>
      </c>
      <c r="BG2331" s="42">
        <f t="shared" si="3647"/>
        <v>253474</v>
      </c>
      <c r="BH2331" s="42">
        <f t="shared" si="3647"/>
        <v>235458</v>
      </c>
      <c r="BI2331" s="42">
        <f t="shared" si="3647"/>
        <v>0</v>
      </c>
      <c r="BJ2331" s="42">
        <f t="shared" si="3647"/>
        <v>0</v>
      </c>
      <c r="BK2331" s="42">
        <f t="shared" si="3647"/>
        <v>0</v>
      </c>
      <c r="BL2331" s="42">
        <f t="shared" si="3647"/>
        <v>0</v>
      </c>
      <c r="BM2331" s="42">
        <f t="shared" si="3647"/>
        <v>0</v>
      </c>
      <c r="BN2331" s="42">
        <f t="shared" si="3647"/>
        <v>0</v>
      </c>
      <c r="BO2331" s="42">
        <f t="shared" si="3647"/>
        <v>0</v>
      </c>
      <c r="BP2331" s="42">
        <f t="shared" si="3647"/>
        <v>0</v>
      </c>
      <c r="BQ2331" s="42">
        <f t="shared" si="3647"/>
        <v>0</v>
      </c>
      <c r="BR2331" s="42">
        <v>955294</v>
      </c>
      <c r="BS2331" s="42">
        <v>3044706</v>
      </c>
      <c r="BT2331" s="124" t="e">
        <f>IF(#REF!=0,"-",#REF!/#REF!*100)</f>
        <v>#REF!</v>
      </c>
    </row>
    <row r="2332" spans="1:72" s="25" customFormat="1" x14ac:dyDescent="0.25">
      <c r="A2332" s="30" t="s">
        <v>718</v>
      </c>
      <c r="B2332" s="30" t="s">
        <v>1549</v>
      </c>
      <c r="C2332" s="30" t="s">
        <v>1537</v>
      </c>
      <c r="D2332" s="65" t="s">
        <v>1550</v>
      </c>
      <c r="E2332" s="116">
        <v>614200</v>
      </c>
      <c r="F2332" s="65" t="s">
        <v>0</v>
      </c>
      <c r="G2332" s="35" t="s">
        <v>0</v>
      </c>
      <c r="H2332" s="35" t="s">
        <v>60</v>
      </c>
      <c r="I2332" s="45">
        <f t="shared" ref="I2332:AA2332" si="3649">SUM(I2380)</f>
        <v>0</v>
      </c>
      <c r="J2332" s="45">
        <f t="shared" si="3649"/>
        <v>0</v>
      </c>
      <c r="K2332" s="45">
        <f t="shared" si="3649"/>
        <v>0</v>
      </c>
      <c r="L2332" s="45">
        <f t="shared" si="3649"/>
        <v>0</v>
      </c>
      <c r="M2332" s="45">
        <f t="shared" si="3649"/>
        <v>0</v>
      </c>
      <c r="N2332" s="45">
        <f t="shared" si="3649"/>
        <v>0</v>
      </c>
      <c r="O2332" s="45">
        <f t="shared" ref="O2332" si="3650">SUM(O2380)</f>
        <v>0</v>
      </c>
      <c r="P2332" s="45">
        <f t="shared" si="3649"/>
        <v>0</v>
      </c>
      <c r="Q2332" s="45">
        <f t="shared" si="3649"/>
        <v>0</v>
      </c>
      <c r="R2332" s="45">
        <f t="shared" si="3649"/>
        <v>0</v>
      </c>
      <c r="S2332" s="45">
        <f t="shared" si="3649"/>
        <v>0</v>
      </c>
      <c r="T2332" s="45">
        <f t="shared" si="3649"/>
        <v>0</v>
      </c>
      <c r="U2332" s="45">
        <f t="shared" si="3649"/>
        <v>0</v>
      </c>
      <c r="V2332" s="45">
        <f t="shared" si="3649"/>
        <v>0</v>
      </c>
      <c r="W2332" s="45">
        <f t="shared" si="3649"/>
        <v>0</v>
      </c>
      <c r="X2332" s="45">
        <f t="shared" si="3649"/>
        <v>0</v>
      </c>
      <c r="Y2332" s="45">
        <f t="shared" si="3649"/>
        <v>0</v>
      </c>
      <c r="Z2332" s="45">
        <f t="shared" si="3649"/>
        <v>0</v>
      </c>
      <c r="AA2332" s="45">
        <f t="shared" si="3649"/>
        <v>0</v>
      </c>
      <c r="AB2332" s="45">
        <v>0</v>
      </c>
      <c r="AC2332" s="45">
        <v>0</v>
      </c>
      <c r="AD2332" s="45">
        <f t="shared" ref="AD2332:AV2332" si="3651">SUM(AD2380)</f>
        <v>0</v>
      </c>
      <c r="AE2332" s="45">
        <f t="shared" si="3651"/>
        <v>0</v>
      </c>
      <c r="AF2332" s="45">
        <f t="shared" si="3651"/>
        <v>0</v>
      </c>
      <c r="AG2332" s="45">
        <f t="shared" si="3651"/>
        <v>0</v>
      </c>
      <c r="AH2332" s="45">
        <f t="shared" si="3651"/>
        <v>0</v>
      </c>
      <c r="AI2332" s="45">
        <f t="shared" si="3651"/>
        <v>0</v>
      </c>
      <c r="AJ2332" s="45">
        <f t="shared" ref="AJ2332" si="3652">SUM(AJ2380)</f>
        <v>0</v>
      </c>
      <c r="AK2332" s="45">
        <f t="shared" si="3651"/>
        <v>0</v>
      </c>
      <c r="AL2332" s="45">
        <f t="shared" si="3651"/>
        <v>0</v>
      </c>
      <c r="AM2332" s="45">
        <f t="shared" si="3651"/>
        <v>0</v>
      </c>
      <c r="AN2332" s="45">
        <f t="shared" si="3651"/>
        <v>0</v>
      </c>
      <c r="AO2332" s="45">
        <f t="shared" si="3651"/>
        <v>0</v>
      </c>
      <c r="AP2332" s="45">
        <f t="shared" si="3651"/>
        <v>0</v>
      </c>
      <c r="AQ2332" s="45">
        <f t="shared" si="3651"/>
        <v>0</v>
      </c>
      <c r="AR2332" s="45">
        <f t="shared" si="3651"/>
        <v>0</v>
      </c>
      <c r="AS2332" s="45">
        <f t="shared" si="3651"/>
        <v>0</v>
      </c>
      <c r="AT2332" s="45">
        <f t="shared" si="3651"/>
        <v>0</v>
      </c>
      <c r="AU2332" s="45">
        <f t="shared" si="3651"/>
        <v>0</v>
      </c>
      <c r="AV2332" s="45">
        <f t="shared" si="3651"/>
        <v>0</v>
      </c>
      <c r="AW2332" s="45">
        <v>0</v>
      </c>
      <c r="AX2332" s="45">
        <v>0</v>
      </c>
      <c r="AY2332" s="45">
        <f t="shared" ref="AY2332:BQ2332" si="3653">SUM(AY2380)</f>
        <v>4000000</v>
      </c>
      <c r="AZ2332" s="45">
        <f t="shared" si="3653"/>
        <v>0</v>
      </c>
      <c r="BA2332" s="45">
        <f t="shared" si="3653"/>
        <v>0</v>
      </c>
      <c r="BB2332" s="45">
        <f t="shared" si="3653"/>
        <v>0</v>
      </c>
      <c r="BC2332" s="45">
        <f t="shared" si="3653"/>
        <v>0</v>
      </c>
      <c r="BD2332" s="45">
        <f t="shared" si="3653"/>
        <v>0</v>
      </c>
      <c r="BE2332" s="45">
        <f t="shared" ref="BE2332" si="3654">SUM(BE2380)</f>
        <v>4000000</v>
      </c>
      <c r="BF2332" s="45">
        <f t="shared" si="3653"/>
        <v>466362</v>
      </c>
      <c r="BG2332" s="45">
        <f t="shared" si="3653"/>
        <v>253474</v>
      </c>
      <c r="BH2332" s="45">
        <f t="shared" si="3653"/>
        <v>235458</v>
      </c>
      <c r="BI2332" s="45">
        <f t="shared" si="3653"/>
        <v>0</v>
      </c>
      <c r="BJ2332" s="45">
        <f t="shared" si="3653"/>
        <v>0</v>
      </c>
      <c r="BK2332" s="45">
        <f t="shared" si="3653"/>
        <v>0</v>
      </c>
      <c r="BL2332" s="45">
        <f t="shared" si="3653"/>
        <v>0</v>
      </c>
      <c r="BM2332" s="45">
        <f t="shared" si="3653"/>
        <v>0</v>
      </c>
      <c r="BN2332" s="45">
        <f t="shared" si="3653"/>
        <v>0</v>
      </c>
      <c r="BO2332" s="45">
        <f t="shared" si="3653"/>
        <v>0</v>
      </c>
      <c r="BP2332" s="45">
        <f t="shared" si="3653"/>
        <v>0</v>
      </c>
      <c r="BQ2332" s="45">
        <f t="shared" si="3653"/>
        <v>0</v>
      </c>
      <c r="BR2332" s="45">
        <v>955294</v>
      </c>
      <c r="BS2332" s="45">
        <v>3044706</v>
      </c>
      <c r="BT2332" s="125" t="e">
        <f>IF(#REF!=0,"-",#REF!/#REF!*100)</f>
        <v>#REF!</v>
      </c>
    </row>
    <row r="2333" spans="1:72" s="25" customFormat="1" x14ac:dyDescent="0.25">
      <c r="A2333" s="30" t="s">
        <v>718</v>
      </c>
      <c r="B2333" s="30" t="s">
        <v>1549</v>
      </c>
      <c r="C2333" s="30" t="s">
        <v>1537</v>
      </c>
      <c r="D2333" s="65" t="s">
        <v>1550</v>
      </c>
      <c r="E2333" s="116" t="s">
        <v>46</v>
      </c>
      <c r="F2333" s="65" t="s">
        <v>0</v>
      </c>
      <c r="G2333" s="35" t="s">
        <v>0</v>
      </c>
      <c r="H2333" s="35" t="s">
        <v>45</v>
      </c>
      <c r="I2333" s="45">
        <f>SUM(I2381,I2426,I2471,I2517,I2563,I2609)</f>
        <v>0</v>
      </c>
      <c r="J2333" s="45">
        <f t="shared" ref="J2333:AA2333" si="3655">SUM(J2381,J2426,J2471,J2517,J2563,J2609)</f>
        <v>0</v>
      </c>
      <c r="K2333" s="45">
        <f t="shared" si="3655"/>
        <v>0</v>
      </c>
      <c r="L2333" s="45">
        <f t="shared" si="3655"/>
        <v>0</v>
      </c>
      <c r="M2333" s="45">
        <f t="shared" si="3655"/>
        <v>0</v>
      </c>
      <c r="N2333" s="45">
        <f t="shared" si="3655"/>
        <v>0</v>
      </c>
      <c r="O2333" s="45">
        <f t="shared" ref="O2333" si="3656">SUM(O2381,O2426,O2471,O2517,O2563,O2609)</f>
        <v>0</v>
      </c>
      <c r="P2333" s="45">
        <f t="shared" si="3655"/>
        <v>0</v>
      </c>
      <c r="Q2333" s="45">
        <f t="shared" si="3655"/>
        <v>0</v>
      </c>
      <c r="R2333" s="45">
        <f t="shared" si="3655"/>
        <v>0</v>
      </c>
      <c r="S2333" s="45">
        <f t="shared" si="3655"/>
        <v>0</v>
      </c>
      <c r="T2333" s="45">
        <f t="shared" si="3655"/>
        <v>0</v>
      </c>
      <c r="U2333" s="45">
        <f t="shared" si="3655"/>
        <v>0</v>
      </c>
      <c r="V2333" s="45">
        <f t="shared" si="3655"/>
        <v>0</v>
      </c>
      <c r="W2333" s="45">
        <f t="shared" si="3655"/>
        <v>0</v>
      </c>
      <c r="X2333" s="45">
        <f t="shared" si="3655"/>
        <v>0</v>
      </c>
      <c r="Y2333" s="45">
        <f t="shared" si="3655"/>
        <v>0</v>
      </c>
      <c r="Z2333" s="45">
        <f t="shared" si="3655"/>
        <v>0</v>
      </c>
      <c r="AA2333" s="45">
        <f t="shared" si="3655"/>
        <v>0</v>
      </c>
      <c r="AB2333" s="45">
        <v>0</v>
      </c>
      <c r="AC2333" s="45">
        <v>0</v>
      </c>
      <c r="AD2333" s="45">
        <f>SUM(AD2381,AD2426,AD2471,AD2517,AD2563,AD2609)</f>
        <v>0</v>
      </c>
      <c r="AE2333" s="45">
        <f t="shared" ref="AE2333:AV2333" si="3657">SUM(AE2381,AE2426,AE2471,AE2517,AE2563,AE2609)</f>
        <v>0</v>
      </c>
      <c r="AF2333" s="45">
        <f t="shared" si="3657"/>
        <v>0</v>
      </c>
      <c r="AG2333" s="45">
        <f t="shared" si="3657"/>
        <v>0</v>
      </c>
      <c r="AH2333" s="45">
        <f t="shared" si="3657"/>
        <v>0</v>
      </c>
      <c r="AI2333" s="45">
        <f t="shared" si="3657"/>
        <v>0</v>
      </c>
      <c r="AJ2333" s="45">
        <f t="shared" ref="AJ2333" si="3658">SUM(AJ2381,AJ2426,AJ2471,AJ2517,AJ2563,AJ2609)</f>
        <v>0</v>
      </c>
      <c r="AK2333" s="45">
        <f t="shared" si="3657"/>
        <v>0</v>
      </c>
      <c r="AL2333" s="45">
        <f t="shared" si="3657"/>
        <v>0</v>
      </c>
      <c r="AM2333" s="45">
        <f t="shared" si="3657"/>
        <v>0</v>
      </c>
      <c r="AN2333" s="45">
        <f t="shared" si="3657"/>
        <v>0</v>
      </c>
      <c r="AO2333" s="45">
        <f t="shared" si="3657"/>
        <v>0</v>
      </c>
      <c r="AP2333" s="45">
        <f t="shared" si="3657"/>
        <v>0</v>
      </c>
      <c r="AQ2333" s="45">
        <f t="shared" si="3657"/>
        <v>0</v>
      </c>
      <c r="AR2333" s="45">
        <f t="shared" si="3657"/>
        <v>0</v>
      </c>
      <c r="AS2333" s="45">
        <f t="shared" si="3657"/>
        <v>0</v>
      </c>
      <c r="AT2333" s="45">
        <f t="shared" si="3657"/>
        <v>0</v>
      </c>
      <c r="AU2333" s="45">
        <f t="shared" si="3657"/>
        <v>0</v>
      </c>
      <c r="AV2333" s="45">
        <f t="shared" si="3657"/>
        <v>0</v>
      </c>
      <c r="AW2333" s="45">
        <v>0</v>
      </c>
      <c r="AX2333" s="45">
        <v>0</v>
      </c>
      <c r="AY2333" s="45">
        <f>SUM(AY2381,AY2426,AY2471,AY2517,AY2563,AY2609)</f>
        <v>0</v>
      </c>
      <c r="AZ2333" s="45">
        <f t="shared" ref="AZ2333:BQ2333" si="3659">SUM(AZ2381,AZ2426,AZ2471,AZ2517,AZ2563,AZ2609)</f>
        <v>0</v>
      </c>
      <c r="BA2333" s="45">
        <f t="shared" si="3659"/>
        <v>0</v>
      </c>
      <c r="BB2333" s="45">
        <f t="shared" si="3659"/>
        <v>0</v>
      </c>
      <c r="BC2333" s="45">
        <f t="shared" si="3659"/>
        <v>0</v>
      </c>
      <c r="BD2333" s="45">
        <f t="shared" si="3659"/>
        <v>0</v>
      </c>
      <c r="BE2333" s="45">
        <f t="shared" ref="BE2333" si="3660">SUM(BE2381,BE2426,BE2471,BE2517,BE2563,BE2609)</f>
        <v>0</v>
      </c>
      <c r="BF2333" s="45">
        <f t="shared" si="3659"/>
        <v>0</v>
      </c>
      <c r="BG2333" s="45">
        <f t="shared" si="3659"/>
        <v>0</v>
      </c>
      <c r="BH2333" s="45">
        <f t="shared" si="3659"/>
        <v>0</v>
      </c>
      <c r="BI2333" s="45">
        <f t="shared" si="3659"/>
        <v>0</v>
      </c>
      <c r="BJ2333" s="45">
        <f t="shared" si="3659"/>
        <v>0</v>
      </c>
      <c r="BK2333" s="45">
        <f t="shared" si="3659"/>
        <v>0</v>
      </c>
      <c r="BL2333" s="45">
        <f t="shared" si="3659"/>
        <v>0</v>
      </c>
      <c r="BM2333" s="45">
        <f t="shared" si="3659"/>
        <v>0</v>
      </c>
      <c r="BN2333" s="45">
        <f t="shared" si="3659"/>
        <v>0</v>
      </c>
      <c r="BO2333" s="45">
        <f t="shared" si="3659"/>
        <v>0</v>
      </c>
      <c r="BP2333" s="45">
        <f t="shared" si="3659"/>
        <v>0</v>
      </c>
      <c r="BQ2333" s="45">
        <f t="shared" si="3659"/>
        <v>0</v>
      </c>
      <c r="BR2333" s="45">
        <v>0</v>
      </c>
      <c r="BS2333" s="45">
        <v>0</v>
      </c>
      <c r="BT2333" s="125" t="e">
        <f>IF(#REF!=0,"-",#REF!/#REF!*100)</f>
        <v>#REF!</v>
      </c>
    </row>
    <row r="2334" spans="1:72" s="25" customFormat="1" ht="33.75" x14ac:dyDescent="0.25">
      <c r="A2334" s="29" t="s">
        <v>0</v>
      </c>
      <c r="B2334" s="29" t="s">
        <v>0</v>
      </c>
      <c r="C2334" s="29" t="s">
        <v>0</v>
      </c>
      <c r="D2334" s="109" t="s">
        <v>0</v>
      </c>
      <c r="E2334" s="109" t="s">
        <v>0</v>
      </c>
      <c r="F2334" s="109" t="s">
        <v>0</v>
      </c>
      <c r="G2334" s="31" t="s">
        <v>0</v>
      </c>
      <c r="H2334" s="32" t="s">
        <v>47</v>
      </c>
      <c r="I2334" s="41">
        <f t="shared" ref="I2334:AA2334" si="3661">SUM(I2335)</f>
        <v>0</v>
      </c>
      <c r="J2334" s="41">
        <f t="shared" si="3661"/>
        <v>0</v>
      </c>
      <c r="K2334" s="41">
        <f t="shared" si="3661"/>
        <v>0</v>
      </c>
      <c r="L2334" s="41">
        <f t="shared" si="3661"/>
        <v>0</v>
      </c>
      <c r="M2334" s="41">
        <f t="shared" si="3661"/>
        <v>0</v>
      </c>
      <c r="N2334" s="41">
        <f t="shared" si="3661"/>
        <v>0</v>
      </c>
      <c r="O2334" s="41">
        <f t="shared" si="3661"/>
        <v>0</v>
      </c>
      <c r="P2334" s="41">
        <f t="shared" si="3661"/>
        <v>0</v>
      </c>
      <c r="Q2334" s="41">
        <f t="shared" si="3661"/>
        <v>0</v>
      </c>
      <c r="R2334" s="41">
        <f t="shared" si="3661"/>
        <v>0</v>
      </c>
      <c r="S2334" s="41">
        <f t="shared" si="3661"/>
        <v>0</v>
      </c>
      <c r="T2334" s="41">
        <f t="shared" si="3661"/>
        <v>0</v>
      </c>
      <c r="U2334" s="41">
        <f t="shared" si="3661"/>
        <v>0</v>
      </c>
      <c r="V2334" s="41">
        <f t="shared" si="3661"/>
        <v>0</v>
      </c>
      <c r="W2334" s="41">
        <f t="shared" si="3661"/>
        <v>0</v>
      </c>
      <c r="X2334" s="41">
        <f t="shared" si="3661"/>
        <v>0</v>
      </c>
      <c r="Y2334" s="41">
        <f t="shared" si="3661"/>
        <v>0</v>
      </c>
      <c r="Z2334" s="41">
        <f t="shared" si="3661"/>
        <v>0</v>
      </c>
      <c r="AA2334" s="41">
        <f t="shared" si="3661"/>
        <v>0</v>
      </c>
      <c r="AB2334" s="41">
        <v>0</v>
      </c>
      <c r="AC2334" s="41">
        <v>0</v>
      </c>
      <c r="AD2334" s="41">
        <f t="shared" ref="AD2334:AV2334" si="3662">SUM(AD2335)</f>
        <v>5000</v>
      </c>
      <c r="AE2334" s="41">
        <f t="shared" si="3662"/>
        <v>0</v>
      </c>
      <c r="AF2334" s="41">
        <f t="shared" si="3662"/>
        <v>0</v>
      </c>
      <c r="AG2334" s="41">
        <f t="shared" si="3662"/>
        <v>0</v>
      </c>
      <c r="AH2334" s="41">
        <f t="shared" si="3662"/>
        <v>0</v>
      </c>
      <c r="AI2334" s="41">
        <f t="shared" si="3662"/>
        <v>0</v>
      </c>
      <c r="AJ2334" s="41">
        <f t="shared" si="3662"/>
        <v>5000</v>
      </c>
      <c r="AK2334" s="41">
        <f t="shared" si="3662"/>
        <v>0</v>
      </c>
      <c r="AL2334" s="41">
        <f t="shared" si="3662"/>
        <v>0</v>
      </c>
      <c r="AM2334" s="41">
        <f t="shared" si="3662"/>
        <v>0</v>
      </c>
      <c r="AN2334" s="41">
        <f t="shared" si="3662"/>
        <v>0</v>
      </c>
      <c r="AO2334" s="41">
        <f t="shared" si="3662"/>
        <v>0</v>
      </c>
      <c r="AP2334" s="41">
        <f t="shared" si="3662"/>
        <v>0</v>
      </c>
      <c r="AQ2334" s="41">
        <f t="shared" si="3662"/>
        <v>0</v>
      </c>
      <c r="AR2334" s="41">
        <f t="shared" si="3662"/>
        <v>0</v>
      </c>
      <c r="AS2334" s="41">
        <f t="shared" si="3662"/>
        <v>0</v>
      </c>
      <c r="AT2334" s="41">
        <f t="shared" si="3662"/>
        <v>0</v>
      </c>
      <c r="AU2334" s="41">
        <f t="shared" si="3662"/>
        <v>0</v>
      </c>
      <c r="AV2334" s="41">
        <f t="shared" si="3662"/>
        <v>0</v>
      </c>
      <c r="AW2334" s="41">
        <v>0</v>
      </c>
      <c r="AX2334" s="41">
        <v>5000</v>
      </c>
      <c r="AY2334" s="41">
        <f t="shared" ref="AY2334:BQ2334" si="3663">SUM(AY2335)</f>
        <v>20000</v>
      </c>
      <c r="AZ2334" s="41">
        <f t="shared" si="3663"/>
        <v>15008</v>
      </c>
      <c r="BA2334" s="41">
        <f t="shared" si="3663"/>
        <v>0</v>
      </c>
      <c r="BB2334" s="41">
        <f t="shared" si="3663"/>
        <v>0</v>
      </c>
      <c r="BC2334" s="41">
        <f t="shared" si="3663"/>
        <v>0</v>
      </c>
      <c r="BD2334" s="41">
        <f t="shared" si="3663"/>
        <v>0</v>
      </c>
      <c r="BE2334" s="41">
        <f t="shared" si="3663"/>
        <v>35008</v>
      </c>
      <c r="BF2334" s="41">
        <f t="shared" si="3663"/>
        <v>0</v>
      </c>
      <c r="BG2334" s="41">
        <f t="shared" si="3663"/>
        <v>0</v>
      </c>
      <c r="BH2334" s="41">
        <f t="shared" si="3663"/>
        <v>15008</v>
      </c>
      <c r="BI2334" s="41">
        <f t="shared" si="3663"/>
        <v>0</v>
      </c>
      <c r="BJ2334" s="41">
        <f t="shared" si="3663"/>
        <v>0</v>
      </c>
      <c r="BK2334" s="41">
        <f t="shared" si="3663"/>
        <v>0</v>
      </c>
      <c r="BL2334" s="41">
        <f t="shared" si="3663"/>
        <v>0</v>
      </c>
      <c r="BM2334" s="41">
        <f t="shared" si="3663"/>
        <v>0</v>
      </c>
      <c r="BN2334" s="41">
        <f t="shared" si="3663"/>
        <v>0</v>
      </c>
      <c r="BO2334" s="41">
        <f t="shared" si="3663"/>
        <v>0</v>
      </c>
      <c r="BP2334" s="41">
        <f t="shared" si="3663"/>
        <v>0</v>
      </c>
      <c r="BQ2334" s="41">
        <f t="shared" si="3663"/>
        <v>0</v>
      </c>
      <c r="BR2334" s="41">
        <v>15008</v>
      </c>
      <c r="BS2334" s="41">
        <v>20000</v>
      </c>
      <c r="BT2334" s="123" t="e">
        <f>IF(#REF!=0,"-",#REF!/#REF!*100)</f>
        <v>#REF!</v>
      </c>
    </row>
    <row r="2335" spans="1:72" s="25" customFormat="1" x14ac:dyDescent="0.25">
      <c r="A2335" s="30" t="s">
        <v>718</v>
      </c>
      <c r="B2335" s="30" t="s">
        <v>1549</v>
      </c>
      <c r="C2335" s="30" t="s">
        <v>1537</v>
      </c>
      <c r="D2335" s="65" t="s">
        <v>1550</v>
      </c>
      <c r="E2335" s="109" t="s">
        <v>1543</v>
      </c>
      <c r="F2335" s="109" t="s">
        <v>0</v>
      </c>
      <c r="G2335" s="31" t="s">
        <v>0</v>
      </c>
      <c r="H2335" s="31" t="s">
        <v>49</v>
      </c>
      <c r="I2335" s="42">
        <f t="shared" ref="I2335:AA2335" si="3664">SUM(I2336:I2338)</f>
        <v>0</v>
      </c>
      <c r="J2335" s="42">
        <f t="shared" si="3664"/>
        <v>0</v>
      </c>
      <c r="K2335" s="42">
        <f t="shared" si="3664"/>
        <v>0</v>
      </c>
      <c r="L2335" s="42">
        <f t="shared" si="3664"/>
        <v>0</v>
      </c>
      <c r="M2335" s="42">
        <f t="shared" si="3664"/>
        <v>0</v>
      </c>
      <c r="N2335" s="42">
        <f t="shared" si="3664"/>
        <v>0</v>
      </c>
      <c r="O2335" s="42">
        <f t="shared" ref="O2335" si="3665">SUM(O2336:O2338)</f>
        <v>0</v>
      </c>
      <c r="P2335" s="42">
        <f t="shared" si="3664"/>
        <v>0</v>
      </c>
      <c r="Q2335" s="42">
        <f t="shared" si="3664"/>
        <v>0</v>
      </c>
      <c r="R2335" s="42">
        <f t="shared" si="3664"/>
        <v>0</v>
      </c>
      <c r="S2335" s="42">
        <f t="shared" si="3664"/>
        <v>0</v>
      </c>
      <c r="T2335" s="42">
        <f t="shared" si="3664"/>
        <v>0</v>
      </c>
      <c r="U2335" s="42">
        <f t="shared" si="3664"/>
        <v>0</v>
      </c>
      <c r="V2335" s="42">
        <f t="shared" si="3664"/>
        <v>0</v>
      </c>
      <c r="W2335" s="42">
        <f t="shared" si="3664"/>
        <v>0</v>
      </c>
      <c r="X2335" s="42">
        <f t="shared" si="3664"/>
        <v>0</v>
      </c>
      <c r="Y2335" s="42">
        <f t="shared" si="3664"/>
        <v>0</v>
      </c>
      <c r="Z2335" s="42">
        <f t="shared" si="3664"/>
        <v>0</v>
      </c>
      <c r="AA2335" s="42">
        <f t="shared" si="3664"/>
        <v>0</v>
      </c>
      <c r="AB2335" s="42">
        <v>0</v>
      </c>
      <c r="AC2335" s="42">
        <v>0</v>
      </c>
      <c r="AD2335" s="42">
        <f t="shared" ref="AD2335:AV2335" si="3666">SUM(AD2336:AD2338)</f>
        <v>5000</v>
      </c>
      <c r="AE2335" s="42">
        <f t="shared" si="3666"/>
        <v>0</v>
      </c>
      <c r="AF2335" s="42">
        <f t="shared" si="3666"/>
        <v>0</v>
      </c>
      <c r="AG2335" s="42">
        <f t="shared" si="3666"/>
        <v>0</v>
      </c>
      <c r="AH2335" s="42">
        <f t="shared" si="3666"/>
        <v>0</v>
      </c>
      <c r="AI2335" s="42">
        <f t="shared" si="3666"/>
        <v>0</v>
      </c>
      <c r="AJ2335" s="42">
        <f t="shared" ref="AJ2335" si="3667">SUM(AJ2336:AJ2338)</f>
        <v>5000</v>
      </c>
      <c r="AK2335" s="42">
        <f t="shared" si="3666"/>
        <v>0</v>
      </c>
      <c r="AL2335" s="42">
        <f t="shared" si="3666"/>
        <v>0</v>
      </c>
      <c r="AM2335" s="42">
        <f t="shared" si="3666"/>
        <v>0</v>
      </c>
      <c r="AN2335" s="42">
        <f t="shared" si="3666"/>
        <v>0</v>
      </c>
      <c r="AO2335" s="42">
        <f t="shared" si="3666"/>
        <v>0</v>
      </c>
      <c r="AP2335" s="42">
        <f t="shared" si="3666"/>
        <v>0</v>
      </c>
      <c r="AQ2335" s="42">
        <f t="shared" si="3666"/>
        <v>0</v>
      </c>
      <c r="AR2335" s="42">
        <f t="shared" si="3666"/>
        <v>0</v>
      </c>
      <c r="AS2335" s="42">
        <f t="shared" si="3666"/>
        <v>0</v>
      </c>
      <c r="AT2335" s="42">
        <f t="shared" si="3666"/>
        <v>0</v>
      </c>
      <c r="AU2335" s="42">
        <f t="shared" si="3666"/>
        <v>0</v>
      </c>
      <c r="AV2335" s="42">
        <f t="shared" si="3666"/>
        <v>0</v>
      </c>
      <c r="AW2335" s="42">
        <v>0</v>
      </c>
      <c r="AX2335" s="42">
        <v>5000</v>
      </c>
      <c r="AY2335" s="42">
        <f t="shared" ref="AY2335:BQ2335" si="3668">SUM(AY2336:AY2338)</f>
        <v>20000</v>
      </c>
      <c r="AZ2335" s="42">
        <f t="shared" si="3668"/>
        <v>15008</v>
      </c>
      <c r="BA2335" s="42">
        <f t="shared" si="3668"/>
        <v>0</v>
      </c>
      <c r="BB2335" s="42">
        <f t="shared" si="3668"/>
        <v>0</v>
      </c>
      <c r="BC2335" s="42">
        <f t="shared" si="3668"/>
        <v>0</v>
      </c>
      <c r="BD2335" s="42">
        <f t="shared" si="3668"/>
        <v>0</v>
      </c>
      <c r="BE2335" s="42">
        <f t="shared" ref="BE2335" si="3669">SUM(BE2336:BE2338)</f>
        <v>35008</v>
      </c>
      <c r="BF2335" s="42">
        <f t="shared" si="3668"/>
        <v>0</v>
      </c>
      <c r="BG2335" s="42">
        <f t="shared" si="3668"/>
        <v>0</v>
      </c>
      <c r="BH2335" s="42">
        <f t="shared" si="3668"/>
        <v>15008</v>
      </c>
      <c r="BI2335" s="42">
        <f t="shared" si="3668"/>
        <v>0</v>
      </c>
      <c r="BJ2335" s="42">
        <f t="shared" si="3668"/>
        <v>0</v>
      </c>
      <c r="BK2335" s="42">
        <f t="shared" si="3668"/>
        <v>0</v>
      </c>
      <c r="BL2335" s="42">
        <f t="shared" si="3668"/>
        <v>0</v>
      </c>
      <c r="BM2335" s="42">
        <f t="shared" si="3668"/>
        <v>0</v>
      </c>
      <c r="BN2335" s="42">
        <f t="shared" si="3668"/>
        <v>0</v>
      </c>
      <c r="BO2335" s="42">
        <f t="shared" si="3668"/>
        <v>0</v>
      </c>
      <c r="BP2335" s="42">
        <f t="shared" si="3668"/>
        <v>0</v>
      </c>
      <c r="BQ2335" s="42">
        <f t="shared" si="3668"/>
        <v>0</v>
      </c>
      <c r="BR2335" s="42">
        <v>15008</v>
      </c>
      <c r="BS2335" s="42">
        <v>20000</v>
      </c>
      <c r="BT2335" s="124" t="e">
        <f>IF(#REF!=0,"-",#REF!/#REF!*100)</f>
        <v>#REF!</v>
      </c>
    </row>
    <row r="2336" spans="1:72" s="25" customFormat="1" x14ac:dyDescent="0.25">
      <c r="A2336" s="30" t="s">
        <v>718</v>
      </c>
      <c r="B2336" s="30" t="s">
        <v>1549</v>
      </c>
      <c r="C2336" s="30" t="s">
        <v>1537</v>
      </c>
      <c r="D2336" s="65" t="s">
        <v>1550</v>
      </c>
      <c r="E2336" s="116" t="s">
        <v>52</v>
      </c>
      <c r="F2336" s="65" t="s">
        <v>0</v>
      </c>
      <c r="G2336" s="35" t="s">
        <v>0</v>
      </c>
      <c r="H2336" s="35" t="s">
        <v>51</v>
      </c>
      <c r="I2336" s="45">
        <f t="shared" ref="I2336:AA2336" si="3670">SUM(I2386,I2429,I2520,I2568,I2614,I2474)</f>
        <v>0</v>
      </c>
      <c r="J2336" s="45">
        <f t="shared" si="3670"/>
        <v>0</v>
      </c>
      <c r="K2336" s="45">
        <f t="shared" si="3670"/>
        <v>0</v>
      </c>
      <c r="L2336" s="45">
        <f t="shared" si="3670"/>
        <v>0</v>
      </c>
      <c r="M2336" s="45">
        <f t="shared" si="3670"/>
        <v>0</v>
      </c>
      <c r="N2336" s="45">
        <f t="shared" si="3670"/>
        <v>0</v>
      </c>
      <c r="O2336" s="45">
        <f t="shared" ref="O2336" si="3671">SUM(O2386,O2429,O2520,O2568,O2614,O2474)</f>
        <v>0</v>
      </c>
      <c r="P2336" s="45">
        <f t="shared" si="3670"/>
        <v>0</v>
      </c>
      <c r="Q2336" s="45">
        <f t="shared" si="3670"/>
        <v>0</v>
      </c>
      <c r="R2336" s="45">
        <f t="shared" si="3670"/>
        <v>0</v>
      </c>
      <c r="S2336" s="45">
        <f t="shared" si="3670"/>
        <v>0</v>
      </c>
      <c r="T2336" s="45">
        <f t="shared" si="3670"/>
        <v>0</v>
      </c>
      <c r="U2336" s="45">
        <f t="shared" si="3670"/>
        <v>0</v>
      </c>
      <c r="V2336" s="45">
        <f t="shared" si="3670"/>
        <v>0</v>
      </c>
      <c r="W2336" s="45">
        <f t="shared" si="3670"/>
        <v>0</v>
      </c>
      <c r="X2336" s="45">
        <f t="shared" si="3670"/>
        <v>0</v>
      </c>
      <c r="Y2336" s="45">
        <f t="shared" si="3670"/>
        <v>0</v>
      </c>
      <c r="Z2336" s="45">
        <f t="shared" si="3670"/>
        <v>0</v>
      </c>
      <c r="AA2336" s="45">
        <f t="shared" si="3670"/>
        <v>0</v>
      </c>
      <c r="AB2336" s="45">
        <v>0</v>
      </c>
      <c r="AC2336" s="45">
        <v>0</v>
      </c>
      <c r="AD2336" s="45">
        <f t="shared" ref="AD2336:AV2336" si="3672">SUM(AD2386,AD2429,AD2520,AD2568,AD2614,AD2474)</f>
        <v>5000</v>
      </c>
      <c r="AE2336" s="45">
        <f t="shared" si="3672"/>
        <v>0</v>
      </c>
      <c r="AF2336" s="45">
        <f t="shared" si="3672"/>
        <v>0</v>
      </c>
      <c r="AG2336" s="45">
        <f t="shared" si="3672"/>
        <v>0</v>
      </c>
      <c r="AH2336" s="45">
        <f t="shared" si="3672"/>
        <v>0</v>
      </c>
      <c r="AI2336" s="45">
        <f t="shared" si="3672"/>
        <v>0</v>
      </c>
      <c r="AJ2336" s="45">
        <f t="shared" ref="AJ2336" si="3673">SUM(AJ2386,AJ2429,AJ2520,AJ2568,AJ2614,AJ2474)</f>
        <v>5000</v>
      </c>
      <c r="AK2336" s="45">
        <f t="shared" si="3672"/>
        <v>0</v>
      </c>
      <c r="AL2336" s="45">
        <f t="shared" si="3672"/>
        <v>0</v>
      </c>
      <c r="AM2336" s="45">
        <f t="shared" si="3672"/>
        <v>0</v>
      </c>
      <c r="AN2336" s="45">
        <f t="shared" si="3672"/>
        <v>0</v>
      </c>
      <c r="AO2336" s="45">
        <f t="shared" si="3672"/>
        <v>0</v>
      </c>
      <c r="AP2336" s="45">
        <f t="shared" si="3672"/>
        <v>0</v>
      </c>
      <c r="AQ2336" s="45">
        <f t="shared" si="3672"/>
        <v>0</v>
      </c>
      <c r="AR2336" s="45">
        <f t="shared" si="3672"/>
        <v>0</v>
      </c>
      <c r="AS2336" s="45">
        <f t="shared" si="3672"/>
        <v>0</v>
      </c>
      <c r="AT2336" s="45">
        <f t="shared" si="3672"/>
        <v>0</v>
      </c>
      <c r="AU2336" s="45">
        <f t="shared" si="3672"/>
        <v>0</v>
      </c>
      <c r="AV2336" s="45">
        <f t="shared" si="3672"/>
        <v>0</v>
      </c>
      <c r="AW2336" s="45">
        <v>0</v>
      </c>
      <c r="AX2336" s="45">
        <v>5000</v>
      </c>
      <c r="AY2336" s="45">
        <f t="shared" ref="AY2336:BQ2336" si="3674">SUM(AY2386,AY2429,AY2520,AY2568,AY2614,AY2474)</f>
        <v>15000</v>
      </c>
      <c r="AZ2336" s="45">
        <f t="shared" si="3674"/>
        <v>15008</v>
      </c>
      <c r="BA2336" s="45">
        <f t="shared" si="3674"/>
        <v>0</v>
      </c>
      <c r="BB2336" s="45">
        <f t="shared" si="3674"/>
        <v>0</v>
      </c>
      <c r="BC2336" s="45">
        <f t="shared" si="3674"/>
        <v>0</v>
      </c>
      <c r="BD2336" s="45">
        <f t="shared" si="3674"/>
        <v>0</v>
      </c>
      <c r="BE2336" s="45">
        <f t="shared" ref="BE2336" si="3675">SUM(BE2386,BE2429,BE2520,BE2568,BE2614,BE2474)</f>
        <v>30008</v>
      </c>
      <c r="BF2336" s="45">
        <f t="shared" si="3674"/>
        <v>0</v>
      </c>
      <c r="BG2336" s="45">
        <f t="shared" si="3674"/>
        <v>0</v>
      </c>
      <c r="BH2336" s="45">
        <f t="shared" si="3674"/>
        <v>15008</v>
      </c>
      <c r="BI2336" s="45">
        <f t="shared" si="3674"/>
        <v>0</v>
      </c>
      <c r="BJ2336" s="45">
        <f t="shared" si="3674"/>
        <v>0</v>
      </c>
      <c r="BK2336" s="45">
        <f t="shared" si="3674"/>
        <v>0</v>
      </c>
      <c r="BL2336" s="45">
        <f t="shared" si="3674"/>
        <v>0</v>
      </c>
      <c r="BM2336" s="45">
        <f t="shared" si="3674"/>
        <v>0</v>
      </c>
      <c r="BN2336" s="45">
        <f t="shared" si="3674"/>
        <v>0</v>
      </c>
      <c r="BO2336" s="45">
        <f t="shared" si="3674"/>
        <v>0</v>
      </c>
      <c r="BP2336" s="45">
        <f t="shared" si="3674"/>
        <v>0</v>
      </c>
      <c r="BQ2336" s="45">
        <f t="shared" si="3674"/>
        <v>0</v>
      </c>
      <c r="BR2336" s="45">
        <v>15008</v>
      </c>
      <c r="BS2336" s="45">
        <v>15000</v>
      </c>
      <c r="BT2336" s="125" t="e">
        <f>IF(#REF!=0,"-",#REF!/#REF!*100)</f>
        <v>#REF!</v>
      </c>
    </row>
    <row r="2337" spans="1:72" s="25" customFormat="1" x14ac:dyDescent="0.25">
      <c r="A2337" s="30" t="s">
        <v>718</v>
      </c>
      <c r="B2337" s="30" t="s">
        <v>1549</v>
      </c>
      <c r="C2337" s="30" t="s">
        <v>1537</v>
      </c>
      <c r="D2337" s="65" t="s">
        <v>1550</v>
      </c>
      <c r="E2337" s="116" t="s">
        <v>69</v>
      </c>
      <c r="F2337" s="65" t="s">
        <v>0</v>
      </c>
      <c r="G2337" s="35" t="s">
        <v>0</v>
      </c>
      <c r="H2337" s="35" t="s">
        <v>68</v>
      </c>
      <c r="I2337" s="45">
        <f>SUM(I2430,I2569)</f>
        <v>0</v>
      </c>
      <c r="J2337" s="45">
        <f t="shared" ref="J2337:AA2337" si="3676">SUM(J2430,J2569)</f>
        <v>0</v>
      </c>
      <c r="K2337" s="45">
        <f t="shared" si="3676"/>
        <v>0</v>
      </c>
      <c r="L2337" s="45">
        <f t="shared" si="3676"/>
        <v>0</v>
      </c>
      <c r="M2337" s="45">
        <f t="shared" si="3676"/>
        <v>0</v>
      </c>
      <c r="N2337" s="45">
        <f t="shared" si="3676"/>
        <v>0</v>
      </c>
      <c r="O2337" s="45">
        <f t="shared" ref="O2337" si="3677">SUM(O2430,O2569)</f>
        <v>0</v>
      </c>
      <c r="P2337" s="45">
        <f t="shared" si="3676"/>
        <v>0</v>
      </c>
      <c r="Q2337" s="45">
        <f t="shared" si="3676"/>
        <v>0</v>
      </c>
      <c r="R2337" s="45">
        <f t="shared" si="3676"/>
        <v>0</v>
      </c>
      <c r="S2337" s="45">
        <f t="shared" si="3676"/>
        <v>0</v>
      </c>
      <c r="T2337" s="45">
        <f t="shared" si="3676"/>
        <v>0</v>
      </c>
      <c r="U2337" s="45">
        <f t="shared" si="3676"/>
        <v>0</v>
      </c>
      <c r="V2337" s="45">
        <f t="shared" si="3676"/>
        <v>0</v>
      </c>
      <c r="W2337" s="45">
        <f t="shared" si="3676"/>
        <v>0</v>
      </c>
      <c r="X2337" s="45">
        <f t="shared" si="3676"/>
        <v>0</v>
      </c>
      <c r="Y2337" s="45">
        <f t="shared" si="3676"/>
        <v>0</v>
      </c>
      <c r="Z2337" s="45">
        <f t="shared" si="3676"/>
        <v>0</v>
      </c>
      <c r="AA2337" s="45">
        <f t="shared" si="3676"/>
        <v>0</v>
      </c>
      <c r="AB2337" s="45">
        <v>0</v>
      </c>
      <c r="AC2337" s="45">
        <v>0</v>
      </c>
      <c r="AD2337" s="45">
        <f>SUM(AD2430,AD2569)</f>
        <v>0</v>
      </c>
      <c r="AE2337" s="45">
        <f t="shared" ref="AE2337:AV2337" si="3678">SUM(AE2430,AE2569)</f>
        <v>0</v>
      </c>
      <c r="AF2337" s="45">
        <f t="shared" si="3678"/>
        <v>0</v>
      </c>
      <c r="AG2337" s="45">
        <f t="shared" si="3678"/>
        <v>0</v>
      </c>
      <c r="AH2337" s="45">
        <f t="shared" si="3678"/>
        <v>0</v>
      </c>
      <c r="AI2337" s="45">
        <f t="shared" si="3678"/>
        <v>0</v>
      </c>
      <c r="AJ2337" s="45">
        <f t="shared" ref="AJ2337" si="3679">SUM(AJ2430,AJ2569)</f>
        <v>0</v>
      </c>
      <c r="AK2337" s="45">
        <f t="shared" si="3678"/>
        <v>0</v>
      </c>
      <c r="AL2337" s="45">
        <f t="shared" si="3678"/>
        <v>0</v>
      </c>
      <c r="AM2337" s="45">
        <f t="shared" si="3678"/>
        <v>0</v>
      </c>
      <c r="AN2337" s="45">
        <f t="shared" si="3678"/>
        <v>0</v>
      </c>
      <c r="AO2337" s="45">
        <f t="shared" si="3678"/>
        <v>0</v>
      </c>
      <c r="AP2337" s="45">
        <f t="shared" si="3678"/>
        <v>0</v>
      </c>
      <c r="AQ2337" s="45">
        <f t="shared" si="3678"/>
        <v>0</v>
      </c>
      <c r="AR2337" s="45">
        <f t="shared" si="3678"/>
        <v>0</v>
      </c>
      <c r="AS2337" s="45">
        <f t="shared" si="3678"/>
        <v>0</v>
      </c>
      <c r="AT2337" s="45">
        <f t="shared" si="3678"/>
        <v>0</v>
      </c>
      <c r="AU2337" s="45">
        <f t="shared" si="3678"/>
        <v>0</v>
      </c>
      <c r="AV2337" s="45">
        <f t="shared" si="3678"/>
        <v>0</v>
      </c>
      <c r="AW2337" s="45">
        <v>0</v>
      </c>
      <c r="AX2337" s="45">
        <v>0</v>
      </c>
      <c r="AY2337" s="45">
        <f>SUM(AY2430,AY2569)</f>
        <v>0</v>
      </c>
      <c r="AZ2337" s="45">
        <f t="shared" ref="AZ2337:BQ2337" si="3680">SUM(AZ2430,AZ2569)</f>
        <v>0</v>
      </c>
      <c r="BA2337" s="45">
        <f t="shared" si="3680"/>
        <v>0</v>
      </c>
      <c r="BB2337" s="45">
        <f t="shared" si="3680"/>
        <v>0</v>
      </c>
      <c r="BC2337" s="45">
        <f t="shared" si="3680"/>
        <v>0</v>
      </c>
      <c r="BD2337" s="45">
        <f t="shared" si="3680"/>
        <v>0</v>
      </c>
      <c r="BE2337" s="45">
        <f t="shared" ref="BE2337" si="3681">SUM(BE2430,BE2569)</f>
        <v>0</v>
      </c>
      <c r="BF2337" s="45">
        <f t="shared" si="3680"/>
        <v>0</v>
      </c>
      <c r="BG2337" s="45">
        <f t="shared" si="3680"/>
        <v>0</v>
      </c>
      <c r="BH2337" s="45">
        <f t="shared" si="3680"/>
        <v>0</v>
      </c>
      <c r="BI2337" s="45">
        <f t="shared" si="3680"/>
        <v>0</v>
      </c>
      <c r="BJ2337" s="45">
        <f t="shared" si="3680"/>
        <v>0</v>
      </c>
      <c r="BK2337" s="45">
        <f t="shared" si="3680"/>
        <v>0</v>
      </c>
      <c r="BL2337" s="45">
        <f t="shared" si="3680"/>
        <v>0</v>
      </c>
      <c r="BM2337" s="45">
        <f t="shared" si="3680"/>
        <v>0</v>
      </c>
      <c r="BN2337" s="45">
        <f t="shared" si="3680"/>
        <v>0</v>
      </c>
      <c r="BO2337" s="45">
        <f t="shared" si="3680"/>
        <v>0</v>
      </c>
      <c r="BP2337" s="45">
        <f t="shared" si="3680"/>
        <v>0</v>
      </c>
      <c r="BQ2337" s="45">
        <f t="shared" si="3680"/>
        <v>0</v>
      </c>
      <c r="BR2337" s="45">
        <v>0</v>
      </c>
      <c r="BS2337" s="45">
        <v>0</v>
      </c>
      <c r="BT2337" s="125" t="e">
        <f>IF(#REF!=0,"-",#REF!/#REF!*100)</f>
        <v>#REF!</v>
      </c>
    </row>
    <row r="2338" spans="1:72" s="25" customFormat="1" x14ac:dyDescent="0.25">
      <c r="A2338" s="30" t="s">
        <v>718</v>
      </c>
      <c r="B2338" s="30" t="s">
        <v>1549</v>
      </c>
      <c r="C2338" s="30" t="s">
        <v>1537</v>
      </c>
      <c r="D2338" s="65" t="s">
        <v>1550</v>
      </c>
      <c r="E2338" s="116" t="s">
        <v>109</v>
      </c>
      <c r="F2338" s="65" t="s">
        <v>0</v>
      </c>
      <c r="G2338" s="35" t="s">
        <v>0</v>
      </c>
      <c r="H2338" s="35" t="s">
        <v>108</v>
      </c>
      <c r="I2338" s="45">
        <f t="shared" ref="I2338:AA2338" si="3682">SUM(I2387,I2521,I2570,I2431,I2475,I2615)</f>
        <v>0</v>
      </c>
      <c r="J2338" s="45">
        <f t="shared" si="3682"/>
        <v>0</v>
      </c>
      <c r="K2338" s="45">
        <f t="shared" si="3682"/>
        <v>0</v>
      </c>
      <c r="L2338" s="45">
        <f t="shared" si="3682"/>
        <v>0</v>
      </c>
      <c r="M2338" s="45">
        <f t="shared" si="3682"/>
        <v>0</v>
      </c>
      <c r="N2338" s="45">
        <f t="shared" si="3682"/>
        <v>0</v>
      </c>
      <c r="O2338" s="45">
        <f t="shared" ref="O2338" si="3683">SUM(O2387,O2521,O2570,O2431,O2475,O2615)</f>
        <v>0</v>
      </c>
      <c r="P2338" s="45">
        <f t="shared" si="3682"/>
        <v>0</v>
      </c>
      <c r="Q2338" s="45">
        <f t="shared" si="3682"/>
        <v>0</v>
      </c>
      <c r="R2338" s="45">
        <f t="shared" si="3682"/>
        <v>0</v>
      </c>
      <c r="S2338" s="45">
        <f t="shared" si="3682"/>
        <v>0</v>
      </c>
      <c r="T2338" s="45">
        <f t="shared" si="3682"/>
        <v>0</v>
      </c>
      <c r="U2338" s="45">
        <f t="shared" si="3682"/>
        <v>0</v>
      </c>
      <c r="V2338" s="45">
        <f t="shared" si="3682"/>
        <v>0</v>
      </c>
      <c r="W2338" s="45">
        <f t="shared" si="3682"/>
        <v>0</v>
      </c>
      <c r="X2338" s="45">
        <f t="shared" si="3682"/>
        <v>0</v>
      </c>
      <c r="Y2338" s="45">
        <f t="shared" si="3682"/>
        <v>0</v>
      </c>
      <c r="Z2338" s="45">
        <f t="shared" si="3682"/>
        <v>0</v>
      </c>
      <c r="AA2338" s="45">
        <f t="shared" si="3682"/>
        <v>0</v>
      </c>
      <c r="AB2338" s="45">
        <v>0</v>
      </c>
      <c r="AC2338" s="45">
        <v>0</v>
      </c>
      <c r="AD2338" s="45">
        <f t="shared" ref="AD2338:AV2338" si="3684">SUM(AD2387,AD2521,AD2570,AD2431,AD2475,AD2615)</f>
        <v>0</v>
      </c>
      <c r="AE2338" s="45">
        <f t="shared" si="3684"/>
        <v>0</v>
      </c>
      <c r="AF2338" s="45">
        <f t="shared" si="3684"/>
        <v>0</v>
      </c>
      <c r="AG2338" s="45">
        <f t="shared" si="3684"/>
        <v>0</v>
      </c>
      <c r="AH2338" s="45">
        <f t="shared" si="3684"/>
        <v>0</v>
      </c>
      <c r="AI2338" s="45">
        <f t="shared" si="3684"/>
        <v>0</v>
      </c>
      <c r="AJ2338" s="45">
        <f t="shared" ref="AJ2338" si="3685">SUM(AJ2387,AJ2521,AJ2570,AJ2431,AJ2475,AJ2615)</f>
        <v>0</v>
      </c>
      <c r="AK2338" s="45">
        <f t="shared" si="3684"/>
        <v>0</v>
      </c>
      <c r="AL2338" s="45">
        <f t="shared" si="3684"/>
        <v>0</v>
      </c>
      <c r="AM2338" s="45">
        <f t="shared" si="3684"/>
        <v>0</v>
      </c>
      <c r="AN2338" s="45">
        <f t="shared" si="3684"/>
        <v>0</v>
      </c>
      <c r="AO2338" s="45">
        <f t="shared" si="3684"/>
        <v>0</v>
      </c>
      <c r="AP2338" s="45">
        <f t="shared" si="3684"/>
        <v>0</v>
      </c>
      <c r="AQ2338" s="45">
        <f t="shared" si="3684"/>
        <v>0</v>
      </c>
      <c r="AR2338" s="45">
        <f t="shared" si="3684"/>
        <v>0</v>
      </c>
      <c r="AS2338" s="45">
        <f t="shared" si="3684"/>
        <v>0</v>
      </c>
      <c r="AT2338" s="45">
        <f t="shared" si="3684"/>
        <v>0</v>
      </c>
      <c r="AU2338" s="45">
        <f t="shared" si="3684"/>
        <v>0</v>
      </c>
      <c r="AV2338" s="45">
        <f t="shared" si="3684"/>
        <v>0</v>
      </c>
      <c r="AW2338" s="45">
        <v>0</v>
      </c>
      <c r="AX2338" s="45">
        <v>0</v>
      </c>
      <c r="AY2338" s="45">
        <f t="shared" ref="AY2338:BQ2338" si="3686">SUM(AY2387,AY2521,AY2570,AY2431,AY2475,AY2615)</f>
        <v>5000</v>
      </c>
      <c r="AZ2338" s="45">
        <f t="shared" si="3686"/>
        <v>0</v>
      </c>
      <c r="BA2338" s="45">
        <f t="shared" si="3686"/>
        <v>0</v>
      </c>
      <c r="BB2338" s="45">
        <f t="shared" si="3686"/>
        <v>0</v>
      </c>
      <c r="BC2338" s="45">
        <f t="shared" si="3686"/>
        <v>0</v>
      </c>
      <c r="BD2338" s="45">
        <f t="shared" si="3686"/>
        <v>0</v>
      </c>
      <c r="BE2338" s="45">
        <f t="shared" ref="BE2338" si="3687">SUM(BE2387,BE2521,BE2570,BE2431,BE2475,BE2615)</f>
        <v>5000</v>
      </c>
      <c r="BF2338" s="45">
        <f t="shared" si="3686"/>
        <v>0</v>
      </c>
      <c r="BG2338" s="45">
        <f t="shared" si="3686"/>
        <v>0</v>
      </c>
      <c r="BH2338" s="45">
        <f t="shared" si="3686"/>
        <v>0</v>
      </c>
      <c r="BI2338" s="45">
        <f t="shared" si="3686"/>
        <v>0</v>
      </c>
      <c r="BJ2338" s="45">
        <f t="shared" si="3686"/>
        <v>0</v>
      </c>
      <c r="BK2338" s="45">
        <f t="shared" si="3686"/>
        <v>0</v>
      </c>
      <c r="BL2338" s="45">
        <f t="shared" si="3686"/>
        <v>0</v>
      </c>
      <c r="BM2338" s="45">
        <f t="shared" si="3686"/>
        <v>0</v>
      </c>
      <c r="BN2338" s="45">
        <f t="shared" si="3686"/>
        <v>0</v>
      </c>
      <c r="BO2338" s="45">
        <f t="shared" si="3686"/>
        <v>0</v>
      </c>
      <c r="BP2338" s="45">
        <f t="shared" si="3686"/>
        <v>0</v>
      </c>
      <c r="BQ2338" s="45">
        <f t="shared" si="3686"/>
        <v>0</v>
      </c>
      <c r="BR2338" s="45">
        <v>0</v>
      </c>
      <c r="BS2338" s="45">
        <v>5000</v>
      </c>
      <c r="BT2338" s="125" t="e">
        <f>IF(#REF!=0,"-",#REF!/#REF!*100)</f>
        <v>#REF!</v>
      </c>
    </row>
    <row r="2339" spans="1:72" s="25" customFormat="1" x14ac:dyDescent="0.25">
      <c r="A2339" s="35" t="s">
        <v>0</v>
      </c>
      <c r="B2339" s="35" t="s">
        <v>0</v>
      </c>
      <c r="C2339" s="35" t="s">
        <v>0</v>
      </c>
      <c r="D2339" s="110" t="s">
        <v>0</v>
      </c>
      <c r="E2339" s="110" t="s">
        <v>0</v>
      </c>
      <c r="F2339" s="110" t="s">
        <v>0</v>
      </c>
      <c r="G2339" s="35" t="s">
        <v>0</v>
      </c>
      <c r="H2339" s="32" t="s">
        <v>1544</v>
      </c>
      <c r="I2339" s="41">
        <f t="shared" ref="I2339:AA2339" si="3688">SUM(I2334,I2330,I2309)</f>
        <v>0</v>
      </c>
      <c r="J2339" s="41">
        <f t="shared" si="3688"/>
        <v>0</v>
      </c>
      <c r="K2339" s="41">
        <f t="shared" si="3688"/>
        <v>0</v>
      </c>
      <c r="L2339" s="41">
        <f t="shared" si="3688"/>
        <v>0</v>
      </c>
      <c r="M2339" s="41">
        <f t="shared" si="3688"/>
        <v>0</v>
      </c>
      <c r="N2339" s="41">
        <f t="shared" si="3688"/>
        <v>0</v>
      </c>
      <c r="O2339" s="41">
        <f t="shared" ref="O2339" si="3689">SUM(O2334,O2330,O2309)</f>
        <v>0</v>
      </c>
      <c r="P2339" s="41">
        <f t="shared" si="3688"/>
        <v>0</v>
      </c>
      <c r="Q2339" s="41">
        <f t="shared" si="3688"/>
        <v>0</v>
      </c>
      <c r="R2339" s="41">
        <f t="shared" si="3688"/>
        <v>0</v>
      </c>
      <c r="S2339" s="41">
        <f t="shared" si="3688"/>
        <v>0</v>
      </c>
      <c r="T2339" s="41">
        <f t="shared" si="3688"/>
        <v>0</v>
      </c>
      <c r="U2339" s="41">
        <f t="shared" si="3688"/>
        <v>0</v>
      </c>
      <c r="V2339" s="41">
        <f t="shared" si="3688"/>
        <v>0</v>
      </c>
      <c r="W2339" s="41">
        <f t="shared" si="3688"/>
        <v>0</v>
      </c>
      <c r="X2339" s="41">
        <f t="shared" si="3688"/>
        <v>0</v>
      </c>
      <c r="Y2339" s="41">
        <f t="shared" si="3688"/>
        <v>0</v>
      </c>
      <c r="Z2339" s="41">
        <f t="shared" si="3688"/>
        <v>0</v>
      </c>
      <c r="AA2339" s="41">
        <f t="shared" si="3688"/>
        <v>0</v>
      </c>
      <c r="AB2339" s="41">
        <v>0</v>
      </c>
      <c r="AC2339" s="41">
        <v>0</v>
      </c>
      <c r="AD2339" s="41">
        <f t="shared" ref="AD2339:AV2339" si="3690">SUM(AD2334,AD2330,AD2309)</f>
        <v>50000</v>
      </c>
      <c r="AE2339" s="41">
        <f t="shared" si="3690"/>
        <v>27846</v>
      </c>
      <c r="AF2339" s="41">
        <f t="shared" si="3690"/>
        <v>0</v>
      </c>
      <c r="AG2339" s="41">
        <f t="shared" si="3690"/>
        <v>5000</v>
      </c>
      <c r="AH2339" s="41">
        <f t="shared" si="3690"/>
        <v>0</v>
      </c>
      <c r="AI2339" s="41">
        <f t="shared" si="3690"/>
        <v>0</v>
      </c>
      <c r="AJ2339" s="41">
        <f t="shared" ref="AJ2339" si="3691">SUM(AJ2334,AJ2330,AJ2309)</f>
        <v>82846</v>
      </c>
      <c r="AK2339" s="41">
        <f t="shared" si="3690"/>
        <v>10800</v>
      </c>
      <c r="AL2339" s="41">
        <f t="shared" si="3690"/>
        <v>0</v>
      </c>
      <c r="AM2339" s="41">
        <f t="shared" si="3690"/>
        <v>32846</v>
      </c>
      <c r="AN2339" s="41">
        <f t="shared" si="3690"/>
        <v>0</v>
      </c>
      <c r="AO2339" s="41">
        <f t="shared" si="3690"/>
        <v>0</v>
      </c>
      <c r="AP2339" s="41">
        <f t="shared" si="3690"/>
        <v>0</v>
      </c>
      <c r="AQ2339" s="41">
        <f t="shared" si="3690"/>
        <v>0</v>
      </c>
      <c r="AR2339" s="41">
        <f t="shared" si="3690"/>
        <v>0</v>
      </c>
      <c r="AS2339" s="41">
        <f t="shared" si="3690"/>
        <v>0</v>
      </c>
      <c r="AT2339" s="41">
        <f t="shared" si="3690"/>
        <v>0</v>
      </c>
      <c r="AU2339" s="41">
        <f t="shared" si="3690"/>
        <v>0</v>
      </c>
      <c r="AV2339" s="41">
        <f t="shared" si="3690"/>
        <v>0</v>
      </c>
      <c r="AW2339" s="41">
        <v>43646</v>
      </c>
      <c r="AX2339" s="41">
        <v>39200</v>
      </c>
      <c r="AY2339" s="41">
        <f t="shared" ref="AY2339:BQ2339" si="3692">SUM(AY2334,AY2330,AY2309)</f>
        <v>4020000</v>
      </c>
      <c r="AZ2339" s="41">
        <f t="shared" si="3692"/>
        <v>620567</v>
      </c>
      <c r="BA2339" s="41">
        <f t="shared" si="3692"/>
        <v>0</v>
      </c>
      <c r="BB2339" s="41">
        <f t="shared" si="3692"/>
        <v>1185</v>
      </c>
      <c r="BC2339" s="41">
        <f t="shared" si="3692"/>
        <v>0</v>
      </c>
      <c r="BD2339" s="41">
        <f t="shared" si="3692"/>
        <v>0</v>
      </c>
      <c r="BE2339" s="41">
        <f t="shared" ref="BE2339" si="3693">SUM(BE2334,BE2330,BE2309)</f>
        <v>4641752</v>
      </c>
      <c r="BF2339" s="41">
        <f t="shared" si="3692"/>
        <v>466362</v>
      </c>
      <c r="BG2339" s="41">
        <f t="shared" si="3692"/>
        <v>254659</v>
      </c>
      <c r="BH2339" s="41">
        <f t="shared" si="3692"/>
        <v>856025</v>
      </c>
      <c r="BI2339" s="41">
        <f t="shared" si="3692"/>
        <v>0</v>
      </c>
      <c r="BJ2339" s="41">
        <f t="shared" si="3692"/>
        <v>0</v>
      </c>
      <c r="BK2339" s="41">
        <f t="shared" si="3692"/>
        <v>0</v>
      </c>
      <c r="BL2339" s="41">
        <f t="shared" si="3692"/>
        <v>0</v>
      </c>
      <c r="BM2339" s="41">
        <f t="shared" si="3692"/>
        <v>0</v>
      </c>
      <c r="BN2339" s="41">
        <f t="shared" si="3692"/>
        <v>0</v>
      </c>
      <c r="BO2339" s="41">
        <f t="shared" si="3692"/>
        <v>0</v>
      </c>
      <c r="BP2339" s="41">
        <f t="shared" si="3692"/>
        <v>0</v>
      </c>
      <c r="BQ2339" s="41">
        <f t="shared" si="3692"/>
        <v>0</v>
      </c>
      <c r="BR2339" s="41">
        <v>1577046</v>
      </c>
      <c r="BS2339" s="41">
        <v>3064706</v>
      </c>
      <c r="BT2339" s="123" t="e">
        <f>IF(#REF!=0,"-",#REF!/#REF!*100)</f>
        <v>#REF!</v>
      </c>
    </row>
    <row r="2340" spans="1:72" s="25" customFormat="1" ht="15.75" thickBot="1" x14ac:dyDescent="0.3">
      <c r="A2340" s="35" t="s">
        <v>0</v>
      </c>
      <c r="B2340" s="35" t="s">
        <v>0</v>
      </c>
      <c r="C2340" s="35" t="s">
        <v>0</v>
      </c>
      <c r="D2340" s="110" t="s">
        <v>0</v>
      </c>
      <c r="E2340" s="110" t="s">
        <v>0</v>
      </c>
      <c r="F2340" s="110" t="s">
        <v>0</v>
      </c>
      <c r="G2340" s="35" t="s">
        <v>0</v>
      </c>
      <c r="H2340" s="31" t="s">
        <v>53</v>
      </c>
      <c r="I2340" s="25" t="s">
        <v>0</v>
      </c>
      <c r="O2340" s="25" t="e">
        <f t="shared" ref="O2340:O2395" si="3694">I2340+J2340+K2340+L2340+M2340+N2340</f>
        <v>#VALUE!</v>
      </c>
      <c r="AB2340" s="25">
        <v>0</v>
      </c>
      <c r="AC2340" s="25" t="e">
        <v>#VALUE!</v>
      </c>
      <c r="AD2340" s="25" t="s">
        <v>0</v>
      </c>
      <c r="AJ2340" s="25" t="e">
        <f t="shared" ref="AJ2340:AJ2395" si="3695">AD2340+AE2340+AF2340+AG2340+AH2340+AI2340</f>
        <v>#VALUE!</v>
      </c>
      <c r="AW2340" s="25">
        <v>0</v>
      </c>
      <c r="AX2340" s="25" t="e">
        <v>#VALUE!</v>
      </c>
      <c r="AY2340" s="25" t="s">
        <v>0</v>
      </c>
      <c r="BE2340" s="25" t="e">
        <f t="shared" ref="BE2340:BE2395" si="3696">AY2340+AZ2340+BA2340+BB2340+BC2340+BD2340</f>
        <v>#VALUE!</v>
      </c>
      <c r="BR2340" s="25">
        <v>0</v>
      </c>
      <c r="BS2340" s="25" t="e">
        <v>#VALUE!</v>
      </c>
      <c r="BT2340" s="124" t="e">
        <f>IF(#REF!=0,"-",#REF!/#REF!*100)</f>
        <v>#REF!</v>
      </c>
    </row>
    <row r="2341" spans="1:72" s="25" customFormat="1" ht="69.75" customHeight="1" thickBot="1" x14ac:dyDescent="0.3">
      <c r="A2341" s="159" t="s">
        <v>0</v>
      </c>
      <c r="B2341" s="159" t="s">
        <v>0</v>
      </c>
      <c r="C2341" s="159" t="s">
        <v>0</v>
      </c>
      <c r="D2341" s="141" t="s">
        <v>0</v>
      </c>
      <c r="E2341" s="141" t="s">
        <v>0</v>
      </c>
      <c r="F2341" s="141" t="s">
        <v>0</v>
      </c>
      <c r="G2341" s="144" t="s">
        <v>0</v>
      </c>
      <c r="H2341" s="5" t="s">
        <v>54</v>
      </c>
      <c r="I2341" s="89" t="s">
        <v>9</v>
      </c>
      <c r="J2341" s="89" t="s">
        <v>1606</v>
      </c>
      <c r="K2341" s="89" t="s">
        <v>1534</v>
      </c>
      <c r="L2341" s="89" t="s">
        <v>1592</v>
      </c>
      <c r="M2341" s="89" t="s">
        <v>1593</v>
      </c>
      <c r="N2341" s="89" t="s">
        <v>1594</v>
      </c>
      <c r="O2341" s="89" t="s">
        <v>1610</v>
      </c>
      <c r="P2341" s="89" t="s">
        <v>1607</v>
      </c>
      <c r="Q2341" s="89" t="s">
        <v>1595</v>
      </c>
      <c r="R2341" s="89" t="s">
        <v>1596</v>
      </c>
      <c r="S2341" s="89" t="s">
        <v>1597</v>
      </c>
      <c r="T2341" s="89" t="s">
        <v>1598</v>
      </c>
      <c r="U2341" s="89" t="s">
        <v>1599</v>
      </c>
      <c r="V2341" s="89" t="s">
        <v>1600</v>
      </c>
      <c r="W2341" s="89" t="s">
        <v>1608</v>
      </c>
      <c r="X2341" s="89" t="s">
        <v>1609</v>
      </c>
      <c r="Y2341" s="89" t="s">
        <v>1601</v>
      </c>
      <c r="Z2341" s="89" t="s">
        <v>1602</v>
      </c>
      <c r="AA2341" s="89" t="s">
        <v>1603</v>
      </c>
      <c r="AB2341" s="89" t="s">
        <v>1604</v>
      </c>
      <c r="AC2341" s="89" t="s">
        <v>1605</v>
      </c>
      <c r="AD2341" s="90" t="s">
        <v>10</v>
      </c>
      <c r="AE2341" s="90" t="s">
        <v>1606</v>
      </c>
      <c r="AF2341" s="90" t="s">
        <v>1534</v>
      </c>
      <c r="AG2341" s="90" t="s">
        <v>1592</v>
      </c>
      <c r="AH2341" s="90" t="s">
        <v>1593</v>
      </c>
      <c r="AI2341" s="90" t="s">
        <v>1594</v>
      </c>
      <c r="AJ2341" s="90" t="s">
        <v>1611</v>
      </c>
      <c r="AK2341" s="90" t="s">
        <v>1607</v>
      </c>
      <c r="AL2341" s="90" t="s">
        <v>1595</v>
      </c>
      <c r="AM2341" s="90" t="s">
        <v>1596</v>
      </c>
      <c r="AN2341" s="90" t="s">
        <v>1597</v>
      </c>
      <c r="AO2341" s="90" t="s">
        <v>1598</v>
      </c>
      <c r="AP2341" s="90" t="s">
        <v>1599</v>
      </c>
      <c r="AQ2341" s="90" t="s">
        <v>1600</v>
      </c>
      <c r="AR2341" s="90" t="s">
        <v>1608</v>
      </c>
      <c r="AS2341" s="90" t="s">
        <v>1609</v>
      </c>
      <c r="AT2341" s="90" t="s">
        <v>1601</v>
      </c>
      <c r="AU2341" s="90" t="s">
        <v>1602</v>
      </c>
      <c r="AV2341" s="90" t="s">
        <v>1603</v>
      </c>
      <c r="AW2341" s="90" t="s">
        <v>1604</v>
      </c>
      <c r="AX2341" s="90" t="s">
        <v>1605</v>
      </c>
      <c r="AY2341" s="91" t="s">
        <v>11</v>
      </c>
      <c r="AZ2341" s="91" t="s">
        <v>1606</v>
      </c>
      <c r="BA2341" s="91" t="s">
        <v>1534</v>
      </c>
      <c r="BB2341" s="91" t="s">
        <v>1592</v>
      </c>
      <c r="BC2341" s="91" t="s">
        <v>1593</v>
      </c>
      <c r="BD2341" s="91" t="s">
        <v>1594</v>
      </c>
      <c r="BE2341" s="91" t="s">
        <v>1612</v>
      </c>
      <c r="BF2341" s="91" t="s">
        <v>1607</v>
      </c>
      <c r="BG2341" s="91" t="s">
        <v>1595</v>
      </c>
      <c r="BH2341" s="91" t="s">
        <v>1596</v>
      </c>
      <c r="BI2341" s="91" t="s">
        <v>1597</v>
      </c>
      <c r="BJ2341" s="91" t="s">
        <v>1598</v>
      </c>
      <c r="BK2341" s="91" t="s">
        <v>1599</v>
      </c>
      <c r="BL2341" s="91" t="s">
        <v>1600</v>
      </c>
      <c r="BM2341" s="91" t="s">
        <v>1608</v>
      </c>
      <c r="BN2341" s="91" t="s">
        <v>1609</v>
      </c>
      <c r="BO2341" s="91" t="s">
        <v>1601</v>
      </c>
      <c r="BP2341" s="91" t="s">
        <v>1602</v>
      </c>
      <c r="BQ2341" s="91" t="s">
        <v>1603</v>
      </c>
      <c r="BR2341" s="91" t="s">
        <v>1604</v>
      </c>
      <c r="BS2341" s="91" t="s">
        <v>1605</v>
      </c>
      <c r="BT2341" s="5" t="s">
        <v>1671</v>
      </c>
    </row>
    <row r="2342" spans="1:72" s="25" customFormat="1" x14ac:dyDescent="0.25">
      <c r="A2342" s="160"/>
      <c r="B2342" s="160"/>
      <c r="C2342" s="160"/>
      <c r="D2342" s="142"/>
      <c r="E2342" s="142"/>
      <c r="F2342" s="142"/>
      <c r="G2342" s="145"/>
      <c r="H2342" s="36" t="s">
        <v>0</v>
      </c>
      <c r="I2342" s="9">
        <v>1</v>
      </c>
      <c r="J2342" s="9">
        <v>2</v>
      </c>
      <c r="K2342" s="9">
        <v>3</v>
      </c>
      <c r="L2342" s="9">
        <v>4</v>
      </c>
      <c r="M2342" s="9">
        <v>5</v>
      </c>
      <c r="N2342" s="9">
        <v>6</v>
      </c>
      <c r="O2342" s="9">
        <v>7</v>
      </c>
      <c r="P2342" s="9">
        <v>8</v>
      </c>
      <c r="Q2342" s="9">
        <v>9</v>
      </c>
      <c r="R2342" s="9">
        <v>10</v>
      </c>
      <c r="S2342" s="9">
        <v>11</v>
      </c>
      <c r="T2342" s="9">
        <v>12</v>
      </c>
      <c r="U2342" s="9">
        <v>13</v>
      </c>
      <c r="V2342" s="9">
        <v>14</v>
      </c>
      <c r="W2342" s="9">
        <v>15</v>
      </c>
      <c r="X2342" s="9">
        <v>16</v>
      </c>
      <c r="Y2342" s="9">
        <v>17</v>
      </c>
      <c r="Z2342" s="9">
        <v>18</v>
      </c>
      <c r="AA2342" s="9">
        <v>19</v>
      </c>
      <c r="AB2342" s="9">
        <v>20</v>
      </c>
      <c r="AC2342" s="9">
        <v>21</v>
      </c>
      <c r="AD2342" s="9">
        <v>1</v>
      </c>
      <c r="AE2342" s="9">
        <v>2</v>
      </c>
      <c r="AF2342" s="9">
        <v>3</v>
      </c>
      <c r="AG2342" s="9">
        <v>4</v>
      </c>
      <c r="AH2342" s="9">
        <v>5</v>
      </c>
      <c r="AI2342" s="9">
        <v>6</v>
      </c>
      <c r="AJ2342" s="9">
        <v>7</v>
      </c>
      <c r="AK2342" s="9">
        <v>8</v>
      </c>
      <c r="AL2342" s="9">
        <v>9</v>
      </c>
      <c r="AM2342" s="9">
        <v>10</v>
      </c>
      <c r="AN2342" s="9">
        <v>11</v>
      </c>
      <c r="AO2342" s="9">
        <v>12</v>
      </c>
      <c r="AP2342" s="9">
        <v>13</v>
      </c>
      <c r="AQ2342" s="9">
        <v>14</v>
      </c>
      <c r="AR2342" s="9">
        <v>15</v>
      </c>
      <c r="AS2342" s="9">
        <v>16</v>
      </c>
      <c r="AT2342" s="9">
        <v>17</v>
      </c>
      <c r="AU2342" s="9">
        <v>18</v>
      </c>
      <c r="AV2342" s="9">
        <v>19</v>
      </c>
      <c r="AW2342" s="9">
        <v>20</v>
      </c>
      <c r="AX2342" s="9">
        <v>21</v>
      </c>
      <c r="AY2342" s="9">
        <v>1</v>
      </c>
      <c r="AZ2342" s="9">
        <v>2</v>
      </c>
      <c r="BA2342" s="9">
        <v>3</v>
      </c>
      <c r="BB2342" s="9">
        <v>4</v>
      </c>
      <c r="BC2342" s="9">
        <v>5</v>
      </c>
      <c r="BD2342" s="9">
        <v>6</v>
      </c>
      <c r="BE2342" s="9">
        <v>7</v>
      </c>
      <c r="BF2342" s="9">
        <v>8</v>
      </c>
      <c r="BG2342" s="9">
        <v>9</v>
      </c>
      <c r="BH2342" s="9">
        <v>10</v>
      </c>
      <c r="BI2342" s="9">
        <v>11</v>
      </c>
      <c r="BJ2342" s="9">
        <v>12</v>
      </c>
      <c r="BK2342" s="9">
        <v>13</v>
      </c>
      <c r="BL2342" s="9">
        <v>14</v>
      </c>
      <c r="BM2342" s="9">
        <v>15</v>
      </c>
      <c r="BN2342" s="9">
        <v>16</v>
      </c>
      <c r="BO2342" s="9">
        <v>17</v>
      </c>
      <c r="BP2342" s="9">
        <v>18</v>
      </c>
      <c r="BQ2342" s="9">
        <v>19</v>
      </c>
      <c r="BR2342" s="9">
        <v>20</v>
      </c>
      <c r="BS2342" s="9">
        <v>21</v>
      </c>
      <c r="BT2342" s="9">
        <v>9</v>
      </c>
    </row>
    <row r="2343" spans="1:72" s="25" customFormat="1" x14ac:dyDescent="0.25">
      <c r="A2343" s="160"/>
      <c r="B2343" s="160"/>
      <c r="C2343" s="160"/>
      <c r="D2343" s="142"/>
      <c r="E2343" s="142"/>
      <c r="F2343" s="142"/>
      <c r="G2343" s="145"/>
      <c r="H2343" s="37" t="s">
        <v>784</v>
      </c>
      <c r="I2343" s="46">
        <f t="shared" ref="I2343:AA2343" si="3697">SUM(I2436)</f>
        <v>0</v>
      </c>
      <c r="J2343" s="46">
        <f t="shared" si="3697"/>
        <v>0</v>
      </c>
      <c r="K2343" s="46">
        <f t="shared" si="3697"/>
        <v>0</v>
      </c>
      <c r="L2343" s="46">
        <f t="shared" si="3697"/>
        <v>0</v>
      </c>
      <c r="M2343" s="46">
        <f t="shared" si="3697"/>
        <v>0</v>
      </c>
      <c r="N2343" s="46">
        <f t="shared" si="3697"/>
        <v>0</v>
      </c>
      <c r="O2343" s="46">
        <f t="shared" ref="O2343" si="3698">SUM(O2436)</f>
        <v>0</v>
      </c>
      <c r="P2343" s="46">
        <f t="shared" si="3697"/>
        <v>0</v>
      </c>
      <c r="Q2343" s="46">
        <f t="shared" si="3697"/>
        <v>0</v>
      </c>
      <c r="R2343" s="46">
        <f t="shared" si="3697"/>
        <v>0</v>
      </c>
      <c r="S2343" s="46">
        <f t="shared" si="3697"/>
        <v>0</v>
      </c>
      <c r="T2343" s="46">
        <f t="shared" si="3697"/>
        <v>0</v>
      </c>
      <c r="U2343" s="46">
        <f t="shared" si="3697"/>
        <v>0</v>
      </c>
      <c r="V2343" s="46">
        <f t="shared" si="3697"/>
        <v>0</v>
      </c>
      <c r="W2343" s="46">
        <f t="shared" si="3697"/>
        <v>0</v>
      </c>
      <c r="X2343" s="46">
        <f t="shared" si="3697"/>
        <v>0</v>
      </c>
      <c r="Y2343" s="46">
        <f t="shared" si="3697"/>
        <v>0</v>
      </c>
      <c r="Z2343" s="46">
        <f t="shared" si="3697"/>
        <v>0</v>
      </c>
      <c r="AA2343" s="46">
        <f t="shared" si="3697"/>
        <v>0</v>
      </c>
      <c r="AB2343" s="46">
        <v>0</v>
      </c>
      <c r="AC2343" s="46">
        <v>0</v>
      </c>
      <c r="AD2343" s="46">
        <f t="shared" ref="AD2343:AV2343" si="3699">SUM(AD2436)</f>
        <v>0</v>
      </c>
      <c r="AE2343" s="46">
        <f t="shared" si="3699"/>
        <v>0</v>
      </c>
      <c r="AF2343" s="46">
        <f t="shared" si="3699"/>
        <v>0</v>
      </c>
      <c r="AG2343" s="46">
        <f t="shared" si="3699"/>
        <v>0</v>
      </c>
      <c r="AH2343" s="46">
        <f t="shared" si="3699"/>
        <v>0</v>
      </c>
      <c r="AI2343" s="46">
        <f t="shared" si="3699"/>
        <v>0</v>
      </c>
      <c r="AJ2343" s="46">
        <f t="shared" ref="AJ2343" si="3700">SUM(AJ2436)</f>
        <v>0</v>
      </c>
      <c r="AK2343" s="46">
        <f t="shared" si="3699"/>
        <v>0</v>
      </c>
      <c r="AL2343" s="46">
        <f t="shared" si="3699"/>
        <v>0</v>
      </c>
      <c r="AM2343" s="46">
        <f t="shared" si="3699"/>
        <v>0</v>
      </c>
      <c r="AN2343" s="46">
        <f t="shared" si="3699"/>
        <v>0</v>
      </c>
      <c r="AO2343" s="46">
        <f t="shared" si="3699"/>
        <v>0</v>
      </c>
      <c r="AP2343" s="46">
        <f t="shared" si="3699"/>
        <v>0</v>
      </c>
      <c r="AQ2343" s="46">
        <f t="shared" si="3699"/>
        <v>0</v>
      </c>
      <c r="AR2343" s="46">
        <f t="shared" si="3699"/>
        <v>0</v>
      </c>
      <c r="AS2343" s="46">
        <f t="shared" si="3699"/>
        <v>0</v>
      </c>
      <c r="AT2343" s="46">
        <f t="shared" si="3699"/>
        <v>0</v>
      </c>
      <c r="AU2343" s="46">
        <f t="shared" si="3699"/>
        <v>0</v>
      </c>
      <c r="AV2343" s="46">
        <f t="shared" si="3699"/>
        <v>0</v>
      </c>
      <c r="AW2343" s="46">
        <v>0</v>
      </c>
      <c r="AX2343" s="46">
        <v>0</v>
      </c>
      <c r="AY2343" s="46">
        <f t="shared" ref="AY2343:BQ2343" si="3701">SUM(AY2436)</f>
        <v>0</v>
      </c>
      <c r="AZ2343" s="46">
        <f t="shared" si="3701"/>
        <v>603567</v>
      </c>
      <c r="BA2343" s="46">
        <f t="shared" si="3701"/>
        <v>0</v>
      </c>
      <c r="BB2343" s="46">
        <f t="shared" si="3701"/>
        <v>0</v>
      </c>
      <c r="BC2343" s="46">
        <f t="shared" si="3701"/>
        <v>0</v>
      </c>
      <c r="BD2343" s="46">
        <f t="shared" si="3701"/>
        <v>0</v>
      </c>
      <c r="BE2343" s="46">
        <f t="shared" ref="BE2343" si="3702">SUM(BE2436)</f>
        <v>603567</v>
      </c>
      <c r="BF2343" s="46">
        <f t="shared" si="3701"/>
        <v>0</v>
      </c>
      <c r="BG2343" s="46">
        <f t="shared" si="3701"/>
        <v>0</v>
      </c>
      <c r="BH2343" s="46">
        <f t="shared" si="3701"/>
        <v>603567</v>
      </c>
      <c r="BI2343" s="46">
        <f t="shared" si="3701"/>
        <v>0</v>
      </c>
      <c r="BJ2343" s="46">
        <f t="shared" si="3701"/>
        <v>0</v>
      </c>
      <c r="BK2343" s="46">
        <f t="shared" si="3701"/>
        <v>0</v>
      </c>
      <c r="BL2343" s="46">
        <f t="shared" si="3701"/>
        <v>0</v>
      </c>
      <c r="BM2343" s="46">
        <f t="shared" si="3701"/>
        <v>0</v>
      </c>
      <c r="BN2343" s="46">
        <f t="shared" si="3701"/>
        <v>0</v>
      </c>
      <c r="BO2343" s="46">
        <f t="shared" si="3701"/>
        <v>0</v>
      </c>
      <c r="BP2343" s="46">
        <f t="shared" si="3701"/>
        <v>0</v>
      </c>
      <c r="BQ2343" s="46">
        <f t="shared" si="3701"/>
        <v>0</v>
      </c>
      <c r="BR2343" s="46">
        <v>603567</v>
      </c>
      <c r="BS2343" s="46">
        <v>0</v>
      </c>
      <c r="BT2343" s="126" t="e">
        <f>IF(#REF!=0,"-",#REF!/#REF!*100)</f>
        <v>#REF!</v>
      </c>
    </row>
    <row r="2344" spans="1:72" s="25" customFormat="1" x14ac:dyDescent="0.25">
      <c r="A2344" s="160"/>
      <c r="B2344" s="160"/>
      <c r="C2344" s="160"/>
      <c r="D2344" s="142"/>
      <c r="E2344" s="142"/>
      <c r="F2344" s="142"/>
      <c r="G2344" s="145"/>
      <c r="H2344" s="37" t="s">
        <v>760</v>
      </c>
      <c r="I2344" s="46">
        <f t="shared" ref="I2344:AA2344" si="3703">SUM(I2526)</f>
        <v>0</v>
      </c>
      <c r="J2344" s="46">
        <f t="shared" si="3703"/>
        <v>0</v>
      </c>
      <c r="K2344" s="46">
        <f t="shared" si="3703"/>
        <v>0</v>
      </c>
      <c r="L2344" s="46">
        <f t="shared" si="3703"/>
        <v>0</v>
      </c>
      <c r="M2344" s="46">
        <f t="shared" si="3703"/>
        <v>0</v>
      </c>
      <c r="N2344" s="46">
        <f t="shared" si="3703"/>
        <v>0</v>
      </c>
      <c r="O2344" s="46">
        <f t="shared" ref="O2344" si="3704">SUM(O2526)</f>
        <v>0</v>
      </c>
      <c r="P2344" s="46">
        <f t="shared" si="3703"/>
        <v>0</v>
      </c>
      <c r="Q2344" s="46">
        <f t="shared" si="3703"/>
        <v>0</v>
      </c>
      <c r="R2344" s="46">
        <f t="shared" si="3703"/>
        <v>0</v>
      </c>
      <c r="S2344" s="46">
        <f t="shared" si="3703"/>
        <v>0</v>
      </c>
      <c r="T2344" s="46">
        <f t="shared" si="3703"/>
        <v>0</v>
      </c>
      <c r="U2344" s="46">
        <f t="shared" si="3703"/>
        <v>0</v>
      </c>
      <c r="V2344" s="46">
        <f t="shared" si="3703"/>
        <v>0</v>
      </c>
      <c r="W2344" s="46">
        <f t="shared" si="3703"/>
        <v>0</v>
      </c>
      <c r="X2344" s="46">
        <f t="shared" si="3703"/>
        <v>0</v>
      </c>
      <c r="Y2344" s="46">
        <f t="shared" si="3703"/>
        <v>0</v>
      </c>
      <c r="Z2344" s="46">
        <f t="shared" si="3703"/>
        <v>0</v>
      </c>
      <c r="AA2344" s="46">
        <f t="shared" si="3703"/>
        <v>0</v>
      </c>
      <c r="AB2344" s="46">
        <v>0</v>
      </c>
      <c r="AC2344" s="46">
        <v>0</v>
      </c>
      <c r="AD2344" s="46">
        <f t="shared" ref="AD2344:AV2344" si="3705">SUM(AD2526)</f>
        <v>50000</v>
      </c>
      <c r="AE2344" s="46">
        <f t="shared" si="3705"/>
        <v>27846</v>
      </c>
      <c r="AF2344" s="46">
        <f t="shared" si="3705"/>
        <v>0</v>
      </c>
      <c r="AG2344" s="46">
        <f t="shared" si="3705"/>
        <v>0</v>
      </c>
      <c r="AH2344" s="46">
        <f t="shared" si="3705"/>
        <v>0</v>
      </c>
      <c r="AI2344" s="46">
        <f t="shared" si="3705"/>
        <v>0</v>
      </c>
      <c r="AJ2344" s="46">
        <f t="shared" ref="AJ2344" si="3706">SUM(AJ2526)</f>
        <v>77846</v>
      </c>
      <c r="AK2344" s="46">
        <f t="shared" si="3705"/>
        <v>10800</v>
      </c>
      <c r="AL2344" s="46">
        <f t="shared" si="3705"/>
        <v>0</v>
      </c>
      <c r="AM2344" s="46">
        <f t="shared" si="3705"/>
        <v>27846</v>
      </c>
      <c r="AN2344" s="46">
        <f t="shared" si="3705"/>
        <v>0</v>
      </c>
      <c r="AO2344" s="46">
        <f t="shared" si="3705"/>
        <v>0</v>
      </c>
      <c r="AP2344" s="46">
        <f t="shared" si="3705"/>
        <v>0</v>
      </c>
      <c r="AQ2344" s="46">
        <f t="shared" si="3705"/>
        <v>0</v>
      </c>
      <c r="AR2344" s="46">
        <f t="shared" si="3705"/>
        <v>0</v>
      </c>
      <c r="AS2344" s="46">
        <f t="shared" si="3705"/>
        <v>0</v>
      </c>
      <c r="AT2344" s="46">
        <f t="shared" si="3705"/>
        <v>0</v>
      </c>
      <c r="AU2344" s="46">
        <f t="shared" si="3705"/>
        <v>0</v>
      </c>
      <c r="AV2344" s="46">
        <f t="shared" si="3705"/>
        <v>0</v>
      </c>
      <c r="AW2344" s="46">
        <v>38646</v>
      </c>
      <c r="AX2344" s="46">
        <v>39200</v>
      </c>
      <c r="AY2344" s="46">
        <f t="shared" ref="AY2344:BQ2344" si="3707">SUM(AY2526)</f>
        <v>5000</v>
      </c>
      <c r="AZ2344" s="46">
        <f t="shared" si="3707"/>
        <v>17000</v>
      </c>
      <c r="BA2344" s="46">
        <f t="shared" si="3707"/>
        <v>0</v>
      </c>
      <c r="BB2344" s="46">
        <f t="shared" si="3707"/>
        <v>0</v>
      </c>
      <c r="BC2344" s="46">
        <f t="shared" si="3707"/>
        <v>0</v>
      </c>
      <c r="BD2344" s="46">
        <f t="shared" si="3707"/>
        <v>0</v>
      </c>
      <c r="BE2344" s="46">
        <f t="shared" ref="BE2344" si="3708">SUM(BE2526)</f>
        <v>22000</v>
      </c>
      <c r="BF2344" s="46">
        <f t="shared" si="3707"/>
        <v>0</v>
      </c>
      <c r="BG2344" s="46">
        <f t="shared" si="3707"/>
        <v>0</v>
      </c>
      <c r="BH2344" s="46">
        <f t="shared" si="3707"/>
        <v>17000</v>
      </c>
      <c r="BI2344" s="46">
        <f t="shared" si="3707"/>
        <v>0</v>
      </c>
      <c r="BJ2344" s="46">
        <f t="shared" si="3707"/>
        <v>0</v>
      </c>
      <c r="BK2344" s="46">
        <f t="shared" si="3707"/>
        <v>0</v>
      </c>
      <c r="BL2344" s="46">
        <f t="shared" si="3707"/>
        <v>0</v>
      </c>
      <c r="BM2344" s="46">
        <f t="shared" si="3707"/>
        <v>0</v>
      </c>
      <c r="BN2344" s="46">
        <f t="shared" si="3707"/>
        <v>0</v>
      </c>
      <c r="BO2344" s="46">
        <f t="shared" si="3707"/>
        <v>0</v>
      </c>
      <c r="BP2344" s="46">
        <f t="shared" si="3707"/>
        <v>0</v>
      </c>
      <c r="BQ2344" s="46">
        <f t="shared" si="3707"/>
        <v>0</v>
      </c>
      <c r="BR2344" s="46">
        <v>17000</v>
      </c>
      <c r="BS2344" s="46">
        <v>5000</v>
      </c>
      <c r="BT2344" s="126" t="e">
        <f>IF(#REF!=0,"-",#REF!/#REF!*100)</f>
        <v>#REF!</v>
      </c>
    </row>
    <row r="2345" spans="1:72" s="25" customFormat="1" x14ac:dyDescent="0.25">
      <c r="A2345" s="160"/>
      <c r="B2345" s="160"/>
      <c r="C2345" s="160"/>
      <c r="D2345" s="142"/>
      <c r="E2345" s="142"/>
      <c r="F2345" s="142"/>
      <c r="G2345" s="145"/>
      <c r="H2345" s="37" t="s">
        <v>116</v>
      </c>
      <c r="I2345" s="46">
        <f>SUM(I2392,I2480,I2527,I2575,I2620)</f>
        <v>0</v>
      </c>
      <c r="J2345" s="46">
        <f t="shared" ref="J2345:AA2345" si="3709">SUM(J2392,J2480,J2527,J2575,J2620)</f>
        <v>0</v>
      </c>
      <c r="K2345" s="46">
        <f t="shared" si="3709"/>
        <v>0</v>
      </c>
      <c r="L2345" s="46">
        <f t="shared" si="3709"/>
        <v>0</v>
      </c>
      <c r="M2345" s="46">
        <f t="shared" si="3709"/>
        <v>0</v>
      </c>
      <c r="N2345" s="46">
        <f t="shared" si="3709"/>
        <v>0</v>
      </c>
      <c r="O2345" s="46">
        <f t="shared" ref="O2345" si="3710">SUM(O2392,O2480,O2527,O2575,O2620)</f>
        <v>0</v>
      </c>
      <c r="P2345" s="46">
        <f t="shared" si="3709"/>
        <v>0</v>
      </c>
      <c r="Q2345" s="46">
        <f t="shared" si="3709"/>
        <v>0</v>
      </c>
      <c r="R2345" s="46">
        <f t="shared" si="3709"/>
        <v>0</v>
      </c>
      <c r="S2345" s="46">
        <f t="shared" si="3709"/>
        <v>0</v>
      </c>
      <c r="T2345" s="46">
        <f t="shared" si="3709"/>
        <v>0</v>
      </c>
      <c r="U2345" s="46">
        <f t="shared" si="3709"/>
        <v>0</v>
      </c>
      <c r="V2345" s="46">
        <f t="shared" si="3709"/>
        <v>0</v>
      </c>
      <c r="W2345" s="46">
        <f t="shared" si="3709"/>
        <v>0</v>
      </c>
      <c r="X2345" s="46">
        <f t="shared" si="3709"/>
        <v>0</v>
      </c>
      <c r="Y2345" s="46">
        <f t="shared" si="3709"/>
        <v>0</v>
      </c>
      <c r="Z2345" s="46">
        <f t="shared" si="3709"/>
        <v>0</v>
      </c>
      <c r="AA2345" s="46">
        <f t="shared" si="3709"/>
        <v>0</v>
      </c>
      <c r="AB2345" s="46">
        <v>0</v>
      </c>
      <c r="AC2345" s="46">
        <v>0</v>
      </c>
      <c r="AD2345" s="46">
        <f>SUM(AD2392,AD2480,AD2527,AD2575,AD2620)</f>
        <v>0</v>
      </c>
      <c r="AE2345" s="46">
        <f t="shared" ref="AE2345:AV2345" si="3711">SUM(AE2392,AE2480,AE2527,AE2575,AE2620)</f>
        <v>0</v>
      </c>
      <c r="AF2345" s="46">
        <f t="shared" si="3711"/>
        <v>0</v>
      </c>
      <c r="AG2345" s="46">
        <f t="shared" si="3711"/>
        <v>5000</v>
      </c>
      <c r="AH2345" s="46">
        <f t="shared" si="3711"/>
        <v>0</v>
      </c>
      <c r="AI2345" s="46">
        <f t="shared" si="3711"/>
        <v>0</v>
      </c>
      <c r="AJ2345" s="46">
        <f t="shared" ref="AJ2345" si="3712">SUM(AJ2392,AJ2480,AJ2527,AJ2575,AJ2620)</f>
        <v>5000</v>
      </c>
      <c r="AK2345" s="46">
        <f t="shared" si="3711"/>
        <v>0</v>
      </c>
      <c r="AL2345" s="46">
        <f t="shared" si="3711"/>
        <v>0</v>
      </c>
      <c r="AM2345" s="46">
        <f t="shared" si="3711"/>
        <v>5000</v>
      </c>
      <c r="AN2345" s="46">
        <f t="shared" si="3711"/>
        <v>0</v>
      </c>
      <c r="AO2345" s="46">
        <f t="shared" si="3711"/>
        <v>0</v>
      </c>
      <c r="AP2345" s="46">
        <f t="shared" si="3711"/>
        <v>0</v>
      </c>
      <c r="AQ2345" s="46">
        <f t="shared" si="3711"/>
        <v>0</v>
      </c>
      <c r="AR2345" s="46">
        <f t="shared" si="3711"/>
        <v>0</v>
      </c>
      <c r="AS2345" s="46">
        <f t="shared" si="3711"/>
        <v>0</v>
      </c>
      <c r="AT2345" s="46">
        <f t="shared" si="3711"/>
        <v>0</v>
      </c>
      <c r="AU2345" s="46">
        <f t="shared" si="3711"/>
        <v>0</v>
      </c>
      <c r="AV2345" s="46">
        <f t="shared" si="3711"/>
        <v>0</v>
      </c>
      <c r="AW2345" s="46">
        <v>5000</v>
      </c>
      <c r="AX2345" s="46">
        <v>0</v>
      </c>
      <c r="AY2345" s="46">
        <f>SUM(AY2392,AY2480,AY2527,AY2575,AY2620)</f>
        <v>4015000</v>
      </c>
      <c r="AZ2345" s="46">
        <f t="shared" ref="AZ2345:BQ2345" si="3713">SUM(AZ2392,AZ2480,AZ2527,AZ2575,AZ2620)</f>
        <v>0</v>
      </c>
      <c r="BA2345" s="46">
        <f t="shared" si="3713"/>
        <v>0</v>
      </c>
      <c r="BB2345" s="46">
        <f t="shared" si="3713"/>
        <v>1185</v>
      </c>
      <c r="BC2345" s="46">
        <f t="shared" si="3713"/>
        <v>0</v>
      </c>
      <c r="BD2345" s="46">
        <f t="shared" si="3713"/>
        <v>0</v>
      </c>
      <c r="BE2345" s="46">
        <f t="shared" ref="BE2345" si="3714">SUM(BE2392,BE2480,BE2527,BE2575,BE2620)</f>
        <v>4016185</v>
      </c>
      <c r="BF2345" s="46">
        <f t="shared" si="3713"/>
        <v>466362</v>
      </c>
      <c r="BG2345" s="46">
        <f t="shared" si="3713"/>
        <v>254659</v>
      </c>
      <c r="BH2345" s="46">
        <f t="shared" si="3713"/>
        <v>235458</v>
      </c>
      <c r="BI2345" s="46">
        <f t="shared" si="3713"/>
        <v>0</v>
      </c>
      <c r="BJ2345" s="46">
        <f t="shared" si="3713"/>
        <v>0</v>
      </c>
      <c r="BK2345" s="46">
        <f t="shared" si="3713"/>
        <v>0</v>
      </c>
      <c r="BL2345" s="46">
        <f t="shared" si="3713"/>
        <v>0</v>
      </c>
      <c r="BM2345" s="46">
        <f t="shared" si="3713"/>
        <v>0</v>
      </c>
      <c r="BN2345" s="46">
        <f t="shared" si="3713"/>
        <v>0</v>
      </c>
      <c r="BO2345" s="46">
        <f t="shared" si="3713"/>
        <v>0</v>
      </c>
      <c r="BP2345" s="46">
        <f t="shared" si="3713"/>
        <v>0</v>
      </c>
      <c r="BQ2345" s="46">
        <f t="shared" si="3713"/>
        <v>0</v>
      </c>
      <c r="BR2345" s="46">
        <v>956479</v>
      </c>
      <c r="BS2345" s="46">
        <v>3059706</v>
      </c>
      <c r="BT2345" s="126" t="e">
        <f>IF(#REF!=0,"-",#REF!/#REF!*100)</f>
        <v>#REF!</v>
      </c>
    </row>
    <row r="2346" spans="1:72" s="25" customFormat="1" x14ac:dyDescent="0.25">
      <c r="A2346" s="161"/>
      <c r="B2346" s="161"/>
      <c r="C2346" s="161"/>
      <c r="D2346" s="143"/>
      <c r="E2346" s="143"/>
      <c r="F2346" s="143"/>
      <c r="G2346" s="146"/>
      <c r="H2346" s="39" t="s">
        <v>55</v>
      </c>
      <c r="I2346" s="46">
        <f t="shared" ref="I2346:AA2346" si="3715">SUM(I2343:I2345)</f>
        <v>0</v>
      </c>
      <c r="J2346" s="46">
        <f t="shared" si="3715"/>
        <v>0</v>
      </c>
      <c r="K2346" s="46">
        <f t="shared" si="3715"/>
        <v>0</v>
      </c>
      <c r="L2346" s="46">
        <f t="shared" si="3715"/>
        <v>0</v>
      </c>
      <c r="M2346" s="46">
        <f t="shared" si="3715"/>
        <v>0</v>
      </c>
      <c r="N2346" s="46">
        <f t="shared" si="3715"/>
        <v>0</v>
      </c>
      <c r="O2346" s="46">
        <f t="shared" ref="O2346" si="3716">SUM(O2343:O2345)</f>
        <v>0</v>
      </c>
      <c r="P2346" s="46">
        <f t="shared" si="3715"/>
        <v>0</v>
      </c>
      <c r="Q2346" s="46">
        <f t="shared" si="3715"/>
        <v>0</v>
      </c>
      <c r="R2346" s="46">
        <f t="shared" si="3715"/>
        <v>0</v>
      </c>
      <c r="S2346" s="46">
        <f t="shared" si="3715"/>
        <v>0</v>
      </c>
      <c r="T2346" s="46">
        <f t="shared" si="3715"/>
        <v>0</v>
      </c>
      <c r="U2346" s="46">
        <f t="shared" si="3715"/>
        <v>0</v>
      </c>
      <c r="V2346" s="46">
        <f t="shared" si="3715"/>
        <v>0</v>
      </c>
      <c r="W2346" s="46">
        <f t="shared" si="3715"/>
        <v>0</v>
      </c>
      <c r="X2346" s="46">
        <f t="shared" si="3715"/>
        <v>0</v>
      </c>
      <c r="Y2346" s="46">
        <f t="shared" si="3715"/>
        <v>0</v>
      </c>
      <c r="Z2346" s="46">
        <f t="shared" si="3715"/>
        <v>0</v>
      </c>
      <c r="AA2346" s="46">
        <f t="shared" si="3715"/>
        <v>0</v>
      </c>
      <c r="AB2346" s="46">
        <v>0</v>
      </c>
      <c r="AC2346" s="46">
        <v>0</v>
      </c>
      <c r="AD2346" s="46">
        <f t="shared" ref="AD2346:AV2346" si="3717">SUM(AD2343:AD2345)</f>
        <v>50000</v>
      </c>
      <c r="AE2346" s="46">
        <f t="shared" si="3717"/>
        <v>27846</v>
      </c>
      <c r="AF2346" s="46">
        <f t="shared" si="3717"/>
        <v>0</v>
      </c>
      <c r="AG2346" s="46">
        <f t="shared" si="3717"/>
        <v>5000</v>
      </c>
      <c r="AH2346" s="46">
        <f t="shared" si="3717"/>
        <v>0</v>
      </c>
      <c r="AI2346" s="46">
        <f t="shared" si="3717"/>
        <v>0</v>
      </c>
      <c r="AJ2346" s="46">
        <f t="shared" ref="AJ2346" si="3718">SUM(AJ2343:AJ2345)</f>
        <v>82846</v>
      </c>
      <c r="AK2346" s="46">
        <f t="shared" si="3717"/>
        <v>10800</v>
      </c>
      <c r="AL2346" s="46">
        <f t="shared" si="3717"/>
        <v>0</v>
      </c>
      <c r="AM2346" s="46">
        <f t="shared" si="3717"/>
        <v>32846</v>
      </c>
      <c r="AN2346" s="46">
        <f t="shared" si="3717"/>
        <v>0</v>
      </c>
      <c r="AO2346" s="46">
        <f t="shared" si="3717"/>
        <v>0</v>
      </c>
      <c r="AP2346" s="46">
        <f t="shared" si="3717"/>
        <v>0</v>
      </c>
      <c r="AQ2346" s="46">
        <f t="shared" si="3717"/>
        <v>0</v>
      </c>
      <c r="AR2346" s="46">
        <f t="shared" si="3717"/>
        <v>0</v>
      </c>
      <c r="AS2346" s="46">
        <f t="shared" si="3717"/>
        <v>0</v>
      </c>
      <c r="AT2346" s="46">
        <f t="shared" si="3717"/>
        <v>0</v>
      </c>
      <c r="AU2346" s="46">
        <f t="shared" si="3717"/>
        <v>0</v>
      </c>
      <c r="AV2346" s="46">
        <f t="shared" si="3717"/>
        <v>0</v>
      </c>
      <c r="AW2346" s="46">
        <v>43646</v>
      </c>
      <c r="AX2346" s="46">
        <v>39200</v>
      </c>
      <c r="AY2346" s="46">
        <f t="shared" ref="AY2346:BQ2346" si="3719">SUM(AY2343:AY2345)</f>
        <v>4020000</v>
      </c>
      <c r="AZ2346" s="46">
        <f t="shared" si="3719"/>
        <v>620567</v>
      </c>
      <c r="BA2346" s="46">
        <f t="shared" si="3719"/>
        <v>0</v>
      </c>
      <c r="BB2346" s="46">
        <f t="shared" si="3719"/>
        <v>1185</v>
      </c>
      <c r="BC2346" s="46">
        <f t="shared" si="3719"/>
        <v>0</v>
      </c>
      <c r="BD2346" s="46">
        <f t="shared" si="3719"/>
        <v>0</v>
      </c>
      <c r="BE2346" s="46">
        <f t="shared" ref="BE2346" si="3720">SUM(BE2343:BE2345)</f>
        <v>4641752</v>
      </c>
      <c r="BF2346" s="46">
        <f t="shared" si="3719"/>
        <v>466362</v>
      </c>
      <c r="BG2346" s="46">
        <f t="shared" si="3719"/>
        <v>254659</v>
      </c>
      <c r="BH2346" s="46">
        <f t="shared" si="3719"/>
        <v>856025</v>
      </c>
      <c r="BI2346" s="46">
        <f t="shared" si="3719"/>
        <v>0</v>
      </c>
      <c r="BJ2346" s="46">
        <f t="shared" si="3719"/>
        <v>0</v>
      </c>
      <c r="BK2346" s="46">
        <f t="shared" si="3719"/>
        <v>0</v>
      </c>
      <c r="BL2346" s="46">
        <f t="shared" si="3719"/>
        <v>0</v>
      </c>
      <c r="BM2346" s="46">
        <f t="shared" si="3719"/>
        <v>0</v>
      </c>
      <c r="BN2346" s="46">
        <f t="shared" si="3719"/>
        <v>0</v>
      </c>
      <c r="BO2346" s="46">
        <f t="shared" si="3719"/>
        <v>0</v>
      </c>
      <c r="BP2346" s="46">
        <f t="shared" si="3719"/>
        <v>0</v>
      </c>
      <c r="BQ2346" s="46">
        <f t="shared" si="3719"/>
        <v>0</v>
      </c>
      <c r="BR2346" s="46">
        <v>1577046</v>
      </c>
      <c r="BS2346" s="46">
        <v>3064706</v>
      </c>
      <c r="BT2346" s="126" t="e">
        <f>IF(#REF!=0,"-",#REF!/#REF!*100)</f>
        <v>#REF!</v>
      </c>
    </row>
    <row r="2347" spans="1:72" s="25" customFormat="1" x14ac:dyDescent="0.25">
      <c r="A2347" s="35" t="s">
        <v>0</v>
      </c>
      <c r="B2347" s="35" t="s">
        <v>0</v>
      </c>
      <c r="C2347" s="35" t="s">
        <v>0</v>
      </c>
      <c r="D2347" s="110" t="s">
        <v>0</v>
      </c>
      <c r="E2347" s="110" t="s">
        <v>0</v>
      </c>
      <c r="F2347" s="110" t="s">
        <v>0</v>
      </c>
      <c r="G2347" s="35" t="s">
        <v>0</v>
      </c>
      <c r="H2347" s="40" t="s">
        <v>0</v>
      </c>
      <c r="I2347" s="40" t="s">
        <v>0</v>
      </c>
      <c r="J2347" s="40"/>
      <c r="K2347" s="40"/>
      <c r="L2347" s="40"/>
      <c r="M2347" s="40"/>
      <c r="N2347" s="40"/>
      <c r="O2347" s="40" t="e">
        <f t="shared" si="3694"/>
        <v>#VALUE!</v>
      </c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>
        <v>0</v>
      </c>
      <c r="AC2347" s="40" t="e">
        <v>#VALUE!</v>
      </c>
      <c r="AD2347" s="40" t="s">
        <v>0</v>
      </c>
      <c r="AE2347" s="40"/>
      <c r="AF2347" s="40"/>
      <c r="AG2347" s="40"/>
      <c r="AH2347" s="40"/>
      <c r="AI2347" s="40"/>
      <c r="AJ2347" s="40" t="e">
        <f t="shared" si="3695"/>
        <v>#VALUE!</v>
      </c>
      <c r="AK2347" s="40"/>
      <c r="AL2347" s="40"/>
      <c r="AM2347" s="40"/>
      <c r="AN2347" s="40"/>
      <c r="AO2347" s="40"/>
      <c r="AP2347" s="40"/>
      <c r="AQ2347" s="40"/>
      <c r="AR2347" s="40"/>
      <c r="AS2347" s="40"/>
      <c r="AT2347" s="40"/>
      <c r="AU2347" s="40"/>
      <c r="AV2347" s="40"/>
      <c r="AW2347" s="40">
        <v>0</v>
      </c>
      <c r="AX2347" s="40" t="e">
        <v>#VALUE!</v>
      </c>
      <c r="AY2347" s="40" t="s">
        <v>0</v>
      </c>
      <c r="AZ2347" s="40"/>
      <c r="BA2347" s="40"/>
      <c r="BB2347" s="40"/>
      <c r="BC2347" s="40"/>
      <c r="BD2347" s="40"/>
      <c r="BE2347" s="40" t="e">
        <f t="shared" si="3696"/>
        <v>#VALUE!</v>
      </c>
      <c r="BF2347" s="40"/>
      <c r="BG2347" s="40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0">
        <v>0</v>
      </c>
      <c r="BS2347" s="40" t="e">
        <v>#VALUE!</v>
      </c>
      <c r="BT2347" s="19" t="e">
        <f>IF(#REF!=0,"-",#REF!/#REF!*100)</f>
        <v>#REF!</v>
      </c>
    </row>
    <row r="2348" spans="1:72" s="25" customFormat="1" x14ac:dyDescent="0.25">
      <c r="A2348" s="35" t="s">
        <v>0</v>
      </c>
      <c r="B2348" s="35" t="s">
        <v>0</v>
      </c>
      <c r="C2348" s="35" t="s">
        <v>0</v>
      </c>
      <c r="D2348" s="110" t="s">
        <v>0</v>
      </c>
      <c r="E2348" s="110" t="s">
        <v>0</v>
      </c>
      <c r="F2348" s="110" t="s">
        <v>0</v>
      </c>
      <c r="G2348" s="35" t="s">
        <v>0</v>
      </c>
      <c r="H2348" s="32" t="s">
        <v>1552</v>
      </c>
      <c r="I2348" s="41">
        <f t="shared" ref="I2348:AA2348" si="3721">SUM(I2339)</f>
        <v>0</v>
      </c>
      <c r="J2348" s="41">
        <f t="shared" si="3721"/>
        <v>0</v>
      </c>
      <c r="K2348" s="41">
        <f t="shared" si="3721"/>
        <v>0</v>
      </c>
      <c r="L2348" s="41">
        <f t="shared" si="3721"/>
        <v>0</v>
      </c>
      <c r="M2348" s="41">
        <f t="shared" si="3721"/>
        <v>0</v>
      </c>
      <c r="N2348" s="41">
        <f t="shared" si="3721"/>
        <v>0</v>
      </c>
      <c r="O2348" s="41">
        <f t="shared" si="3721"/>
        <v>0</v>
      </c>
      <c r="P2348" s="41">
        <f t="shared" si="3721"/>
        <v>0</v>
      </c>
      <c r="Q2348" s="41">
        <f t="shared" si="3721"/>
        <v>0</v>
      </c>
      <c r="R2348" s="41">
        <f t="shared" si="3721"/>
        <v>0</v>
      </c>
      <c r="S2348" s="41">
        <f t="shared" si="3721"/>
        <v>0</v>
      </c>
      <c r="T2348" s="41">
        <f t="shared" si="3721"/>
        <v>0</v>
      </c>
      <c r="U2348" s="41">
        <f t="shared" si="3721"/>
        <v>0</v>
      </c>
      <c r="V2348" s="41">
        <f t="shared" si="3721"/>
        <v>0</v>
      </c>
      <c r="W2348" s="41">
        <f t="shared" si="3721"/>
        <v>0</v>
      </c>
      <c r="X2348" s="41">
        <f t="shared" si="3721"/>
        <v>0</v>
      </c>
      <c r="Y2348" s="41">
        <f t="shared" si="3721"/>
        <v>0</v>
      </c>
      <c r="Z2348" s="41">
        <f t="shared" si="3721"/>
        <v>0</v>
      </c>
      <c r="AA2348" s="41">
        <f t="shared" si="3721"/>
        <v>0</v>
      </c>
      <c r="AB2348" s="41">
        <v>0</v>
      </c>
      <c r="AC2348" s="41">
        <v>0</v>
      </c>
      <c r="AD2348" s="41">
        <f t="shared" ref="AD2348:AV2348" si="3722">SUM(AD2339)</f>
        <v>50000</v>
      </c>
      <c r="AE2348" s="41">
        <f t="shared" si="3722"/>
        <v>27846</v>
      </c>
      <c r="AF2348" s="41">
        <f t="shared" si="3722"/>
        <v>0</v>
      </c>
      <c r="AG2348" s="41">
        <f t="shared" si="3722"/>
        <v>5000</v>
      </c>
      <c r="AH2348" s="41">
        <f t="shared" si="3722"/>
        <v>0</v>
      </c>
      <c r="AI2348" s="41">
        <f t="shared" si="3722"/>
        <v>0</v>
      </c>
      <c r="AJ2348" s="41">
        <f t="shared" si="3722"/>
        <v>82846</v>
      </c>
      <c r="AK2348" s="41">
        <f t="shared" si="3722"/>
        <v>10800</v>
      </c>
      <c r="AL2348" s="41">
        <f t="shared" si="3722"/>
        <v>0</v>
      </c>
      <c r="AM2348" s="41">
        <f t="shared" si="3722"/>
        <v>32846</v>
      </c>
      <c r="AN2348" s="41">
        <f t="shared" si="3722"/>
        <v>0</v>
      </c>
      <c r="AO2348" s="41">
        <f t="shared" si="3722"/>
        <v>0</v>
      </c>
      <c r="AP2348" s="41">
        <f t="shared" si="3722"/>
        <v>0</v>
      </c>
      <c r="AQ2348" s="41">
        <f t="shared" si="3722"/>
        <v>0</v>
      </c>
      <c r="AR2348" s="41">
        <f t="shared" si="3722"/>
        <v>0</v>
      </c>
      <c r="AS2348" s="41">
        <f t="shared" si="3722"/>
        <v>0</v>
      </c>
      <c r="AT2348" s="41">
        <f t="shared" si="3722"/>
        <v>0</v>
      </c>
      <c r="AU2348" s="41">
        <f t="shared" si="3722"/>
        <v>0</v>
      </c>
      <c r="AV2348" s="41">
        <f t="shared" si="3722"/>
        <v>0</v>
      </c>
      <c r="AW2348" s="41">
        <v>43646</v>
      </c>
      <c r="AX2348" s="41">
        <v>39200</v>
      </c>
      <c r="AY2348" s="41">
        <f t="shared" ref="AY2348:BQ2348" si="3723">SUM(AY2339)</f>
        <v>4020000</v>
      </c>
      <c r="AZ2348" s="41">
        <f t="shared" si="3723"/>
        <v>620567</v>
      </c>
      <c r="BA2348" s="41">
        <f t="shared" si="3723"/>
        <v>0</v>
      </c>
      <c r="BB2348" s="41">
        <f t="shared" si="3723"/>
        <v>1185</v>
      </c>
      <c r="BC2348" s="41">
        <f t="shared" si="3723"/>
        <v>0</v>
      </c>
      <c r="BD2348" s="41">
        <f t="shared" si="3723"/>
        <v>0</v>
      </c>
      <c r="BE2348" s="41">
        <f t="shared" si="3723"/>
        <v>4641752</v>
      </c>
      <c r="BF2348" s="41">
        <f t="shared" si="3723"/>
        <v>466362</v>
      </c>
      <c r="BG2348" s="41">
        <f t="shared" si="3723"/>
        <v>254659</v>
      </c>
      <c r="BH2348" s="41">
        <f t="shared" si="3723"/>
        <v>856025</v>
      </c>
      <c r="BI2348" s="41">
        <f t="shared" si="3723"/>
        <v>0</v>
      </c>
      <c r="BJ2348" s="41">
        <f t="shared" si="3723"/>
        <v>0</v>
      </c>
      <c r="BK2348" s="41">
        <f t="shared" si="3723"/>
        <v>0</v>
      </c>
      <c r="BL2348" s="41">
        <f t="shared" si="3723"/>
        <v>0</v>
      </c>
      <c r="BM2348" s="41">
        <f t="shared" si="3723"/>
        <v>0</v>
      </c>
      <c r="BN2348" s="41">
        <f t="shared" si="3723"/>
        <v>0</v>
      </c>
      <c r="BO2348" s="41">
        <f t="shared" si="3723"/>
        <v>0</v>
      </c>
      <c r="BP2348" s="41">
        <f t="shared" si="3723"/>
        <v>0</v>
      </c>
      <c r="BQ2348" s="41">
        <f t="shared" si="3723"/>
        <v>0</v>
      </c>
      <c r="BR2348" s="41">
        <v>1577046</v>
      </c>
      <c r="BS2348" s="41">
        <v>3064706</v>
      </c>
      <c r="BT2348" s="123" t="e">
        <f>IF(#REF!=0,"-",#REF!/#REF!*100)</f>
        <v>#REF!</v>
      </c>
    </row>
    <row r="2349" spans="1:72" s="25" customFormat="1" x14ac:dyDescent="0.25">
      <c r="A2349" s="35" t="s">
        <v>0</v>
      </c>
      <c r="B2349" s="35" t="s">
        <v>0</v>
      </c>
      <c r="C2349" s="35" t="s">
        <v>0</v>
      </c>
      <c r="D2349" s="110" t="s">
        <v>0</v>
      </c>
      <c r="E2349" s="110" t="s">
        <v>0</v>
      </c>
      <c r="F2349" s="110" t="s">
        <v>0</v>
      </c>
      <c r="G2349" s="35" t="s">
        <v>0</v>
      </c>
      <c r="H2349" s="31" t="s">
        <v>53</v>
      </c>
      <c r="I2349" s="42"/>
      <c r="J2349" s="42"/>
      <c r="K2349" s="42"/>
      <c r="L2349" s="42"/>
      <c r="M2349" s="42"/>
      <c r="N2349" s="42"/>
      <c r="O2349" s="42">
        <f t="shared" si="3694"/>
        <v>0</v>
      </c>
      <c r="P2349" s="42"/>
      <c r="Q2349" s="42"/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>
        <v>0</v>
      </c>
      <c r="AC2349" s="42">
        <v>0</v>
      </c>
      <c r="AD2349" s="42"/>
      <c r="AE2349" s="42"/>
      <c r="AF2349" s="42"/>
      <c r="AG2349" s="42"/>
      <c r="AH2349" s="42"/>
      <c r="AI2349" s="42"/>
      <c r="AJ2349" s="42">
        <f t="shared" si="3695"/>
        <v>0</v>
      </c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>
        <v>0</v>
      </c>
      <c r="AX2349" s="42">
        <v>0</v>
      </c>
      <c r="AY2349" s="42"/>
      <c r="AZ2349" s="42"/>
      <c r="BA2349" s="42"/>
      <c r="BB2349" s="42"/>
      <c r="BC2349" s="42"/>
      <c r="BD2349" s="42"/>
      <c r="BE2349" s="42">
        <f t="shared" si="3696"/>
        <v>0</v>
      </c>
      <c r="BF2349" s="42"/>
      <c r="BG2349" s="42"/>
      <c r="BH2349" s="42"/>
      <c r="BI2349" s="42"/>
      <c r="BJ2349" s="42"/>
      <c r="BK2349" s="42"/>
      <c r="BL2349" s="42"/>
      <c r="BM2349" s="42"/>
      <c r="BN2349" s="42"/>
      <c r="BO2349" s="42"/>
      <c r="BP2349" s="42"/>
      <c r="BQ2349" s="42"/>
      <c r="BR2349" s="42">
        <v>0</v>
      </c>
      <c r="BS2349" s="42">
        <v>0</v>
      </c>
      <c r="BT2349" s="124" t="e">
        <f>IF(#REF!=0,"-",#REF!/#REF!*100)</f>
        <v>#REF!</v>
      </c>
    </row>
    <row r="2350" spans="1:72" ht="15.75" thickBot="1" x14ac:dyDescent="0.3">
      <c r="A2350" s="1" t="s">
        <v>718</v>
      </c>
      <c r="B2350" s="1" t="s">
        <v>56</v>
      </c>
      <c r="C2350" s="4" t="s">
        <v>0</v>
      </c>
      <c r="D2350" s="102" t="s">
        <v>0</v>
      </c>
      <c r="E2350" s="101" t="s">
        <v>0</v>
      </c>
      <c r="F2350" s="101" t="s">
        <v>0</v>
      </c>
      <c r="G2350" s="2" t="s">
        <v>0</v>
      </c>
      <c r="H2350" s="2" t="s">
        <v>0</v>
      </c>
      <c r="I2350" s="3" t="s">
        <v>0</v>
      </c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>
        <v>0</v>
      </c>
      <c r="AC2350" s="3">
        <v>0</v>
      </c>
      <c r="AD2350" s="3" t="s">
        <v>0</v>
      </c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>
        <v>0</v>
      </c>
      <c r="AX2350" s="3">
        <v>0</v>
      </c>
      <c r="AY2350" s="3" t="s">
        <v>0</v>
      </c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>
        <v>0</v>
      </c>
      <c r="BS2350" s="3">
        <v>0</v>
      </c>
      <c r="BT2350" s="3"/>
    </row>
    <row r="2351" spans="1:72" ht="69.75" customHeight="1" thickBot="1" x14ac:dyDescent="0.3">
      <c r="A2351" s="5" t="s">
        <v>2</v>
      </c>
      <c r="B2351" s="5" t="s">
        <v>3</v>
      </c>
      <c r="C2351" s="5" t="s">
        <v>4</v>
      </c>
      <c r="D2351" s="103" t="s">
        <v>0</v>
      </c>
      <c r="E2351" s="112" t="s">
        <v>5</v>
      </c>
      <c r="F2351" s="112" t="s">
        <v>6</v>
      </c>
      <c r="G2351" s="5" t="s">
        <v>7</v>
      </c>
      <c r="H2351" s="5" t="s">
        <v>8</v>
      </c>
      <c r="I2351" s="89" t="s">
        <v>9</v>
      </c>
      <c r="J2351" s="89" t="s">
        <v>1606</v>
      </c>
      <c r="K2351" s="89" t="s">
        <v>1534</v>
      </c>
      <c r="L2351" s="89" t="s">
        <v>1592</v>
      </c>
      <c r="M2351" s="89" t="s">
        <v>1593</v>
      </c>
      <c r="N2351" s="89" t="s">
        <v>1594</v>
      </c>
      <c r="O2351" s="89" t="s">
        <v>1610</v>
      </c>
      <c r="P2351" s="89" t="s">
        <v>1607</v>
      </c>
      <c r="Q2351" s="89" t="s">
        <v>1595</v>
      </c>
      <c r="R2351" s="89" t="s">
        <v>1596</v>
      </c>
      <c r="S2351" s="89" t="s">
        <v>1597</v>
      </c>
      <c r="T2351" s="89" t="s">
        <v>1598</v>
      </c>
      <c r="U2351" s="89" t="s">
        <v>1599</v>
      </c>
      <c r="V2351" s="89" t="s">
        <v>1600</v>
      </c>
      <c r="W2351" s="89" t="s">
        <v>1608</v>
      </c>
      <c r="X2351" s="89" t="s">
        <v>1609</v>
      </c>
      <c r="Y2351" s="89" t="s">
        <v>1601</v>
      </c>
      <c r="Z2351" s="89" t="s">
        <v>1602</v>
      </c>
      <c r="AA2351" s="89" t="s">
        <v>1603</v>
      </c>
      <c r="AB2351" s="89" t="s">
        <v>1604</v>
      </c>
      <c r="AC2351" s="89" t="s">
        <v>1605</v>
      </c>
      <c r="AD2351" s="90" t="s">
        <v>10</v>
      </c>
      <c r="AE2351" s="90" t="s">
        <v>1606</v>
      </c>
      <c r="AF2351" s="90" t="s">
        <v>1534</v>
      </c>
      <c r="AG2351" s="90" t="s">
        <v>1592</v>
      </c>
      <c r="AH2351" s="90" t="s">
        <v>1593</v>
      </c>
      <c r="AI2351" s="90" t="s">
        <v>1594</v>
      </c>
      <c r="AJ2351" s="90" t="s">
        <v>1611</v>
      </c>
      <c r="AK2351" s="90" t="s">
        <v>1607</v>
      </c>
      <c r="AL2351" s="90" t="s">
        <v>1595</v>
      </c>
      <c r="AM2351" s="90" t="s">
        <v>1596</v>
      </c>
      <c r="AN2351" s="90" t="s">
        <v>1597</v>
      </c>
      <c r="AO2351" s="90" t="s">
        <v>1598</v>
      </c>
      <c r="AP2351" s="90" t="s">
        <v>1599</v>
      </c>
      <c r="AQ2351" s="90" t="s">
        <v>1600</v>
      </c>
      <c r="AR2351" s="90" t="s">
        <v>1608</v>
      </c>
      <c r="AS2351" s="90" t="s">
        <v>1609</v>
      </c>
      <c r="AT2351" s="90" t="s">
        <v>1601</v>
      </c>
      <c r="AU2351" s="90" t="s">
        <v>1602</v>
      </c>
      <c r="AV2351" s="90" t="s">
        <v>1603</v>
      </c>
      <c r="AW2351" s="90" t="s">
        <v>1604</v>
      </c>
      <c r="AX2351" s="90" t="s">
        <v>1605</v>
      </c>
      <c r="AY2351" s="91" t="s">
        <v>11</v>
      </c>
      <c r="AZ2351" s="91" t="s">
        <v>1606</v>
      </c>
      <c r="BA2351" s="91" t="s">
        <v>1534</v>
      </c>
      <c r="BB2351" s="91" t="s">
        <v>1592</v>
      </c>
      <c r="BC2351" s="91" t="s">
        <v>1593</v>
      </c>
      <c r="BD2351" s="91" t="s">
        <v>1594</v>
      </c>
      <c r="BE2351" s="91" t="s">
        <v>1612</v>
      </c>
      <c r="BF2351" s="91" t="s">
        <v>1607</v>
      </c>
      <c r="BG2351" s="91" t="s">
        <v>1595</v>
      </c>
      <c r="BH2351" s="91" t="s">
        <v>1596</v>
      </c>
      <c r="BI2351" s="91" t="s">
        <v>1597</v>
      </c>
      <c r="BJ2351" s="91" t="s">
        <v>1598</v>
      </c>
      <c r="BK2351" s="91" t="s">
        <v>1599</v>
      </c>
      <c r="BL2351" s="91" t="s">
        <v>1600</v>
      </c>
      <c r="BM2351" s="91" t="s">
        <v>1608</v>
      </c>
      <c r="BN2351" s="91" t="s">
        <v>1609</v>
      </c>
      <c r="BO2351" s="91" t="s">
        <v>1601</v>
      </c>
      <c r="BP2351" s="91" t="s">
        <v>1602</v>
      </c>
      <c r="BQ2351" s="91" t="s">
        <v>1603</v>
      </c>
      <c r="BR2351" s="91" t="s">
        <v>1604</v>
      </c>
      <c r="BS2351" s="91" t="s">
        <v>1605</v>
      </c>
      <c r="BT2351" s="5" t="s">
        <v>1671</v>
      </c>
    </row>
    <row r="2352" spans="1:72" x14ac:dyDescent="0.25">
      <c r="A2352" s="6" t="s">
        <v>0</v>
      </c>
      <c r="B2352" s="6" t="s">
        <v>0</v>
      </c>
      <c r="C2352" s="6" t="s">
        <v>0</v>
      </c>
      <c r="D2352" s="104" t="s">
        <v>0</v>
      </c>
      <c r="E2352" s="104" t="s">
        <v>0</v>
      </c>
      <c r="F2352" s="121" t="s">
        <v>0</v>
      </c>
      <c r="G2352" s="7" t="s">
        <v>0</v>
      </c>
      <c r="H2352" s="8" t="s">
        <v>0</v>
      </c>
      <c r="I2352" s="9">
        <v>1</v>
      </c>
      <c r="J2352" s="9">
        <v>2</v>
      </c>
      <c r="K2352" s="9">
        <v>3</v>
      </c>
      <c r="L2352" s="9">
        <v>4</v>
      </c>
      <c r="M2352" s="9">
        <v>5</v>
      </c>
      <c r="N2352" s="9">
        <v>6</v>
      </c>
      <c r="O2352" s="9">
        <v>7</v>
      </c>
      <c r="P2352" s="9">
        <v>8</v>
      </c>
      <c r="Q2352" s="9">
        <v>9</v>
      </c>
      <c r="R2352" s="9">
        <v>10</v>
      </c>
      <c r="S2352" s="9">
        <v>11</v>
      </c>
      <c r="T2352" s="9">
        <v>12</v>
      </c>
      <c r="U2352" s="9">
        <v>13</v>
      </c>
      <c r="V2352" s="9">
        <v>14</v>
      </c>
      <c r="W2352" s="9">
        <v>15</v>
      </c>
      <c r="X2352" s="9">
        <v>16</v>
      </c>
      <c r="Y2352" s="9">
        <v>17</v>
      </c>
      <c r="Z2352" s="9">
        <v>18</v>
      </c>
      <c r="AA2352" s="9">
        <v>19</v>
      </c>
      <c r="AB2352" s="9">
        <v>20</v>
      </c>
      <c r="AC2352" s="9">
        <v>21</v>
      </c>
      <c r="AD2352" s="9">
        <v>1</v>
      </c>
      <c r="AE2352" s="9">
        <v>2</v>
      </c>
      <c r="AF2352" s="9">
        <v>3</v>
      </c>
      <c r="AG2352" s="9">
        <v>4</v>
      </c>
      <c r="AH2352" s="9">
        <v>5</v>
      </c>
      <c r="AI2352" s="9">
        <v>6</v>
      </c>
      <c r="AJ2352" s="9">
        <v>7</v>
      </c>
      <c r="AK2352" s="9">
        <v>8</v>
      </c>
      <c r="AL2352" s="9">
        <v>9</v>
      </c>
      <c r="AM2352" s="9">
        <v>10</v>
      </c>
      <c r="AN2352" s="9">
        <v>11</v>
      </c>
      <c r="AO2352" s="9">
        <v>12</v>
      </c>
      <c r="AP2352" s="9">
        <v>13</v>
      </c>
      <c r="AQ2352" s="9">
        <v>14</v>
      </c>
      <c r="AR2352" s="9">
        <v>15</v>
      </c>
      <c r="AS2352" s="9">
        <v>16</v>
      </c>
      <c r="AT2352" s="9">
        <v>17</v>
      </c>
      <c r="AU2352" s="9">
        <v>18</v>
      </c>
      <c r="AV2352" s="9">
        <v>19</v>
      </c>
      <c r="AW2352" s="9">
        <v>20</v>
      </c>
      <c r="AX2352" s="9">
        <v>21</v>
      </c>
      <c r="AY2352" s="9">
        <v>1</v>
      </c>
      <c r="AZ2352" s="9">
        <v>2</v>
      </c>
      <c r="BA2352" s="9">
        <v>3</v>
      </c>
      <c r="BB2352" s="9">
        <v>4</v>
      </c>
      <c r="BC2352" s="9">
        <v>5</v>
      </c>
      <c r="BD2352" s="9">
        <v>6</v>
      </c>
      <c r="BE2352" s="9">
        <v>7</v>
      </c>
      <c r="BF2352" s="9">
        <v>8</v>
      </c>
      <c r="BG2352" s="9">
        <v>9</v>
      </c>
      <c r="BH2352" s="9">
        <v>10</v>
      </c>
      <c r="BI2352" s="9">
        <v>11</v>
      </c>
      <c r="BJ2352" s="9">
        <v>12</v>
      </c>
      <c r="BK2352" s="9">
        <v>13</v>
      </c>
      <c r="BL2352" s="9">
        <v>14</v>
      </c>
      <c r="BM2352" s="9">
        <v>15</v>
      </c>
      <c r="BN2352" s="9">
        <v>16</v>
      </c>
      <c r="BO2352" s="9">
        <v>17</v>
      </c>
      <c r="BP2352" s="9">
        <v>18</v>
      </c>
      <c r="BQ2352" s="9">
        <v>19</v>
      </c>
      <c r="BR2352" s="9">
        <v>20</v>
      </c>
      <c r="BS2352" s="9">
        <v>21</v>
      </c>
      <c r="BT2352" s="9">
        <v>9</v>
      </c>
    </row>
    <row r="2353" spans="1:72" ht="22.5" x14ac:dyDescent="0.25">
      <c r="A2353" s="1" t="s">
        <v>718</v>
      </c>
      <c r="B2353" s="1" t="s">
        <v>56</v>
      </c>
      <c r="C2353" s="4" t="s">
        <v>12</v>
      </c>
      <c r="D2353" s="102" t="s">
        <v>762</v>
      </c>
      <c r="E2353" s="101" t="s">
        <v>0</v>
      </c>
      <c r="F2353" s="101" t="s">
        <v>0</v>
      </c>
      <c r="G2353" s="2" t="s">
        <v>0</v>
      </c>
      <c r="H2353" s="2" t="s">
        <v>763</v>
      </c>
      <c r="I2353" s="3" t="s">
        <v>0</v>
      </c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>
        <v>0</v>
      </c>
      <c r="AC2353" s="3">
        <v>0</v>
      </c>
      <c r="AD2353" s="3" t="s">
        <v>0</v>
      </c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>
        <v>0</v>
      </c>
      <c r="AX2353" s="3">
        <v>0</v>
      </c>
      <c r="AY2353" s="3" t="s">
        <v>0</v>
      </c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>
        <v>0</v>
      </c>
      <c r="BS2353" s="3">
        <v>0</v>
      </c>
      <c r="BT2353" s="3"/>
    </row>
    <row r="2354" spans="1:72" ht="33.75" x14ac:dyDescent="0.25">
      <c r="A2354" s="1" t="s">
        <v>0</v>
      </c>
      <c r="B2354" s="1" t="s">
        <v>0</v>
      </c>
      <c r="C2354" s="1" t="s">
        <v>0</v>
      </c>
      <c r="D2354" s="101" t="s">
        <v>0</v>
      </c>
      <c r="E2354" s="101" t="s">
        <v>0</v>
      </c>
      <c r="F2354" s="101" t="s">
        <v>0</v>
      </c>
      <c r="G2354" s="2" t="s">
        <v>0</v>
      </c>
      <c r="H2354" s="10" t="s">
        <v>13</v>
      </c>
      <c r="I2354" s="11">
        <f t="shared" ref="I2354:AA2354" si="3724">SUM(I2355,I2363,I2365)</f>
        <v>0</v>
      </c>
      <c r="J2354" s="11">
        <f t="shared" si="3724"/>
        <v>0</v>
      </c>
      <c r="K2354" s="11">
        <f t="shared" si="3724"/>
        <v>0</v>
      </c>
      <c r="L2354" s="11">
        <f t="shared" si="3724"/>
        <v>0</v>
      </c>
      <c r="M2354" s="11">
        <f t="shared" si="3724"/>
        <v>0</v>
      </c>
      <c r="N2354" s="11">
        <f t="shared" si="3724"/>
        <v>0</v>
      </c>
      <c r="O2354" s="11">
        <f t="shared" ref="O2354" si="3725">SUM(O2355,O2363,O2365)</f>
        <v>0</v>
      </c>
      <c r="P2354" s="11">
        <f t="shared" si="3724"/>
        <v>0</v>
      </c>
      <c r="Q2354" s="11">
        <f t="shared" si="3724"/>
        <v>0</v>
      </c>
      <c r="R2354" s="11">
        <f t="shared" si="3724"/>
        <v>0</v>
      </c>
      <c r="S2354" s="11">
        <f t="shared" si="3724"/>
        <v>0</v>
      </c>
      <c r="T2354" s="11">
        <f t="shared" si="3724"/>
        <v>0</v>
      </c>
      <c r="U2354" s="11">
        <f t="shared" si="3724"/>
        <v>0</v>
      </c>
      <c r="V2354" s="11">
        <f t="shared" si="3724"/>
        <v>0</v>
      </c>
      <c r="W2354" s="11">
        <f t="shared" si="3724"/>
        <v>0</v>
      </c>
      <c r="X2354" s="11">
        <f t="shared" si="3724"/>
        <v>0</v>
      </c>
      <c r="Y2354" s="11">
        <f t="shared" si="3724"/>
        <v>0</v>
      </c>
      <c r="Z2354" s="11">
        <f t="shared" si="3724"/>
        <v>0</v>
      </c>
      <c r="AA2354" s="11">
        <f t="shared" si="3724"/>
        <v>0</v>
      </c>
      <c r="AB2354" s="11">
        <v>0</v>
      </c>
      <c r="AC2354" s="11">
        <v>0</v>
      </c>
      <c r="AD2354" s="11">
        <f t="shared" ref="AD2354:AV2354" si="3726">SUM(AD2355,AD2363,AD2365)</f>
        <v>0</v>
      </c>
      <c r="AE2354" s="11">
        <f t="shared" si="3726"/>
        <v>0</v>
      </c>
      <c r="AF2354" s="11">
        <f t="shared" si="3726"/>
        <v>0</v>
      </c>
      <c r="AG2354" s="11">
        <f t="shared" si="3726"/>
        <v>0</v>
      </c>
      <c r="AH2354" s="11">
        <f t="shared" si="3726"/>
        <v>0</v>
      </c>
      <c r="AI2354" s="11">
        <f t="shared" si="3726"/>
        <v>0</v>
      </c>
      <c r="AJ2354" s="11">
        <f t="shared" ref="AJ2354" si="3727">SUM(AJ2355,AJ2363,AJ2365)</f>
        <v>0</v>
      </c>
      <c r="AK2354" s="11">
        <f t="shared" si="3726"/>
        <v>0</v>
      </c>
      <c r="AL2354" s="11">
        <f t="shared" si="3726"/>
        <v>0</v>
      </c>
      <c r="AM2354" s="11">
        <f t="shared" si="3726"/>
        <v>0</v>
      </c>
      <c r="AN2354" s="11">
        <f t="shared" si="3726"/>
        <v>0</v>
      </c>
      <c r="AO2354" s="11">
        <f t="shared" si="3726"/>
        <v>0</v>
      </c>
      <c r="AP2354" s="11">
        <f t="shared" si="3726"/>
        <v>0</v>
      </c>
      <c r="AQ2354" s="11">
        <f t="shared" si="3726"/>
        <v>0</v>
      </c>
      <c r="AR2354" s="11">
        <f t="shared" si="3726"/>
        <v>0</v>
      </c>
      <c r="AS2354" s="11">
        <f t="shared" si="3726"/>
        <v>0</v>
      </c>
      <c r="AT2354" s="11">
        <f t="shared" si="3726"/>
        <v>0</v>
      </c>
      <c r="AU2354" s="11">
        <f t="shared" si="3726"/>
        <v>0</v>
      </c>
      <c r="AV2354" s="11">
        <f t="shared" si="3726"/>
        <v>0</v>
      </c>
      <c r="AW2354" s="11">
        <v>0</v>
      </c>
      <c r="AX2354" s="11">
        <v>0</v>
      </c>
      <c r="AY2354" s="11">
        <f t="shared" ref="AY2354:BQ2354" si="3728">SUM(AY2355,AY2363,AY2365)</f>
        <v>0</v>
      </c>
      <c r="AZ2354" s="11">
        <f t="shared" si="3728"/>
        <v>0</v>
      </c>
      <c r="BA2354" s="11">
        <f t="shared" si="3728"/>
        <v>0</v>
      </c>
      <c r="BB2354" s="11">
        <f t="shared" si="3728"/>
        <v>1185</v>
      </c>
      <c r="BC2354" s="11">
        <f t="shared" si="3728"/>
        <v>0</v>
      </c>
      <c r="BD2354" s="11">
        <f t="shared" si="3728"/>
        <v>0</v>
      </c>
      <c r="BE2354" s="11">
        <f t="shared" ref="BE2354" si="3729">SUM(BE2355,BE2363,BE2365)</f>
        <v>1185</v>
      </c>
      <c r="BF2354" s="11">
        <f t="shared" si="3728"/>
        <v>0</v>
      </c>
      <c r="BG2354" s="11">
        <f t="shared" si="3728"/>
        <v>1185</v>
      </c>
      <c r="BH2354" s="11">
        <f t="shared" si="3728"/>
        <v>0</v>
      </c>
      <c r="BI2354" s="11">
        <f t="shared" si="3728"/>
        <v>0</v>
      </c>
      <c r="BJ2354" s="11">
        <f t="shared" si="3728"/>
        <v>0</v>
      </c>
      <c r="BK2354" s="11">
        <f t="shared" si="3728"/>
        <v>0</v>
      </c>
      <c r="BL2354" s="11">
        <f t="shared" si="3728"/>
        <v>0</v>
      </c>
      <c r="BM2354" s="11">
        <f t="shared" si="3728"/>
        <v>0</v>
      </c>
      <c r="BN2354" s="11">
        <f t="shared" si="3728"/>
        <v>0</v>
      </c>
      <c r="BO2354" s="11">
        <f t="shared" si="3728"/>
        <v>0</v>
      </c>
      <c r="BP2354" s="11">
        <f t="shared" si="3728"/>
        <v>0</v>
      </c>
      <c r="BQ2354" s="11">
        <f t="shared" si="3728"/>
        <v>0</v>
      </c>
      <c r="BR2354" s="11">
        <v>1185</v>
      </c>
      <c r="BS2354" s="11">
        <v>0</v>
      </c>
      <c r="BT2354" s="11" t="e">
        <f>IF(#REF!=0,"-",#REF!/#REF!*100)</f>
        <v>#REF!</v>
      </c>
    </row>
    <row r="2355" spans="1:72" x14ac:dyDescent="0.25">
      <c r="A2355" s="4" t="s">
        <v>718</v>
      </c>
      <c r="B2355" s="4" t="s">
        <v>56</v>
      </c>
      <c r="C2355" s="4" t="s">
        <v>12</v>
      </c>
      <c r="D2355" s="102" t="s">
        <v>762</v>
      </c>
      <c r="E2355" s="101" t="s">
        <v>14</v>
      </c>
      <c r="F2355" s="101" t="s">
        <v>0</v>
      </c>
      <c r="G2355" s="2" t="s">
        <v>0</v>
      </c>
      <c r="H2355" s="2" t="s">
        <v>15</v>
      </c>
      <c r="I2355" s="12">
        <f t="shared" ref="I2355:AA2355" si="3730">SUM(I2356:I2357)</f>
        <v>0</v>
      </c>
      <c r="J2355" s="12">
        <f t="shared" si="3730"/>
        <v>0</v>
      </c>
      <c r="K2355" s="12">
        <f t="shared" si="3730"/>
        <v>0</v>
      </c>
      <c r="L2355" s="12">
        <f t="shared" si="3730"/>
        <v>0</v>
      </c>
      <c r="M2355" s="12">
        <f t="shared" si="3730"/>
        <v>0</v>
      </c>
      <c r="N2355" s="12">
        <f t="shared" si="3730"/>
        <v>0</v>
      </c>
      <c r="O2355" s="12">
        <f t="shared" ref="O2355" si="3731">SUM(O2356:O2357)</f>
        <v>0</v>
      </c>
      <c r="P2355" s="12">
        <f t="shared" si="3730"/>
        <v>0</v>
      </c>
      <c r="Q2355" s="12">
        <f t="shared" si="3730"/>
        <v>0</v>
      </c>
      <c r="R2355" s="12">
        <f t="shared" si="3730"/>
        <v>0</v>
      </c>
      <c r="S2355" s="12">
        <f t="shared" si="3730"/>
        <v>0</v>
      </c>
      <c r="T2355" s="12">
        <f t="shared" si="3730"/>
        <v>0</v>
      </c>
      <c r="U2355" s="12">
        <f t="shared" si="3730"/>
        <v>0</v>
      </c>
      <c r="V2355" s="12">
        <f t="shared" si="3730"/>
        <v>0</v>
      </c>
      <c r="W2355" s="12">
        <f t="shared" si="3730"/>
        <v>0</v>
      </c>
      <c r="X2355" s="12">
        <f t="shared" si="3730"/>
        <v>0</v>
      </c>
      <c r="Y2355" s="12">
        <f t="shared" si="3730"/>
        <v>0</v>
      </c>
      <c r="Z2355" s="12">
        <f t="shared" si="3730"/>
        <v>0</v>
      </c>
      <c r="AA2355" s="12">
        <f t="shared" si="3730"/>
        <v>0</v>
      </c>
      <c r="AB2355" s="12">
        <v>0</v>
      </c>
      <c r="AC2355" s="12">
        <v>0</v>
      </c>
      <c r="AD2355" s="12">
        <f t="shared" ref="AD2355:AV2355" si="3732">SUM(AD2356:AD2357)</f>
        <v>0</v>
      </c>
      <c r="AE2355" s="12">
        <f t="shared" si="3732"/>
        <v>0</v>
      </c>
      <c r="AF2355" s="12">
        <f t="shared" si="3732"/>
        <v>0</v>
      </c>
      <c r="AG2355" s="12">
        <f t="shared" si="3732"/>
        <v>0</v>
      </c>
      <c r="AH2355" s="12">
        <f t="shared" si="3732"/>
        <v>0</v>
      </c>
      <c r="AI2355" s="12">
        <f t="shared" si="3732"/>
        <v>0</v>
      </c>
      <c r="AJ2355" s="12">
        <f t="shared" ref="AJ2355" si="3733">SUM(AJ2356:AJ2357)</f>
        <v>0</v>
      </c>
      <c r="AK2355" s="12">
        <f t="shared" si="3732"/>
        <v>0</v>
      </c>
      <c r="AL2355" s="12">
        <f t="shared" si="3732"/>
        <v>0</v>
      </c>
      <c r="AM2355" s="12">
        <f t="shared" si="3732"/>
        <v>0</v>
      </c>
      <c r="AN2355" s="12">
        <f t="shared" si="3732"/>
        <v>0</v>
      </c>
      <c r="AO2355" s="12">
        <f t="shared" si="3732"/>
        <v>0</v>
      </c>
      <c r="AP2355" s="12">
        <f t="shared" si="3732"/>
        <v>0</v>
      </c>
      <c r="AQ2355" s="12">
        <f t="shared" si="3732"/>
        <v>0</v>
      </c>
      <c r="AR2355" s="12">
        <f t="shared" si="3732"/>
        <v>0</v>
      </c>
      <c r="AS2355" s="12">
        <f t="shared" si="3732"/>
        <v>0</v>
      </c>
      <c r="AT2355" s="12">
        <f t="shared" si="3732"/>
        <v>0</v>
      </c>
      <c r="AU2355" s="12">
        <f t="shared" si="3732"/>
        <v>0</v>
      </c>
      <c r="AV2355" s="12">
        <f t="shared" si="3732"/>
        <v>0</v>
      </c>
      <c r="AW2355" s="12">
        <v>0</v>
      </c>
      <c r="AX2355" s="12">
        <v>0</v>
      </c>
      <c r="AY2355" s="12">
        <f t="shared" ref="AY2355:BQ2355" si="3734">SUM(AY2356:AY2357)</f>
        <v>0</v>
      </c>
      <c r="AZ2355" s="12">
        <f t="shared" si="3734"/>
        <v>0</v>
      </c>
      <c r="BA2355" s="12">
        <f t="shared" si="3734"/>
        <v>0</v>
      </c>
      <c r="BB2355" s="12">
        <f t="shared" si="3734"/>
        <v>0</v>
      </c>
      <c r="BC2355" s="12">
        <f t="shared" si="3734"/>
        <v>0</v>
      </c>
      <c r="BD2355" s="12">
        <f t="shared" si="3734"/>
        <v>0</v>
      </c>
      <c r="BE2355" s="12">
        <f t="shared" ref="BE2355" si="3735">SUM(BE2356:BE2357)</f>
        <v>0</v>
      </c>
      <c r="BF2355" s="12">
        <f t="shared" si="3734"/>
        <v>0</v>
      </c>
      <c r="BG2355" s="12">
        <f t="shared" si="3734"/>
        <v>0</v>
      </c>
      <c r="BH2355" s="12">
        <f t="shared" si="3734"/>
        <v>0</v>
      </c>
      <c r="BI2355" s="12">
        <f t="shared" si="3734"/>
        <v>0</v>
      </c>
      <c r="BJ2355" s="12">
        <f t="shared" si="3734"/>
        <v>0</v>
      </c>
      <c r="BK2355" s="12">
        <f t="shared" si="3734"/>
        <v>0</v>
      </c>
      <c r="BL2355" s="12">
        <f t="shared" si="3734"/>
        <v>0</v>
      </c>
      <c r="BM2355" s="12">
        <f t="shared" si="3734"/>
        <v>0</v>
      </c>
      <c r="BN2355" s="12">
        <f t="shared" si="3734"/>
        <v>0</v>
      </c>
      <c r="BO2355" s="12">
        <f t="shared" si="3734"/>
        <v>0</v>
      </c>
      <c r="BP2355" s="12">
        <f t="shared" si="3734"/>
        <v>0</v>
      </c>
      <c r="BQ2355" s="12">
        <f t="shared" si="3734"/>
        <v>0</v>
      </c>
      <c r="BR2355" s="12">
        <v>0</v>
      </c>
      <c r="BS2355" s="12">
        <v>0</v>
      </c>
      <c r="BT2355" s="12" t="e">
        <f>IF(#REF!=0,"-",#REF!/#REF!*100)</f>
        <v>#REF!</v>
      </c>
    </row>
    <row r="2356" spans="1:72" x14ac:dyDescent="0.25">
      <c r="A2356" s="4" t="s">
        <v>718</v>
      </c>
      <c r="B2356" s="4" t="s">
        <v>56</v>
      </c>
      <c r="C2356" s="4" t="s">
        <v>12</v>
      </c>
      <c r="D2356" s="102" t="s">
        <v>762</v>
      </c>
      <c r="E2356" s="113">
        <v>6111</v>
      </c>
      <c r="F2356" s="102"/>
      <c r="G2356" s="98" t="s">
        <v>1669</v>
      </c>
      <c r="H2356" s="13" t="s">
        <v>16</v>
      </c>
      <c r="I2356" s="14">
        <v>0</v>
      </c>
      <c r="J2356" s="14"/>
      <c r="K2356" s="14"/>
      <c r="L2356" s="14"/>
      <c r="M2356" s="14"/>
      <c r="N2356" s="14"/>
      <c r="O2356" s="14">
        <f t="shared" si="3694"/>
        <v>0</v>
      </c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>
        <v>0</v>
      </c>
      <c r="AC2356" s="14">
        <v>0</v>
      </c>
      <c r="AD2356" s="14">
        <v>0</v>
      </c>
      <c r="AE2356" s="14"/>
      <c r="AF2356" s="14"/>
      <c r="AG2356" s="14"/>
      <c r="AH2356" s="14"/>
      <c r="AI2356" s="14"/>
      <c r="AJ2356" s="14">
        <f t="shared" si="3695"/>
        <v>0</v>
      </c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>
        <v>0</v>
      </c>
      <c r="AX2356" s="14">
        <v>0</v>
      </c>
      <c r="AY2356" s="14">
        <v>0</v>
      </c>
      <c r="AZ2356" s="14"/>
      <c r="BA2356" s="14"/>
      <c r="BB2356" s="14"/>
      <c r="BC2356" s="14"/>
      <c r="BD2356" s="14"/>
      <c r="BE2356" s="14">
        <f t="shared" si="3696"/>
        <v>0</v>
      </c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>
        <v>0</v>
      </c>
      <c r="BS2356" s="14">
        <v>0</v>
      </c>
      <c r="BT2356" s="14" t="e">
        <f>IF(#REF!=0,"-",#REF!/#REF!*100)</f>
        <v>#REF!</v>
      </c>
    </row>
    <row r="2357" spans="1:72" x14ac:dyDescent="0.25">
      <c r="A2357" s="1" t="s">
        <v>718</v>
      </c>
      <c r="B2357" s="1" t="s">
        <v>56</v>
      </c>
      <c r="C2357" s="1" t="s">
        <v>12</v>
      </c>
      <c r="D2357" s="105" t="s">
        <v>762</v>
      </c>
      <c r="E2357" s="105" t="s">
        <v>18</v>
      </c>
      <c r="F2357" s="102" t="s">
        <v>0</v>
      </c>
      <c r="G2357" s="13" t="s">
        <v>0</v>
      </c>
      <c r="H2357" s="2" t="s">
        <v>19</v>
      </c>
      <c r="I2357" s="12">
        <f t="shared" ref="I2357:AA2357" si="3736">SUM(I2358:I2362)</f>
        <v>0</v>
      </c>
      <c r="J2357" s="12">
        <f t="shared" si="3736"/>
        <v>0</v>
      </c>
      <c r="K2357" s="12">
        <f t="shared" si="3736"/>
        <v>0</v>
      </c>
      <c r="L2357" s="12">
        <f t="shared" si="3736"/>
        <v>0</v>
      </c>
      <c r="M2357" s="12">
        <f t="shared" si="3736"/>
        <v>0</v>
      </c>
      <c r="N2357" s="12">
        <f t="shared" si="3736"/>
        <v>0</v>
      </c>
      <c r="O2357" s="12">
        <f t="shared" si="3736"/>
        <v>0</v>
      </c>
      <c r="P2357" s="12">
        <f t="shared" si="3736"/>
        <v>0</v>
      </c>
      <c r="Q2357" s="12">
        <f t="shared" si="3736"/>
        <v>0</v>
      </c>
      <c r="R2357" s="12">
        <f t="shared" si="3736"/>
        <v>0</v>
      </c>
      <c r="S2357" s="12">
        <f t="shared" si="3736"/>
        <v>0</v>
      </c>
      <c r="T2357" s="12">
        <f t="shared" si="3736"/>
        <v>0</v>
      </c>
      <c r="U2357" s="12">
        <f t="shared" si="3736"/>
        <v>0</v>
      </c>
      <c r="V2357" s="12">
        <f t="shared" si="3736"/>
        <v>0</v>
      </c>
      <c r="W2357" s="12">
        <f t="shared" si="3736"/>
        <v>0</v>
      </c>
      <c r="X2357" s="12">
        <f t="shared" si="3736"/>
        <v>0</v>
      </c>
      <c r="Y2357" s="12">
        <f t="shared" si="3736"/>
        <v>0</v>
      </c>
      <c r="Z2357" s="12">
        <f t="shared" si="3736"/>
        <v>0</v>
      </c>
      <c r="AA2357" s="12">
        <f t="shared" si="3736"/>
        <v>0</v>
      </c>
      <c r="AB2357" s="12">
        <v>0</v>
      </c>
      <c r="AC2357" s="12">
        <v>0</v>
      </c>
      <c r="AD2357" s="12">
        <f t="shared" ref="AD2357:AV2357" si="3737">SUM(AD2358:AD2362)</f>
        <v>0</v>
      </c>
      <c r="AE2357" s="12">
        <f t="shared" si="3737"/>
        <v>0</v>
      </c>
      <c r="AF2357" s="12">
        <f t="shared" si="3737"/>
        <v>0</v>
      </c>
      <c r="AG2357" s="12">
        <f t="shared" si="3737"/>
        <v>0</v>
      </c>
      <c r="AH2357" s="12">
        <f t="shared" si="3737"/>
        <v>0</v>
      </c>
      <c r="AI2357" s="12">
        <f t="shared" si="3737"/>
        <v>0</v>
      </c>
      <c r="AJ2357" s="12">
        <f t="shared" si="3737"/>
        <v>0</v>
      </c>
      <c r="AK2357" s="12">
        <f t="shared" si="3737"/>
        <v>0</v>
      </c>
      <c r="AL2357" s="12">
        <f t="shared" si="3737"/>
        <v>0</v>
      </c>
      <c r="AM2357" s="12">
        <f t="shared" si="3737"/>
        <v>0</v>
      </c>
      <c r="AN2357" s="12">
        <f t="shared" si="3737"/>
        <v>0</v>
      </c>
      <c r="AO2357" s="12">
        <f t="shared" si="3737"/>
        <v>0</v>
      </c>
      <c r="AP2357" s="12">
        <f t="shared" si="3737"/>
        <v>0</v>
      </c>
      <c r="AQ2357" s="12">
        <f t="shared" si="3737"/>
        <v>0</v>
      </c>
      <c r="AR2357" s="12">
        <f t="shared" si="3737"/>
        <v>0</v>
      </c>
      <c r="AS2357" s="12">
        <f t="shared" si="3737"/>
        <v>0</v>
      </c>
      <c r="AT2357" s="12">
        <f t="shared" si="3737"/>
        <v>0</v>
      </c>
      <c r="AU2357" s="12">
        <f t="shared" si="3737"/>
        <v>0</v>
      </c>
      <c r="AV2357" s="12">
        <f t="shared" si="3737"/>
        <v>0</v>
      </c>
      <c r="AW2357" s="12">
        <v>0</v>
      </c>
      <c r="AX2357" s="12">
        <v>0</v>
      </c>
      <c r="AY2357" s="12">
        <f t="shared" ref="AY2357:BQ2357" si="3738">SUM(AY2358:AY2362)</f>
        <v>0</v>
      </c>
      <c r="AZ2357" s="12">
        <f t="shared" si="3738"/>
        <v>0</v>
      </c>
      <c r="BA2357" s="12">
        <f t="shared" si="3738"/>
        <v>0</v>
      </c>
      <c r="BB2357" s="12">
        <f t="shared" si="3738"/>
        <v>0</v>
      </c>
      <c r="BC2357" s="12">
        <f t="shared" si="3738"/>
        <v>0</v>
      </c>
      <c r="BD2357" s="12">
        <f t="shared" si="3738"/>
        <v>0</v>
      </c>
      <c r="BE2357" s="12">
        <f t="shared" si="3738"/>
        <v>0</v>
      </c>
      <c r="BF2357" s="12">
        <f t="shared" si="3738"/>
        <v>0</v>
      </c>
      <c r="BG2357" s="12">
        <f t="shared" si="3738"/>
        <v>0</v>
      </c>
      <c r="BH2357" s="12">
        <f t="shared" si="3738"/>
        <v>0</v>
      </c>
      <c r="BI2357" s="12">
        <f t="shared" si="3738"/>
        <v>0</v>
      </c>
      <c r="BJ2357" s="12">
        <f t="shared" si="3738"/>
        <v>0</v>
      </c>
      <c r="BK2357" s="12">
        <f t="shared" si="3738"/>
        <v>0</v>
      </c>
      <c r="BL2357" s="12">
        <f t="shared" si="3738"/>
        <v>0</v>
      </c>
      <c r="BM2357" s="12">
        <f t="shared" si="3738"/>
        <v>0</v>
      </c>
      <c r="BN2357" s="12">
        <f t="shared" si="3738"/>
        <v>0</v>
      </c>
      <c r="BO2357" s="12">
        <f t="shared" si="3738"/>
        <v>0</v>
      </c>
      <c r="BP2357" s="12">
        <f t="shared" si="3738"/>
        <v>0</v>
      </c>
      <c r="BQ2357" s="12">
        <f t="shared" si="3738"/>
        <v>0</v>
      </c>
      <c r="BR2357" s="12">
        <v>0</v>
      </c>
      <c r="BS2357" s="12">
        <v>0</v>
      </c>
      <c r="BT2357" s="12" t="e">
        <f>IF(#REF!=0,"-",#REF!/#REF!*100)</f>
        <v>#REF!</v>
      </c>
    </row>
    <row r="2358" spans="1:72" ht="22.5" x14ac:dyDescent="0.25">
      <c r="A2358" s="4" t="s">
        <v>718</v>
      </c>
      <c r="B2358" s="4" t="s">
        <v>56</v>
      </c>
      <c r="C2358" s="4" t="s">
        <v>12</v>
      </c>
      <c r="D2358" s="102" t="s">
        <v>762</v>
      </c>
      <c r="E2358" s="113">
        <v>6112</v>
      </c>
      <c r="F2358" s="102" t="s">
        <v>764</v>
      </c>
      <c r="G2358" s="98" t="s">
        <v>1669</v>
      </c>
      <c r="H2358" s="13" t="s">
        <v>57</v>
      </c>
      <c r="I2358" s="14">
        <v>0</v>
      </c>
      <c r="J2358" s="14"/>
      <c r="K2358" s="14"/>
      <c r="L2358" s="14"/>
      <c r="M2358" s="14"/>
      <c r="N2358" s="14"/>
      <c r="O2358" s="14">
        <f t="shared" si="3694"/>
        <v>0</v>
      </c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>
        <v>0</v>
      </c>
      <c r="AC2358" s="14">
        <v>0</v>
      </c>
      <c r="AD2358" s="14">
        <v>0</v>
      </c>
      <c r="AE2358" s="14"/>
      <c r="AF2358" s="14"/>
      <c r="AG2358" s="14"/>
      <c r="AH2358" s="14"/>
      <c r="AI2358" s="14"/>
      <c r="AJ2358" s="14">
        <f t="shared" si="3695"/>
        <v>0</v>
      </c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>
        <v>0</v>
      </c>
      <c r="AX2358" s="14">
        <v>0</v>
      </c>
      <c r="AY2358" s="14">
        <v>0</v>
      </c>
      <c r="AZ2358" s="14"/>
      <c r="BA2358" s="14"/>
      <c r="BB2358" s="14"/>
      <c r="BC2358" s="14"/>
      <c r="BD2358" s="14"/>
      <c r="BE2358" s="14">
        <f t="shared" si="3696"/>
        <v>0</v>
      </c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>
        <v>0</v>
      </c>
      <c r="BS2358" s="14">
        <v>0</v>
      </c>
      <c r="BT2358" s="14" t="e">
        <f>IF(#REF!=0,"-",#REF!/#REF!*100)</f>
        <v>#REF!</v>
      </c>
    </row>
    <row r="2359" spans="1:72" x14ac:dyDescent="0.25">
      <c r="A2359" s="4" t="s">
        <v>718</v>
      </c>
      <c r="B2359" s="4" t="s">
        <v>56</v>
      </c>
      <c r="C2359" s="4" t="s">
        <v>12</v>
      </c>
      <c r="D2359" s="102" t="s">
        <v>762</v>
      </c>
      <c r="E2359" s="113">
        <v>6112</v>
      </c>
      <c r="F2359" s="102" t="s">
        <v>765</v>
      </c>
      <c r="G2359" s="98" t="s">
        <v>1669</v>
      </c>
      <c r="H2359" s="13" t="s">
        <v>22</v>
      </c>
      <c r="I2359" s="14">
        <v>0</v>
      </c>
      <c r="J2359" s="14"/>
      <c r="K2359" s="14"/>
      <c r="L2359" s="14"/>
      <c r="M2359" s="14"/>
      <c r="N2359" s="14"/>
      <c r="O2359" s="14">
        <f t="shared" si="3694"/>
        <v>0</v>
      </c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>
        <v>0</v>
      </c>
      <c r="AC2359" s="14">
        <v>0</v>
      </c>
      <c r="AD2359" s="14">
        <v>0</v>
      </c>
      <c r="AE2359" s="14"/>
      <c r="AF2359" s="14"/>
      <c r="AG2359" s="14"/>
      <c r="AH2359" s="14"/>
      <c r="AI2359" s="14"/>
      <c r="AJ2359" s="14">
        <f t="shared" si="3695"/>
        <v>0</v>
      </c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>
        <v>0</v>
      </c>
      <c r="AX2359" s="14">
        <v>0</v>
      </c>
      <c r="AY2359" s="14">
        <v>0</v>
      </c>
      <c r="AZ2359" s="14"/>
      <c r="BA2359" s="14"/>
      <c r="BB2359" s="14"/>
      <c r="BC2359" s="14"/>
      <c r="BD2359" s="14"/>
      <c r="BE2359" s="14">
        <f t="shared" si="3696"/>
        <v>0</v>
      </c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>
        <v>0</v>
      </c>
      <c r="BS2359" s="14">
        <v>0</v>
      </c>
      <c r="BT2359" s="14" t="e">
        <f>IF(#REF!=0,"-",#REF!/#REF!*100)</f>
        <v>#REF!</v>
      </c>
    </row>
    <row r="2360" spans="1:72" x14ac:dyDescent="0.25">
      <c r="A2360" s="4" t="s">
        <v>718</v>
      </c>
      <c r="B2360" s="4" t="s">
        <v>56</v>
      </c>
      <c r="C2360" s="4" t="s">
        <v>12</v>
      </c>
      <c r="D2360" s="102" t="s">
        <v>762</v>
      </c>
      <c r="E2360" s="113">
        <v>6112</v>
      </c>
      <c r="F2360" s="102" t="s">
        <v>766</v>
      </c>
      <c r="G2360" s="98" t="s">
        <v>1669</v>
      </c>
      <c r="H2360" s="13" t="s">
        <v>23</v>
      </c>
      <c r="I2360" s="14">
        <v>0</v>
      </c>
      <c r="J2360" s="14"/>
      <c r="K2360" s="14"/>
      <c r="L2360" s="14"/>
      <c r="M2360" s="14"/>
      <c r="N2360" s="14"/>
      <c r="O2360" s="14">
        <f t="shared" si="3694"/>
        <v>0</v>
      </c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>
        <v>0</v>
      </c>
      <c r="AC2360" s="14">
        <v>0</v>
      </c>
      <c r="AD2360" s="14">
        <v>0</v>
      </c>
      <c r="AE2360" s="14"/>
      <c r="AF2360" s="14"/>
      <c r="AG2360" s="14"/>
      <c r="AH2360" s="14"/>
      <c r="AI2360" s="14"/>
      <c r="AJ2360" s="14">
        <f t="shared" si="3695"/>
        <v>0</v>
      </c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>
        <v>0</v>
      </c>
      <c r="AX2360" s="14">
        <v>0</v>
      </c>
      <c r="AY2360" s="14">
        <v>0</v>
      </c>
      <c r="AZ2360" s="14"/>
      <c r="BA2360" s="14"/>
      <c r="BB2360" s="14"/>
      <c r="BC2360" s="14"/>
      <c r="BD2360" s="14"/>
      <c r="BE2360" s="14">
        <f t="shared" si="3696"/>
        <v>0</v>
      </c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>
        <v>0</v>
      </c>
      <c r="BS2360" s="14">
        <v>0</v>
      </c>
      <c r="BT2360" s="14" t="e">
        <f>IF(#REF!=0,"-",#REF!/#REF!*100)</f>
        <v>#REF!</v>
      </c>
    </row>
    <row r="2361" spans="1:72" x14ac:dyDescent="0.25">
      <c r="A2361" s="4" t="s">
        <v>718</v>
      </c>
      <c r="B2361" s="4" t="s">
        <v>56</v>
      </c>
      <c r="C2361" s="4" t="s">
        <v>12</v>
      </c>
      <c r="D2361" s="102" t="s">
        <v>762</v>
      </c>
      <c r="E2361" s="113">
        <v>6112</v>
      </c>
      <c r="F2361" s="102" t="s">
        <v>767</v>
      </c>
      <c r="G2361" s="98" t="s">
        <v>1669</v>
      </c>
      <c r="H2361" s="13" t="s">
        <v>21</v>
      </c>
      <c r="I2361" s="14">
        <v>0</v>
      </c>
      <c r="J2361" s="14"/>
      <c r="K2361" s="14"/>
      <c r="L2361" s="14"/>
      <c r="M2361" s="14"/>
      <c r="N2361" s="14"/>
      <c r="O2361" s="14">
        <f t="shared" si="3694"/>
        <v>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>
        <v>0</v>
      </c>
      <c r="AC2361" s="14">
        <v>0</v>
      </c>
      <c r="AD2361" s="14">
        <v>0</v>
      </c>
      <c r="AE2361" s="14"/>
      <c r="AF2361" s="14"/>
      <c r="AG2361" s="14"/>
      <c r="AH2361" s="14"/>
      <c r="AI2361" s="14"/>
      <c r="AJ2361" s="14">
        <f t="shared" si="3695"/>
        <v>0</v>
      </c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>
        <v>0</v>
      </c>
      <c r="AX2361" s="14">
        <v>0</v>
      </c>
      <c r="AY2361" s="14">
        <v>0</v>
      </c>
      <c r="AZ2361" s="14"/>
      <c r="BA2361" s="14"/>
      <c r="BB2361" s="14"/>
      <c r="BC2361" s="14"/>
      <c r="BD2361" s="14"/>
      <c r="BE2361" s="14">
        <f t="shared" si="3696"/>
        <v>0</v>
      </c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>
        <v>0</v>
      </c>
      <c r="BS2361" s="14">
        <v>0</v>
      </c>
      <c r="BT2361" s="14" t="e">
        <f>IF(#REF!=0,"-",#REF!/#REF!*100)</f>
        <v>#REF!</v>
      </c>
    </row>
    <row r="2362" spans="1:72" x14ac:dyDescent="0.25">
      <c r="A2362" s="4" t="s">
        <v>718</v>
      </c>
      <c r="B2362" s="4" t="s">
        <v>56</v>
      </c>
      <c r="C2362" s="4" t="s">
        <v>12</v>
      </c>
      <c r="D2362" s="102" t="s">
        <v>762</v>
      </c>
      <c r="E2362" s="113">
        <v>6112</v>
      </c>
      <c r="F2362" s="102" t="s">
        <v>768</v>
      </c>
      <c r="G2362" s="98" t="s">
        <v>1669</v>
      </c>
      <c r="H2362" s="13" t="s">
        <v>24</v>
      </c>
      <c r="I2362" s="14">
        <v>0</v>
      </c>
      <c r="J2362" s="14"/>
      <c r="K2362" s="14"/>
      <c r="L2362" s="14"/>
      <c r="M2362" s="14"/>
      <c r="N2362" s="14"/>
      <c r="O2362" s="14">
        <f t="shared" si="3694"/>
        <v>0</v>
      </c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>
        <v>0</v>
      </c>
      <c r="AC2362" s="14">
        <v>0</v>
      </c>
      <c r="AD2362" s="14">
        <v>0</v>
      </c>
      <c r="AE2362" s="14"/>
      <c r="AF2362" s="14"/>
      <c r="AG2362" s="14"/>
      <c r="AH2362" s="14"/>
      <c r="AI2362" s="14"/>
      <c r="AJ2362" s="14">
        <f t="shared" si="3695"/>
        <v>0</v>
      </c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>
        <v>0</v>
      </c>
      <c r="AX2362" s="14">
        <v>0</v>
      </c>
      <c r="AY2362" s="14">
        <v>0</v>
      </c>
      <c r="AZ2362" s="14"/>
      <c r="BA2362" s="14"/>
      <c r="BB2362" s="14"/>
      <c r="BC2362" s="14"/>
      <c r="BD2362" s="14"/>
      <c r="BE2362" s="14">
        <f t="shared" si="3696"/>
        <v>0</v>
      </c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>
        <v>0</v>
      </c>
      <c r="BS2362" s="14">
        <v>0</v>
      </c>
      <c r="BT2362" s="14" t="e">
        <f>IF(#REF!=0,"-",#REF!/#REF!*100)</f>
        <v>#REF!</v>
      </c>
    </row>
    <row r="2363" spans="1:72" ht="22.5" x14ac:dyDescent="0.25">
      <c r="A2363" s="4" t="s">
        <v>718</v>
      </c>
      <c r="B2363" s="4" t="s">
        <v>56</v>
      </c>
      <c r="C2363" s="4" t="s">
        <v>12</v>
      </c>
      <c r="D2363" s="102" t="s">
        <v>762</v>
      </c>
      <c r="E2363" s="101" t="s">
        <v>25</v>
      </c>
      <c r="F2363" s="101" t="s">
        <v>0</v>
      </c>
      <c r="G2363" s="2" t="s">
        <v>0</v>
      </c>
      <c r="H2363" s="2" t="s">
        <v>26</v>
      </c>
      <c r="I2363" s="12">
        <f t="shared" ref="I2363:AA2363" si="3739">SUM(I2364)</f>
        <v>0</v>
      </c>
      <c r="J2363" s="12">
        <f t="shared" si="3739"/>
        <v>0</v>
      </c>
      <c r="K2363" s="12">
        <f t="shared" si="3739"/>
        <v>0</v>
      </c>
      <c r="L2363" s="12">
        <f t="shared" si="3739"/>
        <v>0</v>
      </c>
      <c r="M2363" s="12">
        <f t="shared" si="3739"/>
        <v>0</v>
      </c>
      <c r="N2363" s="12">
        <f t="shared" si="3739"/>
        <v>0</v>
      </c>
      <c r="O2363" s="12">
        <f t="shared" si="3739"/>
        <v>0</v>
      </c>
      <c r="P2363" s="12">
        <f t="shared" si="3739"/>
        <v>0</v>
      </c>
      <c r="Q2363" s="12">
        <f t="shared" si="3739"/>
        <v>0</v>
      </c>
      <c r="R2363" s="12">
        <f t="shared" si="3739"/>
        <v>0</v>
      </c>
      <c r="S2363" s="12">
        <f t="shared" si="3739"/>
        <v>0</v>
      </c>
      <c r="T2363" s="12">
        <f t="shared" si="3739"/>
        <v>0</v>
      </c>
      <c r="U2363" s="12">
        <f t="shared" si="3739"/>
        <v>0</v>
      </c>
      <c r="V2363" s="12">
        <f t="shared" si="3739"/>
        <v>0</v>
      </c>
      <c r="W2363" s="12">
        <f t="shared" si="3739"/>
        <v>0</v>
      </c>
      <c r="X2363" s="12">
        <f t="shared" si="3739"/>
        <v>0</v>
      </c>
      <c r="Y2363" s="12">
        <f t="shared" si="3739"/>
        <v>0</v>
      </c>
      <c r="Z2363" s="12">
        <f t="shared" si="3739"/>
        <v>0</v>
      </c>
      <c r="AA2363" s="12">
        <f t="shared" si="3739"/>
        <v>0</v>
      </c>
      <c r="AB2363" s="12">
        <v>0</v>
      </c>
      <c r="AC2363" s="12">
        <v>0</v>
      </c>
      <c r="AD2363" s="12">
        <f t="shared" ref="AD2363:AV2363" si="3740">SUM(AD2364)</f>
        <v>0</v>
      </c>
      <c r="AE2363" s="12">
        <f t="shared" si="3740"/>
        <v>0</v>
      </c>
      <c r="AF2363" s="12">
        <f t="shared" si="3740"/>
        <v>0</v>
      </c>
      <c r="AG2363" s="12">
        <f t="shared" si="3740"/>
        <v>0</v>
      </c>
      <c r="AH2363" s="12">
        <f t="shared" si="3740"/>
        <v>0</v>
      </c>
      <c r="AI2363" s="12">
        <f t="shared" si="3740"/>
        <v>0</v>
      </c>
      <c r="AJ2363" s="12">
        <f t="shared" si="3740"/>
        <v>0</v>
      </c>
      <c r="AK2363" s="12">
        <f t="shared" si="3740"/>
        <v>0</v>
      </c>
      <c r="AL2363" s="12">
        <f t="shared" si="3740"/>
        <v>0</v>
      </c>
      <c r="AM2363" s="12">
        <f t="shared" si="3740"/>
        <v>0</v>
      </c>
      <c r="AN2363" s="12">
        <f t="shared" si="3740"/>
        <v>0</v>
      </c>
      <c r="AO2363" s="12">
        <f t="shared" si="3740"/>
        <v>0</v>
      </c>
      <c r="AP2363" s="12">
        <f t="shared" si="3740"/>
        <v>0</v>
      </c>
      <c r="AQ2363" s="12">
        <f t="shared" si="3740"/>
        <v>0</v>
      </c>
      <c r="AR2363" s="12">
        <f t="shared" si="3740"/>
        <v>0</v>
      </c>
      <c r="AS2363" s="12">
        <f t="shared" si="3740"/>
        <v>0</v>
      </c>
      <c r="AT2363" s="12">
        <f t="shared" si="3740"/>
        <v>0</v>
      </c>
      <c r="AU2363" s="12">
        <f t="shared" si="3740"/>
        <v>0</v>
      </c>
      <c r="AV2363" s="12">
        <f t="shared" si="3740"/>
        <v>0</v>
      </c>
      <c r="AW2363" s="12">
        <v>0</v>
      </c>
      <c r="AX2363" s="12">
        <v>0</v>
      </c>
      <c r="AY2363" s="12">
        <f t="shared" ref="AY2363:BQ2363" si="3741">SUM(AY2364)</f>
        <v>0</v>
      </c>
      <c r="AZ2363" s="12">
        <f t="shared" si="3741"/>
        <v>0</v>
      </c>
      <c r="BA2363" s="12">
        <f t="shared" si="3741"/>
        <v>0</v>
      </c>
      <c r="BB2363" s="12">
        <f t="shared" si="3741"/>
        <v>0</v>
      </c>
      <c r="BC2363" s="12">
        <f t="shared" si="3741"/>
        <v>0</v>
      </c>
      <c r="BD2363" s="12">
        <f t="shared" si="3741"/>
        <v>0</v>
      </c>
      <c r="BE2363" s="12">
        <f t="shared" si="3741"/>
        <v>0</v>
      </c>
      <c r="BF2363" s="12">
        <f t="shared" si="3741"/>
        <v>0</v>
      </c>
      <c r="BG2363" s="12">
        <f t="shared" si="3741"/>
        <v>0</v>
      </c>
      <c r="BH2363" s="12">
        <f t="shared" si="3741"/>
        <v>0</v>
      </c>
      <c r="BI2363" s="12">
        <f t="shared" si="3741"/>
        <v>0</v>
      </c>
      <c r="BJ2363" s="12">
        <f t="shared" si="3741"/>
        <v>0</v>
      </c>
      <c r="BK2363" s="12">
        <f t="shared" si="3741"/>
        <v>0</v>
      </c>
      <c r="BL2363" s="12">
        <f t="shared" si="3741"/>
        <v>0</v>
      </c>
      <c r="BM2363" s="12">
        <f t="shared" si="3741"/>
        <v>0</v>
      </c>
      <c r="BN2363" s="12">
        <f t="shared" si="3741"/>
        <v>0</v>
      </c>
      <c r="BO2363" s="12">
        <f t="shared" si="3741"/>
        <v>0</v>
      </c>
      <c r="BP2363" s="12">
        <f t="shared" si="3741"/>
        <v>0</v>
      </c>
      <c r="BQ2363" s="12">
        <f t="shared" si="3741"/>
        <v>0</v>
      </c>
      <c r="BR2363" s="12">
        <v>0</v>
      </c>
      <c r="BS2363" s="12">
        <v>0</v>
      </c>
      <c r="BT2363" s="12" t="e">
        <f>IF(#REF!=0,"-",#REF!/#REF!*100)</f>
        <v>#REF!</v>
      </c>
    </row>
    <row r="2364" spans="1:72" x14ac:dyDescent="0.25">
      <c r="A2364" s="4" t="s">
        <v>718</v>
      </c>
      <c r="B2364" s="4" t="s">
        <v>56</v>
      </c>
      <c r="C2364" s="4" t="s">
        <v>12</v>
      </c>
      <c r="D2364" s="102" t="s">
        <v>762</v>
      </c>
      <c r="E2364" s="113">
        <v>6121</v>
      </c>
      <c r="F2364" s="102"/>
      <c r="G2364" s="98" t="s">
        <v>1669</v>
      </c>
      <c r="H2364" s="13" t="s">
        <v>27</v>
      </c>
      <c r="I2364" s="14">
        <v>0</v>
      </c>
      <c r="J2364" s="14"/>
      <c r="K2364" s="14"/>
      <c r="L2364" s="14"/>
      <c r="M2364" s="14"/>
      <c r="N2364" s="14"/>
      <c r="O2364" s="14">
        <f t="shared" si="3694"/>
        <v>0</v>
      </c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>
        <v>0</v>
      </c>
      <c r="AC2364" s="14">
        <v>0</v>
      </c>
      <c r="AD2364" s="14">
        <v>0</v>
      </c>
      <c r="AE2364" s="14"/>
      <c r="AF2364" s="14"/>
      <c r="AG2364" s="14"/>
      <c r="AH2364" s="14"/>
      <c r="AI2364" s="14"/>
      <c r="AJ2364" s="14">
        <f t="shared" si="3695"/>
        <v>0</v>
      </c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>
        <v>0</v>
      </c>
      <c r="AX2364" s="14">
        <v>0</v>
      </c>
      <c r="AY2364" s="14">
        <v>0</v>
      </c>
      <c r="AZ2364" s="14"/>
      <c r="BA2364" s="14"/>
      <c r="BB2364" s="14"/>
      <c r="BC2364" s="14"/>
      <c r="BD2364" s="14"/>
      <c r="BE2364" s="14">
        <f t="shared" si="3696"/>
        <v>0</v>
      </c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>
        <v>0</v>
      </c>
      <c r="BS2364" s="14">
        <v>0</v>
      </c>
      <c r="BT2364" s="14" t="e">
        <f>IF(#REF!=0,"-",#REF!/#REF!*100)</f>
        <v>#REF!</v>
      </c>
    </row>
    <row r="2365" spans="1:72" ht="22.5" x14ac:dyDescent="0.25">
      <c r="A2365" s="4" t="s">
        <v>718</v>
      </c>
      <c r="B2365" s="4" t="s">
        <v>56</v>
      </c>
      <c r="C2365" s="4" t="s">
        <v>12</v>
      </c>
      <c r="D2365" s="102" t="s">
        <v>762</v>
      </c>
      <c r="E2365" s="101" t="s">
        <v>29</v>
      </c>
      <c r="F2365" s="101" t="s">
        <v>0</v>
      </c>
      <c r="G2365" s="2" t="s">
        <v>0</v>
      </c>
      <c r="H2365" s="2" t="s">
        <v>30</v>
      </c>
      <c r="I2365" s="12">
        <f t="shared" ref="I2365:AA2365" si="3742">SUM(I2366:I2374)</f>
        <v>0</v>
      </c>
      <c r="J2365" s="12">
        <f t="shared" si="3742"/>
        <v>0</v>
      </c>
      <c r="K2365" s="12">
        <f t="shared" si="3742"/>
        <v>0</v>
      </c>
      <c r="L2365" s="12">
        <f t="shared" si="3742"/>
        <v>0</v>
      </c>
      <c r="M2365" s="12">
        <f t="shared" si="3742"/>
        <v>0</v>
      </c>
      <c r="N2365" s="12">
        <f t="shared" si="3742"/>
        <v>0</v>
      </c>
      <c r="O2365" s="12">
        <f t="shared" si="3742"/>
        <v>0</v>
      </c>
      <c r="P2365" s="12">
        <f t="shared" si="3742"/>
        <v>0</v>
      </c>
      <c r="Q2365" s="12">
        <f t="shared" si="3742"/>
        <v>0</v>
      </c>
      <c r="R2365" s="12">
        <f t="shared" si="3742"/>
        <v>0</v>
      </c>
      <c r="S2365" s="12">
        <f t="shared" si="3742"/>
        <v>0</v>
      </c>
      <c r="T2365" s="12">
        <f t="shared" si="3742"/>
        <v>0</v>
      </c>
      <c r="U2365" s="12">
        <f t="shared" si="3742"/>
        <v>0</v>
      </c>
      <c r="V2365" s="12">
        <f t="shared" si="3742"/>
        <v>0</v>
      </c>
      <c r="W2365" s="12">
        <f t="shared" si="3742"/>
        <v>0</v>
      </c>
      <c r="X2365" s="12">
        <f t="shared" si="3742"/>
        <v>0</v>
      </c>
      <c r="Y2365" s="12">
        <f t="shared" si="3742"/>
        <v>0</v>
      </c>
      <c r="Z2365" s="12">
        <f t="shared" si="3742"/>
        <v>0</v>
      </c>
      <c r="AA2365" s="12">
        <f t="shared" si="3742"/>
        <v>0</v>
      </c>
      <c r="AB2365" s="12">
        <v>0</v>
      </c>
      <c r="AC2365" s="12">
        <v>0</v>
      </c>
      <c r="AD2365" s="12">
        <f t="shared" ref="AD2365:AV2365" si="3743">SUM(AD2366:AD2374)</f>
        <v>0</v>
      </c>
      <c r="AE2365" s="12">
        <f t="shared" si="3743"/>
        <v>0</v>
      </c>
      <c r="AF2365" s="12">
        <f t="shared" si="3743"/>
        <v>0</v>
      </c>
      <c r="AG2365" s="12">
        <f t="shared" si="3743"/>
        <v>0</v>
      </c>
      <c r="AH2365" s="12">
        <f t="shared" si="3743"/>
        <v>0</v>
      </c>
      <c r="AI2365" s="12">
        <f t="shared" si="3743"/>
        <v>0</v>
      </c>
      <c r="AJ2365" s="12">
        <f t="shared" si="3743"/>
        <v>0</v>
      </c>
      <c r="AK2365" s="12">
        <f t="shared" si="3743"/>
        <v>0</v>
      </c>
      <c r="AL2365" s="12">
        <f t="shared" si="3743"/>
        <v>0</v>
      </c>
      <c r="AM2365" s="12">
        <f t="shared" si="3743"/>
        <v>0</v>
      </c>
      <c r="AN2365" s="12">
        <f t="shared" si="3743"/>
        <v>0</v>
      </c>
      <c r="AO2365" s="12">
        <f t="shared" si="3743"/>
        <v>0</v>
      </c>
      <c r="AP2365" s="12">
        <f t="shared" si="3743"/>
        <v>0</v>
      </c>
      <c r="AQ2365" s="12">
        <f t="shared" si="3743"/>
        <v>0</v>
      </c>
      <c r="AR2365" s="12">
        <f t="shared" si="3743"/>
        <v>0</v>
      </c>
      <c r="AS2365" s="12">
        <f t="shared" si="3743"/>
        <v>0</v>
      </c>
      <c r="AT2365" s="12">
        <f t="shared" si="3743"/>
        <v>0</v>
      </c>
      <c r="AU2365" s="12">
        <f t="shared" si="3743"/>
        <v>0</v>
      </c>
      <c r="AV2365" s="12">
        <f t="shared" si="3743"/>
        <v>0</v>
      </c>
      <c r="AW2365" s="12">
        <v>0</v>
      </c>
      <c r="AX2365" s="12">
        <v>0</v>
      </c>
      <c r="AY2365" s="12">
        <f t="shared" ref="AY2365:BQ2365" si="3744">SUM(AY2366:AY2374)</f>
        <v>0</v>
      </c>
      <c r="AZ2365" s="12">
        <f t="shared" si="3744"/>
        <v>0</v>
      </c>
      <c r="BA2365" s="12">
        <f t="shared" si="3744"/>
        <v>0</v>
      </c>
      <c r="BB2365" s="12">
        <f t="shared" si="3744"/>
        <v>1185</v>
      </c>
      <c r="BC2365" s="12">
        <f t="shared" si="3744"/>
        <v>0</v>
      </c>
      <c r="BD2365" s="12">
        <f t="shared" si="3744"/>
        <v>0</v>
      </c>
      <c r="BE2365" s="12">
        <f t="shared" si="3744"/>
        <v>1185</v>
      </c>
      <c r="BF2365" s="12">
        <f t="shared" si="3744"/>
        <v>0</v>
      </c>
      <c r="BG2365" s="12">
        <f t="shared" si="3744"/>
        <v>1185</v>
      </c>
      <c r="BH2365" s="12">
        <f t="shared" si="3744"/>
        <v>0</v>
      </c>
      <c r="BI2365" s="12">
        <f t="shared" si="3744"/>
        <v>0</v>
      </c>
      <c r="BJ2365" s="12">
        <f t="shared" si="3744"/>
        <v>0</v>
      </c>
      <c r="BK2365" s="12">
        <f t="shared" si="3744"/>
        <v>0</v>
      </c>
      <c r="BL2365" s="12">
        <f t="shared" si="3744"/>
        <v>0</v>
      </c>
      <c r="BM2365" s="12">
        <f t="shared" si="3744"/>
        <v>0</v>
      </c>
      <c r="BN2365" s="12">
        <f t="shared" si="3744"/>
        <v>0</v>
      </c>
      <c r="BO2365" s="12">
        <f t="shared" si="3744"/>
        <v>0</v>
      </c>
      <c r="BP2365" s="12">
        <f t="shared" si="3744"/>
        <v>0</v>
      </c>
      <c r="BQ2365" s="12">
        <f t="shared" si="3744"/>
        <v>0</v>
      </c>
      <c r="BR2365" s="12">
        <v>1185</v>
      </c>
      <c r="BS2365" s="12">
        <v>0</v>
      </c>
      <c r="BT2365" s="12" t="e">
        <f>IF(#REF!=0,"-",#REF!/#REF!*100)</f>
        <v>#REF!</v>
      </c>
    </row>
    <row r="2366" spans="1:72" x14ac:dyDescent="0.25">
      <c r="A2366" s="4" t="s">
        <v>718</v>
      </c>
      <c r="B2366" s="4" t="s">
        <v>56</v>
      </c>
      <c r="C2366" s="4" t="s">
        <v>12</v>
      </c>
      <c r="D2366" s="102" t="s">
        <v>762</v>
      </c>
      <c r="E2366" s="113">
        <v>6131</v>
      </c>
      <c r="F2366" s="102"/>
      <c r="G2366" s="98" t="s">
        <v>1669</v>
      </c>
      <c r="H2366" s="13" t="s">
        <v>32</v>
      </c>
      <c r="I2366" s="14">
        <v>0</v>
      </c>
      <c r="J2366" s="14"/>
      <c r="K2366" s="14"/>
      <c r="L2366" s="14"/>
      <c r="M2366" s="14"/>
      <c r="N2366" s="14"/>
      <c r="O2366" s="14">
        <f t="shared" si="3694"/>
        <v>0</v>
      </c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>
        <v>0</v>
      </c>
      <c r="AC2366" s="14">
        <v>0</v>
      </c>
      <c r="AD2366" s="14">
        <v>0</v>
      </c>
      <c r="AE2366" s="14"/>
      <c r="AF2366" s="14"/>
      <c r="AG2366" s="14"/>
      <c r="AH2366" s="14"/>
      <c r="AI2366" s="14"/>
      <c r="AJ2366" s="14">
        <f t="shared" si="3695"/>
        <v>0</v>
      </c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>
        <v>0</v>
      </c>
      <c r="AX2366" s="14">
        <v>0</v>
      </c>
      <c r="AY2366" s="14">
        <v>0</v>
      </c>
      <c r="AZ2366" s="14"/>
      <c r="BA2366" s="14"/>
      <c r="BB2366" s="14"/>
      <c r="BC2366" s="14"/>
      <c r="BD2366" s="14"/>
      <c r="BE2366" s="14">
        <f t="shared" si="3696"/>
        <v>0</v>
      </c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>
        <v>0</v>
      </c>
      <c r="BS2366" s="14">
        <v>0</v>
      </c>
      <c r="BT2366" s="14" t="e">
        <f>IF(#REF!=0,"-",#REF!/#REF!*100)</f>
        <v>#REF!</v>
      </c>
    </row>
    <row r="2367" spans="1:72" x14ac:dyDescent="0.25">
      <c r="A2367" s="4" t="s">
        <v>718</v>
      </c>
      <c r="B2367" s="4" t="s">
        <v>56</v>
      </c>
      <c r="C2367" s="4" t="s">
        <v>12</v>
      </c>
      <c r="D2367" s="102" t="s">
        <v>762</v>
      </c>
      <c r="E2367" s="113">
        <v>6132</v>
      </c>
      <c r="F2367" s="102"/>
      <c r="G2367" s="98" t="s">
        <v>1669</v>
      </c>
      <c r="H2367" s="13" t="s">
        <v>72</v>
      </c>
      <c r="I2367" s="14">
        <v>0</v>
      </c>
      <c r="J2367" s="14"/>
      <c r="K2367" s="14"/>
      <c r="L2367" s="14"/>
      <c r="M2367" s="14"/>
      <c r="N2367" s="14"/>
      <c r="O2367" s="14">
        <f t="shared" si="3694"/>
        <v>0</v>
      </c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>
        <v>0</v>
      </c>
      <c r="AC2367" s="14">
        <v>0</v>
      </c>
      <c r="AD2367" s="14">
        <v>0</v>
      </c>
      <c r="AE2367" s="14"/>
      <c r="AF2367" s="14"/>
      <c r="AG2367" s="14"/>
      <c r="AH2367" s="14"/>
      <c r="AI2367" s="14"/>
      <c r="AJ2367" s="14">
        <f t="shared" si="3695"/>
        <v>0</v>
      </c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>
        <v>0</v>
      </c>
      <c r="AX2367" s="14">
        <v>0</v>
      </c>
      <c r="AY2367" s="14">
        <v>0</v>
      </c>
      <c r="AZ2367" s="14"/>
      <c r="BA2367" s="14"/>
      <c r="BB2367" s="14"/>
      <c r="BC2367" s="14"/>
      <c r="BD2367" s="14"/>
      <c r="BE2367" s="14">
        <f t="shared" si="3696"/>
        <v>0</v>
      </c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>
        <v>0</v>
      </c>
      <c r="BS2367" s="14">
        <v>0</v>
      </c>
      <c r="BT2367" s="14" t="e">
        <f>IF(#REF!=0,"-",#REF!/#REF!*100)</f>
        <v>#REF!</v>
      </c>
    </row>
    <row r="2368" spans="1:72" x14ac:dyDescent="0.25">
      <c r="A2368" s="4" t="s">
        <v>718</v>
      </c>
      <c r="B2368" s="4" t="s">
        <v>56</v>
      </c>
      <c r="C2368" s="4" t="s">
        <v>12</v>
      </c>
      <c r="D2368" s="102" t="s">
        <v>762</v>
      </c>
      <c r="E2368" s="113">
        <v>6133</v>
      </c>
      <c r="F2368" s="102"/>
      <c r="G2368" s="98" t="s">
        <v>1669</v>
      </c>
      <c r="H2368" s="13" t="s">
        <v>75</v>
      </c>
      <c r="I2368" s="14">
        <v>0</v>
      </c>
      <c r="J2368" s="14"/>
      <c r="K2368" s="14"/>
      <c r="L2368" s="14"/>
      <c r="M2368" s="14"/>
      <c r="N2368" s="14"/>
      <c r="O2368" s="14">
        <f t="shared" si="3694"/>
        <v>0</v>
      </c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>
        <v>0</v>
      </c>
      <c r="AC2368" s="14">
        <v>0</v>
      </c>
      <c r="AD2368" s="14">
        <v>0</v>
      </c>
      <c r="AE2368" s="14"/>
      <c r="AF2368" s="14"/>
      <c r="AG2368" s="14"/>
      <c r="AH2368" s="14"/>
      <c r="AI2368" s="14"/>
      <c r="AJ2368" s="14">
        <f t="shared" si="3695"/>
        <v>0</v>
      </c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>
        <v>0</v>
      </c>
      <c r="AX2368" s="14">
        <v>0</v>
      </c>
      <c r="AY2368" s="14">
        <v>0</v>
      </c>
      <c r="AZ2368" s="14"/>
      <c r="BA2368" s="14"/>
      <c r="BB2368" s="14"/>
      <c r="BC2368" s="14"/>
      <c r="BD2368" s="14"/>
      <c r="BE2368" s="14">
        <f t="shared" si="3696"/>
        <v>0</v>
      </c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>
        <v>0</v>
      </c>
      <c r="BS2368" s="14">
        <v>0</v>
      </c>
      <c r="BT2368" s="14" t="e">
        <f>IF(#REF!=0,"-",#REF!/#REF!*100)</f>
        <v>#REF!</v>
      </c>
    </row>
    <row r="2369" spans="1:72" x14ac:dyDescent="0.25">
      <c r="A2369" s="4" t="s">
        <v>718</v>
      </c>
      <c r="B2369" s="4" t="s">
        <v>56</v>
      </c>
      <c r="C2369" s="4" t="s">
        <v>12</v>
      </c>
      <c r="D2369" s="102" t="s">
        <v>762</v>
      </c>
      <c r="E2369" s="113">
        <v>6134</v>
      </c>
      <c r="F2369" s="102"/>
      <c r="G2369" s="98" t="s">
        <v>1669</v>
      </c>
      <c r="H2369" s="13" t="s">
        <v>78</v>
      </c>
      <c r="I2369" s="14">
        <v>0</v>
      </c>
      <c r="J2369" s="14"/>
      <c r="K2369" s="14"/>
      <c r="L2369" s="14"/>
      <c r="M2369" s="14"/>
      <c r="N2369" s="14"/>
      <c r="O2369" s="14">
        <f t="shared" si="3694"/>
        <v>0</v>
      </c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>
        <v>0</v>
      </c>
      <c r="AC2369" s="14">
        <v>0</v>
      </c>
      <c r="AD2369" s="14">
        <v>0</v>
      </c>
      <c r="AE2369" s="14"/>
      <c r="AF2369" s="14"/>
      <c r="AG2369" s="14"/>
      <c r="AH2369" s="14"/>
      <c r="AI2369" s="14"/>
      <c r="AJ2369" s="14">
        <f t="shared" si="3695"/>
        <v>0</v>
      </c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>
        <v>0</v>
      </c>
      <c r="AX2369" s="14">
        <v>0</v>
      </c>
      <c r="AY2369" s="14">
        <v>0</v>
      </c>
      <c r="AZ2369" s="14"/>
      <c r="BA2369" s="14"/>
      <c r="BB2369" s="14"/>
      <c r="BC2369" s="14"/>
      <c r="BD2369" s="14"/>
      <c r="BE2369" s="14">
        <f t="shared" si="3696"/>
        <v>0</v>
      </c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>
        <v>0</v>
      </c>
      <c r="BS2369" s="14">
        <v>0</v>
      </c>
      <c r="BT2369" s="14" t="e">
        <f>IF(#REF!=0,"-",#REF!/#REF!*100)</f>
        <v>#REF!</v>
      </c>
    </row>
    <row r="2370" spans="1:72" x14ac:dyDescent="0.25">
      <c r="A2370" s="4" t="s">
        <v>718</v>
      </c>
      <c r="B2370" s="4" t="s">
        <v>56</v>
      </c>
      <c r="C2370" s="4" t="s">
        <v>12</v>
      </c>
      <c r="D2370" s="102" t="s">
        <v>762</v>
      </c>
      <c r="E2370" s="113">
        <v>6135</v>
      </c>
      <c r="F2370" s="102"/>
      <c r="G2370" s="98" t="s">
        <v>1669</v>
      </c>
      <c r="H2370" s="13" t="s">
        <v>81</v>
      </c>
      <c r="I2370" s="14">
        <v>0</v>
      </c>
      <c r="J2370" s="14"/>
      <c r="K2370" s="14"/>
      <c r="L2370" s="14"/>
      <c r="M2370" s="14"/>
      <c r="N2370" s="14"/>
      <c r="O2370" s="14">
        <f t="shared" si="3694"/>
        <v>0</v>
      </c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>
        <v>0</v>
      </c>
      <c r="AC2370" s="14">
        <v>0</v>
      </c>
      <c r="AD2370" s="14">
        <v>0</v>
      </c>
      <c r="AE2370" s="14"/>
      <c r="AF2370" s="14"/>
      <c r="AG2370" s="14"/>
      <c r="AH2370" s="14"/>
      <c r="AI2370" s="14"/>
      <c r="AJ2370" s="14">
        <f t="shared" si="3695"/>
        <v>0</v>
      </c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>
        <v>0</v>
      </c>
      <c r="AX2370" s="14">
        <v>0</v>
      </c>
      <c r="AY2370" s="14">
        <v>0</v>
      </c>
      <c r="AZ2370" s="14"/>
      <c r="BA2370" s="14"/>
      <c r="BB2370" s="14"/>
      <c r="BC2370" s="14"/>
      <c r="BD2370" s="14"/>
      <c r="BE2370" s="14">
        <f t="shared" si="3696"/>
        <v>0</v>
      </c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>
        <v>0</v>
      </c>
      <c r="BS2370" s="14">
        <v>0</v>
      </c>
      <c r="BT2370" s="14" t="e">
        <f>IF(#REF!=0,"-",#REF!/#REF!*100)</f>
        <v>#REF!</v>
      </c>
    </row>
    <row r="2371" spans="1:72" ht="22.5" x14ac:dyDescent="0.25">
      <c r="A2371" s="4" t="s">
        <v>718</v>
      </c>
      <c r="B2371" s="4" t="s">
        <v>56</v>
      </c>
      <c r="C2371" s="4" t="s">
        <v>12</v>
      </c>
      <c r="D2371" s="102" t="s">
        <v>762</v>
      </c>
      <c r="E2371" s="113">
        <v>6136</v>
      </c>
      <c r="F2371" s="102"/>
      <c r="G2371" s="98" t="s">
        <v>1669</v>
      </c>
      <c r="H2371" s="13" t="s">
        <v>84</v>
      </c>
      <c r="I2371" s="14">
        <v>0</v>
      </c>
      <c r="J2371" s="14"/>
      <c r="K2371" s="14"/>
      <c r="L2371" s="14"/>
      <c r="M2371" s="14"/>
      <c r="N2371" s="14"/>
      <c r="O2371" s="14">
        <f t="shared" si="3694"/>
        <v>0</v>
      </c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>
        <v>0</v>
      </c>
      <c r="AC2371" s="14">
        <v>0</v>
      </c>
      <c r="AD2371" s="14">
        <v>0</v>
      </c>
      <c r="AE2371" s="14"/>
      <c r="AF2371" s="14"/>
      <c r="AG2371" s="14"/>
      <c r="AH2371" s="14"/>
      <c r="AI2371" s="14"/>
      <c r="AJ2371" s="14">
        <f t="shared" si="3695"/>
        <v>0</v>
      </c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>
        <v>0</v>
      </c>
      <c r="AX2371" s="14">
        <v>0</v>
      </c>
      <c r="AY2371" s="14">
        <v>0</v>
      </c>
      <c r="AZ2371" s="14"/>
      <c r="BA2371" s="14"/>
      <c r="BB2371" s="14"/>
      <c r="BC2371" s="14"/>
      <c r="BD2371" s="14"/>
      <c r="BE2371" s="14">
        <f t="shared" si="3696"/>
        <v>0</v>
      </c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>
        <v>0</v>
      </c>
      <c r="BS2371" s="14">
        <v>0</v>
      </c>
      <c r="BT2371" s="14" t="e">
        <f>IF(#REF!=0,"-",#REF!/#REF!*100)</f>
        <v>#REF!</v>
      </c>
    </row>
    <row r="2372" spans="1:72" x14ac:dyDescent="0.25">
      <c r="A2372" s="4" t="s">
        <v>718</v>
      </c>
      <c r="B2372" s="4" t="s">
        <v>56</v>
      </c>
      <c r="C2372" s="4" t="s">
        <v>12</v>
      </c>
      <c r="D2372" s="102" t="s">
        <v>762</v>
      </c>
      <c r="E2372" s="113">
        <v>6137</v>
      </c>
      <c r="F2372" s="102"/>
      <c r="G2372" s="98" t="s">
        <v>1669</v>
      </c>
      <c r="H2372" s="13" t="s">
        <v>87</v>
      </c>
      <c r="I2372" s="14">
        <v>0</v>
      </c>
      <c r="J2372" s="14"/>
      <c r="K2372" s="14"/>
      <c r="L2372" s="14"/>
      <c r="M2372" s="14"/>
      <c r="N2372" s="14"/>
      <c r="O2372" s="14">
        <f t="shared" si="3694"/>
        <v>0</v>
      </c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>
        <v>0</v>
      </c>
      <c r="AC2372" s="14">
        <v>0</v>
      </c>
      <c r="AD2372" s="14">
        <v>0</v>
      </c>
      <c r="AE2372" s="14"/>
      <c r="AF2372" s="14"/>
      <c r="AG2372" s="14"/>
      <c r="AH2372" s="14"/>
      <c r="AI2372" s="14"/>
      <c r="AJ2372" s="14">
        <f t="shared" si="3695"/>
        <v>0</v>
      </c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>
        <v>0</v>
      </c>
      <c r="AX2372" s="14">
        <v>0</v>
      </c>
      <c r="AY2372" s="14">
        <v>0</v>
      </c>
      <c r="AZ2372" s="14"/>
      <c r="BA2372" s="14"/>
      <c r="BB2372" s="14"/>
      <c r="BC2372" s="14"/>
      <c r="BD2372" s="14"/>
      <c r="BE2372" s="14">
        <f t="shared" si="3696"/>
        <v>0</v>
      </c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>
        <v>0</v>
      </c>
      <c r="BS2372" s="14">
        <v>0</v>
      </c>
      <c r="BT2372" s="14" t="e">
        <f>IF(#REF!=0,"-",#REF!/#REF!*100)</f>
        <v>#REF!</v>
      </c>
    </row>
    <row r="2373" spans="1:72" ht="22.5" x14ac:dyDescent="0.25">
      <c r="A2373" s="4" t="s">
        <v>718</v>
      </c>
      <c r="B2373" s="4" t="s">
        <v>56</v>
      </c>
      <c r="C2373" s="4" t="s">
        <v>12</v>
      </c>
      <c r="D2373" s="102" t="s">
        <v>762</v>
      </c>
      <c r="E2373" s="113">
        <v>6138</v>
      </c>
      <c r="F2373" s="102"/>
      <c r="G2373" s="98" t="s">
        <v>1669</v>
      </c>
      <c r="H2373" s="13" t="s">
        <v>90</v>
      </c>
      <c r="I2373" s="14">
        <v>0</v>
      </c>
      <c r="J2373" s="14"/>
      <c r="K2373" s="14"/>
      <c r="L2373" s="14"/>
      <c r="M2373" s="14"/>
      <c r="N2373" s="14"/>
      <c r="O2373" s="14">
        <f t="shared" si="3694"/>
        <v>0</v>
      </c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>
        <v>0</v>
      </c>
      <c r="AC2373" s="14">
        <v>0</v>
      </c>
      <c r="AD2373" s="14">
        <v>0</v>
      </c>
      <c r="AE2373" s="14"/>
      <c r="AF2373" s="14"/>
      <c r="AG2373" s="14"/>
      <c r="AH2373" s="14"/>
      <c r="AI2373" s="14"/>
      <c r="AJ2373" s="14">
        <f t="shared" si="3695"/>
        <v>0</v>
      </c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>
        <v>0</v>
      </c>
      <c r="AX2373" s="14">
        <v>0</v>
      </c>
      <c r="AY2373" s="14">
        <v>0</v>
      </c>
      <c r="AZ2373" s="14"/>
      <c r="BA2373" s="14"/>
      <c r="BB2373" s="14"/>
      <c r="BC2373" s="14"/>
      <c r="BD2373" s="14"/>
      <c r="BE2373" s="14">
        <f t="shared" si="3696"/>
        <v>0</v>
      </c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>
        <v>0</v>
      </c>
      <c r="BS2373" s="14">
        <v>0</v>
      </c>
      <c r="BT2373" s="14" t="e">
        <f>IF(#REF!=0,"-",#REF!/#REF!*100)</f>
        <v>#REF!</v>
      </c>
    </row>
    <row r="2374" spans="1:72" x14ac:dyDescent="0.25">
      <c r="A2374" s="1" t="s">
        <v>718</v>
      </c>
      <c r="B2374" s="1" t="s">
        <v>56</v>
      </c>
      <c r="C2374" s="1" t="s">
        <v>12</v>
      </c>
      <c r="D2374" s="105" t="s">
        <v>762</v>
      </c>
      <c r="E2374" s="105" t="s">
        <v>34</v>
      </c>
      <c r="F2374" s="102" t="s">
        <v>0</v>
      </c>
      <c r="G2374" s="13" t="s">
        <v>0</v>
      </c>
      <c r="H2374" s="2" t="s">
        <v>35</v>
      </c>
      <c r="I2374" s="12">
        <f t="shared" ref="I2374:AA2374" si="3745">SUM(I2375:I2377)</f>
        <v>0</v>
      </c>
      <c r="J2374" s="12">
        <f t="shared" si="3745"/>
        <v>0</v>
      </c>
      <c r="K2374" s="12">
        <f t="shared" si="3745"/>
        <v>0</v>
      </c>
      <c r="L2374" s="12">
        <f t="shared" si="3745"/>
        <v>0</v>
      </c>
      <c r="M2374" s="12">
        <f t="shared" si="3745"/>
        <v>0</v>
      </c>
      <c r="N2374" s="12">
        <f t="shared" si="3745"/>
        <v>0</v>
      </c>
      <c r="O2374" s="12">
        <f t="shared" si="3745"/>
        <v>0</v>
      </c>
      <c r="P2374" s="12">
        <f t="shared" si="3745"/>
        <v>0</v>
      </c>
      <c r="Q2374" s="12">
        <f t="shared" si="3745"/>
        <v>0</v>
      </c>
      <c r="R2374" s="12">
        <f t="shared" si="3745"/>
        <v>0</v>
      </c>
      <c r="S2374" s="12">
        <f t="shared" si="3745"/>
        <v>0</v>
      </c>
      <c r="T2374" s="12">
        <f t="shared" si="3745"/>
        <v>0</v>
      </c>
      <c r="U2374" s="12">
        <f t="shared" si="3745"/>
        <v>0</v>
      </c>
      <c r="V2374" s="12">
        <f t="shared" si="3745"/>
        <v>0</v>
      </c>
      <c r="W2374" s="12">
        <f t="shared" si="3745"/>
        <v>0</v>
      </c>
      <c r="X2374" s="12">
        <f t="shared" si="3745"/>
        <v>0</v>
      </c>
      <c r="Y2374" s="12">
        <f t="shared" si="3745"/>
        <v>0</v>
      </c>
      <c r="Z2374" s="12">
        <f t="shared" si="3745"/>
        <v>0</v>
      </c>
      <c r="AA2374" s="12">
        <f t="shared" si="3745"/>
        <v>0</v>
      </c>
      <c r="AB2374" s="12">
        <v>0</v>
      </c>
      <c r="AC2374" s="12">
        <v>0</v>
      </c>
      <c r="AD2374" s="12">
        <f t="shared" ref="AD2374:AV2374" si="3746">SUM(AD2375:AD2377)</f>
        <v>0</v>
      </c>
      <c r="AE2374" s="12">
        <f t="shared" si="3746"/>
        <v>0</v>
      </c>
      <c r="AF2374" s="12">
        <f t="shared" si="3746"/>
        <v>0</v>
      </c>
      <c r="AG2374" s="12">
        <f t="shared" si="3746"/>
        <v>0</v>
      </c>
      <c r="AH2374" s="12">
        <f t="shared" si="3746"/>
        <v>0</v>
      </c>
      <c r="AI2374" s="12">
        <f t="shared" si="3746"/>
        <v>0</v>
      </c>
      <c r="AJ2374" s="12">
        <f t="shared" si="3746"/>
        <v>0</v>
      </c>
      <c r="AK2374" s="12">
        <f t="shared" si="3746"/>
        <v>0</v>
      </c>
      <c r="AL2374" s="12">
        <f t="shared" si="3746"/>
        <v>0</v>
      </c>
      <c r="AM2374" s="12">
        <f t="shared" si="3746"/>
        <v>0</v>
      </c>
      <c r="AN2374" s="12">
        <f t="shared" si="3746"/>
        <v>0</v>
      </c>
      <c r="AO2374" s="12">
        <f t="shared" si="3746"/>
        <v>0</v>
      </c>
      <c r="AP2374" s="12">
        <f t="shared" si="3746"/>
        <v>0</v>
      </c>
      <c r="AQ2374" s="12">
        <f t="shared" si="3746"/>
        <v>0</v>
      </c>
      <c r="AR2374" s="12">
        <f t="shared" si="3746"/>
        <v>0</v>
      </c>
      <c r="AS2374" s="12">
        <f t="shared" si="3746"/>
        <v>0</v>
      </c>
      <c r="AT2374" s="12">
        <f t="shared" si="3746"/>
        <v>0</v>
      </c>
      <c r="AU2374" s="12">
        <f t="shared" si="3746"/>
        <v>0</v>
      </c>
      <c r="AV2374" s="12">
        <f t="shared" si="3746"/>
        <v>0</v>
      </c>
      <c r="AW2374" s="12">
        <v>0</v>
      </c>
      <c r="AX2374" s="12">
        <v>0</v>
      </c>
      <c r="AY2374" s="12">
        <f t="shared" ref="AY2374:BQ2374" si="3747">SUM(AY2375:AY2377)</f>
        <v>0</v>
      </c>
      <c r="AZ2374" s="12">
        <f t="shared" si="3747"/>
        <v>0</v>
      </c>
      <c r="BA2374" s="12">
        <f t="shared" si="3747"/>
        <v>0</v>
      </c>
      <c r="BB2374" s="12">
        <f t="shared" si="3747"/>
        <v>1185</v>
      </c>
      <c r="BC2374" s="12">
        <f t="shared" si="3747"/>
        <v>0</v>
      </c>
      <c r="BD2374" s="12">
        <f t="shared" si="3747"/>
        <v>0</v>
      </c>
      <c r="BE2374" s="12">
        <f t="shared" si="3747"/>
        <v>1185</v>
      </c>
      <c r="BF2374" s="12">
        <f t="shared" si="3747"/>
        <v>0</v>
      </c>
      <c r="BG2374" s="12">
        <f t="shared" si="3747"/>
        <v>1185</v>
      </c>
      <c r="BH2374" s="12">
        <f t="shared" si="3747"/>
        <v>0</v>
      </c>
      <c r="BI2374" s="12">
        <f t="shared" si="3747"/>
        <v>0</v>
      </c>
      <c r="BJ2374" s="12">
        <f t="shared" si="3747"/>
        <v>0</v>
      </c>
      <c r="BK2374" s="12">
        <f t="shared" si="3747"/>
        <v>0</v>
      </c>
      <c r="BL2374" s="12">
        <f t="shared" si="3747"/>
        <v>0</v>
      </c>
      <c r="BM2374" s="12">
        <f t="shared" si="3747"/>
        <v>0</v>
      </c>
      <c r="BN2374" s="12">
        <f t="shared" si="3747"/>
        <v>0</v>
      </c>
      <c r="BO2374" s="12">
        <f t="shared" si="3747"/>
        <v>0</v>
      </c>
      <c r="BP2374" s="12">
        <f t="shared" si="3747"/>
        <v>0</v>
      </c>
      <c r="BQ2374" s="12">
        <f t="shared" si="3747"/>
        <v>0</v>
      </c>
      <c r="BR2374" s="12">
        <v>1185</v>
      </c>
      <c r="BS2374" s="12">
        <v>0</v>
      </c>
      <c r="BT2374" s="12" t="e">
        <f>IF(#REF!=0,"-",#REF!/#REF!*100)</f>
        <v>#REF!</v>
      </c>
    </row>
    <row r="2375" spans="1:72" x14ac:dyDescent="0.25">
      <c r="A2375" s="4" t="s">
        <v>718</v>
      </c>
      <c r="B2375" s="4" t="s">
        <v>56</v>
      </c>
      <c r="C2375" s="4" t="s">
        <v>12</v>
      </c>
      <c r="D2375" s="102" t="s">
        <v>762</v>
      </c>
      <c r="E2375" s="113">
        <v>6139</v>
      </c>
      <c r="F2375" s="102"/>
      <c r="G2375" s="98" t="s">
        <v>1669</v>
      </c>
      <c r="H2375" s="13" t="s">
        <v>35</v>
      </c>
      <c r="I2375" s="14">
        <v>0</v>
      </c>
      <c r="J2375" s="14"/>
      <c r="K2375" s="14"/>
      <c r="L2375" s="14"/>
      <c r="M2375" s="14"/>
      <c r="N2375" s="14"/>
      <c r="O2375" s="14">
        <f t="shared" si="3694"/>
        <v>0</v>
      </c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>
        <v>0</v>
      </c>
      <c r="AC2375" s="14">
        <v>0</v>
      </c>
      <c r="AD2375" s="14">
        <v>0</v>
      </c>
      <c r="AE2375" s="14"/>
      <c r="AF2375" s="14"/>
      <c r="AG2375" s="14"/>
      <c r="AH2375" s="14"/>
      <c r="AI2375" s="14"/>
      <c r="AJ2375" s="14">
        <f t="shared" si="3695"/>
        <v>0</v>
      </c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>
        <v>0</v>
      </c>
      <c r="AX2375" s="14">
        <v>0</v>
      </c>
      <c r="AY2375" s="14">
        <v>0</v>
      </c>
      <c r="AZ2375" s="14"/>
      <c r="BA2375" s="14"/>
      <c r="BB2375" s="14">
        <v>1185</v>
      </c>
      <c r="BC2375" s="14"/>
      <c r="BD2375" s="14"/>
      <c r="BE2375" s="14">
        <f t="shared" si="3696"/>
        <v>1185</v>
      </c>
      <c r="BF2375" s="14"/>
      <c r="BG2375" s="14">
        <v>1185</v>
      </c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>
        <v>1185</v>
      </c>
      <c r="BS2375" s="14">
        <v>0</v>
      </c>
      <c r="BT2375" s="14" t="e">
        <f>IF(#REF!=0,"-",#REF!/#REF!*100)</f>
        <v>#REF!</v>
      </c>
    </row>
    <row r="2376" spans="1:72" ht="22.5" x14ac:dyDescent="0.25">
      <c r="A2376" s="4" t="s">
        <v>718</v>
      </c>
      <c r="B2376" s="4" t="s">
        <v>56</v>
      </c>
      <c r="C2376" s="4" t="s">
        <v>12</v>
      </c>
      <c r="D2376" s="102" t="s">
        <v>762</v>
      </c>
      <c r="E2376" s="113">
        <v>6139</v>
      </c>
      <c r="F2376" s="102" t="s">
        <v>769</v>
      </c>
      <c r="G2376" s="98" t="s">
        <v>1669</v>
      </c>
      <c r="H2376" s="13" t="s">
        <v>37</v>
      </c>
      <c r="I2376" s="14">
        <v>0</v>
      </c>
      <c r="J2376" s="14"/>
      <c r="K2376" s="14"/>
      <c r="L2376" s="14"/>
      <c r="M2376" s="14"/>
      <c r="N2376" s="14"/>
      <c r="O2376" s="14">
        <f t="shared" si="3694"/>
        <v>0</v>
      </c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>
        <v>0</v>
      </c>
      <c r="AC2376" s="14">
        <v>0</v>
      </c>
      <c r="AD2376" s="14">
        <v>0</v>
      </c>
      <c r="AE2376" s="14"/>
      <c r="AF2376" s="14"/>
      <c r="AG2376" s="14"/>
      <c r="AH2376" s="14"/>
      <c r="AI2376" s="14"/>
      <c r="AJ2376" s="14">
        <f t="shared" si="3695"/>
        <v>0</v>
      </c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>
        <v>0</v>
      </c>
      <c r="AX2376" s="14">
        <v>0</v>
      </c>
      <c r="AY2376" s="14">
        <v>0</v>
      </c>
      <c r="AZ2376" s="14"/>
      <c r="BA2376" s="14"/>
      <c r="BB2376" s="14"/>
      <c r="BC2376" s="14"/>
      <c r="BD2376" s="14"/>
      <c r="BE2376" s="14">
        <f t="shared" si="3696"/>
        <v>0</v>
      </c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>
        <v>0</v>
      </c>
      <c r="BS2376" s="14">
        <v>0</v>
      </c>
      <c r="BT2376" s="14" t="e">
        <f>IF(#REF!=0,"-",#REF!/#REF!*100)</f>
        <v>#REF!</v>
      </c>
    </row>
    <row r="2377" spans="1:72" ht="33.75" x14ac:dyDescent="0.25">
      <c r="A2377" s="4" t="s">
        <v>718</v>
      </c>
      <c r="B2377" s="4" t="s">
        <v>56</v>
      </c>
      <c r="C2377" s="4" t="s">
        <v>12</v>
      </c>
      <c r="D2377" s="102" t="s">
        <v>762</v>
      </c>
      <c r="E2377" s="113">
        <v>6139</v>
      </c>
      <c r="F2377" s="102" t="s">
        <v>770</v>
      </c>
      <c r="G2377" s="98" t="s">
        <v>1669</v>
      </c>
      <c r="H2377" s="13" t="s">
        <v>38</v>
      </c>
      <c r="I2377" s="14">
        <v>0</v>
      </c>
      <c r="J2377" s="14"/>
      <c r="K2377" s="14"/>
      <c r="L2377" s="14"/>
      <c r="M2377" s="14"/>
      <c r="N2377" s="14"/>
      <c r="O2377" s="14">
        <f t="shared" si="3694"/>
        <v>0</v>
      </c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>
        <v>0</v>
      </c>
      <c r="AC2377" s="14">
        <v>0</v>
      </c>
      <c r="AD2377" s="14">
        <v>0</v>
      </c>
      <c r="AE2377" s="14"/>
      <c r="AF2377" s="14"/>
      <c r="AG2377" s="14"/>
      <c r="AH2377" s="14"/>
      <c r="AI2377" s="14"/>
      <c r="AJ2377" s="14">
        <f t="shared" si="3695"/>
        <v>0</v>
      </c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>
        <v>0</v>
      </c>
      <c r="AX2377" s="14">
        <v>0</v>
      </c>
      <c r="AY2377" s="14">
        <v>0</v>
      </c>
      <c r="AZ2377" s="14"/>
      <c r="BA2377" s="14"/>
      <c r="BB2377" s="14"/>
      <c r="BC2377" s="14"/>
      <c r="BD2377" s="14"/>
      <c r="BE2377" s="14">
        <f t="shared" si="3696"/>
        <v>0</v>
      </c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>
        <v>0</v>
      </c>
      <c r="BS2377" s="14">
        <v>0</v>
      </c>
      <c r="BT2377" s="14" t="e">
        <f>IF(#REF!=0,"-",#REF!/#REF!*100)</f>
        <v>#REF!</v>
      </c>
    </row>
    <row r="2378" spans="1:72" ht="33.75" x14ac:dyDescent="0.25">
      <c r="A2378" s="1" t="s">
        <v>0</v>
      </c>
      <c r="B2378" s="1" t="s">
        <v>0</v>
      </c>
      <c r="C2378" s="1" t="s">
        <v>0</v>
      </c>
      <c r="D2378" s="101" t="s">
        <v>0</v>
      </c>
      <c r="E2378" s="101" t="s">
        <v>0</v>
      </c>
      <c r="F2378" s="101" t="s">
        <v>0</v>
      </c>
      <c r="G2378" s="2" t="s">
        <v>0</v>
      </c>
      <c r="H2378" s="10" t="s">
        <v>39</v>
      </c>
      <c r="I2378" s="11">
        <f t="shared" ref="I2378:AA2378" si="3748">SUM(I2379)</f>
        <v>0</v>
      </c>
      <c r="J2378" s="11">
        <f t="shared" si="3748"/>
        <v>0</v>
      </c>
      <c r="K2378" s="11">
        <f t="shared" si="3748"/>
        <v>0</v>
      </c>
      <c r="L2378" s="11">
        <f t="shared" si="3748"/>
        <v>0</v>
      </c>
      <c r="M2378" s="11">
        <f t="shared" si="3748"/>
        <v>0</v>
      </c>
      <c r="N2378" s="11">
        <f t="shared" si="3748"/>
        <v>0</v>
      </c>
      <c r="O2378" s="11">
        <f t="shared" si="3748"/>
        <v>0</v>
      </c>
      <c r="P2378" s="11">
        <f t="shared" si="3748"/>
        <v>0</v>
      </c>
      <c r="Q2378" s="11">
        <f t="shared" si="3748"/>
        <v>0</v>
      </c>
      <c r="R2378" s="11">
        <f t="shared" si="3748"/>
        <v>0</v>
      </c>
      <c r="S2378" s="11">
        <f t="shared" si="3748"/>
        <v>0</v>
      </c>
      <c r="T2378" s="11">
        <f t="shared" si="3748"/>
        <v>0</v>
      </c>
      <c r="U2378" s="11">
        <f t="shared" si="3748"/>
        <v>0</v>
      </c>
      <c r="V2378" s="11">
        <f t="shared" si="3748"/>
        <v>0</v>
      </c>
      <c r="W2378" s="11">
        <f t="shared" si="3748"/>
        <v>0</v>
      </c>
      <c r="X2378" s="11">
        <f t="shared" si="3748"/>
        <v>0</v>
      </c>
      <c r="Y2378" s="11">
        <f t="shared" si="3748"/>
        <v>0</v>
      </c>
      <c r="Z2378" s="11">
        <f t="shared" si="3748"/>
        <v>0</v>
      </c>
      <c r="AA2378" s="11">
        <f t="shared" si="3748"/>
        <v>0</v>
      </c>
      <c r="AB2378" s="11">
        <v>0</v>
      </c>
      <c r="AC2378" s="11">
        <v>0</v>
      </c>
      <c r="AD2378" s="11">
        <f t="shared" ref="AD2378:AV2378" si="3749">SUM(AD2379)</f>
        <v>0</v>
      </c>
      <c r="AE2378" s="11">
        <f t="shared" si="3749"/>
        <v>0</v>
      </c>
      <c r="AF2378" s="11">
        <f t="shared" si="3749"/>
        <v>0</v>
      </c>
      <c r="AG2378" s="11">
        <f t="shared" si="3749"/>
        <v>0</v>
      </c>
      <c r="AH2378" s="11">
        <f t="shared" si="3749"/>
        <v>0</v>
      </c>
      <c r="AI2378" s="11">
        <f t="shared" si="3749"/>
        <v>0</v>
      </c>
      <c r="AJ2378" s="11">
        <f t="shared" si="3749"/>
        <v>0</v>
      </c>
      <c r="AK2378" s="11">
        <f t="shared" si="3749"/>
        <v>0</v>
      </c>
      <c r="AL2378" s="11">
        <f t="shared" si="3749"/>
        <v>0</v>
      </c>
      <c r="AM2378" s="11">
        <f t="shared" si="3749"/>
        <v>0</v>
      </c>
      <c r="AN2378" s="11">
        <f t="shared" si="3749"/>
        <v>0</v>
      </c>
      <c r="AO2378" s="11">
        <f t="shared" si="3749"/>
        <v>0</v>
      </c>
      <c r="AP2378" s="11">
        <f t="shared" si="3749"/>
        <v>0</v>
      </c>
      <c r="AQ2378" s="11">
        <f t="shared" si="3749"/>
        <v>0</v>
      </c>
      <c r="AR2378" s="11">
        <f t="shared" si="3749"/>
        <v>0</v>
      </c>
      <c r="AS2378" s="11">
        <f t="shared" si="3749"/>
        <v>0</v>
      </c>
      <c r="AT2378" s="11">
        <f t="shared" si="3749"/>
        <v>0</v>
      </c>
      <c r="AU2378" s="11">
        <f t="shared" si="3749"/>
        <v>0</v>
      </c>
      <c r="AV2378" s="11">
        <f t="shared" si="3749"/>
        <v>0</v>
      </c>
      <c r="AW2378" s="11">
        <v>0</v>
      </c>
      <c r="AX2378" s="11">
        <v>0</v>
      </c>
      <c r="AY2378" s="11">
        <f t="shared" ref="AY2378:BQ2378" si="3750">SUM(AY2379)</f>
        <v>4000000</v>
      </c>
      <c r="AZ2378" s="11">
        <f t="shared" si="3750"/>
        <v>0</v>
      </c>
      <c r="BA2378" s="11">
        <f t="shared" si="3750"/>
        <v>0</v>
      </c>
      <c r="BB2378" s="11">
        <f t="shared" si="3750"/>
        <v>0</v>
      </c>
      <c r="BC2378" s="11">
        <f t="shared" si="3750"/>
        <v>0</v>
      </c>
      <c r="BD2378" s="11">
        <f t="shared" si="3750"/>
        <v>0</v>
      </c>
      <c r="BE2378" s="11">
        <f t="shared" si="3750"/>
        <v>4000000</v>
      </c>
      <c r="BF2378" s="11">
        <f t="shared" si="3750"/>
        <v>466362</v>
      </c>
      <c r="BG2378" s="11">
        <f t="shared" si="3750"/>
        <v>253474</v>
      </c>
      <c r="BH2378" s="11">
        <f t="shared" si="3750"/>
        <v>235458</v>
      </c>
      <c r="BI2378" s="11">
        <f t="shared" si="3750"/>
        <v>0</v>
      </c>
      <c r="BJ2378" s="11">
        <f t="shared" si="3750"/>
        <v>0</v>
      </c>
      <c r="BK2378" s="11">
        <f t="shared" si="3750"/>
        <v>0</v>
      </c>
      <c r="BL2378" s="11">
        <f t="shared" si="3750"/>
        <v>0</v>
      </c>
      <c r="BM2378" s="11">
        <f t="shared" si="3750"/>
        <v>0</v>
      </c>
      <c r="BN2378" s="11">
        <f t="shared" si="3750"/>
        <v>0</v>
      </c>
      <c r="BO2378" s="11">
        <f t="shared" si="3750"/>
        <v>0</v>
      </c>
      <c r="BP2378" s="11">
        <f t="shared" si="3750"/>
        <v>0</v>
      </c>
      <c r="BQ2378" s="11">
        <f t="shared" si="3750"/>
        <v>0</v>
      </c>
      <c r="BR2378" s="11">
        <v>955294</v>
      </c>
      <c r="BS2378" s="11">
        <v>3044706</v>
      </c>
      <c r="BT2378" s="11" t="e">
        <f>IF(#REF!=0,"-",#REF!/#REF!*100)</f>
        <v>#REF!</v>
      </c>
    </row>
    <row r="2379" spans="1:72" ht="22.5" x14ac:dyDescent="0.25">
      <c r="A2379" s="4" t="s">
        <v>718</v>
      </c>
      <c r="B2379" s="4" t="s">
        <v>56</v>
      </c>
      <c r="C2379" s="4" t="s">
        <v>12</v>
      </c>
      <c r="D2379" s="102" t="s">
        <v>762</v>
      </c>
      <c r="E2379" s="101" t="s">
        <v>40</v>
      </c>
      <c r="F2379" s="101" t="s">
        <v>0</v>
      </c>
      <c r="G2379" s="2" t="s">
        <v>0</v>
      </c>
      <c r="H2379" s="2" t="s">
        <v>41</v>
      </c>
      <c r="I2379" s="12">
        <f t="shared" ref="I2379:AA2379" si="3751">SUM(I2380,I2381)</f>
        <v>0</v>
      </c>
      <c r="J2379" s="12">
        <f t="shared" si="3751"/>
        <v>0</v>
      </c>
      <c r="K2379" s="12">
        <f t="shared" si="3751"/>
        <v>0</v>
      </c>
      <c r="L2379" s="12">
        <f t="shared" si="3751"/>
        <v>0</v>
      </c>
      <c r="M2379" s="12">
        <f t="shared" si="3751"/>
        <v>0</v>
      </c>
      <c r="N2379" s="12">
        <f t="shared" si="3751"/>
        <v>0</v>
      </c>
      <c r="O2379" s="12">
        <f t="shared" ref="O2379" si="3752">SUM(O2380,O2381)</f>
        <v>0</v>
      </c>
      <c r="P2379" s="12">
        <f t="shared" si="3751"/>
        <v>0</v>
      </c>
      <c r="Q2379" s="12">
        <f t="shared" si="3751"/>
        <v>0</v>
      </c>
      <c r="R2379" s="12">
        <f t="shared" si="3751"/>
        <v>0</v>
      </c>
      <c r="S2379" s="12">
        <f t="shared" si="3751"/>
        <v>0</v>
      </c>
      <c r="T2379" s="12">
        <f t="shared" si="3751"/>
        <v>0</v>
      </c>
      <c r="U2379" s="12">
        <f t="shared" si="3751"/>
        <v>0</v>
      </c>
      <c r="V2379" s="12">
        <f t="shared" si="3751"/>
        <v>0</v>
      </c>
      <c r="W2379" s="12">
        <f t="shared" si="3751"/>
        <v>0</v>
      </c>
      <c r="X2379" s="12">
        <f t="shared" si="3751"/>
        <v>0</v>
      </c>
      <c r="Y2379" s="12">
        <f t="shared" si="3751"/>
        <v>0</v>
      </c>
      <c r="Z2379" s="12">
        <f t="shared" si="3751"/>
        <v>0</v>
      </c>
      <c r="AA2379" s="12">
        <f t="shared" si="3751"/>
        <v>0</v>
      </c>
      <c r="AB2379" s="12">
        <v>0</v>
      </c>
      <c r="AC2379" s="12">
        <v>0</v>
      </c>
      <c r="AD2379" s="12">
        <f t="shared" ref="AD2379:AV2379" si="3753">SUM(AD2380,AD2381)</f>
        <v>0</v>
      </c>
      <c r="AE2379" s="12">
        <f t="shared" si="3753"/>
        <v>0</v>
      </c>
      <c r="AF2379" s="12">
        <f t="shared" si="3753"/>
        <v>0</v>
      </c>
      <c r="AG2379" s="12">
        <f t="shared" si="3753"/>
        <v>0</v>
      </c>
      <c r="AH2379" s="12">
        <f t="shared" si="3753"/>
        <v>0</v>
      </c>
      <c r="AI2379" s="12">
        <f t="shared" si="3753"/>
        <v>0</v>
      </c>
      <c r="AJ2379" s="12">
        <f t="shared" ref="AJ2379" si="3754">SUM(AJ2380,AJ2381)</f>
        <v>0</v>
      </c>
      <c r="AK2379" s="12">
        <f t="shared" si="3753"/>
        <v>0</v>
      </c>
      <c r="AL2379" s="12">
        <f t="shared" si="3753"/>
        <v>0</v>
      </c>
      <c r="AM2379" s="12">
        <f t="shared" si="3753"/>
        <v>0</v>
      </c>
      <c r="AN2379" s="12">
        <f t="shared" si="3753"/>
        <v>0</v>
      </c>
      <c r="AO2379" s="12">
        <f t="shared" si="3753"/>
        <v>0</v>
      </c>
      <c r="AP2379" s="12">
        <f t="shared" si="3753"/>
        <v>0</v>
      </c>
      <c r="AQ2379" s="12">
        <f t="shared" si="3753"/>
        <v>0</v>
      </c>
      <c r="AR2379" s="12">
        <f t="shared" si="3753"/>
        <v>0</v>
      </c>
      <c r="AS2379" s="12">
        <f t="shared" si="3753"/>
        <v>0</v>
      </c>
      <c r="AT2379" s="12">
        <f t="shared" si="3753"/>
        <v>0</v>
      </c>
      <c r="AU2379" s="12">
        <f t="shared" si="3753"/>
        <v>0</v>
      </c>
      <c r="AV2379" s="12">
        <f t="shared" si="3753"/>
        <v>0</v>
      </c>
      <c r="AW2379" s="12">
        <v>0</v>
      </c>
      <c r="AX2379" s="12">
        <v>0</v>
      </c>
      <c r="AY2379" s="12">
        <f t="shared" ref="AY2379:BQ2379" si="3755">SUM(AY2380,AY2381)</f>
        <v>4000000</v>
      </c>
      <c r="AZ2379" s="12">
        <f t="shared" si="3755"/>
        <v>0</v>
      </c>
      <c r="BA2379" s="12">
        <f t="shared" si="3755"/>
        <v>0</v>
      </c>
      <c r="BB2379" s="12">
        <f t="shared" si="3755"/>
        <v>0</v>
      </c>
      <c r="BC2379" s="12">
        <f t="shared" si="3755"/>
        <v>0</v>
      </c>
      <c r="BD2379" s="12">
        <f t="shared" si="3755"/>
        <v>0</v>
      </c>
      <c r="BE2379" s="12">
        <f t="shared" ref="BE2379" si="3756">SUM(BE2380,BE2381)</f>
        <v>4000000</v>
      </c>
      <c r="BF2379" s="12">
        <f t="shared" si="3755"/>
        <v>466362</v>
      </c>
      <c r="BG2379" s="12">
        <f t="shared" si="3755"/>
        <v>253474</v>
      </c>
      <c r="BH2379" s="12">
        <f t="shared" si="3755"/>
        <v>235458</v>
      </c>
      <c r="BI2379" s="12">
        <f t="shared" si="3755"/>
        <v>0</v>
      </c>
      <c r="BJ2379" s="12">
        <f t="shared" si="3755"/>
        <v>0</v>
      </c>
      <c r="BK2379" s="12">
        <f t="shared" si="3755"/>
        <v>0</v>
      </c>
      <c r="BL2379" s="12">
        <f t="shared" si="3755"/>
        <v>0</v>
      </c>
      <c r="BM2379" s="12">
        <f t="shared" si="3755"/>
        <v>0</v>
      </c>
      <c r="BN2379" s="12">
        <f t="shared" si="3755"/>
        <v>0</v>
      </c>
      <c r="BO2379" s="12">
        <f t="shared" si="3755"/>
        <v>0</v>
      </c>
      <c r="BP2379" s="12">
        <f t="shared" si="3755"/>
        <v>0</v>
      </c>
      <c r="BQ2379" s="12">
        <f t="shared" si="3755"/>
        <v>0</v>
      </c>
      <c r="BR2379" s="12">
        <v>955294</v>
      </c>
      <c r="BS2379" s="12">
        <v>3044706</v>
      </c>
      <c r="BT2379" s="12" t="e">
        <f>IF(#REF!=0,"-",#REF!/#REF!*100)</f>
        <v>#REF!</v>
      </c>
    </row>
    <row r="2380" spans="1:72" x14ac:dyDescent="0.25">
      <c r="A2380" s="4" t="s">
        <v>718</v>
      </c>
      <c r="B2380" s="4" t="s">
        <v>56</v>
      </c>
      <c r="C2380" s="4" t="s">
        <v>12</v>
      </c>
      <c r="D2380" s="102" t="s">
        <v>762</v>
      </c>
      <c r="E2380" s="113">
        <v>6142</v>
      </c>
      <c r="F2380" s="102"/>
      <c r="G2380" s="98" t="s">
        <v>1669</v>
      </c>
      <c r="H2380" s="13" t="s">
        <v>60</v>
      </c>
      <c r="I2380" s="14">
        <v>0</v>
      </c>
      <c r="J2380" s="14"/>
      <c r="K2380" s="14"/>
      <c r="L2380" s="14"/>
      <c r="M2380" s="14"/>
      <c r="N2380" s="14"/>
      <c r="O2380" s="14">
        <f t="shared" si="3694"/>
        <v>0</v>
      </c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>
        <v>0</v>
      </c>
      <c r="AC2380" s="14">
        <v>0</v>
      </c>
      <c r="AD2380" s="14">
        <v>0</v>
      </c>
      <c r="AE2380" s="14"/>
      <c r="AF2380" s="14"/>
      <c r="AG2380" s="14"/>
      <c r="AH2380" s="14"/>
      <c r="AI2380" s="14"/>
      <c r="AJ2380" s="14">
        <f t="shared" si="3695"/>
        <v>0</v>
      </c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>
        <v>0</v>
      </c>
      <c r="AX2380" s="14">
        <v>0</v>
      </c>
      <c r="AY2380" s="14">
        <v>4000000</v>
      </c>
      <c r="AZ2380" s="14"/>
      <c r="BA2380" s="14"/>
      <c r="BB2380" s="14"/>
      <c r="BC2380" s="14"/>
      <c r="BD2380" s="14"/>
      <c r="BE2380" s="14">
        <f t="shared" si="3696"/>
        <v>4000000</v>
      </c>
      <c r="BF2380" s="14">
        <f>228801+237561</f>
        <v>466362</v>
      </c>
      <c r="BG2380" s="14">
        <v>253474</v>
      </c>
      <c r="BH2380" s="14">
        <v>235458</v>
      </c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>
        <v>955294</v>
      </c>
      <c r="BS2380" s="14">
        <v>3044706</v>
      </c>
      <c r="BT2380" s="14" t="e">
        <f>IF(#REF!=0,"-",#REF!/#REF!*100)</f>
        <v>#REF!</v>
      </c>
    </row>
    <row r="2381" spans="1:72" x14ac:dyDescent="0.25">
      <c r="A2381" s="1" t="s">
        <v>718</v>
      </c>
      <c r="B2381" s="1" t="s">
        <v>56</v>
      </c>
      <c r="C2381" s="1" t="s">
        <v>12</v>
      </c>
      <c r="D2381" s="105" t="s">
        <v>762</v>
      </c>
      <c r="E2381" s="105" t="s">
        <v>44</v>
      </c>
      <c r="F2381" s="102" t="s">
        <v>0</v>
      </c>
      <c r="G2381" s="13" t="s">
        <v>0</v>
      </c>
      <c r="H2381" s="2" t="s">
        <v>45</v>
      </c>
      <c r="I2381" s="12">
        <f t="shared" ref="I2381:AA2381" si="3757">SUM(I2382:I2383)</f>
        <v>0</v>
      </c>
      <c r="J2381" s="12">
        <f t="shared" si="3757"/>
        <v>0</v>
      </c>
      <c r="K2381" s="12">
        <f t="shared" si="3757"/>
        <v>0</v>
      </c>
      <c r="L2381" s="12">
        <f t="shared" si="3757"/>
        <v>0</v>
      </c>
      <c r="M2381" s="12">
        <f t="shared" si="3757"/>
        <v>0</v>
      </c>
      <c r="N2381" s="12">
        <f t="shared" si="3757"/>
        <v>0</v>
      </c>
      <c r="O2381" s="12">
        <f t="shared" si="3757"/>
        <v>0</v>
      </c>
      <c r="P2381" s="12">
        <f t="shared" si="3757"/>
        <v>0</v>
      </c>
      <c r="Q2381" s="12">
        <f t="shared" si="3757"/>
        <v>0</v>
      </c>
      <c r="R2381" s="12">
        <f t="shared" si="3757"/>
        <v>0</v>
      </c>
      <c r="S2381" s="12">
        <f t="shared" si="3757"/>
        <v>0</v>
      </c>
      <c r="T2381" s="12">
        <f t="shared" si="3757"/>
        <v>0</v>
      </c>
      <c r="U2381" s="12">
        <f t="shared" si="3757"/>
        <v>0</v>
      </c>
      <c r="V2381" s="12">
        <f t="shared" si="3757"/>
        <v>0</v>
      </c>
      <c r="W2381" s="12">
        <f t="shared" si="3757"/>
        <v>0</v>
      </c>
      <c r="X2381" s="12">
        <f t="shared" si="3757"/>
        <v>0</v>
      </c>
      <c r="Y2381" s="12">
        <f t="shared" si="3757"/>
        <v>0</v>
      </c>
      <c r="Z2381" s="12">
        <f t="shared" si="3757"/>
        <v>0</v>
      </c>
      <c r="AA2381" s="12">
        <f t="shared" si="3757"/>
        <v>0</v>
      </c>
      <c r="AB2381" s="12">
        <v>0</v>
      </c>
      <c r="AC2381" s="12">
        <v>0</v>
      </c>
      <c r="AD2381" s="12">
        <f t="shared" ref="AD2381:AV2381" si="3758">SUM(AD2382:AD2383)</f>
        <v>0</v>
      </c>
      <c r="AE2381" s="12">
        <f t="shared" si="3758"/>
        <v>0</v>
      </c>
      <c r="AF2381" s="12">
        <f t="shared" si="3758"/>
        <v>0</v>
      </c>
      <c r="AG2381" s="12">
        <f t="shared" si="3758"/>
        <v>0</v>
      </c>
      <c r="AH2381" s="12">
        <f t="shared" si="3758"/>
        <v>0</v>
      </c>
      <c r="AI2381" s="12">
        <f t="shared" si="3758"/>
        <v>0</v>
      </c>
      <c r="AJ2381" s="12">
        <f t="shared" si="3758"/>
        <v>0</v>
      </c>
      <c r="AK2381" s="12">
        <f t="shared" si="3758"/>
        <v>0</v>
      </c>
      <c r="AL2381" s="12">
        <f t="shared" si="3758"/>
        <v>0</v>
      </c>
      <c r="AM2381" s="12">
        <f t="shared" si="3758"/>
        <v>0</v>
      </c>
      <c r="AN2381" s="12">
        <f t="shared" si="3758"/>
        <v>0</v>
      </c>
      <c r="AO2381" s="12">
        <f t="shared" si="3758"/>
        <v>0</v>
      </c>
      <c r="AP2381" s="12">
        <f t="shared" si="3758"/>
        <v>0</v>
      </c>
      <c r="AQ2381" s="12">
        <f t="shared" si="3758"/>
        <v>0</v>
      </c>
      <c r="AR2381" s="12">
        <f t="shared" si="3758"/>
        <v>0</v>
      </c>
      <c r="AS2381" s="12">
        <f t="shared" si="3758"/>
        <v>0</v>
      </c>
      <c r="AT2381" s="12">
        <f t="shared" si="3758"/>
        <v>0</v>
      </c>
      <c r="AU2381" s="12">
        <f t="shared" si="3758"/>
        <v>0</v>
      </c>
      <c r="AV2381" s="12">
        <f t="shared" si="3758"/>
        <v>0</v>
      </c>
      <c r="AW2381" s="12">
        <v>0</v>
      </c>
      <c r="AX2381" s="12">
        <v>0</v>
      </c>
      <c r="AY2381" s="12">
        <f t="shared" ref="AY2381:BQ2381" si="3759">SUM(AY2382:AY2383)</f>
        <v>0</v>
      </c>
      <c r="AZ2381" s="12">
        <f t="shared" si="3759"/>
        <v>0</v>
      </c>
      <c r="BA2381" s="12">
        <f t="shared" si="3759"/>
        <v>0</v>
      </c>
      <c r="BB2381" s="12">
        <f t="shared" si="3759"/>
        <v>0</v>
      </c>
      <c r="BC2381" s="12">
        <f t="shared" si="3759"/>
        <v>0</v>
      </c>
      <c r="BD2381" s="12">
        <f t="shared" si="3759"/>
        <v>0</v>
      </c>
      <c r="BE2381" s="12">
        <f t="shared" si="3759"/>
        <v>0</v>
      </c>
      <c r="BF2381" s="12">
        <f t="shared" si="3759"/>
        <v>0</v>
      </c>
      <c r="BG2381" s="12">
        <f t="shared" si="3759"/>
        <v>0</v>
      </c>
      <c r="BH2381" s="12">
        <f t="shared" si="3759"/>
        <v>0</v>
      </c>
      <c r="BI2381" s="12">
        <f t="shared" si="3759"/>
        <v>0</v>
      </c>
      <c r="BJ2381" s="12">
        <f t="shared" si="3759"/>
        <v>0</v>
      </c>
      <c r="BK2381" s="12">
        <f t="shared" si="3759"/>
        <v>0</v>
      </c>
      <c r="BL2381" s="12">
        <f t="shared" si="3759"/>
        <v>0</v>
      </c>
      <c r="BM2381" s="12">
        <f t="shared" si="3759"/>
        <v>0</v>
      </c>
      <c r="BN2381" s="12">
        <f t="shared" si="3759"/>
        <v>0</v>
      </c>
      <c r="BO2381" s="12">
        <f t="shared" si="3759"/>
        <v>0</v>
      </c>
      <c r="BP2381" s="12">
        <f t="shared" si="3759"/>
        <v>0</v>
      </c>
      <c r="BQ2381" s="12">
        <f t="shared" si="3759"/>
        <v>0</v>
      </c>
      <c r="BR2381" s="12">
        <v>0</v>
      </c>
      <c r="BS2381" s="12">
        <v>0</v>
      </c>
      <c r="BT2381" s="12" t="e">
        <f>IF(#REF!=0,"-",#REF!/#REF!*100)</f>
        <v>#REF!</v>
      </c>
    </row>
    <row r="2382" spans="1:72" x14ac:dyDescent="0.25">
      <c r="A2382" s="4" t="s">
        <v>718</v>
      </c>
      <c r="B2382" s="4" t="s">
        <v>56</v>
      </c>
      <c r="C2382" s="4" t="s">
        <v>12</v>
      </c>
      <c r="D2382" s="102" t="s">
        <v>762</v>
      </c>
      <c r="E2382" s="113">
        <v>6148</v>
      </c>
      <c r="F2382" s="102"/>
      <c r="G2382" s="98" t="s">
        <v>1669</v>
      </c>
      <c r="H2382" s="13" t="s">
        <v>45</v>
      </c>
      <c r="I2382" s="14">
        <v>0</v>
      </c>
      <c r="J2382" s="14"/>
      <c r="K2382" s="14"/>
      <c r="L2382" s="14"/>
      <c r="M2382" s="14"/>
      <c r="N2382" s="14"/>
      <c r="O2382" s="14">
        <f t="shared" si="3694"/>
        <v>0</v>
      </c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>
        <v>0</v>
      </c>
      <c r="AC2382" s="14">
        <v>0</v>
      </c>
      <c r="AD2382" s="14">
        <v>0</v>
      </c>
      <c r="AE2382" s="14"/>
      <c r="AF2382" s="14"/>
      <c r="AG2382" s="14"/>
      <c r="AH2382" s="14"/>
      <c r="AI2382" s="14"/>
      <c r="AJ2382" s="14">
        <f t="shared" si="3695"/>
        <v>0</v>
      </c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>
        <v>0</v>
      </c>
      <c r="AX2382" s="14">
        <v>0</v>
      </c>
      <c r="AY2382" s="14">
        <v>0</v>
      </c>
      <c r="AZ2382" s="14"/>
      <c r="BA2382" s="14"/>
      <c r="BB2382" s="14"/>
      <c r="BC2382" s="14"/>
      <c r="BD2382" s="14"/>
      <c r="BE2382" s="14">
        <f t="shared" si="3696"/>
        <v>0</v>
      </c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>
        <v>0</v>
      </c>
      <c r="BS2382" s="14">
        <v>0</v>
      </c>
      <c r="BT2382" s="14" t="e">
        <f>IF(#REF!=0,"-",#REF!/#REF!*100)</f>
        <v>#REF!</v>
      </c>
    </row>
    <row r="2383" spans="1:72" ht="22.5" x14ac:dyDescent="0.25">
      <c r="A2383" s="4" t="s">
        <v>718</v>
      </c>
      <c r="B2383" s="4" t="s">
        <v>56</v>
      </c>
      <c r="C2383" s="4" t="s">
        <v>12</v>
      </c>
      <c r="D2383" s="102" t="s">
        <v>762</v>
      </c>
      <c r="E2383" s="113">
        <v>6148</v>
      </c>
      <c r="F2383" s="102" t="s">
        <v>771</v>
      </c>
      <c r="G2383" s="98" t="s">
        <v>1669</v>
      </c>
      <c r="H2383" s="13" t="s">
        <v>113</v>
      </c>
      <c r="I2383" s="14">
        <v>0</v>
      </c>
      <c r="J2383" s="14"/>
      <c r="K2383" s="14"/>
      <c r="L2383" s="14"/>
      <c r="M2383" s="14"/>
      <c r="N2383" s="14"/>
      <c r="O2383" s="14">
        <f t="shared" si="3694"/>
        <v>0</v>
      </c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>
        <v>0</v>
      </c>
      <c r="AC2383" s="14">
        <v>0</v>
      </c>
      <c r="AD2383" s="14">
        <v>0</v>
      </c>
      <c r="AE2383" s="14"/>
      <c r="AF2383" s="14"/>
      <c r="AG2383" s="14"/>
      <c r="AH2383" s="14"/>
      <c r="AI2383" s="14"/>
      <c r="AJ2383" s="14">
        <f t="shared" si="3695"/>
        <v>0</v>
      </c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>
        <v>0</v>
      </c>
      <c r="AX2383" s="14">
        <v>0</v>
      </c>
      <c r="AY2383" s="14">
        <v>0</v>
      </c>
      <c r="AZ2383" s="14"/>
      <c r="BA2383" s="14"/>
      <c r="BB2383" s="14"/>
      <c r="BC2383" s="14"/>
      <c r="BD2383" s="14"/>
      <c r="BE2383" s="14">
        <f t="shared" si="3696"/>
        <v>0</v>
      </c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>
        <v>0</v>
      </c>
      <c r="BS2383" s="14">
        <v>0</v>
      </c>
      <c r="BT2383" s="14" t="e">
        <f>IF(#REF!=0,"-",#REF!/#REF!*100)</f>
        <v>#REF!</v>
      </c>
    </row>
    <row r="2384" spans="1:72" ht="33.75" x14ac:dyDescent="0.25">
      <c r="A2384" s="1" t="s">
        <v>0</v>
      </c>
      <c r="B2384" s="1" t="s">
        <v>0</v>
      </c>
      <c r="C2384" s="1" t="s">
        <v>0</v>
      </c>
      <c r="D2384" s="101" t="s">
        <v>0</v>
      </c>
      <c r="E2384" s="101" t="s">
        <v>0</v>
      </c>
      <c r="F2384" s="101" t="s">
        <v>0</v>
      </c>
      <c r="G2384" s="2" t="s">
        <v>0</v>
      </c>
      <c r="H2384" s="10" t="s">
        <v>47</v>
      </c>
      <c r="I2384" s="11">
        <f t="shared" ref="I2384:AA2384" si="3760">SUM(I2385)</f>
        <v>0</v>
      </c>
      <c r="J2384" s="11">
        <f t="shared" si="3760"/>
        <v>0</v>
      </c>
      <c r="K2384" s="11">
        <f t="shared" si="3760"/>
        <v>0</v>
      </c>
      <c r="L2384" s="11">
        <f t="shared" si="3760"/>
        <v>0</v>
      </c>
      <c r="M2384" s="11">
        <f t="shared" si="3760"/>
        <v>0</v>
      </c>
      <c r="N2384" s="11">
        <f t="shared" si="3760"/>
        <v>0</v>
      </c>
      <c r="O2384" s="11">
        <f t="shared" si="3760"/>
        <v>0</v>
      </c>
      <c r="P2384" s="11">
        <f t="shared" si="3760"/>
        <v>0</v>
      </c>
      <c r="Q2384" s="11">
        <f t="shared" si="3760"/>
        <v>0</v>
      </c>
      <c r="R2384" s="11">
        <f t="shared" si="3760"/>
        <v>0</v>
      </c>
      <c r="S2384" s="11">
        <f t="shared" si="3760"/>
        <v>0</v>
      </c>
      <c r="T2384" s="11">
        <f t="shared" si="3760"/>
        <v>0</v>
      </c>
      <c r="U2384" s="11">
        <f t="shared" si="3760"/>
        <v>0</v>
      </c>
      <c r="V2384" s="11">
        <f t="shared" si="3760"/>
        <v>0</v>
      </c>
      <c r="W2384" s="11">
        <f t="shared" si="3760"/>
        <v>0</v>
      </c>
      <c r="X2384" s="11">
        <f t="shared" si="3760"/>
        <v>0</v>
      </c>
      <c r="Y2384" s="11">
        <f t="shared" si="3760"/>
        <v>0</v>
      </c>
      <c r="Z2384" s="11">
        <f t="shared" si="3760"/>
        <v>0</v>
      </c>
      <c r="AA2384" s="11">
        <f t="shared" si="3760"/>
        <v>0</v>
      </c>
      <c r="AB2384" s="11">
        <v>0</v>
      </c>
      <c r="AC2384" s="11">
        <v>0</v>
      </c>
      <c r="AD2384" s="11">
        <f t="shared" ref="AD2384:AV2384" si="3761">SUM(AD2385)</f>
        <v>0</v>
      </c>
      <c r="AE2384" s="11">
        <f t="shared" si="3761"/>
        <v>0</v>
      </c>
      <c r="AF2384" s="11">
        <f t="shared" si="3761"/>
        <v>0</v>
      </c>
      <c r="AG2384" s="11">
        <f t="shared" si="3761"/>
        <v>0</v>
      </c>
      <c r="AH2384" s="11">
        <f t="shared" si="3761"/>
        <v>0</v>
      </c>
      <c r="AI2384" s="11">
        <f t="shared" si="3761"/>
        <v>0</v>
      </c>
      <c r="AJ2384" s="11">
        <f t="shared" si="3761"/>
        <v>0</v>
      </c>
      <c r="AK2384" s="11">
        <f t="shared" si="3761"/>
        <v>0</v>
      </c>
      <c r="AL2384" s="11">
        <f t="shared" si="3761"/>
        <v>0</v>
      </c>
      <c r="AM2384" s="11">
        <f t="shared" si="3761"/>
        <v>0</v>
      </c>
      <c r="AN2384" s="11">
        <f t="shared" si="3761"/>
        <v>0</v>
      </c>
      <c r="AO2384" s="11">
        <f t="shared" si="3761"/>
        <v>0</v>
      </c>
      <c r="AP2384" s="11">
        <f t="shared" si="3761"/>
        <v>0</v>
      </c>
      <c r="AQ2384" s="11">
        <f t="shared" si="3761"/>
        <v>0</v>
      </c>
      <c r="AR2384" s="11">
        <f t="shared" si="3761"/>
        <v>0</v>
      </c>
      <c r="AS2384" s="11">
        <f t="shared" si="3761"/>
        <v>0</v>
      </c>
      <c r="AT2384" s="11">
        <f t="shared" si="3761"/>
        <v>0</v>
      </c>
      <c r="AU2384" s="11">
        <f t="shared" si="3761"/>
        <v>0</v>
      </c>
      <c r="AV2384" s="11">
        <f t="shared" si="3761"/>
        <v>0</v>
      </c>
      <c r="AW2384" s="11">
        <v>0</v>
      </c>
      <c r="AX2384" s="11">
        <v>0</v>
      </c>
      <c r="AY2384" s="11">
        <f t="shared" ref="AY2384:BQ2384" si="3762">SUM(AY2385)</f>
        <v>0</v>
      </c>
      <c r="AZ2384" s="11">
        <f t="shared" si="3762"/>
        <v>0</v>
      </c>
      <c r="BA2384" s="11">
        <f t="shared" si="3762"/>
        <v>0</v>
      </c>
      <c r="BB2384" s="11">
        <f t="shared" si="3762"/>
        <v>0</v>
      </c>
      <c r="BC2384" s="11">
        <f t="shared" si="3762"/>
        <v>0</v>
      </c>
      <c r="BD2384" s="11">
        <f t="shared" si="3762"/>
        <v>0</v>
      </c>
      <c r="BE2384" s="11">
        <f t="shared" si="3762"/>
        <v>0</v>
      </c>
      <c r="BF2384" s="11">
        <f t="shared" si="3762"/>
        <v>0</v>
      </c>
      <c r="BG2384" s="11">
        <f t="shared" si="3762"/>
        <v>0</v>
      </c>
      <c r="BH2384" s="11">
        <f t="shared" si="3762"/>
        <v>0</v>
      </c>
      <c r="BI2384" s="11">
        <f t="shared" si="3762"/>
        <v>0</v>
      </c>
      <c r="BJ2384" s="11">
        <f t="shared" si="3762"/>
        <v>0</v>
      </c>
      <c r="BK2384" s="11">
        <f t="shared" si="3762"/>
        <v>0</v>
      </c>
      <c r="BL2384" s="11">
        <f t="shared" si="3762"/>
        <v>0</v>
      </c>
      <c r="BM2384" s="11">
        <f t="shared" si="3762"/>
        <v>0</v>
      </c>
      <c r="BN2384" s="11">
        <f t="shared" si="3762"/>
        <v>0</v>
      </c>
      <c r="BO2384" s="11">
        <f t="shared" si="3762"/>
        <v>0</v>
      </c>
      <c r="BP2384" s="11">
        <f t="shared" si="3762"/>
        <v>0</v>
      </c>
      <c r="BQ2384" s="11">
        <f t="shared" si="3762"/>
        <v>0</v>
      </c>
      <c r="BR2384" s="11">
        <v>0</v>
      </c>
      <c r="BS2384" s="11">
        <v>0</v>
      </c>
      <c r="BT2384" s="11" t="e">
        <f>IF(#REF!=0,"-",#REF!/#REF!*100)</f>
        <v>#REF!</v>
      </c>
    </row>
    <row r="2385" spans="1:72" x14ac:dyDescent="0.25">
      <c r="A2385" s="4" t="s">
        <v>718</v>
      </c>
      <c r="B2385" s="4" t="s">
        <v>56</v>
      </c>
      <c r="C2385" s="4" t="s">
        <v>12</v>
      </c>
      <c r="D2385" s="102" t="s">
        <v>762</v>
      </c>
      <c r="E2385" s="101" t="s">
        <v>48</v>
      </c>
      <c r="F2385" s="101" t="s">
        <v>0</v>
      </c>
      <c r="G2385" s="2" t="s">
        <v>0</v>
      </c>
      <c r="H2385" s="2" t="s">
        <v>49</v>
      </c>
      <c r="I2385" s="12">
        <f t="shared" ref="I2385:AA2385" si="3763">SUM(I2386:I2387)</f>
        <v>0</v>
      </c>
      <c r="J2385" s="12">
        <f t="shared" si="3763"/>
        <v>0</v>
      </c>
      <c r="K2385" s="12">
        <f t="shared" si="3763"/>
        <v>0</v>
      </c>
      <c r="L2385" s="12">
        <f t="shared" si="3763"/>
        <v>0</v>
      </c>
      <c r="M2385" s="12">
        <f t="shared" si="3763"/>
        <v>0</v>
      </c>
      <c r="N2385" s="12">
        <f t="shared" si="3763"/>
        <v>0</v>
      </c>
      <c r="O2385" s="12">
        <f t="shared" ref="O2385" si="3764">SUM(O2386:O2387)</f>
        <v>0</v>
      </c>
      <c r="P2385" s="12">
        <f t="shared" si="3763"/>
        <v>0</v>
      </c>
      <c r="Q2385" s="12">
        <f t="shared" si="3763"/>
        <v>0</v>
      </c>
      <c r="R2385" s="12">
        <f t="shared" si="3763"/>
        <v>0</v>
      </c>
      <c r="S2385" s="12">
        <f t="shared" si="3763"/>
        <v>0</v>
      </c>
      <c r="T2385" s="12">
        <f t="shared" si="3763"/>
        <v>0</v>
      </c>
      <c r="U2385" s="12">
        <f t="shared" si="3763"/>
        <v>0</v>
      </c>
      <c r="V2385" s="12">
        <f t="shared" si="3763"/>
        <v>0</v>
      </c>
      <c r="W2385" s="12">
        <f t="shared" si="3763"/>
        <v>0</v>
      </c>
      <c r="X2385" s="12">
        <f t="shared" si="3763"/>
        <v>0</v>
      </c>
      <c r="Y2385" s="12">
        <f t="shared" si="3763"/>
        <v>0</v>
      </c>
      <c r="Z2385" s="12">
        <f t="shared" si="3763"/>
        <v>0</v>
      </c>
      <c r="AA2385" s="12">
        <f t="shared" si="3763"/>
        <v>0</v>
      </c>
      <c r="AB2385" s="12">
        <v>0</v>
      </c>
      <c r="AC2385" s="12">
        <v>0</v>
      </c>
      <c r="AD2385" s="12">
        <f t="shared" ref="AD2385:AV2385" si="3765">SUM(AD2386:AD2387)</f>
        <v>0</v>
      </c>
      <c r="AE2385" s="12">
        <f t="shared" si="3765"/>
        <v>0</v>
      </c>
      <c r="AF2385" s="12">
        <f t="shared" si="3765"/>
        <v>0</v>
      </c>
      <c r="AG2385" s="12">
        <f t="shared" si="3765"/>
        <v>0</v>
      </c>
      <c r="AH2385" s="12">
        <f t="shared" si="3765"/>
        <v>0</v>
      </c>
      <c r="AI2385" s="12">
        <f t="shared" si="3765"/>
        <v>0</v>
      </c>
      <c r="AJ2385" s="12">
        <f t="shared" ref="AJ2385" si="3766">SUM(AJ2386:AJ2387)</f>
        <v>0</v>
      </c>
      <c r="AK2385" s="12">
        <f t="shared" si="3765"/>
        <v>0</v>
      </c>
      <c r="AL2385" s="12">
        <f t="shared" si="3765"/>
        <v>0</v>
      </c>
      <c r="AM2385" s="12">
        <f t="shared" si="3765"/>
        <v>0</v>
      </c>
      <c r="AN2385" s="12">
        <f t="shared" si="3765"/>
        <v>0</v>
      </c>
      <c r="AO2385" s="12">
        <f t="shared" si="3765"/>
        <v>0</v>
      </c>
      <c r="AP2385" s="12">
        <f t="shared" si="3765"/>
        <v>0</v>
      </c>
      <c r="AQ2385" s="12">
        <f t="shared" si="3765"/>
        <v>0</v>
      </c>
      <c r="AR2385" s="12">
        <f t="shared" si="3765"/>
        <v>0</v>
      </c>
      <c r="AS2385" s="12">
        <f t="shared" si="3765"/>
        <v>0</v>
      </c>
      <c r="AT2385" s="12">
        <f t="shared" si="3765"/>
        <v>0</v>
      </c>
      <c r="AU2385" s="12">
        <f t="shared" si="3765"/>
        <v>0</v>
      </c>
      <c r="AV2385" s="12">
        <f t="shared" si="3765"/>
        <v>0</v>
      </c>
      <c r="AW2385" s="12">
        <v>0</v>
      </c>
      <c r="AX2385" s="12">
        <v>0</v>
      </c>
      <c r="AY2385" s="12">
        <f t="shared" ref="AY2385:BQ2385" si="3767">SUM(AY2386:AY2387)</f>
        <v>0</v>
      </c>
      <c r="AZ2385" s="12">
        <f t="shared" si="3767"/>
        <v>0</v>
      </c>
      <c r="BA2385" s="12">
        <f t="shared" si="3767"/>
        <v>0</v>
      </c>
      <c r="BB2385" s="12">
        <f t="shared" si="3767"/>
        <v>0</v>
      </c>
      <c r="BC2385" s="12">
        <f t="shared" si="3767"/>
        <v>0</v>
      </c>
      <c r="BD2385" s="12">
        <f t="shared" si="3767"/>
        <v>0</v>
      </c>
      <c r="BE2385" s="12">
        <f t="shared" ref="BE2385" si="3768">SUM(BE2386:BE2387)</f>
        <v>0</v>
      </c>
      <c r="BF2385" s="12">
        <f t="shared" si="3767"/>
        <v>0</v>
      </c>
      <c r="BG2385" s="12">
        <f t="shared" si="3767"/>
        <v>0</v>
      </c>
      <c r="BH2385" s="12">
        <f t="shared" si="3767"/>
        <v>0</v>
      </c>
      <c r="BI2385" s="12">
        <f t="shared" si="3767"/>
        <v>0</v>
      </c>
      <c r="BJ2385" s="12">
        <f t="shared" si="3767"/>
        <v>0</v>
      </c>
      <c r="BK2385" s="12">
        <f t="shared" si="3767"/>
        <v>0</v>
      </c>
      <c r="BL2385" s="12">
        <f t="shared" si="3767"/>
        <v>0</v>
      </c>
      <c r="BM2385" s="12">
        <f t="shared" si="3767"/>
        <v>0</v>
      </c>
      <c r="BN2385" s="12">
        <f t="shared" si="3767"/>
        <v>0</v>
      </c>
      <c r="BO2385" s="12">
        <f t="shared" si="3767"/>
        <v>0</v>
      </c>
      <c r="BP2385" s="12">
        <f t="shared" si="3767"/>
        <v>0</v>
      </c>
      <c r="BQ2385" s="12">
        <f t="shared" si="3767"/>
        <v>0</v>
      </c>
      <c r="BR2385" s="12">
        <v>0</v>
      </c>
      <c r="BS2385" s="12">
        <v>0</v>
      </c>
      <c r="BT2385" s="12" t="e">
        <f>IF(#REF!=0,"-",#REF!/#REF!*100)</f>
        <v>#REF!</v>
      </c>
    </row>
    <row r="2386" spans="1:72" x14ac:dyDescent="0.25">
      <c r="A2386" s="4" t="s">
        <v>718</v>
      </c>
      <c r="B2386" s="4" t="s">
        <v>56</v>
      </c>
      <c r="C2386" s="4" t="s">
        <v>12</v>
      </c>
      <c r="D2386" s="102" t="s">
        <v>762</v>
      </c>
      <c r="E2386" s="113">
        <v>8213</v>
      </c>
      <c r="F2386" s="102"/>
      <c r="G2386" s="98" t="s">
        <v>1669</v>
      </c>
      <c r="H2386" s="13" t="s">
        <v>51</v>
      </c>
      <c r="I2386" s="14">
        <v>0</v>
      </c>
      <c r="J2386" s="14"/>
      <c r="K2386" s="14"/>
      <c r="L2386" s="14"/>
      <c r="M2386" s="14"/>
      <c r="N2386" s="14"/>
      <c r="O2386" s="14">
        <f t="shared" si="3694"/>
        <v>0</v>
      </c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>
        <v>0</v>
      </c>
      <c r="AC2386" s="14">
        <v>0</v>
      </c>
      <c r="AD2386" s="14">
        <v>0</v>
      </c>
      <c r="AE2386" s="14"/>
      <c r="AF2386" s="14"/>
      <c r="AG2386" s="14"/>
      <c r="AH2386" s="14"/>
      <c r="AI2386" s="14"/>
      <c r="AJ2386" s="14">
        <f t="shared" si="3695"/>
        <v>0</v>
      </c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>
        <v>0</v>
      </c>
      <c r="AX2386" s="14">
        <v>0</v>
      </c>
      <c r="AY2386" s="14">
        <v>0</v>
      </c>
      <c r="AZ2386" s="14"/>
      <c r="BA2386" s="14"/>
      <c r="BB2386" s="14"/>
      <c r="BC2386" s="14"/>
      <c r="BD2386" s="14"/>
      <c r="BE2386" s="14">
        <f t="shared" si="3696"/>
        <v>0</v>
      </c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>
        <v>0</v>
      </c>
      <c r="BS2386" s="14">
        <v>0</v>
      </c>
      <c r="BT2386" s="14" t="e">
        <f>IF(#REF!=0,"-",#REF!/#REF!*100)</f>
        <v>#REF!</v>
      </c>
    </row>
    <row r="2387" spans="1:72" x14ac:dyDescent="0.25">
      <c r="A2387" s="4" t="s">
        <v>718</v>
      </c>
      <c r="B2387" s="4" t="s">
        <v>56</v>
      </c>
      <c r="C2387" s="4" t="s">
        <v>12</v>
      </c>
      <c r="D2387" s="102" t="s">
        <v>762</v>
      </c>
      <c r="E2387" s="113">
        <v>8216</v>
      </c>
      <c r="F2387" s="102"/>
      <c r="G2387" s="98" t="s">
        <v>1669</v>
      </c>
      <c r="H2387" s="13" t="s">
        <v>108</v>
      </c>
      <c r="I2387" s="14">
        <v>0</v>
      </c>
      <c r="J2387" s="14"/>
      <c r="K2387" s="14"/>
      <c r="L2387" s="14"/>
      <c r="M2387" s="14"/>
      <c r="N2387" s="14"/>
      <c r="O2387" s="14">
        <f t="shared" si="3694"/>
        <v>0</v>
      </c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>
        <v>0</v>
      </c>
      <c r="AC2387" s="14">
        <v>0</v>
      </c>
      <c r="AD2387" s="14">
        <v>0</v>
      </c>
      <c r="AE2387" s="14"/>
      <c r="AF2387" s="14"/>
      <c r="AG2387" s="14"/>
      <c r="AH2387" s="14"/>
      <c r="AI2387" s="14"/>
      <c r="AJ2387" s="14">
        <f t="shared" si="3695"/>
        <v>0</v>
      </c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>
        <v>0</v>
      </c>
      <c r="AX2387" s="14">
        <v>0</v>
      </c>
      <c r="AY2387" s="14">
        <v>0</v>
      </c>
      <c r="AZ2387" s="14"/>
      <c r="BA2387" s="14"/>
      <c r="BB2387" s="14"/>
      <c r="BC2387" s="14"/>
      <c r="BD2387" s="14"/>
      <c r="BE2387" s="14">
        <f t="shared" si="3696"/>
        <v>0</v>
      </c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>
        <v>0</v>
      </c>
      <c r="BS2387" s="14">
        <v>0</v>
      </c>
      <c r="BT2387" s="14" t="e">
        <f>IF(#REF!=0,"-",#REF!/#REF!*100)</f>
        <v>#REF!</v>
      </c>
    </row>
    <row r="2388" spans="1:72" ht="22.5" x14ac:dyDescent="0.25">
      <c r="A2388" s="13" t="s">
        <v>0</v>
      </c>
      <c r="B2388" s="13" t="s">
        <v>0</v>
      </c>
      <c r="C2388" s="13" t="s">
        <v>0</v>
      </c>
      <c r="D2388" s="98" t="s">
        <v>0</v>
      </c>
      <c r="E2388" s="98" t="s">
        <v>0</v>
      </c>
      <c r="F2388" s="98" t="s">
        <v>0</v>
      </c>
      <c r="G2388" s="13" t="s">
        <v>0</v>
      </c>
      <c r="H2388" s="10" t="s">
        <v>772</v>
      </c>
      <c r="I2388" s="11">
        <f t="shared" ref="I2388:AA2388" si="3769">SUM(I2384,I2378,I2354)</f>
        <v>0</v>
      </c>
      <c r="J2388" s="11">
        <f t="shared" si="3769"/>
        <v>0</v>
      </c>
      <c r="K2388" s="11">
        <f t="shared" si="3769"/>
        <v>0</v>
      </c>
      <c r="L2388" s="11">
        <f t="shared" si="3769"/>
        <v>0</v>
      </c>
      <c r="M2388" s="11">
        <f t="shared" si="3769"/>
        <v>0</v>
      </c>
      <c r="N2388" s="11">
        <f t="shared" si="3769"/>
        <v>0</v>
      </c>
      <c r="O2388" s="11">
        <f t="shared" si="3769"/>
        <v>0</v>
      </c>
      <c r="P2388" s="11">
        <f t="shared" si="3769"/>
        <v>0</v>
      </c>
      <c r="Q2388" s="11">
        <f t="shared" si="3769"/>
        <v>0</v>
      </c>
      <c r="R2388" s="11">
        <f t="shared" si="3769"/>
        <v>0</v>
      </c>
      <c r="S2388" s="11">
        <f t="shared" si="3769"/>
        <v>0</v>
      </c>
      <c r="T2388" s="11">
        <f t="shared" si="3769"/>
        <v>0</v>
      </c>
      <c r="U2388" s="11">
        <f t="shared" si="3769"/>
        <v>0</v>
      </c>
      <c r="V2388" s="11">
        <f t="shared" si="3769"/>
        <v>0</v>
      </c>
      <c r="W2388" s="11">
        <f t="shared" si="3769"/>
        <v>0</v>
      </c>
      <c r="X2388" s="11">
        <f t="shared" si="3769"/>
        <v>0</v>
      </c>
      <c r="Y2388" s="11">
        <f t="shared" si="3769"/>
        <v>0</v>
      </c>
      <c r="Z2388" s="11">
        <f t="shared" si="3769"/>
        <v>0</v>
      </c>
      <c r="AA2388" s="11">
        <f t="shared" si="3769"/>
        <v>0</v>
      </c>
      <c r="AB2388" s="11">
        <v>0</v>
      </c>
      <c r="AC2388" s="11">
        <v>0</v>
      </c>
      <c r="AD2388" s="11">
        <f t="shared" ref="AD2388:AV2388" si="3770">SUM(AD2384,AD2378,AD2354)</f>
        <v>0</v>
      </c>
      <c r="AE2388" s="11">
        <f t="shared" si="3770"/>
        <v>0</v>
      </c>
      <c r="AF2388" s="11">
        <f t="shared" si="3770"/>
        <v>0</v>
      </c>
      <c r="AG2388" s="11">
        <f t="shared" si="3770"/>
        <v>0</v>
      </c>
      <c r="AH2388" s="11">
        <f t="shared" si="3770"/>
        <v>0</v>
      </c>
      <c r="AI2388" s="11">
        <f t="shared" si="3770"/>
        <v>0</v>
      </c>
      <c r="AJ2388" s="11">
        <f t="shared" si="3770"/>
        <v>0</v>
      </c>
      <c r="AK2388" s="11">
        <f t="shared" si="3770"/>
        <v>0</v>
      </c>
      <c r="AL2388" s="11">
        <f t="shared" si="3770"/>
        <v>0</v>
      </c>
      <c r="AM2388" s="11">
        <f t="shared" si="3770"/>
        <v>0</v>
      </c>
      <c r="AN2388" s="11">
        <f t="shared" si="3770"/>
        <v>0</v>
      </c>
      <c r="AO2388" s="11">
        <f t="shared" si="3770"/>
        <v>0</v>
      </c>
      <c r="AP2388" s="11">
        <f t="shared" si="3770"/>
        <v>0</v>
      </c>
      <c r="AQ2388" s="11">
        <f t="shared" si="3770"/>
        <v>0</v>
      </c>
      <c r="AR2388" s="11">
        <f t="shared" si="3770"/>
        <v>0</v>
      </c>
      <c r="AS2388" s="11">
        <f t="shared" si="3770"/>
        <v>0</v>
      </c>
      <c r="AT2388" s="11">
        <f t="shared" si="3770"/>
        <v>0</v>
      </c>
      <c r="AU2388" s="11">
        <f t="shared" si="3770"/>
        <v>0</v>
      </c>
      <c r="AV2388" s="11">
        <f t="shared" si="3770"/>
        <v>0</v>
      </c>
      <c r="AW2388" s="11">
        <v>0</v>
      </c>
      <c r="AX2388" s="11">
        <v>0</v>
      </c>
      <c r="AY2388" s="11">
        <f t="shared" ref="AY2388:BQ2388" si="3771">SUM(AY2384,AY2378,AY2354)</f>
        <v>4000000</v>
      </c>
      <c r="AZ2388" s="11">
        <f t="shared" si="3771"/>
        <v>0</v>
      </c>
      <c r="BA2388" s="11">
        <f t="shared" si="3771"/>
        <v>0</v>
      </c>
      <c r="BB2388" s="11">
        <f t="shared" si="3771"/>
        <v>1185</v>
      </c>
      <c r="BC2388" s="11">
        <f t="shared" si="3771"/>
        <v>0</v>
      </c>
      <c r="BD2388" s="11">
        <f t="shared" si="3771"/>
        <v>0</v>
      </c>
      <c r="BE2388" s="11">
        <f t="shared" si="3771"/>
        <v>4001185</v>
      </c>
      <c r="BF2388" s="11">
        <f t="shared" si="3771"/>
        <v>466362</v>
      </c>
      <c r="BG2388" s="11">
        <f t="shared" si="3771"/>
        <v>254659</v>
      </c>
      <c r="BH2388" s="11">
        <f t="shared" si="3771"/>
        <v>235458</v>
      </c>
      <c r="BI2388" s="11">
        <f t="shared" si="3771"/>
        <v>0</v>
      </c>
      <c r="BJ2388" s="11">
        <f t="shared" si="3771"/>
        <v>0</v>
      </c>
      <c r="BK2388" s="11">
        <f t="shared" si="3771"/>
        <v>0</v>
      </c>
      <c r="BL2388" s="11">
        <f t="shared" si="3771"/>
        <v>0</v>
      </c>
      <c r="BM2388" s="11">
        <f t="shared" si="3771"/>
        <v>0</v>
      </c>
      <c r="BN2388" s="11">
        <f t="shared" si="3771"/>
        <v>0</v>
      </c>
      <c r="BO2388" s="11">
        <f t="shared" si="3771"/>
        <v>0</v>
      </c>
      <c r="BP2388" s="11">
        <f t="shared" si="3771"/>
        <v>0</v>
      </c>
      <c r="BQ2388" s="11">
        <f t="shared" si="3771"/>
        <v>0</v>
      </c>
      <c r="BR2388" s="11">
        <v>956479</v>
      </c>
      <c r="BS2388" s="11">
        <v>3044706</v>
      </c>
      <c r="BT2388" s="11" t="e">
        <f>IF(#REF!=0,"-",#REF!/#REF!*100)</f>
        <v>#REF!</v>
      </c>
    </row>
    <row r="2389" spans="1:72" ht="15.75" thickBot="1" x14ac:dyDescent="0.3">
      <c r="A2389" s="13" t="s">
        <v>0</v>
      </c>
      <c r="B2389" s="13" t="s">
        <v>0</v>
      </c>
      <c r="C2389" s="13" t="s">
        <v>0</v>
      </c>
      <c r="D2389" s="98" t="s">
        <v>0</v>
      </c>
      <c r="E2389" s="98" t="s">
        <v>0</v>
      </c>
      <c r="F2389" s="98" t="s">
        <v>0</v>
      </c>
      <c r="G2389" s="13" t="s">
        <v>0</v>
      </c>
      <c r="H2389" s="2" t="s">
        <v>53</v>
      </c>
      <c r="I2389" s="13" t="s">
        <v>0</v>
      </c>
      <c r="J2389" s="13"/>
      <c r="K2389" s="13"/>
      <c r="L2389" s="13"/>
      <c r="M2389" s="13"/>
      <c r="N2389" s="13"/>
      <c r="O2389" s="13" t="e">
        <f t="shared" si="3694"/>
        <v>#VALUE!</v>
      </c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>
        <v>0</v>
      </c>
      <c r="AC2389" s="13" t="e">
        <v>#VALUE!</v>
      </c>
      <c r="AD2389" s="13" t="s">
        <v>0</v>
      </c>
      <c r="AE2389" s="13"/>
      <c r="AF2389" s="13"/>
      <c r="AG2389" s="13"/>
      <c r="AH2389" s="13"/>
      <c r="AI2389" s="13"/>
      <c r="AJ2389" s="13" t="e">
        <f t="shared" si="3695"/>
        <v>#VALUE!</v>
      </c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>
        <v>0</v>
      </c>
      <c r="AX2389" s="13" t="e">
        <v>#VALUE!</v>
      </c>
      <c r="AY2389" s="13" t="s">
        <v>0</v>
      </c>
      <c r="AZ2389" s="13"/>
      <c r="BA2389" s="13"/>
      <c r="BB2389" s="13"/>
      <c r="BC2389" s="13"/>
      <c r="BD2389" s="13"/>
      <c r="BE2389" s="13" t="e">
        <f t="shared" si="3696"/>
        <v>#VALUE!</v>
      </c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>
        <v>0</v>
      </c>
      <c r="BS2389" s="13" t="e">
        <v>#VALUE!</v>
      </c>
      <c r="BT2389" s="12"/>
    </row>
    <row r="2390" spans="1:72" ht="69.75" customHeight="1" thickBot="1" x14ac:dyDescent="0.3">
      <c r="A2390" s="132" t="s">
        <v>0</v>
      </c>
      <c r="B2390" s="132" t="s">
        <v>0</v>
      </c>
      <c r="C2390" s="132" t="s">
        <v>0</v>
      </c>
      <c r="D2390" s="135" t="s">
        <v>0</v>
      </c>
      <c r="E2390" s="135" t="s">
        <v>0</v>
      </c>
      <c r="F2390" s="135" t="s">
        <v>0</v>
      </c>
      <c r="G2390" s="138" t="s">
        <v>0</v>
      </c>
      <c r="H2390" s="5" t="s">
        <v>54</v>
      </c>
      <c r="I2390" s="89" t="s">
        <v>9</v>
      </c>
      <c r="J2390" s="89" t="s">
        <v>1606</v>
      </c>
      <c r="K2390" s="89" t="s">
        <v>1534</v>
      </c>
      <c r="L2390" s="89" t="s">
        <v>1592</v>
      </c>
      <c r="M2390" s="89" t="s">
        <v>1593</v>
      </c>
      <c r="N2390" s="89" t="s">
        <v>1594</v>
      </c>
      <c r="O2390" s="89" t="s">
        <v>1610</v>
      </c>
      <c r="P2390" s="89" t="s">
        <v>1607</v>
      </c>
      <c r="Q2390" s="89" t="s">
        <v>1595</v>
      </c>
      <c r="R2390" s="89" t="s">
        <v>1596</v>
      </c>
      <c r="S2390" s="89" t="s">
        <v>1597</v>
      </c>
      <c r="T2390" s="89" t="s">
        <v>1598</v>
      </c>
      <c r="U2390" s="89" t="s">
        <v>1599</v>
      </c>
      <c r="V2390" s="89" t="s">
        <v>1600</v>
      </c>
      <c r="W2390" s="89" t="s">
        <v>1608</v>
      </c>
      <c r="X2390" s="89" t="s">
        <v>1609</v>
      </c>
      <c r="Y2390" s="89" t="s">
        <v>1601</v>
      </c>
      <c r="Z2390" s="89" t="s">
        <v>1602</v>
      </c>
      <c r="AA2390" s="89" t="s">
        <v>1603</v>
      </c>
      <c r="AB2390" s="89" t="s">
        <v>1604</v>
      </c>
      <c r="AC2390" s="89" t="s">
        <v>1605</v>
      </c>
      <c r="AD2390" s="90" t="s">
        <v>10</v>
      </c>
      <c r="AE2390" s="90" t="s">
        <v>1606</v>
      </c>
      <c r="AF2390" s="90" t="s">
        <v>1534</v>
      </c>
      <c r="AG2390" s="90" t="s">
        <v>1592</v>
      </c>
      <c r="AH2390" s="90" t="s">
        <v>1593</v>
      </c>
      <c r="AI2390" s="90" t="s">
        <v>1594</v>
      </c>
      <c r="AJ2390" s="90" t="s">
        <v>1611</v>
      </c>
      <c r="AK2390" s="90" t="s">
        <v>1607</v>
      </c>
      <c r="AL2390" s="90" t="s">
        <v>1595</v>
      </c>
      <c r="AM2390" s="90" t="s">
        <v>1596</v>
      </c>
      <c r="AN2390" s="90" t="s">
        <v>1597</v>
      </c>
      <c r="AO2390" s="90" t="s">
        <v>1598</v>
      </c>
      <c r="AP2390" s="90" t="s">
        <v>1599</v>
      </c>
      <c r="AQ2390" s="90" t="s">
        <v>1600</v>
      </c>
      <c r="AR2390" s="90" t="s">
        <v>1608</v>
      </c>
      <c r="AS2390" s="90" t="s">
        <v>1609</v>
      </c>
      <c r="AT2390" s="90" t="s">
        <v>1601</v>
      </c>
      <c r="AU2390" s="90" t="s">
        <v>1602</v>
      </c>
      <c r="AV2390" s="90" t="s">
        <v>1603</v>
      </c>
      <c r="AW2390" s="90" t="s">
        <v>1604</v>
      </c>
      <c r="AX2390" s="90" t="s">
        <v>1605</v>
      </c>
      <c r="AY2390" s="91" t="s">
        <v>11</v>
      </c>
      <c r="AZ2390" s="91" t="s">
        <v>1606</v>
      </c>
      <c r="BA2390" s="91" t="s">
        <v>1534</v>
      </c>
      <c r="BB2390" s="91" t="s">
        <v>1592</v>
      </c>
      <c r="BC2390" s="91" t="s">
        <v>1593</v>
      </c>
      <c r="BD2390" s="91" t="s">
        <v>1594</v>
      </c>
      <c r="BE2390" s="91" t="s">
        <v>1612</v>
      </c>
      <c r="BF2390" s="91" t="s">
        <v>1607</v>
      </c>
      <c r="BG2390" s="91" t="s">
        <v>1595</v>
      </c>
      <c r="BH2390" s="91" t="s">
        <v>1596</v>
      </c>
      <c r="BI2390" s="91" t="s">
        <v>1597</v>
      </c>
      <c r="BJ2390" s="91" t="s">
        <v>1598</v>
      </c>
      <c r="BK2390" s="91" t="s">
        <v>1599</v>
      </c>
      <c r="BL2390" s="91" t="s">
        <v>1600</v>
      </c>
      <c r="BM2390" s="91" t="s">
        <v>1608</v>
      </c>
      <c r="BN2390" s="91" t="s">
        <v>1609</v>
      </c>
      <c r="BO2390" s="91" t="s">
        <v>1601</v>
      </c>
      <c r="BP2390" s="91" t="s">
        <v>1602</v>
      </c>
      <c r="BQ2390" s="91" t="s">
        <v>1603</v>
      </c>
      <c r="BR2390" s="91" t="s">
        <v>1604</v>
      </c>
      <c r="BS2390" s="91" t="s">
        <v>1605</v>
      </c>
      <c r="BT2390" s="5" t="s">
        <v>1671</v>
      </c>
    </row>
    <row r="2391" spans="1:72" x14ac:dyDescent="0.25">
      <c r="A2391" s="133"/>
      <c r="B2391" s="133"/>
      <c r="C2391" s="133"/>
      <c r="D2391" s="136"/>
      <c r="E2391" s="136"/>
      <c r="F2391" s="136"/>
      <c r="G2391" s="139"/>
      <c r="H2391" s="15" t="s">
        <v>0</v>
      </c>
      <c r="I2391" s="9">
        <v>1</v>
      </c>
      <c r="J2391" s="9">
        <v>2</v>
      </c>
      <c r="K2391" s="9">
        <v>3</v>
      </c>
      <c r="L2391" s="9">
        <v>4</v>
      </c>
      <c r="M2391" s="9">
        <v>5</v>
      </c>
      <c r="N2391" s="9">
        <v>6</v>
      </c>
      <c r="O2391" s="9">
        <v>7</v>
      </c>
      <c r="P2391" s="9">
        <v>8</v>
      </c>
      <c r="Q2391" s="9">
        <v>9</v>
      </c>
      <c r="R2391" s="9">
        <v>10</v>
      </c>
      <c r="S2391" s="9">
        <v>11</v>
      </c>
      <c r="T2391" s="9">
        <v>12</v>
      </c>
      <c r="U2391" s="9">
        <v>13</v>
      </c>
      <c r="V2391" s="9">
        <v>14</v>
      </c>
      <c r="W2391" s="9">
        <v>15</v>
      </c>
      <c r="X2391" s="9">
        <v>16</v>
      </c>
      <c r="Y2391" s="9">
        <v>17</v>
      </c>
      <c r="Z2391" s="9">
        <v>18</v>
      </c>
      <c r="AA2391" s="9">
        <v>19</v>
      </c>
      <c r="AB2391" s="9">
        <v>20</v>
      </c>
      <c r="AC2391" s="9">
        <v>21</v>
      </c>
      <c r="AD2391" s="9">
        <v>1</v>
      </c>
      <c r="AE2391" s="9">
        <v>2</v>
      </c>
      <c r="AF2391" s="9">
        <v>3</v>
      </c>
      <c r="AG2391" s="9">
        <v>4</v>
      </c>
      <c r="AH2391" s="9">
        <v>5</v>
      </c>
      <c r="AI2391" s="9">
        <v>6</v>
      </c>
      <c r="AJ2391" s="9">
        <v>7</v>
      </c>
      <c r="AK2391" s="9">
        <v>8</v>
      </c>
      <c r="AL2391" s="9">
        <v>9</v>
      </c>
      <c r="AM2391" s="9">
        <v>10</v>
      </c>
      <c r="AN2391" s="9">
        <v>11</v>
      </c>
      <c r="AO2391" s="9">
        <v>12</v>
      </c>
      <c r="AP2391" s="9">
        <v>13</v>
      </c>
      <c r="AQ2391" s="9">
        <v>14</v>
      </c>
      <c r="AR2391" s="9">
        <v>15</v>
      </c>
      <c r="AS2391" s="9">
        <v>16</v>
      </c>
      <c r="AT2391" s="9">
        <v>17</v>
      </c>
      <c r="AU2391" s="9">
        <v>18</v>
      </c>
      <c r="AV2391" s="9">
        <v>19</v>
      </c>
      <c r="AW2391" s="9">
        <v>20</v>
      </c>
      <c r="AX2391" s="9">
        <v>21</v>
      </c>
      <c r="AY2391" s="9">
        <v>1</v>
      </c>
      <c r="AZ2391" s="9">
        <v>2</v>
      </c>
      <c r="BA2391" s="9">
        <v>3</v>
      </c>
      <c r="BB2391" s="9">
        <v>4</v>
      </c>
      <c r="BC2391" s="9">
        <v>5</v>
      </c>
      <c r="BD2391" s="9">
        <v>6</v>
      </c>
      <c r="BE2391" s="9">
        <v>7</v>
      </c>
      <c r="BF2391" s="9">
        <v>8</v>
      </c>
      <c r="BG2391" s="9">
        <v>9</v>
      </c>
      <c r="BH2391" s="9">
        <v>10</v>
      </c>
      <c r="BI2391" s="9">
        <v>11</v>
      </c>
      <c r="BJ2391" s="9">
        <v>12</v>
      </c>
      <c r="BK2391" s="9">
        <v>13</v>
      </c>
      <c r="BL2391" s="9">
        <v>14</v>
      </c>
      <c r="BM2391" s="9">
        <v>15</v>
      </c>
      <c r="BN2391" s="9">
        <v>16</v>
      </c>
      <c r="BO2391" s="9">
        <v>17</v>
      </c>
      <c r="BP2391" s="9">
        <v>18</v>
      </c>
      <c r="BQ2391" s="9">
        <v>19</v>
      </c>
      <c r="BR2391" s="9">
        <v>20</v>
      </c>
      <c r="BS2391" s="9">
        <v>21</v>
      </c>
      <c r="BT2391" s="9">
        <v>9</v>
      </c>
    </row>
    <row r="2392" spans="1:72" x14ac:dyDescent="0.25">
      <c r="A2392" s="133"/>
      <c r="B2392" s="133"/>
      <c r="C2392" s="133"/>
      <c r="D2392" s="136"/>
      <c r="E2392" s="136"/>
      <c r="F2392" s="136"/>
      <c r="G2392" s="139"/>
      <c r="H2392" s="16" t="s">
        <v>116</v>
      </c>
      <c r="I2392" s="17">
        <f t="shared" ref="I2392:AA2392" si="3772">SUM(I2388)</f>
        <v>0</v>
      </c>
      <c r="J2392" s="17">
        <f t="shared" si="3772"/>
        <v>0</v>
      </c>
      <c r="K2392" s="17">
        <f t="shared" si="3772"/>
        <v>0</v>
      </c>
      <c r="L2392" s="17">
        <f t="shared" si="3772"/>
        <v>0</v>
      </c>
      <c r="M2392" s="17">
        <f t="shared" si="3772"/>
        <v>0</v>
      </c>
      <c r="N2392" s="17">
        <f t="shared" si="3772"/>
        <v>0</v>
      </c>
      <c r="O2392" s="17">
        <f t="shared" ref="O2392" si="3773">SUM(O2388)</f>
        <v>0</v>
      </c>
      <c r="P2392" s="17">
        <f t="shared" si="3772"/>
        <v>0</v>
      </c>
      <c r="Q2392" s="17">
        <f t="shared" si="3772"/>
        <v>0</v>
      </c>
      <c r="R2392" s="17">
        <f t="shared" si="3772"/>
        <v>0</v>
      </c>
      <c r="S2392" s="17">
        <f t="shared" si="3772"/>
        <v>0</v>
      </c>
      <c r="T2392" s="17">
        <f t="shared" si="3772"/>
        <v>0</v>
      </c>
      <c r="U2392" s="17">
        <f t="shared" si="3772"/>
        <v>0</v>
      </c>
      <c r="V2392" s="17">
        <f t="shared" si="3772"/>
        <v>0</v>
      </c>
      <c r="W2392" s="17">
        <f t="shared" si="3772"/>
        <v>0</v>
      </c>
      <c r="X2392" s="17">
        <f t="shared" si="3772"/>
        <v>0</v>
      </c>
      <c r="Y2392" s="17">
        <f t="shared" si="3772"/>
        <v>0</v>
      </c>
      <c r="Z2392" s="17">
        <f t="shared" si="3772"/>
        <v>0</v>
      </c>
      <c r="AA2392" s="17">
        <f t="shared" si="3772"/>
        <v>0</v>
      </c>
      <c r="AB2392" s="17">
        <v>0</v>
      </c>
      <c r="AC2392" s="17">
        <v>0</v>
      </c>
      <c r="AD2392" s="17">
        <f t="shared" ref="AD2392:AV2392" si="3774">SUM(AD2388)</f>
        <v>0</v>
      </c>
      <c r="AE2392" s="17">
        <f t="shared" si="3774"/>
        <v>0</v>
      </c>
      <c r="AF2392" s="17">
        <f t="shared" si="3774"/>
        <v>0</v>
      </c>
      <c r="AG2392" s="17">
        <f t="shared" si="3774"/>
        <v>0</v>
      </c>
      <c r="AH2392" s="17">
        <f t="shared" si="3774"/>
        <v>0</v>
      </c>
      <c r="AI2392" s="17">
        <f t="shared" si="3774"/>
        <v>0</v>
      </c>
      <c r="AJ2392" s="17">
        <f t="shared" ref="AJ2392" si="3775">SUM(AJ2388)</f>
        <v>0</v>
      </c>
      <c r="AK2392" s="17">
        <f t="shared" si="3774"/>
        <v>0</v>
      </c>
      <c r="AL2392" s="17">
        <f t="shared" si="3774"/>
        <v>0</v>
      </c>
      <c r="AM2392" s="17">
        <f t="shared" si="3774"/>
        <v>0</v>
      </c>
      <c r="AN2392" s="17">
        <f t="shared" si="3774"/>
        <v>0</v>
      </c>
      <c r="AO2392" s="17">
        <f t="shared" si="3774"/>
        <v>0</v>
      </c>
      <c r="AP2392" s="17">
        <f t="shared" si="3774"/>
        <v>0</v>
      </c>
      <c r="AQ2392" s="17">
        <f t="shared" si="3774"/>
        <v>0</v>
      </c>
      <c r="AR2392" s="17">
        <f t="shared" si="3774"/>
        <v>0</v>
      </c>
      <c r="AS2392" s="17">
        <f t="shared" si="3774"/>
        <v>0</v>
      </c>
      <c r="AT2392" s="17">
        <f t="shared" si="3774"/>
        <v>0</v>
      </c>
      <c r="AU2392" s="17">
        <f t="shared" si="3774"/>
        <v>0</v>
      </c>
      <c r="AV2392" s="17">
        <f t="shared" si="3774"/>
        <v>0</v>
      </c>
      <c r="AW2392" s="17">
        <v>0</v>
      </c>
      <c r="AX2392" s="17">
        <v>0</v>
      </c>
      <c r="AY2392" s="17">
        <f t="shared" ref="AY2392:BQ2392" si="3776">SUM(AY2388)</f>
        <v>4000000</v>
      </c>
      <c r="AZ2392" s="17">
        <f t="shared" si="3776"/>
        <v>0</v>
      </c>
      <c r="BA2392" s="17">
        <f t="shared" si="3776"/>
        <v>0</v>
      </c>
      <c r="BB2392" s="17">
        <f t="shared" si="3776"/>
        <v>1185</v>
      </c>
      <c r="BC2392" s="17">
        <f t="shared" si="3776"/>
        <v>0</v>
      </c>
      <c r="BD2392" s="17">
        <f t="shared" si="3776"/>
        <v>0</v>
      </c>
      <c r="BE2392" s="17">
        <f t="shared" ref="BE2392" si="3777">SUM(BE2388)</f>
        <v>4001185</v>
      </c>
      <c r="BF2392" s="17">
        <f t="shared" si="3776"/>
        <v>466362</v>
      </c>
      <c r="BG2392" s="17">
        <f t="shared" si="3776"/>
        <v>254659</v>
      </c>
      <c r="BH2392" s="17">
        <f t="shared" si="3776"/>
        <v>235458</v>
      </c>
      <c r="BI2392" s="17">
        <f t="shared" si="3776"/>
        <v>0</v>
      </c>
      <c r="BJ2392" s="17">
        <f t="shared" si="3776"/>
        <v>0</v>
      </c>
      <c r="BK2392" s="17">
        <f t="shared" si="3776"/>
        <v>0</v>
      </c>
      <c r="BL2392" s="17">
        <f t="shared" si="3776"/>
        <v>0</v>
      </c>
      <c r="BM2392" s="17">
        <f t="shared" si="3776"/>
        <v>0</v>
      </c>
      <c r="BN2392" s="17">
        <f t="shared" si="3776"/>
        <v>0</v>
      </c>
      <c r="BO2392" s="17">
        <f t="shared" si="3776"/>
        <v>0</v>
      </c>
      <c r="BP2392" s="17">
        <f t="shared" si="3776"/>
        <v>0</v>
      </c>
      <c r="BQ2392" s="17">
        <f t="shared" si="3776"/>
        <v>0</v>
      </c>
      <c r="BR2392" s="17">
        <v>956479</v>
      </c>
      <c r="BS2392" s="17">
        <v>3044706</v>
      </c>
      <c r="BT2392" s="17" t="e">
        <f>IF(#REF!=0,"-",#REF!/#REF!*100)</f>
        <v>#REF!</v>
      </c>
    </row>
    <row r="2393" spans="1:72" x14ac:dyDescent="0.25">
      <c r="A2393" s="134"/>
      <c r="B2393" s="134"/>
      <c r="C2393" s="134"/>
      <c r="D2393" s="137"/>
      <c r="E2393" s="137"/>
      <c r="F2393" s="137"/>
      <c r="G2393" s="140"/>
      <c r="H2393" s="18" t="s">
        <v>55</v>
      </c>
      <c r="I2393" s="17">
        <f t="shared" ref="I2393:AA2393" si="3778">SUM(I2392)</f>
        <v>0</v>
      </c>
      <c r="J2393" s="17">
        <f t="shared" si="3778"/>
        <v>0</v>
      </c>
      <c r="K2393" s="17">
        <f t="shared" si="3778"/>
        <v>0</v>
      </c>
      <c r="L2393" s="17">
        <f t="shared" si="3778"/>
        <v>0</v>
      </c>
      <c r="M2393" s="17">
        <f t="shared" si="3778"/>
        <v>0</v>
      </c>
      <c r="N2393" s="17">
        <f t="shared" si="3778"/>
        <v>0</v>
      </c>
      <c r="O2393" s="17">
        <f t="shared" ref="O2393" si="3779">SUM(O2392)</f>
        <v>0</v>
      </c>
      <c r="P2393" s="17">
        <f t="shared" si="3778"/>
        <v>0</v>
      </c>
      <c r="Q2393" s="17">
        <f t="shared" si="3778"/>
        <v>0</v>
      </c>
      <c r="R2393" s="17">
        <f t="shared" si="3778"/>
        <v>0</v>
      </c>
      <c r="S2393" s="17">
        <f t="shared" si="3778"/>
        <v>0</v>
      </c>
      <c r="T2393" s="17">
        <f t="shared" si="3778"/>
        <v>0</v>
      </c>
      <c r="U2393" s="17">
        <f t="shared" si="3778"/>
        <v>0</v>
      </c>
      <c r="V2393" s="17">
        <f t="shared" si="3778"/>
        <v>0</v>
      </c>
      <c r="W2393" s="17">
        <f t="shared" si="3778"/>
        <v>0</v>
      </c>
      <c r="X2393" s="17">
        <f t="shared" si="3778"/>
        <v>0</v>
      </c>
      <c r="Y2393" s="17">
        <f t="shared" si="3778"/>
        <v>0</v>
      </c>
      <c r="Z2393" s="17">
        <f t="shared" si="3778"/>
        <v>0</v>
      </c>
      <c r="AA2393" s="17">
        <f t="shared" si="3778"/>
        <v>0</v>
      </c>
      <c r="AB2393" s="17">
        <v>0</v>
      </c>
      <c r="AC2393" s="17">
        <v>0</v>
      </c>
      <c r="AD2393" s="17">
        <f t="shared" ref="AD2393:AV2393" si="3780">SUM(AD2392)</f>
        <v>0</v>
      </c>
      <c r="AE2393" s="17">
        <f t="shared" si="3780"/>
        <v>0</v>
      </c>
      <c r="AF2393" s="17">
        <f t="shared" si="3780"/>
        <v>0</v>
      </c>
      <c r="AG2393" s="17">
        <f t="shared" si="3780"/>
        <v>0</v>
      </c>
      <c r="AH2393" s="17">
        <f t="shared" si="3780"/>
        <v>0</v>
      </c>
      <c r="AI2393" s="17">
        <f t="shared" si="3780"/>
        <v>0</v>
      </c>
      <c r="AJ2393" s="17">
        <f t="shared" ref="AJ2393" si="3781">SUM(AJ2392)</f>
        <v>0</v>
      </c>
      <c r="AK2393" s="17">
        <f t="shared" si="3780"/>
        <v>0</v>
      </c>
      <c r="AL2393" s="17">
        <f t="shared" si="3780"/>
        <v>0</v>
      </c>
      <c r="AM2393" s="17">
        <f t="shared" si="3780"/>
        <v>0</v>
      </c>
      <c r="AN2393" s="17">
        <f t="shared" si="3780"/>
        <v>0</v>
      </c>
      <c r="AO2393" s="17">
        <f t="shared" si="3780"/>
        <v>0</v>
      </c>
      <c r="AP2393" s="17">
        <f t="shared" si="3780"/>
        <v>0</v>
      </c>
      <c r="AQ2393" s="17">
        <f t="shared" si="3780"/>
        <v>0</v>
      </c>
      <c r="AR2393" s="17">
        <f t="shared" si="3780"/>
        <v>0</v>
      </c>
      <c r="AS2393" s="17">
        <f t="shared" si="3780"/>
        <v>0</v>
      </c>
      <c r="AT2393" s="17">
        <f t="shared" si="3780"/>
        <v>0</v>
      </c>
      <c r="AU2393" s="17">
        <f t="shared" si="3780"/>
        <v>0</v>
      </c>
      <c r="AV2393" s="17">
        <f t="shared" si="3780"/>
        <v>0</v>
      </c>
      <c r="AW2393" s="17">
        <v>0</v>
      </c>
      <c r="AX2393" s="17">
        <v>0</v>
      </c>
      <c r="AY2393" s="17">
        <f t="shared" ref="AY2393:BQ2393" si="3782">SUM(AY2392)</f>
        <v>4000000</v>
      </c>
      <c r="AZ2393" s="17">
        <f t="shared" si="3782"/>
        <v>0</v>
      </c>
      <c r="BA2393" s="17">
        <f t="shared" si="3782"/>
        <v>0</v>
      </c>
      <c r="BB2393" s="17">
        <f t="shared" si="3782"/>
        <v>1185</v>
      </c>
      <c r="BC2393" s="17">
        <f t="shared" si="3782"/>
        <v>0</v>
      </c>
      <c r="BD2393" s="17">
        <f t="shared" si="3782"/>
        <v>0</v>
      </c>
      <c r="BE2393" s="17">
        <f t="shared" ref="BE2393" si="3783">SUM(BE2392)</f>
        <v>4001185</v>
      </c>
      <c r="BF2393" s="17">
        <f t="shared" si="3782"/>
        <v>466362</v>
      </c>
      <c r="BG2393" s="17">
        <f t="shared" si="3782"/>
        <v>254659</v>
      </c>
      <c r="BH2393" s="17">
        <f t="shared" si="3782"/>
        <v>235458</v>
      </c>
      <c r="BI2393" s="17">
        <f t="shared" si="3782"/>
        <v>0</v>
      </c>
      <c r="BJ2393" s="17">
        <f t="shared" si="3782"/>
        <v>0</v>
      </c>
      <c r="BK2393" s="17">
        <f t="shared" si="3782"/>
        <v>0</v>
      </c>
      <c r="BL2393" s="17">
        <f t="shared" si="3782"/>
        <v>0</v>
      </c>
      <c r="BM2393" s="17">
        <f t="shared" si="3782"/>
        <v>0</v>
      </c>
      <c r="BN2393" s="17">
        <f t="shared" si="3782"/>
        <v>0</v>
      </c>
      <c r="BO2393" s="17">
        <f t="shared" si="3782"/>
        <v>0</v>
      </c>
      <c r="BP2393" s="17">
        <f t="shared" si="3782"/>
        <v>0</v>
      </c>
      <c r="BQ2393" s="17">
        <f t="shared" si="3782"/>
        <v>0</v>
      </c>
      <c r="BR2393" s="17">
        <v>956479</v>
      </c>
      <c r="BS2393" s="17">
        <v>3044706</v>
      </c>
      <c r="BT2393" s="17" t="e">
        <f>IF(#REF!=0,"-",#REF!/#REF!*100)</f>
        <v>#REF!</v>
      </c>
    </row>
    <row r="2394" spans="1:72" x14ac:dyDescent="0.25">
      <c r="A2394" s="13" t="s">
        <v>0</v>
      </c>
      <c r="B2394" s="13" t="s">
        <v>0</v>
      </c>
      <c r="C2394" s="13" t="s">
        <v>0</v>
      </c>
      <c r="D2394" s="98" t="s">
        <v>0</v>
      </c>
      <c r="E2394" s="98" t="s">
        <v>0</v>
      </c>
      <c r="F2394" s="98" t="s">
        <v>0</v>
      </c>
      <c r="G2394" s="13" t="s">
        <v>0</v>
      </c>
      <c r="H2394" s="10" t="s">
        <v>773</v>
      </c>
      <c r="I2394" s="11">
        <f t="shared" ref="I2394:AA2394" si="3784">SUM(I2388)</f>
        <v>0</v>
      </c>
      <c r="J2394" s="11">
        <f t="shared" si="3784"/>
        <v>0</v>
      </c>
      <c r="K2394" s="11">
        <f t="shared" si="3784"/>
        <v>0</v>
      </c>
      <c r="L2394" s="11">
        <f t="shared" si="3784"/>
        <v>0</v>
      </c>
      <c r="M2394" s="11">
        <f t="shared" si="3784"/>
        <v>0</v>
      </c>
      <c r="N2394" s="11">
        <f t="shared" si="3784"/>
        <v>0</v>
      </c>
      <c r="O2394" s="11">
        <f t="shared" ref="O2394" si="3785">SUM(O2388)</f>
        <v>0</v>
      </c>
      <c r="P2394" s="11">
        <f t="shared" si="3784"/>
        <v>0</v>
      </c>
      <c r="Q2394" s="11">
        <f t="shared" si="3784"/>
        <v>0</v>
      </c>
      <c r="R2394" s="11">
        <f t="shared" si="3784"/>
        <v>0</v>
      </c>
      <c r="S2394" s="11">
        <f t="shared" si="3784"/>
        <v>0</v>
      </c>
      <c r="T2394" s="11">
        <f t="shared" si="3784"/>
        <v>0</v>
      </c>
      <c r="U2394" s="11">
        <f t="shared" si="3784"/>
        <v>0</v>
      </c>
      <c r="V2394" s="11">
        <f t="shared" si="3784"/>
        <v>0</v>
      </c>
      <c r="W2394" s="11">
        <f t="shared" si="3784"/>
        <v>0</v>
      </c>
      <c r="X2394" s="11">
        <f t="shared" si="3784"/>
        <v>0</v>
      </c>
      <c r="Y2394" s="11">
        <f t="shared" si="3784"/>
        <v>0</v>
      </c>
      <c r="Z2394" s="11">
        <f t="shared" si="3784"/>
        <v>0</v>
      </c>
      <c r="AA2394" s="11">
        <f t="shared" si="3784"/>
        <v>0</v>
      </c>
      <c r="AB2394" s="11">
        <v>0</v>
      </c>
      <c r="AC2394" s="11">
        <v>0</v>
      </c>
      <c r="AD2394" s="11">
        <f t="shared" ref="AD2394:AV2394" si="3786">SUM(AD2388)</f>
        <v>0</v>
      </c>
      <c r="AE2394" s="11">
        <f t="shared" si="3786"/>
        <v>0</v>
      </c>
      <c r="AF2394" s="11">
        <f t="shared" si="3786"/>
        <v>0</v>
      </c>
      <c r="AG2394" s="11">
        <f t="shared" si="3786"/>
        <v>0</v>
      </c>
      <c r="AH2394" s="11">
        <f t="shared" si="3786"/>
        <v>0</v>
      </c>
      <c r="AI2394" s="11">
        <f t="shared" si="3786"/>
        <v>0</v>
      </c>
      <c r="AJ2394" s="11">
        <f t="shared" ref="AJ2394" si="3787">SUM(AJ2388)</f>
        <v>0</v>
      </c>
      <c r="AK2394" s="11">
        <f t="shared" si="3786"/>
        <v>0</v>
      </c>
      <c r="AL2394" s="11">
        <f t="shared" si="3786"/>
        <v>0</v>
      </c>
      <c r="AM2394" s="11">
        <f t="shared" si="3786"/>
        <v>0</v>
      </c>
      <c r="AN2394" s="11">
        <f t="shared" si="3786"/>
        <v>0</v>
      </c>
      <c r="AO2394" s="11">
        <f t="shared" si="3786"/>
        <v>0</v>
      </c>
      <c r="AP2394" s="11">
        <f t="shared" si="3786"/>
        <v>0</v>
      </c>
      <c r="AQ2394" s="11">
        <f t="shared" si="3786"/>
        <v>0</v>
      </c>
      <c r="AR2394" s="11">
        <f t="shared" si="3786"/>
        <v>0</v>
      </c>
      <c r="AS2394" s="11">
        <f t="shared" si="3786"/>
        <v>0</v>
      </c>
      <c r="AT2394" s="11">
        <f t="shared" si="3786"/>
        <v>0</v>
      </c>
      <c r="AU2394" s="11">
        <f t="shared" si="3786"/>
        <v>0</v>
      </c>
      <c r="AV2394" s="11">
        <f t="shared" si="3786"/>
        <v>0</v>
      </c>
      <c r="AW2394" s="11">
        <v>0</v>
      </c>
      <c r="AX2394" s="11">
        <v>0</v>
      </c>
      <c r="AY2394" s="11">
        <f t="shared" ref="AY2394:BQ2394" si="3788">SUM(AY2388)</f>
        <v>4000000</v>
      </c>
      <c r="AZ2394" s="11">
        <f t="shared" si="3788"/>
        <v>0</v>
      </c>
      <c r="BA2394" s="11">
        <f t="shared" si="3788"/>
        <v>0</v>
      </c>
      <c r="BB2394" s="11">
        <f t="shared" si="3788"/>
        <v>1185</v>
      </c>
      <c r="BC2394" s="11">
        <f t="shared" si="3788"/>
        <v>0</v>
      </c>
      <c r="BD2394" s="11">
        <f t="shared" si="3788"/>
        <v>0</v>
      </c>
      <c r="BE2394" s="11">
        <f t="shared" ref="BE2394" si="3789">SUM(BE2388)</f>
        <v>4001185</v>
      </c>
      <c r="BF2394" s="11">
        <f t="shared" si="3788"/>
        <v>466362</v>
      </c>
      <c r="BG2394" s="11">
        <f t="shared" si="3788"/>
        <v>254659</v>
      </c>
      <c r="BH2394" s="11">
        <f t="shared" si="3788"/>
        <v>235458</v>
      </c>
      <c r="BI2394" s="11">
        <f t="shared" si="3788"/>
        <v>0</v>
      </c>
      <c r="BJ2394" s="11">
        <f t="shared" si="3788"/>
        <v>0</v>
      </c>
      <c r="BK2394" s="11">
        <f t="shared" si="3788"/>
        <v>0</v>
      </c>
      <c r="BL2394" s="11">
        <f t="shared" si="3788"/>
        <v>0</v>
      </c>
      <c r="BM2394" s="11">
        <f t="shared" si="3788"/>
        <v>0</v>
      </c>
      <c r="BN2394" s="11">
        <f t="shared" si="3788"/>
        <v>0</v>
      </c>
      <c r="BO2394" s="11">
        <f t="shared" si="3788"/>
        <v>0</v>
      </c>
      <c r="BP2394" s="11">
        <f t="shared" si="3788"/>
        <v>0</v>
      </c>
      <c r="BQ2394" s="11">
        <f t="shared" si="3788"/>
        <v>0</v>
      </c>
      <c r="BR2394" s="11">
        <v>956479</v>
      </c>
      <c r="BS2394" s="11">
        <v>3044706</v>
      </c>
      <c r="BT2394" s="11" t="e">
        <f>IF(#REF!=0,"-",#REF!/#REF!*100)</f>
        <v>#REF!</v>
      </c>
    </row>
    <row r="2395" spans="1:72" x14ac:dyDescent="0.25">
      <c r="A2395" s="13" t="s">
        <v>0</v>
      </c>
      <c r="B2395" s="13" t="s">
        <v>0</v>
      </c>
      <c r="C2395" s="13" t="s">
        <v>0</v>
      </c>
      <c r="D2395" s="98" t="s">
        <v>0</v>
      </c>
      <c r="E2395" s="98" t="s">
        <v>0</v>
      </c>
      <c r="F2395" s="98" t="s">
        <v>0</v>
      </c>
      <c r="G2395" s="13" t="s">
        <v>0</v>
      </c>
      <c r="H2395" s="2" t="s">
        <v>53</v>
      </c>
      <c r="I2395" s="13" t="s">
        <v>0</v>
      </c>
      <c r="J2395" s="13"/>
      <c r="K2395" s="13"/>
      <c r="L2395" s="13"/>
      <c r="M2395" s="13"/>
      <c r="N2395" s="13"/>
      <c r="O2395" s="13" t="e">
        <f t="shared" si="3694"/>
        <v>#VALUE!</v>
      </c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>
        <v>0</v>
      </c>
      <c r="AC2395" s="13" t="e">
        <v>#VALUE!</v>
      </c>
      <c r="AD2395" s="13" t="s">
        <v>0</v>
      </c>
      <c r="AE2395" s="13"/>
      <c r="AF2395" s="13"/>
      <c r="AG2395" s="13"/>
      <c r="AH2395" s="13"/>
      <c r="AI2395" s="13"/>
      <c r="AJ2395" s="13" t="e">
        <f t="shared" si="3695"/>
        <v>#VALUE!</v>
      </c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>
        <v>0</v>
      </c>
      <c r="AX2395" s="13" t="e">
        <v>#VALUE!</v>
      </c>
      <c r="AY2395" s="13" t="s">
        <v>0</v>
      </c>
      <c r="AZ2395" s="13"/>
      <c r="BA2395" s="13"/>
      <c r="BB2395" s="13"/>
      <c r="BC2395" s="13"/>
      <c r="BD2395" s="13"/>
      <c r="BE2395" s="13" t="e">
        <f t="shared" si="3696"/>
        <v>#VALUE!</v>
      </c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>
        <v>0</v>
      </c>
      <c r="BS2395" s="13" t="e">
        <v>#VALUE!</v>
      </c>
      <c r="BT2395" s="12" t="e">
        <f>IF(#REF!=0,"-",#REF!/#REF!*100)</f>
        <v>#REF!</v>
      </c>
    </row>
    <row r="2396" spans="1:72" ht="15.75" thickBot="1" x14ac:dyDescent="0.3">
      <c r="A2396" s="1" t="s">
        <v>718</v>
      </c>
      <c r="B2396" s="1" t="s">
        <v>58</v>
      </c>
      <c r="C2396" s="4" t="s">
        <v>0</v>
      </c>
      <c r="D2396" s="102" t="s">
        <v>0</v>
      </c>
      <c r="E2396" s="101" t="s">
        <v>0</v>
      </c>
      <c r="F2396" s="101" t="s">
        <v>0</v>
      </c>
      <c r="G2396" s="2" t="s">
        <v>0</v>
      </c>
      <c r="H2396" s="2" t="s">
        <v>0</v>
      </c>
      <c r="I2396" s="3" t="s">
        <v>0</v>
      </c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>
        <v>0</v>
      </c>
      <c r="AC2396" s="3">
        <v>0</v>
      </c>
      <c r="AD2396" s="3" t="s">
        <v>0</v>
      </c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>
        <v>0</v>
      </c>
      <c r="AX2396" s="3">
        <v>0</v>
      </c>
      <c r="AY2396" s="3" t="s">
        <v>0</v>
      </c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>
        <v>0</v>
      </c>
      <c r="BS2396" s="3">
        <v>0</v>
      </c>
      <c r="BT2396" s="3"/>
    </row>
    <row r="2397" spans="1:72" ht="69.75" customHeight="1" thickBot="1" x14ac:dyDescent="0.3">
      <c r="A2397" s="5" t="s">
        <v>2</v>
      </c>
      <c r="B2397" s="5" t="s">
        <v>3</v>
      </c>
      <c r="C2397" s="5" t="s">
        <v>4</v>
      </c>
      <c r="D2397" s="103" t="s">
        <v>0</v>
      </c>
      <c r="E2397" s="112" t="s">
        <v>5</v>
      </c>
      <c r="F2397" s="112" t="s">
        <v>6</v>
      </c>
      <c r="G2397" s="5" t="s">
        <v>7</v>
      </c>
      <c r="H2397" s="5" t="s">
        <v>8</v>
      </c>
      <c r="I2397" s="89" t="s">
        <v>9</v>
      </c>
      <c r="J2397" s="89" t="s">
        <v>1606</v>
      </c>
      <c r="K2397" s="89" t="s">
        <v>1534</v>
      </c>
      <c r="L2397" s="89" t="s">
        <v>1592</v>
      </c>
      <c r="M2397" s="89" t="s">
        <v>1593</v>
      </c>
      <c r="N2397" s="89" t="s">
        <v>1594</v>
      </c>
      <c r="O2397" s="89" t="s">
        <v>1610</v>
      </c>
      <c r="P2397" s="89" t="s">
        <v>1607</v>
      </c>
      <c r="Q2397" s="89" t="s">
        <v>1595</v>
      </c>
      <c r="R2397" s="89" t="s">
        <v>1596</v>
      </c>
      <c r="S2397" s="89" t="s">
        <v>1597</v>
      </c>
      <c r="T2397" s="89" t="s">
        <v>1598</v>
      </c>
      <c r="U2397" s="89" t="s">
        <v>1599</v>
      </c>
      <c r="V2397" s="89" t="s">
        <v>1600</v>
      </c>
      <c r="W2397" s="89" t="s">
        <v>1608</v>
      </c>
      <c r="X2397" s="89" t="s">
        <v>1609</v>
      </c>
      <c r="Y2397" s="89" t="s">
        <v>1601</v>
      </c>
      <c r="Z2397" s="89" t="s">
        <v>1602</v>
      </c>
      <c r="AA2397" s="89" t="s">
        <v>1603</v>
      </c>
      <c r="AB2397" s="89" t="s">
        <v>1604</v>
      </c>
      <c r="AC2397" s="89" t="s">
        <v>1605</v>
      </c>
      <c r="AD2397" s="90" t="s">
        <v>10</v>
      </c>
      <c r="AE2397" s="90" t="s">
        <v>1606</v>
      </c>
      <c r="AF2397" s="90" t="s">
        <v>1534</v>
      </c>
      <c r="AG2397" s="90" t="s">
        <v>1592</v>
      </c>
      <c r="AH2397" s="90" t="s">
        <v>1593</v>
      </c>
      <c r="AI2397" s="90" t="s">
        <v>1594</v>
      </c>
      <c r="AJ2397" s="90" t="s">
        <v>1611</v>
      </c>
      <c r="AK2397" s="90" t="s">
        <v>1607</v>
      </c>
      <c r="AL2397" s="90" t="s">
        <v>1595</v>
      </c>
      <c r="AM2397" s="90" t="s">
        <v>1596</v>
      </c>
      <c r="AN2397" s="90" t="s">
        <v>1597</v>
      </c>
      <c r="AO2397" s="90" t="s">
        <v>1598</v>
      </c>
      <c r="AP2397" s="90" t="s">
        <v>1599</v>
      </c>
      <c r="AQ2397" s="90" t="s">
        <v>1600</v>
      </c>
      <c r="AR2397" s="90" t="s">
        <v>1608</v>
      </c>
      <c r="AS2397" s="90" t="s">
        <v>1609</v>
      </c>
      <c r="AT2397" s="90" t="s">
        <v>1601</v>
      </c>
      <c r="AU2397" s="90" t="s">
        <v>1602</v>
      </c>
      <c r="AV2397" s="90" t="s">
        <v>1603</v>
      </c>
      <c r="AW2397" s="90" t="s">
        <v>1604</v>
      </c>
      <c r="AX2397" s="90" t="s">
        <v>1605</v>
      </c>
      <c r="AY2397" s="91" t="s">
        <v>11</v>
      </c>
      <c r="AZ2397" s="91" t="s">
        <v>1606</v>
      </c>
      <c r="BA2397" s="91" t="s">
        <v>1534</v>
      </c>
      <c r="BB2397" s="91" t="s">
        <v>1592</v>
      </c>
      <c r="BC2397" s="91" t="s">
        <v>1593</v>
      </c>
      <c r="BD2397" s="91" t="s">
        <v>1594</v>
      </c>
      <c r="BE2397" s="91" t="s">
        <v>1612</v>
      </c>
      <c r="BF2397" s="91" t="s">
        <v>1607</v>
      </c>
      <c r="BG2397" s="91" t="s">
        <v>1595</v>
      </c>
      <c r="BH2397" s="91" t="s">
        <v>1596</v>
      </c>
      <c r="BI2397" s="91" t="s">
        <v>1597</v>
      </c>
      <c r="BJ2397" s="91" t="s">
        <v>1598</v>
      </c>
      <c r="BK2397" s="91" t="s">
        <v>1599</v>
      </c>
      <c r="BL2397" s="91" t="s">
        <v>1600</v>
      </c>
      <c r="BM2397" s="91" t="s">
        <v>1608</v>
      </c>
      <c r="BN2397" s="91" t="s">
        <v>1609</v>
      </c>
      <c r="BO2397" s="91" t="s">
        <v>1601</v>
      </c>
      <c r="BP2397" s="91" t="s">
        <v>1602</v>
      </c>
      <c r="BQ2397" s="91" t="s">
        <v>1603</v>
      </c>
      <c r="BR2397" s="91" t="s">
        <v>1604</v>
      </c>
      <c r="BS2397" s="91" t="s">
        <v>1605</v>
      </c>
      <c r="BT2397" s="5" t="s">
        <v>1671</v>
      </c>
    </row>
    <row r="2398" spans="1:72" x14ac:dyDescent="0.25">
      <c r="A2398" s="6" t="s">
        <v>0</v>
      </c>
      <c r="B2398" s="6" t="s">
        <v>0</v>
      </c>
      <c r="C2398" s="6" t="s">
        <v>0</v>
      </c>
      <c r="D2398" s="104" t="s">
        <v>0</v>
      </c>
      <c r="E2398" s="104" t="s">
        <v>0</v>
      </c>
      <c r="F2398" s="121" t="s">
        <v>0</v>
      </c>
      <c r="G2398" s="7" t="s">
        <v>0</v>
      </c>
      <c r="H2398" s="8" t="s">
        <v>0</v>
      </c>
      <c r="I2398" s="9">
        <v>1</v>
      </c>
      <c r="J2398" s="9">
        <v>2</v>
      </c>
      <c r="K2398" s="9">
        <v>3</v>
      </c>
      <c r="L2398" s="9">
        <v>4</v>
      </c>
      <c r="M2398" s="9">
        <v>5</v>
      </c>
      <c r="N2398" s="9">
        <v>6</v>
      </c>
      <c r="O2398" s="9">
        <v>7</v>
      </c>
      <c r="P2398" s="9">
        <v>8</v>
      </c>
      <c r="Q2398" s="9">
        <v>9</v>
      </c>
      <c r="R2398" s="9">
        <v>10</v>
      </c>
      <c r="S2398" s="9">
        <v>11</v>
      </c>
      <c r="T2398" s="9">
        <v>12</v>
      </c>
      <c r="U2398" s="9">
        <v>13</v>
      </c>
      <c r="V2398" s="9">
        <v>14</v>
      </c>
      <c r="W2398" s="9">
        <v>15</v>
      </c>
      <c r="X2398" s="9">
        <v>16</v>
      </c>
      <c r="Y2398" s="9">
        <v>17</v>
      </c>
      <c r="Z2398" s="9">
        <v>18</v>
      </c>
      <c r="AA2398" s="9">
        <v>19</v>
      </c>
      <c r="AB2398" s="9">
        <v>20</v>
      </c>
      <c r="AC2398" s="9">
        <v>21</v>
      </c>
      <c r="AD2398" s="9">
        <v>1</v>
      </c>
      <c r="AE2398" s="9">
        <v>2</v>
      </c>
      <c r="AF2398" s="9">
        <v>3</v>
      </c>
      <c r="AG2398" s="9">
        <v>4</v>
      </c>
      <c r="AH2398" s="9">
        <v>5</v>
      </c>
      <c r="AI2398" s="9">
        <v>6</v>
      </c>
      <c r="AJ2398" s="9">
        <v>7</v>
      </c>
      <c r="AK2398" s="9">
        <v>8</v>
      </c>
      <c r="AL2398" s="9">
        <v>9</v>
      </c>
      <c r="AM2398" s="9">
        <v>10</v>
      </c>
      <c r="AN2398" s="9">
        <v>11</v>
      </c>
      <c r="AO2398" s="9">
        <v>12</v>
      </c>
      <c r="AP2398" s="9">
        <v>13</v>
      </c>
      <c r="AQ2398" s="9">
        <v>14</v>
      </c>
      <c r="AR2398" s="9">
        <v>15</v>
      </c>
      <c r="AS2398" s="9">
        <v>16</v>
      </c>
      <c r="AT2398" s="9">
        <v>17</v>
      </c>
      <c r="AU2398" s="9">
        <v>18</v>
      </c>
      <c r="AV2398" s="9">
        <v>19</v>
      </c>
      <c r="AW2398" s="9">
        <v>20</v>
      </c>
      <c r="AX2398" s="9">
        <v>21</v>
      </c>
      <c r="AY2398" s="9">
        <v>1</v>
      </c>
      <c r="AZ2398" s="9">
        <v>2</v>
      </c>
      <c r="BA2398" s="9">
        <v>3</v>
      </c>
      <c r="BB2398" s="9">
        <v>4</v>
      </c>
      <c r="BC2398" s="9">
        <v>5</v>
      </c>
      <c r="BD2398" s="9">
        <v>6</v>
      </c>
      <c r="BE2398" s="9">
        <v>7</v>
      </c>
      <c r="BF2398" s="9">
        <v>8</v>
      </c>
      <c r="BG2398" s="9">
        <v>9</v>
      </c>
      <c r="BH2398" s="9">
        <v>10</v>
      </c>
      <c r="BI2398" s="9">
        <v>11</v>
      </c>
      <c r="BJ2398" s="9">
        <v>12</v>
      </c>
      <c r="BK2398" s="9">
        <v>13</v>
      </c>
      <c r="BL2398" s="9">
        <v>14</v>
      </c>
      <c r="BM2398" s="9">
        <v>15</v>
      </c>
      <c r="BN2398" s="9">
        <v>16</v>
      </c>
      <c r="BO2398" s="9">
        <v>17</v>
      </c>
      <c r="BP2398" s="9">
        <v>18</v>
      </c>
      <c r="BQ2398" s="9">
        <v>19</v>
      </c>
      <c r="BR2398" s="9">
        <v>20</v>
      </c>
      <c r="BS2398" s="9">
        <v>21</v>
      </c>
      <c r="BT2398" s="9">
        <v>9</v>
      </c>
    </row>
    <row r="2399" spans="1:72" ht="45" x14ac:dyDescent="0.25">
      <c r="A2399" s="1" t="s">
        <v>718</v>
      </c>
      <c r="B2399" s="1" t="s">
        <v>58</v>
      </c>
      <c r="C2399" s="4" t="s">
        <v>12</v>
      </c>
      <c r="D2399" s="102" t="s">
        <v>774</v>
      </c>
      <c r="E2399" s="101" t="s">
        <v>0</v>
      </c>
      <c r="F2399" s="101" t="s">
        <v>0</v>
      </c>
      <c r="G2399" s="2" t="s">
        <v>0</v>
      </c>
      <c r="H2399" s="2" t="s">
        <v>775</v>
      </c>
      <c r="I2399" s="3" t="s">
        <v>0</v>
      </c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>
        <v>0</v>
      </c>
      <c r="AC2399" s="3">
        <v>0</v>
      </c>
      <c r="AD2399" s="3" t="s">
        <v>0</v>
      </c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>
        <v>0</v>
      </c>
      <c r="AX2399" s="3">
        <v>0</v>
      </c>
      <c r="AY2399" s="3" t="s">
        <v>0</v>
      </c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>
        <v>0</v>
      </c>
      <c r="BS2399" s="3">
        <v>0</v>
      </c>
      <c r="BT2399" s="3"/>
    </row>
    <row r="2400" spans="1:72" ht="33.75" x14ac:dyDescent="0.25">
      <c r="A2400" s="1" t="s">
        <v>0</v>
      </c>
      <c r="B2400" s="1" t="s">
        <v>0</v>
      </c>
      <c r="C2400" s="1" t="s">
        <v>0</v>
      </c>
      <c r="D2400" s="101" t="s">
        <v>0</v>
      </c>
      <c r="E2400" s="101" t="s">
        <v>0</v>
      </c>
      <c r="F2400" s="101" t="s">
        <v>0</v>
      </c>
      <c r="G2400" s="2" t="s">
        <v>0</v>
      </c>
      <c r="H2400" s="10" t="s">
        <v>13</v>
      </c>
      <c r="I2400" s="11">
        <f t="shared" ref="I2400:AA2400" si="3790">SUM(I2401,I2409,I2411)</f>
        <v>0</v>
      </c>
      <c r="J2400" s="11">
        <f t="shared" si="3790"/>
        <v>0</v>
      </c>
      <c r="K2400" s="11">
        <f t="shared" si="3790"/>
        <v>0</v>
      </c>
      <c r="L2400" s="11">
        <f t="shared" si="3790"/>
        <v>0</v>
      </c>
      <c r="M2400" s="11">
        <f t="shared" si="3790"/>
        <v>0</v>
      </c>
      <c r="N2400" s="11">
        <f t="shared" si="3790"/>
        <v>0</v>
      </c>
      <c r="O2400" s="11">
        <f t="shared" ref="O2400" si="3791">SUM(O2401,O2409,O2411)</f>
        <v>0</v>
      </c>
      <c r="P2400" s="11">
        <f t="shared" si="3790"/>
        <v>0</v>
      </c>
      <c r="Q2400" s="11">
        <f t="shared" si="3790"/>
        <v>0</v>
      </c>
      <c r="R2400" s="11">
        <f t="shared" si="3790"/>
        <v>0</v>
      </c>
      <c r="S2400" s="11">
        <f t="shared" si="3790"/>
        <v>0</v>
      </c>
      <c r="T2400" s="11">
        <f t="shared" si="3790"/>
        <v>0</v>
      </c>
      <c r="U2400" s="11">
        <f t="shared" si="3790"/>
        <v>0</v>
      </c>
      <c r="V2400" s="11">
        <f t="shared" si="3790"/>
        <v>0</v>
      </c>
      <c r="W2400" s="11">
        <f t="shared" si="3790"/>
        <v>0</v>
      </c>
      <c r="X2400" s="11">
        <f t="shared" si="3790"/>
        <v>0</v>
      </c>
      <c r="Y2400" s="11">
        <f t="shared" si="3790"/>
        <v>0</v>
      </c>
      <c r="Z2400" s="11">
        <f t="shared" si="3790"/>
        <v>0</v>
      </c>
      <c r="AA2400" s="11">
        <f t="shared" si="3790"/>
        <v>0</v>
      </c>
      <c r="AB2400" s="11">
        <v>0</v>
      </c>
      <c r="AC2400" s="11">
        <v>0</v>
      </c>
      <c r="AD2400" s="11">
        <f t="shared" ref="AD2400:AV2400" si="3792">SUM(AD2401,AD2409,AD2411)</f>
        <v>0</v>
      </c>
      <c r="AE2400" s="11">
        <f t="shared" si="3792"/>
        <v>0</v>
      </c>
      <c r="AF2400" s="11">
        <f t="shared" si="3792"/>
        <v>0</v>
      </c>
      <c r="AG2400" s="11">
        <f t="shared" si="3792"/>
        <v>0</v>
      </c>
      <c r="AH2400" s="11">
        <f t="shared" si="3792"/>
        <v>0</v>
      </c>
      <c r="AI2400" s="11">
        <f t="shared" si="3792"/>
        <v>0</v>
      </c>
      <c r="AJ2400" s="11">
        <f t="shared" ref="AJ2400" si="3793">SUM(AJ2401,AJ2409,AJ2411)</f>
        <v>0</v>
      </c>
      <c r="AK2400" s="11">
        <f t="shared" si="3792"/>
        <v>0</v>
      </c>
      <c r="AL2400" s="11">
        <f t="shared" si="3792"/>
        <v>0</v>
      </c>
      <c r="AM2400" s="11">
        <f t="shared" si="3792"/>
        <v>0</v>
      </c>
      <c r="AN2400" s="11">
        <f t="shared" si="3792"/>
        <v>0</v>
      </c>
      <c r="AO2400" s="11">
        <f t="shared" si="3792"/>
        <v>0</v>
      </c>
      <c r="AP2400" s="11">
        <f t="shared" si="3792"/>
        <v>0</v>
      </c>
      <c r="AQ2400" s="11">
        <f t="shared" si="3792"/>
        <v>0</v>
      </c>
      <c r="AR2400" s="11">
        <f t="shared" si="3792"/>
        <v>0</v>
      </c>
      <c r="AS2400" s="11">
        <f t="shared" si="3792"/>
        <v>0</v>
      </c>
      <c r="AT2400" s="11">
        <f t="shared" si="3792"/>
        <v>0</v>
      </c>
      <c r="AU2400" s="11">
        <f t="shared" si="3792"/>
        <v>0</v>
      </c>
      <c r="AV2400" s="11">
        <f t="shared" si="3792"/>
        <v>0</v>
      </c>
      <c r="AW2400" s="11">
        <v>0</v>
      </c>
      <c r="AX2400" s="11">
        <v>0</v>
      </c>
      <c r="AY2400" s="11">
        <f t="shared" ref="AY2400:BQ2400" si="3794">SUM(AY2401,AY2409,AY2411)</f>
        <v>0</v>
      </c>
      <c r="AZ2400" s="11">
        <f t="shared" si="3794"/>
        <v>603559</v>
      </c>
      <c r="BA2400" s="11">
        <f t="shared" si="3794"/>
        <v>0</v>
      </c>
      <c r="BB2400" s="11">
        <f t="shared" si="3794"/>
        <v>0</v>
      </c>
      <c r="BC2400" s="11">
        <f t="shared" si="3794"/>
        <v>0</v>
      </c>
      <c r="BD2400" s="11">
        <f t="shared" si="3794"/>
        <v>0</v>
      </c>
      <c r="BE2400" s="11">
        <f t="shared" ref="BE2400" si="3795">SUM(BE2401,BE2409,BE2411)</f>
        <v>603559</v>
      </c>
      <c r="BF2400" s="11">
        <f t="shared" si="3794"/>
        <v>0</v>
      </c>
      <c r="BG2400" s="11">
        <f t="shared" si="3794"/>
        <v>0</v>
      </c>
      <c r="BH2400" s="11">
        <f t="shared" si="3794"/>
        <v>603559</v>
      </c>
      <c r="BI2400" s="11">
        <f t="shared" si="3794"/>
        <v>0</v>
      </c>
      <c r="BJ2400" s="11">
        <f t="shared" si="3794"/>
        <v>0</v>
      </c>
      <c r="BK2400" s="11">
        <f t="shared" si="3794"/>
        <v>0</v>
      </c>
      <c r="BL2400" s="11">
        <f t="shared" si="3794"/>
        <v>0</v>
      </c>
      <c r="BM2400" s="11">
        <f t="shared" si="3794"/>
        <v>0</v>
      </c>
      <c r="BN2400" s="11">
        <f t="shared" si="3794"/>
        <v>0</v>
      </c>
      <c r="BO2400" s="11">
        <f t="shared" si="3794"/>
        <v>0</v>
      </c>
      <c r="BP2400" s="11">
        <f t="shared" si="3794"/>
        <v>0</v>
      </c>
      <c r="BQ2400" s="11">
        <f t="shared" si="3794"/>
        <v>0</v>
      </c>
      <c r="BR2400" s="11">
        <v>603559</v>
      </c>
      <c r="BS2400" s="11">
        <v>0</v>
      </c>
      <c r="BT2400" s="11" t="e">
        <f>IF(#REF!=0,"-",#REF!/#REF!*100)</f>
        <v>#REF!</v>
      </c>
    </row>
    <row r="2401" spans="1:72" x14ac:dyDescent="0.25">
      <c r="A2401" s="4" t="s">
        <v>718</v>
      </c>
      <c r="B2401" s="4" t="s">
        <v>58</v>
      </c>
      <c r="C2401" s="4" t="s">
        <v>12</v>
      </c>
      <c r="D2401" s="102" t="s">
        <v>774</v>
      </c>
      <c r="E2401" s="101" t="s">
        <v>14</v>
      </c>
      <c r="F2401" s="101" t="s">
        <v>0</v>
      </c>
      <c r="G2401" s="2" t="s">
        <v>0</v>
      </c>
      <c r="H2401" s="2" t="s">
        <v>15</v>
      </c>
      <c r="I2401" s="12">
        <f t="shared" ref="I2401:AA2401" si="3796">SUM(I2402:I2403)</f>
        <v>0</v>
      </c>
      <c r="J2401" s="12">
        <f t="shared" si="3796"/>
        <v>0</v>
      </c>
      <c r="K2401" s="12">
        <f t="shared" si="3796"/>
        <v>0</v>
      </c>
      <c r="L2401" s="12">
        <f t="shared" si="3796"/>
        <v>0</v>
      </c>
      <c r="M2401" s="12">
        <f t="shared" si="3796"/>
        <v>0</v>
      </c>
      <c r="N2401" s="12">
        <f t="shared" si="3796"/>
        <v>0</v>
      </c>
      <c r="O2401" s="12">
        <f t="shared" ref="O2401" si="3797">SUM(O2402:O2403)</f>
        <v>0</v>
      </c>
      <c r="P2401" s="12">
        <f t="shared" si="3796"/>
        <v>0</v>
      </c>
      <c r="Q2401" s="12">
        <f t="shared" si="3796"/>
        <v>0</v>
      </c>
      <c r="R2401" s="12">
        <f t="shared" si="3796"/>
        <v>0</v>
      </c>
      <c r="S2401" s="12">
        <f t="shared" si="3796"/>
        <v>0</v>
      </c>
      <c r="T2401" s="12">
        <f t="shared" si="3796"/>
        <v>0</v>
      </c>
      <c r="U2401" s="12">
        <f t="shared" si="3796"/>
        <v>0</v>
      </c>
      <c r="V2401" s="12">
        <f t="shared" si="3796"/>
        <v>0</v>
      </c>
      <c r="W2401" s="12">
        <f t="shared" si="3796"/>
        <v>0</v>
      </c>
      <c r="X2401" s="12">
        <f t="shared" si="3796"/>
        <v>0</v>
      </c>
      <c r="Y2401" s="12">
        <f t="shared" si="3796"/>
        <v>0</v>
      </c>
      <c r="Z2401" s="12">
        <f t="shared" si="3796"/>
        <v>0</v>
      </c>
      <c r="AA2401" s="12">
        <f t="shared" si="3796"/>
        <v>0</v>
      </c>
      <c r="AB2401" s="12">
        <v>0</v>
      </c>
      <c r="AC2401" s="12">
        <v>0</v>
      </c>
      <c r="AD2401" s="12">
        <f t="shared" ref="AD2401:AV2401" si="3798">SUM(AD2402:AD2403)</f>
        <v>0</v>
      </c>
      <c r="AE2401" s="12">
        <f t="shared" si="3798"/>
        <v>0</v>
      </c>
      <c r="AF2401" s="12">
        <f t="shared" si="3798"/>
        <v>0</v>
      </c>
      <c r="AG2401" s="12">
        <f t="shared" si="3798"/>
        <v>0</v>
      </c>
      <c r="AH2401" s="12">
        <f t="shared" si="3798"/>
        <v>0</v>
      </c>
      <c r="AI2401" s="12">
        <f t="shared" si="3798"/>
        <v>0</v>
      </c>
      <c r="AJ2401" s="12">
        <f t="shared" ref="AJ2401" si="3799">SUM(AJ2402:AJ2403)</f>
        <v>0</v>
      </c>
      <c r="AK2401" s="12">
        <f t="shared" si="3798"/>
        <v>0</v>
      </c>
      <c r="AL2401" s="12">
        <f t="shared" si="3798"/>
        <v>0</v>
      </c>
      <c r="AM2401" s="12">
        <f t="shared" si="3798"/>
        <v>0</v>
      </c>
      <c r="AN2401" s="12">
        <f t="shared" si="3798"/>
        <v>0</v>
      </c>
      <c r="AO2401" s="12">
        <f t="shared" si="3798"/>
        <v>0</v>
      </c>
      <c r="AP2401" s="12">
        <f t="shared" si="3798"/>
        <v>0</v>
      </c>
      <c r="AQ2401" s="12">
        <f t="shared" si="3798"/>
        <v>0</v>
      </c>
      <c r="AR2401" s="12">
        <f t="shared" si="3798"/>
        <v>0</v>
      </c>
      <c r="AS2401" s="12">
        <f t="shared" si="3798"/>
        <v>0</v>
      </c>
      <c r="AT2401" s="12">
        <f t="shared" si="3798"/>
        <v>0</v>
      </c>
      <c r="AU2401" s="12">
        <f t="shared" si="3798"/>
        <v>0</v>
      </c>
      <c r="AV2401" s="12">
        <f t="shared" si="3798"/>
        <v>0</v>
      </c>
      <c r="AW2401" s="12">
        <v>0</v>
      </c>
      <c r="AX2401" s="12">
        <v>0</v>
      </c>
      <c r="AY2401" s="12">
        <f t="shared" ref="AY2401:BQ2401" si="3800">SUM(AY2402:AY2403)</f>
        <v>0</v>
      </c>
      <c r="AZ2401" s="12">
        <f t="shared" si="3800"/>
        <v>0</v>
      </c>
      <c r="BA2401" s="12">
        <f t="shared" si="3800"/>
        <v>0</v>
      </c>
      <c r="BB2401" s="12">
        <f t="shared" si="3800"/>
        <v>0</v>
      </c>
      <c r="BC2401" s="12">
        <f t="shared" si="3800"/>
        <v>0</v>
      </c>
      <c r="BD2401" s="12">
        <f t="shared" si="3800"/>
        <v>0</v>
      </c>
      <c r="BE2401" s="12">
        <f t="shared" ref="BE2401" si="3801">SUM(BE2402:BE2403)</f>
        <v>0</v>
      </c>
      <c r="BF2401" s="12">
        <f t="shared" si="3800"/>
        <v>0</v>
      </c>
      <c r="BG2401" s="12">
        <f t="shared" si="3800"/>
        <v>0</v>
      </c>
      <c r="BH2401" s="12">
        <f t="shared" si="3800"/>
        <v>0</v>
      </c>
      <c r="BI2401" s="12">
        <f t="shared" si="3800"/>
        <v>0</v>
      </c>
      <c r="BJ2401" s="12">
        <f t="shared" si="3800"/>
        <v>0</v>
      </c>
      <c r="BK2401" s="12">
        <f t="shared" si="3800"/>
        <v>0</v>
      </c>
      <c r="BL2401" s="12">
        <f t="shared" si="3800"/>
        <v>0</v>
      </c>
      <c r="BM2401" s="12">
        <f t="shared" si="3800"/>
        <v>0</v>
      </c>
      <c r="BN2401" s="12">
        <f t="shared" si="3800"/>
        <v>0</v>
      </c>
      <c r="BO2401" s="12">
        <f t="shared" si="3800"/>
        <v>0</v>
      </c>
      <c r="BP2401" s="12">
        <f t="shared" si="3800"/>
        <v>0</v>
      </c>
      <c r="BQ2401" s="12">
        <f t="shared" si="3800"/>
        <v>0</v>
      </c>
      <c r="BR2401" s="12">
        <v>0</v>
      </c>
      <c r="BS2401" s="12">
        <v>0</v>
      </c>
      <c r="BT2401" s="12" t="e">
        <f>IF(#REF!=0,"-",#REF!/#REF!*100)</f>
        <v>#REF!</v>
      </c>
    </row>
    <row r="2402" spans="1:72" x14ac:dyDescent="0.25">
      <c r="A2402" s="4" t="s">
        <v>718</v>
      </c>
      <c r="B2402" s="4" t="s">
        <v>58</v>
      </c>
      <c r="C2402" s="4" t="s">
        <v>12</v>
      </c>
      <c r="D2402" s="102" t="s">
        <v>774</v>
      </c>
      <c r="E2402" s="113">
        <v>6111</v>
      </c>
      <c r="F2402" s="102"/>
      <c r="G2402" s="98" t="s">
        <v>1667</v>
      </c>
      <c r="H2402" s="13" t="s">
        <v>16</v>
      </c>
      <c r="I2402" s="14">
        <v>0</v>
      </c>
      <c r="J2402" s="14"/>
      <c r="K2402" s="14"/>
      <c r="L2402" s="14"/>
      <c r="M2402" s="14"/>
      <c r="N2402" s="14"/>
      <c r="O2402" s="14">
        <f t="shared" ref="O2402:O2462" si="3802">I2402+J2402+K2402+L2402+M2402+N2402</f>
        <v>0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>
        <v>0</v>
      </c>
      <c r="AC2402" s="14">
        <v>0</v>
      </c>
      <c r="AD2402" s="14">
        <v>0</v>
      </c>
      <c r="AE2402" s="14"/>
      <c r="AF2402" s="14"/>
      <c r="AG2402" s="14"/>
      <c r="AH2402" s="14"/>
      <c r="AI2402" s="14"/>
      <c r="AJ2402" s="14">
        <f t="shared" ref="AJ2402:AJ2462" si="3803">AD2402+AE2402+AF2402+AG2402+AH2402+AI2402</f>
        <v>0</v>
      </c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>
        <v>0</v>
      </c>
      <c r="AX2402" s="14">
        <v>0</v>
      </c>
      <c r="AY2402" s="14">
        <v>0</v>
      </c>
      <c r="AZ2402" s="14"/>
      <c r="BA2402" s="14"/>
      <c r="BB2402" s="14"/>
      <c r="BC2402" s="14"/>
      <c r="BD2402" s="14"/>
      <c r="BE2402" s="14">
        <f t="shared" ref="BE2402:BE2462" si="3804">AY2402+AZ2402+BA2402+BB2402+BC2402+BD2402</f>
        <v>0</v>
      </c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>
        <v>0</v>
      </c>
      <c r="BS2402" s="14">
        <v>0</v>
      </c>
      <c r="BT2402" s="14" t="e">
        <f>IF(#REF!=0,"-",#REF!/#REF!*100)</f>
        <v>#REF!</v>
      </c>
    </row>
    <row r="2403" spans="1:72" x14ac:dyDescent="0.25">
      <c r="A2403" s="1" t="s">
        <v>718</v>
      </c>
      <c r="B2403" s="1" t="s">
        <v>58</v>
      </c>
      <c r="C2403" s="1" t="s">
        <v>12</v>
      </c>
      <c r="D2403" s="105" t="s">
        <v>774</v>
      </c>
      <c r="E2403" s="105" t="s">
        <v>18</v>
      </c>
      <c r="F2403" s="102" t="s">
        <v>0</v>
      </c>
      <c r="G2403" s="13" t="s">
        <v>0</v>
      </c>
      <c r="H2403" s="2" t="s">
        <v>19</v>
      </c>
      <c r="I2403" s="12">
        <f t="shared" ref="I2403:AA2403" si="3805">SUM(I2404:I2408)</f>
        <v>0</v>
      </c>
      <c r="J2403" s="12">
        <f t="shared" si="3805"/>
        <v>0</v>
      </c>
      <c r="K2403" s="12">
        <f t="shared" si="3805"/>
        <v>0</v>
      </c>
      <c r="L2403" s="12">
        <f t="shared" si="3805"/>
        <v>0</v>
      </c>
      <c r="M2403" s="12">
        <f t="shared" si="3805"/>
        <v>0</v>
      </c>
      <c r="N2403" s="12">
        <f t="shared" si="3805"/>
        <v>0</v>
      </c>
      <c r="O2403" s="12">
        <f t="shared" si="3805"/>
        <v>0</v>
      </c>
      <c r="P2403" s="12">
        <f t="shared" si="3805"/>
        <v>0</v>
      </c>
      <c r="Q2403" s="12">
        <f t="shared" si="3805"/>
        <v>0</v>
      </c>
      <c r="R2403" s="12">
        <f t="shared" si="3805"/>
        <v>0</v>
      </c>
      <c r="S2403" s="12">
        <f t="shared" si="3805"/>
        <v>0</v>
      </c>
      <c r="T2403" s="12">
        <f t="shared" si="3805"/>
        <v>0</v>
      </c>
      <c r="U2403" s="12">
        <f t="shared" si="3805"/>
        <v>0</v>
      </c>
      <c r="V2403" s="12">
        <f t="shared" si="3805"/>
        <v>0</v>
      </c>
      <c r="W2403" s="12">
        <f t="shared" si="3805"/>
        <v>0</v>
      </c>
      <c r="X2403" s="12">
        <f t="shared" si="3805"/>
        <v>0</v>
      </c>
      <c r="Y2403" s="12">
        <f t="shared" si="3805"/>
        <v>0</v>
      </c>
      <c r="Z2403" s="12">
        <f t="shared" si="3805"/>
        <v>0</v>
      </c>
      <c r="AA2403" s="12">
        <f t="shared" si="3805"/>
        <v>0</v>
      </c>
      <c r="AB2403" s="12">
        <v>0</v>
      </c>
      <c r="AC2403" s="12">
        <v>0</v>
      </c>
      <c r="AD2403" s="12">
        <f t="shared" ref="AD2403:AV2403" si="3806">SUM(AD2404:AD2408)</f>
        <v>0</v>
      </c>
      <c r="AE2403" s="12">
        <f t="shared" si="3806"/>
        <v>0</v>
      </c>
      <c r="AF2403" s="12">
        <f t="shared" si="3806"/>
        <v>0</v>
      </c>
      <c r="AG2403" s="12">
        <f t="shared" si="3806"/>
        <v>0</v>
      </c>
      <c r="AH2403" s="12">
        <f t="shared" si="3806"/>
        <v>0</v>
      </c>
      <c r="AI2403" s="12">
        <f t="shared" si="3806"/>
        <v>0</v>
      </c>
      <c r="AJ2403" s="12">
        <f t="shared" si="3806"/>
        <v>0</v>
      </c>
      <c r="AK2403" s="12">
        <f t="shared" si="3806"/>
        <v>0</v>
      </c>
      <c r="AL2403" s="12">
        <f t="shared" si="3806"/>
        <v>0</v>
      </c>
      <c r="AM2403" s="12">
        <f t="shared" si="3806"/>
        <v>0</v>
      </c>
      <c r="AN2403" s="12">
        <f t="shared" si="3806"/>
        <v>0</v>
      </c>
      <c r="AO2403" s="12">
        <f t="shared" si="3806"/>
        <v>0</v>
      </c>
      <c r="AP2403" s="12">
        <f t="shared" si="3806"/>
        <v>0</v>
      </c>
      <c r="AQ2403" s="12">
        <f t="shared" si="3806"/>
        <v>0</v>
      </c>
      <c r="AR2403" s="12">
        <f t="shared" si="3806"/>
        <v>0</v>
      </c>
      <c r="AS2403" s="12">
        <f t="shared" si="3806"/>
        <v>0</v>
      </c>
      <c r="AT2403" s="12">
        <f t="shared" si="3806"/>
        <v>0</v>
      </c>
      <c r="AU2403" s="12">
        <f t="shared" si="3806"/>
        <v>0</v>
      </c>
      <c r="AV2403" s="12">
        <f t="shared" si="3806"/>
        <v>0</v>
      </c>
      <c r="AW2403" s="12">
        <v>0</v>
      </c>
      <c r="AX2403" s="12">
        <v>0</v>
      </c>
      <c r="AY2403" s="12">
        <f t="shared" ref="AY2403:BQ2403" si="3807">SUM(AY2404:AY2408)</f>
        <v>0</v>
      </c>
      <c r="AZ2403" s="12">
        <f t="shared" si="3807"/>
        <v>0</v>
      </c>
      <c r="BA2403" s="12">
        <f t="shared" si="3807"/>
        <v>0</v>
      </c>
      <c r="BB2403" s="12">
        <f t="shared" si="3807"/>
        <v>0</v>
      </c>
      <c r="BC2403" s="12">
        <f t="shared" si="3807"/>
        <v>0</v>
      </c>
      <c r="BD2403" s="12">
        <f t="shared" si="3807"/>
        <v>0</v>
      </c>
      <c r="BE2403" s="12">
        <f t="shared" si="3807"/>
        <v>0</v>
      </c>
      <c r="BF2403" s="12">
        <f t="shared" si="3807"/>
        <v>0</v>
      </c>
      <c r="BG2403" s="12">
        <f t="shared" si="3807"/>
        <v>0</v>
      </c>
      <c r="BH2403" s="12">
        <f t="shared" si="3807"/>
        <v>0</v>
      </c>
      <c r="BI2403" s="12">
        <f t="shared" si="3807"/>
        <v>0</v>
      </c>
      <c r="BJ2403" s="12">
        <f t="shared" si="3807"/>
        <v>0</v>
      </c>
      <c r="BK2403" s="12">
        <f t="shared" si="3807"/>
        <v>0</v>
      </c>
      <c r="BL2403" s="12">
        <f t="shared" si="3807"/>
        <v>0</v>
      </c>
      <c r="BM2403" s="12">
        <f t="shared" si="3807"/>
        <v>0</v>
      </c>
      <c r="BN2403" s="12">
        <f t="shared" si="3807"/>
        <v>0</v>
      </c>
      <c r="BO2403" s="12">
        <f t="shared" si="3807"/>
        <v>0</v>
      </c>
      <c r="BP2403" s="12">
        <f t="shared" si="3807"/>
        <v>0</v>
      </c>
      <c r="BQ2403" s="12">
        <f t="shared" si="3807"/>
        <v>0</v>
      </c>
      <c r="BR2403" s="12">
        <v>0</v>
      </c>
      <c r="BS2403" s="12">
        <v>0</v>
      </c>
      <c r="BT2403" s="12" t="e">
        <f>IF(#REF!=0,"-",#REF!/#REF!*100)</f>
        <v>#REF!</v>
      </c>
    </row>
    <row r="2404" spans="1:72" ht="22.5" x14ac:dyDescent="0.25">
      <c r="A2404" s="4" t="s">
        <v>718</v>
      </c>
      <c r="B2404" s="4" t="s">
        <v>58</v>
      </c>
      <c r="C2404" s="4" t="s">
        <v>12</v>
      </c>
      <c r="D2404" s="102" t="s">
        <v>774</v>
      </c>
      <c r="E2404" s="113">
        <v>6112</v>
      </c>
      <c r="F2404" s="102" t="s">
        <v>776</v>
      </c>
      <c r="G2404" s="98" t="s">
        <v>1667</v>
      </c>
      <c r="H2404" s="13" t="s">
        <v>57</v>
      </c>
      <c r="I2404" s="14">
        <v>0</v>
      </c>
      <c r="J2404" s="14"/>
      <c r="K2404" s="14"/>
      <c r="L2404" s="14"/>
      <c r="M2404" s="14"/>
      <c r="N2404" s="14"/>
      <c r="O2404" s="14">
        <f t="shared" si="3802"/>
        <v>0</v>
      </c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>
        <v>0</v>
      </c>
      <c r="AC2404" s="14">
        <v>0</v>
      </c>
      <c r="AD2404" s="14">
        <v>0</v>
      </c>
      <c r="AE2404" s="14"/>
      <c r="AF2404" s="14"/>
      <c r="AG2404" s="14"/>
      <c r="AH2404" s="14"/>
      <c r="AI2404" s="14"/>
      <c r="AJ2404" s="14">
        <f t="shared" si="3803"/>
        <v>0</v>
      </c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>
        <v>0</v>
      </c>
      <c r="AX2404" s="14">
        <v>0</v>
      </c>
      <c r="AY2404" s="14">
        <v>0</v>
      </c>
      <c r="AZ2404" s="14"/>
      <c r="BA2404" s="14"/>
      <c r="BB2404" s="14"/>
      <c r="BC2404" s="14"/>
      <c r="BD2404" s="14"/>
      <c r="BE2404" s="14">
        <f t="shared" si="3804"/>
        <v>0</v>
      </c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>
        <v>0</v>
      </c>
      <c r="BS2404" s="14">
        <v>0</v>
      </c>
      <c r="BT2404" s="14" t="e">
        <f>IF(#REF!=0,"-",#REF!/#REF!*100)</f>
        <v>#REF!</v>
      </c>
    </row>
    <row r="2405" spans="1:72" x14ac:dyDescent="0.25">
      <c r="A2405" s="4" t="s">
        <v>718</v>
      </c>
      <c r="B2405" s="4" t="s">
        <v>58</v>
      </c>
      <c r="C2405" s="4" t="s">
        <v>12</v>
      </c>
      <c r="D2405" s="102" t="s">
        <v>774</v>
      </c>
      <c r="E2405" s="113">
        <v>6112</v>
      </c>
      <c r="F2405" s="102" t="s">
        <v>777</v>
      </c>
      <c r="G2405" s="98" t="s">
        <v>1667</v>
      </c>
      <c r="H2405" s="13" t="s">
        <v>22</v>
      </c>
      <c r="I2405" s="14">
        <v>0</v>
      </c>
      <c r="J2405" s="14"/>
      <c r="K2405" s="14"/>
      <c r="L2405" s="14"/>
      <c r="M2405" s="14"/>
      <c r="N2405" s="14"/>
      <c r="O2405" s="14">
        <f t="shared" si="3802"/>
        <v>0</v>
      </c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>
        <v>0</v>
      </c>
      <c r="AC2405" s="14">
        <v>0</v>
      </c>
      <c r="AD2405" s="14">
        <v>0</v>
      </c>
      <c r="AE2405" s="14"/>
      <c r="AF2405" s="14"/>
      <c r="AG2405" s="14"/>
      <c r="AH2405" s="14"/>
      <c r="AI2405" s="14"/>
      <c r="AJ2405" s="14">
        <f t="shared" si="3803"/>
        <v>0</v>
      </c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>
        <v>0</v>
      </c>
      <c r="AX2405" s="14">
        <v>0</v>
      </c>
      <c r="AY2405" s="14">
        <v>0</v>
      </c>
      <c r="AZ2405" s="14"/>
      <c r="BA2405" s="14"/>
      <c r="BB2405" s="14"/>
      <c r="BC2405" s="14"/>
      <c r="BD2405" s="14"/>
      <c r="BE2405" s="14">
        <f t="shared" si="3804"/>
        <v>0</v>
      </c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>
        <v>0</v>
      </c>
      <c r="BS2405" s="14">
        <v>0</v>
      </c>
      <c r="BT2405" s="14" t="e">
        <f>IF(#REF!=0,"-",#REF!/#REF!*100)</f>
        <v>#REF!</v>
      </c>
    </row>
    <row r="2406" spans="1:72" x14ac:dyDescent="0.25">
      <c r="A2406" s="4" t="s">
        <v>718</v>
      </c>
      <c r="B2406" s="4" t="s">
        <v>58</v>
      </c>
      <c r="C2406" s="4" t="s">
        <v>12</v>
      </c>
      <c r="D2406" s="102" t="s">
        <v>774</v>
      </c>
      <c r="E2406" s="113">
        <v>6112</v>
      </c>
      <c r="F2406" s="102" t="s">
        <v>778</v>
      </c>
      <c r="G2406" s="98" t="s">
        <v>1667</v>
      </c>
      <c r="H2406" s="13" t="s">
        <v>23</v>
      </c>
      <c r="I2406" s="14">
        <v>0</v>
      </c>
      <c r="J2406" s="14"/>
      <c r="K2406" s="14"/>
      <c r="L2406" s="14"/>
      <c r="M2406" s="14"/>
      <c r="N2406" s="14"/>
      <c r="O2406" s="14">
        <f t="shared" si="3802"/>
        <v>0</v>
      </c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>
        <v>0</v>
      </c>
      <c r="AC2406" s="14">
        <v>0</v>
      </c>
      <c r="AD2406" s="14">
        <v>0</v>
      </c>
      <c r="AE2406" s="14"/>
      <c r="AF2406" s="14"/>
      <c r="AG2406" s="14"/>
      <c r="AH2406" s="14"/>
      <c r="AI2406" s="14"/>
      <c r="AJ2406" s="14">
        <f t="shared" si="3803"/>
        <v>0</v>
      </c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>
        <v>0</v>
      </c>
      <c r="AX2406" s="14">
        <v>0</v>
      </c>
      <c r="AY2406" s="14">
        <v>0</v>
      </c>
      <c r="AZ2406" s="14"/>
      <c r="BA2406" s="14"/>
      <c r="BB2406" s="14"/>
      <c r="BC2406" s="14"/>
      <c r="BD2406" s="14"/>
      <c r="BE2406" s="14">
        <f t="shared" si="3804"/>
        <v>0</v>
      </c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>
        <v>0</v>
      </c>
      <c r="BS2406" s="14">
        <v>0</v>
      </c>
      <c r="BT2406" s="14" t="e">
        <f>IF(#REF!=0,"-",#REF!/#REF!*100)</f>
        <v>#REF!</v>
      </c>
    </row>
    <row r="2407" spans="1:72" x14ac:dyDescent="0.25">
      <c r="A2407" s="4" t="s">
        <v>718</v>
      </c>
      <c r="B2407" s="4" t="s">
        <v>58</v>
      </c>
      <c r="C2407" s="4" t="s">
        <v>12</v>
      </c>
      <c r="D2407" s="102" t="s">
        <v>774</v>
      </c>
      <c r="E2407" s="113">
        <v>6112</v>
      </c>
      <c r="F2407" s="102" t="s">
        <v>779</v>
      </c>
      <c r="G2407" s="98" t="s">
        <v>1667</v>
      </c>
      <c r="H2407" s="13" t="s">
        <v>21</v>
      </c>
      <c r="I2407" s="14">
        <v>0</v>
      </c>
      <c r="J2407" s="14"/>
      <c r="K2407" s="14"/>
      <c r="L2407" s="14"/>
      <c r="M2407" s="14"/>
      <c r="N2407" s="14"/>
      <c r="O2407" s="14">
        <f t="shared" si="3802"/>
        <v>0</v>
      </c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>
        <v>0</v>
      </c>
      <c r="AC2407" s="14">
        <v>0</v>
      </c>
      <c r="AD2407" s="14">
        <v>0</v>
      </c>
      <c r="AE2407" s="14"/>
      <c r="AF2407" s="14"/>
      <c r="AG2407" s="14"/>
      <c r="AH2407" s="14"/>
      <c r="AI2407" s="14"/>
      <c r="AJ2407" s="14">
        <f t="shared" si="3803"/>
        <v>0</v>
      </c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>
        <v>0</v>
      </c>
      <c r="AX2407" s="14">
        <v>0</v>
      </c>
      <c r="AY2407" s="14">
        <v>0</v>
      </c>
      <c r="AZ2407" s="14"/>
      <c r="BA2407" s="14"/>
      <c r="BB2407" s="14"/>
      <c r="BC2407" s="14"/>
      <c r="BD2407" s="14"/>
      <c r="BE2407" s="14">
        <f t="shared" si="3804"/>
        <v>0</v>
      </c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>
        <v>0</v>
      </c>
      <c r="BS2407" s="14">
        <v>0</v>
      </c>
      <c r="BT2407" s="14" t="e">
        <f>IF(#REF!=0,"-",#REF!/#REF!*100)</f>
        <v>#REF!</v>
      </c>
    </row>
    <row r="2408" spans="1:72" x14ac:dyDescent="0.25">
      <c r="A2408" s="4" t="s">
        <v>718</v>
      </c>
      <c r="B2408" s="4" t="s">
        <v>58</v>
      </c>
      <c r="C2408" s="4" t="s">
        <v>12</v>
      </c>
      <c r="D2408" s="102" t="s">
        <v>774</v>
      </c>
      <c r="E2408" s="113">
        <v>6112</v>
      </c>
      <c r="F2408" s="102" t="s">
        <v>780</v>
      </c>
      <c r="G2408" s="98" t="s">
        <v>1667</v>
      </c>
      <c r="H2408" s="13" t="s">
        <v>24</v>
      </c>
      <c r="I2408" s="14">
        <v>0</v>
      </c>
      <c r="J2408" s="14"/>
      <c r="K2408" s="14"/>
      <c r="L2408" s="14"/>
      <c r="M2408" s="14"/>
      <c r="N2408" s="14"/>
      <c r="O2408" s="14">
        <f t="shared" si="3802"/>
        <v>0</v>
      </c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>
        <v>0</v>
      </c>
      <c r="AC2408" s="14">
        <v>0</v>
      </c>
      <c r="AD2408" s="14">
        <v>0</v>
      </c>
      <c r="AE2408" s="14"/>
      <c r="AF2408" s="14"/>
      <c r="AG2408" s="14"/>
      <c r="AH2408" s="14"/>
      <c r="AI2408" s="14"/>
      <c r="AJ2408" s="14">
        <f t="shared" si="3803"/>
        <v>0</v>
      </c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>
        <v>0</v>
      </c>
      <c r="AX2408" s="14">
        <v>0</v>
      </c>
      <c r="AY2408" s="14">
        <v>0</v>
      </c>
      <c r="AZ2408" s="14"/>
      <c r="BA2408" s="14"/>
      <c r="BB2408" s="14"/>
      <c r="BC2408" s="14"/>
      <c r="BD2408" s="14"/>
      <c r="BE2408" s="14">
        <f t="shared" si="3804"/>
        <v>0</v>
      </c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>
        <v>0</v>
      </c>
      <c r="BS2408" s="14">
        <v>0</v>
      </c>
      <c r="BT2408" s="14" t="e">
        <f>IF(#REF!=0,"-",#REF!/#REF!*100)</f>
        <v>#REF!</v>
      </c>
    </row>
    <row r="2409" spans="1:72" ht="22.5" x14ac:dyDescent="0.25">
      <c r="A2409" s="4" t="s">
        <v>718</v>
      </c>
      <c r="B2409" s="4" t="s">
        <v>58</v>
      </c>
      <c r="C2409" s="4" t="s">
        <v>12</v>
      </c>
      <c r="D2409" s="102" t="s">
        <v>774</v>
      </c>
      <c r="E2409" s="101" t="s">
        <v>25</v>
      </c>
      <c r="F2409" s="101" t="s">
        <v>0</v>
      </c>
      <c r="G2409" s="2" t="s">
        <v>0</v>
      </c>
      <c r="H2409" s="2" t="s">
        <v>26</v>
      </c>
      <c r="I2409" s="12">
        <f t="shared" ref="I2409:AA2409" si="3808">SUM(I2410)</f>
        <v>0</v>
      </c>
      <c r="J2409" s="12">
        <f t="shared" si="3808"/>
        <v>0</v>
      </c>
      <c r="K2409" s="12">
        <f t="shared" si="3808"/>
        <v>0</v>
      </c>
      <c r="L2409" s="12">
        <f t="shared" si="3808"/>
        <v>0</v>
      </c>
      <c r="M2409" s="12">
        <f t="shared" si="3808"/>
        <v>0</v>
      </c>
      <c r="N2409" s="12">
        <f t="shared" si="3808"/>
        <v>0</v>
      </c>
      <c r="O2409" s="12">
        <f t="shared" si="3808"/>
        <v>0</v>
      </c>
      <c r="P2409" s="12">
        <f t="shared" si="3808"/>
        <v>0</v>
      </c>
      <c r="Q2409" s="12">
        <f t="shared" si="3808"/>
        <v>0</v>
      </c>
      <c r="R2409" s="12">
        <f t="shared" si="3808"/>
        <v>0</v>
      </c>
      <c r="S2409" s="12">
        <f t="shared" si="3808"/>
        <v>0</v>
      </c>
      <c r="T2409" s="12">
        <f t="shared" si="3808"/>
        <v>0</v>
      </c>
      <c r="U2409" s="12">
        <f t="shared" si="3808"/>
        <v>0</v>
      </c>
      <c r="V2409" s="12">
        <f t="shared" si="3808"/>
        <v>0</v>
      </c>
      <c r="W2409" s="12">
        <f t="shared" si="3808"/>
        <v>0</v>
      </c>
      <c r="X2409" s="12">
        <f t="shared" si="3808"/>
        <v>0</v>
      </c>
      <c r="Y2409" s="12">
        <f t="shared" si="3808"/>
        <v>0</v>
      </c>
      <c r="Z2409" s="12">
        <f t="shared" si="3808"/>
        <v>0</v>
      </c>
      <c r="AA2409" s="12">
        <f t="shared" si="3808"/>
        <v>0</v>
      </c>
      <c r="AB2409" s="12">
        <v>0</v>
      </c>
      <c r="AC2409" s="12">
        <v>0</v>
      </c>
      <c r="AD2409" s="12">
        <f t="shared" ref="AD2409:AV2409" si="3809">SUM(AD2410)</f>
        <v>0</v>
      </c>
      <c r="AE2409" s="12">
        <f t="shared" si="3809"/>
        <v>0</v>
      </c>
      <c r="AF2409" s="12">
        <f t="shared" si="3809"/>
        <v>0</v>
      </c>
      <c r="AG2409" s="12">
        <f t="shared" si="3809"/>
        <v>0</v>
      </c>
      <c r="AH2409" s="12">
        <f t="shared" si="3809"/>
        <v>0</v>
      </c>
      <c r="AI2409" s="12">
        <f t="shared" si="3809"/>
        <v>0</v>
      </c>
      <c r="AJ2409" s="12">
        <f t="shared" si="3809"/>
        <v>0</v>
      </c>
      <c r="AK2409" s="12">
        <f t="shared" si="3809"/>
        <v>0</v>
      </c>
      <c r="AL2409" s="12">
        <f t="shared" si="3809"/>
        <v>0</v>
      </c>
      <c r="AM2409" s="12">
        <f t="shared" si="3809"/>
        <v>0</v>
      </c>
      <c r="AN2409" s="12">
        <f t="shared" si="3809"/>
        <v>0</v>
      </c>
      <c r="AO2409" s="12">
        <f t="shared" si="3809"/>
        <v>0</v>
      </c>
      <c r="AP2409" s="12">
        <f t="shared" si="3809"/>
        <v>0</v>
      </c>
      <c r="AQ2409" s="12">
        <f t="shared" si="3809"/>
        <v>0</v>
      </c>
      <c r="AR2409" s="12">
        <f t="shared" si="3809"/>
        <v>0</v>
      </c>
      <c r="AS2409" s="12">
        <f t="shared" si="3809"/>
        <v>0</v>
      </c>
      <c r="AT2409" s="12">
        <f t="shared" si="3809"/>
        <v>0</v>
      </c>
      <c r="AU2409" s="12">
        <f t="shared" si="3809"/>
        <v>0</v>
      </c>
      <c r="AV2409" s="12">
        <f t="shared" si="3809"/>
        <v>0</v>
      </c>
      <c r="AW2409" s="12">
        <v>0</v>
      </c>
      <c r="AX2409" s="12">
        <v>0</v>
      </c>
      <c r="AY2409" s="12">
        <f t="shared" ref="AY2409:BQ2409" si="3810">SUM(AY2410)</f>
        <v>0</v>
      </c>
      <c r="AZ2409" s="12">
        <f t="shared" si="3810"/>
        <v>0</v>
      </c>
      <c r="BA2409" s="12">
        <f t="shared" si="3810"/>
        <v>0</v>
      </c>
      <c r="BB2409" s="12">
        <f t="shared" si="3810"/>
        <v>0</v>
      </c>
      <c r="BC2409" s="12">
        <f t="shared" si="3810"/>
        <v>0</v>
      </c>
      <c r="BD2409" s="12">
        <f t="shared" si="3810"/>
        <v>0</v>
      </c>
      <c r="BE2409" s="12">
        <f t="shared" si="3810"/>
        <v>0</v>
      </c>
      <c r="BF2409" s="12">
        <f t="shared" si="3810"/>
        <v>0</v>
      </c>
      <c r="BG2409" s="12">
        <f t="shared" si="3810"/>
        <v>0</v>
      </c>
      <c r="BH2409" s="12">
        <f t="shared" si="3810"/>
        <v>0</v>
      </c>
      <c r="BI2409" s="12">
        <f t="shared" si="3810"/>
        <v>0</v>
      </c>
      <c r="BJ2409" s="12">
        <f t="shared" si="3810"/>
        <v>0</v>
      </c>
      <c r="BK2409" s="12">
        <f t="shared" si="3810"/>
        <v>0</v>
      </c>
      <c r="BL2409" s="12">
        <f t="shared" si="3810"/>
        <v>0</v>
      </c>
      <c r="BM2409" s="12">
        <f t="shared" si="3810"/>
        <v>0</v>
      </c>
      <c r="BN2409" s="12">
        <f t="shared" si="3810"/>
        <v>0</v>
      </c>
      <c r="BO2409" s="12">
        <f t="shared" si="3810"/>
        <v>0</v>
      </c>
      <c r="BP2409" s="12">
        <f t="shared" si="3810"/>
        <v>0</v>
      </c>
      <c r="BQ2409" s="12">
        <f t="shared" si="3810"/>
        <v>0</v>
      </c>
      <c r="BR2409" s="12">
        <v>0</v>
      </c>
      <c r="BS2409" s="12">
        <v>0</v>
      </c>
      <c r="BT2409" s="12" t="e">
        <f>IF(#REF!=0,"-",#REF!/#REF!*100)</f>
        <v>#REF!</v>
      </c>
    </row>
    <row r="2410" spans="1:72" x14ac:dyDescent="0.25">
      <c r="A2410" s="4" t="s">
        <v>718</v>
      </c>
      <c r="B2410" s="4" t="s">
        <v>58</v>
      </c>
      <c r="C2410" s="4" t="s">
        <v>12</v>
      </c>
      <c r="D2410" s="102" t="s">
        <v>774</v>
      </c>
      <c r="E2410" s="113">
        <v>6121</v>
      </c>
      <c r="F2410" s="102"/>
      <c r="G2410" s="98" t="s">
        <v>1667</v>
      </c>
      <c r="H2410" s="13" t="s">
        <v>27</v>
      </c>
      <c r="I2410" s="14">
        <v>0</v>
      </c>
      <c r="J2410" s="14"/>
      <c r="K2410" s="14"/>
      <c r="L2410" s="14"/>
      <c r="M2410" s="14"/>
      <c r="N2410" s="14"/>
      <c r="O2410" s="14">
        <f t="shared" si="3802"/>
        <v>0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>
        <v>0</v>
      </c>
      <c r="AC2410" s="14">
        <v>0</v>
      </c>
      <c r="AD2410" s="14">
        <v>0</v>
      </c>
      <c r="AE2410" s="14"/>
      <c r="AF2410" s="14"/>
      <c r="AG2410" s="14"/>
      <c r="AH2410" s="14"/>
      <c r="AI2410" s="14"/>
      <c r="AJ2410" s="14">
        <f t="shared" si="3803"/>
        <v>0</v>
      </c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>
        <v>0</v>
      </c>
      <c r="AX2410" s="14">
        <v>0</v>
      </c>
      <c r="AY2410" s="14">
        <v>0</v>
      </c>
      <c r="AZ2410" s="14"/>
      <c r="BA2410" s="14"/>
      <c r="BB2410" s="14"/>
      <c r="BC2410" s="14"/>
      <c r="BD2410" s="14"/>
      <c r="BE2410" s="14">
        <f t="shared" si="3804"/>
        <v>0</v>
      </c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>
        <v>0</v>
      </c>
      <c r="BS2410" s="14">
        <v>0</v>
      </c>
      <c r="BT2410" s="14" t="e">
        <f>IF(#REF!=0,"-",#REF!/#REF!*100)</f>
        <v>#REF!</v>
      </c>
    </row>
    <row r="2411" spans="1:72" ht="22.5" x14ac:dyDescent="0.25">
      <c r="A2411" s="4" t="s">
        <v>718</v>
      </c>
      <c r="B2411" s="4" t="s">
        <v>58</v>
      </c>
      <c r="C2411" s="4" t="s">
        <v>12</v>
      </c>
      <c r="D2411" s="102" t="s">
        <v>774</v>
      </c>
      <c r="E2411" s="101" t="s">
        <v>29</v>
      </c>
      <c r="F2411" s="101" t="s">
        <v>0</v>
      </c>
      <c r="G2411" s="2" t="s">
        <v>0</v>
      </c>
      <c r="H2411" s="2" t="s">
        <v>30</v>
      </c>
      <c r="I2411" s="12">
        <f t="shared" ref="I2411:AA2411" si="3811">SUM(I2412:I2420)</f>
        <v>0</v>
      </c>
      <c r="J2411" s="12">
        <f t="shared" si="3811"/>
        <v>0</v>
      </c>
      <c r="K2411" s="12">
        <f t="shared" si="3811"/>
        <v>0</v>
      </c>
      <c r="L2411" s="12">
        <f t="shared" si="3811"/>
        <v>0</v>
      </c>
      <c r="M2411" s="12">
        <f t="shared" si="3811"/>
        <v>0</v>
      </c>
      <c r="N2411" s="12">
        <f t="shared" si="3811"/>
        <v>0</v>
      </c>
      <c r="O2411" s="12">
        <f t="shared" si="3811"/>
        <v>0</v>
      </c>
      <c r="P2411" s="12">
        <f t="shared" si="3811"/>
        <v>0</v>
      </c>
      <c r="Q2411" s="12">
        <f t="shared" si="3811"/>
        <v>0</v>
      </c>
      <c r="R2411" s="12">
        <f t="shared" si="3811"/>
        <v>0</v>
      </c>
      <c r="S2411" s="12">
        <f t="shared" si="3811"/>
        <v>0</v>
      </c>
      <c r="T2411" s="12">
        <f t="shared" si="3811"/>
        <v>0</v>
      </c>
      <c r="U2411" s="12">
        <f t="shared" si="3811"/>
        <v>0</v>
      </c>
      <c r="V2411" s="12">
        <f t="shared" si="3811"/>
        <v>0</v>
      </c>
      <c r="W2411" s="12">
        <f t="shared" si="3811"/>
        <v>0</v>
      </c>
      <c r="X2411" s="12">
        <f t="shared" si="3811"/>
        <v>0</v>
      </c>
      <c r="Y2411" s="12">
        <f t="shared" si="3811"/>
        <v>0</v>
      </c>
      <c r="Z2411" s="12">
        <f t="shared" si="3811"/>
        <v>0</v>
      </c>
      <c r="AA2411" s="12">
        <f t="shared" si="3811"/>
        <v>0</v>
      </c>
      <c r="AB2411" s="12">
        <v>0</v>
      </c>
      <c r="AC2411" s="12">
        <v>0</v>
      </c>
      <c r="AD2411" s="12">
        <f t="shared" ref="AD2411:AV2411" si="3812">SUM(AD2412:AD2420)</f>
        <v>0</v>
      </c>
      <c r="AE2411" s="12">
        <f t="shared" si="3812"/>
        <v>0</v>
      </c>
      <c r="AF2411" s="12">
        <f t="shared" si="3812"/>
        <v>0</v>
      </c>
      <c r="AG2411" s="12">
        <f t="shared" si="3812"/>
        <v>0</v>
      </c>
      <c r="AH2411" s="12">
        <f t="shared" si="3812"/>
        <v>0</v>
      </c>
      <c r="AI2411" s="12">
        <f t="shared" si="3812"/>
        <v>0</v>
      </c>
      <c r="AJ2411" s="12">
        <f t="shared" si="3812"/>
        <v>0</v>
      </c>
      <c r="AK2411" s="12">
        <f t="shared" si="3812"/>
        <v>0</v>
      </c>
      <c r="AL2411" s="12">
        <f t="shared" si="3812"/>
        <v>0</v>
      </c>
      <c r="AM2411" s="12">
        <f t="shared" si="3812"/>
        <v>0</v>
      </c>
      <c r="AN2411" s="12">
        <f t="shared" si="3812"/>
        <v>0</v>
      </c>
      <c r="AO2411" s="12">
        <f t="shared" si="3812"/>
        <v>0</v>
      </c>
      <c r="AP2411" s="12">
        <f t="shared" si="3812"/>
        <v>0</v>
      </c>
      <c r="AQ2411" s="12">
        <f t="shared" si="3812"/>
        <v>0</v>
      </c>
      <c r="AR2411" s="12">
        <f t="shared" si="3812"/>
        <v>0</v>
      </c>
      <c r="AS2411" s="12">
        <f t="shared" si="3812"/>
        <v>0</v>
      </c>
      <c r="AT2411" s="12">
        <f t="shared" si="3812"/>
        <v>0</v>
      </c>
      <c r="AU2411" s="12">
        <f t="shared" si="3812"/>
        <v>0</v>
      </c>
      <c r="AV2411" s="12">
        <f t="shared" si="3812"/>
        <v>0</v>
      </c>
      <c r="AW2411" s="12">
        <v>0</v>
      </c>
      <c r="AX2411" s="12">
        <v>0</v>
      </c>
      <c r="AY2411" s="12">
        <f t="shared" ref="AY2411:BQ2411" si="3813">SUM(AY2412:AY2420)</f>
        <v>0</v>
      </c>
      <c r="AZ2411" s="12">
        <f t="shared" si="3813"/>
        <v>603559</v>
      </c>
      <c r="BA2411" s="12">
        <f t="shared" si="3813"/>
        <v>0</v>
      </c>
      <c r="BB2411" s="12">
        <f t="shared" si="3813"/>
        <v>0</v>
      </c>
      <c r="BC2411" s="12">
        <f t="shared" si="3813"/>
        <v>0</v>
      </c>
      <c r="BD2411" s="12">
        <f t="shared" si="3813"/>
        <v>0</v>
      </c>
      <c r="BE2411" s="12">
        <f t="shared" si="3813"/>
        <v>603559</v>
      </c>
      <c r="BF2411" s="12">
        <f t="shared" si="3813"/>
        <v>0</v>
      </c>
      <c r="BG2411" s="12">
        <f t="shared" si="3813"/>
        <v>0</v>
      </c>
      <c r="BH2411" s="12">
        <f t="shared" si="3813"/>
        <v>603559</v>
      </c>
      <c r="BI2411" s="12">
        <f t="shared" si="3813"/>
        <v>0</v>
      </c>
      <c r="BJ2411" s="12">
        <f t="shared" si="3813"/>
        <v>0</v>
      </c>
      <c r="BK2411" s="12">
        <f t="shared" si="3813"/>
        <v>0</v>
      </c>
      <c r="BL2411" s="12">
        <f t="shared" si="3813"/>
        <v>0</v>
      </c>
      <c r="BM2411" s="12">
        <f t="shared" si="3813"/>
        <v>0</v>
      </c>
      <c r="BN2411" s="12">
        <f t="shared" si="3813"/>
        <v>0</v>
      </c>
      <c r="BO2411" s="12">
        <f t="shared" si="3813"/>
        <v>0</v>
      </c>
      <c r="BP2411" s="12">
        <f t="shared" si="3813"/>
        <v>0</v>
      </c>
      <c r="BQ2411" s="12">
        <f t="shared" si="3813"/>
        <v>0</v>
      </c>
      <c r="BR2411" s="12">
        <v>603559</v>
      </c>
      <c r="BS2411" s="12">
        <v>0</v>
      </c>
      <c r="BT2411" s="12" t="e">
        <f>IF(#REF!=0,"-",#REF!/#REF!*100)</f>
        <v>#REF!</v>
      </c>
    </row>
    <row r="2412" spans="1:72" x14ac:dyDescent="0.25">
      <c r="A2412" s="4" t="s">
        <v>718</v>
      </c>
      <c r="B2412" s="4" t="s">
        <v>58</v>
      </c>
      <c r="C2412" s="4" t="s">
        <v>12</v>
      </c>
      <c r="D2412" s="102" t="s">
        <v>774</v>
      </c>
      <c r="E2412" s="113">
        <v>6131</v>
      </c>
      <c r="F2412" s="102"/>
      <c r="G2412" s="98" t="s">
        <v>1667</v>
      </c>
      <c r="H2412" s="13" t="s">
        <v>32</v>
      </c>
      <c r="I2412" s="14">
        <v>0</v>
      </c>
      <c r="J2412" s="14"/>
      <c r="K2412" s="14"/>
      <c r="L2412" s="14"/>
      <c r="M2412" s="14"/>
      <c r="N2412" s="14"/>
      <c r="O2412" s="14">
        <f t="shared" si="3802"/>
        <v>0</v>
      </c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>
        <v>0</v>
      </c>
      <c r="AC2412" s="14">
        <v>0</v>
      </c>
      <c r="AD2412" s="14">
        <v>0</v>
      </c>
      <c r="AE2412" s="14"/>
      <c r="AF2412" s="14"/>
      <c r="AG2412" s="14"/>
      <c r="AH2412" s="14"/>
      <c r="AI2412" s="14"/>
      <c r="AJ2412" s="14">
        <f t="shared" si="3803"/>
        <v>0</v>
      </c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>
        <v>0</v>
      </c>
      <c r="AX2412" s="14">
        <v>0</v>
      </c>
      <c r="AY2412" s="14">
        <v>0</v>
      </c>
      <c r="AZ2412" s="14"/>
      <c r="BA2412" s="14"/>
      <c r="BB2412" s="14"/>
      <c r="BC2412" s="14"/>
      <c r="BD2412" s="14"/>
      <c r="BE2412" s="14">
        <f t="shared" si="3804"/>
        <v>0</v>
      </c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>
        <v>0</v>
      </c>
      <c r="BS2412" s="14">
        <v>0</v>
      </c>
      <c r="BT2412" s="14" t="e">
        <f>IF(#REF!=0,"-",#REF!/#REF!*100)</f>
        <v>#REF!</v>
      </c>
    </row>
    <row r="2413" spans="1:72" x14ac:dyDescent="0.25">
      <c r="A2413" s="4" t="s">
        <v>718</v>
      </c>
      <c r="B2413" s="4" t="s">
        <v>58</v>
      </c>
      <c r="C2413" s="4" t="s">
        <v>12</v>
      </c>
      <c r="D2413" s="102" t="s">
        <v>774</v>
      </c>
      <c r="E2413" s="113">
        <v>6132</v>
      </c>
      <c r="F2413" s="102"/>
      <c r="G2413" s="98" t="s">
        <v>1667</v>
      </c>
      <c r="H2413" s="13" t="s">
        <v>72</v>
      </c>
      <c r="I2413" s="14">
        <v>0</v>
      </c>
      <c r="J2413" s="14"/>
      <c r="K2413" s="14"/>
      <c r="L2413" s="14"/>
      <c r="M2413" s="14"/>
      <c r="N2413" s="14"/>
      <c r="O2413" s="14">
        <f t="shared" si="3802"/>
        <v>0</v>
      </c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>
        <v>0</v>
      </c>
      <c r="AC2413" s="14">
        <v>0</v>
      </c>
      <c r="AD2413" s="14">
        <v>0</v>
      </c>
      <c r="AE2413" s="14"/>
      <c r="AF2413" s="14"/>
      <c r="AG2413" s="14"/>
      <c r="AH2413" s="14"/>
      <c r="AI2413" s="14"/>
      <c r="AJ2413" s="14">
        <f t="shared" si="3803"/>
        <v>0</v>
      </c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>
        <v>0</v>
      </c>
      <c r="AX2413" s="14">
        <v>0</v>
      </c>
      <c r="AY2413" s="14">
        <v>0</v>
      </c>
      <c r="AZ2413" s="14"/>
      <c r="BA2413" s="14"/>
      <c r="BB2413" s="14"/>
      <c r="BC2413" s="14"/>
      <c r="BD2413" s="14"/>
      <c r="BE2413" s="14">
        <f t="shared" si="3804"/>
        <v>0</v>
      </c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>
        <v>0</v>
      </c>
      <c r="BS2413" s="14">
        <v>0</v>
      </c>
      <c r="BT2413" s="14" t="e">
        <f>IF(#REF!=0,"-",#REF!/#REF!*100)</f>
        <v>#REF!</v>
      </c>
    </row>
    <row r="2414" spans="1:72" x14ac:dyDescent="0.25">
      <c r="A2414" s="4" t="s">
        <v>718</v>
      </c>
      <c r="B2414" s="4" t="s">
        <v>58</v>
      </c>
      <c r="C2414" s="4" t="s">
        <v>12</v>
      </c>
      <c r="D2414" s="102" t="s">
        <v>774</v>
      </c>
      <c r="E2414" s="113">
        <v>6133</v>
      </c>
      <c r="F2414" s="102"/>
      <c r="G2414" s="98" t="s">
        <v>1667</v>
      </c>
      <c r="H2414" s="13" t="s">
        <v>75</v>
      </c>
      <c r="I2414" s="14">
        <v>0</v>
      </c>
      <c r="J2414" s="14"/>
      <c r="K2414" s="14"/>
      <c r="L2414" s="14"/>
      <c r="M2414" s="14"/>
      <c r="N2414" s="14"/>
      <c r="O2414" s="14">
        <f t="shared" si="3802"/>
        <v>0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>
        <v>0</v>
      </c>
      <c r="AC2414" s="14">
        <v>0</v>
      </c>
      <c r="AD2414" s="14">
        <v>0</v>
      </c>
      <c r="AE2414" s="14"/>
      <c r="AF2414" s="14"/>
      <c r="AG2414" s="14"/>
      <c r="AH2414" s="14"/>
      <c r="AI2414" s="14"/>
      <c r="AJ2414" s="14">
        <f t="shared" si="3803"/>
        <v>0</v>
      </c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>
        <v>0</v>
      </c>
      <c r="AX2414" s="14">
        <v>0</v>
      </c>
      <c r="AY2414" s="14">
        <v>0</v>
      </c>
      <c r="AZ2414" s="14"/>
      <c r="BA2414" s="14"/>
      <c r="BB2414" s="14"/>
      <c r="BC2414" s="14"/>
      <c r="BD2414" s="14"/>
      <c r="BE2414" s="14">
        <f t="shared" si="3804"/>
        <v>0</v>
      </c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>
        <v>0</v>
      </c>
      <c r="BS2414" s="14">
        <v>0</v>
      </c>
      <c r="BT2414" s="14" t="e">
        <f>IF(#REF!=0,"-",#REF!/#REF!*100)</f>
        <v>#REF!</v>
      </c>
    </row>
    <row r="2415" spans="1:72" x14ac:dyDescent="0.25">
      <c r="A2415" s="4" t="s">
        <v>718</v>
      </c>
      <c r="B2415" s="4" t="s">
        <v>58</v>
      </c>
      <c r="C2415" s="4" t="s">
        <v>12</v>
      </c>
      <c r="D2415" s="102" t="s">
        <v>774</v>
      </c>
      <c r="E2415" s="113">
        <v>6134</v>
      </c>
      <c r="F2415" s="102"/>
      <c r="G2415" s="98" t="s">
        <v>1667</v>
      </c>
      <c r="H2415" s="13" t="s">
        <v>78</v>
      </c>
      <c r="I2415" s="14">
        <v>0</v>
      </c>
      <c r="J2415" s="14"/>
      <c r="K2415" s="14"/>
      <c r="L2415" s="14"/>
      <c r="M2415" s="14"/>
      <c r="N2415" s="14"/>
      <c r="O2415" s="14">
        <f t="shared" si="3802"/>
        <v>0</v>
      </c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>
        <v>0</v>
      </c>
      <c r="AC2415" s="14">
        <v>0</v>
      </c>
      <c r="AD2415" s="14">
        <v>0</v>
      </c>
      <c r="AE2415" s="14"/>
      <c r="AF2415" s="14"/>
      <c r="AG2415" s="14"/>
      <c r="AH2415" s="14"/>
      <c r="AI2415" s="14"/>
      <c r="AJ2415" s="14">
        <f t="shared" si="3803"/>
        <v>0</v>
      </c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>
        <v>0</v>
      </c>
      <c r="AX2415" s="14">
        <v>0</v>
      </c>
      <c r="AY2415" s="14">
        <v>0</v>
      </c>
      <c r="AZ2415" s="14">
        <v>453057</v>
      </c>
      <c r="BA2415" s="14"/>
      <c r="BB2415" s="14"/>
      <c r="BC2415" s="14"/>
      <c r="BD2415" s="14"/>
      <c r="BE2415" s="14">
        <f t="shared" si="3804"/>
        <v>453057</v>
      </c>
      <c r="BF2415" s="14"/>
      <c r="BG2415" s="14"/>
      <c r="BH2415" s="14">
        <v>453057</v>
      </c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>
        <v>453057</v>
      </c>
      <c r="BS2415" s="14">
        <v>0</v>
      </c>
      <c r="BT2415" s="14" t="e">
        <f>IF(#REF!=0,"-",#REF!/#REF!*100)</f>
        <v>#REF!</v>
      </c>
    </row>
    <row r="2416" spans="1:72" x14ac:dyDescent="0.25">
      <c r="A2416" s="4" t="s">
        <v>718</v>
      </c>
      <c r="B2416" s="4" t="s">
        <v>58</v>
      </c>
      <c r="C2416" s="4" t="s">
        <v>12</v>
      </c>
      <c r="D2416" s="102" t="s">
        <v>774</v>
      </c>
      <c r="E2416" s="113">
        <v>6135</v>
      </c>
      <c r="F2416" s="102"/>
      <c r="G2416" s="98" t="s">
        <v>1667</v>
      </c>
      <c r="H2416" s="13" t="s">
        <v>81</v>
      </c>
      <c r="I2416" s="14">
        <v>0</v>
      </c>
      <c r="J2416" s="14"/>
      <c r="K2416" s="14"/>
      <c r="L2416" s="14"/>
      <c r="M2416" s="14"/>
      <c r="N2416" s="14"/>
      <c r="O2416" s="14">
        <f t="shared" si="3802"/>
        <v>0</v>
      </c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>
        <v>0</v>
      </c>
      <c r="AC2416" s="14">
        <v>0</v>
      </c>
      <c r="AD2416" s="14">
        <v>0</v>
      </c>
      <c r="AE2416" s="14"/>
      <c r="AF2416" s="14"/>
      <c r="AG2416" s="14"/>
      <c r="AH2416" s="14"/>
      <c r="AI2416" s="14"/>
      <c r="AJ2416" s="14">
        <f t="shared" si="3803"/>
        <v>0</v>
      </c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>
        <v>0</v>
      </c>
      <c r="AX2416" s="14">
        <v>0</v>
      </c>
      <c r="AY2416" s="14">
        <v>0</v>
      </c>
      <c r="AZ2416" s="14"/>
      <c r="BA2416" s="14"/>
      <c r="BB2416" s="14"/>
      <c r="BC2416" s="14"/>
      <c r="BD2416" s="14"/>
      <c r="BE2416" s="14">
        <f t="shared" si="3804"/>
        <v>0</v>
      </c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>
        <v>0</v>
      </c>
      <c r="BS2416" s="14">
        <v>0</v>
      </c>
      <c r="BT2416" s="14" t="e">
        <f>IF(#REF!=0,"-",#REF!/#REF!*100)</f>
        <v>#REF!</v>
      </c>
    </row>
    <row r="2417" spans="1:72" ht="22.5" x14ac:dyDescent="0.25">
      <c r="A2417" s="4" t="s">
        <v>718</v>
      </c>
      <c r="B2417" s="4" t="s">
        <v>58</v>
      </c>
      <c r="C2417" s="4" t="s">
        <v>12</v>
      </c>
      <c r="D2417" s="102" t="s">
        <v>774</v>
      </c>
      <c r="E2417" s="113">
        <v>6136</v>
      </c>
      <c r="F2417" s="102"/>
      <c r="G2417" s="98" t="s">
        <v>1667</v>
      </c>
      <c r="H2417" s="13" t="s">
        <v>84</v>
      </c>
      <c r="I2417" s="14">
        <v>0</v>
      </c>
      <c r="J2417" s="14"/>
      <c r="K2417" s="14"/>
      <c r="L2417" s="14"/>
      <c r="M2417" s="14"/>
      <c r="N2417" s="14"/>
      <c r="O2417" s="14">
        <f t="shared" si="3802"/>
        <v>0</v>
      </c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>
        <v>0</v>
      </c>
      <c r="AC2417" s="14">
        <v>0</v>
      </c>
      <c r="AD2417" s="14">
        <v>0</v>
      </c>
      <c r="AE2417" s="14"/>
      <c r="AF2417" s="14"/>
      <c r="AG2417" s="14"/>
      <c r="AH2417" s="14"/>
      <c r="AI2417" s="14"/>
      <c r="AJ2417" s="14">
        <f t="shared" si="3803"/>
        <v>0</v>
      </c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>
        <v>0</v>
      </c>
      <c r="AX2417" s="14">
        <v>0</v>
      </c>
      <c r="AY2417" s="14">
        <v>0</v>
      </c>
      <c r="AZ2417" s="14"/>
      <c r="BA2417" s="14"/>
      <c r="BB2417" s="14"/>
      <c r="BC2417" s="14"/>
      <c r="BD2417" s="14"/>
      <c r="BE2417" s="14">
        <f t="shared" si="3804"/>
        <v>0</v>
      </c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>
        <v>0</v>
      </c>
      <c r="BS2417" s="14">
        <v>0</v>
      </c>
      <c r="BT2417" s="14" t="e">
        <f>IF(#REF!=0,"-",#REF!/#REF!*100)</f>
        <v>#REF!</v>
      </c>
    </row>
    <row r="2418" spans="1:72" x14ac:dyDescent="0.25">
      <c r="A2418" s="4" t="s">
        <v>718</v>
      </c>
      <c r="B2418" s="4" t="s">
        <v>58</v>
      </c>
      <c r="C2418" s="4" t="s">
        <v>12</v>
      </c>
      <c r="D2418" s="102" t="s">
        <v>774</v>
      </c>
      <c r="E2418" s="113">
        <v>6137</v>
      </c>
      <c r="F2418" s="102"/>
      <c r="G2418" s="98" t="s">
        <v>1667</v>
      </c>
      <c r="H2418" s="13" t="s">
        <v>87</v>
      </c>
      <c r="I2418" s="14">
        <v>0</v>
      </c>
      <c r="J2418" s="14"/>
      <c r="K2418" s="14"/>
      <c r="L2418" s="14"/>
      <c r="M2418" s="14"/>
      <c r="N2418" s="14"/>
      <c r="O2418" s="14">
        <f t="shared" si="3802"/>
        <v>0</v>
      </c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>
        <v>0</v>
      </c>
      <c r="AC2418" s="14">
        <v>0</v>
      </c>
      <c r="AD2418" s="14">
        <v>0</v>
      </c>
      <c r="AE2418" s="14"/>
      <c r="AF2418" s="14"/>
      <c r="AG2418" s="14"/>
      <c r="AH2418" s="14"/>
      <c r="AI2418" s="14"/>
      <c r="AJ2418" s="14">
        <f t="shared" si="3803"/>
        <v>0</v>
      </c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>
        <v>0</v>
      </c>
      <c r="AX2418" s="14">
        <v>0</v>
      </c>
      <c r="AY2418" s="14">
        <v>0</v>
      </c>
      <c r="AZ2418" s="14"/>
      <c r="BA2418" s="14"/>
      <c r="BB2418" s="14"/>
      <c r="BC2418" s="14"/>
      <c r="BD2418" s="14"/>
      <c r="BE2418" s="14">
        <f t="shared" si="3804"/>
        <v>0</v>
      </c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>
        <v>0</v>
      </c>
      <c r="BS2418" s="14">
        <v>0</v>
      </c>
      <c r="BT2418" s="14" t="e">
        <f>IF(#REF!=0,"-",#REF!/#REF!*100)</f>
        <v>#REF!</v>
      </c>
    </row>
    <row r="2419" spans="1:72" ht="22.5" x14ac:dyDescent="0.25">
      <c r="A2419" s="4" t="s">
        <v>718</v>
      </c>
      <c r="B2419" s="4" t="s">
        <v>58</v>
      </c>
      <c r="C2419" s="4" t="s">
        <v>12</v>
      </c>
      <c r="D2419" s="102" t="s">
        <v>774</v>
      </c>
      <c r="E2419" s="113">
        <v>6138</v>
      </c>
      <c r="F2419" s="102"/>
      <c r="G2419" s="98" t="s">
        <v>1667</v>
      </c>
      <c r="H2419" s="13" t="s">
        <v>90</v>
      </c>
      <c r="I2419" s="14">
        <v>0</v>
      </c>
      <c r="J2419" s="14"/>
      <c r="K2419" s="14"/>
      <c r="L2419" s="14"/>
      <c r="M2419" s="14"/>
      <c r="N2419" s="14"/>
      <c r="O2419" s="14">
        <f t="shared" si="3802"/>
        <v>0</v>
      </c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>
        <v>0</v>
      </c>
      <c r="AC2419" s="14">
        <v>0</v>
      </c>
      <c r="AD2419" s="14">
        <v>0</v>
      </c>
      <c r="AE2419" s="14"/>
      <c r="AF2419" s="14"/>
      <c r="AG2419" s="14"/>
      <c r="AH2419" s="14"/>
      <c r="AI2419" s="14"/>
      <c r="AJ2419" s="14">
        <f t="shared" si="3803"/>
        <v>0</v>
      </c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>
        <v>0</v>
      </c>
      <c r="AX2419" s="14">
        <v>0</v>
      </c>
      <c r="AY2419" s="14">
        <v>0</v>
      </c>
      <c r="AZ2419" s="14"/>
      <c r="BA2419" s="14"/>
      <c r="BB2419" s="14"/>
      <c r="BC2419" s="14"/>
      <c r="BD2419" s="14"/>
      <c r="BE2419" s="14">
        <f t="shared" si="3804"/>
        <v>0</v>
      </c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>
        <v>0</v>
      </c>
      <c r="BS2419" s="14">
        <v>0</v>
      </c>
      <c r="BT2419" s="14" t="e">
        <f>IF(#REF!=0,"-",#REF!/#REF!*100)</f>
        <v>#REF!</v>
      </c>
    </row>
    <row r="2420" spans="1:72" x14ac:dyDescent="0.25">
      <c r="A2420" s="1" t="s">
        <v>718</v>
      </c>
      <c r="B2420" s="1" t="s">
        <v>58</v>
      </c>
      <c r="C2420" s="1" t="s">
        <v>12</v>
      </c>
      <c r="D2420" s="105" t="s">
        <v>774</v>
      </c>
      <c r="E2420" s="105" t="s">
        <v>34</v>
      </c>
      <c r="F2420" s="102" t="s">
        <v>0</v>
      </c>
      <c r="G2420" s="13" t="s">
        <v>0</v>
      </c>
      <c r="H2420" s="2" t="s">
        <v>35</v>
      </c>
      <c r="I2420" s="12">
        <f t="shared" ref="I2420:AA2420" si="3814">SUM(I2421:I2423)</f>
        <v>0</v>
      </c>
      <c r="J2420" s="12">
        <f t="shared" si="3814"/>
        <v>0</v>
      </c>
      <c r="K2420" s="12">
        <f t="shared" si="3814"/>
        <v>0</v>
      </c>
      <c r="L2420" s="12">
        <f t="shared" si="3814"/>
        <v>0</v>
      </c>
      <c r="M2420" s="12">
        <f t="shared" si="3814"/>
        <v>0</v>
      </c>
      <c r="N2420" s="12">
        <f t="shared" si="3814"/>
        <v>0</v>
      </c>
      <c r="O2420" s="12">
        <f t="shared" si="3814"/>
        <v>0</v>
      </c>
      <c r="P2420" s="12">
        <f t="shared" si="3814"/>
        <v>0</v>
      </c>
      <c r="Q2420" s="12">
        <f t="shared" si="3814"/>
        <v>0</v>
      </c>
      <c r="R2420" s="12">
        <f t="shared" si="3814"/>
        <v>0</v>
      </c>
      <c r="S2420" s="12">
        <f t="shared" si="3814"/>
        <v>0</v>
      </c>
      <c r="T2420" s="12">
        <f t="shared" si="3814"/>
        <v>0</v>
      </c>
      <c r="U2420" s="12">
        <f t="shared" si="3814"/>
        <v>0</v>
      </c>
      <c r="V2420" s="12">
        <f t="shared" si="3814"/>
        <v>0</v>
      </c>
      <c r="W2420" s="12">
        <f t="shared" si="3814"/>
        <v>0</v>
      </c>
      <c r="X2420" s="12">
        <f t="shared" si="3814"/>
        <v>0</v>
      </c>
      <c r="Y2420" s="12">
        <f t="shared" si="3814"/>
        <v>0</v>
      </c>
      <c r="Z2420" s="12">
        <f t="shared" si="3814"/>
        <v>0</v>
      </c>
      <c r="AA2420" s="12">
        <f t="shared" si="3814"/>
        <v>0</v>
      </c>
      <c r="AB2420" s="12">
        <v>0</v>
      </c>
      <c r="AC2420" s="12">
        <v>0</v>
      </c>
      <c r="AD2420" s="12">
        <f t="shared" ref="AD2420:AV2420" si="3815">SUM(AD2421:AD2423)</f>
        <v>0</v>
      </c>
      <c r="AE2420" s="12">
        <f t="shared" si="3815"/>
        <v>0</v>
      </c>
      <c r="AF2420" s="12">
        <f t="shared" si="3815"/>
        <v>0</v>
      </c>
      <c r="AG2420" s="12">
        <f t="shared" si="3815"/>
        <v>0</v>
      </c>
      <c r="AH2420" s="12">
        <f t="shared" si="3815"/>
        <v>0</v>
      </c>
      <c r="AI2420" s="12">
        <f t="shared" si="3815"/>
        <v>0</v>
      </c>
      <c r="AJ2420" s="12">
        <f t="shared" si="3815"/>
        <v>0</v>
      </c>
      <c r="AK2420" s="12">
        <f t="shared" si="3815"/>
        <v>0</v>
      </c>
      <c r="AL2420" s="12">
        <f t="shared" si="3815"/>
        <v>0</v>
      </c>
      <c r="AM2420" s="12">
        <f t="shared" si="3815"/>
        <v>0</v>
      </c>
      <c r="AN2420" s="12">
        <f t="shared" si="3815"/>
        <v>0</v>
      </c>
      <c r="AO2420" s="12">
        <f t="shared" si="3815"/>
        <v>0</v>
      </c>
      <c r="AP2420" s="12">
        <f t="shared" si="3815"/>
        <v>0</v>
      </c>
      <c r="AQ2420" s="12">
        <f t="shared" si="3815"/>
        <v>0</v>
      </c>
      <c r="AR2420" s="12">
        <f t="shared" si="3815"/>
        <v>0</v>
      </c>
      <c r="AS2420" s="12">
        <f t="shared" si="3815"/>
        <v>0</v>
      </c>
      <c r="AT2420" s="12">
        <f t="shared" si="3815"/>
        <v>0</v>
      </c>
      <c r="AU2420" s="12">
        <f t="shared" si="3815"/>
        <v>0</v>
      </c>
      <c r="AV2420" s="12">
        <f t="shared" si="3815"/>
        <v>0</v>
      </c>
      <c r="AW2420" s="12">
        <v>0</v>
      </c>
      <c r="AX2420" s="12">
        <v>0</v>
      </c>
      <c r="AY2420" s="12">
        <f t="shared" ref="AY2420:BQ2420" si="3816">SUM(AY2421:AY2423)</f>
        <v>0</v>
      </c>
      <c r="AZ2420" s="12">
        <f t="shared" si="3816"/>
        <v>150502</v>
      </c>
      <c r="BA2420" s="12">
        <f t="shared" si="3816"/>
        <v>0</v>
      </c>
      <c r="BB2420" s="12">
        <f t="shared" si="3816"/>
        <v>0</v>
      </c>
      <c r="BC2420" s="12">
        <f t="shared" si="3816"/>
        <v>0</v>
      </c>
      <c r="BD2420" s="12">
        <f t="shared" si="3816"/>
        <v>0</v>
      </c>
      <c r="BE2420" s="12">
        <f t="shared" si="3816"/>
        <v>150502</v>
      </c>
      <c r="BF2420" s="12">
        <f t="shared" si="3816"/>
        <v>0</v>
      </c>
      <c r="BG2420" s="12">
        <f t="shared" si="3816"/>
        <v>0</v>
      </c>
      <c r="BH2420" s="12">
        <f t="shared" si="3816"/>
        <v>150502</v>
      </c>
      <c r="BI2420" s="12">
        <f t="shared" si="3816"/>
        <v>0</v>
      </c>
      <c r="BJ2420" s="12">
        <f t="shared" si="3816"/>
        <v>0</v>
      </c>
      <c r="BK2420" s="12">
        <f t="shared" si="3816"/>
        <v>0</v>
      </c>
      <c r="BL2420" s="12">
        <f t="shared" si="3816"/>
        <v>0</v>
      </c>
      <c r="BM2420" s="12">
        <f t="shared" si="3816"/>
        <v>0</v>
      </c>
      <c r="BN2420" s="12">
        <f t="shared" si="3816"/>
        <v>0</v>
      </c>
      <c r="BO2420" s="12">
        <f t="shared" si="3816"/>
        <v>0</v>
      </c>
      <c r="BP2420" s="12">
        <f t="shared" si="3816"/>
        <v>0</v>
      </c>
      <c r="BQ2420" s="12">
        <f t="shared" si="3816"/>
        <v>0</v>
      </c>
      <c r="BR2420" s="12">
        <v>150502</v>
      </c>
      <c r="BS2420" s="12">
        <v>0</v>
      </c>
      <c r="BT2420" s="12" t="e">
        <f>IF(#REF!=0,"-",#REF!/#REF!*100)</f>
        <v>#REF!</v>
      </c>
    </row>
    <row r="2421" spans="1:72" x14ac:dyDescent="0.25">
      <c r="A2421" s="4" t="s">
        <v>718</v>
      </c>
      <c r="B2421" s="4" t="s">
        <v>58</v>
      </c>
      <c r="C2421" s="4" t="s">
        <v>12</v>
      </c>
      <c r="D2421" s="102" t="s">
        <v>774</v>
      </c>
      <c r="E2421" s="113">
        <v>6139</v>
      </c>
      <c r="F2421" s="102"/>
      <c r="G2421" s="98" t="s">
        <v>1667</v>
      </c>
      <c r="H2421" s="13" t="s">
        <v>35</v>
      </c>
      <c r="I2421" s="14">
        <v>0</v>
      </c>
      <c r="J2421" s="14"/>
      <c r="K2421" s="14"/>
      <c r="L2421" s="14"/>
      <c r="M2421" s="14"/>
      <c r="N2421" s="14"/>
      <c r="O2421" s="14">
        <f t="shared" si="3802"/>
        <v>0</v>
      </c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>
        <v>0</v>
      </c>
      <c r="AC2421" s="14">
        <v>0</v>
      </c>
      <c r="AD2421" s="14">
        <v>0</v>
      </c>
      <c r="AE2421" s="14"/>
      <c r="AF2421" s="14"/>
      <c r="AG2421" s="14"/>
      <c r="AH2421" s="14"/>
      <c r="AI2421" s="14"/>
      <c r="AJ2421" s="14">
        <f t="shared" si="3803"/>
        <v>0</v>
      </c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>
        <v>0</v>
      </c>
      <c r="AX2421" s="14">
        <v>0</v>
      </c>
      <c r="AY2421" s="14">
        <v>0</v>
      </c>
      <c r="AZ2421" s="14">
        <f>150453+49</f>
        <v>150502</v>
      </c>
      <c r="BA2421" s="14"/>
      <c r="BB2421" s="14"/>
      <c r="BC2421" s="14"/>
      <c r="BD2421" s="14"/>
      <c r="BE2421" s="14">
        <f t="shared" si="3804"/>
        <v>150502</v>
      </c>
      <c r="BF2421" s="14"/>
      <c r="BG2421" s="14"/>
      <c r="BH2421" s="14">
        <f>150453+49</f>
        <v>150502</v>
      </c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>
        <v>150502</v>
      </c>
      <c r="BS2421" s="14">
        <v>0</v>
      </c>
      <c r="BT2421" s="14" t="e">
        <f>IF(#REF!=0,"-",#REF!/#REF!*100)</f>
        <v>#REF!</v>
      </c>
    </row>
    <row r="2422" spans="1:72" ht="22.5" x14ac:dyDescent="0.25">
      <c r="A2422" s="4" t="s">
        <v>718</v>
      </c>
      <c r="B2422" s="4" t="s">
        <v>58</v>
      </c>
      <c r="C2422" s="4" t="s">
        <v>12</v>
      </c>
      <c r="D2422" s="102" t="s">
        <v>774</v>
      </c>
      <c r="E2422" s="113">
        <v>6139</v>
      </c>
      <c r="F2422" s="102" t="s">
        <v>781</v>
      </c>
      <c r="G2422" s="98" t="s">
        <v>1667</v>
      </c>
      <c r="H2422" s="13" t="s">
        <v>37</v>
      </c>
      <c r="I2422" s="14">
        <v>0</v>
      </c>
      <c r="J2422" s="14"/>
      <c r="K2422" s="14"/>
      <c r="L2422" s="14"/>
      <c r="M2422" s="14"/>
      <c r="N2422" s="14"/>
      <c r="O2422" s="14">
        <f t="shared" si="3802"/>
        <v>0</v>
      </c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>
        <v>0</v>
      </c>
      <c r="AC2422" s="14">
        <v>0</v>
      </c>
      <c r="AD2422" s="14">
        <v>0</v>
      </c>
      <c r="AE2422" s="14"/>
      <c r="AF2422" s="14"/>
      <c r="AG2422" s="14"/>
      <c r="AH2422" s="14"/>
      <c r="AI2422" s="14"/>
      <c r="AJ2422" s="14">
        <f t="shared" si="3803"/>
        <v>0</v>
      </c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>
        <v>0</v>
      </c>
      <c r="AX2422" s="14">
        <v>0</v>
      </c>
      <c r="AY2422" s="14">
        <v>0</v>
      </c>
      <c r="AZ2422" s="14"/>
      <c r="BA2422" s="14"/>
      <c r="BB2422" s="14"/>
      <c r="BC2422" s="14"/>
      <c r="BD2422" s="14"/>
      <c r="BE2422" s="14">
        <f t="shared" si="3804"/>
        <v>0</v>
      </c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>
        <v>0</v>
      </c>
      <c r="BS2422" s="14">
        <v>0</v>
      </c>
      <c r="BT2422" s="14" t="e">
        <f>IF(#REF!=0,"-",#REF!/#REF!*100)</f>
        <v>#REF!</v>
      </c>
    </row>
    <row r="2423" spans="1:72" ht="33.75" x14ac:dyDescent="0.25">
      <c r="A2423" s="4" t="s">
        <v>718</v>
      </c>
      <c r="B2423" s="4" t="s">
        <v>58</v>
      </c>
      <c r="C2423" s="4" t="s">
        <v>12</v>
      </c>
      <c r="D2423" s="102" t="s">
        <v>774</v>
      </c>
      <c r="E2423" s="113">
        <v>6139</v>
      </c>
      <c r="F2423" s="102" t="s">
        <v>782</v>
      </c>
      <c r="G2423" s="98" t="s">
        <v>1667</v>
      </c>
      <c r="H2423" s="13" t="s">
        <v>38</v>
      </c>
      <c r="I2423" s="14">
        <v>0</v>
      </c>
      <c r="J2423" s="14"/>
      <c r="K2423" s="14"/>
      <c r="L2423" s="14"/>
      <c r="M2423" s="14"/>
      <c r="N2423" s="14"/>
      <c r="O2423" s="14">
        <f t="shared" si="3802"/>
        <v>0</v>
      </c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>
        <v>0</v>
      </c>
      <c r="AC2423" s="14">
        <v>0</v>
      </c>
      <c r="AD2423" s="14">
        <v>0</v>
      </c>
      <c r="AE2423" s="14"/>
      <c r="AF2423" s="14"/>
      <c r="AG2423" s="14"/>
      <c r="AH2423" s="14"/>
      <c r="AI2423" s="14"/>
      <c r="AJ2423" s="14">
        <f t="shared" si="3803"/>
        <v>0</v>
      </c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>
        <v>0</v>
      </c>
      <c r="AX2423" s="14">
        <v>0</v>
      </c>
      <c r="AY2423" s="14">
        <v>0</v>
      </c>
      <c r="AZ2423" s="14"/>
      <c r="BA2423" s="14"/>
      <c r="BB2423" s="14"/>
      <c r="BC2423" s="14"/>
      <c r="BD2423" s="14"/>
      <c r="BE2423" s="14">
        <f t="shared" si="3804"/>
        <v>0</v>
      </c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>
        <v>0</v>
      </c>
      <c r="BS2423" s="14">
        <v>0</v>
      </c>
      <c r="BT2423" s="14" t="e">
        <f>IF(#REF!=0,"-",#REF!/#REF!*100)</f>
        <v>#REF!</v>
      </c>
    </row>
    <row r="2424" spans="1:72" ht="33.75" x14ac:dyDescent="0.25">
      <c r="A2424" s="1" t="s">
        <v>0</v>
      </c>
      <c r="B2424" s="1" t="s">
        <v>0</v>
      </c>
      <c r="C2424" s="1" t="s">
        <v>0</v>
      </c>
      <c r="D2424" s="101" t="s">
        <v>0</v>
      </c>
      <c r="E2424" s="101" t="s">
        <v>0</v>
      </c>
      <c r="F2424" s="101" t="s">
        <v>0</v>
      </c>
      <c r="G2424" s="2" t="s">
        <v>0</v>
      </c>
      <c r="H2424" s="10" t="s">
        <v>39</v>
      </c>
      <c r="I2424" s="11">
        <f t="shared" ref="I2424:X2425" si="3817">SUM(I2425)</f>
        <v>0</v>
      </c>
      <c r="J2424" s="11">
        <f t="shared" si="3817"/>
        <v>0</v>
      </c>
      <c r="K2424" s="11">
        <f t="shared" si="3817"/>
        <v>0</v>
      </c>
      <c r="L2424" s="11">
        <f t="shared" si="3817"/>
        <v>0</v>
      </c>
      <c r="M2424" s="11">
        <f t="shared" si="3817"/>
        <v>0</v>
      </c>
      <c r="N2424" s="11">
        <f t="shared" si="3817"/>
        <v>0</v>
      </c>
      <c r="O2424" s="11">
        <f t="shared" si="3817"/>
        <v>0</v>
      </c>
      <c r="P2424" s="11">
        <f t="shared" si="3817"/>
        <v>0</v>
      </c>
      <c r="Q2424" s="11">
        <f t="shared" si="3817"/>
        <v>0</v>
      </c>
      <c r="R2424" s="11">
        <f t="shared" si="3817"/>
        <v>0</v>
      </c>
      <c r="S2424" s="11">
        <f t="shared" si="3817"/>
        <v>0</v>
      </c>
      <c r="T2424" s="11">
        <f t="shared" si="3817"/>
        <v>0</v>
      </c>
      <c r="U2424" s="11">
        <f t="shared" si="3817"/>
        <v>0</v>
      </c>
      <c r="V2424" s="11">
        <f t="shared" si="3817"/>
        <v>0</v>
      </c>
      <c r="W2424" s="11">
        <f t="shared" si="3817"/>
        <v>0</v>
      </c>
      <c r="X2424" s="11">
        <f t="shared" si="3817"/>
        <v>0</v>
      </c>
      <c r="Y2424" s="11">
        <f t="shared" ref="J2424:AA2425" si="3818">SUM(Y2425)</f>
        <v>0</v>
      </c>
      <c r="Z2424" s="11">
        <f t="shared" si="3818"/>
        <v>0</v>
      </c>
      <c r="AA2424" s="11">
        <f t="shared" si="3818"/>
        <v>0</v>
      </c>
      <c r="AB2424" s="11">
        <v>0</v>
      </c>
      <c r="AC2424" s="11">
        <v>0</v>
      </c>
      <c r="AD2424" s="11">
        <f t="shared" ref="AD2424:AS2425" si="3819">SUM(AD2425)</f>
        <v>0</v>
      </c>
      <c r="AE2424" s="11">
        <f t="shared" si="3819"/>
        <v>0</v>
      </c>
      <c r="AF2424" s="11">
        <f t="shared" si="3819"/>
        <v>0</v>
      </c>
      <c r="AG2424" s="11">
        <f t="shared" si="3819"/>
        <v>0</v>
      </c>
      <c r="AH2424" s="11">
        <f t="shared" si="3819"/>
        <v>0</v>
      </c>
      <c r="AI2424" s="11">
        <f t="shared" si="3819"/>
        <v>0</v>
      </c>
      <c r="AJ2424" s="11">
        <f t="shared" si="3819"/>
        <v>0</v>
      </c>
      <c r="AK2424" s="11">
        <f t="shared" si="3819"/>
        <v>0</v>
      </c>
      <c r="AL2424" s="11">
        <f t="shared" si="3819"/>
        <v>0</v>
      </c>
      <c r="AM2424" s="11">
        <f t="shared" si="3819"/>
        <v>0</v>
      </c>
      <c r="AN2424" s="11">
        <f t="shared" si="3819"/>
        <v>0</v>
      </c>
      <c r="AO2424" s="11">
        <f t="shared" si="3819"/>
        <v>0</v>
      </c>
      <c r="AP2424" s="11">
        <f t="shared" si="3819"/>
        <v>0</v>
      </c>
      <c r="AQ2424" s="11">
        <f t="shared" si="3819"/>
        <v>0</v>
      </c>
      <c r="AR2424" s="11">
        <f t="shared" si="3819"/>
        <v>0</v>
      </c>
      <c r="AS2424" s="11">
        <f t="shared" si="3819"/>
        <v>0</v>
      </c>
      <c r="AT2424" s="11">
        <f t="shared" ref="AE2424:AV2425" si="3820">SUM(AT2425)</f>
        <v>0</v>
      </c>
      <c r="AU2424" s="11">
        <f t="shared" si="3820"/>
        <v>0</v>
      </c>
      <c r="AV2424" s="11">
        <f t="shared" si="3820"/>
        <v>0</v>
      </c>
      <c r="AW2424" s="11">
        <v>0</v>
      </c>
      <c r="AX2424" s="11">
        <v>0</v>
      </c>
      <c r="AY2424" s="11">
        <f t="shared" ref="AY2424:BN2425" si="3821">SUM(AY2425)</f>
        <v>0</v>
      </c>
      <c r="AZ2424" s="11">
        <f t="shared" si="3821"/>
        <v>0</v>
      </c>
      <c r="BA2424" s="11">
        <f t="shared" si="3821"/>
        <v>0</v>
      </c>
      <c r="BB2424" s="11">
        <f t="shared" si="3821"/>
        <v>0</v>
      </c>
      <c r="BC2424" s="11">
        <f t="shared" si="3821"/>
        <v>0</v>
      </c>
      <c r="BD2424" s="11">
        <f t="shared" si="3821"/>
        <v>0</v>
      </c>
      <c r="BE2424" s="11">
        <f t="shared" si="3821"/>
        <v>0</v>
      </c>
      <c r="BF2424" s="11">
        <f t="shared" si="3821"/>
        <v>0</v>
      </c>
      <c r="BG2424" s="11">
        <f t="shared" si="3821"/>
        <v>0</v>
      </c>
      <c r="BH2424" s="11">
        <f t="shared" si="3821"/>
        <v>0</v>
      </c>
      <c r="BI2424" s="11">
        <f t="shared" si="3821"/>
        <v>0</v>
      </c>
      <c r="BJ2424" s="11">
        <f t="shared" si="3821"/>
        <v>0</v>
      </c>
      <c r="BK2424" s="11">
        <f t="shared" si="3821"/>
        <v>0</v>
      </c>
      <c r="BL2424" s="11">
        <f t="shared" si="3821"/>
        <v>0</v>
      </c>
      <c r="BM2424" s="11">
        <f t="shared" si="3821"/>
        <v>0</v>
      </c>
      <c r="BN2424" s="11">
        <f t="shared" si="3821"/>
        <v>0</v>
      </c>
      <c r="BO2424" s="11">
        <f t="shared" ref="AZ2424:BQ2425" si="3822">SUM(BO2425)</f>
        <v>0</v>
      </c>
      <c r="BP2424" s="11">
        <f t="shared" si="3822"/>
        <v>0</v>
      </c>
      <c r="BQ2424" s="11">
        <f t="shared" si="3822"/>
        <v>0</v>
      </c>
      <c r="BR2424" s="11">
        <v>0</v>
      </c>
      <c r="BS2424" s="11">
        <v>0</v>
      </c>
      <c r="BT2424" s="11" t="e">
        <f>IF(#REF!=0,"-",#REF!/#REF!*100)</f>
        <v>#REF!</v>
      </c>
    </row>
    <row r="2425" spans="1:72" ht="22.5" x14ac:dyDescent="0.25">
      <c r="A2425" s="4" t="s">
        <v>718</v>
      </c>
      <c r="B2425" s="4" t="s">
        <v>58</v>
      </c>
      <c r="C2425" s="4" t="s">
        <v>12</v>
      </c>
      <c r="D2425" s="102" t="s">
        <v>774</v>
      </c>
      <c r="E2425" s="101" t="s">
        <v>40</v>
      </c>
      <c r="F2425" s="101" t="s">
        <v>0</v>
      </c>
      <c r="G2425" s="2" t="s">
        <v>0</v>
      </c>
      <c r="H2425" s="2" t="s">
        <v>41</v>
      </c>
      <c r="I2425" s="12">
        <f t="shared" si="3817"/>
        <v>0</v>
      </c>
      <c r="J2425" s="12">
        <f t="shared" si="3818"/>
        <v>0</v>
      </c>
      <c r="K2425" s="12">
        <f t="shared" si="3818"/>
        <v>0</v>
      </c>
      <c r="L2425" s="12">
        <f t="shared" si="3818"/>
        <v>0</v>
      </c>
      <c r="M2425" s="12">
        <f t="shared" si="3818"/>
        <v>0</v>
      </c>
      <c r="N2425" s="12">
        <f t="shared" si="3818"/>
        <v>0</v>
      </c>
      <c r="O2425" s="12">
        <f t="shared" si="3818"/>
        <v>0</v>
      </c>
      <c r="P2425" s="12">
        <f t="shared" si="3818"/>
        <v>0</v>
      </c>
      <c r="Q2425" s="12">
        <f t="shared" si="3818"/>
        <v>0</v>
      </c>
      <c r="R2425" s="12">
        <f t="shared" si="3818"/>
        <v>0</v>
      </c>
      <c r="S2425" s="12">
        <f t="shared" si="3818"/>
        <v>0</v>
      </c>
      <c r="T2425" s="12">
        <f t="shared" si="3818"/>
        <v>0</v>
      </c>
      <c r="U2425" s="12">
        <f t="shared" si="3818"/>
        <v>0</v>
      </c>
      <c r="V2425" s="12">
        <f t="shared" si="3818"/>
        <v>0</v>
      </c>
      <c r="W2425" s="12">
        <f t="shared" si="3818"/>
        <v>0</v>
      </c>
      <c r="X2425" s="12">
        <f t="shared" si="3818"/>
        <v>0</v>
      </c>
      <c r="Y2425" s="12">
        <f t="shared" si="3818"/>
        <v>0</v>
      </c>
      <c r="Z2425" s="12">
        <f t="shared" si="3818"/>
        <v>0</v>
      </c>
      <c r="AA2425" s="12">
        <f t="shared" si="3818"/>
        <v>0</v>
      </c>
      <c r="AB2425" s="12">
        <v>0</v>
      </c>
      <c r="AC2425" s="12">
        <v>0</v>
      </c>
      <c r="AD2425" s="12">
        <f t="shared" si="3819"/>
        <v>0</v>
      </c>
      <c r="AE2425" s="12">
        <f t="shared" si="3820"/>
        <v>0</v>
      </c>
      <c r="AF2425" s="12">
        <f t="shared" si="3820"/>
        <v>0</v>
      </c>
      <c r="AG2425" s="12">
        <f t="shared" si="3820"/>
        <v>0</v>
      </c>
      <c r="AH2425" s="12">
        <f t="shared" si="3820"/>
        <v>0</v>
      </c>
      <c r="AI2425" s="12">
        <f t="shared" si="3820"/>
        <v>0</v>
      </c>
      <c r="AJ2425" s="12">
        <f t="shared" si="3820"/>
        <v>0</v>
      </c>
      <c r="AK2425" s="12">
        <f t="shared" si="3820"/>
        <v>0</v>
      </c>
      <c r="AL2425" s="12">
        <f t="shared" si="3820"/>
        <v>0</v>
      </c>
      <c r="AM2425" s="12">
        <f t="shared" si="3820"/>
        <v>0</v>
      </c>
      <c r="AN2425" s="12">
        <f t="shared" si="3820"/>
        <v>0</v>
      </c>
      <c r="AO2425" s="12">
        <f t="shared" si="3820"/>
        <v>0</v>
      </c>
      <c r="AP2425" s="12">
        <f t="shared" si="3820"/>
        <v>0</v>
      </c>
      <c r="AQ2425" s="12">
        <f t="shared" si="3820"/>
        <v>0</v>
      </c>
      <c r="AR2425" s="12">
        <f t="shared" si="3820"/>
        <v>0</v>
      </c>
      <c r="AS2425" s="12">
        <f t="shared" si="3820"/>
        <v>0</v>
      </c>
      <c r="AT2425" s="12">
        <f t="shared" si="3820"/>
        <v>0</v>
      </c>
      <c r="AU2425" s="12">
        <f t="shared" si="3820"/>
        <v>0</v>
      </c>
      <c r="AV2425" s="12">
        <f t="shared" si="3820"/>
        <v>0</v>
      </c>
      <c r="AW2425" s="12">
        <v>0</v>
      </c>
      <c r="AX2425" s="12">
        <v>0</v>
      </c>
      <c r="AY2425" s="12">
        <f t="shared" si="3821"/>
        <v>0</v>
      </c>
      <c r="AZ2425" s="12">
        <f t="shared" si="3822"/>
        <v>0</v>
      </c>
      <c r="BA2425" s="12">
        <f t="shared" si="3822"/>
        <v>0</v>
      </c>
      <c r="BB2425" s="12">
        <f t="shared" si="3822"/>
        <v>0</v>
      </c>
      <c r="BC2425" s="12">
        <f t="shared" si="3822"/>
        <v>0</v>
      </c>
      <c r="BD2425" s="12">
        <f t="shared" si="3822"/>
        <v>0</v>
      </c>
      <c r="BE2425" s="12">
        <f t="shared" si="3822"/>
        <v>0</v>
      </c>
      <c r="BF2425" s="12">
        <f t="shared" si="3822"/>
        <v>0</v>
      </c>
      <c r="BG2425" s="12">
        <f t="shared" si="3822"/>
        <v>0</v>
      </c>
      <c r="BH2425" s="12">
        <f t="shared" si="3822"/>
        <v>0</v>
      </c>
      <c r="BI2425" s="12">
        <f t="shared" si="3822"/>
        <v>0</v>
      </c>
      <c r="BJ2425" s="12">
        <f t="shared" si="3822"/>
        <v>0</v>
      </c>
      <c r="BK2425" s="12">
        <f t="shared" si="3822"/>
        <v>0</v>
      </c>
      <c r="BL2425" s="12">
        <f t="shared" si="3822"/>
        <v>0</v>
      </c>
      <c r="BM2425" s="12">
        <f t="shared" si="3822"/>
        <v>0</v>
      </c>
      <c r="BN2425" s="12">
        <f t="shared" si="3822"/>
        <v>0</v>
      </c>
      <c r="BO2425" s="12">
        <f t="shared" si="3822"/>
        <v>0</v>
      </c>
      <c r="BP2425" s="12">
        <f t="shared" si="3822"/>
        <v>0</v>
      </c>
      <c r="BQ2425" s="12">
        <f t="shared" si="3822"/>
        <v>0</v>
      </c>
      <c r="BR2425" s="12">
        <v>0</v>
      </c>
      <c r="BS2425" s="12">
        <v>0</v>
      </c>
      <c r="BT2425" s="12" t="e">
        <f>IF(#REF!=0,"-",#REF!/#REF!*100)</f>
        <v>#REF!</v>
      </c>
    </row>
    <row r="2426" spans="1:72" x14ac:dyDescent="0.25">
      <c r="A2426" s="4" t="s">
        <v>718</v>
      </c>
      <c r="B2426" s="4" t="s">
        <v>58</v>
      </c>
      <c r="C2426" s="4" t="s">
        <v>12</v>
      </c>
      <c r="D2426" s="102" t="s">
        <v>774</v>
      </c>
      <c r="E2426" s="113">
        <v>6148</v>
      </c>
      <c r="F2426" s="102"/>
      <c r="G2426" s="98" t="s">
        <v>1667</v>
      </c>
      <c r="H2426" s="13" t="s">
        <v>45</v>
      </c>
      <c r="I2426" s="14">
        <v>0</v>
      </c>
      <c r="J2426" s="14"/>
      <c r="K2426" s="14"/>
      <c r="L2426" s="14"/>
      <c r="M2426" s="14"/>
      <c r="N2426" s="14"/>
      <c r="O2426" s="14">
        <f t="shared" si="3802"/>
        <v>0</v>
      </c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>
        <v>0</v>
      </c>
      <c r="AC2426" s="14">
        <v>0</v>
      </c>
      <c r="AD2426" s="14">
        <v>0</v>
      </c>
      <c r="AE2426" s="14"/>
      <c r="AF2426" s="14"/>
      <c r="AG2426" s="14"/>
      <c r="AH2426" s="14"/>
      <c r="AI2426" s="14"/>
      <c r="AJ2426" s="14">
        <f t="shared" si="3803"/>
        <v>0</v>
      </c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>
        <v>0</v>
      </c>
      <c r="AX2426" s="14">
        <v>0</v>
      </c>
      <c r="AY2426" s="14">
        <v>0</v>
      </c>
      <c r="AZ2426" s="14"/>
      <c r="BA2426" s="14"/>
      <c r="BB2426" s="14"/>
      <c r="BC2426" s="14"/>
      <c r="BD2426" s="14"/>
      <c r="BE2426" s="14">
        <f t="shared" si="3804"/>
        <v>0</v>
      </c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>
        <v>0</v>
      </c>
      <c r="BS2426" s="14">
        <v>0</v>
      </c>
      <c r="BT2426" s="14" t="e">
        <f>IF(#REF!=0,"-",#REF!/#REF!*100)</f>
        <v>#REF!</v>
      </c>
    </row>
    <row r="2427" spans="1:72" ht="33.75" x14ac:dyDescent="0.25">
      <c r="A2427" s="1" t="s">
        <v>0</v>
      </c>
      <c r="B2427" s="1" t="s">
        <v>0</v>
      </c>
      <c r="C2427" s="1" t="s">
        <v>0</v>
      </c>
      <c r="D2427" s="101" t="s">
        <v>0</v>
      </c>
      <c r="E2427" s="101" t="s">
        <v>0</v>
      </c>
      <c r="F2427" s="101" t="s">
        <v>0</v>
      </c>
      <c r="G2427" s="2" t="s">
        <v>0</v>
      </c>
      <c r="H2427" s="10" t="s">
        <v>47</v>
      </c>
      <c r="I2427" s="11">
        <f t="shared" ref="I2427:AA2427" si="3823">SUM(I2428)</f>
        <v>0</v>
      </c>
      <c r="J2427" s="11">
        <f t="shared" si="3823"/>
        <v>0</v>
      </c>
      <c r="K2427" s="11">
        <f t="shared" si="3823"/>
        <v>0</v>
      </c>
      <c r="L2427" s="11">
        <f t="shared" si="3823"/>
        <v>0</v>
      </c>
      <c r="M2427" s="11">
        <f t="shared" si="3823"/>
        <v>0</v>
      </c>
      <c r="N2427" s="11">
        <f t="shared" si="3823"/>
        <v>0</v>
      </c>
      <c r="O2427" s="11">
        <f t="shared" si="3823"/>
        <v>0</v>
      </c>
      <c r="P2427" s="11">
        <f t="shared" si="3823"/>
        <v>0</v>
      </c>
      <c r="Q2427" s="11">
        <f t="shared" si="3823"/>
        <v>0</v>
      </c>
      <c r="R2427" s="11">
        <f t="shared" si="3823"/>
        <v>0</v>
      </c>
      <c r="S2427" s="11">
        <f t="shared" si="3823"/>
        <v>0</v>
      </c>
      <c r="T2427" s="11">
        <f t="shared" si="3823"/>
        <v>0</v>
      </c>
      <c r="U2427" s="11">
        <f t="shared" si="3823"/>
        <v>0</v>
      </c>
      <c r="V2427" s="11">
        <f t="shared" si="3823"/>
        <v>0</v>
      </c>
      <c r="W2427" s="11">
        <f t="shared" si="3823"/>
        <v>0</v>
      </c>
      <c r="X2427" s="11">
        <f t="shared" si="3823"/>
        <v>0</v>
      </c>
      <c r="Y2427" s="11">
        <f t="shared" si="3823"/>
        <v>0</v>
      </c>
      <c r="Z2427" s="11">
        <f t="shared" si="3823"/>
        <v>0</v>
      </c>
      <c r="AA2427" s="11">
        <f t="shared" si="3823"/>
        <v>0</v>
      </c>
      <c r="AB2427" s="11">
        <v>0</v>
      </c>
      <c r="AC2427" s="11">
        <v>0</v>
      </c>
      <c r="AD2427" s="11">
        <f t="shared" ref="AD2427:AV2427" si="3824">SUM(AD2428)</f>
        <v>0</v>
      </c>
      <c r="AE2427" s="11">
        <f t="shared" si="3824"/>
        <v>0</v>
      </c>
      <c r="AF2427" s="11">
        <f t="shared" si="3824"/>
        <v>0</v>
      </c>
      <c r="AG2427" s="11">
        <f t="shared" si="3824"/>
        <v>0</v>
      </c>
      <c r="AH2427" s="11">
        <f t="shared" si="3824"/>
        <v>0</v>
      </c>
      <c r="AI2427" s="11">
        <f t="shared" si="3824"/>
        <v>0</v>
      </c>
      <c r="AJ2427" s="11">
        <f t="shared" si="3824"/>
        <v>0</v>
      </c>
      <c r="AK2427" s="11">
        <f t="shared" si="3824"/>
        <v>0</v>
      </c>
      <c r="AL2427" s="11">
        <f t="shared" si="3824"/>
        <v>0</v>
      </c>
      <c r="AM2427" s="11">
        <f t="shared" si="3824"/>
        <v>0</v>
      </c>
      <c r="AN2427" s="11">
        <f t="shared" si="3824"/>
        <v>0</v>
      </c>
      <c r="AO2427" s="11">
        <f t="shared" si="3824"/>
        <v>0</v>
      </c>
      <c r="AP2427" s="11">
        <f t="shared" si="3824"/>
        <v>0</v>
      </c>
      <c r="AQ2427" s="11">
        <f t="shared" si="3824"/>
        <v>0</v>
      </c>
      <c r="AR2427" s="11">
        <f t="shared" si="3824"/>
        <v>0</v>
      </c>
      <c r="AS2427" s="11">
        <f t="shared" si="3824"/>
        <v>0</v>
      </c>
      <c r="AT2427" s="11">
        <f t="shared" si="3824"/>
        <v>0</v>
      </c>
      <c r="AU2427" s="11">
        <f t="shared" si="3824"/>
        <v>0</v>
      </c>
      <c r="AV2427" s="11">
        <f t="shared" si="3824"/>
        <v>0</v>
      </c>
      <c r="AW2427" s="11">
        <v>0</v>
      </c>
      <c r="AX2427" s="11">
        <v>0</v>
      </c>
      <c r="AY2427" s="11">
        <f t="shared" ref="AY2427:BQ2427" si="3825">SUM(AY2428)</f>
        <v>0</v>
      </c>
      <c r="AZ2427" s="11">
        <f t="shared" si="3825"/>
        <v>8</v>
      </c>
      <c r="BA2427" s="11">
        <f t="shared" si="3825"/>
        <v>0</v>
      </c>
      <c r="BB2427" s="11">
        <f t="shared" si="3825"/>
        <v>0</v>
      </c>
      <c r="BC2427" s="11">
        <f t="shared" si="3825"/>
        <v>0</v>
      </c>
      <c r="BD2427" s="11">
        <f t="shared" si="3825"/>
        <v>0</v>
      </c>
      <c r="BE2427" s="11">
        <f t="shared" si="3825"/>
        <v>8</v>
      </c>
      <c r="BF2427" s="11">
        <f t="shared" si="3825"/>
        <v>0</v>
      </c>
      <c r="BG2427" s="11">
        <f t="shared" si="3825"/>
        <v>0</v>
      </c>
      <c r="BH2427" s="11">
        <f t="shared" si="3825"/>
        <v>8</v>
      </c>
      <c r="BI2427" s="11">
        <f t="shared" si="3825"/>
        <v>0</v>
      </c>
      <c r="BJ2427" s="11">
        <f t="shared" si="3825"/>
        <v>0</v>
      </c>
      <c r="BK2427" s="11">
        <f t="shared" si="3825"/>
        <v>0</v>
      </c>
      <c r="BL2427" s="11">
        <f t="shared" si="3825"/>
        <v>0</v>
      </c>
      <c r="BM2427" s="11">
        <f t="shared" si="3825"/>
        <v>0</v>
      </c>
      <c r="BN2427" s="11">
        <f t="shared" si="3825"/>
        <v>0</v>
      </c>
      <c r="BO2427" s="11">
        <f t="shared" si="3825"/>
        <v>0</v>
      </c>
      <c r="BP2427" s="11">
        <f t="shared" si="3825"/>
        <v>0</v>
      </c>
      <c r="BQ2427" s="11">
        <f t="shared" si="3825"/>
        <v>0</v>
      </c>
      <c r="BR2427" s="11">
        <v>8</v>
      </c>
      <c r="BS2427" s="11">
        <v>0</v>
      </c>
      <c r="BT2427" s="11" t="e">
        <f>IF(#REF!=0,"-",#REF!/#REF!*100)</f>
        <v>#REF!</v>
      </c>
    </row>
    <row r="2428" spans="1:72" x14ac:dyDescent="0.25">
      <c r="A2428" s="4" t="s">
        <v>718</v>
      </c>
      <c r="B2428" s="4" t="s">
        <v>58</v>
      </c>
      <c r="C2428" s="4" t="s">
        <v>12</v>
      </c>
      <c r="D2428" s="102" t="s">
        <v>774</v>
      </c>
      <c r="E2428" s="101" t="s">
        <v>48</v>
      </c>
      <c r="F2428" s="101" t="s">
        <v>0</v>
      </c>
      <c r="G2428" s="2" t="s">
        <v>0</v>
      </c>
      <c r="H2428" s="2" t="s">
        <v>49</v>
      </c>
      <c r="I2428" s="12">
        <f t="shared" ref="I2428:AA2428" si="3826">SUM(I2429:I2431)</f>
        <v>0</v>
      </c>
      <c r="J2428" s="12">
        <f t="shared" si="3826"/>
        <v>0</v>
      </c>
      <c r="K2428" s="12">
        <f t="shared" si="3826"/>
        <v>0</v>
      </c>
      <c r="L2428" s="12">
        <f t="shared" si="3826"/>
        <v>0</v>
      </c>
      <c r="M2428" s="12">
        <f t="shared" si="3826"/>
        <v>0</v>
      </c>
      <c r="N2428" s="12">
        <f t="shared" si="3826"/>
        <v>0</v>
      </c>
      <c r="O2428" s="12">
        <f t="shared" ref="O2428" si="3827">SUM(O2429:O2431)</f>
        <v>0</v>
      </c>
      <c r="P2428" s="12">
        <f t="shared" si="3826"/>
        <v>0</v>
      </c>
      <c r="Q2428" s="12">
        <f t="shared" si="3826"/>
        <v>0</v>
      </c>
      <c r="R2428" s="12">
        <f t="shared" si="3826"/>
        <v>0</v>
      </c>
      <c r="S2428" s="12">
        <f t="shared" si="3826"/>
        <v>0</v>
      </c>
      <c r="T2428" s="12">
        <f t="shared" si="3826"/>
        <v>0</v>
      </c>
      <c r="U2428" s="12">
        <f t="shared" si="3826"/>
        <v>0</v>
      </c>
      <c r="V2428" s="12">
        <f t="shared" si="3826"/>
        <v>0</v>
      </c>
      <c r="W2428" s="12">
        <f t="shared" si="3826"/>
        <v>0</v>
      </c>
      <c r="X2428" s="12">
        <f t="shared" si="3826"/>
        <v>0</v>
      </c>
      <c r="Y2428" s="12">
        <f t="shared" si="3826"/>
        <v>0</v>
      </c>
      <c r="Z2428" s="12">
        <f t="shared" si="3826"/>
        <v>0</v>
      </c>
      <c r="AA2428" s="12">
        <f t="shared" si="3826"/>
        <v>0</v>
      </c>
      <c r="AB2428" s="12">
        <v>0</v>
      </c>
      <c r="AC2428" s="12">
        <v>0</v>
      </c>
      <c r="AD2428" s="12">
        <f t="shared" ref="AD2428:AV2428" si="3828">SUM(AD2429:AD2431)</f>
        <v>0</v>
      </c>
      <c r="AE2428" s="12">
        <f t="shared" si="3828"/>
        <v>0</v>
      </c>
      <c r="AF2428" s="12">
        <f t="shared" si="3828"/>
        <v>0</v>
      </c>
      <c r="AG2428" s="12">
        <f t="shared" si="3828"/>
        <v>0</v>
      </c>
      <c r="AH2428" s="12">
        <f t="shared" si="3828"/>
        <v>0</v>
      </c>
      <c r="AI2428" s="12">
        <f t="shared" si="3828"/>
        <v>0</v>
      </c>
      <c r="AJ2428" s="12">
        <f t="shared" ref="AJ2428" si="3829">SUM(AJ2429:AJ2431)</f>
        <v>0</v>
      </c>
      <c r="AK2428" s="12">
        <f t="shared" si="3828"/>
        <v>0</v>
      </c>
      <c r="AL2428" s="12">
        <f t="shared" si="3828"/>
        <v>0</v>
      </c>
      <c r="AM2428" s="12">
        <f t="shared" si="3828"/>
        <v>0</v>
      </c>
      <c r="AN2428" s="12">
        <f t="shared" si="3828"/>
        <v>0</v>
      </c>
      <c r="AO2428" s="12">
        <f t="shared" si="3828"/>
        <v>0</v>
      </c>
      <c r="AP2428" s="12">
        <f t="shared" si="3828"/>
        <v>0</v>
      </c>
      <c r="AQ2428" s="12">
        <f t="shared" si="3828"/>
        <v>0</v>
      </c>
      <c r="AR2428" s="12">
        <f t="shared" si="3828"/>
        <v>0</v>
      </c>
      <c r="AS2428" s="12">
        <f t="shared" si="3828"/>
        <v>0</v>
      </c>
      <c r="AT2428" s="12">
        <f t="shared" si="3828"/>
        <v>0</v>
      </c>
      <c r="AU2428" s="12">
        <f t="shared" si="3828"/>
        <v>0</v>
      </c>
      <c r="AV2428" s="12">
        <f t="shared" si="3828"/>
        <v>0</v>
      </c>
      <c r="AW2428" s="12">
        <v>0</v>
      </c>
      <c r="AX2428" s="12">
        <v>0</v>
      </c>
      <c r="AY2428" s="12">
        <f t="shared" ref="AY2428:BQ2428" si="3830">SUM(AY2429:AY2431)</f>
        <v>0</v>
      </c>
      <c r="AZ2428" s="12">
        <f t="shared" si="3830"/>
        <v>8</v>
      </c>
      <c r="BA2428" s="12">
        <f t="shared" si="3830"/>
        <v>0</v>
      </c>
      <c r="BB2428" s="12">
        <f t="shared" si="3830"/>
        <v>0</v>
      </c>
      <c r="BC2428" s="12">
        <f t="shared" si="3830"/>
        <v>0</v>
      </c>
      <c r="BD2428" s="12">
        <f t="shared" si="3830"/>
        <v>0</v>
      </c>
      <c r="BE2428" s="12">
        <f t="shared" ref="BE2428" si="3831">SUM(BE2429:BE2431)</f>
        <v>8</v>
      </c>
      <c r="BF2428" s="12">
        <f t="shared" si="3830"/>
        <v>0</v>
      </c>
      <c r="BG2428" s="12">
        <f t="shared" si="3830"/>
        <v>0</v>
      </c>
      <c r="BH2428" s="12">
        <f t="shared" si="3830"/>
        <v>8</v>
      </c>
      <c r="BI2428" s="12">
        <f t="shared" si="3830"/>
        <v>0</v>
      </c>
      <c r="BJ2428" s="12">
        <f t="shared" si="3830"/>
        <v>0</v>
      </c>
      <c r="BK2428" s="12">
        <f t="shared" si="3830"/>
        <v>0</v>
      </c>
      <c r="BL2428" s="12">
        <f t="shared" si="3830"/>
        <v>0</v>
      </c>
      <c r="BM2428" s="12">
        <f t="shared" si="3830"/>
        <v>0</v>
      </c>
      <c r="BN2428" s="12">
        <f t="shared" si="3830"/>
        <v>0</v>
      </c>
      <c r="BO2428" s="12">
        <f t="shared" si="3830"/>
        <v>0</v>
      </c>
      <c r="BP2428" s="12">
        <f t="shared" si="3830"/>
        <v>0</v>
      </c>
      <c r="BQ2428" s="12">
        <f t="shared" si="3830"/>
        <v>0</v>
      </c>
      <c r="BR2428" s="12">
        <v>8</v>
      </c>
      <c r="BS2428" s="12">
        <v>0</v>
      </c>
      <c r="BT2428" s="12" t="e">
        <f>IF(#REF!=0,"-",#REF!/#REF!*100)</f>
        <v>#REF!</v>
      </c>
    </row>
    <row r="2429" spans="1:72" x14ac:dyDescent="0.25">
      <c r="A2429" s="4" t="s">
        <v>718</v>
      </c>
      <c r="B2429" s="4" t="s">
        <v>58</v>
      </c>
      <c r="C2429" s="4" t="s">
        <v>12</v>
      </c>
      <c r="D2429" s="102" t="s">
        <v>774</v>
      </c>
      <c r="E2429" s="113">
        <v>8213</v>
      </c>
      <c r="F2429" s="102"/>
      <c r="G2429" s="98" t="s">
        <v>1667</v>
      </c>
      <c r="H2429" s="13" t="s">
        <v>51</v>
      </c>
      <c r="I2429" s="14">
        <v>0</v>
      </c>
      <c r="J2429" s="14"/>
      <c r="K2429" s="14"/>
      <c r="L2429" s="14"/>
      <c r="M2429" s="14"/>
      <c r="N2429" s="14"/>
      <c r="O2429" s="14">
        <f t="shared" si="3802"/>
        <v>0</v>
      </c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>
        <v>0</v>
      </c>
      <c r="AC2429" s="14">
        <v>0</v>
      </c>
      <c r="AD2429" s="14">
        <v>0</v>
      </c>
      <c r="AE2429" s="14"/>
      <c r="AF2429" s="14"/>
      <c r="AG2429" s="14"/>
      <c r="AH2429" s="14"/>
      <c r="AI2429" s="14"/>
      <c r="AJ2429" s="14">
        <f t="shared" si="3803"/>
        <v>0</v>
      </c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>
        <v>0</v>
      </c>
      <c r="AX2429" s="14">
        <v>0</v>
      </c>
      <c r="AY2429" s="14">
        <v>0</v>
      </c>
      <c r="AZ2429" s="14">
        <v>8</v>
      </c>
      <c r="BA2429" s="14"/>
      <c r="BB2429" s="14"/>
      <c r="BC2429" s="14"/>
      <c r="BD2429" s="14"/>
      <c r="BE2429" s="14">
        <f t="shared" si="3804"/>
        <v>8</v>
      </c>
      <c r="BF2429" s="14"/>
      <c r="BG2429" s="14"/>
      <c r="BH2429" s="14">
        <v>8</v>
      </c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>
        <v>8</v>
      </c>
      <c r="BS2429" s="14">
        <v>0</v>
      </c>
      <c r="BT2429" s="14" t="e">
        <f>IF(#REF!=0,"-",#REF!/#REF!*100)</f>
        <v>#REF!</v>
      </c>
    </row>
    <row r="2430" spans="1:72" x14ac:dyDescent="0.25">
      <c r="A2430" s="4" t="s">
        <v>718</v>
      </c>
      <c r="B2430" s="4" t="s">
        <v>58</v>
      </c>
      <c r="C2430" s="4" t="s">
        <v>12</v>
      </c>
      <c r="D2430" s="102" t="s">
        <v>774</v>
      </c>
      <c r="E2430" s="113">
        <v>8215</v>
      </c>
      <c r="F2430" s="102"/>
      <c r="G2430" s="98" t="s">
        <v>1667</v>
      </c>
      <c r="H2430" s="13" t="s">
        <v>68</v>
      </c>
      <c r="I2430" s="14">
        <v>0</v>
      </c>
      <c r="J2430" s="14"/>
      <c r="K2430" s="14"/>
      <c r="L2430" s="14"/>
      <c r="M2430" s="14"/>
      <c r="N2430" s="14"/>
      <c r="O2430" s="14">
        <f t="shared" si="3802"/>
        <v>0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>
        <v>0</v>
      </c>
      <c r="AC2430" s="14">
        <v>0</v>
      </c>
      <c r="AD2430" s="14">
        <v>0</v>
      </c>
      <c r="AE2430" s="14"/>
      <c r="AF2430" s="14"/>
      <c r="AG2430" s="14"/>
      <c r="AH2430" s="14"/>
      <c r="AI2430" s="14"/>
      <c r="AJ2430" s="14">
        <f t="shared" si="3803"/>
        <v>0</v>
      </c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>
        <v>0</v>
      </c>
      <c r="AX2430" s="14">
        <v>0</v>
      </c>
      <c r="AY2430" s="14">
        <v>0</v>
      </c>
      <c r="AZ2430" s="14"/>
      <c r="BA2430" s="14"/>
      <c r="BB2430" s="14"/>
      <c r="BC2430" s="14"/>
      <c r="BD2430" s="14"/>
      <c r="BE2430" s="14">
        <f t="shared" si="3804"/>
        <v>0</v>
      </c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>
        <v>0</v>
      </c>
      <c r="BS2430" s="14">
        <v>0</v>
      </c>
      <c r="BT2430" s="14" t="e">
        <f>IF(#REF!=0,"-",#REF!/#REF!*100)</f>
        <v>#REF!</v>
      </c>
    </row>
    <row r="2431" spans="1:72" x14ac:dyDescent="0.25">
      <c r="A2431" s="4" t="s">
        <v>718</v>
      </c>
      <c r="B2431" s="4" t="s">
        <v>58</v>
      </c>
      <c r="C2431" s="4" t="s">
        <v>12</v>
      </c>
      <c r="D2431" s="102" t="s">
        <v>774</v>
      </c>
      <c r="E2431" s="113">
        <v>8216</v>
      </c>
      <c r="F2431" s="102"/>
      <c r="G2431" s="98" t="s">
        <v>1667</v>
      </c>
      <c r="H2431" s="13" t="s">
        <v>108</v>
      </c>
      <c r="I2431" s="14">
        <v>0</v>
      </c>
      <c r="J2431" s="14"/>
      <c r="K2431" s="14"/>
      <c r="L2431" s="14"/>
      <c r="M2431" s="14"/>
      <c r="N2431" s="14"/>
      <c r="O2431" s="14">
        <f t="shared" si="3802"/>
        <v>0</v>
      </c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>
        <v>0</v>
      </c>
      <c r="AC2431" s="14">
        <v>0</v>
      </c>
      <c r="AD2431" s="14"/>
      <c r="AE2431" s="14"/>
      <c r="AF2431" s="14"/>
      <c r="AG2431" s="14"/>
      <c r="AH2431" s="14"/>
      <c r="AI2431" s="14"/>
      <c r="AJ2431" s="14">
        <f t="shared" si="3803"/>
        <v>0</v>
      </c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>
        <v>0</v>
      </c>
      <c r="AX2431" s="14">
        <v>0</v>
      </c>
      <c r="AY2431" s="14"/>
      <c r="AZ2431" s="14"/>
      <c r="BA2431" s="14"/>
      <c r="BB2431" s="14"/>
      <c r="BC2431" s="14"/>
      <c r="BD2431" s="14"/>
      <c r="BE2431" s="14">
        <f t="shared" si="3804"/>
        <v>0</v>
      </c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>
        <v>0</v>
      </c>
      <c r="BS2431" s="14">
        <v>0</v>
      </c>
      <c r="BT2431" s="14" t="e">
        <f>IF(#REF!=0,"-",#REF!/#REF!*100)</f>
        <v>#REF!</v>
      </c>
    </row>
    <row r="2432" spans="1:72" ht="45" x14ac:dyDescent="0.25">
      <c r="A2432" s="13" t="s">
        <v>0</v>
      </c>
      <c r="B2432" s="13" t="s">
        <v>0</v>
      </c>
      <c r="C2432" s="13" t="s">
        <v>0</v>
      </c>
      <c r="D2432" s="98" t="s">
        <v>0</v>
      </c>
      <c r="E2432" s="98" t="s">
        <v>0</v>
      </c>
      <c r="F2432" s="98" t="s">
        <v>0</v>
      </c>
      <c r="G2432" s="13" t="s">
        <v>0</v>
      </c>
      <c r="H2432" s="10" t="s">
        <v>783</v>
      </c>
      <c r="I2432" s="11">
        <f t="shared" ref="I2432:AA2432" si="3832">SUM(I2427,I2424,I2400)</f>
        <v>0</v>
      </c>
      <c r="J2432" s="11">
        <f t="shared" si="3832"/>
        <v>0</v>
      </c>
      <c r="K2432" s="11">
        <f t="shared" si="3832"/>
        <v>0</v>
      </c>
      <c r="L2432" s="11">
        <f t="shared" si="3832"/>
        <v>0</v>
      </c>
      <c r="M2432" s="11">
        <f t="shared" si="3832"/>
        <v>0</v>
      </c>
      <c r="N2432" s="11">
        <f t="shared" si="3832"/>
        <v>0</v>
      </c>
      <c r="O2432" s="11">
        <f t="shared" si="3832"/>
        <v>0</v>
      </c>
      <c r="P2432" s="11">
        <f t="shared" si="3832"/>
        <v>0</v>
      </c>
      <c r="Q2432" s="11">
        <f t="shared" si="3832"/>
        <v>0</v>
      </c>
      <c r="R2432" s="11">
        <f t="shared" si="3832"/>
        <v>0</v>
      </c>
      <c r="S2432" s="11">
        <f t="shared" si="3832"/>
        <v>0</v>
      </c>
      <c r="T2432" s="11">
        <f t="shared" si="3832"/>
        <v>0</v>
      </c>
      <c r="U2432" s="11">
        <f t="shared" si="3832"/>
        <v>0</v>
      </c>
      <c r="V2432" s="11">
        <f t="shared" si="3832"/>
        <v>0</v>
      </c>
      <c r="W2432" s="11">
        <f t="shared" si="3832"/>
        <v>0</v>
      </c>
      <c r="X2432" s="11">
        <f t="shared" si="3832"/>
        <v>0</v>
      </c>
      <c r="Y2432" s="11">
        <f t="shared" si="3832"/>
        <v>0</v>
      </c>
      <c r="Z2432" s="11">
        <f t="shared" si="3832"/>
        <v>0</v>
      </c>
      <c r="AA2432" s="11">
        <f t="shared" si="3832"/>
        <v>0</v>
      </c>
      <c r="AB2432" s="11">
        <v>0</v>
      </c>
      <c r="AC2432" s="11">
        <v>0</v>
      </c>
      <c r="AD2432" s="11">
        <f t="shared" ref="AD2432:AV2432" si="3833">SUM(AD2427,AD2424,AD2400)</f>
        <v>0</v>
      </c>
      <c r="AE2432" s="11">
        <f t="shared" si="3833"/>
        <v>0</v>
      </c>
      <c r="AF2432" s="11">
        <f t="shared" si="3833"/>
        <v>0</v>
      </c>
      <c r="AG2432" s="11">
        <f t="shared" si="3833"/>
        <v>0</v>
      </c>
      <c r="AH2432" s="11">
        <f t="shared" si="3833"/>
        <v>0</v>
      </c>
      <c r="AI2432" s="11">
        <f t="shared" si="3833"/>
        <v>0</v>
      </c>
      <c r="AJ2432" s="11">
        <f t="shared" si="3833"/>
        <v>0</v>
      </c>
      <c r="AK2432" s="11">
        <f t="shared" si="3833"/>
        <v>0</v>
      </c>
      <c r="AL2432" s="11">
        <f t="shared" si="3833"/>
        <v>0</v>
      </c>
      <c r="AM2432" s="11">
        <f t="shared" si="3833"/>
        <v>0</v>
      </c>
      <c r="AN2432" s="11">
        <f t="shared" si="3833"/>
        <v>0</v>
      </c>
      <c r="AO2432" s="11">
        <f t="shared" si="3833"/>
        <v>0</v>
      </c>
      <c r="AP2432" s="11">
        <f t="shared" si="3833"/>
        <v>0</v>
      </c>
      <c r="AQ2432" s="11">
        <f t="shared" si="3833"/>
        <v>0</v>
      </c>
      <c r="AR2432" s="11">
        <f t="shared" si="3833"/>
        <v>0</v>
      </c>
      <c r="AS2432" s="11">
        <f t="shared" si="3833"/>
        <v>0</v>
      </c>
      <c r="AT2432" s="11">
        <f t="shared" si="3833"/>
        <v>0</v>
      </c>
      <c r="AU2432" s="11">
        <f t="shared" si="3833"/>
        <v>0</v>
      </c>
      <c r="AV2432" s="11">
        <f t="shared" si="3833"/>
        <v>0</v>
      </c>
      <c r="AW2432" s="11">
        <v>0</v>
      </c>
      <c r="AX2432" s="11">
        <v>0</v>
      </c>
      <c r="AY2432" s="11">
        <f t="shared" ref="AY2432:BQ2432" si="3834">SUM(AY2427,AY2424,AY2400)</f>
        <v>0</v>
      </c>
      <c r="AZ2432" s="11">
        <f t="shared" si="3834"/>
        <v>603567</v>
      </c>
      <c r="BA2432" s="11">
        <f t="shared" si="3834"/>
        <v>0</v>
      </c>
      <c r="BB2432" s="11">
        <f t="shared" si="3834"/>
        <v>0</v>
      </c>
      <c r="BC2432" s="11">
        <f t="shared" si="3834"/>
        <v>0</v>
      </c>
      <c r="BD2432" s="11">
        <f t="shared" si="3834"/>
        <v>0</v>
      </c>
      <c r="BE2432" s="11">
        <f t="shared" si="3834"/>
        <v>603567</v>
      </c>
      <c r="BF2432" s="11">
        <f t="shared" si="3834"/>
        <v>0</v>
      </c>
      <c r="BG2432" s="11">
        <f t="shared" si="3834"/>
        <v>0</v>
      </c>
      <c r="BH2432" s="11">
        <f t="shared" si="3834"/>
        <v>603567</v>
      </c>
      <c r="BI2432" s="11">
        <f t="shared" si="3834"/>
        <v>0</v>
      </c>
      <c r="BJ2432" s="11">
        <f t="shared" si="3834"/>
        <v>0</v>
      </c>
      <c r="BK2432" s="11">
        <f t="shared" si="3834"/>
        <v>0</v>
      </c>
      <c r="BL2432" s="11">
        <f t="shared" si="3834"/>
        <v>0</v>
      </c>
      <c r="BM2432" s="11">
        <f t="shared" si="3834"/>
        <v>0</v>
      </c>
      <c r="BN2432" s="11">
        <f t="shared" si="3834"/>
        <v>0</v>
      </c>
      <c r="BO2432" s="11">
        <f t="shared" si="3834"/>
        <v>0</v>
      </c>
      <c r="BP2432" s="11">
        <f t="shared" si="3834"/>
        <v>0</v>
      </c>
      <c r="BQ2432" s="11">
        <f t="shared" si="3834"/>
        <v>0</v>
      </c>
      <c r="BR2432" s="11">
        <v>603567</v>
      </c>
      <c r="BS2432" s="11">
        <v>0</v>
      </c>
      <c r="BT2432" s="11" t="e">
        <f>IF(#REF!=0,"-",#REF!/#REF!*100)</f>
        <v>#REF!</v>
      </c>
    </row>
    <row r="2433" spans="1:72" ht="15.75" thickBot="1" x14ac:dyDescent="0.3">
      <c r="A2433" s="13" t="s">
        <v>0</v>
      </c>
      <c r="B2433" s="13" t="s">
        <v>0</v>
      </c>
      <c r="C2433" s="13" t="s">
        <v>0</v>
      </c>
      <c r="D2433" s="98" t="s">
        <v>0</v>
      </c>
      <c r="E2433" s="98" t="s">
        <v>0</v>
      </c>
      <c r="F2433" s="98" t="s">
        <v>0</v>
      </c>
      <c r="G2433" s="13" t="s">
        <v>0</v>
      </c>
      <c r="H2433" s="2" t="s">
        <v>53</v>
      </c>
      <c r="I2433" s="13" t="s">
        <v>0</v>
      </c>
      <c r="J2433" s="13"/>
      <c r="K2433" s="13"/>
      <c r="L2433" s="13"/>
      <c r="M2433" s="13"/>
      <c r="N2433" s="13"/>
      <c r="O2433" s="13" t="e">
        <f t="shared" si="3802"/>
        <v>#VALUE!</v>
      </c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>
        <v>0</v>
      </c>
      <c r="AC2433" s="13" t="e">
        <v>#VALUE!</v>
      </c>
      <c r="AD2433" s="13" t="s">
        <v>0</v>
      </c>
      <c r="AE2433" s="13"/>
      <c r="AF2433" s="13"/>
      <c r="AG2433" s="13"/>
      <c r="AH2433" s="13"/>
      <c r="AI2433" s="13"/>
      <c r="AJ2433" s="13" t="e">
        <f t="shared" si="3803"/>
        <v>#VALUE!</v>
      </c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>
        <v>0</v>
      </c>
      <c r="AX2433" s="13" t="e">
        <v>#VALUE!</v>
      </c>
      <c r="AY2433" s="13" t="s">
        <v>0</v>
      </c>
      <c r="AZ2433" s="13"/>
      <c r="BA2433" s="13"/>
      <c r="BB2433" s="13"/>
      <c r="BC2433" s="13"/>
      <c r="BD2433" s="13"/>
      <c r="BE2433" s="13" t="e">
        <f t="shared" si="3804"/>
        <v>#VALUE!</v>
      </c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>
        <v>0</v>
      </c>
      <c r="BS2433" s="13" t="e">
        <v>#VALUE!</v>
      </c>
      <c r="BT2433" s="12"/>
    </row>
    <row r="2434" spans="1:72" ht="69.75" customHeight="1" thickBot="1" x14ac:dyDescent="0.3">
      <c r="A2434" s="132" t="s">
        <v>0</v>
      </c>
      <c r="B2434" s="132" t="s">
        <v>0</v>
      </c>
      <c r="C2434" s="132" t="s">
        <v>0</v>
      </c>
      <c r="D2434" s="135" t="s">
        <v>0</v>
      </c>
      <c r="E2434" s="135" t="s">
        <v>0</v>
      </c>
      <c r="F2434" s="135" t="s">
        <v>0</v>
      </c>
      <c r="G2434" s="138" t="s">
        <v>0</v>
      </c>
      <c r="H2434" s="5" t="s">
        <v>54</v>
      </c>
      <c r="I2434" s="89" t="s">
        <v>9</v>
      </c>
      <c r="J2434" s="89" t="s">
        <v>1606</v>
      </c>
      <c r="K2434" s="89" t="s">
        <v>1534</v>
      </c>
      <c r="L2434" s="89" t="s">
        <v>1592</v>
      </c>
      <c r="M2434" s="89" t="s">
        <v>1593</v>
      </c>
      <c r="N2434" s="89" t="s">
        <v>1594</v>
      </c>
      <c r="O2434" s="89" t="s">
        <v>1610</v>
      </c>
      <c r="P2434" s="89" t="s">
        <v>1607</v>
      </c>
      <c r="Q2434" s="89" t="s">
        <v>1595</v>
      </c>
      <c r="R2434" s="89" t="s">
        <v>1596</v>
      </c>
      <c r="S2434" s="89" t="s">
        <v>1597</v>
      </c>
      <c r="T2434" s="89" t="s">
        <v>1598</v>
      </c>
      <c r="U2434" s="89" t="s">
        <v>1599</v>
      </c>
      <c r="V2434" s="89" t="s">
        <v>1600</v>
      </c>
      <c r="W2434" s="89" t="s">
        <v>1608</v>
      </c>
      <c r="X2434" s="89" t="s">
        <v>1609</v>
      </c>
      <c r="Y2434" s="89" t="s">
        <v>1601</v>
      </c>
      <c r="Z2434" s="89" t="s">
        <v>1602</v>
      </c>
      <c r="AA2434" s="89" t="s">
        <v>1603</v>
      </c>
      <c r="AB2434" s="89" t="s">
        <v>1604</v>
      </c>
      <c r="AC2434" s="89" t="s">
        <v>1605</v>
      </c>
      <c r="AD2434" s="90" t="s">
        <v>10</v>
      </c>
      <c r="AE2434" s="90" t="s">
        <v>1606</v>
      </c>
      <c r="AF2434" s="90" t="s">
        <v>1534</v>
      </c>
      <c r="AG2434" s="90" t="s">
        <v>1592</v>
      </c>
      <c r="AH2434" s="90" t="s">
        <v>1593</v>
      </c>
      <c r="AI2434" s="90" t="s">
        <v>1594</v>
      </c>
      <c r="AJ2434" s="90" t="s">
        <v>1611</v>
      </c>
      <c r="AK2434" s="90" t="s">
        <v>1607</v>
      </c>
      <c r="AL2434" s="90" t="s">
        <v>1595</v>
      </c>
      <c r="AM2434" s="90" t="s">
        <v>1596</v>
      </c>
      <c r="AN2434" s="90" t="s">
        <v>1597</v>
      </c>
      <c r="AO2434" s="90" t="s">
        <v>1598</v>
      </c>
      <c r="AP2434" s="90" t="s">
        <v>1599</v>
      </c>
      <c r="AQ2434" s="90" t="s">
        <v>1600</v>
      </c>
      <c r="AR2434" s="90" t="s">
        <v>1608</v>
      </c>
      <c r="AS2434" s="90" t="s">
        <v>1609</v>
      </c>
      <c r="AT2434" s="90" t="s">
        <v>1601</v>
      </c>
      <c r="AU2434" s="90" t="s">
        <v>1602</v>
      </c>
      <c r="AV2434" s="90" t="s">
        <v>1603</v>
      </c>
      <c r="AW2434" s="90" t="s">
        <v>1604</v>
      </c>
      <c r="AX2434" s="90" t="s">
        <v>1605</v>
      </c>
      <c r="AY2434" s="91" t="s">
        <v>11</v>
      </c>
      <c r="AZ2434" s="91" t="s">
        <v>1606</v>
      </c>
      <c r="BA2434" s="91" t="s">
        <v>1534</v>
      </c>
      <c r="BB2434" s="91" t="s">
        <v>1592</v>
      </c>
      <c r="BC2434" s="91" t="s">
        <v>1593</v>
      </c>
      <c r="BD2434" s="91" t="s">
        <v>1594</v>
      </c>
      <c r="BE2434" s="91" t="s">
        <v>1612</v>
      </c>
      <c r="BF2434" s="91" t="s">
        <v>1607</v>
      </c>
      <c r="BG2434" s="91" t="s">
        <v>1595</v>
      </c>
      <c r="BH2434" s="91" t="s">
        <v>1596</v>
      </c>
      <c r="BI2434" s="91" t="s">
        <v>1597</v>
      </c>
      <c r="BJ2434" s="91" t="s">
        <v>1598</v>
      </c>
      <c r="BK2434" s="91" t="s">
        <v>1599</v>
      </c>
      <c r="BL2434" s="91" t="s">
        <v>1600</v>
      </c>
      <c r="BM2434" s="91" t="s">
        <v>1608</v>
      </c>
      <c r="BN2434" s="91" t="s">
        <v>1609</v>
      </c>
      <c r="BO2434" s="91" t="s">
        <v>1601</v>
      </c>
      <c r="BP2434" s="91" t="s">
        <v>1602</v>
      </c>
      <c r="BQ2434" s="91" t="s">
        <v>1603</v>
      </c>
      <c r="BR2434" s="91" t="s">
        <v>1604</v>
      </c>
      <c r="BS2434" s="91" t="s">
        <v>1605</v>
      </c>
      <c r="BT2434" s="5" t="s">
        <v>1671</v>
      </c>
    </row>
    <row r="2435" spans="1:72" x14ac:dyDescent="0.25">
      <c r="A2435" s="133"/>
      <c r="B2435" s="133"/>
      <c r="C2435" s="133"/>
      <c r="D2435" s="136"/>
      <c r="E2435" s="136"/>
      <c r="F2435" s="136"/>
      <c r="G2435" s="139"/>
      <c r="H2435" s="15" t="s">
        <v>0</v>
      </c>
      <c r="I2435" s="9">
        <v>1</v>
      </c>
      <c r="J2435" s="9">
        <v>2</v>
      </c>
      <c r="K2435" s="9">
        <v>3</v>
      </c>
      <c r="L2435" s="9">
        <v>4</v>
      </c>
      <c r="M2435" s="9">
        <v>5</v>
      </c>
      <c r="N2435" s="9">
        <v>6</v>
      </c>
      <c r="O2435" s="9">
        <v>7</v>
      </c>
      <c r="P2435" s="9">
        <v>8</v>
      </c>
      <c r="Q2435" s="9">
        <v>9</v>
      </c>
      <c r="R2435" s="9">
        <v>10</v>
      </c>
      <c r="S2435" s="9">
        <v>11</v>
      </c>
      <c r="T2435" s="9">
        <v>12</v>
      </c>
      <c r="U2435" s="9">
        <v>13</v>
      </c>
      <c r="V2435" s="9">
        <v>14</v>
      </c>
      <c r="W2435" s="9">
        <v>15</v>
      </c>
      <c r="X2435" s="9">
        <v>16</v>
      </c>
      <c r="Y2435" s="9">
        <v>17</v>
      </c>
      <c r="Z2435" s="9">
        <v>18</v>
      </c>
      <c r="AA2435" s="9">
        <v>19</v>
      </c>
      <c r="AB2435" s="9">
        <v>20</v>
      </c>
      <c r="AC2435" s="9">
        <v>21</v>
      </c>
      <c r="AD2435" s="9">
        <v>1</v>
      </c>
      <c r="AE2435" s="9">
        <v>2</v>
      </c>
      <c r="AF2435" s="9">
        <v>3</v>
      </c>
      <c r="AG2435" s="9">
        <v>4</v>
      </c>
      <c r="AH2435" s="9">
        <v>5</v>
      </c>
      <c r="AI2435" s="9">
        <v>6</v>
      </c>
      <c r="AJ2435" s="9">
        <v>7</v>
      </c>
      <c r="AK2435" s="9">
        <v>8</v>
      </c>
      <c r="AL2435" s="9">
        <v>9</v>
      </c>
      <c r="AM2435" s="9">
        <v>10</v>
      </c>
      <c r="AN2435" s="9">
        <v>11</v>
      </c>
      <c r="AO2435" s="9">
        <v>12</v>
      </c>
      <c r="AP2435" s="9">
        <v>13</v>
      </c>
      <c r="AQ2435" s="9">
        <v>14</v>
      </c>
      <c r="AR2435" s="9">
        <v>15</v>
      </c>
      <c r="AS2435" s="9">
        <v>16</v>
      </c>
      <c r="AT2435" s="9">
        <v>17</v>
      </c>
      <c r="AU2435" s="9">
        <v>18</v>
      </c>
      <c r="AV2435" s="9">
        <v>19</v>
      </c>
      <c r="AW2435" s="9">
        <v>20</v>
      </c>
      <c r="AX2435" s="9">
        <v>21</v>
      </c>
      <c r="AY2435" s="9">
        <v>1</v>
      </c>
      <c r="AZ2435" s="9">
        <v>2</v>
      </c>
      <c r="BA2435" s="9">
        <v>3</v>
      </c>
      <c r="BB2435" s="9">
        <v>4</v>
      </c>
      <c r="BC2435" s="9">
        <v>5</v>
      </c>
      <c r="BD2435" s="9">
        <v>6</v>
      </c>
      <c r="BE2435" s="9">
        <v>7</v>
      </c>
      <c r="BF2435" s="9">
        <v>8</v>
      </c>
      <c r="BG2435" s="9">
        <v>9</v>
      </c>
      <c r="BH2435" s="9">
        <v>10</v>
      </c>
      <c r="BI2435" s="9">
        <v>11</v>
      </c>
      <c r="BJ2435" s="9">
        <v>12</v>
      </c>
      <c r="BK2435" s="9">
        <v>13</v>
      </c>
      <c r="BL2435" s="9">
        <v>14</v>
      </c>
      <c r="BM2435" s="9">
        <v>15</v>
      </c>
      <c r="BN2435" s="9">
        <v>16</v>
      </c>
      <c r="BO2435" s="9">
        <v>17</v>
      </c>
      <c r="BP2435" s="9">
        <v>18</v>
      </c>
      <c r="BQ2435" s="9">
        <v>19</v>
      </c>
      <c r="BR2435" s="9">
        <v>20</v>
      </c>
      <c r="BS2435" s="9">
        <v>21</v>
      </c>
      <c r="BT2435" s="9">
        <v>9</v>
      </c>
    </row>
    <row r="2436" spans="1:72" x14ac:dyDescent="0.25">
      <c r="A2436" s="133"/>
      <c r="B2436" s="133"/>
      <c r="C2436" s="133"/>
      <c r="D2436" s="136"/>
      <c r="E2436" s="136"/>
      <c r="F2436" s="136"/>
      <c r="G2436" s="139"/>
      <c r="H2436" s="16" t="s">
        <v>784</v>
      </c>
      <c r="I2436" s="17">
        <f t="shared" ref="I2436:AA2436" si="3835">SUM(I2432)</f>
        <v>0</v>
      </c>
      <c r="J2436" s="17">
        <f t="shared" si="3835"/>
        <v>0</v>
      </c>
      <c r="K2436" s="17">
        <f t="shared" si="3835"/>
        <v>0</v>
      </c>
      <c r="L2436" s="17">
        <f t="shared" si="3835"/>
        <v>0</v>
      </c>
      <c r="M2436" s="17">
        <f t="shared" si="3835"/>
        <v>0</v>
      </c>
      <c r="N2436" s="17">
        <f t="shared" si="3835"/>
        <v>0</v>
      </c>
      <c r="O2436" s="17">
        <f t="shared" ref="O2436" si="3836">SUM(O2432)</f>
        <v>0</v>
      </c>
      <c r="P2436" s="17">
        <f t="shared" si="3835"/>
        <v>0</v>
      </c>
      <c r="Q2436" s="17">
        <f t="shared" si="3835"/>
        <v>0</v>
      </c>
      <c r="R2436" s="17">
        <f t="shared" si="3835"/>
        <v>0</v>
      </c>
      <c r="S2436" s="17">
        <f t="shared" si="3835"/>
        <v>0</v>
      </c>
      <c r="T2436" s="17">
        <f t="shared" si="3835"/>
        <v>0</v>
      </c>
      <c r="U2436" s="17">
        <f t="shared" si="3835"/>
        <v>0</v>
      </c>
      <c r="V2436" s="17">
        <f t="shared" si="3835"/>
        <v>0</v>
      </c>
      <c r="W2436" s="17">
        <f t="shared" si="3835"/>
        <v>0</v>
      </c>
      <c r="X2436" s="17">
        <f t="shared" si="3835"/>
        <v>0</v>
      </c>
      <c r="Y2436" s="17">
        <f t="shared" si="3835"/>
        <v>0</v>
      </c>
      <c r="Z2436" s="17">
        <f t="shared" si="3835"/>
        <v>0</v>
      </c>
      <c r="AA2436" s="17">
        <f t="shared" si="3835"/>
        <v>0</v>
      </c>
      <c r="AB2436" s="17">
        <v>0</v>
      </c>
      <c r="AC2436" s="17">
        <v>0</v>
      </c>
      <c r="AD2436" s="17">
        <f t="shared" ref="AD2436:AV2436" si="3837">SUM(AD2432)</f>
        <v>0</v>
      </c>
      <c r="AE2436" s="17">
        <f t="shared" si="3837"/>
        <v>0</v>
      </c>
      <c r="AF2436" s="17">
        <f t="shared" si="3837"/>
        <v>0</v>
      </c>
      <c r="AG2436" s="17">
        <f t="shared" si="3837"/>
        <v>0</v>
      </c>
      <c r="AH2436" s="17">
        <f t="shared" si="3837"/>
        <v>0</v>
      </c>
      <c r="AI2436" s="17">
        <f t="shared" si="3837"/>
        <v>0</v>
      </c>
      <c r="AJ2436" s="17">
        <f t="shared" ref="AJ2436" si="3838">SUM(AJ2432)</f>
        <v>0</v>
      </c>
      <c r="AK2436" s="17">
        <f t="shared" si="3837"/>
        <v>0</v>
      </c>
      <c r="AL2436" s="17">
        <f t="shared" si="3837"/>
        <v>0</v>
      </c>
      <c r="AM2436" s="17">
        <f t="shared" si="3837"/>
        <v>0</v>
      </c>
      <c r="AN2436" s="17">
        <f t="shared" si="3837"/>
        <v>0</v>
      </c>
      <c r="AO2436" s="17">
        <f t="shared" si="3837"/>
        <v>0</v>
      </c>
      <c r="AP2436" s="17">
        <f t="shared" si="3837"/>
        <v>0</v>
      </c>
      <c r="AQ2436" s="17">
        <f t="shared" si="3837"/>
        <v>0</v>
      </c>
      <c r="AR2436" s="17">
        <f t="shared" si="3837"/>
        <v>0</v>
      </c>
      <c r="AS2436" s="17">
        <f t="shared" si="3837"/>
        <v>0</v>
      </c>
      <c r="AT2436" s="17">
        <f t="shared" si="3837"/>
        <v>0</v>
      </c>
      <c r="AU2436" s="17">
        <f t="shared" si="3837"/>
        <v>0</v>
      </c>
      <c r="AV2436" s="17">
        <f t="shared" si="3837"/>
        <v>0</v>
      </c>
      <c r="AW2436" s="17">
        <v>0</v>
      </c>
      <c r="AX2436" s="17">
        <v>0</v>
      </c>
      <c r="AY2436" s="17">
        <f t="shared" ref="AY2436:BQ2436" si="3839">SUM(AY2432)</f>
        <v>0</v>
      </c>
      <c r="AZ2436" s="17">
        <f t="shared" si="3839"/>
        <v>603567</v>
      </c>
      <c r="BA2436" s="17">
        <f t="shared" si="3839"/>
        <v>0</v>
      </c>
      <c r="BB2436" s="17">
        <f t="shared" si="3839"/>
        <v>0</v>
      </c>
      <c r="BC2436" s="17">
        <f t="shared" si="3839"/>
        <v>0</v>
      </c>
      <c r="BD2436" s="17">
        <f t="shared" si="3839"/>
        <v>0</v>
      </c>
      <c r="BE2436" s="17">
        <f t="shared" ref="BE2436" si="3840">SUM(BE2432)</f>
        <v>603567</v>
      </c>
      <c r="BF2436" s="17">
        <f t="shared" si="3839"/>
        <v>0</v>
      </c>
      <c r="BG2436" s="17">
        <f t="shared" si="3839"/>
        <v>0</v>
      </c>
      <c r="BH2436" s="17">
        <f t="shared" si="3839"/>
        <v>603567</v>
      </c>
      <c r="BI2436" s="17">
        <f t="shared" si="3839"/>
        <v>0</v>
      </c>
      <c r="BJ2436" s="17">
        <f t="shared" si="3839"/>
        <v>0</v>
      </c>
      <c r="BK2436" s="17">
        <f t="shared" si="3839"/>
        <v>0</v>
      </c>
      <c r="BL2436" s="17">
        <f t="shared" si="3839"/>
        <v>0</v>
      </c>
      <c r="BM2436" s="17">
        <f t="shared" si="3839"/>
        <v>0</v>
      </c>
      <c r="BN2436" s="17">
        <f t="shared" si="3839"/>
        <v>0</v>
      </c>
      <c r="BO2436" s="17">
        <f t="shared" si="3839"/>
        <v>0</v>
      </c>
      <c r="BP2436" s="17">
        <f t="shared" si="3839"/>
        <v>0</v>
      </c>
      <c r="BQ2436" s="17">
        <f t="shared" si="3839"/>
        <v>0</v>
      </c>
      <c r="BR2436" s="17">
        <v>603567</v>
      </c>
      <c r="BS2436" s="17">
        <v>0</v>
      </c>
      <c r="BT2436" s="17" t="e">
        <f>IF(#REF!=0,"-",#REF!/#REF!*100)</f>
        <v>#REF!</v>
      </c>
    </row>
    <row r="2437" spans="1:72" x14ac:dyDescent="0.25">
      <c r="A2437" s="133"/>
      <c r="B2437" s="133"/>
      <c r="C2437" s="133"/>
      <c r="D2437" s="136"/>
      <c r="E2437" s="136"/>
      <c r="F2437" s="136"/>
      <c r="G2437" s="139"/>
      <c r="H2437" s="18" t="s">
        <v>55</v>
      </c>
      <c r="I2437" s="17">
        <f t="shared" ref="I2437:AA2437" si="3841">SUM(I2436)</f>
        <v>0</v>
      </c>
      <c r="J2437" s="17">
        <f t="shared" si="3841"/>
        <v>0</v>
      </c>
      <c r="K2437" s="17">
        <f t="shared" si="3841"/>
        <v>0</v>
      </c>
      <c r="L2437" s="17">
        <f t="shared" si="3841"/>
        <v>0</v>
      </c>
      <c r="M2437" s="17">
        <f t="shared" si="3841"/>
        <v>0</v>
      </c>
      <c r="N2437" s="17">
        <f t="shared" si="3841"/>
        <v>0</v>
      </c>
      <c r="O2437" s="17">
        <f t="shared" ref="O2437" si="3842">SUM(O2436)</f>
        <v>0</v>
      </c>
      <c r="P2437" s="17">
        <f t="shared" si="3841"/>
        <v>0</v>
      </c>
      <c r="Q2437" s="17">
        <f t="shared" si="3841"/>
        <v>0</v>
      </c>
      <c r="R2437" s="17">
        <f t="shared" si="3841"/>
        <v>0</v>
      </c>
      <c r="S2437" s="17">
        <f t="shared" si="3841"/>
        <v>0</v>
      </c>
      <c r="T2437" s="17">
        <f t="shared" si="3841"/>
        <v>0</v>
      </c>
      <c r="U2437" s="17">
        <f t="shared" si="3841"/>
        <v>0</v>
      </c>
      <c r="V2437" s="17">
        <f t="shared" si="3841"/>
        <v>0</v>
      </c>
      <c r="W2437" s="17">
        <f t="shared" si="3841"/>
        <v>0</v>
      </c>
      <c r="X2437" s="17">
        <f t="shared" si="3841"/>
        <v>0</v>
      </c>
      <c r="Y2437" s="17">
        <f t="shared" si="3841"/>
        <v>0</v>
      </c>
      <c r="Z2437" s="17">
        <f t="shared" si="3841"/>
        <v>0</v>
      </c>
      <c r="AA2437" s="17">
        <f t="shared" si="3841"/>
        <v>0</v>
      </c>
      <c r="AB2437" s="17">
        <v>0</v>
      </c>
      <c r="AC2437" s="17">
        <v>0</v>
      </c>
      <c r="AD2437" s="17">
        <f t="shared" ref="AD2437:AV2437" si="3843">SUM(AD2436)</f>
        <v>0</v>
      </c>
      <c r="AE2437" s="17">
        <f t="shared" si="3843"/>
        <v>0</v>
      </c>
      <c r="AF2437" s="17">
        <f t="shared" si="3843"/>
        <v>0</v>
      </c>
      <c r="AG2437" s="17">
        <f t="shared" si="3843"/>
        <v>0</v>
      </c>
      <c r="AH2437" s="17">
        <f t="shared" si="3843"/>
        <v>0</v>
      </c>
      <c r="AI2437" s="17">
        <f t="shared" si="3843"/>
        <v>0</v>
      </c>
      <c r="AJ2437" s="17">
        <f t="shared" ref="AJ2437" si="3844">SUM(AJ2436)</f>
        <v>0</v>
      </c>
      <c r="AK2437" s="17">
        <f t="shared" si="3843"/>
        <v>0</v>
      </c>
      <c r="AL2437" s="17">
        <f t="shared" si="3843"/>
        <v>0</v>
      </c>
      <c r="AM2437" s="17">
        <f t="shared" si="3843"/>
        <v>0</v>
      </c>
      <c r="AN2437" s="17">
        <f t="shared" si="3843"/>
        <v>0</v>
      </c>
      <c r="AO2437" s="17">
        <f t="shared" si="3843"/>
        <v>0</v>
      </c>
      <c r="AP2437" s="17">
        <f t="shared" si="3843"/>
        <v>0</v>
      </c>
      <c r="AQ2437" s="17">
        <f t="shared" si="3843"/>
        <v>0</v>
      </c>
      <c r="AR2437" s="17">
        <f t="shared" si="3843"/>
        <v>0</v>
      </c>
      <c r="AS2437" s="17">
        <f t="shared" si="3843"/>
        <v>0</v>
      </c>
      <c r="AT2437" s="17">
        <f t="shared" si="3843"/>
        <v>0</v>
      </c>
      <c r="AU2437" s="17">
        <f t="shared" si="3843"/>
        <v>0</v>
      </c>
      <c r="AV2437" s="17">
        <f t="shared" si="3843"/>
        <v>0</v>
      </c>
      <c r="AW2437" s="17">
        <v>0</v>
      </c>
      <c r="AX2437" s="17">
        <v>0</v>
      </c>
      <c r="AY2437" s="17">
        <f t="shared" ref="AY2437:BQ2437" si="3845">SUM(AY2436)</f>
        <v>0</v>
      </c>
      <c r="AZ2437" s="17">
        <f t="shared" si="3845"/>
        <v>603567</v>
      </c>
      <c r="BA2437" s="17">
        <f t="shared" si="3845"/>
        <v>0</v>
      </c>
      <c r="BB2437" s="17">
        <f t="shared" si="3845"/>
        <v>0</v>
      </c>
      <c r="BC2437" s="17">
        <f t="shared" si="3845"/>
        <v>0</v>
      </c>
      <c r="BD2437" s="17">
        <f t="shared" si="3845"/>
        <v>0</v>
      </c>
      <c r="BE2437" s="17">
        <f t="shared" ref="BE2437" si="3846">SUM(BE2436)</f>
        <v>603567</v>
      </c>
      <c r="BF2437" s="17">
        <f t="shared" si="3845"/>
        <v>0</v>
      </c>
      <c r="BG2437" s="17">
        <f t="shared" si="3845"/>
        <v>0</v>
      </c>
      <c r="BH2437" s="17">
        <f t="shared" si="3845"/>
        <v>603567</v>
      </c>
      <c r="BI2437" s="17">
        <f t="shared" si="3845"/>
        <v>0</v>
      </c>
      <c r="BJ2437" s="17">
        <f t="shared" si="3845"/>
        <v>0</v>
      </c>
      <c r="BK2437" s="17">
        <f t="shared" si="3845"/>
        <v>0</v>
      </c>
      <c r="BL2437" s="17">
        <f t="shared" si="3845"/>
        <v>0</v>
      </c>
      <c r="BM2437" s="17">
        <f t="shared" si="3845"/>
        <v>0</v>
      </c>
      <c r="BN2437" s="17">
        <f t="shared" si="3845"/>
        <v>0</v>
      </c>
      <c r="BO2437" s="17">
        <f t="shared" si="3845"/>
        <v>0</v>
      </c>
      <c r="BP2437" s="17">
        <f t="shared" si="3845"/>
        <v>0</v>
      </c>
      <c r="BQ2437" s="17">
        <f t="shared" si="3845"/>
        <v>0</v>
      </c>
      <c r="BR2437" s="17">
        <v>603567</v>
      </c>
      <c r="BS2437" s="17">
        <v>0</v>
      </c>
      <c r="BT2437" s="17" t="e">
        <f>IF(#REF!=0,"-",#REF!/#REF!*100)</f>
        <v>#REF!</v>
      </c>
    </row>
    <row r="2438" spans="1:72" x14ac:dyDescent="0.25">
      <c r="A2438" s="134"/>
      <c r="B2438" s="134"/>
      <c r="C2438" s="134"/>
      <c r="D2438" s="137"/>
      <c r="E2438" s="137"/>
      <c r="F2438" s="137"/>
      <c r="G2438" s="140"/>
      <c r="O2438">
        <f t="shared" si="3802"/>
        <v>0</v>
      </c>
      <c r="AB2438">
        <v>0</v>
      </c>
      <c r="AC2438">
        <v>0</v>
      </c>
      <c r="AJ2438">
        <f t="shared" si="3803"/>
        <v>0</v>
      </c>
      <c r="AW2438">
        <v>0</v>
      </c>
      <c r="AX2438">
        <v>0</v>
      </c>
      <c r="BE2438">
        <f t="shared" si="3804"/>
        <v>0</v>
      </c>
      <c r="BR2438">
        <v>0</v>
      </c>
      <c r="BS2438">
        <v>0</v>
      </c>
      <c r="BT2438" t="e">
        <f>IF(#REF!=0,"-",#REF!/#REF!*100)</f>
        <v>#REF!</v>
      </c>
    </row>
    <row r="2439" spans="1:72" x14ac:dyDescent="0.25">
      <c r="A2439" s="13" t="s">
        <v>0</v>
      </c>
      <c r="B2439" s="13" t="s">
        <v>0</v>
      </c>
      <c r="C2439" s="13" t="s">
        <v>0</v>
      </c>
      <c r="D2439" s="98" t="s">
        <v>0</v>
      </c>
      <c r="E2439" s="98" t="s">
        <v>0</v>
      </c>
      <c r="F2439" s="98" t="s">
        <v>0</v>
      </c>
      <c r="G2439" s="13" t="s">
        <v>0</v>
      </c>
      <c r="H2439" s="10" t="s">
        <v>785</v>
      </c>
      <c r="I2439" s="11">
        <f>SUM(I2432)</f>
        <v>0</v>
      </c>
      <c r="J2439" s="11">
        <f t="shared" ref="J2439:AA2439" si="3847">SUM(J2432)</f>
        <v>0</v>
      </c>
      <c r="K2439" s="11">
        <f t="shared" si="3847"/>
        <v>0</v>
      </c>
      <c r="L2439" s="11">
        <f t="shared" si="3847"/>
        <v>0</v>
      </c>
      <c r="M2439" s="11">
        <f t="shared" si="3847"/>
        <v>0</v>
      </c>
      <c r="N2439" s="11">
        <f t="shared" si="3847"/>
        <v>0</v>
      </c>
      <c r="O2439" s="11">
        <f t="shared" si="3847"/>
        <v>0</v>
      </c>
      <c r="P2439" s="11">
        <f t="shared" si="3847"/>
        <v>0</v>
      </c>
      <c r="Q2439" s="11">
        <f t="shared" si="3847"/>
        <v>0</v>
      </c>
      <c r="R2439" s="11">
        <f t="shared" si="3847"/>
        <v>0</v>
      </c>
      <c r="S2439" s="11">
        <f t="shared" si="3847"/>
        <v>0</v>
      </c>
      <c r="T2439" s="11">
        <f t="shared" si="3847"/>
        <v>0</v>
      </c>
      <c r="U2439" s="11">
        <f t="shared" si="3847"/>
        <v>0</v>
      </c>
      <c r="V2439" s="11">
        <f t="shared" si="3847"/>
        <v>0</v>
      </c>
      <c r="W2439" s="11">
        <f t="shared" si="3847"/>
        <v>0</v>
      </c>
      <c r="X2439" s="11">
        <f t="shared" si="3847"/>
        <v>0</v>
      </c>
      <c r="Y2439" s="11">
        <f t="shared" si="3847"/>
        <v>0</v>
      </c>
      <c r="Z2439" s="11">
        <f t="shared" si="3847"/>
        <v>0</v>
      </c>
      <c r="AA2439" s="11">
        <f t="shared" si="3847"/>
        <v>0</v>
      </c>
      <c r="AB2439" s="11">
        <v>0</v>
      </c>
      <c r="AC2439" s="11">
        <v>0</v>
      </c>
      <c r="AD2439" s="11">
        <f>SUM(AD2432)</f>
        <v>0</v>
      </c>
      <c r="AE2439" s="11">
        <f t="shared" ref="AE2439:AV2439" si="3848">SUM(AE2432)</f>
        <v>0</v>
      </c>
      <c r="AF2439" s="11">
        <f t="shared" si="3848"/>
        <v>0</v>
      </c>
      <c r="AG2439" s="11">
        <f t="shared" si="3848"/>
        <v>0</v>
      </c>
      <c r="AH2439" s="11">
        <f t="shared" si="3848"/>
        <v>0</v>
      </c>
      <c r="AI2439" s="11">
        <f t="shared" si="3848"/>
        <v>0</v>
      </c>
      <c r="AJ2439" s="11">
        <f t="shared" si="3848"/>
        <v>0</v>
      </c>
      <c r="AK2439" s="11">
        <f t="shared" si="3848"/>
        <v>0</v>
      </c>
      <c r="AL2439" s="11">
        <f t="shared" si="3848"/>
        <v>0</v>
      </c>
      <c r="AM2439" s="11">
        <f t="shared" si="3848"/>
        <v>0</v>
      </c>
      <c r="AN2439" s="11">
        <f t="shared" si="3848"/>
        <v>0</v>
      </c>
      <c r="AO2439" s="11">
        <f t="shared" si="3848"/>
        <v>0</v>
      </c>
      <c r="AP2439" s="11">
        <f t="shared" si="3848"/>
        <v>0</v>
      </c>
      <c r="AQ2439" s="11">
        <f t="shared" si="3848"/>
        <v>0</v>
      </c>
      <c r="AR2439" s="11">
        <f t="shared" si="3848"/>
        <v>0</v>
      </c>
      <c r="AS2439" s="11">
        <f t="shared" si="3848"/>
        <v>0</v>
      </c>
      <c r="AT2439" s="11">
        <f t="shared" si="3848"/>
        <v>0</v>
      </c>
      <c r="AU2439" s="11">
        <f t="shared" si="3848"/>
        <v>0</v>
      </c>
      <c r="AV2439" s="11">
        <f t="shared" si="3848"/>
        <v>0</v>
      </c>
      <c r="AW2439" s="11">
        <v>0</v>
      </c>
      <c r="AX2439" s="11">
        <v>0</v>
      </c>
      <c r="AY2439" s="11">
        <f>SUM(AY2432)</f>
        <v>0</v>
      </c>
      <c r="AZ2439" s="11">
        <f t="shared" ref="AZ2439:BQ2439" si="3849">SUM(AZ2432)</f>
        <v>603567</v>
      </c>
      <c r="BA2439" s="11">
        <f t="shared" si="3849"/>
        <v>0</v>
      </c>
      <c r="BB2439" s="11">
        <f t="shared" si="3849"/>
        <v>0</v>
      </c>
      <c r="BC2439" s="11">
        <f t="shared" si="3849"/>
        <v>0</v>
      </c>
      <c r="BD2439" s="11">
        <f t="shared" si="3849"/>
        <v>0</v>
      </c>
      <c r="BE2439" s="11">
        <f t="shared" si="3849"/>
        <v>603567</v>
      </c>
      <c r="BF2439" s="11">
        <f t="shared" si="3849"/>
        <v>0</v>
      </c>
      <c r="BG2439" s="11">
        <f t="shared" si="3849"/>
        <v>0</v>
      </c>
      <c r="BH2439" s="11">
        <f t="shared" si="3849"/>
        <v>603567</v>
      </c>
      <c r="BI2439" s="11">
        <f t="shared" si="3849"/>
        <v>0</v>
      </c>
      <c r="BJ2439" s="11">
        <f t="shared" si="3849"/>
        <v>0</v>
      </c>
      <c r="BK2439" s="11">
        <f t="shared" si="3849"/>
        <v>0</v>
      </c>
      <c r="BL2439" s="11">
        <f t="shared" si="3849"/>
        <v>0</v>
      </c>
      <c r="BM2439" s="11">
        <f t="shared" si="3849"/>
        <v>0</v>
      </c>
      <c r="BN2439" s="11">
        <f t="shared" si="3849"/>
        <v>0</v>
      </c>
      <c r="BO2439" s="11">
        <f t="shared" si="3849"/>
        <v>0</v>
      </c>
      <c r="BP2439" s="11">
        <f t="shared" si="3849"/>
        <v>0</v>
      </c>
      <c r="BQ2439" s="11">
        <f t="shared" si="3849"/>
        <v>0</v>
      </c>
      <c r="BR2439" s="11">
        <v>603567</v>
      </c>
      <c r="BS2439" s="11">
        <v>0</v>
      </c>
      <c r="BT2439" s="11" t="e">
        <f>IF(#REF!=0,"-",#REF!/#REF!*100)</f>
        <v>#REF!</v>
      </c>
    </row>
    <row r="2440" spans="1:72" x14ac:dyDescent="0.25">
      <c r="A2440" s="13" t="s">
        <v>0</v>
      </c>
      <c r="B2440" s="13" t="s">
        <v>0</v>
      </c>
      <c r="C2440" s="13" t="s">
        <v>0</v>
      </c>
      <c r="D2440" s="98" t="s">
        <v>0</v>
      </c>
      <c r="E2440" s="98" t="s">
        <v>0</v>
      </c>
      <c r="F2440" s="98" t="s">
        <v>0</v>
      </c>
      <c r="G2440" s="13" t="s">
        <v>0</v>
      </c>
      <c r="H2440" s="2" t="s">
        <v>53</v>
      </c>
      <c r="I2440" s="13" t="s">
        <v>0</v>
      </c>
      <c r="J2440" s="13"/>
      <c r="K2440" s="13"/>
      <c r="L2440" s="13"/>
      <c r="M2440" s="13"/>
      <c r="N2440" s="13"/>
      <c r="O2440" s="13" t="e">
        <f t="shared" si="3802"/>
        <v>#VALUE!</v>
      </c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>
        <v>0</v>
      </c>
      <c r="AC2440" s="13" t="e">
        <v>#VALUE!</v>
      </c>
      <c r="AD2440" s="13" t="s">
        <v>0</v>
      </c>
      <c r="AE2440" s="13"/>
      <c r="AF2440" s="13"/>
      <c r="AG2440" s="13"/>
      <c r="AH2440" s="13"/>
      <c r="AI2440" s="13"/>
      <c r="AJ2440" s="13" t="e">
        <f t="shared" si="3803"/>
        <v>#VALUE!</v>
      </c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>
        <v>0</v>
      </c>
      <c r="AX2440" s="13" t="e">
        <v>#VALUE!</v>
      </c>
      <c r="AY2440" s="13" t="s">
        <v>0</v>
      </c>
      <c r="AZ2440" s="13"/>
      <c r="BA2440" s="13"/>
      <c r="BB2440" s="13"/>
      <c r="BC2440" s="13"/>
      <c r="BD2440" s="13"/>
      <c r="BE2440" s="13" t="e">
        <f t="shared" si="3804"/>
        <v>#VALUE!</v>
      </c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>
        <v>0</v>
      </c>
      <c r="BS2440" s="13" t="e">
        <v>#VALUE!</v>
      </c>
      <c r="BT2440" s="12" t="e">
        <f>IF(#REF!=0,"-",#REF!/#REF!*100)</f>
        <v>#REF!</v>
      </c>
    </row>
    <row r="2441" spans="1:72" x14ac:dyDescent="0.25">
      <c r="A2441" s="13" t="s">
        <v>0</v>
      </c>
      <c r="B2441" s="13" t="s">
        <v>0</v>
      </c>
      <c r="C2441" s="13" t="s">
        <v>0</v>
      </c>
      <c r="D2441" s="98" t="s">
        <v>0</v>
      </c>
      <c r="E2441" s="98" t="s">
        <v>0</v>
      </c>
      <c r="F2441" s="98" t="s">
        <v>0</v>
      </c>
      <c r="G2441" s="13" t="s">
        <v>0</v>
      </c>
      <c r="H2441" s="20" t="s">
        <v>0</v>
      </c>
      <c r="I2441" s="21" t="s">
        <v>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>
        <v>0</v>
      </c>
      <c r="AC2441" s="21">
        <v>0</v>
      </c>
      <c r="AD2441" s="21" t="s">
        <v>0</v>
      </c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>
        <v>0</v>
      </c>
      <c r="AX2441" s="21">
        <v>0</v>
      </c>
      <c r="AY2441" s="21" t="s">
        <v>0</v>
      </c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>
        <v>0</v>
      </c>
      <c r="BS2441" s="21">
        <v>0</v>
      </c>
      <c r="BT2441" s="21"/>
    </row>
    <row r="2442" spans="1:72" ht="15.75" thickBot="1" x14ac:dyDescent="0.3">
      <c r="A2442" s="1" t="s">
        <v>718</v>
      </c>
      <c r="B2442" s="1" t="s">
        <v>63</v>
      </c>
      <c r="C2442" s="4" t="s">
        <v>0</v>
      </c>
      <c r="D2442" s="102" t="s">
        <v>0</v>
      </c>
      <c r="E2442" s="101" t="s">
        <v>0</v>
      </c>
      <c r="F2442" s="101" t="s">
        <v>0</v>
      </c>
      <c r="G2442" s="2" t="s">
        <v>0</v>
      </c>
      <c r="H2442" s="2" t="s">
        <v>0</v>
      </c>
      <c r="I2442" s="3" t="s">
        <v>0</v>
      </c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>
        <v>0</v>
      </c>
      <c r="AC2442" s="3">
        <v>0</v>
      </c>
      <c r="AD2442" s="3" t="s">
        <v>0</v>
      </c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>
        <v>0</v>
      </c>
      <c r="AX2442" s="3">
        <v>0</v>
      </c>
      <c r="AY2442" s="3" t="s">
        <v>0</v>
      </c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>
        <v>0</v>
      </c>
      <c r="BS2442" s="3">
        <v>0</v>
      </c>
      <c r="BT2442" s="3"/>
    </row>
    <row r="2443" spans="1:72" ht="69.75" customHeight="1" thickBot="1" x14ac:dyDescent="0.3">
      <c r="A2443" s="5" t="s">
        <v>2</v>
      </c>
      <c r="B2443" s="5" t="s">
        <v>3</v>
      </c>
      <c r="C2443" s="5" t="s">
        <v>4</v>
      </c>
      <c r="D2443" s="103" t="s">
        <v>0</v>
      </c>
      <c r="E2443" s="112" t="s">
        <v>5</v>
      </c>
      <c r="F2443" s="112" t="s">
        <v>6</v>
      </c>
      <c r="G2443" s="5" t="s">
        <v>7</v>
      </c>
      <c r="H2443" s="5" t="s">
        <v>8</v>
      </c>
      <c r="I2443" s="89" t="s">
        <v>9</v>
      </c>
      <c r="J2443" s="89" t="s">
        <v>1606</v>
      </c>
      <c r="K2443" s="89" t="s">
        <v>1534</v>
      </c>
      <c r="L2443" s="89" t="s">
        <v>1592</v>
      </c>
      <c r="M2443" s="89" t="s">
        <v>1593</v>
      </c>
      <c r="N2443" s="89" t="s">
        <v>1594</v>
      </c>
      <c r="O2443" s="89" t="s">
        <v>1610</v>
      </c>
      <c r="P2443" s="89" t="s">
        <v>1607</v>
      </c>
      <c r="Q2443" s="89" t="s">
        <v>1595</v>
      </c>
      <c r="R2443" s="89" t="s">
        <v>1596</v>
      </c>
      <c r="S2443" s="89" t="s">
        <v>1597</v>
      </c>
      <c r="T2443" s="89" t="s">
        <v>1598</v>
      </c>
      <c r="U2443" s="89" t="s">
        <v>1599</v>
      </c>
      <c r="V2443" s="89" t="s">
        <v>1600</v>
      </c>
      <c r="W2443" s="89" t="s">
        <v>1608</v>
      </c>
      <c r="X2443" s="89" t="s">
        <v>1609</v>
      </c>
      <c r="Y2443" s="89" t="s">
        <v>1601</v>
      </c>
      <c r="Z2443" s="89" t="s">
        <v>1602</v>
      </c>
      <c r="AA2443" s="89" t="s">
        <v>1603</v>
      </c>
      <c r="AB2443" s="89" t="s">
        <v>1604</v>
      </c>
      <c r="AC2443" s="89" t="s">
        <v>1605</v>
      </c>
      <c r="AD2443" s="90" t="s">
        <v>10</v>
      </c>
      <c r="AE2443" s="90" t="s">
        <v>1606</v>
      </c>
      <c r="AF2443" s="90" t="s">
        <v>1534</v>
      </c>
      <c r="AG2443" s="90" t="s">
        <v>1592</v>
      </c>
      <c r="AH2443" s="90" t="s">
        <v>1593</v>
      </c>
      <c r="AI2443" s="90" t="s">
        <v>1594</v>
      </c>
      <c r="AJ2443" s="90" t="s">
        <v>1611</v>
      </c>
      <c r="AK2443" s="90" t="s">
        <v>1607</v>
      </c>
      <c r="AL2443" s="90" t="s">
        <v>1595</v>
      </c>
      <c r="AM2443" s="90" t="s">
        <v>1596</v>
      </c>
      <c r="AN2443" s="90" t="s">
        <v>1597</v>
      </c>
      <c r="AO2443" s="90" t="s">
        <v>1598</v>
      </c>
      <c r="AP2443" s="90" t="s">
        <v>1599</v>
      </c>
      <c r="AQ2443" s="90" t="s">
        <v>1600</v>
      </c>
      <c r="AR2443" s="90" t="s">
        <v>1608</v>
      </c>
      <c r="AS2443" s="90" t="s">
        <v>1609</v>
      </c>
      <c r="AT2443" s="90" t="s">
        <v>1601</v>
      </c>
      <c r="AU2443" s="90" t="s">
        <v>1602</v>
      </c>
      <c r="AV2443" s="90" t="s">
        <v>1603</v>
      </c>
      <c r="AW2443" s="90" t="s">
        <v>1604</v>
      </c>
      <c r="AX2443" s="90" t="s">
        <v>1605</v>
      </c>
      <c r="AY2443" s="91" t="s">
        <v>11</v>
      </c>
      <c r="AZ2443" s="91" t="s">
        <v>1606</v>
      </c>
      <c r="BA2443" s="91" t="s">
        <v>1534</v>
      </c>
      <c r="BB2443" s="91" t="s">
        <v>1592</v>
      </c>
      <c r="BC2443" s="91" t="s">
        <v>1593</v>
      </c>
      <c r="BD2443" s="91" t="s">
        <v>1594</v>
      </c>
      <c r="BE2443" s="91" t="s">
        <v>1612</v>
      </c>
      <c r="BF2443" s="91" t="s">
        <v>1607</v>
      </c>
      <c r="BG2443" s="91" t="s">
        <v>1595</v>
      </c>
      <c r="BH2443" s="91" t="s">
        <v>1596</v>
      </c>
      <c r="BI2443" s="91" t="s">
        <v>1597</v>
      </c>
      <c r="BJ2443" s="91" t="s">
        <v>1598</v>
      </c>
      <c r="BK2443" s="91" t="s">
        <v>1599</v>
      </c>
      <c r="BL2443" s="91" t="s">
        <v>1600</v>
      </c>
      <c r="BM2443" s="91" t="s">
        <v>1608</v>
      </c>
      <c r="BN2443" s="91" t="s">
        <v>1609</v>
      </c>
      <c r="BO2443" s="91" t="s">
        <v>1601</v>
      </c>
      <c r="BP2443" s="91" t="s">
        <v>1602</v>
      </c>
      <c r="BQ2443" s="91" t="s">
        <v>1603</v>
      </c>
      <c r="BR2443" s="91" t="s">
        <v>1604</v>
      </c>
      <c r="BS2443" s="91" t="s">
        <v>1605</v>
      </c>
      <c r="BT2443" s="5" t="s">
        <v>1671</v>
      </c>
    </row>
    <row r="2444" spans="1:72" x14ac:dyDescent="0.25">
      <c r="A2444" s="6" t="s">
        <v>0</v>
      </c>
      <c r="B2444" s="6" t="s">
        <v>0</v>
      </c>
      <c r="C2444" s="6" t="s">
        <v>0</v>
      </c>
      <c r="D2444" s="104" t="s">
        <v>0</v>
      </c>
      <c r="E2444" s="104" t="s">
        <v>0</v>
      </c>
      <c r="F2444" s="121" t="s">
        <v>0</v>
      </c>
      <c r="G2444" s="7" t="s">
        <v>0</v>
      </c>
      <c r="H2444" s="8" t="s">
        <v>0</v>
      </c>
      <c r="I2444" s="9">
        <v>1</v>
      </c>
      <c r="J2444" s="9">
        <v>2</v>
      </c>
      <c r="K2444" s="9">
        <v>3</v>
      </c>
      <c r="L2444" s="9">
        <v>4</v>
      </c>
      <c r="M2444" s="9">
        <v>5</v>
      </c>
      <c r="N2444" s="9">
        <v>6</v>
      </c>
      <c r="O2444" s="9">
        <v>7</v>
      </c>
      <c r="P2444" s="9">
        <v>8</v>
      </c>
      <c r="Q2444" s="9">
        <v>9</v>
      </c>
      <c r="R2444" s="9">
        <v>10</v>
      </c>
      <c r="S2444" s="9">
        <v>11</v>
      </c>
      <c r="T2444" s="9">
        <v>12</v>
      </c>
      <c r="U2444" s="9">
        <v>13</v>
      </c>
      <c r="V2444" s="9">
        <v>14</v>
      </c>
      <c r="W2444" s="9">
        <v>15</v>
      </c>
      <c r="X2444" s="9">
        <v>16</v>
      </c>
      <c r="Y2444" s="9">
        <v>17</v>
      </c>
      <c r="Z2444" s="9">
        <v>18</v>
      </c>
      <c r="AA2444" s="9">
        <v>19</v>
      </c>
      <c r="AB2444" s="9">
        <v>20</v>
      </c>
      <c r="AC2444" s="9">
        <v>21</v>
      </c>
      <c r="AD2444" s="9">
        <v>1</v>
      </c>
      <c r="AE2444" s="9">
        <v>2</v>
      </c>
      <c r="AF2444" s="9">
        <v>3</v>
      </c>
      <c r="AG2444" s="9">
        <v>4</v>
      </c>
      <c r="AH2444" s="9">
        <v>5</v>
      </c>
      <c r="AI2444" s="9">
        <v>6</v>
      </c>
      <c r="AJ2444" s="9">
        <v>7</v>
      </c>
      <c r="AK2444" s="9">
        <v>8</v>
      </c>
      <c r="AL2444" s="9">
        <v>9</v>
      </c>
      <c r="AM2444" s="9">
        <v>10</v>
      </c>
      <c r="AN2444" s="9">
        <v>11</v>
      </c>
      <c r="AO2444" s="9">
        <v>12</v>
      </c>
      <c r="AP2444" s="9">
        <v>13</v>
      </c>
      <c r="AQ2444" s="9">
        <v>14</v>
      </c>
      <c r="AR2444" s="9">
        <v>15</v>
      </c>
      <c r="AS2444" s="9">
        <v>16</v>
      </c>
      <c r="AT2444" s="9">
        <v>17</v>
      </c>
      <c r="AU2444" s="9">
        <v>18</v>
      </c>
      <c r="AV2444" s="9">
        <v>19</v>
      </c>
      <c r="AW2444" s="9">
        <v>20</v>
      </c>
      <c r="AX2444" s="9">
        <v>21</v>
      </c>
      <c r="AY2444" s="9">
        <v>1</v>
      </c>
      <c r="AZ2444" s="9">
        <v>2</v>
      </c>
      <c r="BA2444" s="9">
        <v>3</v>
      </c>
      <c r="BB2444" s="9">
        <v>4</v>
      </c>
      <c r="BC2444" s="9">
        <v>5</v>
      </c>
      <c r="BD2444" s="9">
        <v>6</v>
      </c>
      <c r="BE2444" s="9">
        <v>7</v>
      </c>
      <c r="BF2444" s="9">
        <v>8</v>
      </c>
      <c r="BG2444" s="9">
        <v>9</v>
      </c>
      <c r="BH2444" s="9">
        <v>10</v>
      </c>
      <c r="BI2444" s="9">
        <v>11</v>
      </c>
      <c r="BJ2444" s="9">
        <v>12</v>
      </c>
      <c r="BK2444" s="9">
        <v>13</v>
      </c>
      <c r="BL2444" s="9">
        <v>14</v>
      </c>
      <c r="BM2444" s="9">
        <v>15</v>
      </c>
      <c r="BN2444" s="9">
        <v>16</v>
      </c>
      <c r="BO2444" s="9">
        <v>17</v>
      </c>
      <c r="BP2444" s="9">
        <v>18</v>
      </c>
      <c r="BQ2444" s="9">
        <v>19</v>
      </c>
      <c r="BR2444" s="9">
        <v>20</v>
      </c>
      <c r="BS2444" s="9">
        <v>21</v>
      </c>
      <c r="BT2444" s="9">
        <v>9</v>
      </c>
    </row>
    <row r="2445" spans="1:72" ht="22.5" x14ac:dyDescent="0.25">
      <c r="A2445" s="1" t="s">
        <v>718</v>
      </c>
      <c r="B2445" s="1" t="s">
        <v>63</v>
      </c>
      <c r="C2445" s="4" t="s">
        <v>12</v>
      </c>
      <c r="D2445" s="102" t="s">
        <v>786</v>
      </c>
      <c r="E2445" s="101" t="s">
        <v>0</v>
      </c>
      <c r="F2445" s="101" t="s">
        <v>0</v>
      </c>
      <c r="G2445" s="2" t="s">
        <v>0</v>
      </c>
      <c r="H2445" s="2" t="s">
        <v>787</v>
      </c>
      <c r="I2445" s="3" t="s">
        <v>0</v>
      </c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>
        <v>0</v>
      </c>
      <c r="AC2445" s="3">
        <v>0</v>
      </c>
      <c r="AD2445" s="3" t="s">
        <v>0</v>
      </c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>
        <v>0</v>
      </c>
      <c r="AX2445" s="3">
        <v>0</v>
      </c>
      <c r="AY2445" s="3" t="s">
        <v>0</v>
      </c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>
        <v>0</v>
      </c>
      <c r="BS2445" s="3">
        <v>0</v>
      </c>
      <c r="BT2445" s="3"/>
    </row>
    <row r="2446" spans="1:72" ht="33.75" x14ac:dyDescent="0.25">
      <c r="A2446" s="1" t="s">
        <v>0</v>
      </c>
      <c r="B2446" s="1" t="s">
        <v>0</v>
      </c>
      <c r="C2446" s="1" t="s">
        <v>0</v>
      </c>
      <c r="D2446" s="101" t="s">
        <v>0</v>
      </c>
      <c r="E2446" s="101" t="s">
        <v>0</v>
      </c>
      <c r="F2446" s="101" t="s">
        <v>0</v>
      </c>
      <c r="G2446" s="2" t="s">
        <v>0</v>
      </c>
      <c r="H2446" s="10" t="s">
        <v>13</v>
      </c>
      <c r="I2446" s="11">
        <f t="shared" ref="I2446:AA2446" si="3850">SUM(I2447,I2454,I2456)</f>
        <v>0</v>
      </c>
      <c r="J2446" s="11">
        <f t="shared" si="3850"/>
        <v>0</v>
      </c>
      <c r="K2446" s="11">
        <f t="shared" si="3850"/>
        <v>0</v>
      </c>
      <c r="L2446" s="11">
        <f t="shared" si="3850"/>
        <v>0</v>
      </c>
      <c r="M2446" s="11">
        <f t="shared" si="3850"/>
        <v>0</v>
      </c>
      <c r="N2446" s="11">
        <f t="shared" si="3850"/>
        <v>0</v>
      </c>
      <c r="O2446" s="11">
        <f t="shared" ref="O2446" si="3851">SUM(O2447,O2454,O2456)</f>
        <v>0</v>
      </c>
      <c r="P2446" s="11">
        <f t="shared" si="3850"/>
        <v>0</v>
      </c>
      <c r="Q2446" s="11">
        <f t="shared" si="3850"/>
        <v>0</v>
      </c>
      <c r="R2446" s="11">
        <f t="shared" si="3850"/>
        <v>0</v>
      </c>
      <c r="S2446" s="11">
        <f t="shared" si="3850"/>
        <v>0</v>
      </c>
      <c r="T2446" s="11">
        <f t="shared" si="3850"/>
        <v>0</v>
      </c>
      <c r="U2446" s="11">
        <f t="shared" si="3850"/>
        <v>0</v>
      </c>
      <c r="V2446" s="11">
        <f t="shared" si="3850"/>
        <v>0</v>
      </c>
      <c r="W2446" s="11">
        <f t="shared" si="3850"/>
        <v>0</v>
      </c>
      <c r="X2446" s="11">
        <f t="shared" si="3850"/>
        <v>0</v>
      </c>
      <c r="Y2446" s="11">
        <f t="shared" si="3850"/>
        <v>0</v>
      </c>
      <c r="Z2446" s="11">
        <f t="shared" si="3850"/>
        <v>0</v>
      </c>
      <c r="AA2446" s="11">
        <f t="shared" si="3850"/>
        <v>0</v>
      </c>
      <c r="AB2446" s="11">
        <v>0</v>
      </c>
      <c r="AC2446" s="11">
        <v>0</v>
      </c>
      <c r="AD2446" s="11">
        <f t="shared" ref="AD2446:AV2446" si="3852">SUM(AD2447,AD2454,AD2456)</f>
        <v>0</v>
      </c>
      <c r="AE2446" s="11">
        <f t="shared" si="3852"/>
        <v>0</v>
      </c>
      <c r="AF2446" s="11">
        <f t="shared" si="3852"/>
        <v>0</v>
      </c>
      <c r="AG2446" s="11">
        <f t="shared" si="3852"/>
        <v>5000</v>
      </c>
      <c r="AH2446" s="11">
        <f t="shared" si="3852"/>
        <v>0</v>
      </c>
      <c r="AI2446" s="11">
        <f t="shared" si="3852"/>
        <v>0</v>
      </c>
      <c r="AJ2446" s="11">
        <f t="shared" ref="AJ2446" si="3853">SUM(AJ2447,AJ2454,AJ2456)</f>
        <v>5000</v>
      </c>
      <c r="AK2446" s="11">
        <f t="shared" si="3852"/>
        <v>0</v>
      </c>
      <c r="AL2446" s="11">
        <f t="shared" si="3852"/>
        <v>0</v>
      </c>
      <c r="AM2446" s="11">
        <f t="shared" si="3852"/>
        <v>5000</v>
      </c>
      <c r="AN2446" s="11">
        <f t="shared" si="3852"/>
        <v>0</v>
      </c>
      <c r="AO2446" s="11">
        <f t="shared" si="3852"/>
        <v>0</v>
      </c>
      <c r="AP2446" s="11">
        <f t="shared" si="3852"/>
        <v>0</v>
      </c>
      <c r="AQ2446" s="11">
        <f t="shared" si="3852"/>
        <v>0</v>
      </c>
      <c r="AR2446" s="11">
        <f t="shared" si="3852"/>
        <v>0</v>
      </c>
      <c r="AS2446" s="11">
        <f t="shared" si="3852"/>
        <v>0</v>
      </c>
      <c r="AT2446" s="11">
        <f t="shared" si="3852"/>
        <v>0</v>
      </c>
      <c r="AU2446" s="11">
        <f t="shared" si="3852"/>
        <v>0</v>
      </c>
      <c r="AV2446" s="11">
        <f t="shared" si="3852"/>
        <v>0</v>
      </c>
      <c r="AW2446" s="11">
        <v>5000</v>
      </c>
      <c r="AX2446" s="11">
        <v>0</v>
      </c>
      <c r="AY2446" s="11">
        <f t="shared" ref="AY2446:BQ2446" si="3854">SUM(AY2447,AY2454,AY2456)</f>
        <v>0</v>
      </c>
      <c r="AZ2446" s="11">
        <f t="shared" si="3854"/>
        <v>0</v>
      </c>
      <c r="BA2446" s="11">
        <f t="shared" si="3854"/>
        <v>0</v>
      </c>
      <c r="BB2446" s="11">
        <f t="shared" si="3854"/>
        <v>0</v>
      </c>
      <c r="BC2446" s="11">
        <f t="shared" si="3854"/>
        <v>0</v>
      </c>
      <c r="BD2446" s="11">
        <f t="shared" si="3854"/>
        <v>0</v>
      </c>
      <c r="BE2446" s="11">
        <f t="shared" ref="BE2446" si="3855">SUM(BE2447,BE2454,BE2456)</f>
        <v>0</v>
      </c>
      <c r="BF2446" s="11">
        <f t="shared" si="3854"/>
        <v>0</v>
      </c>
      <c r="BG2446" s="11">
        <f t="shared" si="3854"/>
        <v>0</v>
      </c>
      <c r="BH2446" s="11">
        <f t="shared" si="3854"/>
        <v>0</v>
      </c>
      <c r="BI2446" s="11">
        <f t="shared" si="3854"/>
        <v>0</v>
      </c>
      <c r="BJ2446" s="11">
        <f t="shared" si="3854"/>
        <v>0</v>
      </c>
      <c r="BK2446" s="11">
        <f t="shared" si="3854"/>
        <v>0</v>
      </c>
      <c r="BL2446" s="11">
        <f t="shared" si="3854"/>
        <v>0</v>
      </c>
      <c r="BM2446" s="11">
        <f t="shared" si="3854"/>
        <v>0</v>
      </c>
      <c r="BN2446" s="11">
        <f t="shared" si="3854"/>
        <v>0</v>
      </c>
      <c r="BO2446" s="11">
        <f t="shared" si="3854"/>
        <v>0</v>
      </c>
      <c r="BP2446" s="11">
        <f t="shared" si="3854"/>
        <v>0</v>
      </c>
      <c r="BQ2446" s="11">
        <f t="shared" si="3854"/>
        <v>0</v>
      </c>
      <c r="BR2446" s="11">
        <v>0</v>
      </c>
      <c r="BS2446" s="11">
        <v>0</v>
      </c>
      <c r="BT2446" s="11" t="e">
        <f>IF(#REF!=0,"-",#REF!/#REF!*100)</f>
        <v>#REF!</v>
      </c>
    </row>
    <row r="2447" spans="1:72" x14ac:dyDescent="0.25">
      <c r="A2447" s="4" t="s">
        <v>718</v>
      </c>
      <c r="B2447" s="4" t="s">
        <v>63</v>
      </c>
      <c r="C2447" s="4" t="s">
        <v>12</v>
      </c>
      <c r="D2447" s="102" t="s">
        <v>786</v>
      </c>
      <c r="E2447" s="101" t="s">
        <v>14</v>
      </c>
      <c r="F2447" s="101" t="s">
        <v>0</v>
      </c>
      <c r="G2447" s="2" t="s">
        <v>0</v>
      </c>
      <c r="H2447" s="2" t="s">
        <v>15</v>
      </c>
      <c r="I2447" s="12">
        <f t="shared" ref="I2447:AA2447" si="3856">SUM(I2448:I2449)</f>
        <v>0</v>
      </c>
      <c r="J2447" s="12">
        <f t="shared" si="3856"/>
        <v>0</v>
      </c>
      <c r="K2447" s="12">
        <f t="shared" si="3856"/>
        <v>0</v>
      </c>
      <c r="L2447" s="12">
        <f t="shared" si="3856"/>
        <v>0</v>
      </c>
      <c r="M2447" s="12">
        <f t="shared" si="3856"/>
        <v>0</v>
      </c>
      <c r="N2447" s="12">
        <f t="shared" si="3856"/>
        <v>0</v>
      </c>
      <c r="O2447" s="12">
        <f t="shared" ref="O2447" si="3857">SUM(O2448:O2449)</f>
        <v>0</v>
      </c>
      <c r="P2447" s="12">
        <f t="shared" si="3856"/>
        <v>0</v>
      </c>
      <c r="Q2447" s="12">
        <f t="shared" si="3856"/>
        <v>0</v>
      </c>
      <c r="R2447" s="12">
        <f t="shared" si="3856"/>
        <v>0</v>
      </c>
      <c r="S2447" s="12">
        <f t="shared" si="3856"/>
        <v>0</v>
      </c>
      <c r="T2447" s="12">
        <f t="shared" si="3856"/>
        <v>0</v>
      </c>
      <c r="U2447" s="12">
        <f t="shared" si="3856"/>
        <v>0</v>
      </c>
      <c r="V2447" s="12">
        <f t="shared" si="3856"/>
        <v>0</v>
      </c>
      <c r="W2447" s="12">
        <f t="shared" si="3856"/>
        <v>0</v>
      </c>
      <c r="X2447" s="12">
        <f t="shared" si="3856"/>
        <v>0</v>
      </c>
      <c r="Y2447" s="12">
        <f t="shared" si="3856"/>
        <v>0</v>
      </c>
      <c r="Z2447" s="12">
        <f t="shared" si="3856"/>
        <v>0</v>
      </c>
      <c r="AA2447" s="12">
        <f t="shared" si="3856"/>
        <v>0</v>
      </c>
      <c r="AB2447" s="12">
        <v>0</v>
      </c>
      <c r="AC2447" s="12">
        <v>0</v>
      </c>
      <c r="AD2447" s="12">
        <f t="shared" ref="AD2447:AV2447" si="3858">SUM(AD2448:AD2449)</f>
        <v>0</v>
      </c>
      <c r="AE2447" s="12">
        <f t="shared" si="3858"/>
        <v>0</v>
      </c>
      <c r="AF2447" s="12">
        <f t="shared" si="3858"/>
        <v>0</v>
      </c>
      <c r="AG2447" s="12">
        <f t="shared" si="3858"/>
        <v>0</v>
      </c>
      <c r="AH2447" s="12">
        <f t="shared" si="3858"/>
        <v>0</v>
      </c>
      <c r="AI2447" s="12">
        <f t="shared" si="3858"/>
        <v>0</v>
      </c>
      <c r="AJ2447" s="12">
        <f t="shared" ref="AJ2447" si="3859">SUM(AJ2448:AJ2449)</f>
        <v>0</v>
      </c>
      <c r="AK2447" s="12">
        <f t="shared" si="3858"/>
        <v>0</v>
      </c>
      <c r="AL2447" s="12">
        <f t="shared" si="3858"/>
        <v>0</v>
      </c>
      <c r="AM2447" s="12">
        <f t="shared" si="3858"/>
        <v>0</v>
      </c>
      <c r="AN2447" s="12">
        <f t="shared" si="3858"/>
        <v>0</v>
      </c>
      <c r="AO2447" s="12">
        <f t="shared" si="3858"/>
        <v>0</v>
      </c>
      <c r="AP2447" s="12">
        <f t="shared" si="3858"/>
        <v>0</v>
      </c>
      <c r="AQ2447" s="12">
        <f t="shared" si="3858"/>
        <v>0</v>
      </c>
      <c r="AR2447" s="12">
        <f t="shared" si="3858"/>
        <v>0</v>
      </c>
      <c r="AS2447" s="12">
        <f t="shared" si="3858"/>
        <v>0</v>
      </c>
      <c r="AT2447" s="12">
        <f t="shared" si="3858"/>
        <v>0</v>
      </c>
      <c r="AU2447" s="12">
        <f t="shared" si="3858"/>
        <v>0</v>
      </c>
      <c r="AV2447" s="12">
        <f t="shared" si="3858"/>
        <v>0</v>
      </c>
      <c r="AW2447" s="12">
        <v>0</v>
      </c>
      <c r="AX2447" s="12">
        <v>0</v>
      </c>
      <c r="AY2447" s="12">
        <f t="shared" ref="AY2447:BQ2447" si="3860">SUM(AY2448:AY2449)</f>
        <v>0</v>
      </c>
      <c r="AZ2447" s="12">
        <f t="shared" si="3860"/>
        <v>0</v>
      </c>
      <c r="BA2447" s="12">
        <f t="shared" si="3860"/>
        <v>0</v>
      </c>
      <c r="BB2447" s="12">
        <f t="shared" si="3860"/>
        <v>0</v>
      </c>
      <c r="BC2447" s="12">
        <f t="shared" si="3860"/>
        <v>0</v>
      </c>
      <c r="BD2447" s="12">
        <f t="shared" si="3860"/>
        <v>0</v>
      </c>
      <c r="BE2447" s="12">
        <f t="shared" ref="BE2447" si="3861">SUM(BE2448:BE2449)</f>
        <v>0</v>
      </c>
      <c r="BF2447" s="12">
        <f t="shared" si="3860"/>
        <v>0</v>
      </c>
      <c r="BG2447" s="12">
        <f t="shared" si="3860"/>
        <v>0</v>
      </c>
      <c r="BH2447" s="12">
        <f t="shared" si="3860"/>
        <v>0</v>
      </c>
      <c r="BI2447" s="12">
        <f t="shared" si="3860"/>
        <v>0</v>
      </c>
      <c r="BJ2447" s="12">
        <f t="shared" si="3860"/>
        <v>0</v>
      </c>
      <c r="BK2447" s="12">
        <f t="shared" si="3860"/>
        <v>0</v>
      </c>
      <c r="BL2447" s="12">
        <f t="shared" si="3860"/>
        <v>0</v>
      </c>
      <c r="BM2447" s="12">
        <f t="shared" si="3860"/>
        <v>0</v>
      </c>
      <c r="BN2447" s="12">
        <f t="shared" si="3860"/>
        <v>0</v>
      </c>
      <c r="BO2447" s="12">
        <f t="shared" si="3860"/>
        <v>0</v>
      </c>
      <c r="BP2447" s="12">
        <f t="shared" si="3860"/>
        <v>0</v>
      </c>
      <c r="BQ2447" s="12">
        <f t="shared" si="3860"/>
        <v>0</v>
      </c>
      <c r="BR2447" s="12">
        <v>0</v>
      </c>
      <c r="BS2447" s="12">
        <v>0</v>
      </c>
      <c r="BT2447" s="12" t="e">
        <f>IF(#REF!=0,"-",#REF!/#REF!*100)</f>
        <v>#REF!</v>
      </c>
    </row>
    <row r="2448" spans="1:72" x14ac:dyDescent="0.25">
      <c r="A2448" s="4" t="s">
        <v>718</v>
      </c>
      <c r="B2448" s="4" t="s">
        <v>63</v>
      </c>
      <c r="C2448" s="4" t="s">
        <v>12</v>
      </c>
      <c r="D2448" s="102" t="s">
        <v>786</v>
      </c>
      <c r="E2448" s="113">
        <v>6111</v>
      </c>
      <c r="F2448" s="102"/>
      <c r="G2448" s="98" t="s">
        <v>1669</v>
      </c>
      <c r="H2448" s="13" t="s">
        <v>16</v>
      </c>
      <c r="I2448" s="14">
        <v>0</v>
      </c>
      <c r="J2448" s="14"/>
      <c r="K2448" s="14"/>
      <c r="L2448" s="14"/>
      <c r="M2448" s="14"/>
      <c r="N2448" s="14"/>
      <c r="O2448" s="14">
        <f t="shared" si="3802"/>
        <v>0</v>
      </c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>
        <v>0</v>
      </c>
      <c r="AC2448" s="14">
        <v>0</v>
      </c>
      <c r="AD2448" s="14">
        <v>0</v>
      </c>
      <c r="AE2448" s="14"/>
      <c r="AF2448" s="14"/>
      <c r="AG2448" s="14"/>
      <c r="AH2448" s="14"/>
      <c r="AI2448" s="14"/>
      <c r="AJ2448" s="14">
        <f t="shared" si="3803"/>
        <v>0</v>
      </c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>
        <v>0</v>
      </c>
      <c r="AX2448" s="14">
        <v>0</v>
      </c>
      <c r="AY2448" s="14">
        <v>0</v>
      </c>
      <c r="AZ2448" s="14"/>
      <c r="BA2448" s="14"/>
      <c r="BB2448" s="14"/>
      <c r="BC2448" s="14"/>
      <c r="BD2448" s="14"/>
      <c r="BE2448" s="14">
        <f t="shared" si="3804"/>
        <v>0</v>
      </c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>
        <v>0</v>
      </c>
      <c r="BS2448" s="14">
        <v>0</v>
      </c>
      <c r="BT2448" s="14" t="e">
        <f>IF(#REF!=0,"-",#REF!/#REF!*100)</f>
        <v>#REF!</v>
      </c>
    </row>
    <row r="2449" spans="1:72" x14ac:dyDescent="0.25">
      <c r="A2449" s="1" t="s">
        <v>718</v>
      </c>
      <c r="B2449" s="1" t="s">
        <v>63</v>
      </c>
      <c r="C2449" s="1" t="s">
        <v>12</v>
      </c>
      <c r="D2449" s="105" t="s">
        <v>786</v>
      </c>
      <c r="E2449" s="105" t="s">
        <v>18</v>
      </c>
      <c r="F2449" s="102" t="s">
        <v>0</v>
      </c>
      <c r="G2449" s="13" t="s">
        <v>0</v>
      </c>
      <c r="H2449" s="2" t="s">
        <v>19</v>
      </c>
      <c r="I2449" s="12">
        <f t="shared" ref="I2449:AA2449" si="3862">SUM(I2450:I2453)</f>
        <v>0</v>
      </c>
      <c r="J2449" s="12">
        <f t="shared" si="3862"/>
        <v>0</v>
      </c>
      <c r="K2449" s="12">
        <f t="shared" si="3862"/>
        <v>0</v>
      </c>
      <c r="L2449" s="12">
        <f t="shared" si="3862"/>
        <v>0</v>
      </c>
      <c r="M2449" s="12">
        <f t="shared" si="3862"/>
        <v>0</v>
      </c>
      <c r="N2449" s="12">
        <f t="shared" si="3862"/>
        <v>0</v>
      </c>
      <c r="O2449" s="12">
        <f t="shared" si="3862"/>
        <v>0</v>
      </c>
      <c r="P2449" s="12">
        <f t="shared" si="3862"/>
        <v>0</v>
      </c>
      <c r="Q2449" s="12">
        <f t="shared" si="3862"/>
        <v>0</v>
      </c>
      <c r="R2449" s="12">
        <f t="shared" si="3862"/>
        <v>0</v>
      </c>
      <c r="S2449" s="12">
        <f t="shared" si="3862"/>
        <v>0</v>
      </c>
      <c r="T2449" s="12">
        <f t="shared" si="3862"/>
        <v>0</v>
      </c>
      <c r="U2449" s="12">
        <f t="shared" si="3862"/>
        <v>0</v>
      </c>
      <c r="V2449" s="12">
        <f t="shared" si="3862"/>
        <v>0</v>
      </c>
      <c r="W2449" s="12">
        <f t="shared" si="3862"/>
        <v>0</v>
      </c>
      <c r="X2449" s="12">
        <f t="shared" si="3862"/>
        <v>0</v>
      </c>
      <c r="Y2449" s="12">
        <f t="shared" si="3862"/>
        <v>0</v>
      </c>
      <c r="Z2449" s="12">
        <f t="shared" si="3862"/>
        <v>0</v>
      </c>
      <c r="AA2449" s="12">
        <f t="shared" si="3862"/>
        <v>0</v>
      </c>
      <c r="AB2449" s="12">
        <v>0</v>
      </c>
      <c r="AC2449" s="12">
        <v>0</v>
      </c>
      <c r="AD2449" s="12">
        <f t="shared" ref="AD2449:AV2449" si="3863">SUM(AD2450:AD2453)</f>
        <v>0</v>
      </c>
      <c r="AE2449" s="12">
        <f t="shared" si="3863"/>
        <v>0</v>
      </c>
      <c r="AF2449" s="12">
        <f t="shared" si="3863"/>
        <v>0</v>
      </c>
      <c r="AG2449" s="12">
        <f t="shared" si="3863"/>
        <v>0</v>
      </c>
      <c r="AH2449" s="12">
        <f t="shared" si="3863"/>
        <v>0</v>
      </c>
      <c r="AI2449" s="12">
        <f t="shared" si="3863"/>
        <v>0</v>
      </c>
      <c r="AJ2449" s="12">
        <f t="shared" si="3863"/>
        <v>0</v>
      </c>
      <c r="AK2449" s="12">
        <f t="shared" si="3863"/>
        <v>0</v>
      </c>
      <c r="AL2449" s="12">
        <f t="shared" si="3863"/>
        <v>0</v>
      </c>
      <c r="AM2449" s="12">
        <f t="shared" si="3863"/>
        <v>0</v>
      </c>
      <c r="AN2449" s="12">
        <f t="shared" si="3863"/>
        <v>0</v>
      </c>
      <c r="AO2449" s="12">
        <f t="shared" si="3863"/>
        <v>0</v>
      </c>
      <c r="AP2449" s="12">
        <f t="shared" si="3863"/>
        <v>0</v>
      </c>
      <c r="AQ2449" s="12">
        <f t="shared" si="3863"/>
        <v>0</v>
      </c>
      <c r="AR2449" s="12">
        <f t="shared" si="3863"/>
        <v>0</v>
      </c>
      <c r="AS2449" s="12">
        <f t="shared" si="3863"/>
        <v>0</v>
      </c>
      <c r="AT2449" s="12">
        <f t="shared" si="3863"/>
        <v>0</v>
      </c>
      <c r="AU2449" s="12">
        <f t="shared" si="3863"/>
        <v>0</v>
      </c>
      <c r="AV2449" s="12">
        <f t="shared" si="3863"/>
        <v>0</v>
      </c>
      <c r="AW2449" s="12">
        <v>0</v>
      </c>
      <c r="AX2449" s="12">
        <v>0</v>
      </c>
      <c r="AY2449" s="12">
        <f t="shared" ref="AY2449:BQ2449" si="3864">SUM(AY2450:AY2453)</f>
        <v>0</v>
      </c>
      <c r="AZ2449" s="12">
        <f t="shared" si="3864"/>
        <v>0</v>
      </c>
      <c r="BA2449" s="12">
        <f t="shared" si="3864"/>
        <v>0</v>
      </c>
      <c r="BB2449" s="12">
        <f t="shared" si="3864"/>
        <v>0</v>
      </c>
      <c r="BC2449" s="12">
        <f t="shared" si="3864"/>
        <v>0</v>
      </c>
      <c r="BD2449" s="12">
        <f t="shared" si="3864"/>
        <v>0</v>
      </c>
      <c r="BE2449" s="12">
        <f t="shared" si="3864"/>
        <v>0</v>
      </c>
      <c r="BF2449" s="12">
        <f t="shared" si="3864"/>
        <v>0</v>
      </c>
      <c r="BG2449" s="12">
        <f t="shared" si="3864"/>
        <v>0</v>
      </c>
      <c r="BH2449" s="12">
        <f t="shared" si="3864"/>
        <v>0</v>
      </c>
      <c r="BI2449" s="12">
        <f t="shared" si="3864"/>
        <v>0</v>
      </c>
      <c r="BJ2449" s="12">
        <f t="shared" si="3864"/>
        <v>0</v>
      </c>
      <c r="BK2449" s="12">
        <f t="shared" si="3864"/>
        <v>0</v>
      </c>
      <c r="BL2449" s="12">
        <f t="shared" si="3864"/>
        <v>0</v>
      </c>
      <c r="BM2449" s="12">
        <f t="shared" si="3864"/>
        <v>0</v>
      </c>
      <c r="BN2449" s="12">
        <f t="shared" si="3864"/>
        <v>0</v>
      </c>
      <c r="BO2449" s="12">
        <f t="shared" si="3864"/>
        <v>0</v>
      </c>
      <c r="BP2449" s="12">
        <f t="shared" si="3864"/>
        <v>0</v>
      </c>
      <c r="BQ2449" s="12">
        <f t="shared" si="3864"/>
        <v>0</v>
      </c>
      <c r="BR2449" s="12">
        <v>0</v>
      </c>
      <c r="BS2449" s="12">
        <v>0</v>
      </c>
      <c r="BT2449" s="12" t="e">
        <f>IF(#REF!=0,"-",#REF!/#REF!*100)</f>
        <v>#REF!</v>
      </c>
    </row>
    <row r="2450" spans="1:72" ht="22.5" x14ac:dyDescent="0.25">
      <c r="A2450" s="4" t="s">
        <v>718</v>
      </c>
      <c r="B2450" s="4" t="s">
        <v>63</v>
      </c>
      <c r="C2450" s="4" t="s">
        <v>12</v>
      </c>
      <c r="D2450" s="102" t="s">
        <v>786</v>
      </c>
      <c r="E2450" s="113">
        <v>6112</v>
      </c>
      <c r="F2450" s="102" t="s">
        <v>788</v>
      </c>
      <c r="G2450" s="98" t="s">
        <v>1669</v>
      </c>
      <c r="H2450" s="13" t="s">
        <v>57</v>
      </c>
      <c r="I2450" s="14">
        <v>0</v>
      </c>
      <c r="J2450" s="14"/>
      <c r="K2450" s="14"/>
      <c r="L2450" s="14"/>
      <c r="M2450" s="14"/>
      <c r="N2450" s="14"/>
      <c r="O2450" s="14">
        <f t="shared" si="3802"/>
        <v>0</v>
      </c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>
        <v>0</v>
      </c>
      <c r="AC2450" s="14">
        <v>0</v>
      </c>
      <c r="AD2450" s="14">
        <v>0</v>
      </c>
      <c r="AE2450" s="14"/>
      <c r="AF2450" s="14"/>
      <c r="AG2450" s="14"/>
      <c r="AH2450" s="14"/>
      <c r="AI2450" s="14"/>
      <c r="AJ2450" s="14">
        <f t="shared" si="3803"/>
        <v>0</v>
      </c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>
        <v>0</v>
      </c>
      <c r="AX2450" s="14">
        <v>0</v>
      </c>
      <c r="AY2450" s="14">
        <v>0</v>
      </c>
      <c r="AZ2450" s="14"/>
      <c r="BA2450" s="14"/>
      <c r="BB2450" s="14"/>
      <c r="BC2450" s="14"/>
      <c r="BD2450" s="14"/>
      <c r="BE2450" s="14">
        <f t="shared" si="3804"/>
        <v>0</v>
      </c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>
        <v>0</v>
      </c>
      <c r="BS2450" s="14">
        <v>0</v>
      </c>
      <c r="BT2450" s="14" t="e">
        <f>IF(#REF!=0,"-",#REF!/#REF!*100)</f>
        <v>#REF!</v>
      </c>
    </row>
    <row r="2451" spans="1:72" x14ac:dyDescent="0.25">
      <c r="A2451" s="4" t="s">
        <v>718</v>
      </c>
      <c r="B2451" s="4" t="s">
        <v>63</v>
      </c>
      <c r="C2451" s="4" t="s">
        <v>12</v>
      </c>
      <c r="D2451" s="102" t="s">
        <v>786</v>
      </c>
      <c r="E2451" s="113">
        <v>6112</v>
      </c>
      <c r="F2451" s="102" t="s">
        <v>789</v>
      </c>
      <c r="G2451" s="98" t="s">
        <v>1669</v>
      </c>
      <c r="H2451" s="13" t="s">
        <v>22</v>
      </c>
      <c r="I2451" s="14">
        <v>0</v>
      </c>
      <c r="J2451" s="14"/>
      <c r="K2451" s="14"/>
      <c r="L2451" s="14"/>
      <c r="M2451" s="14"/>
      <c r="N2451" s="14"/>
      <c r="O2451" s="14">
        <f t="shared" si="3802"/>
        <v>0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>
        <v>0</v>
      </c>
      <c r="AC2451" s="14">
        <v>0</v>
      </c>
      <c r="AD2451" s="14">
        <v>0</v>
      </c>
      <c r="AE2451" s="14"/>
      <c r="AF2451" s="14"/>
      <c r="AG2451" s="14"/>
      <c r="AH2451" s="14"/>
      <c r="AI2451" s="14"/>
      <c r="AJ2451" s="14">
        <f t="shared" si="3803"/>
        <v>0</v>
      </c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>
        <v>0</v>
      </c>
      <c r="AX2451" s="14">
        <v>0</v>
      </c>
      <c r="AY2451" s="14">
        <v>0</v>
      </c>
      <c r="AZ2451" s="14"/>
      <c r="BA2451" s="14"/>
      <c r="BB2451" s="14"/>
      <c r="BC2451" s="14"/>
      <c r="BD2451" s="14"/>
      <c r="BE2451" s="14">
        <f t="shared" si="3804"/>
        <v>0</v>
      </c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>
        <v>0</v>
      </c>
      <c r="BS2451" s="14">
        <v>0</v>
      </c>
      <c r="BT2451" s="14" t="e">
        <f>IF(#REF!=0,"-",#REF!/#REF!*100)</f>
        <v>#REF!</v>
      </c>
    </row>
    <row r="2452" spans="1:72" x14ac:dyDescent="0.25">
      <c r="A2452" s="4" t="s">
        <v>718</v>
      </c>
      <c r="B2452" s="4" t="s">
        <v>63</v>
      </c>
      <c r="C2452" s="4" t="s">
        <v>12</v>
      </c>
      <c r="D2452" s="102" t="s">
        <v>786</v>
      </c>
      <c r="E2452" s="113">
        <v>6112</v>
      </c>
      <c r="F2452" s="102" t="s">
        <v>790</v>
      </c>
      <c r="G2452" s="98" t="s">
        <v>1669</v>
      </c>
      <c r="H2452" s="13" t="s">
        <v>23</v>
      </c>
      <c r="I2452" s="14">
        <v>0</v>
      </c>
      <c r="J2452" s="14"/>
      <c r="K2452" s="14"/>
      <c r="L2452" s="14"/>
      <c r="M2452" s="14"/>
      <c r="N2452" s="14"/>
      <c r="O2452" s="14">
        <f t="shared" si="3802"/>
        <v>0</v>
      </c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>
        <v>0</v>
      </c>
      <c r="AC2452" s="14">
        <v>0</v>
      </c>
      <c r="AD2452" s="14">
        <v>0</v>
      </c>
      <c r="AE2452" s="14"/>
      <c r="AF2452" s="14"/>
      <c r="AG2452" s="14"/>
      <c r="AH2452" s="14"/>
      <c r="AI2452" s="14"/>
      <c r="AJ2452" s="14">
        <f t="shared" si="3803"/>
        <v>0</v>
      </c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>
        <v>0</v>
      </c>
      <c r="AX2452" s="14">
        <v>0</v>
      </c>
      <c r="AY2452" s="14">
        <v>0</v>
      </c>
      <c r="AZ2452" s="14"/>
      <c r="BA2452" s="14"/>
      <c r="BB2452" s="14"/>
      <c r="BC2452" s="14"/>
      <c r="BD2452" s="14"/>
      <c r="BE2452" s="14">
        <f t="shared" si="3804"/>
        <v>0</v>
      </c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>
        <v>0</v>
      </c>
      <c r="BS2452" s="14">
        <v>0</v>
      </c>
      <c r="BT2452" s="14" t="e">
        <f>IF(#REF!=0,"-",#REF!/#REF!*100)</f>
        <v>#REF!</v>
      </c>
    </row>
    <row r="2453" spans="1:72" x14ac:dyDescent="0.25">
      <c r="A2453" s="4" t="s">
        <v>718</v>
      </c>
      <c r="B2453" s="4" t="s">
        <v>63</v>
      </c>
      <c r="C2453" s="4" t="s">
        <v>12</v>
      </c>
      <c r="D2453" s="102" t="s">
        <v>786</v>
      </c>
      <c r="E2453" s="113">
        <v>6112</v>
      </c>
      <c r="F2453" s="102" t="s">
        <v>791</v>
      </c>
      <c r="G2453" s="98" t="s">
        <v>1669</v>
      </c>
      <c r="H2453" s="13" t="s">
        <v>24</v>
      </c>
      <c r="I2453" s="14">
        <v>0</v>
      </c>
      <c r="J2453" s="14"/>
      <c r="K2453" s="14"/>
      <c r="L2453" s="14"/>
      <c r="M2453" s="14"/>
      <c r="N2453" s="14"/>
      <c r="O2453" s="14">
        <f t="shared" si="3802"/>
        <v>0</v>
      </c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>
        <v>0</v>
      </c>
      <c r="AC2453" s="14">
        <v>0</v>
      </c>
      <c r="AD2453" s="14">
        <v>0</v>
      </c>
      <c r="AE2453" s="14"/>
      <c r="AF2453" s="14"/>
      <c r="AG2453" s="14"/>
      <c r="AH2453" s="14"/>
      <c r="AI2453" s="14"/>
      <c r="AJ2453" s="14">
        <f t="shared" si="3803"/>
        <v>0</v>
      </c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>
        <v>0</v>
      </c>
      <c r="AX2453" s="14">
        <v>0</v>
      </c>
      <c r="AY2453" s="14">
        <v>0</v>
      </c>
      <c r="AZ2453" s="14"/>
      <c r="BA2453" s="14"/>
      <c r="BB2453" s="14"/>
      <c r="BC2453" s="14"/>
      <c r="BD2453" s="14"/>
      <c r="BE2453" s="14">
        <f t="shared" si="3804"/>
        <v>0</v>
      </c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>
        <v>0</v>
      </c>
      <c r="BS2453" s="14">
        <v>0</v>
      </c>
      <c r="BT2453" s="14" t="e">
        <f>IF(#REF!=0,"-",#REF!/#REF!*100)</f>
        <v>#REF!</v>
      </c>
    </row>
    <row r="2454" spans="1:72" ht="22.5" x14ac:dyDescent="0.25">
      <c r="A2454" s="4" t="s">
        <v>718</v>
      </c>
      <c r="B2454" s="4" t="s">
        <v>63</v>
      </c>
      <c r="C2454" s="4" t="s">
        <v>12</v>
      </c>
      <c r="D2454" s="102" t="s">
        <v>786</v>
      </c>
      <c r="E2454" s="101" t="s">
        <v>25</v>
      </c>
      <c r="F2454" s="101" t="s">
        <v>0</v>
      </c>
      <c r="G2454" s="2" t="s">
        <v>0</v>
      </c>
      <c r="H2454" s="2" t="s">
        <v>26</v>
      </c>
      <c r="I2454" s="12">
        <f t="shared" ref="I2454:AA2454" si="3865">SUM(I2455)</f>
        <v>0</v>
      </c>
      <c r="J2454" s="12">
        <f t="shared" si="3865"/>
        <v>0</v>
      </c>
      <c r="K2454" s="12">
        <f t="shared" si="3865"/>
        <v>0</v>
      </c>
      <c r="L2454" s="12">
        <f t="shared" si="3865"/>
        <v>0</v>
      </c>
      <c r="M2454" s="12">
        <f t="shared" si="3865"/>
        <v>0</v>
      </c>
      <c r="N2454" s="12">
        <f t="shared" si="3865"/>
        <v>0</v>
      </c>
      <c r="O2454" s="12">
        <f t="shared" si="3865"/>
        <v>0</v>
      </c>
      <c r="P2454" s="12">
        <f t="shared" si="3865"/>
        <v>0</v>
      </c>
      <c r="Q2454" s="12">
        <f t="shared" si="3865"/>
        <v>0</v>
      </c>
      <c r="R2454" s="12">
        <f t="shared" si="3865"/>
        <v>0</v>
      </c>
      <c r="S2454" s="12">
        <f t="shared" si="3865"/>
        <v>0</v>
      </c>
      <c r="T2454" s="12">
        <f t="shared" si="3865"/>
        <v>0</v>
      </c>
      <c r="U2454" s="12">
        <f t="shared" si="3865"/>
        <v>0</v>
      </c>
      <c r="V2454" s="12">
        <f t="shared" si="3865"/>
        <v>0</v>
      </c>
      <c r="W2454" s="12">
        <f t="shared" si="3865"/>
        <v>0</v>
      </c>
      <c r="X2454" s="12">
        <f t="shared" si="3865"/>
        <v>0</v>
      </c>
      <c r="Y2454" s="12">
        <f t="shared" si="3865"/>
        <v>0</v>
      </c>
      <c r="Z2454" s="12">
        <f t="shared" si="3865"/>
        <v>0</v>
      </c>
      <c r="AA2454" s="12">
        <f t="shared" si="3865"/>
        <v>0</v>
      </c>
      <c r="AB2454" s="12">
        <v>0</v>
      </c>
      <c r="AC2454" s="12">
        <v>0</v>
      </c>
      <c r="AD2454" s="12">
        <f t="shared" ref="AD2454:AV2454" si="3866">SUM(AD2455)</f>
        <v>0</v>
      </c>
      <c r="AE2454" s="12">
        <f t="shared" si="3866"/>
        <v>0</v>
      </c>
      <c r="AF2454" s="12">
        <f t="shared" si="3866"/>
        <v>0</v>
      </c>
      <c r="AG2454" s="12">
        <f t="shared" si="3866"/>
        <v>0</v>
      </c>
      <c r="AH2454" s="12">
        <f t="shared" si="3866"/>
        <v>0</v>
      </c>
      <c r="AI2454" s="12">
        <f t="shared" si="3866"/>
        <v>0</v>
      </c>
      <c r="AJ2454" s="12">
        <f t="shared" si="3866"/>
        <v>0</v>
      </c>
      <c r="AK2454" s="12">
        <f t="shared" si="3866"/>
        <v>0</v>
      </c>
      <c r="AL2454" s="12">
        <f t="shared" si="3866"/>
        <v>0</v>
      </c>
      <c r="AM2454" s="12">
        <f t="shared" si="3866"/>
        <v>0</v>
      </c>
      <c r="AN2454" s="12">
        <f t="shared" si="3866"/>
        <v>0</v>
      </c>
      <c r="AO2454" s="12">
        <f t="shared" si="3866"/>
        <v>0</v>
      </c>
      <c r="AP2454" s="12">
        <f t="shared" si="3866"/>
        <v>0</v>
      </c>
      <c r="AQ2454" s="12">
        <f t="shared" si="3866"/>
        <v>0</v>
      </c>
      <c r="AR2454" s="12">
        <f t="shared" si="3866"/>
        <v>0</v>
      </c>
      <c r="AS2454" s="12">
        <f t="shared" si="3866"/>
        <v>0</v>
      </c>
      <c r="AT2454" s="12">
        <f t="shared" si="3866"/>
        <v>0</v>
      </c>
      <c r="AU2454" s="12">
        <f t="shared" si="3866"/>
        <v>0</v>
      </c>
      <c r="AV2454" s="12">
        <f t="shared" si="3866"/>
        <v>0</v>
      </c>
      <c r="AW2454" s="12">
        <v>0</v>
      </c>
      <c r="AX2454" s="12">
        <v>0</v>
      </c>
      <c r="AY2454" s="12">
        <f t="shared" ref="AY2454:BQ2454" si="3867">SUM(AY2455)</f>
        <v>0</v>
      </c>
      <c r="AZ2454" s="12">
        <f t="shared" si="3867"/>
        <v>0</v>
      </c>
      <c r="BA2454" s="12">
        <f t="shared" si="3867"/>
        <v>0</v>
      </c>
      <c r="BB2454" s="12">
        <f t="shared" si="3867"/>
        <v>0</v>
      </c>
      <c r="BC2454" s="12">
        <f t="shared" si="3867"/>
        <v>0</v>
      </c>
      <c r="BD2454" s="12">
        <f t="shared" si="3867"/>
        <v>0</v>
      </c>
      <c r="BE2454" s="12">
        <f t="shared" si="3867"/>
        <v>0</v>
      </c>
      <c r="BF2454" s="12">
        <f t="shared" si="3867"/>
        <v>0</v>
      </c>
      <c r="BG2454" s="12">
        <f t="shared" si="3867"/>
        <v>0</v>
      </c>
      <c r="BH2454" s="12">
        <f t="shared" si="3867"/>
        <v>0</v>
      </c>
      <c r="BI2454" s="12">
        <f t="shared" si="3867"/>
        <v>0</v>
      </c>
      <c r="BJ2454" s="12">
        <f t="shared" si="3867"/>
        <v>0</v>
      </c>
      <c r="BK2454" s="12">
        <f t="shared" si="3867"/>
        <v>0</v>
      </c>
      <c r="BL2454" s="12">
        <f t="shared" si="3867"/>
        <v>0</v>
      </c>
      <c r="BM2454" s="12">
        <f t="shared" si="3867"/>
        <v>0</v>
      </c>
      <c r="BN2454" s="12">
        <f t="shared" si="3867"/>
        <v>0</v>
      </c>
      <c r="BO2454" s="12">
        <f t="shared" si="3867"/>
        <v>0</v>
      </c>
      <c r="BP2454" s="12">
        <f t="shared" si="3867"/>
        <v>0</v>
      </c>
      <c r="BQ2454" s="12">
        <f t="shared" si="3867"/>
        <v>0</v>
      </c>
      <c r="BR2454" s="12">
        <v>0</v>
      </c>
      <c r="BS2454" s="12">
        <v>0</v>
      </c>
      <c r="BT2454" s="12" t="e">
        <f>IF(#REF!=0,"-",#REF!/#REF!*100)</f>
        <v>#REF!</v>
      </c>
    </row>
    <row r="2455" spans="1:72" x14ac:dyDescent="0.25">
      <c r="A2455" s="4" t="s">
        <v>718</v>
      </c>
      <c r="B2455" s="4" t="s">
        <v>63</v>
      </c>
      <c r="C2455" s="4" t="s">
        <v>12</v>
      </c>
      <c r="D2455" s="102" t="s">
        <v>786</v>
      </c>
      <c r="E2455" s="113">
        <v>6121</v>
      </c>
      <c r="F2455" s="102"/>
      <c r="G2455" s="98" t="s">
        <v>1669</v>
      </c>
      <c r="H2455" s="13" t="s">
        <v>27</v>
      </c>
      <c r="I2455" s="14">
        <v>0</v>
      </c>
      <c r="J2455" s="14"/>
      <c r="K2455" s="14"/>
      <c r="L2455" s="14"/>
      <c r="M2455" s="14"/>
      <c r="N2455" s="14"/>
      <c r="O2455" s="14">
        <f t="shared" si="3802"/>
        <v>0</v>
      </c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>
        <v>0</v>
      </c>
      <c r="AC2455" s="14">
        <v>0</v>
      </c>
      <c r="AD2455" s="14">
        <v>0</v>
      </c>
      <c r="AE2455" s="14"/>
      <c r="AF2455" s="14"/>
      <c r="AG2455" s="14"/>
      <c r="AH2455" s="14"/>
      <c r="AI2455" s="14"/>
      <c r="AJ2455" s="14">
        <f t="shared" si="3803"/>
        <v>0</v>
      </c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>
        <v>0</v>
      </c>
      <c r="AX2455" s="14">
        <v>0</v>
      </c>
      <c r="AY2455" s="14">
        <v>0</v>
      </c>
      <c r="AZ2455" s="14"/>
      <c r="BA2455" s="14"/>
      <c r="BB2455" s="14"/>
      <c r="BC2455" s="14"/>
      <c r="BD2455" s="14"/>
      <c r="BE2455" s="14">
        <f t="shared" si="3804"/>
        <v>0</v>
      </c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>
        <v>0</v>
      </c>
      <c r="BS2455" s="14">
        <v>0</v>
      </c>
      <c r="BT2455" s="14" t="e">
        <f>IF(#REF!=0,"-",#REF!/#REF!*100)</f>
        <v>#REF!</v>
      </c>
    </row>
    <row r="2456" spans="1:72" ht="22.5" x14ac:dyDescent="0.25">
      <c r="A2456" s="4" t="s">
        <v>718</v>
      </c>
      <c r="B2456" s="4" t="s">
        <v>63</v>
      </c>
      <c r="C2456" s="4" t="s">
        <v>12</v>
      </c>
      <c r="D2456" s="102" t="s">
        <v>786</v>
      </c>
      <c r="E2456" s="101" t="s">
        <v>29</v>
      </c>
      <c r="F2456" s="101" t="s">
        <v>0</v>
      </c>
      <c r="G2456" s="2" t="s">
        <v>0</v>
      </c>
      <c r="H2456" s="2" t="s">
        <v>30</v>
      </c>
      <c r="I2456" s="12">
        <f t="shared" ref="I2456:AA2456" si="3868">SUM(I2457:I2465)</f>
        <v>0</v>
      </c>
      <c r="J2456" s="12">
        <f t="shared" si="3868"/>
        <v>0</v>
      </c>
      <c r="K2456" s="12">
        <f t="shared" si="3868"/>
        <v>0</v>
      </c>
      <c r="L2456" s="12">
        <f t="shared" si="3868"/>
        <v>0</v>
      </c>
      <c r="M2456" s="12">
        <f t="shared" si="3868"/>
        <v>0</v>
      </c>
      <c r="N2456" s="12">
        <f t="shared" si="3868"/>
        <v>0</v>
      </c>
      <c r="O2456" s="12">
        <f t="shared" si="3868"/>
        <v>0</v>
      </c>
      <c r="P2456" s="12">
        <f t="shared" si="3868"/>
        <v>0</v>
      </c>
      <c r="Q2456" s="12">
        <f t="shared" si="3868"/>
        <v>0</v>
      </c>
      <c r="R2456" s="12">
        <f t="shared" si="3868"/>
        <v>0</v>
      </c>
      <c r="S2456" s="12">
        <f t="shared" si="3868"/>
        <v>0</v>
      </c>
      <c r="T2456" s="12">
        <f t="shared" si="3868"/>
        <v>0</v>
      </c>
      <c r="U2456" s="12">
        <f t="shared" si="3868"/>
        <v>0</v>
      </c>
      <c r="V2456" s="12">
        <f t="shared" si="3868"/>
        <v>0</v>
      </c>
      <c r="W2456" s="12">
        <f t="shared" si="3868"/>
        <v>0</v>
      </c>
      <c r="X2456" s="12">
        <f t="shared" si="3868"/>
        <v>0</v>
      </c>
      <c r="Y2456" s="12">
        <f t="shared" si="3868"/>
        <v>0</v>
      </c>
      <c r="Z2456" s="12">
        <f t="shared" si="3868"/>
        <v>0</v>
      </c>
      <c r="AA2456" s="12">
        <f t="shared" si="3868"/>
        <v>0</v>
      </c>
      <c r="AB2456" s="12">
        <v>0</v>
      </c>
      <c r="AC2456" s="12">
        <v>0</v>
      </c>
      <c r="AD2456" s="12">
        <f t="shared" ref="AD2456:AV2456" si="3869">SUM(AD2457:AD2465)</f>
        <v>0</v>
      </c>
      <c r="AE2456" s="12">
        <f t="shared" si="3869"/>
        <v>0</v>
      </c>
      <c r="AF2456" s="12">
        <f t="shared" si="3869"/>
        <v>0</v>
      </c>
      <c r="AG2456" s="12">
        <f t="shared" si="3869"/>
        <v>5000</v>
      </c>
      <c r="AH2456" s="12">
        <f t="shared" si="3869"/>
        <v>0</v>
      </c>
      <c r="AI2456" s="12">
        <f t="shared" si="3869"/>
        <v>0</v>
      </c>
      <c r="AJ2456" s="12">
        <f t="shared" si="3869"/>
        <v>5000</v>
      </c>
      <c r="AK2456" s="12">
        <f t="shared" si="3869"/>
        <v>0</v>
      </c>
      <c r="AL2456" s="12">
        <f t="shared" si="3869"/>
        <v>0</v>
      </c>
      <c r="AM2456" s="12">
        <f t="shared" si="3869"/>
        <v>5000</v>
      </c>
      <c r="AN2456" s="12">
        <f t="shared" si="3869"/>
        <v>0</v>
      </c>
      <c r="AO2456" s="12">
        <f t="shared" si="3869"/>
        <v>0</v>
      </c>
      <c r="AP2456" s="12">
        <f t="shared" si="3869"/>
        <v>0</v>
      </c>
      <c r="AQ2456" s="12">
        <f t="shared" si="3869"/>
        <v>0</v>
      </c>
      <c r="AR2456" s="12">
        <f t="shared" si="3869"/>
        <v>0</v>
      </c>
      <c r="AS2456" s="12">
        <f t="shared" si="3869"/>
        <v>0</v>
      </c>
      <c r="AT2456" s="12">
        <f t="shared" si="3869"/>
        <v>0</v>
      </c>
      <c r="AU2456" s="12">
        <f t="shared" si="3869"/>
        <v>0</v>
      </c>
      <c r="AV2456" s="12">
        <f t="shared" si="3869"/>
        <v>0</v>
      </c>
      <c r="AW2456" s="12">
        <v>5000</v>
      </c>
      <c r="AX2456" s="12">
        <v>0</v>
      </c>
      <c r="AY2456" s="12">
        <f t="shared" ref="AY2456:BQ2456" si="3870">SUM(AY2457:AY2465)</f>
        <v>0</v>
      </c>
      <c r="AZ2456" s="12">
        <f t="shared" si="3870"/>
        <v>0</v>
      </c>
      <c r="BA2456" s="12">
        <f t="shared" si="3870"/>
        <v>0</v>
      </c>
      <c r="BB2456" s="12">
        <f t="shared" si="3870"/>
        <v>0</v>
      </c>
      <c r="BC2456" s="12">
        <f t="shared" si="3870"/>
        <v>0</v>
      </c>
      <c r="BD2456" s="12">
        <f t="shared" si="3870"/>
        <v>0</v>
      </c>
      <c r="BE2456" s="12">
        <f t="shared" si="3870"/>
        <v>0</v>
      </c>
      <c r="BF2456" s="12">
        <f t="shared" si="3870"/>
        <v>0</v>
      </c>
      <c r="BG2456" s="12">
        <f t="shared" si="3870"/>
        <v>0</v>
      </c>
      <c r="BH2456" s="12">
        <f t="shared" si="3870"/>
        <v>0</v>
      </c>
      <c r="BI2456" s="12">
        <f t="shared" si="3870"/>
        <v>0</v>
      </c>
      <c r="BJ2456" s="12">
        <f t="shared" si="3870"/>
        <v>0</v>
      </c>
      <c r="BK2456" s="12">
        <f t="shared" si="3870"/>
        <v>0</v>
      </c>
      <c r="BL2456" s="12">
        <f t="shared" si="3870"/>
        <v>0</v>
      </c>
      <c r="BM2456" s="12">
        <f t="shared" si="3870"/>
        <v>0</v>
      </c>
      <c r="BN2456" s="12">
        <f t="shared" si="3870"/>
        <v>0</v>
      </c>
      <c r="BO2456" s="12">
        <f t="shared" si="3870"/>
        <v>0</v>
      </c>
      <c r="BP2456" s="12">
        <f t="shared" si="3870"/>
        <v>0</v>
      </c>
      <c r="BQ2456" s="12">
        <f t="shared" si="3870"/>
        <v>0</v>
      </c>
      <c r="BR2456" s="12">
        <v>0</v>
      </c>
      <c r="BS2456" s="12">
        <v>0</v>
      </c>
      <c r="BT2456" s="12" t="e">
        <f>IF(#REF!=0,"-",#REF!/#REF!*100)</f>
        <v>#REF!</v>
      </c>
    </row>
    <row r="2457" spans="1:72" x14ac:dyDescent="0.25">
      <c r="A2457" s="4" t="s">
        <v>718</v>
      </c>
      <c r="B2457" s="4" t="s">
        <v>63</v>
      </c>
      <c r="C2457" s="4" t="s">
        <v>12</v>
      </c>
      <c r="D2457" s="102" t="s">
        <v>786</v>
      </c>
      <c r="E2457" s="113">
        <v>6131</v>
      </c>
      <c r="F2457" s="102"/>
      <c r="G2457" s="98" t="s">
        <v>1669</v>
      </c>
      <c r="H2457" s="13" t="s">
        <v>32</v>
      </c>
      <c r="I2457" s="14">
        <v>0</v>
      </c>
      <c r="J2457" s="14"/>
      <c r="K2457" s="14"/>
      <c r="L2457" s="14"/>
      <c r="M2457" s="14"/>
      <c r="N2457" s="14"/>
      <c r="O2457" s="14">
        <f t="shared" si="3802"/>
        <v>0</v>
      </c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>
        <v>0</v>
      </c>
      <c r="AC2457" s="14">
        <v>0</v>
      </c>
      <c r="AD2457" s="14">
        <v>0</v>
      </c>
      <c r="AE2457" s="14"/>
      <c r="AF2457" s="14"/>
      <c r="AG2457" s="14"/>
      <c r="AH2457" s="14"/>
      <c r="AI2457" s="14"/>
      <c r="AJ2457" s="14">
        <f t="shared" si="3803"/>
        <v>0</v>
      </c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>
        <v>0</v>
      </c>
      <c r="AX2457" s="14">
        <v>0</v>
      </c>
      <c r="AY2457" s="14">
        <v>0</v>
      </c>
      <c r="AZ2457" s="14"/>
      <c r="BA2457" s="14"/>
      <c r="BB2457" s="14"/>
      <c r="BC2457" s="14"/>
      <c r="BD2457" s="14"/>
      <c r="BE2457" s="14">
        <f t="shared" si="3804"/>
        <v>0</v>
      </c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>
        <v>0</v>
      </c>
      <c r="BS2457" s="14">
        <v>0</v>
      </c>
      <c r="BT2457" s="14" t="e">
        <f>IF(#REF!=0,"-",#REF!/#REF!*100)</f>
        <v>#REF!</v>
      </c>
    </row>
    <row r="2458" spans="1:72" x14ac:dyDescent="0.25">
      <c r="A2458" s="4" t="s">
        <v>718</v>
      </c>
      <c r="B2458" s="4" t="s">
        <v>63</v>
      </c>
      <c r="C2458" s="4" t="s">
        <v>12</v>
      </c>
      <c r="D2458" s="102" t="s">
        <v>786</v>
      </c>
      <c r="E2458" s="113">
        <v>6132</v>
      </c>
      <c r="F2458" s="102"/>
      <c r="G2458" s="98" t="s">
        <v>1669</v>
      </c>
      <c r="H2458" s="13" t="s">
        <v>72</v>
      </c>
      <c r="I2458" s="14">
        <v>0</v>
      </c>
      <c r="J2458" s="14"/>
      <c r="K2458" s="14"/>
      <c r="L2458" s="14"/>
      <c r="M2458" s="14"/>
      <c r="N2458" s="14"/>
      <c r="O2458" s="14">
        <f t="shared" si="3802"/>
        <v>0</v>
      </c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>
        <v>0</v>
      </c>
      <c r="AC2458" s="14">
        <v>0</v>
      </c>
      <c r="AD2458" s="14">
        <v>0</v>
      </c>
      <c r="AE2458" s="14"/>
      <c r="AF2458" s="14"/>
      <c r="AG2458" s="14"/>
      <c r="AH2458" s="14"/>
      <c r="AI2458" s="14"/>
      <c r="AJ2458" s="14">
        <f t="shared" si="3803"/>
        <v>0</v>
      </c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>
        <v>0</v>
      </c>
      <c r="AX2458" s="14">
        <v>0</v>
      </c>
      <c r="AY2458" s="14">
        <v>0</v>
      </c>
      <c r="AZ2458" s="14"/>
      <c r="BA2458" s="14"/>
      <c r="BB2458" s="14"/>
      <c r="BC2458" s="14"/>
      <c r="BD2458" s="14"/>
      <c r="BE2458" s="14">
        <f t="shared" si="3804"/>
        <v>0</v>
      </c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>
        <v>0</v>
      </c>
      <c r="BS2458" s="14">
        <v>0</v>
      </c>
      <c r="BT2458" s="14" t="e">
        <f>IF(#REF!=0,"-",#REF!/#REF!*100)</f>
        <v>#REF!</v>
      </c>
    </row>
    <row r="2459" spans="1:72" x14ac:dyDescent="0.25">
      <c r="A2459" s="4" t="s">
        <v>718</v>
      </c>
      <c r="B2459" s="4" t="s">
        <v>63</v>
      </c>
      <c r="C2459" s="4" t="s">
        <v>12</v>
      </c>
      <c r="D2459" s="102" t="s">
        <v>786</v>
      </c>
      <c r="E2459" s="113">
        <v>6133</v>
      </c>
      <c r="F2459" s="102"/>
      <c r="G2459" s="98" t="s">
        <v>1669</v>
      </c>
      <c r="H2459" s="13" t="s">
        <v>75</v>
      </c>
      <c r="I2459" s="14">
        <v>0</v>
      </c>
      <c r="J2459" s="14"/>
      <c r="K2459" s="14"/>
      <c r="L2459" s="14"/>
      <c r="M2459" s="14"/>
      <c r="N2459" s="14"/>
      <c r="O2459" s="14">
        <f t="shared" si="3802"/>
        <v>0</v>
      </c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>
        <v>0</v>
      </c>
      <c r="AC2459" s="14">
        <v>0</v>
      </c>
      <c r="AD2459" s="14">
        <v>0</v>
      </c>
      <c r="AE2459" s="14"/>
      <c r="AF2459" s="14"/>
      <c r="AG2459" s="14"/>
      <c r="AH2459" s="14"/>
      <c r="AI2459" s="14"/>
      <c r="AJ2459" s="14">
        <f t="shared" si="3803"/>
        <v>0</v>
      </c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>
        <v>0</v>
      </c>
      <c r="AX2459" s="14">
        <v>0</v>
      </c>
      <c r="AY2459" s="14">
        <v>0</v>
      </c>
      <c r="AZ2459" s="14"/>
      <c r="BA2459" s="14"/>
      <c r="BB2459" s="14"/>
      <c r="BC2459" s="14"/>
      <c r="BD2459" s="14"/>
      <c r="BE2459" s="14">
        <f t="shared" si="3804"/>
        <v>0</v>
      </c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>
        <v>0</v>
      </c>
      <c r="BS2459" s="14">
        <v>0</v>
      </c>
      <c r="BT2459" s="14" t="e">
        <f>IF(#REF!=0,"-",#REF!/#REF!*100)</f>
        <v>#REF!</v>
      </c>
    </row>
    <row r="2460" spans="1:72" x14ac:dyDescent="0.25">
      <c r="A2460" s="4" t="s">
        <v>718</v>
      </c>
      <c r="B2460" s="4" t="s">
        <v>63</v>
      </c>
      <c r="C2460" s="4" t="s">
        <v>12</v>
      </c>
      <c r="D2460" s="102" t="s">
        <v>786</v>
      </c>
      <c r="E2460" s="113">
        <v>6134</v>
      </c>
      <c r="F2460" s="102"/>
      <c r="G2460" s="98" t="s">
        <v>1669</v>
      </c>
      <c r="H2460" s="13" t="s">
        <v>78</v>
      </c>
      <c r="I2460" s="14">
        <v>0</v>
      </c>
      <c r="J2460" s="14"/>
      <c r="K2460" s="14"/>
      <c r="L2460" s="14"/>
      <c r="M2460" s="14"/>
      <c r="N2460" s="14"/>
      <c r="O2460" s="14">
        <f t="shared" si="3802"/>
        <v>0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>
        <v>0</v>
      </c>
      <c r="AC2460" s="14">
        <v>0</v>
      </c>
      <c r="AD2460" s="14">
        <v>0</v>
      </c>
      <c r="AE2460" s="14"/>
      <c r="AF2460" s="14"/>
      <c r="AG2460" s="14">
        <v>1570</v>
      </c>
      <c r="AH2460" s="14"/>
      <c r="AI2460" s="14"/>
      <c r="AJ2460" s="14">
        <f t="shared" si="3803"/>
        <v>1570</v>
      </c>
      <c r="AK2460" s="14"/>
      <c r="AL2460" s="14"/>
      <c r="AM2460" s="14">
        <v>1570</v>
      </c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>
        <v>1570</v>
      </c>
      <c r="AX2460" s="14">
        <v>0</v>
      </c>
      <c r="AY2460" s="14">
        <v>0</v>
      </c>
      <c r="AZ2460" s="14"/>
      <c r="BA2460" s="14"/>
      <c r="BB2460" s="14"/>
      <c r="BC2460" s="14"/>
      <c r="BD2460" s="14"/>
      <c r="BE2460" s="14">
        <f t="shared" si="3804"/>
        <v>0</v>
      </c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>
        <v>0</v>
      </c>
      <c r="BS2460" s="14">
        <v>0</v>
      </c>
      <c r="BT2460" s="14" t="e">
        <f>IF(#REF!=0,"-",#REF!/#REF!*100)</f>
        <v>#REF!</v>
      </c>
    </row>
    <row r="2461" spans="1:72" x14ac:dyDescent="0.25">
      <c r="A2461" s="4" t="s">
        <v>718</v>
      </c>
      <c r="B2461" s="4" t="s">
        <v>63</v>
      </c>
      <c r="C2461" s="4" t="s">
        <v>12</v>
      </c>
      <c r="D2461" s="102" t="s">
        <v>786</v>
      </c>
      <c r="E2461" s="113">
        <v>6135</v>
      </c>
      <c r="F2461" s="102"/>
      <c r="G2461" s="98" t="s">
        <v>1669</v>
      </c>
      <c r="H2461" s="13" t="s">
        <v>81</v>
      </c>
      <c r="I2461" s="14">
        <v>0</v>
      </c>
      <c r="J2461" s="14"/>
      <c r="K2461" s="14"/>
      <c r="L2461" s="14"/>
      <c r="M2461" s="14"/>
      <c r="N2461" s="14"/>
      <c r="O2461" s="14">
        <f t="shared" si="3802"/>
        <v>0</v>
      </c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>
        <v>0</v>
      </c>
      <c r="AC2461" s="14">
        <v>0</v>
      </c>
      <c r="AD2461" s="14">
        <v>0</v>
      </c>
      <c r="AE2461" s="14"/>
      <c r="AF2461" s="14"/>
      <c r="AG2461" s="14">
        <v>710</v>
      </c>
      <c r="AH2461" s="14"/>
      <c r="AI2461" s="14"/>
      <c r="AJ2461" s="14">
        <f t="shared" si="3803"/>
        <v>710</v>
      </c>
      <c r="AK2461" s="14"/>
      <c r="AL2461" s="14"/>
      <c r="AM2461" s="14">
        <v>710</v>
      </c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>
        <v>710</v>
      </c>
      <c r="AX2461" s="14">
        <v>0</v>
      </c>
      <c r="AY2461" s="14">
        <v>0</v>
      </c>
      <c r="AZ2461" s="14"/>
      <c r="BA2461" s="14"/>
      <c r="BB2461" s="14"/>
      <c r="BC2461" s="14"/>
      <c r="BD2461" s="14"/>
      <c r="BE2461" s="14">
        <f t="shared" si="3804"/>
        <v>0</v>
      </c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>
        <v>0</v>
      </c>
      <c r="BS2461" s="14">
        <v>0</v>
      </c>
      <c r="BT2461" s="14" t="e">
        <f>IF(#REF!=0,"-",#REF!/#REF!*100)</f>
        <v>#REF!</v>
      </c>
    </row>
    <row r="2462" spans="1:72" ht="22.5" x14ac:dyDescent="0.25">
      <c r="A2462" s="4" t="s">
        <v>718</v>
      </c>
      <c r="B2462" s="4" t="s">
        <v>63</v>
      </c>
      <c r="C2462" s="4" t="s">
        <v>12</v>
      </c>
      <c r="D2462" s="102" t="s">
        <v>786</v>
      </c>
      <c r="E2462" s="113">
        <v>6136</v>
      </c>
      <c r="F2462" s="102"/>
      <c r="G2462" s="98" t="s">
        <v>1669</v>
      </c>
      <c r="H2462" s="13" t="s">
        <v>84</v>
      </c>
      <c r="I2462" s="14">
        <v>0</v>
      </c>
      <c r="J2462" s="14"/>
      <c r="K2462" s="14"/>
      <c r="L2462" s="14"/>
      <c r="M2462" s="14"/>
      <c r="N2462" s="14"/>
      <c r="O2462" s="14">
        <f t="shared" si="3802"/>
        <v>0</v>
      </c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>
        <v>0</v>
      </c>
      <c r="AC2462" s="14">
        <v>0</v>
      </c>
      <c r="AD2462" s="14">
        <v>0</v>
      </c>
      <c r="AE2462" s="14"/>
      <c r="AF2462" s="14"/>
      <c r="AG2462" s="14"/>
      <c r="AH2462" s="14"/>
      <c r="AI2462" s="14"/>
      <c r="AJ2462" s="14">
        <f t="shared" si="3803"/>
        <v>0</v>
      </c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>
        <v>0</v>
      </c>
      <c r="AX2462" s="14">
        <v>0</v>
      </c>
      <c r="AY2462" s="14">
        <v>0</v>
      </c>
      <c r="AZ2462" s="14"/>
      <c r="BA2462" s="14"/>
      <c r="BB2462" s="14"/>
      <c r="BC2462" s="14"/>
      <c r="BD2462" s="14"/>
      <c r="BE2462" s="14">
        <f t="shared" si="3804"/>
        <v>0</v>
      </c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>
        <v>0</v>
      </c>
      <c r="BS2462" s="14">
        <v>0</v>
      </c>
      <c r="BT2462" s="14" t="e">
        <f>IF(#REF!=0,"-",#REF!/#REF!*100)</f>
        <v>#REF!</v>
      </c>
    </row>
    <row r="2463" spans="1:72" x14ac:dyDescent="0.25">
      <c r="A2463" s="4" t="s">
        <v>718</v>
      </c>
      <c r="B2463" s="4" t="s">
        <v>63</v>
      </c>
      <c r="C2463" s="4" t="s">
        <v>12</v>
      </c>
      <c r="D2463" s="102" t="s">
        <v>786</v>
      </c>
      <c r="E2463" s="113">
        <v>6137</v>
      </c>
      <c r="F2463" s="102"/>
      <c r="G2463" s="98" t="s">
        <v>1669</v>
      </c>
      <c r="H2463" s="13" t="s">
        <v>87</v>
      </c>
      <c r="I2463" s="14">
        <v>0</v>
      </c>
      <c r="J2463" s="14"/>
      <c r="K2463" s="14"/>
      <c r="L2463" s="14"/>
      <c r="M2463" s="14"/>
      <c r="N2463" s="14"/>
      <c r="O2463" s="14">
        <f t="shared" ref="O2463:O2523" si="3871">I2463+J2463+K2463+L2463+M2463+N2463</f>
        <v>0</v>
      </c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>
        <v>0</v>
      </c>
      <c r="AC2463" s="14">
        <v>0</v>
      </c>
      <c r="AD2463" s="14">
        <v>0</v>
      </c>
      <c r="AE2463" s="14"/>
      <c r="AF2463" s="14"/>
      <c r="AG2463" s="14"/>
      <c r="AH2463" s="14"/>
      <c r="AI2463" s="14"/>
      <c r="AJ2463" s="14">
        <f t="shared" ref="AJ2463:AJ2523" si="3872">AD2463+AE2463+AF2463+AG2463+AH2463+AI2463</f>
        <v>0</v>
      </c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>
        <v>0</v>
      </c>
      <c r="AX2463" s="14">
        <v>0</v>
      </c>
      <c r="AY2463" s="14">
        <v>0</v>
      </c>
      <c r="AZ2463" s="14"/>
      <c r="BA2463" s="14"/>
      <c r="BB2463" s="14"/>
      <c r="BC2463" s="14"/>
      <c r="BD2463" s="14"/>
      <c r="BE2463" s="14">
        <f t="shared" ref="BE2463:BE2523" si="3873">AY2463+AZ2463+BA2463+BB2463+BC2463+BD2463</f>
        <v>0</v>
      </c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>
        <v>0</v>
      </c>
      <c r="BS2463" s="14">
        <v>0</v>
      </c>
      <c r="BT2463" s="14" t="e">
        <f>IF(#REF!=0,"-",#REF!/#REF!*100)</f>
        <v>#REF!</v>
      </c>
    </row>
    <row r="2464" spans="1:72" ht="22.5" x14ac:dyDescent="0.25">
      <c r="A2464" s="4" t="s">
        <v>718</v>
      </c>
      <c r="B2464" s="4" t="s">
        <v>63</v>
      </c>
      <c r="C2464" s="4" t="s">
        <v>12</v>
      </c>
      <c r="D2464" s="102" t="s">
        <v>786</v>
      </c>
      <c r="E2464" s="113">
        <v>6138</v>
      </c>
      <c r="F2464" s="102"/>
      <c r="G2464" s="98" t="s">
        <v>1669</v>
      </c>
      <c r="H2464" s="13" t="s">
        <v>90</v>
      </c>
      <c r="I2464" s="14">
        <v>0</v>
      </c>
      <c r="J2464" s="14"/>
      <c r="K2464" s="14"/>
      <c r="L2464" s="14"/>
      <c r="M2464" s="14"/>
      <c r="N2464" s="14"/>
      <c r="O2464" s="14">
        <f t="shared" si="3871"/>
        <v>0</v>
      </c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>
        <v>0</v>
      </c>
      <c r="AC2464" s="14">
        <v>0</v>
      </c>
      <c r="AD2464" s="14">
        <v>0</v>
      </c>
      <c r="AE2464" s="14"/>
      <c r="AF2464" s="14"/>
      <c r="AG2464" s="14">
        <v>150</v>
      </c>
      <c r="AH2464" s="14"/>
      <c r="AI2464" s="14"/>
      <c r="AJ2464" s="14">
        <f t="shared" si="3872"/>
        <v>150</v>
      </c>
      <c r="AK2464" s="14"/>
      <c r="AL2464" s="14"/>
      <c r="AM2464" s="14">
        <v>150</v>
      </c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>
        <v>150</v>
      </c>
      <c r="AX2464" s="14">
        <v>0</v>
      </c>
      <c r="AY2464" s="14">
        <v>0</v>
      </c>
      <c r="AZ2464" s="14"/>
      <c r="BA2464" s="14"/>
      <c r="BB2464" s="14"/>
      <c r="BC2464" s="14"/>
      <c r="BD2464" s="14"/>
      <c r="BE2464" s="14">
        <f t="shared" si="3873"/>
        <v>0</v>
      </c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>
        <v>0</v>
      </c>
      <c r="BS2464" s="14">
        <v>0</v>
      </c>
      <c r="BT2464" s="14" t="e">
        <f>IF(#REF!=0,"-",#REF!/#REF!*100)</f>
        <v>#REF!</v>
      </c>
    </row>
    <row r="2465" spans="1:72" x14ac:dyDescent="0.25">
      <c r="A2465" s="1" t="s">
        <v>718</v>
      </c>
      <c r="B2465" s="1" t="s">
        <v>63</v>
      </c>
      <c r="C2465" s="1" t="s">
        <v>12</v>
      </c>
      <c r="D2465" s="105" t="s">
        <v>786</v>
      </c>
      <c r="E2465" s="105" t="s">
        <v>34</v>
      </c>
      <c r="F2465" s="102" t="s">
        <v>0</v>
      </c>
      <c r="G2465" s="13" t="s">
        <v>0</v>
      </c>
      <c r="H2465" s="2" t="s">
        <v>35</v>
      </c>
      <c r="I2465" s="12">
        <f t="shared" ref="I2465:AA2465" si="3874">SUM(I2466:I2468)</f>
        <v>0</v>
      </c>
      <c r="J2465" s="12">
        <f t="shared" si="3874"/>
        <v>0</v>
      </c>
      <c r="K2465" s="12">
        <f t="shared" si="3874"/>
        <v>0</v>
      </c>
      <c r="L2465" s="12">
        <f t="shared" si="3874"/>
        <v>0</v>
      </c>
      <c r="M2465" s="12">
        <f t="shared" si="3874"/>
        <v>0</v>
      </c>
      <c r="N2465" s="12">
        <f t="shared" si="3874"/>
        <v>0</v>
      </c>
      <c r="O2465" s="12">
        <f t="shared" si="3874"/>
        <v>0</v>
      </c>
      <c r="P2465" s="12">
        <f t="shared" si="3874"/>
        <v>0</v>
      </c>
      <c r="Q2465" s="12">
        <f t="shared" si="3874"/>
        <v>0</v>
      </c>
      <c r="R2465" s="12">
        <f t="shared" si="3874"/>
        <v>0</v>
      </c>
      <c r="S2465" s="12">
        <f t="shared" si="3874"/>
        <v>0</v>
      </c>
      <c r="T2465" s="12">
        <f t="shared" si="3874"/>
        <v>0</v>
      </c>
      <c r="U2465" s="12">
        <f t="shared" si="3874"/>
        <v>0</v>
      </c>
      <c r="V2465" s="12">
        <f t="shared" si="3874"/>
        <v>0</v>
      </c>
      <c r="W2465" s="12">
        <f t="shared" si="3874"/>
        <v>0</v>
      </c>
      <c r="X2465" s="12">
        <f t="shared" si="3874"/>
        <v>0</v>
      </c>
      <c r="Y2465" s="12">
        <f t="shared" si="3874"/>
        <v>0</v>
      </c>
      <c r="Z2465" s="12">
        <f t="shared" si="3874"/>
        <v>0</v>
      </c>
      <c r="AA2465" s="12">
        <f t="shared" si="3874"/>
        <v>0</v>
      </c>
      <c r="AB2465" s="12">
        <v>0</v>
      </c>
      <c r="AC2465" s="12">
        <v>0</v>
      </c>
      <c r="AD2465" s="12">
        <f t="shared" ref="AD2465:AV2465" si="3875">SUM(AD2466:AD2468)</f>
        <v>0</v>
      </c>
      <c r="AE2465" s="12">
        <f t="shared" si="3875"/>
        <v>0</v>
      </c>
      <c r="AF2465" s="12">
        <f t="shared" si="3875"/>
        <v>0</v>
      </c>
      <c r="AG2465" s="12">
        <f t="shared" si="3875"/>
        <v>2570</v>
      </c>
      <c r="AH2465" s="12">
        <f t="shared" si="3875"/>
        <v>0</v>
      </c>
      <c r="AI2465" s="12">
        <f t="shared" si="3875"/>
        <v>0</v>
      </c>
      <c r="AJ2465" s="12">
        <f t="shared" si="3875"/>
        <v>2570</v>
      </c>
      <c r="AK2465" s="12">
        <f t="shared" si="3875"/>
        <v>0</v>
      </c>
      <c r="AL2465" s="12">
        <f t="shared" si="3875"/>
        <v>0</v>
      </c>
      <c r="AM2465" s="12">
        <f t="shared" si="3875"/>
        <v>2570</v>
      </c>
      <c r="AN2465" s="12">
        <f t="shared" si="3875"/>
        <v>0</v>
      </c>
      <c r="AO2465" s="12">
        <f t="shared" si="3875"/>
        <v>0</v>
      </c>
      <c r="AP2465" s="12">
        <f t="shared" si="3875"/>
        <v>0</v>
      </c>
      <c r="AQ2465" s="12">
        <f t="shared" si="3875"/>
        <v>0</v>
      </c>
      <c r="AR2465" s="12">
        <f t="shared" si="3875"/>
        <v>0</v>
      </c>
      <c r="AS2465" s="12">
        <f t="shared" si="3875"/>
        <v>0</v>
      </c>
      <c r="AT2465" s="12">
        <f t="shared" si="3875"/>
        <v>0</v>
      </c>
      <c r="AU2465" s="12">
        <f t="shared" si="3875"/>
        <v>0</v>
      </c>
      <c r="AV2465" s="12">
        <f t="shared" si="3875"/>
        <v>0</v>
      </c>
      <c r="AW2465" s="12">
        <v>2570</v>
      </c>
      <c r="AX2465" s="12">
        <v>0</v>
      </c>
      <c r="AY2465" s="12">
        <f t="shared" ref="AY2465:BQ2465" si="3876">SUM(AY2466:AY2468)</f>
        <v>0</v>
      </c>
      <c r="AZ2465" s="12">
        <f t="shared" si="3876"/>
        <v>0</v>
      </c>
      <c r="BA2465" s="12">
        <f t="shared" si="3876"/>
        <v>0</v>
      </c>
      <c r="BB2465" s="12">
        <f t="shared" si="3876"/>
        <v>0</v>
      </c>
      <c r="BC2465" s="12">
        <f t="shared" si="3876"/>
        <v>0</v>
      </c>
      <c r="BD2465" s="12">
        <f t="shared" si="3876"/>
        <v>0</v>
      </c>
      <c r="BE2465" s="12">
        <f t="shared" si="3876"/>
        <v>0</v>
      </c>
      <c r="BF2465" s="12">
        <f t="shared" si="3876"/>
        <v>0</v>
      </c>
      <c r="BG2465" s="12">
        <f t="shared" si="3876"/>
        <v>0</v>
      </c>
      <c r="BH2465" s="12">
        <f t="shared" si="3876"/>
        <v>0</v>
      </c>
      <c r="BI2465" s="12">
        <f t="shared" si="3876"/>
        <v>0</v>
      </c>
      <c r="BJ2465" s="12">
        <f t="shared" si="3876"/>
        <v>0</v>
      </c>
      <c r="BK2465" s="12">
        <f t="shared" si="3876"/>
        <v>0</v>
      </c>
      <c r="BL2465" s="12">
        <f t="shared" si="3876"/>
        <v>0</v>
      </c>
      <c r="BM2465" s="12">
        <f t="shared" si="3876"/>
        <v>0</v>
      </c>
      <c r="BN2465" s="12">
        <f t="shared" si="3876"/>
        <v>0</v>
      </c>
      <c r="BO2465" s="12">
        <f t="shared" si="3876"/>
        <v>0</v>
      </c>
      <c r="BP2465" s="12">
        <f t="shared" si="3876"/>
        <v>0</v>
      </c>
      <c r="BQ2465" s="12">
        <f t="shared" si="3876"/>
        <v>0</v>
      </c>
      <c r="BR2465" s="12">
        <v>0</v>
      </c>
      <c r="BS2465" s="12">
        <v>0</v>
      </c>
      <c r="BT2465" s="12" t="e">
        <f>IF(#REF!=0,"-",#REF!/#REF!*100)</f>
        <v>#REF!</v>
      </c>
    </row>
    <row r="2466" spans="1:72" x14ac:dyDescent="0.25">
      <c r="A2466" s="4" t="s">
        <v>718</v>
      </c>
      <c r="B2466" s="4" t="s">
        <v>63</v>
      </c>
      <c r="C2466" s="4" t="s">
        <v>12</v>
      </c>
      <c r="D2466" s="102" t="s">
        <v>786</v>
      </c>
      <c r="E2466" s="113">
        <v>6139</v>
      </c>
      <c r="F2466" s="102"/>
      <c r="G2466" s="98" t="s">
        <v>1669</v>
      </c>
      <c r="H2466" s="13" t="s">
        <v>35</v>
      </c>
      <c r="I2466" s="14">
        <v>0</v>
      </c>
      <c r="J2466" s="14"/>
      <c r="K2466" s="14"/>
      <c r="L2466" s="14"/>
      <c r="M2466" s="14"/>
      <c r="N2466" s="14"/>
      <c r="O2466" s="14">
        <f t="shared" si="3871"/>
        <v>0</v>
      </c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>
        <v>0</v>
      </c>
      <c r="AC2466" s="14">
        <v>0</v>
      </c>
      <c r="AD2466" s="14">
        <v>0</v>
      </c>
      <c r="AE2466" s="14"/>
      <c r="AF2466" s="14"/>
      <c r="AG2466" s="14">
        <v>2570</v>
      </c>
      <c r="AH2466" s="14"/>
      <c r="AI2466" s="14"/>
      <c r="AJ2466" s="14">
        <f t="shared" si="3872"/>
        <v>2570</v>
      </c>
      <c r="AK2466" s="14"/>
      <c r="AL2466" s="14"/>
      <c r="AM2466" s="14">
        <v>2570</v>
      </c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>
        <v>2570</v>
      </c>
      <c r="AX2466" s="14">
        <v>0</v>
      </c>
      <c r="AY2466" s="14">
        <v>0</v>
      </c>
      <c r="AZ2466" s="14"/>
      <c r="BA2466" s="14"/>
      <c r="BB2466" s="14"/>
      <c r="BC2466" s="14"/>
      <c r="BD2466" s="14"/>
      <c r="BE2466" s="14">
        <f t="shared" si="3873"/>
        <v>0</v>
      </c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>
        <v>0</v>
      </c>
      <c r="BS2466" s="14">
        <v>0</v>
      </c>
      <c r="BT2466" s="14" t="e">
        <f>IF(#REF!=0,"-",#REF!/#REF!*100)</f>
        <v>#REF!</v>
      </c>
    </row>
    <row r="2467" spans="1:72" ht="22.5" x14ac:dyDescent="0.25">
      <c r="A2467" s="4" t="s">
        <v>718</v>
      </c>
      <c r="B2467" s="4" t="s">
        <v>63</v>
      </c>
      <c r="C2467" s="4" t="s">
        <v>12</v>
      </c>
      <c r="D2467" s="102" t="s">
        <v>786</v>
      </c>
      <c r="E2467" s="113">
        <v>6139</v>
      </c>
      <c r="F2467" s="102" t="s">
        <v>792</v>
      </c>
      <c r="G2467" s="98" t="s">
        <v>1669</v>
      </c>
      <c r="H2467" s="13" t="s">
        <v>37</v>
      </c>
      <c r="I2467" s="14">
        <v>0</v>
      </c>
      <c r="J2467" s="14"/>
      <c r="K2467" s="14"/>
      <c r="L2467" s="14"/>
      <c r="M2467" s="14"/>
      <c r="N2467" s="14"/>
      <c r="O2467" s="14">
        <f t="shared" si="3871"/>
        <v>0</v>
      </c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>
        <v>0</v>
      </c>
      <c r="AC2467" s="14">
        <v>0</v>
      </c>
      <c r="AD2467" s="14">
        <v>0</v>
      </c>
      <c r="AE2467" s="14"/>
      <c r="AF2467" s="14"/>
      <c r="AG2467" s="14"/>
      <c r="AH2467" s="14"/>
      <c r="AI2467" s="14"/>
      <c r="AJ2467" s="14">
        <f t="shared" si="3872"/>
        <v>0</v>
      </c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>
        <v>0</v>
      </c>
      <c r="AX2467" s="14">
        <v>0</v>
      </c>
      <c r="AY2467" s="14">
        <v>0</v>
      </c>
      <c r="AZ2467" s="14"/>
      <c r="BA2467" s="14"/>
      <c r="BB2467" s="14"/>
      <c r="BC2467" s="14"/>
      <c r="BD2467" s="14"/>
      <c r="BE2467" s="14">
        <f t="shared" si="3873"/>
        <v>0</v>
      </c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>
        <v>0</v>
      </c>
      <c r="BS2467" s="14">
        <v>0</v>
      </c>
      <c r="BT2467" s="14" t="e">
        <f>IF(#REF!=0,"-",#REF!/#REF!*100)</f>
        <v>#REF!</v>
      </c>
    </row>
    <row r="2468" spans="1:72" ht="33.75" x14ac:dyDescent="0.25">
      <c r="A2468" s="4" t="s">
        <v>718</v>
      </c>
      <c r="B2468" s="4" t="s">
        <v>63</v>
      </c>
      <c r="C2468" s="4" t="s">
        <v>12</v>
      </c>
      <c r="D2468" s="102" t="s">
        <v>786</v>
      </c>
      <c r="E2468" s="113">
        <v>6139</v>
      </c>
      <c r="F2468" s="102" t="s">
        <v>793</v>
      </c>
      <c r="G2468" s="98" t="s">
        <v>1669</v>
      </c>
      <c r="H2468" s="13" t="s">
        <v>38</v>
      </c>
      <c r="I2468" s="14">
        <v>0</v>
      </c>
      <c r="J2468" s="14"/>
      <c r="K2468" s="14"/>
      <c r="L2468" s="14"/>
      <c r="M2468" s="14"/>
      <c r="N2468" s="14"/>
      <c r="O2468" s="14">
        <f t="shared" si="3871"/>
        <v>0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>
        <v>0</v>
      </c>
      <c r="AC2468" s="14">
        <v>0</v>
      </c>
      <c r="AD2468" s="14">
        <v>0</v>
      </c>
      <c r="AE2468" s="14"/>
      <c r="AF2468" s="14"/>
      <c r="AG2468" s="14"/>
      <c r="AH2468" s="14"/>
      <c r="AI2468" s="14"/>
      <c r="AJ2468" s="14">
        <f t="shared" si="3872"/>
        <v>0</v>
      </c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>
        <v>0</v>
      </c>
      <c r="AX2468" s="14">
        <v>0</v>
      </c>
      <c r="AY2468" s="14">
        <v>0</v>
      </c>
      <c r="AZ2468" s="14"/>
      <c r="BA2468" s="14"/>
      <c r="BB2468" s="14"/>
      <c r="BC2468" s="14"/>
      <c r="BD2468" s="14"/>
      <c r="BE2468" s="14">
        <f t="shared" si="3873"/>
        <v>0</v>
      </c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>
        <v>0</v>
      </c>
      <c r="BS2468" s="14">
        <v>0</v>
      </c>
      <c r="BT2468" s="14" t="e">
        <f>IF(#REF!=0,"-",#REF!/#REF!*100)</f>
        <v>#REF!</v>
      </c>
    </row>
    <row r="2469" spans="1:72" ht="33.75" x14ac:dyDescent="0.25">
      <c r="A2469" s="1" t="s">
        <v>0</v>
      </c>
      <c r="B2469" s="1" t="s">
        <v>0</v>
      </c>
      <c r="C2469" s="1" t="s">
        <v>0</v>
      </c>
      <c r="D2469" s="101" t="s">
        <v>0</v>
      </c>
      <c r="E2469" s="101" t="s">
        <v>0</v>
      </c>
      <c r="F2469" s="101" t="s">
        <v>0</v>
      </c>
      <c r="G2469" s="2" t="s">
        <v>0</v>
      </c>
      <c r="H2469" s="10" t="s">
        <v>39</v>
      </c>
      <c r="I2469" s="11">
        <f t="shared" ref="I2469:X2470" si="3877">SUM(I2470)</f>
        <v>0</v>
      </c>
      <c r="J2469" s="11">
        <f t="shared" si="3877"/>
        <v>0</v>
      </c>
      <c r="K2469" s="11">
        <f t="shared" si="3877"/>
        <v>0</v>
      </c>
      <c r="L2469" s="11">
        <f t="shared" si="3877"/>
        <v>0</v>
      </c>
      <c r="M2469" s="11">
        <f t="shared" si="3877"/>
        <v>0</v>
      </c>
      <c r="N2469" s="11">
        <f t="shared" si="3877"/>
        <v>0</v>
      </c>
      <c r="O2469" s="11">
        <f t="shared" si="3877"/>
        <v>0</v>
      </c>
      <c r="P2469" s="11">
        <f t="shared" si="3877"/>
        <v>0</v>
      </c>
      <c r="Q2469" s="11">
        <f t="shared" si="3877"/>
        <v>0</v>
      </c>
      <c r="R2469" s="11">
        <f t="shared" si="3877"/>
        <v>0</v>
      </c>
      <c r="S2469" s="11">
        <f t="shared" si="3877"/>
        <v>0</v>
      </c>
      <c r="T2469" s="11">
        <f t="shared" si="3877"/>
        <v>0</v>
      </c>
      <c r="U2469" s="11">
        <f t="shared" si="3877"/>
        <v>0</v>
      </c>
      <c r="V2469" s="11">
        <f t="shared" si="3877"/>
        <v>0</v>
      </c>
      <c r="W2469" s="11">
        <f t="shared" si="3877"/>
        <v>0</v>
      </c>
      <c r="X2469" s="11">
        <f t="shared" si="3877"/>
        <v>0</v>
      </c>
      <c r="Y2469" s="11">
        <f t="shared" ref="J2469:AA2470" si="3878">SUM(Y2470)</f>
        <v>0</v>
      </c>
      <c r="Z2469" s="11">
        <f t="shared" si="3878"/>
        <v>0</v>
      </c>
      <c r="AA2469" s="11">
        <f t="shared" si="3878"/>
        <v>0</v>
      </c>
      <c r="AB2469" s="11">
        <v>0</v>
      </c>
      <c r="AC2469" s="11">
        <v>0</v>
      </c>
      <c r="AD2469" s="11">
        <f t="shared" ref="AD2469:AS2470" si="3879">SUM(AD2470)</f>
        <v>0</v>
      </c>
      <c r="AE2469" s="11">
        <f t="shared" si="3879"/>
        <v>0</v>
      </c>
      <c r="AF2469" s="11">
        <f t="shared" si="3879"/>
        <v>0</v>
      </c>
      <c r="AG2469" s="11">
        <f t="shared" si="3879"/>
        <v>0</v>
      </c>
      <c r="AH2469" s="11">
        <f t="shared" si="3879"/>
        <v>0</v>
      </c>
      <c r="AI2469" s="11">
        <f t="shared" si="3879"/>
        <v>0</v>
      </c>
      <c r="AJ2469" s="11">
        <f t="shared" si="3879"/>
        <v>0</v>
      </c>
      <c r="AK2469" s="11">
        <f t="shared" si="3879"/>
        <v>0</v>
      </c>
      <c r="AL2469" s="11">
        <f t="shared" si="3879"/>
        <v>0</v>
      </c>
      <c r="AM2469" s="11">
        <f t="shared" si="3879"/>
        <v>0</v>
      </c>
      <c r="AN2469" s="11">
        <f t="shared" si="3879"/>
        <v>0</v>
      </c>
      <c r="AO2469" s="11">
        <f t="shared" si="3879"/>
        <v>0</v>
      </c>
      <c r="AP2469" s="11">
        <f t="shared" si="3879"/>
        <v>0</v>
      </c>
      <c r="AQ2469" s="11">
        <f t="shared" si="3879"/>
        <v>0</v>
      </c>
      <c r="AR2469" s="11">
        <f t="shared" si="3879"/>
        <v>0</v>
      </c>
      <c r="AS2469" s="11">
        <f t="shared" si="3879"/>
        <v>0</v>
      </c>
      <c r="AT2469" s="11">
        <f t="shared" ref="AE2469:AV2470" si="3880">SUM(AT2470)</f>
        <v>0</v>
      </c>
      <c r="AU2469" s="11">
        <f t="shared" si="3880"/>
        <v>0</v>
      </c>
      <c r="AV2469" s="11">
        <f t="shared" si="3880"/>
        <v>0</v>
      </c>
      <c r="AW2469" s="11">
        <v>0</v>
      </c>
      <c r="AX2469" s="11">
        <v>0</v>
      </c>
      <c r="AY2469" s="11">
        <f t="shared" ref="AY2469:BN2470" si="3881">SUM(AY2470)</f>
        <v>0</v>
      </c>
      <c r="AZ2469" s="11">
        <f t="shared" si="3881"/>
        <v>0</v>
      </c>
      <c r="BA2469" s="11">
        <f t="shared" si="3881"/>
        <v>0</v>
      </c>
      <c r="BB2469" s="11">
        <f t="shared" si="3881"/>
        <v>0</v>
      </c>
      <c r="BC2469" s="11">
        <f t="shared" si="3881"/>
        <v>0</v>
      </c>
      <c r="BD2469" s="11">
        <f t="shared" si="3881"/>
        <v>0</v>
      </c>
      <c r="BE2469" s="11">
        <f t="shared" si="3881"/>
        <v>0</v>
      </c>
      <c r="BF2469" s="11">
        <f t="shared" si="3881"/>
        <v>0</v>
      </c>
      <c r="BG2469" s="11">
        <f t="shared" si="3881"/>
        <v>0</v>
      </c>
      <c r="BH2469" s="11">
        <f t="shared" si="3881"/>
        <v>0</v>
      </c>
      <c r="BI2469" s="11">
        <f t="shared" si="3881"/>
        <v>0</v>
      </c>
      <c r="BJ2469" s="11">
        <f t="shared" si="3881"/>
        <v>0</v>
      </c>
      <c r="BK2469" s="11">
        <f t="shared" si="3881"/>
        <v>0</v>
      </c>
      <c r="BL2469" s="11">
        <f t="shared" si="3881"/>
        <v>0</v>
      </c>
      <c r="BM2469" s="11">
        <f t="shared" si="3881"/>
        <v>0</v>
      </c>
      <c r="BN2469" s="11">
        <f t="shared" si="3881"/>
        <v>0</v>
      </c>
      <c r="BO2469" s="11">
        <f t="shared" ref="AZ2469:BQ2470" si="3882">SUM(BO2470)</f>
        <v>0</v>
      </c>
      <c r="BP2469" s="11">
        <f t="shared" si="3882"/>
        <v>0</v>
      </c>
      <c r="BQ2469" s="11">
        <f t="shared" si="3882"/>
        <v>0</v>
      </c>
      <c r="BR2469" s="11">
        <v>0</v>
      </c>
      <c r="BS2469" s="11">
        <v>0</v>
      </c>
      <c r="BT2469" s="11" t="e">
        <f>IF(#REF!=0,"-",#REF!/#REF!*100)</f>
        <v>#REF!</v>
      </c>
    </row>
    <row r="2470" spans="1:72" ht="22.5" x14ac:dyDescent="0.25">
      <c r="A2470" s="4" t="s">
        <v>718</v>
      </c>
      <c r="B2470" s="4" t="s">
        <v>63</v>
      </c>
      <c r="C2470" s="4" t="s">
        <v>12</v>
      </c>
      <c r="D2470" s="102" t="s">
        <v>786</v>
      </c>
      <c r="E2470" s="101" t="s">
        <v>40</v>
      </c>
      <c r="F2470" s="101" t="s">
        <v>0</v>
      </c>
      <c r="G2470" s="2" t="s">
        <v>0</v>
      </c>
      <c r="H2470" s="2" t="s">
        <v>41</v>
      </c>
      <c r="I2470" s="12">
        <f t="shared" si="3877"/>
        <v>0</v>
      </c>
      <c r="J2470" s="12">
        <f t="shared" si="3878"/>
        <v>0</v>
      </c>
      <c r="K2470" s="12">
        <f t="shared" si="3878"/>
        <v>0</v>
      </c>
      <c r="L2470" s="12">
        <f t="shared" si="3878"/>
        <v>0</v>
      </c>
      <c r="M2470" s="12">
        <f t="shared" si="3878"/>
        <v>0</v>
      </c>
      <c r="N2470" s="12">
        <f t="shared" si="3878"/>
        <v>0</v>
      </c>
      <c r="O2470" s="12">
        <f t="shared" si="3878"/>
        <v>0</v>
      </c>
      <c r="P2470" s="12">
        <f t="shared" si="3878"/>
        <v>0</v>
      </c>
      <c r="Q2470" s="12">
        <f t="shared" si="3878"/>
        <v>0</v>
      </c>
      <c r="R2470" s="12">
        <f t="shared" si="3878"/>
        <v>0</v>
      </c>
      <c r="S2470" s="12">
        <f t="shared" si="3878"/>
        <v>0</v>
      </c>
      <c r="T2470" s="12">
        <f t="shared" si="3878"/>
        <v>0</v>
      </c>
      <c r="U2470" s="12">
        <f t="shared" si="3878"/>
        <v>0</v>
      </c>
      <c r="V2470" s="12">
        <f t="shared" si="3878"/>
        <v>0</v>
      </c>
      <c r="W2470" s="12">
        <f t="shared" si="3878"/>
        <v>0</v>
      </c>
      <c r="X2470" s="12">
        <f t="shared" si="3878"/>
        <v>0</v>
      </c>
      <c r="Y2470" s="12">
        <f t="shared" si="3878"/>
        <v>0</v>
      </c>
      <c r="Z2470" s="12">
        <f t="shared" si="3878"/>
        <v>0</v>
      </c>
      <c r="AA2470" s="12">
        <f t="shared" si="3878"/>
        <v>0</v>
      </c>
      <c r="AB2470" s="12">
        <v>0</v>
      </c>
      <c r="AC2470" s="12">
        <v>0</v>
      </c>
      <c r="AD2470" s="12">
        <f t="shared" si="3879"/>
        <v>0</v>
      </c>
      <c r="AE2470" s="12">
        <f t="shared" si="3880"/>
        <v>0</v>
      </c>
      <c r="AF2470" s="12">
        <f t="shared" si="3880"/>
        <v>0</v>
      </c>
      <c r="AG2470" s="12">
        <f t="shared" si="3880"/>
        <v>0</v>
      </c>
      <c r="AH2470" s="12">
        <f t="shared" si="3880"/>
        <v>0</v>
      </c>
      <c r="AI2470" s="12">
        <f t="shared" si="3880"/>
        <v>0</v>
      </c>
      <c r="AJ2470" s="12">
        <f t="shared" si="3880"/>
        <v>0</v>
      </c>
      <c r="AK2470" s="12">
        <f t="shared" si="3880"/>
        <v>0</v>
      </c>
      <c r="AL2470" s="12">
        <f t="shared" si="3880"/>
        <v>0</v>
      </c>
      <c r="AM2470" s="12">
        <f t="shared" si="3880"/>
        <v>0</v>
      </c>
      <c r="AN2470" s="12">
        <f t="shared" si="3880"/>
        <v>0</v>
      </c>
      <c r="AO2470" s="12">
        <f t="shared" si="3880"/>
        <v>0</v>
      </c>
      <c r="AP2470" s="12">
        <f t="shared" si="3880"/>
        <v>0</v>
      </c>
      <c r="AQ2470" s="12">
        <f t="shared" si="3880"/>
        <v>0</v>
      </c>
      <c r="AR2470" s="12">
        <f t="shared" si="3880"/>
        <v>0</v>
      </c>
      <c r="AS2470" s="12">
        <f t="shared" si="3880"/>
        <v>0</v>
      </c>
      <c r="AT2470" s="12">
        <f t="shared" si="3880"/>
        <v>0</v>
      </c>
      <c r="AU2470" s="12">
        <f t="shared" si="3880"/>
        <v>0</v>
      </c>
      <c r="AV2470" s="12">
        <f t="shared" si="3880"/>
        <v>0</v>
      </c>
      <c r="AW2470" s="12">
        <v>0</v>
      </c>
      <c r="AX2470" s="12">
        <v>0</v>
      </c>
      <c r="AY2470" s="12">
        <f t="shared" si="3881"/>
        <v>0</v>
      </c>
      <c r="AZ2470" s="12">
        <f t="shared" si="3882"/>
        <v>0</v>
      </c>
      <c r="BA2470" s="12">
        <f t="shared" si="3882"/>
        <v>0</v>
      </c>
      <c r="BB2470" s="12">
        <f t="shared" si="3882"/>
        <v>0</v>
      </c>
      <c r="BC2470" s="12">
        <f t="shared" si="3882"/>
        <v>0</v>
      </c>
      <c r="BD2470" s="12">
        <f t="shared" si="3882"/>
        <v>0</v>
      </c>
      <c r="BE2470" s="12">
        <f t="shared" si="3882"/>
        <v>0</v>
      </c>
      <c r="BF2470" s="12">
        <f t="shared" si="3882"/>
        <v>0</v>
      </c>
      <c r="BG2470" s="12">
        <f t="shared" si="3882"/>
        <v>0</v>
      </c>
      <c r="BH2470" s="12">
        <f t="shared" si="3882"/>
        <v>0</v>
      </c>
      <c r="BI2470" s="12">
        <f t="shared" si="3882"/>
        <v>0</v>
      </c>
      <c r="BJ2470" s="12">
        <f t="shared" si="3882"/>
        <v>0</v>
      </c>
      <c r="BK2470" s="12">
        <f t="shared" si="3882"/>
        <v>0</v>
      </c>
      <c r="BL2470" s="12">
        <f t="shared" si="3882"/>
        <v>0</v>
      </c>
      <c r="BM2470" s="12">
        <f t="shared" si="3882"/>
        <v>0</v>
      </c>
      <c r="BN2470" s="12">
        <f t="shared" si="3882"/>
        <v>0</v>
      </c>
      <c r="BO2470" s="12">
        <f t="shared" si="3882"/>
        <v>0</v>
      </c>
      <c r="BP2470" s="12">
        <f t="shared" si="3882"/>
        <v>0</v>
      </c>
      <c r="BQ2470" s="12">
        <f t="shared" si="3882"/>
        <v>0</v>
      </c>
      <c r="BR2470" s="12">
        <v>0</v>
      </c>
      <c r="BS2470" s="12">
        <v>0</v>
      </c>
      <c r="BT2470" s="12" t="e">
        <f>IF(#REF!=0,"-",#REF!/#REF!*100)</f>
        <v>#REF!</v>
      </c>
    </row>
    <row r="2471" spans="1:72" x14ac:dyDescent="0.25">
      <c r="A2471" s="4" t="s">
        <v>718</v>
      </c>
      <c r="B2471" s="4" t="s">
        <v>63</v>
      </c>
      <c r="C2471" s="4" t="s">
        <v>12</v>
      </c>
      <c r="D2471" s="102" t="s">
        <v>786</v>
      </c>
      <c r="E2471" s="113">
        <v>6148</v>
      </c>
      <c r="F2471" s="102"/>
      <c r="G2471" s="98" t="s">
        <v>1669</v>
      </c>
      <c r="H2471" s="13" t="s">
        <v>45</v>
      </c>
      <c r="I2471" s="14">
        <v>0</v>
      </c>
      <c r="J2471" s="14"/>
      <c r="K2471" s="14"/>
      <c r="L2471" s="14"/>
      <c r="M2471" s="14"/>
      <c r="N2471" s="14"/>
      <c r="O2471" s="14">
        <f t="shared" si="3871"/>
        <v>0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>
        <v>0</v>
      </c>
      <c r="AC2471" s="14">
        <v>0</v>
      </c>
      <c r="AD2471" s="14">
        <v>0</v>
      </c>
      <c r="AE2471" s="14"/>
      <c r="AF2471" s="14"/>
      <c r="AG2471" s="14"/>
      <c r="AH2471" s="14"/>
      <c r="AI2471" s="14"/>
      <c r="AJ2471" s="14">
        <f t="shared" si="3872"/>
        <v>0</v>
      </c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>
        <v>0</v>
      </c>
      <c r="AX2471" s="14">
        <v>0</v>
      </c>
      <c r="AY2471" s="14">
        <v>0</v>
      </c>
      <c r="AZ2471" s="14"/>
      <c r="BA2471" s="14"/>
      <c r="BB2471" s="14"/>
      <c r="BC2471" s="14"/>
      <c r="BD2471" s="14"/>
      <c r="BE2471" s="14">
        <f t="shared" si="3873"/>
        <v>0</v>
      </c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>
        <v>0</v>
      </c>
      <c r="BS2471" s="14">
        <v>0</v>
      </c>
      <c r="BT2471" s="14" t="e">
        <f>IF(#REF!=0,"-",#REF!/#REF!*100)</f>
        <v>#REF!</v>
      </c>
    </row>
    <row r="2472" spans="1:72" ht="33.75" x14ac:dyDescent="0.25">
      <c r="A2472" s="1" t="s">
        <v>0</v>
      </c>
      <c r="B2472" s="1" t="s">
        <v>0</v>
      </c>
      <c r="C2472" s="1" t="s">
        <v>0</v>
      </c>
      <c r="D2472" s="101" t="s">
        <v>0</v>
      </c>
      <c r="E2472" s="101" t="s">
        <v>0</v>
      </c>
      <c r="F2472" s="101" t="s">
        <v>0</v>
      </c>
      <c r="G2472" s="2" t="s">
        <v>0</v>
      </c>
      <c r="H2472" s="10" t="s">
        <v>47</v>
      </c>
      <c r="I2472" s="11">
        <f t="shared" ref="I2472:AA2472" si="3883">SUM(I2473)</f>
        <v>0</v>
      </c>
      <c r="J2472" s="11">
        <f t="shared" si="3883"/>
        <v>0</v>
      </c>
      <c r="K2472" s="11">
        <f t="shared" si="3883"/>
        <v>0</v>
      </c>
      <c r="L2472" s="11">
        <f t="shared" si="3883"/>
        <v>0</v>
      </c>
      <c r="M2472" s="11">
        <f t="shared" si="3883"/>
        <v>0</v>
      </c>
      <c r="N2472" s="11">
        <f t="shared" si="3883"/>
        <v>0</v>
      </c>
      <c r="O2472" s="11">
        <f t="shared" si="3883"/>
        <v>0</v>
      </c>
      <c r="P2472" s="11">
        <f t="shared" si="3883"/>
        <v>0</v>
      </c>
      <c r="Q2472" s="11">
        <f t="shared" si="3883"/>
        <v>0</v>
      </c>
      <c r="R2472" s="11">
        <f t="shared" si="3883"/>
        <v>0</v>
      </c>
      <c r="S2472" s="11">
        <f t="shared" si="3883"/>
        <v>0</v>
      </c>
      <c r="T2472" s="11">
        <f t="shared" si="3883"/>
        <v>0</v>
      </c>
      <c r="U2472" s="11">
        <f t="shared" si="3883"/>
        <v>0</v>
      </c>
      <c r="V2472" s="11">
        <f t="shared" si="3883"/>
        <v>0</v>
      </c>
      <c r="W2472" s="11">
        <f t="shared" si="3883"/>
        <v>0</v>
      </c>
      <c r="X2472" s="11">
        <f t="shared" si="3883"/>
        <v>0</v>
      </c>
      <c r="Y2472" s="11">
        <f t="shared" si="3883"/>
        <v>0</v>
      </c>
      <c r="Z2472" s="11">
        <f t="shared" si="3883"/>
        <v>0</v>
      </c>
      <c r="AA2472" s="11">
        <f t="shared" si="3883"/>
        <v>0</v>
      </c>
      <c r="AB2472" s="11">
        <v>0</v>
      </c>
      <c r="AC2472" s="11">
        <v>0</v>
      </c>
      <c r="AD2472" s="11">
        <f t="shared" ref="AD2472:AV2472" si="3884">SUM(AD2473)</f>
        <v>0</v>
      </c>
      <c r="AE2472" s="11">
        <f t="shared" si="3884"/>
        <v>0</v>
      </c>
      <c r="AF2472" s="11">
        <f t="shared" si="3884"/>
        <v>0</v>
      </c>
      <c r="AG2472" s="11">
        <f t="shared" si="3884"/>
        <v>0</v>
      </c>
      <c r="AH2472" s="11">
        <f t="shared" si="3884"/>
        <v>0</v>
      </c>
      <c r="AI2472" s="11">
        <f t="shared" si="3884"/>
        <v>0</v>
      </c>
      <c r="AJ2472" s="11">
        <f t="shared" si="3884"/>
        <v>0</v>
      </c>
      <c r="AK2472" s="11">
        <f t="shared" si="3884"/>
        <v>0</v>
      </c>
      <c r="AL2472" s="11">
        <f t="shared" si="3884"/>
        <v>0</v>
      </c>
      <c r="AM2472" s="11">
        <f t="shared" si="3884"/>
        <v>0</v>
      </c>
      <c r="AN2472" s="11">
        <f t="shared" si="3884"/>
        <v>0</v>
      </c>
      <c r="AO2472" s="11">
        <f t="shared" si="3884"/>
        <v>0</v>
      </c>
      <c r="AP2472" s="11">
        <f t="shared" si="3884"/>
        <v>0</v>
      </c>
      <c r="AQ2472" s="11">
        <f t="shared" si="3884"/>
        <v>0</v>
      </c>
      <c r="AR2472" s="11">
        <f t="shared" si="3884"/>
        <v>0</v>
      </c>
      <c r="AS2472" s="11">
        <f t="shared" si="3884"/>
        <v>0</v>
      </c>
      <c r="AT2472" s="11">
        <f t="shared" si="3884"/>
        <v>0</v>
      </c>
      <c r="AU2472" s="11">
        <f t="shared" si="3884"/>
        <v>0</v>
      </c>
      <c r="AV2472" s="11">
        <f t="shared" si="3884"/>
        <v>0</v>
      </c>
      <c r="AW2472" s="11">
        <v>0</v>
      </c>
      <c r="AX2472" s="11">
        <v>0</v>
      </c>
      <c r="AY2472" s="11">
        <f t="shared" ref="AY2472:BQ2472" si="3885">SUM(AY2473)</f>
        <v>0</v>
      </c>
      <c r="AZ2472" s="11">
        <f t="shared" si="3885"/>
        <v>0</v>
      </c>
      <c r="BA2472" s="11">
        <f t="shared" si="3885"/>
        <v>0</v>
      </c>
      <c r="BB2472" s="11">
        <f t="shared" si="3885"/>
        <v>0</v>
      </c>
      <c r="BC2472" s="11">
        <f t="shared" si="3885"/>
        <v>0</v>
      </c>
      <c r="BD2472" s="11">
        <f t="shared" si="3885"/>
        <v>0</v>
      </c>
      <c r="BE2472" s="11">
        <f t="shared" si="3885"/>
        <v>0</v>
      </c>
      <c r="BF2472" s="11">
        <f t="shared" si="3885"/>
        <v>0</v>
      </c>
      <c r="BG2472" s="11">
        <f t="shared" si="3885"/>
        <v>0</v>
      </c>
      <c r="BH2472" s="11">
        <f t="shared" si="3885"/>
        <v>0</v>
      </c>
      <c r="BI2472" s="11">
        <f t="shared" si="3885"/>
        <v>0</v>
      </c>
      <c r="BJ2472" s="11">
        <f t="shared" si="3885"/>
        <v>0</v>
      </c>
      <c r="BK2472" s="11">
        <f t="shared" si="3885"/>
        <v>0</v>
      </c>
      <c r="BL2472" s="11">
        <f t="shared" si="3885"/>
        <v>0</v>
      </c>
      <c r="BM2472" s="11">
        <f t="shared" si="3885"/>
        <v>0</v>
      </c>
      <c r="BN2472" s="11">
        <f t="shared" si="3885"/>
        <v>0</v>
      </c>
      <c r="BO2472" s="11">
        <f t="shared" si="3885"/>
        <v>0</v>
      </c>
      <c r="BP2472" s="11">
        <f t="shared" si="3885"/>
        <v>0</v>
      </c>
      <c r="BQ2472" s="11">
        <f t="shared" si="3885"/>
        <v>0</v>
      </c>
      <c r="BR2472" s="11">
        <v>0</v>
      </c>
      <c r="BS2472" s="11">
        <v>0</v>
      </c>
      <c r="BT2472" s="11" t="e">
        <f>IF(#REF!=0,"-",#REF!/#REF!*100)</f>
        <v>#REF!</v>
      </c>
    </row>
    <row r="2473" spans="1:72" x14ac:dyDescent="0.25">
      <c r="A2473" s="4" t="s">
        <v>718</v>
      </c>
      <c r="B2473" s="4" t="s">
        <v>63</v>
      </c>
      <c r="C2473" s="4" t="s">
        <v>12</v>
      </c>
      <c r="D2473" s="102" t="s">
        <v>786</v>
      </c>
      <c r="E2473" s="101" t="s">
        <v>48</v>
      </c>
      <c r="F2473" s="101" t="s">
        <v>0</v>
      </c>
      <c r="G2473" s="2" t="s">
        <v>0</v>
      </c>
      <c r="H2473" s="2" t="s">
        <v>49</v>
      </c>
      <c r="I2473" s="12">
        <f t="shared" ref="I2473:AA2473" si="3886">SUM(I2474:I2475)</f>
        <v>0</v>
      </c>
      <c r="J2473" s="12">
        <f t="shared" si="3886"/>
        <v>0</v>
      </c>
      <c r="K2473" s="12">
        <f t="shared" si="3886"/>
        <v>0</v>
      </c>
      <c r="L2473" s="12">
        <f t="shared" si="3886"/>
        <v>0</v>
      </c>
      <c r="M2473" s="12">
        <f t="shared" si="3886"/>
        <v>0</v>
      </c>
      <c r="N2473" s="12">
        <f t="shared" si="3886"/>
        <v>0</v>
      </c>
      <c r="O2473" s="12">
        <f t="shared" ref="O2473" si="3887">SUM(O2474:O2475)</f>
        <v>0</v>
      </c>
      <c r="P2473" s="12">
        <f t="shared" si="3886"/>
        <v>0</v>
      </c>
      <c r="Q2473" s="12">
        <f t="shared" si="3886"/>
        <v>0</v>
      </c>
      <c r="R2473" s="12">
        <f t="shared" si="3886"/>
        <v>0</v>
      </c>
      <c r="S2473" s="12">
        <f t="shared" si="3886"/>
        <v>0</v>
      </c>
      <c r="T2473" s="12">
        <f t="shared" si="3886"/>
        <v>0</v>
      </c>
      <c r="U2473" s="12">
        <f t="shared" si="3886"/>
        <v>0</v>
      </c>
      <c r="V2473" s="12">
        <f t="shared" si="3886"/>
        <v>0</v>
      </c>
      <c r="W2473" s="12">
        <f t="shared" si="3886"/>
        <v>0</v>
      </c>
      <c r="X2473" s="12">
        <f t="shared" si="3886"/>
        <v>0</v>
      </c>
      <c r="Y2473" s="12">
        <f t="shared" si="3886"/>
        <v>0</v>
      </c>
      <c r="Z2473" s="12">
        <f t="shared" si="3886"/>
        <v>0</v>
      </c>
      <c r="AA2473" s="12">
        <f t="shared" si="3886"/>
        <v>0</v>
      </c>
      <c r="AB2473" s="12">
        <v>0</v>
      </c>
      <c r="AC2473" s="12">
        <v>0</v>
      </c>
      <c r="AD2473" s="12">
        <f t="shared" ref="AD2473:AV2473" si="3888">SUM(AD2474:AD2475)</f>
        <v>0</v>
      </c>
      <c r="AE2473" s="12">
        <f t="shared" si="3888"/>
        <v>0</v>
      </c>
      <c r="AF2473" s="12">
        <f t="shared" si="3888"/>
        <v>0</v>
      </c>
      <c r="AG2473" s="12">
        <f t="shared" si="3888"/>
        <v>0</v>
      </c>
      <c r="AH2473" s="12">
        <f t="shared" si="3888"/>
        <v>0</v>
      </c>
      <c r="AI2473" s="12">
        <f t="shared" si="3888"/>
        <v>0</v>
      </c>
      <c r="AJ2473" s="12">
        <f t="shared" ref="AJ2473" si="3889">SUM(AJ2474:AJ2475)</f>
        <v>0</v>
      </c>
      <c r="AK2473" s="12">
        <f t="shared" si="3888"/>
        <v>0</v>
      </c>
      <c r="AL2473" s="12">
        <f t="shared" si="3888"/>
        <v>0</v>
      </c>
      <c r="AM2473" s="12">
        <f t="shared" si="3888"/>
        <v>0</v>
      </c>
      <c r="AN2473" s="12">
        <f t="shared" si="3888"/>
        <v>0</v>
      </c>
      <c r="AO2473" s="12">
        <f t="shared" si="3888"/>
        <v>0</v>
      </c>
      <c r="AP2473" s="12">
        <f t="shared" si="3888"/>
        <v>0</v>
      </c>
      <c r="AQ2473" s="12">
        <f t="shared" si="3888"/>
        <v>0</v>
      </c>
      <c r="AR2473" s="12">
        <f t="shared" si="3888"/>
        <v>0</v>
      </c>
      <c r="AS2473" s="12">
        <f t="shared" si="3888"/>
        <v>0</v>
      </c>
      <c r="AT2473" s="12">
        <f t="shared" si="3888"/>
        <v>0</v>
      </c>
      <c r="AU2473" s="12">
        <f t="shared" si="3888"/>
        <v>0</v>
      </c>
      <c r="AV2473" s="12">
        <f t="shared" si="3888"/>
        <v>0</v>
      </c>
      <c r="AW2473" s="12">
        <v>0</v>
      </c>
      <c r="AX2473" s="12">
        <v>0</v>
      </c>
      <c r="AY2473" s="12">
        <f t="shared" ref="AY2473:BQ2473" si="3890">SUM(AY2474:AY2475)</f>
        <v>0</v>
      </c>
      <c r="AZ2473" s="12">
        <f t="shared" si="3890"/>
        <v>0</v>
      </c>
      <c r="BA2473" s="12">
        <f t="shared" si="3890"/>
        <v>0</v>
      </c>
      <c r="BB2473" s="12">
        <f t="shared" si="3890"/>
        <v>0</v>
      </c>
      <c r="BC2473" s="12">
        <f t="shared" si="3890"/>
        <v>0</v>
      </c>
      <c r="BD2473" s="12">
        <f t="shared" si="3890"/>
        <v>0</v>
      </c>
      <c r="BE2473" s="12">
        <f t="shared" ref="BE2473" si="3891">SUM(BE2474:BE2475)</f>
        <v>0</v>
      </c>
      <c r="BF2473" s="12">
        <f t="shared" si="3890"/>
        <v>0</v>
      </c>
      <c r="BG2473" s="12">
        <f t="shared" si="3890"/>
        <v>0</v>
      </c>
      <c r="BH2473" s="12">
        <f t="shared" si="3890"/>
        <v>0</v>
      </c>
      <c r="BI2473" s="12">
        <f t="shared" si="3890"/>
        <v>0</v>
      </c>
      <c r="BJ2473" s="12">
        <f t="shared" si="3890"/>
        <v>0</v>
      </c>
      <c r="BK2473" s="12">
        <f t="shared" si="3890"/>
        <v>0</v>
      </c>
      <c r="BL2473" s="12">
        <f t="shared" si="3890"/>
        <v>0</v>
      </c>
      <c r="BM2473" s="12">
        <f t="shared" si="3890"/>
        <v>0</v>
      </c>
      <c r="BN2473" s="12">
        <f t="shared" si="3890"/>
        <v>0</v>
      </c>
      <c r="BO2473" s="12">
        <f t="shared" si="3890"/>
        <v>0</v>
      </c>
      <c r="BP2473" s="12">
        <f t="shared" si="3890"/>
        <v>0</v>
      </c>
      <c r="BQ2473" s="12">
        <f t="shared" si="3890"/>
        <v>0</v>
      </c>
      <c r="BR2473" s="12">
        <v>0</v>
      </c>
      <c r="BS2473" s="12">
        <v>0</v>
      </c>
      <c r="BT2473" s="12" t="e">
        <f>IF(#REF!=0,"-",#REF!/#REF!*100)</f>
        <v>#REF!</v>
      </c>
    </row>
    <row r="2474" spans="1:72" x14ac:dyDescent="0.25">
      <c r="A2474" s="4" t="s">
        <v>718</v>
      </c>
      <c r="B2474" s="4" t="s">
        <v>63</v>
      </c>
      <c r="C2474" s="4" t="s">
        <v>12</v>
      </c>
      <c r="D2474" s="102" t="s">
        <v>786</v>
      </c>
      <c r="E2474" s="113">
        <v>8213</v>
      </c>
      <c r="F2474" s="102"/>
      <c r="G2474" s="98" t="s">
        <v>1669</v>
      </c>
      <c r="H2474" s="13" t="s">
        <v>51</v>
      </c>
      <c r="I2474" s="14">
        <v>0</v>
      </c>
      <c r="J2474" s="14"/>
      <c r="K2474" s="14"/>
      <c r="L2474" s="14"/>
      <c r="M2474" s="14"/>
      <c r="N2474" s="14"/>
      <c r="O2474" s="14">
        <f t="shared" si="3871"/>
        <v>0</v>
      </c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>
        <v>0</v>
      </c>
      <c r="AC2474" s="14">
        <v>0</v>
      </c>
      <c r="AD2474" s="14"/>
      <c r="AE2474" s="14"/>
      <c r="AF2474" s="14"/>
      <c r="AG2474" s="14"/>
      <c r="AH2474" s="14"/>
      <c r="AI2474" s="14"/>
      <c r="AJ2474" s="14">
        <f t="shared" si="3872"/>
        <v>0</v>
      </c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>
        <v>0</v>
      </c>
      <c r="AX2474" s="14">
        <v>0</v>
      </c>
      <c r="AY2474" s="14"/>
      <c r="AZ2474" s="14"/>
      <c r="BA2474" s="14"/>
      <c r="BB2474" s="14"/>
      <c r="BC2474" s="14"/>
      <c r="BD2474" s="14"/>
      <c r="BE2474" s="14">
        <f t="shared" si="3873"/>
        <v>0</v>
      </c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>
        <v>0</v>
      </c>
      <c r="BS2474" s="14">
        <v>0</v>
      </c>
      <c r="BT2474" s="14" t="e">
        <f>IF(#REF!=0,"-",#REF!/#REF!*100)</f>
        <v>#REF!</v>
      </c>
    </row>
    <row r="2475" spans="1:72" x14ac:dyDescent="0.25">
      <c r="A2475" s="4" t="s">
        <v>718</v>
      </c>
      <c r="B2475" s="4" t="s">
        <v>63</v>
      </c>
      <c r="C2475" s="4" t="s">
        <v>12</v>
      </c>
      <c r="D2475" s="102" t="s">
        <v>786</v>
      </c>
      <c r="E2475" s="113">
        <v>8216</v>
      </c>
      <c r="F2475" s="102"/>
      <c r="G2475" s="98" t="s">
        <v>1669</v>
      </c>
      <c r="H2475" s="13" t="s">
        <v>108</v>
      </c>
      <c r="I2475" s="14">
        <v>0</v>
      </c>
      <c r="J2475" s="14"/>
      <c r="K2475" s="14"/>
      <c r="L2475" s="14"/>
      <c r="M2475" s="14"/>
      <c r="N2475" s="14"/>
      <c r="O2475" s="14">
        <f t="shared" si="3871"/>
        <v>0</v>
      </c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>
        <v>0</v>
      </c>
      <c r="AC2475" s="14">
        <v>0</v>
      </c>
      <c r="AD2475" s="14"/>
      <c r="AE2475" s="14"/>
      <c r="AF2475" s="14"/>
      <c r="AG2475" s="14"/>
      <c r="AH2475" s="14"/>
      <c r="AI2475" s="14"/>
      <c r="AJ2475" s="14">
        <f t="shared" si="3872"/>
        <v>0</v>
      </c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>
        <v>0</v>
      </c>
      <c r="AX2475" s="14">
        <v>0</v>
      </c>
      <c r="AY2475" s="14"/>
      <c r="AZ2475" s="14"/>
      <c r="BA2475" s="14"/>
      <c r="BB2475" s="14"/>
      <c r="BC2475" s="14"/>
      <c r="BD2475" s="14"/>
      <c r="BE2475" s="14">
        <f t="shared" si="3873"/>
        <v>0</v>
      </c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>
        <v>0</v>
      </c>
      <c r="BS2475" s="14">
        <v>0</v>
      </c>
      <c r="BT2475" s="14" t="e">
        <f>IF(#REF!=0,"-",#REF!/#REF!*100)</f>
        <v>#REF!</v>
      </c>
    </row>
    <row r="2476" spans="1:72" ht="22.5" x14ac:dyDescent="0.25">
      <c r="A2476" s="13" t="s">
        <v>0</v>
      </c>
      <c r="B2476" s="13" t="s">
        <v>0</v>
      </c>
      <c r="C2476" s="13" t="s">
        <v>0</v>
      </c>
      <c r="D2476" s="98" t="s">
        <v>0</v>
      </c>
      <c r="E2476" s="98" t="s">
        <v>0</v>
      </c>
      <c r="F2476" s="98" t="s">
        <v>0</v>
      </c>
      <c r="G2476" s="13" t="s">
        <v>0</v>
      </c>
      <c r="H2476" s="10" t="s">
        <v>794</v>
      </c>
      <c r="I2476" s="11">
        <f t="shared" ref="I2476:AA2476" si="3892">SUM(I2469,I2446,I2472)</f>
        <v>0</v>
      </c>
      <c r="J2476" s="11">
        <f t="shared" si="3892"/>
        <v>0</v>
      </c>
      <c r="K2476" s="11">
        <f t="shared" si="3892"/>
        <v>0</v>
      </c>
      <c r="L2476" s="11">
        <f t="shared" si="3892"/>
        <v>0</v>
      </c>
      <c r="M2476" s="11">
        <f t="shared" si="3892"/>
        <v>0</v>
      </c>
      <c r="N2476" s="11">
        <f t="shared" si="3892"/>
        <v>0</v>
      </c>
      <c r="O2476" s="11">
        <f t="shared" si="3892"/>
        <v>0</v>
      </c>
      <c r="P2476" s="11">
        <f t="shared" si="3892"/>
        <v>0</v>
      </c>
      <c r="Q2476" s="11">
        <f t="shared" si="3892"/>
        <v>0</v>
      </c>
      <c r="R2476" s="11">
        <f t="shared" si="3892"/>
        <v>0</v>
      </c>
      <c r="S2476" s="11">
        <f t="shared" si="3892"/>
        <v>0</v>
      </c>
      <c r="T2476" s="11">
        <f t="shared" si="3892"/>
        <v>0</v>
      </c>
      <c r="U2476" s="11">
        <f t="shared" si="3892"/>
        <v>0</v>
      </c>
      <c r="V2476" s="11">
        <f t="shared" si="3892"/>
        <v>0</v>
      </c>
      <c r="W2476" s="11">
        <f t="shared" si="3892"/>
        <v>0</v>
      </c>
      <c r="X2476" s="11">
        <f t="shared" si="3892"/>
        <v>0</v>
      </c>
      <c r="Y2476" s="11">
        <f t="shared" si="3892"/>
        <v>0</v>
      </c>
      <c r="Z2476" s="11">
        <f t="shared" si="3892"/>
        <v>0</v>
      </c>
      <c r="AA2476" s="11">
        <f t="shared" si="3892"/>
        <v>0</v>
      </c>
      <c r="AB2476" s="11">
        <v>0</v>
      </c>
      <c r="AC2476" s="11">
        <v>0</v>
      </c>
      <c r="AD2476" s="11">
        <f t="shared" ref="AD2476:AV2476" si="3893">SUM(AD2469,AD2446,AD2472)</f>
        <v>0</v>
      </c>
      <c r="AE2476" s="11">
        <f t="shared" si="3893"/>
        <v>0</v>
      </c>
      <c r="AF2476" s="11">
        <f t="shared" si="3893"/>
        <v>0</v>
      </c>
      <c r="AG2476" s="11">
        <f t="shared" si="3893"/>
        <v>5000</v>
      </c>
      <c r="AH2476" s="11">
        <f t="shared" si="3893"/>
        <v>0</v>
      </c>
      <c r="AI2476" s="11">
        <f t="shared" si="3893"/>
        <v>0</v>
      </c>
      <c r="AJ2476" s="11">
        <f t="shared" si="3893"/>
        <v>5000</v>
      </c>
      <c r="AK2476" s="11">
        <f t="shared" si="3893"/>
        <v>0</v>
      </c>
      <c r="AL2476" s="11">
        <f t="shared" si="3893"/>
        <v>0</v>
      </c>
      <c r="AM2476" s="11">
        <f t="shared" si="3893"/>
        <v>5000</v>
      </c>
      <c r="AN2476" s="11">
        <f t="shared" si="3893"/>
        <v>0</v>
      </c>
      <c r="AO2476" s="11">
        <f t="shared" si="3893"/>
        <v>0</v>
      </c>
      <c r="AP2476" s="11">
        <f t="shared" si="3893"/>
        <v>0</v>
      </c>
      <c r="AQ2476" s="11">
        <f t="shared" si="3893"/>
        <v>0</v>
      </c>
      <c r="AR2476" s="11">
        <f t="shared" si="3893"/>
        <v>0</v>
      </c>
      <c r="AS2476" s="11">
        <f t="shared" si="3893"/>
        <v>0</v>
      </c>
      <c r="AT2476" s="11">
        <f t="shared" si="3893"/>
        <v>0</v>
      </c>
      <c r="AU2476" s="11">
        <f t="shared" si="3893"/>
        <v>0</v>
      </c>
      <c r="AV2476" s="11">
        <f t="shared" si="3893"/>
        <v>0</v>
      </c>
      <c r="AW2476" s="11">
        <v>5000</v>
      </c>
      <c r="AX2476" s="11">
        <v>0</v>
      </c>
      <c r="AY2476" s="11">
        <f t="shared" ref="AY2476:BQ2476" si="3894">SUM(AY2469,AY2446,AY2472)</f>
        <v>0</v>
      </c>
      <c r="AZ2476" s="11">
        <f t="shared" si="3894"/>
        <v>0</v>
      </c>
      <c r="BA2476" s="11">
        <f t="shared" si="3894"/>
        <v>0</v>
      </c>
      <c r="BB2476" s="11">
        <f t="shared" si="3894"/>
        <v>0</v>
      </c>
      <c r="BC2476" s="11">
        <f t="shared" si="3894"/>
        <v>0</v>
      </c>
      <c r="BD2476" s="11">
        <f t="shared" si="3894"/>
        <v>0</v>
      </c>
      <c r="BE2476" s="11">
        <f t="shared" si="3894"/>
        <v>0</v>
      </c>
      <c r="BF2476" s="11">
        <f t="shared" si="3894"/>
        <v>0</v>
      </c>
      <c r="BG2476" s="11">
        <f t="shared" si="3894"/>
        <v>0</v>
      </c>
      <c r="BH2476" s="11">
        <f t="shared" si="3894"/>
        <v>0</v>
      </c>
      <c r="BI2476" s="11">
        <f t="shared" si="3894"/>
        <v>0</v>
      </c>
      <c r="BJ2476" s="11">
        <f t="shared" si="3894"/>
        <v>0</v>
      </c>
      <c r="BK2476" s="11">
        <f t="shared" si="3894"/>
        <v>0</v>
      </c>
      <c r="BL2476" s="11">
        <f t="shared" si="3894"/>
        <v>0</v>
      </c>
      <c r="BM2476" s="11">
        <f t="shared" si="3894"/>
        <v>0</v>
      </c>
      <c r="BN2476" s="11">
        <f t="shared" si="3894"/>
        <v>0</v>
      </c>
      <c r="BO2476" s="11">
        <f t="shared" si="3894"/>
        <v>0</v>
      </c>
      <c r="BP2476" s="11">
        <f t="shared" si="3894"/>
        <v>0</v>
      </c>
      <c r="BQ2476" s="11">
        <f t="shared" si="3894"/>
        <v>0</v>
      </c>
      <c r="BR2476" s="11">
        <v>0</v>
      </c>
      <c r="BS2476" s="11">
        <v>0</v>
      </c>
      <c r="BT2476" s="11" t="e">
        <f>IF(#REF!=0,"-",#REF!/#REF!*100)</f>
        <v>#REF!</v>
      </c>
    </row>
    <row r="2477" spans="1:72" ht="15.75" thickBot="1" x14ac:dyDescent="0.3">
      <c r="A2477" s="13" t="s">
        <v>0</v>
      </c>
      <c r="B2477" s="13" t="s">
        <v>0</v>
      </c>
      <c r="C2477" s="13" t="s">
        <v>0</v>
      </c>
      <c r="D2477" s="98" t="s">
        <v>0</v>
      </c>
      <c r="E2477" s="98" t="s">
        <v>0</v>
      </c>
      <c r="F2477" s="98" t="s">
        <v>0</v>
      </c>
      <c r="G2477" s="13" t="s">
        <v>0</v>
      </c>
      <c r="H2477" s="2" t="s">
        <v>53</v>
      </c>
      <c r="I2477" s="13" t="s">
        <v>0</v>
      </c>
      <c r="J2477" s="13"/>
      <c r="K2477" s="13"/>
      <c r="L2477" s="13"/>
      <c r="M2477" s="13"/>
      <c r="N2477" s="13"/>
      <c r="O2477" s="13" t="e">
        <f t="shared" si="3871"/>
        <v>#VALUE!</v>
      </c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>
        <v>0</v>
      </c>
      <c r="AC2477" s="13" t="e">
        <v>#VALUE!</v>
      </c>
      <c r="AD2477" s="13" t="s">
        <v>0</v>
      </c>
      <c r="AE2477" s="13"/>
      <c r="AF2477" s="13"/>
      <c r="AG2477" s="13"/>
      <c r="AH2477" s="13"/>
      <c r="AI2477" s="13"/>
      <c r="AJ2477" s="13" t="e">
        <f t="shared" si="3872"/>
        <v>#VALUE!</v>
      </c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>
        <v>0</v>
      </c>
      <c r="AX2477" s="13" t="e">
        <v>#VALUE!</v>
      </c>
      <c r="AY2477" s="13" t="s">
        <v>0</v>
      </c>
      <c r="AZ2477" s="13"/>
      <c r="BA2477" s="13"/>
      <c r="BB2477" s="13"/>
      <c r="BC2477" s="13"/>
      <c r="BD2477" s="13"/>
      <c r="BE2477" s="13" t="e">
        <f t="shared" si="3873"/>
        <v>#VALUE!</v>
      </c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>
        <v>0</v>
      </c>
      <c r="BS2477" s="13" t="e">
        <v>#VALUE!</v>
      </c>
      <c r="BT2477" s="12"/>
    </row>
    <row r="2478" spans="1:72" ht="69.75" customHeight="1" thickBot="1" x14ac:dyDescent="0.3">
      <c r="A2478" s="132" t="s">
        <v>0</v>
      </c>
      <c r="B2478" s="132" t="s">
        <v>0</v>
      </c>
      <c r="C2478" s="132" t="s">
        <v>0</v>
      </c>
      <c r="D2478" s="135" t="s">
        <v>0</v>
      </c>
      <c r="E2478" s="135" t="s">
        <v>0</v>
      </c>
      <c r="F2478" s="135" t="s">
        <v>0</v>
      </c>
      <c r="G2478" s="138" t="s">
        <v>0</v>
      </c>
      <c r="H2478" s="5" t="s">
        <v>54</v>
      </c>
      <c r="I2478" s="89" t="s">
        <v>9</v>
      </c>
      <c r="J2478" s="89" t="s">
        <v>1606</v>
      </c>
      <c r="K2478" s="89" t="s">
        <v>1534</v>
      </c>
      <c r="L2478" s="89" t="s">
        <v>1592</v>
      </c>
      <c r="M2478" s="89" t="s">
        <v>1593</v>
      </c>
      <c r="N2478" s="89" t="s">
        <v>1594</v>
      </c>
      <c r="O2478" s="89" t="s">
        <v>1610</v>
      </c>
      <c r="P2478" s="89" t="s">
        <v>1607</v>
      </c>
      <c r="Q2478" s="89" t="s">
        <v>1595</v>
      </c>
      <c r="R2478" s="89" t="s">
        <v>1596</v>
      </c>
      <c r="S2478" s="89" t="s">
        <v>1597</v>
      </c>
      <c r="T2478" s="89" t="s">
        <v>1598</v>
      </c>
      <c r="U2478" s="89" t="s">
        <v>1599</v>
      </c>
      <c r="V2478" s="89" t="s">
        <v>1600</v>
      </c>
      <c r="W2478" s="89" t="s">
        <v>1608</v>
      </c>
      <c r="X2478" s="89" t="s">
        <v>1609</v>
      </c>
      <c r="Y2478" s="89" t="s">
        <v>1601</v>
      </c>
      <c r="Z2478" s="89" t="s">
        <v>1602</v>
      </c>
      <c r="AA2478" s="89" t="s">
        <v>1603</v>
      </c>
      <c r="AB2478" s="89" t="s">
        <v>1604</v>
      </c>
      <c r="AC2478" s="89" t="s">
        <v>1605</v>
      </c>
      <c r="AD2478" s="90" t="s">
        <v>10</v>
      </c>
      <c r="AE2478" s="90" t="s">
        <v>1606</v>
      </c>
      <c r="AF2478" s="90" t="s">
        <v>1534</v>
      </c>
      <c r="AG2478" s="90" t="s">
        <v>1592</v>
      </c>
      <c r="AH2478" s="90" t="s">
        <v>1593</v>
      </c>
      <c r="AI2478" s="90" t="s">
        <v>1594</v>
      </c>
      <c r="AJ2478" s="90" t="s">
        <v>1611</v>
      </c>
      <c r="AK2478" s="90" t="s">
        <v>1607</v>
      </c>
      <c r="AL2478" s="90" t="s">
        <v>1595</v>
      </c>
      <c r="AM2478" s="90" t="s">
        <v>1596</v>
      </c>
      <c r="AN2478" s="90" t="s">
        <v>1597</v>
      </c>
      <c r="AO2478" s="90" t="s">
        <v>1598</v>
      </c>
      <c r="AP2478" s="90" t="s">
        <v>1599</v>
      </c>
      <c r="AQ2478" s="90" t="s">
        <v>1600</v>
      </c>
      <c r="AR2478" s="90" t="s">
        <v>1608</v>
      </c>
      <c r="AS2478" s="90" t="s">
        <v>1609</v>
      </c>
      <c r="AT2478" s="90" t="s">
        <v>1601</v>
      </c>
      <c r="AU2478" s="90" t="s">
        <v>1602</v>
      </c>
      <c r="AV2478" s="90" t="s">
        <v>1603</v>
      </c>
      <c r="AW2478" s="90" t="s">
        <v>1604</v>
      </c>
      <c r="AX2478" s="90" t="s">
        <v>1605</v>
      </c>
      <c r="AY2478" s="91" t="s">
        <v>11</v>
      </c>
      <c r="AZ2478" s="91" t="s">
        <v>1606</v>
      </c>
      <c r="BA2478" s="91" t="s">
        <v>1534</v>
      </c>
      <c r="BB2478" s="91" t="s">
        <v>1592</v>
      </c>
      <c r="BC2478" s="91" t="s">
        <v>1593</v>
      </c>
      <c r="BD2478" s="91" t="s">
        <v>1594</v>
      </c>
      <c r="BE2478" s="91" t="s">
        <v>1612</v>
      </c>
      <c r="BF2478" s="91" t="s">
        <v>1607</v>
      </c>
      <c r="BG2478" s="91" t="s">
        <v>1595</v>
      </c>
      <c r="BH2478" s="91" t="s">
        <v>1596</v>
      </c>
      <c r="BI2478" s="91" t="s">
        <v>1597</v>
      </c>
      <c r="BJ2478" s="91" t="s">
        <v>1598</v>
      </c>
      <c r="BK2478" s="91" t="s">
        <v>1599</v>
      </c>
      <c r="BL2478" s="91" t="s">
        <v>1600</v>
      </c>
      <c r="BM2478" s="91" t="s">
        <v>1608</v>
      </c>
      <c r="BN2478" s="91" t="s">
        <v>1609</v>
      </c>
      <c r="BO2478" s="91" t="s">
        <v>1601</v>
      </c>
      <c r="BP2478" s="91" t="s">
        <v>1602</v>
      </c>
      <c r="BQ2478" s="91" t="s">
        <v>1603</v>
      </c>
      <c r="BR2478" s="91" t="s">
        <v>1604</v>
      </c>
      <c r="BS2478" s="91" t="s">
        <v>1605</v>
      </c>
      <c r="BT2478" s="5" t="s">
        <v>1671</v>
      </c>
    </row>
    <row r="2479" spans="1:72" x14ac:dyDescent="0.25">
      <c r="A2479" s="133"/>
      <c r="B2479" s="133"/>
      <c r="C2479" s="133"/>
      <c r="D2479" s="136"/>
      <c r="E2479" s="136"/>
      <c r="F2479" s="136"/>
      <c r="G2479" s="139"/>
      <c r="H2479" s="15" t="s">
        <v>0</v>
      </c>
      <c r="I2479" s="9">
        <v>1</v>
      </c>
      <c r="J2479" s="9">
        <v>2</v>
      </c>
      <c r="K2479" s="9">
        <v>3</v>
      </c>
      <c r="L2479" s="9">
        <v>4</v>
      </c>
      <c r="M2479" s="9">
        <v>5</v>
      </c>
      <c r="N2479" s="9">
        <v>6</v>
      </c>
      <c r="O2479" s="9">
        <v>7</v>
      </c>
      <c r="P2479" s="9">
        <v>8</v>
      </c>
      <c r="Q2479" s="9">
        <v>9</v>
      </c>
      <c r="R2479" s="9">
        <v>10</v>
      </c>
      <c r="S2479" s="9">
        <v>11</v>
      </c>
      <c r="T2479" s="9">
        <v>12</v>
      </c>
      <c r="U2479" s="9">
        <v>13</v>
      </c>
      <c r="V2479" s="9">
        <v>14</v>
      </c>
      <c r="W2479" s="9">
        <v>15</v>
      </c>
      <c r="X2479" s="9">
        <v>16</v>
      </c>
      <c r="Y2479" s="9">
        <v>17</v>
      </c>
      <c r="Z2479" s="9">
        <v>18</v>
      </c>
      <c r="AA2479" s="9">
        <v>19</v>
      </c>
      <c r="AB2479" s="9">
        <v>20</v>
      </c>
      <c r="AC2479" s="9">
        <v>21</v>
      </c>
      <c r="AD2479" s="9">
        <v>1</v>
      </c>
      <c r="AE2479" s="9">
        <v>2</v>
      </c>
      <c r="AF2479" s="9">
        <v>3</v>
      </c>
      <c r="AG2479" s="9">
        <v>4</v>
      </c>
      <c r="AH2479" s="9">
        <v>5</v>
      </c>
      <c r="AI2479" s="9">
        <v>6</v>
      </c>
      <c r="AJ2479" s="9">
        <v>7</v>
      </c>
      <c r="AK2479" s="9">
        <v>8</v>
      </c>
      <c r="AL2479" s="9">
        <v>9</v>
      </c>
      <c r="AM2479" s="9">
        <v>10</v>
      </c>
      <c r="AN2479" s="9">
        <v>11</v>
      </c>
      <c r="AO2479" s="9">
        <v>12</v>
      </c>
      <c r="AP2479" s="9">
        <v>13</v>
      </c>
      <c r="AQ2479" s="9">
        <v>14</v>
      </c>
      <c r="AR2479" s="9">
        <v>15</v>
      </c>
      <c r="AS2479" s="9">
        <v>16</v>
      </c>
      <c r="AT2479" s="9">
        <v>17</v>
      </c>
      <c r="AU2479" s="9">
        <v>18</v>
      </c>
      <c r="AV2479" s="9">
        <v>19</v>
      </c>
      <c r="AW2479" s="9">
        <v>20</v>
      </c>
      <c r="AX2479" s="9">
        <v>21</v>
      </c>
      <c r="AY2479" s="9">
        <v>1</v>
      </c>
      <c r="AZ2479" s="9">
        <v>2</v>
      </c>
      <c r="BA2479" s="9">
        <v>3</v>
      </c>
      <c r="BB2479" s="9">
        <v>4</v>
      </c>
      <c r="BC2479" s="9">
        <v>5</v>
      </c>
      <c r="BD2479" s="9">
        <v>6</v>
      </c>
      <c r="BE2479" s="9">
        <v>7</v>
      </c>
      <c r="BF2479" s="9">
        <v>8</v>
      </c>
      <c r="BG2479" s="9">
        <v>9</v>
      </c>
      <c r="BH2479" s="9">
        <v>10</v>
      </c>
      <c r="BI2479" s="9">
        <v>11</v>
      </c>
      <c r="BJ2479" s="9">
        <v>12</v>
      </c>
      <c r="BK2479" s="9">
        <v>13</v>
      </c>
      <c r="BL2479" s="9">
        <v>14</v>
      </c>
      <c r="BM2479" s="9">
        <v>15</v>
      </c>
      <c r="BN2479" s="9">
        <v>16</v>
      </c>
      <c r="BO2479" s="9">
        <v>17</v>
      </c>
      <c r="BP2479" s="9">
        <v>18</v>
      </c>
      <c r="BQ2479" s="9">
        <v>19</v>
      </c>
      <c r="BR2479" s="9">
        <v>20</v>
      </c>
      <c r="BS2479" s="9">
        <v>21</v>
      </c>
      <c r="BT2479" s="9">
        <v>9</v>
      </c>
    </row>
    <row r="2480" spans="1:72" x14ac:dyDescent="0.25">
      <c r="A2480" s="133"/>
      <c r="B2480" s="133"/>
      <c r="C2480" s="133"/>
      <c r="D2480" s="136"/>
      <c r="E2480" s="136"/>
      <c r="F2480" s="136"/>
      <c r="G2480" s="139"/>
      <c r="H2480" s="16" t="s">
        <v>116</v>
      </c>
      <c r="I2480" s="17">
        <f t="shared" ref="I2480:AA2480" si="3895">SUM(I2476)</f>
        <v>0</v>
      </c>
      <c r="J2480" s="17">
        <f t="shared" si="3895"/>
        <v>0</v>
      </c>
      <c r="K2480" s="17">
        <f t="shared" si="3895"/>
        <v>0</v>
      </c>
      <c r="L2480" s="17">
        <f t="shared" si="3895"/>
        <v>0</v>
      </c>
      <c r="M2480" s="17">
        <f t="shared" si="3895"/>
        <v>0</v>
      </c>
      <c r="N2480" s="17">
        <f t="shared" si="3895"/>
        <v>0</v>
      </c>
      <c r="O2480" s="17">
        <f t="shared" ref="O2480" si="3896">SUM(O2476)</f>
        <v>0</v>
      </c>
      <c r="P2480" s="17">
        <f t="shared" si="3895"/>
        <v>0</v>
      </c>
      <c r="Q2480" s="17">
        <f t="shared" si="3895"/>
        <v>0</v>
      </c>
      <c r="R2480" s="17">
        <f t="shared" si="3895"/>
        <v>0</v>
      </c>
      <c r="S2480" s="17">
        <f t="shared" si="3895"/>
        <v>0</v>
      </c>
      <c r="T2480" s="17">
        <f t="shared" si="3895"/>
        <v>0</v>
      </c>
      <c r="U2480" s="17">
        <f t="shared" si="3895"/>
        <v>0</v>
      </c>
      <c r="V2480" s="17">
        <f t="shared" si="3895"/>
        <v>0</v>
      </c>
      <c r="W2480" s="17">
        <f t="shared" si="3895"/>
        <v>0</v>
      </c>
      <c r="X2480" s="17">
        <f t="shared" si="3895"/>
        <v>0</v>
      </c>
      <c r="Y2480" s="17">
        <f t="shared" si="3895"/>
        <v>0</v>
      </c>
      <c r="Z2480" s="17">
        <f t="shared" si="3895"/>
        <v>0</v>
      </c>
      <c r="AA2480" s="17">
        <f t="shared" si="3895"/>
        <v>0</v>
      </c>
      <c r="AB2480" s="17">
        <v>0</v>
      </c>
      <c r="AC2480" s="17">
        <v>0</v>
      </c>
      <c r="AD2480" s="17">
        <f t="shared" ref="AD2480:AV2480" si="3897">SUM(AD2476)</f>
        <v>0</v>
      </c>
      <c r="AE2480" s="17">
        <f t="shared" si="3897"/>
        <v>0</v>
      </c>
      <c r="AF2480" s="17">
        <f t="shared" si="3897"/>
        <v>0</v>
      </c>
      <c r="AG2480" s="17">
        <f t="shared" si="3897"/>
        <v>5000</v>
      </c>
      <c r="AH2480" s="17">
        <f t="shared" si="3897"/>
        <v>0</v>
      </c>
      <c r="AI2480" s="17">
        <f t="shared" si="3897"/>
        <v>0</v>
      </c>
      <c r="AJ2480" s="17">
        <f t="shared" ref="AJ2480" si="3898">SUM(AJ2476)</f>
        <v>5000</v>
      </c>
      <c r="AK2480" s="17">
        <f t="shared" si="3897"/>
        <v>0</v>
      </c>
      <c r="AL2480" s="17">
        <f t="shared" si="3897"/>
        <v>0</v>
      </c>
      <c r="AM2480" s="17">
        <f t="shared" si="3897"/>
        <v>5000</v>
      </c>
      <c r="AN2480" s="17">
        <f t="shared" si="3897"/>
        <v>0</v>
      </c>
      <c r="AO2480" s="17">
        <f t="shared" si="3897"/>
        <v>0</v>
      </c>
      <c r="AP2480" s="17">
        <f t="shared" si="3897"/>
        <v>0</v>
      </c>
      <c r="AQ2480" s="17">
        <f t="shared" si="3897"/>
        <v>0</v>
      </c>
      <c r="AR2480" s="17">
        <f t="shared" si="3897"/>
        <v>0</v>
      </c>
      <c r="AS2480" s="17">
        <f t="shared" si="3897"/>
        <v>0</v>
      </c>
      <c r="AT2480" s="17">
        <f t="shared" si="3897"/>
        <v>0</v>
      </c>
      <c r="AU2480" s="17">
        <f t="shared" si="3897"/>
        <v>0</v>
      </c>
      <c r="AV2480" s="17">
        <f t="shared" si="3897"/>
        <v>0</v>
      </c>
      <c r="AW2480" s="17">
        <v>5000</v>
      </c>
      <c r="AX2480" s="17">
        <v>0</v>
      </c>
      <c r="AY2480" s="17">
        <f t="shared" ref="AY2480:BQ2480" si="3899">SUM(AY2476)</f>
        <v>0</v>
      </c>
      <c r="AZ2480" s="17">
        <f t="shared" si="3899"/>
        <v>0</v>
      </c>
      <c r="BA2480" s="17">
        <f t="shared" si="3899"/>
        <v>0</v>
      </c>
      <c r="BB2480" s="17">
        <f t="shared" si="3899"/>
        <v>0</v>
      </c>
      <c r="BC2480" s="17">
        <f t="shared" si="3899"/>
        <v>0</v>
      </c>
      <c r="BD2480" s="17">
        <f t="shared" si="3899"/>
        <v>0</v>
      </c>
      <c r="BE2480" s="17">
        <f t="shared" ref="BE2480" si="3900">SUM(BE2476)</f>
        <v>0</v>
      </c>
      <c r="BF2480" s="17">
        <f t="shared" si="3899"/>
        <v>0</v>
      </c>
      <c r="BG2480" s="17">
        <f t="shared" si="3899"/>
        <v>0</v>
      </c>
      <c r="BH2480" s="17">
        <f t="shared" si="3899"/>
        <v>0</v>
      </c>
      <c r="BI2480" s="17">
        <f t="shared" si="3899"/>
        <v>0</v>
      </c>
      <c r="BJ2480" s="17">
        <f t="shared" si="3899"/>
        <v>0</v>
      </c>
      <c r="BK2480" s="17">
        <f t="shared" si="3899"/>
        <v>0</v>
      </c>
      <c r="BL2480" s="17">
        <f t="shared" si="3899"/>
        <v>0</v>
      </c>
      <c r="BM2480" s="17">
        <f t="shared" si="3899"/>
        <v>0</v>
      </c>
      <c r="BN2480" s="17">
        <f t="shared" si="3899"/>
        <v>0</v>
      </c>
      <c r="BO2480" s="17">
        <f t="shared" si="3899"/>
        <v>0</v>
      </c>
      <c r="BP2480" s="17">
        <f t="shared" si="3899"/>
        <v>0</v>
      </c>
      <c r="BQ2480" s="17">
        <f t="shared" si="3899"/>
        <v>0</v>
      </c>
      <c r="BR2480" s="17">
        <v>0</v>
      </c>
      <c r="BS2480" s="17">
        <v>0</v>
      </c>
      <c r="BT2480" s="17" t="e">
        <f>IF(#REF!=0,"-",#REF!/#REF!*100)</f>
        <v>#REF!</v>
      </c>
    </row>
    <row r="2481" spans="1:72" x14ac:dyDescent="0.25">
      <c r="A2481" s="133"/>
      <c r="B2481" s="133"/>
      <c r="C2481" s="133"/>
      <c r="D2481" s="136"/>
      <c r="E2481" s="136"/>
      <c r="F2481" s="136"/>
      <c r="G2481" s="139"/>
      <c r="H2481" s="18" t="s">
        <v>55</v>
      </c>
      <c r="I2481" s="17">
        <f t="shared" ref="I2481:AA2481" si="3901">SUM(I2480)</f>
        <v>0</v>
      </c>
      <c r="J2481" s="17">
        <f t="shared" si="3901"/>
        <v>0</v>
      </c>
      <c r="K2481" s="17">
        <f t="shared" si="3901"/>
        <v>0</v>
      </c>
      <c r="L2481" s="17">
        <f t="shared" si="3901"/>
        <v>0</v>
      </c>
      <c r="M2481" s="17">
        <f t="shared" si="3901"/>
        <v>0</v>
      </c>
      <c r="N2481" s="17">
        <f t="shared" si="3901"/>
        <v>0</v>
      </c>
      <c r="O2481" s="17">
        <f t="shared" ref="O2481" si="3902">SUM(O2480)</f>
        <v>0</v>
      </c>
      <c r="P2481" s="17">
        <f t="shared" si="3901"/>
        <v>0</v>
      </c>
      <c r="Q2481" s="17">
        <f t="shared" si="3901"/>
        <v>0</v>
      </c>
      <c r="R2481" s="17">
        <f t="shared" si="3901"/>
        <v>0</v>
      </c>
      <c r="S2481" s="17">
        <f t="shared" si="3901"/>
        <v>0</v>
      </c>
      <c r="T2481" s="17">
        <f t="shared" si="3901"/>
        <v>0</v>
      </c>
      <c r="U2481" s="17">
        <f t="shared" si="3901"/>
        <v>0</v>
      </c>
      <c r="V2481" s="17">
        <f t="shared" si="3901"/>
        <v>0</v>
      </c>
      <c r="W2481" s="17">
        <f t="shared" si="3901"/>
        <v>0</v>
      </c>
      <c r="X2481" s="17">
        <f t="shared" si="3901"/>
        <v>0</v>
      </c>
      <c r="Y2481" s="17">
        <f t="shared" si="3901"/>
        <v>0</v>
      </c>
      <c r="Z2481" s="17">
        <f t="shared" si="3901"/>
        <v>0</v>
      </c>
      <c r="AA2481" s="17">
        <f t="shared" si="3901"/>
        <v>0</v>
      </c>
      <c r="AB2481" s="17">
        <v>0</v>
      </c>
      <c r="AC2481" s="17">
        <v>0</v>
      </c>
      <c r="AD2481" s="17">
        <f t="shared" ref="AD2481:AV2481" si="3903">SUM(AD2480)</f>
        <v>0</v>
      </c>
      <c r="AE2481" s="17">
        <f t="shared" si="3903"/>
        <v>0</v>
      </c>
      <c r="AF2481" s="17">
        <f t="shared" si="3903"/>
        <v>0</v>
      </c>
      <c r="AG2481" s="17">
        <f t="shared" si="3903"/>
        <v>5000</v>
      </c>
      <c r="AH2481" s="17">
        <f t="shared" si="3903"/>
        <v>0</v>
      </c>
      <c r="AI2481" s="17">
        <f t="shared" si="3903"/>
        <v>0</v>
      </c>
      <c r="AJ2481" s="17">
        <f t="shared" ref="AJ2481" si="3904">SUM(AJ2480)</f>
        <v>5000</v>
      </c>
      <c r="AK2481" s="17">
        <f t="shared" si="3903"/>
        <v>0</v>
      </c>
      <c r="AL2481" s="17">
        <f t="shared" si="3903"/>
        <v>0</v>
      </c>
      <c r="AM2481" s="17">
        <f t="shared" si="3903"/>
        <v>5000</v>
      </c>
      <c r="AN2481" s="17">
        <f t="shared" si="3903"/>
        <v>0</v>
      </c>
      <c r="AO2481" s="17">
        <f t="shared" si="3903"/>
        <v>0</v>
      </c>
      <c r="AP2481" s="17">
        <f t="shared" si="3903"/>
        <v>0</v>
      </c>
      <c r="AQ2481" s="17">
        <f t="shared" si="3903"/>
        <v>0</v>
      </c>
      <c r="AR2481" s="17">
        <f t="shared" si="3903"/>
        <v>0</v>
      </c>
      <c r="AS2481" s="17">
        <f t="shared" si="3903"/>
        <v>0</v>
      </c>
      <c r="AT2481" s="17">
        <f t="shared" si="3903"/>
        <v>0</v>
      </c>
      <c r="AU2481" s="17">
        <f t="shared" si="3903"/>
        <v>0</v>
      </c>
      <c r="AV2481" s="17">
        <f t="shared" si="3903"/>
        <v>0</v>
      </c>
      <c r="AW2481" s="17">
        <v>5000</v>
      </c>
      <c r="AX2481" s="17">
        <v>0</v>
      </c>
      <c r="AY2481" s="17">
        <f t="shared" ref="AY2481:BQ2481" si="3905">SUM(AY2480)</f>
        <v>0</v>
      </c>
      <c r="AZ2481" s="17">
        <f t="shared" si="3905"/>
        <v>0</v>
      </c>
      <c r="BA2481" s="17">
        <f t="shared" si="3905"/>
        <v>0</v>
      </c>
      <c r="BB2481" s="17">
        <f t="shared" si="3905"/>
        <v>0</v>
      </c>
      <c r="BC2481" s="17">
        <f t="shared" si="3905"/>
        <v>0</v>
      </c>
      <c r="BD2481" s="17">
        <f t="shared" si="3905"/>
        <v>0</v>
      </c>
      <c r="BE2481" s="17">
        <f t="shared" ref="BE2481" si="3906">SUM(BE2480)</f>
        <v>0</v>
      </c>
      <c r="BF2481" s="17">
        <f t="shared" si="3905"/>
        <v>0</v>
      </c>
      <c r="BG2481" s="17">
        <f t="shared" si="3905"/>
        <v>0</v>
      </c>
      <c r="BH2481" s="17">
        <f t="shared" si="3905"/>
        <v>0</v>
      </c>
      <c r="BI2481" s="17">
        <f t="shared" si="3905"/>
        <v>0</v>
      </c>
      <c r="BJ2481" s="17">
        <f t="shared" si="3905"/>
        <v>0</v>
      </c>
      <c r="BK2481" s="17">
        <f t="shared" si="3905"/>
        <v>0</v>
      </c>
      <c r="BL2481" s="17">
        <f t="shared" si="3905"/>
        <v>0</v>
      </c>
      <c r="BM2481" s="17">
        <f t="shared" si="3905"/>
        <v>0</v>
      </c>
      <c r="BN2481" s="17">
        <f t="shared" si="3905"/>
        <v>0</v>
      </c>
      <c r="BO2481" s="17">
        <f t="shared" si="3905"/>
        <v>0</v>
      </c>
      <c r="BP2481" s="17">
        <f t="shared" si="3905"/>
        <v>0</v>
      </c>
      <c r="BQ2481" s="17">
        <f t="shared" si="3905"/>
        <v>0</v>
      </c>
      <c r="BR2481" s="17">
        <v>0</v>
      </c>
      <c r="BS2481" s="17">
        <v>0</v>
      </c>
      <c r="BT2481" s="17" t="e">
        <f>IF(#REF!=0,"-",#REF!/#REF!*100)</f>
        <v>#REF!</v>
      </c>
    </row>
    <row r="2482" spans="1:72" x14ac:dyDescent="0.25">
      <c r="A2482" s="134"/>
      <c r="B2482" s="134"/>
      <c r="C2482" s="134"/>
      <c r="D2482" s="137"/>
      <c r="E2482" s="137"/>
      <c r="F2482" s="137"/>
      <c r="G2482" s="140"/>
      <c r="O2482">
        <f t="shared" si="3871"/>
        <v>0</v>
      </c>
      <c r="AB2482">
        <v>0</v>
      </c>
      <c r="AC2482">
        <v>0</v>
      </c>
      <c r="AJ2482">
        <f t="shared" si="3872"/>
        <v>0</v>
      </c>
      <c r="AW2482">
        <v>0</v>
      </c>
      <c r="AX2482">
        <v>0</v>
      </c>
      <c r="BE2482">
        <f t="shared" si="3873"/>
        <v>0</v>
      </c>
      <c r="BR2482">
        <v>0</v>
      </c>
      <c r="BS2482">
        <v>0</v>
      </c>
      <c r="BT2482" t="e">
        <f>IF(#REF!=0,"-",#REF!/#REF!*100)</f>
        <v>#REF!</v>
      </c>
    </row>
    <row r="2483" spans="1:72" x14ac:dyDescent="0.25">
      <c r="A2483" s="13" t="s">
        <v>0</v>
      </c>
      <c r="B2483" s="13" t="s">
        <v>0</v>
      </c>
      <c r="C2483" s="13" t="s">
        <v>0</v>
      </c>
      <c r="D2483" s="98" t="s">
        <v>0</v>
      </c>
      <c r="E2483" s="98" t="s">
        <v>0</v>
      </c>
      <c r="F2483" s="98" t="s">
        <v>0</v>
      </c>
      <c r="G2483" s="13" t="s">
        <v>0</v>
      </c>
      <c r="H2483" s="19" t="s">
        <v>0</v>
      </c>
      <c r="I2483" s="19" t="s">
        <v>0</v>
      </c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>
        <v>0</v>
      </c>
      <c r="AC2483" s="19">
        <v>0</v>
      </c>
      <c r="AD2483" s="19" t="s">
        <v>0</v>
      </c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>
        <v>0</v>
      </c>
      <c r="AX2483" s="19">
        <v>0</v>
      </c>
      <c r="AY2483" s="19" t="s">
        <v>0</v>
      </c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>
        <v>0</v>
      </c>
      <c r="BS2483" s="19">
        <v>0</v>
      </c>
      <c r="BT2483" s="19"/>
    </row>
    <row r="2484" spans="1:72" x14ac:dyDescent="0.25">
      <c r="A2484" s="13" t="s">
        <v>0</v>
      </c>
      <c r="B2484" s="13" t="s">
        <v>0</v>
      </c>
      <c r="C2484" s="13" t="s">
        <v>0</v>
      </c>
      <c r="D2484" s="98" t="s">
        <v>0</v>
      </c>
      <c r="E2484" s="98" t="s">
        <v>0</v>
      </c>
      <c r="F2484" s="98" t="s">
        <v>0</v>
      </c>
      <c r="G2484" s="13" t="s">
        <v>0</v>
      </c>
      <c r="H2484" s="10" t="s">
        <v>795</v>
      </c>
      <c r="I2484" s="11">
        <f t="shared" ref="I2484:AA2484" si="3907">SUM(I2476)</f>
        <v>0</v>
      </c>
      <c r="J2484" s="11">
        <f t="shared" si="3907"/>
        <v>0</v>
      </c>
      <c r="K2484" s="11">
        <f t="shared" si="3907"/>
        <v>0</v>
      </c>
      <c r="L2484" s="11">
        <f t="shared" si="3907"/>
        <v>0</v>
      </c>
      <c r="M2484" s="11">
        <f t="shared" si="3907"/>
        <v>0</v>
      </c>
      <c r="N2484" s="11">
        <f t="shared" si="3907"/>
        <v>0</v>
      </c>
      <c r="O2484" s="11">
        <f t="shared" si="3907"/>
        <v>0</v>
      </c>
      <c r="P2484" s="11">
        <f t="shared" si="3907"/>
        <v>0</v>
      </c>
      <c r="Q2484" s="11">
        <f t="shared" si="3907"/>
        <v>0</v>
      </c>
      <c r="R2484" s="11">
        <f t="shared" si="3907"/>
        <v>0</v>
      </c>
      <c r="S2484" s="11">
        <f t="shared" si="3907"/>
        <v>0</v>
      </c>
      <c r="T2484" s="11">
        <f t="shared" si="3907"/>
        <v>0</v>
      </c>
      <c r="U2484" s="11">
        <f t="shared" si="3907"/>
        <v>0</v>
      </c>
      <c r="V2484" s="11">
        <f t="shared" si="3907"/>
        <v>0</v>
      </c>
      <c r="W2484" s="11">
        <f t="shared" si="3907"/>
        <v>0</v>
      </c>
      <c r="X2484" s="11">
        <f t="shared" si="3907"/>
        <v>0</v>
      </c>
      <c r="Y2484" s="11">
        <f t="shared" si="3907"/>
        <v>0</v>
      </c>
      <c r="Z2484" s="11">
        <f t="shared" si="3907"/>
        <v>0</v>
      </c>
      <c r="AA2484" s="11">
        <f t="shared" si="3907"/>
        <v>0</v>
      </c>
      <c r="AB2484" s="11">
        <v>0</v>
      </c>
      <c r="AC2484" s="11">
        <v>0</v>
      </c>
      <c r="AD2484" s="11">
        <f t="shared" ref="AD2484:AV2484" si="3908">SUM(AD2476)</f>
        <v>0</v>
      </c>
      <c r="AE2484" s="11">
        <f t="shared" si="3908"/>
        <v>0</v>
      </c>
      <c r="AF2484" s="11">
        <f t="shared" si="3908"/>
        <v>0</v>
      </c>
      <c r="AG2484" s="11">
        <f t="shared" si="3908"/>
        <v>5000</v>
      </c>
      <c r="AH2484" s="11">
        <f t="shared" si="3908"/>
        <v>0</v>
      </c>
      <c r="AI2484" s="11">
        <f t="shared" si="3908"/>
        <v>0</v>
      </c>
      <c r="AJ2484" s="11">
        <f t="shared" si="3908"/>
        <v>5000</v>
      </c>
      <c r="AK2484" s="11">
        <f t="shared" si="3908"/>
        <v>0</v>
      </c>
      <c r="AL2484" s="11">
        <f t="shared" si="3908"/>
        <v>0</v>
      </c>
      <c r="AM2484" s="11">
        <f t="shared" si="3908"/>
        <v>5000</v>
      </c>
      <c r="AN2484" s="11">
        <f t="shared" si="3908"/>
        <v>0</v>
      </c>
      <c r="AO2484" s="11">
        <f t="shared" si="3908"/>
        <v>0</v>
      </c>
      <c r="AP2484" s="11">
        <f t="shared" si="3908"/>
        <v>0</v>
      </c>
      <c r="AQ2484" s="11">
        <f t="shared" si="3908"/>
        <v>0</v>
      </c>
      <c r="AR2484" s="11">
        <f t="shared" si="3908"/>
        <v>0</v>
      </c>
      <c r="AS2484" s="11">
        <f t="shared" si="3908"/>
        <v>0</v>
      </c>
      <c r="AT2484" s="11">
        <f t="shared" si="3908"/>
        <v>0</v>
      </c>
      <c r="AU2484" s="11">
        <f t="shared" si="3908"/>
        <v>0</v>
      </c>
      <c r="AV2484" s="11">
        <f t="shared" si="3908"/>
        <v>0</v>
      </c>
      <c r="AW2484" s="11">
        <v>5000</v>
      </c>
      <c r="AX2484" s="11">
        <v>0</v>
      </c>
      <c r="AY2484" s="11">
        <f t="shared" ref="AY2484:BQ2484" si="3909">SUM(AY2476)</f>
        <v>0</v>
      </c>
      <c r="AZ2484" s="11">
        <f t="shared" si="3909"/>
        <v>0</v>
      </c>
      <c r="BA2484" s="11">
        <f t="shared" si="3909"/>
        <v>0</v>
      </c>
      <c r="BB2484" s="11">
        <f t="shared" si="3909"/>
        <v>0</v>
      </c>
      <c r="BC2484" s="11">
        <f t="shared" si="3909"/>
        <v>0</v>
      </c>
      <c r="BD2484" s="11">
        <f t="shared" si="3909"/>
        <v>0</v>
      </c>
      <c r="BE2484" s="11">
        <f t="shared" si="3909"/>
        <v>0</v>
      </c>
      <c r="BF2484" s="11">
        <f t="shared" si="3909"/>
        <v>0</v>
      </c>
      <c r="BG2484" s="11">
        <f t="shared" si="3909"/>
        <v>0</v>
      </c>
      <c r="BH2484" s="11">
        <f t="shared" si="3909"/>
        <v>0</v>
      </c>
      <c r="BI2484" s="11">
        <f t="shared" si="3909"/>
        <v>0</v>
      </c>
      <c r="BJ2484" s="11">
        <f t="shared" si="3909"/>
        <v>0</v>
      </c>
      <c r="BK2484" s="11">
        <f t="shared" si="3909"/>
        <v>0</v>
      </c>
      <c r="BL2484" s="11">
        <f t="shared" si="3909"/>
        <v>0</v>
      </c>
      <c r="BM2484" s="11">
        <f t="shared" si="3909"/>
        <v>0</v>
      </c>
      <c r="BN2484" s="11">
        <f t="shared" si="3909"/>
        <v>0</v>
      </c>
      <c r="BO2484" s="11">
        <f t="shared" si="3909"/>
        <v>0</v>
      </c>
      <c r="BP2484" s="11">
        <f t="shared" si="3909"/>
        <v>0</v>
      </c>
      <c r="BQ2484" s="11">
        <f t="shared" si="3909"/>
        <v>0</v>
      </c>
      <c r="BR2484" s="11">
        <v>0</v>
      </c>
      <c r="BS2484" s="11">
        <v>0</v>
      </c>
      <c r="BT2484" s="11" t="e">
        <f>IF(#REF!=0,"-",#REF!/#REF!*100)</f>
        <v>#REF!</v>
      </c>
    </row>
    <row r="2485" spans="1:72" x14ac:dyDescent="0.25">
      <c r="A2485" s="13" t="s">
        <v>0</v>
      </c>
      <c r="B2485" s="13" t="s">
        <v>0</v>
      </c>
      <c r="C2485" s="13" t="s">
        <v>0</v>
      </c>
      <c r="D2485" s="98" t="s">
        <v>0</v>
      </c>
      <c r="E2485" s="98" t="s">
        <v>0</v>
      </c>
      <c r="F2485" s="98" t="s">
        <v>0</v>
      </c>
      <c r="G2485" s="13" t="s">
        <v>0</v>
      </c>
      <c r="H2485" s="2" t="s">
        <v>53</v>
      </c>
      <c r="I2485" s="13" t="s">
        <v>0</v>
      </c>
      <c r="J2485" s="13"/>
      <c r="K2485" s="13"/>
      <c r="L2485" s="13"/>
      <c r="M2485" s="13"/>
      <c r="N2485" s="13"/>
      <c r="O2485" s="13" t="e">
        <f t="shared" si="3871"/>
        <v>#VALUE!</v>
      </c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>
        <v>0</v>
      </c>
      <c r="AC2485" s="13" t="e">
        <v>#VALUE!</v>
      </c>
      <c r="AD2485" s="13" t="s">
        <v>0</v>
      </c>
      <c r="AE2485" s="13"/>
      <c r="AF2485" s="13"/>
      <c r="AG2485" s="13"/>
      <c r="AH2485" s="13"/>
      <c r="AI2485" s="13"/>
      <c r="AJ2485" s="13" t="e">
        <f t="shared" si="3872"/>
        <v>#VALUE!</v>
      </c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>
        <v>0</v>
      </c>
      <c r="AX2485" s="13" t="e">
        <v>#VALUE!</v>
      </c>
      <c r="AY2485" s="13" t="s">
        <v>0</v>
      </c>
      <c r="AZ2485" s="13"/>
      <c r="BA2485" s="13"/>
      <c r="BB2485" s="13"/>
      <c r="BC2485" s="13"/>
      <c r="BD2485" s="13"/>
      <c r="BE2485" s="13" t="e">
        <f t="shared" si="3873"/>
        <v>#VALUE!</v>
      </c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>
        <v>0</v>
      </c>
      <c r="BS2485" s="13" t="e">
        <v>#VALUE!</v>
      </c>
      <c r="BT2485" s="12" t="e">
        <f>IF(#REF!=0,"-",#REF!/#REF!*100)</f>
        <v>#REF!</v>
      </c>
    </row>
    <row r="2486" spans="1:72" x14ac:dyDescent="0.25">
      <c r="A2486" s="13" t="s">
        <v>0</v>
      </c>
      <c r="B2486" s="13" t="s">
        <v>0</v>
      </c>
      <c r="C2486" s="13" t="s">
        <v>0</v>
      </c>
      <c r="D2486" s="98" t="s">
        <v>0</v>
      </c>
      <c r="E2486" s="98" t="s">
        <v>0</v>
      </c>
      <c r="F2486" s="98" t="s">
        <v>0</v>
      </c>
      <c r="G2486" s="13" t="s">
        <v>0</v>
      </c>
      <c r="H2486" s="20" t="s">
        <v>0</v>
      </c>
      <c r="I2486" s="21" t="s">
        <v>0</v>
      </c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>
        <v>0</v>
      </c>
      <c r="AC2486" s="21">
        <v>0</v>
      </c>
      <c r="AD2486" s="21" t="s">
        <v>0</v>
      </c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>
        <v>0</v>
      </c>
      <c r="AX2486" s="21">
        <v>0</v>
      </c>
      <c r="AY2486" s="21" t="s">
        <v>0</v>
      </c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>
        <v>0</v>
      </c>
      <c r="BS2486" s="21">
        <v>0</v>
      </c>
      <c r="BT2486" s="21"/>
    </row>
    <row r="2487" spans="1:72" ht="15.75" thickBot="1" x14ac:dyDescent="0.3">
      <c r="A2487" s="1" t="s">
        <v>718</v>
      </c>
      <c r="B2487" s="1" t="s">
        <v>65</v>
      </c>
      <c r="C2487" s="4" t="s">
        <v>0</v>
      </c>
      <c r="D2487" s="102" t="s">
        <v>0</v>
      </c>
      <c r="E2487" s="101" t="s">
        <v>0</v>
      </c>
      <c r="F2487" s="101" t="s">
        <v>0</v>
      </c>
      <c r="G2487" s="2" t="s">
        <v>0</v>
      </c>
      <c r="H2487" s="2" t="s">
        <v>0</v>
      </c>
      <c r="I2487" s="3" t="s">
        <v>0</v>
      </c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>
        <v>0</v>
      </c>
      <c r="AC2487" s="3">
        <v>0</v>
      </c>
      <c r="AD2487" s="3" t="s">
        <v>0</v>
      </c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>
        <v>0</v>
      </c>
      <c r="AX2487" s="3">
        <v>0</v>
      </c>
      <c r="AY2487" s="3" t="s">
        <v>0</v>
      </c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>
        <v>0</v>
      </c>
      <c r="BS2487" s="3">
        <v>0</v>
      </c>
      <c r="BT2487" s="3"/>
    </row>
    <row r="2488" spans="1:72" ht="69.75" customHeight="1" thickBot="1" x14ac:dyDescent="0.3">
      <c r="A2488" s="5" t="s">
        <v>2</v>
      </c>
      <c r="B2488" s="5" t="s">
        <v>3</v>
      </c>
      <c r="C2488" s="5" t="s">
        <v>4</v>
      </c>
      <c r="D2488" s="103" t="s">
        <v>0</v>
      </c>
      <c r="E2488" s="112" t="s">
        <v>5</v>
      </c>
      <c r="F2488" s="112" t="s">
        <v>6</v>
      </c>
      <c r="G2488" s="5" t="s">
        <v>7</v>
      </c>
      <c r="H2488" s="5" t="s">
        <v>8</v>
      </c>
      <c r="I2488" s="89" t="s">
        <v>9</v>
      </c>
      <c r="J2488" s="89" t="s">
        <v>1606</v>
      </c>
      <c r="K2488" s="89" t="s">
        <v>1534</v>
      </c>
      <c r="L2488" s="89" t="s">
        <v>1592</v>
      </c>
      <c r="M2488" s="89" t="s">
        <v>1593</v>
      </c>
      <c r="N2488" s="89" t="s">
        <v>1594</v>
      </c>
      <c r="O2488" s="89" t="s">
        <v>1610</v>
      </c>
      <c r="P2488" s="89" t="s">
        <v>1607</v>
      </c>
      <c r="Q2488" s="89" t="s">
        <v>1595</v>
      </c>
      <c r="R2488" s="89" t="s">
        <v>1596</v>
      </c>
      <c r="S2488" s="89" t="s">
        <v>1597</v>
      </c>
      <c r="T2488" s="89" t="s">
        <v>1598</v>
      </c>
      <c r="U2488" s="89" t="s">
        <v>1599</v>
      </c>
      <c r="V2488" s="89" t="s">
        <v>1600</v>
      </c>
      <c r="W2488" s="89" t="s">
        <v>1608</v>
      </c>
      <c r="X2488" s="89" t="s">
        <v>1609</v>
      </c>
      <c r="Y2488" s="89" t="s">
        <v>1601</v>
      </c>
      <c r="Z2488" s="89" t="s">
        <v>1602</v>
      </c>
      <c r="AA2488" s="89" t="s">
        <v>1603</v>
      </c>
      <c r="AB2488" s="89" t="s">
        <v>1604</v>
      </c>
      <c r="AC2488" s="89" t="s">
        <v>1605</v>
      </c>
      <c r="AD2488" s="90" t="s">
        <v>10</v>
      </c>
      <c r="AE2488" s="90" t="s">
        <v>1606</v>
      </c>
      <c r="AF2488" s="90" t="s">
        <v>1534</v>
      </c>
      <c r="AG2488" s="90" t="s">
        <v>1592</v>
      </c>
      <c r="AH2488" s="90" t="s">
        <v>1593</v>
      </c>
      <c r="AI2488" s="90" t="s">
        <v>1594</v>
      </c>
      <c r="AJ2488" s="90" t="s">
        <v>1611</v>
      </c>
      <c r="AK2488" s="90" t="s">
        <v>1607</v>
      </c>
      <c r="AL2488" s="90" t="s">
        <v>1595</v>
      </c>
      <c r="AM2488" s="90" t="s">
        <v>1596</v>
      </c>
      <c r="AN2488" s="90" t="s">
        <v>1597</v>
      </c>
      <c r="AO2488" s="90" t="s">
        <v>1598</v>
      </c>
      <c r="AP2488" s="90" t="s">
        <v>1599</v>
      </c>
      <c r="AQ2488" s="90" t="s">
        <v>1600</v>
      </c>
      <c r="AR2488" s="90" t="s">
        <v>1608</v>
      </c>
      <c r="AS2488" s="90" t="s">
        <v>1609</v>
      </c>
      <c r="AT2488" s="90" t="s">
        <v>1601</v>
      </c>
      <c r="AU2488" s="90" t="s">
        <v>1602</v>
      </c>
      <c r="AV2488" s="90" t="s">
        <v>1603</v>
      </c>
      <c r="AW2488" s="90" t="s">
        <v>1604</v>
      </c>
      <c r="AX2488" s="90" t="s">
        <v>1605</v>
      </c>
      <c r="AY2488" s="91" t="s">
        <v>11</v>
      </c>
      <c r="AZ2488" s="91" t="s">
        <v>1606</v>
      </c>
      <c r="BA2488" s="91" t="s">
        <v>1534</v>
      </c>
      <c r="BB2488" s="91" t="s">
        <v>1592</v>
      </c>
      <c r="BC2488" s="91" t="s">
        <v>1593</v>
      </c>
      <c r="BD2488" s="91" t="s">
        <v>1594</v>
      </c>
      <c r="BE2488" s="91" t="s">
        <v>1612</v>
      </c>
      <c r="BF2488" s="91" t="s">
        <v>1607</v>
      </c>
      <c r="BG2488" s="91" t="s">
        <v>1595</v>
      </c>
      <c r="BH2488" s="91" t="s">
        <v>1596</v>
      </c>
      <c r="BI2488" s="91" t="s">
        <v>1597</v>
      </c>
      <c r="BJ2488" s="91" t="s">
        <v>1598</v>
      </c>
      <c r="BK2488" s="91" t="s">
        <v>1599</v>
      </c>
      <c r="BL2488" s="91" t="s">
        <v>1600</v>
      </c>
      <c r="BM2488" s="91" t="s">
        <v>1608</v>
      </c>
      <c r="BN2488" s="91" t="s">
        <v>1609</v>
      </c>
      <c r="BO2488" s="91" t="s">
        <v>1601</v>
      </c>
      <c r="BP2488" s="91" t="s">
        <v>1602</v>
      </c>
      <c r="BQ2488" s="91" t="s">
        <v>1603</v>
      </c>
      <c r="BR2488" s="91" t="s">
        <v>1604</v>
      </c>
      <c r="BS2488" s="91" t="s">
        <v>1605</v>
      </c>
      <c r="BT2488" s="5" t="s">
        <v>1671</v>
      </c>
    </row>
    <row r="2489" spans="1:72" x14ac:dyDescent="0.25">
      <c r="A2489" s="6" t="s">
        <v>0</v>
      </c>
      <c r="B2489" s="6" t="s">
        <v>0</v>
      </c>
      <c r="C2489" s="6" t="s">
        <v>0</v>
      </c>
      <c r="D2489" s="104" t="s">
        <v>0</v>
      </c>
      <c r="E2489" s="104" t="s">
        <v>0</v>
      </c>
      <c r="F2489" s="121" t="s">
        <v>0</v>
      </c>
      <c r="G2489" s="7" t="s">
        <v>0</v>
      </c>
      <c r="H2489" s="8" t="s">
        <v>0</v>
      </c>
      <c r="I2489" s="9">
        <v>1</v>
      </c>
      <c r="J2489" s="9">
        <v>2</v>
      </c>
      <c r="K2489" s="9">
        <v>3</v>
      </c>
      <c r="L2489" s="9">
        <v>4</v>
      </c>
      <c r="M2489" s="9">
        <v>5</v>
      </c>
      <c r="N2489" s="9">
        <v>6</v>
      </c>
      <c r="O2489" s="9">
        <v>7</v>
      </c>
      <c r="P2489" s="9">
        <v>8</v>
      </c>
      <c r="Q2489" s="9">
        <v>9</v>
      </c>
      <c r="R2489" s="9">
        <v>10</v>
      </c>
      <c r="S2489" s="9">
        <v>11</v>
      </c>
      <c r="T2489" s="9">
        <v>12</v>
      </c>
      <c r="U2489" s="9">
        <v>13</v>
      </c>
      <c r="V2489" s="9">
        <v>14</v>
      </c>
      <c r="W2489" s="9">
        <v>15</v>
      </c>
      <c r="X2489" s="9">
        <v>16</v>
      </c>
      <c r="Y2489" s="9">
        <v>17</v>
      </c>
      <c r="Z2489" s="9">
        <v>18</v>
      </c>
      <c r="AA2489" s="9">
        <v>19</v>
      </c>
      <c r="AB2489" s="9">
        <v>20</v>
      </c>
      <c r="AC2489" s="9">
        <v>21</v>
      </c>
      <c r="AD2489" s="9">
        <v>1</v>
      </c>
      <c r="AE2489" s="9">
        <v>2</v>
      </c>
      <c r="AF2489" s="9">
        <v>3</v>
      </c>
      <c r="AG2489" s="9">
        <v>4</v>
      </c>
      <c r="AH2489" s="9">
        <v>5</v>
      </c>
      <c r="AI2489" s="9">
        <v>6</v>
      </c>
      <c r="AJ2489" s="9">
        <v>7</v>
      </c>
      <c r="AK2489" s="9">
        <v>8</v>
      </c>
      <c r="AL2489" s="9">
        <v>9</v>
      </c>
      <c r="AM2489" s="9">
        <v>10</v>
      </c>
      <c r="AN2489" s="9">
        <v>11</v>
      </c>
      <c r="AO2489" s="9">
        <v>12</v>
      </c>
      <c r="AP2489" s="9">
        <v>13</v>
      </c>
      <c r="AQ2489" s="9">
        <v>14</v>
      </c>
      <c r="AR2489" s="9">
        <v>15</v>
      </c>
      <c r="AS2489" s="9">
        <v>16</v>
      </c>
      <c r="AT2489" s="9">
        <v>17</v>
      </c>
      <c r="AU2489" s="9">
        <v>18</v>
      </c>
      <c r="AV2489" s="9">
        <v>19</v>
      </c>
      <c r="AW2489" s="9">
        <v>20</v>
      </c>
      <c r="AX2489" s="9">
        <v>21</v>
      </c>
      <c r="AY2489" s="9">
        <v>1</v>
      </c>
      <c r="AZ2489" s="9">
        <v>2</v>
      </c>
      <c r="BA2489" s="9">
        <v>3</v>
      </c>
      <c r="BB2489" s="9">
        <v>4</v>
      </c>
      <c r="BC2489" s="9">
        <v>5</v>
      </c>
      <c r="BD2489" s="9">
        <v>6</v>
      </c>
      <c r="BE2489" s="9">
        <v>7</v>
      </c>
      <c r="BF2489" s="9">
        <v>8</v>
      </c>
      <c r="BG2489" s="9">
        <v>9</v>
      </c>
      <c r="BH2489" s="9">
        <v>10</v>
      </c>
      <c r="BI2489" s="9">
        <v>11</v>
      </c>
      <c r="BJ2489" s="9">
        <v>12</v>
      </c>
      <c r="BK2489" s="9">
        <v>13</v>
      </c>
      <c r="BL2489" s="9">
        <v>14</v>
      </c>
      <c r="BM2489" s="9">
        <v>15</v>
      </c>
      <c r="BN2489" s="9">
        <v>16</v>
      </c>
      <c r="BO2489" s="9">
        <v>17</v>
      </c>
      <c r="BP2489" s="9">
        <v>18</v>
      </c>
      <c r="BQ2489" s="9">
        <v>19</v>
      </c>
      <c r="BR2489" s="9">
        <v>20</v>
      </c>
      <c r="BS2489" s="9">
        <v>21</v>
      </c>
      <c r="BT2489" s="9">
        <v>9</v>
      </c>
    </row>
    <row r="2490" spans="1:72" ht="22.5" x14ac:dyDescent="0.25">
      <c r="A2490" s="1" t="s">
        <v>718</v>
      </c>
      <c r="B2490" s="1" t="s">
        <v>65</v>
      </c>
      <c r="C2490" s="4" t="s">
        <v>12</v>
      </c>
      <c r="D2490" s="102" t="s">
        <v>796</v>
      </c>
      <c r="E2490" s="101" t="s">
        <v>0</v>
      </c>
      <c r="F2490" s="101" t="s">
        <v>0</v>
      </c>
      <c r="G2490" s="2" t="s">
        <v>0</v>
      </c>
      <c r="H2490" s="2" t="s">
        <v>797</v>
      </c>
      <c r="I2490" s="3" t="s">
        <v>0</v>
      </c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>
        <v>0</v>
      </c>
      <c r="AC2490" s="3">
        <v>0</v>
      </c>
      <c r="AD2490" s="3" t="s">
        <v>0</v>
      </c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>
        <v>0</v>
      </c>
      <c r="AX2490" s="3">
        <v>0</v>
      </c>
      <c r="AY2490" s="3" t="s">
        <v>0</v>
      </c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>
        <v>0</v>
      </c>
      <c r="BS2490" s="3">
        <v>0</v>
      </c>
      <c r="BT2490" s="3"/>
    </row>
    <row r="2491" spans="1:72" ht="33.75" x14ac:dyDescent="0.25">
      <c r="A2491" s="1" t="s">
        <v>0</v>
      </c>
      <c r="B2491" s="1" t="s">
        <v>0</v>
      </c>
      <c r="C2491" s="1" t="s">
        <v>0</v>
      </c>
      <c r="D2491" s="101" t="s">
        <v>0</v>
      </c>
      <c r="E2491" s="101" t="s">
        <v>0</v>
      </c>
      <c r="F2491" s="101" t="s">
        <v>0</v>
      </c>
      <c r="G2491" s="2" t="s">
        <v>0</v>
      </c>
      <c r="H2491" s="10" t="s">
        <v>13</v>
      </c>
      <c r="I2491" s="11">
        <f t="shared" ref="I2491:AA2491" si="3910">SUM(I2492,I2500,I2502)</f>
        <v>0</v>
      </c>
      <c r="J2491" s="11">
        <f t="shared" si="3910"/>
        <v>0</v>
      </c>
      <c r="K2491" s="11">
        <f t="shared" si="3910"/>
        <v>0</v>
      </c>
      <c r="L2491" s="11">
        <f t="shared" si="3910"/>
        <v>0</v>
      </c>
      <c r="M2491" s="11">
        <f t="shared" si="3910"/>
        <v>0</v>
      </c>
      <c r="N2491" s="11">
        <f t="shared" si="3910"/>
        <v>0</v>
      </c>
      <c r="O2491" s="11">
        <f t="shared" ref="O2491" si="3911">SUM(O2492,O2500,O2502)</f>
        <v>0</v>
      </c>
      <c r="P2491" s="11">
        <f t="shared" si="3910"/>
        <v>0</v>
      </c>
      <c r="Q2491" s="11">
        <f t="shared" si="3910"/>
        <v>0</v>
      </c>
      <c r="R2491" s="11">
        <f t="shared" si="3910"/>
        <v>0</v>
      </c>
      <c r="S2491" s="11">
        <f t="shared" si="3910"/>
        <v>0</v>
      </c>
      <c r="T2491" s="11">
        <f t="shared" si="3910"/>
        <v>0</v>
      </c>
      <c r="U2491" s="11">
        <f t="shared" si="3910"/>
        <v>0</v>
      </c>
      <c r="V2491" s="11">
        <f t="shared" si="3910"/>
        <v>0</v>
      </c>
      <c r="W2491" s="11">
        <f t="shared" si="3910"/>
        <v>0</v>
      </c>
      <c r="X2491" s="11">
        <f t="shared" si="3910"/>
        <v>0</v>
      </c>
      <c r="Y2491" s="11">
        <f t="shared" si="3910"/>
        <v>0</v>
      </c>
      <c r="Z2491" s="11">
        <f t="shared" si="3910"/>
        <v>0</v>
      </c>
      <c r="AA2491" s="11">
        <f t="shared" si="3910"/>
        <v>0</v>
      </c>
      <c r="AB2491" s="11">
        <v>0</v>
      </c>
      <c r="AC2491" s="11">
        <v>0</v>
      </c>
      <c r="AD2491" s="11">
        <f t="shared" ref="AD2491:AV2491" si="3912">SUM(AD2492,AD2500,AD2502)</f>
        <v>45000</v>
      </c>
      <c r="AE2491" s="11">
        <f t="shared" si="3912"/>
        <v>27846</v>
      </c>
      <c r="AF2491" s="11">
        <f t="shared" si="3912"/>
        <v>0</v>
      </c>
      <c r="AG2491" s="11">
        <f t="shared" si="3912"/>
        <v>0</v>
      </c>
      <c r="AH2491" s="11">
        <f t="shared" si="3912"/>
        <v>0</v>
      </c>
      <c r="AI2491" s="11">
        <f t="shared" si="3912"/>
        <v>0</v>
      </c>
      <c r="AJ2491" s="11">
        <f t="shared" ref="AJ2491" si="3913">SUM(AJ2492,AJ2500,AJ2502)</f>
        <v>72846</v>
      </c>
      <c r="AK2491" s="11">
        <f t="shared" si="3912"/>
        <v>10800</v>
      </c>
      <c r="AL2491" s="11">
        <f t="shared" si="3912"/>
        <v>0</v>
      </c>
      <c r="AM2491" s="11">
        <f t="shared" si="3912"/>
        <v>27846</v>
      </c>
      <c r="AN2491" s="11">
        <f t="shared" si="3912"/>
        <v>0</v>
      </c>
      <c r="AO2491" s="11">
        <f t="shared" si="3912"/>
        <v>0</v>
      </c>
      <c r="AP2491" s="11">
        <f t="shared" si="3912"/>
        <v>0</v>
      </c>
      <c r="AQ2491" s="11">
        <f t="shared" si="3912"/>
        <v>0</v>
      </c>
      <c r="AR2491" s="11">
        <f t="shared" si="3912"/>
        <v>0</v>
      </c>
      <c r="AS2491" s="11">
        <f t="shared" si="3912"/>
        <v>0</v>
      </c>
      <c r="AT2491" s="11">
        <f t="shared" si="3912"/>
        <v>0</v>
      </c>
      <c r="AU2491" s="11">
        <f t="shared" si="3912"/>
        <v>0</v>
      </c>
      <c r="AV2491" s="11">
        <f t="shared" si="3912"/>
        <v>0</v>
      </c>
      <c r="AW2491" s="11">
        <v>38646</v>
      </c>
      <c r="AX2491" s="11">
        <v>34200</v>
      </c>
      <c r="AY2491" s="11">
        <f t="shared" ref="AY2491:BQ2491" si="3914">SUM(AY2492,AY2500,AY2502)</f>
        <v>0</v>
      </c>
      <c r="AZ2491" s="11">
        <f t="shared" si="3914"/>
        <v>2000</v>
      </c>
      <c r="BA2491" s="11">
        <f t="shared" si="3914"/>
        <v>0</v>
      </c>
      <c r="BB2491" s="11">
        <f t="shared" si="3914"/>
        <v>0</v>
      </c>
      <c r="BC2491" s="11">
        <f t="shared" si="3914"/>
        <v>0</v>
      </c>
      <c r="BD2491" s="11">
        <f t="shared" si="3914"/>
        <v>0</v>
      </c>
      <c r="BE2491" s="11">
        <f t="shared" ref="BE2491" si="3915">SUM(BE2492,BE2500,BE2502)</f>
        <v>2000</v>
      </c>
      <c r="BF2491" s="11">
        <f t="shared" si="3914"/>
        <v>0</v>
      </c>
      <c r="BG2491" s="11">
        <f t="shared" si="3914"/>
        <v>0</v>
      </c>
      <c r="BH2491" s="11">
        <f t="shared" si="3914"/>
        <v>2000</v>
      </c>
      <c r="BI2491" s="11">
        <f t="shared" si="3914"/>
        <v>0</v>
      </c>
      <c r="BJ2491" s="11">
        <f t="shared" si="3914"/>
        <v>0</v>
      </c>
      <c r="BK2491" s="11">
        <f t="shared" si="3914"/>
        <v>0</v>
      </c>
      <c r="BL2491" s="11">
        <f t="shared" si="3914"/>
        <v>0</v>
      </c>
      <c r="BM2491" s="11">
        <f t="shared" si="3914"/>
        <v>0</v>
      </c>
      <c r="BN2491" s="11">
        <f t="shared" si="3914"/>
        <v>0</v>
      </c>
      <c r="BO2491" s="11">
        <f t="shared" si="3914"/>
        <v>0</v>
      </c>
      <c r="BP2491" s="11">
        <f t="shared" si="3914"/>
        <v>0</v>
      </c>
      <c r="BQ2491" s="11">
        <f t="shared" si="3914"/>
        <v>0</v>
      </c>
      <c r="BR2491" s="11">
        <v>2000</v>
      </c>
      <c r="BS2491" s="11">
        <v>0</v>
      </c>
      <c r="BT2491" s="11" t="e">
        <f>IF(#REF!=0,"-",#REF!/#REF!*100)</f>
        <v>#REF!</v>
      </c>
    </row>
    <row r="2492" spans="1:72" x14ac:dyDescent="0.25">
      <c r="A2492" s="4" t="s">
        <v>718</v>
      </c>
      <c r="B2492" s="4" t="s">
        <v>65</v>
      </c>
      <c r="C2492" s="4" t="s">
        <v>12</v>
      </c>
      <c r="D2492" s="102" t="s">
        <v>796</v>
      </c>
      <c r="E2492" s="101" t="s">
        <v>14</v>
      </c>
      <c r="F2492" s="101" t="s">
        <v>0</v>
      </c>
      <c r="G2492" s="2" t="s">
        <v>0</v>
      </c>
      <c r="H2492" s="2" t="s">
        <v>15</v>
      </c>
      <c r="I2492" s="12">
        <f t="shared" ref="I2492:AA2492" si="3916">SUM(I2493:I2494)</f>
        <v>0</v>
      </c>
      <c r="J2492" s="12">
        <f t="shared" si="3916"/>
        <v>0</v>
      </c>
      <c r="K2492" s="12">
        <f t="shared" si="3916"/>
        <v>0</v>
      </c>
      <c r="L2492" s="12">
        <f t="shared" si="3916"/>
        <v>0</v>
      </c>
      <c r="M2492" s="12">
        <f t="shared" si="3916"/>
        <v>0</v>
      </c>
      <c r="N2492" s="12">
        <f t="shared" si="3916"/>
        <v>0</v>
      </c>
      <c r="O2492" s="12">
        <f t="shared" ref="O2492" si="3917">SUM(O2493:O2494)</f>
        <v>0</v>
      </c>
      <c r="P2492" s="12">
        <f t="shared" si="3916"/>
        <v>0</v>
      </c>
      <c r="Q2492" s="12">
        <f t="shared" si="3916"/>
        <v>0</v>
      </c>
      <c r="R2492" s="12">
        <f t="shared" si="3916"/>
        <v>0</v>
      </c>
      <c r="S2492" s="12">
        <f t="shared" si="3916"/>
        <v>0</v>
      </c>
      <c r="T2492" s="12">
        <f t="shared" si="3916"/>
        <v>0</v>
      </c>
      <c r="U2492" s="12">
        <f t="shared" si="3916"/>
        <v>0</v>
      </c>
      <c r="V2492" s="12">
        <f t="shared" si="3916"/>
        <v>0</v>
      </c>
      <c r="W2492" s="12">
        <f t="shared" si="3916"/>
        <v>0</v>
      </c>
      <c r="X2492" s="12">
        <f t="shared" si="3916"/>
        <v>0</v>
      </c>
      <c r="Y2492" s="12">
        <f t="shared" si="3916"/>
        <v>0</v>
      </c>
      <c r="Z2492" s="12">
        <f t="shared" si="3916"/>
        <v>0</v>
      </c>
      <c r="AA2492" s="12">
        <f t="shared" si="3916"/>
        <v>0</v>
      </c>
      <c r="AB2492" s="12">
        <v>0</v>
      </c>
      <c r="AC2492" s="12">
        <v>0</v>
      </c>
      <c r="AD2492" s="12">
        <f t="shared" ref="AD2492:AV2492" si="3918">SUM(AD2493:AD2494)</f>
        <v>0</v>
      </c>
      <c r="AE2492" s="12">
        <f t="shared" si="3918"/>
        <v>0</v>
      </c>
      <c r="AF2492" s="12">
        <f t="shared" si="3918"/>
        <v>0</v>
      </c>
      <c r="AG2492" s="12">
        <f t="shared" si="3918"/>
        <v>0</v>
      </c>
      <c r="AH2492" s="12">
        <f t="shared" si="3918"/>
        <v>0</v>
      </c>
      <c r="AI2492" s="12">
        <f t="shared" si="3918"/>
        <v>0</v>
      </c>
      <c r="AJ2492" s="12">
        <f t="shared" ref="AJ2492" si="3919">SUM(AJ2493:AJ2494)</f>
        <v>0</v>
      </c>
      <c r="AK2492" s="12">
        <f t="shared" si="3918"/>
        <v>0</v>
      </c>
      <c r="AL2492" s="12">
        <f t="shared" si="3918"/>
        <v>0</v>
      </c>
      <c r="AM2492" s="12">
        <f t="shared" si="3918"/>
        <v>0</v>
      </c>
      <c r="AN2492" s="12">
        <f t="shared" si="3918"/>
        <v>0</v>
      </c>
      <c r="AO2492" s="12">
        <f t="shared" si="3918"/>
        <v>0</v>
      </c>
      <c r="AP2492" s="12">
        <f t="shared" si="3918"/>
        <v>0</v>
      </c>
      <c r="AQ2492" s="12">
        <f t="shared" si="3918"/>
        <v>0</v>
      </c>
      <c r="AR2492" s="12">
        <f t="shared" si="3918"/>
        <v>0</v>
      </c>
      <c r="AS2492" s="12">
        <f t="shared" si="3918"/>
        <v>0</v>
      </c>
      <c r="AT2492" s="12">
        <f t="shared" si="3918"/>
        <v>0</v>
      </c>
      <c r="AU2492" s="12">
        <f t="shared" si="3918"/>
        <v>0</v>
      </c>
      <c r="AV2492" s="12">
        <f t="shared" si="3918"/>
        <v>0</v>
      </c>
      <c r="AW2492" s="12">
        <v>0</v>
      </c>
      <c r="AX2492" s="12">
        <v>0</v>
      </c>
      <c r="AY2492" s="12">
        <f t="shared" ref="AY2492:BQ2492" si="3920">SUM(AY2493:AY2494)</f>
        <v>0</v>
      </c>
      <c r="AZ2492" s="12">
        <f t="shared" si="3920"/>
        <v>0</v>
      </c>
      <c r="BA2492" s="12">
        <f t="shared" si="3920"/>
        <v>0</v>
      </c>
      <c r="BB2492" s="12">
        <f t="shared" si="3920"/>
        <v>0</v>
      </c>
      <c r="BC2492" s="12">
        <f t="shared" si="3920"/>
        <v>0</v>
      </c>
      <c r="BD2492" s="12">
        <f t="shared" si="3920"/>
        <v>0</v>
      </c>
      <c r="BE2492" s="12">
        <f t="shared" ref="BE2492" si="3921">SUM(BE2493:BE2494)</f>
        <v>0</v>
      </c>
      <c r="BF2492" s="12">
        <f t="shared" si="3920"/>
        <v>0</v>
      </c>
      <c r="BG2492" s="12">
        <f t="shared" si="3920"/>
        <v>0</v>
      </c>
      <c r="BH2492" s="12">
        <f t="shared" si="3920"/>
        <v>0</v>
      </c>
      <c r="BI2492" s="12">
        <f t="shared" si="3920"/>
        <v>0</v>
      </c>
      <c r="BJ2492" s="12">
        <f t="shared" si="3920"/>
        <v>0</v>
      </c>
      <c r="BK2492" s="12">
        <f t="shared" si="3920"/>
        <v>0</v>
      </c>
      <c r="BL2492" s="12">
        <f t="shared" si="3920"/>
        <v>0</v>
      </c>
      <c r="BM2492" s="12">
        <f t="shared" si="3920"/>
        <v>0</v>
      </c>
      <c r="BN2492" s="12">
        <f t="shared" si="3920"/>
        <v>0</v>
      </c>
      <c r="BO2492" s="12">
        <f t="shared" si="3920"/>
        <v>0</v>
      </c>
      <c r="BP2492" s="12">
        <f t="shared" si="3920"/>
        <v>0</v>
      </c>
      <c r="BQ2492" s="12">
        <f t="shared" si="3920"/>
        <v>0</v>
      </c>
      <c r="BR2492" s="12">
        <v>0</v>
      </c>
      <c r="BS2492" s="12">
        <v>0</v>
      </c>
      <c r="BT2492" s="12" t="e">
        <f>IF(#REF!=0,"-",#REF!/#REF!*100)</f>
        <v>#REF!</v>
      </c>
    </row>
    <row r="2493" spans="1:72" x14ac:dyDescent="0.25">
      <c r="A2493" s="4" t="s">
        <v>718</v>
      </c>
      <c r="B2493" s="4" t="s">
        <v>65</v>
      </c>
      <c r="C2493" s="4" t="s">
        <v>12</v>
      </c>
      <c r="D2493" s="102" t="s">
        <v>796</v>
      </c>
      <c r="E2493" s="113">
        <v>6111</v>
      </c>
      <c r="F2493" s="102"/>
      <c r="G2493" s="99" t="s">
        <v>1668</v>
      </c>
      <c r="H2493" s="13" t="s">
        <v>16</v>
      </c>
      <c r="I2493" s="14">
        <v>0</v>
      </c>
      <c r="J2493" s="14"/>
      <c r="K2493" s="14"/>
      <c r="L2493" s="14"/>
      <c r="M2493" s="14"/>
      <c r="N2493" s="14"/>
      <c r="O2493" s="14">
        <f t="shared" si="3871"/>
        <v>0</v>
      </c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>
        <v>0</v>
      </c>
      <c r="AC2493" s="14">
        <v>0</v>
      </c>
      <c r="AD2493" s="14">
        <v>0</v>
      </c>
      <c r="AE2493" s="14"/>
      <c r="AF2493" s="14"/>
      <c r="AG2493" s="14"/>
      <c r="AH2493" s="14"/>
      <c r="AI2493" s="14"/>
      <c r="AJ2493" s="14">
        <f t="shared" si="3872"/>
        <v>0</v>
      </c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>
        <v>0</v>
      </c>
      <c r="AX2493" s="14">
        <v>0</v>
      </c>
      <c r="AY2493" s="14">
        <v>0</v>
      </c>
      <c r="AZ2493" s="14"/>
      <c r="BA2493" s="14"/>
      <c r="BB2493" s="14"/>
      <c r="BC2493" s="14"/>
      <c r="BD2493" s="14"/>
      <c r="BE2493" s="14">
        <f t="shared" si="3873"/>
        <v>0</v>
      </c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>
        <v>0</v>
      </c>
      <c r="BS2493" s="14">
        <v>0</v>
      </c>
      <c r="BT2493" s="14" t="e">
        <f>IF(#REF!=0,"-",#REF!/#REF!*100)</f>
        <v>#REF!</v>
      </c>
    </row>
    <row r="2494" spans="1:72" x14ac:dyDescent="0.25">
      <c r="A2494" s="1" t="s">
        <v>718</v>
      </c>
      <c r="B2494" s="1" t="s">
        <v>65</v>
      </c>
      <c r="C2494" s="1" t="s">
        <v>12</v>
      </c>
      <c r="D2494" s="105" t="s">
        <v>796</v>
      </c>
      <c r="E2494" s="105" t="s">
        <v>18</v>
      </c>
      <c r="F2494" s="102" t="s">
        <v>0</v>
      </c>
      <c r="G2494" s="13" t="s">
        <v>0</v>
      </c>
      <c r="H2494" s="2" t="s">
        <v>19</v>
      </c>
      <c r="I2494" s="12">
        <f t="shared" ref="I2494:AA2494" si="3922">SUM(I2495:I2499)</f>
        <v>0</v>
      </c>
      <c r="J2494" s="12">
        <f t="shared" si="3922"/>
        <v>0</v>
      </c>
      <c r="K2494" s="12">
        <f t="shared" si="3922"/>
        <v>0</v>
      </c>
      <c r="L2494" s="12">
        <f t="shared" si="3922"/>
        <v>0</v>
      </c>
      <c r="M2494" s="12">
        <f t="shared" si="3922"/>
        <v>0</v>
      </c>
      <c r="N2494" s="12">
        <f t="shared" si="3922"/>
        <v>0</v>
      </c>
      <c r="O2494" s="12">
        <f t="shared" si="3922"/>
        <v>0</v>
      </c>
      <c r="P2494" s="12">
        <f t="shared" si="3922"/>
        <v>0</v>
      </c>
      <c r="Q2494" s="12">
        <f t="shared" si="3922"/>
        <v>0</v>
      </c>
      <c r="R2494" s="12">
        <f t="shared" si="3922"/>
        <v>0</v>
      </c>
      <c r="S2494" s="12">
        <f t="shared" si="3922"/>
        <v>0</v>
      </c>
      <c r="T2494" s="12">
        <f t="shared" si="3922"/>
        <v>0</v>
      </c>
      <c r="U2494" s="12">
        <f t="shared" si="3922"/>
        <v>0</v>
      </c>
      <c r="V2494" s="12">
        <f t="shared" si="3922"/>
        <v>0</v>
      </c>
      <c r="W2494" s="12">
        <f t="shared" si="3922"/>
        <v>0</v>
      </c>
      <c r="X2494" s="12">
        <f t="shared" si="3922"/>
        <v>0</v>
      </c>
      <c r="Y2494" s="12">
        <f t="shared" si="3922"/>
        <v>0</v>
      </c>
      <c r="Z2494" s="12">
        <f t="shared" si="3922"/>
        <v>0</v>
      </c>
      <c r="AA2494" s="12">
        <f t="shared" si="3922"/>
        <v>0</v>
      </c>
      <c r="AB2494" s="12">
        <v>0</v>
      </c>
      <c r="AC2494" s="12">
        <v>0</v>
      </c>
      <c r="AD2494" s="12">
        <f t="shared" ref="AD2494:AV2494" si="3923">SUM(AD2495:AD2499)</f>
        <v>0</v>
      </c>
      <c r="AE2494" s="12">
        <f t="shared" si="3923"/>
        <v>0</v>
      </c>
      <c r="AF2494" s="12">
        <f t="shared" si="3923"/>
        <v>0</v>
      </c>
      <c r="AG2494" s="12">
        <f t="shared" si="3923"/>
        <v>0</v>
      </c>
      <c r="AH2494" s="12">
        <f t="shared" si="3923"/>
        <v>0</v>
      </c>
      <c r="AI2494" s="12">
        <f t="shared" si="3923"/>
        <v>0</v>
      </c>
      <c r="AJ2494" s="12">
        <f t="shared" si="3923"/>
        <v>0</v>
      </c>
      <c r="AK2494" s="12">
        <f t="shared" si="3923"/>
        <v>0</v>
      </c>
      <c r="AL2494" s="12">
        <f t="shared" si="3923"/>
        <v>0</v>
      </c>
      <c r="AM2494" s="12">
        <f t="shared" si="3923"/>
        <v>0</v>
      </c>
      <c r="AN2494" s="12">
        <f t="shared" si="3923"/>
        <v>0</v>
      </c>
      <c r="AO2494" s="12">
        <f t="shared" si="3923"/>
        <v>0</v>
      </c>
      <c r="AP2494" s="12">
        <f t="shared" si="3923"/>
        <v>0</v>
      </c>
      <c r="AQ2494" s="12">
        <f t="shared" si="3923"/>
        <v>0</v>
      </c>
      <c r="AR2494" s="12">
        <f t="shared" si="3923"/>
        <v>0</v>
      </c>
      <c r="AS2494" s="12">
        <f t="shared" si="3923"/>
        <v>0</v>
      </c>
      <c r="AT2494" s="12">
        <f t="shared" si="3923"/>
        <v>0</v>
      </c>
      <c r="AU2494" s="12">
        <f t="shared" si="3923"/>
        <v>0</v>
      </c>
      <c r="AV2494" s="12">
        <f t="shared" si="3923"/>
        <v>0</v>
      </c>
      <c r="AW2494" s="12">
        <v>0</v>
      </c>
      <c r="AX2494" s="12">
        <v>0</v>
      </c>
      <c r="AY2494" s="12">
        <f t="shared" ref="AY2494:BQ2494" si="3924">SUM(AY2495:AY2499)</f>
        <v>0</v>
      </c>
      <c r="AZ2494" s="12">
        <f t="shared" si="3924"/>
        <v>0</v>
      </c>
      <c r="BA2494" s="12">
        <f t="shared" si="3924"/>
        <v>0</v>
      </c>
      <c r="BB2494" s="12">
        <f t="shared" si="3924"/>
        <v>0</v>
      </c>
      <c r="BC2494" s="12">
        <f t="shared" si="3924"/>
        <v>0</v>
      </c>
      <c r="BD2494" s="12">
        <f t="shared" si="3924"/>
        <v>0</v>
      </c>
      <c r="BE2494" s="12">
        <f t="shared" si="3924"/>
        <v>0</v>
      </c>
      <c r="BF2494" s="12">
        <f t="shared" si="3924"/>
        <v>0</v>
      </c>
      <c r="BG2494" s="12">
        <f t="shared" si="3924"/>
        <v>0</v>
      </c>
      <c r="BH2494" s="12">
        <f t="shared" si="3924"/>
        <v>0</v>
      </c>
      <c r="BI2494" s="12">
        <f t="shared" si="3924"/>
        <v>0</v>
      </c>
      <c r="BJ2494" s="12">
        <f t="shared" si="3924"/>
        <v>0</v>
      </c>
      <c r="BK2494" s="12">
        <f t="shared" si="3924"/>
        <v>0</v>
      </c>
      <c r="BL2494" s="12">
        <f t="shared" si="3924"/>
        <v>0</v>
      </c>
      <c r="BM2494" s="12">
        <f t="shared" si="3924"/>
        <v>0</v>
      </c>
      <c r="BN2494" s="12">
        <f t="shared" si="3924"/>
        <v>0</v>
      </c>
      <c r="BO2494" s="12">
        <f t="shared" si="3924"/>
        <v>0</v>
      </c>
      <c r="BP2494" s="12">
        <f t="shared" si="3924"/>
        <v>0</v>
      </c>
      <c r="BQ2494" s="12">
        <f t="shared" si="3924"/>
        <v>0</v>
      </c>
      <c r="BR2494" s="12">
        <v>0</v>
      </c>
      <c r="BS2494" s="12">
        <v>0</v>
      </c>
      <c r="BT2494" s="12" t="e">
        <f>IF(#REF!=0,"-",#REF!/#REF!*100)</f>
        <v>#REF!</v>
      </c>
    </row>
    <row r="2495" spans="1:72" ht="22.5" x14ac:dyDescent="0.25">
      <c r="A2495" s="4" t="s">
        <v>718</v>
      </c>
      <c r="B2495" s="4" t="s">
        <v>65</v>
      </c>
      <c r="C2495" s="4" t="s">
        <v>12</v>
      </c>
      <c r="D2495" s="102" t="s">
        <v>796</v>
      </c>
      <c r="E2495" s="113">
        <v>6112</v>
      </c>
      <c r="F2495" s="102" t="s">
        <v>798</v>
      </c>
      <c r="G2495" s="99" t="s">
        <v>1668</v>
      </c>
      <c r="H2495" s="13" t="s">
        <v>57</v>
      </c>
      <c r="I2495" s="14">
        <v>0</v>
      </c>
      <c r="J2495" s="14"/>
      <c r="K2495" s="14"/>
      <c r="L2495" s="14"/>
      <c r="M2495" s="14"/>
      <c r="N2495" s="14"/>
      <c r="O2495" s="14">
        <f t="shared" si="3871"/>
        <v>0</v>
      </c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>
        <v>0</v>
      </c>
      <c r="AC2495" s="14">
        <v>0</v>
      </c>
      <c r="AD2495" s="14">
        <v>0</v>
      </c>
      <c r="AE2495" s="14"/>
      <c r="AF2495" s="14"/>
      <c r="AG2495" s="14"/>
      <c r="AH2495" s="14"/>
      <c r="AI2495" s="14"/>
      <c r="AJ2495" s="14">
        <f t="shared" si="3872"/>
        <v>0</v>
      </c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>
        <v>0</v>
      </c>
      <c r="AX2495" s="14">
        <v>0</v>
      </c>
      <c r="AY2495" s="14">
        <v>0</v>
      </c>
      <c r="AZ2495" s="14"/>
      <c r="BA2495" s="14"/>
      <c r="BB2495" s="14"/>
      <c r="BC2495" s="14"/>
      <c r="BD2495" s="14"/>
      <c r="BE2495" s="14">
        <f t="shared" si="3873"/>
        <v>0</v>
      </c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>
        <v>0</v>
      </c>
      <c r="BS2495" s="14">
        <v>0</v>
      </c>
      <c r="BT2495" s="14" t="e">
        <f>IF(#REF!=0,"-",#REF!/#REF!*100)</f>
        <v>#REF!</v>
      </c>
    </row>
    <row r="2496" spans="1:72" x14ac:dyDescent="0.25">
      <c r="A2496" s="4" t="s">
        <v>718</v>
      </c>
      <c r="B2496" s="4" t="s">
        <v>65</v>
      </c>
      <c r="C2496" s="4" t="s">
        <v>12</v>
      </c>
      <c r="D2496" s="102" t="s">
        <v>796</v>
      </c>
      <c r="E2496" s="113">
        <v>6112</v>
      </c>
      <c r="F2496" s="102" t="s">
        <v>799</v>
      </c>
      <c r="G2496" s="99" t="s">
        <v>1668</v>
      </c>
      <c r="H2496" s="13" t="s">
        <v>22</v>
      </c>
      <c r="I2496" s="14">
        <v>0</v>
      </c>
      <c r="J2496" s="14"/>
      <c r="K2496" s="14"/>
      <c r="L2496" s="14"/>
      <c r="M2496" s="14"/>
      <c r="N2496" s="14"/>
      <c r="O2496" s="14">
        <f t="shared" si="3871"/>
        <v>0</v>
      </c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>
        <v>0</v>
      </c>
      <c r="AC2496" s="14">
        <v>0</v>
      </c>
      <c r="AD2496" s="14">
        <v>0</v>
      </c>
      <c r="AE2496" s="14"/>
      <c r="AF2496" s="14"/>
      <c r="AG2496" s="14"/>
      <c r="AH2496" s="14"/>
      <c r="AI2496" s="14"/>
      <c r="AJ2496" s="14">
        <f t="shared" si="3872"/>
        <v>0</v>
      </c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>
        <v>0</v>
      </c>
      <c r="AX2496" s="14">
        <v>0</v>
      </c>
      <c r="AY2496" s="14">
        <v>0</v>
      </c>
      <c r="AZ2496" s="14"/>
      <c r="BA2496" s="14"/>
      <c r="BB2496" s="14"/>
      <c r="BC2496" s="14"/>
      <c r="BD2496" s="14"/>
      <c r="BE2496" s="14">
        <f t="shared" si="3873"/>
        <v>0</v>
      </c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>
        <v>0</v>
      </c>
      <c r="BS2496" s="14">
        <v>0</v>
      </c>
      <c r="BT2496" s="14" t="e">
        <f>IF(#REF!=0,"-",#REF!/#REF!*100)</f>
        <v>#REF!</v>
      </c>
    </row>
    <row r="2497" spans="1:72" x14ac:dyDescent="0.25">
      <c r="A2497" s="4" t="s">
        <v>718</v>
      </c>
      <c r="B2497" s="4" t="s">
        <v>65</v>
      </c>
      <c r="C2497" s="4" t="s">
        <v>12</v>
      </c>
      <c r="D2497" s="102" t="s">
        <v>796</v>
      </c>
      <c r="E2497" s="113">
        <v>6112</v>
      </c>
      <c r="F2497" s="102" t="s">
        <v>800</v>
      </c>
      <c r="G2497" s="99" t="s">
        <v>1668</v>
      </c>
      <c r="H2497" s="13" t="s">
        <v>23</v>
      </c>
      <c r="I2497" s="14">
        <v>0</v>
      </c>
      <c r="J2497" s="14"/>
      <c r="K2497" s="14"/>
      <c r="L2497" s="14"/>
      <c r="M2497" s="14"/>
      <c r="N2497" s="14"/>
      <c r="O2497" s="14">
        <f t="shared" si="3871"/>
        <v>0</v>
      </c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>
        <v>0</v>
      </c>
      <c r="AC2497" s="14">
        <v>0</v>
      </c>
      <c r="AD2497" s="14">
        <v>0</v>
      </c>
      <c r="AE2497" s="14"/>
      <c r="AF2497" s="14"/>
      <c r="AG2497" s="14"/>
      <c r="AH2497" s="14"/>
      <c r="AI2497" s="14"/>
      <c r="AJ2497" s="14">
        <f t="shared" si="3872"/>
        <v>0</v>
      </c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>
        <v>0</v>
      </c>
      <c r="AX2497" s="14">
        <v>0</v>
      </c>
      <c r="AY2497" s="14">
        <v>0</v>
      </c>
      <c r="AZ2497" s="14"/>
      <c r="BA2497" s="14"/>
      <c r="BB2497" s="14"/>
      <c r="BC2497" s="14"/>
      <c r="BD2497" s="14"/>
      <c r="BE2497" s="14">
        <f t="shared" si="3873"/>
        <v>0</v>
      </c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>
        <v>0</v>
      </c>
      <c r="BS2497" s="14">
        <v>0</v>
      </c>
      <c r="BT2497" s="14" t="e">
        <f>IF(#REF!=0,"-",#REF!/#REF!*100)</f>
        <v>#REF!</v>
      </c>
    </row>
    <row r="2498" spans="1:72" x14ac:dyDescent="0.25">
      <c r="A2498" s="4" t="s">
        <v>718</v>
      </c>
      <c r="B2498" s="4" t="s">
        <v>65</v>
      </c>
      <c r="C2498" s="4" t="s">
        <v>12</v>
      </c>
      <c r="D2498" s="102" t="s">
        <v>796</v>
      </c>
      <c r="E2498" s="113">
        <v>6112</v>
      </c>
      <c r="F2498" s="102" t="s">
        <v>801</v>
      </c>
      <c r="G2498" s="99" t="s">
        <v>1668</v>
      </c>
      <c r="H2498" s="13" t="s">
        <v>21</v>
      </c>
      <c r="I2498" s="14">
        <v>0</v>
      </c>
      <c r="J2498" s="14"/>
      <c r="K2498" s="14"/>
      <c r="L2498" s="14"/>
      <c r="M2498" s="14"/>
      <c r="N2498" s="14"/>
      <c r="O2498" s="14">
        <f t="shared" si="3871"/>
        <v>0</v>
      </c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>
        <v>0</v>
      </c>
      <c r="AC2498" s="14">
        <v>0</v>
      </c>
      <c r="AD2498" s="14">
        <v>0</v>
      </c>
      <c r="AE2498" s="14"/>
      <c r="AF2498" s="14"/>
      <c r="AG2498" s="14"/>
      <c r="AH2498" s="14"/>
      <c r="AI2498" s="14"/>
      <c r="AJ2498" s="14">
        <f t="shared" si="3872"/>
        <v>0</v>
      </c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>
        <v>0</v>
      </c>
      <c r="AX2498" s="14">
        <v>0</v>
      </c>
      <c r="AY2498" s="14">
        <v>0</v>
      </c>
      <c r="AZ2498" s="14"/>
      <c r="BA2498" s="14"/>
      <c r="BB2498" s="14"/>
      <c r="BC2498" s="14"/>
      <c r="BD2498" s="14"/>
      <c r="BE2498" s="14">
        <f t="shared" si="3873"/>
        <v>0</v>
      </c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>
        <v>0</v>
      </c>
      <c r="BS2498" s="14">
        <v>0</v>
      </c>
      <c r="BT2498" s="14" t="e">
        <f>IF(#REF!=0,"-",#REF!/#REF!*100)</f>
        <v>#REF!</v>
      </c>
    </row>
    <row r="2499" spans="1:72" x14ac:dyDescent="0.25">
      <c r="A2499" s="4" t="s">
        <v>718</v>
      </c>
      <c r="B2499" s="4" t="s">
        <v>65</v>
      </c>
      <c r="C2499" s="4" t="s">
        <v>12</v>
      </c>
      <c r="D2499" s="102" t="s">
        <v>796</v>
      </c>
      <c r="E2499" s="113">
        <v>6112</v>
      </c>
      <c r="F2499" s="102" t="s">
        <v>802</v>
      </c>
      <c r="G2499" s="99" t="s">
        <v>1668</v>
      </c>
      <c r="H2499" s="13" t="s">
        <v>24</v>
      </c>
      <c r="I2499" s="14">
        <v>0</v>
      </c>
      <c r="J2499" s="14"/>
      <c r="K2499" s="14"/>
      <c r="L2499" s="14"/>
      <c r="M2499" s="14"/>
      <c r="N2499" s="14"/>
      <c r="O2499" s="14">
        <f t="shared" si="3871"/>
        <v>0</v>
      </c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>
        <v>0</v>
      </c>
      <c r="AC2499" s="14">
        <v>0</v>
      </c>
      <c r="AD2499" s="14">
        <v>0</v>
      </c>
      <c r="AE2499" s="14"/>
      <c r="AF2499" s="14"/>
      <c r="AG2499" s="14"/>
      <c r="AH2499" s="14"/>
      <c r="AI2499" s="14"/>
      <c r="AJ2499" s="14">
        <f t="shared" si="3872"/>
        <v>0</v>
      </c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>
        <v>0</v>
      </c>
      <c r="AX2499" s="14">
        <v>0</v>
      </c>
      <c r="AY2499" s="14">
        <v>0</v>
      </c>
      <c r="AZ2499" s="14"/>
      <c r="BA2499" s="14"/>
      <c r="BB2499" s="14"/>
      <c r="BC2499" s="14"/>
      <c r="BD2499" s="14"/>
      <c r="BE2499" s="14">
        <f t="shared" si="3873"/>
        <v>0</v>
      </c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>
        <v>0</v>
      </c>
      <c r="BS2499" s="14">
        <v>0</v>
      </c>
      <c r="BT2499" s="14" t="e">
        <f>IF(#REF!=0,"-",#REF!/#REF!*100)</f>
        <v>#REF!</v>
      </c>
    </row>
    <row r="2500" spans="1:72" ht="22.5" x14ac:dyDescent="0.25">
      <c r="A2500" s="4" t="s">
        <v>718</v>
      </c>
      <c r="B2500" s="4" t="s">
        <v>65</v>
      </c>
      <c r="C2500" s="4" t="s">
        <v>12</v>
      </c>
      <c r="D2500" s="102" t="s">
        <v>796</v>
      </c>
      <c r="E2500" s="101" t="s">
        <v>25</v>
      </c>
      <c r="F2500" s="101" t="s">
        <v>0</v>
      </c>
      <c r="G2500" s="2" t="s">
        <v>0</v>
      </c>
      <c r="H2500" s="2" t="s">
        <v>26</v>
      </c>
      <c r="I2500" s="12">
        <f t="shared" ref="I2500:AA2500" si="3925">SUM(I2501)</f>
        <v>0</v>
      </c>
      <c r="J2500" s="12">
        <f t="shared" si="3925"/>
        <v>0</v>
      </c>
      <c r="K2500" s="12">
        <f t="shared" si="3925"/>
        <v>0</v>
      </c>
      <c r="L2500" s="12">
        <f t="shared" si="3925"/>
        <v>0</v>
      </c>
      <c r="M2500" s="12">
        <f t="shared" si="3925"/>
        <v>0</v>
      </c>
      <c r="N2500" s="12">
        <f t="shared" si="3925"/>
        <v>0</v>
      </c>
      <c r="O2500" s="12">
        <f t="shared" si="3925"/>
        <v>0</v>
      </c>
      <c r="P2500" s="12">
        <f t="shared" si="3925"/>
        <v>0</v>
      </c>
      <c r="Q2500" s="12">
        <f t="shared" si="3925"/>
        <v>0</v>
      </c>
      <c r="R2500" s="12">
        <f t="shared" si="3925"/>
        <v>0</v>
      </c>
      <c r="S2500" s="12">
        <f t="shared" si="3925"/>
        <v>0</v>
      </c>
      <c r="T2500" s="12">
        <f t="shared" si="3925"/>
        <v>0</v>
      </c>
      <c r="U2500" s="12">
        <f t="shared" si="3925"/>
        <v>0</v>
      </c>
      <c r="V2500" s="12">
        <f t="shared" si="3925"/>
        <v>0</v>
      </c>
      <c r="W2500" s="12">
        <f t="shared" si="3925"/>
        <v>0</v>
      </c>
      <c r="X2500" s="12">
        <f t="shared" si="3925"/>
        <v>0</v>
      </c>
      <c r="Y2500" s="12">
        <f t="shared" si="3925"/>
        <v>0</v>
      </c>
      <c r="Z2500" s="12">
        <f t="shared" si="3925"/>
        <v>0</v>
      </c>
      <c r="AA2500" s="12">
        <f t="shared" si="3925"/>
        <v>0</v>
      </c>
      <c r="AB2500" s="12">
        <v>0</v>
      </c>
      <c r="AC2500" s="12">
        <v>0</v>
      </c>
      <c r="AD2500" s="12">
        <f t="shared" ref="AD2500:AV2500" si="3926">SUM(AD2501)</f>
        <v>0</v>
      </c>
      <c r="AE2500" s="12">
        <f t="shared" si="3926"/>
        <v>0</v>
      </c>
      <c r="AF2500" s="12">
        <f t="shared" si="3926"/>
        <v>0</v>
      </c>
      <c r="AG2500" s="12">
        <f t="shared" si="3926"/>
        <v>0</v>
      </c>
      <c r="AH2500" s="12">
        <f t="shared" si="3926"/>
        <v>0</v>
      </c>
      <c r="AI2500" s="12">
        <f t="shared" si="3926"/>
        <v>0</v>
      </c>
      <c r="AJ2500" s="12">
        <f t="shared" si="3926"/>
        <v>0</v>
      </c>
      <c r="AK2500" s="12">
        <f t="shared" si="3926"/>
        <v>0</v>
      </c>
      <c r="AL2500" s="12">
        <f t="shared" si="3926"/>
        <v>0</v>
      </c>
      <c r="AM2500" s="12">
        <f t="shared" si="3926"/>
        <v>0</v>
      </c>
      <c r="AN2500" s="12">
        <f t="shared" si="3926"/>
        <v>0</v>
      </c>
      <c r="AO2500" s="12">
        <f t="shared" si="3926"/>
        <v>0</v>
      </c>
      <c r="AP2500" s="12">
        <f t="shared" si="3926"/>
        <v>0</v>
      </c>
      <c r="AQ2500" s="12">
        <f t="shared" si="3926"/>
        <v>0</v>
      </c>
      <c r="AR2500" s="12">
        <f t="shared" si="3926"/>
        <v>0</v>
      </c>
      <c r="AS2500" s="12">
        <f t="shared" si="3926"/>
        <v>0</v>
      </c>
      <c r="AT2500" s="12">
        <f t="shared" si="3926"/>
        <v>0</v>
      </c>
      <c r="AU2500" s="12">
        <f t="shared" si="3926"/>
        <v>0</v>
      </c>
      <c r="AV2500" s="12">
        <f t="shared" si="3926"/>
        <v>0</v>
      </c>
      <c r="AW2500" s="12">
        <v>0</v>
      </c>
      <c r="AX2500" s="12">
        <v>0</v>
      </c>
      <c r="AY2500" s="12">
        <f t="shared" ref="AY2500:BQ2500" si="3927">SUM(AY2501)</f>
        <v>0</v>
      </c>
      <c r="AZ2500" s="12">
        <f t="shared" si="3927"/>
        <v>0</v>
      </c>
      <c r="BA2500" s="12">
        <f t="shared" si="3927"/>
        <v>0</v>
      </c>
      <c r="BB2500" s="12">
        <f t="shared" si="3927"/>
        <v>0</v>
      </c>
      <c r="BC2500" s="12">
        <f t="shared" si="3927"/>
        <v>0</v>
      </c>
      <c r="BD2500" s="12">
        <f t="shared" si="3927"/>
        <v>0</v>
      </c>
      <c r="BE2500" s="12">
        <f t="shared" si="3927"/>
        <v>0</v>
      </c>
      <c r="BF2500" s="12">
        <f t="shared" si="3927"/>
        <v>0</v>
      </c>
      <c r="BG2500" s="12">
        <f t="shared" si="3927"/>
        <v>0</v>
      </c>
      <c r="BH2500" s="12">
        <f t="shared" si="3927"/>
        <v>0</v>
      </c>
      <c r="BI2500" s="12">
        <f t="shared" si="3927"/>
        <v>0</v>
      </c>
      <c r="BJ2500" s="12">
        <f t="shared" si="3927"/>
        <v>0</v>
      </c>
      <c r="BK2500" s="12">
        <f t="shared" si="3927"/>
        <v>0</v>
      </c>
      <c r="BL2500" s="12">
        <f t="shared" si="3927"/>
        <v>0</v>
      </c>
      <c r="BM2500" s="12">
        <f t="shared" si="3927"/>
        <v>0</v>
      </c>
      <c r="BN2500" s="12">
        <f t="shared" si="3927"/>
        <v>0</v>
      </c>
      <c r="BO2500" s="12">
        <f t="shared" si="3927"/>
        <v>0</v>
      </c>
      <c r="BP2500" s="12">
        <f t="shared" si="3927"/>
        <v>0</v>
      </c>
      <c r="BQ2500" s="12">
        <f t="shared" si="3927"/>
        <v>0</v>
      </c>
      <c r="BR2500" s="12">
        <v>0</v>
      </c>
      <c r="BS2500" s="12">
        <v>0</v>
      </c>
      <c r="BT2500" s="12" t="e">
        <f>IF(#REF!=0,"-",#REF!/#REF!*100)</f>
        <v>#REF!</v>
      </c>
    </row>
    <row r="2501" spans="1:72" x14ac:dyDescent="0.25">
      <c r="A2501" s="4" t="s">
        <v>718</v>
      </c>
      <c r="B2501" s="4" t="s">
        <v>65</v>
      </c>
      <c r="C2501" s="4" t="s">
        <v>12</v>
      </c>
      <c r="D2501" s="102" t="s">
        <v>796</v>
      </c>
      <c r="E2501" s="113">
        <v>6121</v>
      </c>
      <c r="F2501" s="102"/>
      <c r="G2501" s="99" t="s">
        <v>1668</v>
      </c>
      <c r="H2501" s="13" t="s">
        <v>27</v>
      </c>
      <c r="I2501" s="14">
        <v>0</v>
      </c>
      <c r="J2501" s="14"/>
      <c r="K2501" s="14"/>
      <c r="L2501" s="14"/>
      <c r="M2501" s="14"/>
      <c r="N2501" s="14"/>
      <c r="O2501" s="14">
        <f t="shared" si="3871"/>
        <v>0</v>
      </c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>
        <v>0</v>
      </c>
      <c r="AC2501" s="14">
        <v>0</v>
      </c>
      <c r="AD2501" s="14">
        <v>0</v>
      </c>
      <c r="AE2501" s="14"/>
      <c r="AF2501" s="14"/>
      <c r="AG2501" s="14"/>
      <c r="AH2501" s="14"/>
      <c r="AI2501" s="14"/>
      <c r="AJ2501" s="14">
        <f t="shared" si="3872"/>
        <v>0</v>
      </c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>
        <v>0</v>
      </c>
      <c r="AX2501" s="14">
        <v>0</v>
      </c>
      <c r="AY2501" s="14">
        <v>0</v>
      </c>
      <c r="AZ2501" s="14"/>
      <c r="BA2501" s="14"/>
      <c r="BB2501" s="14"/>
      <c r="BC2501" s="14"/>
      <c r="BD2501" s="14"/>
      <c r="BE2501" s="14">
        <f t="shared" si="3873"/>
        <v>0</v>
      </c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>
        <v>0</v>
      </c>
      <c r="BS2501" s="14">
        <v>0</v>
      </c>
      <c r="BT2501" s="14" t="e">
        <f>IF(#REF!=0,"-",#REF!/#REF!*100)</f>
        <v>#REF!</v>
      </c>
    </row>
    <row r="2502" spans="1:72" ht="22.5" x14ac:dyDescent="0.25">
      <c r="A2502" s="4" t="s">
        <v>718</v>
      </c>
      <c r="B2502" s="4" t="s">
        <v>65</v>
      </c>
      <c r="C2502" s="4" t="s">
        <v>12</v>
      </c>
      <c r="D2502" s="102" t="s">
        <v>796</v>
      </c>
      <c r="E2502" s="101" t="s">
        <v>29</v>
      </c>
      <c r="F2502" s="101" t="s">
        <v>0</v>
      </c>
      <c r="G2502" s="2" t="s">
        <v>0</v>
      </c>
      <c r="H2502" s="2" t="s">
        <v>30</v>
      </c>
      <c r="I2502" s="12">
        <f t="shared" ref="I2502:AA2502" si="3928">SUM(I2503:I2511)</f>
        <v>0</v>
      </c>
      <c r="J2502" s="12">
        <f t="shared" si="3928"/>
        <v>0</v>
      </c>
      <c r="K2502" s="12">
        <f t="shared" si="3928"/>
        <v>0</v>
      </c>
      <c r="L2502" s="12">
        <f t="shared" si="3928"/>
        <v>0</v>
      </c>
      <c r="M2502" s="12">
        <f t="shared" si="3928"/>
        <v>0</v>
      </c>
      <c r="N2502" s="12">
        <f t="shared" si="3928"/>
        <v>0</v>
      </c>
      <c r="O2502" s="12">
        <f t="shared" si="3928"/>
        <v>0</v>
      </c>
      <c r="P2502" s="12">
        <f t="shared" si="3928"/>
        <v>0</v>
      </c>
      <c r="Q2502" s="12">
        <f t="shared" si="3928"/>
        <v>0</v>
      </c>
      <c r="R2502" s="12">
        <f t="shared" si="3928"/>
        <v>0</v>
      </c>
      <c r="S2502" s="12">
        <f t="shared" si="3928"/>
        <v>0</v>
      </c>
      <c r="T2502" s="12">
        <f t="shared" si="3928"/>
        <v>0</v>
      </c>
      <c r="U2502" s="12">
        <f t="shared" si="3928"/>
        <v>0</v>
      </c>
      <c r="V2502" s="12">
        <f t="shared" si="3928"/>
        <v>0</v>
      </c>
      <c r="W2502" s="12">
        <f t="shared" si="3928"/>
        <v>0</v>
      </c>
      <c r="X2502" s="12">
        <f t="shared" si="3928"/>
        <v>0</v>
      </c>
      <c r="Y2502" s="12">
        <f t="shared" si="3928"/>
        <v>0</v>
      </c>
      <c r="Z2502" s="12">
        <f t="shared" si="3928"/>
        <v>0</v>
      </c>
      <c r="AA2502" s="12">
        <f t="shared" si="3928"/>
        <v>0</v>
      </c>
      <c r="AB2502" s="12">
        <v>0</v>
      </c>
      <c r="AC2502" s="12">
        <v>0</v>
      </c>
      <c r="AD2502" s="12">
        <f t="shared" ref="AD2502:AV2502" si="3929">SUM(AD2503:AD2511)</f>
        <v>45000</v>
      </c>
      <c r="AE2502" s="12">
        <f t="shared" si="3929"/>
        <v>27846</v>
      </c>
      <c r="AF2502" s="12">
        <f t="shared" si="3929"/>
        <v>0</v>
      </c>
      <c r="AG2502" s="12">
        <f t="shared" si="3929"/>
        <v>0</v>
      </c>
      <c r="AH2502" s="12">
        <f t="shared" si="3929"/>
        <v>0</v>
      </c>
      <c r="AI2502" s="12">
        <f t="shared" si="3929"/>
        <v>0</v>
      </c>
      <c r="AJ2502" s="12">
        <f t="shared" si="3929"/>
        <v>72846</v>
      </c>
      <c r="AK2502" s="12">
        <f t="shared" si="3929"/>
        <v>10800</v>
      </c>
      <c r="AL2502" s="12">
        <f t="shared" si="3929"/>
        <v>0</v>
      </c>
      <c r="AM2502" s="12">
        <f t="shared" si="3929"/>
        <v>27846</v>
      </c>
      <c r="AN2502" s="12">
        <f t="shared" si="3929"/>
        <v>0</v>
      </c>
      <c r="AO2502" s="12">
        <f t="shared" si="3929"/>
        <v>0</v>
      </c>
      <c r="AP2502" s="12">
        <f t="shared" si="3929"/>
        <v>0</v>
      </c>
      <c r="AQ2502" s="12">
        <f t="shared" si="3929"/>
        <v>0</v>
      </c>
      <c r="AR2502" s="12">
        <f t="shared" si="3929"/>
        <v>0</v>
      </c>
      <c r="AS2502" s="12">
        <f t="shared" si="3929"/>
        <v>0</v>
      </c>
      <c r="AT2502" s="12">
        <f t="shared" si="3929"/>
        <v>0</v>
      </c>
      <c r="AU2502" s="12">
        <f t="shared" si="3929"/>
        <v>0</v>
      </c>
      <c r="AV2502" s="12">
        <f t="shared" si="3929"/>
        <v>0</v>
      </c>
      <c r="AW2502" s="12">
        <v>38646</v>
      </c>
      <c r="AX2502" s="12">
        <v>34200</v>
      </c>
      <c r="AY2502" s="12">
        <f t="shared" ref="AY2502:BQ2502" si="3930">SUM(AY2503:AY2511)</f>
        <v>0</v>
      </c>
      <c r="AZ2502" s="12">
        <f t="shared" si="3930"/>
        <v>2000</v>
      </c>
      <c r="BA2502" s="12">
        <f t="shared" si="3930"/>
        <v>0</v>
      </c>
      <c r="BB2502" s="12">
        <f t="shared" si="3930"/>
        <v>0</v>
      </c>
      <c r="BC2502" s="12">
        <f t="shared" si="3930"/>
        <v>0</v>
      </c>
      <c r="BD2502" s="12">
        <f t="shared" si="3930"/>
        <v>0</v>
      </c>
      <c r="BE2502" s="12">
        <f t="shared" si="3930"/>
        <v>2000</v>
      </c>
      <c r="BF2502" s="12">
        <f t="shared" si="3930"/>
        <v>0</v>
      </c>
      <c r="BG2502" s="12">
        <f t="shared" si="3930"/>
        <v>0</v>
      </c>
      <c r="BH2502" s="12">
        <f t="shared" si="3930"/>
        <v>2000</v>
      </c>
      <c r="BI2502" s="12">
        <f t="shared" si="3930"/>
        <v>0</v>
      </c>
      <c r="BJ2502" s="12">
        <f t="shared" si="3930"/>
        <v>0</v>
      </c>
      <c r="BK2502" s="12">
        <f t="shared" si="3930"/>
        <v>0</v>
      </c>
      <c r="BL2502" s="12">
        <f t="shared" si="3930"/>
        <v>0</v>
      </c>
      <c r="BM2502" s="12">
        <f t="shared" si="3930"/>
        <v>0</v>
      </c>
      <c r="BN2502" s="12">
        <f t="shared" si="3930"/>
        <v>0</v>
      </c>
      <c r="BO2502" s="12">
        <f t="shared" si="3930"/>
        <v>0</v>
      </c>
      <c r="BP2502" s="12">
        <f t="shared" si="3930"/>
        <v>0</v>
      </c>
      <c r="BQ2502" s="12">
        <f t="shared" si="3930"/>
        <v>0</v>
      </c>
      <c r="BR2502" s="12">
        <v>2000</v>
      </c>
      <c r="BS2502" s="12">
        <v>0</v>
      </c>
      <c r="BT2502" s="12" t="e">
        <f>IF(#REF!=0,"-",#REF!/#REF!*100)</f>
        <v>#REF!</v>
      </c>
    </row>
    <row r="2503" spans="1:72" x14ac:dyDescent="0.25">
      <c r="A2503" s="4" t="s">
        <v>718</v>
      </c>
      <c r="B2503" s="4" t="s">
        <v>65</v>
      </c>
      <c r="C2503" s="4" t="s">
        <v>12</v>
      </c>
      <c r="D2503" s="102" t="s">
        <v>796</v>
      </c>
      <c r="E2503" s="113">
        <v>6131</v>
      </c>
      <c r="F2503" s="102"/>
      <c r="G2503" s="99" t="s">
        <v>1668</v>
      </c>
      <c r="H2503" s="13" t="s">
        <v>32</v>
      </c>
      <c r="I2503" s="14">
        <v>0</v>
      </c>
      <c r="J2503" s="14"/>
      <c r="K2503" s="14"/>
      <c r="L2503" s="14"/>
      <c r="M2503" s="14"/>
      <c r="N2503" s="14"/>
      <c r="O2503" s="14">
        <f t="shared" si="3871"/>
        <v>0</v>
      </c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>
        <v>0</v>
      </c>
      <c r="AC2503" s="14">
        <v>0</v>
      </c>
      <c r="AD2503" s="14">
        <v>0</v>
      </c>
      <c r="AE2503" s="14"/>
      <c r="AF2503" s="14"/>
      <c r="AG2503" s="14"/>
      <c r="AH2503" s="14"/>
      <c r="AI2503" s="14"/>
      <c r="AJ2503" s="14">
        <f t="shared" si="3872"/>
        <v>0</v>
      </c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>
        <v>0</v>
      </c>
      <c r="AX2503" s="14">
        <v>0</v>
      </c>
      <c r="AY2503" s="14">
        <v>0</v>
      </c>
      <c r="AZ2503" s="14"/>
      <c r="BA2503" s="14"/>
      <c r="BB2503" s="14"/>
      <c r="BC2503" s="14"/>
      <c r="BD2503" s="14"/>
      <c r="BE2503" s="14">
        <f t="shared" si="3873"/>
        <v>0</v>
      </c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>
        <v>0</v>
      </c>
      <c r="BS2503" s="14">
        <v>0</v>
      </c>
      <c r="BT2503" s="14" t="e">
        <f>IF(#REF!=0,"-",#REF!/#REF!*100)</f>
        <v>#REF!</v>
      </c>
    </row>
    <row r="2504" spans="1:72" x14ac:dyDescent="0.25">
      <c r="A2504" s="4" t="s">
        <v>718</v>
      </c>
      <c r="B2504" s="4" t="s">
        <v>65</v>
      </c>
      <c r="C2504" s="4" t="s">
        <v>12</v>
      </c>
      <c r="D2504" s="102" t="s">
        <v>796</v>
      </c>
      <c r="E2504" s="113">
        <v>6132</v>
      </c>
      <c r="F2504" s="102"/>
      <c r="G2504" s="99" t="s">
        <v>1668</v>
      </c>
      <c r="H2504" s="13" t="s">
        <v>72</v>
      </c>
      <c r="I2504" s="14">
        <v>0</v>
      </c>
      <c r="J2504" s="14"/>
      <c r="K2504" s="14"/>
      <c r="L2504" s="14"/>
      <c r="M2504" s="14"/>
      <c r="N2504" s="14"/>
      <c r="O2504" s="14">
        <f t="shared" si="3871"/>
        <v>0</v>
      </c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>
        <v>0</v>
      </c>
      <c r="AC2504" s="14">
        <v>0</v>
      </c>
      <c r="AD2504" s="14">
        <v>5000</v>
      </c>
      <c r="AE2504" s="14">
        <v>5000</v>
      </c>
      <c r="AF2504" s="14"/>
      <c r="AG2504" s="14"/>
      <c r="AH2504" s="14"/>
      <c r="AI2504" s="14"/>
      <c r="AJ2504" s="14">
        <f t="shared" si="3872"/>
        <v>10000</v>
      </c>
      <c r="AK2504" s="14"/>
      <c r="AL2504" s="14"/>
      <c r="AM2504" s="14">
        <v>5000</v>
      </c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>
        <v>5000</v>
      </c>
      <c r="AX2504" s="14">
        <v>5000</v>
      </c>
      <c r="AY2504" s="14">
        <v>0</v>
      </c>
      <c r="AZ2504" s="14"/>
      <c r="BA2504" s="14"/>
      <c r="BB2504" s="14"/>
      <c r="BC2504" s="14"/>
      <c r="BD2504" s="14"/>
      <c r="BE2504" s="14">
        <f t="shared" si="3873"/>
        <v>0</v>
      </c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>
        <v>0</v>
      </c>
      <c r="BS2504" s="14">
        <v>0</v>
      </c>
      <c r="BT2504" s="14" t="e">
        <f>IF(#REF!=0,"-",#REF!/#REF!*100)</f>
        <v>#REF!</v>
      </c>
    </row>
    <row r="2505" spans="1:72" x14ac:dyDescent="0.25">
      <c r="A2505" s="4" t="s">
        <v>718</v>
      </c>
      <c r="B2505" s="4" t="s">
        <v>65</v>
      </c>
      <c r="C2505" s="4" t="s">
        <v>12</v>
      </c>
      <c r="D2505" s="102" t="s">
        <v>796</v>
      </c>
      <c r="E2505" s="113">
        <v>6133</v>
      </c>
      <c r="F2505" s="102"/>
      <c r="G2505" s="99" t="s">
        <v>1668</v>
      </c>
      <c r="H2505" s="13" t="s">
        <v>75</v>
      </c>
      <c r="I2505" s="14">
        <v>0</v>
      </c>
      <c r="J2505" s="14"/>
      <c r="K2505" s="14"/>
      <c r="L2505" s="14"/>
      <c r="M2505" s="14"/>
      <c r="N2505" s="14"/>
      <c r="O2505" s="14">
        <f t="shared" si="3871"/>
        <v>0</v>
      </c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>
        <v>0</v>
      </c>
      <c r="AC2505" s="14">
        <v>0</v>
      </c>
      <c r="AD2505" s="14">
        <v>0</v>
      </c>
      <c r="AE2505" s="14">
        <v>3000</v>
      </c>
      <c r="AF2505" s="14"/>
      <c r="AG2505" s="14"/>
      <c r="AH2505" s="14"/>
      <c r="AI2505" s="14"/>
      <c r="AJ2505" s="14">
        <f t="shared" si="3872"/>
        <v>3000</v>
      </c>
      <c r="AK2505" s="14"/>
      <c r="AL2505" s="14"/>
      <c r="AM2505" s="14">
        <v>3000</v>
      </c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>
        <v>3000</v>
      </c>
      <c r="AX2505" s="14">
        <v>0</v>
      </c>
      <c r="AY2505" s="14">
        <v>0</v>
      </c>
      <c r="AZ2505" s="14"/>
      <c r="BA2505" s="14"/>
      <c r="BB2505" s="14"/>
      <c r="BC2505" s="14"/>
      <c r="BD2505" s="14"/>
      <c r="BE2505" s="14">
        <f t="shared" si="3873"/>
        <v>0</v>
      </c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>
        <v>0</v>
      </c>
      <c r="BS2505" s="14">
        <v>0</v>
      </c>
      <c r="BT2505" s="14" t="e">
        <f>IF(#REF!=0,"-",#REF!/#REF!*100)</f>
        <v>#REF!</v>
      </c>
    </row>
    <row r="2506" spans="1:72" x14ac:dyDescent="0.25">
      <c r="A2506" s="4" t="s">
        <v>718</v>
      </c>
      <c r="B2506" s="4" t="s">
        <v>65</v>
      </c>
      <c r="C2506" s="4" t="s">
        <v>12</v>
      </c>
      <c r="D2506" s="102" t="s">
        <v>796</v>
      </c>
      <c r="E2506" s="113">
        <v>6134</v>
      </c>
      <c r="F2506" s="102"/>
      <c r="G2506" s="99" t="s">
        <v>1668</v>
      </c>
      <c r="H2506" s="13" t="s">
        <v>78</v>
      </c>
      <c r="I2506" s="14">
        <v>0</v>
      </c>
      <c r="J2506" s="14"/>
      <c r="K2506" s="14"/>
      <c r="L2506" s="14"/>
      <c r="M2506" s="14"/>
      <c r="N2506" s="14"/>
      <c r="O2506" s="14">
        <f t="shared" si="3871"/>
        <v>0</v>
      </c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>
        <v>0</v>
      </c>
      <c r="AC2506" s="14">
        <v>0</v>
      </c>
      <c r="AD2506" s="14">
        <v>15000</v>
      </c>
      <c r="AE2506" s="14">
        <v>2000</v>
      </c>
      <c r="AF2506" s="14"/>
      <c r="AG2506" s="14"/>
      <c r="AH2506" s="14"/>
      <c r="AI2506" s="14"/>
      <c r="AJ2506" s="14">
        <f t="shared" si="3872"/>
        <v>17000</v>
      </c>
      <c r="AK2506" s="14"/>
      <c r="AL2506" s="14"/>
      <c r="AM2506" s="14">
        <v>2000</v>
      </c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>
        <v>2000</v>
      </c>
      <c r="AX2506" s="14">
        <v>15000</v>
      </c>
      <c r="AY2506" s="14">
        <v>0</v>
      </c>
      <c r="AZ2506" s="14">
        <v>2000</v>
      </c>
      <c r="BA2506" s="14"/>
      <c r="BB2506" s="14"/>
      <c r="BC2506" s="14"/>
      <c r="BD2506" s="14"/>
      <c r="BE2506" s="14">
        <f t="shared" si="3873"/>
        <v>2000</v>
      </c>
      <c r="BF2506" s="14"/>
      <c r="BG2506" s="14"/>
      <c r="BH2506" s="14">
        <v>2000</v>
      </c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>
        <v>2000</v>
      </c>
      <c r="BS2506" s="14">
        <v>0</v>
      </c>
      <c r="BT2506" s="14" t="e">
        <f>IF(#REF!=0,"-",#REF!/#REF!*100)</f>
        <v>#REF!</v>
      </c>
    </row>
    <row r="2507" spans="1:72" x14ac:dyDescent="0.25">
      <c r="A2507" s="4" t="s">
        <v>718</v>
      </c>
      <c r="B2507" s="4" t="s">
        <v>65</v>
      </c>
      <c r="C2507" s="4" t="s">
        <v>12</v>
      </c>
      <c r="D2507" s="102" t="s">
        <v>796</v>
      </c>
      <c r="E2507" s="113">
        <v>6135</v>
      </c>
      <c r="F2507" s="102"/>
      <c r="G2507" s="99" t="s">
        <v>1668</v>
      </c>
      <c r="H2507" s="13" t="s">
        <v>81</v>
      </c>
      <c r="I2507" s="14">
        <v>0</v>
      </c>
      <c r="J2507" s="14"/>
      <c r="K2507" s="14"/>
      <c r="L2507" s="14"/>
      <c r="M2507" s="14"/>
      <c r="N2507" s="14"/>
      <c r="O2507" s="14">
        <f t="shared" si="3871"/>
        <v>0</v>
      </c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>
        <v>0</v>
      </c>
      <c r="AC2507" s="14">
        <v>0</v>
      </c>
      <c r="AD2507" s="14">
        <v>5000</v>
      </c>
      <c r="AE2507" s="14">
        <v>3000</v>
      </c>
      <c r="AF2507" s="14"/>
      <c r="AG2507" s="14"/>
      <c r="AH2507" s="14"/>
      <c r="AI2507" s="14"/>
      <c r="AJ2507" s="14">
        <f t="shared" si="3872"/>
        <v>8000</v>
      </c>
      <c r="AK2507" s="14"/>
      <c r="AL2507" s="14"/>
      <c r="AM2507" s="14">
        <v>3000</v>
      </c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>
        <v>3000</v>
      </c>
      <c r="AX2507" s="14">
        <v>5000</v>
      </c>
      <c r="AY2507" s="14">
        <v>0</v>
      </c>
      <c r="AZ2507" s="14"/>
      <c r="BA2507" s="14"/>
      <c r="BB2507" s="14"/>
      <c r="BC2507" s="14"/>
      <c r="BD2507" s="14"/>
      <c r="BE2507" s="14">
        <f t="shared" si="3873"/>
        <v>0</v>
      </c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>
        <v>0</v>
      </c>
      <c r="BS2507" s="14">
        <v>0</v>
      </c>
      <c r="BT2507" s="14" t="e">
        <f>IF(#REF!=0,"-",#REF!/#REF!*100)</f>
        <v>#REF!</v>
      </c>
    </row>
    <row r="2508" spans="1:72" ht="22.5" x14ac:dyDescent="0.25">
      <c r="A2508" s="4" t="s">
        <v>718</v>
      </c>
      <c r="B2508" s="4" t="s">
        <v>65</v>
      </c>
      <c r="C2508" s="4" t="s">
        <v>12</v>
      </c>
      <c r="D2508" s="102" t="s">
        <v>796</v>
      </c>
      <c r="E2508" s="113">
        <v>6136</v>
      </c>
      <c r="F2508" s="102"/>
      <c r="G2508" s="99" t="s">
        <v>1668</v>
      </c>
      <c r="H2508" s="13" t="s">
        <v>84</v>
      </c>
      <c r="I2508" s="14">
        <v>0</v>
      </c>
      <c r="J2508" s="14"/>
      <c r="K2508" s="14"/>
      <c r="L2508" s="14"/>
      <c r="M2508" s="14"/>
      <c r="N2508" s="14"/>
      <c r="O2508" s="14">
        <f t="shared" si="3871"/>
        <v>0</v>
      </c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>
        <v>0</v>
      </c>
      <c r="AC2508" s="14">
        <v>0</v>
      </c>
      <c r="AD2508" s="14">
        <v>0</v>
      </c>
      <c r="AE2508" s="14"/>
      <c r="AF2508" s="14"/>
      <c r="AG2508" s="14"/>
      <c r="AH2508" s="14"/>
      <c r="AI2508" s="14"/>
      <c r="AJ2508" s="14">
        <f t="shared" si="3872"/>
        <v>0</v>
      </c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>
        <v>0</v>
      </c>
      <c r="AX2508" s="14">
        <v>0</v>
      </c>
      <c r="AY2508" s="14">
        <v>0</v>
      </c>
      <c r="AZ2508" s="14"/>
      <c r="BA2508" s="14"/>
      <c r="BB2508" s="14"/>
      <c r="BC2508" s="14"/>
      <c r="BD2508" s="14"/>
      <c r="BE2508" s="14">
        <f t="shared" si="3873"/>
        <v>0</v>
      </c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>
        <v>0</v>
      </c>
      <c r="BS2508" s="14">
        <v>0</v>
      </c>
      <c r="BT2508" s="14" t="e">
        <f>IF(#REF!=0,"-",#REF!/#REF!*100)</f>
        <v>#REF!</v>
      </c>
    </row>
    <row r="2509" spans="1:72" x14ac:dyDescent="0.25">
      <c r="A2509" s="4" t="s">
        <v>718</v>
      </c>
      <c r="B2509" s="4" t="s">
        <v>65</v>
      </c>
      <c r="C2509" s="4" t="s">
        <v>12</v>
      </c>
      <c r="D2509" s="102" t="s">
        <v>796</v>
      </c>
      <c r="E2509" s="113">
        <v>6137</v>
      </c>
      <c r="F2509" s="102"/>
      <c r="G2509" s="99" t="s">
        <v>1668</v>
      </c>
      <c r="H2509" s="13" t="s">
        <v>87</v>
      </c>
      <c r="I2509" s="14">
        <v>0</v>
      </c>
      <c r="J2509" s="14"/>
      <c r="K2509" s="14"/>
      <c r="L2509" s="14"/>
      <c r="M2509" s="14"/>
      <c r="N2509" s="14"/>
      <c r="O2509" s="14">
        <f t="shared" si="3871"/>
        <v>0</v>
      </c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>
        <v>0</v>
      </c>
      <c r="AC2509" s="14">
        <v>0</v>
      </c>
      <c r="AD2509" s="14">
        <v>5000</v>
      </c>
      <c r="AE2509" s="14">
        <v>3000</v>
      </c>
      <c r="AF2509" s="14"/>
      <c r="AG2509" s="14"/>
      <c r="AH2509" s="14"/>
      <c r="AI2509" s="14"/>
      <c r="AJ2509" s="14">
        <f t="shared" si="3872"/>
        <v>8000</v>
      </c>
      <c r="AK2509" s="14"/>
      <c r="AL2509" s="14"/>
      <c r="AM2509" s="14">
        <v>3000</v>
      </c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>
        <v>3000</v>
      </c>
      <c r="AX2509" s="14">
        <v>5000</v>
      </c>
      <c r="AY2509" s="14">
        <v>0</v>
      </c>
      <c r="AZ2509" s="14"/>
      <c r="BA2509" s="14"/>
      <c r="BB2509" s="14"/>
      <c r="BC2509" s="14"/>
      <c r="BD2509" s="14"/>
      <c r="BE2509" s="14">
        <f t="shared" si="3873"/>
        <v>0</v>
      </c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>
        <v>0</v>
      </c>
      <c r="BS2509" s="14">
        <v>0</v>
      </c>
      <c r="BT2509" s="14" t="e">
        <f>IF(#REF!=0,"-",#REF!/#REF!*100)</f>
        <v>#REF!</v>
      </c>
    </row>
    <row r="2510" spans="1:72" ht="22.5" x14ac:dyDescent="0.25">
      <c r="A2510" s="4" t="s">
        <v>718</v>
      </c>
      <c r="B2510" s="4" t="s">
        <v>65</v>
      </c>
      <c r="C2510" s="4" t="s">
        <v>12</v>
      </c>
      <c r="D2510" s="102" t="s">
        <v>796</v>
      </c>
      <c r="E2510" s="113">
        <v>6138</v>
      </c>
      <c r="F2510" s="102"/>
      <c r="G2510" s="99" t="s">
        <v>1668</v>
      </c>
      <c r="H2510" s="13" t="s">
        <v>90</v>
      </c>
      <c r="I2510" s="14">
        <v>0</v>
      </c>
      <c r="J2510" s="14"/>
      <c r="K2510" s="14"/>
      <c r="L2510" s="14"/>
      <c r="M2510" s="14"/>
      <c r="N2510" s="14"/>
      <c r="O2510" s="14">
        <f t="shared" si="3871"/>
        <v>0</v>
      </c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>
        <v>0</v>
      </c>
      <c r="AC2510" s="14">
        <v>0</v>
      </c>
      <c r="AD2510" s="14">
        <v>0</v>
      </c>
      <c r="AE2510" s="14"/>
      <c r="AF2510" s="14"/>
      <c r="AG2510" s="14"/>
      <c r="AH2510" s="14"/>
      <c r="AI2510" s="14"/>
      <c r="AJ2510" s="14">
        <f t="shared" si="3872"/>
        <v>0</v>
      </c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>
        <v>0</v>
      </c>
      <c r="AX2510" s="14">
        <v>0</v>
      </c>
      <c r="AY2510" s="14">
        <v>0</v>
      </c>
      <c r="AZ2510" s="14"/>
      <c r="BA2510" s="14"/>
      <c r="BB2510" s="14"/>
      <c r="BC2510" s="14"/>
      <c r="BD2510" s="14"/>
      <c r="BE2510" s="14">
        <f t="shared" si="3873"/>
        <v>0</v>
      </c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>
        <v>0</v>
      </c>
      <c r="BS2510" s="14">
        <v>0</v>
      </c>
      <c r="BT2510" s="14" t="e">
        <f>IF(#REF!=0,"-",#REF!/#REF!*100)</f>
        <v>#REF!</v>
      </c>
    </row>
    <row r="2511" spans="1:72" x14ac:dyDescent="0.25">
      <c r="A2511" s="1" t="s">
        <v>718</v>
      </c>
      <c r="B2511" s="1" t="s">
        <v>65</v>
      </c>
      <c r="C2511" s="1" t="s">
        <v>12</v>
      </c>
      <c r="D2511" s="105" t="s">
        <v>796</v>
      </c>
      <c r="E2511" s="105" t="s">
        <v>34</v>
      </c>
      <c r="F2511" s="102" t="s">
        <v>0</v>
      </c>
      <c r="G2511" s="13" t="s">
        <v>0</v>
      </c>
      <c r="H2511" s="2" t="s">
        <v>35</v>
      </c>
      <c r="I2511" s="12">
        <f t="shared" ref="I2511:AA2511" si="3931">SUM(I2512:I2514)</f>
        <v>0</v>
      </c>
      <c r="J2511" s="12">
        <f t="shared" si="3931"/>
        <v>0</v>
      </c>
      <c r="K2511" s="12">
        <f t="shared" si="3931"/>
        <v>0</v>
      </c>
      <c r="L2511" s="12">
        <f t="shared" si="3931"/>
        <v>0</v>
      </c>
      <c r="M2511" s="12">
        <f t="shared" si="3931"/>
        <v>0</v>
      </c>
      <c r="N2511" s="12">
        <f t="shared" si="3931"/>
        <v>0</v>
      </c>
      <c r="O2511" s="12">
        <f t="shared" si="3931"/>
        <v>0</v>
      </c>
      <c r="P2511" s="12">
        <f t="shared" si="3931"/>
        <v>0</v>
      </c>
      <c r="Q2511" s="12">
        <f t="shared" si="3931"/>
        <v>0</v>
      </c>
      <c r="R2511" s="12">
        <f t="shared" si="3931"/>
        <v>0</v>
      </c>
      <c r="S2511" s="12">
        <f t="shared" si="3931"/>
        <v>0</v>
      </c>
      <c r="T2511" s="12">
        <f t="shared" si="3931"/>
        <v>0</v>
      </c>
      <c r="U2511" s="12">
        <f t="shared" si="3931"/>
        <v>0</v>
      </c>
      <c r="V2511" s="12">
        <f t="shared" si="3931"/>
        <v>0</v>
      </c>
      <c r="W2511" s="12">
        <f t="shared" si="3931"/>
        <v>0</v>
      </c>
      <c r="X2511" s="12">
        <f t="shared" si="3931"/>
        <v>0</v>
      </c>
      <c r="Y2511" s="12">
        <f t="shared" si="3931"/>
        <v>0</v>
      </c>
      <c r="Z2511" s="12">
        <f t="shared" si="3931"/>
        <v>0</v>
      </c>
      <c r="AA2511" s="12">
        <f t="shared" si="3931"/>
        <v>0</v>
      </c>
      <c r="AB2511" s="12">
        <v>0</v>
      </c>
      <c r="AC2511" s="12">
        <v>0</v>
      </c>
      <c r="AD2511" s="12">
        <f t="shared" ref="AD2511:AV2511" si="3932">SUM(AD2512:AD2514)</f>
        <v>15000</v>
      </c>
      <c r="AE2511" s="12">
        <f t="shared" si="3932"/>
        <v>11846</v>
      </c>
      <c r="AF2511" s="12">
        <f t="shared" si="3932"/>
        <v>0</v>
      </c>
      <c r="AG2511" s="12">
        <f t="shared" si="3932"/>
        <v>0</v>
      </c>
      <c r="AH2511" s="12">
        <f t="shared" si="3932"/>
        <v>0</v>
      </c>
      <c r="AI2511" s="12">
        <f t="shared" si="3932"/>
        <v>0</v>
      </c>
      <c r="AJ2511" s="12">
        <f t="shared" si="3932"/>
        <v>26846</v>
      </c>
      <c r="AK2511" s="12">
        <f t="shared" si="3932"/>
        <v>10800</v>
      </c>
      <c r="AL2511" s="12">
        <f t="shared" si="3932"/>
        <v>0</v>
      </c>
      <c r="AM2511" s="12">
        <f t="shared" si="3932"/>
        <v>11846</v>
      </c>
      <c r="AN2511" s="12">
        <f t="shared" si="3932"/>
        <v>0</v>
      </c>
      <c r="AO2511" s="12">
        <f t="shared" si="3932"/>
        <v>0</v>
      </c>
      <c r="AP2511" s="12">
        <f t="shared" si="3932"/>
        <v>0</v>
      </c>
      <c r="AQ2511" s="12">
        <f t="shared" si="3932"/>
        <v>0</v>
      </c>
      <c r="AR2511" s="12">
        <f t="shared" si="3932"/>
        <v>0</v>
      </c>
      <c r="AS2511" s="12">
        <f t="shared" si="3932"/>
        <v>0</v>
      </c>
      <c r="AT2511" s="12">
        <f t="shared" si="3932"/>
        <v>0</v>
      </c>
      <c r="AU2511" s="12">
        <f t="shared" si="3932"/>
        <v>0</v>
      </c>
      <c r="AV2511" s="12">
        <f t="shared" si="3932"/>
        <v>0</v>
      </c>
      <c r="AW2511" s="12">
        <v>22646</v>
      </c>
      <c r="AX2511" s="12">
        <v>4200</v>
      </c>
      <c r="AY2511" s="12">
        <f t="shared" ref="AY2511:BQ2511" si="3933">SUM(AY2512:AY2514)</f>
        <v>0</v>
      </c>
      <c r="AZ2511" s="12">
        <f t="shared" si="3933"/>
        <v>0</v>
      </c>
      <c r="BA2511" s="12">
        <f t="shared" si="3933"/>
        <v>0</v>
      </c>
      <c r="BB2511" s="12">
        <f t="shared" si="3933"/>
        <v>0</v>
      </c>
      <c r="BC2511" s="12">
        <f t="shared" si="3933"/>
        <v>0</v>
      </c>
      <c r="BD2511" s="12">
        <f t="shared" si="3933"/>
        <v>0</v>
      </c>
      <c r="BE2511" s="12">
        <f t="shared" si="3933"/>
        <v>0</v>
      </c>
      <c r="BF2511" s="12">
        <f t="shared" si="3933"/>
        <v>0</v>
      </c>
      <c r="BG2511" s="12">
        <f t="shared" si="3933"/>
        <v>0</v>
      </c>
      <c r="BH2511" s="12">
        <f t="shared" si="3933"/>
        <v>0</v>
      </c>
      <c r="BI2511" s="12">
        <f t="shared" si="3933"/>
        <v>0</v>
      </c>
      <c r="BJ2511" s="12">
        <f t="shared" si="3933"/>
        <v>0</v>
      </c>
      <c r="BK2511" s="12">
        <f t="shared" si="3933"/>
        <v>0</v>
      </c>
      <c r="BL2511" s="12">
        <f t="shared" si="3933"/>
        <v>0</v>
      </c>
      <c r="BM2511" s="12">
        <f t="shared" si="3933"/>
        <v>0</v>
      </c>
      <c r="BN2511" s="12">
        <f t="shared" si="3933"/>
        <v>0</v>
      </c>
      <c r="BO2511" s="12">
        <f t="shared" si="3933"/>
        <v>0</v>
      </c>
      <c r="BP2511" s="12">
        <f t="shared" si="3933"/>
        <v>0</v>
      </c>
      <c r="BQ2511" s="12">
        <f t="shared" si="3933"/>
        <v>0</v>
      </c>
      <c r="BR2511" s="12">
        <v>0</v>
      </c>
      <c r="BS2511" s="12">
        <v>0</v>
      </c>
      <c r="BT2511" s="12" t="e">
        <f>IF(#REF!=0,"-",#REF!/#REF!*100)</f>
        <v>#REF!</v>
      </c>
    </row>
    <row r="2512" spans="1:72" x14ac:dyDescent="0.25">
      <c r="A2512" s="4" t="s">
        <v>718</v>
      </c>
      <c r="B2512" s="4" t="s">
        <v>65</v>
      </c>
      <c r="C2512" s="4" t="s">
        <v>12</v>
      </c>
      <c r="D2512" s="102" t="s">
        <v>796</v>
      </c>
      <c r="E2512" s="113">
        <v>6139</v>
      </c>
      <c r="F2512" s="102"/>
      <c r="G2512" s="99" t="s">
        <v>1668</v>
      </c>
      <c r="H2512" s="13" t="s">
        <v>35</v>
      </c>
      <c r="I2512" s="14">
        <v>0</v>
      </c>
      <c r="J2512" s="14"/>
      <c r="K2512" s="14"/>
      <c r="L2512" s="14"/>
      <c r="M2512" s="14"/>
      <c r="N2512" s="14"/>
      <c r="O2512" s="14">
        <f t="shared" si="3871"/>
        <v>0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>
        <v>0</v>
      </c>
      <c r="AC2512" s="14">
        <v>0</v>
      </c>
      <c r="AD2512" s="14">
        <v>15000</v>
      </c>
      <c r="AE2512" s="14">
        <v>11846</v>
      </c>
      <c r="AF2512" s="14"/>
      <c r="AG2512" s="14"/>
      <c r="AH2512" s="14"/>
      <c r="AI2512" s="14"/>
      <c r="AJ2512" s="14">
        <f t="shared" si="3872"/>
        <v>26846</v>
      </c>
      <c r="AK2512" s="14">
        <v>10800</v>
      </c>
      <c r="AL2512" s="14"/>
      <c r="AM2512" s="14">
        <v>11846</v>
      </c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>
        <v>22646</v>
      </c>
      <c r="AX2512" s="14">
        <v>4200</v>
      </c>
      <c r="AY2512" s="14">
        <v>0</v>
      </c>
      <c r="AZ2512" s="14"/>
      <c r="BA2512" s="14"/>
      <c r="BB2512" s="14"/>
      <c r="BC2512" s="14"/>
      <c r="BD2512" s="14"/>
      <c r="BE2512" s="14">
        <f t="shared" si="3873"/>
        <v>0</v>
      </c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>
        <v>0</v>
      </c>
      <c r="BS2512" s="14">
        <v>0</v>
      </c>
      <c r="BT2512" s="14" t="e">
        <f>IF(#REF!=0,"-",#REF!/#REF!*100)</f>
        <v>#REF!</v>
      </c>
    </row>
    <row r="2513" spans="1:72" ht="22.5" x14ac:dyDescent="0.25">
      <c r="A2513" s="4" t="s">
        <v>718</v>
      </c>
      <c r="B2513" s="4" t="s">
        <v>65</v>
      </c>
      <c r="C2513" s="4" t="s">
        <v>12</v>
      </c>
      <c r="D2513" s="102" t="s">
        <v>796</v>
      </c>
      <c r="E2513" s="113">
        <v>6139</v>
      </c>
      <c r="F2513" s="102" t="s">
        <v>803</v>
      </c>
      <c r="G2513" s="99" t="s">
        <v>1668</v>
      </c>
      <c r="H2513" s="13" t="s">
        <v>37</v>
      </c>
      <c r="I2513" s="14">
        <v>0</v>
      </c>
      <c r="J2513" s="14"/>
      <c r="K2513" s="14"/>
      <c r="L2513" s="14"/>
      <c r="M2513" s="14"/>
      <c r="N2513" s="14"/>
      <c r="O2513" s="14">
        <f t="shared" si="3871"/>
        <v>0</v>
      </c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>
        <v>0</v>
      </c>
      <c r="AC2513" s="14">
        <v>0</v>
      </c>
      <c r="AD2513" s="14">
        <v>0</v>
      </c>
      <c r="AE2513" s="14"/>
      <c r="AF2513" s="14"/>
      <c r="AG2513" s="14"/>
      <c r="AH2513" s="14"/>
      <c r="AI2513" s="14"/>
      <c r="AJ2513" s="14">
        <f t="shared" si="3872"/>
        <v>0</v>
      </c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>
        <v>0</v>
      </c>
      <c r="AX2513" s="14">
        <v>0</v>
      </c>
      <c r="AY2513" s="14">
        <v>0</v>
      </c>
      <c r="AZ2513" s="14"/>
      <c r="BA2513" s="14"/>
      <c r="BB2513" s="14"/>
      <c r="BC2513" s="14"/>
      <c r="BD2513" s="14"/>
      <c r="BE2513" s="14">
        <f t="shared" si="3873"/>
        <v>0</v>
      </c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>
        <v>0</v>
      </c>
      <c r="BS2513" s="14">
        <v>0</v>
      </c>
      <c r="BT2513" s="14" t="e">
        <f>IF(#REF!=0,"-",#REF!/#REF!*100)</f>
        <v>#REF!</v>
      </c>
    </row>
    <row r="2514" spans="1:72" ht="33.75" x14ac:dyDescent="0.25">
      <c r="A2514" s="4" t="s">
        <v>718</v>
      </c>
      <c r="B2514" s="4" t="s">
        <v>65</v>
      </c>
      <c r="C2514" s="4" t="s">
        <v>12</v>
      </c>
      <c r="D2514" s="102" t="s">
        <v>796</v>
      </c>
      <c r="E2514" s="113">
        <v>6139</v>
      </c>
      <c r="F2514" s="102" t="s">
        <v>804</v>
      </c>
      <c r="G2514" s="98" t="s">
        <v>1669</v>
      </c>
      <c r="H2514" s="13" t="s">
        <v>38</v>
      </c>
      <c r="I2514" s="14">
        <v>0</v>
      </c>
      <c r="J2514" s="14"/>
      <c r="K2514" s="14"/>
      <c r="L2514" s="14"/>
      <c r="M2514" s="14"/>
      <c r="N2514" s="14"/>
      <c r="O2514" s="14">
        <f t="shared" si="3871"/>
        <v>0</v>
      </c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>
        <v>0</v>
      </c>
      <c r="AC2514" s="14">
        <v>0</v>
      </c>
      <c r="AD2514" s="14">
        <v>0</v>
      </c>
      <c r="AE2514" s="14"/>
      <c r="AF2514" s="14"/>
      <c r="AG2514" s="14"/>
      <c r="AH2514" s="14"/>
      <c r="AI2514" s="14"/>
      <c r="AJ2514" s="14">
        <f t="shared" si="3872"/>
        <v>0</v>
      </c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>
        <v>0</v>
      </c>
      <c r="AX2514" s="14">
        <v>0</v>
      </c>
      <c r="AY2514" s="14">
        <v>0</v>
      </c>
      <c r="AZ2514" s="14"/>
      <c r="BA2514" s="14"/>
      <c r="BB2514" s="14"/>
      <c r="BC2514" s="14"/>
      <c r="BD2514" s="14"/>
      <c r="BE2514" s="14">
        <f t="shared" si="3873"/>
        <v>0</v>
      </c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>
        <v>0</v>
      </c>
      <c r="BS2514" s="14">
        <v>0</v>
      </c>
      <c r="BT2514" s="14" t="e">
        <f>IF(#REF!=0,"-",#REF!/#REF!*100)</f>
        <v>#REF!</v>
      </c>
    </row>
    <row r="2515" spans="1:72" ht="33.75" x14ac:dyDescent="0.25">
      <c r="A2515" s="1" t="s">
        <v>0</v>
      </c>
      <c r="B2515" s="1" t="s">
        <v>0</v>
      </c>
      <c r="C2515" s="1" t="s">
        <v>0</v>
      </c>
      <c r="D2515" s="101" t="s">
        <v>0</v>
      </c>
      <c r="E2515" s="101" t="s">
        <v>0</v>
      </c>
      <c r="F2515" s="101" t="s">
        <v>0</v>
      </c>
      <c r="G2515" s="2" t="s">
        <v>0</v>
      </c>
      <c r="H2515" s="10" t="s">
        <v>39</v>
      </c>
      <c r="I2515" s="11">
        <f t="shared" ref="I2515:X2516" si="3934">SUM(I2516)</f>
        <v>0</v>
      </c>
      <c r="J2515" s="11">
        <f t="shared" si="3934"/>
        <v>0</v>
      </c>
      <c r="K2515" s="11">
        <f t="shared" si="3934"/>
        <v>0</v>
      </c>
      <c r="L2515" s="11">
        <f t="shared" si="3934"/>
        <v>0</v>
      </c>
      <c r="M2515" s="11">
        <f t="shared" si="3934"/>
        <v>0</v>
      </c>
      <c r="N2515" s="11">
        <f t="shared" si="3934"/>
        <v>0</v>
      </c>
      <c r="O2515" s="11">
        <f t="shared" si="3934"/>
        <v>0</v>
      </c>
      <c r="P2515" s="11">
        <f t="shared" si="3934"/>
        <v>0</v>
      </c>
      <c r="Q2515" s="11">
        <f t="shared" si="3934"/>
        <v>0</v>
      </c>
      <c r="R2515" s="11">
        <f t="shared" si="3934"/>
        <v>0</v>
      </c>
      <c r="S2515" s="11">
        <f t="shared" si="3934"/>
        <v>0</v>
      </c>
      <c r="T2515" s="11">
        <f t="shared" si="3934"/>
        <v>0</v>
      </c>
      <c r="U2515" s="11">
        <f t="shared" si="3934"/>
        <v>0</v>
      </c>
      <c r="V2515" s="11">
        <f t="shared" si="3934"/>
        <v>0</v>
      </c>
      <c r="W2515" s="11">
        <f t="shared" si="3934"/>
        <v>0</v>
      </c>
      <c r="X2515" s="11">
        <f t="shared" si="3934"/>
        <v>0</v>
      </c>
      <c r="Y2515" s="11">
        <f t="shared" ref="J2515:AA2516" si="3935">SUM(Y2516)</f>
        <v>0</v>
      </c>
      <c r="Z2515" s="11">
        <f t="shared" si="3935"/>
        <v>0</v>
      </c>
      <c r="AA2515" s="11">
        <f t="shared" si="3935"/>
        <v>0</v>
      </c>
      <c r="AB2515" s="11">
        <v>0</v>
      </c>
      <c r="AC2515" s="11">
        <v>0</v>
      </c>
      <c r="AD2515" s="11">
        <f t="shared" ref="AD2515:AS2516" si="3936">SUM(AD2516)</f>
        <v>0</v>
      </c>
      <c r="AE2515" s="11">
        <f t="shared" si="3936"/>
        <v>0</v>
      </c>
      <c r="AF2515" s="11">
        <f t="shared" si="3936"/>
        <v>0</v>
      </c>
      <c r="AG2515" s="11">
        <f t="shared" si="3936"/>
        <v>0</v>
      </c>
      <c r="AH2515" s="11">
        <f t="shared" si="3936"/>
        <v>0</v>
      </c>
      <c r="AI2515" s="11">
        <f t="shared" si="3936"/>
        <v>0</v>
      </c>
      <c r="AJ2515" s="11">
        <f t="shared" si="3936"/>
        <v>0</v>
      </c>
      <c r="AK2515" s="11">
        <f t="shared" si="3936"/>
        <v>0</v>
      </c>
      <c r="AL2515" s="11">
        <f t="shared" si="3936"/>
        <v>0</v>
      </c>
      <c r="AM2515" s="11">
        <f t="shared" si="3936"/>
        <v>0</v>
      </c>
      <c r="AN2515" s="11">
        <f t="shared" si="3936"/>
        <v>0</v>
      </c>
      <c r="AO2515" s="11">
        <f t="shared" si="3936"/>
        <v>0</v>
      </c>
      <c r="AP2515" s="11">
        <f t="shared" si="3936"/>
        <v>0</v>
      </c>
      <c r="AQ2515" s="11">
        <f t="shared" si="3936"/>
        <v>0</v>
      </c>
      <c r="AR2515" s="11">
        <f t="shared" si="3936"/>
        <v>0</v>
      </c>
      <c r="AS2515" s="11">
        <f t="shared" si="3936"/>
        <v>0</v>
      </c>
      <c r="AT2515" s="11">
        <f t="shared" ref="AE2515:AV2516" si="3937">SUM(AT2516)</f>
        <v>0</v>
      </c>
      <c r="AU2515" s="11">
        <f t="shared" si="3937"/>
        <v>0</v>
      </c>
      <c r="AV2515" s="11">
        <f t="shared" si="3937"/>
        <v>0</v>
      </c>
      <c r="AW2515" s="11">
        <v>0</v>
      </c>
      <c r="AX2515" s="11">
        <v>0</v>
      </c>
      <c r="AY2515" s="11">
        <f t="shared" ref="AY2515:BN2516" si="3938">SUM(AY2516)</f>
        <v>0</v>
      </c>
      <c r="AZ2515" s="11">
        <f t="shared" si="3938"/>
        <v>0</v>
      </c>
      <c r="BA2515" s="11">
        <f t="shared" si="3938"/>
        <v>0</v>
      </c>
      <c r="BB2515" s="11">
        <f t="shared" si="3938"/>
        <v>0</v>
      </c>
      <c r="BC2515" s="11">
        <f t="shared" si="3938"/>
        <v>0</v>
      </c>
      <c r="BD2515" s="11">
        <f t="shared" si="3938"/>
        <v>0</v>
      </c>
      <c r="BE2515" s="11">
        <f t="shared" si="3938"/>
        <v>0</v>
      </c>
      <c r="BF2515" s="11">
        <f t="shared" si="3938"/>
        <v>0</v>
      </c>
      <c r="BG2515" s="11">
        <f t="shared" si="3938"/>
        <v>0</v>
      </c>
      <c r="BH2515" s="11">
        <f t="shared" si="3938"/>
        <v>0</v>
      </c>
      <c r="BI2515" s="11">
        <f t="shared" si="3938"/>
        <v>0</v>
      </c>
      <c r="BJ2515" s="11">
        <f t="shared" si="3938"/>
        <v>0</v>
      </c>
      <c r="BK2515" s="11">
        <f t="shared" si="3938"/>
        <v>0</v>
      </c>
      <c r="BL2515" s="11">
        <f t="shared" si="3938"/>
        <v>0</v>
      </c>
      <c r="BM2515" s="11">
        <f t="shared" si="3938"/>
        <v>0</v>
      </c>
      <c r="BN2515" s="11">
        <f t="shared" si="3938"/>
        <v>0</v>
      </c>
      <c r="BO2515" s="11">
        <f t="shared" ref="AZ2515:BQ2516" si="3939">SUM(BO2516)</f>
        <v>0</v>
      </c>
      <c r="BP2515" s="11">
        <f t="shared" si="3939"/>
        <v>0</v>
      </c>
      <c r="BQ2515" s="11">
        <f t="shared" si="3939"/>
        <v>0</v>
      </c>
      <c r="BR2515" s="11">
        <v>0</v>
      </c>
      <c r="BS2515" s="11">
        <v>0</v>
      </c>
      <c r="BT2515" s="11" t="e">
        <f>IF(#REF!=0,"-",#REF!/#REF!*100)</f>
        <v>#REF!</v>
      </c>
    </row>
    <row r="2516" spans="1:72" ht="22.5" x14ac:dyDescent="0.25">
      <c r="A2516" s="4" t="s">
        <v>718</v>
      </c>
      <c r="B2516" s="4" t="s">
        <v>65</v>
      </c>
      <c r="C2516" s="4" t="s">
        <v>12</v>
      </c>
      <c r="D2516" s="102" t="s">
        <v>796</v>
      </c>
      <c r="E2516" s="101" t="s">
        <v>40</v>
      </c>
      <c r="F2516" s="101" t="s">
        <v>0</v>
      </c>
      <c r="G2516" s="2" t="s">
        <v>0</v>
      </c>
      <c r="H2516" s="2" t="s">
        <v>41</v>
      </c>
      <c r="I2516" s="12">
        <f t="shared" si="3934"/>
        <v>0</v>
      </c>
      <c r="J2516" s="12">
        <f t="shared" si="3935"/>
        <v>0</v>
      </c>
      <c r="K2516" s="12">
        <f t="shared" si="3935"/>
        <v>0</v>
      </c>
      <c r="L2516" s="12">
        <f t="shared" si="3935"/>
        <v>0</v>
      </c>
      <c r="M2516" s="12">
        <f t="shared" si="3935"/>
        <v>0</v>
      </c>
      <c r="N2516" s="12">
        <f t="shared" si="3935"/>
        <v>0</v>
      </c>
      <c r="O2516" s="12">
        <f t="shared" si="3935"/>
        <v>0</v>
      </c>
      <c r="P2516" s="12">
        <f t="shared" si="3935"/>
        <v>0</v>
      </c>
      <c r="Q2516" s="12">
        <f t="shared" si="3935"/>
        <v>0</v>
      </c>
      <c r="R2516" s="12">
        <f t="shared" si="3935"/>
        <v>0</v>
      </c>
      <c r="S2516" s="12">
        <f t="shared" si="3935"/>
        <v>0</v>
      </c>
      <c r="T2516" s="12">
        <f t="shared" si="3935"/>
        <v>0</v>
      </c>
      <c r="U2516" s="12">
        <f t="shared" si="3935"/>
        <v>0</v>
      </c>
      <c r="V2516" s="12">
        <f t="shared" si="3935"/>
        <v>0</v>
      </c>
      <c r="W2516" s="12">
        <f t="shared" si="3935"/>
        <v>0</v>
      </c>
      <c r="X2516" s="12">
        <f t="shared" si="3935"/>
        <v>0</v>
      </c>
      <c r="Y2516" s="12">
        <f t="shared" si="3935"/>
        <v>0</v>
      </c>
      <c r="Z2516" s="12">
        <f t="shared" si="3935"/>
        <v>0</v>
      </c>
      <c r="AA2516" s="12">
        <f t="shared" si="3935"/>
        <v>0</v>
      </c>
      <c r="AB2516" s="12">
        <v>0</v>
      </c>
      <c r="AC2516" s="12">
        <v>0</v>
      </c>
      <c r="AD2516" s="12">
        <f t="shared" si="3936"/>
        <v>0</v>
      </c>
      <c r="AE2516" s="12">
        <f t="shared" si="3937"/>
        <v>0</v>
      </c>
      <c r="AF2516" s="12">
        <f t="shared" si="3937"/>
        <v>0</v>
      </c>
      <c r="AG2516" s="12">
        <f t="shared" si="3937"/>
        <v>0</v>
      </c>
      <c r="AH2516" s="12">
        <f t="shared" si="3937"/>
        <v>0</v>
      </c>
      <c r="AI2516" s="12">
        <f t="shared" si="3937"/>
        <v>0</v>
      </c>
      <c r="AJ2516" s="12">
        <f t="shared" si="3937"/>
        <v>0</v>
      </c>
      <c r="AK2516" s="12">
        <f t="shared" si="3937"/>
        <v>0</v>
      </c>
      <c r="AL2516" s="12">
        <f t="shared" si="3937"/>
        <v>0</v>
      </c>
      <c r="AM2516" s="12">
        <f t="shared" si="3937"/>
        <v>0</v>
      </c>
      <c r="AN2516" s="12">
        <f t="shared" si="3937"/>
        <v>0</v>
      </c>
      <c r="AO2516" s="12">
        <f t="shared" si="3937"/>
        <v>0</v>
      </c>
      <c r="AP2516" s="12">
        <f t="shared" si="3937"/>
        <v>0</v>
      </c>
      <c r="AQ2516" s="12">
        <f t="shared" si="3937"/>
        <v>0</v>
      </c>
      <c r="AR2516" s="12">
        <f t="shared" si="3937"/>
        <v>0</v>
      </c>
      <c r="AS2516" s="12">
        <f t="shared" si="3937"/>
        <v>0</v>
      </c>
      <c r="AT2516" s="12">
        <f t="shared" si="3937"/>
        <v>0</v>
      </c>
      <c r="AU2516" s="12">
        <f t="shared" si="3937"/>
        <v>0</v>
      </c>
      <c r="AV2516" s="12">
        <f t="shared" si="3937"/>
        <v>0</v>
      </c>
      <c r="AW2516" s="12">
        <v>0</v>
      </c>
      <c r="AX2516" s="12">
        <v>0</v>
      </c>
      <c r="AY2516" s="12">
        <f t="shared" si="3938"/>
        <v>0</v>
      </c>
      <c r="AZ2516" s="12">
        <f t="shared" si="3939"/>
        <v>0</v>
      </c>
      <c r="BA2516" s="12">
        <f t="shared" si="3939"/>
        <v>0</v>
      </c>
      <c r="BB2516" s="12">
        <f t="shared" si="3939"/>
        <v>0</v>
      </c>
      <c r="BC2516" s="12">
        <f t="shared" si="3939"/>
        <v>0</v>
      </c>
      <c r="BD2516" s="12">
        <f t="shared" si="3939"/>
        <v>0</v>
      </c>
      <c r="BE2516" s="12">
        <f t="shared" si="3939"/>
        <v>0</v>
      </c>
      <c r="BF2516" s="12">
        <f t="shared" si="3939"/>
        <v>0</v>
      </c>
      <c r="BG2516" s="12">
        <f t="shared" si="3939"/>
        <v>0</v>
      </c>
      <c r="BH2516" s="12">
        <f t="shared" si="3939"/>
        <v>0</v>
      </c>
      <c r="BI2516" s="12">
        <f t="shared" si="3939"/>
        <v>0</v>
      </c>
      <c r="BJ2516" s="12">
        <f t="shared" si="3939"/>
        <v>0</v>
      </c>
      <c r="BK2516" s="12">
        <f t="shared" si="3939"/>
        <v>0</v>
      </c>
      <c r="BL2516" s="12">
        <f t="shared" si="3939"/>
        <v>0</v>
      </c>
      <c r="BM2516" s="12">
        <f t="shared" si="3939"/>
        <v>0</v>
      </c>
      <c r="BN2516" s="12">
        <f t="shared" si="3939"/>
        <v>0</v>
      </c>
      <c r="BO2516" s="12">
        <f t="shared" si="3939"/>
        <v>0</v>
      </c>
      <c r="BP2516" s="12">
        <f t="shared" si="3939"/>
        <v>0</v>
      </c>
      <c r="BQ2516" s="12">
        <f t="shared" si="3939"/>
        <v>0</v>
      </c>
      <c r="BR2516" s="12">
        <v>0</v>
      </c>
      <c r="BS2516" s="12">
        <v>0</v>
      </c>
      <c r="BT2516" s="12" t="e">
        <f>IF(#REF!=0,"-",#REF!/#REF!*100)</f>
        <v>#REF!</v>
      </c>
    </row>
    <row r="2517" spans="1:72" x14ac:dyDescent="0.25">
      <c r="A2517" s="4" t="s">
        <v>718</v>
      </c>
      <c r="B2517" s="4" t="s">
        <v>65</v>
      </c>
      <c r="C2517" s="4" t="s">
        <v>12</v>
      </c>
      <c r="D2517" s="102" t="s">
        <v>796</v>
      </c>
      <c r="E2517" s="113">
        <v>6148</v>
      </c>
      <c r="F2517" s="102"/>
      <c r="G2517" s="98" t="s">
        <v>1669</v>
      </c>
      <c r="H2517" s="13" t="s">
        <v>45</v>
      </c>
      <c r="I2517" s="14">
        <v>0</v>
      </c>
      <c r="J2517" s="14"/>
      <c r="K2517" s="14"/>
      <c r="L2517" s="14"/>
      <c r="M2517" s="14"/>
      <c r="N2517" s="14"/>
      <c r="O2517" s="14">
        <f t="shared" si="3871"/>
        <v>0</v>
      </c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>
        <v>0</v>
      </c>
      <c r="AC2517" s="14">
        <v>0</v>
      </c>
      <c r="AD2517" s="14">
        <v>0</v>
      </c>
      <c r="AE2517" s="14"/>
      <c r="AF2517" s="14"/>
      <c r="AG2517" s="14"/>
      <c r="AH2517" s="14"/>
      <c r="AI2517" s="14"/>
      <c r="AJ2517" s="14">
        <f t="shared" si="3872"/>
        <v>0</v>
      </c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>
        <v>0</v>
      </c>
      <c r="AX2517" s="14">
        <v>0</v>
      </c>
      <c r="AY2517" s="14">
        <v>0</v>
      </c>
      <c r="AZ2517" s="14"/>
      <c r="BA2517" s="14"/>
      <c r="BB2517" s="14"/>
      <c r="BC2517" s="14"/>
      <c r="BD2517" s="14"/>
      <c r="BE2517" s="14">
        <f t="shared" si="3873"/>
        <v>0</v>
      </c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>
        <v>0</v>
      </c>
      <c r="BS2517" s="14">
        <v>0</v>
      </c>
      <c r="BT2517" s="14" t="e">
        <f>IF(#REF!=0,"-",#REF!/#REF!*100)</f>
        <v>#REF!</v>
      </c>
    </row>
    <row r="2518" spans="1:72" ht="33.75" x14ac:dyDescent="0.25">
      <c r="A2518" s="1" t="s">
        <v>0</v>
      </c>
      <c r="B2518" s="1" t="s">
        <v>0</v>
      </c>
      <c r="C2518" s="1" t="s">
        <v>0</v>
      </c>
      <c r="D2518" s="101" t="s">
        <v>0</v>
      </c>
      <c r="E2518" s="101" t="s">
        <v>0</v>
      </c>
      <c r="F2518" s="101" t="s">
        <v>0</v>
      </c>
      <c r="G2518" s="2" t="s">
        <v>0</v>
      </c>
      <c r="H2518" s="10" t="s">
        <v>47</v>
      </c>
      <c r="I2518" s="11">
        <f t="shared" ref="I2518:AA2518" si="3940">SUM(I2519)</f>
        <v>0</v>
      </c>
      <c r="J2518" s="11">
        <f t="shared" si="3940"/>
        <v>0</v>
      </c>
      <c r="K2518" s="11">
        <f t="shared" si="3940"/>
        <v>0</v>
      </c>
      <c r="L2518" s="11">
        <f t="shared" si="3940"/>
        <v>0</v>
      </c>
      <c r="M2518" s="11">
        <f t="shared" si="3940"/>
        <v>0</v>
      </c>
      <c r="N2518" s="11">
        <f t="shared" si="3940"/>
        <v>0</v>
      </c>
      <c r="O2518" s="11">
        <f t="shared" si="3940"/>
        <v>0</v>
      </c>
      <c r="P2518" s="11">
        <f t="shared" si="3940"/>
        <v>0</v>
      </c>
      <c r="Q2518" s="11">
        <f t="shared" si="3940"/>
        <v>0</v>
      </c>
      <c r="R2518" s="11">
        <f t="shared" si="3940"/>
        <v>0</v>
      </c>
      <c r="S2518" s="11">
        <f t="shared" si="3940"/>
        <v>0</v>
      </c>
      <c r="T2518" s="11">
        <f t="shared" si="3940"/>
        <v>0</v>
      </c>
      <c r="U2518" s="11">
        <f t="shared" si="3940"/>
        <v>0</v>
      </c>
      <c r="V2518" s="11">
        <f t="shared" si="3940"/>
        <v>0</v>
      </c>
      <c r="W2518" s="11">
        <f t="shared" si="3940"/>
        <v>0</v>
      </c>
      <c r="X2518" s="11">
        <f t="shared" si="3940"/>
        <v>0</v>
      </c>
      <c r="Y2518" s="11">
        <f t="shared" si="3940"/>
        <v>0</v>
      </c>
      <c r="Z2518" s="11">
        <f t="shared" si="3940"/>
        <v>0</v>
      </c>
      <c r="AA2518" s="11">
        <f t="shared" si="3940"/>
        <v>0</v>
      </c>
      <c r="AB2518" s="11">
        <v>0</v>
      </c>
      <c r="AC2518" s="11">
        <v>0</v>
      </c>
      <c r="AD2518" s="11">
        <f t="shared" ref="AD2518:AV2518" si="3941">SUM(AD2519)</f>
        <v>5000</v>
      </c>
      <c r="AE2518" s="11">
        <f t="shared" si="3941"/>
        <v>0</v>
      </c>
      <c r="AF2518" s="11">
        <f t="shared" si="3941"/>
        <v>0</v>
      </c>
      <c r="AG2518" s="11">
        <f t="shared" si="3941"/>
        <v>0</v>
      </c>
      <c r="AH2518" s="11">
        <f t="shared" si="3941"/>
        <v>0</v>
      </c>
      <c r="AI2518" s="11">
        <f t="shared" si="3941"/>
        <v>0</v>
      </c>
      <c r="AJ2518" s="11">
        <f t="shared" si="3941"/>
        <v>5000</v>
      </c>
      <c r="AK2518" s="11">
        <f t="shared" si="3941"/>
        <v>0</v>
      </c>
      <c r="AL2518" s="11">
        <f t="shared" si="3941"/>
        <v>0</v>
      </c>
      <c r="AM2518" s="11">
        <f t="shared" si="3941"/>
        <v>0</v>
      </c>
      <c r="AN2518" s="11">
        <f t="shared" si="3941"/>
        <v>0</v>
      </c>
      <c r="AO2518" s="11">
        <f t="shared" si="3941"/>
        <v>0</v>
      </c>
      <c r="AP2518" s="11">
        <f t="shared" si="3941"/>
        <v>0</v>
      </c>
      <c r="AQ2518" s="11">
        <f t="shared" si="3941"/>
        <v>0</v>
      </c>
      <c r="AR2518" s="11">
        <f t="shared" si="3941"/>
        <v>0</v>
      </c>
      <c r="AS2518" s="11">
        <f t="shared" si="3941"/>
        <v>0</v>
      </c>
      <c r="AT2518" s="11">
        <f t="shared" si="3941"/>
        <v>0</v>
      </c>
      <c r="AU2518" s="11">
        <f t="shared" si="3941"/>
        <v>0</v>
      </c>
      <c r="AV2518" s="11">
        <f t="shared" si="3941"/>
        <v>0</v>
      </c>
      <c r="AW2518" s="11">
        <v>0</v>
      </c>
      <c r="AX2518" s="11">
        <v>5000</v>
      </c>
      <c r="AY2518" s="11">
        <f t="shared" ref="AY2518:BQ2518" si="3942">SUM(AY2519)</f>
        <v>5000</v>
      </c>
      <c r="AZ2518" s="11">
        <f t="shared" si="3942"/>
        <v>15000</v>
      </c>
      <c r="BA2518" s="11">
        <f t="shared" si="3942"/>
        <v>0</v>
      </c>
      <c r="BB2518" s="11">
        <f t="shared" si="3942"/>
        <v>0</v>
      </c>
      <c r="BC2518" s="11">
        <f t="shared" si="3942"/>
        <v>0</v>
      </c>
      <c r="BD2518" s="11">
        <f t="shared" si="3942"/>
        <v>0</v>
      </c>
      <c r="BE2518" s="11">
        <f t="shared" si="3942"/>
        <v>20000</v>
      </c>
      <c r="BF2518" s="11">
        <f t="shared" si="3942"/>
        <v>0</v>
      </c>
      <c r="BG2518" s="11">
        <f t="shared" si="3942"/>
        <v>0</v>
      </c>
      <c r="BH2518" s="11">
        <f t="shared" si="3942"/>
        <v>15000</v>
      </c>
      <c r="BI2518" s="11">
        <f t="shared" si="3942"/>
        <v>0</v>
      </c>
      <c r="BJ2518" s="11">
        <f t="shared" si="3942"/>
        <v>0</v>
      </c>
      <c r="BK2518" s="11">
        <f t="shared" si="3942"/>
        <v>0</v>
      </c>
      <c r="BL2518" s="11">
        <f t="shared" si="3942"/>
        <v>0</v>
      </c>
      <c r="BM2518" s="11">
        <f t="shared" si="3942"/>
        <v>0</v>
      </c>
      <c r="BN2518" s="11">
        <f t="shared" si="3942"/>
        <v>0</v>
      </c>
      <c r="BO2518" s="11">
        <f t="shared" si="3942"/>
        <v>0</v>
      </c>
      <c r="BP2518" s="11">
        <f t="shared" si="3942"/>
        <v>0</v>
      </c>
      <c r="BQ2518" s="11">
        <f t="shared" si="3942"/>
        <v>0</v>
      </c>
      <c r="BR2518" s="11">
        <v>15000</v>
      </c>
      <c r="BS2518" s="11">
        <v>5000</v>
      </c>
      <c r="BT2518" s="11" t="e">
        <f>IF(#REF!=0,"-",#REF!/#REF!*100)</f>
        <v>#REF!</v>
      </c>
    </row>
    <row r="2519" spans="1:72" x14ac:dyDescent="0.25">
      <c r="A2519" s="4" t="s">
        <v>718</v>
      </c>
      <c r="B2519" s="4" t="s">
        <v>65</v>
      </c>
      <c r="C2519" s="4" t="s">
        <v>12</v>
      </c>
      <c r="D2519" s="102" t="s">
        <v>796</v>
      </c>
      <c r="E2519" s="101" t="s">
        <v>48</v>
      </c>
      <c r="F2519" s="101" t="s">
        <v>0</v>
      </c>
      <c r="G2519" s="2" t="s">
        <v>0</v>
      </c>
      <c r="H2519" s="2" t="s">
        <v>49</v>
      </c>
      <c r="I2519" s="12">
        <f t="shared" ref="I2519:AA2519" si="3943">SUM(I2520:I2521)</f>
        <v>0</v>
      </c>
      <c r="J2519" s="12">
        <f t="shared" si="3943"/>
        <v>0</v>
      </c>
      <c r="K2519" s="12">
        <f t="shared" si="3943"/>
        <v>0</v>
      </c>
      <c r="L2519" s="12">
        <f t="shared" si="3943"/>
        <v>0</v>
      </c>
      <c r="M2519" s="12">
        <f t="shared" si="3943"/>
        <v>0</v>
      </c>
      <c r="N2519" s="12">
        <f t="shared" si="3943"/>
        <v>0</v>
      </c>
      <c r="O2519" s="12">
        <f t="shared" ref="O2519" si="3944">SUM(O2520:O2521)</f>
        <v>0</v>
      </c>
      <c r="P2519" s="12">
        <f t="shared" si="3943"/>
        <v>0</v>
      </c>
      <c r="Q2519" s="12">
        <f t="shared" si="3943"/>
        <v>0</v>
      </c>
      <c r="R2519" s="12">
        <f t="shared" si="3943"/>
        <v>0</v>
      </c>
      <c r="S2519" s="12">
        <f t="shared" si="3943"/>
        <v>0</v>
      </c>
      <c r="T2519" s="12">
        <f t="shared" si="3943"/>
        <v>0</v>
      </c>
      <c r="U2519" s="12">
        <f t="shared" si="3943"/>
        <v>0</v>
      </c>
      <c r="V2519" s="12">
        <f t="shared" si="3943"/>
        <v>0</v>
      </c>
      <c r="W2519" s="12">
        <f t="shared" si="3943"/>
        <v>0</v>
      </c>
      <c r="X2519" s="12">
        <f t="shared" si="3943"/>
        <v>0</v>
      </c>
      <c r="Y2519" s="12">
        <f t="shared" si="3943"/>
        <v>0</v>
      </c>
      <c r="Z2519" s="12">
        <f t="shared" si="3943"/>
        <v>0</v>
      </c>
      <c r="AA2519" s="12">
        <f t="shared" si="3943"/>
        <v>0</v>
      </c>
      <c r="AB2519" s="12">
        <v>0</v>
      </c>
      <c r="AC2519" s="12">
        <v>0</v>
      </c>
      <c r="AD2519" s="12">
        <f t="shared" ref="AD2519:AV2519" si="3945">SUM(AD2520:AD2521)</f>
        <v>5000</v>
      </c>
      <c r="AE2519" s="12">
        <f t="shared" si="3945"/>
        <v>0</v>
      </c>
      <c r="AF2519" s="12">
        <f t="shared" si="3945"/>
        <v>0</v>
      </c>
      <c r="AG2519" s="12">
        <f t="shared" si="3945"/>
        <v>0</v>
      </c>
      <c r="AH2519" s="12">
        <f t="shared" si="3945"/>
        <v>0</v>
      </c>
      <c r="AI2519" s="12">
        <f t="shared" si="3945"/>
        <v>0</v>
      </c>
      <c r="AJ2519" s="12">
        <f t="shared" ref="AJ2519" si="3946">SUM(AJ2520:AJ2521)</f>
        <v>5000</v>
      </c>
      <c r="AK2519" s="12">
        <f t="shared" si="3945"/>
        <v>0</v>
      </c>
      <c r="AL2519" s="12">
        <f t="shared" si="3945"/>
        <v>0</v>
      </c>
      <c r="AM2519" s="12">
        <f t="shared" si="3945"/>
        <v>0</v>
      </c>
      <c r="AN2519" s="12">
        <f t="shared" si="3945"/>
        <v>0</v>
      </c>
      <c r="AO2519" s="12">
        <f t="shared" si="3945"/>
        <v>0</v>
      </c>
      <c r="AP2519" s="12">
        <f t="shared" si="3945"/>
        <v>0</v>
      </c>
      <c r="AQ2519" s="12">
        <f t="shared" si="3945"/>
        <v>0</v>
      </c>
      <c r="AR2519" s="12">
        <f t="shared" si="3945"/>
        <v>0</v>
      </c>
      <c r="AS2519" s="12">
        <f t="shared" si="3945"/>
        <v>0</v>
      </c>
      <c r="AT2519" s="12">
        <f t="shared" si="3945"/>
        <v>0</v>
      </c>
      <c r="AU2519" s="12">
        <f t="shared" si="3945"/>
        <v>0</v>
      </c>
      <c r="AV2519" s="12">
        <f t="shared" si="3945"/>
        <v>0</v>
      </c>
      <c r="AW2519" s="12">
        <v>0</v>
      </c>
      <c r="AX2519" s="12">
        <v>5000</v>
      </c>
      <c r="AY2519" s="12">
        <f t="shared" ref="AY2519:BQ2519" si="3947">SUM(AY2520:AY2521)</f>
        <v>5000</v>
      </c>
      <c r="AZ2519" s="12">
        <f t="shared" si="3947"/>
        <v>15000</v>
      </c>
      <c r="BA2519" s="12">
        <f t="shared" si="3947"/>
        <v>0</v>
      </c>
      <c r="BB2519" s="12">
        <f t="shared" si="3947"/>
        <v>0</v>
      </c>
      <c r="BC2519" s="12">
        <f t="shared" si="3947"/>
        <v>0</v>
      </c>
      <c r="BD2519" s="12">
        <f t="shared" si="3947"/>
        <v>0</v>
      </c>
      <c r="BE2519" s="12">
        <f t="shared" ref="BE2519" si="3948">SUM(BE2520:BE2521)</f>
        <v>20000</v>
      </c>
      <c r="BF2519" s="12">
        <f t="shared" si="3947"/>
        <v>0</v>
      </c>
      <c r="BG2519" s="12">
        <f t="shared" si="3947"/>
        <v>0</v>
      </c>
      <c r="BH2519" s="12">
        <f t="shared" si="3947"/>
        <v>15000</v>
      </c>
      <c r="BI2519" s="12">
        <f t="shared" si="3947"/>
        <v>0</v>
      </c>
      <c r="BJ2519" s="12">
        <f t="shared" si="3947"/>
        <v>0</v>
      </c>
      <c r="BK2519" s="12">
        <f t="shared" si="3947"/>
        <v>0</v>
      </c>
      <c r="BL2519" s="12">
        <f t="shared" si="3947"/>
        <v>0</v>
      </c>
      <c r="BM2519" s="12">
        <f t="shared" si="3947"/>
        <v>0</v>
      </c>
      <c r="BN2519" s="12">
        <f t="shared" si="3947"/>
        <v>0</v>
      </c>
      <c r="BO2519" s="12">
        <f t="shared" si="3947"/>
        <v>0</v>
      </c>
      <c r="BP2519" s="12">
        <f t="shared" si="3947"/>
        <v>0</v>
      </c>
      <c r="BQ2519" s="12">
        <f t="shared" si="3947"/>
        <v>0</v>
      </c>
      <c r="BR2519" s="12">
        <v>15000</v>
      </c>
      <c r="BS2519" s="12">
        <v>5000</v>
      </c>
      <c r="BT2519" s="12" t="e">
        <f>IF(#REF!=0,"-",#REF!/#REF!*100)</f>
        <v>#REF!</v>
      </c>
    </row>
    <row r="2520" spans="1:72" x14ac:dyDescent="0.25">
      <c r="A2520" s="4" t="s">
        <v>718</v>
      </c>
      <c r="B2520" s="4" t="s">
        <v>65</v>
      </c>
      <c r="C2520" s="4" t="s">
        <v>12</v>
      </c>
      <c r="D2520" s="102" t="s">
        <v>796</v>
      </c>
      <c r="E2520" s="113">
        <v>8213</v>
      </c>
      <c r="F2520" s="102"/>
      <c r="G2520" s="99" t="s">
        <v>1668</v>
      </c>
      <c r="H2520" s="13" t="s">
        <v>51</v>
      </c>
      <c r="I2520" s="14">
        <v>0</v>
      </c>
      <c r="J2520" s="14"/>
      <c r="K2520" s="14"/>
      <c r="L2520" s="14"/>
      <c r="M2520" s="14"/>
      <c r="N2520" s="14"/>
      <c r="O2520" s="14">
        <f t="shared" si="3871"/>
        <v>0</v>
      </c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>
        <v>0</v>
      </c>
      <c r="AC2520" s="14">
        <v>0</v>
      </c>
      <c r="AD2520" s="14">
        <v>5000</v>
      </c>
      <c r="AE2520" s="14"/>
      <c r="AF2520" s="14"/>
      <c r="AG2520" s="14"/>
      <c r="AH2520" s="14"/>
      <c r="AI2520" s="14"/>
      <c r="AJ2520" s="14">
        <f t="shared" si="3872"/>
        <v>5000</v>
      </c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>
        <v>0</v>
      </c>
      <c r="AX2520" s="14">
        <v>5000</v>
      </c>
      <c r="AY2520" s="14">
        <v>0</v>
      </c>
      <c r="AZ2520" s="14">
        <v>15000</v>
      </c>
      <c r="BA2520" s="14"/>
      <c r="BB2520" s="14"/>
      <c r="BC2520" s="14"/>
      <c r="BD2520" s="14"/>
      <c r="BE2520" s="14">
        <f t="shared" si="3873"/>
        <v>15000</v>
      </c>
      <c r="BF2520" s="14"/>
      <c r="BG2520" s="14"/>
      <c r="BH2520" s="14">
        <v>15000</v>
      </c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>
        <v>15000</v>
      </c>
      <c r="BS2520" s="14">
        <v>0</v>
      </c>
      <c r="BT2520" s="14" t="e">
        <f>IF(#REF!=0,"-",#REF!/#REF!*100)</f>
        <v>#REF!</v>
      </c>
    </row>
    <row r="2521" spans="1:72" x14ac:dyDescent="0.25">
      <c r="A2521" s="4" t="s">
        <v>718</v>
      </c>
      <c r="B2521" s="4" t="s">
        <v>65</v>
      </c>
      <c r="C2521" s="4" t="s">
        <v>12</v>
      </c>
      <c r="D2521" s="102" t="s">
        <v>796</v>
      </c>
      <c r="E2521" s="113">
        <v>8216</v>
      </c>
      <c r="F2521" s="102"/>
      <c r="G2521" s="99" t="s">
        <v>1668</v>
      </c>
      <c r="H2521" s="13" t="s">
        <v>108</v>
      </c>
      <c r="I2521" s="14">
        <v>0</v>
      </c>
      <c r="J2521" s="14"/>
      <c r="K2521" s="14"/>
      <c r="L2521" s="14"/>
      <c r="M2521" s="14"/>
      <c r="N2521" s="14"/>
      <c r="O2521" s="14">
        <f t="shared" si="3871"/>
        <v>0</v>
      </c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>
        <v>0</v>
      </c>
      <c r="AC2521" s="14">
        <v>0</v>
      </c>
      <c r="AD2521" s="14">
        <v>0</v>
      </c>
      <c r="AE2521" s="14"/>
      <c r="AF2521" s="14"/>
      <c r="AG2521" s="14"/>
      <c r="AH2521" s="14"/>
      <c r="AI2521" s="14"/>
      <c r="AJ2521" s="14">
        <f t="shared" si="3872"/>
        <v>0</v>
      </c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>
        <v>0</v>
      </c>
      <c r="AX2521" s="14">
        <v>0</v>
      </c>
      <c r="AY2521" s="14">
        <v>5000</v>
      </c>
      <c r="AZ2521" s="14"/>
      <c r="BA2521" s="14"/>
      <c r="BB2521" s="14"/>
      <c r="BC2521" s="14"/>
      <c r="BD2521" s="14"/>
      <c r="BE2521" s="14">
        <f t="shared" si="3873"/>
        <v>5000</v>
      </c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>
        <v>0</v>
      </c>
      <c r="BS2521" s="14">
        <v>5000</v>
      </c>
      <c r="BT2521" s="14" t="e">
        <f>IF(#REF!=0,"-",#REF!/#REF!*100)</f>
        <v>#REF!</v>
      </c>
    </row>
    <row r="2522" spans="1:72" ht="33.75" x14ac:dyDescent="0.25">
      <c r="A2522" s="13" t="s">
        <v>0</v>
      </c>
      <c r="B2522" s="13" t="s">
        <v>0</v>
      </c>
      <c r="C2522" s="13" t="s">
        <v>0</v>
      </c>
      <c r="D2522" s="98" t="s">
        <v>0</v>
      </c>
      <c r="E2522" s="98" t="s">
        <v>0</v>
      </c>
      <c r="F2522" s="98" t="s">
        <v>0</v>
      </c>
      <c r="G2522" s="13" t="s">
        <v>0</v>
      </c>
      <c r="H2522" s="10" t="s">
        <v>805</v>
      </c>
      <c r="I2522" s="11">
        <f t="shared" ref="I2522:AA2522" si="3949">SUM(I2518,I2515,I2491)</f>
        <v>0</v>
      </c>
      <c r="J2522" s="11">
        <f t="shared" si="3949"/>
        <v>0</v>
      </c>
      <c r="K2522" s="11">
        <f t="shared" si="3949"/>
        <v>0</v>
      </c>
      <c r="L2522" s="11">
        <f t="shared" si="3949"/>
        <v>0</v>
      </c>
      <c r="M2522" s="11">
        <f t="shared" si="3949"/>
        <v>0</v>
      </c>
      <c r="N2522" s="11">
        <f t="shared" si="3949"/>
        <v>0</v>
      </c>
      <c r="O2522" s="11">
        <f t="shared" si="3949"/>
        <v>0</v>
      </c>
      <c r="P2522" s="11">
        <f t="shared" si="3949"/>
        <v>0</v>
      </c>
      <c r="Q2522" s="11">
        <f t="shared" si="3949"/>
        <v>0</v>
      </c>
      <c r="R2522" s="11">
        <f t="shared" si="3949"/>
        <v>0</v>
      </c>
      <c r="S2522" s="11">
        <f t="shared" si="3949"/>
        <v>0</v>
      </c>
      <c r="T2522" s="11">
        <f t="shared" si="3949"/>
        <v>0</v>
      </c>
      <c r="U2522" s="11">
        <f t="shared" si="3949"/>
        <v>0</v>
      </c>
      <c r="V2522" s="11">
        <f t="shared" si="3949"/>
        <v>0</v>
      </c>
      <c r="W2522" s="11">
        <f t="shared" si="3949"/>
        <v>0</v>
      </c>
      <c r="X2522" s="11">
        <f t="shared" si="3949"/>
        <v>0</v>
      </c>
      <c r="Y2522" s="11">
        <f t="shared" si="3949"/>
        <v>0</v>
      </c>
      <c r="Z2522" s="11">
        <f t="shared" si="3949"/>
        <v>0</v>
      </c>
      <c r="AA2522" s="11">
        <f t="shared" si="3949"/>
        <v>0</v>
      </c>
      <c r="AB2522" s="11">
        <v>0</v>
      </c>
      <c r="AC2522" s="11">
        <v>0</v>
      </c>
      <c r="AD2522" s="11">
        <f t="shared" ref="AD2522:AV2522" si="3950">SUM(AD2518,AD2515,AD2491)</f>
        <v>50000</v>
      </c>
      <c r="AE2522" s="11">
        <f t="shared" si="3950"/>
        <v>27846</v>
      </c>
      <c r="AF2522" s="11">
        <f t="shared" si="3950"/>
        <v>0</v>
      </c>
      <c r="AG2522" s="11">
        <f t="shared" si="3950"/>
        <v>0</v>
      </c>
      <c r="AH2522" s="11">
        <f t="shared" si="3950"/>
        <v>0</v>
      </c>
      <c r="AI2522" s="11">
        <f t="shared" si="3950"/>
        <v>0</v>
      </c>
      <c r="AJ2522" s="11">
        <f t="shared" si="3950"/>
        <v>77846</v>
      </c>
      <c r="AK2522" s="11">
        <f t="shared" si="3950"/>
        <v>10800</v>
      </c>
      <c r="AL2522" s="11">
        <f t="shared" si="3950"/>
        <v>0</v>
      </c>
      <c r="AM2522" s="11">
        <f t="shared" si="3950"/>
        <v>27846</v>
      </c>
      <c r="AN2522" s="11">
        <f t="shared" si="3950"/>
        <v>0</v>
      </c>
      <c r="AO2522" s="11">
        <f t="shared" si="3950"/>
        <v>0</v>
      </c>
      <c r="AP2522" s="11">
        <f t="shared" si="3950"/>
        <v>0</v>
      </c>
      <c r="AQ2522" s="11">
        <f t="shared" si="3950"/>
        <v>0</v>
      </c>
      <c r="AR2522" s="11">
        <f t="shared" si="3950"/>
        <v>0</v>
      </c>
      <c r="AS2522" s="11">
        <f t="shared" si="3950"/>
        <v>0</v>
      </c>
      <c r="AT2522" s="11">
        <f t="shared" si="3950"/>
        <v>0</v>
      </c>
      <c r="AU2522" s="11">
        <f t="shared" si="3950"/>
        <v>0</v>
      </c>
      <c r="AV2522" s="11">
        <f t="shared" si="3950"/>
        <v>0</v>
      </c>
      <c r="AW2522" s="11">
        <v>38646</v>
      </c>
      <c r="AX2522" s="11">
        <v>39200</v>
      </c>
      <c r="AY2522" s="11">
        <f t="shared" ref="AY2522:BQ2522" si="3951">SUM(AY2518,AY2515,AY2491)</f>
        <v>5000</v>
      </c>
      <c r="AZ2522" s="11">
        <f t="shared" si="3951"/>
        <v>17000</v>
      </c>
      <c r="BA2522" s="11">
        <f t="shared" si="3951"/>
        <v>0</v>
      </c>
      <c r="BB2522" s="11">
        <f t="shared" si="3951"/>
        <v>0</v>
      </c>
      <c r="BC2522" s="11">
        <f t="shared" si="3951"/>
        <v>0</v>
      </c>
      <c r="BD2522" s="11">
        <f t="shared" si="3951"/>
        <v>0</v>
      </c>
      <c r="BE2522" s="11">
        <f t="shared" si="3951"/>
        <v>22000</v>
      </c>
      <c r="BF2522" s="11">
        <f t="shared" si="3951"/>
        <v>0</v>
      </c>
      <c r="BG2522" s="11">
        <f t="shared" si="3951"/>
        <v>0</v>
      </c>
      <c r="BH2522" s="11">
        <f t="shared" si="3951"/>
        <v>17000</v>
      </c>
      <c r="BI2522" s="11">
        <f t="shared" si="3951"/>
        <v>0</v>
      </c>
      <c r="BJ2522" s="11">
        <f t="shared" si="3951"/>
        <v>0</v>
      </c>
      <c r="BK2522" s="11">
        <f t="shared" si="3951"/>
        <v>0</v>
      </c>
      <c r="BL2522" s="11">
        <f t="shared" si="3951"/>
        <v>0</v>
      </c>
      <c r="BM2522" s="11">
        <f t="shared" si="3951"/>
        <v>0</v>
      </c>
      <c r="BN2522" s="11">
        <f t="shared" si="3951"/>
        <v>0</v>
      </c>
      <c r="BO2522" s="11">
        <f t="shared" si="3951"/>
        <v>0</v>
      </c>
      <c r="BP2522" s="11">
        <f t="shared" si="3951"/>
        <v>0</v>
      </c>
      <c r="BQ2522" s="11">
        <f t="shared" si="3951"/>
        <v>0</v>
      </c>
      <c r="BR2522" s="11">
        <v>17000</v>
      </c>
      <c r="BS2522" s="11">
        <v>5000</v>
      </c>
      <c r="BT2522" s="11" t="e">
        <f>IF(#REF!=0,"-",#REF!/#REF!*100)</f>
        <v>#REF!</v>
      </c>
    </row>
    <row r="2523" spans="1:72" ht="15.75" thickBot="1" x14ac:dyDescent="0.3">
      <c r="A2523" s="13" t="s">
        <v>0</v>
      </c>
      <c r="B2523" s="13" t="s">
        <v>0</v>
      </c>
      <c r="C2523" s="13" t="s">
        <v>0</v>
      </c>
      <c r="D2523" s="98" t="s">
        <v>0</v>
      </c>
      <c r="E2523" s="98" t="s">
        <v>0</v>
      </c>
      <c r="F2523" s="98" t="s">
        <v>0</v>
      </c>
      <c r="G2523" s="13" t="s">
        <v>0</v>
      </c>
      <c r="H2523" s="2" t="s">
        <v>53</v>
      </c>
      <c r="I2523" s="13" t="s">
        <v>0</v>
      </c>
      <c r="J2523" s="13"/>
      <c r="K2523" s="13"/>
      <c r="L2523" s="13"/>
      <c r="M2523" s="13"/>
      <c r="N2523" s="13"/>
      <c r="O2523" s="13" t="e">
        <f t="shared" si="3871"/>
        <v>#VALUE!</v>
      </c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>
        <v>0</v>
      </c>
      <c r="AC2523" s="13" t="e">
        <v>#VALUE!</v>
      </c>
      <c r="AD2523" s="13" t="s">
        <v>0</v>
      </c>
      <c r="AE2523" s="13"/>
      <c r="AF2523" s="13"/>
      <c r="AG2523" s="13"/>
      <c r="AH2523" s="13"/>
      <c r="AI2523" s="13"/>
      <c r="AJ2523" s="13" t="e">
        <f t="shared" si="3872"/>
        <v>#VALUE!</v>
      </c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>
        <v>0</v>
      </c>
      <c r="AX2523" s="13" t="e">
        <v>#VALUE!</v>
      </c>
      <c r="AY2523" s="13" t="s">
        <v>0</v>
      </c>
      <c r="AZ2523" s="13"/>
      <c r="BA2523" s="13"/>
      <c r="BB2523" s="13"/>
      <c r="BC2523" s="13"/>
      <c r="BD2523" s="13"/>
      <c r="BE2523" s="13" t="e">
        <f t="shared" si="3873"/>
        <v>#VALUE!</v>
      </c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>
        <v>0</v>
      </c>
      <c r="BS2523" s="13" t="e">
        <v>#VALUE!</v>
      </c>
      <c r="BT2523" s="12"/>
    </row>
    <row r="2524" spans="1:72" ht="69.75" customHeight="1" thickBot="1" x14ac:dyDescent="0.3">
      <c r="A2524" s="132" t="s">
        <v>0</v>
      </c>
      <c r="B2524" s="132" t="s">
        <v>0</v>
      </c>
      <c r="C2524" s="132" t="s">
        <v>0</v>
      </c>
      <c r="D2524" s="135" t="s">
        <v>0</v>
      </c>
      <c r="E2524" s="135" t="s">
        <v>0</v>
      </c>
      <c r="F2524" s="135" t="s">
        <v>0</v>
      </c>
      <c r="G2524" s="138" t="s">
        <v>0</v>
      </c>
      <c r="H2524" s="5" t="s">
        <v>54</v>
      </c>
      <c r="I2524" s="89" t="s">
        <v>9</v>
      </c>
      <c r="J2524" s="89" t="s">
        <v>1606</v>
      </c>
      <c r="K2524" s="89" t="s">
        <v>1534</v>
      </c>
      <c r="L2524" s="89" t="s">
        <v>1592</v>
      </c>
      <c r="M2524" s="89" t="s">
        <v>1593</v>
      </c>
      <c r="N2524" s="89" t="s">
        <v>1594</v>
      </c>
      <c r="O2524" s="89" t="s">
        <v>1610</v>
      </c>
      <c r="P2524" s="89" t="s">
        <v>1607</v>
      </c>
      <c r="Q2524" s="89" t="s">
        <v>1595</v>
      </c>
      <c r="R2524" s="89" t="s">
        <v>1596</v>
      </c>
      <c r="S2524" s="89" t="s">
        <v>1597</v>
      </c>
      <c r="T2524" s="89" t="s">
        <v>1598</v>
      </c>
      <c r="U2524" s="89" t="s">
        <v>1599</v>
      </c>
      <c r="V2524" s="89" t="s">
        <v>1600</v>
      </c>
      <c r="W2524" s="89" t="s">
        <v>1608</v>
      </c>
      <c r="X2524" s="89" t="s">
        <v>1609</v>
      </c>
      <c r="Y2524" s="89" t="s">
        <v>1601</v>
      </c>
      <c r="Z2524" s="89" t="s">
        <v>1602</v>
      </c>
      <c r="AA2524" s="89" t="s">
        <v>1603</v>
      </c>
      <c r="AB2524" s="89" t="s">
        <v>1604</v>
      </c>
      <c r="AC2524" s="89" t="s">
        <v>1605</v>
      </c>
      <c r="AD2524" s="90" t="s">
        <v>10</v>
      </c>
      <c r="AE2524" s="90" t="s">
        <v>1606</v>
      </c>
      <c r="AF2524" s="90" t="s">
        <v>1534</v>
      </c>
      <c r="AG2524" s="90" t="s">
        <v>1592</v>
      </c>
      <c r="AH2524" s="90" t="s">
        <v>1593</v>
      </c>
      <c r="AI2524" s="90" t="s">
        <v>1594</v>
      </c>
      <c r="AJ2524" s="90" t="s">
        <v>1611</v>
      </c>
      <c r="AK2524" s="90" t="s">
        <v>1607</v>
      </c>
      <c r="AL2524" s="90" t="s">
        <v>1595</v>
      </c>
      <c r="AM2524" s="90" t="s">
        <v>1596</v>
      </c>
      <c r="AN2524" s="90" t="s">
        <v>1597</v>
      </c>
      <c r="AO2524" s="90" t="s">
        <v>1598</v>
      </c>
      <c r="AP2524" s="90" t="s">
        <v>1599</v>
      </c>
      <c r="AQ2524" s="90" t="s">
        <v>1600</v>
      </c>
      <c r="AR2524" s="90" t="s">
        <v>1608</v>
      </c>
      <c r="AS2524" s="90" t="s">
        <v>1609</v>
      </c>
      <c r="AT2524" s="90" t="s">
        <v>1601</v>
      </c>
      <c r="AU2524" s="90" t="s">
        <v>1602</v>
      </c>
      <c r="AV2524" s="90" t="s">
        <v>1603</v>
      </c>
      <c r="AW2524" s="90" t="s">
        <v>1604</v>
      </c>
      <c r="AX2524" s="90" t="s">
        <v>1605</v>
      </c>
      <c r="AY2524" s="91" t="s">
        <v>11</v>
      </c>
      <c r="AZ2524" s="91" t="s">
        <v>1606</v>
      </c>
      <c r="BA2524" s="91" t="s">
        <v>1534</v>
      </c>
      <c r="BB2524" s="91" t="s">
        <v>1592</v>
      </c>
      <c r="BC2524" s="91" t="s">
        <v>1593</v>
      </c>
      <c r="BD2524" s="91" t="s">
        <v>1594</v>
      </c>
      <c r="BE2524" s="91" t="s">
        <v>1612</v>
      </c>
      <c r="BF2524" s="91" t="s">
        <v>1607</v>
      </c>
      <c r="BG2524" s="91" t="s">
        <v>1595</v>
      </c>
      <c r="BH2524" s="91" t="s">
        <v>1596</v>
      </c>
      <c r="BI2524" s="91" t="s">
        <v>1597</v>
      </c>
      <c r="BJ2524" s="91" t="s">
        <v>1598</v>
      </c>
      <c r="BK2524" s="91" t="s">
        <v>1599</v>
      </c>
      <c r="BL2524" s="91" t="s">
        <v>1600</v>
      </c>
      <c r="BM2524" s="91" t="s">
        <v>1608</v>
      </c>
      <c r="BN2524" s="91" t="s">
        <v>1609</v>
      </c>
      <c r="BO2524" s="91" t="s">
        <v>1601</v>
      </c>
      <c r="BP2524" s="91" t="s">
        <v>1602</v>
      </c>
      <c r="BQ2524" s="91" t="s">
        <v>1603</v>
      </c>
      <c r="BR2524" s="91" t="s">
        <v>1604</v>
      </c>
      <c r="BS2524" s="91" t="s">
        <v>1605</v>
      </c>
      <c r="BT2524" s="5" t="s">
        <v>1671</v>
      </c>
    </row>
    <row r="2525" spans="1:72" x14ac:dyDescent="0.25">
      <c r="A2525" s="133"/>
      <c r="B2525" s="133"/>
      <c r="C2525" s="133"/>
      <c r="D2525" s="136"/>
      <c r="E2525" s="136"/>
      <c r="F2525" s="136"/>
      <c r="G2525" s="139"/>
      <c r="H2525" s="15" t="s">
        <v>0</v>
      </c>
      <c r="I2525" s="9">
        <v>1</v>
      </c>
      <c r="J2525" s="9">
        <v>2</v>
      </c>
      <c r="K2525" s="9">
        <v>3</v>
      </c>
      <c r="L2525" s="9">
        <v>4</v>
      </c>
      <c r="M2525" s="9">
        <v>5</v>
      </c>
      <c r="N2525" s="9">
        <v>6</v>
      </c>
      <c r="O2525" s="9">
        <v>7</v>
      </c>
      <c r="P2525" s="9">
        <v>8</v>
      </c>
      <c r="Q2525" s="9">
        <v>9</v>
      </c>
      <c r="R2525" s="9">
        <v>10</v>
      </c>
      <c r="S2525" s="9">
        <v>11</v>
      </c>
      <c r="T2525" s="9">
        <v>12</v>
      </c>
      <c r="U2525" s="9">
        <v>13</v>
      </c>
      <c r="V2525" s="9">
        <v>14</v>
      </c>
      <c r="W2525" s="9">
        <v>15</v>
      </c>
      <c r="X2525" s="9">
        <v>16</v>
      </c>
      <c r="Y2525" s="9">
        <v>17</v>
      </c>
      <c r="Z2525" s="9">
        <v>18</v>
      </c>
      <c r="AA2525" s="9">
        <v>19</v>
      </c>
      <c r="AB2525" s="9">
        <v>20</v>
      </c>
      <c r="AC2525" s="9">
        <v>21</v>
      </c>
      <c r="AD2525" s="9">
        <v>1</v>
      </c>
      <c r="AE2525" s="9">
        <v>2</v>
      </c>
      <c r="AF2525" s="9">
        <v>3</v>
      </c>
      <c r="AG2525" s="9">
        <v>4</v>
      </c>
      <c r="AH2525" s="9">
        <v>5</v>
      </c>
      <c r="AI2525" s="9">
        <v>6</v>
      </c>
      <c r="AJ2525" s="9">
        <v>7</v>
      </c>
      <c r="AK2525" s="9">
        <v>8</v>
      </c>
      <c r="AL2525" s="9">
        <v>9</v>
      </c>
      <c r="AM2525" s="9">
        <v>10</v>
      </c>
      <c r="AN2525" s="9">
        <v>11</v>
      </c>
      <c r="AO2525" s="9">
        <v>12</v>
      </c>
      <c r="AP2525" s="9">
        <v>13</v>
      </c>
      <c r="AQ2525" s="9">
        <v>14</v>
      </c>
      <c r="AR2525" s="9">
        <v>15</v>
      </c>
      <c r="AS2525" s="9">
        <v>16</v>
      </c>
      <c r="AT2525" s="9">
        <v>17</v>
      </c>
      <c r="AU2525" s="9">
        <v>18</v>
      </c>
      <c r="AV2525" s="9">
        <v>19</v>
      </c>
      <c r="AW2525" s="9">
        <v>20</v>
      </c>
      <c r="AX2525" s="9">
        <v>21</v>
      </c>
      <c r="AY2525" s="9">
        <v>1</v>
      </c>
      <c r="AZ2525" s="9">
        <v>2</v>
      </c>
      <c r="BA2525" s="9">
        <v>3</v>
      </c>
      <c r="BB2525" s="9">
        <v>4</v>
      </c>
      <c r="BC2525" s="9">
        <v>5</v>
      </c>
      <c r="BD2525" s="9">
        <v>6</v>
      </c>
      <c r="BE2525" s="9">
        <v>7</v>
      </c>
      <c r="BF2525" s="9">
        <v>8</v>
      </c>
      <c r="BG2525" s="9">
        <v>9</v>
      </c>
      <c r="BH2525" s="9">
        <v>10</v>
      </c>
      <c r="BI2525" s="9">
        <v>11</v>
      </c>
      <c r="BJ2525" s="9">
        <v>12</v>
      </c>
      <c r="BK2525" s="9">
        <v>13</v>
      </c>
      <c r="BL2525" s="9">
        <v>14</v>
      </c>
      <c r="BM2525" s="9">
        <v>15</v>
      </c>
      <c r="BN2525" s="9">
        <v>16</v>
      </c>
      <c r="BO2525" s="9">
        <v>17</v>
      </c>
      <c r="BP2525" s="9">
        <v>18</v>
      </c>
      <c r="BQ2525" s="9">
        <v>19</v>
      </c>
      <c r="BR2525" s="9">
        <v>20</v>
      </c>
      <c r="BS2525" s="9">
        <v>21</v>
      </c>
      <c r="BT2525" s="9">
        <v>9</v>
      </c>
    </row>
    <row r="2526" spans="1:72" x14ac:dyDescent="0.25">
      <c r="A2526" s="133"/>
      <c r="B2526" s="133"/>
      <c r="C2526" s="133"/>
      <c r="D2526" s="136"/>
      <c r="E2526" s="136"/>
      <c r="F2526" s="136"/>
      <c r="G2526" s="139"/>
      <c r="H2526" s="16" t="s">
        <v>760</v>
      </c>
      <c r="I2526" s="17">
        <f t="shared" ref="I2526:AA2526" si="3952">SUM(I2493,I2495,I2496,I2497,I2498,I2499,I2501,I2503,I2504,I2505,I2506,I2507,I2508,I2509,I2510,I2512,I2513,I2520,I2521)</f>
        <v>0</v>
      </c>
      <c r="J2526" s="17">
        <f t="shared" si="3952"/>
        <v>0</v>
      </c>
      <c r="K2526" s="17">
        <f t="shared" si="3952"/>
        <v>0</v>
      </c>
      <c r="L2526" s="17">
        <f t="shared" si="3952"/>
        <v>0</v>
      </c>
      <c r="M2526" s="17">
        <f t="shared" si="3952"/>
        <v>0</v>
      </c>
      <c r="N2526" s="17">
        <f t="shared" si="3952"/>
        <v>0</v>
      </c>
      <c r="O2526" s="17">
        <f t="shared" ref="O2526" si="3953">SUM(O2493,O2495,O2496,O2497,O2498,O2499,O2501,O2503,O2504,O2505,O2506,O2507,O2508,O2509,O2510,O2512,O2513,O2520,O2521)</f>
        <v>0</v>
      </c>
      <c r="P2526" s="17">
        <f t="shared" si="3952"/>
        <v>0</v>
      </c>
      <c r="Q2526" s="17">
        <f t="shared" si="3952"/>
        <v>0</v>
      </c>
      <c r="R2526" s="17">
        <f t="shared" si="3952"/>
        <v>0</v>
      </c>
      <c r="S2526" s="17">
        <f t="shared" si="3952"/>
        <v>0</v>
      </c>
      <c r="T2526" s="17">
        <f t="shared" si="3952"/>
        <v>0</v>
      </c>
      <c r="U2526" s="17">
        <f t="shared" si="3952"/>
        <v>0</v>
      </c>
      <c r="V2526" s="17">
        <f t="shared" si="3952"/>
        <v>0</v>
      </c>
      <c r="W2526" s="17">
        <f t="shared" si="3952"/>
        <v>0</v>
      </c>
      <c r="X2526" s="17">
        <f t="shared" si="3952"/>
        <v>0</v>
      </c>
      <c r="Y2526" s="17">
        <f t="shared" si="3952"/>
        <v>0</v>
      </c>
      <c r="Z2526" s="17">
        <f t="shared" si="3952"/>
        <v>0</v>
      </c>
      <c r="AA2526" s="17">
        <f t="shared" si="3952"/>
        <v>0</v>
      </c>
      <c r="AB2526" s="17">
        <v>0</v>
      </c>
      <c r="AC2526" s="17">
        <v>0</v>
      </c>
      <c r="AD2526" s="17">
        <f t="shared" ref="AD2526:AV2526" si="3954">SUM(AD2493,AD2495,AD2496,AD2497,AD2498,AD2499,AD2501,AD2503,AD2504,AD2505,AD2506,AD2507,AD2508,AD2509,AD2510,AD2512,AD2513,AD2520,AD2521)</f>
        <v>50000</v>
      </c>
      <c r="AE2526" s="17">
        <f t="shared" si="3954"/>
        <v>27846</v>
      </c>
      <c r="AF2526" s="17">
        <f t="shared" si="3954"/>
        <v>0</v>
      </c>
      <c r="AG2526" s="17">
        <f t="shared" si="3954"/>
        <v>0</v>
      </c>
      <c r="AH2526" s="17">
        <f t="shared" si="3954"/>
        <v>0</v>
      </c>
      <c r="AI2526" s="17">
        <f t="shared" si="3954"/>
        <v>0</v>
      </c>
      <c r="AJ2526" s="17">
        <f t="shared" ref="AJ2526" si="3955">SUM(AJ2493,AJ2495,AJ2496,AJ2497,AJ2498,AJ2499,AJ2501,AJ2503,AJ2504,AJ2505,AJ2506,AJ2507,AJ2508,AJ2509,AJ2510,AJ2512,AJ2513,AJ2520,AJ2521)</f>
        <v>77846</v>
      </c>
      <c r="AK2526" s="17">
        <f t="shared" si="3954"/>
        <v>10800</v>
      </c>
      <c r="AL2526" s="17">
        <f t="shared" si="3954"/>
        <v>0</v>
      </c>
      <c r="AM2526" s="17">
        <f t="shared" si="3954"/>
        <v>27846</v>
      </c>
      <c r="AN2526" s="17">
        <f t="shared" si="3954"/>
        <v>0</v>
      </c>
      <c r="AO2526" s="17">
        <f t="shared" si="3954"/>
        <v>0</v>
      </c>
      <c r="AP2526" s="17">
        <f t="shared" si="3954"/>
        <v>0</v>
      </c>
      <c r="AQ2526" s="17">
        <f t="shared" si="3954"/>
        <v>0</v>
      </c>
      <c r="AR2526" s="17">
        <f t="shared" si="3954"/>
        <v>0</v>
      </c>
      <c r="AS2526" s="17">
        <f t="shared" si="3954"/>
        <v>0</v>
      </c>
      <c r="AT2526" s="17">
        <f t="shared" si="3954"/>
        <v>0</v>
      </c>
      <c r="AU2526" s="17">
        <f t="shared" si="3954"/>
        <v>0</v>
      </c>
      <c r="AV2526" s="17">
        <f t="shared" si="3954"/>
        <v>0</v>
      </c>
      <c r="AW2526" s="17">
        <v>38646</v>
      </c>
      <c r="AX2526" s="17">
        <v>39200</v>
      </c>
      <c r="AY2526" s="17">
        <f t="shared" ref="AY2526:BQ2526" si="3956">SUM(AY2493,AY2495,AY2496,AY2497,AY2498,AY2499,AY2501,AY2503,AY2504,AY2505,AY2506,AY2507,AY2508,AY2509,AY2510,AY2512,AY2513,AY2520,AY2521)</f>
        <v>5000</v>
      </c>
      <c r="AZ2526" s="17">
        <f t="shared" si="3956"/>
        <v>17000</v>
      </c>
      <c r="BA2526" s="17">
        <f t="shared" si="3956"/>
        <v>0</v>
      </c>
      <c r="BB2526" s="17">
        <f t="shared" si="3956"/>
        <v>0</v>
      </c>
      <c r="BC2526" s="17">
        <f t="shared" si="3956"/>
        <v>0</v>
      </c>
      <c r="BD2526" s="17">
        <f t="shared" si="3956"/>
        <v>0</v>
      </c>
      <c r="BE2526" s="17">
        <f t="shared" ref="BE2526" si="3957">SUM(BE2493,BE2495,BE2496,BE2497,BE2498,BE2499,BE2501,BE2503,BE2504,BE2505,BE2506,BE2507,BE2508,BE2509,BE2510,BE2512,BE2513,BE2520,BE2521)</f>
        <v>22000</v>
      </c>
      <c r="BF2526" s="17">
        <f t="shared" si="3956"/>
        <v>0</v>
      </c>
      <c r="BG2526" s="17">
        <f t="shared" si="3956"/>
        <v>0</v>
      </c>
      <c r="BH2526" s="17">
        <f t="shared" si="3956"/>
        <v>17000</v>
      </c>
      <c r="BI2526" s="17">
        <f t="shared" si="3956"/>
        <v>0</v>
      </c>
      <c r="BJ2526" s="17">
        <f t="shared" si="3956"/>
        <v>0</v>
      </c>
      <c r="BK2526" s="17">
        <f t="shared" si="3956"/>
        <v>0</v>
      </c>
      <c r="BL2526" s="17">
        <f t="shared" si="3956"/>
        <v>0</v>
      </c>
      <c r="BM2526" s="17">
        <f t="shared" si="3956"/>
        <v>0</v>
      </c>
      <c r="BN2526" s="17">
        <f t="shared" si="3956"/>
        <v>0</v>
      </c>
      <c r="BO2526" s="17">
        <f t="shared" si="3956"/>
        <v>0</v>
      </c>
      <c r="BP2526" s="17">
        <f t="shared" si="3956"/>
        <v>0</v>
      </c>
      <c r="BQ2526" s="17">
        <f t="shared" si="3956"/>
        <v>0</v>
      </c>
      <c r="BR2526" s="17">
        <v>17000</v>
      </c>
      <c r="BS2526" s="17">
        <v>5000</v>
      </c>
      <c r="BT2526" s="17" t="e">
        <f>IF(#REF!=0,"-",#REF!/#REF!*100)</f>
        <v>#REF!</v>
      </c>
    </row>
    <row r="2527" spans="1:72" x14ac:dyDescent="0.25">
      <c r="A2527" s="133"/>
      <c r="B2527" s="133"/>
      <c r="C2527" s="133"/>
      <c r="D2527" s="136"/>
      <c r="E2527" s="136"/>
      <c r="F2527" s="136"/>
      <c r="G2527" s="139"/>
      <c r="H2527" s="16" t="s">
        <v>116</v>
      </c>
      <c r="I2527" s="17">
        <f t="shared" ref="I2527:AA2527" si="3958">SUM(I2514,I2517)</f>
        <v>0</v>
      </c>
      <c r="J2527" s="17">
        <f t="shared" si="3958"/>
        <v>0</v>
      </c>
      <c r="K2527" s="17">
        <f t="shared" si="3958"/>
        <v>0</v>
      </c>
      <c r="L2527" s="17">
        <f t="shared" si="3958"/>
        <v>0</v>
      </c>
      <c r="M2527" s="17">
        <f t="shared" si="3958"/>
        <v>0</v>
      </c>
      <c r="N2527" s="17">
        <f t="shared" si="3958"/>
        <v>0</v>
      </c>
      <c r="O2527" s="17">
        <f t="shared" ref="O2527" si="3959">SUM(O2514,O2517)</f>
        <v>0</v>
      </c>
      <c r="P2527" s="17">
        <f t="shared" si="3958"/>
        <v>0</v>
      </c>
      <c r="Q2527" s="17">
        <f t="shared" si="3958"/>
        <v>0</v>
      </c>
      <c r="R2527" s="17">
        <f t="shared" si="3958"/>
        <v>0</v>
      </c>
      <c r="S2527" s="17">
        <f t="shared" si="3958"/>
        <v>0</v>
      </c>
      <c r="T2527" s="17">
        <f t="shared" si="3958"/>
        <v>0</v>
      </c>
      <c r="U2527" s="17">
        <f t="shared" si="3958"/>
        <v>0</v>
      </c>
      <c r="V2527" s="17">
        <f t="shared" si="3958"/>
        <v>0</v>
      </c>
      <c r="W2527" s="17">
        <f t="shared" si="3958"/>
        <v>0</v>
      </c>
      <c r="X2527" s="17">
        <f t="shared" si="3958"/>
        <v>0</v>
      </c>
      <c r="Y2527" s="17">
        <f t="shared" si="3958"/>
        <v>0</v>
      </c>
      <c r="Z2527" s="17">
        <f t="shared" si="3958"/>
        <v>0</v>
      </c>
      <c r="AA2527" s="17">
        <f t="shared" si="3958"/>
        <v>0</v>
      </c>
      <c r="AB2527" s="17">
        <v>0</v>
      </c>
      <c r="AC2527" s="17">
        <v>0</v>
      </c>
      <c r="AD2527" s="17">
        <f t="shared" ref="AD2527:AV2527" si="3960">SUM(AD2514,AD2517)</f>
        <v>0</v>
      </c>
      <c r="AE2527" s="17">
        <f t="shared" si="3960"/>
        <v>0</v>
      </c>
      <c r="AF2527" s="17">
        <f t="shared" si="3960"/>
        <v>0</v>
      </c>
      <c r="AG2527" s="17">
        <f t="shared" si="3960"/>
        <v>0</v>
      </c>
      <c r="AH2527" s="17">
        <f t="shared" si="3960"/>
        <v>0</v>
      </c>
      <c r="AI2527" s="17">
        <f t="shared" si="3960"/>
        <v>0</v>
      </c>
      <c r="AJ2527" s="17">
        <f t="shared" ref="AJ2527" si="3961">SUM(AJ2514,AJ2517)</f>
        <v>0</v>
      </c>
      <c r="AK2527" s="17">
        <f t="shared" si="3960"/>
        <v>0</v>
      </c>
      <c r="AL2527" s="17">
        <f t="shared" si="3960"/>
        <v>0</v>
      </c>
      <c r="AM2527" s="17">
        <f t="shared" si="3960"/>
        <v>0</v>
      </c>
      <c r="AN2527" s="17">
        <f t="shared" si="3960"/>
        <v>0</v>
      </c>
      <c r="AO2527" s="17">
        <f t="shared" si="3960"/>
        <v>0</v>
      </c>
      <c r="AP2527" s="17">
        <f t="shared" si="3960"/>
        <v>0</v>
      </c>
      <c r="AQ2527" s="17">
        <f t="shared" si="3960"/>
        <v>0</v>
      </c>
      <c r="AR2527" s="17">
        <f t="shared" si="3960"/>
        <v>0</v>
      </c>
      <c r="AS2527" s="17">
        <f t="shared" si="3960"/>
        <v>0</v>
      </c>
      <c r="AT2527" s="17">
        <f t="shared" si="3960"/>
        <v>0</v>
      </c>
      <c r="AU2527" s="17">
        <f t="shared" si="3960"/>
        <v>0</v>
      </c>
      <c r="AV2527" s="17">
        <f t="shared" si="3960"/>
        <v>0</v>
      </c>
      <c r="AW2527" s="17">
        <v>0</v>
      </c>
      <c r="AX2527" s="17">
        <v>0</v>
      </c>
      <c r="AY2527" s="17">
        <f t="shared" ref="AY2527:BQ2527" si="3962">SUM(AY2514,AY2517)</f>
        <v>0</v>
      </c>
      <c r="AZ2527" s="17">
        <f t="shared" si="3962"/>
        <v>0</v>
      </c>
      <c r="BA2527" s="17">
        <f t="shared" si="3962"/>
        <v>0</v>
      </c>
      <c r="BB2527" s="17">
        <f t="shared" si="3962"/>
        <v>0</v>
      </c>
      <c r="BC2527" s="17">
        <f t="shared" si="3962"/>
        <v>0</v>
      </c>
      <c r="BD2527" s="17">
        <f t="shared" si="3962"/>
        <v>0</v>
      </c>
      <c r="BE2527" s="17">
        <f t="shared" ref="BE2527" si="3963">SUM(BE2514,BE2517)</f>
        <v>0</v>
      </c>
      <c r="BF2527" s="17">
        <f t="shared" si="3962"/>
        <v>0</v>
      </c>
      <c r="BG2527" s="17">
        <f t="shared" si="3962"/>
        <v>0</v>
      </c>
      <c r="BH2527" s="17">
        <f t="shared" si="3962"/>
        <v>0</v>
      </c>
      <c r="BI2527" s="17">
        <f t="shared" si="3962"/>
        <v>0</v>
      </c>
      <c r="BJ2527" s="17">
        <f t="shared" si="3962"/>
        <v>0</v>
      </c>
      <c r="BK2527" s="17">
        <f t="shared" si="3962"/>
        <v>0</v>
      </c>
      <c r="BL2527" s="17">
        <f t="shared" si="3962"/>
        <v>0</v>
      </c>
      <c r="BM2527" s="17">
        <f t="shared" si="3962"/>
        <v>0</v>
      </c>
      <c r="BN2527" s="17">
        <f t="shared" si="3962"/>
        <v>0</v>
      </c>
      <c r="BO2527" s="17">
        <f t="shared" si="3962"/>
        <v>0</v>
      </c>
      <c r="BP2527" s="17">
        <f t="shared" si="3962"/>
        <v>0</v>
      </c>
      <c r="BQ2527" s="17">
        <f t="shared" si="3962"/>
        <v>0</v>
      </c>
      <c r="BR2527" s="17">
        <v>0</v>
      </c>
      <c r="BS2527" s="17">
        <v>0</v>
      </c>
      <c r="BT2527" s="17" t="e">
        <f>IF(#REF!=0,"-",#REF!/#REF!*100)</f>
        <v>#REF!</v>
      </c>
    </row>
    <row r="2528" spans="1:72" x14ac:dyDescent="0.25">
      <c r="A2528" s="133"/>
      <c r="B2528" s="133"/>
      <c r="C2528" s="133"/>
      <c r="D2528" s="136"/>
      <c r="E2528" s="136"/>
      <c r="F2528" s="136"/>
      <c r="G2528" s="139"/>
      <c r="H2528" s="18" t="s">
        <v>55</v>
      </c>
      <c r="I2528" s="17">
        <f t="shared" ref="I2528:AA2528" si="3964">SUM(I2526:I2527)</f>
        <v>0</v>
      </c>
      <c r="J2528" s="17">
        <f t="shared" si="3964"/>
        <v>0</v>
      </c>
      <c r="K2528" s="17">
        <f t="shared" si="3964"/>
        <v>0</v>
      </c>
      <c r="L2528" s="17">
        <f t="shared" si="3964"/>
        <v>0</v>
      </c>
      <c r="M2528" s="17">
        <f t="shared" si="3964"/>
        <v>0</v>
      </c>
      <c r="N2528" s="17">
        <f t="shared" si="3964"/>
        <v>0</v>
      </c>
      <c r="O2528" s="17">
        <f t="shared" ref="O2528" si="3965">SUM(O2526:O2527)</f>
        <v>0</v>
      </c>
      <c r="P2528" s="17">
        <f t="shared" si="3964"/>
        <v>0</v>
      </c>
      <c r="Q2528" s="17">
        <f t="shared" si="3964"/>
        <v>0</v>
      </c>
      <c r="R2528" s="17">
        <f t="shared" si="3964"/>
        <v>0</v>
      </c>
      <c r="S2528" s="17">
        <f t="shared" si="3964"/>
        <v>0</v>
      </c>
      <c r="T2528" s="17">
        <f t="shared" si="3964"/>
        <v>0</v>
      </c>
      <c r="U2528" s="17">
        <f t="shared" si="3964"/>
        <v>0</v>
      </c>
      <c r="V2528" s="17">
        <f t="shared" si="3964"/>
        <v>0</v>
      </c>
      <c r="W2528" s="17">
        <f t="shared" si="3964"/>
        <v>0</v>
      </c>
      <c r="X2528" s="17">
        <f t="shared" si="3964"/>
        <v>0</v>
      </c>
      <c r="Y2528" s="17">
        <f t="shared" si="3964"/>
        <v>0</v>
      </c>
      <c r="Z2528" s="17">
        <f t="shared" si="3964"/>
        <v>0</v>
      </c>
      <c r="AA2528" s="17">
        <f t="shared" si="3964"/>
        <v>0</v>
      </c>
      <c r="AB2528" s="17">
        <v>0</v>
      </c>
      <c r="AC2528" s="17">
        <v>0</v>
      </c>
      <c r="AD2528" s="17">
        <f t="shared" ref="AD2528:AV2528" si="3966">SUM(AD2526:AD2527)</f>
        <v>50000</v>
      </c>
      <c r="AE2528" s="17">
        <f t="shared" si="3966"/>
        <v>27846</v>
      </c>
      <c r="AF2528" s="17">
        <f t="shared" si="3966"/>
        <v>0</v>
      </c>
      <c r="AG2528" s="17">
        <f t="shared" si="3966"/>
        <v>0</v>
      </c>
      <c r="AH2528" s="17">
        <f t="shared" si="3966"/>
        <v>0</v>
      </c>
      <c r="AI2528" s="17">
        <f t="shared" si="3966"/>
        <v>0</v>
      </c>
      <c r="AJ2528" s="17">
        <f t="shared" ref="AJ2528" si="3967">SUM(AJ2526:AJ2527)</f>
        <v>77846</v>
      </c>
      <c r="AK2528" s="17">
        <f t="shared" si="3966"/>
        <v>10800</v>
      </c>
      <c r="AL2528" s="17">
        <f t="shared" si="3966"/>
        <v>0</v>
      </c>
      <c r="AM2528" s="17">
        <f t="shared" si="3966"/>
        <v>27846</v>
      </c>
      <c r="AN2528" s="17">
        <f t="shared" si="3966"/>
        <v>0</v>
      </c>
      <c r="AO2528" s="17">
        <f t="shared" si="3966"/>
        <v>0</v>
      </c>
      <c r="AP2528" s="17">
        <f t="shared" si="3966"/>
        <v>0</v>
      </c>
      <c r="AQ2528" s="17">
        <f t="shared" si="3966"/>
        <v>0</v>
      </c>
      <c r="AR2528" s="17">
        <f t="shared" si="3966"/>
        <v>0</v>
      </c>
      <c r="AS2528" s="17">
        <f t="shared" si="3966"/>
        <v>0</v>
      </c>
      <c r="AT2528" s="17">
        <f t="shared" si="3966"/>
        <v>0</v>
      </c>
      <c r="AU2528" s="17">
        <f t="shared" si="3966"/>
        <v>0</v>
      </c>
      <c r="AV2528" s="17">
        <f t="shared" si="3966"/>
        <v>0</v>
      </c>
      <c r="AW2528" s="17">
        <v>38646</v>
      </c>
      <c r="AX2528" s="17">
        <v>39200</v>
      </c>
      <c r="AY2528" s="17">
        <f t="shared" ref="AY2528:BQ2528" si="3968">SUM(AY2526:AY2527)</f>
        <v>5000</v>
      </c>
      <c r="AZ2528" s="17">
        <f t="shared" si="3968"/>
        <v>17000</v>
      </c>
      <c r="BA2528" s="17">
        <f t="shared" si="3968"/>
        <v>0</v>
      </c>
      <c r="BB2528" s="17">
        <f t="shared" si="3968"/>
        <v>0</v>
      </c>
      <c r="BC2528" s="17">
        <f t="shared" si="3968"/>
        <v>0</v>
      </c>
      <c r="BD2528" s="17">
        <f t="shared" si="3968"/>
        <v>0</v>
      </c>
      <c r="BE2528" s="17">
        <f t="shared" ref="BE2528" si="3969">SUM(BE2526:BE2527)</f>
        <v>22000</v>
      </c>
      <c r="BF2528" s="17">
        <f t="shared" si="3968"/>
        <v>0</v>
      </c>
      <c r="BG2528" s="17">
        <f t="shared" si="3968"/>
        <v>0</v>
      </c>
      <c r="BH2528" s="17">
        <f t="shared" si="3968"/>
        <v>17000</v>
      </c>
      <c r="BI2528" s="17">
        <f t="shared" si="3968"/>
        <v>0</v>
      </c>
      <c r="BJ2528" s="17">
        <f t="shared" si="3968"/>
        <v>0</v>
      </c>
      <c r="BK2528" s="17">
        <f t="shared" si="3968"/>
        <v>0</v>
      </c>
      <c r="BL2528" s="17">
        <f t="shared" si="3968"/>
        <v>0</v>
      </c>
      <c r="BM2528" s="17">
        <f t="shared" si="3968"/>
        <v>0</v>
      </c>
      <c r="BN2528" s="17">
        <f t="shared" si="3968"/>
        <v>0</v>
      </c>
      <c r="BO2528" s="17">
        <f t="shared" si="3968"/>
        <v>0</v>
      </c>
      <c r="BP2528" s="17">
        <f t="shared" si="3968"/>
        <v>0</v>
      </c>
      <c r="BQ2528" s="17">
        <f t="shared" si="3968"/>
        <v>0</v>
      </c>
      <c r="BR2528" s="17">
        <v>17000</v>
      </c>
      <c r="BS2528" s="17">
        <v>5000</v>
      </c>
      <c r="BT2528" s="17" t="e">
        <f>IF(#REF!=0,"-",#REF!/#REF!*100)</f>
        <v>#REF!</v>
      </c>
    </row>
    <row r="2529" spans="1:72" x14ac:dyDescent="0.25">
      <c r="A2529" s="134"/>
      <c r="B2529" s="134"/>
      <c r="C2529" s="134"/>
      <c r="D2529" s="137"/>
      <c r="E2529" s="137"/>
      <c r="F2529" s="137"/>
      <c r="G2529" s="140"/>
      <c r="O2529">
        <f t="shared" ref="O2529:O2590" si="3970">I2529+J2529+K2529+L2529+M2529+N2529</f>
        <v>0</v>
      </c>
      <c r="AB2529">
        <v>0</v>
      </c>
      <c r="AC2529">
        <v>0</v>
      </c>
      <c r="AJ2529">
        <f t="shared" ref="AJ2529:AJ2590" si="3971">AD2529+AE2529+AF2529+AG2529+AH2529+AI2529</f>
        <v>0</v>
      </c>
      <c r="AW2529">
        <v>0</v>
      </c>
      <c r="AX2529">
        <v>0</v>
      </c>
      <c r="BE2529">
        <f t="shared" ref="BE2529:BE2590" si="3972">AY2529+AZ2529+BA2529+BB2529+BC2529+BD2529</f>
        <v>0</v>
      </c>
      <c r="BR2529">
        <v>0</v>
      </c>
      <c r="BS2529">
        <v>0</v>
      </c>
      <c r="BT2529" t="e">
        <f>IF(#REF!=0,"-",#REF!/#REF!*100)</f>
        <v>#REF!</v>
      </c>
    </row>
    <row r="2530" spans="1:72" x14ac:dyDescent="0.25">
      <c r="A2530" s="13" t="s">
        <v>0</v>
      </c>
      <c r="B2530" s="13" t="s">
        <v>0</v>
      </c>
      <c r="C2530" s="13" t="s">
        <v>0</v>
      </c>
      <c r="D2530" s="98" t="s">
        <v>0</v>
      </c>
      <c r="E2530" s="98" t="s">
        <v>0</v>
      </c>
      <c r="F2530" s="98" t="s">
        <v>0</v>
      </c>
      <c r="G2530" s="13" t="s">
        <v>0</v>
      </c>
      <c r="H2530" s="19" t="s">
        <v>0</v>
      </c>
      <c r="I2530" s="19" t="s">
        <v>0</v>
      </c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>
        <v>0</v>
      </c>
      <c r="AC2530" s="19">
        <v>0</v>
      </c>
      <c r="AD2530" s="19" t="s">
        <v>0</v>
      </c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>
        <v>0</v>
      </c>
      <c r="AX2530" s="19">
        <v>0</v>
      </c>
      <c r="AY2530" s="19" t="s">
        <v>0</v>
      </c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>
        <v>0</v>
      </c>
      <c r="BS2530" s="19">
        <v>0</v>
      </c>
      <c r="BT2530" s="19"/>
    </row>
    <row r="2531" spans="1:72" x14ac:dyDescent="0.25">
      <c r="A2531" s="13" t="s">
        <v>0</v>
      </c>
      <c r="B2531" s="13" t="s">
        <v>0</v>
      </c>
      <c r="C2531" s="13" t="s">
        <v>0</v>
      </c>
      <c r="D2531" s="98" t="s">
        <v>0</v>
      </c>
      <c r="E2531" s="98" t="s">
        <v>0</v>
      </c>
      <c r="F2531" s="98" t="s">
        <v>0</v>
      </c>
      <c r="G2531" s="13" t="s">
        <v>0</v>
      </c>
      <c r="H2531" s="10" t="s">
        <v>806</v>
      </c>
      <c r="I2531" s="11">
        <f t="shared" ref="I2531:AA2531" si="3973">SUM(I2522)</f>
        <v>0</v>
      </c>
      <c r="J2531" s="11">
        <f t="shared" si="3973"/>
        <v>0</v>
      </c>
      <c r="K2531" s="11">
        <f t="shared" si="3973"/>
        <v>0</v>
      </c>
      <c r="L2531" s="11">
        <f t="shared" si="3973"/>
        <v>0</v>
      </c>
      <c r="M2531" s="11">
        <f t="shared" si="3973"/>
        <v>0</v>
      </c>
      <c r="N2531" s="11">
        <f t="shared" si="3973"/>
        <v>0</v>
      </c>
      <c r="O2531" s="11">
        <f t="shared" si="3973"/>
        <v>0</v>
      </c>
      <c r="P2531" s="11">
        <f t="shared" si="3973"/>
        <v>0</v>
      </c>
      <c r="Q2531" s="11">
        <f t="shared" si="3973"/>
        <v>0</v>
      </c>
      <c r="R2531" s="11">
        <f t="shared" si="3973"/>
        <v>0</v>
      </c>
      <c r="S2531" s="11">
        <f t="shared" si="3973"/>
        <v>0</v>
      </c>
      <c r="T2531" s="11">
        <f t="shared" si="3973"/>
        <v>0</v>
      </c>
      <c r="U2531" s="11">
        <f t="shared" si="3973"/>
        <v>0</v>
      </c>
      <c r="V2531" s="11">
        <f t="shared" si="3973"/>
        <v>0</v>
      </c>
      <c r="W2531" s="11">
        <f t="shared" si="3973"/>
        <v>0</v>
      </c>
      <c r="X2531" s="11">
        <f t="shared" si="3973"/>
        <v>0</v>
      </c>
      <c r="Y2531" s="11">
        <f t="shared" si="3973"/>
        <v>0</v>
      </c>
      <c r="Z2531" s="11">
        <f t="shared" si="3973"/>
        <v>0</v>
      </c>
      <c r="AA2531" s="11">
        <f t="shared" si="3973"/>
        <v>0</v>
      </c>
      <c r="AB2531" s="11">
        <v>0</v>
      </c>
      <c r="AC2531" s="11">
        <v>0</v>
      </c>
      <c r="AD2531" s="11">
        <f t="shared" ref="AD2531:AV2531" si="3974">SUM(AD2522)</f>
        <v>50000</v>
      </c>
      <c r="AE2531" s="11">
        <f t="shared" si="3974"/>
        <v>27846</v>
      </c>
      <c r="AF2531" s="11">
        <f t="shared" si="3974"/>
        <v>0</v>
      </c>
      <c r="AG2531" s="11">
        <f t="shared" si="3974"/>
        <v>0</v>
      </c>
      <c r="AH2531" s="11">
        <f t="shared" si="3974"/>
        <v>0</v>
      </c>
      <c r="AI2531" s="11">
        <f t="shared" si="3974"/>
        <v>0</v>
      </c>
      <c r="AJ2531" s="11">
        <f t="shared" si="3974"/>
        <v>77846</v>
      </c>
      <c r="AK2531" s="11">
        <f t="shared" si="3974"/>
        <v>10800</v>
      </c>
      <c r="AL2531" s="11">
        <f t="shared" si="3974"/>
        <v>0</v>
      </c>
      <c r="AM2531" s="11">
        <f t="shared" si="3974"/>
        <v>27846</v>
      </c>
      <c r="AN2531" s="11">
        <f t="shared" si="3974"/>
        <v>0</v>
      </c>
      <c r="AO2531" s="11">
        <f t="shared" si="3974"/>
        <v>0</v>
      </c>
      <c r="AP2531" s="11">
        <f t="shared" si="3974"/>
        <v>0</v>
      </c>
      <c r="AQ2531" s="11">
        <f t="shared" si="3974"/>
        <v>0</v>
      </c>
      <c r="AR2531" s="11">
        <f t="shared" si="3974"/>
        <v>0</v>
      </c>
      <c r="AS2531" s="11">
        <f t="shared" si="3974"/>
        <v>0</v>
      </c>
      <c r="AT2531" s="11">
        <f t="shared" si="3974"/>
        <v>0</v>
      </c>
      <c r="AU2531" s="11">
        <f t="shared" si="3974"/>
        <v>0</v>
      </c>
      <c r="AV2531" s="11">
        <f t="shared" si="3974"/>
        <v>0</v>
      </c>
      <c r="AW2531" s="11">
        <v>38646</v>
      </c>
      <c r="AX2531" s="11">
        <v>39200</v>
      </c>
      <c r="AY2531" s="11">
        <f t="shared" ref="AY2531:BQ2531" si="3975">SUM(AY2522)</f>
        <v>5000</v>
      </c>
      <c r="AZ2531" s="11">
        <f t="shared" si="3975"/>
        <v>17000</v>
      </c>
      <c r="BA2531" s="11">
        <f t="shared" si="3975"/>
        <v>0</v>
      </c>
      <c r="BB2531" s="11">
        <f t="shared" si="3975"/>
        <v>0</v>
      </c>
      <c r="BC2531" s="11">
        <f t="shared" si="3975"/>
        <v>0</v>
      </c>
      <c r="BD2531" s="11">
        <f t="shared" si="3975"/>
        <v>0</v>
      </c>
      <c r="BE2531" s="11">
        <f t="shared" si="3975"/>
        <v>22000</v>
      </c>
      <c r="BF2531" s="11">
        <f t="shared" si="3975"/>
        <v>0</v>
      </c>
      <c r="BG2531" s="11">
        <f t="shared" si="3975"/>
        <v>0</v>
      </c>
      <c r="BH2531" s="11">
        <f t="shared" si="3975"/>
        <v>17000</v>
      </c>
      <c r="BI2531" s="11">
        <f t="shared" si="3975"/>
        <v>0</v>
      </c>
      <c r="BJ2531" s="11">
        <f t="shared" si="3975"/>
        <v>0</v>
      </c>
      <c r="BK2531" s="11">
        <f t="shared" si="3975"/>
        <v>0</v>
      </c>
      <c r="BL2531" s="11">
        <f t="shared" si="3975"/>
        <v>0</v>
      </c>
      <c r="BM2531" s="11">
        <f t="shared" si="3975"/>
        <v>0</v>
      </c>
      <c r="BN2531" s="11">
        <f t="shared" si="3975"/>
        <v>0</v>
      </c>
      <c r="BO2531" s="11">
        <f t="shared" si="3975"/>
        <v>0</v>
      </c>
      <c r="BP2531" s="11">
        <f t="shared" si="3975"/>
        <v>0</v>
      </c>
      <c r="BQ2531" s="11">
        <f t="shared" si="3975"/>
        <v>0</v>
      </c>
      <c r="BR2531" s="11">
        <v>17000</v>
      </c>
      <c r="BS2531" s="11">
        <v>5000</v>
      </c>
      <c r="BT2531" s="11" t="e">
        <f>IF(#REF!=0,"-",#REF!/#REF!*100)</f>
        <v>#REF!</v>
      </c>
    </row>
    <row r="2532" spans="1:72" x14ac:dyDescent="0.25">
      <c r="A2532" s="13" t="s">
        <v>0</v>
      </c>
      <c r="B2532" s="13" t="s">
        <v>0</v>
      </c>
      <c r="C2532" s="13" t="s">
        <v>0</v>
      </c>
      <c r="D2532" s="98" t="s">
        <v>0</v>
      </c>
      <c r="E2532" s="98" t="s">
        <v>0</v>
      </c>
      <c r="F2532" s="98" t="s">
        <v>0</v>
      </c>
      <c r="G2532" s="13" t="s">
        <v>0</v>
      </c>
      <c r="H2532" s="2" t="s">
        <v>53</v>
      </c>
      <c r="I2532" s="13" t="s">
        <v>0</v>
      </c>
      <c r="J2532" s="13"/>
      <c r="K2532" s="13"/>
      <c r="L2532" s="13"/>
      <c r="M2532" s="13"/>
      <c r="N2532" s="13"/>
      <c r="O2532" s="13" t="e">
        <f t="shared" si="3970"/>
        <v>#VALUE!</v>
      </c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>
        <v>0</v>
      </c>
      <c r="AC2532" s="13" t="e">
        <v>#VALUE!</v>
      </c>
      <c r="AD2532" s="13" t="s">
        <v>0</v>
      </c>
      <c r="AE2532" s="13"/>
      <c r="AF2532" s="13"/>
      <c r="AG2532" s="13"/>
      <c r="AH2532" s="13"/>
      <c r="AI2532" s="13"/>
      <c r="AJ2532" s="13" t="e">
        <f t="shared" si="3971"/>
        <v>#VALUE!</v>
      </c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>
        <v>0</v>
      </c>
      <c r="AX2532" s="13" t="e">
        <v>#VALUE!</v>
      </c>
      <c r="AY2532" s="13" t="s">
        <v>0</v>
      </c>
      <c r="AZ2532" s="13"/>
      <c r="BA2532" s="13"/>
      <c r="BB2532" s="13"/>
      <c r="BC2532" s="13"/>
      <c r="BD2532" s="13"/>
      <c r="BE2532" s="13" t="e">
        <f t="shared" si="3972"/>
        <v>#VALUE!</v>
      </c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>
        <v>0</v>
      </c>
      <c r="BS2532" s="13" t="e">
        <v>#VALUE!</v>
      </c>
      <c r="BT2532" s="12" t="e">
        <f>IF(#REF!=0,"-",#REF!/#REF!*100)</f>
        <v>#REF!</v>
      </c>
    </row>
    <row r="2533" spans="1:72" ht="15.75" thickBot="1" x14ac:dyDescent="0.3">
      <c r="A2533" s="1" t="s">
        <v>718</v>
      </c>
      <c r="B2533" s="1" t="s">
        <v>525</v>
      </c>
      <c r="C2533" s="4" t="s">
        <v>0</v>
      </c>
      <c r="D2533" s="102" t="s">
        <v>0</v>
      </c>
      <c r="E2533" s="101" t="s">
        <v>0</v>
      </c>
      <c r="F2533" s="101" t="s">
        <v>0</v>
      </c>
      <c r="G2533" s="2" t="s">
        <v>0</v>
      </c>
      <c r="H2533" s="2" t="s">
        <v>0</v>
      </c>
      <c r="I2533" s="3" t="s">
        <v>0</v>
      </c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>
        <v>0</v>
      </c>
      <c r="AC2533" s="3">
        <v>0</v>
      </c>
      <c r="AD2533" s="3" t="s">
        <v>0</v>
      </c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>
        <v>0</v>
      </c>
      <c r="AX2533" s="3">
        <v>0</v>
      </c>
      <c r="AY2533" s="3" t="s">
        <v>0</v>
      </c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>
        <v>0</v>
      </c>
      <c r="BS2533" s="3">
        <v>0</v>
      </c>
      <c r="BT2533" s="3"/>
    </row>
    <row r="2534" spans="1:72" ht="69.75" customHeight="1" thickBot="1" x14ac:dyDescent="0.3">
      <c r="A2534" s="5" t="s">
        <v>2</v>
      </c>
      <c r="B2534" s="5" t="s">
        <v>3</v>
      </c>
      <c r="C2534" s="5" t="s">
        <v>4</v>
      </c>
      <c r="D2534" s="103" t="s">
        <v>0</v>
      </c>
      <c r="E2534" s="112" t="s">
        <v>5</v>
      </c>
      <c r="F2534" s="112" t="s">
        <v>6</v>
      </c>
      <c r="G2534" s="5" t="s">
        <v>7</v>
      </c>
      <c r="H2534" s="5" t="s">
        <v>8</v>
      </c>
      <c r="I2534" s="89" t="s">
        <v>9</v>
      </c>
      <c r="J2534" s="89" t="s">
        <v>1606</v>
      </c>
      <c r="K2534" s="89" t="s">
        <v>1534</v>
      </c>
      <c r="L2534" s="89" t="s">
        <v>1592</v>
      </c>
      <c r="M2534" s="89" t="s">
        <v>1593</v>
      </c>
      <c r="N2534" s="89" t="s">
        <v>1594</v>
      </c>
      <c r="O2534" s="89" t="s">
        <v>1610</v>
      </c>
      <c r="P2534" s="89" t="s">
        <v>1607</v>
      </c>
      <c r="Q2534" s="89" t="s">
        <v>1595</v>
      </c>
      <c r="R2534" s="89" t="s">
        <v>1596</v>
      </c>
      <c r="S2534" s="89" t="s">
        <v>1597</v>
      </c>
      <c r="T2534" s="89" t="s">
        <v>1598</v>
      </c>
      <c r="U2534" s="89" t="s">
        <v>1599</v>
      </c>
      <c r="V2534" s="89" t="s">
        <v>1600</v>
      </c>
      <c r="W2534" s="89" t="s">
        <v>1608</v>
      </c>
      <c r="X2534" s="89" t="s">
        <v>1609</v>
      </c>
      <c r="Y2534" s="89" t="s">
        <v>1601</v>
      </c>
      <c r="Z2534" s="89" t="s">
        <v>1602</v>
      </c>
      <c r="AA2534" s="89" t="s">
        <v>1603</v>
      </c>
      <c r="AB2534" s="89" t="s">
        <v>1604</v>
      </c>
      <c r="AC2534" s="89" t="s">
        <v>1605</v>
      </c>
      <c r="AD2534" s="90" t="s">
        <v>10</v>
      </c>
      <c r="AE2534" s="90" t="s">
        <v>1606</v>
      </c>
      <c r="AF2534" s="90" t="s">
        <v>1534</v>
      </c>
      <c r="AG2534" s="90" t="s">
        <v>1592</v>
      </c>
      <c r="AH2534" s="90" t="s">
        <v>1593</v>
      </c>
      <c r="AI2534" s="90" t="s">
        <v>1594</v>
      </c>
      <c r="AJ2534" s="90" t="s">
        <v>1611</v>
      </c>
      <c r="AK2534" s="90" t="s">
        <v>1607</v>
      </c>
      <c r="AL2534" s="90" t="s">
        <v>1595</v>
      </c>
      <c r="AM2534" s="90" t="s">
        <v>1596</v>
      </c>
      <c r="AN2534" s="90" t="s">
        <v>1597</v>
      </c>
      <c r="AO2534" s="90" t="s">
        <v>1598</v>
      </c>
      <c r="AP2534" s="90" t="s">
        <v>1599</v>
      </c>
      <c r="AQ2534" s="90" t="s">
        <v>1600</v>
      </c>
      <c r="AR2534" s="90" t="s">
        <v>1608</v>
      </c>
      <c r="AS2534" s="90" t="s">
        <v>1609</v>
      </c>
      <c r="AT2534" s="90" t="s">
        <v>1601</v>
      </c>
      <c r="AU2534" s="90" t="s">
        <v>1602</v>
      </c>
      <c r="AV2534" s="90" t="s">
        <v>1603</v>
      </c>
      <c r="AW2534" s="90" t="s">
        <v>1604</v>
      </c>
      <c r="AX2534" s="90" t="s">
        <v>1605</v>
      </c>
      <c r="AY2534" s="91" t="s">
        <v>11</v>
      </c>
      <c r="AZ2534" s="91" t="s">
        <v>1606</v>
      </c>
      <c r="BA2534" s="91" t="s">
        <v>1534</v>
      </c>
      <c r="BB2534" s="91" t="s">
        <v>1592</v>
      </c>
      <c r="BC2534" s="91" t="s">
        <v>1593</v>
      </c>
      <c r="BD2534" s="91" t="s">
        <v>1594</v>
      </c>
      <c r="BE2534" s="91" t="s">
        <v>1612</v>
      </c>
      <c r="BF2534" s="91" t="s">
        <v>1607</v>
      </c>
      <c r="BG2534" s="91" t="s">
        <v>1595</v>
      </c>
      <c r="BH2534" s="91" t="s">
        <v>1596</v>
      </c>
      <c r="BI2534" s="91" t="s">
        <v>1597</v>
      </c>
      <c r="BJ2534" s="91" t="s">
        <v>1598</v>
      </c>
      <c r="BK2534" s="91" t="s">
        <v>1599</v>
      </c>
      <c r="BL2534" s="91" t="s">
        <v>1600</v>
      </c>
      <c r="BM2534" s="91" t="s">
        <v>1608</v>
      </c>
      <c r="BN2534" s="91" t="s">
        <v>1609</v>
      </c>
      <c r="BO2534" s="91" t="s">
        <v>1601</v>
      </c>
      <c r="BP2534" s="91" t="s">
        <v>1602</v>
      </c>
      <c r="BQ2534" s="91" t="s">
        <v>1603</v>
      </c>
      <c r="BR2534" s="91" t="s">
        <v>1604</v>
      </c>
      <c r="BS2534" s="91" t="s">
        <v>1605</v>
      </c>
      <c r="BT2534" s="5" t="s">
        <v>1671</v>
      </c>
    </row>
    <row r="2535" spans="1:72" x14ac:dyDescent="0.25">
      <c r="A2535" s="6" t="s">
        <v>0</v>
      </c>
      <c r="B2535" s="6" t="s">
        <v>0</v>
      </c>
      <c r="C2535" s="6" t="s">
        <v>0</v>
      </c>
      <c r="D2535" s="104" t="s">
        <v>0</v>
      </c>
      <c r="E2535" s="104" t="s">
        <v>0</v>
      </c>
      <c r="F2535" s="121" t="s">
        <v>0</v>
      </c>
      <c r="G2535" s="7" t="s">
        <v>0</v>
      </c>
      <c r="H2535" s="8" t="s">
        <v>0</v>
      </c>
      <c r="I2535" s="9">
        <v>1</v>
      </c>
      <c r="J2535" s="9">
        <v>2</v>
      </c>
      <c r="K2535" s="9">
        <v>3</v>
      </c>
      <c r="L2535" s="9">
        <v>4</v>
      </c>
      <c r="M2535" s="9">
        <v>5</v>
      </c>
      <c r="N2535" s="9">
        <v>6</v>
      </c>
      <c r="O2535" s="9">
        <v>7</v>
      </c>
      <c r="P2535" s="9">
        <v>8</v>
      </c>
      <c r="Q2535" s="9">
        <v>9</v>
      </c>
      <c r="R2535" s="9">
        <v>10</v>
      </c>
      <c r="S2535" s="9">
        <v>11</v>
      </c>
      <c r="T2535" s="9">
        <v>12</v>
      </c>
      <c r="U2535" s="9">
        <v>13</v>
      </c>
      <c r="V2535" s="9">
        <v>14</v>
      </c>
      <c r="W2535" s="9">
        <v>15</v>
      </c>
      <c r="X2535" s="9">
        <v>16</v>
      </c>
      <c r="Y2535" s="9">
        <v>17</v>
      </c>
      <c r="Z2535" s="9">
        <v>18</v>
      </c>
      <c r="AA2535" s="9">
        <v>19</v>
      </c>
      <c r="AB2535" s="9">
        <v>20</v>
      </c>
      <c r="AC2535" s="9">
        <v>21</v>
      </c>
      <c r="AD2535" s="9">
        <v>1</v>
      </c>
      <c r="AE2535" s="9">
        <v>2</v>
      </c>
      <c r="AF2535" s="9">
        <v>3</v>
      </c>
      <c r="AG2535" s="9">
        <v>4</v>
      </c>
      <c r="AH2535" s="9">
        <v>5</v>
      </c>
      <c r="AI2535" s="9">
        <v>6</v>
      </c>
      <c r="AJ2535" s="9">
        <v>7</v>
      </c>
      <c r="AK2535" s="9">
        <v>8</v>
      </c>
      <c r="AL2535" s="9">
        <v>9</v>
      </c>
      <c r="AM2535" s="9">
        <v>10</v>
      </c>
      <c r="AN2535" s="9">
        <v>11</v>
      </c>
      <c r="AO2535" s="9">
        <v>12</v>
      </c>
      <c r="AP2535" s="9">
        <v>13</v>
      </c>
      <c r="AQ2535" s="9">
        <v>14</v>
      </c>
      <c r="AR2535" s="9">
        <v>15</v>
      </c>
      <c r="AS2535" s="9">
        <v>16</v>
      </c>
      <c r="AT2535" s="9">
        <v>17</v>
      </c>
      <c r="AU2535" s="9">
        <v>18</v>
      </c>
      <c r="AV2535" s="9">
        <v>19</v>
      </c>
      <c r="AW2535" s="9">
        <v>20</v>
      </c>
      <c r="AX2535" s="9">
        <v>21</v>
      </c>
      <c r="AY2535" s="9">
        <v>1</v>
      </c>
      <c r="AZ2535" s="9">
        <v>2</v>
      </c>
      <c r="BA2535" s="9">
        <v>3</v>
      </c>
      <c r="BB2535" s="9">
        <v>4</v>
      </c>
      <c r="BC2535" s="9">
        <v>5</v>
      </c>
      <c r="BD2535" s="9">
        <v>6</v>
      </c>
      <c r="BE2535" s="9">
        <v>7</v>
      </c>
      <c r="BF2535" s="9">
        <v>8</v>
      </c>
      <c r="BG2535" s="9">
        <v>9</v>
      </c>
      <c r="BH2535" s="9">
        <v>10</v>
      </c>
      <c r="BI2535" s="9">
        <v>11</v>
      </c>
      <c r="BJ2535" s="9">
        <v>12</v>
      </c>
      <c r="BK2535" s="9">
        <v>13</v>
      </c>
      <c r="BL2535" s="9">
        <v>14</v>
      </c>
      <c r="BM2535" s="9">
        <v>15</v>
      </c>
      <c r="BN2535" s="9">
        <v>16</v>
      </c>
      <c r="BO2535" s="9">
        <v>17</v>
      </c>
      <c r="BP2535" s="9">
        <v>18</v>
      </c>
      <c r="BQ2535" s="9">
        <v>19</v>
      </c>
      <c r="BR2535" s="9">
        <v>20</v>
      </c>
      <c r="BS2535" s="9">
        <v>21</v>
      </c>
      <c r="BT2535" s="9">
        <v>9</v>
      </c>
    </row>
    <row r="2536" spans="1:72" ht="22.5" x14ac:dyDescent="0.25">
      <c r="A2536" s="1" t="s">
        <v>718</v>
      </c>
      <c r="B2536" s="1" t="s">
        <v>525</v>
      </c>
      <c r="C2536" s="4" t="s">
        <v>12</v>
      </c>
      <c r="D2536" s="102" t="s">
        <v>807</v>
      </c>
      <c r="E2536" s="101" t="s">
        <v>0</v>
      </c>
      <c r="F2536" s="101" t="s">
        <v>0</v>
      </c>
      <c r="G2536" s="2" t="s">
        <v>0</v>
      </c>
      <c r="H2536" s="2" t="s">
        <v>808</v>
      </c>
      <c r="I2536" s="3" t="s">
        <v>0</v>
      </c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>
        <v>0</v>
      </c>
      <c r="AC2536" s="3">
        <v>0</v>
      </c>
      <c r="AD2536" s="3" t="s">
        <v>0</v>
      </c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>
        <v>0</v>
      </c>
      <c r="AX2536" s="3">
        <v>0</v>
      </c>
      <c r="AY2536" s="3" t="s">
        <v>0</v>
      </c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>
        <v>0</v>
      </c>
      <c r="BS2536" s="3">
        <v>0</v>
      </c>
      <c r="BT2536" s="3"/>
    </row>
    <row r="2537" spans="1:72" ht="33.75" x14ac:dyDescent="0.25">
      <c r="A2537" s="1" t="s">
        <v>0</v>
      </c>
      <c r="B2537" s="1" t="s">
        <v>0</v>
      </c>
      <c r="C2537" s="1" t="s">
        <v>0</v>
      </c>
      <c r="D2537" s="101" t="s">
        <v>0</v>
      </c>
      <c r="E2537" s="101" t="s">
        <v>0</v>
      </c>
      <c r="F2537" s="101" t="s">
        <v>0</v>
      </c>
      <c r="G2537" s="2" t="s">
        <v>0</v>
      </c>
      <c r="H2537" s="10" t="s">
        <v>13</v>
      </c>
      <c r="I2537" s="11">
        <f t="shared" ref="I2537:AA2537" si="3976">SUM(I2538,I2546,I2548)</f>
        <v>0</v>
      </c>
      <c r="J2537" s="11">
        <f t="shared" si="3976"/>
        <v>0</v>
      </c>
      <c r="K2537" s="11">
        <f t="shared" si="3976"/>
        <v>0</v>
      </c>
      <c r="L2537" s="11">
        <f t="shared" si="3976"/>
        <v>0</v>
      </c>
      <c r="M2537" s="11">
        <f t="shared" si="3976"/>
        <v>0</v>
      </c>
      <c r="N2537" s="11">
        <f t="shared" si="3976"/>
        <v>0</v>
      </c>
      <c r="O2537" s="11">
        <f t="shared" ref="O2537" si="3977">SUM(O2538,O2546,O2548)</f>
        <v>0</v>
      </c>
      <c r="P2537" s="11">
        <f t="shared" si="3976"/>
        <v>0</v>
      </c>
      <c r="Q2537" s="11">
        <f t="shared" si="3976"/>
        <v>0</v>
      </c>
      <c r="R2537" s="11">
        <f t="shared" si="3976"/>
        <v>0</v>
      </c>
      <c r="S2537" s="11">
        <f t="shared" si="3976"/>
        <v>0</v>
      </c>
      <c r="T2537" s="11">
        <f t="shared" si="3976"/>
        <v>0</v>
      </c>
      <c r="U2537" s="11">
        <f t="shared" si="3976"/>
        <v>0</v>
      </c>
      <c r="V2537" s="11">
        <f t="shared" si="3976"/>
        <v>0</v>
      </c>
      <c r="W2537" s="11">
        <f t="shared" si="3976"/>
        <v>0</v>
      </c>
      <c r="X2537" s="11">
        <f t="shared" si="3976"/>
        <v>0</v>
      </c>
      <c r="Y2537" s="11">
        <f t="shared" si="3976"/>
        <v>0</v>
      </c>
      <c r="Z2537" s="11">
        <f t="shared" si="3976"/>
        <v>0</v>
      </c>
      <c r="AA2537" s="11">
        <f t="shared" si="3976"/>
        <v>0</v>
      </c>
      <c r="AB2537" s="11">
        <v>0</v>
      </c>
      <c r="AC2537" s="11">
        <v>0</v>
      </c>
      <c r="AD2537" s="11">
        <f t="shared" ref="AD2537:AV2537" si="3978">SUM(AD2538,AD2546,AD2548)</f>
        <v>0</v>
      </c>
      <c r="AE2537" s="11">
        <f t="shared" si="3978"/>
        <v>0</v>
      </c>
      <c r="AF2537" s="11">
        <f t="shared" si="3978"/>
        <v>0</v>
      </c>
      <c r="AG2537" s="11">
        <f t="shared" si="3978"/>
        <v>0</v>
      </c>
      <c r="AH2537" s="11">
        <f t="shared" si="3978"/>
        <v>0</v>
      </c>
      <c r="AI2537" s="11">
        <f t="shared" si="3978"/>
        <v>0</v>
      </c>
      <c r="AJ2537" s="11">
        <f t="shared" ref="AJ2537" si="3979">SUM(AJ2538,AJ2546,AJ2548)</f>
        <v>0</v>
      </c>
      <c r="AK2537" s="11">
        <f t="shared" si="3978"/>
        <v>0</v>
      </c>
      <c r="AL2537" s="11">
        <f t="shared" si="3978"/>
        <v>0</v>
      </c>
      <c r="AM2537" s="11">
        <f t="shared" si="3978"/>
        <v>0</v>
      </c>
      <c r="AN2537" s="11">
        <f t="shared" si="3978"/>
        <v>0</v>
      </c>
      <c r="AO2537" s="11">
        <f t="shared" si="3978"/>
        <v>0</v>
      </c>
      <c r="AP2537" s="11">
        <f t="shared" si="3978"/>
        <v>0</v>
      </c>
      <c r="AQ2537" s="11">
        <f t="shared" si="3978"/>
        <v>0</v>
      </c>
      <c r="AR2537" s="11">
        <f t="shared" si="3978"/>
        <v>0</v>
      </c>
      <c r="AS2537" s="11">
        <f t="shared" si="3978"/>
        <v>0</v>
      </c>
      <c r="AT2537" s="11">
        <f t="shared" si="3978"/>
        <v>0</v>
      </c>
      <c r="AU2537" s="11">
        <f t="shared" si="3978"/>
        <v>0</v>
      </c>
      <c r="AV2537" s="11">
        <f t="shared" si="3978"/>
        <v>0</v>
      </c>
      <c r="AW2537" s="11">
        <v>0</v>
      </c>
      <c r="AX2537" s="11">
        <v>0</v>
      </c>
      <c r="AY2537" s="11">
        <f t="shared" ref="AY2537:BQ2537" si="3980">SUM(AY2538,AY2546,AY2548)</f>
        <v>0</v>
      </c>
      <c r="AZ2537" s="11">
        <f t="shared" si="3980"/>
        <v>0</v>
      </c>
      <c r="BA2537" s="11">
        <f t="shared" si="3980"/>
        <v>0</v>
      </c>
      <c r="BB2537" s="11">
        <f t="shared" si="3980"/>
        <v>0</v>
      </c>
      <c r="BC2537" s="11">
        <f t="shared" si="3980"/>
        <v>0</v>
      </c>
      <c r="BD2537" s="11">
        <f t="shared" si="3980"/>
        <v>0</v>
      </c>
      <c r="BE2537" s="11">
        <f t="shared" ref="BE2537" si="3981">SUM(BE2538,BE2546,BE2548)</f>
        <v>0</v>
      </c>
      <c r="BF2537" s="11">
        <f t="shared" si="3980"/>
        <v>0</v>
      </c>
      <c r="BG2537" s="11">
        <f t="shared" si="3980"/>
        <v>0</v>
      </c>
      <c r="BH2537" s="11">
        <f t="shared" si="3980"/>
        <v>0</v>
      </c>
      <c r="BI2537" s="11">
        <f t="shared" si="3980"/>
        <v>0</v>
      </c>
      <c r="BJ2537" s="11">
        <f t="shared" si="3980"/>
        <v>0</v>
      </c>
      <c r="BK2537" s="11">
        <f t="shared" si="3980"/>
        <v>0</v>
      </c>
      <c r="BL2537" s="11">
        <f t="shared" si="3980"/>
        <v>0</v>
      </c>
      <c r="BM2537" s="11">
        <f t="shared" si="3980"/>
        <v>0</v>
      </c>
      <c r="BN2537" s="11">
        <f t="shared" si="3980"/>
        <v>0</v>
      </c>
      <c r="BO2537" s="11">
        <f t="shared" si="3980"/>
        <v>0</v>
      </c>
      <c r="BP2537" s="11">
        <f t="shared" si="3980"/>
        <v>0</v>
      </c>
      <c r="BQ2537" s="11">
        <f t="shared" si="3980"/>
        <v>0</v>
      </c>
      <c r="BR2537" s="11">
        <v>0</v>
      </c>
      <c r="BS2537" s="11">
        <v>0</v>
      </c>
      <c r="BT2537" s="11" t="e">
        <f>IF(#REF!=0,"-",#REF!/#REF!*100)</f>
        <v>#REF!</v>
      </c>
    </row>
    <row r="2538" spans="1:72" x14ac:dyDescent="0.25">
      <c r="A2538" s="4" t="s">
        <v>718</v>
      </c>
      <c r="B2538" s="4" t="s">
        <v>525</v>
      </c>
      <c r="C2538" s="4" t="s">
        <v>12</v>
      </c>
      <c r="D2538" s="102" t="s">
        <v>807</v>
      </c>
      <c r="E2538" s="101" t="s">
        <v>14</v>
      </c>
      <c r="F2538" s="101" t="s">
        <v>0</v>
      </c>
      <c r="G2538" s="2" t="s">
        <v>0</v>
      </c>
      <c r="H2538" s="2" t="s">
        <v>15</v>
      </c>
      <c r="I2538" s="12">
        <f t="shared" ref="I2538:AA2538" si="3982">SUM(I2539:I2540)</f>
        <v>0</v>
      </c>
      <c r="J2538" s="12">
        <f t="shared" si="3982"/>
        <v>0</v>
      </c>
      <c r="K2538" s="12">
        <f t="shared" si="3982"/>
        <v>0</v>
      </c>
      <c r="L2538" s="12">
        <f t="shared" si="3982"/>
        <v>0</v>
      </c>
      <c r="M2538" s="12">
        <f t="shared" si="3982"/>
        <v>0</v>
      </c>
      <c r="N2538" s="12">
        <f t="shared" si="3982"/>
        <v>0</v>
      </c>
      <c r="O2538" s="12">
        <f t="shared" ref="O2538" si="3983">SUM(O2539:O2540)</f>
        <v>0</v>
      </c>
      <c r="P2538" s="12">
        <f t="shared" si="3982"/>
        <v>0</v>
      </c>
      <c r="Q2538" s="12">
        <f t="shared" si="3982"/>
        <v>0</v>
      </c>
      <c r="R2538" s="12">
        <f t="shared" si="3982"/>
        <v>0</v>
      </c>
      <c r="S2538" s="12">
        <f t="shared" si="3982"/>
        <v>0</v>
      </c>
      <c r="T2538" s="12">
        <f t="shared" si="3982"/>
        <v>0</v>
      </c>
      <c r="U2538" s="12">
        <f t="shared" si="3982"/>
        <v>0</v>
      </c>
      <c r="V2538" s="12">
        <f t="shared" si="3982"/>
        <v>0</v>
      </c>
      <c r="W2538" s="12">
        <f t="shared" si="3982"/>
        <v>0</v>
      </c>
      <c r="X2538" s="12">
        <f t="shared" si="3982"/>
        <v>0</v>
      </c>
      <c r="Y2538" s="12">
        <f t="shared" si="3982"/>
        <v>0</v>
      </c>
      <c r="Z2538" s="12">
        <f t="shared" si="3982"/>
        <v>0</v>
      </c>
      <c r="AA2538" s="12">
        <f t="shared" si="3982"/>
        <v>0</v>
      </c>
      <c r="AB2538" s="12">
        <v>0</v>
      </c>
      <c r="AC2538" s="12">
        <v>0</v>
      </c>
      <c r="AD2538" s="12">
        <f t="shared" ref="AD2538:AV2538" si="3984">SUM(AD2539:AD2540)</f>
        <v>0</v>
      </c>
      <c r="AE2538" s="12">
        <f t="shared" si="3984"/>
        <v>0</v>
      </c>
      <c r="AF2538" s="12">
        <f t="shared" si="3984"/>
        <v>0</v>
      </c>
      <c r="AG2538" s="12">
        <f t="shared" si="3984"/>
        <v>0</v>
      </c>
      <c r="AH2538" s="12">
        <f t="shared" si="3984"/>
        <v>0</v>
      </c>
      <c r="AI2538" s="12">
        <f t="shared" si="3984"/>
        <v>0</v>
      </c>
      <c r="AJ2538" s="12">
        <f t="shared" ref="AJ2538" si="3985">SUM(AJ2539:AJ2540)</f>
        <v>0</v>
      </c>
      <c r="AK2538" s="12">
        <f t="shared" si="3984"/>
        <v>0</v>
      </c>
      <c r="AL2538" s="12">
        <f t="shared" si="3984"/>
        <v>0</v>
      </c>
      <c r="AM2538" s="12">
        <f t="shared" si="3984"/>
        <v>0</v>
      </c>
      <c r="AN2538" s="12">
        <f t="shared" si="3984"/>
        <v>0</v>
      </c>
      <c r="AO2538" s="12">
        <f t="shared" si="3984"/>
        <v>0</v>
      </c>
      <c r="AP2538" s="12">
        <f t="shared" si="3984"/>
        <v>0</v>
      </c>
      <c r="AQ2538" s="12">
        <f t="shared" si="3984"/>
        <v>0</v>
      </c>
      <c r="AR2538" s="12">
        <f t="shared" si="3984"/>
        <v>0</v>
      </c>
      <c r="AS2538" s="12">
        <f t="shared" si="3984"/>
        <v>0</v>
      </c>
      <c r="AT2538" s="12">
        <f t="shared" si="3984"/>
        <v>0</v>
      </c>
      <c r="AU2538" s="12">
        <f t="shared" si="3984"/>
        <v>0</v>
      </c>
      <c r="AV2538" s="12">
        <f t="shared" si="3984"/>
        <v>0</v>
      </c>
      <c r="AW2538" s="12">
        <v>0</v>
      </c>
      <c r="AX2538" s="12">
        <v>0</v>
      </c>
      <c r="AY2538" s="12">
        <f t="shared" ref="AY2538:BQ2538" si="3986">SUM(AY2539:AY2540)</f>
        <v>0</v>
      </c>
      <c r="AZ2538" s="12">
        <f t="shared" si="3986"/>
        <v>0</v>
      </c>
      <c r="BA2538" s="12">
        <f t="shared" si="3986"/>
        <v>0</v>
      </c>
      <c r="BB2538" s="12">
        <f t="shared" si="3986"/>
        <v>0</v>
      </c>
      <c r="BC2538" s="12">
        <f t="shared" si="3986"/>
        <v>0</v>
      </c>
      <c r="BD2538" s="12">
        <f t="shared" si="3986"/>
        <v>0</v>
      </c>
      <c r="BE2538" s="12">
        <f t="shared" ref="BE2538" si="3987">SUM(BE2539:BE2540)</f>
        <v>0</v>
      </c>
      <c r="BF2538" s="12">
        <f t="shared" si="3986"/>
        <v>0</v>
      </c>
      <c r="BG2538" s="12">
        <f t="shared" si="3986"/>
        <v>0</v>
      </c>
      <c r="BH2538" s="12">
        <f t="shared" si="3986"/>
        <v>0</v>
      </c>
      <c r="BI2538" s="12">
        <f t="shared" si="3986"/>
        <v>0</v>
      </c>
      <c r="BJ2538" s="12">
        <f t="shared" si="3986"/>
        <v>0</v>
      </c>
      <c r="BK2538" s="12">
        <f t="shared" si="3986"/>
        <v>0</v>
      </c>
      <c r="BL2538" s="12">
        <f t="shared" si="3986"/>
        <v>0</v>
      </c>
      <c r="BM2538" s="12">
        <f t="shared" si="3986"/>
        <v>0</v>
      </c>
      <c r="BN2538" s="12">
        <f t="shared" si="3986"/>
        <v>0</v>
      </c>
      <c r="BO2538" s="12">
        <f t="shared" si="3986"/>
        <v>0</v>
      </c>
      <c r="BP2538" s="12">
        <f t="shared" si="3986"/>
        <v>0</v>
      </c>
      <c r="BQ2538" s="12">
        <f t="shared" si="3986"/>
        <v>0</v>
      </c>
      <c r="BR2538" s="12">
        <v>0</v>
      </c>
      <c r="BS2538" s="12">
        <v>0</v>
      </c>
      <c r="BT2538" s="12" t="e">
        <f>IF(#REF!=0,"-",#REF!/#REF!*100)</f>
        <v>#REF!</v>
      </c>
    </row>
    <row r="2539" spans="1:72" x14ac:dyDescent="0.25">
      <c r="A2539" s="4" t="s">
        <v>718</v>
      </c>
      <c r="B2539" s="4" t="s">
        <v>525</v>
      </c>
      <c r="C2539" s="4" t="s">
        <v>12</v>
      </c>
      <c r="D2539" s="102" t="s">
        <v>807</v>
      </c>
      <c r="E2539" s="113">
        <v>6111</v>
      </c>
      <c r="F2539" s="102"/>
      <c r="G2539" s="98" t="s">
        <v>1669</v>
      </c>
      <c r="H2539" s="13" t="s">
        <v>16</v>
      </c>
      <c r="I2539" s="14">
        <v>0</v>
      </c>
      <c r="J2539" s="14"/>
      <c r="K2539" s="14"/>
      <c r="L2539" s="14"/>
      <c r="M2539" s="14"/>
      <c r="N2539" s="14"/>
      <c r="O2539" s="14">
        <f t="shared" si="3970"/>
        <v>0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>
        <v>0</v>
      </c>
      <c r="AC2539" s="14">
        <v>0</v>
      </c>
      <c r="AD2539" s="14">
        <v>0</v>
      </c>
      <c r="AE2539" s="14"/>
      <c r="AF2539" s="14"/>
      <c r="AG2539" s="14"/>
      <c r="AH2539" s="14"/>
      <c r="AI2539" s="14"/>
      <c r="AJ2539" s="14">
        <f t="shared" si="3971"/>
        <v>0</v>
      </c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>
        <v>0</v>
      </c>
      <c r="AX2539" s="14">
        <v>0</v>
      </c>
      <c r="AY2539" s="14">
        <v>0</v>
      </c>
      <c r="AZ2539" s="14"/>
      <c r="BA2539" s="14"/>
      <c r="BB2539" s="14"/>
      <c r="BC2539" s="14"/>
      <c r="BD2539" s="14"/>
      <c r="BE2539" s="14">
        <f t="shared" si="3972"/>
        <v>0</v>
      </c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>
        <v>0</v>
      </c>
      <c r="BS2539" s="14">
        <v>0</v>
      </c>
      <c r="BT2539" s="14" t="e">
        <f>IF(#REF!=0,"-",#REF!/#REF!*100)</f>
        <v>#REF!</v>
      </c>
    </row>
    <row r="2540" spans="1:72" x14ac:dyDescent="0.25">
      <c r="A2540" s="1" t="s">
        <v>718</v>
      </c>
      <c r="B2540" s="1" t="s">
        <v>525</v>
      </c>
      <c r="C2540" s="1" t="s">
        <v>12</v>
      </c>
      <c r="D2540" s="105" t="s">
        <v>807</v>
      </c>
      <c r="E2540" s="105" t="s">
        <v>18</v>
      </c>
      <c r="F2540" s="102" t="s">
        <v>0</v>
      </c>
      <c r="G2540" s="13" t="s">
        <v>0</v>
      </c>
      <c r="H2540" s="2" t="s">
        <v>19</v>
      </c>
      <c r="I2540" s="12">
        <f t="shared" ref="I2540:AA2540" si="3988">SUM(I2541:I2545)</f>
        <v>0</v>
      </c>
      <c r="J2540" s="12">
        <f t="shared" si="3988"/>
        <v>0</v>
      </c>
      <c r="K2540" s="12">
        <f t="shared" si="3988"/>
        <v>0</v>
      </c>
      <c r="L2540" s="12">
        <f t="shared" si="3988"/>
        <v>0</v>
      </c>
      <c r="M2540" s="12">
        <f t="shared" si="3988"/>
        <v>0</v>
      </c>
      <c r="N2540" s="12">
        <f t="shared" si="3988"/>
        <v>0</v>
      </c>
      <c r="O2540" s="12">
        <f t="shared" si="3988"/>
        <v>0</v>
      </c>
      <c r="P2540" s="12">
        <f t="shared" si="3988"/>
        <v>0</v>
      </c>
      <c r="Q2540" s="12">
        <f t="shared" si="3988"/>
        <v>0</v>
      </c>
      <c r="R2540" s="12">
        <f t="shared" si="3988"/>
        <v>0</v>
      </c>
      <c r="S2540" s="12">
        <f t="shared" si="3988"/>
        <v>0</v>
      </c>
      <c r="T2540" s="12">
        <f t="shared" si="3988"/>
        <v>0</v>
      </c>
      <c r="U2540" s="12">
        <f t="shared" si="3988"/>
        <v>0</v>
      </c>
      <c r="V2540" s="12">
        <f t="shared" si="3988"/>
        <v>0</v>
      </c>
      <c r="W2540" s="12">
        <f t="shared" si="3988"/>
        <v>0</v>
      </c>
      <c r="X2540" s="12">
        <f t="shared" si="3988"/>
        <v>0</v>
      </c>
      <c r="Y2540" s="12">
        <f t="shared" si="3988"/>
        <v>0</v>
      </c>
      <c r="Z2540" s="12">
        <f t="shared" si="3988"/>
        <v>0</v>
      </c>
      <c r="AA2540" s="12">
        <f t="shared" si="3988"/>
        <v>0</v>
      </c>
      <c r="AB2540" s="12">
        <v>0</v>
      </c>
      <c r="AC2540" s="12">
        <v>0</v>
      </c>
      <c r="AD2540" s="12">
        <f t="shared" ref="AD2540:AV2540" si="3989">SUM(AD2541:AD2545)</f>
        <v>0</v>
      </c>
      <c r="AE2540" s="12">
        <f t="shared" si="3989"/>
        <v>0</v>
      </c>
      <c r="AF2540" s="12">
        <f t="shared" si="3989"/>
        <v>0</v>
      </c>
      <c r="AG2540" s="12">
        <f t="shared" si="3989"/>
        <v>0</v>
      </c>
      <c r="AH2540" s="12">
        <f t="shared" si="3989"/>
        <v>0</v>
      </c>
      <c r="AI2540" s="12">
        <f t="shared" si="3989"/>
        <v>0</v>
      </c>
      <c r="AJ2540" s="12">
        <f t="shared" si="3989"/>
        <v>0</v>
      </c>
      <c r="AK2540" s="12">
        <f t="shared" si="3989"/>
        <v>0</v>
      </c>
      <c r="AL2540" s="12">
        <f t="shared" si="3989"/>
        <v>0</v>
      </c>
      <c r="AM2540" s="12">
        <f t="shared" si="3989"/>
        <v>0</v>
      </c>
      <c r="AN2540" s="12">
        <f t="shared" si="3989"/>
        <v>0</v>
      </c>
      <c r="AO2540" s="12">
        <f t="shared" si="3989"/>
        <v>0</v>
      </c>
      <c r="AP2540" s="12">
        <f t="shared" si="3989"/>
        <v>0</v>
      </c>
      <c r="AQ2540" s="12">
        <f t="shared" si="3989"/>
        <v>0</v>
      </c>
      <c r="AR2540" s="12">
        <f t="shared" si="3989"/>
        <v>0</v>
      </c>
      <c r="AS2540" s="12">
        <f t="shared" si="3989"/>
        <v>0</v>
      </c>
      <c r="AT2540" s="12">
        <f t="shared" si="3989"/>
        <v>0</v>
      </c>
      <c r="AU2540" s="12">
        <f t="shared" si="3989"/>
        <v>0</v>
      </c>
      <c r="AV2540" s="12">
        <f t="shared" si="3989"/>
        <v>0</v>
      </c>
      <c r="AW2540" s="12">
        <v>0</v>
      </c>
      <c r="AX2540" s="12">
        <v>0</v>
      </c>
      <c r="AY2540" s="12">
        <f t="shared" ref="AY2540:BQ2540" si="3990">SUM(AY2541:AY2545)</f>
        <v>0</v>
      </c>
      <c r="AZ2540" s="12">
        <f t="shared" si="3990"/>
        <v>0</v>
      </c>
      <c r="BA2540" s="12">
        <f t="shared" si="3990"/>
        <v>0</v>
      </c>
      <c r="BB2540" s="12">
        <f t="shared" si="3990"/>
        <v>0</v>
      </c>
      <c r="BC2540" s="12">
        <f t="shared" si="3990"/>
        <v>0</v>
      </c>
      <c r="BD2540" s="12">
        <f t="shared" si="3990"/>
        <v>0</v>
      </c>
      <c r="BE2540" s="12">
        <f t="shared" si="3990"/>
        <v>0</v>
      </c>
      <c r="BF2540" s="12">
        <f t="shared" si="3990"/>
        <v>0</v>
      </c>
      <c r="BG2540" s="12">
        <f t="shared" si="3990"/>
        <v>0</v>
      </c>
      <c r="BH2540" s="12">
        <f t="shared" si="3990"/>
        <v>0</v>
      </c>
      <c r="BI2540" s="12">
        <f t="shared" si="3990"/>
        <v>0</v>
      </c>
      <c r="BJ2540" s="12">
        <f t="shared" si="3990"/>
        <v>0</v>
      </c>
      <c r="BK2540" s="12">
        <f t="shared" si="3990"/>
        <v>0</v>
      </c>
      <c r="BL2540" s="12">
        <f t="shared" si="3990"/>
        <v>0</v>
      </c>
      <c r="BM2540" s="12">
        <f t="shared" si="3990"/>
        <v>0</v>
      </c>
      <c r="BN2540" s="12">
        <f t="shared" si="3990"/>
        <v>0</v>
      </c>
      <c r="BO2540" s="12">
        <f t="shared" si="3990"/>
        <v>0</v>
      </c>
      <c r="BP2540" s="12">
        <f t="shared" si="3990"/>
        <v>0</v>
      </c>
      <c r="BQ2540" s="12">
        <f t="shared" si="3990"/>
        <v>0</v>
      </c>
      <c r="BR2540" s="12">
        <v>0</v>
      </c>
      <c r="BS2540" s="12">
        <v>0</v>
      </c>
      <c r="BT2540" s="12" t="e">
        <f>IF(#REF!=0,"-",#REF!/#REF!*100)</f>
        <v>#REF!</v>
      </c>
    </row>
    <row r="2541" spans="1:72" ht="22.5" x14ac:dyDescent="0.25">
      <c r="A2541" s="4" t="s">
        <v>718</v>
      </c>
      <c r="B2541" s="4" t="s">
        <v>525</v>
      </c>
      <c r="C2541" s="4" t="s">
        <v>12</v>
      </c>
      <c r="D2541" s="102" t="s">
        <v>807</v>
      </c>
      <c r="E2541" s="113">
        <v>6112</v>
      </c>
      <c r="F2541" s="102" t="s">
        <v>809</v>
      </c>
      <c r="G2541" s="98" t="s">
        <v>1669</v>
      </c>
      <c r="H2541" s="13" t="s">
        <v>57</v>
      </c>
      <c r="I2541" s="14">
        <v>0</v>
      </c>
      <c r="J2541" s="14"/>
      <c r="K2541" s="14"/>
      <c r="L2541" s="14"/>
      <c r="M2541" s="14"/>
      <c r="N2541" s="14"/>
      <c r="O2541" s="14">
        <f t="shared" si="3970"/>
        <v>0</v>
      </c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>
        <v>0</v>
      </c>
      <c r="AC2541" s="14">
        <v>0</v>
      </c>
      <c r="AD2541" s="14">
        <v>0</v>
      </c>
      <c r="AE2541" s="14"/>
      <c r="AF2541" s="14"/>
      <c r="AG2541" s="14"/>
      <c r="AH2541" s="14"/>
      <c r="AI2541" s="14"/>
      <c r="AJ2541" s="14">
        <f t="shared" si="3971"/>
        <v>0</v>
      </c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>
        <v>0</v>
      </c>
      <c r="AX2541" s="14">
        <v>0</v>
      </c>
      <c r="AY2541" s="14">
        <v>0</v>
      </c>
      <c r="AZ2541" s="14"/>
      <c r="BA2541" s="14"/>
      <c r="BB2541" s="14"/>
      <c r="BC2541" s="14"/>
      <c r="BD2541" s="14"/>
      <c r="BE2541" s="14">
        <f t="shared" si="3972"/>
        <v>0</v>
      </c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>
        <v>0</v>
      </c>
      <c r="BS2541" s="14">
        <v>0</v>
      </c>
      <c r="BT2541" s="14" t="e">
        <f>IF(#REF!=0,"-",#REF!/#REF!*100)</f>
        <v>#REF!</v>
      </c>
    </row>
    <row r="2542" spans="1:72" x14ac:dyDescent="0.25">
      <c r="A2542" s="4" t="s">
        <v>718</v>
      </c>
      <c r="B2542" s="4" t="s">
        <v>525</v>
      </c>
      <c r="C2542" s="4" t="s">
        <v>12</v>
      </c>
      <c r="D2542" s="102" t="s">
        <v>807</v>
      </c>
      <c r="E2542" s="113">
        <v>6112</v>
      </c>
      <c r="F2542" s="102" t="s">
        <v>810</v>
      </c>
      <c r="G2542" s="98" t="s">
        <v>1669</v>
      </c>
      <c r="H2542" s="13" t="s">
        <v>22</v>
      </c>
      <c r="I2542" s="14">
        <v>0</v>
      </c>
      <c r="J2542" s="14"/>
      <c r="K2542" s="14"/>
      <c r="L2542" s="14"/>
      <c r="M2542" s="14"/>
      <c r="N2542" s="14"/>
      <c r="O2542" s="14">
        <f t="shared" si="3970"/>
        <v>0</v>
      </c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>
        <v>0</v>
      </c>
      <c r="AC2542" s="14">
        <v>0</v>
      </c>
      <c r="AD2542" s="14">
        <v>0</v>
      </c>
      <c r="AE2542" s="14"/>
      <c r="AF2542" s="14"/>
      <c r="AG2542" s="14"/>
      <c r="AH2542" s="14"/>
      <c r="AI2542" s="14"/>
      <c r="AJ2542" s="14">
        <f t="shared" si="3971"/>
        <v>0</v>
      </c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>
        <v>0</v>
      </c>
      <c r="AX2542" s="14">
        <v>0</v>
      </c>
      <c r="AY2542" s="14">
        <v>0</v>
      </c>
      <c r="AZ2542" s="14"/>
      <c r="BA2542" s="14"/>
      <c r="BB2542" s="14"/>
      <c r="BC2542" s="14"/>
      <c r="BD2542" s="14"/>
      <c r="BE2542" s="14">
        <f t="shared" si="3972"/>
        <v>0</v>
      </c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>
        <v>0</v>
      </c>
      <c r="BS2542" s="14">
        <v>0</v>
      </c>
      <c r="BT2542" s="14" t="e">
        <f>IF(#REF!=0,"-",#REF!/#REF!*100)</f>
        <v>#REF!</v>
      </c>
    </row>
    <row r="2543" spans="1:72" x14ac:dyDescent="0.25">
      <c r="A2543" s="4" t="s">
        <v>718</v>
      </c>
      <c r="B2543" s="4" t="s">
        <v>525</v>
      </c>
      <c r="C2543" s="4" t="s">
        <v>12</v>
      </c>
      <c r="D2543" s="102" t="s">
        <v>807</v>
      </c>
      <c r="E2543" s="113">
        <v>6112</v>
      </c>
      <c r="F2543" s="102" t="s">
        <v>811</v>
      </c>
      <c r="G2543" s="98" t="s">
        <v>1669</v>
      </c>
      <c r="H2543" s="13" t="s">
        <v>23</v>
      </c>
      <c r="I2543" s="14">
        <v>0</v>
      </c>
      <c r="J2543" s="14"/>
      <c r="K2543" s="14"/>
      <c r="L2543" s="14"/>
      <c r="M2543" s="14"/>
      <c r="N2543" s="14"/>
      <c r="O2543" s="14">
        <f t="shared" si="3970"/>
        <v>0</v>
      </c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>
        <v>0</v>
      </c>
      <c r="AC2543" s="14">
        <v>0</v>
      </c>
      <c r="AD2543" s="14">
        <v>0</v>
      </c>
      <c r="AE2543" s="14"/>
      <c r="AF2543" s="14"/>
      <c r="AG2543" s="14"/>
      <c r="AH2543" s="14"/>
      <c r="AI2543" s="14"/>
      <c r="AJ2543" s="14">
        <f t="shared" si="3971"/>
        <v>0</v>
      </c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>
        <v>0</v>
      </c>
      <c r="AX2543" s="14">
        <v>0</v>
      </c>
      <c r="AY2543" s="14">
        <v>0</v>
      </c>
      <c r="AZ2543" s="14"/>
      <c r="BA2543" s="14"/>
      <c r="BB2543" s="14"/>
      <c r="BC2543" s="14"/>
      <c r="BD2543" s="14"/>
      <c r="BE2543" s="14">
        <f t="shared" si="3972"/>
        <v>0</v>
      </c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>
        <v>0</v>
      </c>
      <c r="BS2543" s="14">
        <v>0</v>
      </c>
      <c r="BT2543" s="14" t="e">
        <f>IF(#REF!=0,"-",#REF!/#REF!*100)</f>
        <v>#REF!</v>
      </c>
    </row>
    <row r="2544" spans="1:72" x14ac:dyDescent="0.25">
      <c r="A2544" s="4" t="s">
        <v>718</v>
      </c>
      <c r="B2544" s="4" t="s">
        <v>525</v>
      </c>
      <c r="C2544" s="4" t="s">
        <v>12</v>
      </c>
      <c r="D2544" s="102" t="s">
        <v>807</v>
      </c>
      <c r="E2544" s="113">
        <v>6112</v>
      </c>
      <c r="F2544" s="102" t="s">
        <v>812</v>
      </c>
      <c r="G2544" s="98" t="s">
        <v>1669</v>
      </c>
      <c r="H2544" s="13" t="s">
        <v>21</v>
      </c>
      <c r="I2544" s="14">
        <v>0</v>
      </c>
      <c r="J2544" s="14"/>
      <c r="K2544" s="14"/>
      <c r="L2544" s="14"/>
      <c r="M2544" s="14"/>
      <c r="N2544" s="14"/>
      <c r="O2544" s="14">
        <f t="shared" si="3970"/>
        <v>0</v>
      </c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>
        <v>0</v>
      </c>
      <c r="AC2544" s="14">
        <v>0</v>
      </c>
      <c r="AD2544" s="14">
        <v>0</v>
      </c>
      <c r="AE2544" s="14"/>
      <c r="AF2544" s="14"/>
      <c r="AG2544" s="14"/>
      <c r="AH2544" s="14"/>
      <c r="AI2544" s="14"/>
      <c r="AJ2544" s="14">
        <f t="shared" si="3971"/>
        <v>0</v>
      </c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>
        <v>0</v>
      </c>
      <c r="AX2544" s="14">
        <v>0</v>
      </c>
      <c r="AY2544" s="14">
        <v>0</v>
      </c>
      <c r="AZ2544" s="14"/>
      <c r="BA2544" s="14"/>
      <c r="BB2544" s="14"/>
      <c r="BC2544" s="14"/>
      <c r="BD2544" s="14"/>
      <c r="BE2544" s="14">
        <f t="shared" si="3972"/>
        <v>0</v>
      </c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>
        <v>0</v>
      </c>
      <c r="BS2544" s="14">
        <v>0</v>
      </c>
      <c r="BT2544" s="14" t="e">
        <f>IF(#REF!=0,"-",#REF!/#REF!*100)</f>
        <v>#REF!</v>
      </c>
    </row>
    <row r="2545" spans="1:72" x14ac:dyDescent="0.25">
      <c r="A2545" s="4" t="s">
        <v>718</v>
      </c>
      <c r="B2545" s="4" t="s">
        <v>525</v>
      </c>
      <c r="C2545" s="4" t="s">
        <v>12</v>
      </c>
      <c r="D2545" s="102" t="s">
        <v>807</v>
      </c>
      <c r="E2545" s="113">
        <v>6112</v>
      </c>
      <c r="F2545" s="102" t="s">
        <v>813</v>
      </c>
      <c r="G2545" s="98" t="s">
        <v>1669</v>
      </c>
      <c r="H2545" s="13" t="s">
        <v>24</v>
      </c>
      <c r="I2545" s="14">
        <v>0</v>
      </c>
      <c r="J2545" s="14"/>
      <c r="K2545" s="14"/>
      <c r="L2545" s="14"/>
      <c r="M2545" s="14"/>
      <c r="N2545" s="14"/>
      <c r="O2545" s="14">
        <f t="shared" si="3970"/>
        <v>0</v>
      </c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>
        <v>0</v>
      </c>
      <c r="AC2545" s="14">
        <v>0</v>
      </c>
      <c r="AD2545" s="14">
        <v>0</v>
      </c>
      <c r="AE2545" s="14"/>
      <c r="AF2545" s="14"/>
      <c r="AG2545" s="14"/>
      <c r="AH2545" s="14"/>
      <c r="AI2545" s="14"/>
      <c r="AJ2545" s="14">
        <f t="shared" si="3971"/>
        <v>0</v>
      </c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>
        <v>0</v>
      </c>
      <c r="AX2545" s="14">
        <v>0</v>
      </c>
      <c r="AY2545" s="14">
        <v>0</v>
      </c>
      <c r="AZ2545" s="14"/>
      <c r="BA2545" s="14"/>
      <c r="BB2545" s="14"/>
      <c r="BC2545" s="14"/>
      <c r="BD2545" s="14"/>
      <c r="BE2545" s="14">
        <f t="shared" si="3972"/>
        <v>0</v>
      </c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>
        <v>0</v>
      </c>
      <c r="BS2545" s="14">
        <v>0</v>
      </c>
      <c r="BT2545" s="14" t="e">
        <f>IF(#REF!=0,"-",#REF!/#REF!*100)</f>
        <v>#REF!</v>
      </c>
    </row>
    <row r="2546" spans="1:72" ht="22.5" x14ac:dyDescent="0.25">
      <c r="A2546" s="4" t="s">
        <v>718</v>
      </c>
      <c r="B2546" s="4" t="s">
        <v>525</v>
      </c>
      <c r="C2546" s="4" t="s">
        <v>12</v>
      </c>
      <c r="D2546" s="102" t="s">
        <v>807</v>
      </c>
      <c r="E2546" s="101" t="s">
        <v>25</v>
      </c>
      <c r="F2546" s="101" t="s">
        <v>0</v>
      </c>
      <c r="G2546" s="2" t="s">
        <v>0</v>
      </c>
      <c r="H2546" s="2" t="s">
        <v>26</v>
      </c>
      <c r="I2546" s="12">
        <f t="shared" ref="I2546:AA2546" si="3991">SUM(I2547)</f>
        <v>0</v>
      </c>
      <c r="J2546" s="12">
        <f t="shared" si="3991"/>
        <v>0</v>
      </c>
      <c r="K2546" s="12">
        <f t="shared" si="3991"/>
        <v>0</v>
      </c>
      <c r="L2546" s="12">
        <f t="shared" si="3991"/>
        <v>0</v>
      </c>
      <c r="M2546" s="12">
        <f t="shared" si="3991"/>
        <v>0</v>
      </c>
      <c r="N2546" s="12">
        <f t="shared" si="3991"/>
        <v>0</v>
      </c>
      <c r="O2546" s="12">
        <f t="shared" si="3991"/>
        <v>0</v>
      </c>
      <c r="P2546" s="12">
        <f t="shared" si="3991"/>
        <v>0</v>
      </c>
      <c r="Q2546" s="12">
        <f t="shared" si="3991"/>
        <v>0</v>
      </c>
      <c r="R2546" s="12">
        <f t="shared" si="3991"/>
        <v>0</v>
      </c>
      <c r="S2546" s="12">
        <f t="shared" si="3991"/>
        <v>0</v>
      </c>
      <c r="T2546" s="12">
        <f t="shared" si="3991"/>
        <v>0</v>
      </c>
      <c r="U2546" s="12">
        <f t="shared" si="3991"/>
        <v>0</v>
      </c>
      <c r="V2546" s="12">
        <f t="shared" si="3991"/>
        <v>0</v>
      </c>
      <c r="W2546" s="12">
        <f t="shared" si="3991"/>
        <v>0</v>
      </c>
      <c r="X2546" s="12">
        <f t="shared" si="3991"/>
        <v>0</v>
      </c>
      <c r="Y2546" s="12">
        <f t="shared" si="3991"/>
        <v>0</v>
      </c>
      <c r="Z2546" s="12">
        <f t="shared" si="3991"/>
        <v>0</v>
      </c>
      <c r="AA2546" s="12">
        <f t="shared" si="3991"/>
        <v>0</v>
      </c>
      <c r="AB2546" s="12">
        <v>0</v>
      </c>
      <c r="AC2546" s="12">
        <v>0</v>
      </c>
      <c r="AD2546" s="12">
        <f t="shared" ref="AD2546:AV2546" si="3992">SUM(AD2547)</f>
        <v>0</v>
      </c>
      <c r="AE2546" s="12">
        <f t="shared" si="3992"/>
        <v>0</v>
      </c>
      <c r="AF2546" s="12">
        <f t="shared" si="3992"/>
        <v>0</v>
      </c>
      <c r="AG2546" s="12">
        <f t="shared" si="3992"/>
        <v>0</v>
      </c>
      <c r="AH2546" s="12">
        <f t="shared" si="3992"/>
        <v>0</v>
      </c>
      <c r="AI2546" s="12">
        <f t="shared" si="3992"/>
        <v>0</v>
      </c>
      <c r="AJ2546" s="12">
        <f t="shared" si="3992"/>
        <v>0</v>
      </c>
      <c r="AK2546" s="12">
        <f t="shared" si="3992"/>
        <v>0</v>
      </c>
      <c r="AL2546" s="12">
        <f t="shared" si="3992"/>
        <v>0</v>
      </c>
      <c r="AM2546" s="12">
        <f t="shared" si="3992"/>
        <v>0</v>
      </c>
      <c r="AN2546" s="12">
        <f t="shared" si="3992"/>
        <v>0</v>
      </c>
      <c r="AO2546" s="12">
        <f t="shared" si="3992"/>
        <v>0</v>
      </c>
      <c r="AP2546" s="12">
        <f t="shared" si="3992"/>
        <v>0</v>
      </c>
      <c r="AQ2546" s="12">
        <f t="shared" si="3992"/>
        <v>0</v>
      </c>
      <c r="AR2546" s="12">
        <f t="shared" si="3992"/>
        <v>0</v>
      </c>
      <c r="AS2546" s="12">
        <f t="shared" si="3992"/>
        <v>0</v>
      </c>
      <c r="AT2546" s="12">
        <f t="shared" si="3992"/>
        <v>0</v>
      </c>
      <c r="AU2546" s="12">
        <f t="shared" si="3992"/>
        <v>0</v>
      </c>
      <c r="AV2546" s="12">
        <f t="shared" si="3992"/>
        <v>0</v>
      </c>
      <c r="AW2546" s="12">
        <v>0</v>
      </c>
      <c r="AX2546" s="12">
        <v>0</v>
      </c>
      <c r="AY2546" s="12">
        <f t="shared" ref="AY2546:BQ2546" si="3993">SUM(AY2547)</f>
        <v>0</v>
      </c>
      <c r="AZ2546" s="12">
        <f t="shared" si="3993"/>
        <v>0</v>
      </c>
      <c r="BA2546" s="12">
        <f t="shared" si="3993"/>
        <v>0</v>
      </c>
      <c r="BB2546" s="12">
        <f t="shared" si="3993"/>
        <v>0</v>
      </c>
      <c r="BC2546" s="12">
        <f t="shared" si="3993"/>
        <v>0</v>
      </c>
      <c r="BD2546" s="12">
        <f t="shared" si="3993"/>
        <v>0</v>
      </c>
      <c r="BE2546" s="12">
        <f t="shared" si="3993"/>
        <v>0</v>
      </c>
      <c r="BF2546" s="12">
        <f t="shared" si="3993"/>
        <v>0</v>
      </c>
      <c r="BG2546" s="12">
        <f t="shared" si="3993"/>
        <v>0</v>
      </c>
      <c r="BH2546" s="12">
        <f t="shared" si="3993"/>
        <v>0</v>
      </c>
      <c r="BI2546" s="12">
        <f t="shared" si="3993"/>
        <v>0</v>
      </c>
      <c r="BJ2546" s="12">
        <f t="shared" si="3993"/>
        <v>0</v>
      </c>
      <c r="BK2546" s="12">
        <f t="shared" si="3993"/>
        <v>0</v>
      </c>
      <c r="BL2546" s="12">
        <f t="shared" si="3993"/>
        <v>0</v>
      </c>
      <c r="BM2546" s="12">
        <f t="shared" si="3993"/>
        <v>0</v>
      </c>
      <c r="BN2546" s="12">
        <f t="shared" si="3993"/>
        <v>0</v>
      </c>
      <c r="BO2546" s="12">
        <f t="shared" si="3993"/>
        <v>0</v>
      </c>
      <c r="BP2546" s="12">
        <f t="shared" si="3993"/>
        <v>0</v>
      </c>
      <c r="BQ2546" s="12">
        <f t="shared" si="3993"/>
        <v>0</v>
      </c>
      <c r="BR2546" s="12">
        <v>0</v>
      </c>
      <c r="BS2546" s="12">
        <v>0</v>
      </c>
      <c r="BT2546" s="12" t="e">
        <f>IF(#REF!=0,"-",#REF!/#REF!*100)</f>
        <v>#REF!</v>
      </c>
    </row>
    <row r="2547" spans="1:72" x14ac:dyDescent="0.25">
      <c r="A2547" s="4" t="s">
        <v>718</v>
      </c>
      <c r="B2547" s="4" t="s">
        <v>525</v>
      </c>
      <c r="C2547" s="4" t="s">
        <v>12</v>
      </c>
      <c r="D2547" s="102" t="s">
        <v>807</v>
      </c>
      <c r="E2547" s="113">
        <v>6121</v>
      </c>
      <c r="F2547" s="102"/>
      <c r="G2547" s="98" t="s">
        <v>1669</v>
      </c>
      <c r="H2547" s="13" t="s">
        <v>27</v>
      </c>
      <c r="I2547" s="14">
        <v>0</v>
      </c>
      <c r="J2547" s="14"/>
      <c r="K2547" s="14"/>
      <c r="L2547" s="14"/>
      <c r="M2547" s="14"/>
      <c r="N2547" s="14"/>
      <c r="O2547" s="14">
        <f t="shared" si="3970"/>
        <v>0</v>
      </c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>
        <v>0</v>
      </c>
      <c r="AC2547" s="14">
        <v>0</v>
      </c>
      <c r="AD2547" s="14">
        <v>0</v>
      </c>
      <c r="AE2547" s="14"/>
      <c r="AF2547" s="14"/>
      <c r="AG2547" s="14"/>
      <c r="AH2547" s="14"/>
      <c r="AI2547" s="14"/>
      <c r="AJ2547" s="14">
        <f t="shared" si="3971"/>
        <v>0</v>
      </c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>
        <v>0</v>
      </c>
      <c r="AX2547" s="14">
        <v>0</v>
      </c>
      <c r="AY2547" s="14">
        <v>0</v>
      </c>
      <c r="AZ2547" s="14"/>
      <c r="BA2547" s="14"/>
      <c r="BB2547" s="14"/>
      <c r="BC2547" s="14"/>
      <c r="BD2547" s="14"/>
      <c r="BE2547" s="14">
        <f t="shared" si="3972"/>
        <v>0</v>
      </c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>
        <v>0</v>
      </c>
      <c r="BS2547" s="14">
        <v>0</v>
      </c>
      <c r="BT2547" s="14" t="e">
        <f>IF(#REF!=0,"-",#REF!/#REF!*100)</f>
        <v>#REF!</v>
      </c>
    </row>
    <row r="2548" spans="1:72" ht="22.5" x14ac:dyDescent="0.25">
      <c r="A2548" s="4" t="s">
        <v>718</v>
      </c>
      <c r="B2548" s="4" t="s">
        <v>525</v>
      </c>
      <c r="C2548" s="4" t="s">
        <v>12</v>
      </c>
      <c r="D2548" s="102" t="s">
        <v>807</v>
      </c>
      <c r="E2548" s="101" t="s">
        <v>29</v>
      </c>
      <c r="F2548" s="101" t="s">
        <v>0</v>
      </c>
      <c r="G2548" s="2" t="s">
        <v>0</v>
      </c>
      <c r="H2548" s="2" t="s">
        <v>30</v>
      </c>
      <c r="I2548" s="12">
        <f t="shared" ref="I2548:AA2548" si="3994">SUM(I2549:I2557)</f>
        <v>0</v>
      </c>
      <c r="J2548" s="12">
        <f t="shared" si="3994"/>
        <v>0</v>
      </c>
      <c r="K2548" s="12">
        <f t="shared" si="3994"/>
        <v>0</v>
      </c>
      <c r="L2548" s="12">
        <f t="shared" si="3994"/>
        <v>0</v>
      </c>
      <c r="M2548" s="12">
        <f t="shared" si="3994"/>
        <v>0</v>
      </c>
      <c r="N2548" s="12">
        <f t="shared" si="3994"/>
        <v>0</v>
      </c>
      <c r="O2548" s="12">
        <f t="shared" si="3994"/>
        <v>0</v>
      </c>
      <c r="P2548" s="12">
        <f t="shared" si="3994"/>
        <v>0</v>
      </c>
      <c r="Q2548" s="12">
        <f t="shared" si="3994"/>
        <v>0</v>
      </c>
      <c r="R2548" s="12">
        <f t="shared" si="3994"/>
        <v>0</v>
      </c>
      <c r="S2548" s="12">
        <f t="shared" si="3994"/>
        <v>0</v>
      </c>
      <c r="T2548" s="12">
        <f t="shared" si="3994"/>
        <v>0</v>
      </c>
      <c r="U2548" s="12">
        <f t="shared" si="3994"/>
        <v>0</v>
      </c>
      <c r="V2548" s="12">
        <f t="shared" si="3994"/>
        <v>0</v>
      </c>
      <c r="W2548" s="12">
        <f t="shared" si="3994"/>
        <v>0</v>
      </c>
      <c r="X2548" s="12">
        <f t="shared" si="3994"/>
        <v>0</v>
      </c>
      <c r="Y2548" s="12">
        <f t="shared" si="3994"/>
        <v>0</v>
      </c>
      <c r="Z2548" s="12">
        <f t="shared" si="3994"/>
        <v>0</v>
      </c>
      <c r="AA2548" s="12">
        <f t="shared" si="3994"/>
        <v>0</v>
      </c>
      <c r="AB2548" s="12">
        <v>0</v>
      </c>
      <c r="AC2548" s="12">
        <v>0</v>
      </c>
      <c r="AD2548" s="12">
        <f t="shared" ref="AD2548:AV2548" si="3995">SUM(AD2549:AD2557)</f>
        <v>0</v>
      </c>
      <c r="AE2548" s="12">
        <f t="shared" si="3995"/>
        <v>0</v>
      </c>
      <c r="AF2548" s="12">
        <f t="shared" si="3995"/>
        <v>0</v>
      </c>
      <c r="AG2548" s="12">
        <f t="shared" si="3995"/>
        <v>0</v>
      </c>
      <c r="AH2548" s="12">
        <f t="shared" si="3995"/>
        <v>0</v>
      </c>
      <c r="AI2548" s="12">
        <f t="shared" si="3995"/>
        <v>0</v>
      </c>
      <c r="AJ2548" s="12">
        <f t="shared" si="3995"/>
        <v>0</v>
      </c>
      <c r="AK2548" s="12">
        <f t="shared" si="3995"/>
        <v>0</v>
      </c>
      <c r="AL2548" s="12">
        <f t="shared" si="3995"/>
        <v>0</v>
      </c>
      <c r="AM2548" s="12">
        <f t="shared" si="3995"/>
        <v>0</v>
      </c>
      <c r="AN2548" s="12">
        <f t="shared" si="3995"/>
        <v>0</v>
      </c>
      <c r="AO2548" s="12">
        <f t="shared" si="3995"/>
        <v>0</v>
      </c>
      <c r="AP2548" s="12">
        <f t="shared" si="3995"/>
        <v>0</v>
      </c>
      <c r="AQ2548" s="12">
        <f t="shared" si="3995"/>
        <v>0</v>
      </c>
      <c r="AR2548" s="12">
        <f t="shared" si="3995"/>
        <v>0</v>
      </c>
      <c r="AS2548" s="12">
        <f t="shared" si="3995"/>
        <v>0</v>
      </c>
      <c r="AT2548" s="12">
        <f t="shared" si="3995"/>
        <v>0</v>
      </c>
      <c r="AU2548" s="12">
        <f t="shared" si="3995"/>
        <v>0</v>
      </c>
      <c r="AV2548" s="12">
        <f t="shared" si="3995"/>
        <v>0</v>
      </c>
      <c r="AW2548" s="12">
        <v>0</v>
      </c>
      <c r="AX2548" s="12">
        <v>0</v>
      </c>
      <c r="AY2548" s="12">
        <f t="shared" ref="AY2548:BQ2548" si="3996">SUM(AY2549:AY2557)</f>
        <v>0</v>
      </c>
      <c r="AZ2548" s="12">
        <f t="shared" si="3996"/>
        <v>0</v>
      </c>
      <c r="BA2548" s="12">
        <f t="shared" si="3996"/>
        <v>0</v>
      </c>
      <c r="BB2548" s="12">
        <f t="shared" si="3996"/>
        <v>0</v>
      </c>
      <c r="BC2548" s="12">
        <f t="shared" si="3996"/>
        <v>0</v>
      </c>
      <c r="BD2548" s="12">
        <f t="shared" si="3996"/>
        <v>0</v>
      </c>
      <c r="BE2548" s="12">
        <f t="shared" si="3996"/>
        <v>0</v>
      </c>
      <c r="BF2548" s="12">
        <f t="shared" si="3996"/>
        <v>0</v>
      </c>
      <c r="BG2548" s="12">
        <f t="shared" si="3996"/>
        <v>0</v>
      </c>
      <c r="BH2548" s="12">
        <f t="shared" si="3996"/>
        <v>0</v>
      </c>
      <c r="BI2548" s="12">
        <f t="shared" si="3996"/>
        <v>0</v>
      </c>
      <c r="BJ2548" s="12">
        <f t="shared" si="3996"/>
        <v>0</v>
      </c>
      <c r="BK2548" s="12">
        <f t="shared" si="3996"/>
        <v>0</v>
      </c>
      <c r="BL2548" s="12">
        <f t="shared" si="3996"/>
        <v>0</v>
      </c>
      <c r="BM2548" s="12">
        <f t="shared" si="3996"/>
        <v>0</v>
      </c>
      <c r="BN2548" s="12">
        <f t="shared" si="3996"/>
        <v>0</v>
      </c>
      <c r="BO2548" s="12">
        <f t="shared" si="3996"/>
        <v>0</v>
      </c>
      <c r="BP2548" s="12">
        <f t="shared" si="3996"/>
        <v>0</v>
      </c>
      <c r="BQ2548" s="12">
        <f t="shared" si="3996"/>
        <v>0</v>
      </c>
      <c r="BR2548" s="12">
        <v>0</v>
      </c>
      <c r="BS2548" s="12">
        <v>0</v>
      </c>
      <c r="BT2548" s="12" t="e">
        <f>IF(#REF!=0,"-",#REF!/#REF!*100)</f>
        <v>#REF!</v>
      </c>
    </row>
    <row r="2549" spans="1:72" x14ac:dyDescent="0.25">
      <c r="A2549" s="4" t="s">
        <v>718</v>
      </c>
      <c r="B2549" s="4" t="s">
        <v>525</v>
      </c>
      <c r="C2549" s="4" t="s">
        <v>12</v>
      </c>
      <c r="D2549" s="102" t="s">
        <v>807</v>
      </c>
      <c r="E2549" s="113">
        <v>6131</v>
      </c>
      <c r="F2549" s="102"/>
      <c r="G2549" s="98" t="s">
        <v>1669</v>
      </c>
      <c r="H2549" s="13" t="s">
        <v>32</v>
      </c>
      <c r="I2549" s="14">
        <v>0</v>
      </c>
      <c r="J2549" s="14"/>
      <c r="K2549" s="14"/>
      <c r="L2549" s="14"/>
      <c r="M2549" s="14"/>
      <c r="N2549" s="14"/>
      <c r="O2549" s="14">
        <f t="shared" si="3970"/>
        <v>0</v>
      </c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>
        <v>0</v>
      </c>
      <c r="AC2549" s="14">
        <v>0</v>
      </c>
      <c r="AD2549" s="14">
        <v>0</v>
      </c>
      <c r="AE2549" s="14"/>
      <c r="AF2549" s="14"/>
      <c r="AG2549" s="14"/>
      <c r="AH2549" s="14"/>
      <c r="AI2549" s="14"/>
      <c r="AJ2549" s="14">
        <f t="shared" si="3971"/>
        <v>0</v>
      </c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>
        <v>0</v>
      </c>
      <c r="AX2549" s="14">
        <v>0</v>
      </c>
      <c r="AY2549" s="14">
        <v>0</v>
      </c>
      <c r="AZ2549" s="14"/>
      <c r="BA2549" s="14"/>
      <c r="BB2549" s="14"/>
      <c r="BC2549" s="14"/>
      <c r="BD2549" s="14"/>
      <c r="BE2549" s="14">
        <f t="shared" si="3972"/>
        <v>0</v>
      </c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>
        <v>0</v>
      </c>
      <c r="BS2549" s="14">
        <v>0</v>
      </c>
      <c r="BT2549" s="14" t="e">
        <f>IF(#REF!=0,"-",#REF!/#REF!*100)</f>
        <v>#REF!</v>
      </c>
    </row>
    <row r="2550" spans="1:72" x14ac:dyDescent="0.25">
      <c r="A2550" s="4" t="s">
        <v>718</v>
      </c>
      <c r="B2550" s="4" t="s">
        <v>525</v>
      </c>
      <c r="C2550" s="4" t="s">
        <v>12</v>
      </c>
      <c r="D2550" s="102" t="s">
        <v>807</v>
      </c>
      <c r="E2550" s="113">
        <v>6132</v>
      </c>
      <c r="F2550" s="102"/>
      <c r="G2550" s="98" t="s">
        <v>1669</v>
      </c>
      <c r="H2550" s="13" t="s">
        <v>72</v>
      </c>
      <c r="I2550" s="14">
        <v>0</v>
      </c>
      <c r="J2550" s="14"/>
      <c r="K2550" s="14"/>
      <c r="L2550" s="14"/>
      <c r="M2550" s="14"/>
      <c r="N2550" s="14"/>
      <c r="O2550" s="14">
        <f t="shared" si="3970"/>
        <v>0</v>
      </c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>
        <v>0</v>
      </c>
      <c r="AC2550" s="14">
        <v>0</v>
      </c>
      <c r="AD2550" s="14">
        <v>0</v>
      </c>
      <c r="AE2550" s="14"/>
      <c r="AF2550" s="14"/>
      <c r="AG2550" s="14"/>
      <c r="AH2550" s="14"/>
      <c r="AI2550" s="14"/>
      <c r="AJ2550" s="14">
        <f t="shared" si="3971"/>
        <v>0</v>
      </c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>
        <v>0</v>
      </c>
      <c r="AX2550" s="14">
        <v>0</v>
      </c>
      <c r="AY2550" s="14">
        <v>0</v>
      </c>
      <c r="AZ2550" s="14"/>
      <c r="BA2550" s="14"/>
      <c r="BB2550" s="14"/>
      <c r="BC2550" s="14"/>
      <c r="BD2550" s="14"/>
      <c r="BE2550" s="14">
        <f t="shared" si="3972"/>
        <v>0</v>
      </c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>
        <v>0</v>
      </c>
      <c r="BS2550" s="14">
        <v>0</v>
      </c>
      <c r="BT2550" s="14" t="e">
        <f>IF(#REF!=0,"-",#REF!/#REF!*100)</f>
        <v>#REF!</v>
      </c>
    </row>
    <row r="2551" spans="1:72" x14ac:dyDescent="0.25">
      <c r="A2551" s="4" t="s">
        <v>718</v>
      </c>
      <c r="B2551" s="4" t="s">
        <v>525</v>
      </c>
      <c r="C2551" s="4" t="s">
        <v>12</v>
      </c>
      <c r="D2551" s="102" t="s">
        <v>807</v>
      </c>
      <c r="E2551" s="113">
        <v>6133</v>
      </c>
      <c r="F2551" s="102"/>
      <c r="G2551" s="98" t="s">
        <v>1669</v>
      </c>
      <c r="H2551" s="13" t="s">
        <v>75</v>
      </c>
      <c r="I2551" s="14">
        <v>0</v>
      </c>
      <c r="J2551" s="14"/>
      <c r="K2551" s="14"/>
      <c r="L2551" s="14"/>
      <c r="M2551" s="14"/>
      <c r="N2551" s="14"/>
      <c r="O2551" s="14">
        <f t="shared" si="3970"/>
        <v>0</v>
      </c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>
        <v>0</v>
      </c>
      <c r="AC2551" s="14">
        <v>0</v>
      </c>
      <c r="AD2551" s="14">
        <v>0</v>
      </c>
      <c r="AE2551" s="14"/>
      <c r="AF2551" s="14"/>
      <c r="AG2551" s="14"/>
      <c r="AH2551" s="14"/>
      <c r="AI2551" s="14"/>
      <c r="AJ2551" s="14">
        <f t="shared" si="3971"/>
        <v>0</v>
      </c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>
        <v>0</v>
      </c>
      <c r="AX2551" s="14">
        <v>0</v>
      </c>
      <c r="AY2551" s="14">
        <v>0</v>
      </c>
      <c r="AZ2551" s="14"/>
      <c r="BA2551" s="14"/>
      <c r="BB2551" s="14"/>
      <c r="BC2551" s="14"/>
      <c r="BD2551" s="14"/>
      <c r="BE2551" s="14">
        <f t="shared" si="3972"/>
        <v>0</v>
      </c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>
        <v>0</v>
      </c>
      <c r="BS2551" s="14">
        <v>0</v>
      </c>
      <c r="BT2551" s="14" t="e">
        <f>IF(#REF!=0,"-",#REF!/#REF!*100)</f>
        <v>#REF!</v>
      </c>
    </row>
    <row r="2552" spans="1:72" x14ac:dyDescent="0.25">
      <c r="A2552" s="4" t="s">
        <v>718</v>
      </c>
      <c r="B2552" s="4" t="s">
        <v>525</v>
      </c>
      <c r="C2552" s="4" t="s">
        <v>12</v>
      </c>
      <c r="D2552" s="102" t="s">
        <v>807</v>
      </c>
      <c r="E2552" s="113">
        <v>6134</v>
      </c>
      <c r="F2552" s="102"/>
      <c r="G2552" s="98" t="s">
        <v>1669</v>
      </c>
      <c r="H2552" s="13" t="s">
        <v>78</v>
      </c>
      <c r="I2552" s="14">
        <v>0</v>
      </c>
      <c r="J2552" s="14"/>
      <c r="K2552" s="14"/>
      <c r="L2552" s="14"/>
      <c r="M2552" s="14"/>
      <c r="N2552" s="14"/>
      <c r="O2552" s="14">
        <f t="shared" si="3970"/>
        <v>0</v>
      </c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>
        <v>0</v>
      </c>
      <c r="AC2552" s="14">
        <v>0</v>
      </c>
      <c r="AD2552" s="14">
        <v>0</v>
      </c>
      <c r="AE2552" s="14"/>
      <c r="AF2552" s="14"/>
      <c r="AG2552" s="14"/>
      <c r="AH2552" s="14"/>
      <c r="AI2552" s="14"/>
      <c r="AJ2552" s="14">
        <f t="shared" si="3971"/>
        <v>0</v>
      </c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>
        <v>0</v>
      </c>
      <c r="AX2552" s="14">
        <v>0</v>
      </c>
      <c r="AY2552" s="14">
        <v>0</v>
      </c>
      <c r="AZ2552" s="14"/>
      <c r="BA2552" s="14"/>
      <c r="BB2552" s="14"/>
      <c r="BC2552" s="14"/>
      <c r="BD2552" s="14"/>
      <c r="BE2552" s="14">
        <f t="shared" si="3972"/>
        <v>0</v>
      </c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>
        <v>0</v>
      </c>
      <c r="BS2552" s="14">
        <v>0</v>
      </c>
      <c r="BT2552" s="14" t="e">
        <f>IF(#REF!=0,"-",#REF!/#REF!*100)</f>
        <v>#REF!</v>
      </c>
    </row>
    <row r="2553" spans="1:72" x14ac:dyDescent="0.25">
      <c r="A2553" s="4" t="s">
        <v>718</v>
      </c>
      <c r="B2553" s="4" t="s">
        <v>525</v>
      </c>
      <c r="C2553" s="4" t="s">
        <v>12</v>
      </c>
      <c r="D2553" s="102" t="s">
        <v>807</v>
      </c>
      <c r="E2553" s="113">
        <v>6135</v>
      </c>
      <c r="F2553" s="102"/>
      <c r="G2553" s="98" t="s">
        <v>1669</v>
      </c>
      <c r="H2553" s="13" t="s">
        <v>81</v>
      </c>
      <c r="I2553" s="14">
        <v>0</v>
      </c>
      <c r="J2553" s="14"/>
      <c r="K2553" s="14"/>
      <c r="L2553" s="14"/>
      <c r="M2553" s="14"/>
      <c r="N2553" s="14"/>
      <c r="O2553" s="14">
        <f t="shared" si="3970"/>
        <v>0</v>
      </c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>
        <v>0</v>
      </c>
      <c r="AC2553" s="14">
        <v>0</v>
      </c>
      <c r="AD2553" s="14">
        <v>0</v>
      </c>
      <c r="AE2553" s="14"/>
      <c r="AF2553" s="14"/>
      <c r="AG2553" s="14"/>
      <c r="AH2553" s="14"/>
      <c r="AI2553" s="14"/>
      <c r="AJ2553" s="14">
        <f t="shared" si="3971"/>
        <v>0</v>
      </c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>
        <v>0</v>
      </c>
      <c r="AX2553" s="14">
        <v>0</v>
      </c>
      <c r="AY2553" s="14">
        <v>0</v>
      </c>
      <c r="AZ2553" s="14"/>
      <c r="BA2553" s="14"/>
      <c r="BB2553" s="14"/>
      <c r="BC2553" s="14"/>
      <c r="BD2553" s="14"/>
      <c r="BE2553" s="14">
        <f t="shared" si="3972"/>
        <v>0</v>
      </c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>
        <v>0</v>
      </c>
      <c r="BS2553" s="14">
        <v>0</v>
      </c>
      <c r="BT2553" s="14" t="e">
        <f>IF(#REF!=0,"-",#REF!/#REF!*100)</f>
        <v>#REF!</v>
      </c>
    </row>
    <row r="2554" spans="1:72" ht="22.5" x14ac:dyDescent="0.25">
      <c r="A2554" s="4" t="s">
        <v>718</v>
      </c>
      <c r="B2554" s="4" t="s">
        <v>525</v>
      </c>
      <c r="C2554" s="4" t="s">
        <v>12</v>
      </c>
      <c r="D2554" s="102" t="s">
        <v>807</v>
      </c>
      <c r="E2554" s="113">
        <v>6136</v>
      </c>
      <c r="F2554" s="102"/>
      <c r="G2554" s="98" t="s">
        <v>1669</v>
      </c>
      <c r="H2554" s="13" t="s">
        <v>84</v>
      </c>
      <c r="I2554" s="14">
        <v>0</v>
      </c>
      <c r="J2554" s="14"/>
      <c r="K2554" s="14"/>
      <c r="L2554" s="14"/>
      <c r="M2554" s="14"/>
      <c r="N2554" s="14"/>
      <c r="O2554" s="14">
        <f t="shared" si="3970"/>
        <v>0</v>
      </c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>
        <v>0</v>
      </c>
      <c r="AC2554" s="14">
        <v>0</v>
      </c>
      <c r="AD2554" s="14">
        <v>0</v>
      </c>
      <c r="AE2554" s="14"/>
      <c r="AF2554" s="14"/>
      <c r="AG2554" s="14"/>
      <c r="AH2554" s="14"/>
      <c r="AI2554" s="14"/>
      <c r="AJ2554" s="14">
        <f t="shared" si="3971"/>
        <v>0</v>
      </c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>
        <v>0</v>
      </c>
      <c r="AX2554" s="14">
        <v>0</v>
      </c>
      <c r="AY2554" s="14">
        <v>0</v>
      </c>
      <c r="AZ2554" s="14"/>
      <c r="BA2554" s="14"/>
      <c r="BB2554" s="14"/>
      <c r="BC2554" s="14"/>
      <c r="BD2554" s="14"/>
      <c r="BE2554" s="14">
        <f t="shared" si="3972"/>
        <v>0</v>
      </c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>
        <v>0</v>
      </c>
      <c r="BS2554" s="14">
        <v>0</v>
      </c>
      <c r="BT2554" s="14" t="e">
        <f>IF(#REF!=0,"-",#REF!/#REF!*100)</f>
        <v>#REF!</v>
      </c>
    </row>
    <row r="2555" spans="1:72" x14ac:dyDescent="0.25">
      <c r="A2555" s="4" t="s">
        <v>718</v>
      </c>
      <c r="B2555" s="4" t="s">
        <v>525</v>
      </c>
      <c r="C2555" s="4" t="s">
        <v>12</v>
      </c>
      <c r="D2555" s="102" t="s">
        <v>807</v>
      </c>
      <c r="E2555" s="113">
        <v>6137</v>
      </c>
      <c r="F2555" s="102"/>
      <c r="G2555" s="98" t="s">
        <v>1669</v>
      </c>
      <c r="H2555" s="13" t="s">
        <v>87</v>
      </c>
      <c r="I2555" s="14">
        <v>0</v>
      </c>
      <c r="J2555" s="14"/>
      <c r="K2555" s="14"/>
      <c r="L2555" s="14"/>
      <c r="M2555" s="14"/>
      <c r="N2555" s="14"/>
      <c r="O2555" s="14">
        <f t="shared" si="3970"/>
        <v>0</v>
      </c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>
        <v>0</v>
      </c>
      <c r="AC2555" s="14">
        <v>0</v>
      </c>
      <c r="AD2555" s="14">
        <v>0</v>
      </c>
      <c r="AE2555" s="14"/>
      <c r="AF2555" s="14"/>
      <c r="AG2555" s="14"/>
      <c r="AH2555" s="14"/>
      <c r="AI2555" s="14"/>
      <c r="AJ2555" s="14">
        <f t="shared" si="3971"/>
        <v>0</v>
      </c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>
        <v>0</v>
      </c>
      <c r="AX2555" s="14">
        <v>0</v>
      </c>
      <c r="AY2555" s="14">
        <v>0</v>
      </c>
      <c r="AZ2555" s="14"/>
      <c r="BA2555" s="14"/>
      <c r="BB2555" s="14"/>
      <c r="BC2555" s="14"/>
      <c r="BD2555" s="14"/>
      <c r="BE2555" s="14">
        <f t="shared" si="3972"/>
        <v>0</v>
      </c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>
        <v>0</v>
      </c>
      <c r="BS2555" s="14">
        <v>0</v>
      </c>
      <c r="BT2555" s="14" t="e">
        <f>IF(#REF!=0,"-",#REF!/#REF!*100)</f>
        <v>#REF!</v>
      </c>
    </row>
    <row r="2556" spans="1:72" ht="22.5" x14ac:dyDescent="0.25">
      <c r="A2556" s="4" t="s">
        <v>718</v>
      </c>
      <c r="B2556" s="4" t="s">
        <v>525</v>
      </c>
      <c r="C2556" s="4" t="s">
        <v>12</v>
      </c>
      <c r="D2556" s="102" t="s">
        <v>807</v>
      </c>
      <c r="E2556" s="113">
        <v>6138</v>
      </c>
      <c r="F2556" s="102"/>
      <c r="G2556" s="98" t="s">
        <v>1669</v>
      </c>
      <c r="H2556" s="13" t="s">
        <v>90</v>
      </c>
      <c r="I2556" s="14">
        <v>0</v>
      </c>
      <c r="J2556" s="14"/>
      <c r="K2556" s="14"/>
      <c r="L2556" s="14"/>
      <c r="M2556" s="14"/>
      <c r="N2556" s="14"/>
      <c r="O2556" s="14">
        <f t="shared" si="3970"/>
        <v>0</v>
      </c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>
        <v>0</v>
      </c>
      <c r="AC2556" s="14">
        <v>0</v>
      </c>
      <c r="AD2556" s="14">
        <v>0</v>
      </c>
      <c r="AE2556" s="14"/>
      <c r="AF2556" s="14"/>
      <c r="AG2556" s="14"/>
      <c r="AH2556" s="14"/>
      <c r="AI2556" s="14"/>
      <c r="AJ2556" s="14">
        <f t="shared" si="3971"/>
        <v>0</v>
      </c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>
        <v>0</v>
      </c>
      <c r="AX2556" s="14">
        <v>0</v>
      </c>
      <c r="AY2556" s="14">
        <v>0</v>
      </c>
      <c r="AZ2556" s="14"/>
      <c r="BA2556" s="14"/>
      <c r="BB2556" s="14"/>
      <c r="BC2556" s="14"/>
      <c r="BD2556" s="14"/>
      <c r="BE2556" s="14">
        <f t="shared" si="3972"/>
        <v>0</v>
      </c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>
        <v>0</v>
      </c>
      <c r="BS2556" s="14">
        <v>0</v>
      </c>
      <c r="BT2556" s="14" t="e">
        <f>IF(#REF!=0,"-",#REF!/#REF!*100)</f>
        <v>#REF!</v>
      </c>
    </row>
    <row r="2557" spans="1:72" x14ac:dyDescent="0.25">
      <c r="A2557" s="1" t="s">
        <v>718</v>
      </c>
      <c r="B2557" s="1" t="s">
        <v>525</v>
      </c>
      <c r="C2557" s="1" t="s">
        <v>12</v>
      </c>
      <c r="D2557" s="105" t="s">
        <v>807</v>
      </c>
      <c r="E2557" s="105" t="s">
        <v>34</v>
      </c>
      <c r="F2557" s="102" t="s">
        <v>0</v>
      </c>
      <c r="G2557" s="13" t="s">
        <v>0</v>
      </c>
      <c r="H2557" s="2" t="s">
        <v>35</v>
      </c>
      <c r="I2557" s="12">
        <f t="shared" ref="I2557:AA2557" si="3997">SUM(I2558:I2560)</f>
        <v>0</v>
      </c>
      <c r="J2557" s="12">
        <f t="shared" si="3997"/>
        <v>0</v>
      </c>
      <c r="K2557" s="12">
        <f t="shared" si="3997"/>
        <v>0</v>
      </c>
      <c r="L2557" s="12">
        <f t="shared" si="3997"/>
        <v>0</v>
      </c>
      <c r="M2557" s="12">
        <f t="shared" si="3997"/>
        <v>0</v>
      </c>
      <c r="N2557" s="12">
        <f t="shared" si="3997"/>
        <v>0</v>
      </c>
      <c r="O2557" s="12">
        <f t="shared" si="3997"/>
        <v>0</v>
      </c>
      <c r="P2557" s="12">
        <f t="shared" si="3997"/>
        <v>0</v>
      </c>
      <c r="Q2557" s="12">
        <f t="shared" si="3997"/>
        <v>0</v>
      </c>
      <c r="R2557" s="12">
        <f t="shared" si="3997"/>
        <v>0</v>
      </c>
      <c r="S2557" s="12">
        <f t="shared" si="3997"/>
        <v>0</v>
      </c>
      <c r="T2557" s="12">
        <f t="shared" si="3997"/>
        <v>0</v>
      </c>
      <c r="U2557" s="12">
        <f t="shared" si="3997"/>
        <v>0</v>
      </c>
      <c r="V2557" s="12">
        <f t="shared" si="3997"/>
        <v>0</v>
      </c>
      <c r="W2557" s="12">
        <f t="shared" si="3997"/>
        <v>0</v>
      </c>
      <c r="X2557" s="12">
        <f t="shared" si="3997"/>
        <v>0</v>
      </c>
      <c r="Y2557" s="12">
        <f t="shared" si="3997"/>
        <v>0</v>
      </c>
      <c r="Z2557" s="12">
        <f t="shared" si="3997"/>
        <v>0</v>
      </c>
      <c r="AA2557" s="12">
        <f t="shared" si="3997"/>
        <v>0</v>
      </c>
      <c r="AB2557" s="12">
        <v>0</v>
      </c>
      <c r="AC2557" s="12">
        <v>0</v>
      </c>
      <c r="AD2557" s="12">
        <f t="shared" ref="AD2557:AV2557" si="3998">SUM(AD2558:AD2560)</f>
        <v>0</v>
      </c>
      <c r="AE2557" s="12">
        <f t="shared" si="3998"/>
        <v>0</v>
      </c>
      <c r="AF2557" s="12">
        <f t="shared" si="3998"/>
        <v>0</v>
      </c>
      <c r="AG2557" s="12">
        <f t="shared" si="3998"/>
        <v>0</v>
      </c>
      <c r="AH2557" s="12">
        <f t="shared" si="3998"/>
        <v>0</v>
      </c>
      <c r="AI2557" s="12">
        <f t="shared" si="3998"/>
        <v>0</v>
      </c>
      <c r="AJ2557" s="12">
        <f t="shared" si="3998"/>
        <v>0</v>
      </c>
      <c r="AK2557" s="12">
        <f t="shared" si="3998"/>
        <v>0</v>
      </c>
      <c r="AL2557" s="12">
        <f t="shared" si="3998"/>
        <v>0</v>
      </c>
      <c r="AM2557" s="12">
        <f t="shared" si="3998"/>
        <v>0</v>
      </c>
      <c r="AN2557" s="12">
        <f t="shared" si="3998"/>
        <v>0</v>
      </c>
      <c r="AO2557" s="12">
        <f t="shared" si="3998"/>
        <v>0</v>
      </c>
      <c r="AP2557" s="12">
        <f t="shared" si="3998"/>
        <v>0</v>
      </c>
      <c r="AQ2557" s="12">
        <f t="shared" si="3998"/>
        <v>0</v>
      </c>
      <c r="AR2557" s="12">
        <f t="shared" si="3998"/>
        <v>0</v>
      </c>
      <c r="AS2557" s="12">
        <f t="shared" si="3998"/>
        <v>0</v>
      </c>
      <c r="AT2557" s="12">
        <f t="shared" si="3998"/>
        <v>0</v>
      </c>
      <c r="AU2557" s="12">
        <f t="shared" si="3998"/>
        <v>0</v>
      </c>
      <c r="AV2557" s="12">
        <f t="shared" si="3998"/>
        <v>0</v>
      </c>
      <c r="AW2557" s="12">
        <v>0</v>
      </c>
      <c r="AX2557" s="12">
        <v>0</v>
      </c>
      <c r="AY2557" s="12">
        <f t="shared" ref="AY2557:BQ2557" si="3999">SUM(AY2558:AY2560)</f>
        <v>0</v>
      </c>
      <c r="AZ2557" s="12">
        <f t="shared" si="3999"/>
        <v>0</v>
      </c>
      <c r="BA2557" s="12">
        <f t="shared" si="3999"/>
        <v>0</v>
      </c>
      <c r="BB2557" s="12">
        <f t="shared" si="3999"/>
        <v>0</v>
      </c>
      <c r="BC2557" s="12">
        <f t="shared" si="3999"/>
        <v>0</v>
      </c>
      <c r="BD2557" s="12">
        <f t="shared" si="3999"/>
        <v>0</v>
      </c>
      <c r="BE2557" s="12">
        <f t="shared" si="3999"/>
        <v>0</v>
      </c>
      <c r="BF2557" s="12">
        <f t="shared" si="3999"/>
        <v>0</v>
      </c>
      <c r="BG2557" s="12">
        <f t="shared" si="3999"/>
        <v>0</v>
      </c>
      <c r="BH2557" s="12">
        <f t="shared" si="3999"/>
        <v>0</v>
      </c>
      <c r="BI2557" s="12">
        <f t="shared" si="3999"/>
        <v>0</v>
      </c>
      <c r="BJ2557" s="12">
        <f t="shared" si="3999"/>
        <v>0</v>
      </c>
      <c r="BK2557" s="12">
        <f t="shared" si="3999"/>
        <v>0</v>
      </c>
      <c r="BL2557" s="12">
        <f t="shared" si="3999"/>
        <v>0</v>
      </c>
      <c r="BM2557" s="12">
        <f t="shared" si="3999"/>
        <v>0</v>
      </c>
      <c r="BN2557" s="12">
        <f t="shared" si="3999"/>
        <v>0</v>
      </c>
      <c r="BO2557" s="12">
        <f t="shared" si="3999"/>
        <v>0</v>
      </c>
      <c r="BP2557" s="12">
        <f t="shared" si="3999"/>
        <v>0</v>
      </c>
      <c r="BQ2557" s="12">
        <f t="shared" si="3999"/>
        <v>0</v>
      </c>
      <c r="BR2557" s="12">
        <v>0</v>
      </c>
      <c r="BS2557" s="12">
        <v>0</v>
      </c>
      <c r="BT2557" s="12" t="e">
        <f>IF(#REF!=0,"-",#REF!/#REF!*100)</f>
        <v>#REF!</v>
      </c>
    </row>
    <row r="2558" spans="1:72" x14ac:dyDescent="0.25">
      <c r="A2558" s="4" t="s">
        <v>718</v>
      </c>
      <c r="B2558" s="4" t="s">
        <v>525</v>
      </c>
      <c r="C2558" s="4" t="s">
        <v>12</v>
      </c>
      <c r="D2558" s="102" t="s">
        <v>807</v>
      </c>
      <c r="E2558" s="113">
        <v>6139</v>
      </c>
      <c r="F2558" s="102"/>
      <c r="G2558" s="98" t="s">
        <v>1669</v>
      </c>
      <c r="H2558" s="13" t="s">
        <v>35</v>
      </c>
      <c r="I2558" s="14">
        <v>0</v>
      </c>
      <c r="J2558" s="14"/>
      <c r="K2558" s="14"/>
      <c r="L2558" s="14"/>
      <c r="M2558" s="14"/>
      <c r="N2558" s="14"/>
      <c r="O2558" s="14">
        <f t="shared" si="3970"/>
        <v>0</v>
      </c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>
        <v>0</v>
      </c>
      <c r="AC2558" s="14">
        <v>0</v>
      </c>
      <c r="AD2558" s="14">
        <v>0</v>
      </c>
      <c r="AE2558" s="14"/>
      <c r="AF2558" s="14"/>
      <c r="AG2558" s="14"/>
      <c r="AH2558" s="14"/>
      <c r="AI2558" s="14"/>
      <c r="AJ2558" s="14">
        <f t="shared" si="3971"/>
        <v>0</v>
      </c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>
        <v>0</v>
      </c>
      <c r="AX2558" s="14">
        <v>0</v>
      </c>
      <c r="AY2558" s="14">
        <v>0</v>
      </c>
      <c r="AZ2558" s="14"/>
      <c r="BA2558" s="14"/>
      <c r="BB2558" s="14"/>
      <c r="BC2558" s="14"/>
      <c r="BD2558" s="14"/>
      <c r="BE2558" s="14">
        <f t="shared" si="3972"/>
        <v>0</v>
      </c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>
        <v>0</v>
      </c>
      <c r="BS2558" s="14">
        <v>0</v>
      </c>
      <c r="BT2558" s="14" t="e">
        <f>IF(#REF!=0,"-",#REF!/#REF!*100)</f>
        <v>#REF!</v>
      </c>
    </row>
    <row r="2559" spans="1:72" ht="22.5" x14ac:dyDescent="0.25">
      <c r="A2559" s="4" t="s">
        <v>718</v>
      </c>
      <c r="B2559" s="4" t="s">
        <v>525</v>
      </c>
      <c r="C2559" s="4" t="s">
        <v>12</v>
      </c>
      <c r="D2559" s="102" t="s">
        <v>807</v>
      </c>
      <c r="E2559" s="113">
        <v>6139</v>
      </c>
      <c r="F2559" s="102" t="s">
        <v>814</v>
      </c>
      <c r="G2559" s="98" t="s">
        <v>1669</v>
      </c>
      <c r="H2559" s="13" t="s">
        <v>37</v>
      </c>
      <c r="I2559" s="14">
        <v>0</v>
      </c>
      <c r="J2559" s="14"/>
      <c r="K2559" s="14"/>
      <c r="L2559" s="14"/>
      <c r="M2559" s="14"/>
      <c r="N2559" s="14"/>
      <c r="O2559" s="14">
        <f t="shared" si="3970"/>
        <v>0</v>
      </c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>
        <v>0</v>
      </c>
      <c r="AC2559" s="14">
        <v>0</v>
      </c>
      <c r="AD2559" s="14">
        <v>0</v>
      </c>
      <c r="AE2559" s="14"/>
      <c r="AF2559" s="14"/>
      <c r="AG2559" s="14"/>
      <c r="AH2559" s="14"/>
      <c r="AI2559" s="14"/>
      <c r="AJ2559" s="14">
        <f t="shared" si="3971"/>
        <v>0</v>
      </c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>
        <v>0</v>
      </c>
      <c r="AX2559" s="14">
        <v>0</v>
      </c>
      <c r="AY2559" s="14">
        <v>0</v>
      </c>
      <c r="AZ2559" s="14"/>
      <c r="BA2559" s="14"/>
      <c r="BB2559" s="14"/>
      <c r="BC2559" s="14"/>
      <c r="BD2559" s="14"/>
      <c r="BE2559" s="14">
        <f t="shared" si="3972"/>
        <v>0</v>
      </c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>
        <v>0</v>
      </c>
      <c r="BS2559" s="14">
        <v>0</v>
      </c>
      <c r="BT2559" s="14" t="e">
        <f>IF(#REF!=0,"-",#REF!/#REF!*100)</f>
        <v>#REF!</v>
      </c>
    </row>
    <row r="2560" spans="1:72" ht="33.75" x14ac:dyDescent="0.25">
      <c r="A2560" s="4" t="s">
        <v>718</v>
      </c>
      <c r="B2560" s="4" t="s">
        <v>525</v>
      </c>
      <c r="C2560" s="4" t="s">
        <v>12</v>
      </c>
      <c r="D2560" s="102" t="s">
        <v>807</v>
      </c>
      <c r="E2560" s="113">
        <v>6139</v>
      </c>
      <c r="F2560" s="102" t="s">
        <v>815</v>
      </c>
      <c r="G2560" s="98" t="s">
        <v>1669</v>
      </c>
      <c r="H2560" s="13" t="s">
        <v>38</v>
      </c>
      <c r="I2560" s="14">
        <v>0</v>
      </c>
      <c r="J2560" s="14"/>
      <c r="K2560" s="14"/>
      <c r="L2560" s="14"/>
      <c r="M2560" s="14"/>
      <c r="N2560" s="14"/>
      <c r="O2560" s="14">
        <f t="shared" si="3970"/>
        <v>0</v>
      </c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>
        <v>0</v>
      </c>
      <c r="AC2560" s="14">
        <v>0</v>
      </c>
      <c r="AD2560" s="14">
        <v>0</v>
      </c>
      <c r="AE2560" s="14"/>
      <c r="AF2560" s="14"/>
      <c r="AG2560" s="14"/>
      <c r="AH2560" s="14"/>
      <c r="AI2560" s="14"/>
      <c r="AJ2560" s="14">
        <f t="shared" si="3971"/>
        <v>0</v>
      </c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>
        <v>0</v>
      </c>
      <c r="AX2560" s="14">
        <v>0</v>
      </c>
      <c r="AY2560" s="14">
        <v>0</v>
      </c>
      <c r="AZ2560" s="14"/>
      <c r="BA2560" s="14"/>
      <c r="BB2560" s="14"/>
      <c r="BC2560" s="14"/>
      <c r="BD2560" s="14"/>
      <c r="BE2560" s="14">
        <f t="shared" si="3972"/>
        <v>0</v>
      </c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>
        <v>0</v>
      </c>
      <c r="BS2560" s="14">
        <v>0</v>
      </c>
      <c r="BT2560" s="14" t="e">
        <f>IF(#REF!=0,"-",#REF!/#REF!*100)</f>
        <v>#REF!</v>
      </c>
    </row>
    <row r="2561" spans="1:72" ht="33.75" x14ac:dyDescent="0.25">
      <c r="A2561" s="1" t="s">
        <v>0</v>
      </c>
      <c r="B2561" s="1" t="s">
        <v>0</v>
      </c>
      <c r="C2561" s="1" t="s">
        <v>0</v>
      </c>
      <c r="D2561" s="101" t="s">
        <v>0</v>
      </c>
      <c r="E2561" s="101" t="s">
        <v>0</v>
      </c>
      <c r="F2561" s="101" t="s">
        <v>0</v>
      </c>
      <c r="G2561" s="2" t="s">
        <v>0</v>
      </c>
      <c r="H2561" s="10" t="s">
        <v>39</v>
      </c>
      <c r="I2561" s="11">
        <f t="shared" ref="I2561:X2562" si="4000">SUM(I2562)</f>
        <v>0</v>
      </c>
      <c r="J2561" s="11">
        <f t="shared" si="4000"/>
        <v>0</v>
      </c>
      <c r="K2561" s="11">
        <f t="shared" si="4000"/>
        <v>0</v>
      </c>
      <c r="L2561" s="11">
        <f t="shared" si="4000"/>
        <v>0</v>
      </c>
      <c r="M2561" s="11">
        <f t="shared" si="4000"/>
        <v>0</v>
      </c>
      <c r="N2561" s="11">
        <f t="shared" si="4000"/>
        <v>0</v>
      </c>
      <c r="O2561" s="11">
        <f t="shared" si="4000"/>
        <v>0</v>
      </c>
      <c r="P2561" s="11">
        <f t="shared" si="4000"/>
        <v>0</v>
      </c>
      <c r="Q2561" s="11">
        <f t="shared" si="4000"/>
        <v>0</v>
      </c>
      <c r="R2561" s="11">
        <f t="shared" si="4000"/>
        <v>0</v>
      </c>
      <c r="S2561" s="11">
        <f t="shared" si="4000"/>
        <v>0</v>
      </c>
      <c r="T2561" s="11">
        <f t="shared" si="4000"/>
        <v>0</v>
      </c>
      <c r="U2561" s="11">
        <f t="shared" si="4000"/>
        <v>0</v>
      </c>
      <c r="V2561" s="11">
        <f t="shared" si="4000"/>
        <v>0</v>
      </c>
      <c r="W2561" s="11">
        <f t="shared" si="4000"/>
        <v>0</v>
      </c>
      <c r="X2561" s="11">
        <f t="shared" si="4000"/>
        <v>0</v>
      </c>
      <c r="Y2561" s="11">
        <f t="shared" ref="J2561:AA2562" si="4001">SUM(Y2562)</f>
        <v>0</v>
      </c>
      <c r="Z2561" s="11">
        <f t="shared" si="4001"/>
        <v>0</v>
      </c>
      <c r="AA2561" s="11">
        <f t="shared" si="4001"/>
        <v>0</v>
      </c>
      <c r="AB2561" s="11">
        <v>0</v>
      </c>
      <c r="AC2561" s="11">
        <v>0</v>
      </c>
      <c r="AD2561" s="11">
        <f t="shared" ref="AD2561:AS2562" si="4002">SUM(AD2562)</f>
        <v>0</v>
      </c>
      <c r="AE2561" s="11">
        <f t="shared" si="4002"/>
        <v>0</v>
      </c>
      <c r="AF2561" s="11">
        <f t="shared" si="4002"/>
        <v>0</v>
      </c>
      <c r="AG2561" s="11">
        <f t="shared" si="4002"/>
        <v>0</v>
      </c>
      <c r="AH2561" s="11">
        <f t="shared" si="4002"/>
        <v>0</v>
      </c>
      <c r="AI2561" s="11">
        <f t="shared" si="4002"/>
        <v>0</v>
      </c>
      <c r="AJ2561" s="11">
        <f t="shared" si="4002"/>
        <v>0</v>
      </c>
      <c r="AK2561" s="11">
        <f t="shared" si="4002"/>
        <v>0</v>
      </c>
      <c r="AL2561" s="11">
        <f t="shared" si="4002"/>
        <v>0</v>
      </c>
      <c r="AM2561" s="11">
        <f t="shared" si="4002"/>
        <v>0</v>
      </c>
      <c r="AN2561" s="11">
        <f t="shared" si="4002"/>
        <v>0</v>
      </c>
      <c r="AO2561" s="11">
        <f t="shared" si="4002"/>
        <v>0</v>
      </c>
      <c r="AP2561" s="11">
        <f t="shared" si="4002"/>
        <v>0</v>
      </c>
      <c r="AQ2561" s="11">
        <f t="shared" si="4002"/>
        <v>0</v>
      </c>
      <c r="AR2561" s="11">
        <f t="shared" si="4002"/>
        <v>0</v>
      </c>
      <c r="AS2561" s="11">
        <f t="shared" si="4002"/>
        <v>0</v>
      </c>
      <c r="AT2561" s="11">
        <f t="shared" ref="AE2561:AV2562" si="4003">SUM(AT2562)</f>
        <v>0</v>
      </c>
      <c r="AU2561" s="11">
        <f t="shared" si="4003"/>
        <v>0</v>
      </c>
      <c r="AV2561" s="11">
        <f t="shared" si="4003"/>
        <v>0</v>
      </c>
      <c r="AW2561" s="11">
        <v>0</v>
      </c>
      <c r="AX2561" s="11">
        <v>0</v>
      </c>
      <c r="AY2561" s="11">
        <f t="shared" ref="AY2561:BN2562" si="4004">SUM(AY2562)</f>
        <v>0</v>
      </c>
      <c r="AZ2561" s="11">
        <f t="shared" si="4004"/>
        <v>0</v>
      </c>
      <c r="BA2561" s="11">
        <f t="shared" si="4004"/>
        <v>0</v>
      </c>
      <c r="BB2561" s="11">
        <f t="shared" si="4004"/>
        <v>0</v>
      </c>
      <c r="BC2561" s="11">
        <f t="shared" si="4004"/>
        <v>0</v>
      </c>
      <c r="BD2561" s="11">
        <f t="shared" si="4004"/>
        <v>0</v>
      </c>
      <c r="BE2561" s="11">
        <f t="shared" si="4004"/>
        <v>0</v>
      </c>
      <c r="BF2561" s="11">
        <f t="shared" si="4004"/>
        <v>0</v>
      </c>
      <c r="BG2561" s="11">
        <f t="shared" si="4004"/>
        <v>0</v>
      </c>
      <c r="BH2561" s="11">
        <f t="shared" si="4004"/>
        <v>0</v>
      </c>
      <c r="BI2561" s="11">
        <f t="shared" si="4004"/>
        <v>0</v>
      </c>
      <c r="BJ2561" s="11">
        <f t="shared" si="4004"/>
        <v>0</v>
      </c>
      <c r="BK2561" s="11">
        <f t="shared" si="4004"/>
        <v>0</v>
      </c>
      <c r="BL2561" s="11">
        <f t="shared" si="4004"/>
        <v>0</v>
      </c>
      <c r="BM2561" s="11">
        <f t="shared" si="4004"/>
        <v>0</v>
      </c>
      <c r="BN2561" s="11">
        <f t="shared" si="4004"/>
        <v>0</v>
      </c>
      <c r="BO2561" s="11">
        <f t="shared" ref="AZ2561:BQ2562" si="4005">SUM(BO2562)</f>
        <v>0</v>
      </c>
      <c r="BP2561" s="11">
        <f t="shared" si="4005"/>
        <v>0</v>
      </c>
      <c r="BQ2561" s="11">
        <f t="shared" si="4005"/>
        <v>0</v>
      </c>
      <c r="BR2561" s="11">
        <v>0</v>
      </c>
      <c r="BS2561" s="11">
        <v>0</v>
      </c>
      <c r="BT2561" s="11" t="e">
        <f>IF(#REF!=0,"-",#REF!/#REF!*100)</f>
        <v>#REF!</v>
      </c>
    </row>
    <row r="2562" spans="1:72" ht="22.5" x14ac:dyDescent="0.25">
      <c r="A2562" s="4" t="s">
        <v>718</v>
      </c>
      <c r="B2562" s="4" t="s">
        <v>525</v>
      </c>
      <c r="C2562" s="4" t="s">
        <v>12</v>
      </c>
      <c r="D2562" s="102" t="s">
        <v>807</v>
      </c>
      <c r="E2562" s="101" t="s">
        <v>40</v>
      </c>
      <c r="F2562" s="101" t="s">
        <v>0</v>
      </c>
      <c r="G2562" s="2" t="s">
        <v>0</v>
      </c>
      <c r="H2562" s="2" t="s">
        <v>41</v>
      </c>
      <c r="I2562" s="12">
        <f t="shared" si="4000"/>
        <v>0</v>
      </c>
      <c r="J2562" s="12">
        <f t="shared" si="4001"/>
        <v>0</v>
      </c>
      <c r="K2562" s="12">
        <f t="shared" si="4001"/>
        <v>0</v>
      </c>
      <c r="L2562" s="12">
        <f t="shared" si="4001"/>
        <v>0</v>
      </c>
      <c r="M2562" s="12">
        <f t="shared" si="4001"/>
        <v>0</v>
      </c>
      <c r="N2562" s="12">
        <f t="shared" si="4001"/>
        <v>0</v>
      </c>
      <c r="O2562" s="12">
        <f t="shared" si="4001"/>
        <v>0</v>
      </c>
      <c r="P2562" s="12">
        <f t="shared" si="4001"/>
        <v>0</v>
      </c>
      <c r="Q2562" s="12">
        <f t="shared" si="4001"/>
        <v>0</v>
      </c>
      <c r="R2562" s="12">
        <f t="shared" si="4001"/>
        <v>0</v>
      </c>
      <c r="S2562" s="12">
        <f t="shared" si="4001"/>
        <v>0</v>
      </c>
      <c r="T2562" s="12">
        <f t="shared" si="4001"/>
        <v>0</v>
      </c>
      <c r="U2562" s="12">
        <f t="shared" si="4001"/>
        <v>0</v>
      </c>
      <c r="V2562" s="12">
        <f t="shared" si="4001"/>
        <v>0</v>
      </c>
      <c r="W2562" s="12">
        <f t="shared" si="4001"/>
        <v>0</v>
      </c>
      <c r="X2562" s="12">
        <f t="shared" si="4001"/>
        <v>0</v>
      </c>
      <c r="Y2562" s="12">
        <f t="shared" si="4001"/>
        <v>0</v>
      </c>
      <c r="Z2562" s="12">
        <f t="shared" si="4001"/>
        <v>0</v>
      </c>
      <c r="AA2562" s="12">
        <f t="shared" si="4001"/>
        <v>0</v>
      </c>
      <c r="AB2562" s="12">
        <v>0</v>
      </c>
      <c r="AC2562" s="12">
        <v>0</v>
      </c>
      <c r="AD2562" s="12">
        <f t="shared" si="4002"/>
        <v>0</v>
      </c>
      <c r="AE2562" s="12">
        <f t="shared" si="4003"/>
        <v>0</v>
      </c>
      <c r="AF2562" s="12">
        <f t="shared" si="4003"/>
        <v>0</v>
      </c>
      <c r="AG2562" s="12">
        <f t="shared" si="4003"/>
        <v>0</v>
      </c>
      <c r="AH2562" s="12">
        <f t="shared" si="4003"/>
        <v>0</v>
      </c>
      <c r="AI2562" s="12">
        <f t="shared" si="4003"/>
        <v>0</v>
      </c>
      <c r="AJ2562" s="12">
        <f t="shared" si="4003"/>
        <v>0</v>
      </c>
      <c r="AK2562" s="12">
        <f t="shared" si="4003"/>
        <v>0</v>
      </c>
      <c r="AL2562" s="12">
        <f t="shared" si="4003"/>
        <v>0</v>
      </c>
      <c r="AM2562" s="12">
        <f t="shared" si="4003"/>
        <v>0</v>
      </c>
      <c r="AN2562" s="12">
        <f t="shared" si="4003"/>
        <v>0</v>
      </c>
      <c r="AO2562" s="12">
        <f t="shared" si="4003"/>
        <v>0</v>
      </c>
      <c r="AP2562" s="12">
        <f t="shared" si="4003"/>
        <v>0</v>
      </c>
      <c r="AQ2562" s="12">
        <f t="shared" si="4003"/>
        <v>0</v>
      </c>
      <c r="AR2562" s="12">
        <f t="shared" si="4003"/>
        <v>0</v>
      </c>
      <c r="AS2562" s="12">
        <f t="shared" si="4003"/>
        <v>0</v>
      </c>
      <c r="AT2562" s="12">
        <f t="shared" si="4003"/>
        <v>0</v>
      </c>
      <c r="AU2562" s="12">
        <f t="shared" si="4003"/>
        <v>0</v>
      </c>
      <c r="AV2562" s="12">
        <f t="shared" si="4003"/>
        <v>0</v>
      </c>
      <c r="AW2562" s="12">
        <v>0</v>
      </c>
      <c r="AX2562" s="12">
        <v>0</v>
      </c>
      <c r="AY2562" s="12">
        <f t="shared" si="4004"/>
        <v>0</v>
      </c>
      <c r="AZ2562" s="12">
        <f t="shared" si="4005"/>
        <v>0</v>
      </c>
      <c r="BA2562" s="12">
        <f t="shared" si="4005"/>
        <v>0</v>
      </c>
      <c r="BB2562" s="12">
        <f t="shared" si="4005"/>
        <v>0</v>
      </c>
      <c r="BC2562" s="12">
        <f t="shared" si="4005"/>
        <v>0</v>
      </c>
      <c r="BD2562" s="12">
        <f t="shared" si="4005"/>
        <v>0</v>
      </c>
      <c r="BE2562" s="12">
        <f t="shared" si="4005"/>
        <v>0</v>
      </c>
      <c r="BF2562" s="12">
        <f t="shared" si="4005"/>
        <v>0</v>
      </c>
      <c r="BG2562" s="12">
        <f t="shared" si="4005"/>
        <v>0</v>
      </c>
      <c r="BH2562" s="12">
        <f t="shared" si="4005"/>
        <v>0</v>
      </c>
      <c r="BI2562" s="12">
        <f t="shared" si="4005"/>
        <v>0</v>
      </c>
      <c r="BJ2562" s="12">
        <f t="shared" si="4005"/>
        <v>0</v>
      </c>
      <c r="BK2562" s="12">
        <f t="shared" si="4005"/>
        <v>0</v>
      </c>
      <c r="BL2562" s="12">
        <f t="shared" si="4005"/>
        <v>0</v>
      </c>
      <c r="BM2562" s="12">
        <f t="shared" si="4005"/>
        <v>0</v>
      </c>
      <c r="BN2562" s="12">
        <f t="shared" si="4005"/>
        <v>0</v>
      </c>
      <c r="BO2562" s="12">
        <f t="shared" si="4005"/>
        <v>0</v>
      </c>
      <c r="BP2562" s="12">
        <f t="shared" si="4005"/>
        <v>0</v>
      </c>
      <c r="BQ2562" s="12">
        <f t="shared" si="4005"/>
        <v>0</v>
      </c>
      <c r="BR2562" s="12">
        <v>0</v>
      </c>
      <c r="BS2562" s="12">
        <v>0</v>
      </c>
      <c r="BT2562" s="12" t="e">
        <f>IF(#REF!=0,"-",#REF!/#REF!*100)</f>
        <v>#REF!</v>
      </c>
    </row>
    <row r="2563" spans="1:72" x14ac:dyDescent="0.25">
      <c r="A2563" s="1" t="s">
        <v>718</v>
      </c>
      <c r="B2563" s="1" t="s">
        <v>525</v>
      </c>
      <c r="C2563" s="1" t="s">
        <v>12</v>
      </c>
      <c r="D2563" s="105" t="s">
        <v>807</v>
      </c>
      <c r="E2563" s="105" t="s">
        <v>44</v>
      </c>
      <c r="F2563" s="102" t="s">
        <v>0</v>
      </c>
      <c r="G2563" s="13" t="s">
        <v>0</v>
      </c>
      <c r="H2563" s="2" t="s">
        <v>45</v>
      </c>
      <c r="I2563" s="12">
        <f t="shared" ref="I2563:AA2563" si="4006">SUM(I2564:I2565)</f>
        <v>0</v>
      </c>
      <c r="J2563" s="12">
        <f t="shared" si="4006"/>
        <v>0</v>
      </c>
      <c r="K2563" s="12">
        <f t="shared" si="4006"/>
        <v>0</v>
      </c>
      <c r="L2563" s="12">
        <f t="shared" si="4006"/>
        <v>0</v>
      </c>
      <c r="M2563" s="12">
        <f t="shared" si="4006"/>
        <v>0</v>
      </c>
      <c r="N2563" s="12">
        <f t="shared" si="4006"/>
        <v>0</v>
      </c>
      <c r="O2563" s="12">
        <f t="shared" ref="O2563" si="4007">SUM(O2564:O2565)</f>
        <v>0</v>
      </c>
      <c r="P2563" s="12">
        <f t="shared" si="4006"/>
        <v>0</v>
      </c>
      <c r="Q2563" s="12">
        <f t="shared" si="4006"/>
        <v>0</v>
      </c>
      <c r="R2563" s="12">
        <f t="shared" si="4006"/>
        <v>0</v>
      </c>
      <c r="S2563" s="12">
        <f t="shared" si="4006"/>
        <v>0</v>
      </c>
      <c r="T2563" s="12">
        <f t="shared" si="4006"/>
        <v>0</v>
      </c>
      <c r="U2563" s="12">
        <f t="shared" si="4006"/>
        <v>0</v>
      </c>
      <c r="V2563" s="12">
        <f t="shared" si="4006"/>
        <v>0</v>
      </c>
      <c r="W2563" s="12">
        <f t="shared" si="4006"/>
        <v>0</v>
      </c>
      <c r="X2563" s="12">
        <f t="shared" si="4006"/>
        <v>0</v>
      </c>
      <c r="Y2563" s="12">
        <f t="shared" si="4006"/>
        <v>0</v>
      </c>
      <c r="Z2563" s="12">
        <f t="shared" si="4006"/>
        <v>0</v>
      </c>
      <c r="AA2563" s="12">
        <f t="shared" si="4006"/>
        <v>0</v>
      </c>
      <c r="AB2563" s="12">
        <v>0</v>
      </c>
      <c r="AC2563" s="12">
        <v>0</v>
      </c>
      <c r="AD2563" s="12">
        <f t="shared" ref="AD2563:AV2563" si="4008">SUM(AD2564:AD2565)</f>
        <v>0</v>
      </c>
      <c r="AE2563" s="12">
        <f t="shared" si="4008"/>
        <v>0</v>
      </c>
      <c r="AF2563" s="12">
        <f t="shared" si="4008"/>
        <v>0</v>
      </c>
      <c r="AG2563" s="12">
        <f t="shared" si="4008"/>
        <v>0</v>
      </c>
      <c r="AH2563" s="12">
        <f t="shared" si="4008"/>
        <v>0</v>
      </c>
      <c r="AI2563" s="12">
        <f t="shared" si="4008"/>
        <v>0</v>
      </c>
      <c r="AJ2563" s="12">
        <f t="shared" ref="AJ2563" si="4009">SUM(AJ2564:AJ2565)</f>
        <v>0</v>
      </c>
      <c r="AK2563" s="12">
        <f t="shared" si="4008"/>
        <v>0</v>
      </c>
      <c r="AL2563" s="12">
        <f t="shared" si="4008"/>
        <v>0</v>
      </c>
      <c r="AM2563" s="12">
        <f t="shared" si="4008"/>
        <v>0</v>
      </c>
      <c r="AN2563" s="12">
        <f t="shared" si="4008"/>
        <v>0</v>
      </c>
      <c r="AO2563" s="12">
        <f t="shared" si="4008"/>
        <v>0</v>
      </c>
      <c r="AP2563" s="12">
        <f t="shared" si="4008"/>
        <v>0</v>
      </c>
      <c r="AQ2563" s="12">
        <f t="shared" si="4008"/>
        <v>0</v>
      </c>
      <c r="AR2563" s="12">
        <f t="shared" si="4008"/>
        <v>0</v>
      </c>
      <c r="AS2563" s="12">
        <f t="shared" si="4008"/>
        <v>0</v>
      </c>
      <c r="AT2563" s="12">
        <f t="shared" si="4008"/>
        <v>0</v>
      </c>
      <c r="AU2563" s="12">
        <f t="shared" si="4008"/>
        <v>0</v>
      </c>
      <c r="AV2563" s="12">
        <f t="shared" si="4008"/>
        <v>0</v>
      </c>
      <c r="AW2563" s="12">
        <v>0</v>
      </c>
      <c r="AX2563" s="12">
        <v>0</v>
      </c>
      <c r="AY2563" s="12">
        <f t="shared" ref="AY2563:BQ2563" si="4010">SUM(AY2564:AY2565)</f>
        <v>0</v>
      </c>
      <c r="AZ2563" s="12">
        <f t="shared" si="4010"/>
        <v>0</v>
      </c>
      <c r="BA2563" s="12">
        <f t="shared" si="4010"/>
        <v>0</v>
      </c>
      <c r="BB2563" s="12">
        <f t="shared" si="4010"/>
        <v>0</v>
      </c>
      <c r="BC2563" s="12">
        <f t="shared" si="4010"/>
        <v>0</v>
      </c>
      <c r="BD2563" s="12">
        <f t="shared" si="4010"/>
        <v>0</v>
      </c>
      <c r="BE2563" s="12">
        <f t="shared" ref="BE2563" si="4011">SUM(BE2564:BE2565)</f>
        <v>0</v>
      </c>
      <c r="BF2563" s="12">
        <f t="shared" si="4010"/>
        <v>0</v>
      </c>
      <c r="BG2563" s="12">
        <f t="shared" si="4010"/>
        <v>0</v>
      </c>
      <c r="BH2563" s="12">
        <f t="shared" si="4010"/>
        <v>0</v>
      </c>
      <c r="BI2563" s="12">
        <f t="shared" si="4010"/>
        <v>0</v>
      </c>
      <c r="BJ2563" s="12">
        <f t="shared" si="4010"/>
        <v>0</v>
      </c>
      <c r="BK2563" s="12">
        <f t="shared" si="4010"/>
        <v>0</v>
      </c>
      <c r="BL2563" s="12">
        <f t="shared" si="4010"/>
        <v>0</v>
      </c>
      <c r="BM2563" s="12">
        <f t="shared" si="4010"/>
        <v>0</v>
      </c>
      <c r="BN2563" s="12">
        <f t="shared" si="4010"/>
        <v>0</v>
      </c>
      <c r="BO2563" s="12">
        <f t="shared" si="4010"/>
        <v>0</v>
      </c>
      <c r="BP2563" s="12">
        <f t="shared" si="4010"/>
        <v>0</v>
      </c>
      <c r="BQ2563" s="12">
        <f t="shared" si="4010"/>
        <v>0</v>
      </c>
      <c r="BR2563" s="12">
        <v>0</v>
      </c>
      <c r="BS2563" s="12">
        <v>0</v>
      </c>
      <c r="BT2563" s="12" t="e">
        <f>IF(#REF!=0,"-",#REF!/#REF!*100)</f>
        <v>#REF!</v>
      </c>
    </row>
    <row r="2564" spans="1:72" x14ac:dyDescent="0.25">
      <c r="A2564" s="4" t="s">
        <v>718</v>
      </c>
      <c r="B2564" s="4" t="s">
        <v>525</v>
      </c>
      <c r="C2564" s="4" t="s">
        <v>12</v>
      </c>
      <c r="D2564" s="102" t="s">
        <v>807</v>
      </c>
      <c r="E2564" s="113">
        <v>6148</v>
      </c>
      <c r="F2564" s="102"/>
      <c r="G2564" s="98" t="s">
        <v>1669</v>
      </c>
      <c r="H2564" s="13" t="s">
        <v>45</v>
      </c>
      <c r="I2564" s="14">
        <v>0</v>
      </c>
      <c r="J2564" s="14"/>
      <c r="K2564" s="14"/>
      <c r="L2564" s="14"/>
      <c r="M2564" s="14"/>
      <c r="N2564" s="14"/>
      <c r="O2564" s="14">
        <f t="shared" si="3970"/>
        <v>0</v>
      </c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>
        <v>0</v>
      </c>
      <c r="AC2564" s="14">
        <v>0</v>
      </c>
      <c r="AD2564" s="14">
        <v>0</v>
      </c>
      <c r="AE2564" s="14"/>
      <c r="AF2564" s="14"/>
      <c r="AG2564" s="14"/>
      <c r="AH2564" s="14"/>
      <c r="AI2564" s="14"/>
      <c r="AJ2564" s="14">
        <f t="shared" si="3971"/>
        <v>0</v>
      </c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>
        <v>0</v>
      </c>
      <c r="AX2564" s="14">
        <v>0</v>
      </c>
      <c r="AY2564" s="14">
        <v>0</v>
      </c>
      <c r="AZ2564" s="14"/>
      <c r="BA2564" s="14"/>
      <c r="BB2564" s="14"/>
      <c r="BC2564" s="14"/>
      <c r="BD2564" s="14"/>
      <c r="BE2564" s="14">
        <f t="shared" si="3972"/>
        <v>0</v>
      </c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>
        <v>0</v>
      </c>
      <c r="BS2564" s="14">
        <v>0</v>
      </c>
      <c r="BT2564" s="14" t="e">
        <f>IF(#REF!=0,"-",#REF!/#REF!*100)</f>
        <v>#REF!</v>
      </c>
    </row>
    <row r="2565" spans="1:72" ht="22.5" x14ac:dyDescent="0.25">
      <c r="A2565" s="4" t="s">
        <v>718</v>
      </c>
      <c r="B2565" s="4" t="s">
        <v>525</v>
      </c>
      <c r="C2565" s="4" t="s">
        <v>12</v>
      </c>
      <c r="D2565" s="102" t="s">
        <v>807</v>
      </c>
      <c r="E2565" s="113">
        <v>6148</v>
      </c>
      <c r="F2565" s="102" t="s">
        <v>816</v>
      </c>
      <c r="G2565" s="98" t="s">
        <v>1669</v>
      </c>
      <c r="H2565" s="13" t="s">
        <v>113</v>
      </c>
      <c r="I2565" s="14">
        <v>0</v>
      </c>
      <c r="J2565" s="14"/>
      <c r="K2565" s="14"/>
      <c r="L2565" s="14"/>
      <c r="M2565" s="14"/>
      <c r="N2565" s="14"/>
      <c r="O2565" s="14">
        <f t="shared" si="3970"/>
        <v>0</v>
      </c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>
        <v>0</v>
      </c>
      <c r="AC2565" s="14">
        <v>0</v>
      </c>
      <c r="AD2565" s="14">
        <v>0</v>
      </c>
      <c r="AE2565" s="14"/>
      <c r="AF2565" s="14"/>
      <c r="AG2565" s="14"/>
      <c r="AH2565" s="14"/>
      <c r="AI2565" s="14"/>
      <c r="AJ2565" s="14">
        <f t="shared" si="3971"/>
        <v>0</v>
      </c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>
        <v>0</v>
      </c>
      <c r="AX2565" s="14">
        <v>0</v>
      </c>
      <c r="AY2565" s="14">
        <v>0</v>
      </c>
      <c r="AZ2565" s="14"/>
      <c r="BA2565" s="14"/>
      <c r="BB2565" s="14"/>
      <c r="BC2565" s="14"/>
      <c r="BD2565" s="14"/>
      <c r="BE2565" s="14">
        <f t="shared" si="3972"/>
        <v>0</v>
      </c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>
        <v>0</v>
      </c>
      <c r="BS2565" s="14">
        <v>0</v>
      </c>
      <c r="BT2565" s="14" t="e">
        <f>IF(#REF!=0,"-",#REF!/#REF!*100)</f>
        <v>#REF!</v>
      </c>
    </row>
    <row r="2566" spans="1:72" ht="33.75" x14ac:dyDescent="0.25">
      <c r="A2566" s="1" t="s">
        <v>0</v>
      </c>
      <c r="B2566" s="1" t="s">
        <v>0</v>
      </c>
      <c r="C2566" s="1" t="s">
        <v>0</v>
      </c>
      <c r="D2566" s="101" t="s">
        <v>0</v>
      </c>
      <c r="E2566" s="101" t="s">
        <v>0</v>
      </c>
      <c r="F2566" s="101" t="s">
        <v>0</v>
      </c>
      <c r="G2566" s="2" t="s">
        <v>0</v>
      </c>
      <c r="H2566" s="10" t="s">
        <v>47</v>
      </c>
      <c r="I2566" s="11">
        <f t="shared" ref="I2566:AA2566" si="4012">SUM(I2567)</f>
        <v>0</v>
      </c>
      <c r="J2566" s="11">
        <f t="shared" si="4012"/>
        <v>0</v>
      </c>
      <c r="K2566" s="11">
        <f t="shared" si="4012"/>
        <v>0</v>
      </c>
      <c r="L2566" s="11">
        <f t="shared" si="4012"/>
        <v>0</v>
      </c>
      <c r="M2566" s="11">
        <f t="shared" si="4012"/>
        <v>0</v>
      </c>
      <c r="N2566" s="11">
        <f t="shared" si="4012"/>
        <v>0</v>
      </c>
      <c r="O2566" s="11">
        <f t="shared" si="4012"/>
        <v>0</v>
      </c>
      <c r="P2566" s="11">
        <f t="shared" si="4012"/>
        <v>0</v>
      </c>
      <c r="Q2566" s="11">
        <f t="shared" si="4012"/>
        <v>0</v>
      </c>
      <c r="R2566" s="11">
        <f t="shared" si="4012"/>
        <v>0</v>
      </c>
      <c r="S2566" s="11">
        <f t="shared" si="4012"/>
        <v>0</v>
      </c>
      <c r="T2566" s="11">
        <f t="shared" si="4012"/>
        <v>0</v>
      </c>
      <c r="U2566" s="11">
        <f t="shared" si="4012"/>
        <v>0</v>
      </c>
      <c r="V2566" s="11">
        <f t="shared" si="4012"/>
        <v>0</v>
      </c>
      <c r="W2566" s="11">
        <f t="shared" si="4012"/>
        <v>0</v>
      </c>
      <c r="X2566" s="11">
        <f t="shared" si="4012"/>
        <v>0</v>
      </c>
      <c r="Y2566" s="11">
        <f t="shared" si="4012"/>
        <v>0</v>
      </c>
      <c r="Z2566" s="11">
        <f t="shared" si="4012"/>
        <v>0</v>
      </c>
      <c r="AA2566" s="11">
        <f t="shared" si="4012"/>
        <v>0</v>
      </c>
      <c r="AB2566" s="11">
        <v>0</v>
      </c>
      <c r="AC2566" s="11">
        <v>0</v>
      </c>
      <c r="AD2566" s="11">
        <f t="shared" ref="AD2566:AV2566" si="4013">SUM(AD2567)</f>
        <v>0</v>
      </c>
      <c r="AE2566" s="11">
        <f t="shared" si="4013"/>
        <v>0</v>
      </c>
      <c r="AF2566" s="11">
        <f t="shared" si="4013"/>
        <v>0</v>
      </c>
      <c r="AG2566" s="11">
        <f t="shared" si="4013"/>
        <v>0</v>
      </c>
      <c r="AH2566" s="11">
        <f t="shared" si="4013"/>
        <v>0</v>
      </c>
      <c r="AI2566" s="11">
        <f t="shared" si="4013"/>
        <v>0</v>
      </c>
      <c r="AJ2566" s="11">
        <f t="shared" si="4013"/>
        <v>0</v>
      </c>
      <c r="AK2566" s="11">
        <f t="shared" si="4013"/>
        <v>0</v>
      </c>
      <c r="AL2566" s="11">
        <f t="shared" si="4013"/>
        <v>0</v>
      </c>
      <c r="AM2566" s="11">
        <f t="shared" si="4013"/>
        <v>0</v>
      </c>
      <c r="AN2566" s="11">
        <f t="shared" si="4013"/>
        <v>0</v>
      </c>
      <c r="AO2566" s="11">
        <f t="shared" si="4013"/>
        <v>0</v>
      </c>
      <c r="AP2566" s="11">
        <f t="shared" si="4013"/>
        <v>0</v>
      </c>
      <c r="AQ2566" s="11">
        <f t="shared" si="4013"/>
        <v>0</v>
      </c>
      <c r="AR2566" s="11">
        <f t="shared" si="4013"/>
        <v>0</v>
      </c>
      <c r="AS2566" s="11">
        <f t="shared" si="4013"/>
        <v>0</v>
      </c>
      <c r="AT2566" s="11">
        <f t="shared" si="4013"/>
        <v>0</v>
      </c>
      <c r="AU2566" s="11">
        <f t="shared" si="4013"/>
        <v>0</v>
      </c>
      <c r="AV2566" s="11">
        <f t="shared" si="4013"/>
        <v>0</v>
      </c>
      <c r="AW2566" s="11">
        <v>0</v>
      </c>
      <c r="AX2566" s="11">
        <v>0</v>
      </c>
      <c r="AY2566" s="11">
        <f t="shared" ref="AY2566:BQ2566" si="4014">SUM(AY2567)</f>
        <v>15000</v>
      </c>
      <c r="AZ2566" s="11">
        <f t="shared" si="4014"/>
        <v>0</v>
      </c>
      <c r="BA2566" s="11">
        <f t="shared" si="4014"/>
        <v>0</v>
      </c>
      <c r="BB2566" s="11">
        <f t="shared" si="4014"/>
        <v>0</v>
      </c>
      <c r="BC2566" s="11">
        <f t="shared" si="4014"/>
        <v>0</v>
      </c>
      <c r="BD2566" s="11">
        <f t="shared" si="4014"/>
        <v>0</v>
      </c>
      <c r="BE2566" s="11">
        <f t="shared" si="4014"/>
        <v>15000</v>
      </c>
      <c r="BF2566" s="11">
        <f t="shared" si="4014"/>
        <v>0</v>
      </c>
      <c r="BG2566" s="11">
        <f t="shared" si="4014"/>
        <v>0</v>
      </c>
      <c r="BH2566" s="11">
        <f t="shared" si="4014"/>
        <v>0</v>
      </c>
      <c r="BI2566" s="11">
        <f t="shared" si="4014"/>
        <v>0</v>
      </c>
      <c r="BJ2566" s="11">
        <f t="shared" si="4014"/>
        <v>0</v>
      </c>
      <c r="BK2566" s="11">
        <f t="shared" si="4014"/>
        <v>0</v>
      </c>
      <c r="BL2566" s="11">
        <f t="shared" si="4014"/>
        <v>0</v>
      </c>
      <c r="BM2566" s="11">
        <f t="shared" si="4014"/>
        <v>0</v>
      </c>
      <c r="BN2566" s="11">
        <f t="shared" si="4014"/>
        <v>0</v>
      </c>
      <c r="BO2566" s="11">
        <f t="shared" si="4014"/>
        <v>0</v>
      </c>
      <c r="BP2566" s="11">
        <f t="shared" si="4014"/>
        <v>0</v>
      </c>
      <c r="BQ2566" s="11">
        <f t="shared" si="4014"/>
        <v>0</v>
      </c>
      <c r="BR2566" s="11">
        <v>0</v>
      </c>
      <c r="BS2566" s="11">
        <v>15000</v>
      </c>
      <c r="BT2566" s="11" t="e">
        <f>IF(#REF!=0,"-",#REF!/#REF!*100)</f>
        <v>#REF!</v>
      </c>
    </row>
    <row r="2567" spans="1:72" x14ac:dyDescent="0.25">
      <c r="A2567" s="4" t="s">
        <v>718</v>
      </c>
      <c r="B2567" s="4" t="s">
        <v>525</v>
      </c>
      <c r="C2567" s="4" t="s">
        <v>12</v>
      </c>
      <c r="D2567" s="102" t="s">
        <v>807</v>
      </c>
      <c r="E2567" s="101" t="s">
        <v>48</v>
      </c>
      <c r="F2567" s="101" t="s">
        <v>0</v>
      </c>
      <c r="G2567" s="2" t="s">
        <v>0</v>
      </c>
      <c r="H2567" s="2" t="s">
        <v>49</v>
      </c>
      <c r="I2567" s="12">
        <f t="shared" ref="I2567:AA2567" si="4015">SUM(I2568:I2570)</f>
        <v>0</v>
      </c>
      <c r="J2567" s="12">
        <f t="shared" si="4015"/>
        <v>0</v>
      </c>
      <c r="K2567" s="12">
        <f t="shared" si="4015"/>
        <v>0</v>
      </c>
      <c r="L2567" s="12">
        <f t="shared" si="4015"/>
        <v>0</v>
      </c>
      <c r="M2567" s="12">
        <f t="shared" si="4015"/>
        <v>0</v>
      </c>
      <c r="N2567" s="12">
        <f t="shared" si="4015"/>
        <v>0</v>
      </c>
      <c r="O2567" s="12">
        <f t="shared" ref="O2567" si="4016">SUM(O2568:O2570)</f>
        <v>0</v>
      </c>
      <c r="P2567" s="12">
        <f t="shared" si="4015"/>
        <v>0</v>
      </c>
      <c r="Q2567" s="12">
        <f t="shared" si="4015"/>
        <v>0</v>
      </c>
      <c r="R2567" s="12">
        <f t="shared" si="4015"/>
        <v>0</v>
      </c>
      <c r="S2567" s="12">
        <f t="shared" si="4015"/>
        <v>0</v>
      </c>
      <c r="T2567" s="12">
        <f t="shared" si="4015"/>
        <v>0</v>
      </c>
      <c r="U2567" s="12">
        <f t="shared" si="4015"/>
        <v>0</v>
      </c>
      <c r="V2567" s="12">
        <f t="shared" si="4015"/>
        <v>0</v>
      </c>
      <c r="W2567" s="12">
        <f t="shared" si="4015"/>
        <v>0</v>
      </c>
      <c r="X2567" s="12">
        <f t="shared" si="4015"/>
        <v>0</v>
      </c>
      <c r="Y2567" s="12">
        <f t="shared" si="4015"/>
        <v>0</v>
      </c>
      <c r="Z2567" s="12">
        <f t="shared" si="4015"/>
        <v>0</v>
      </c>
      <c r="AA2567" s="12">
        <f t="shared" si="4015"/>
        <v>0</v>
      </c>
      <c r="AB2567" s="12">
        <v>0</v>
      </c>
      <c r="AC2567" s="12">
        <v>0</v>
      </c>
      <c r="AD2567" s="12">
        <f t="shared" ref="AD2567:AV2567" si="4017">SUM(AD2568:AD2570)</f>
        <v>0</v>
      </c>
      <c r="AE2567" s="12">
        <f t="shared" si="4017"/>
        <v>0</v>
      </c>
      <c r="AF2567" s="12">
        <f t="shared" si="4017"/>
        <v>0</v>
      </c>
      <c r="AG2567" s="12">
        <f t="shared" si="4017"/>
        <v>0</v>
      </c>
      <c r="AH2567" s="12">
        <f t="shared" si="4017"/>
        <v>0</v>
      </c>
      <c r="AI2567" s="12">
        <f t="shared" si="4017"/>
        <v>0</v>
      </c>
      <c r="AJ2567" s="12">
        <f t="shared" ref="AJ2567" si="4018">SUM(AJ2568:AJ2570)</f>
        <v>0</v>
      </c>
      <c r="AK2567" s="12">
        <f t="shared" si="4017"/>
        <v>0</v>
      </c>
      <c r="AL2567" s="12">
        <f t="shared" si="4017"/>
        <v>0</v>
      </c>
      <c r="AM2567" s="12">
        <f t="shared" si="4017"/>
        <v>0</v>
      </c>
      <c r="AN2567" s="12">
        <f t="shared" si="4017"/>
        <v>0</v>
      </c>
      <c r="AO2567" s="12">
        <f t="shared" si="4017"/>
        <v>0</v>
      </c>
      <c r="AP2567" s="12">
        <f t="shared" si="4017"/>
        <v>0</v>
      </c>
      <c r="AQ2567" s="12">
        <f t="shared" si="4017"/>
        <v>0</v>
      </c>
      <c r="AR2567" s="12">
        <f t="shared" si="4017"/>
        <v>0</v>
      </c>
      <c r="AS2567" s="12">
        <f t="shared" si="4017"/>
        <v>0</v>
      </c>
      <c r="AT2567" s="12">
        <f t="shared" si="4017"/>
        <v>0</v>
      </c>
      <c r="AU2567" s="12">
        <f t="shared" si="4017"/>
        <v>0</v>
      </c>
      <c r="AV2567" s="12">
        <f t="shared" si="4017"/>
        <v>0</v>
      </c>
      <c r="AW2567" s="12">
        <v>0</v>
      </c>
      <c r="AX2567" s="12">
        <v>0</v>
      </c>
      <c r="AY2567" s="12">
        <f t="shared" ref="AY2567:BQ2567" si="4019">SUM(AY2568:AY2570)</f>
        <v>15000</v>
      </c>
      <c r="AZ2567" s="12">
        <f t="shared" si="4019"/>
        <v>0</v>
      </c>
      <c r="BA2567" s="12">
        <f t="shared" si="4019"/>
        <v>0</v>
      </c>
      <c r="BB2567" s="12">
        <f t="shared" si="4019"/>
        <v>0</v>
      </c>
      <c r="BC2567" s="12">
        <f t="shared" si="4019"/>
        <v>0</v>
      </c>
      <c r="BD2567" s="12">
        <f t="shared" si="4019"/>
        <v>0</v>
      </c>
      <c r="BE2567" s="12">
        <f t="shared" ref="BE2567" si="4020">SUM(BE2568:BE2570)</f>
        <v>15000</v>
      </c>
      <c r="BF2567" s="12">
        <f t="shared" si="4019"/>
        <v>0</v>
      </c>
      <c r="BG2567" s="12">
        <f t="shared" si="4019"/>
        <v>0</v>
      </c>
      <c r="BH2567" s="12">
        <f t="shared" si="4019"/>
        <v>0</v>
      </c>
      <c r="BI2567" s="12">
        <f t="shared" si="4019"/>
        <v>0</v>
      </c>
      <c r="BJ2567" s="12">
        <f t="shared" si="4019"/>
        <v>0</v>
      </c>
      <c r="BK2567" s="12">
        <f t="shared" si="4019"/>
        <v>0</v>
      </c>
      <c r="BL2567" s="12">
        <f t="shared" si="4019"/>
        <v>0</v>
      </c>
      <c r="BM2567" s="12">
        <f t="shared" si="4019"/>
        <v>0</v>
      </c>
      <c r="BN2567" s="12">
        <f t="shared" si="4019"/>
        <v>0</v>
      </c>
      <c r="BO2567" s="12">
        <f t="shared" si="4019"/>
        <v>0</v>
      </c>
      <c r="BP2567" s="12">
        <f t="shared" si="4019"/>
        <v>0</v>
      </c>
      <c r="BQ2567" s="12">
        <f t="shared" si="4019"/>
        <v>0</v>
      </c>
      <c r="BR2567" s="12">
        <v>0</v>
      </c>
      <c r="BS2567" s="12">
        <v>15000</v>
      </c>
      <c r="BT2567" s="12" t="e">
        <f>IF(#REF!=0,"-",#REF!/#REF!*100)</f>
        <v>#REF!</v>
      </c>
    </row>
    <row r="2568" spans="1:72" x14ac:dyDescent="0.25">
      <c r="A2568" s="4" t="s">
        <v>718</v>
      </c>
      <c r="B2568" s="4" t="s">
        <v>525</v>
      </c>
      <c r="C2568" s="4" t="s">
        <v>12</v>
      </c>
      <c r="D2568" s="102" t="s">
        <v>807</v>
      </c>
      <c r="E2568" s="113">
        <v>8213</v>
      </c>
      <c r="F2568" s="102"/>
      <c r="G2568" s="98" t="s">
        <v>1669</v>
      </c>
      <c r="H2568" s="13" t="s">
        <v>51</v>
      </c>
      <c r="I2568" s="14">
        <v>0</v>
      </c>
      <c r="J2568" s="14"/>
      <c r="K2568" s="14"/>
      <c r="L2568" s="14"/>
      <c r="M2568" s="14"/>
      <c r="N2568" s="14"/>
      <c r="O2568" s="14">
        <f t="shared" si="3970"/>
        <v>0</v>
      </c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>
        <v>0</v>
      </c>
      <c r="AC2568" s="14">
        <v>0</v>
      </c>
      <c r="AD2568" s="14">
        <v>0</v>
      </c>
      <c r="AE2568" s="14"/>
      <c r="AF2568" s="14"/>
      <c r="AG2568" s="14"/>
      <c r="AH2568" s="14"/>
      <c r="AI2568" s="14"/>
      <c r="AJ2568" s="14">
        <f t="shared" si="3971"/>
        <v>0</v>
      </c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>
        <v>0</v>
      </c>
      <c r="AX2568" s="14">
        <v>0</v>
      </c>
      <c r="AY2568" s="14">
        <v>15000</v>
      </c>
      <c r="AZ2568" s="14"/>
      <c r="BA2568" s="14"/>
      <c r="BB2568" s="14"/>
      <c r="BC2568" s="14"/>
      <c r="BD2568" s="14"/>
      <c r="BE2568" s="14">
        <f t="shared" si="3972"/>
        <v>15000</v>
      </c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>
        <v>0</v>
      </c>
      <c r="BS2568" s="14">
        <v>15000</v>
      </c>
      <c r="BT2568" s="14" t="e">
        <f>IF(#REF!=0,"-",#REF!/#REF!*100)</f>
        <v>#REF!</v>
      </c>
    </row>
    <row r="2569" spans="1:72" x14ac:dyDescent="0.25">
      <c r="A2569" s="4" t="s">
        <v>718</v>
      </c>
      <c r="B2569" s="4" t="s">
        <v>525</v>
      </c>
      <c r="C2569" s="4" t="s">
        <v>12</v>
      </c>
      <c r="D2569" s="102" t="s">
        <v>807</v>
      </c>
      <c r="E2569" s="113">
        <v>8215</v>
      </c>
      <c r="F2569" s="102"/>
      <c r="G2569" s="98" t="s">
        <v>1669</v>
      </c>
      <c r="H2569" s="13" t="s">
        <v>68</v>
      </c>
      <c r="I2569" s="14">
        <v>0</v>
      </c>
      <c r="J2569" s="14"/>
      <c r="K2569" s="14"/>
      <c r="L2569" s="14"/>
      <c r="M2569" s="14"/>
      <c r="N2569" s="14"/>
      <c r="O2569" s="14">
        <f t="shared" si="3970"/>
        <v>0</v>
      </c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>
        <v>0</v>
      </c>
      <c r="AC2569" s="14">
        <v>0</v>
      </c>
      <c r="AD2569" s="14">
        <v>0</v>
      </c>
      <c r="AE2569" s="14"/>
      <c r="AF2569" s="14"/>
      <c r="AG2569" s="14"/>
      <c r="AH2569" s="14"/>
      <c r="AI2569" s="14"/>
      <c r="AJ2569" s="14">
        <f t="shared" si="3971"/>
        <v>0</v>
      </c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>
        <v>0</v>
      </c>
      <c r="AX2569" s="14">
        <v>0</v>
      </c>
      <c r="AY2569" s="14">
        <v>0</v>
      </c>
      <c r="AZ2569" s="14"/>
      <c r="BA2569" s="14"/>
      <c r="BB2569" s="14"/>
      <c r="BC2569" s="14"/>
      <c r="BD2569" s="14"/>
      <c r="BE2569" s="14">
        <f t="shared" si="3972"/>
        <v>0</v>
      </c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>
        <v>0</v>
      </c>
      <c r="BS2569" s="14">
        <v>0</v>
      </c>
      <c r="BT2569" s="14" t="e">
        <f>IF(#REF!=0,"-",#REF!/#REF!*100)</f>
        <v>#REF!</v>
      </c>
    </row>
    <row r="2570" spans="1:72" x14ac:dyDescent="0.25">
      <c r="A2570" s="4" t="s">
        <v>718</v>
      </c>
      <c r="B2570" s="4" t="s">
        <v>525</v>
      </c>
      <c r="C2570" s="4" t="s">
        <v>12</v>
      </c>
      <c r="D2570" s="102" t="s">
        <v>807</v>
      </c>
      <c r="E2570" s="113">
        <v>8216</v>
      </c>
      <c r="F2570" s="102"/>
      <c r="G2570" s="98" t="s">
        <v>1669</v>
      </c>
      <c r="H2570" s="13" t="s">
        <v>108</v>
      </c>
      <c r="I2570" s="14">
        <v>0</v>
      </c>
      <c r="J2570" s="14"/>
      <c r="K2570" s="14"/>
      <c r="L2570" s="14"/>
      <c r="M2570" s="14"/>
      <c r="N2570" s="14"/>
      <c r="O2570" s="14">
        <f t="shared" si="3970"/>
        <v>0</v>
      </c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>
        <v>0</v>
      </c>
      <c r="AC2570" s="14">
        <v>0</v>
      </c>
      <c r="AD2570" s="14">
        <v>0</v>
      </c>
      <c r="AE2570" s="14"/>
      <c r="AF2570" s="14"/>
      <c r="AG2570" s="14"/>
      <c r="AH2570" s="14"/>
      <c r="AI2570" s="14"/>
      <c r="AJ2570" s="14">
        <f t="shared" si="3971"/>
        <v>0</v>
      </c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>
        <v>0</v>
      </c>
      <c r="AX2570" s="14">
        <v>0</v>
      </c>
      <c r="AY2570" s="14">
        <v>0</v>
      </c>
      <c r="AZ2570" s="14"/>
      <c r="BA2570" s="14"/>
      <c r="BB2570" s="14"/>
      <c r="BC2570" s="14"/>
      <c r="BD2570" s="14"/>
      <c r="BE2570" s="14">
        <f t="shared" si="3972"/>
        <v>0</v>
      </c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>
        <v>0</v>
      </c>
      <c r="BS2570" s="14">
        <v>0</v>
      </c>
      <c r="BT2570" s="14" t="e">
        <f>IF(#REF!=0,"-",#REF!/#REF!*100)</f>
        <v>#REF!</v>
      </c>
    </row>
    <row r="2571" spans="1:72" ht="33.75" x14ac:dyDescent="0.25">
      <c r="A2571" s="13" t="s">
        <v>0</v>
      </c>
      <c r="B2571" s="13" t="s">
        <v>0</v>
      </c>
      <c r="C2571" s="13" t="s">
        <v>0</v>
      </c>
      <c r="D2571" s="98" t="s">
        <v>0</v>
      </c>
      <c r="E2571" s="98" t="s">
        <v>0</v>
      </c>
      <c r="F2571" s="98" t="s">
        <v>0</v>
      </c>
      <c r="G2571" s="13" t="s">
        <v>0</v>
      </c>
      <c r="H2571" s="10" t="s">
        <v>817</v>
      </c>
      <c r="I2571" s="11">
        <f t="shared" ref="I2571:AA2571" si="4021">SUM(I2566,I2561,I2537)</f>
        <v>0</v>
      </c>
      <c r="J2571" s="11">
        <f t="shared" si="4021"/>
        <v>0</v>
      </c>
      <c r="K2571" s="11">
        <f t="shared" si="4021"/>
        <v>0</v>
      </c>
      <c r="L2571" s="11">
        <f t="shared" si="4021"/>
        <v>0</v>
      </c>
      <c r="M2571" s="11">
        <f t="shared" si="4021"/>
        <v>0</v>
      </c>
      <c r="N2571" s="11">
        <f t="shared" si="4021"/>
        <v>0</v>
      </c>
      <c r="O2571" s="11">
        <f t="shared" si="4021"/>
        <v>0</v>
      </c>
      <c r="P2571" s="11">
        <f t="shared" si="4021"/>
        <v>0</v>
      </c>
      <c r="Q2571" s="11">
        <f t="shared" si="4021"/>
        <v>0</v>
      </c>
      <c r="R2571" s="11">
        <f t="shared" si="4021"/>
        <v>0</v>
      </c>
      <c r="S2571" s="11">
        <f t="shared" si="4021"/>
        <v>0</v>
      </c>
      <c r="T2571" s="11">
        <f t="shared" si="4021"/>
        <v>0</v>
      </c>
      <c r="U2571" s="11">
        <f t="shared" si="4021"/>
        <v>0</v>
      </c>
      <c r="V2571" s="11">
        <f t="shared" si="4021"/>
        <v>0</v>
      </c>
      <c r="W2571" s="11">
        <f t="shared" si="4021"/>
        <v>0</v>
      </c>
      <c r="X2571" s="11">
        <f t="shared" si="4021"/>
        <v>0</v>
      </c>
      <c r="Y2571" s="11">
        <f t="shared" si="4021"/>
        <v>0</v>
      </c>
      <c r="Z2571" s="11">
        <f t="shared" si="4021"/>
        <v>0</v>
      </c>
      <c r="AA2571" s="11">
        <f t="shared" si="4021"/>
        <v>0</v>
      </c>
      <c r="AB2571" s="11">
        <v>0</v>
      </c>
      <c r="AC2571" s="11">
        <v>0</v>
      </c>
      <c r="AD2571" s="11">
        <f t="shared" ref="AD2571:AV2571" si="4022">SUM(AD2566,AD2561,AD2537)</f>
        <v>0</v>
      </c>
      <c r="AE2571" s="11">
        <f t="shared" si="4022"/>
        <v>0</v>
      </c>
      <c r="AF2571" s="11">
        <f t="shared" si="4022"/>
        <v>0</v>
      </c>
      <c r="AG2571" s="11">
        <f t="shared" si="4022"/>
        <v>0</v>
      </c>
      <c r="AH2571" s="11">
        <f t="shared" si="4022"/>
        <v>0</v>
      </c>
      <c r="AI2571" s="11">
        <f t="shared" si="4022"/>
        <v>0</v>
      </c>
      <c r="AJ2571" s="11">
        <f t="shared" si="4022"/>
        <v>0</v>
      </c>
      <c r="AK2571" s="11">
        <f t="shared" si="4022"/>
        <v>0</v>
      </c>
      <c r="AL2571" s="11">
        <f t="shared" si="4022"/>
        <v>0</v>
      </c>
      <c r="AM2571" s="11">
        <f t="shared" si="4022"/>
        <v>0</v>
      </c>
      <c r="AN2571" s="11">
        <f t="shared" si="4022"/>
        <v>0</v>
      </c>
      <c r="AO2571" s="11">
        <f t="shared" si="4022"/>
        <v>0</v>
      </c>
      <c r="AP2571" s="11">
        <f t="shared" si="4022"/>
        <v>0</v>
      </c>
      <c r="AQ2571" s="11">
        <f t="shared" si="4022"/>
        <v>0</v>
      </c>
      <c r="AR2571" s="11">
        <f t="shared" si="4022"/>
        <v>0</v>
      </c>
      <c r="AS2571" s="11">
        <f t="shared" si="4022"/>
        <v>0</v>
      </c>
      <c r="AT2571" s="11">
        <f t="shared" si="4022"/>
        <v>0</v>
      </c>
      <c r="AU2571" s="11">
        <f t="shared" si="4022"/>
        <v>0</v>
      </c>
      <c r="AV2571" s="11">
        <f t="shared" si="4022"/>
        <v>0</v>
      </c>
      <c r="AW2571" s="11">
        <v>0</v>
      </c>
      <c r="AX2571" s="11">
        <v>0</v>
      </c>
      <c r="AY2571" s="11">
        <f t="shared" ref="AY2571:BQ2571" si="4023">SUM(AY2566,AY2561,AY2537)</f>
        <v>15000</v>
      </c>
      <c r="AZ2571" s="11">
        <f t="shared" si="4023"/>
        <v>0</v>
      </c>
      <c r="BA2571" s="11">
        <f t="shared" si="4023"/>
        <v>0</v>
      </c>
      <c r="BB2571" s="11">
        <f t="shared" si="4023"/>
        <v>0</v>
      </c>
      <c r="BC2571" s="11">
        <f t="shared" si="4023"/>
        <v>0</v>
      </c>
      <c r="BD2571" s="11">
        <f t="shared" si="4023"/>
        <v>0</v>
      </c>
      <c r="BE2571" s="11">
        <f t="shared" si="4023"/>
        <v>15000</v>
      </c>
      <c r="BF2571" s="11">
        <f t="shared" si="4023"/>
        <v>0</v>
      </c>
      <c r="BG2571" s="11">
        <f t="shared" si="4023"/>
        <v>0</v>
      </c>
      <c r="BH2571" s="11">
        <f t="shared" si="4023"/>
        <v>0</v>
      </c>
      <c r="BI2571" s="11">
        <f t="shared" si="4023"/>
        <v>0</v>
      </c>
      <c r="BJ2571" s="11">
        <f t="shared" si="4023"/>
        <v>0</v>
      </c>
      <c r="BK2571" s="11">
        <f t="shared" si="4023"/>
        <v>0</v>
      </c>
      <c r="BL2571" s="11">
        <f t="shared" si="4023"/>
        <v>0</v>
      </c>
      <c r="BM2571" s="11">
        <f t="shared" si="4023"/>
        <v>0</v>
      </c>
      <c r="BN2571" s="11">
        <f t="shared" si="4023"/>
        <v>0</v>
      </c>
      <c r="BO2571" s="11">
        <f t="shared" si="4023"/>
        <v>0</v>
      </c>
      <c r="BP2571" s="11">
        <f t="shared" si="4023"/>
        <v>0</v>
      </c>
      <c r="BQ2571" s="11">
        <f t="shared" si="4023"/>
        <v>0</v>
      </c>
      <c r="BR2571" s="11">
        <v>0</v>
      </c>
      <c r="BS2571" s="11">
        <v>15000</v>
      </c>
      <c r="BT2571" s="11" t="e">
        <f>IF(#REF!=0,"-",#REF!/#REF!*100)</f>
        <v>#REF!</v>
      </c>
    </row>
    <row r="2572" spans="1:72" ht="15.75" thickBot="1" x14ac:dyDescent="0.3">
      <c r="A2572" s="13" t="s">
        <v>0</v>
      </c>
      <c r="B2572" s="13" t="s">
        <v>0</v>
      </c>
      <c r="C2572" s="13" t="s">
        <v>0</v>
      </c>
      <c r="D2572" s="98" t="s">
        <v>0</v>
      </c>
      <c r="E2572" s="98" t="s">
        <v>0</v>
      </c>
      <c r="F2572" s="98" t="s">
        <v>0</v>
      </c>
      <c r="G2572" s="13" t="s">
        <v>0</v>
      </c>
      <c r="H2572" s="2" t="s">
        <v>53</v>
      </c>
      <c r="I2572" s="13" t="s">
        <v>0</v>
      </c>
      <c r="J2572" s="13"/>
      <c r="K2572" s="13"/>
      <c r="L2572" s="13"/>
      <c r="M2572" s="13"/>
      <c r="N2572" s="13"/>
      <c r="O2572" s="13" t="e">
        <f t="shared" si="3970"/>
        <v>#VALUE!</v>
      </c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>
        <v>0</v>
      </c>
      <c r="AC2572" s="13" t="e">
        <v>#VALUE!</v>
      </c>
      <c r="AD2572" s="13" t="s">
        <v>0</v>
      </c>
      <c r="AE2572" s="13"/>
      <c r="AF2572" s="13"/>
      <c r="AG2572" s="13"/>
      <c r="AH2572" s="13"/>
      <c r="AI2572" s="13"/>
      <c r="AJ2572" s="13" t="e">
        <f t="shared" si="3971"/>
        <v>#VALUE!</v>
      </c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>
        <v>0</v>
      </c>
      <c r="AX2572" s="13" t="e">
        <v>#VALUE!</v>
      </c>
      <c r="AY2572" s="13" t="s">
        <v>0</v>
      </c>
      <c r="AZ2572" s="13"/>
      <c r="BA2572" s="13"/>
      <c r="BB2572" s="13"/>
      <c r="BC2572" s="13"/>
      <c r="BD2572" s="13"/>
      <c r="BE2572" s="13" t="e">
        <f t="shared" si="3972"/>
        <v>#VALUE!</v>
      </c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>
        <v>0</v>
      </c>
      <c r="BS2572" s="13" t="e">
        <v>#VALUE!</v>
      </c>
      <c r="BT2572" s="12"/>
    </row>
    <row r="2573" spans="1:72" ht="69.75" customHeight="1" thickBot="1" x14ac:dyDescent="0.3">
      <c r="A2573" s="132" t="s">
        <v>0</v>
      </c>
      <c r="B2573" s="132" t="s">
        <v>0</v>
      </c>
      <c r="C2573" s="132" t="s">
        <v>0</v>
      </c>
      <c r="D2573" s="135" t="s">
        <v>0</v>
      </c>
      <c r="E2573" s="135" t="s">
        <v>0</v>
      </c>
      <c r="F2573" s="135" t="s">
        <v>0</v>
      </c>
      <c r="G2573" s="138" t="s">
        <v>0</v>
      </c>
      <c r="H2573" s="5" t="s">
        <v>54</v>
      </c>
      <c r="I2573" s="89" t="s">
        <v>9</v>
      </c>
      <c r="J2573" s="89" t="s">
        <v>1606</v>
      </c>
      <c r="K2573" s="89" t="s">
        <v>1534</v>
      </c>
      <c r="L2573" s="89" t="s">
        <v>1592</v>
      </c>
      <c r="M2573" s="89" t="s">
        <v>1593</v>
      </c>
      <c r="N2573" s="89" t="s">
        <v>1594</v>
      </c>
      <c r="O2573" s="89" t="s">
        <v>1610</v>
      </c>
      <c r="P2573" s="89" t="s">
        <v>1607</v>
      </c>
      <c r="Q2573" s="89" t="s">
        <v>1595</v>
      </c>
      <c r="R2573" s="89" t="s">
        <v>1596</v>
      </c>
      <c r="S2573" s="89" t="s">
        <v>1597</v>
      </c>
      <c r="T2573" s="89" t="s">
        <v>1598</v>
      </c>
      <c r="U2573" s="89" t="s">
        <v>1599</v>
      </c>
      <c r="V2573" s="89" t="s">
        <v>1600</v>
      </c>
      <c r="W2573" s="89" t="s">
        <v>1608</v>
      </c>
      <c r="X2573" s="89" t="s">
        <v>1609</v>
      </c>
      <c r="Y2573" s="89" t="s">
        <v>1601</v>
      </c>
      <c r="Z2573" s="89" t="s">
        <v>1602</v>
      </c>
      <c r="AA2573" s="89" t="s">
        <v>1603</v>
      </c>
      <c r="AB2573" s="89" t="s">
        <v>1604</v>
      </c>
      <c r="AC2573" s="89" t="s">
        <v>1605</v>
      </c>
      <c r="AD2573" s="90" t="s">
        <v>10</v>
      </c>
      <c r="AE2573" s="90" t="s">
        <v>1606</v>
      </c>
      <c r="AF2573" s="90" t="s">
        <v>1534</v>
      </c>
      <c r="AG2573" s="90" t="s">
        <v>1592</v>
      </c>
      <c r="AH2573" s="90" t="s">
        <v>1593</v>
      </c>
      <c r="AI2573" s="90" t="s">
        <v>1594</v>
      </c>
      <c r="AJ2573" s="90" t="s">
        <v>1611</v>
      </c>
      <c r="AK2573" s="90" t="s">
        <v>1607</v>
      </c>
      <c r="AL2573" s="90" t="s">
        <v>1595</v>
      </c>
      <c r="AM2573" s="90" t="s">
        <v>1596</v>
      </c>
      <c r="AN2573" s="90" t="s">
        <v>1597</v>
      </c>
      <c r="AO2573" s="90" t="s">
        <v>1598</v>
      </c>
      <c r="AP2573" s="90" t="s">
        <v>1599</v>
      </c>
      <c r="AQ2573" s="90" t="s">
        <v>1600</v>
      </c>
      <c r="AR2573" s="90" t="s">
        <v>1608</v>
      </c>
      <c r="AS2573" s="90" t="s">
        <v>1609</v>
      </c>
      <c r="AT2573" s="90" t="s">
        <v>1601</v>
      </c>
      <c r="AU2573" s="90" t="s">
        <v>1602</v>
      </c>
      <c r="AV2573" s="90" t="s">
        <v>1603</v>
      </c>
      <c r="AW2573" s="90" t="s">
        <v>1604</v>
      </c>
      <c r="AX2573" s="90" t="s">
        <v>1605</v>
      </c>
      <c r="AY2573" s="91" t="s">
        <v>11</v>
      </c>
      <c r="AZ2573" s="91" t="s">
        <v>1606</v>
      </c>
      <c r="BA2573" s="91" t="s">
        <v>1534</v>
      </c>
      <c r="BB2573" s="91" t="s">
        <v>1592</v>
      </c>
      <c r="BC2573" s="91" t="s">
        <v>1593</v>
      </c>
      <c r="BD2573" s="91" t="s">
        <v>1594</v>
      </c>
      <c r="BE2573" s="91" t="s">
        <v>1612</v>
      </c>
      <c r="BF2573" s="91" t="s">
        <v>1607</v>
      </c>
      <c r="BG2573" s="91" t="s">
        <v>1595</v>
      </c>
      <c r="BH2573" s="91" t="s">
        <v>1596</v>
      </c>
      <c r="BI2573" s="91" t="s">
        <v>1597</v>
      </c>
      <c r="BJ2573" s="91" t="s">
        <v>1598</v>
      </c>
      <c r="BK2573" s="91" t="s">
        <v>1599</v>
      </c>
      <c r="BL2573" s="91" t="s">
        <v>1600</v>
      </c>
      <c r="BM2573" s="91" t="s">
        <v>1608</v>
      </c>
      <c r="BN2573" s="91" t="s">
        <v>1609</v>
      </c>
      <c r="BO2573" s="91" t="s">
        <v>1601</v>
      </c>
      <c r="BP2573" s="91" t="s">
        <v>1602</v>
      </c>
      <c r="BQ2573" s="91" t="s">
        <v>1603</v>
      </c>
      <c r="BR2573" s="91" t="s">
        <v>1604</v>
      </c>
      <c r="BS2573" s="91" t="s">
        <v>1605</v>
      </c>
      <c r="BT2573" s="5" t="s">
        <v>1671</v>
      </c>
    </row>
    <row r="2574" spans="1:72" x14ac:dyDescent="0.25">
      <c r="A2574" s="133"/>
      <c r="B2574" s="133"/>
      <c r="C2574" s="133"/>
      <c r="D2574" s="136"/>
      <c r="E2574" s="136"/>
      <c r="F2574" s="136"/>
      <c r="G2574" s="139"/>
      <c r="H2574" s="15" t="s">
        <v>0</v>
      </c>
      <c r="I2574" s="9">
        <v>1</v>
      </c>
      <c r="J2574" s="9">
        <v>2</v>
      </c>
      <c r="K2574" s="9">
        <v>3</v>
      </c>
      <c r="L2574" s="9">
        <v>4</v>
      </c>
      <c r="M2574" s="9">
        <v>5</v>
      </c>
      <c r="N2574" s="9">
        <v>6</v>
      </c>
      <c r="O2574" s="9">
        <v>7</v>
      </c>
      <c r="P2574" s="9">
        <v>8</v>
      </c>
      <c r="Q2574" s="9">
        <v>9</v>
      </c>
      <c r="R2574" s="9">
        <v>10</v>
      </c>
      <c r="S2574" s="9">
        <v>11</v>
      </c>
      <c r="T2574" s="9">
        <v>12</v>
      </c>
      <c r="U2574" s="9">
        <v>13</v>
      </c>
      <c r="V2574" s="9">
        <v>14</v>
      </c>
      <c r="W2574" s="9">
        <v>15</v>
      </c>
      <c r="X2574" s="9">
        <v>16</v>
      </c>
      <c r="Y2574" s="9">
        <v>17</v>
      </c>
      <c r="Z2574" s="9">
        <v>18</v>
      </c>
      <c r="AA2574" s="9">
        <v>19</v>
      </c>
      <c r="AB2574" s="9">
        <v>20</v>
      </c>
      <c r="AC2574" s="9">
        <v>21</v>
      </c>
      <c r="AD2574" s="9">
        <v>1</v>
      </c>
      <c r="AE2574" s="9">
        <v>2</v>
      </c>
      <c r="AF2574" s="9">
        <v>3</v>
      </c>
      <c r="AG2574" s="9">
        <v>4</v>
      </c>
      <c r="AH2574" s="9">
        <v>5</v>
      </c>
      <c r="AI2574" s="9">
        <v>6</v>
      </c>
      <c r="AJ2574" s="9">
        <v>7</v>
      </c>
      <c r="AK2574" s="9">
        <v>8</v>
      </c>
      <c r="AL2574" s="9">
        <v>9</v>
      </c>
      <c r="AM2574" s="9">
        <v>10</v>
      </c>
      <c r="AN2574" s="9">
        <v>11</v>
      </c>
      <c r="AO2574" s="9">
        <v>12</v>
      </c>
      <c r="AP2574" s="9">
        <v>13</v>
      </c>
      <c r="AQ2574" s="9">
        <v>14</v>
      </c>
      <c r="AR2574" s="9">
        <v>15</v>
      </c>
      <c r="AS2574" s="9">
        <v>16</v>
      </c>
      <c r="AT2574" s="9">
        <v>17</v>
      </c>
      <c r="AU2574" s="9">
        <v>18</v>
      </c>
      <c r="AV2574" s="9">
        <v>19</v>
      </c>
      <c r="AW2574" s="9">
        <v>20</v>
      </c>
      <c r="AX2574" s="9">
        <v>21</v>
      </c>
      <c r="AY2574" s="9">
        <v>1</v>
      </c>
      <c r="AZ2574" s="9">
        <v>2</v>
      </c>
      <c r="BA2574" s="9">
        <v>3</v>
      </c>
      <c r="BB2574" s="9">
        <v>4</v>
      </c>
      <c r="BC2574" s="9">
        <v>5</v>
      </c>
      <c r="BD2574" s="9">
        <v>6</v>
      </c>
      <c r="BE2574" s="9">
        <v>7</v>
      </c>
      <c r="BF2574" s="9">
        <v>8</v>
      </c>
      <c r="BG2574" s="9">
        <v>9</v>
      </c>
      <c r="BH2574" s="9">
        <v>10</v>
      </c>
      <c r="BI2574" s="9">
        <v>11</v>
      </c>
      <c r="BJ2574" s="9">
        <v>12</v>
      </c>
      <c r="BK2574" s="9">
        <v>13</v>
      </c>
      <c r="BL2574" s="9">
        <v>14</v>
      </c>
      <c r="BM2574" s="9">
        <v>15</v>
      </c>
      <c r="BN2574" s="9">
        <v>16</v>
      </c>
      <c r="BO2574" s="9">
        <v>17</v>
      </c>
      <c r="BP2574" s="9">
        <v>18</v>
      </c>
      <c r="BQ2574" s="9">
        <v>19</v>
      </c>
      <c r="BR2574" s="9">
        <v>20</v>
      </c>
      <c r="BS2574" s="9">
        <v>21</v>
      </c>
      <c r="BT2574" s="9">
        <v>9</v>
      </c>
    </row>
    <row r="2575" spans="1:72" x14ac:dyDescent="0.25">
      <c r="A2575" s="133"/>
      <c r="B2575" s="133"/>
      <c r="C2575" s="133"/>
      <c r="D2575" s="136"/>
      <c r="E2575" s="136"/>
      <c r="F2575" s="136"/>
      <c r="G2575" s="139"/>
      <c r="H2575" s="16" t="s">
        <v>116</v>
      </c>
      <c r="I2575" s="17">
        <f t="shared" ref="I2575:AA2575" si="4024">SUM(I2571)</f>
        <v>0</v>
      </c>
      <c r="J2575" s="17">
        <f t="shared" si="4024"/>
        <v>0</v>
      </c>
      <c r="K2575" s="17">
        <f t="shared" si="4024"/>
        <v>0</v>
      </c>
      <c r="L2575" s="17">
        <f t="shared" si="4024"/>
        <v>0</v>
      </c>
      <c r="M2575" s="17">
        <f t="shared" si="4024"/>
        <v>0</v>
      </c>
      <c r="N2575" s="17">
        <f t="shared" si="4024"/>
        <v>0</v>
      </c>
      <c r="O2575" s="17">
        <f t="shared" ref="O2575" si="4025">SUM(O2571)</f>
        <v>0</v>
      </c>
      <c r="P2575" s="17">
        <f t="shared" si="4024"/>
        <v>0</v>
      </c>
      <c r="Q2575" s="17">
        <f t="shared" si="4024"/>
        <v>0</v>
      </c>
      <c r="R2575" s="17">
        <f t="shared" si="4024"/>
        <v>0</v>
      </c>
      <c r="S2575" s="17">
        <f t="shared" si="4024"/>
        <v>0</v>
      </c>
      <c r="T2575" s="17">
        <f t="shared" si="4024"/>
        <v>0</v>
      </c>
      <c r="U2575" s="17">
        <f t="shared" si="4024"/>
        <v>0</v>
      </c>
      <c r="V2575" s="17">
        <f t="shared" si="4024"/>
        <v>0</v>
      </c>
      <c r="W2575" s="17">
        <f t="shared" si="4024"/>
        <v>0</v>
      </c>
      <c r="X2575" s="17">
        <f t="shared" si="4024"/>
        <v>0</v>
      </c>
      <c r="Y2575" s="17">
        <f t="shared" si="4024"/>
        <v>0</v>
      </c>
      <c r="Z2575" s="17">
        <f t="shared" si="4024"/>
        <v>0</v>
      </c>
      <c r="AA2575" s="17">
        <f t="shared" si="4024"/>
        <v>0</v>
      </c>
      <c r="AB2575" s="17">
        <v>0</v>
      </c>
      <c r="AC2575" s="17">
        <v>0</v>
      </c>
      <c r="AD2575" s="17">
        <f t="shared" ref="AD2575:AV2575" si="4026">SUM(AD2571)</f>
        <v>0</v>
      </c>
      <c r="AE2575" s="17">
        <f t="shared" si="4026"/>
        <v>0</v>
      </c>
      <c r="AF2575" s="17">
        <f t="shared" si="4026"/>
        <v>0</v>
      </c>
      <c r="AG2575" s="17">
        <f t="shared" si="4026"/>
        <v>0</v>
      </c>
      <c r="AH2575" s="17">
        <f t="shared" si="4026"/>
        <v>0</v>
      </c>
      <c r="AI2575" s="17">
        <f t="shared" si="4026"/>
        <v>0</v>
      </c>
      <c r="AJ2575" s="17">
        <f t="shared" ref="AJ2575" si="4027">SUM(AJ2571)</f>
        <v>0</v>
      </c>
      <c r="AK2575" s="17">
        <f t="shared" si="4026"/>
        <v>0</v>
      </c>
      <c r="AL2575" s="17">
        <f t="shared" si="4026"/>
        <v>0</v>
      </c>
      <c r="AM2575" s="17">
        <f t="shared" si="4026"/>
        <v>0</v>
      </c>
      <c r="AN2575" s="17">
        <f t="shared" si="4026"/>
        <v>0</v>
      </c>
      <c r="AO2575" s="17">
        <f t="shared" si="4026"/>
        <v>0</v>
      </c>
      <c r="AP2575" s="17">
        <f t="shared" si="4026"/>
        <v>0</v>
      </c>
      <c r="AQ2575" s="17">
        <f t="shared" si="4026"/>
        <v>0</v>
      </c>
      <c r="AR2575" s="17">
        <f t="shared" si="4026"/>
        <v>0</v>
      </c>
      <c r="AS2575" s="17">
        <f t="shared" si="4026"/>
        <v>0</v>
      </c>
      <c r="AT2575" s="17">
        <f t="shared" si="4026"/>
        <v>0</v>
      </c>
      <c r="AU2575" s="17">
        <f t="shared" si="4026"/>
        <v>0</v>
      </c>
      <c r="AV2575" s="17">
        <f t="shared" si="4026"/>
        <v>0</v>
      </c>
      <c r="AW2575" s="17">
        <v>0</v>
      </c>
      <c r="AX2575" s="17">
        <v>0</v>
      </c>
      <c r="AY2575" s="17">
        <f t="shared" ref="AY2575:BQ2575" si="4028">SUM(AY2571)</f>
        <v>15000</v>
      </c>
      <c r="AZ2575" s="17">
        <f t="shared" si="4028"/>
        <v>0</v>
      </c>
      <c r="BA2575" s="17">
        <f t="shared" si="4028"/>
        <v>0</v>
      </c>
      <c r="BB2575" s="17">
        <f t="shared" si="4028"/>
        <v>0</v>
      </c>
      <c r="BC2575" s="17">
        <f t="shared" si="4028"/>
        <v>0</v>
      </c>
      <c r="BD2575" s="17">
        <f t="shared" si="4028"/>
        <v>0</v>
      </c>
      <c r="BE2575" s="17">
        <f t="shared" ref="BE2575" si="4029">SUM(BE2571)</f>
        <v>15000</v>
      </c>
      <c r="BF2575" s="17">
        <f t="shared" si="4028"/>
        <v>0</v>
      </c>
      <c r="BG2575" s="17">
        <f t="shared" si="4028"/>
        <v>0</v>
      </c>
      <c r="BH2575" s="17">
        <f t="shared" si="4028"/>
        <v>0</v>
      </c>
      <c r="BI2575" s="17">
        <f t="shared" si="4028"/>
        <v>0</v>
      </c>
      <c r="BJ2575" s="17">
        <f t="shared" si="4028"/>
        <v>0</v>
      </c>
      <c r="BK2575" s="17">
        <f t="shared" si="4028"/>
        <v>0</v>
      </c>
      <c r="BL2575" s="17">
        <f t="shared" si="4028"/>
        <v>0</v>
      </c>
      <c r="BM2575" s="17">
        <f t="shared" si="4028"/>
        <v>0</v>
      </c>
      <c r="BN2575" s="17">
        <f t="shared" si="4028"/>
        <v>0</v>
      </c>
      <c r="BO2575" s="17">
        <f t="shared" si="4028"/>
        <v>0</v>
      </c>
      <c r="BP2575" s="17">
        <f t="shared" si="4028"/>
        <v>0</v>
      </c>
      <c r="BQ2575" s="17">
        <f t="shared" si="4028"/>
        <v>0</v>
      </c>
      <c r="BR2575" s="17">
        <v>0</v>
      </c>
      <c r="BS2575" s="17">
        <v>15000</v>
      </c>
      <c r="BT2575" s="17" t="e">
        <f>IF(#REF!=0,"-",#REF!/#REF!*100)</f>
        <v>#REF!</v>
      </c>
    </row>
    <row r="2576" spans="1:72" x14ac:dyDescent="0.25">
      <c r="A2576" s="134"/>
      <c r="B2576" s="134"/>
      <c r="C2576" s="134"/>
      <c r="D2576" s="137"/>
      <c r="E2576" s="137"/>
      <c r="F2576" s="137"/>
      <c r="G2576" s="140"/>
      <c r="H2576" s="18" t="s">
        <v>55</v>
      </c>
      <c r="I2576" s="17">
        <f t="shared" ref="I2576:AA2576" si="4030">SUM(I2575)</f>
        <v>0</v>
      </c>
      <c r="J2576" s="17">
        <f t="shared" si="4030"/>
        <v>0</v>
      </c>
      <c r="K2576" s="17">
        <f t="shared" si="4030"/>
        <v>0</v>
      </c>
      <c r="L2576" s="17">
        <f t="shared" si="4030"/>
        <v>0</v>
      </c>
      <c r="M2576" s="17">
        <f t="shared" si="4030"/>
        <v>0</v>
      </c>
      <c r="N2576" s="17">
        <f t="shared" si="4030"/>
        <v>0</v>
      </c>
      <c r="O2576" s="17">
        <f t="shared" ref="O2576" si="4031">SUM(O2575)</f>
        <v>0</v>
      </c>
      <c r="P2576" s="17">
        <f t="shared" si="4030"/>
        <v>0</v>
      </c>
      <c r="Q2576" s="17">
        <f t="shared" si="4030"/>
        <v>0</v>
      </c>
      <c r="R2576" s="17">
        <f t="shared" si="4030"/>
        <v>0</v>
      </c>
      <c r="S2576" s="17">
        <f t="shared" si="4030"/>
        <v>0</v>
      </c>
      <c r="T2576" s="17">
        <f t="shared" si="4030"/>
        <v>0</v>
      </c>
      <c r="U2576" s="17">
        <f t="shared" si="4030"/>
        <v>0</v>
      </c>
      <c r="V2576" s="17">
        <f t="shared" si="4030"/>
        <v>0</v>
      </c>
      <c r="W2576" s="17">
        <f t="shared" si="4030"/>
        <v>0</v>
      </c>
      <c r="X2576" s="17">
        <f t="shared" si="4030"/>
        <v>0</v>
      </c>
      <c r="Y2576" s="17">
        <f t="shared" si="4030"/>
        <v>0</v>
      </c>
      <c r="Z2576" s="17">
        <f t="shared" si="4030"/>
        <v>0</v>
      </c>
      <c r="AA2576" s="17">
        <f t="shared" si="4030"/>
        <v>0</v>
      </c>
      <c r="AB2576" s="17">
        <v>0</v>
      </c>
      <c r="AC2576" s="17">
        <v>0</v>
      </c>
      <c r="AD2576" s="17">
        <f t="shared" ref="AD2576:AV2576" si="4032">SUM(AD2575)</f>
        <v>0</v>
      </c>
      <c r="AE2576" s="17">
        <f t="shared" si="4032"/>
        <v>0</v>
      </c>
      <c r="AF2576" s="17">
        <f t="shared" si="4032"/>
        <v>0</v>
      </c>
      <c r="AG2576" s="17">
        <f t="shared" si="4032"/>
        <v>0</v>
      </c>
      <c r="AH2576" s="17">
        <f t="shared" si="4032"/>
        <v>0</v>
      </c>
      <c r="AI2576" s="17">
        <f t="shared" si="4032"/>
        <v>0</v>
      </c>
      <c r="AJ2576" s="17">
        <f t="shared" ref="AJ2576" si="4033">SUM(AJ2575)</f>
        <v>0</v>
      </c>
      <c r="AK2576" s="17">
        <f t="shared" si="4032"/>
        <v>0</v>
      </c>
      <c r="AL2576" s="17">
        <f t="shared" si="4032"/>
        <v>0</v>
      </c>
      <c r="AM2576" s="17">
        <f t="shared" si="4032"/>
        <v>0</v>
      </c>
      <c r="AN2576" s="17">
        <f t="shared" si="4032"/>
        <v>0</v>
      </c>
      <c r="AO2576" s="17">
        <f t="shared" si="4032"/>
        <v>0</v>
      </c>
      <c r="AP2576" s="17">
        <f t="shared" si="4032"/>
        <v>0</v>
      </c>
      <c r="AQ2576" s="17">
        <f t="shared" si="4032"/>
        <v>0</v>
      </c>
      <c r="AR2576" s="17">
        <f t="shared" si="4032"/>
        <v>0</v>
      </c>
      <c r="AS2576" s="17">
        <f t="shared" si="4032"/>
        <v>0</v>
      </c>
      <c r="AT2576" s="17">
        <f t="shared" si="4032"/>
        <v>0</v>
      </c>
      <c r="AU2576" s="17">
        <f t="shared" si="4032"/>
        <v>0</v>
      </c>
      <c r="AV2576" s="17">
        <f t="shared" si="4032"/>
        <v>0</v>
      </c>
      <c r="AW2576" s="17">
        <v>0</v>
      </c>
      <c r="AX2576" s="17">
        <v>0</v>
      </c>
      <c r="AY2576" s="17">
        <f t="shared" ref="AY2576:BQ2576" si="4034">SUM(AY2575)</f>
        <v>15000</v>
      </c>
      <c r="AZ2576" s="17">
        <f t="shared" si="4034"/>
        <v>0</v>
      </c>
      <c r="BA2576" s="17">
        <f t="shared" si="4034"/>
        <v>0</v>
      </c>
      <c r="BB2576" s="17">
        <f t="shared" si="4034"/>
        <v>0</v>
      </c>
      <c r="BC2576" s="17">
        <f t="shared" si="4034"/>
        <v>0</v>
      </c>
      <c r="BD2576" s="17">
        <f t="shared" si="4034"/>
        <v>0</v>
      </c>
      <c r="BE2576" s="17">
        <f t="shared" ref="BE2576" si="4035">SUM(BE2575)</f>
        <v>15000</v>
      </c>
      <c r="BF2576" s="17">
        <f t="shared" si="4034"/>
        <v>0</v>
      </c>
      <c r="BG2576" s="17">
        <f t="shared" si="4034"/>
        <v>0</v>
      </c>
      <c r="BH2576" s="17">
        <f t="shared" si="4034"/>
        <v>0</v>
      </c>
      <c r="BI2576" s="17">
        <f t="shared" si="4034"/>
        <v>0</v>
      </c>
      <c r="BJ2576" s="17">
        <f t="shared" si="4034"/>
        <v>0</v>
      </c>
      <c r="BK2576" s="17">
        <f t="shared" si="4034"/>
        <v>0</v>
      </c>
      <c r="BL2576" s="17">
        <f t="shared" si="4034"/>
        <v>0</v>
      </c>
      <c r="BM2576" s="17">
        <f t="shared" si="4034"/>
        <v>0</v>
      </c>
      <c r="BN2576" s="17">
        <f t="shared" si="4034"/>
        <v>0</v>
      </c>
      <c r="BO2576" s="17">
        <f t="shared" si="4034"/>
        <v>0</v>
      </c>
      <c r="BP2576" s="17">
        <f t="shared" si="4034"/>
        <v>0</v>
      </c>
      <c r="BQ2576" s="17">
        <f t="shared" si="4034"/>
        <v>0</v>
      </c>
      <c r="BR2576" s="17">
        <v>0</v>
      </c>
      <c r="BS2576" s="17">
        <v>15000</v>
      </c>
      <c r="BT2576" s="17" t="e">
        <f>IF(#REF!=0,"-",#REF!/#REF!*100)</f>
        <v>#REF!</v>
      </c>
    </row>
    <row r="2577" spans="1:72" x14ac:dyDescent="0.25">
      <c r="A2577" s="13" t="s">
        <v>0</v>
      </c>
      <c r="B2577" s="13" t="s">
        <v>0</v>
      </c>
      <c r="C2577" s="13" t="s">
        <v>0</v>
      </c>
      <c r="D2577" s="98" t="s">
        <v>0</v>
      </c>
      <c r="E2577" s="98" t="s">
        <v>0</v>
      </c>
      <c r="F2577" s="98" t="s">
        <v>0</v>
      </c>
      <c r="G2577" s="13" t="s">
        <v>0</v>
      </c>
      <c r="H2577" s="10" t="s">
        <v>818</v>
      </c>
      <c r="I2577" s="11">
        <f t="shared" ref="I2577:AA2577" si="4036">SUM(I2571)</f>
        <v>0</v>
      </c>
      <c r="J2577" s="11">
        <f t="shared" si="4036"/>
        <v>0</v>
      </c>
      <c r="K2577" s="11">
        <f t="shared" si="4036"/>
        <v>0</v>
      </c>
      <c r="L2577" s="11">
        <f t="shared" si="4036"/>
        <v>0</v>
      </c>
      <c r="M2577" s="11">
        <f t="shared" si="4036"/>
        <v>0</v>
      </c>
      <c r="N2577" s="11">
        <f t="shared" si="4036"/>
        <v>0</v>
      </c>
      <c r="O2577" s="11">
        <f t="shared" ref="O2577" si="4037">SUM(O2571)</f>
        <v>0</v>
      </c>
      <c r="P2577" s="11">
        <f t="shared" si="4036"/>
        <v>0</v>
      </c>
      <c r="Q2577" s="11">
        <f t="shared" si="4036"/>
        <v>0</v>
      </c>
      <c r="R2577" s="11">
        <f t="shared" si="4036"/>
        <v>0</v>
      </c>
      <c r="S2577" s="11">
        <f t="shared" si="4036"/>
        <v>0</v>
      </c>
      <c r="T2577" s="11">
        <f t="shared" si="4036"/>
        <v>0</v>
      </c>
      <c r="U2577" s="11">
        <f t="shared" si="4036"/>
        <v>0</v>
      </c>
      <c r="V2577" s="11">
        <f t="shared" si="4036"/>
        <v>0</v>
      </c>
      <c r="W2577" s="11">
        <f t="shared" si="4036"/>
        <v>0</v>
      </c>
      <c r="X2577" s="11">
        <f t="shared" si="4036"/>
        <v>0</v>
      </c>
      <c r="Y2577" s="11">
        <f t="shared" si="4036"/>
        <v>0</v>
      </c>
      <c r="Z2577" s="11">
        <f t="shared" si="4036"/>
        <v>0</v>
      </c>
      <c r="AA2577" s="11">
        <f t="shared" si="4036"/>
        <v>0</v>
      </c>
      <c r="AB2577" s="11">
        <v>0</v>
      </c>
      <c r="AC2577" s="11">
        <v>0</v>
      </c>
      <c r="AD2577" s="11">
        <f t="shared" ref="AD2577:AV2577" si="4038">SUM(AD2571)</f>
        <v>0</v>
      </c>
      <c r="AE2577" s="11">
        <f t="shared" si="4038"/>
        <v>0</v>
      </c>
      <c r="AF2577" s="11">
        <f t="shared" si="4038"/>
        <v>0</v>
      </c>
      <c r="AG2577" s="11">
        <f t="shared" si="4038"/>
        <v>0</v>
      </c>
      <c r="AH2577" s="11">
        <f t="shared" si="4038"/>
        <v>0</v>
      </c>
      <c r="AI2577" s="11">
        <f t="shared" si="4038"/>
        <v>0</v>
      </c>
      <c r="AJ2577" s="11">
        <f t="shared" ref="AJ2577" si="4039">SUM(AJ2571)</f>
        <v>0</v>
      </c>
      <c r="AK2577" s="11">
        <f t="shared" si="4038"/>
        <v>0</v>
      </c>
      <c r="AL2577" s="11">
        <f t="shared" si="4038"/>
        <v>0</v>
      </c>
      <c r="AM2577" s="11">
        <f t="shared" si="4038"/>
        <v>0</v>
      </c>
      <c r="AN2577" s="11">
        <f t="shared" si="4038"/>
        <v>0</v>
      </c>
      <c r="AO2577" s="11">
        <f t="shared" si="4038"/>
        <v>0</v>
      </c>
      <c r="AP2577" s="11">
        <f t="shared" si="4038"/>
        <v>0</v>
      </c>
      <c r="AQ2577" s="11">
        <f t="shared" si="4038"/>
        <v>0</v>
      </c>
      <c r="AR2577" s="11">
        <f t="shared" si="4038"/>
        <v>0</v>
      </c>
      <c r="AS2577" s="11">
        <f t="shared" si="4038"/>
        <v>0</v>
      </c>
      <c r="AT2577" s="11">
        <f t="shared" si="4038"/>
        <v>0</v>
      </c>
      <c r="AU2577" s="11">
        <f t="shared" si="4038"/>
        <v>0</v>
      </c>
      <c r="AV2577" s="11">
        <f t="shared" si="4038"/>
        <v>0</v>
      </c>
      <c r="AW2577" s="11">
        <v>0</v>
      </c>
      <c r="AX2577" s="11">
        <v>0</v>
      </c>
      <c r="AY2577" s="11">
        <f t="shared" ref="AY2577:BQ2577" si="4040">SUM(AY2571)</f>
        <v>15000</v>
      </c>
      <c r="AZ2577" s="11">
        <f t="shared" si="4040"/>
        <v>0</v>
      </c>
      <c r="BA2577" s="11">
        <f t="shared" si="4040"/>
        <v>0</v>
      </c>
      <c r="BB2577" s="11">
        <f t="shared" si="4040"/>
        <v>0</v>
      </c>
      <c r="BC2577" s="11">
        <f t="shared" si="4040"/>
        <v>0</v>
      </c>
      <c r="BD2577" s="11">
        <f t="shared" si="4040"/>
        <v>0</v>
      </c>
      <c r="BE2577" s="11">
        <f t="shared" ref="BE2577" si="4041">SUM(BE2571)</f>
        <v>15000</v>
      </c>
      <c r="BF2577" s="11">
        <f t="shared" si="4040"/>
        <v>0</v>
      </c>
      <c r="BG2577" s="11">
        <f t="shared" si="4040"/>
        <v>0</v>
      </c>
      <c r="BH2577" s="11">
        <f t="shared" si="4040"/>
        <v>0</v>
      </c>
      <c r="BI2577" s="11">
        <f t="shared" si="4040"/>
        <v>0</v>
      </c>
      <c r="BJ2577" s="11">
        <f t="shared" si="4040"/>
        <v>0</v>
      </c>
      <c r="BK2577" s="11">
        <f t="shared" si="4040"/>
        <v>0</v>
      </c>
      <c r="BL2577" s="11">
        <f t="shared" si="4040"/>
        <v>0</v>
      </c>
      <c r="BM2577" s="11">
        <f t="shared" si="4040"/>
        <v>0</v>
      </c>
      <c r="BN2577" s="11">
        <f t="shared" si="4040"/>
        <v>0</v>
      </c>
      <c r="BO2577" s="11">
        <f t="shared" si="4040"/>
        <v>0</v>
      </c>
      <c r="BP2577" s="11">
        <f t="shared" si="4040"/>
        <v>0</v>
      </c>
      <c r="BQ2577" s="11">
        <f t="shared" si="4040"/>
        <v>0</v>
      </c>
      <c r="BR2577" s="11">
        <v>0</v>
      </c>
      <c r="BS2577" s="11">
        <v>15000</v>
      </c>
      <c r="BT2577" s="11" t="e">
        <f>IF(#REF!=0,"-",#REF!/#REF!*100)</f>
        <v>#REF!</v>
      </c>
    </row>
    <row r="2578" spans="1:72" x14ac:dyDescent="0.25">
      <c r="A2578" s="13" t="s">
        <v>0</v>
      </c>
      <c r="B2578" s="13" t="s">
        <v>0</v>
      </c>
      <c r="C2578" s="13" t="s">
        <v>0</v>
      </c>
      <c r="D2578" s="98" t="s">
        <v>0</v>
      </c>
      <c r="E2578" s="98" t="s">
        <v>0</v>
      </c>
      <c r="F2578" s="98" t="s">
        <v>0</v>
      </c>
      <c r="G2578" s="13" t="s">
        <v>0</v>
      </c>
      <c r="H2578" s="2" t="s">
        <v>53</v>
      </c>
      <c r="I2578" s="13" t="s">
        <v>0</v>
      </c>
      <c r="J2578" s="13"/>
      <c r="K2578" s="13"/>
      <c r="L2578" s="13"/>
      <c r="M2578" s="13"/>
      <c r="N2578" s="13"/>
      <c r="O2578" s="13" t="e">
        <f t="shared" si="3970"/>
        <v>#VALUE!</v>
      </c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>
        <v>0</v>
      </c>
      <c r="AC2578" s="13" t="e">
        <v>#VALUE!</v>
      </c>
      <c r="AD2578" s="13" t="s">
        <v>0</v>
      </c>
      <c r="AE2578" s="13"/>
      <c r="AF2578" s="13"/>
      <c r="AG2578" s="13"/>
      <c r="AH2578" s="13"/>
      <c r="AI2578" s="13"/>
      <c r="AJ2578" s="13" t="e">
        <f t="shared" si="3971"/>
        <v>#VALUE!</v>
      </c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>
        <v>0</v>
      </c>
      <c r="AX2578" s="13" t="e">
        <v>#VALUE!</v>
      </c>
      <c r="AY2578" s="13" t="s">
        <v>0</v>
      </c>
      <c r="AZ2578" s="13"/>
      <c r="BA2578" s="13"/>
      <c r="BB2578" s="13"/>
      <c r="BC2578" s="13"/>
      <c r="BD2578" s="13"/>
      <c r="BE2578" s="13" t="e">
        <f t="shared" si="3972"/>
        <v>#VALUE!</v>
      </c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>
        <v>0</v>
      </c>
      <c r="BS2578" s="13" t="e">
        <v>#VALUE!</v>
      </c>
      <c r="BT2578" s="12" t="e">
        <f>IF(#REF!=0,"-",#REF!/#REF!*100)</f>
        <v>#REF!</v>
      </c>
    </row>
    <row r="2579" spans="1:72" ht="15.75" thickBot="1" x14ac:dyDescent="0.3">
      <c r="A2579" s="1" t="s">
        <v>718</v>
      </c>
      <c r="B2579" s="1" t="s">
        <v>819</v>
      </c>
      <c r="C2579" s="4" t="s">
        <v>0</v>
      </c>
      <c r="D2579" s="102" t="s">
        <v>0</v>
      </c>
      <c r="E2579" s="101" t="s">
        <v>0</v>
      </c>
      <c r="F2579" s="101" t="s">
        <v>0</v>
      </c>
      <c r="G2579" s="2" t="s">
        <v>0</v>
      </c>
      <c r="H2579" s="2" t="s">
        <v>0</v>
      </c>
      <c r="I2579" s="3" t="s">
        <v>0</v>
      </c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>
        <v>0</v>
      </c>
      <c r="AC2579" s="3">
        <v>0</v>
      </c>
      <c r="AD2579" s="3" t="s">
        <v>0</v>
      </c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>
        <v>0</v>
      </c>
      <c r="AX2579" s="3">
        <v>0</v>
      </c>
      <c r="AY2579" s="3" t="s">
        <v>0</v>
      </c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>
        <v>0</v>
      </c>
      <c r="BS2579" s="3">
        <v>0</v>
      </c>
      <c r="BT2579" s="3"/>
    </row>
    <row r="2580" spans="1:72" ht="69.75" customHeight="1" thickBot="1" x14ac:dyDescent="0.3">
      <c r="A2580" s="5" t="s">
        <v>2</v>
      </c>
      <c r="B2580" s="5" t="s">
        <v>3</v>
      </c>
      <c r="C2580" s="5" t="s">
        <v>4</v>
      </c>
      <c r="D2580" s="103" t="s">
        <v>0</v>
      </c>
      <c r="E2580" s="112" t="s">
        <v>5</v>
      </c>
      <c r="F2580" s="112" t="s">
        <v>6</v>
      </c>
      <c r="G2580" s="5" t="s">
        <v>7</v>
      </c>
      <c r="H2580" s="5" t="s">
        <v>8</v>
      </c>
      <c r="I2580" s="89" t="s">
        <v>9</v>
      </c>
      <c r="J2580" s="89" t="s">
        <v>1606</v>
      </c>
      <c r="K2580" s="89" t="s">
        <v>1534</v>
      </c>
      <c r="L2580" s="89" t="s">
        <v>1592</v>
      </c>
      <c r="M2580" s="89" t="s">
        <v>1593</v>
      </c>
      <c r="N2580" s="89" t="s">
        <v>1594</v>
      </c>
      <c r="O2580" s="89" t="s">
        <v>1610</v>
      </c>
      <c r="P2580" s="89" t="s">
        <v>1607</v>
      </c>
      <c r="Q2580" s="89" t="s">
        <v>1595</v>
      </c>
      <c r="R2580" s="89" t="s">
        <v>1596</v>
      </c>
      <c r="S2580" s="89" t="s">
        <v>1597</v>
      </c>
      <c r="T2580" s="89" t="s">
        <v>1598</v>
      </c>
      <c r="U2580" s="89" t="s">
        <v>1599</v>
      </c>
      <c r="V2580" s="89" t="s">
        <v>1600</v>
      </c>
      <c r="W2580" s="89" t="s">
        <v>1608</v>
      </c>
      <c r="X2580" s="89" t="s">
        <v>1609</v>
      </c>
      <c r="Y2580" s="89" t="s">
        <v>1601</v>
      </c>
      <c r="Z2580" s="89" t="s">
        <v>1602</v>
      </c>
      <c r="AA2580" s="89" t="s">
        <v>1603</v>
      </c>
      <c r="AB2580" s="89" t="s">
        <v>1604</v>
      </c>
      <c r="AC2580" s="89" t="s">
        <v>1605</v>
      </c>
      <c r="AD2580" s="90" t="s">
        <v>10</v>
      </c>
      <c r="AE2580" s="90" t="s">
        <v>1606</v>
      </c>
      <c r="AF2580" s="90" t="s">
        <v>1534</v>
      </c>
      <c r="AG2580" s="90" t="s">
        <v>1592</v>
      </c>
      <c r="AH2580" s="90" t="s">
        <v>1593</v>
      </c>
      <c r="AI2580" s="90" t="s">
        <v>1594</v>
      </c>
      <c r="AJ2580" s="90" t="s">
        <v>1611</v>
      </c>
      <c r="AK2580" s="90" t="s">
        <v>1607</v>
      </c>
      <c r="AL2580" s="90" t="s">
        <v>1595</v>
      </c>
      <c r="AM2580" s="90" t="s">
        <v>1596</v>
      </c>
      <c r="AN2580" s="90" t="s">
        <v>1597</v>
      </c>
      <c r="AO2580" s="90" t="s">
        <v>1598</v>
      </c>
      <c r="AP2580" s="90" t="s">
        <v>1599</v>
      </c>
      <c r="AQ2580" s="90" t="s">
        <v>1600</v>
      </c>
      <c r="AR2580" s="90" t="s">
        <v>1608</v>
      </c>
      <c r="AS2580" s="90" t="s">
        <v>1609</v>
      </c>
      <c r="AT2580" s="90" t="s">
        <v>1601</v>
      </c>
      <c r="AU2580" s="90" t="s">
        <v>1602</v>
      </c>
      <c r="AV2580" s="90" t="s">
        <v>1603</v>
      </c>
      <c r="AW2580" s="90" t="s">
        <v>1604</v>
      </c>
      <c r="AX2580" s="90" t="s">
        <v>1605</v>
      </c>
      <c r="AY2580" s="91" t="s">
        <v>11</v>
      </c>
      <c r="AZ2580" s="91" t="s">
        <v>1606</v>
      </c>
      <c r="BA2580" s="91" t="s">
        <v>1534</v>
      </c>
      <c r="BB2580" s="91" t="s">
        <v>1592</v>
      </c>
      <c r="BC2580" s="91" t="s">
        <v>1593</v>
      </c>
      <c r="BD2580" s="91" t="s">
        <v>1594</v>
      </c>
      <c r="BE2580" s="91" t="s">
        <v>1612</v>
      </c>
      <c r="BF2580" s="91" t="s">
        <v>1607</v>
      </c>
      <c r="BG2580" s="91" t="s">
        <v>1595</v>
      </c>
      <c r="BH2580" s="91" t="s">
        <v>1596</v>
      </c>
      <c r="BI2580" s="91" t="s">
        <v>1597</v>
      </c>
      <c r="BJ2580" s="91" t="s">
        <v>1598</v>
      </c>
      <c r="BK2580" s="91" t="s">
        <v>1599</v>
      </c>
      <c r="BL2580" s="91" t="s">
        <v>1600</v>
      </c>
      <c r="BM2580" s="91" t="s">
        <v>1608</v>
      </c>
      <c r="BN2580" s="91" t="s">
        <v>1609</v>
      </c>
      <c r="BO2580" s="91" t="s">
        <v>1601</v>
      </c>
      <c r="BP2580" s="91" t="s">
        <v>1602</v>
      </c>
      <c r="BQ2580" s="91" t="s">
        <v>1603</v>
      </c>
      <c r="BR2580" s="91" t="s">
        <v>1604</v>
      </c>
      <c r="BS2580" s="91" t="s">
        <v>1605</v>
      </c>
      <c r="BT2580" s="5" t="s">
        <v>1671</v>
      </c>
    </row>
    <row r="2581" spans="1:72" x14ac:dyDescent="0.25">
      <c r="A2581" s="6" t="s">
        <v>0</v>
      </c>
      <c r="B2581" s="6" t="s">
        <v>0</v>
      </c>
      <c r="C2581" s="6" t="s">
        <v>0</v>
      </c>
      <c r="D2581" s="104" t="s">
        <v>0</v>
      </c>
      <c r="E2581" s="104" t="s">
        <v>0</v>
      </c>
      <c r="F2581" s="121" t="s">
        <v>0</v>
      </c>
      <c r="G2581" s="7" t="s">
        <v>0</v>
      </c>
      <c r="H2581" s="8" t="s">
        <v>0</v>
      </c>
      <c r="I2581" s="9">
        <v>1</v>
      </c>
      <c r="J2581" s="9">
        <v>2</v>
      </c>
      <c r="K2581" s="9">
        <v>3</v>
      </c>
      <c r="L2581" s="9">
        <v>4</v>
      </c>
      <c r="M2581" s="9">
        <v>5</v>
      </c>
      <c r="N2581" s="9">
        <v>6</v>
      </c>
      <c r="O2581" s="9">
        <v>7</v>
      </c>
      <c r="P2581" s="9">
        <v>8</v>
      </c>
      <c r="Q2581" s="9">
        <v>9</v>
      </c>
      <c r="R2581" s="9">
        <v>10</v>
      </c>
      <c r="S2581" s="9">
        <v>11</v>
      </c>
      <c r="T2581" s="9">
        <v>12</v>
      </c>
      <c r="U2581" s="9">
        <v>13</v>
      </c>
      <c r="V2581" s="9">
        <v>14</v>
      </c>
      <c r="W2581" s="9">
        <v>15</v>
      </c>
      <c r="X2581" s="9">
        <v>16</v>
      </c>
      <c r="Y2581" s="9">
        <v>17</v>
      </c>
      <c r="Z2581" s="9">
        <v>18</v>
      </c>
      <c r="AA2581" s="9">
        <v>19</v>
      </c>
      <c r="AB2581" s="9">
        <v>20</v>
      </c>
      <c r="AC2581" s="9">
        <v>21</v>
      </c>
      <c r="AD2581" s="9">
        <v>1</v>
      </c>
      <c r="AE2581" s="9">
        <v>2</v>
      </c>
      <c r="AF2581" s="9">
        <v>3</v>
      </c>
      <c r="AG2581" s="9">
        <v>4</v>
      </c>
      <c r="AH2581" s="9">
        <v>5</v>
      </c>
      <c r="AI2581" s="9">
        <v>6</v>
      </c>
      <c r="AJ2581" s="9">
        <v>7</v>
      </c>
      <c r="AK2581" s="9">
        <v>8</v>
      </c>
      <c r="AL2581" s="9">
        <v>9</v>
      </c>
      <c r="AM2581" s="9">
        <v>10</v>
      </c>
      <c r="AN2581" s="9">
        <v>11</v>
      </c>
      <c r="AO2581" s="9">
        <v>12</v>
      </c>
      <c r="AP2581" s="9">
        <v>13</v>
      </c>
      <c r="AQ2581" s="9">
        <v>14</v>
      </c>
      <c r="AR2581" s="9">
        <v>15</v>
      </c>
      <c r="AS2581" s="9">
        <v>16</v>
      </c>
      <c r="AT2581" s="9">
        <v>17</v>
      </c>
      <c r="AU2581" s="9">
        <v>18</v>
      </c>
      <c r="AV2581" s="9">
        <v>19</v>
      </c>
      <c r="AW2581" s="9">
        <v>20</v>
      </c>
      <c r="AX2581" s="9">
        <v>21</v>
      </c>
      <c r="AY2581" s="9">
        <v>1</v>
      </c>
      <c r="AZ2581" s="9">
        <v>2</v>
      </c>
      <c r="BA2581" s="9">
        <v>3</v>
      </c>
      <c r="BB2581" s="9">
        <v>4</v>
      </c>
      <c r="BC2581" s="9">
        <v>5</v>
      </c>
      <c r="BD2581" s="9">
        <v>6</v>
      </c>
      <c r="BE2581" s="9">
        <v>7</v>
      </c>
      <c r="BF2581" s="9">
        <v>8</v>
      </c>
      <c r="BG2581" s="9">
        <v>9</v>
      </c>
      <c r="BH2581" s="9">
        <v>10</v>
      </c>
      <c r="BI2581" s="9">
        <v>11</v>
      </c>
      <c r="BJ2581" s="9">
        <v>12</v>
      </c>
      <c r="BK2581" s="9">
        <v>13</v>
      </c>
      <c r="BL2581" s="9">
        <v>14</v>
      </c>
      <c r="BM2581" s="9">
        <v>15</v>
      </c>
      <c r="BN2581" s="9">
        <v>16</v>
      </c>
      <c r="BO2581" s="9">
        <v>17</v>
      </c>
      <c r="BP2581" s="9">
        <v>18</v>
      </c>
      <c r="BQ2581" s="9">
        <v>19</v>
      </c>
      <c r="BR2581" s="9">
        <v>20</v>
      </c>
      <c r="BS2581" s="9">
        <v>21</v>
      </c>
      <c r="BT2581" s="9">
        <v>9</v>
      </c>
    </row>
    <row r="2582" spans="1:72" ht="22.5" x14ac:dyDescent="0.25">
      <c r="A2582" s="1" t="s">
        <v>718</v>
      </c>
      <c r="B2582" s="1" t="s">
        <v>819</v>
      </c>
      <c r="C2582" s="4" t="s">
        <v>12</v>
      </c>
      <c r="D2582" s="102" t="s">
        <v>820</v>
      </c>
      <c r="E2582" s="101" t="s">
        <v>0</v>
      </c>
      <c r="F2582" s="101" t="s">
        <v>0</v>
      </c>
      <c r="G2582" s="2" t="s">
        <v>0</v>
      </c>
      <c r="H2582" s="2" t="s">
        <v>821</v>
      </c>
      <c r="I2582" s="3" t="s">
        <v>0</v>
      </c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>
        <v>0</v>
      </c>
      <c r="AC2582" s="3">
        <v>0</v>
      </c>
      <c r="AD2582" s="3" t="s">
        <v>0</v>
      </c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>
        <v>0</v>
      </c>
      <c r="AX2582" s="3">
        <v>0</v>
      </c>
      <c r="AY2582" s="3" t="s">
        <v>0</v>
      </c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>
        <v>0</v>
      </c>
      <c r="BS2582" s="3">
        <v>0</v>
      </c>
      <c r="BT2582" s="3"/>
    </row>
    <row r="2583" spans="1:72" ht="33.75" x14ac:dyDescent="0.25">
      <c r="A2583" s="1" t="s">
        <v>0</v>
      </c>
      <c r="B2583" s="1" t="s">
        <v>0</v>
      </c>
      <c r="C2583" s="1" t="s">
        <v>0</v>
      </c>
      <c r="D2583" s="101" t="s">
        <v>0</v>
      </c>
      <c r="E2583" s="101" t="s">
        <v>0</v>
      </c>
      <c r="F2583" s="101" t="s">
        <v>0</v>
      </c>
      <c r="G2583" s="2" t="s">
        <v>0</v>
      </c>
      <c r="H2583" s="10" t="s">
        <v>13</v>
      </c>
      <c r="I2583" s="11">
        <f t="shared" ref="I2583:AA2583" si="4042">SUM(I2584,I2592,I2594)</f>
        <v>0</v>
      </c>
      <c r="J2583" s="11">
        <f t="shared" si="4042"/>
        <v>0</v>
      </c>
      <c r="K2583" s="11">
        <f t="shared" si="4042"/>
        <v>0</v>
      </c>
      <c r="L2583" s="11">
        <f t="shared" si="4042"/>
        <v>0</v>
      </c>
      <c r="M2583" s="11">
        <f t="shared" si="4042"/>
        <v>0</v>
      </c>
      <c r="N2583" s="11">
        <f t="shared" si="4042"/>
        <v>0</v>
      </c>
      <c r="O2583" s="11">
        <f t="shared" ref="O2583" si="4043">SUM(O2584,O2592,O2594)</f>
        <v>0</v>
      </c>
      <c r="P2583" s="11">
        <f t="shared" si="4042"/>
        <v>0</v>
      </c>
      <c r="Q2583" s="11">
        <f t="shared" si="4042"/>
        <v>0</v>
      </c>
      <c r="R2583" s="11">
        <f t="shared" si="4042"/>
        <v>0</v>
      </c>
      <c r="S2583" s="11">
        <f t="shared" si="4042"/>
        <v>0</v>
      </c>
      <c r="T2583" s="11">
        <f t="shared" si="4042"/>
        <v>0</v>
      </c>
      <c r="U2583" s="11">
        <f t="shared" si="4042"/>
        <v>0</v>
      </c>
      <c r="V2583" s="11">
        <f t="shared" si="4042"/>
        <v>0</v>
      </c>
      <c r="W2583" s="11">
        <f t="shared" si="4042"/>
        <v>0</v>
      </c>
      <c r="X2583" s="11">
        <f t="shared" si="4042"/>
        <v>0</v>
      </c>
      <c r="Y2583" s="11">
        <f t="shared" si="4042"/>
        <v>0</v>
      </c>
      <c r="Z2583" s="11">
        <f t="shared" si="4042"/>
        <v>0</v>
      </c>
      <c r="AA2583" s="11">
        <f t="shared" si="4042"/>
        <v>0</v>
      </c>
      <c r="AB2583" s="11">
        <v>0</v>
      </c>
      <c r="AC2583" s="11">
        <v>0</v>
      </c>
      <c r="AD2583" s="11">
        <f t="shared" ref="AD2583:AV2583" si="4044">SUM(AD2584,AD2592,AD2594)</f>
        <v>0</v>
      </c>
      <c r="AE2583" s="11">
        <f t="shared" si="4044"/>
        <v>0</v>
      </c>
      <c r="AF2583" s="11">
        <f t="shared" si="4044"/>
        <v>0</v>
      </c>
      <c r="AG2583" s="11">
        <f t="shared" si="4044"/>
        <v>0</v>
      </c>
      <c r="AH2583" s="11">
        <f t="shared" si="4044"/>
        <v>0</v>
      </c>
      <c r="AI2583" s="11">
        <f t="shared" si="4044"/>
        <v>0</v>
      </c>
      <c r="AJ2583" s="11">
        <f t="shared" ref="AJ2583" si="4045">SUM(AJ2584,AJ2592,AJ2594)</f>
        <v>0</v>
      </c>
      <c r="AK2583" s="11">
        <f t="shared" si="4044"/>
        <v>0</v>
      </c>
      <c r="AL2583" s="11">
        <f t="shared" si="4044"/>
        <v>0</v>
      </c>
      <c r="AM2583" s="11">
        <f t="shared" si="4044"/>
        <v>0</v>
      </c>
      <c r="AN2583" s="11">
        <f t="shared" si="4044"/>
        <v>0</v>
      </c>
      <c r="AO2583" s="11">
        <f t="shared" si="4044"/>
        <v>0</v>
      </c>
      <c r="AP2583" s="11">
        <f t="shared" si="4044"/>
        <v>0</v>
      </c>
      <c r="AQ2583" s="11">
        <f t="shared" si="4044"/>
        <v>0</v>
      </c>
      <c r="AR2583" s="11">
        <f t="shared" si="4044"/>
        <v>0</v>
      </c>
      <c r="AS2583" s="11">
        <f t="shared" si="4044"/>
        <v>0</v>
      </c>
      <c r="AT2583" s="11">
        <f t="shared" si="4044"/>
        <v>0</v>
      </c>
      <c r="AU2583" s="11">
        <f t="shared" si="4044"/>
        <v>0</v>
      </c>
      <c r="AV2583" s="11">
        <f t="shared" si="4044"/>
        <v>0</v>
      </c>
      <c r="AW2583" s="11">
        <v>0</v>
      </c>
      <c r="AX2583" s="11">
        <v>0</v>
      </c>
      <c r="AY2583" s="11">
        <f t="shared" ref="AY2583:BQ2583" si="4046">SUM(AY2584,AY2592,AY2594)</f>
        <v>0</v>
      </c>
      <c r="AZ2583" s="11">
        <f t="shared" si="4046"/>
        <v>0</v>
      </c>
      <c r="BA2583" s="11">
        <f t="shared" si="4046"/>
        <v>0</v>
      </c>
      <c r="BB2583" s="11">
        <f t="shared" si="4046"/>
        <v>0</v>
      </c>
      <c r="BC2583" s="11">
        <f t="shared" si="4046"/>
        <v>0</v>
      </c>
      <c r="BD2583" s="11">
        <f t="shared" si="4046"/>
        <v>0</v>
      </c>
      <c r="BE2583" s="11">
        <f t="shared" ref="BE2583" si="4047">SUM(BE2584,BE2592,BE2594)</f>
        <v>0</v>
      </c>
      <c r="BF2583" s="11">
        <f t="shared" si="4046"/>
        <v>0</v>
      </c>
      <c r="BG2583" s="11">
        <f t="shared" si="4046"/>
        <v>0</v>
      </c>
      <c r="BH2583" s="11">
        <f t="shared" si="4046"/>
        <v>0</v>
      </c>
      <c r="BI2583" s="11">
        <f t="shared" si="4046"/>
        <v>0</v>
      </c>
      <c r="BJ2583" s="11">
        <f t="shared" si="4046"/>
        <v>0</v>
      </c>
      <c r="BK2583" s="11">
        <f t="shared" si="4046"/>
        <v>0</v>
      </c>
      <c r="BL2583" s="11">
        <f t="shared" si="4046"/>
        <v>0</v>
      </c>
      <c r="BM2583" s="11">
        <f t="shared" si="4046"/>
        <v>0</v>
      </c>
      <c r="BN2583" s="11">
        <f t="shared" si="4046"/>
        <v>0</v>
      </c>
      <c r="BO2583" s="11">
        <f t="shared" si="4046"/>
        <v>0</v>
      </c>
      <c r="BP2583" s="11">
        <f t="shared" si="4046"/>
        <v>0</v>
      </c>
      <c r="BQ2583" s="11">
        <f t="shared" si="4046"/>
        <v>0</v>
      </c>
      <c r="BR2583" s="11">
        <v>0</v>
      </c>
      <c r="BS2583" s="11">
        <v>0</v>
      </c>
      <c r="BT2583" s="11" t="e">
        <f>IF(#REF!=0,"-",#REF!/#REF!*100)</f>
        <v>#REF!</v>
      </c>
    </row>
    <row r="2584" spans="1:72" x14ac:dyDescent="0.25">
      <c r="A2584" s="4" t="s">
        <v>718</v>
      </c>
      <c r="B2584" s="4" t="s">
        <v>819</v>
      </c>
      <c r="C2584" s="4" t="s">
        <v>12</v>
      </c>
      <c r="D2584" s="102" t="s">
        <v>820</v>
      </c>
      <c r="E2584" s="101" t="s">
        <v>14</v>
      </c>
      <c r="F2584" s="101" t="s">
        <v>0</v>
      </c>
      <c r="G2584" s="2" t="s">
        <v>0</v>
      </c>
      <c r="H2584" s="2" t="s">
        <v>15</v>
      </c>
      <c r="I2584" s="12">
        <f t="shared" ref="I2584:AA2584" si="4048">SUM(I2585:I2586)</f>
        <v>0</v>
      </c>
      <c r="J2584" s="12">
        <f t="shared" si="4048"/>
        <v>0</v>
      </c>
      <c r="K2584" s="12">
        <f t="shared" si="4048"/>
        <v>0</v>
      </c>
      <c r="L2584" s="12">
        <f t="shared" si="4048"/>
        <v>0</v>
      </c>
      <c r="M2584" s="12">
        <f t="shared" si="4048"/>
        <v>0</v>
      </c>
      <c r="N2584" s="12">
        <f t="shared" si="4048"/>
        <v>0</v>
      </c>
      <c r="O2584" s="12">
        <f t="shared" ref="O2584" si="4049">SUM(O2585:O2586)</f>
        <v>0</v>
      </c>
      <c r="P2584" s="12">
        <f t="shared" si="4048"/>
        <v>0</v>
      </c>
      <c r="Q2584" s="12">
        <f t="shared" si="4048"/>
        <v>0</v>
      </c>
      <c r="R2584" s="12">
        <f t="shared" si="4048"/>
        <v>0</v>
      </c>
      <c r="S2584" s="12">
        <f t="shared" si="4048"/>
        <v>0</v>
      </c>
      <c r="T2584" s="12">
        <f t="shared" si="4048"/>
        <v>0</v>
      </c>
      <c r="U2584" s="12">
        <f t="shared" si="4048"/>
        <v>0</v>
      </c>
      <c r="V2584" s="12">
        <f t="shared" si="4048"/>
        <v>0</v>
      </c>
      <c r="W2584" s="12">
        <f t="shared" si="4048"/>
        <v>0</v>
      </c>
      <c r="X2584" s="12">
        <f t="shared" si="4048"/>
        <v>0</v>
      </c>
      <c r="Y2584" s="12">
        <f t="shared" si="4048"/>
        <v>0</v>
      </c>
      <c r="Z2584" s="12">
        <f t="shared" si="4048"/>
        <v>0</v>
      </c>
      <c r="AA2584" s="12">
        <f t="shared" si="4048"/>
        <v>0</v>
      </c>
      <c r="AB2584" s="12">
        <v>0</v>
      </c>
      <c r="AC2584" s="12">
        <v>0</v>
      </c>
      <c r="AD2584" s="12">
        <f t="shared" ref="AD2584:AV2584" si="4050">SUM(AD2585:AD2586)</f>
        <v>0</v>
      </c>
      <c r="AE2584" s="12">
        <f t="shared" si="4050"/>
        <v>0</v>
      </c>
      <c r="AF2584" s="12">
        <f t="shared" si="4050"/>
        <v>0</v>
      </c>
      <c r="AG2584" s="12">
        <f t="shared" si="4050"/>
        <v>0</v>
      </c>
      <c r="AH2584" s="12">
        <f t="shared" si="4050"/>
        <v>0</v>
      </c>
      <c r="AI2584" s="12">
        <f t="shared" si="4050"/>
        <v>0</v>
      </c>
      <c r="AJ2584" s="12">
        <f t="shared" ref="AJ2584" si="4051">SUM(AJ2585:AJ2586)</f>
        <v>0</v>
      </c>
      <c r="AK2584" s="12">
        <f t="shared" si="4050"/>
        <v>0</v>
      </c>
      <c r="AL2584" s="12">
        <f t="shared" si="4050"/>
        <v>0</v>
      </c>
      <c r="AM2584" s="12">
        <f t="shared" si="4050"/>
        <v>0</v>
      </c>
      <c r="AN2584" s="12">
        <f t="shared" si="4050"/>
        <v>0</v>
      </c>
      <c r="AO2584" s="12">
        <f t="shared" si="4050"/>
        <v>0</v>
      </c>
      <c r="AP2584" s="12">
        <f t="shared" si="4050"/>
        <v>0</v>
      </c>
      <c r="AQ2584" s="12">
        <f t="shared" si="4050"/>
        <v>0</v>
      </c>
      <c r="AR2584" s="12">
        <f t="shared" si="4050"/>
        <v>0</v>
      </c>
      <c r="AS2584" s="12">
        <f t="shared" si="4050"/>
        <v>0</v>
      </c>
      <c r="AT2584" s="12">
        <f t="shared" si="4050"/>
        <v>0</v>
      </c>
      <c r="AU2584" s="12">
        <f t="shared" si="4050"/>
        <v>0</v>
      </c>
      <c r="AV2584" s="12">
        <f t="shared" si="4050"/>
        <v>0</v>
      </c>
      <c r="AW2584" s="12">
        <v>0</v>
      </c>
      <c r="AX2584" s="12">
        <v>0</v>
      </c>
      <c r="AY2584" s="12">
        <f t="shared" ref="AY2584:BQ2584" si="4052">SUM(AY2585:AY2586)</f>
        <v>0</v>
      </c>
      <c r="AZ2584" s="12">
        <f t="shared" si="4052"/>
        <v>0</v>
      </c>
      <c r="BA2584" s="12">
        <f t="shared" si="4052"/>
        <v>0</v>
      </c>
      <c r="BB2584" s="12">
        <f t="shared" si="4052"/>
        <v>0</v>
      </c>
      <c r="BC2584" s="12">
        <f t="shared" si="4052"/>
        <v>0</v>
      </c>
      <c r="BD2584" s="12">
        <f t="shared" si="4052"/>
        <v>0</v>
      </c>
      <c r="BE2584" s="12">
        <f t="shared" ref="BE2584" si="4053">SUM(BE2585:BE2586)</f>
        <v>0</v>
      </c>
      <c r="BF2584" s="12">
        <f t="shared" si="4052"/>
        <v>0</v>
      </c>
      <c r="BG2584" s="12">
        <f t="shared" si="4052"/>
        <v>0</v>
      </c>
      <c r="BH2584" s="12">
        <f t="shared" si="4052"/>
        <v>0</v>
      </c>
      <c r="BI2584" s="12">
        <f t="shared" si="4052"/>
        <v>0</v>
      </c>
      <c r="BJ2584" s="12">
        <f t="shared" si="4052"/>
        <v>0</v>
      </c>
      <c r="BK2584" s="12">
        <f t="shared" si="4052"/>
        <v>0</v>
      </c>
      <c r="BL2584" s="12">
        <f t="shared" si="4052"/>
        <v>0</v>
      </c>
      <c r="BM2584" s="12">
        <f t="shared" si="4052"/>
        <v>0</v>
      </c>
      <c r="BN2584" s="12">
        <f t="shared" si="4052"/>
        <v>0</v>
      </c>
      <c r="BO2584" s="12">
        <f t="shared" si="4052"/>
        <v>0</v>
      </c>
      <c r="BP2584" s="12">
        <f t="shared" si="4052"/>
        <v>0</v>
      </c>
      <c r="BQ2584" s="12">
        <f t="shared" si="4052"/>
        <v>0</v>
      </c>
      <c r="BR2584" s="12">
        <v>0</v>
      </c>
      <c r="BS2584" s="12">
        <v>0</v>
      </c>
      <c r="BT2584" s="12" t="e">
        <f>IF(#REF!=0,"-",#REF!/#REF!*100)</f>
        <v>#REF!</v>
      </c>
    </row>
    <row r="2585" spans="1:72" x14ac:dyDescent="0.25">
      <c r="A2585" s="4" t="s">
        <v>718</v>
      </c>
      <c r="B2585" s="4" t="s">
        <v>819</v>
      </c>
      <c r="C2585" s="4" t="s">
        <v>12</v>
      </c>
      <c r="D2585" s="102" t="s">
        <v>820</v>
      </c>
      <c r="E2585" s="113">
        <v>6111</v>
      </c>
      <c r="F2585" s="102"/>
      <c r="G2585" s="98" t="s">
        <v>1669</v>
      </c>
      <c r="H2585" s="13" t="s">
        <v>16</v>
      </c>
      <c r="I2585" s="14">
        <v>0</v>
      </c>
      <c r="J2585" s="14"/>
      <c r="K2585" s="14"/>
      <c r="L2585" s="14"/>
      <c r="M2585" s="14"/>
      <c r="N2585" s="14"/>
      <c r="O2585" s="14">
        <f t="shared" si="3970"/>
        <v>0</v>
      </c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>
        <v>0</v>
      </c>
      <c r="AC2585" s="14">
        <v>0</v>
      </c>
      <c r="AD2585" s="14">
        <v>0</v>
      </c>
      <c r="AE2585" s="14"/>
      <c r="AF2585" s="14"/>
      <c r="AG2585" s="14"/>
      <c r="AH2585" s="14"/>
      <c r="AI2585" s="14"/>
      <c r="AJ2585" s="14">
        <f t="shared" si="3971"/>
        <v>0</v>
      </c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>
        <v>0</v>
      </c>
      <c r="AX2585" s="14">
        <v>0</v>
      </c>
      <c r="AY2585" s="14">
        <v>0</v>
      </c>
      <c r="AZ2585" s="14"/>
      <c r="BA2585" s="14"/>
      <c r="BB2585" s="14"/>
      <c r="BC2585" s="14"/>
      <c r="BD2585" s="14"/>
      <c r="BE2585" s="14">
        <f t="shared" si="3972"/>
        <v>0</v>
      </c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>
        <v>0</v>
      </c>
      <c r="BS2585" s="14">
        <v>0</v>
      </c>
      <c r="BT2585" s="14" t="e">
        <f>IF(#REF!=0,"-",#REF!/#REF!*100)</f>
        <v>#REF!</v>
      </c>
    </row>
    <row r="2586" spans="1:72" x14ac:dyDescent="0.25">
      <c r="A2586" s="1" t="s">
        <v>718</v>
      </c>
      <c r="B2586" s="1" t="s">
        <v>819</v>
      </c>
      <c r="C2586" s="1" t="s">
        <v>12</v>
      </c>
      <c r="D2586" s="105" t="s">
        <v>820</v>
      </c>
      <c r="E2586" s="105" t="s">
        <v>18</v>
      </c>
      <c r="F2586" s="102" t="s">
        <v>0</v>
      </c>
      <c r="G2586" s="13" t="s">
        <v>0</v>
      </c>
      <c r="H2586" s="2" t="s">
        <v>19</v>
      </c>
      <c r="I2586" s="12">
        <f t="shared" ref="I2586:AA2586" si="4054">SUM(I2587:I2591)</f>
        <v>0</v>
      </c>
      <c r="J2586" s="12">
        <f t="shared" si="4054"/>
        <v>0</v>
      </c>
      <c r="K2586" s="12">
        <f t="shared" si="4054"/>
        <v>0</v>
      </c>
      <c r="L2586" s="12">
        <f t="shared" si="4054"/>
        <v>0</v>
      </c>
      <c r="M2586" s="12">
        <f t="shared" si="4054"/>
        <v>0</v>
      </c>
      <c r="N2586" s="12">
        <f t="shared" si="4054"/>
        <v>0</v>
      </c>
      <c r="O2586" s="12">
        <f t="shared" si="4054"/>
        <v>0</v>
      </c>
      <c r="P2586" s="12">
        <f t="shared" si="4054"/>
        <v>0</v>
      </c>
      <c r="Q2586" s="12">
        <f t="shared" si="4054"/>
        <v>0</v>
      </c>
      <c r="R2586" s="12">
        <f t="shared" si="4054"/>
        <v>0</v>
      </c>
      <c r="S2586" s="12">
        <f t="shared" si="4054"/>
        <v>0</v>
      </c>
      <c r="T2586" s="12">
        <f t="shared" si="4054"/>
        <v>0</v>
      </c>
      <c r="U2586" s="12">
        <f t="shared" si="4054"/>
        <v>0</v>
      </c>
      <c r="V2586" s="12">
        <f t="shared" si="4054"/>
        <v>0</v>
      </c>
      <c r="W2586" s="12">
        <f t="shared" si="4054"/>
        <v>0</v>
      </c>
      <c r="X2586" s="12">
        <f t="shared" si="4054"/>
        <v>0</v>
      </c>
      <c r="Y2586" s="12">
        <f t="shared" si="4054"/>
        <v>0</v>
      </c>
      <c r="Z2586" s="12">
        <f t="shared" si="4054"/>
        <v>0</v>
      </c>
      <c r="AA2586" s="12">
        <f t="shared" si="4054"/>
        <v>0</v>
      </c>
      <c r="AB2586" s="12">
        <v>0</v>
      </c>
      <c r="AC2586" s="12">
        <v>0</v>
      </c>
      <c r="AD2586" s="12">
        <f t="shared" ref="AD2586:AV2586" si="4055">SUM(AD2587:AD2591)</f>
        <v>0</v>
      </c>
      <c r="AE2586" s="12">
        <f t="shared" si="4055"/>
        <v>0</v>
      </c>
      <c r="AF2586" s="12">
        <f t="shared" si="4055"/>
        <v>0</v>
      </c>
      <c r="AG2586" s="12">
        <f t="shared" si="4055"/>
        <v>0</v>
      </c>
      <c r="AH2586" s="12">
        <f t="shared" si="4055"/>
        <v>0</v>
      </c>
      <c r="AI2586" s="12">
        <f t="shared" si="4055"/>
        <v>0</v>
      </c>
      <c r="AJ2586" s="12">
        <f t="shared" si="4055"/>
        <v>0</v>
      </c>
      <c r="AK2586" s="12">
        <f t="shared" si="4055"/>
        <v>0</v>
      </c>
      <c r="AL2586" s="12">
        <f t="shared" si="4055"/>
        <v>0</v>
      </c>
      <c r="AM2586" s="12">
        <f t="shared" si="4055"/>
        <v>0</v>
      </c>
      <c r="AN2586" s="12">
        <f t="shared" si="4055"/>
        <v>0</v>
      </c>
      <c r="AO2586" s="12">
        <f t="shared" si="4055"/>
        <v>0</v>
      </c>
      <c r="AP2586" s="12">
        <f t="shared" si="4055"/>
        <v>0</v>
      </c>
      <c r="AQ2586" s="12">
        <f t="shared" si="4055"/>
        <v>0</v>
      </c>
      <c r="AR2586" s="12">
        <f t="shared" si="4055"/>
        <v>0</v>
      </c>
      <c r="AS2586" s="12">
        <f t="shared" si="4055"/>
        <v>0</v>
      </c>
      <c r="AT2586" s="12">
        <f t="shared" si="4055"/>
        <v>0</v>
      </c>
      <c r="AU2586" s="12">
        <f t="shared" si="4055"/>
        <v>0</v>
      </c>
      <c r="AV2586" s="12">
        <f t="shared" si="4055"/>
        <v>0</v>
      </c>
      <c r="AW2586" s="12">
        <v>0</v>
      </c>
      <c r="AX2586" s="12">
        <v>0</v>
      </c>
      <c r="AY2586" s="12">
        <f t="shared" ref="AY2586:BQ2586" si="4056">SUM(AY2587:AY2591)</f>
        <v>0</v>
      </c>
      <c r="AZ2586" s="12">
        <f t="shared" si="4056"/>
        <v>0</v>
      </c>
      <c r="BA2586" s="12">
        <f t="shared" si="4056"/>
        <v>0</v>
      </c>
      <c r="BB2586" s="12">
        <f t="shared" si="4056"/>
        <v>0</v>
      </c>
      <c r="BC2586" s="12">
        <f t="shared" si="4056"/>
        <v>0</v>
      </c>
      <c r="BD2586" s="12">
        <f t="shared" si="4056"/>
        <v>0</v>
      </c>
      <c r="BE2586" s="12">
        <f t="shared" si="4056"/>
        <v>0</v>
      </c>
      <c r="BF2586" s="12">
        <f t="shared" si="4056"/>
        <v>0</v>
      </c>
      <c r="BG2586" s="12">
        <f t="shared" si="4056"/>
        <v>0</v>
      </c>
      <c r="BH2586" s="12">
        <f t="shared" si="4056"/>
        <v>0</v>
      </c>
      <c r="BI2586" s="12">
        <f t="shared" si="4056"/>
        <v>0</v>
      </c>
      <c r="BJ2586" s="12">
        <f t="shared" si="4056"/>
        <v>0</v>
      </c>
      <c r="BK2586" s="12">
        <f t="shared" si="4056"/>
        <v>0</v>
      </c>
      <c r="BL2586" s="12">
        <f t="shared" si="4056"/>
        <v>0</v>
      </c>
      <c r="BM2586" s="12">
        <f t="shared" si="4056"/>
        <v>0</v>
      </c>
      <c r="BN2586" s="12">
        <f t="shared" si="4056"/>
        <v>0</v>
      </c>
      <c r="BO2586" s="12">
        <f t="shared" si="4056"/>
        <v>0</v>
      </c>
      <c r="BP2586" s="12">
        <f t="shared" si="4056"/>
        <v>0</v>
      </c>
      <c r="BQ2586" s="12">
        <f t="shared" si="4056"/>
        <v>0</v>
      </c>
      <c r="BR2586" s="12">
        <v>0</v>
      </c>
      <c r="BS2586" s="12">
        <v>0</v>
      </c>
      <c r="BT2586" s="12" t="e">
        <f>IF(#REF!=0,"-",#REF!/#REF!*100)</f>
        <v>#REF!</v>
      </c>
    </row>
    <row r="2587" spans="1:72" ht="22.5" x14ac:dyDescent="0.25">
      <c r="A2587" s="4" t="s">
        <v>718</v>
      </c>
      <c r="B2587" s="4" t="s">
        <v>819</v>
      </c>
      <c r="C2587" s="4" t="s">
        <v>12</v>
      </c>
      <c r="D2587" s="102" t="s">
        <v>820</v>
      </c>
      <c r="E2587" s="113">
        <v>6112</v>
      </c>
      <c r="F2587" s="102" t="s">
        <v>822</v>
      </c>
      <c r="G2587" s="98" t="s">
        <v>1669</v>
      </c>
      <c r="H2587" s="13" t="s">
        <v>57</v>
      </c>
      <c r="I2587" s="14">
        <v>0</v>
      </c>
      <c r="J2587" s="14"/>
      <c r="K2587" s="14"/>
      <c r="L2587" s="14"/>
      <c r="M2587" s="14"/>
      <c r="N2587" s="14"/>
      <c r="O2587" s="14">
        <f t="shared" si="3970"/>
        <v>0</v>
      </c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>
        <v>0</v>
      </c>
      <c r="AC2587" s="14">
        <v>0</v>
      </c>
      <c r="AD2587" s="14">
        <v>0</v>
      </c>
      <c r="AE2587" s="14"/>
      <c r="AF2587" s="14"/>
      <c r="AG2587" s="14"/>
      <c r="AH2587" s="14"/>
      <c r="AI2587" s="14"/>
      <c r="AJ2587" s="14">
        <f t="shared" si="3971"/>
        <v>0</v>
      </c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>
        <v>0</v>
      </c>
      <c r="AX2587" s="14">
        <v>0</v>
      </c>
      <c r="AY2587" s="14">
        <v>0</v>
      </c>
      <c r="AZ2587" s="14"/>
      <c r="BA2587" s="14"/>
      <c r="BB2587" s="14"/>
      <c r="BC2587" s="14"/>
      <c r="BD2587" s="14"/>
      <c r="BE2587" s="14">
        <f t="shared" si="3972"/>
        <v>0</v>
      </c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>
        <v>0</v>
      </c>
      <c r="BS2587" s="14">
        <v>0</v>
      </c>
      <c r="BT2587" s="14" t="e">
        <f>IF(#REF!=0,"-",#REF!/#REF!*100)</f>
        <v>#REF!</v>
      </c>
    </row>
    <row r="2588" spans="1:72" x14ac:dyDescent="0.25">
      <c r="A2588" s="4" t="s">
        <v>718</v>
      </c>
      <c r="B2588" s="4" t="s">
        <v>819</v>
      </c>
      <c r="C2588" s="4" t="s">
        <v>12</v>
      </c>
      <c r="D2588" s="102" t="s">
        <v>820</v>
      </c>
      <c r="E2588" s="113">
        <v>6112</v>
      </c>
      <c r="F2588" s="102" t="s">
        <v>823</v>
      </c>
      <c r="G2588" s="98" t="s">
        <v>1669</v>
      </c>
      <c r="H2588" s="13" t="s">
        <v>22</v>
      </c>
      <c r="I2588" s="14">
        <v>0</v>
      </c>
      <c r="J2588" s="14"/>
      <c r="K2588" s="14"/>
      <c r="L2588" s="14"/>
      <c r="M2588" s="14"/>
      <c r="N2588" s="14"/>
      <c r="O2588" s="14">
        <f t="shared" si="3970"/>
        <v>0</v>
      </c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>
        <v>0</v>
      </c>
      <c r="AC2588" s="14">
        <v>0</v>
      </c>
      <c r="AD2588" s="14">
        <v>0</v>
      </c>
      <c r="AE2588" s="14"/>
      <c r="AF2588" s="14"/>
      <c r="AG2588" s="14"/>
      <c r="AH2588" s="14"/>
      <c r="AI2588" s="14"/>
      <c r="AJ2588" s="14">
        <f t="shared" si="3971"/>
        <v>0</v>
      </c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>
        <v>0</v>
      </c>
      <c r="AX2588" s="14">
        <v>0</v>
      </c>
      <c r="AY2588" s="14">
        <v>0</v>
      </c>
      <c r="AZ2588" s="14"/>
      <c r="BA2588" s="14"/>
      <c r="BB2588" s="14"/>
      <c r="BC2588" s="14"/>
      <c r="BD2588" s="14"/>
      <c r="BE2588" s="14">
        <f t="shared" si="3972"/>
        <v>0</v>
      </c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>
        <v>0</v>
      </c>
      <c r="BS2588" s="14">
        <v>0</v>
      </c>
      <c r="BT2588" s="14" t="e">
        <f>IF(#REF!=0,"-",#REF!/#REF!*100)</f>
        <v>#REF!</v>
      </c>
    </row>
    <row r="2589" spans="1:72" x14ac:dyDescent="0.25">
      <c r="A2589" s="4" t="s">
        <v>718</v>
      </c>
      <c r="B2589" s="4" t="s">
        <v>819</v>
      </c>
      <c r="C2589" s="4" t="s">
        <v>12</v>
      </c>
      <c r="D2589" s="102" t="s">
        <v>820</v>
      </c>
      <c r="E2589" s="113">
        <v>6112</v>
      </c>
      <c r="F2589" s="102" t="s">
        <v>824</v>
      </c>
      <c r="G2589" s="98" t="s">
        <v>1669</v>
      </c>
      <c r="H2589" s="13" t="s">
        <v>23</v>
      </c>
      <c r="I2589" s="14">
        <v>0</v>
      </c>
      <c r="J2589" s="14"/>
      <c r="K2589" s="14"/>
      <c r="L2589" s="14"/>
      <c r="M2589" s="14"/>
      <c r="N2589" s="14"/>
      <c r="O2589" s="14">
        <f t="shared" si="3970"/>
        <v>0</v>
      </c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>
        <v>0</v>
      </c>
      <c r="AC2589" s="14">
        <v>0</v>
      </c>
      <c r="AD2589" s="14">
        <v>0</v>
      </c>
      <c r="AE2589" s="14"/>
      <c r="AF2589" s="14"/>
      <c r="AG2589" s="14"/>
      <c r="AH2589" s="14"/>
      <c r="AI2589" s="14"/>
      <c r="AJ2589" s="14">
        <f t="shared" si="3971"/>
        <v>0</v>
      </c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>
        <v>0</v>
      </c>
      <c r="AX2589" s="14">
        <v>0</v>
      </c>
      <c r="AY2589" s="14">
        <v>0</v>
      </c>
      <c r="AZ2589" s="14"/>
      <c r="BA2589" s="14"/>
      <c r="BB2589" s="14"/>
      <c r="BC2589" s="14"/>
      <c r="BD2589" s="14"/>
      <c r="BE2589" s="14">
        <f t="shared" si="3972"/>
        <v>0</v>
      </c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>
        <v>0</v>
      </c>
      <c r="BS2589" s="14">
        <v>0</v>
      </c>
      <c r="BT2589" s="14" t="e">
        <f>IF(#REF!=0,"-",#REF!/#REF!*100)</f>
        <v>#REF!</v>
      </c>
    </row>
    <row r="2590" spans="1:72" x14ac:dyDescent="0.25">
      <c r="A2590" s="4" t="s">
        <v>718</v>
      </c>
      <c r="B2590" s="4" t="s">
        <v>819</v>
      </c>
      <c r="C2590" s="4" t="s">
        <v>12</v>
      </c>
      <c r="D2590" s="102" t="s">
        <v>820</v>
      </c>
      <c r="E2590" s="113">
        <v>6112</v>
      </c>
      <c r="F2590" s="102" t="s">
        <v>825</v>
      </c>
      <c r="G2590" s="98" t="s">
        <v>1669</v>
      </c>
      <c r="H2590" s="13" t="s">
        <v>21</v>
      </c>
      <c r="I2590" s="14">
        <v>0</v>
      </c>
      <c r="J2590" s="14"/>
      <c r="K2590" s="14"/>
      <c r="L2590" s="14"/>
      <c r="M2590" s="14"/>
      <c r="N2590" s="14"/>
      <c r="O2590" s="14">
        <f t="shared" si="3970"/>
        <v>0</v>
      </c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>
        <v>0</v>
      </c>
      <c r="AC2590" s="14">
        <v>0</v>
      </c>
      <c r="AD2590" s="14">
        <v>0</v>
      </c>
      <c r="AE2590" s="14"/>
      <c r="AF2590" s="14"/>
      <c r="AG2590" s="14"/>
      <c r="AH2590" s="14"/>
      <c r="AI2590" s="14"/>
      <c r="AJ2590" s="14">
        <f t="shared" si="3971"/>
        <v>0</v>
      </c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>
        <v>0</v>
      </c>
      <c r="AX2590" s="14">
        <v>0</v>
      </c>
      <c r="AY2590" s="14">
        <v>0</v>
      </c>
      <c r="AZ2590" s="14"/>
      <c r="BA2590" s="14"/>
      <c r="BB2590" s="14"/>
      <c r="BC2590" s="14"/>
      <c r="BD2590" s="14"/>
      <c r="BE2590" s="14">
        <f t="shared" si="3972"/>
        <v>0</v>
      </c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>
        <v>0</v>
      </c>
      <c r="BS2590" s="14">
        <v>0</v>
      </c>
      <c r="BT2590" s="14" t="e">
        <f>IF(#REF!=0,"-",#REF!/#REF!*100)</f>
        <v>#REF!</v>
      </c>
    </row>
    <row r="2591" spans="1:72" x14ac:dyDescent="0.25">
      <c r="A2591" s="4" t="s">
        <v>718</v>
      </c>
      <c r="B2591" s="4" t="s">
        <v>819</v>
      </c>
      <c r="C2591" s="4" t="s">
        <v>12</v>
      </c>
      <c r="D2591" s="102" t="s">
        <v>820</v>
      </c>
      <c r="E2591" s="113">
        <v>6112</v>
      </c>
      <c r="F2591" s="102" t="s">
        <v>826</v>
      </c>
      <c r="G2591" s="98" t="s">
        <v>1669</v>
      </c>
      <c r="H2591" s="13" t="s">
        <v>24</v>
      </c>
      <c r="I2591" s="14">
        <v>0</v>
      </c>
      <c r="J2591" s="14"/>
      <c r="K2591" s="14"/>
      <c r="L2591" s="14"/>
      <c r="M2591" s="14"/>
      <c r="N2591" s="14"/>
      <c r="O2591" s="14">
        <f t="shared" ref="O2591:O2654" si="4057">I2591+J2591+K2591+L2591+M2591+N2591</f>
        <v>0</v>
      </c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>
        <v>0</v>
      </c>
      <c r="AC2591" s="14">
        <v>0</v>
      </c>
      <c r="AD2591" s="14">
        <v>0</v>
      </c>
      <c r="AE2591" s="14"/>
      <c r="AF2591" s="14"/>
      <c r="AG2591" s="14"/>
      <c r="AH2591" s="14"/>
      <c r="AI2591" s="14"/>
      <c r="AJ2591" s="14">
        <f t="shared" ref="AJ2591:AJ2654" si="4058">AD2591+AE2591+AF2591+AG2591+AH2591+AI2591</f>
        <v>0</v>
      </c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>
        <v>0</v>
      </c>
      <c r="AX2591" s="14">
        <v>0</v>
      </c>
      <c r="AY2591" s="14">
        <v>0</v>
      </c>
      <c r="AZ2591" s="14"/>
      <c r="BA2591" s="14"/>
      <c r="BB2591" s="14"/>
      <c r="BC2591" s="14"/>
      <c r="BD2591" s="14"/>
      <c r="BE2591" s="14">
        <f t="shared" ref="BE2591:BE2654" si="4059">AY2591+AZ2591+BA2591+BB2591+BC2591+BD2591</f>
        <v>0</v>
      </c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>
        <v>0</v>
      </c>
      <c r="BS2591" s="14">
        <v>0</v>
      </c>
      <c r="BT2591" s="14" t="e">
        <f>IF(#REF!=0,"-",#REF!/#REF!*100)</f>
        <v>#REF!</v>
      </c>
    </row>
    <row r="2592" spans="1:72" ht="22.5" x14ac:dyDescent="0.25">
      <c r="A2592" s="4" t="s">
        <v>718</v>
      </c>
      <c r="B2592" s="4" t="s">
        <v>819</v>
      </c>
      <c r="C2592" s="4" t="s">
        <v>12</v>
      </c>
      <c r="D2592" s="102" t="s">
        <v>820</v>
      </c>
      <c r="E2592" s="101" t="s">
        <v>25</v>
      </c>
      <c r="F2592" s="101" t="s">
        <v>0</v>
      </c>
      <c r="G2592" s="2" t="s">
        <v>0</v>
      </c>
      <c r="H2592" s="2" t="s">
        <v>26</v>
      </c>
      <c r="I2592" s="12">
        <f t="shared" ref="I2592:AA2592" si="4060">SUM(I2593)</f>
        <v>0</v>
      </c>
      <c r="J2592" s="12">
        <f t="shared" si="4060"/>
        <v>0</v>
      </c>
      <c r="K2592" s="12">
        <f t="shared" si="4060"/>
        <v>0</v>
      </c>
      <c r="L2592" s="12">
        <f t="shared" si="4060"/>
        <v>0</v>
      </c>
      <c r="M2592" s="12">
        <f t="shared" si="4060"/>
        <v>0</v>
      </c>
      <c r="N2592" s="12">
        <f t="shared" si="4060"/>
        <v>0</v>
      </c>
      <c r="O2592" s="12">
        <f t="shared" si="4060"/>
        <v>0</v>
      </c>
      <c r="P2592" s="12">
        <f t="shared" si="4060"/>
        <v>0</v>
      </c>
      <c r="Q2592" s="12">
        <f t="shared" si="4060"/>
        <v>0</v>
      </c>
      <c r="R2592" s="12">
        <f t="shared" si="4060"/>
        <v>0</v>
      </c>
      <c r="S2592" s="12">
        <f t="shared" si="4060"/>
        <v>0</v>
      </c>
      <c r="T2592" s="12">
        <f t="shared" si="4060"/>
        <v>0</v>
      </c>
      <c r="U2592" s="12">
        <f t="shared" si="4060"/>
        <v>0</v>
      </c>
      <c r="V2592" s="12">
        <f t="shared" si="4060"/>
        <v>0</v>
      </c>
      <c r="W2592" s="12">
        <f t="shared" si="4060"/>
        <v>0</v>
      </c>
      <c r="X2592" s="12">
        <f t="shared" si="4060"/>
        <v>0</v>
      </c>
      <c r="Y2592" s="12">
        <f t="shared" si="4060"/>
        <v>0</v>
      </c>
      <c r="Z2592" s="12">
        <f t="shared" si="4060"/>
        <v>0</v>
      </c>
      <c r="AA2592" s="12">
        <f t="shared" si="4060"/>
        <v>0</v>
      </c>
      <c r="AB2592" s="12">
        <v>0</v>
      </c>
      <c r="AC2592" s="12">
        <v>0</v>
      </c>
      <c r="AD2592" s="12">
        <f t="shared" ref="AD2592:AV2592" si="4061">SUM(AD2593)</f>
        <v>0</v>
      </c>
      <c r="AE2592" s="12">
        <f t="shared" si="4061"/>
        <v>0</v>
      </c>
      <c r="AF2592" s="12">
        <f t="shared" si="4061"/>
        <v>0</v>
      </c>
      <c r="AG2592" s="12">
        <f t="shared" si="4061"/>
        <v>0</v>
      </c>
      <c r="AH2592" s="12">
        <f t="shared" si="4061"/>
        <v>0</v>
      </c>
      <c r="AI2592" s="12">
        <f t="shared" si="4061"/>
        <v>0</v>
      </c>
      <c r="AJ2592" s="12">
        <f t="shared" si="4061"/>
        <v>0</v>
      </c>
      <c r="AK2592" s="12">
        <f t="shared" si="4061"/>
        <v>0</v>
      </c>
      <c r="AL2592" s="12">
        <f t="shared" si="4061"/>
        <v>0</v>
      </c>
      <c r="AM2592" s="12">
        <f t="shared" si="4061"/>
        <v>0</v>
      </c>
      <c r="AN2592" s="12">
        <f t="shared" si="4061"/>
        <v>0</v>
      </c>
      <c r="AO2592" s="12">
        <f t="shared" si="4061"/>
        <v>0</v>
      </c>
      <c r="AP2592" s="12">
        <f t="shared" si="4061"/>
        <v>0</v>
      </c>
      <c r="AQ2592" s="12">
        <f t="shared" si="4061"/>
        <v>0</v>
      </c>
      <c r="AR2592" s="12">
        <f t="shared" si="4061"/>
        <v>0</v>
      </c>
      <c r="AS2592" s="12">
        <f t="shared" si="4061"/>
        <v>0</v>
      </c>
      <c r="AT2592" s="12">
        <f t="shared" si="4061"/>
        <v>0</v>
      </c>
      <c r="AU2592" s="12">
        <f t="shared" si="4061"/>
        <v>0</v>
      </c>
      <c r="AV2592" s="12">
        <f t="shared" si="4061"/>
        <v>0</v>
      </c>
      <c r="AW2592" s="12">
        <v>0</v>
      </c>
      <c r="AX2592" s="12">
        <v>0</v>
      </c>
      <c r="AY2592" s="12">
        <f t="shared" ref="AY2592:BQ2592" si="4062">SUM(AY2593)</f>
        <v>0</v>
      </c>
      <c r="AZ2592" s="12">
        <f t="shared" si="4062"/>
        <v>0</v>
      </c>
      <c r="BA2592" s="12">
        <f t="shared" si="4062"/>
        <v>0</v>
      </c>
      <c r="BB2592" s="12">
        <f t="shared" si="4062"/>
        <v>0</v>
      </c>
      <c r="BC2592" s="12">
        <f t="shared" si="4062"/>
        <v>0</v>
      </c>
      <c r="BD2592" s="12">
        <f t="shared" si="4062"/>
        <v>0</v>
      </c>
      <c r="BE2592" s="12">
        <f t="shared" si="4062"/>
        <v>0</v>
      </c>
      <c r="BF2592" s="12">
        <f t="shared" si="4062"/>
        <v>0</v>
      </c>
      <c r="BG2592" s="12">
        <f t="shared" si="4062"/>
        <v>0</v>
      </c>
      <c r="BH2592" s="12">
        <f t="shared" si="4062"/>
        <v>0</v>
      </c>
      <c r="BI2592" s="12">
        <f t="shared" si="4062"/>
        <v>0</v>
      </c>
      <c r="BJ2592" s="12">
        <f t="shared" si="4062"/>
        <v>0</v>
      </c>
      <c r="BK2592" s="12">
        <f t="shared" si="4062"/>
        <v>0</v>
      </c>
      <c r="BL2592" s="12">
        <f t="shared" si="4062"/>
        <v>0</v>
      </c>
      <c r="BM2592" s="12">
        <f t="shared" si="4062"/>
        <v>0</v>
      </c>
      <c r="BN2592" s="12">
        <f t="shared" si="4062"/>
        <v>0</v>
      </c>
      <c r="BO2592" s="12">
        <f t="shared" si="4062"/>
        <v>0</v>
      </c>
      <c r="BP2592" s="12">
        <f t="shared" si="4062"/>
        <v>0</v>
      </c>
      <c r="BQ2592" s="12">
        <f t="shared" si="4062"/>
        <v>0</v>
      </c>
      <c r="BR2592" s="12">
        <v>0</v>
      </c>
      <c r="BS2592" s="12">
        <v>0</v>
      </c>
      <c r="BT2592" s="12" t="e">
        <f>IF(#REF!=0,"-",#REF!/#REF!*100)</f>
        <v>#REF!</v>
      </c>
    </row>
    <row r="2593" spans="1:72" x14ac:dyDescent="0.25">
      <c r="A2593" s="4" t="s">
        <v>718</v>
      </c>
      <c r="B2593" s="4" t="s">
        <v>819</v>
      </c>
      <c r="C2593" s="4" t="s">
        <v>12</v>
      </c>
      <c r="D2593" s="102" t="s">
        <v>820</v>
      </c>
      <c r="E2593" s="113">
        <v>6121</v>
      </c>
      <c r="F2593" s="102"/>
      <c r="G2593" s="98" t="s">
        <v>1669</v>
      </c>
      <c r="H2593" s="13" t="s">
        <v>27</v>
      </c>
      <c r="I2593" s="14">
        <v>0</v>
      </c>
      <c r="J2593" s="14"/>
      <c r="K2593" s="14"/>
      <c r="L2593" s="14"/>
      <c r="M2593" s="14"/>
      <c r="N2593" s="14"/>
      <c r="O2593" s="14">
        <f t="shared" si="4057"/>
        <v>0</v>
      </c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>
        <v>0</v>
      </c>
      <c r="AC2593" s="14">
        <v>0</v>
      </c>
      <c r="AD2593" s="14">
        <v>0</v>
      </c>
      <c r="AE2593" s="14"/>
      <c r="AF2593" s="14"/>
      <c r="AG2593" s="14"/>
      <c r="AH2593" s="14"/>
      <c r="AI2593" s="14"/>
      <c r="AJ2593" s="14">
        <f t="shared" si="4058"/>
        <v>0</v>
      </c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>
        <v>0</v>
      </c>
      <c r="AX2593" s="14">
        <v>0</v>
      </c>
      <c r="AY2593" s="14">
        <v>0</v>
      </c>
      <c r="AZ2593" s="14"/>
      <c r="BA2593" s="14"/>
      <c r="BB2593" s="14"/>
      <c r="BC2593" s="14"/>
      <c r="BD2593" s="14"/>
      <c r="BE2593" s="14">
        <f t="shared" si="4059"/>
        <v>0</v>
      </c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>
        <v>0</v>
      </c>
      <c r="BS2593" s="14">
        <v>0</v>
      </c>
      <c r="BT2593" s="14" t="e">
        <f>IF(#REF!=0,"-",#REF!/#REF!*100)</f>
        <v>#REF!</v>
      </c>
    </row>
    <row r="2594" spans="1:72" ht="22.5" x14ac:dyDescent="0.25">
      <c r="A2594" s="4" t="s">
        <v>718</v>
      </c>
      <c r="B2594" s="4" t="s">
        <v>819</v>
      </c>
      <c r="C2594" s="4" t="s">
        <v>12</v>
      </c>
      <c r="D2594" s="102" t="s">
        <v>820</v>
      </c>
      <c r="E2594" s="101" t="s">
        <v>29</v>
      </c>
      <c r="F2594" s="101" t="s">
        <v>0</v>
      </c>
      <c r="G2594" s="2" t="s">
        <v>0</v>
      </c>
      <c r="H2594" s="2" t="s">
        <v>30</v>
      </c>
      <c r="I2594" s="12">
        <f t="shared" ref="I2594:AA2594" si="4063">SUM(I2595:I2603)</f>
        <v>0</v>
      </c>
      <c r="J2594" s="12">
        <f t="shared" si="4063"/>
        <v>0</v>
      </c>
      <c r="K2594" s="12">
        <f t="shared" si="4063"/>
        <v>0</v>
      </c>
      <c r="L2594" s="12">
        <f t="shared" si="4063"/>
        <v>0</v>
      </c>
      <c r="M2594" s="12">
        <f t="shared" si="4063"/>
        <v>0</v>
      </c>
      <c r="N2594" s="12">
        <f t="shared" si="4063"/>
        <v>0</v>
      </c>
      <c r="O2594" s="12">
        <f t="shared" si="4063"/>
        <v>0</v>
      </c>
      <c r="P2594" s="12">
        <f t="shared" si="4063"/>
        <v>0</v>
      </c>
      <c r="Q2594" s="12">
        <f t="shared" si="4063"/>
        <v>0</v>
      </c>
      <c r="R2594" s="12">
        <f t="shared" si="4063"/>
        <v>0</v>
      </c>
      <c r="S2594" s="12">
        <f t="shared" si="4063"/>
        <v>0</v>
      </c>
      <c r="T2594" s="12">
        <f t="shared" si="4063"/>
        <v>0</v>
      </c>
      <c r="U2594" s="12">
        <f t="shared" si="4063"/>
        <v>0</v>
      </c>
      <c r="V2594" s="12">
        <f t="shared" si="4063"/>
        <v>0</v>
      </c>
      <c r="W2594" s="12">
        <f t="shared" si="4063"/>
        <v>0</v>
      </c>
      <c r="X2594" s="12">
        <f t="shared" si="4063"/>
        <v>0</v>
      </c>
      <c r="Y2594" s="12">
        <f t="shared" si="4063"/>
        <v>0</v>
      </c>
      <c r="Z2594" s="12">
        <f t="shared" si="4063"/>
        <v>0</v>
      </c>
      <c r="AA2594" s="12">
        <f t="shared" si="4063"/>
        <v>0</v>
      </c>
      <c r="AB2594" s="12">
        <v>0</v>
      </c>
      <c r="AC2594" s="12">
        <v>0</v>
      </c>
      <c r="AD2594" s="12">
        <f t="shared" ref="AD2594:AV2594" si="4064">SUM(AD2595:AD2603)</f>
        <v>0</v>
      </c>
      <c r="AE2594" s="12">
        <f t="shared" si="4064"/>
        <v>0</v>
      </c>
      <c r="AF2594" s="12">
        <f t="shared" si="4064"/>
        <v>0</v>
      </c>
      <c r="AG2594" s="12">
        <f t="shared" si="4064"/>
        <v>0</v>
      </c>
      <c r="AH2594" s="12">
        <f t="shared" si="4064"/>
        <v>0</v>
      </c>
      <c r="AI2594" s="12">
        <f t="shared" si="4064"/>
        <v>0</v>
      </c>
      <c r="AJ2594" s="12">
        <f t="shared" si="4064"/>
        <v>0</v>
      </c>
      <c r="AK2594" s="12">
        <f t="shared" si="4064"/>
        <v>0</v>
      </c>
      <c r="AL2594" s="12">
        <f t="shared" si="4064"/>
        <v>0</v>
      </c>
      <c r="AM2594" s="12">
        <f t="shared" si="4064"/>
        <v>0</v>
      </c>
      <c r="AN2594" s="12">
        <f t="shared" si="4064"/>
        <v>0</v>
      </c>
      <c r="AO2594" s="12">
        <f t="shared" si="4064"/>
        <v>0</v>
      </c>
      <c r="AP2594" s="12">
        <f t="shared" si="4064"/>
        <v>0</v>
      </c>
      <c r="AQ2594" s="12">
        <f t="shared" si="4064"/>
        <v>0</v>
      </c>
      <c r="AR2594" s="12">
        <f t="shared" si="4064"/>
        <v>0</v>
      </c>
      <c r="AS2594" s="12">
        <f t="shared" si="4064"/>
        <v>0</v>
      </c>
      <c r="AT2594" s="12">
        <f t="shared" si="4064"/>
        <v>0</v>
      </c>
      <c r="AU2594" s="12">
        <f t="shared" si="4064"/>
        <v>0</v>
      </c>
      <c r="AV2594" s="12">
        <f t="shared" si="4064"/>
        <v>0</v>
      </c>
      <c r="AW2594" s="12">
        <v>0</v>
      </c>
      <c r="AX2594" s="12">
        <v>0</v>
      </c>
      <c r="AY2594" s="12">
        <f t="shared" ref="AY2594:BQ2594" si="4065">SUM(AY2595:AY2603)</f>
        <v>0</v>
      </c>
      <c r="AZ2594" s="12">
        <f t="shared" si="4065"/>
        <v>0</v>
      </c>
      <c r="BA2594" s="12">
        <f t="shared" si="4065"/>
        <v>0</v>
      </c>
      <c r="BB2594" s="12">
        <f t="shared" si="4065"/>
        <v>0</v>
      </c>
      <c r="BC2594" s="12">
        <f t="shared" si="4065"/>
        <v>0</v>
      </c>
      <c r="BD2594" s="12">
        <f t="shared" si="4065"/>
        <v>0</v>
      </c>
      <c r="BE2594" s="12">
        <f t="shared" si="4065"/>
        <v>0</v>
      </c>
      <c r="BF2594" s="12">
        <f t="shared" si="4065"/>
        <v>0</v>
      </c>
      <c r="BG2594" s="12">
        <f t="shared" si="4065"/>
        <v>0</v>
      </c>
      <c r="BH2594" s="12">
        <f t="shared" si="4065"/>
        <v>0</v>
      </c>
      <c r="BI2594" s="12">
        <f t="shared" si="4065"/>
        <v>0</v>
      </c>
      <c r="BJ2594" s="12">
        <f t="shared" si="4065"/>
        <v>0</v>
      </c>
      <c r="BK2594" s="12">
        <f t="shared" si="4065"/>
        <v>0</v>
      </c>
      <c r="BL2594" s="12">
        <f t="shared" si="4065"/>
        <v>0</v>
      </c>
      <c r="BM2594" s="12">
        <f t="shared" si="4065"/>
        <v>0</v>
      </c>
      <c r="BN2594" s="12">
        <f t="shared" si="4065"/>
        <v>0</v>
      </c>
      <c r="BO2594" s="12">
        <f t="shared" si="4065"/>
        <v>0</v>
      </c>
      <c r="BP2594" s="12">
        <f t="shared" si="4065"/>
        <v>0</v>
      </c>
      <c r="BQ2594" s="12">
        <f t="shared" si="4065"/>
        <v>0</v>
      </c>
      <c r="BR2594" s="12">
        <v>0</v>
      </c>
      <c r="BS2594" s="12">
        <v>0</v>
      </c>
      <c r="BT2594" s="12" t="e">
        <f>IF(#REF!=0,"-",#REF!/#REF!*100)</f>
        <v>#REF!</v>
      </c>
    </row>
    <row r="2595" spans="1:72" x14ac:dyDescent="0.25">
      <c r="A2595" s="4" t="s">
        <v>718</v>
      </c>
      <c r="B2595" s="4" t="s">
        <v>819</v>
      </c>
      <c r="C2595" s="4" t="s">
        <v>12</v>
      </c>
      <c r="D2595" s="102" t="s">
        <v>820</v>
      </c>
      <c r="E2595" s="113">
        <v>6131</v>
      </c>
      <c r="F2595" s="102"/>
      <c r="G2595" s="98" t="s">
        <v>1669</v>
      </c>
      <c r="H2595" s="13" t="s">
        <v>32</v>
      </c>
      <c r="I2595" s="14">
        <v>0</v>
      </c>
      <c r="J2595" s="14"/>
      <c r="K2595" s="14"/>
      <c r="L2595" s="14"/>
      <c r="M2595" s="14"/>
      <c r="N2595" s="14"/>
      <c r="O2595" s="14">
        <f t="shared" si="4057"/>
        <v>0</v>
      </c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>
        <v>0</v>
      </c>
      <c r="AC2595" s="14">
        <v>0</v>
      </c>
      <c r="AD2595" s="14">
        <v>0</v>
      </c>
      <c r="AE2595" s="14"/>
      <c r="AF2595" s="14"/>
      <c r="AG2595" s="14"/>
      <c r="AH2595" s="14"/>
      <c r="AI2595" s="14"/>
      <c r="AJ2595" s="14">
        <f t="shared" si="4058"/>
        <v>0</v>
      </c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>
        <v>0</v>
      </c>
      <c r="AX2595" s="14">
        <v>0</v>
      </c>
      <c r="AY2595" s="14">
        <v>0</v>
      </c>
      <c r="AZ2595" s="14"/>
      <c r="BA2595" s="14"/>
      <c r="BB2595" s="14"/>
      <c r="BC2595" s="14"/>
      <c r="BD2595" s="14"/>
      <c r="BE2595" s="14">
        <f t="shared" si="4059"/>
        <v>0</v>
      </c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>
        <v>0</v>
      </c>
      <c r="BS2595" s="14">
        <v>0</v>
      </c>
      <c r="BT2595" s="14" t="e">
        <f>IF(#REF!=0,"-",#REF!/#REF!*100)</f>
        <v>#REF!</v>
      </c>
    </row>
    <row r="2596" spans="1:72" x14ac:dyDescent="0.25">
      <c r="A2596" s="4" t="s">
        <v>718</v>
      </c>
      <c r="B2596" s="4" t="s">
        <v>819</v>
      </c>
      <c r="C2596" s="4" t="s">
        <v>12</v>
      </c>
      <c r="D2596" s="102" t="s">
        <v>820</v>
      </c>
      <c r="E2596" s="113">
        <v>6132</v>
      </c>
      <c r="F2596" s="102"/>
      <c r="G2596" s="98" t="s">
        <v>1669</v>
      </c>
      <c r="H2596" s="13" t="s">
        <v>72</v>
      </c>
      <c r="I2596" s="14">
        <v>0</v>
      </c>
      <c r="J2596" s="14"/>
      <c r="K2596" s="14"/>
      <c r="L2596" s="14"/>
      <c r="M2596" s="14"/>
      <c r="N2596" s="14"/>
      <c r="O2596" s="14">
        <f t="shared" si="4057"/>
        <v>0</v>
      </c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>
        <v>0</v>
      </c>
      <c r="AC2596" s="14">
        <v>0</v>
      </c>
      <c r="AD2596" s="14">
        <v>0</v>
      </c>
      <c r="AE2596" s="14"/>
      <c r="AF2596" s="14"/>
      <c r="AG2596" s="14"/>
      <c r="AH2596" s="14"/>
      <c r="AI2596" s="14"/>
      <c r="AJ2596" s="14">
        <f t="shared" si="4058"/>
        <v>0</v>
      </c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>
        <v>0</v>
      </c>
      <c r="AX2596" s="14">
        <v>0</v>
      </c>
      <c r="AY2596" s="14">
        <v>0</v>
      </c>
      <c r="AZ2596" s="14"/>
      <c r="BA2596" s="14"/>
      <c r="BB2596" s="14"/>
      <c r="BC2596" s="14"/>
      <c r="BD2596" s="14"/>
      <c r="BE2596" s="14">
        <f t="shared" si="4059"/>
        <v>0</v>
      </c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>
        <v>0</v>
      </c>
      <c r="BS2596" s="14">
        <v>0</v>
      </c>
      <c r="BT2596" s="14" t="e">
        <f>IF(#REF!=0,"-",#REF!/#REF!*100)</f>
        <v>#REF!</v>
      </c>
    </row>
    <row r="2597" spans="1:72" x14ac:dyDescent="0.25">
      <c r="A2597" s="4" t="s">
        <v>718</v>
      </c>
      <c r="B2597" s="4" t="s">
        <v>819</v>
      </c>
      <c r="C2597" s="4" t="s">
        <v>12</v>
      </c>
      <c r="D2597" s="102" t="s">
        <v>820</v>
      </c>
      <c r="E2597" s="113">
        <v>6133</v>
      </c>
      <c r="F2597" s="102"/>
      <c r="G2597" s="98" t="s">
        <v>1669</v>
      </c>
      <c r="H2597" s="13" t="s">
        <v>75</v>
      </c>
      <c r="I2597" s="14">
        <v>0</v>
      </c>
      <c r="J2597" s="14"/>
      <c r="K2597" s="14"/>
      <c r="L2597" s="14"/>
      <c r="M2597" s="14"/>
      <c r="N2597" s="14"/>
      <c r="O2597" s="14">
        <f t="shared" si="4057"/>
        <v>0</v>
      </c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>
        <v>0</v>
      </c>
      <c r="AC2597" s="14">
        <v>0</v>
      </c>
      <c r="AD2597" s="14">
        <v>0</v>
      </c>
      <c r="AE2597" s="14"/>
      <c r="AF2597" s="14"/>
      <c r="AG2597" s="14"/>
      <c r="AH2597" s="14"/>
      <c r="AI2597" s="14"/>
      <c r="AJ2597" s="14">
        <f t="shared" si="4058"/>
        <v>0</v>
      </c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>
        <v>0</v>
      </c>
      <c r="AX2597" s="14">
        <v>0</v>
      </c>
      <c r="AY2597" s="14">
        <v>0</v>
      </c>
      <c r="AZ2597" s="14"/>
      <c r="BA2597" s="14"/>
      <c r="BB2597" s="14"/>
      <c r="BC2597" s="14"/>
      <c r="BD2597" s="14"/>
      <c r="BE2597" s="14">
        <f t="shared" si="4059"/>
        <v>0</v>
      </c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>
        <v>0</v>
      </c>
      <c r="BS2597" s="14">
        <v>0</v>
      </c>
      <c r="BT2597" s="14" t="e">
        <f>IF(#REF!=0,"-",#REF!/#REF!*100)</f>
        <v>#REF!</v>
      </c>
    </row>
    <row r="2598" spans="1:72" x14ac:dyDescent="0.25">
      <c r="A2598" s="4" t="s">
        <v>718</v>
      </c>
      <c r="B2598" s="4" t="s">
        <v>819</v>
      </c>
      <c r="C2598" s="4" t="s">
        <v>12</v>
      </c>
      <c r="D2598" s="102" t="s">
        <v>820</v>
      </c>
      <c r="E2598" s="113">
        <v>6134</v>
      </c>
      <c r="F2598" s="102"/>
      <c r="G2598" s="98" t="s">
        <v>1669</v>
      </c>
      <c r="H2598" s="13" t="s">
        <v>78</v>
      </c>
      <c r="I2598" s="14">
        <v>0</v>
      </c>
      <c r="J2598" s="14"/>
      <c r="K2598" s="14"/>
      <c r="L2598" s="14"/>
      <c r="M2598" s="14"/>
      <c r="N2598" s="14"/>
      <c r="O2598" s="14">
        <f t="shared" si="4057"/>
        <v>0</v>
      </c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>
        <v>0</v>
      </c>
      <c r="AC2598" s="14">
        <v>0</v>
      </c>
      <c r="AD2598" s="14">
        <v>0</v>
      </c>
      <c r="AE2598" s="14"/>
      <c r="AF2598" s="14"/>
      <c r="AG2598" s="14"/>
      <c r="AH2598" s="14"/>
      <c r="AI2598" s="14"/>
      <c r="AJ2598" s="14">
        <f t="shared" si="4058"/>
        <v>0</v>
      </c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>
        <v>0</v>
      </c>
      <c r="AX2598" s="14">
        <v>0</v>
      </c>
      <c r="AY2598" s="14">
        <v>0</v>
      </c>
      <c r="AZ2598" s="14"/>
      <c r="BA2598" s="14"/>
      <c r="BB2598" s="14"/>
      <c r="BC2598" s="14"/>
      <c r="BD2598" s="14"/>
      <c r="BE2598" s="14">
        <f t="shared" si="4059"/>
        <v>0</v>
      </c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>
        <v>0</v>
      </c>
      <c r="BS2598" s="14">
        <v>0</v>
      </c>
      <c r="BT2598" s="14" t="e">
        <f>IF(#REF!=0,"-",#REF!/#REF!*100)</f>
        <v>#REF!</v>
      </c>
    </row>
    <row r="2599" spans="1:72" x14ac:dyDescent="0.25">
      <c r="A2599" s="4" t="s">
        <v>718</v>
      </c>
      <c r="B2599" s="4" t="s">
        <v>819</v>
      </c>
      <c r="C2599" s="4" t="s">
        <v>12</v>
      </c>
      <c r="D2599" s="102" t="s">
        <v>820</v>
      </c>
      <c r="E2599" s="113">
        <v>6135</v>
      </c>
      <c r="F2599" s="102"/>
      <c r="G2599" s="98" t="s">
        <v>1669</v>
      </c>
      <c r="H2599" s="13" t="s">
        <v>81</v>
      </c>
      <c r="I2599" s="14">
        <v>0</v>
      </c>
      <c r="J2599" s="14"/>
      <c r="K2599" s="14"/>
      <c r="L2599" s="14"/>
      <c r="M2599" s="14"/>
      <c r="N2599" s="14"/>
      <c r="O2599" s="14">
        <f t="shared" si="4057"/>
        <v>0</v>
      </c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>
        <v>0</v>
      </c>
      <c r="AC2599" s="14">
        <v>0</v>
      </c>
      <c r="AD2599" s="14">
        <v>0</v>
      </c>
      <c r="AE2599" s="14"/>
      <c r="AF2599" s="14"/>
      <c r="AG2599" s="14"/>
      <c r="AH2599" s="14"/>
      <c r="AI2599" s="14"/>
      <c r="AJ2599" s="14">
        <f t="shared" si="4058"/>
        <v>0</v>
      </c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>
        <v>0</v>
      </c>
      <c r="AX2599" s="14">
        <v>0</v>
      </c>
      <c r="AY2599" s="14">
        <v>0</v>
      </c>
      <c r="AZ2599" s="14"/>
      <c r="BA2599" s="14"/>
      <c r="BB2599" s="14"/>
      <c r="BC2599" s="14"/>
      <c r="BD2599" s="14"/>
      <c r="BE2599" s="14">
        <f t="shared" si="4059"/>
        <v>0</v>
      </c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>
        <v>0</v>
      </c>
      <c r="BS2599" s="14">
        <v>0</v>
      </c>
      <c r="BT2599" s="14" t="e">
        <f>IF(#REF!=0,"-",#REF!/#REF!*100)</f>
        <v>#REF!</v>
      </c>
    </row>
    <row r="2600" spans="1:72" ht="22.5" x14ac:dyDescent="0.25">
      <c r="A2600" s="4" t="s">
        <v>718</v>
      </c>
      <c r="B2600" s="4" t="s">
        <v>819</v>
      </c>
      <c r="C2600" s="4" t="s">
        <v>12</v>
      </c>
      <c r="D2600" s="102" t="s">
        <v>820</v>
      </c>
      <c r="E2600" s="113">
        <v>6136</v>
      </c>
      <c r="F2600" s="102"/>
      <c r="G2600" s="98" t="s">
        <v>1669</v>
      </c>
      <c r="H2600" s="13" t="s">
        <v>84</v>
      </c>
      <c r="I2600" s="14">
        <v>0</v>
      </c>
      <c r="J2600" s="14"/>
      <c r="K2600" s="14"/>
      <c r="L2600" s="14"/>
      <c r="M2600" s="14"/>
      <c r="N2600" s="14"/>
      <c r="O2600" s="14">
        <f t="shared" si="4057"/>
        <v>0</v>
      </c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>
        <v>0</v>
      </c>
      <c r="AC2600" s="14">
        <v>0</v>
      </c>
      <c r="AD2600" s="14">
        <v>0</v>
      </c>
      <c r="AE2600" s="14"/>
      <c r="AF2600" s="14"/>
      <c r="AG2600" s="14"/>
      <c r="AH2600" s="14"/>
      <c r="AI2600" s="14"/>
      <c r="AJ2600" s="14">
        <f t="shared" si="4058"/>
        <v>0</v>
      </c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>
        <v>0</v>
      </c>
      <c r="AX2600" s="14">
        <v>0</v>
      </c>
      <c r="AY2600" s="14">
        <v>0</v>
      </c>
      <c r="AZ2600" s="14"/>
      <c r="BA2600" s="14"/>
      <c r="BB2600" s="14"/>
      <c r="BC2600" s="14"/>
      <c r="BD2600" s="14"/>
      <c r="BE2600" s="14">
        <f t="shared" si="4059"/>
        <v>0</v>
      </c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>
        <v>0</v>
      </c>
      <c r="BS2600" s="14">
        <v>0</v>
      </c>
      <c r="BT2600" s="14" t="e">
        <f>IF(#REF!=0,"-",#REF!/#REF!*100)</f>
        <v>#REF!</v>
      </c>
    </row>
    <row r="2601" spans="1:72" x14ac:dyDescent="0.25">
      <c r="A2601" s="4" t="s">
        <v>718</v>
      </c>
      <c r="B2601" s="4" t="s">
        <v>819</v>
      </c>
      <c r="C2601" s="4" t="s">
        <v>12</v>
      </c>
      <c r="D2601" s="102" t="s">
        <v>820</v>
      </c>
      <c r="E2601" s="113">
        <v>6137</v>
      </c>
      <c r="F2601" s="102"/>
      <c r="G2601" s="98" t="s">
        <v>1669</v>
      </c>
      <c r="H2601" s="13" t="s">
        <v>87</v>
      </c>
      <c r="I2601" s="14">
        <v>0</v>
      </c>
      <c r="J2601" s="14"/>
      <c r="K2601" s="14"/>
      <c r="L2601" s="14"/>
      <c r="M2601" s="14"/>
      <c r="N2601" s="14"/>
      <c r="O2601" s="14">
        <f t="shared" si="4057"/>
        <v>0</v>
      </c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>
        <v>0</v>
      </c>
      <c r="AC2601" s="14">
        <v>0</v>
      </c>
      <c r="AD2601" s="14">
        <v>0</v>
      </c>
      <c r="AE2601" s="14"/>
      <c r="AF2601" s="14"/>
      <c r="AG2601" s="14"/>
      <c r="AH2601" s="14"/>
      <c r="AI2601" s="14"/>
      <c r="AJ2601" s="14">
        <f t="shared" si="4058"/>
        <v>0</v>
      </c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>
        <v>0</v>
      </c>
      <c r="AX2601" s="14">
        <v>0</v>
      </c>
      <c r="AY2601" s="14">
        <v>0</v>
      </c>
      <c r="AZ2601" s="14"/>
      <c r="BA2601" s="14"/>
      <c r="BB2601" s="14"/>
      <c r="BC2601" s="14"/>
      <c r="BD2601" s="14"/>
      <c r="BE2601" s="14">
        <f t="shared" si="4059"/>
        <v>0</v>
      </c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>
        <v>0</v>
      </c>
      <c r="BS2601" s="14">
        <v>0</v>
      </c>
      <c r="BT2601" s="14" t="e">
        <f>IF(#REF!=0,"-",#REF!/#REF!*100)</f>
        <v>#REF!</v>
      </c>
    </row>
    <row r="2602" spans="1:72" ht="22.5" x14ac:dyDescent="0.25">
      <c r="A2602" s="4" t="s">
        <v>718</v>
      </c>
      <c r="B2602" s="4" t="s">
        <v>819</v>
      </c>
      <c r="C2602" s="4" t="s">
        <v>12</v>
      </c>
      <c r="D2602" s="102" t="s">
        <v>820</v>
      </c>
      <c r="E2602" s="113">
        <v>6138</v>
      </c>
      <c r="F2602" s="102"/>
      <c r="G2602" s="98" t="s">
        <v>1669</v>
      </c>
      <c r="H2602" s="13" t="s">
        <v>90</v>
      </c>
      <c r="I2602" s="14">
        <v>0</v>
      </c>
      <c r="J2602" s="14"/>
      <c r="K2602" s="14"/>
      <c r="L2602" s="14"/>
      <c r="M2602" s="14"/>
      <c r="N2602" s="14"/>
      <c r="O2602" s="14">
        <f t="shared" si="4057"/>
        <v>0</v>
      </c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>
        <v>0</v>
      </c>
      <c r="AC2602" s="14">
        <v>0</v>
      </c>
      <c r="AD2602" s="14">
        <v>0</v>
      </c>
      <c r="AE2602" s="14"/>
      <c r="AF2602" s="14"/>
      <c r="AG2602" s="14"/>
      <c r="AH2602" s="14"/>
      <c r="AI2602" s="14"/>
      <c r="AJ2602" s="14">
        <f t="shared" si="4058"/>
        <v>0</v>
      </c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>
        <v>0</v>
      </c>
      <c r="AX2602" s="14">
        <v>0</v>
      </c>
      <c r="AY2602" s="14">
        <v>0</v>
      </c>
      <c r="AZ2602" s="14"/>
      <c r="BA2602" s="14"/>
      <c r="BB2602" s="14"/>
      <c r="BC2602" s="14"/>
      <c r="BD2602" s="14"/>
      <c r="BE2602" s="14">
        <f t="shared" si="4059"/>
        <v>0</v>
      </c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>
        <v>0</v>
      </c>
      <c r="BS2602" s="14">
        <v>0</v>
      </c>
      <c r="BT2602" s="14" t="e">
        <f>IF(#REF!=0,"-",#REF!/#REF!*100)</f>
        <v>#REF!</v>
      </c>
    </row>
    <row r="2603" spans="1:72" x14ac:dyDescent="0.25">
      <c r="A2603" s="1" t="s">
        <v>718</v>
      </c>
      <c r="B2603" s="1" t="s">
        <v>819</v>
      </c>
      <c r="C2603" s="1" t="s">
        <v>12</v>
      </c>
      <c r="D2603" s="105" t="s">
        <v>820</v>
      </c>
      <c r="E2603" s="105" t="s">
        <v>34</v>
      </c>
      <c r="F2603" s="102" t="s">
        <v>0</v>
      </c>
      <c r="G2603" s="13" t="s">
        <v>0</v>
      </c>
      <c r="H2603" s="2" t="s">
        <v>35</v>
      </c>
      <c r="I2603" s="12">
        <f t="shared" ref="I2603:AA2603" si="4066">SUM(I2604:I2606)</f>
        <v>0</v>
      </c>
      <c r="J2603" s="12">
        <f t="shared" si="4066"/>
        <v>0</v>
      </c>
      <c r="K2603" s="12">
        <f t="shared" si="4066"/>
        <v>0</v>
      </c>
      <c r="L2603" s="12">
        <f t="shared" si="4066"/>
        <v>0</v>
      </c>
      <c r="M2603" s="12">
        <f t="shared" si="4066"/>
        <v>0</v>
      </c>
      <c r="N2603" s="12">
        <f t="shared" si="4066"/>
        <v>0</v>
      </c>
      <c r="O2603" s="12">
        <f t="shared" si="4066"/>
        <v>0</v>
      </c>
      <c r="P2603" s="12">
        <f t="shared" si="4066"/>
        <v>0</v>
      </c>
      <c r="Q2603" s="12">
        <f t="shared" si="4066"/>
        <v>0</v>
      </c>
      <c r="R2603" s="12">
        <f t="shared" si="4066"/>
        <v>0</v>
      </c>
      <c r="S2603" s="12">
        <f t="shared" si="4066"/>
        <v>0</v>
      </c>
      <c r="T2603" s="12">
        <f t="shared" si="4066"/>
        <v>0</v>
      </c>
      <c r="U2603" s="12">
        <f t="shared" si="4066"/>
        <v>0</v>
      </c>
      <c r="V2603" s="12">
        <f t="shared" si="4066"/>
        <v>0</v>
      </c>
      <c r="W2603" s="12">
        <f t="shared" si="4066"/>
        <v>0</v>
      </c>
      <c r="X2603" s="12">
        <f t="shared" si="4066"/>
        <v>0</v>
      </c>
      <c r="Y2603" s="12">
        <f t="shared" si="4066"/>
        <v>0</v>
      </c>
      <c r="Z2603" s="12">
        <f t="shared" si="4066"/>
        <v>0</v>
      </c>
      <c r="AA2603" s="12">
        <f t="shared" si="4066"/>
        <v>0</v>
      </c>
      <c r="AB2603" s="12">
        <v>0</v>
      </c>
      <c r="AC2603" s="12">
        <v>0</v>
      </c>
      <c r="AD2603" s="12">
        <f t="shared" ref="AD2603:AV2603" si="4067">SUM(AD2604:AD2606)</f>
        <v>0</v>
      </c>
      <c r="AE2603" s="12">
        <f t="shared" si="4067"/>
        <v>0</v>
      </c>
      <c r="AF2603" s="12">
        <f t="shared" si="4067"/>
        <v>0</v>
      </c>
      <c r="AG2603" s="12">
        <f t="shared" si="4067"/>
        <v>0</v>
      </c>
      <c r="AH2603" s="12">
        <f t="shared" si="4067"/>
        <v>0</v>
      </c>
      <c r="AI2603" s="12">
        <f t="shared" si="4067"/>
        <v>0</v>
      </c>
      <c r="AJ2603" s="12">
        <f t="shared" si="4067"/>
        <v>0</v>
      </c>
      <c r="AK2603" s="12">
        <f t="shared" si="4067"/>
        <v>0</v>
      </c>
      <c r="AL2603" s="12">
        <f t="shared" si="4067"/>
        <v>0</v>
      </c>
      <c r="AM2603" s="12">
        <f t="shared" si="4067"/>
        <v>0</v>
      </c>
      <c r="AN2603" s="12">
        <f t="shared" si="4067"/>
        <v>0</v>
      </c>
      <c r="AO2603" s="12">
        <f t="shared" si="4067"/>
        <v>0</v>
      </c>
      <c r="AP2603" s="12">
        <f t="shared" si="4067"/>
        <v>0</v>
      </c>
      <c r="AQ2603" s="12">
        <f t="shared" si="4067"/>
        <v>0</v>
      </c>
      <c r="AR2603" s="12">
        <f t="shared" si="4067"/>
        <v>0</v>
      </c>
      <c r="AS2603" s="12">
        <f t="shared" si="4067"/>
        <v>0</v>
      </c>
      <c r="AT2603" s="12">
        <f t="shared" si="4067"/>
        <v>0</v>
      </c>
      <c r="AU2603" s="12">
        <f t="shared" si="4067"/>
        <v>0</v>
      </c>
      <c r="AV2603" s="12">
        <f t="shared" si="4067"/>
        <v>0</v>
      </c>
      <c r="AW2603" s="12">
        <v>0</v>
      </c>
      <c r="AX2603" s="12">
        <v>0</v>
      </c>
      <c r="AY2603" s="12">
        <f t="shared" ref="AY2603:BQ2603" si="4068">SUM(AY2604:AY2606)</f>
        <v>0</v>
      </c>
      <c r="AZ2603" s="12">
        <f t="shared" si="4068"/>
        <v>0</v>
      </c>
      <c r="BA2603" s="12">
        <f t="shared" si="4068"/>
        <v>0</v>
      </c>
      <c r="BB2603" s="12">
        <f t="shared" si="4068"/>
        <v>0</v>
      </c>
      <c r="BC2603" s="12">
        <f t="shared" si="4068"/>
        <v>0</v>
      </c>
      <c r="BD2603" s="12">
        <f t="shared" si="4068"/>
        <v>0</v>
      </c>
      <c r="BE2603" s="12">
        <f t="shared" si="4068"/>
        <v>0</v>
      </c>
      <c r="BF2603" s="12">
        <f t="shared" si="4068"/>
        <v>0</v>
      </c>
      <c r="BG2603" s="12">
        <f t="shared" si="4068"/>
        <v>0</v>
      </c>
      <c r="BH2603" s="12">
        <f t="shared" si="4068"/>
        <v>0</v>
      </c>
      <c r="BI2603" s="12">
        <f t="shared" si="4068"/>
        <v>0</v>
      </c>
      <c r="BJ2603" s="12">
        <f t="shared" si="4068"/>
        <v>0</v>
      </c>
      <c r="BK2603" s="12">
        <f t="shared" si="4068"/>
        <v>0</v>
      </c>
      <c r="BL2603" s="12">
        <f t="shared" si="4068"/>
        <v>0</v>
      </c>
      <c r="BM2603" s="12">
        <f t="shared" si="4068"/>
        <v>0</v>
      </c>
      <c r="BN2603" s="12">
        <f t="shared" si="4068"/>
        <v>0</v>
      </c>
      <c r="BO2603" s="12">
        <f t="shared" si="4068"/>
        <v>0</v>
      </c>
      <c r="BP2603" s="12">
        <f t="shared" si="4068"/>
        <v>0</v>
      </c>
      <c r="BQ2603" s="12">
        <f t="shared" si="4068"/>
        <v>0</v>
      </c>
      <c r="BR2603" s="12">
        <v>0</v>
      </c>
      <c r="BS2603" s="12">
        <v>0</v>
      </c>
      <c r="BT2603" s="12" t="e">
        <f>IF(#REF!=0,"-",#REF!/#REF!*100)</f>
        <v>#REF!</v>
      </c>
    </row>
    <row r="2604" spans="1:72" x14ac:dyDescent="0.25">
      <c r="A2604" s="4" t="s">
        <v>718</v>
      </c>
      <c r="B2604" s="4" t="s">
        <v>819</v>
      </c>
      <c r="C2604" s="4" t="s">
        <v>12</v>
      </c>
      <c r="D2604" s="102" t="s">
        <v>820</v>
      </c>
      <c r="E2604" s="113">
        <v>6139</v>
      </c>
      <c r="F2604" s="102"/>
      <c r="G2604" s="98" t="s">
        <v>1669</v>
      </c>
      <c r="H2604" s="13" t="s">
        <v>35</v>
      </c>
      <c r="I2604" s="14">
        <v>0</v>
      </c>
      <c r="J2604" s="14"/>
      <c r="K2604" s="14"/>
      <c r="L2604" s="14"/>
      <c r="M2604" s="14"/>
      <c r="N2604" s="14"/>
      <c r="O2604" s="14">
        <f t="shared" si="4057"/>
        <v>0</v>
      </c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>
        <v>0</v>
      </c>
      <c r="AC2604" s="14">
        <v>0</v>
      </c>
      <c r="AD2604" s="14">
        <v>0</v>
      </c>
      <c r="AE2604" s="14"/>
      <c r="AF2604" s="14"/>
      <c r="AG2604" s="14"/>
      <c r="AH2604" s="14"/>
      <c r="AI2604" s="14"/>
      <c r="AJ2604" s="14">
        <f t="shared" si="4058"/>
        <v>0</v>
      </c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>
        <v>0</v>
      </c>
      <c r="AX2604" s="14">
        <v>0</v>
      </c>
      <c r="AY2604" s="14">
        <v>0</v>
      </c>
      <c r="AZ2604" s="14"/>
      <c r="BA2604" s="14"/>
      <c r="BB2604" s="14"/>
      <c r="BC2604" s="14"/>
      <c r="BD2604" s="14"/>
      <c r="BE2604" s="14">
        <f t="shared" si="4059"/>
        <v>0</v>
      </c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>
        <v>0</v>
      </c>
      <c r="BS2604" s="14">
        <v>0</v>
      </c>
      <c r="BT2604" s="14" t="e">
        <f>IF(#REF!=0,"-",#REF!/#REF!*100)</f>
        <v>#REF!</v>
      </c>
    </row>
    <row r="2605" spans="1:72" ht="22.5" x14ac:dyDescent="0.25">
      <c r="A2605" s="4" t="s">
        <v>718</v>
      </c>
      <c r="B2605" s="4" t="s">
        <v>819</v>
      </c>
      <c r="C2605" s="4" t="s">
        <v>12</v>
      </c>
      <c r="D2605" s="102" t="s">
        <v>820</v>
      </c>
      <c r="E2605" s="113">
        <v>6139</v>
      </c>
      <c r="F2605" s="102" t="s">
        <v>827</v>
      </c>
      <c r="G2605" s="98" t="s">
        <v>1669</v>
      </c>
      <c r="H2605" s="13" t="s">
        <v>37</v>
      </c>
      <c r="I2605" s="14">
        <v>0</v>
      </c>
      <c r="J2605" s="14"/>
      <c r="K2605" s="14"/>
      <c r="L2605" s="14"/>
      <c r="M2605" s="14"/>
      <c r="N2605" s="14"/>
      <c r="O2605" s="14">
        <f t="shared" si="4057"/>
        <v>0</v>
      </c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>
        <v>0</v>
      </c>
      <c r="AC2605" s="14">
        <v>0</v>
      </c>
      <c r="AD2605" s="14">
        <v>0</v>
      </c>
      <c r="AE2605" s="14"/>
      <c r="AF2605" s="14"/>
      <c r="AG2605" s="14"/>
      <c r="AH2605" s="14"/>
      <c r="AI2605" s="14"/>
      <c r="AJ2605" s="14">
        <f t="shared" si="4058"/>
        <v>0</v>
      </c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>
        <v>0</v>
      </c>
      <c r="AX2605" s="14">
        <v>0</v>
      </c>
      <c r="AY2605" s="14">
        <v>0</v>
      </c>
      <c r="AZ2605" s="14"/>
      <c r="BA2605" s="14"/>
      <c r="BB2605" s="14"/>
      <c r="BC2605" s="14"/>
      <c r="BD2605" s="14"/>
      <c r="BE2605" s="14">
        <f t="shared" si="4059"/>
        <v>0</v>
      </c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>
        <v>0</v>
      </c>
      <c r="BS2605" s="14">
        <v>0</v>
      </c>
      <c r="BT2605" s="14" t="e">
        <f>IF(#REF!=0,"-",#REF!/#REF!*100)</f>
        <v>#REF!</v>
      </c>
    </row>
    <row r="2606" spans="1:72" ht="33.75" x14ac:dyDescent="0.25">
      <c r="A2606" s="4" t="s">
        <v>718</v>
      </c>
      <c r="B2606" s="4" t="s">
        <v>819</v>
      </c>
      <c r="C2606" s="4" t="s">
        <v>12</v>
      </c>
      <c r="D2606" s="102" t="s">
        <v>820</v>
      </c>
      <c r="E2606" s="113">
        <v>6139</v>
      </c>
      <c r="F2606" s="102" t="s">
        <v>828</v>
      </c>
      <c r="G2606" s="98" t="s">
        <v>1669</v>
      </c>
      <c r="H2606" s="13" t="s">
        <v>38</v>
      </c>
      <c r="I2606" s="14">
        <v>0</v>
      </c>
      <c r="J2606" s="14"/>
      <c r="K2606" s="14"/>
      <c r="L2606" s="14"/>
      <c r="M2606" s="14"/>
      <c r="N2606" s="14"/>
      <c r="O2606" s="14">
        <f t="shared" si="4057"/>
        <v>0</v>
      </c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>
        <v>0</v>
      </c>
      <c r="AC2606" s="14">
        <v>0</v>
      </c>
      <c r="AD2606" s="14">
        <v>0</v>
      </c>
      <c r="AE2606" s="14"/>
      <c r="AF2606" s="14"/>
      <c r="AG2606" s="14"/>
      <c r="AH2606" s="14"/>
      <c r="AI2606" s="14"/>
      <c r="AJ2606" s="14">
        <f t="shared" si="4058"/>
        <v>0</v>
      </c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>
        <v>0</v>
      </c>
      <c r="AX2606" s="14">
        <v>0</v>
      </c>
      <c r="AY2606" s="14">
        <v>0</v>
      </c>
      <c r="AZ2606" s="14"/>
      <c r="BA2606" s="14"/>
      <c r="BB2606" s="14"/>
      <c r="BC2606" s="14"/>
      <c r="BD2606" s="14"/>
      <c r="BE2606" s="14">
        <f t="shared" si="4059"/>
        <v>0</v>
      </c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>
        <v>0</v>
      </c>
      <c r="BS2606" s="14">
        <v>0</v>
      </c>
      <c r="BT2606" s="14" t="e">
        <f>IF(#REF!=0,"-",#REF!/#REF!*100)</f>
        <v>#REF!</v>
      </c>
    </row>
    <row r="2607" spans="1:72" ht="15.75" customHeight="1" x14ac:dyDescent="0.25">
      <c r="A2607" s="1" t="s">
        <v>0</v>
      </c>
      <c r="B2607" s="1" t="s">
        <v>0</v>
      </c>
      <c r="C2607" s="1" t="s">
        <v>0</v>
      </c>
      <c r="D2607" s="101" t="s">
        <v>0</v>
      </c>
      <c r="E2607" s="101" t="s">
        <v>0</v>
      </c>
      <c r="F2607" s="101" t="s">
        <v>0</v>
      </c>
      <c r="G2607" s="2" t="s">
        <v>0</v>
      </c>
      <c r="H2607" s="10" t="s">
        <v>39</v>
      </c>
      <c r="I2607" s="11">
        <f t="shared" ref="I2607:X2608" si="4069">SUM(I2608)</f>
        <v>0</v>
      </c>
      <c r="J2607" s="11">
        <f t="shared" si="4069"/>
        <v>0</v>
      </c>
      <c r="K2607" s="11">
        <f t="shared" si="4069"/>
        <v>0</v>
      </c>
      <c r="L2607" s="11">
        <f t="shared" si="4069"/>
        <v>0</v>
      </c>
      <c r="M2607" s="11">
        <f t="shared" si="4069"/>
        <v>0</v>
      </c>
      <c r="N2607" s="11">
        <f t="shared" si="4069"/>
        <v>0</v>
      </c>
      <c r="O2607" s="11">
        <f t="shared" si="4069"/>
        <v>0</v>
      </c>
      <c r="P2607" s="11">
        <f t="shared" si="4069"/>
        <v>0</v>
      </c>
      <c r="Q2607" s="11">
        <f t="shared" si="4069"/>
        <v>0</v>
      </c>
      <c r="R2607" s="11">
        <f t="shared" si="4069"/>
        <v>0</v>
      </c>
      <c r="S2607" s="11">
        <f t="shared" si="4069"/>
        <v>0</v>
      </c>
      <c r="T2607" s="11">
        <f t="shared" si="4069"/>
        <v>0</v>
      </c>
      <c r="U2607" s="11">
        <f t="shared" si="4069"/>
        <v>0</v>
      </c>
      <c r="V2607" s="11">
        <f t="shared" si="4069"/>
        <v>0</v>
      </c>
      <c r="W2607" s="11">
        <f t="shared" si="4069"/>
        <v>0</v>
      </c>
      <c r="X2607" s="11">
        <f t="shared" si="4069"/>
        <v>0</v>
      </c>
      <c r="Y2607" s="11">
        <f t="shared" ref="J2607:AA2608" si="4070">SUM(Y2608)</f>
        <v>0</v>
      </c>
      <c r="Z2607" s="11">
        <f t="shared" si="4070"/>
        <v>0</v>
      </c>
      <c r="AA2607" s="11">
        <f t="shared" si="4070"/>
        <v>0</v>
      </c>
      <c r="AB2607" s="11">
        <v>0</v>
      </c>
      <c r="AC2607" s="11">
        <v>0</v>
      </c>
      <c r="AD2607" s="11">
        <f t="shared" ref="AD2607:AS2608" si="4071">SUM(AD2608)</f>
        <v>0</v>
      </c>
      <c r="AE2607" s="11">
        <f t="shared" si="4071"/>
        <v>0</v>
      </c>
      <c r="AF2607" s="11">
        <f t="shared" si="4071"/>
        <v>0</v>
      </c>
      <c r="AG2607" s="11">
        <f t="shared" si="4071"/>
        <v>0</v>
      </c>
      <c r="AH2607" s="11">
        <f t="shared" si="4071"/>
        <v>0</v>
      </c>
      <c r="AI2607" s="11">
        <f t="shared" si="4071"/>
        <v>0</v>
      </c>
      <c r="AJ2607" s="11">
        <f t="shared" si="4071"/>
        <v>0</v>
      </c>
      <c r="AK2607" s="11">
        <f t="shared" si="4071"/>
        <v>0</v>
      </c>
      <c r="AL2607" s="11">
        <f t="shared" si="4071"/>
        <v>0</v>
      </c>
      <c r="AM2607" s="11">
        <f t="shared" si="4071"/>
        <v>0</v>
      </c>
      <c r="AN2607" s="11">
        <f t="shared" si="4071"/>
        <v>0</v>
      </c>
      <c r="AO2607" s="11">
        <f t="shared" si="4071"/>
        <v>0</v>
      </c>
      <c r="AP2607" s="11">
        <f t="shared" si="4071"/>
        <v>0</v>
      </c>
      <c r="AQ2607" s="11">
        <f t="shared" si="4071"/>
        <v>0</v>
      </c>
      <c r="AR2607" s="11">
        <f t="shared" si="4071"/>
        <v>0</v>
      </c>
      <c r="AS2607" s="11">
        <f t="shared" si="4071"/>
        <v>0</v>
      </c>
      <c r="AT2607" s="11">
        <f t="shared" ref="AE2607:AV2608" si="4072">SUM(AT2608)</f>
        <v>0</v>
      </c>
      <c r="AU2607" s="11">
        <f t="shared" si="4072"/>
        <v>0</v>
      </c>
      <c r="AV2607" s="11">
        <f t="shared" si="4072"/>
        <v>0</v>
      </c>
      <c r="AW2607" s="11">
        <v>0</v>
      </c>
      <c r="AX2607" s="11">
        <v>0</v>
      </c>
      <c r="AY2607" s="11">
        <f t="shared" ref="AY2607:BN2608" si="4073">SUM(AY2608)</f>
        <v>0</v>
      </c>
      <c r="AZ2607" s="11">
        <f t="shared" si="4073"/>
        <v>0</v>
      </c>
      <c r="BA2607" s="11">
        <f t="shared" si="4073"/>
        <v>0</v>
      </c>
      <c r="BB2607" s="11">
        <f t="shared" si="4073"/>
        <v>0</v>
      </c>
      <c r="BC2607" s="11">
        <f t="shared" si="4073"/>
        <v>0</v>
      </c>
      <c r="BD2607" s="11">
        <f t="shared" si="4073"/>
        <v>0</v>
      </c>
      <c r="BE2607" s="11">
        <f t="shared" si="4073"/>
        <v>0</v>
      </c>
      <c r="BF2607" s="11">
        <f t="shared" si="4073"/>
        <v>0</v>
      </c>
      <c r="BG2607" s="11">
        <f t="shared" si="4073"/>
        <v>0</v>
      </c>
      <c r="BH2607" s="11">
        <f t="shared" si="4073"/>
        <v>0</v>
      </c>
      <c r="BI2607" s="11">
        <f t="shared" si="4073"/>
        <v>0</v>
      </c>
      <c r="BJ2607" s="11">
        <f t="shared" si="4073"/>
        <v>0</v>
      </c>
      <c r="BK2607" s="11">
        <f t="shared" si="4073"/>
        <v>0</v>
      </c>
      <c r="BL2607" s="11">
        <f t="shared" si="4073"/>
        <v>0</v>
      </c>
      <c r="BM2607" s="11">
        <f t="shared" si="4073"/>
        <v>0</v>
      </c>
      <c r="BN2607" s="11">
        <f t="shared" si="4073"/>
        <v>0</v>
      </c>
      <c r="BO2607" s="11">
        <f t="shared" ref="AZ2607:BQ2608" si="4074">SUM(BO2608)</f>
        <v>0</v>
      </c>
      <c r="BP2607" s="11">
        <f t="shared" si="4074"/>
        <v>0</v>
      </c>
      <c r="BQ2607" s="11">
        <f t="shared" si="4074"/>
        <v>0</v>
      </c>
      <c r="BR2607" s="11">
        <v>0</v>
      </c>
      <c r="BS2607" s="11">
        <v>0</v>
      </c>
      <c r="BT2607" s="11" t="e">
        <f>IF(#REF!=0,"-",#REF!/#REF!*100)</f>
        <v>#REF!</v>
      </c>
    </row>
    <row r="2608" spans="1:72" ht="22.5" x14ac:dyDescent="0.25">
      <c r="A2608" s="4" t="s">
        <v>718</v>
      </c>
      <c r="B2608" s="4" t="s">
        <v>819</v>
      </c>
      <c r="C2608" s="4" t="s">
        <v>12</v>
      </c>
      <c r="D2608" s="102" t="s">
        <v>820</v>
      </c>
      <c r="E2608" s="101" t="s">
        <v>40</v>
      </c>
      <c r="F2608" s="101" t="s">
        <v>0</v>
      </c>
      <c r="G2608" s="2" t="s">
        <v>0</v>
      </c>
      <c r="H2608" s="2" t="s">
        <v>41</v>
      </c>
      <c r="I2608" s="12">
        <f t="shared" si="4069"/>
        <v>0</v>
      </c>
      <c r="J2608" s="12">
        <f t="shared" si="4070"/>
        <v>0</v>
      </c>
      <c r="K2608" s="12">
        <f t="shared" si="4070"/>
        <v>0</v>
      </c>
      <c r="L2608" s="12">
        <f t="shared" si="4070"/>
        <v>0</v>
      </c>
      <c r="M2608" s="12">
        <f t="shared" si="4070"/>
        <v>0</v>
      </c>
      <c r="N2608" s="12">
        <f t="shared" si="4070"/>
        <v>0</v>
      </c>
      <c r="O2608" s="12">
        <f t="shared" si="4070"/>
        <v>0</v>
      </c>
      <c r="P2608" s="12">
        <f t="shared" si="4070"/>
        <v>0</v>
      </c>
      <c r="Q2608" s="12">
        <f t="shared" si="4070"/>
        <v>0</v>
      </c>
      <c r="R2608" s="12">
        <f t="shared" si="4070"/>
        <v>0</v>
      </c>
      <c r="S2608" s="12">
        <f t="shared" si="4070"/>
        <v>0</v>
      </c>
      <c r="T2608" s="12">
        <f t="shared" si="4070"/>
        <v>0</v>
      </c>
      <c r="U2608" s="12">
        <f t="shared" si="4070"/>
        <v>0</v>
      </c>
      <c r="V2608" s="12">
        <f t="shared" si="4070"/>
        <v>0</v>
      </c>
      <c r="W2608" s="12">
        <f t="shared" si="4070"/>
        <v>0</v>
      </c>
      <c r="X2608" s="12">
        <f t="shared" si="4070"/>
        <v>0</v>
      </c>
      <c r="Y2608" s="12">
        <f t="shared" si="4070"/>
        <v>0</v>
      </c>
      <c r="Z2608" s="12">
        <f t="shared" si="4070"/>
        <v>0</v>
      </c>
      <c r="AA2608" s="12">
        <f t="shared" si="4070"/>
        <v>0</v>
      </c>
      <c r="AB2608" s="12">
        <v>0</v>
      </c>
      <c r="AC2608" s="12">
        <v>0</v>
      </c>
      <c r="AD2608" s="12">
        <f t="shared" si="4071"/>
        <v>0</v>
      </c>
      <c r="AE2608" s="12">
        <f t="shared" si="4072"/>
        <v>0</v>
      </c>
      <c r="AF2608" s="12">
        <f t="shared" si="4072"/>
        <v>0</v>
      </c>
      <c r="AG2608" s="12">
        <f t="shared" si="4072"/>
        <v>0</v>
      </c>
      <c r="AH2608" s="12">
        <f t="shared" si="4072"/>
        <v>0</v>
      </c>
      <c r="AI2608" s="12">
        <f t="shared" si="4072"/>
        <v>0</v>
      </c>
      <c r="AJ2608" s="12">
        <f t="shared" si="4072"/>
        <v>0</v>
      </c>
      <c r="AK2608" s="12">
        <f t="shared" si="4072"/>
        <v>0</v>
      </c>
      <c r="AL2608" s="12">
        <f t="shared" si="4072"/>
        <v>0</v>
      </c>
      <c r="AM2608" s="12">
        <f t="shared" si="4072"/>
        <v>0</v>
      </c>
      <c r="AN2608" s="12">
        <f t="shared" si="4072"/>
        <v>0</v>
      </c>
      <c r="AO2608" s="12">
        <f t="shared" si="4072"/>
        <v>0</v>
      </c>
      <c r="AP2608" s="12">
        <f t="shared" si="4072"/>
        <v>0</v>
      </c>
      <c r="AQ2608" s="12">
        <f t="shared" si="4072"/>
        <v>0</v>
      </c>
      <c r="AR2608" s="12">
        <f t="shared" si="4072"/>
        <v>0</v>
      </c>
      <c r="AS2608" s="12">
        <f t="shared" si="4072"/>
        <v>0</v>
      </c>
      <c r="AT2608" s="12">
        <f t="shared" si="4072"/>
        <v>0</v>
      </c>
      <c r="AU2608" s="12">
        <f t="shared" si="4072"/>
        <v>0</v>
      </c>
      <c r="AV2608" s="12">
        <f t="shared" si="4072"/>
        <v>0</v>
      </c>
      <c r="AW2608" s="12">
        <v>0</v>
      </c>
      <c r="AX2608" s="12">
        <v>0</v>
      </c>
      <c r="AY2608" s="12">
        <f t="shared" si="4073"/>
        <v>0</v>
      </c>
      <c r="AZ2608" s="12">
        <f t="shared" si="4074"/>
        <v>0</v>
      </c>
      <c r="BA2608" s="12">
        <f t="shared" si="4074"/>
        <v>0</v>
      </c>
      <c r="BB2608" s="12">
        <f t="shared" si="4074"/>
        <v>0</v>
      </c>
      <c r="BC2608" s="12">
        <f t="shared" si="4074"/>
        <v>0</v>
      </c>
      <c r="BD2608" s="12">
        <f t="shared" si="4074"/>
        <v>0</v>
      </c>
      <c r="BE2608" s="12">
        <f t="shared" si="4074"/>
        <v>0</v>
      </c>
      <c r="BF2608" s="12">
        <f t="shared" si="4074"/>
        <v>0</v>
      </c>
      <c r="BG2608" s="12">
        <f t="shared" si="4074"/>
        <v>0</v>
      </c>
      <c r="BH2608" s="12">
        <f t="shared" si="4074"/>
        <v>0</v>
      </c>
      <c r="BI2608" s="12">
        <f t="shared" si="4074"/>
        <v>0</v>
      </c>
      <c r="BJ2608" s="12">
        <f t="shared" si="4074"/>
        <v>0</v>
      </c>
      <c r="BK2608" s="12">
        <f t="shared" si="4074"/>
        <v>0</v>
      </c>
      <c r="BL2608" s="12">
        <f t="shared" si="4074"/>
        <v>0</v>
      </c>
      <c r="BM2608" s="12">
        <f t="shared" si="4074"/>
        <v>0</v>
      </c>
      <c r="BN2608" s="12">
        <f t="shared" si="4074"/>
        <v>0</v>
      </c>
      <c r="BO2608" s="12">
        <f t="shared" si="4074"/>
        <v>0</v>
      </c>
      <c r="BP2608" s="12">
        <f t="shared" si="4074"/>
        <v>0</v>
      </c>
      <c r="BQ2608" s="12">
        <f t="shared" si="4074"/>
        <v>0</v>
      </c>
      <c r="BR2608" s="12">
        <v>0</v>
      </c>
      <c r="BS2608" s="12">
        <v>0</v>
      </c>
      <c r="BT2608" s="12" t="e">
        <f>IF(#REF!=0,"-",#REF!/#REF!*100)</f>
        <v>#REF!</v>
      </c>
    </row>
    <row r="2609" spans="1:72" x14ac:dyDescent="0.25">
      <c r="A2609" s="1" t="s">
        <v>718</v>
      </c>
      <c r="B2609" s="1" t="s">
        <v>819</v>
      </c>
      <c r="C2609" s="1" t="s">
        <v>12</v>
      </c>
      <c r="D2609" s="105" t="s">
        <v>820</v>
      </c>
      <c r="E2609" s="105" t="s">
        <v>44</v>
      </c>
      <c r="F2609" s="102" t="s">
        <v>0</v>
      </c>
      <c r="G2609" s="13" t="s">
        <v>0</v>
      </c>
      <c r="H2609" s="2" t="s">
        <v>45</v>
      </c>
      <c r="I2609" s="12">
        <f t="shared" ref="I2609:AA2609" si="4075">SUM(I2610:I2611)</f>
        <v>0</v>
      </c>
      <c r="J2609" s="12">
        <f t="shared" si="4075"/>
        <v>0</v>
      </c>
      <c r="K2609" s="12">
        <f t="shared" si="4075"/>
        <v>0</v>
      </c>
      <c r="L2609" s="12">
        <f t="shared" si="4075"/>
        <v>0</v>
      </c>
      <c r="M2609" s="12">
        <f t="shared" si="4075"/>
        <v>0</v>
      </c>
      <c r="N2609" s="12">
        <f t="shared" si="4075"/>
        <v>0</v>
      </c>
      <c r="O2609" s="12">
        <f t="shared" ref="O2609" si="4076">SUM(O2610:O2611)</f>
        <v>0</v>
      </c>
      <c r="P2609" s="12">
        <f t="shared" si="4075"/>
        <v>0</v>
      </c>
      <c r="Q2609" s="12">
        <f t="shared" si="4075"/>
        <v>0</v>
      </c>
      <c r="R2609" s="12">
        <f t="shared" si="4075"/>
        <v>0</v>
      </c>
      <c r="S2609" s="12">
        <f t="shared" si="4075"/>
        <v>0</v>
      </c>
      <c r="T2609" s="12">
        <f t="shared" si="4075"/>
        <v>0</v>
      </c>
      <c r="U2609" s="12">
        <f t="shared" si="4075"/>
        <v>0</v>
      </c>
      <c r="V2609" s="12">
        <f t="shared" si="4075"/>
        <v>0</v>
      </c>
      <c r="W2609" s="12">
        <f t="shared" si="4075"/>
        <v>0</v>
      </c>
      <c r="X2609" s="12">
        <f t="shared" si="4075"/>
        <v>0</v>
      </c>
      <c r="Y2609" s="12">
        <f t="shared" si="4075"/>
        <v>0</v>
      </c>
      <c r="Z2609" s="12">
        <f t="shared" si="4075"/>
        <v>0</v>
      </c>
      <c r="AA2609" s="12">
        <f t="shared" si="4075"/>
        <v>0</v>
      </c>
      <c r="AB2609" s="12">
        <v>0</v>
      </c>
      <c r="AC2609" s="12">
        <v>0</v>
      </c>
      <c r="AD2609" s="12">
        <f t="shared" ref="AD2609:AV2609" si="4077">SUM(AD2610:AD2611)</f>
        <v>0</v>
      </c>
      <c r="AE2609" s="12">
        <f t="shared" si="4077"/>
        <v>0</v>
      </c>
      <c r="AF2609" s="12">
        <f t="shared" si="4077"/>
        <v>0</v>
      </c>
      <c r="AG2609" s="12">
        <f t="shared" si="4077"/>
        <v>0</v>
      </c>
      <c r="AH2609" s="12">
        <f t="shared" si="4077"/>
        <v>0</v>
      </c>
      <c r="AI2609" s="12">
        <f t="shared" si="4077"/>
        <v>0</v>
      </c>
      <c r="AJ2609" s="12">
        <f t="shared" ref="AJ2609" si="4078">SUM(AJ2610:AJ2611)</f>
        <v>0</v>
      </c>
      <c r="AK2609" s="12">
        <f t="shared" si="4077"/>
        <v>0</v>
      </c>
      <c r="AL2609" s="12">
        <f t="shared" si="4077"/>
        <v>0</v>
      </c>
      <c r="AM2609" s="12">
        <f t="shared" si="4077"/>
        <v>0</v>
      </c>
      <c r="AN2609" s="12">
        <f t="shared" si="4077"/>
        <v>0</v>
      </c>
      <c r="AO2609" s="12">
        <f t="shared" si="4077"/>
        <v>0</v>
      </c>
      <c r="AP2609" s="12">
        <f t="shared" si="4077"/>
        <v>0</v>
      </c>
      <c r="AQ2609" s="12">
        <f t="shared" si="4077"/>
        <v>0</v>
      </c>
      <c r="AR2609" s="12">
        <f t="shared" si="4077"/>
        <v>0</v>
      </c>
      <c r="AS2609" s="12">
        <f t="shared" si="4077"/>
        <v>0</v>
      </c>
      <c r="AT2609" s="12">
        <f t="shared" si="4077"/>
        <v>0</v>
      </c>
      <c r="AU2609" s="12">
        <f t="shared" si="4077"/>
        <v>0</v>
      </c>
      <c r="AV2609" s="12">
        <f t="shared" si="4077"/>
        <v>0</v>
      </c>
      <c r="AW2609" s="12">
        <v>0</v>
      </c>
      <c r="AX2609" s="12">
        <v>0</v>
      </c>
      <c r="AY2609" s="12">
        <f t="shared" ref="AY2609:BQ2609" si="4079">SUM(AY2610:AY2611)</f>
        <v>0</v>
      </c>
      <c r="AZ2609" s="12">
        <f t="shared" si="4079"/>
        <v>0</v>
      </c>
      <c r="BA2609" s="12">
        <f t="shared" si="4079"/>
        <v>0</v>
      </c>
      <c r="BB2609" s="12">
        <f t="shared" si="4079"/>
        <v>0</v>
      </c>
      <c r="BC2609" s="12">
        <f t="shared" si="4079"/>
        <v>0</v>
      </c>
      <c r="BD2609" s="12">
        <f t="shared" si="4079"/>
        <v>0</v>
      </c>
      <c r="BE2609" s="12">
        <f t="shared" ref="BE2609" si="4080">SUM(BE2610:BE2611)</f>
        <v>0</v>
      </c>
      <c r="BF2609" s="12">
        <f t="shared" si="4079"/>
        <v>0</v>
      </c>
      <c r="BG2609" s="12">
        <f t="shared" si="4079"/>
        <v>0</v>
      </c>
      <c r="BH2609" s="12">
        <f t="shared" si="4079"/>
        <v>0</v>
      </c>
      <c r="BI2609" s="12">
        <f t="shared" si="4079"/>
        <v>0</v>
      </c>
      <c r="BJ2609" s="12">
        <f t="shared" si="4079"/>
        <v>0</v>
      </c>
      <c r="BK2609" s="12">
        <f t="shared" si="4079"/>
        <v>0</v>
      </c>
      <c r="BL2609" s="12">
        <f t="shared" si="4079"/>
        <v>0</v>
      </c>
      <c r="BM2609" s="12">
        <f t="shared" si="4079"/>
        <v>0</v>
      </c>
      <c r="BN2609" s="12">
        <f t="shared" si="4079"/>
        <v>0</v>
      </c>
      <c r="BO2609" s="12">
        <f t="shared" si="4079"/>
        <v>0</v>
      </c>
      <c r="BP2609" s="12">
        <f t="shared" si="4079"/>
        <v>0</v>
      </c>
      <c r="BQ2609" s="12">
        <f t="shared" si="4079"/>
        <v>0</v>
      </c>
      <c r="BR2609" s="12">
        <v>0</v>
      </c>
      <c r="BS2609" s="12">
        <v>0</v>
      </c>
      <c r="BT2609" s="12" t="e">
        <f>IF(#REF!=0,"-",#REF!/#REF!*100)</f>
        <v>#REF!</v>
      </c>
    </row>
    <row r="2610" spans="1:72" x14ac:dyDescent="0.25">
      <c r="A2610" s="4" t="s">
        <v>718</v>
      </c>
      <c r="B2610" s="4" t="s">
        <v>819</v>
      </c>
      <c r="C2610" s="4" t="s">
        <v>12</v>
      </c>
      <c r="D2610" s="102" t="s">
        <v>820</v>
      </c>
      <c r="E2610" s="113">
        <v>6148</v>
      </c>
      <c r="F2610" s="102"/>
      <c r="G2610" s="98" t="s">
        <v>1669</v>
      </c>
      <c r="H2610" s="13" t="s">
        <v>45</v>
      </c>
      <c r="I2610" s="14">
        <v>0</v>
      </c>
      <c r="J2610" s="14"/>
      <c r="K2610" s="14"/>
      <c r="L2610" s="14"/>
      <c r="M2610" s="14"/>
      <c r="N2610" s="14"/>
      <c r="O2610" s="14">
        <f t="shared" si="4057"/>
        <v>0</v>
      </c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>
        <v>0</v>
      </c>
      <c r="AC2610" s="14">
        <v>0</v>
      </c>
      <c r="AD2610" s="14">
        <v>0</v>
      </c>
      <c r="AE2610" s="14"/>
      <c r="AF2610" s="14"/>
      <c r="AG2610" s="14"/>
      <c r="AH2610" s="14"/>
      <c r="AI2610" s="14"/>
      <c r="AJ2610" s="14">
        <f t="shared" si="4058"/>
        <v>0</v>
      </c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>
        <v>0</v>
      </c>
      <c r="AX2610" s="14">
        <v>0</v>
      </c>
      <c r="AY2610" s="14">
        <v>0</v>
      </c>
      <c r="AZ2610" s="14"/>
      <c r="BA2610" s="14"/>
      <c r="BB2610" s="14"/>
      <c r="BC2610" s="14"/>
      <c r="BD2610" s="14"/>
      <c r="BE2610" s="14">
        <f t="shared" si="4059"/>
        <v>0</v>
      </c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>
        <v>0</v>
      </c>
      <c r="BS2610" s="14">
        <v>0</v>
      </c>
      <c r="BT2610" s="14" t="e">
        <f>IF(#REF!=0,"-",#REF!/#REF!*100)</f>
        <v>#REF!</v>
      </c>
    </row>
    <row r="2611" spans="1:72" ht="22.5" x14ac:dyDescent="0.25">
      <c r="A2611" s="4" t="s">
        <v>718</v>
      </c>
      <c r="B2611" s="4" t="s">
        <v>819</v>
      </c>
      <c r="C2611" s="4" t="s">
        <v>12</v>
      </c>
      <c r="D2611" s="102" t="s">
        <v>820</v>
      </c>
      <c r="E2611" s="113">
        <v>6148</v>
      </c>
      <c r="F2611" s="102" t="s">
        <v>829</v>
      </c>
      <c r="G2611" s="98" t="s">
        <v>1669</v>
      </c>
      <c r="H2611" s="13" t="s">
        <v>113</v>
      </c>
      <c r="I2611" s="14">
        <v>0</v>
      </c>
      <c r="J2611" s="14"/>
      <c r="K2611" s="14"/>
      <c r="L2611" s="14"/>
      <c r="M2611" s="14"/>
      <c r="N2611" s="14"/>
      <c r="O2611" s="14">
        <f t="shared" si="4057"/>
        <v>0</v>
      </c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>
        <v>0</v>
      </c>
      <c r="AC2611" s="14">
        <v>0</v>
      </c>
      <c r="AD2611" s="14">
        <v>0</v>
      </c>
      <c r="AE2611" s="14"/>
      <c r="AF2611" s="14"/>
      <c r="AG2611" s="14"/>
      <c r="AH2611" s="14"/>
      <c r="AI2611" s="14"/>
      <c r="AJ2611" s="14">
        <f t="shared" si="4058"/>
        <v>0</v>
      </c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>
        <v>0</v>
      </c>
      <c r="AX2611" s="14">
        <v>0</v>
      </c>
      <c r="AY2611" s="14">
        <v>0</v>
      </c>
      <c r="AZ2611" s="14"/>
      <c r="BA2611" s="14"/>
      <c r="BB2611" s="14"/>
      <c r="BC2611" s="14"/>
      <c r="BD2611" s="14"/>
      <c r="BE2611" s="14">
        <f t="shared" si="4059"/>
        <v>0</v>
      </c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>
        <v>0</v>
      </c>
      <c r="BS2611" s="14">
        <v>0</v>
      </c>
      <c r="BT2611" s="14" t="e">
        <f>IF(#REF!=0,"-",#REF!/#REF!*100)</f>
        <v>#REF!</v>
      </c>
    </row>
    <row r="2612" spans="1:72" ht="13.5" customHeight="1" x14ac:dyDescent="0.25">
      <c r="A2612" s="1" t="s">
        <v>0</v>
      </c>
      <c r="B2612" s="1" t="s">
        <v>0</v>
      </c>
      <c r="C2612" s="1" t="s">
        <v>0</v>
      </c>
      <c r="D2612" s="101" t="s">
        <v>0</v>
      </c>
      <c r="E2612" s="101" t="s">
        <v>0</v>
      </c>
      <c r="F2612" s="101" t="s">
        <v>0</v>
      </c>
      <c r="G2612" s="2" t="s">
        <v>0</v>
      </c>
      <c r="H2612" s="10" t="s">
        <v>47</v>
      </c>
      <c r="I2612" s="11">
        <f t="shared" ref="I2612:AA2612" si="4081">SUM(I2613)</f>
        <v>0</v>
      </c>
      <c r="J2612" s="11">
        <f t="shared" si="4081"/>
        <v>0</v>
      </c>
      <c r="K2612" s="11">
        <f t="shared" si="4081"/>
        <v>0</v>
      </c>
      <c r="L2612" s="11">
        <f t="shared" si="4081"/>
        <v>0</v>
      </c>
      <c r="M2612" s="11">
        <f t="shared" si="4081"/>
        <v>0</v>
      </c>
      <c r="N2612" s="11">
        <f t="shared" si="4081"/>
        <v>0</v>
      </c>
      <c r="O2612" s="11">
        <f t="shared" si="4081"/>
        <v>0</v>
      </c>
      <c r="P2612" s="11">
        <f t="shared" si="4081"/>
        <v>0</v>
      </c>
      <c r="Q2612" s="11">
        <f t="shared" si="4081"/>
        <v>0</v>
      </c>
      <c r="R2612" s="11">
        <f t="shared" si="4081"/>
        <v>0</v>
      </c>
      <c r="S2612" s="11">
        <f t="shared" si="4081"/>
        <v>0</v>
      </c>
      <c r="T2612" s="11">
        <f t="shared" si="4081"/>
        <v>0</v>
      </c>
      <c r="U2612" s="11">
        <f t="shared" si="4081"/>
        <v>0</v>
      </c>
      <c r="V2612" s="11">
        <f t="shared" si="4081"/>
        <v>0</v>
      </c>
      <c r="W2612" s="11">
        <f t="shared" si="4081"/>
        <v>0</v>
      </c>
      <c r="X2612" s="11">
        <f t="shared" si="4081"/>
        <v>0</v>
      </c>
      <c r="Y2612" s="11">
        <f t="shared" si="4081"/>
        <v>0</v>
      </c>
      <c r="Z2612" s="11">
        <f t="shared" si="4081"/>
        <v>0</v>
      </c>
      <c r="AA2612" s="11">
        <f t="shared" si="4081"/>
        <v>0</v>
      </c>
      <c r="AB2612" s="11">
        <v>0</v>
      </c>
      <c r="AC2612" s="11">
        <v>0</v>
      </c>
      <c r="AD2612" s="11">
        <f t="shared" ref="AD2612:AV2612" si="4082">SUM(AD2613)</f>
        <v>0</v>
      </c>
      <c r="AE2612" s="11">
        <f t="shared" si="4082"/>
        <v>0</v>
      </c>
      <c r="AF2612" s="11">
        <f t="shared" si="4082"/>
        <v>0</v>
      </c>
      <c r="AG2612" s="11">
        <f t="shared" si="4082"/>
        <v>0</v>
      </c>
      <c r="AH2612" s="11">
        <f t="shared" si="4082"/>
        <v>0</v>
      </c>
      <c r="AI2612" s="11">
        <f t="shared" si="4082"/>
        <v>0</v>
      </c>
      <c r="AJ2612" s="11">
        <f t="shared" si="4082"/>
        <v>0</v>
      </c>
      <c r="AK2612" s="11">
        <f t="shared" si="4082"/>
        <v>0</v>
      </c>
      <c r="AL2612" s="11">
        <f t="shared" si="4082"/>
        <v>0</v>
      </c>
      <c r="AM2612" s="11">
        <f t="shared" si="4082"/>
        <v>0</v>
      </c>
      <c r="AN2612" s="11">
        <f t="shared" si="4082"/>
        <v>0</v>
      </c>
      <c r="AO2612" s="11">
        <f t="shared" si="4082"/>
        <v>0</v>
      </c>
      <c r="AP2612" s="11">
        <f t="shared" si="4082"/>
        <v>0</v>
      </c>
      <c r="AQ2612" s="11">
        <f t="shared" si="4082"/>
        <v>0</v>
      </c>
      <c r="AR2612" s="11">
        <f t="shared" si="4082"/>
        <v>0</v>
      </c>
      <c r="AS2612" s="11">
        <f t="shared" si="4082"/>
        <v>0</v>
      </c>
      <c r="AT2612" s="11">
        <f t="shared" si="4082"/>
        <v>0</v>
      </c>
      <c r="AU2612" s="11">
        <f t="shared" si="4082"/>
        <v>0</v>
      </c>
      <c r="AV2612" s="11">
        <f t="shared" si="4082"/>
        <v>0</v>
      </c>
      <c r="AW2612" s="11">
        <v>0</v>
      </c>
      <c r="AX2612" s="11">
        <v>0</v>
      </c>
      <c r="AY2612" s="11">
        <f t="shared" ref="AY2612:BQ2612" si="4083">SUM(AY2613)</f>
        <v>0</v>
      </c>
      <c r="AZ2612" s="11">
        <f t="shared" si="4083"/>
        <v>0</v>
      </c>
      <c r="BA2612" s="11">
        <f t="shared" si="4083"/>
        <v>0</v>
      </c>
      <c r="BB2612" s="11">
        <f t="shared" si="4083"/>
        <v>0</v>
      </c>
      <c r="BC2612" s="11">
        <f t="shared" si="4083"/>
        <v>0</v>
      </c>
      <c r="BD2612" s="11">
        <f t="shared" si="4083"/>
        <v>0</v>
      </c>
      <c r="BE2612" s="11">
        <f t="shared" si="4083"/>
        <v>0</v>
      </c>
      <c r="BF2612" s="11">
        <f t="shared" si="4083"/>
        <v>0</v>
      </c>
      <c r="BG2612" s="11">
        <f t="shared" si="4083"/>
        <v>0</v>
      </c>
      <c r="BH2612" s="11">
        <f t="shared" si="4083"/>
        <v>0</v>
      </c>
      <c r="BI2612" s="11">
        <f t="shared" si="4083"/>
        <v>0</v>
      </c>
      <c r="BJ2612" s="11">
        <f t="shared" si="4083"/>
        <v>0</v>
      </c>
      <c r="BK2612" s="11">
        <f t="shared" si="4083"/>
        <v>0</v>
      </c>
      <c r="BL2612" s="11">
        <f t="shared" si="4083"/>
        <v>0</v>
      </c>
      <c r="BM2612" s="11">
        <f t="shared" si="4083"/>
        <v>0</v>
      </c>
      <c r="BN2612" s="11">
        <f t="shared" si="4083"/>
        <v>0</v>
      </c>
      <c r="BO2612" s="11">
        <f t="shared" si="4083"/>
        <v>0</v>
      </c>
      <c r="BP2612" s="11">
        <f t="shared" si="4083"/>
        <v>0</v>
      </c>
      <c r="BQ2612" s="11">
        <f t="shared" si="4083"/>
        <v>0</v>
      </c>
      <c r="BR2612" s="11">
        <v>0</v>
      </c>
      <c r="BS2612" s="11">
        <v>0</v>
      </c>
      <c r="BT2612" s="11" t="e">
        <f>IF(#REF!=0,"-",#REF!/#REF!*100)</f>
        <v>#REF!</v>
      </c>
    </row>
    <row r="2613" spans="1:72" x14ac:dyDescent="0.25">
      <c r="A2613" s="4" t="s">
        <v>718</v>
      </c>
      <c r="B2613" s="4" t="s">
        <v>819</v>
      </c>
      <c r="C2613" s="4" t="s">
        <v>12</v>
      </c>
      <c r="D2613" s="102" t="s">
        <v>820</v>
      </c>
      <c r="E2613" s="101" t="s">
        <v>48</v>
      </c>
      <c r="F2613" s="101" t="s">
        <v>0</v>
      </c>
      <c r="G2613" s="2" t="s">
        <v>0</v>
      </c>
      <c r="H2613" s="2" t="s">
        <v>49</v>
      </c>
      <c r="I2613" s="12">
        <f t="shared" ref="I2613:AA2613" si="4084">SUM(I2614:I2615)</f>
        <v>0</v>
      </c>
      <c r="J2613" s="12">
        <f t="shared" si="4084"/>
        <v>0</v>
      </c>
      <c r="K2613" s="12">
        <f t="shared" si="4084"/>
        <v>0</v>
      </c>
      <c r="L2613" s="12">
        <f t="shared" si="4084"/>
        <v>0</v>
      </c>
      <c r="M2613" s="12">
        <f t="shared" si="4084"/>
        <v>0</v>
      </c>
      <c r="N2613" s="12">
        <f t="shared" si="4084"/>
        <v>0</v>
      </c>
      <c r="O2613" s="12">
        <f t="shared" ref="O2613" si="4085">SUM(O2614:O2615)</f>
        <v>0</v>
      </c>
      <c r="P2613" s="12">
        <f t="shared" si="4084"/>
        <v>0</v>
      </c>
      <c r="Q2613" s="12">
        <f t="shared" si="4084"/>
        <v>0</v>
      </c>
      <c r="R2613" s="12">
        <f t="shared" si="4084"/>
        <v>0</v>
      </c>
      <c r="S2613" s="12">
        <f t="shared" si="4084"/>
        <v>0</v>
      </c>
      <c r="T2613" s="12">
        <f t="shared" si="4084"/>
        <v>0</v>
      </c>
      <c r="U2613" s="12">
        <f t="shared" si="4084"/>
        <v>0</v>
      </c>
      <c r="V2613" s="12">
        <f t="shared" si="4084"/>
        <v>0</v>
      </c>
      <c r="W2613" s="12">
        <f t="shared" si="4084"/>
        <v>0</v>
      </c>
      <c r="X2613" s="12">
        <f t="shared" si="4084"/>
        <v>0</v>
      </c>
      <c r="Y2613" s="12">
        <f t="shared" si="4084"/>
        <v>0</v>
      </c>
      <c r="Z2613" s="12">
        <f t="shared" si="4084"/>
        <v>0</v>
      </c>
      <c r="AA2613" s="12">
        <f t="shared" si="4084"/>
        <v>0</v>
      </c>
      <c r="AB2613" s="12">
        <v>0</v>
      </c>
      <c r="AC2613" s="12">
        <v>0</v>
      </c>
      <c r="AD2613" s="12">
        <f t="shared" ref="AD2613:AV2613" si="4086">SUM(AD2614:AD2615)</f>
        <v>0</v>
      </c>
      <c r="AE2613" s="12">
        <f t="shared" si="4086"/>
        <v>0</v>
      </c>
      <c r="AF2613" s="12">
        <f t="shared" si="4086"/>
        <v>0</v>
      </c>
      <c r="AG2613" s="12">
        <f t="shared" si="4086"/>
        <v>0</v>
      </c>
      <c r="AH2613" s="12">
        <f t="shared" si="4086"/>
        <v>0</v>
      </c>
      <c r="AI2613" s="12">
        <f t="shared" si="4086"/>
        <v>0</v>
      </c>
      <c r="AJ2613" s="12">
        <f t="shared" ref="AJ2613" si="4087">SUM(AJ2614:AJ2615)</f>
        <v>0</v>
      </c>
      <c r="AK2613" s="12">
        <f t="shared" si="4086"/>
        <v>0</v>
      </c>
      <c r="AL2613" s="12">
        <f t="shared" si="4086"/>
        <v>0</v>
      </c>
      <c r="AM2613" s="12">
        <f t="shared" si="4086"/>
        <v>0</v>
      </c>
      <c r="AN2613" s="12">
        <f t="shared" si="4086"/>
        <v>0</v>
      </c>
      <c r="AO2613" s="12">
        <f t="shared" si="4086"/>
        <v>0</v>
      </c>
      <c r="AP2613" s="12">
        <f t="shared" si="4086"/>
        <v>0</v>
      </c>
      <c r="AQ2613" s="12">
        <f t="shared" si="4086"/>
        <v>0</v>
      </c>
      <c r="AR2613" s="12">
        <f t="shared" si="4086"/>
        <v>0</v>
      </c>
      <c r="AS2613" s="12">
        <f t="shared" si="4086"/>
        <v>0</v>
      </c>
      <c r="AT2613" s="12">
        <f t="shared" si="4086"/>
        <v>0</v>
      </c>
      <c r="AU2613" s="12">
        <f t="shared" si="4086"/>
        <v>0</v>
      </c>
      <c r="AV2613" s="12">
        <f t="shared" si="4086"/>
        <v>0</v>
      </c>
      <c r="AW2613" s="12">
        <v>0</v>
      </c>
      <c r="AX2613" s="12">
        <v>0</v>
      </c>
      <c r="AY2613" s="12">
        <f t="shared" ref="AY2613:BQ2613" si="4088">SUM(AY2614:AY2615)</f>
        <v>0</v>
      </c>
      <c r="AZ2613" s="12">
        <f t="shared" si="4088"/>
        <v>0</v>
      </c>
      <c r="BA2613" s="12">
        <f t="shared" si="4088"/>
        <v>0</v>
      </c>
      <c r="BB2613" s="12">
        <f t="shared" si="4088"/>
        <v>0</v>
      </c>
      <c r="BC2613" s="12">
        <f t="shared" si="4088"/>
        <v>0</v>
      </c>
      <c r="BD2613" s="12">
        <f t="shared" si="4088"/>
        <v>0</v>
      </c>
      <c r="BE2613" s="12">
        <f t="shared" ref="BE2613" si="4089">SUM(BE2614:BE2615)</f>
        <v>0</v>
      </c>
      <c r="BF2613" s="12">
        <f t="shared" si="4088"/>
        <v>0</v>
      </c>
      <c r="BG2613" s="12">
        <f t="shared" si="4088"/>
        <v>0</v>
      </c>
      <c r="BH2613" s="12">
        <f t="shared" si="4088"/>
        <v>0</v>
      </c>
      <c r="BI2613" s="12">
        <f t="shared" si="4088"/>
        <v>0</v>
      </c>
      <c r="BJ2613" s="12">
        <f t="shared" si="4088"/>
        <v>0</v>
      </c>
      <c r="BK2613" s="12">
        <f t="shared" si="4088"/>
        <v>0</v>
      </c>
      <c r="BL2613" s="12">
        <f t="shared" si="4088"/>
        <v>0</v>
      </c>
      <c r="BM2613" s="12">
        <f t="shared" si="4088"/>
        <v>0</v>
      </c>
      <c r="BN2613" s="12">
        <f t="shared" si="4088"/>
        <v>0</v>
      </c>
      <c r="BO2613" s="12">
        <f t="shared" si="4088"/>
        <v>0</v>
      </c>
      <c r="BP2613" s="12">
        <f t="shared" si="4088"/>
        <v>0</v>
      </c>
      <c r="BQ2613" s="12">
        <f t="shared" si="4088"/>
        <v>0</v>
      </c>
      <c r="BR2613" s="12">
        <v>0</v>
      </c>
      <c r="BS2613" s="12">
        <v>0</v>
      </c>
      <c r="BT2613" s="12" t="e">
        <f>IF(#REF!=0,"-",#REF!/#REF!*100)</f>
        <v>#REF!</v>
      </c>
    </row>
    <row r="2614" spans="1:72" x14ac:dyDescent="0.25">
      <c r="A2614" s="4" t="s">
        <v>718</v>
      </c>
      <c r="B2614" s="4" t="s">
        <v>819</v>
      </c>
      <c r="C2614" s="4" t="s">
        <v>12</v>
      </c>
      <c r="D2614" s="102" t="s">
        <v>820</v>
      </c>
      <c r="E2614" s="113">
        <v>8213</v>
      </c>
      <c r="F2614" s="102"/>
      <c r="G2614" s="98" t="s">
        <v>1669</v>
      </c>
      <c r="H2614" s="13" t="s">
        <v>51</v>
      </c>
      <c r="I2614" s="14">
        <v>0</v>
      </c>
      <c r="J2614" s="14"/>
      <c r="K2614" s="14"/>
      <c r="L2614" s="14"/>
      <c r="M2614" s="14"/>
      <c r="N2614" s="14"/>
      <c r="O2614" s="14">
        <f t="shared" si="4057"/>
        <v>0</v>
      </c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>
        <v>0</v>
      </c>
      <c r="AC2614" s="14">
        <v>0</v>
      </c>
      <c r="AD2614" s="14">
        <v>0</v>
      </c>
      <c r="AE2614" s="14"/>
      <c r="AF2614" s="14"/>
      <c r="AG2614" s="14"/>
      <c r="AH2614" s="14"/>
      <c r="AI2614" s="14"/>
      <c r="AJ2614" s="14">
        <f t="shared" si="4058"/>
        <v>0</v>
      </c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>
        <v>0</v>
      </c>
      <c r="AX2614" s="14">
        <v>0</v>
      </c>
      <c r="AY2614" s="14">
        <v>0</v>
      </c>
      <c r="AZ2614" s="14"/>
      <c r="BA2614" s="14"/>
      <c r="BB2614" s="14"/>
      <c r="BC2614" s="14"/>
      <c r="BD2614" s="14"/>
      <c r="BE2614" s="14">
        <f t="shared" si="4059"/>
        <v>0</v>
      </c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>
        <v>0</v>
      </c>
      <c r="BS2614" s="14">
        <v>0</v>
      </c>
      <c r="BT2614" s="14" t="e">
        <f>IF(#REF!=0,"-",#REF!/#REF!*100)</f>
        <v>#REF!</v>
      </c>
    </row>
    <row r="2615" spans="1:72" x14ac:dyDescent="0.25">
      <c r="A2615" s="4" t="s">
        <v>718</v>
      </c>
      <c r="B2615" s="4" t="s">
        <v>819</v>
      </c>
      <c r="C2615" s="4" t="s">
        <v>12</v>
      </c>
      <c r="D2615" s="102" t="s">
        <v>820</v>
      </c>
      <c r="E2615" s="113">
        <v>8216</v>
      </c>
      <c r="F2615" s="102"/>
      <c r="G2615" s="98" t="s">
        <v>1669</v>
      </c>
      <c r="H2615" s="13" t="s">
        <v>108</v>
      </c>
      <c r="I2615" s="14">
        <v>0</v>
      </c>
      <c r="J2615" s="14"/>
      <c r="K2615" s="14"/>
      <c r="L2615" s="14"/>
      <c r="M2615" s="14"/>
      <c r="N2615" s="14"/>
      <c r="O2615" s="14">
        <f t="shared" si="4057"/>
        <v>0</v>
      </c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>
        <v>0</v>
      </c>
      <c r="AC2615" s="14">
        <v>0</v>
      </c>
      <c r="AD2615" s="14"/>
      <c r="AE2615" s="14"/>
      <c r="AF2615" s="14"/>
      <c r="AG2615" s="14"/>
      <c r="AH2615" s="14"/>
      <c r="AI2615" s="14"/>
      <c r="AJ2615" s="14">
        <f t="shared" si="4058"/>
        <v>0</v>
      </c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>
        <v>0</v>
      </c>
      <c r="AX2615" s="14">
        <v>0</v>
      </c>
      <c r="AY2615" s="14"/>
      <c r="AZ2615" s="14"/>
      <c r="BA2615" s="14"/>
      <c r="BB2615" s="14"/>
      <c r="BC2615" s="14"/>
      <c r="BD2615" s="14"/>
      <c r="BE2615" s="14">
        <f t="shared" si="4059"/>
        <v>0</v>
      </c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>
        <v>0</v>
      </c>
      <c r="BS2615" s="14">
        <v>0</v>
      </c>
      <c r="BT2615" s="14" t="e">
        <f>IF(#REF!=0,"-",#REF!/#REF!*100)</f>
        <v>#REF!</v>
      </c>
    </row>
    <row r="2616" spans="1:72" ht="15.75" customHeight="1" x14ac:dyDescent="0.25">
      <c r="A2616" s="13" t="s">
        <v>0</v>
      </c>
      <c r="B2616" s="13" t="s">
        <v>0</v>
      </c>
      <c r="C2616" s="13" t="s">
        <v>0</v>
      </c>
      <c r="D2616" s="98" t="s">
        <v>0</v>
      </c>
      <c r="E2616" s="98" t="s">
        <v>0</v>
      </c>
      <c r="F2616" s="98" t="s">
        <v>0</v>
      </c>
      <c r="G2616" s="13" t="s">
        <v>0</v>
      </c>
      <c r="H2616" s="10" t="s">
        <v>830</v>
      </c>
      <c r="I2616" s="11">
        <f t="shared" ref="I2616:AA2616" si="4090">SUM(I2612,I2607,I2583)</f>
        <v>0</v>
      </c>
      <c r="J2616" s="11">
        <f t="shared" si="4090"/>
        <v>0</v>
      </c>
      <c r="K2616" s="11">
        <f t="shared" si="4090"/>
        <v>0</v>
      </c>
      <c r="L2616" s="11">
        <f t="shared" si="4090"/>
        <v>0</v>
      </c>
      <c r="M2616" s="11">
        <f t="shared" si="4090"/>
        <v>0</v>
      </c>
      <c r="N2616" s="11">
        <f t="shared" si="4090"/>
        <v>0</v>
      </c>
      <c r="O2616" s="11">
        <f t="shared" si="4090"/>
        <v>0</v>
      </c>
      <c r="P2616" s="11">
        <f t="shared" si="4090"/>
        <v>0</v>
      </c>
      <c r="Q2616" s="11">
        <f t="shared" si="4090"/>
        <v>0</v>
      </c>
      <c r="R2616" s="11">
        <f t="shared" si="4090"/>
        <v>0</v>
      </c>
      <c r="S2616" s="11">
        <f t="shared" si="4090"/>
        <v>0</v>
      </c>
      <c r="T2616" s="11">
        <f t="shared" si="4090"/>
        <v>0</v>
      </c>
      <c r="U2616" s="11">
        <f t="shared" si="4090"/>
        <v>0</v>
      </c>
      <c r="V2616" s="11">
        <f t="shared" si="4090"/>
        <v>0</v>
      </c>
      <c r="W2616" s="11">
        <f t="shared" si="4090"/>
        <v>0</v>
      </c>
      <c r="X2616" s="11">
        <f t="shared" si="4090"/>
        <v>0</v>
      </c>
      <c r="Y2616" s="11">
        <f t="shared" si="4090"/>
        <v>0</v>
      </c>
      <c r="Z2616" s="11">
        <f t="shared" si="4090"/>
        <v>0</v>
      </c>
      <c r="AA2616" s="11">
        <f t="shared" si="4090"/>
        <v>0</v>
      </c>
      <c r="AB2616" s="11">
        <v>0</v>
      </c>
      <c r="AC2616" s="11">
        <v>0</v>
      </c>
      <c r="AD2616" s="11">
        <f t="shared" ref="AD2616:AV2616" si="4091">SUM(AD2612,AD2607,AD2583)</f>
        <v>0</v>
      </c>
      <c r="AE2616" s="11">
        <f t="shared" si="4091"/>
        <v>0</v>
      </c>
      <c r="AF2616" s="11">
        <f t="shared" si="4091"/>
        <v>0</v>
      </c>
      <c r="AG2616" s="11">
        <f t="shared" si="4091"/>
        <v>0</v>
      </c>
      <c r="AH2616" s="11">
        <f t="shared" si="4091"/>
        <v>0</v>
      </c>
      <c r="AI2616" s="11">
        <f t="shared" si="4091"/>
        <v>0</v>
      </c>
      <c r="AJ2616" s="11">
        <f t="shared" si="4091"/>
        <v>0</v>
      </c>
      <c r="AK2616" s="11">
        <f t="shared" si="4091"/>
        <v>0</v>
      </c>
      <c r="AL2616" s="11">
        <f t="shared" si="4091"/>
        <v>0</v>
      </c>
      <c r="AM2616" s="11">
        <f t="shared" si="4091"/>
        <v>0</v>
      </c>
      <c r="AN2616" s="11">
        <f t="shared" si="4091"/>
        <v>0</v>
      </c>
      <c r="AO2616" s="11">
        <f t="shared" si="4091"/>
        <v>0</v>
      </c>
      <c r="AP2616" s="11">
        <f t="shared" si="4091"/>
        <v>0</v>
      </c>
      <c r="AQ2616" s="11">
        <f t="shared" si="4091"/>
        <v>0</v>
      </c>
      <c r="AR2616" s="11">
        <f t="shared" si="4091"/>
        <v>0</v>
      </c>
      <c r="AS2616" s="11">
        <f t="shared" si="4091"/>
        <v>0</v>
      </c>
      <c r="AT2616" s="11">
        <f t="shared" si="4091"/>
        <v>0</v>
      </c>
      <c r="AU2616" s="11">
        <f t="shared" si="4091"/>
        <v>0</v>
      </c>
      <c r="AV2616" s="11">
        <f t="shared" si="4091"/>
        <v>0</v>
      </c>
      <c r="AW2616" s="11">
        <v>0</v>
      </c>
      <c r="AX2616" s="11">
        <v>0</v>
      </c>
      <c r="AY2616" s="11">
        <f t="shared" ref="AY2616:BQ2616" si="4092">SUM(AY2612,AY2607,AY2583)</f>
        <v>0</v>
      </c>
      <c r="AZ2616" s="11">
        <f t="shared" si="4092"/>
        <v>0</v>
      </c>
      <c r="BA2616" s="11">
        <f t="shared" si="4092"/>
        <v>0</v>
      </c>
      <c r="BB2616" s="11">
        <f t="shared" si="4092"/>
        <v>0</v>
      </c>
      <c r="BC2616" s="11">
        <f t="shared" si="4092"/>
        <v>0</v>
      </c>
      <c r="BD2616" s="11">
        <f t="shared" si="4092"/>
        <v>0</v>
      </c>
      <c r="BE2616" s="11">
        <f t="shared" si="4092"/>
        <v>0</v>
      </c>
      <c r="BF2616" s="11">
        <f t="shared" si="4092"/>
        <v>0</v>
      </c>
      <c r="BG2616" s="11">
        <f t="shared" si="4092"/>
        <v>0</v>
      </c>
      <c r="BH2616" s="11">
        <f t="shared" si="4092"/>
        <v>0</v>
      </c>
      <c r="BI2616" s="11">
        <f t="shared" si="4092"/>
        <v>0</v>
      </c>
      <c r="BJ2616" s="11">
        <f t="shared" si="4092"/>
        <v>0</v>
      </c>
      <c r="BK2616" s="11">
        <f t="shared" si="4092"/>
        <v>0</v>
      </c>
      <c r="BL2616" s="11">
        <f t="shared" si="4092"/>
        <v>0</v>
      </c>
      <c r="BM2616" s="11">
        <f t="shared" si="4092"/>
        <v>0</v>
      </c>
      <c r="BN2616" s="11">
        <f t="shared" si="4092"/>
        <v>0</v>
      </c>
      <c r="BO2616" s="11">
        <f t="shared" si="4092"/>
        <v>0</v>
      </c>
      <c r="BP2616" s="11">
        <f t="shared" si="4092"/>
        <v>0</v>
      </c>
      <c r="BQ2616" s="11">
        <f t="shared" si="4092"/>
        <v>0</v>
      </c>
      <c r="BR2616" s="11">
        <v>0</v>
      </c>
      <c r="BS2616" s="11">
        <v>0</v>
      </c>
      <c r="BT2616" s="11" t="e">
        <f>IF(#REF!=0,"-",#REF!/#REF!*100)</f>
        <v>#REF!</v>
      </c>
    </row>
    <row r="2617" spans="1:72" ht="15.75" thickBot="1" x14ac:dyDescent="0.3">
      <c r="A2617" s="13" t="s">
        <v>0</v>
      </c>
      <c r="B2617" s="13" t="s">
        <v>0</v>
      </c>
      <c r="C2617" s="13" t="s">
        <v>0</v>
      </c>
      <c r="D2617" s="98" t="s">
        <v>0</v>
      </c>
      <c r="E2617" s="98" t="s">
        <v>0</v>
      </c>
      <c r="F2617" s="98" t="s">
        <v>0</v>
      </c>
      <c r="G2617" s="13" t="s">
        <v>0</v>
      </c>
      <c r="H2617" s="2" t="s">
        <v>53</v>
      </c>
      <c r="I2617" s="13" t="s">
        <v>0</v>
      </c>
      <c r="J2617" s="13"/>
      <c r="K2617" s="13"/>
      <c r="L2617" s="13"/>
      <c r="M2617" s="13"/>
      <c r="N2617" s="13"/>
      <c r="O2617" s="13" t="e">
        <f t="shared" si="4057"/>
        <v>#VALUE!</v>
      </c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>
        <v>0</v>
      </c>
      <c r="AC2617" s="13" t="e">
        <v>#VALUE!</v>
      </c>
      <c r="AD2617" s="13" t="s">
        <v>0</v>
      </c>
      <c r="AE2617" s="13"/>
      <c r="AF2617" s="13"/>
      <c r="AG2617" s="13"/>
      <c r="AH2617" s="13"/>
      <c r="AI2617" s="13"/>
      <c r="AJ2617" s="13" t="e">
        <f t="shared" si="4058"/>
        <v>#VALUE!</v>
      </c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>
        <v>0</v>
      </c>
      <c r="AX2617" s="13" t="e">
        <v>#VALUE!</v>
      </c>
      <c r="AY2617" s="13" t="s">
        <v>0</v>
      </c>
      <c r="AZ2617" s="13"/>
      <c r="BA2617" s="13"/>
      <c r="BB2617" s="13"/>
      <c r="BC2617" s="13"/>
      <c r="BD2617" s="13"/>
      <c r="BE2617" s="13" t="e">
        <f t="shared" si="4059"/>
        <v>#VALUE!</v>
      </c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>
        <v>0</v>
      </c>
      <c r="BS2617" s="13" t="e">
        <v>#VALUE!</v>
      </c>
      <c r="BT2617" s="12"/>
    </row>
    <row r="2618" spans="1:72" ht="69.75" customHeight="1" thickBot="1" x14ac:dyDescent="0.3">
      <c r="A2618" s="132" t="s">
        <v>0</v>
      </c>
      <c r="B2618" s="132" t="s">
        <v>0</v>
      </c>
      <c r="C2618" s="132" t="s">
        <v>0</v>
      </c>
      <c r="D2618" s="135" t="s">
        <v>0</v>
      </c>
      <c r="E2618" s="135" t="s">
        <v>0</v>
      </c>
      <c r="F2618" s="135" t="s">
        <v>0</v>
      </c>
      <c r="G2618" s="138" t="s">
        <v>0</v>
      </c>
      <c r="H2618" s="5" t="s">
        <v>54</v>
      </c>
      <c r="I2618" s="89" t="s">
        <v>9</v>
      </c>
      <c r="J2618" s="89" t="s">
        <v>1606</v>
      </c>
      <c r="K2618" s="89" t="s">
        <v>1534</v>
      </c>
      <c r="L2618" s="89" t="s">
        <v>1592</v>
      </c>
      <c r="M2618" s="89" t="s">
        <v>1593</v>
      </c>
      <c r="N2618" s="89" t="s">
        <v>1594</v>
      </c>
      <c r="O2618" s="89" t="s">
        <v>1610</v>
      </c>
      <c r="P2618" s="89" t="s">
        <v>1607</v>
      </c>
      <c r="Q2618" s="89" t="s">
        <v>1595</v>
      </c>
      <c r="R2618" s="89" t="s">
        <v>1596</v>
      </c>
      <c r="S2618" s="89" t="s">
        <v>1597</v>
      </c>
      <c r="T2618" s="89" t="s">
        <v>1598</v>
      </c>
      <c r="U2618" s="89" t="s">
        <v>1599</v>
      </c>
      <c r="V2618" s="89" t="s">
        <v>1600</v>
      </c>
      <c r="W2618" s="89" t="s">
        <v>1608</v>
      </c>
      <c r="X2618" s="89" t="s">
        <v>1609</v>
      </c>
      <c r="Y2618" s="89" t="s">
        <v>1601</v>
      </c>
      <c r="Z2618" s="89" t="s">
        <v>1602</v>
      </c>
      <c r="AA2618" s="89" t="s">
        <v>1603</v>
      </c>
      <c r="AB2618" s="89" t="s">
        <v>1604</v>
      </c>
      <c r="AC2618" s="89" t="s">
        <v>1605</v>
      </c>
      <c r="AD2618" s="90" t="s">
        <v>10</v>
      </c>
      <c r="AE2618" s="90" t="s">
        <v>1606</v>
      </c>
      <c r="AF2618" s="90" t="s">
        <v>1534</v>
      </c>
      <c r="AG2618" s="90" t="s">
        <v>1592</v>
      </c>
      <c r="AH2618" s="90" t="s">
        <v>1593</v>
      </c>
      <c r="AI2618" s="90" t="s">
        <v>1594</v>
      </c>
      <c r="AJ2618" s="90" t="s">
        <v>1611</v>
      </c>
      <c r="AK2618" s="90" t="s">
        <v>1607</v>
      </c>
      <c r="AL2618" s="90" t="s">
        <v>1595</v>
      </c>
      <c r="AM2618" s="90" t="s">
        <v>1596</v>
      </c>
      <c r="AN2618" s="90" t="s">
        <v>1597</v>
      </c>
      <c r="AO2618" s="90" t="s">
        <v>1598</v>
      </c>
      <c r="AP2618" s="90" t="s">
        <v>1599</v>
      </c>
      <c r="AQ2618" s="90" t="s">
        <v>1600</v>
      </c>
      <c r="AR2618" s="90" t="s">
        <v>1608</v>
      </c>
      <c r="AS2618" s="90" t="s">
        <v>1609</v>
      </c>
      <c r="AT2618" s="90" t="s">
        <v>1601</v>
      </c>
      <c r="AU2618" s="90" t="s">
        <v>1602</v>
      </c>
      <c r="AV2618" s="90" t="s">
        <v>1603</v>
      </c>
      <c r="AW2618" s="90" t="s">
        <v>1604</v>
      </c>
      <c r="AX2618" s="90" t="s">
        <v>1605</v>
      </c>
      <c r="AY2618" s="91" t="s">
        <v>11</v>
      </c>
      <c r="AZ2618" s="91" t="s">
        <v>1606</v>
      </c>
      <c r="BA2618" s="91" t="s">
        <v>1534</v>
      </c>
      <c r="BB2618" s="91" t="s">
        <v>1592</v>
      </c>
      <c r="BC2618" s="91" t="s">
        <v>1593</v>
      </c>
      <c r="BD2618" s="91" t="s">
        <v>1594</v>
      </c>
      <c r="BE2618" s="91" t="s">
        <v>1612</v>
      </c>
      <c r="BF2618" s="91" t="s">
        <v>1607</v>
      </c>
      <c r="BG2618" s="91" t="s">
        <v>1595</v>
      </c>
      <c r="BH2618" s="91" t="s">
        <v>1596</v>
      </c>
      <c r="BI2618" s="91" t="s">
        <v>1597</v>
      </c>
      <c r="BJ2618" s="91" t="s">
        <v>1598</v>
      </c>
      <c r="BK2618" s="91" t="s">
        <v>1599</v>
      </c>
      <c r="BL2618" s="91" t="s">
        <v>1600</v>
      </c>
      <c r="BM2618" s="91" t="s">
        <v>1608</v>
      </c>
      <c r="BN2618" s="91" t="s">
        <v>1609</v>
      </c>
      <c r="BO2618" s="91" t="s">
        <v>1601</v>
      </c>
      <c r="BP2618" s="91" t="s">
        <v>1602</v>
      </c>
      <c r="BQ2618" s="91" t="s">
        <v>1603</v>
      </c>
      <c r="BR2618" s="91" t="s">
        <v>1604</v>
      </c>
      <c r="BS2618" s="91" t="s">
        <v>1605</v>
      </c>
      <c r="BT2618" s="5" t="s">
        <v>1671</v>
      </c>
    </row>
    <row r="2619" spans="1:72" x14ac:dyDescent="0.25">
      <c r="A2619" s="133"/>
      <c r="B2619" s="133"/>
      <c r="C2619" s="133"/>
      <c r="D2619" s="136"/>
      <c r="E2619" s="136"/>
      <c r="F2619" s="136"/>
      <c r="G2619" s="139"/>
      <c r="H2619" s="15" t="s">
        <v>0</v>
      </c>
      <c r="I2619" s="9">
        <v>1</v>
      </c>
      <c r="J2619" s="9">
        <v>2</v>
      </c>
      <c r="K2619" s="9">
        <v>3</v>
      </c>
      <c r="L2619" s="9">
        <v>4</v>
      </c>
      <c r="M2619" s="9">
        <v>5</v>
      </c>
      <c r="N2619" s="9">
        <v>6</v>
      </c>
      <c r="O2619" s="9">
        <v>7</v>
      </c>
      <c r="P2619" s="9">
        <v>8</v>
      </c>
      <c r="Q2619" s="9">
        <v>9</v>
      </c>
      <c r="R2619" s="9">
        <v>10</v>
      </c>
      <c r="S2619" s="9">
        <v>11</v>
      </c>
      <c r="T2619" s="9">
        <v>12</v>
      </c>
      <c r="U2619" s="9">
        <v>13</v>
      </c>
      <c r="V2619" s="9">
        <v>14</v>
      </c>
      <c r="W2619" s="9">
        <v>15</v>
      </c>
      <c r="X2619" s="9">
        <v>16</v>
      </c>
      <c r="Y2619" s="9">
        <v>17</v>
      </c>
      <c r="Z2619" s="9">
        <v>18</v>
      </c>
      <c r="AA2619" s="9">
        <v>19</v>
      </c>
      <c r="AB2619" s="9">
        <v>20</v>
      </c>
      <c r="AC2619" s="9">
        <v>21</v>
      </c>
      <c r="AD2619" s="9">
        <v>1</v>
      </c>
      <c r="AE2619" s="9">
        <v>2</v>
      </c>
      <c r="AF2619" s="9">
        <v>3</v>
      </c>
      <c r="AG2619" s="9">
        <v>4</v>
      </c>
      <c r="AH2619" s="9">
        <v>5</v>
      </c>
      <c r="AI2619" s="9">
        <v>6</v>
      </c>
      <c r="AJ2619" s="9">
        <v>7</v>
      </c>
      <c r="AK2619" s="9">
        <v>8</v>
      </c>
      <c r="AL2619" s="9">
        <v>9</v>
      </c>
      <c r="AM2619" s="9">
        <v>10</v>
      </c>
      <c r="AN2619" s="9">
        <v>11</v>
      </c>
      <c r="AO2619" s="9">
        <v>12</v>
      </c>
      <c r="AP2619" s="9">
        <v>13</v>
      </c>
      <c r="AQ2619" s="9">
        <v>14</v>
      </c>
      <c r="AR2619" s="9">
        <v>15</v>
      </c>
      <c r="AS2619" s="9">
        <v>16</v>
      </c>
      <c r="AT2619" s="9">
        <v>17</v>
      </c>
      <c r="AU2619" s="9">
        <v>18</v>
      </c>
      <c r="AV2619" s="9">
        <v>19</v>
      </c>
      <c r="AW2619" s="9">
        <v>20</v>
      </c>
      <c r="AX2619" s="9">
        <v>21</v>
      </c>
      <c r="AY2619" s="9">
        <v>1</v>
      </c>
      <c r="AZ2619" s="9">
        <v>2</v>
      </c>
      <c r="BA2619" s="9">
        <v>3</v>
      </c>
      <c r="BB2619" s="9">
        <v>4</v>
      </c>
      <c r="BC2619" s="9">
        <v>5</v>
      </c>
      <c r="BD2619" s="9">
        <v>6</v>
      </c>
      <c r="BE2619" s="9">
        <v>7</v>
      </c>
      <c r="BF2619" s="9">
        <v>8</v>
      </c>
      <c r="BG2619" s="9">
        <v>9</v>
      </c>
      <c r="BH2619" s="9">
        <v>10</v>
      </c>
      <c r="BI2619" s="9">
        <v>11</v>
      </c>
      <c r="BJ2619" s="9">
        <v>12</v>
      </c>
      <c r="BK2619" s="9">
        <v>13</v>
      </c>
      <c r="BL2619" s="9">
        <v>14</v>
      </c>
      <c r="BM2619" s="9">
        <v>15</v>
      </c>
      <c r="BN2619" s="9">
        <v>16</v>
      </c>
      <c r="BO2619" s="9">
        <v>17</v>
      </c>
      <c r="BP2619" s="9">
        <v>18</v>
      </c>
      <c r="BQ2619" s="9">
        <v>19</v>
      </c>
      <c r="BR2619" s="9">
        <v>20</v>
      </c>
      <c r="BS2619" s="9">
        <v>21</v>
      </c>
      <c r="BT2619" s="9">
        <v>9</v>
      </c>
    </row>
    <row r="2620" spans="1:72" x14ac:dyDescent="0.25">
      <c r="A2620" s="133"/>
      <c r="B2620" s="133"/>
      <c r="C2620" s="133"/>
      <c r="D2620" s="136"/>
      <c r="E2620" s="136"/>
      <c r="F2620" s="136"/>
      <c r="G2620" s="139"/>
      <c r="H2620" s="16" t="s">
        <v>116</v>
      </c>
      <c r="I2620" s="17">
        <f t="shared" ref="I2620:AA2620" si="4093">SUM(I2616)</f>
        <v>0</v>
      </c>
      <c r="J2620" s="17">
        <f t="shared" si="4093"/>
        <v>0</v>
      </c>
      <c r="K2620" s="17">
        <f t="shared" si="4093"/>
        <v>0</v>
      </c>
      <c r="L2620" s="17">
        <f t="shared" si="4093"/>
        <v>0</v>
      </c>
      <c r="M2620" s="17">
        <f t="shared" si="4093"/>
        <v>0</v>
      </c>
      <c r="N2620" s="17">
        <f t="shared" si="4093"/>
        <v>0</v>
      </c>
      <c r="O2620" s="17">
        <f t="shared" ref="O2620" si="4094">SUM(O2616)</f>
        <v>0</v>
      </c>
      <c r="P2620" s="17">
        <f t="shared" si="4093"/>
        <v>0</v>
      </c>
      <c r="Q2620" s="17">
        <f t="shared" si="4093"/>
        <v>0</v>
      </c>
      <c r="R2620" s="17">
        <f t="shared" si="4093"/>
        <v>0</v>
      </c>
      <c r="S2620" s="17">
        <f t="shared" si="4093"/>
        <v>0</v>
      </c>
      <c r="T2620" s="17">
        <f t="shared" si="4093"/>
        <v>0</v>
      </c>
      <c r="U2620" s="17">
        <f t="shared" si="4093"/>
        <v>0</v>
      </c>
      <c r="V2620" s="17">
        <f t="shared" si="4093"/>
        <v>0</v>
      </c>
      <c r="W2620" s="17">
        <f t="shared" si="4093"/>
        <v>0</v>
      </c>
      <c r="X2620" s="17">
        <f t="shared" si="4093"/>
        <v>0</v>
      </c>
      <c r="Y2620" s="17">
        <f t="shared" si="4093"/>
        <v>0</v>
      </c>
      <c r="Z2620" s="17">
        <f t="shared" si="4093"/>
        <v>0</v>
      </c>
      <c r="AA2620" s="17">
        <f t="shared" si="4093"/>
        <v>0</v>
      </c>
      <c r="AB2620" s="17">
        <v>0</v>
      </c>
      <c r="AC2620" s="17">
        <v>0</v>
      </c>
      <c r="AD2620" s="17">
        <f t="shared" ref="AD2620:AV2620" si="4095">SUM(AD2616)</f>
        <v>0</v>
      </c>
      <c r="AE2620" s="17">
        <f t="shared" si="4095"/>
        <v>0</v>
      </c>
      <c r="AF2620" s="17">
        <f t="shared" si="4095"/>
        <v>0</v>
      </c>
      <c r="AG2620" s="17">
        <f t="shared" si="4095"/>
        <v>0</v>
      </c>
      <c r="AH2620" s="17">
        <f t="shared" si="4095"/>
        <v>0</v>
      </c>
      <c r="AI2620" s="17">
        <f t="shared" si="4095"/>
        <v>0</v>
      </c>
      <c r="AJ2620" s="17">
        <f t="shared" ref="AJ2620" si="4096">SUM(AJ2616)</f>
        <v>0</v>
      </c>
      <c r="AK2620" s="17">
        <f t="shared" si="4095"/>
        <v>0</v>
      </c>
      <c r="AL2620" s="17">
        <f t="shared" si="4095"/>
        <v>0</v>
      </c>
      <c r="AM2620" s="17">
        <f t="shared" si="4095"/>
        <v>0</v>
      </c>
      <c r="AN2620" s="17">
        <f t="shared" si="4095"/>
        <v>0</v>
      </c>
      <c r="AO2620" s="17">
        <f t="shared" si="4095"/>
        <v>0</v>
      </c>
      <c r="AP2620" s="17">
        <f t="shared" si="4095"/>
        <v>0</v>
      </c>
      <c r="AQ2620" s="17">
        <f t="shared" si="4095"/>
        <v>0</v>
      </c>
      <c r="AR2620" s="17">
        <f t="shared" si="4095"/>
        <v>0</v>
      </c>
      <c r="AS2620" s="17">
        <f t="shared" si="4095"/>
        <v>0</v>
      </c>
      <c r="AT2620" s="17">
        <f t="shared" si="4095"/>
        <v>0</v>
      </c>
      <c r="AU2620" s="17">
        <f t="shared" si="4095"/>
        <v>0</v>
      </c>
      <c r="AV2620" s="17">
        <f t="shared" si="4095"/>
        <v>0</v>
      </c>
      <c r="AW2620" s="17">
        <v>0</v>
      </c>
      <c r="AX2620" s="17">
        <v>0</v>
      </c>
      <c r="AY2620" s="17">
        <f t="shared" ref="AY2620:BQ2620" si="4097">SUM(AY2616)</f>
        <v>0</v>
      </c>
      <c r="AZ2620" s="17">
        <f t="shared" si="4097"/>
        <v>0</v>
      </c>
      <c r="BA2620" s="17">
        <f t="shared" si="4097"/>
        <v>0</v>
      </c>
      <c r="BB2620" s="17">
        <f t="shared" si="4097"/>
        <v>0</v>
      </c>
      <c r="BC2620" s="17">
        <f t="shared" si="4097"/>
        <v>0</v>
      </c>
      <c r="BD2620" s="17">
        <f t="shared" si="4097"/>
        <v>0</v>
      </c>
      <c r="BE2620" s="17">
        <f t="shared" ref="BE2620" si="4098">SUM(BE2616)</f>
        <v>0</v>
      </c>
      <c r="BF2620" s="17">
        <f t="shared" si="4097"/>
        <v>0</v>
      </c>
      <c r="BG2620" s="17">
        <f t="shared" si="4097"/>
        <v>0</v>
      </c>
      <c r="BH2620" s="17">
        <f t="shared" si="4097"/>
        <v>0</v>
      </c>
      <c r="BI2620" s="17">
        <f t="shared" si="4097"/>
        <v>0</v>
      </c>
      <c r="BJ2620" s="17">
        <f t="shared" si="4097"/>
        <v>0</v>
      </c>
      <c r="BK2620" s="17">
        <f t="shared" si="4097"/>
        <v>0</v>
      </c>
      <c r="BL2620" s="17">
        <f t="shared" si="4097"/>
        <v>0</v>
      </c>
      <c r="BM2620" s="17">
        <f t="shared" si="4097"/>
        <v>0</v>
      </c>
      <c r="BN2620" s="17">
        <f t="shared" si="4097"/>
        <v>0</v>
      </c>
      <c r="BO2620" s="17">
        <f t="shared" si="4097"/>
        <v>0</v>
      </c>
      <c r="BP2620" s="17">
        <f t="shared" si="4097"/>
        <v>0</v>
      </c>
      <c r="BQ2620" s="17">
        <f t="shared" si="4097"/>
        <v>0</v>
      </c>
      <c r="BR2620" s="17">
        <v>0</v>
      </c>
      <c r="BS2620" s="17">
        <v>0</v>
      </c>
      <c r="BT2620" s="17" t="e">
        <f>IF(#REF!=0,"-",#REF!/#REF!*100)</f>
        <v>#REF!</v>
      </c>
    </row>
    <row r="2621" spans="1:72" x14ac:dyDescent="0.25">
      <c r="A2621" s="134"/>
      <c r="B2621" s="134"/>
      <c r="C2621" s="134"/>
      <c r="D2621" s="137"/>
      <c r="E2621" s="137"/>
      <c r="F2621" s="137"/>
      <c r="G2621" s="140"/>
      <c r="H2621" s="18" t="s">
        <v>55</v>
      </c>
      <c r="I2621" s="17">
        <f t="shared" ref="I2621:AA2621" si="4099">SUM(I2620)</f>
        <v>0</v>
      </c>
      <c r="J2621" s="17">
        <f t="shared" si="4099"/>
        <v>0</v>
      </c>
      <c r="K2621" s="17">
        <f t="shared" si="4099"/>
        <v>0</v>
      </c>
      <c r="L2621" s="17">
        <f t="shared" si="4099"/>
        <v>0</v>
      </c>
      <c r="M2621" s="17">
        <f t="shared" si="4099"/>
        <v>0</v>
      </c>
      <c r="N2621" s="17">
        <f t="shared" si="4099"/>
        <v>0</v>
      </c>
      <c r="O2621" s="17">
        <f t="shared" ref="O2621" si="4100">SUM(O2620)</f>
        <v>0</v>
      </c>
      <c r="P2621" s="17">
        <f t="shared" si="4099"/>
        <v>0</v>
      </c>
      <c r="Q2621" s="17">
        <f t="shared" si="4099"/>
        <v>0</v>
      </c>
      <c r="R2621" s="17">
        <f t="shared" si="4099"/>
        <v>0</v>
      </c>
      <c r="S2621" s="17">
        <f t="shared" si="4099"/>
        <v>0</v>
      </c>
      <c r="T2621" s="17">
        <f t="shared" si="4099"/>
        <v>0</v>
      </c>
      <c r="U2621" s="17">
        <f t="shared" si="4099"/>
        <v>0</v>
      </c>
      <c r="V2621" s="17">
        <f t="shared" si="4099"/>
        <v>0</v>
      </c>
      <c r="W2621" s="17">
        <f t="shared" si="4099"/>
        <v>0</v>
      </c>
      <c r="X2621" s="17">
        <f t="shared" si="4099"/>
        <v>0</v>
      </c>
      <c r="Y2621" s="17">
        <f t="shared" si="4099"/>
        <v>0</v>
      </c>
      <c r="Z2621" s="17">
        <f t="shared" si="4099"/>
        <v>0</v>
      </c>
      <c r="AA2621" s="17">
        <f t="shared" si="4099"/>
        <v>0</v>
      </c>
      <c r="AB2621" s="17">
        <v>0</v>
      </c>
      <c r="AC2621" s="17">
        <v>0</v>
      </c>
      <c r="AD2621" s="17">
        <f t="shared" ref="AD2621:AV2621" si="4101">SUM(AD2620)</f>
        <v>0</v>
      </c>
      <c r="AE2621" s="17">
        <f t="shared" si="4101"/>
        <v>0</v>
      </c>
      <c r="AF2621" s="17">
        <f t="shared" si="4101"/>
        <v>0</v>
      </c>
      <c r="AG2621" s="17">
        <f t="shared" si="4101"/>
        <v>0</v>
      </c>
      <c r="AH2621" s="17">
        <f t="shared" si="4101"/>
        <v>0</v>
      </c>
      <c r="AI2621" s="17">
        <f t="shared" si="4101"/>
        <v>0</v>
      </c>
      <c r="AJ2621" s="17">
        <f t="shared" ref="AJ2621" si="4102">SUM(AJ2620)</f>
        <v>0</v>
      </c>
      <c r="AK2621" s="17">
        <f t="shared" si="4101"/>
        <v>0</v>
      </c>
      <c r="AL2621" s="17">
        <f t="shared" si="4101"/>
        <v>0</v>
      </c>
      <c r="AM2621" s="17">
        <f t="shared" si="4101"/>
        <v>0</v>
      </c>
      <c r="AN2621" s="17">
        <f t="shared" si="4101"/>
        <v>0</v>
      </c>
      <c r="AO2621" s="17">
        <f t="shared" si="4101"/>
        <v>0</v>
      </c>
      <c r="AP2621" s="17">
        <f t="shared" si="4101"/>
        <v>0</v>
      </c>
      <c r="AQ2621" s="17">
        <f t="shared" si="4101"/>
        <v>0</v>
      </c>
      <c r="AR2621" s="17">
        <f t="shared" si="4101"/>
        <v>0</v>
      </c>
      <c r="AS2621" s="17">
        <f t="shared" si="4101"/>
        <v>0</v>
      </c>
      <c r="AT2621" s="17">
        <f t="shared" si="4101"/>
        <v>0</v>
      </c>
      <c r="AU2621" s="17">
        <f t="shared" si="4101"/>
        <v>0</v>
      </c>
      <c r="AV2621" s="17">
        <f t="shared" si="4101"/>
        <v>0</v>
      </c>
      <c r="AW2621" s="17">
        <v>0</v>
      </c>
      <c r="AX2621" s="17">
        <v>0</v>
      </c>
      <c r="AY2621" s="17">
        <f t="shared" ref="AY2621:BQ2621" si="4103">SUM(AY2620)</f>
        <v>0</v>
      </c>
      <c r="AZ2621" s="17">
        <f t="shared" si="4103"/>
        <v>0</v>
      </c>
      <c r="BA2621" s="17">
        <f t="shared" si="4103"/>
        <v>0</v>
      </c>
      <c r="BB2621" s="17">
        <f t="shared" si="4103"/>
        <v>0</v>
      </c>
      <c r="BC2621" s="17">
        <f t="shared" si="4103"/>
        <v>0</v>
      </c>
      <c r="BD2621" s="17">
        <f t="shared" si="4103"/>
        <v>0</v>
      </c>
      <c r="BE2621" s="17">
        <f t="shared" ref="BE2621" si="4104">SUM(BE2620)</f>
        <v>0</v>
      </c>
      <c r="BF2621" s="17">
        <f t="shared" si="4103"/>
        <v>0</v>
      </c>
      <c r="BG2621" s="17">
        <f t="shared" si="4103"/>
        <v>0</v>
      </c>
      <c r="BH2621" s="17">
        <f t="shared" si="4103"/>
        <v>0</v>
      </c>
      <c r="BI2621" s="17">
        <f t="shared" si="4103"/>
        <v>0</v>
      </c>
      <c r="BJ2621" s="17">
        <f t="shared" si="4103"/>
        <v>0</v>
      </c>
      <c r="BK2621" s="17">
        <f t="shared" si="4103"/>
        <v>0</v>
      </c>
      <c r="BL2621" s="17">
        <f t="shared" si="4103"/>
        <v>0</v>
      </c>
      <c r="BM2621" s="17">
        <f t="shared" si="4103"/>
        <v>0</v>
      </c>
      <c r="BN2621" s="17">
        <f t="shared" si="4103"/>
        <v>0</v>
      </c>
      <c r="BO2621" s="17">
        <f t="shared" si="4103"/>
        <v>0</v>
      </c>
      <c r="BP2621" s="17">
        <f t="shared" si="4103"/>
        <v>0</v>
      </c>
      <c r="BQ2621" s="17">
        <f t="shared" si="4103"/>
        <v>0</v>
      </c>
      <c r="BR2621" s="17">
        <v>0</v>
      </c>
      <c r="BS2621" s="17">
        <v>0</v>
      </c>
      <c r="BT2621" s="17" t="e">
        <f>IF(#REF!=0,"-",#REF!/#REF!*100)</f>
        <v>#REF!</v>
      </c>
    </row>
    <row r="2622" spans="1:72" x14ac:dyDescent="0.25">
      <c r="A2622" s="13" t="s">
        <v>0</v>
      </c>
      <c r="B2622" s="13" t="s">
        <v>0</v>
      </c>
      <c r="C2622" s="13" t="s">
        <v>0</v>
      </c>
      <c r="D2622" s="98" t="s">
        <v>0</v>
      </c>
      <c r="E2622" s="98" t="s">
        <v>0</v>
      </c>
      <c r="F2622" s="98" t="s">
        <v>0</v>
      </c>
      <c r="G2622" s="13" t="s">
        <v>0</v>
      </c>
      <c r="H2622" s="10" t="s">
        <v>831</v>
      </c>
      <c r="I2622" s="11">
        <f t="shared" ref="I2622:AA2622" si="4105">SUM(I2616)</f>
        <v>0</v>
      </c>
      <c r="J2622" s="11">
        <f t="shared" si="4105"/>
        <v>0</v>
      </c>
      <c r="K2622" s="11">
        <f t="shared" si="4105"/>
        <v>0</v>
      </c>
      <c r="L2622" s="11">
        <f t="shared" si="4105"/>
        <v>0</v>
      </c>
      <c r="M2622" s="11">
        <f t="shared" si="4105"/>
        <v>0</v>
      </c>
      <c r="N2622" s="11">
        <f t="shared" si="4105"/>
        <v>0</v>
      </c>
      <c r="O2622" s="11">
        <f t="shared" ref="O2622" si="4106">SUM(O2616)</f>
        <v>0</v>
      </c>
      <c r="P2622" s="11">
        <f t="shared" si="4105"/>
        <v>0</v>
      </c>
      <c r="Q2622" s="11">
        <f t="shared" si="4105"/>
        <v>0</v>
      </c>
      <c r="R2622" s="11">
        <f t="shared" si="4105"/>
        <v>0</v>
      </c>
      <c r="S2622" s="11">
        <f t="shared" si="4105"/>
        <v>0</v>
      </c>
      <c r="T2622" s="11">
        <f t="shared" si="4105"/>
        <v>0</v>
      </c>
      <c r="U2622" s="11">
        <f t="shared" si="4105"/>
        <v>0</v>
      </c>
      <c r="V2622" s="11">
        <f t="shared" si="4105"/>
        <v>0</v>
      </c>
      <c r="W2622" s="11">
        <f t="shared" si="4105"/>
        <v>0</v>
      </c>
      <c r="X2622" s="11">
        <f t="shared" si="4105"/>
        <v>0</v>
      </c>
      <c r="Y2622" s="11">
        <f t="shared" si="4105"/>
        <v>0</v>
      </c>
      <c r="Z2622" s="11">
        <f t="shared" si="4105"/>
        <v>0</v>
      </c>
      <c r="AA2622" s="11">
        <f t="shared" si="4105"/>
        <v>0</v>
      </c>
      <c r="AB2622" s="11">
        <v>0</v>
      </c>
      <c r="AC2622" s="11">
        <v>0</v>
      </c>
      <c r="AD2622" s="11">
        <f t="shared" ref="AD2622:AV2622" si="4107">SUM(AD2616)</f>
        <v>0</v>
      </c>
      <c r="AE2622" s="11">
        <f t="shared" si="4107"/>
        <v>0</v>
      </c>
      <c r="AF2622" s="11">
        <f t="shared" si="4107"/>
        <v>0</v>
      </c>
      <c r="AG2622" s="11">
        <f t="shared" si="4107"/>
        <v>0</v>
      </c>
      <c r="AH2622" s="11">
        <f t="shared" si="4107"/>
        <v>0</v>
      </c>
      <c r="AI2622" s="11">
        <f t="shared" si="4107"/>
        <v>0</v>
      </c>
      <c r="AJ2622" s="11">
        <f t="shared" ref="AJ2622" si="4108">SUM(AJ2616)</f>
        <v>0</v>
      </c>
      <c r="AK2622" s="11">
        <f t="shared" si="4107"/>
        <v>0</v>
      </c>
      <c r="AL2622" s="11">
        <f t="shared" si="4107"/>
        <v>0</v>
      </c>
      <c r="AM2622" s="11">
        <f t="shared" si="4107"/>
        <v>0</v>
      </c>
      <c r="AN2622" s="11">
        <f t="shared" si="4107"/>
        <v>0</v>
      </c>
      <c r="AO2622" s="11">
        <f t="shared" si="4107"/>
        <v>0</v>
      </c>
      <c r="AP2622" s="11">
        <f t="shared" si="4107"/>
        <v>0</v>
      </c>
      <c r="AQ2622" s="11">
        <f t="shared" si="4107"/>
        <v>0</v>
      </c>
      <c r="AR2622" s="11">
        <f t="shared" si="4107"/>
        <v>0</v>
      </c>
      <c r="AS2622" s="11">
        <f t="shared" si="4107"/>
        <v>0</v>
      </c>
      <c r="AT2622" s="11">
        <f t="shared" si="4107"/>
        <v>0</v>
      </c>
      <c r="AU2622" s="11">
        <f t="shared" si="4107"/>
        <v>0</v>
      </c>
      <c r="AV2622" s="11">
        <f t="shared" si="4107"/>
        <v>0</v>
      </c>
      <c r="AW2622" s="11">
        <v>0</v>
      </c>
      <c r="AX2622" s="11">
        <v>0</v>
      </c>
      <c r="AY2622" s="11">
        <f t="shared" ref="AY2622:BQ2622" si="4109">SUM(AY2616)</f>
        <v>0</v>
      </c>
      <c r="AZ2622" s="11">
        <f t="shared" si="4109"/>
        <v>0</v>
      </c>
      <c r="BA2622" s="11">
        <f t="shared" si="4109"/>
        <v>0</v>
      </c>
      <c r="BB2622" s="11">
        <f t="shared" si="4109"/>
        <v>0</v>
      </c>
      <c r="BC2622" s="11">
        <f t="shared" si="4109"/>
        <v>0</v>
      </c>
      <c r="BD2622" s="11">
        <f t="shared" si="4109"/>
        <v>0</v>
      </c>
      <c r="BE2622" s="11">
        <f t="shared" ref="BE2622" si="4110">SUM(BE2616)</f>
        <v>0</v>
      </c>
      <c r="BF2622" s="11">
        <f t="shared" si="4109"/>
        <v>0</v>
      </c>
      <c r="BG2622" s="11">
        <f t="shared" si="4109"/>
        <v>0</v>
      </c>
      <c r="BH2622" s="11">
        <f t="shared" si="4109"/>
        <v>0</v>
      </c>
      <c r="BI2622" s="11">
        <f t="shared" si="4109"/>
        <v>0</v>
      </c>
      <c r="BJ2622" s="11">
        <f t="shared" si="4109"/>
        <v>0</v>
      </c>
      <c r="BK2622" s="11">
        <f t="shared" si="4109"/>
        <v>0</v>
      </c>
      <c r="BL2622" s="11">
        <f t="shared" si="4109"/>
        <v>0</v>
      </c>
      <c r="BM2622" s="11">
        <f t="shared" si="4109"/>
        <v>0</v>
      </c>
      <c r="BN2622" s="11">
        <f t="shared" si="4109"/>
        <v>0</v>
      </c>
      <c r="BO2622" s="11">
        <f t="shared" si="4109"/>
        <v>0</v>
      </c>
      <c r="BP2622" s="11">
        <f t="shared" si="4109"/>
        <v>0</v>
      </c>
      <c r="BQ2622" s="11">
        <f t="shared" si="4109"/>
        <v>0</v>
      </c>
      <c r="BR2622" s="11">
        <v>0</v>
      </c>
      <c r="BS2622" s="11">
        <v>0</v>
      </c>
      <c r="BT2622" s="11" t="e">
        <f>IF(#REF!=0,"-",#REF!/#REF!*100)</f>
        <v>#REF!</v>
      </c>
    </row>
    <row r="2623" spans="1:72" x14ac:dyDescent="0.25">
      <c r="A2623" s="13" t="s">
        <v>0</v>
      </c>
      <c r="B2623" s="13" t="s">
        <v>0</v>
      </c>
      <c r="C2623" s="13" t="s">
        <v>0</v>
      </c>
      <c r="D2623" s="98" t="s">
        <v>0</v>
      </c>
      <c r="E2623" s="98" t="s">
        <v>0</v>
      </c>
      <c r="F2623" s="98" t="s">
        <v>0</v>
      </c>
      <c r="G2623" s="13" t="s">
        <v>0</v>
      </c>
      <c r="H2623" s="2" t="s">
        <v>53</v>
      </c>
      <c r="I2623" s="13" t="s">
        <v>0</v>
      </c>
      <c r="J2623" s="13"/>
      <c r="K2623" s="13"/>
      <c r="L2623" s="13"/>
      <c r="M2623" s="13"/>
      <c r="N2623" s="13"/>
      <c r="O2623" s="13" t="e">
        <f t="shared" si="4057"/>
        <v>#VALUE!</v>
      </c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>
        <v>0</v>
      </c>
      <c r="AC2623" s="13" t="e">
        <v>#VALUE!</v>
      </c>
      <c r="AD2623" s="13" t="s">
        <v>0</v>
      </c>
      <c r="AE2623" s="13"/>
      <c r="AF2623" s="13"/>
      <c r="AG2623" s="13"/>
      <c r="AH2623" s="13"/>
      <c r="AI2623" s="13"/>
      <c r="AJ2623" s="13" t="e">
        <f t="shared" si="4058"/>
        <v>#VALUE!</v>
      </c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>
        <v>0</v>
      </c>
      <c r="AX2623" s="13" t="e">
        <v>#VALUE!</v>
      </c>
      <c r="AY2623" s="13" t="s">
        <v>0</v>
      </c>
      <c r="AZ2623" s="13"/>
      <c r="BA2623" s="13"/>
      <c r="BB2623" s="13"/>
      <c r="BC2623" s="13"/>
      <c r="BD2623" s="13"/>
      <c r="BE2623" s="13" t="e">
        <f t="shared" si="4059"/>
        <v>#VALUE!</v>
      </c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>
        <v>0</v>
      </c>
      <c r="BS2623" s="13" t="e">
        <v>#VALUE!</v>
      </c>
      <c r="BT2623" s="12" t="e">
        <f>IF(#REF!=0,"-",#REF!/#REF!*100)</f>
        <v>#REF!</v>
      </c>
    </row>
    <row r="2624" spans="1:72" x14ac:dyDescent="0.25">
      <c r="A2624" s="13" t="s">
        <v>0</v>
      </c>
      <c r="B2624" s="13" t="s">
        <v>0</v>
      </c>
      <c r="C2624" s="13" t="s">
        <v>0</v>
      </c>
      <c r="D2624" s="98" t="s">
        <v>0</v>
      </c>
      <c r="E2624" s="98" t="s">
        <v>0</v>
      </c>
      <c r="F2624" s="98" t="s">
        <v>0</v>
      </c>
      <c r="G2624" s="13" t="s">
        <v>0</v>
      </c>
      <c r="H2624" s="10" t="s">
        <v>832</v>
      </c>
      <c r="I2624" s="22">
        <f>SUM(I2348,I2303)</f>
        <v>0</v>
      </c>
      <c r="J2624" s="22">
        <f t="shared" ref="J2624:AA2624" si="4111">SUM(J2348,J2303)</f>
        <v>0</v>
      </c>
      <c r="K2624" s="22">
        <f t="shared" si="4111"/>
        <v>0</v>
      </c>
      <c r="L2624" s="22">
        <f t="shared" si="4111"/>
        <v>0</v>
      </c>
      <c r="M2624" s="22">
        <f t="shared" si="4111"/>
        <v>0</v>
      </c>
      <c r="N2624" s="22">
        <f t="shared" si="4111"/>
        <v>0</v>
      </c>
      <c r="O2624" s="22">
        <f t="shared" si="4111"/>
        <v>0</v>
      </c>
      <c r="P2624" s="22">
        <f t="shared" si="4111"/>
        <v>0</v>
      </c>
      <c r="Q2624" s="22">
        <f t="shared" si="4111"/>
        <v>0</v>
      </c>
      <c r="R2624" s="22">
        <f t="shared" si="4111"/>
        <v>0</v>
      </c>
      <c r="S2624" s="22">
        <f t="shared" si="4111"/>
        <v>0</v>
      </c>
      <c r="T2624" s="22">
        <f t="shared" si="4111"/>
        <v>0</v>
      </c>
      <c r="U2624" s="22">
        <f t="shared" si="4111"/>
        <v>0</v>
      </c>
      <c r="V2624" s="22">
        <f t="shared" si="4111"/>
        <v>0</v>
      </c>
      <c r="W2624" s="22">
        <f t="shared" si="4111"/>
        <v>0</v>
      </c>
      <c r="X2624" s="22">
        <f t="shared" si="4111"/>
        <v>0</v>
      </c>
      <c r="Y2624" s="22">
        <f t="shared" si="4111"/>
        <v>0</v>
      </c>
      <c r="Z2624" s="22">
        <f t="shared" si="4111"/>
        <v>0</v>
      </c>
      <c r="AA2624" s="22">
        <f t="shared" si="4111"/>
        <v>0</v>
      </c>
      <c r="AB2624" s="22">
        <v>0</v>
      </c>
      <c r="AC2624" s="22">
        <v>0</v>
      </c>
      <c r="AD2624" s="22">
        <f>SUM(AD2348,AD2303)</f>
        <v>90000</v>
      </c>
      <c r="AE2624" s="22">
        <f t="shared" ref="AE2624:AV2624" si="4112">SUM(AE2348,AE2303)</f>
        <v>27846</v>
      </c>
      <c r="AF2624" s="22">
        <f t="shared" si="4112"/>
        <v>0</v>
      </c>
      <c r="AG2624" s="22">
        <f t="shared" si="4112"/>
        <v>5000</v>
      </c>
      <c r="AH2624" s="22">
        <f t="shared" si="4112"/>
        <v>0</v>
      </c>
      <c r="AI2624" s="22">
        <f t="shared" si="4112"/>
        <v>0</v>
      </c>
      <c r="AJ2624" s="22">
        <f t="shared" si="4112"/>
        <v>122846</v>
      </c>
      <c r="AK2624" s="22">
        <f t="shared" si="4112"/>
        <v>10800</v>
      </c>
      <c r="AL2624" s="22">
        <f t="shared" si="4112"/>
        <v>0</v>
      </c>
      <c r="AM2624" s="22">
        <f t="shared" si="4112"/>
        <v>39605</v>
      </c>
      <c r="AN2624" s="22">
        <f t="shared" si="4112"/>
        <v>0</v>
      </c>
      <c r="AO2624" s="22">
        <f t="shared" si="4112"/>
        <v>0</v>
      </c>
      <c r="AP2624" s="22">
        <f t="shared" si="4112"/>
        <v>0</v>
      </c>
      <c r="AQ2624" s="22">
        <f t="shared" si="4112"/>
        <v>0</v>
      </c>
      <c r="AR2624" s="22">
        <f t="shared" si="4112"/>
        <v>0</v>
      </c>
      <c r="AS2624" s="22">
        <f t="shared" si="4112"/>
        <v>0</v>
      </c>
      <c r="AT2624" s="22">
        <f t="shared" si="4112"/>
        <v>0</v>
      </c>
      <c r="AU2624" s="22">
        <f t="shared" si="4112"/>
        <v>0</v>
      </c>
      <c r="AV2624" s="22">
        <f t="shared" si="4112"/>
        <v>0</v>
      </c>
      <c r="AW2624" s="22">
        <v>50405</v>
      </c>
      <c r="AX2624" s="22">
        <v>72441</v>
      </c>
      <c r="AY2624" s="22">
        <f>SUM(AY2348,AY2303)</f>
        <v>21220000</v>
      </c>
      <c r="AZ2624" s="22">
        <f t="shared" ref="AZ2624:BQ2624" si="4113">SUM(AZ2348,AZ2303)</f>
        <v>620567</v>
      </c>
      <c r="BA2624" s="22">
        <f t="shared" si="4113"/>
        <v>0</v>
      </c>
      <c r="BB2624" s="22">
        <f t="shared" si="4113"/>
        <v>1185</v>
      </c>
      <c r="BC2624" s="22">
        <f t="shared" si="4113"/>
        <v>0</v>
      </c>
      <c r="BD2624" s="22">
        <f t="shared" si="4113"/>
        <v>0</v>
      </c>
      <c r="BE2624" s="22">
        <f t="shared" si="4113"/>
        <v>21841752</v>
      </c>
      <c r="BF2624" s="22">
        <f t="shared" si="4113"/>
        <v>1246442</v>
      </c>
      <c r="BG2624" s="22">
        <f t="shared" si="4113"/>
        <v>1042200</v>
      </c>
      <c r="BH2624" s="22">
        <f t="shared" si="4113"/>
        <v>1650436</v>
      </c>
      <c r="BI2624" s="22">
        <f t="shared" si="4113"/>
        <v>780935</v>
      </c>
      <c r="BJ2624" s="22">
        <f t="shared" si="4113"/>
        <v>0</v>
      </c>
      <c r="BK2624" s="22">
        <f t="shared" si="4113"/>
        <v>0</v>
      </c>
      <c r="BL2624" s="22">
        <f t="shared" si="4113"/>
        <v>0</v>
      </c>
      <c r="BM2624" s="22">
        <f t="shared" si="4113"/>
        <v>0</v>
      </c>
      <c r="BN2624" s="22">
        <f t="shared" si="4113"/>
        <v>0</v>
      </c>
      <c r="BO2624" s="22">
        <f t="shared" si="4113"/>
        <v>0</v>
      </c>
      <c r="BP2624" s="22">
        <f t="shared" si="4113"/>
        <v>0</v>
      </c>
      <c r="BQ2624" s="22">
        <f t="shared" si="4113"/>
        <v>0</v>
      </c>
      <c r="BR2624" s="22">
        <v>4720013</v>
      </c>
      <c r="BS2624" s="22">
        <v>17121739</v>
      </c>
      <c r="BT2624" s="22" t="e">
        <f>IF(#REF!=0,"-",#REF!/#REF!*100)</f>
        <v>#REF!</v>
      </c>
    </row>
    <row r="2625" spans="1:72" x14ac:dyDescent="0.25">
      <c r="A2625" s="13" t="s">
        <v>0</v>
      </c>
      <c r="B2625" s="13" t="s">
        <v>0</v>
      </c>
      <c r="C2625" s="13" t="s">
        <v>0</v>
      </c>
      <c r="D2625" s="98" t="s">
        <v>0</v>
      </c>
      <c r="E2625" s="98" t="s">
        <v>0</v>
      </c>
      <c r="F2625" s="98" t="s">
        <v>0</v>
      </c>
      <c r="G2625" s="13" t="s">
        <v>0</v>
      </c>
      <c r="H2625" s="2" t="s">
        <v>61</v>
      </c>
      <c r="I2625" s="13" t="s">
        <v>0</v>
      </c>
      <c r="J2625" s="13"/>
      <c r="K2625" s="13"/>
      <c r="L2625" s="13"/>
      <c r="M2625" s="13"/>
      <c r="N2625" s="13"/>
      <c r="O2625" s="13" t="e">
        <f t="shared" si="4057"/>
        <v>#VALUE!</v>
      </c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>
        <v>0</v>
      </c>
      <c r="AC2625" s="13" t="e">
        <v>#VALUE!</v>
      </c>
      <c r="AD2625" s="13" t="s">
        <v>0</v>
      </c>
      <c r="AE2625" s="13"/>
      <c r="AF2625" s="13"/>
      <c r="AG2625" s="13"/>
      <c r="AH2625" s="13"/>
      <c r="AI2625" s="13"/>
      <c r="AJ2625" s="13" t="e">
        <f t="shared" si="4058"/>
        <v>#VALUE!</v>
      </c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>
        <v>0</v>
      </c>
      <c r="AX2625" s="13" t="e">
        <v>#VALUE!</v>
      </c>
      <c r="AY2625" s="13" t="s">
        <v>0</v>
      </c>
      <c r="AZ2625" s="13"/>
      <c r="BA2625" s="13"/>
      <c r="BB2625" s="13"/>
      <c r="BC2625" s="13"/>
      <c r="BD2625" s="13"/>
      <c r="BE2625" s="13" t="e">
        <f t="shared" si="4059"/>
        <v>#VALUE!</v>
      </c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>
        <v>0</v>
      </c>
      <c r="BS2625" s="13" t="e">
        <v>#VALUE!</v>
      </c>
      <c r="BT2625" s="12" t="e">
        <f>IF(#REF!=0,"-",#REF!/#REF!*100)</f>
        <v>#REF!</v>
      </c>
    </row>
    <row r="2626" spans="1:72" ht="22.5" x14ac:dyDescent="0.25">
      <c r="A2626" s="1" t="s">
        <v>833</v>
      </c>
      <c r="B2626" s="2" t="s">
        <v>0</v>
      </c>
      <c r="C2626" s="2" t="s">
        <v>0</v>
      </c>
      <c r="D2626" s="101" t="s">
        <v>0</v>
      </c>
      <c r="E2626" s="101" t="s">
        <v>0</v>
      </c>
      <c r="F2626" s="101" t="s">
        <v>0</v>
      </c>
      <c r="G2626" s="2" t="s">
        <v>0</v>
      </c>
      <c r="H2626" s="2" t="s">
        <v>834</v>
      </c>
      <c r="I2626" s="3" t="s">
        <v>0</v>
      </c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>
        <v>0</v>
      </c>
      <c r="AC2626" s="3">
        <v>0</v>
      </c>
      <c r="AD2626" s="3" t="s">
        <v>0</v>
      </c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>
        <v>0</v>
      </c>
      <c r="AX2626" s="3">
        <v>0</v>
      </c>
      <c r="AY2626" s="3" t="s">
        <v>0</v>
      </c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>
        <v>0</v>
      </c>
      <c r="BS2626" s="3">
        <v>0</v>
      </c>
      <c r="BT2626" s="3"/>
    </row>
    <row r="2627" spans="1:72" ht="15.75" thickBot="1" x14ac:dyDescent="0.3">
      <c r="A2627" s="1" t="s">
        <v>833</v>
      </c>
      <c r="B2627" s="1" t="s">
        <v>1</v>
      </c>
      <c r="C2627" s="4" t="s">
        <v>0</v>
      </c>
      <c r="D2627" s="102" t="s">
        <v>0</v>
      </c>
      <c r="E2627" s="101" t="s">
        <v>0</v>
      </c>
      <c r="F2627" s="101" t="s">
        <v>0</v>
      </c>
      <c r="G2627" s="2" t="s">
        <v>0</v>
      </c>
      <c r="H2627" s="2" t="s">
        <v>0</v>
      </c>
      <c r="I2627" s="3" t="s">
        <v>0</v>
      </c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>
        <v>0</v>
      </c>
      <c r="AC2627" s="3">
        <v>0</v>
      </c>
      <c r="AD2627" s="3" t="s">
        <v>0</v>
      </c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>
        <v>0</v>
      </c>
      <c r="AX2627" s="3">
        <v>0</v>
      </c>
      <c r="AY2627" s="3" t="s">
        <v>0</v>
      </c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>
        <v>0</v>
      </c>
      <c r="BS2627" s="3">
        <v>0</v>
      </c>
      <c r="BT2627" s="3"/>
    </row>
    <row r="2628" spans="1:72" ht="69.75" customHeight="1" thickBot="1" x14ac:dyDescent="0.3">
      <c r="A2628" s="5" t="s">
        <v>2</v>
      </c>
      <c r="B2628" s="5" t="s">
        <v>3</v>
      </c>
      <c r="C2628" s="5" t="s">
        <v>4</v>
      </c>
      <c r="D2628" s="103" t="s">
        <v>0</v>
      </c>
      <c r="E2628" s="112" t="s">
        <v>5</v>
      </c>
      <c r="F2628" s="112" t="s">
        <v>6</v>
      </c>
      <c r="G2628" s="5" t="s">
        <v>7</v>
      </c>
      <c r="H2628" s="5" t="s">
        <v>8</v>
      </c>
      <c r="I2628" s="89" t="s">
        <v>9</v>
      </c>
      <c r="J2628" s="89" t="s">
        <v>1606</v>
      </c>
      <c r="K2628" s="89" t="s">
        <v>1534</v>
      </c>
      <c r="L2628" s="89" t="s">
        <v>1592</v>
      </c>
      <c r="M2628" s="89" t="s">
        <v>1593</v>
      </c>
      <c r="N2628" s="89" t="s">
        <v>1594</v>
      </c>
      <c r="O2628" s="89" t="s">
        <v>1610</v>
      </c>
      <c r="P2628" s="89" t="s">
        <v>1607</v>
      </c>
      <c r="Q2628" s="89" t="s">
        <v>1595</v>
      </c>
      <c r="R2628" s="89" t="s">
        <v>1596</v>
      </c>
      <c r="S2628" s="89" t="s">
        <v>1597</v>
      </c>
      <c r="T2628" s="89" t="s">
        <v>1598</v>
      </c>
      <c r="U2628" s="89" t="s">
        <v>1599</v>
      </c>
      <c r="V2628" s="89" t="s">
        <v>1600</v>
      </c>
      <c r="W2628" s="89" t="s">
        <v>1608</v>
      </c>
      <c r="X2628" s="89" t="s">
        <v>1609</v>
      </c>
      <c r="Y2628" s="89" t="s">
        <v>1601</v>
      </c>
      <c r="Z2628" s="89" t="s">
        <v>1602</v>
      </c>
      <c r="AA2628" s="89" t="s">
        <v>1603</v>
      </c>
      <c r="AB2628" s="89" t="s">
        <v>1604</v>
      </c>
      <c r="AC2628" s="89" t="s">
        <v>1605</v>
      </c>
      <c r="AD2628" s="90" t="s">
        <v>10</v>
      </c>
      <c r="AE2628" s="90" t="s">
        <v>1606</v>
      </c>
      <c r="AF2628" s="90" t="s">
        <v>1534</v>
      </c>
      <c r="AG2628" s="90" t="s">
        <v>1592</v>
      </c>
      <c r="AH2628" s="90" t="s">
        <v>1593</v>
      </c>
      <c r="AI2628" s="90" t="s">
        <v>1594</v>
      </c>
      <c r="AJ2628" s="90" t="s">
        <v>1611</v>
      </c>
      <c r="AK2628" s="90" t="s">
        <v>1607</v>
      </c>
      <c r="AL2628" s="90" t="s">
        <v>1595</v>
      </c>
      <c r="AM2628" s="90" t="s">
        <v>1596</v>
      </c>
      <c r="AN2628" s="90" t="s">
        <v>1597</v>
      </c>
      <c r="AO2628" s="90" t="s">
        <v>1598</v>
      </c>
      <c r="AP2628" s="90" t="s">
        <v>1599</v>
      </c>
      <c r="AQ2628" s="90" t="s">
        <v>1600</v>
      </c>
      <c r="AR2628" s="90" t="s">
        <v>1608</v>
      </c>
      <c r="AS2628" s="90" t="s">
        <v>1609</v>
      </c>
      <c r="AT2628" s="90" t="s">
        <v>1601</v>
      </c>
      <c r="AU2628" s="90" t="s">
        <v>1602</v>
      </c>
      <c r="AV2628" s="90" t="s">
        <v>1603</v>
      </c>
      <c r="AW2628" s="90" t="s">
        <v>1604</v>
      </c>
      <c r="AX2628" s="90" t="s">
        <v>1605</v>
      </c>
      <c r="AY2628" s="91" t="s">
        <v>11</v>
      </c>
      <c r="AZ2628" s="91" t="s">
        <v>1606</v>
      </c>
      <c r="BA2628" s="91" t="s">
        <v>1534</v>
      </c>
      <c r="BB2628" s="91" t="s">
        <v>1592</v>
      </c>
      <c r="BC2628" s="91" t="s">
        <v>1593</v>
      </c>
      <c r="BD2628" s="91" t="s">
        <v>1594</v>
      </c>
      <c r="BE2628" s="91" t="s">
        <v>1612</v>
      </c>
      <c r="BF2628" s="91" t="s">
        <v>1607</v>
      </c>
      <c r="BG2628" s="91" t="s">
        <v>1595</v>
      </c>
      <c r="BH2628" s="91" t="s">
        <v>1596</v>
      </c>
      <c r="BI2628" s="91" t="s">
        <v>1597</v>
      </c>
      <c r="BJ2628" s="91" t="s">
        <v>1598</v>
      </c>
      <c r="BK2628" s="91" t="s">
        <v>1599</v>
      </c>
      <c r="BL2628" s="91" t="s">
        <v>1600</v>
      </c>
      <c r="BM2628" s="91" t="s">
        <v>1608</v>
      </c>
      <c r="BN2628" s="91" t="s">
        <v>1609</v>
      </c>
      <c r="BO2628" s="91" t="s">
        <v>1601</v>
      </c>
      <c r="BP2628" s="91" t="s">
        <v>1602</v>
      </c>
      <c r="BQ2628" s="91" t="s">
        <v>1603</v>
      </c>
      <c r="BR2628" s="91" t="s">
        <v>1604</v>
      </c>
      <c r="BS2628" s="91" t="s">
        <v>1605</v>
      </c>
      <c r="BT2628" s="5" t="s">
        <v>1671</v>
      </c>
    </row>
    <row r="2629" spans="1:72" x14ac:dyDescent="0.25">
      <c r="A2629" s="6" t="s">
        <v>0</v>
      </c>
      <c r="B2629" s="6" t="s">
        <v>0</v>
      </c>
      <c r="C2629" s="6" t="s">
        <v>0</v>
      </c>
      <c r="D2629" s="104" t="s">
        <v>0</v>
      </c>
      <c r="E2629" s="104" t="s">
        <v>0</v>
      </c>
      <c r="F2629" s="121" t="s">
        <v>0</v>
      </c>
      <c r="G2629" s="7" t="s">
        <v>0</v>
      </c>
      <c r="H2629" s="8" t="s">
        <v>0</v>
      </c>
      <c r="I2629" s="9">
        <v>1</v>
      </c>
      <c r="J2629" s="9">
        <v>2</v>
      </c>
      <c r="K2629" s="9">
        <v>3</v>
      </c>
      <c r="L2629" s="9">
        <v>4</v>
      </c>
      <c r="M2629" s="9">
        <v>5</v>
      </c>
      <c r="N2629" s="9">
        <v>6</v>
      </c>
      <c r="O2629" s="9">
        <v>7</v>
      </c>
      <c r="P2629" s="9">
        <v>8</v>
      </c>
      <c r="Q2629" s="9">
        <v>9</v>
      </c>
      <c r="R2629" s="9">
        <v>10</v>
      </c>
      <c r="S2629" s="9">
        <v>11</v>
      </c>
      <c r="T2629" s="9">
        <v>12</v>
      </c>
      <c r="U2629" s="9">
        <v>13</v>
      </c>
      <c r="V2629" s="9">
        <v>14</v>
      </c>
      <c r="W2629" s="9">
        <v>15</v>
      </c>
      <c r="X2629" s="9">
        <v>16</v>
      </c>
      <c r="Y2629" s="9">
        <v>17</v>
      </c>
      <c r="Z2629" s="9">
        <v>18</v>
      </c>
      <c r="AA2629" s="9">
        <v>19</v>
      </c>
      <c r="AB2629" s="9">
        <v>20</v>
      </c>
      <c r="AC2629" s="9">
        <v>21</v>
      </c>
      <c r="AD2629" s="9">
        <v>1</v>
      </c>
      <c r="AE2629" s="9">
        <v>2</v>
      </c>
      <c r="AF2629" s="9">
        <v>3</v>
      </c>
      <c r="AG2629" s="9">
        <v>4</v>
      </c>
      <c r="AH2629" s="9">
        <v>5</v>
      </c>
      <c r="AI2629" s="9">
        <v>6</v>
      </c>
      <c r="AJ2629" s="9">
        <v>7</v>
      </c>
      <c r="AK2629" s="9">
        <v>8</v>
      </c>
      <c r="AL2629" s="9">
        <v>9</v>
      </c>
      <c r="AM2629" s="9">
        <v>10</v>
      </c>
      <c r="AN2629" s="9">
        <v>11</v>
      </c>
      <c r="AO2629" s="9">
        <v>12</v>
      </c>
      <c r="AP2629" s="9">
        <v>13</v>
      </c>
      <c r="AQ2629" s="9">
        <v>14</v>
      </c>
      <c r="AR2629" s="9">
        <v>15</v>
      </c>
      <c r="AS2629" s="9">
        <v>16</v>
      </c>
      <c r="AT2629" s="9">
        <v>17</v>
      </c>
      <c r="AU2629" s="9">
        <v>18</v>
      </c>
      <c r="AV2629" s="9">
        <v>19</v>
      </c>
      <c r="AW2629" s="9">
        <v>20</v>
      </c>
      <c r="AX2629" s="9">
        <v>21</v>
      </c>
      <c r="AY2629" s="9">
        <v>1</v>
      </c>
      <c r="AZ2629" s="9">
        <v>2</v>
      </c>
      <c r="BA2629" s="9">
        <v>3</v>
      </c>
      <c r="BB2629" s="9">
        <v>4</v>
      </c>
      <c r="BC2629" s="9">
        <v>5</v>
      </c>
      <c r="BD2629" s="9">
        <v>6</v>
      </c>
      <c r="BE2629" s="9">
        <v>7</v>
      </c>
      <c r="BF2629" s="9">
        <v>8</v>
      </c>
      <c r="BG2629" s="9">
        <v>9</v>
      </c>
      <c r="BH2629" s="9">
        <v>10</v>
      </c>
      <c r="BI2629" s="9">
        <v>11</v>
      </c>
      <c r="BJ2629" s="9">
        <v>12</v>
      </c>
      <c r="BK2629" s="9">
        <v>13</v>
      </c>
      <c r="BL2629" s="9">
        <v>14</v>
      </c>
      <c r="BM2629" s="9">
        <v>15</v>
      </c>
      <c r="BN2629" s="9">
        <v>16</v>
      </c>
      <c r="BO2629" s="9">
        <v>17</v>
      </c>
      <c r="BP2629" s="9">
        <v>18</v>
      </c>
      <c r="BQ2629" s="9">
        <v>19</v>
      </c>
      <c r="BR2629" s="9">
        <v>20</v>
      </c>
      <c r="BS2629" s="9">
        <v>21</v>
      </c>
      <c r="BT2629" s="9">
        <v>9</v>
      </c>
    </row>
    <row r="2630" spans="1:72" ht="22.5" x14ac:dyDescent="0.25">
      <c r="A2630" s="1" t="s">
        <v>833</v>
      </c>
      <c r="B2630" s="1" t="s">
        <v>1</v>
      </c>
      <c r="C2630" s="4" t="s">
        <v>12</v>
      </c>
      <c r="D2630" s="102" t="s">
        <v>835</v>
      </c>
      <c r="E2630" s="101" t="s">
        <v>0</v>
      </c>
      <c r="F2630" s="101" t="s">
        <v>0</v>
      </c>
      <c r="G2630" s="2" t="s">
        <v>0</v>
      </c>
      <c r="H2630" s="2" t="s">
        <v>834</v>
      </c>
      <c r="I2630" s="3" t="s">
        <v>0</v>
      </c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>
        <v>0</v>
      </c>
      <c r="AC2630" s="3">
        <v>0</v>
      </c>
      <c r="AD2630" s="3" t="s">
        <v>0</v>
      </c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>
        <v>0</v>
      </c>
      <c r="AX2630" s="3">
        <v>0</v>
      </c>
      <c r="AY2630" s="3" t="s">
        <v>0</v>
      </c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>
        <v>0</v>
      </c>
      <c r="BS2630" s="3">
        <v>0</v>
      </c>
      <c r="BT2630" s="3"/>
    </row>
    <row r="2631" spans="1:72" ht="33.75" x14ac:dyDescent="0.25">
      <c r="A2631" s="1" t="s">
        <v>0</v>
      </c>
      <c r="B2631" s="1" t="s">
        <v>0</v>
      </c>
      <c r="C2631" s="1" t="s">
        <v>0</v>
      </c>
      <c r="D2631" s="101" t="s">
        <v>0</v>
      </c>
      <c r="E2631" s="101" t="s">
        <v>0</v>
      </c>
      <c r="F2631" s="101" t="s">
        <v>0</v>
      </c>
      <c r="G2631" s="2" t="s">
        <v>0</v>
      </c>
      <c r="H2631" s="10" t="s">
        <v>13</v>
      </c>
      <c r="I2631" s="11">
        <f t="shared" ref="I2631:AA2631" si="4114">SUM(I2632,I2640,I2642)</f>
        <v>0</v>
      </c>
      <c r="J2631" s="11">
        <f t="shared" si="4114"/>
        <v>0</v>
      </c>
      <c r="K2631" s="11">
        <f t="shared" si="4114"/>
        <v>0</v>
      </c>
      <c r="L2631" s="11">
        <f t="shared" si="4114"/>
        <v>0</v>
      </c>
      <c r="M2631" s="11">
        <f t="shared" si="4114"/>
        <v>0</v>
      </c>
      <c r="N2631" s="11">
        <f t="shared" si="4114"/>
        <v>0</v>
      </c>
      <c r="O2631" s="11">
        <f t="shared" ref="O2631" si="4115">SUM(O2632,O2640,O2642)</f>
        <v>0</v>
      </c>
      <c r="P2631" s="11">
        <f t="shared" si="4114"/>
        <v>0</v>
      </c>
      <c r="Q2631" s="11">
        <f t="shared" si="4114"/>
        <v>0</v>
      </c>
      <c r="R2631" s="11">
        <f t="shared" si="4114"/>
        <v>0</v>
      </c>
      <c r="S2631" s="11">
        <f t="shared" si="4114"/>
        <v>0</v>
      </c>
      <c r="T2631" s="11">
        <f t="shared" si="4114"/>
        <v>0</v>
      </c>
      <c r="U2631" s="11">
        <f t="shared" si="4114"/>
        <v>0</v>
      </c>
      <c r="V2631" s="11">
        <f t="shared" si="4114"/>
        <v>0</v>
      </c>
      <c r="W2631" s="11">
        <f t="shared" si="4114"/>
        <v>0</v>
      </c>
      <c r="X2631" s="11">
        <f t="shared" si="4114"/>
        <v>0</v>
      </c>
      <c r="Y2631" s="11">
        <f t="shared" si="4114"/>
        <v>0</v>
      </c>
      <c r="Z2631" s="11">
        <f t="shared" si="4114"/>
        <v>0</v>
      </c>
      <c r="AA2631" s="11">
        <f t="shared" si="4114"/>
        <v>0</v>
      </c>
      <c r="AB2631" s="11">
        <v>0</v>
      </c>
      <c r="AC2631" s="11">
        <v>0</v>
      </c>
      <c r="AD2631" s="11">
        <f t="shared" ref="AD2631:AV2631" si="4116">SUM(AD2632,AD2640,AD2642)</f>
        <v>0</v>
      </c>
      <c r="AE2631" s="11">
        <f t="shared" si="4116"/>
        <v>0</v>
      </c>
      <c r="AF2631" s="11">
        <f t="shared" si="4116"/>
        <v>0</v>
      </c>
      <c r="AG2631" s="11">
        <f t="shared" si="4116"/>
        <v>0</v>
      </c>
      <c r="AH2631" s="11">
        <f t="shared" si="4116"/>
        <v>0</v>
      </c>
      <c r="AI2631" s="11">
        <f t="shared" si="4116"/>
        <v>0</v>
      </c>
      <c r="AJ2631" s="11">
        <f t="shared" ref="AJ2631" si="4117">SUM(AJ2632,AJ2640,AJ2642)</f>
        <v>0</v>
      </c>
      <c r="AK2631" s="11">
        <f t="shared" si="4116"/>
        <v>0</v>
      </c>
      <c r="AL2631" s="11">
        <f t="shared" si="4116"/>
        <v>0</v>
      </c>
      <c r="AM2631" s="11">
        <f t="shared" si="4116"/>
        <v>0</v>
      </c>
      <c r="AN2631" s="11">
        <f t="shared" si="4116"/>
        <v>0</v>
      </c>
      <c r="AO2631" s="11">
        <f t="shared" si="4116"/>
        <v>0</v>
      </c>
      <c r="AP2631" s="11">
        <f t="shared" si="4116"/>
        <v>0</v>
      </c>
      <c r="AQ2631" s="11">
        <f t="shared" si="4116"/>
        <v>0</v>
      </c>
      <c r="AR2631" s="11">
        <f t="shared" si="4116"/>
        <v>0</v>
      </c>
      <c r="AS2631" s="11">
        <f t="shared" si="4116"/>
        <v>0</v>
      </c>
      <c r="AT2631" s="11">
        <f t="shared" si="4116"/>
        <v>0</v>
      </c>
      <c r="AU2631" s="11">
        <f t="shared" si="4116"/>
        <v>0</v>
      </c>
      <c r="AV2631" s="11">
        <f t="shared" si="4116"/>
        <v>0</v>
      </c>
      <c r="AW2631" s="11">
        <v>0</v>
      </c>
      <c r="AX2631" s="11">
        <v>0</v>
      </c>
      <c r="AY2631" s="11">
        <f t="shared" ref="AY2631:BQ2631" si="4118">SUM(AY2632,AY2640,AY2642)</f>
        <v>0</v>
      </c>
      <c r="AZ2631" s="11">
        <f t="shared" si="4118"/>
        <v>0</v>
      </c>
      <c r="BA2631" s="11">
        <f t="shared" si="4118"/>
        <v>0</v>
      </c>
      <c r="BB2631" s="11">
        <f t="shared" si="4118"/>
        <v>0</v>
      </c>
      <c r="BC2631" s="11">
        <f t="shared" si="4118"/>
        <v>0</v>
      </c>
      <c r="BD2631" s="11">
        <f t="shared" si="4118"/>
        <v>0</v>
      </c>
      <c r="BE2631" s="11">
        <f t="shared" ref="BE2631" si="4119">SUM(BE2632,BE2640,BE2642)</f>
        <v>0</v>
      </c>
      <c r="BF2631" s="11">
        <f t="shared" si="4118"/>
        <v>0</v>
      </c>
      <c r="BG2631" s="11">
        <f t="shared" si="4118"/>
        <v>0</v>
      </c>
      <c r="BH2631" s="11">
        <f t="shared" si="4118"/>
        <v>0</v>
      </c>
      <c r="BI2631" s="11">
        <f t="shared" si="4118"/>
        <v>0</v>
      </c>
      <c r="BJ2631" s="11">
        <f t="shared" si="4118"/>
        <v>0</v>
      </c>
      <c r="BK2631" s="11">
        <f t="shared" si="4118"/>
        <v>0</v>
      </c>
      <c r="BL2631" s="11">
        <f t="shared" si="4118"/>
        <v>0</v>
      </c>
      <c r="BM2631" s="11">
        <f t="shared" si="4118"/>
        <v>0</v>
      </c>
      <c r="BN2631" s="11">
        <f t="shared" si="4118"/>
        <v>0</v>
      </c>
      <c r="BO2631" s="11">
        <f t="shared" si="4118"/>
        <v>0</v>
      </c>
      <c r="BP2631" s="11">
        <f t="shared" si="4118"/>
        <v>0</v>
      </c>
      <c r="BQ2631" s="11">
        <f t="shared" si="4118"/>
        <v>0</v>
      </c>
      <c r="BR2631" s="11">
        <v>0</v>
      </c>
      <c r="BS2631" s="11">
        <v>0</v>
      </c>
      <c r="BT2631" s="11" t="e">
        <f>IF(#REF!=0,"-",#REF!/#REF!*100)</f>
        <v>#REF!</v>
      </c>
    </row>
    <row r="2632" spans="1:72" x14ac:dyDescent="0.25">
      <c r="A2632" s="4" t="s">
        <v>833</v>
      </c>
      <c r="B2632" s="4" t="s">
        <v>1</v>
      </c>
      <c r="C2632" s="4" t="s">
        <v>12</v>
      </c>
      <c r="D2632" s="102" t="s">
        <v>835</v>
      </c>
      <c r="E2632" s="101" t="s">
        <v>14</v>
      </c>
      <c r="F2632" s="101" t="s">
        <v>0</v>
      </c>
      <c r="G2632" s="2" t="s">
        <v>0</v>
      </c>
      <c r="H2632" s="2" t="s">
        <v>15</v>
      </c>
      <c r="I2632" s="12">
        <f t="shared" ref="I2632:AA2632" si="4120">SUM(I2633:I2634)</f>
        <v>0</v>
      </c>
      <c r="J2632" s="12">
        <f t="shared" si="4120"/>
        <v>0</v>
      </c>
      <c r="K2632" s="12">
        <f t="shared" si="4120"/>
        <v>0</v>
      </c>
      <c r="L2632" s="12">
        <f t="shared" si="4120"/>
        <v>0</v>
      </c>
      <c r="M2632" s="12">
        <f t="shared" si="4120"/>
        <v>0</v>
      </c>
      <c r="N2632" s="12">
        <f t="shared" si="4120"/>
        <v>0</v>
      </c>
      <c r="O2632" s="12">
        <f t="shared" ref="O2632" si="4121">SUM(O2633:O2634)</f>
        <v>0</v>
      </c>
      <c r="P2632" s="12">
        <f t="shared" si="4120"/>
        <v>0</v>
      </c>
      <c r="Q2632" s="12">
        <f t="shared" si="4120"/>
        <v>0</v>
      </c>
      <c r="R2632" s="12">
        <f t="shared" si="4120"/>
        <v>0</v>
      </c>
      <c r="S2632" s="12">
        <f t="shared" si="4120"/>
        <v>0</v>
      </c>
      <c r="T2632" s="12">
        <f t="shared" si="4120"/>
        <v>0</v>
      </c>
      <c r="U2632" s="12">
        <f t="shared" si="4120"/>
        <v>0</v>
      </c>
      <c r="V2632" s="12">
        <f t="shared" si="4120"/>
        <v>0</v>
      </c>
      <c r="W2632" s="12">
        <f t="shared" si="4120"/>
        <v>0</v>
      </c>
      <c r="X2632" s="12">
        <f t="shared" si="4120"/>
        <v>0</v>
      </c>
      <c r="Y2632" s="12">
        <f t="shared" si="4120"/>
        <v>0</v>
      </c>
      <c r="Z2632" s="12">
        <f t="shared" si="4120"/>
        <v>0</v>
      </c>
      <c r="AA2632" s="12">
        <f t="shared" si="4120"/>
        <v>0</v>
      </c>
      <c r="AB2632" s="12">
        <v>0</v>
      </c>
      <c r="AC2632" s="12">
        <v>0</v>
      </c>
      <c r="AD2632" s="12">
        <f t="shared" ref="AD2632:AV2632" si="4122">SUM(AD2633:AD2634)</f>
        <v>0</v>
      </c>
      <c r="AE2632" s="12">
        <f t="shared" si="4122"/>
        <v>0</v>
      </c>
      <c r="AF2632" s="12">
        <f t="shared" si="4122"/>
        <v>0</v>
      </c>
      <c r="AG2632" s="12">
        <f t="shared" si="4122"/>
        <v>0</v>
      </c>
      <c r="AH2632" s="12">
        <f t="shared" si="4122"/>
        <v>0</v>
      </c>
      <c r="AI2632" s="12">
        <f t="shared" si="4122"/>
        <v>0</v>
      </c>
      <c r="AJ2632" s="12">
        <f t="shared" ref="AJ2632" si="4123">SUM(AJ2633:AJ2634)</f>
        <v>0</v>
      </c>
      <c r="AK2632" s="12">
        <f t="shared" si="4122"/>
        <v>0</v>
      </c>
      <c r="AL2632" s="12">
        <f t="shared" si="4122"/>
        <v>0</v>
      </c>
      <c r="AM2632" s="12">
        <f t="shared" si="4122"/>
        <v>0</v>
      </c>
      <c r="AN2632" s="12">
        <f t="shared" si="4122"/>
        <v>0</v>
      </c>
      <c r="AO2632" s="12">
        <f t="shared" si="4122"/>
        <v>0</v>
      </c>
      <c r="AP2632" s="12">
        <f t="shared" si="4122"/>
        <v>0</v>
      </c>
      <c r="AQ2632" s="12">
        <f t="shared" si="4122"/>
        <v>0</v>
      </c>
      <c r="AR2632" s="12">
        <f t="shared" si="4122"/>
        <v>0</v>
      </c>
      <c r="AS2632" s="12">
        <f t="shared" si="4122"/>
        <v>0</v>
      </c>
      <c r="AT2632" s="12">
        <f t="shared" si="4122"/>
        <v>0</v>
      </c>
      <c r="AU2632" s="12">
        <f t="shared" si="4122"/>
        <v>0</v>
      </c>
      <c r="AV2632" s="12">
        <f t="shared" si="4122"/>
        <v>0</v>
      </c>
      <c r="AW2632" s="12">
        <v>0</v>
      </c>
      <c r="AX2632" s="12">
        <v>0</v>
      </c>
      <c r="AY2632" s="12">
        <f t="shared" ref="AY2632:BQ2632" si="4124">SUM(AY2633:AY2634)</f>
        <v>0</v>
      </c>
      <c r="AZ2632" s="12">
        <f t="shared" si="4124"/>
        <v>0</v>
      </c>
      <c r="BA2632" s="12">
        <f t="shared" si="4124"/>
        <v>0</v>
      </c>
      <c r="BB2632" s="12">
        <f t="shared" si="4124"/>
        <v>0</v>
      </c>
      <c r="BC2632" s="12">
        <f t="shared" si="4124"/>
        <v>0</v>
      </c>
      <c r="BD2632" s="12">
        <f t="shared" si="4124"/>
        <v>0</v>
      </c>
      <c r="BE2632" s="12">
        <f t="shared" ref="BE2632" si="4125">SUM(BE2633:BE2634)</f>
        <v>0</v>
      </c>
      <c r="BF2632" s="12">
        <f t="shared" si="4124"/>
        <v>0</v>
      </c>
      <c r="BG2632" s="12">
        <f t="shared" si="4124"/>
        <v>0</v>
      </c>
      <c r="BH2632" s="12">
        <f t="shared" si="4124"/>
        <v>0</v>
      </c>
      <c r="BI2632" s="12">
        <f t="shared" si="4124"/>
        <v>0</v>
      </c>
      <c r="BJ2632" s="12">
        <f t="shared" si="4124"/>
        <v>0</v>
      </c>
      <c r="BK2632" s="12">
        <f t="shared" si="4124"/>
        <v>0</v>
      </c>
      <c r="BL2632" s="12">
        <f t="shared" si="4124"/>
        <v>0</v>
      </c>
      <c r="BM2632" s="12">
        <f t="shared" si="4124"/>
        <v>0</v>
      </c>
      <c r="BN2632" s="12">
        <f t="shared" si="4124"/>
        <v>0</v>
      </c>
      <c r="BO2632" s="12">
        <f t="shared" si="4124"/>
        <v>0</v>
      </c>
      <c r="BP2632" s="12">
        <f t="shared" si="4124"/>
        <v>0</v>
      </c>
      <c r="BQ2632" s="12">
        <f t="shared" si="4124"/>
        <v>0</v>
      </c>
      <c r="BR2632" s="12">
        <v>0</v>
      </c>
      <c r="BS2632" s="12">
        <v>0</v>
      </c>
      <c r="BT2632" s="12" t="e">
        <f>IF(#REF!=0,"-",#REF!/#REF!*100)</f>
        <v>#REF!</v>
      </c>
    </row>
    <row r="2633" spans="1:72" x14ac:dyDescent="0.25">
      <c r="A2633" s="4" t="s">
        <v>833</v>
      </c>
      <c r="B2633" s="4" t="s">
        <v>1</v>
      </c>
      <c r="C2633" s="4" t="s">
        <v>12</v>
      </c>
      <c r="D2633" s="102" t="s">
        <v>835</v>
      </c>
      <c r="E2633" s="113">
        <v>6111</v>
      </c>
      <c r="F2633" s="102"/>
      <c r="G2633" s="98" t="s">
        <v>1644</v>
      </c>
      <c r="H2633" s="13" t="s">
        <v>16</v>
      </c>
      <c r="I2633" s="14">
        <v>0</v>
      </c>
      <c r="J2633" s="14"/>
      <c r="K2633" s="14"/>
      <c r="L2633" s="14"/>
      <c r="M2633" s="14"/>
      <c r="N2633" s="14"/>
      <c r="O2633" s="14">
        <f t="shared" si="4057"/>
        <v>0</v>
      </c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>
        <v>0</v>
      </c>
      <c r="AC2633" s="14">
        <v>0</v>
      </c>
      <c r="AD2633" s="14">
        <v>0</v>
      </c>
      <c r="AE2633" s="14"/>
      <c r="AF2633" s="14"/>
      <c r="AG2633" s="14"/>
      <c r="AH2633" s="14"/>
      <c r="AI2633" s="14"/>
      <c r="AJ2633" s="14">
        <f t="shared" si="4058"/>
        <v>0</v>
      </c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>
        <v>0</v>
      </c>
      <c r="AX2633" s="14">
        <v>0</v>
      </c>
      <c r="AY2633" s="14">
        <v>0</v>
      </c>
      <c r="AZ2633" s="14"/>
      <c r="BA2633" s="14"/>
      <c r="BB2633" s="14"/>
      <c r="BC2633" s="14"/>
      <c r="BD2633" s="14"/>
      <c r="BE2633" s="14">
        <f t="shared" si="4059"/>
        <v>0</v>
      </c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>
        <v>0</v>
      </c>
      <c r="BS2633" s="14">
        <v>0</v>
      </c>
      <c r="BT2633" s="14" t="e">
        <f>IF(#REF!=0,"-",#REF!/#REF!*100)</f>
        <v>#REF!</v>
      </c>
    </row>
    <row r="2634" spans="1:72" x14ac:dyDescent="0.25">
      <c r="A2634" s="1" t="s">
        <v>833</v>
      </c>
      <c r="B2634" s="1" t="s">
        <v>1</v>
      </c>
      <c r="C2634" s="1" t="s">
        <v>12</v>
      </c>
      <c r="D2634" s="105" t="s">
        <v>835</v>
      </c>
      <c r="E2634" s="105" t="s">
        <v>18</v>
      </c>
      <c r="F2634" s="102" t="s">
        <v>0</v>
      </c>
      <c r="G2634" s="13" t="s">
        <v>0</v>
      </c>
      <c r="H2634" s="2" t="s">
        <v>19</v>
      </c>
      <c r="I2634" s="12">
        <f t="shared" ref="I2634:AA2634" si="4126">SUM(I2635:I2639)</f>
        <v>0</v>
      </c>
      <c r="J2634" s="12">
        <f t="shared" si="4126"/>
        <v>0</v>
      </c>
      <c r="K2634" s="12">
        <f t="shared" si="4126"/>
        <v>0</v>
      </c>
      <c r="L2634" s="12">
        <f t="shared" si="4126"/>
        <v>0</v>
      </c>
      <c r="M2634" s="12">
        <f t="shared" si="4126"/>
        <v>0</v>
      </c>
      <c r="N2634" s="12">
        <f t="shared" si="4126"/>
        <v>0</v>
      </c>
      <c r="O2634" s="12">
        <f t="shared" si="4126"/>
        <v>0</v>
      </c>
      <c r="P2634" s="12">
        <f t="shared" si="4126"/>
        <v>0</v>
      </c>
      <c r="Q2634" s="12">
        <f t="shared" si="4126"/>
        <v>0</v>
      </c>
      <c r="R2634" s="12">
        <f t="shared" si="4126"/>
        <v>0</v>
      </c>
      <c r="S2634" s="12">
        <f t="shared" si="4126"/>
        <v>0</v>
      </c>
      <c r="T2634" s="12">
        <f t="shared" si="4126"/>
        <v>0</v>
      </c>
      <c r="U2634" s="12">
        <f t="shared" si="4126"/>
        <v>0</v>
      </c>
      <c r="V2634" s="12">
        <f t="shared" si="4126"/>
        <v>0</v>
      </c>
      <c r="W2634" s="12">
        <f t="shared" si="4126"/>
        <v>0</v>
      </c>
      <c r="X2634" s="12">
        <f t="shared" si="4126"/>
        <v>0</v>
      </c>
      <c r="Y2634" s="12">
        <f t="shared" si="4126"/>
        <v>0</v>
      </c>
      <c r="Z2634" s="12">
        <f t="shared" si="4126"/>
        <v>0</v>
      </c>
      <c r="AA2634" s="12">
        <f t="shared" si="4126"/>
        <v>0</v>
      </c>
      <c r="AB2634" s="12">
        <v>0</v>
      </c>
      <c r="AC2634" s="12">
        <v>0</v>
      </c>
      <c r="AD2634" s="12">
        <f t="shared" ref="AD2634:AV2634" si="4127">SUM(AD2635:AD2639)</f>
        <v>0</v>
      </c>
      <c r="AE2634" s="12">
        <f t="shared" si="4127"/>
        <v>0</v>
      </c>
      <c r="AF2634" s="12">
        <f t="shared" si="4127"/>
        <v>0</v>
      </c>
      <c r="AG2634" s="12">
        <f t="shared" si="4127"/>
        <v>0</v>
      </c>
      <c r="AH2634" s="12">
        <f t="shared" si="4127"/>
        <v>0</v>
      </c>
      <c r="AI2634" s="12">
        <f t="shared" si="4127"/>
        <v>0</v>
      </c>
      <c r="AJ2634" s="12">
        <f t="shared" si="4127"/>
        <v>0</v>
      </c>
      <c r="AK2634" s="12">
        <f t="shared" si="4127"/>
        <v>0</v>
      </c>
      <c r="AL2634" s="12">
        <f t="shared" si="4127"/>
        <v>0</v>
      </c>
      <c r="AM2634" s="12">
        <f t="shared" si="4127"/>
        <v>0</v>
      </c>
      <c r="AN2634" s="12">
        <f t="shared" si="4127"/>
        <v>0</v>
      </c>
      <c r="AO2634" s="12">
        <f t="shared" si="4127"/>
        <v>0</v>
      </c>
      <c r="AP2634" s="12">
        <f t="shared" si="4127"/>
        <v>0</v>
      </c>
      <c r="AQ2634" s="12">
        <f t="shared" si="4127"/>
        <v>0</v>
      </c>
      <c r="AR2634" s="12">
        <f t="shared" si="4127"/>
        <v>0</v>
      </c>
      <c r="AS2634" s="12">
        <f t="shared" si="4127"/>
        <v>0</v>
      </c>
      <c r="AT2634" s="12">
        <f t="shared" si="4127"/>
        <v>0</v>
      </c>
      <c r="AU2634" s="12">
        <f t="shared" si="4127"/>
        <v>0</v>
      </c>
      <c r="AV2634" s="12">
        <f t="shared" si="4127"/>
        <v>0</v>
      </c>
      <c r="AW2634" s="12">
        <v>0</v>
      </c>
      <c r="AX2634" s="12">
        <v>0</v>
      </c>
      <c r="AY2634" s="12">
        <f t="shared" ref="AY2634:BQ2634" si="4128">SUM(AY2635:AY2639)</f>
        <v>0</v>
      </c>
      <c r="AZ2634" s="12">
        <f t="shared" si="4128"/>
        <v>0</v>
      </c>
      <c r="BA2634" s="12">
        <f t="shared" si="4128"/>
        <v>0</v>
      </c>
      <c r="BB2634" s="12">
        <f t="shared" si="4128"/>
        <v>0</v>
      </c>
      <c r="BC2634" s="12">
        <f t="shared" si="4128"/>
        <v>0</v>
      </c>
      <c r="BD2634" s="12">
        <f t="shared" si="4128"/>
        <v>0</v>
      </c>
      <c r="BE2634" s="12">
        <f t="shared" si="4128"/>
        <v>0</v>
      </c>
      <c r="BF2634" s="12">
        <f t="shared" si="4128"/>
        <v>0</v>
      </c>
      <c r="BG2634" s="12">
        <f t="shared" si="4128"/>
        <v>0</v>
      </c>
      <c r="BH2634" s="12">
        <f t="shared" si="4128"/>
        <v>0</v>
      </c>
      <c r="BI2634" s="12">
        <f t="shared" si="4128"/>
        <v>0</v>
      </c>
      <c r="BJ2634" s="12">
        <f t="shared" si="4128"/>
        <v>0</v>
      </c>
      <c r="BK2634" s="12">
        <f t="shared" si="4128"/>
        <v>0</v>
      </c>
      <c r="BL2634" s="12">
        <f t="shared" si="4128"/>
        <v>0</v>
      </c>
      <c r="BM2634" s="12">
        <f t="shared" si="4128"/>
        <v>0</v>
      </c>
      <c r="BN2634" s="12">
        <f t="shared" si="4128"/>
        <v>0</v>
      </c>
      <c r="BO2634" s="12">
        <f t="shared" si="4128"/>
        <v>0</v>
      </c>
      <c r="BP2634" s="12">
        <f t="shared" si="4128"/>
        <v>0</v>
      </c>
      <c r="BQ2634" s="12">
        <f t="shared" si="4128"/>
        <v>0</v>
      </c>
      <c r="BR2634" s="12">
        <v>0</v>
      </c>
      <c r="BS2634" s="12">
        <v>0</v>
      </c>
      <c r="BT2634" s="12" t="e">
        <f>IF(#REF!=0,"-",#REF!/#REF!*100)</f>
        <v>#REF!</v>
      </c>
    </row>
    <row r="2635" spans="1:72" ht="22.5" x14ac:dyDescent="0.25">
      <c r="A2635" s="4" t="s">
        <v>833</v>
      </c>
      <c r="B2635" s="4" t="s">
        <v>1</v>
      </c>
      <c r="C2635" s="4" t="s">
        <v>12</v>
      </c>
      <c r="D2635" s="102" t="s">
        <v>835</v>
      </c>
      <c r="E2635" s="113">
        <v>6112</v>
      </c>
      <c r="F2635" s="102" t="s">
        <v>836</v>
      </c>
      <c r="G2635" s="98" t="s">
        <v>1644</v>
      </c>
      <c r="H2635" s="13" t="s">
        <v>57</v>
      </c>
      <c r="I2635" s="14">
        <v>0</v>
      </c>
      <c r="J2635" s="14"/>
      <c r="K2635" s="14"/>
      <c r="L2635" s="14"/>
      <c r="M2635" s="14"/>
      <c r="N2635" s="14"/>
      <c r="O2635" s="14">
        <f t="shared" si="4057"/>
        <v>0</v>
      </c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>
        <v>0</v>
      </c>
      <c r="AC2635" s="14">
        <v>0</v>
      </c>
      <c r="AD2635" s="14">
        <v>0</v>
      </c>
      <c r="AE2635" s="14"/>
      <c r="AF2635" s="14"/>
      <c r="AG2635" s="14"/>
      <c r="AH2635" s="14"/>
      <c r="AI2635" s="14"/>
      <c r="AJ2635" s="14">
        <f t="shared" si="4058"/>
        <v>0</v>
      </c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>
        <v>0</v>
      </c>
      <c r="AX2635" s="14">
        <v>0</v>
      </c>
      <c r="AY2635" s="14">
        <v>0</v>
      </c>
      <c r="AZ2635" s="14"/>
      <c r="BA2635" s="14"/>
      <c r="BB2635" s="14"/>
      <c r="BC2635" s="14"/>
      <c r="BD2635" s="14"/>
      <c r="BE2635" s="14">
        <f t="shared" si="4059"/>
        <v>0</v>
      </c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>
        <v>0</v>
      </c>
      <c r="BS2635" s="14">
        <v>0</v>
      </c>
      <c r="BT2635" s="14" t="e">
        <f>IF(#REF!=0,"-",#REF!/#REF!*100)</f>
        <v>#REF!</v>
      </c>
    </row>
    <row r="2636" spans="1:72" x14ac:dyDescent="0.25">
      <c r="A2636" s="4" t="s">
        <v>833</v>
      </c>
      <c r="B2636" s="4" t="s">
        <v>1</v>
      </c>
      <c r="C2636" s="4" t="s">
        <v>12</v>
      </c>
      <c r="D2636" s="102" t="s">
        <v>835</v>
      </c>
      <c r="E2636" s="113">
        <v>6112</v>
      </c>
      <c r="F2636" s="102" t="s">
        <v>837</v>
      </c>
      <c r="G2636" s="98" t="s">
        <v>1644</v>
      </c>
      <c r="H2636" s="13" t="s">
        <v>22</v>
      </c>
      <c r="I2636" s="14">
        <v>0</v>
      </c>
      <c r="J2636" s="14"/>
      <c r="K2636" s="14"/>
      <c r="L2636" s="14"/>
      <c r="M2636" s="14"/>
      <c r="N2636" s="14"/>
      <c r="O2636" s="14">
        <f t="shared" si="4057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>
        <v>0</v>
      </c>
      <c r="AC2636" s="14">
        <v>0</v>
      </c>
      <c r="AD2636" s="14">
        <v>0</v>
      </c>
      <c r="AE2636" s="14"/>
      <c r="AF2636" s="14"/>
      <c r="AG2636" s="14"/>
      <c r="AH2636" s="14"/>
      <c r="AI2636" s="14"/>
      <c r="AJ2636" s="14">
        <f t="shared" si="4058"/>
        <v>0</v>
      </c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>
        <v>0</v>
      </c>
      <c r="AX2636" s="14">
        <v>0</v>
      </c>
      <c r="AY2636" s="14">
        <v>0</v>
      </c>
      <c r="AZ2636" s="14"/>
      <c r="BA2636" s="14"/>
      <c r="BB2636" s="14"/>
      <c r="BC2636" s="14"/>
      <c r="BD2636" s="14"/>
      <c r="BE2636" s="14">
        <f t="shared" si="4059"/>
        <v>0</v>
      </c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>
        <v>0</v>
      </c>
      <c r="BS2636" s="14">
        <v>0</v>
      </c>
      <c r="BT2636" s="14" t="e">
        <f>IF(#REF!=0,"-",#REF!/#REF!*100)</f>
        <v>#REF!</v>
      </c>
    </row>
    <row r="2637" spans="1:72" x14ac:dyDescent="0.25">
      <c r="A2637" s="4" t="s">
        <v>833</v>
      </c>
      <c r="B2637" s="4" t="s">
        <v>1</v>
      </c>
      <c r="C2637" s="4" t="s">
        <v>12</v>
      </c>
      <c r="D2637" s="102" t="s">
        <v>835</v>
      </c>
      <c r="E2637" s="113">
        <v>6112</v>
      </c>
      <c r="F2637" s="102" t="s">
        <v>838</v>
      </c>
      <c r="G2637" s="98" t="s">
        <v>1644</v>
      </c>
      <c r="H2637" s="13" t="s">
        <v>23</v>
      </c>
      <c r="I2637" s="14">
        <v>0</v>
      </c>
      <c r="J2637" s="14"/>
      <c r="K2637" s="14"/>
      <c r="L2637" s="14"/>
      <c r="M2637" s="14"/>
      <c r="N2637" s="14"/>
      <c r="O2637" s="14">
        <f t="shared" si="4057"/>
        <v>0</v>
      </c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>
        <v>0</v>
      </c>
      <c r="AC2637" s="14">
        <v>0</v>
      </c>
      <c r="AD2637" s="14">
        <v>0</v>
      </c>
      <c r="AE2637" s="14"/>
      <c r="AF2637" s="14"/>
      <c r="AG2637" s="14"/>
      <c r="AH2637" s="14"/>
      <c r="AI2637" s="14"/>
      <c r="AJ2637" s="14">
        <f t="shared" si="4058"/>
        <v>0</v>
      </c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>
        <v>0</v>
      </c>
      <c r="AX2637" s="14">
        <v>0</v>
      </c>
      <c r="AY2637" s="14">
        <v>0</v>
      </c>
      <c r="AZ2637" s="14"/>
      <c r="BA2637" s="14"/>
      <c r="BB2637" s="14"/>
      <c r="BC2637" s="14"/>
      <c r="BD2637" s="14"/>
      <c r="BE2637" s="14">
        <f t="shared" si="4059"/>
        <v>0</v>
      </c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>
        <v>0</v>
      </c>
      <c r="BS2637" s="14">
        <v>0</v>
      </c>
      <c r="BT2637" s="14" t="e">
        <f>IF(#REF!=0,"-",#REF!/#REF!*100)</f>
        <v>#REF!</v>
      </c>
    </row>
    <row r="2638" spans="1:72" x14ac:dyDescent="0.25">
      <c r="A2638" s="4" t="s">
        <v>833</v>
      </c>
      <c r="B2638" s="4" t="s">
        <v>1</v>
      </c>
      <c r="C2638" s="4" t="s">
        <v>12</v>
      </c>
      <c r="D2638" s="102" t="s">
        <v>835</v>
      </c>
      <c r="E2638" s="113">
        <v>6112</v>
      </c>
      <c r="F2638" s="102" t="s">
        <v>839</v>
      </c>
      <c r="G2638" s="98" t="s">
        <v>1644</v>
      </c>
      <c r="H2638" s="13" t="s">
        <v>21</v>
      </c>
      <c r="I2638" s="14">
        <v>0</v>
      </c>
      <c r="J2638" s="14"/>
      <c r="K2638" s="14"/>
      <c r="L2638" s="14"/>
      <c r="M2638" s="14"/>
      <c r="N2638" s="14"/>
      <c r="O2638" s="14">
        <f t="shared" si="4057"/>
        <v>0</v>
      </c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>
        <v>0</v>
      </c>
      <c r="AC2638" s="14">
        <v>0</v>
      </c>
      <c r="AD2638" s="14">
        <v>0</v>
      </c>
      <c r="AE2638" s="14"/>
      <c r="AF2638" s="14"/>
      <c r="AG2638" s="14"/>
      <c r="AH2638" s="14"/>
      <c r="AI2638" s="14"/>
      <c r="AJ2638" s="14">
        <f t="shared" si="4058"/>
        <v>0</v>
      </c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>
        <v>0</v>
      </c>
      <c r="AX2638" s="14">
        <v>0</v>
      </c>
      <c r="AY2638" s="14">
        <v>0</v>
      </c>
      <c r="AZ2638" s="14"/>
      <c r="BA2638" s="14"/>
      <c r="BB2638" s="14"/>
      <c r="BC2638" s="14"/>
      <c r="BD2638" s="14"/>
      <c r="BE2638" s="14">
        <f t="shared" si="4059"/>
        <v>0</v>
      </c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>
        <v>0</v>
      </c>
      <c r="BS2638" s="14">
        <v>0</v>
      </c>
      <c r="BT2638" s="14" t="e">
        <f>IF(#REF!=0,"-",#REF!/#REF!*100)</f>
        <v>#REF!</v>
      </c>
    </row>
    <row r="2639" spans="1:72" x14ac:dyDescent="0.25">
      <c r="A2639" s="4" t="s">
        <v>833</v>
      </c>
      <c r="B2639" s="4" t="s">
        <v>1</v>
      </c>
      <c r="C2639" s="4" t="s">
        <v>12</v>
      </c>
      <c r="D2639" s="102" t="s">
        <v>835</v>
      </c>
      <c r="E2639" s="113">
        <v>6112</v>
      </c>
      <c r="F2639" s="102" t="s">
        <v>840</v>
      </c>
      <c r="G2639" s="98" t="s">
        <v>1644</v>
      </c>
      <c r="H2639" s="13" t="s">
        <v>24</v>
      </c>
      <c r="I2639" s="14">
        <v>0</v>
      </c>
      <c r="J2639" s="14"/>
      <c r="K2639" s="14"/>
      <c r="L2639" s="14"/>
      <c r="M2639" s="14"/>
      <c r="N2639" s="14"/>
      <c r="O2639" s="14">
        <f t="shared" si="4057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>
        <v>0</v>
      </c>
      <c r="AC2639" s="14">
        <v>0</v>
      </c>
      <c r="AD2639" s="14">
        <v>0</v>
      </c>
      <c r="AE2639" s="14"/>
      <c r="AF2639" s="14"/>
      <c r="AG2639" s="14"/>
      <c r="AH2639" s="14"/>
      <c r="AI2639" s="14"/>
      <c r="AJ2639" s="14">
        <f t="shared" si="4058"/>
        <v>0</v>
      </c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>
        <v>0</v>
      </c>
      <c r="AX2639" s="14">
        <v>0</v>
      </c>
      <c r="AY2639" s="14">
        <v>0</v>
      </c>
      <c r="AZ2639" s="14"/>
      <c r="BA2639" s="14"/>
      <c r="BB2639" s="14"/>
      <c r="BC2639" s="14"/>
      <c r="BD2639" s="14"/>
      <c r="BE2639" s="14">
        <f t="shared" si="4059"/>
        <v>0</v>
      </c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>
        <v>0</v>
      </c>
      <c r="BS2639" s="14">
        <v>0</v>
      </c>
      <c r="BT2639" s="14" t="e">
        <f>IF(#REF!=0,"-",#REF!/#REF!*100)</f>
        <v>#REF!</v>
      </c>
    </row>
    <row r="2640" spans="1:72" ht="22.5" x14ac:dyDescent="0.25">
      <c r="A2640" s="4" t="s">
        <v>833</v>
      </c>
      <c r="B2640" s="4" t="s">
        <v>1</v>
      </c>
      <c r="C2640" s="4" t="s">
        <v>12</v>
      </c>
      <c r="D2640" s="102" t="s">
        <v>835</v>
      </c>
      <c r="E2640" s="101" t="s">
        <v>25</v>
      </c>
      <c r="F2640" s="101" t="s">
        <v>0</v>
      </c>
      <c r="G2640" s="2" t="s">
        <v>0</v>
      </c>
      <c r="H2640" s="2" t="s">
        <v>26</v>
      </c>
      <c r="I2640" s="12">
        <f t="shared" ref="I2640:AA2640" si="4129">SUM(I2641)</f>
        <v>0</v>
      </c>
      <c r="J2640" s="12">
        <f t="shared" si="4129"/>
        <v>0</v>
      </c>
      <c r="K2640" s="12">
        <f t="shared" si="4129"/>
        <v>0</v>
      </c>
      <c r="L2640" s="12">
        <f t="shared" si="4129"/>
        <v>0</v>
      </c>
      <c r="M2640" s="12">
        <f t="shared" si="4129"/>
        <v>0</v>
      </c>
      <c r="N2640" s="12">
        <f t="shared" si="4129"/>
        <v>0</v>
      </c>
      <c r="O2640" s="12">
        <f t="shared" si="4129"/>
        <v>0</v>
      </c>
      <c r="P2640" s="12">
        <f t="shared" si="4129"/>
        <v>0</v>
      </c>
      <c r="Q2640" s="12">
        <f t="shared" si="4129"/>
        <v>0</v>
      </c>
      <c r="R2640" s="12">
        <f t="shared" si="4129"/>
        <v>0</v>
      </c>
      <c r="S2640" s="12">
        <f t="shared" si="4129"/>
        <v>0</v>
      </c>
      <c r="T2640" s="12">
        <f t="shared" si="4129"/>
        <v>0</v>
      </c>
      <c r="U2640" s="12">
        <f t="shared" si="4129"/>
        <v>0</v>
      </c>
      <c r="V2640" s="12">
        <f t="shared" si="4129"/>
        <v>0</v>
      </c>
      <c r="W2640" s="12">
        <f t="shared" si="4129"/>
        <v>0</v>
      </c>
      <c r="X2640" s="12">
        <f t="shared" si="4129"/>
        <v>0</v>
      </c>
      <c r="Y2640" s="12">
        <f t="shared" si="4129"/>
        <v>0</v>
      </c>
      <c r="Z2640" s="12">
        <f t="shared" si="4129"/>
        <v>0</v>
      </c>
      <c r="AA2640" s="12">
        <f t="shared" si="4129"/>
        <v>0</v>
      </c>
      <c r="AB2640" s="12">
        <v>0</v>
      </c>
      <c r="AC2640" s="12">
        <v>0</v>
      </c>
      <c r="AD2640" s="12">
        <f t="shared" ref="AD2640:AV2640" si="4130">SUM(AD2641)</f>
        <v>0</v>
      </c>
      <c r="AE2640" s="12">
        <f t="shared" si="4130"/>
        <v>0</v>
      </c>
      <c r="AF2640" s="12">
        <f t="shared" si="4130"/>
        <v>0</v>
      </c>
      <c r="AG2640" s="12">
        <f t="shared" si="4130"/>
        <v>0</v>
      </c>
      <c r="AH2640" s="12">
        <f t="shared" si="4130"/>
        <v>0</v>
      </c>
      <c r="AI2640" s="12">
        <f t="shared" si="4130"/>
        <v>0</v>
      </c>
      <c r="AJ2640" s="12">
        <f t="shared" si="4130"/>
        <v>0</v>
      </c>
      <c r="AK2640" s="12">
        <f t="shared" si="4130"/>
        <v>0</v>
      </c>
      <c r="AL2640" s="12">
        <f t="shared" si="4130"/>
        <v>0</v>
      </c>
      <c r="AM2640" s="12">
        <f t="shared" si="4130"/>
        <v>0</v>
      </c>
      <c r="AN2640" s="12">
        <f t="shared" si="4130"/>
        <v>0</v>
      </c>
      <c r="AO2640" s="12">
        <f t="shared" si="4130"/>
        <v>0</v>
      </c>
      <c r="AP2640" s="12">
        <f t="shared" si="4130"/>
        <v>0</v>
      </c>
      <c r="AQ2640" s="12">
        <f t="shared" si="4130"/>
        <v>0</v>
      </c>
      <c r="AR2640" s="12">
        <f t="shared" si="4130"/>
        <v>0</v>
      </c>
      <c r="AS2640" s="12">
        <f t="shared" si="4130"/>
        <v>0</v>
      </c>
      <c r="AT2640" s="12">
        <f t="shared" si="4130"/>
        <v>0</v>
      </c>
      <c r="AU2640" s="12">
        <f t="shared" si="4130"/>
        <v>0</v>
      </c>
      <c r="AV2640" s="12">
        <f t="shared" si="4130"/>
        <v>0</v>
      </c>
      <c r="AW2640" s="12">
        <v>0</v>
      </c>
      <c r="AX2640" s="12">
        <v>0</v>
      </c>
      <c r="AY2640" s="12">
        <f t="shared" ref="AY2640:BQ2640" si="4131">SUM(AY2641)</f>
        <v>0</v>
      </c>
      <c r="AZ2640" s="12">
        <f t="shared" si="4131"/>
        <v>0</v>
      </c>
      <c r="BA2640" s="12">
        <f t="shared" si="4131"/>
        <v>0</v>
      </c>
      <c r="BB2640" s="12">
        <f t="shared" si="4131"/>
        <v>0</v>
      </c>
      <c r="BC2640" s="12">
        <f t="shared" si="4131"/>
        <v>0</v>
      </c>
      <c r="BD2640" s="12">
        <f t="shared" si="4131"/>
        <v>0</v>
      </c>
      <c r="BE2640" s="12">
        <f t="shared" si="4131"/>
        <v>0</v>
      </c>
      <c r="BF2640" s="12">
        <f t="shared" si="4131"/>
        <v>0</v>
      </c>
      <c r="BG2640" s="12">
        <f t="shared" si="4131"/>
        <v>0</v>
      </c>
      <c r="BH2640" s="12">
        <f t="shared" si="4131"/>
        <v>0</v>
      </c>
      <c r="BI2640" s="12">
        <f t="shared" si="4131"/>
        <v>0</v>
      </c>
      <c r="BJ2640" s="12">
        <f t="shared" si="4131"/>
        <v>0</v>
      </c>
      <c r="BK2640" s="12">
        <f t="shared" si="4131"/>
        <v>0</v>
      </c>
      <c r="BL2640" s="12">
        <f t="shared" si="4131"/>
        <v>0</v>
      </c>
      <c r="BM2640" s="12">
        <f t="shared" si="4131"/>
        <v>0</v>
      </c>
      <c r="BN2640" s="12">
        <f t="shared" si="4131"/>
        <v>0</v>
      </c>
      <c r="BO2640" s="12">
        <f t="shared" si="4131"/>
        <v>0</v>
      </c>
      <c r="BP2640" s="12">
        <f t="shared" si="4131"/>
        <v>0</v>
      </c>
      <c r="BQ2640" s="12">
        <f t="shared" si="4131"/>
        <v>0</v>
      </c>
      <c r="BR2640" s="12">
        <v>0</v>
      </c>
      <c r="BS2640" s="12">
        <v>0</v>
      </c>
      <c r="BT2640" s="12" t="e">
        <f>IF(#REF!=0,"-",#REF!/#REF!*100)</f>
        <v>#REF!</v>
      </c>
    </row>
    <row r="2641" spans="1:72" x14ac:dyDescent="0.25">
      <c r="A2641" s="4" t="s">
        <v>833</v>
      </c>
      <c r="B2641" s="4" t="s">
        <v>1</v>
      </c>
      <c r="C2641" s="4" t="s">
        <v>12</v>
      </c>
      <c r="D2641" s="102" t="s">
        <v>835</v>
      </c>
      <c r="E2641" s="113">
        <v>6121</v>
      </c>
      <c r="F2641" s="102"/>
      <c r="G2641" s="98" t="s">
        <v>1644</v>
      </c>
      <c r="H2641" s="13" t="s">
        <v>27</v>
      </c>
      <c r="I2641" s="14">
        <v>0</v>
      </c>
      <c r="J2641" s="14"/>
      <c r="K2641" s="14"/>
      <c r="L2641" s="14"/>
      <c r="M2641" s="14"/>
      <c r="N2641" s="14"/>
      <c r="O2641" s="14">
        <f t="shared" si="4057"/>
        <v>0</v>
      </c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>
        <v>0</v>
      </c>
      <c r="AC2641" s="14">
        <v>0</v>
      </c>
      <c r="AD2641" s="14">
        <v>0</v>
      </c>
      <c r="AE2641" s="14"/>
      <c r="AF2641" s="14"/>
      <c r="AG2641" s="14"/>
      <c r="AH2641" s="14"/>
      <c r="AI2641" s="14"/>
      <c r="AJ2641" s="14">
        <f t="shared" si="4058"/>
        <v>0</v>
      </c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>
        <v>0</v>
      </c>
      <c r="AX2641" s="14">
        <v>0</v>
      </c>
      <c r="AY2641" s="14">
        <v>0</v>
      </c>
      <c r="AZ2641" s="14"/>
      <c r="BA2641" s="14"/>
      <c r="BB2641" s="14"/>
      <c r="BC2641" s="14"/>
      <c r="BD2641" s="14"/>
      <c r="BE2641" s="14">
        <f t="shared" si="4059"/>
        <v>0</v>
      </c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>
        <v>0</v>
      </c>
      <c r="BS2641" s="14">
        <v>0</v>
      </c>
      <c r="BT2641" s="14" t="e">
        <f>IF(#REF!=0,"-",#REF!/#REF!*100)</f>
        <v>#REF!</v>
      </c>
    </row>
    <row r="2642" spans="1:72" ht="22.5" x14ac:dyDescent="0.25">
      <c r="A2642" s="4" t="s">
        <v>833</v>
      </c>
      <c r="B2642" s="4" t="s">
        <v>1</v>
      </c>
      <c r="C2642" s="4" t="s">
        <v>12</v>
      </c>
      <c r="D2642" s="102" t="s">
        <v>835</v>
      </c>
      <c r="E2642" s="101" t="s">
        <v>29</v>
      </c>
      <c r="F2642" s="101" t="s">
        <v>0</v>
      </c>
      <c r="G2642" s="2" t="s">
        <v>0</v>
      </c>
      <c r="H2642" s="2" t="s">
        <v>30</v>
      </c>
      <c r="I2642" s="12">
        <f t="shared" ref="I2642:AA2642" si="4132">SUM(I2643:I2651)</f>
        <v>0</v>
      </c>
      <c r="J2642" s="12">
        <f t="shared" si="4132"/>
        <v>0</v>
      </c>
      <c r="K2642" s="12">
        <f t="shared" si="4132"/>
        <v>0</v>
      </c>
      <c r="L2642" s="12">
        <f t="shared" si="4132"/>
        <v>0</v>
      </c>
      <c r="M2642" s="12">
        <f t="shared" si="4132"/>
        <v>0</v>
      </c>
      <c r="N2642" s="12">
        <f t="shared" si="4132"/>
        <v>0</v>
      </c>
      <c r="O2642" s="12">
        <f t="shared" si="4132"/>
        <v>0</v>
      </c>
      <c r="P2642" s="12">
        <f t="shared" si="4132"/>
        <v>0</v>
      </c>
      <c r="Q2642" s="12">
        <f t="shared" si="4132"/>
        <v>0</v>
      </c>
      <c r="R2642" s="12">
        <f t="shared" si="4132"/>
        <v>0</v>
      </c>
      <c r="S2642" s="12">
        <f t="shared" si="4132"/>
        <v>0</v>
      </c>
      <c r="T2642" s="12">
        <f t="shared" si="4132"/>
        <v>0</v>
      </c>
      <c r="U2642" s="12">
        <f t="shared" si="4132"/>
        <v>0</v>
      </c>
      <c r="V2642" s="12">
        <f t="shared" si="4132"/>
        <v>0</v>
      </c>
      <c r="W2642" s="12">
        <f t="shared" si="4132"/>
        <v>0</v>
      </c>
      <c r="X2642" s="12">
        <f t="shared" si="4132"/>
        <v>0</v>
      </c>
      <c r="Y2642" s="12">
        <f t="shared" si="4132"/>
        <v>0</v>
      </c>
      <c r="Z2642" s="12">
        <f t="shared" si="4132"/>
        <v>0</v>
      </c>
      <c r="AA2642" s="12">
        <f t="shared" si="4132"/>
        <v>0</v>
      </c>
      <c r="AB2642" s="12">
        <v>0</v>
      </c>
      <c r="AC2642" s="12">
        <v>0</v>
      </c>
      <c r="AD2642" s="12">
        <f t="shared" ref="AD2642:AV2642" si="4133">SUM(AD2643:AD2651)</f>
        <v>0</v>
      </c>
      <c r="AE2642" s="12">
        <f t="shared" si="4133"/>
        <v>0</v>
      </c>
      <c r="AF2642" s="12">
        <f t="shared" si="4133"/>
        <v>0</v>
      </c>
      <c r="AG2642" s="12">
        <f t="shared" si="4133"/>
        <v>0</v>
      </c>
      <c r="AH2642" s="12">
        <f t="shared" si="4133"/>
        <v>0</v>
      </c>
      <c r="AI2642" s="12">
        <f t="shared" si="4133"/>
        <v>0</v>
      </c>
      <c r="AJ2642" s="12">
        <f t="shared" si="4133"/>
        <v>0</v>
      </c>
      <c r="AK2642" s="12">
        <f t="shared" si="4133"/>
        <v>0</v>
      </c>
      <c r="AL2642" s="12">
        <f t="shared" si="4133"/>
        <v>0</v>
      </c>
      <c r="AM2642" s="12">
        <f t="shared" si="4133"/>
        <v>0</v>
      </c>
      <c r="AN2642" s="12">
        <f t="shared" si="4133"/>
        <v>0</v>
      </c>
      <c r="AO2642" s="12">
        <f t="shared" si="4133"/>
        <v>0</v>
      </c>
      <c r="AP2642" s="12">
        <f t="shared" si="4133"/>
        <v>0</v>
      </c>
      <c r="AQ2642" s="12">
        <f t="shared" si="4133"/>
        <v>0</v>
      </c>
      <c r="AR2642" s="12">
        <f t="shared" si="4133"/>
        <v>0</v>
      </c>
      <c r="AS2642" s="12">
        <f t="shared" si="4133"/>
        <v>0</v>
      </c>
      <c r="AT2642" s="12">
        <f t="shared" si="4133"/>
        <v>0</v>
      </c>
      <c r="AU2642" s="12">
        <f t="shared" si="4133"/>
        <v>0</v>
      </c>
      <c r="AV2642" s="12">
        <f t="shared" si="4133"/>
        <v>0</v>
      </c>
      <c r="AW2642" s="12">
        <v>0</v>
      </c>
      <c r="AX2642" s="12">
        <v>0</v>
      </c>
      <c r="AY2642" s="12">
        <f t="shared" ref="AY2642:BQ2642" si="4134">SUM(AY2643:AY2651)</f>
        <v>0</v>
      </c>
      <c r="AZ2642" s="12">
        <f t="shared" si="4134"/>
        <v>0</v>
      </c>
      <c r="BA2642" s="12">
        <f t="shared" si="4134"/>
        <v>0</v>
      </c>
      <c r="BB2642" s="12">
        <f t="shared" si="4134"/>
        <v>0</v>
      </c>
      <c r="BC2642" s="12">
        <f t="shared" si="4134"/>
        <v>0</v>
      </c>
      <c r="BD2642" s="12">
        <f t="shared" si="4134"/>
        <v>0</v>
      </c>
      <c r="BE2642" s="12">
        <f t="shared" si="4134"/>
        <v>0</v>
      </c>
      <c r="BF2642" s="12">
        <f t="shared" si="4134"/>
        <v>0</v>
      </c>
      <c r="BG2642" s="12">
        <f t="shared" si="4134"/>
        <v>0</v>
      </c>
      <c r="BH2642" s="12">
        <f t="shared" si="4134"/>
        <v>0</v>
      </c>
      <c r="BI2642" s="12">
        <f t="shared" si="4134"/>
        <v>0</v>
      </c>
      <c r="BJ2642" s="12">
        <f t="shared" si="4134"/>
        <v>0</v>
      </c>
      <c r="BK2642" s="12">
        <f t="shared" si="4134"/>
        <v>0</v>
      </c>
      <c r="BL2642" s="12">
        <f t="shared" si="4134"/>
        <v>0</v>
      </c>
      <c r="BM2642" s="12">
        <f t="shared" si="4134"/>
        <v>0</v>
      </c>
      <c r="BN2642" s="12">
        <f t="shared" si="4134"/>
        <v>0</v>
      </c>
      <c r="BO2642" s="12">
        <f t="shared" si="4134"/>
        <v>0</v>
      </c>
      <c r="BP2642" s="12">
        <f t="shared" si="4134"/>
        <v>0</v>
      </c>
      <c r="BQ2642" s="12">
        <f t="shared" si="4134"/>
        <v>0</v>
      </c>
      <c r="BR2642" s="12">
        <v>0</v>
      </c>
      <c r="BS2642" s="12">
        <v>0</v>
      </c>
      <c r="BT2642" s="12" t="e">
        <f>IF(#REF!=0,"-",#REF!/#REF!*100)</f>
        <v>#REF!</v>
      </c>
    </row>
    <row r="2643" spans="1:72" x14ac:dyDescent="0.25">
      <c r="A2643" s="4" t="s">
        <v>833</v>
      </c>
      <c r="B2643" s="4" t="s">
        <v>1</v>
      </c>
      <c r="C2643" s="4" t="s">
        <v>12</v>
      </c>
      <c r="D2643" s="102" t="s">
        <v>835</v>
      </c>
      <c r="E2643" s="113">
        <v>6131</v>
      </c>
      <c r="F2643" s="102"/>
      <c r="G2643" s="98" t="s">
        <v>1644</v>
      </c>
      <c r="H2643" s="13" t="s">
        <v>32</v>
      </c>
      <c r="I2643" s="14">
        <v>0</v>
      </c>
      <c r="J2643" s="14"/>
      <c r="K2643" s="14"/>
      <c r="L2643" s="14"/>
      <c r="M2643" s="14"/>
      <c r="N2643" s="14"/>
      <c r="O2643" s="14">
        <f t="shared" si="4057"/>
        <v>0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>
        <v>0</v>
      </c>
      <c r="AC2643" s="14">
        <v>0</v>
      </c>
      <c r="AD2643" s="14">
        <v>0</v>
      </c>
      <c r="AE2643" s="14"/>
      <c r="AF2643" s="14"/>
      <c r="AG2643" s="14"/>
      <c r="AH2643" s="14"/>
      <c r="AI2643" s="14"/>
      <c r="AJ2643" s="14">
        <f t="shared" si="4058"/>
        <v>0</v>
      </c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>
        <v>0</v>
      </c>
      <c r="AX2643" s="14">
        <v>0</v>
      </c>
      <c r="AY2643" s="14">
        <v>0</v>
      </c>
      <c r="AZ2643" s="14"/>
      <c r="BA2643" s="14"/>
      <c r="BB2643" s="14"/>
      <c r="BC2643" s="14"/>
      <c r="BD2643" s="14"/>
      <c r="BE2643" s="14">
        <f t="shared" si="4059"/>
        <v>0</v>
      </c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>
        <v>0</v>
      </c>
      <c r="BS2643" s="14">
        <v>0</v>
      </c>
      <c r="BT2643" s="14" t="e">
        <f>IF(#REF!=0,"-",#REF!/#REF!*100)</f>
        <v>#REF!</v>
      </c>
    </row>
    <row r="2644" spans="1:72" x14ac:dyDescent="0.25">
      <c r="A2644" s="4" t="s">
        <v>833</v>
      </c>
      <c r="B2644" s="4" t="s">
        <v>1</v>
      </c>
      <c r="C2644" s="4" t="s">
        <v>12</v>
      </c>
      <c r="D2644" s="102" t="s">
        <v>835</v>
      </c>
      <c r="E2644" s="113">
        <v>6132</v>
      </c>
      <c r="F2644" s="102"/>
      <c r="G2644" s="98" t="s">
        <v>1644</v>
      </c>
      <c r="H2644" s="13" t="s">
        <v>72</v>
      </c>
      <c r="I2644" s="14">
        <v>0</v>
      </c>
      <c r="J2644" s="14"/>
      <c r="K2644" s="14"/>
      <c r="L2644" s="14"/>
      <c r="M2644" s="14"/>
      <c r="N2644" s="14"/>
      <c r="O2644" s="14">
        <f t="shared" si="4057"/>
        <v>0</v>
      </c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>
        <v>0</v>
      </c>
      <c r="AC2644" s="14">
        <v>0</v>
      </c>
      <c r="AD2644" s="14">
        <v>0</v>
      </c>
      <c r="AE2644" s="14"/>
      <c r="AF2644" s="14"/>
      <c r="AG2644" s="14"/>
      <c r="AH2644" s="14"/>
      <c r="AI2644" s="14"/>
      <c r="AJ2644" s="14">
        <f t="shared" si="4058"/>
        <v>0</v>
      </c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>
        <v>0</v>
      </c>
      <c r="AX2644" s="14">
        <v>0</v>
      </c>
      <c r="AY2644" s="14">
        <v>0</v>
      </c>
      <c r="AZ2644" s="14"/>
      <c r="BA2644" s="14"/>
      <c r="BB2644" s="14"/>
      <c r="BC2644" s="14"/>
      <c r="BD2644" s="14"/>
      <c r="BE2644" s="14">
        <f t="shared" si="4059"/>
        <v>0</v>
      </c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>
        <v>0</v>
      </c>
      <c r="BS2644" s="14">
        <v>0</v>
      </c>
      <c r="BT2644" s="14" t="e">
        <f>IF(#REF!=0,"-",#REF!/#REF!*100)</f>
        <v>#REF!</v>
      </c>
    </row>
    <row r="2645" spans="1:72" x14ac:dyDescent="0.25">
      <c r="A2645" s="4" t="s">
        <v>833</v>
      </c>
      <c r="B2645" s="4" t="s">
        <v>1</v>
      </c>
      <c r="C2645" s="4" t="s">
        <v>12</v>
      </c>
      <c r="D2645" s="102" t="s">
        <v>835</v>
      </c>
      <c r="E2645" s="113">
        <v>6133</v>
      </c>
      <c r="F2645" s="102"/>
      <c r="G2645" s="98" t="s">
        <v>1644</v>
      </c>
      <c r="H2645" s="13" t="s">
        <v>75</v>
      </c>
      <c r="I2645" s="14">
        <v>0</v>
      </c>
      <c r="J2645" s="14"/>
      <c r="K2645" s="14"/>
      <c r="L2645" s="14"/>
      <c r="M2645" s="14"/>
      <c r="N2645" s="14"/>
      <c r="O2645" s="14">
        <f t="shared" si="4057"/>
        <v>0</v>
      </c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>
        <v>0</v>
      </c>
      <c r="AC2645" s="14">
        <v>0</v>
      </c>
      <c r="AD2645" s="14">
        <v>0</v>
      </c>
      <c r="AE2645" s="14"/>
      <c r="AF2645" s="14"/>
      <c r="AG2645" s="14"/>
      <c r="AH2645" s="14"/>
      <c r="AI2645" s="14"/>
      <c r="AJ2645" s="14">
        <f t="shared" si="4058"/>
        <v>0</v>
      </c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>
        <v>0</v>
      </c>
      <c r="AX2645" s="14">
        <v>0</v>
      </c>
      <c r="AY2645" s="14">
        <v>0</v>
      </c>
      <c r="AZ2645" s="14"/>
      <c r="BA2645" s="14"/>
      <c r="BB2645" s="14"/>
      <c r="BC2645" s="14"/>
      <c r="BD2645" s="14"/>
      <c r="BE2645" s="14">
        <f t="shared" si="4059"/>
        <v>0</v>
      </c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>
        <v>0</v>
      </c>
      <c r="BS2645" s="14">
        <v>0</v>
      </c>
      <c r="BT2645" s="14" t="e">
        <f>IF(#REF!=0,"-",#REF!/#REF!*100)</f>
        <v>#REF!</v>
      </c>
    </row>
    <row r="2646" spans="1:72" x14ac:dyDescent="0.25">
      <c r="A2646" s="4" t="s">
        <v>833</v>
      </c>
      <c r="B2646" s="4" t="s">
        <v>1</v>
      </c>
      <c r="C2646" s="4" t="s">
        <v>12</v>
      </c>
      <c r="D2646" s="102" t="s">
        <v>835</v>
      </c>
      <c r="E2646" s="113">
        <v>6134</v>
      </c>
      <c r="F2646" s="102"/>
      <c r="G2646" s="98" t="s">
        <v>1644</v>
      </c>
      <c r="H2646" s="13" t="s">
        <v>78</v>
      </c>
      <c r="I2646" s="14">
        <v>0</v>
      </c>
      <c r="J2646" s="14"/>
      <c r="K2646" s="14"/>
      <c r="L2646" s="14"/>
      <c r="M2646" s="14"/>
      <c r="N2646" s="14"/>
      <c r="O2646" s="14">
        <f t="shared" si="4057"/>
        <v>0</v>
      </c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>
        <v>0</v>
      </c>
      <c r="AC2646" s="14">
        <v>0</v>
      </c>
      <c r="AD2646" s="14">
        <v>0</v>
      </c>
      <c r="AE2646" s="14"/>
      <c r="AF2646" s="14"/>
      <c r="AG2646" s="14"/>
      <c r="AH2646" s="14"/>
      <c r="AI2646" s="14"/>
      <c r="AJ2646" s="14">
        <f t="shared" si="4058"/>
        <v>0</v>
      </c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>
        <v>0</v>
      </c>
      <c r="AX2646" s="14">
        <v>0</v>
      </c>
      <c r="AY2646" s="14">
        <v>0</v>
      </c>
      <c r="AZ2646" s="14"/>
      <c r="BA2646" s="14"/>
      <c r="BB2646" s="14"/>
      <c r="BC2646" s="14"/>
      <c r="BD2646" s="14"/>
      <c r="BE2646" s="14">
        <f t="shared" si="4059"/>
        <v>0</v>
      </c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>
        <v>0</v>
      </c>
      <c r="BS2646" s="14">
        <v>0</v>
      </c>
      <c r="BT2646" s="14" t="e">
        <f>IF(#REF!=0,"-",#REF!/#REF!*100)</f>
        <v>#REF!</v>
      </c>
    </row>
    <row r="2647" spans="1:72" x14ac:dyDescent="0.25">
      <c r="A2647" s="4" t="s">
        <v>833</v>
      </c>
      <c r="B2647" s="4" t="s">
        <v>1</v>
      </c>
      <c r="C2647" s="4" t="s">
        <v>12</v>
      </c>
      <c r="D2647" s="102" t="s">
        <v>835</v>
      </c>
      <c r="E2647" s="113">
        <v>6135</v>
      </c>
      <c r="F2647" s="102"/>
      <c r="G2647" s="98" t="s">
        <v>1644</v>
      </c>
      <c r="H2647" s="13" t="s">
        <v>81</v>
      </c>
      <c r="I2647" s="14">
        <v>0</v>
      </c>
      <c r="J2647" s="14"/>
      <c r="K2647" s="14"/>
      <c r="L2647" s="14"/>
      <c r="M2647" s="14"/>
      <c r="N2647" s="14"/>
      <c r="O2647" s="14">
        <f t="shared" si="4057"/>
        <v>0</v>
      </c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>
        <v>0</v>
      </c>
      <c r="AC2647" s="14">
        <v>0</v>
      </c>
      <c r="AD2647" s="14">
        <v>0</v>
      </c>
      <c r="AE2647" s="14"/>
      <c r="AF2647" s="14"/>
      <c r="AG2647" s="14"/>
      <c r="AH2647" s="14"/>
      <c r="AI2647" s="14"/>
      <c r="AJ2647" s="14">
        <f t="shared" si="4058"/>
        <v>0</v>
      </c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>
        <v>0</v>
      </c>
      <c r="AX2647" s="14">
        <v>0</v>
      </c>
      <c r="AY2647" s="14">
        <v>0</v>
      </c>
      <c r="AZ2647" s="14"/>
      <c r="BA2647" s="14"/>
      <c r="BB2647" s="14"/>
      <c r="BC2647" s="14"/>
      <c r="BD2647" s="14"/>
      <c r="BE2647" s="14">
        <f t="shared" si="4059"/>
        <v>0</v>
      </c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>
        <v>0</v>
      </c>
      <c r="BS2647" s="14">
        <v>0</v>
      </c>
      <c r="BT2647" s="14" t="e">
        <f>IF(#REF!=0,"-",#REF!/#REF!*100)</f>
        <v>#REF!</v>
      </c>
    </row>
    <row r="2648" spans="1:72" ht="22.5" x14ac:dyDescent="0.25">
      <c r="A2648" s="4" t="s">
        <v>833</v>
      </c>
      <c r="B2648" s="4" t="s">
        <v>1</v>
      </c>
      <c r="C2648" s="4" t="s">
        <v>12</v>
      </c>
      <c r="D2648" s="102" t="s">
        <v>835</v>
      </c>
      <c r="E2648" s="113">
        <v>6136</v>
      </c>
      <c r="F2648" s="102"/>
      <c r="G2648" s="98" t="s">
        <v>1644</v>
      </c>
      <c r="H2648" s="13" t="s">
        <v>84</v>
      </c>
      <c r="I2648" s="14">
        <v>0</v>
      </c>
      <c r="J2648" s="14"/>
      <c r="K2648" s="14"/>
      <c r="L2648" s="14"/>
      <c r="M2648" s="14"/>
      <c r="N2648" s="14"/>
      <c r="O2648" s="14">
        <f t="shared" si="4057"/>
        <v>0</v>
      </c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>
        <v>0</v>
      </c>
      <c r="AC2648" s="14">
        <v>0</v>
      </c>
      <c r="AD2648" s="14">
        <v>0</v>
      </c>
      <c r="AE2648" s="14"/>
      <c r="AF2648" s="14"/>
      <c r="AG2648" s="14"/>
      <c r="AH2648" s="14"/>
      <c r="AI2648" s="14"/>
      <c r="AJ2648" s="14">
        <f t="shared" si="4058"/>
        <v>0</v>
      </c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>
        <v>0</v>
      </c>
      <c r="AX2648" s="14">
        <v>0</v>
      </c>
      <c r="AY2648" s="14">
        <v>0</v>
      </c>
      <c r="AZ2648" s="14"/>
      <c r="BA2648" s="14"/>
      <c r="BB2648" s="14"/>
      <c r="BC2648" s="14"/>
      <c r="BD2648" s="14"/>
      <c r="BE2648" s="14">
        <f t="shared" si="4059"/>
        <v>0</v>
      </c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>
        <v>0</v>
      </c>
      <c r="BS2648" s="14">
        <v>0</v>
      </c>
      <c r="BT2648" s="14" t="e">
        <f>IF(#REF!=0,"-",#REF!/#REF!*100)</f>
        <v>#REF!</v>
      </c>
    </row>
    <row r="2649" spans="1:72" x14ac:dyDescent="0.25">
      <c r="A2649" s="4" t="s">
        <v>833</v>
      </c>
      <c r="B2649" s="4" t="s">
        <v>1</v>
      </c>
      <c r="C2649" s="4" t="s">
        <v>12</v>
      </c>
      <c r="D2649" s="102" t="s">
        <v>835</v>
      </c>
      <c r="E2649" s="113">
        <v>6137</v>
      </c>
      <c r="F2649" s="102"/>
      <c r="G2649" s="98" t="s">
        <v>1644</v>
      </c>
      <c r="H2649" s="13" t="s">
        <v>87</v>
      </c>
      <c r="I2649" s="14">
        <v>0</v>
      </c>
      <c r="J2649" s="14"/>
      <c r="K2649" s="14"/>
      <c r="L2649" s="14"/>
      <c r="M2649" s="14"/>
      <c r="N2649" s="14"/>
      <c r="O2649" s="14">
        <f t="shared" si="4057"/>
        <v>0</v>
      </c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>
        <v>0</v>
      </c>
      <c r="AC2649" s="14">
        <v>0</v>
      </c>
      <c r="AD2649" s="14">
        <v>0</v>
      </c>
      <c r="AE2649" s="14"/>
      <c r="AF2649" s="14"/>
      <c r="AG2649" s="14"/>
      <c r="AH2649" s="14"/>
      <c r="AI2649" s="14"/>
      <c r="AJ2649" s="14">
        <f t="shared" si="4058"/>
        <v>0</v>
      </c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>
        <v>0</v>
      </c>
      <c r="AX2649" s="14">
        <v>0</v>
      </c>
      <c r="AY2649" s="14">
        <v>0</v>
      </c>
      <c r="AZ2649" s="14"/>
      <c r="BA2649" s="14"/>
      <c r="BB2649" s="14"/>
      <c r="BC2649" s="14"/>
      <c r="BD2649" s="14"/>
      <c r="BE2649" s="14">
        <f t="shared" si="4059"/>
        <v>0</v>
      </c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>
        <v>0</v>
      </c>
      <c r="BS2649" s="14">
        <v>0</v>
      </c>
      <c r="BT2649" s="14" t="e">
        <f>IF(#REF!=0,"-",#REF!/#REF!*100)</f>
        <v>#REF!</v>
      </c>
    </row>
    <row r="2650" spans="1:72" ht="22.5" x14ac:dyDescent="0.25">
      <c r="A2650" s="4" t="s">
        <v>833</v>
      </c>
      <c r="B2650" s="4" t="s">
        <v>1</v>
      </c>
      <c r="C2650" s="4" t="s">
        <v>12</v>
      </c>
      <c r="D2650" s="102" t="s">
        <v>835</v>
      </c>
      <c r="E2650" s="113">
        <v>6138</v>
      </c>
      <c r="F2650" s="102"/>
      <c r="G2650" s="98" t="s">
        <v>1644</v>
      </c>
      <c r="H2650" s="13" t="s">
        <v>90</v>
      </c>
      <c r="I2650" s="14">
        <v>0</v>
      </c>
      <c r="J2650" s="14"/>
      <c r="K2650" s="14"/>
      <c r="L2650" s="14"/>
      <c r="M2650" s="14"/>
      <c r="N2650" s="14"/>
      <c r="O2650" s="14">
        <f t="shared" si="4057"/>
        <v>0</v>
      </c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>
        <v>0</v>
      </c>
      <c r="AC2650" s="14">
        <v>0</v>
      </c>
      <c r="AD2650" s="14">
        <v>0</v>
      </c>
      <c r="AE2650" s="14"/>
      <c r="AF2650" s="14"/>
      <c r="AG2650" s="14"/>
      <c r="AH2650" s="14"/>
      <c r="AI2650" s="14"/>
      <c r="AJ2650" s="14">
        <f t="shared" si="4058"/>
        <v>0</v>
      </c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>
        <v>0</v>
      </c>
      <c r="AX2650" s="14">
        <v>0</v>
      </c>
      <c r="AY2650" s="14">
        <v>0</v>
      </c>
      <c r="AZ2650" s="14"/>
      <c r="BA2650" s="14"/>
      <c r="BB2650" s="14"/>
      <c r="BC2650" s="14"/>
      <c r="BD2650" s="14"/>
      <c r="BE2650" s="14">
        <f t="shared" si="4059"/>
        <v>0</v>
      </c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>
        <v>0</v>
      </c>
      <c r="BS2650" s="14">
        <v>0</v>
      </c>
      <c r="BT2650" s="14" t="e">
        <f>IF(#REF!=0,"-",#REF!/#REF!*100)</f>
        <v>#REF!</v>
      </c>
    </row>
    <row r="2651" spans="1:72" x14ac:dyDescent="0.25">
      <c r="A2651" s="1" t="s">
        <v>833</v>
      </c>
      <c r="B2651" s="1" t="s">
        <v>1</v>
      </c>
      <c r="C2651" s="1" t="s">
        <v>12</v>
      </c>
      <c r="D2651" s="105" t="s">
        <v>835</v>
      </c>
      <c r="E2651" s="105" t="s">
        <v>34</v>
      </c>
      <c r="F2651" s="102" t="s">
        <v>0</v>
      </c>
      <c r="G2651" s="13" t="s">
        <v>0</v>
      </c>
      <c r="H2651" s="2" t="s">
        <v>35</v>
      </c>
      <c r="I2651" s="12">
        <f t="shared" ref="I2651:AA2651" si="4135">SUM(I2652:I2654)</f>
        <v>0</v>
      </c>
      <c r="J2651" s="12">
        <f t="shared" si="4135"/>
        <v>0</v>
      </c>
      <c r="K2651" s="12">
        <f t="shared" si="4135"/>
        <v>0</v>
      </c>
      <c r="L2651" s="12">
        <f t="shared" si="4135"/>
        <v>0</v>
      </c>
      <c r="M2651" s="12">
        <f t="shared" si="4135"/>
        <v>0</v>
      </c>
      <c r="N2651" s="12">
        <f t="shared" si="4135"/>
        <v>0</v>
      </c>
      <c r="O2651" s="12">
        <f t="shared" si="4135"/>
        <v>0</v>
      </c>
      <c r="P2651" s="12">
        <f t="shared" si="4135"/>
        <v>0</v>
      </c>
      <c r="Q2651" s="12">
        <f t="shared" si="4135"/>
        <v>0</v>
      </c>
      <c r="R2651" s="12">
        <f t="shared" si="4135"/>
        <v>0</v>
      </c>
      <c r="S2651" s="12">
        <f t="shared" si="4135"/>
        <v>0</v>
      </c>
      <c r="T2651" s="12">
        <f t="shared" si="4135"/>
        <v>0</v>
      </c>
      <c r="U2651" s="12">
        <f t="shared" si="4135"/>
        <v>0</v>
      </c>
      <c r="V2651" s="12">
        <f t="shared" si="4135"/>
        <v>0</v>
      </c>
      <c r="W2651" s="12">
        <f t="shared" si="4135"/>
        <v>0</v>
      </c>
      <c r="X2651" s="12">
        <f t="shared" si="4135"/>
        <v>0</v>
      </c>
      <c r="Y2651" s="12">
        <f t="shared" si="4135"/>
        <v>0</v>
      </c>
      <c r="Z2651" s="12">
        <f t="shared" si="4135"/>
        <v>0</v>
      </c>
      <c r="AA2651" s="12">
        <f t="shared" si="4135"/>
        <v>0</v>
      </c>
      <c r="AB2651" s="12">
        <v>0</v>
      </c>
      <c r="AC2651" s="12">
        <v>0</v>
      </c>
      <c r="AD2651" s="12">
        <f t="shared" ref="AD2651:AV2651" si="4136">SUM(AD2652:AD2654)</f>
        <v>0</v>
      </c>
      <c r="AE2651" s="12">
        <f t="shared" si="4136"/>
        <v>0</v>
      </c>
      <c r="AF2651" s="12">
        <f t="shared" si="4136"/>
        <v>0</v>
      </c>
      <c r="AG2651" s="12">
        <f t="shared" si="4136"/>
        <v>0</v>
      </c>
      <c r="AH2651" s="12">
        <f t="shared" si="4136"/>
        <v>0</v>
      </c>
      <c r="AI2651" s="12">
        <f t="shared" si="4136"/>
        <v>0</v>
      </c>
      <c r="AJ2651" s="12">
        <f t="shared" si="4136"/>
        <v>0</v>
      </c>
      <c r="AK2651" s="12">
        <f t="shared" si="4136"/>
        <v>0</v>
      </c>
      <c r="AL2651" s="12">
        <f t="shared" si="4136"/>
        <v>0</v>
      </c>
      <c r="AM2651" s="12">
        <f t="shared" si="4136"/>
        <v>0</v>
      </c>
      <c r="AN2651" s="12">
        <f t="shared" si="4136"/>
        <v>0</v>
      </c>
      <c r="AO2651" s="12">
        <f t="shared" si="4136"/>
        <v>0</v>
      </c>
      <c r="AP2651" s="12">
        <f t="shared" si="4136"/>
        <v>0</v>
      </c>
      <c r="AQ2651" s="12">
        <f t="shared" si="4136"/>
        <v>0</v>
      </c>
      <c r="AR2651" s="12">
        <f t="shared" si="4136"/>
        <v>0</v>
      </c>
      <c r="AS2651" s="12">
        <f t="shared" si="4136"/>
        <v>0</v>
      </c>
      <c r="AT2651" s="12">
        <f t="shared" si="4136"/>
        <v>0</v>
      </c>
      <c r="AU2651" s="12">
        <f t="shared" si="4136"/>
        <v>0</v>
      </c>
      <c r="AV2651" s="12">
        <f t="shared" si="4136"/>
        <v>0</v>
      </c>
      <c r="AW2651" s="12">
        <v>0</v>
      </c>
      <c r="AX2651" s="12">
        <v>0</v>
      </c>
      <c r="AY2651" s="12">
        <f t="shared" ref="AY2651:BQ2651" si="4137">SUM(AY2652:AY2654)</f>
        <v>0</v>
      </c>
      <c r="AZ2651" s="12">
        <f t="shared" si="4137"/>
        <v>0</v>
      </c>
      <c r="BA2651" s="12">
        <f t="shared" si="4137"/>
        <v>0</v>
      </c>
      <c r="BB2651" s="12">
        <f t="shared" si="4137"/>
        <v>0</v>
      </c>
      <c r="BC2651" s="12">
        <f t="shared" si="4137"/>
        <v>0</v>
      </c>
      <c r="BD2651" s="12">
        <f t="shared" si="4137"/>
        <v>0</v>
      </c>
      <c r="BE2651" s="12">
        <f t="shared" si="4137"/>
        <v>0</v>
      </c>
      <c r="BF2651" s="12">
        <f t="shared" si="4137"/>
        <v>0</v>
      </c>
      <c r="BG2651" s="12">
        <f t="shared" si="4137"/>
        <v>0</v>
      </c>
      <c r="BH2651" s="12">
        <f t="shared" si="4137"/>
        <v>0</v>
      </c>
      <c r="BI2651" s="12">
        <f t="shared" si="4137"/>
        <v>0</v>
      </c>
      <c r="BJ2651" s="12">
        <f t="shared" si="4137"/>
        <v>0</v>
      </c>
      <c r="BK2651" s="12">
        <f t="shared" si="4137"/>
        <v>0</v>
      </c>
      <c r="BL2651" s="12">
        <f t="shared" si="4137"/>
        <v>0</v>
      </c>
      <c r="BM2651" s="12">
        <f t="shared" si="4137"/>
        <v>0</v>
      </c>
      <c r="BN2651" s="12">
        <f t="shared" si="4137"/>
        <v>0</v>
      </c>
      <c r="BO2651" s="12">
        <f t="shared" si="4137"/>
        <v>0</v>
      </c>
      <c r="BP2651" s="12">
        <f t="shared" si="4137"/>
        <v>0</v>
      </c>
      <c r="BQ2651" s="12">
        <f t="shared" si="4137"/>
        <v>0</v>
      </c>
      <c r="BR2651" s="12">
        <v>0</v>
      </c>
      <c r="BS2651" s="12">
        <v>0</v>
      </c>
      <c r="BT2651" s="12" t="e">
        <f>IF(#REF!=0,"-",#REF!/#REF!*100)</f>
        <v>#REF!</v>
      </c>
    </row>
    <row r="2652" spans="1:72" x14ac:dyDescent="0.25">
      <c r="A2652" s="4" t="s">
        <v>833</v>
      </c>
      <c r="B2652" s="4" t="s">
        <v>1</v>
      </c>
      <c r="C2652" s="4" t="s">
        <v>12</v>
      </c>
      <c r="D2652" s="102" t="s">
        <v>835</v>
      </c>
      <c r="E2652" s="113">
        <v>6139</v>
      </c>
      <c r="F2652" s="102"/>
      <c r="G2652" s="98" t="s">
        <v>1644</v>
      </c>
      <c r="H2652" s="13" t="s">
        <v>35</v>
      </c>
      <c r="I2652" s="14">
        <v>0</v>
      </c>
      <c r="J2652" s="14"/>
      <c r="K2652" s="14"/>
      <c r="L2652" s="14"/>
      <c r="M2652" s="14"/>
      <c r="N2652" s="14"/>
      <c r="O2652" s="14">
        <f t="shared" si="4057"/>
        <v>0</v>
      </c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>
        <v>0</v>
      </c>
      <c r="AC2652" s="14">
        <v>0</v>
      </c>
      <c r="AD2652" s="14">
        <v>0</v>
      </c>
      <c r="AE2652" s="14"/>
      <c r="AF2652" s="14"/>
      <c r="AG2652" s="14"/>
      <c r="AH2652" s="14"/>
      <c r="AI2652" s="14"/>
      <c r="AJ2652" s="14">
        <f t="shared" si="4058"/>
        <v>0</v>
      </c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>
        <v>0</v>
      </c>
      <c r="AX2652" s="14">
        <v>0</v>
      </c>
      <c r="AY2652" s="14">
        <v>0</v>
      </c>
      <c r="AZ2652" s="14"/>
      <c r="BA2652" s="14"/>
      <c r="BB2652" s="14"/>
      <c r="BC2652" s="14"/>
      <c r="BD2652" s="14"/>
      <c r="BE2652" s="14">
        <f t="shared" si="4059"/>
        <v>0</v>
      </c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>
        <v>0</v>
      </c>
      <c r="BS2652" s="14">
        <v>0</v>
      </c>
      <c r="BT2652" s="14" t="e">
        <f>IF(#REF!=0,"-",#REF!/#REF!*100)</f>
        <v>#REF!</v>
      </c>
    </row>
    <row r="2653" spans="1:72" ht="22.5" x14ac:dyDescent="0.25">
      <c r="A2653" s="4" t="s">
        <v>833</v>
      </c>
      <c r="B2653" s="4" t="s">
        <v>1</v>
      </c>
      <c r="C2653" s="4" t="s">
        <v>12</v>
      </c>
      <c r="D2653" s="102" t="s">
        <v>835</v>
      </c>
      <c r="E2653" s="113">
        <v>6139</v>
      </c>
      <c r="F2653" s="102" t="s">
        <v>841</v>
      </c>
      <c r="G2653" s="98" t="s">
        <v>1644</v>
      </c>
      <c r="H2653" s="13" t="s">
        <v>37</v>
      </c>
      <c r="I2653" s="14">
        <v>0</v>
      </c>
      <c r="J2653" s="14"/>
      <c r="K2653" s="14"/>
      <c r="L2653" s="14"/>
      <c r="M2653" s="14"/>
      <c r="N2653" s="14"/>
      <c r="O2653" s="14">
        <f t="shared" si="4057"/>
        <v>0</v>
      </c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>
        <v>0</v>
      </c>
      <c r="AC2653" s="14">
        <v>0</v>
      </c>
      <c r="AD2653" s="14">
        <v>0</v>
      </c>
      <c r="AE2653" s="14"/>
      <c r="AF2653" s="14"/>
      <c r="AG2653" s="14"/>
      <c r="AH2653" s="14"/>
      <c r="AI2653" s="14"/>
      <c r="AJ2653" s="14">
        <f t="shared" si="4058"/>
        <v>0</v>
      </c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>
        <v>0</v>
      </c>
      <c r="AX2653" s="14">
        <v>0</v>
      </c>
      <c r="AY2653" s="14">
        <v>0</v>
      </c>
      <c r="AZ2653" s="14"/>
      <c r="BA2653" s="14"/>
      <c r="BB2653" s="14"/>
      <c r="BC2653" s="14"/>
      <c r="BD2653" s="14"/>
      <c r="BE2653" s="14">
        <f t="shared" si="4059"/>
        <v>0</v>
      </c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>
        <v>0</v>
      </c>
      <c r="BS2653" s="14">
        <v>0</v>
      </c>
      <c r="BT2653" s="14" t="e">
        <f>IF(#REF!=0,"-",#REF!/#REF!*100)</f>
        <v>#REF!</v>
      </c>
    </row>
    <row r="2654" spans="1:72" ht="33.75" x14ac:dyDescent="0.25">
      <c r="A2654" s="4" t="s">
        <v>833</v>
      </c>
      <c r="B2654" s="4" t="s">
        <v>1</v>
      </c>
      <c r="C2654" s="4" t="s">
        <v>12</v>
      </c>
      <c r="D2654" s="102" t="s">
        <v>835</v>
      </c>
      <c r="E2654" s="113">
        <v>6139</v>
      </c>
      <c r="F2654" s="102" t="s">
        <v>842</v>
      </c>
      <c r="G2654" s="98" t="s">
        <v>1644</v>
      </c>
      <c r="H2654" s="13" t="s">
        <v>38</v>
      </c>
      <c r="I2654" s="14">
        <v>0</v>
      </c>
      <c r="J2654" s="14"/>
      <c r="K2654" s="14"/>
      <c r="L2654" s="14"/>
      <c r="M2654" s="14"/>
      <c r="N2654" s="14"/>
      <c r="O2654" s="14">
        <f t="shared" si="4057"/>
        <v>0</v>
      </c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>
        <v>0</v>
      </c>
      <c r="AC2654" s="14">
        <v>0</v>
      </c>
      <c r="AD2654" s="14">
        <v>0</v>
      </c>
      <c r="AE2654" s="14"/>
      <c r="AF2654" s="14"/>
      <c r="AG2654" s="14"/>
      <c r="AH2654" s="14"/>
      <c r="AI2654" s="14"/>
      <c r="AJ2654" s="14">
        <f t="shared" si="4058"/>
        <v>0</v>
      </c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>
        <v>0</v>
      </c>
      <c r="AX2654" s="14">
        <v>0</v>
      </c>
      <c r="AY2654" s="14">
        <v>0</v>
      </c>
      <c r="AZ2654" s="14"/>
      <c r="BA2654" s="14"/>
      <c r="BB2654" s="14"/>
      <c r="BC2654" s="14"/>
      <c r="BD2654" s="14"/>
      <c r="BE2654" s="14">
        <f t="shared" si="4059"/>
        <v>0</v>
      </c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>
        <v>0</v>
      </c>
      <c r="BS2654" s="14">
        <v>0</v>
      </c>
      <c r="BT2654" s="14" t="e">
        <f>IF(#REF!=0,"-",#REF!/#REF!*100)</f>
        <v>#REF!</v>
      </c>
    </row>
    <row r="2655" spans="1:72" ht="33.75" x14ac:dyDescent="0.25">
      <c r="A2655" s="1" t="s">
        <v>0</v>
      </c>
      <c r="B2655" s="1" t="s">
        <v>0</v>
      </c>
      <c r="C2655" s="1" t="s">
        <v>0</v>
      </c>
      <c r="D2655" s="101" t="s">
        <v>0</v>
      </c>
      <c r="E2655" s="101" t="s">
        <v>0</v>
      </c>
      <c r="F2655" s="101" t="s">
        <v>0</v>
      </c>
      <c r="G2655" s="2" t="s">
        <v>0</v>
      </c>
      <c r="H2655" s="10" t="s">
        <v>39</v>
      </c>
      <c r="I2655" s="11">
        <f t="shared" ref="I2655:X2656" si="4138">SUM(I2656)</f>
        <v>0</v>
      </c>
      <c r="J2655" s="11">
        <f t="shared" si="4138"/>
        <v>0</v>
      </c>
      <c r="K2655" s="11">
        <f t="shared" si="4138"/>
        <v>0</v>
      </c>
      <c r="L2655" s="11">
        <f t="shared" si="4138"/>
        <v>0</v>
      </c>
      <c r="M2655" s="11">
        <f t="shared" si="4138"/>
        <v>0</v>
      </c>
      <c r="N2655" s="11">
        <f t="shared" si="4138"/>
        <v>0</v>
      </c>
      <c r="O2655" s="11">
        <f t="shared" si="4138"/>
        <v>0</v>
      </c>
      <c r="P2655" s="11">
        <f t="shared" si="4138"/>
        <v>0</v>
      </c>
      <c r="Q2655" s="11">
        <f t="shared" si="4138"/>
        <v>0</v>
      </c>
      <c r="R2655" s="11">
        <f t="shared" si="4138"/>
        <v>0</v>
      </c>
      <c r="S2655" s="11">
        <f t="shared" si="4138"/>
        <v>0</v>
      </c>
      <c r="T2655" s="11">
        <f t="shared" si="4138"/>
        <v>0</v>
      </c>
      <c r="U2655" s="11">
        <f t="shared" si="4138"/>
        <v>0</v>
      </c>
      <c r="V2655" s="11">
        <f t="shared" si="4138"/>
        <v>0</v>
      </c>
      <c r="W2655" s="11">
        <f t="shared" si="4138"/>
        <v>0</v>
      </c>
      <c r="X2655" s="11">
        <f t="shared" si="4138"/>
        <v>0</v>
      </c>
      <c r="Y2655" s="11">
        <f t="shared" ref="J2655:AA2656" si="4139">SUM(Y2656)</f>
        <v>0</v>
      </c>
      <c r="Z2655" s="11">
        <f t="shared" si="4139"/>
        <v>0</v>
      </c>
      <c r="AA2655" s="11">
        <f t="shared" si="4139"/>
        <v>0</v>
      </c>
      <c r="AB2655" s="11">
        <v>0</v>
      </c>
      <c r="AC2655" s="11">
        <v>0</v>
      </c>
      <c r="AD2655" s="11">
        <f t="shared" ref="AD2655:AS2656" si="4140">SUM(AD2656)</f>
        <v>0</v>
      </c>
      <c r="AE2655" s="11">
        <f t="shared" si="4140"/>
        <v>0</v>
      </c>
      <c r="AF2655" s="11">
        <f t="shared" si="4140"/>
        <v>0</v>
      </c>
      <c r="AG2655" s="11">
        <f t="shared" si="4140"/>
        <v>0</v>
      </c>
      <c r="AH2655" s="11">
        <f t="shared" si="4140"/>
        <v>0</v>
      </c>
      <c r="AI2655" s="11">
        <f t="shared" si="4140"/>
        <v>0</v>
      </c>
      <c r="AJ2655" s="11">
        <f t="shared" si="4140"/>
        <v>0</v>
      </c>
      <c r="AK2655" s="11">
        <f t="shared" si="4140"/>
        <v>0</v>
      </c>
      <c r="AL2655" s="11">
        <f t="shared" si="4140"/>
        <v>0</v>
      </c>
      <c r="AM2655" s="11">
        <f t="shared" si="4140"/>
        <v>0</v>
      </c>
      <c r="AN2655" s="11">
        <f t="shared" si="4140"/>
        <v>0</v>
      </c>
      <c r="AO2655" s="11">
        <f t="shared" si="4140"/>
        <v>0</v>
      </c>
      <c r="AP2655" s="11">
        <f t="shared" si="4140"/>
        <v>0</v>
      </c>
      <c r="AQ2655" s="11">
        <f t="shared" si="4140"/>
        <v>0</v>
      </c>
      <c r="AR2655" s="11">
        <f t="shared" si="4140"/>
        <v>0</v>
      </c>
      <c r="AS2655" s="11">
        <f t="shared" si="4140"/>
        <v>0</v>
      </c>
      <c r="AT2655" s="11">
        <f t="shared" ref="AE2655:AV2656" si="4141">SUM(AT2656)</f>
        <v>0</v>
      </c>
      <c r="AU2655" s="11">
        <f t="shared" si="4141"/>
        <v>0</v>
      </c>
      <c r="AV2655" s="11">
        <f t="shared" si="4141"/>
        <v>0</v>
      </c>
      <c r="AW2655" s="11">
        <v>0</v>
      </c>
      <c r="AX2655" s="11">
        <v>0</v>
      </c>
      <c r="AY2655" s="11">
        <f t="shared" ref="AY2655:BN2656" si="4142">SUM(AY2656)</f>
        <v>0</v>
      </c>
      <c r="AZ2655" s="11">
        <f t="shared" si="4142"/>
        <v>0</v>
      </c>
      <c r="BA2655" s="11">
        <f t="shared" si="4142"/>
        <v>0</v>
      </c>
      <c r="BB2655" s="11">
        <f t="shared" si="4142"/>
        <v>0</v>
      </c>
      <c r="BC2655" s="11">
        <f t="shared" si="4142"/>
        <v>0</v>
      </c>
      <c r="BD2655" s="11">
        <f t="shared" si="4142"/>
        <v>0</v>
      </c>
      <c r="BE2655" s="11">
        <f t="shared" si="4142"/>
        <v>0</v>
      </c>
      <c r="BF2655" s="11">
        <f t="shared" si="4142"/>
        <v>0</v>
      </c>
      <c r="BG2655" s="11">
        <f t="shared" si="4142"/>
        <v>0</v>
      </c>
      <c r="BH2655" s="11">
        <f t="shared" si="4142"/>
        <v>0</v>
      </c>
      <c r="BI2655" s="11">
        <f t="shared" si="4142"/>
        <v>0</v>
      </c>
      <c r="BJ2655" s="11">
        <f t="shared" si="4142"/>
        <v>0</v>
      </c>
      <c r="BK2655" s="11">
        <f t="shared" si="4142"/>
        <v>0</v>
      </c>
      <c r="BL2655" s="11">
        <f t="shared" si="4142"/>
        <v>0</v>
      </c>
      <c r="BM2655" s="11">
        <f t="shared" si="4142"/>
        <v>0</v>
      </c>
      <c r="BN2655" s="11">
        <f t="shared" si="4142"/>
        <v>0</v>
      </c>
      <c r="BO2655" s="11">
        <f t="shared" ref="AZ2655:BQ2656" si="4143">SUM(BO2656)</f>
        <v>0</v>
      </c>
      <c r="BP2655" s="11">
        <f t="shared" si="4143"/>
        <v>0</v>
      </c>
      <c r="BQ2655" s="11">
        <f t="shared" si="4143"/>
        <v>0</v>
      </c>
      <c r="BR2655" s="11">
        <v>0</v>
      </c>
      <c r="BS2655" s="11">
        <v>0</v>
      </c>
      <c r="BT2655" s="11" t="e">
        <f>IF(#REF!=0,"-",#REF!/#REF!*100)</f>
        <v>#REF!</v>
      </c>
    </row>
    <row r="2656" spans="1:72" ht="22.5" x14ac:dyDescent="0.25">
      <c r="A2656" s="4" t="s">
        <v>833</v>
      </c>
      <c r="B2656" s="4" t="s">
        <v>1</v>
      </c>
      <c r="C2656" s="4" t="s">
        <v>12</v>
      </c>
      <c r="D2656" s="102" t="s">
        <v>835</v>
      </c>
      <c r="E2656" s="101" t="s">
        <v>40</v>
      </c>
      <c r="F2656" s="101" t="s">
        <v>0</v>
      </c>
      <c r="G2656" s="2" t="s">
        <v>0</v>
      </c>
      <c r="H2656" s="2" t="s">
        <v>41</v>
      </c>
      <c r="I2656" s="12">
        <f t="shared" si="4138"/>
        <v>0</v>
      </c>
      <c r="J2656" s="12">
        <f t="shared" si="4139"/>
        <v>0</v>
      </c>
      <c r="K2656" s="12">
        <f t="shared" si="4139"/>
        <v>0</v>
      </c>
      <c r="L2656" s="12">
        <f t="shared" si="4139"/>
        <v>0</v>
      </c>
      <c r="M2656" s="12">
        <f t="shared" si="4139"/>
        <v>0</v>
      </c>
      <c r="N2656" s="12">
        <f t="shared" si="4139"/>
        <v>0</v>
      </c>
      <c r="O2656" s="12">
        <f t="shared" si="4139"/>
        <v>0</v>
      </c>
      <c r="P2656" s="12">
        <f t="shared" si="4139"/>
        <v>0</v>
      </c>
      <c r="Q2656" s="12">
        <f t="shared" si="4139"/>
        <v>0</v>
      </c>
      <c r="R2656" s="12">
        <f t="shared" si="4139"/>
        <v>0</v>
      </c>
      <c r="S2656" s="12">
        <f t="shared" si="4139"/>
        <v>0</v>
      </c>
      <c r="T2656" s="12">
        <f t="shared" si="4139"/>
        <v>0</v>
      </c>
      <c r="U2656" s="12">
        <f t="shared" si="4139"/>
        <v>0</v>
      </c>
      <c r="V2656" s="12">
        <f t="shared" si="4139"/>
        <v>0</v>
      </c>
      <c r="W2656" s="12">
        <f t="shared" si="4139"/>
        <v>0</v>
      </c>
      <c r="X2656" s="12">
        <f t="shared" si="4139"/>
        <v>0</v>
      </c>
      <c r="Y2656" s="12">
        <f t="shared" si="4139"/>
        <v>0</v>
      </c>
      <c r="Z2656" s="12">
        <f t="shared" si="4139"/>
        <v>0</v>
      </c>
      <c r="AA2656" s="12">
        <f t="shared" si="4139"/>
        <v>0</v>
      </c>
      <c r="AB2656" s="12">
        <v>0</v>
      </c>
      <c r="AC2656" s="12">
        <v>0</v>
      </c>
      <c r="AD2656" s="12">
        <f t="shared" si="4140"/>
        <v>0</v>
      </c>
      <c r="AE2656" s="12">
        <f t="shared" si="4141"/>
        <v>0</v>
      </c>
      <c r="AF2656" s="12">
        <f t="shared" si="4141"/>
        <v>0</v>
      </c>
      <c r="AG2656" s="12">
        <f t="shared" si="4141"/>
        <v>0</v>
      </c>
      <c r="AH2656" s="12">
        <f t="shared" si="4141"/>
        <v>0</v>
      </c>
      <c r="AI2656" s="12">
        <f t="shared" si="4141"/>
        <v>0</v>
      </c>
      <c r="AJ2656" s="12">
        <f t="shared" si="4141"/>
        <v>0</v>
      </c>
      <c r="AK2656" s="12">
        <f t="shared" si="4141"/>
        <v>0</v>
      </c>
      <c r="AL2656" s="12">
        <f t="shared" si="4141"/>
        <v>0</v>
      </c>
      <c r="AM2656" s="12">
        <f t="shared" si="4141"/>
        <v>0</v>
      </c>
      <c r="AN2656" s="12">
        <f t="shared" si="4141"/>
        <v>0</v>
      </c>
      <c r="AO2656" s="12">
        <f t="shared" si="4141"/>
        <v>0</v>
      </c>
      <c r="AP2656" s="12">
        <f t="shared" si="4141"/>
        <v>0</v>
      </c>
      <c r="AQ2656" s="12">
        <f t="shared" si="4141"/>
        <v>0</v>
      </c>
      <c r="AR2656" s="12">
        <f t="shared" si="4141"/>
        <v>0</v>
      </c>
      <c r="AS2656" s="12">
        <f t="shared" si="4141"/>
        <v>0</v>
      </c>
      <c r="AT2656" s="12">
        <f t="shared" si="4141"/>
        <v>0</v>
      </c>
      <c r="AU2656" s="12">
        <f t="shared" si="4141"/>
        <v>0</v>
      </c>
      <c r="AV2656" s="12">
        <f t="shared" si="4141"/>
        <v>0</v>
      </c>
      <c r="AW2656" s="12">
        <v>0</v>
      </c>
      <c r="AX2656" s="12">
        <v>0</v>
      </c>
      <c r="AY2656" s="12">
        <f t="shared" si="4142"/>
        <v>0</v>
      </c>
      <c r="AZ2656" s="12">
        <f t="shared" si="4143"/>
        <v>0</v>
      </c>
      <c r="BA2656" s="12">
        <f t="shared" si="4143"/>
        <v>0</v>
      </c>
      <c r="BB2656" s="12">
        <f t="shared" si="4143"/>
        <v>0</v>
      </c>
      <c r="BC2656" s="12">
        <f t="shared" si="4143"/>
        <v>0</v>
      </c>
      <c r="BD2656" s="12">
        <f t="shared" si="4143"/>
        <v>0</v>
      </c>
      <c r="BE2656" s="12">
        <f t="shared" si="4143"/>
        <v>0</v>
      </c>
      <c r="BF2656" s="12">
        <f t="shared" si="4143"/>
        <v>0</v>
      </c>
      <c r="BG2656" s="12">
        <f t="shared" si="4143"/>
        <v>0</v>
      </c>
      <c r="BH2656" s="12">
        <f t="shared" si="4143"/>
        <v>0</v>
      </c>
      <c r="BI2656" s="12">
        <f t="shared" si="4143"/>
        <v>0</v>
      </c>
      <c r="BJ2656" s="12">
        <f t="shared" si="4143"/>
        <v>0</v>
      </c>
      <c r="BK2656" s="12">
        <f t="shared" si="4143"/>
        <v>0</v>
      </c>
      <c r="BL2656" s="12">
        <f t="shared" si="4143"/>
        <v>0</v>
      </c>
      <c r="BM2656" s="12">
        <f t="shared" si="4143"/>
        <v>0</v>
      </c>
      <c r="BN2656" s="12">
        <f t="shared" si="4143"/>
        <v>0</v>
      </c>
      <c r="BO2656" s="12">
        <f t="shared" si="4143"/>
        <v>0</v>
      </c>
      <c r="BP2656" s="12">
        <f t="shared" si="4143"/>
        <v>0</v>
      </c>
      <c r="BQ2656" s="12">
        <f t="shared" si="4143"/>
        <v>0</v>
      </c>
      <c r="BR2656" s="12">
        <v>0</v>
      </c>
      <c r="BS2656" s="12">
        <v>0</v>
      </c>
      <c r="BT2656" s="12" t="e">
        <f>IF(#REF!=0,"-",#REF!/#REF!*100)</f>
        <v>#REF!</v>
      </c>
    </row>
    <row r="2657" spans="1:72" x14ac:dyDescent="0.25">
      <c r="A2657" s="4" t="s">
        <v>833</v>
      </c>
      <c r="B2657" s="4" t="s">
        <v>1</v>
      </c>
      <c r="C2657" s="4" t="s">
        <v>12</v>
      </c>
      <c r="D2657" s="102" t="s">
        <v>835</v>
      </c>
      <c r="E2657" s="113">
        <v>6148</v>
      </c>
      <c r="F2657" s="102"/>
      <c r="G2657" s="98" t="s">
        <v>1644</v>
      </c>
      <c r="H2657" s="13" t="s">
        <v>45</v>
      </c>
      <c r="I2657" s="14">
        <v>0</v>
      </c>
      <c r="J2657" s="14"/>
      <c r="K2657" s="14"/>
      <c r="L2657" s="14"/>
      <c r="M2657" s="14"/>
      <c r="N2657" s="14"/>
      <c r="O2657" s="14">
        <f t="shared" ref="O2657:O2718" si="4144">I2657+J2657+K2657+L2657+M2657+N2657</f>
        <v>0</v>
      </c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>
        <v>0</v>
      </c>
      <c r="AC2657" s="14">
        <v>0</v>
      </c>
      <c r="AD2657" s="14">
        <v>0</v>
      </c>
      <c r="AE2657" s="14"/>
      <c r="AF2657" s="14"/>
      <c r="AG2657" s="14"/>
      <c r="AH2657" s="14"/>
      <c r="AI2657" s="14"/>
      <c r="AJ2657" s="14">
        <f t="shared" ref="AJ2657:AJ2718" si="4145">AD2657+AE2657+AF2657+AG2657+AH2657+AI2657</f>
        <v>0</v>
      </c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>
        <v>0</v>
      </c>
      <c r="AX2657" s="14">
        <v>0</v>
      </c>
      <c r="AY2657" s="14">
        <v>0</v>
      </c>
      <c r="AZ2657" s="14"/>
      <c r="BA2657" s="14"/>
      <c r="BB2657" s="14"/>
      <c r="BC2657" s="14"/>
      <c r="BD2657" s="14"/>
      <c r="BE2657" s="14">
        <f t="shared" ref="BE2657:BE2718" si="4146">AY2657+AZ2657+BA2657+BB2657+BC2657+BD2657</f>
        <v>0</v>
      </c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>
        <v>0</v>
      </c>
      <c r="BS2657" s="14">
        <v>0</v>
      </c>
      <c r="BT2657" s="14" t="e">
        <f>IF(#REF!=0,"-",#REF!/#REF!*100)</f>
        <v>#REF!</v>
      </c>
    </row>
    <row r="2658" spans="1:72" ht="33.75" x14ac:dyDescent="0.25">
      <c r="A2658" s="1" t="s">
        <v>0</v>
      </c>
      <c r="B2658" s="1" t="s">
        <v>0</v>
      </c>
      <c r="C2658" s="1" t="s">
        <v>0</v>
      </c>
      <c r="D2658" s="101" t="s">
        <v>0</v>
      </c>
      <c r="E2658" s="101" t="s">
        <v>0</v>
      </c>
      <c r="F2658" s="101" t="s">
        <v>0</v>
      </c>
      <c r="G2658" s="2" t="s">
        <v>0</v>
      </c>
      <c r="H2658" s="10" t="s">
        <v>47</v>
      </c>
      <c r="I2658" s="11">
        <f t="shared" ref="I2658:AA2658" si="4147">SUM(I2659)</f>
        <v>0</v>
      </c>
      <c r="J2658" s="11">
        <f t="shared" si="4147"/>
        <v>0</v>
      </c>
      <c r="K2658" s="11">
        <f t="shared" si="4147"/>
        <v>0</v>
      </c>
      <c r="L2658" s="11">
        <f t="shared" si="4147"/>
        <v>0</v>
      </c>
      <c r="M2658" s="11">
        <f t="shared" si="4147"/>
        <v>0</v>
      </c>
      <c r="N2658" s="11">
        <f t="shared" si="4147"/>
        <v>0</v>
      </c>
      <c r="O2658" s="11">
        <f t="shared" si="4147"/>
        <v>0</v>
      </c>
      <c r="P2658" s="11">
        <f t="shared" si="4147"/>
        <v>0</v>
      </c>
      <c r="Q2658" s="11">
        <f t="shared" si="4147"/>
        <v>0</v>
      </c>
      <c r="R2658" s="11">
        <f t="shared" si="4147"/>
        <v>0</v>
      </c>
      <c r="S2658" s="11">
        <f t="shared" si="4147"/>
        <v>0</v>
      </c>
      <c r="T2658" s="11">
        <f t="shared" si="4147"/>
        <v>0</v>
      </c>
      <c r="U2658" s="11">
        <f t="shared" si="4147"/>
        <v>0</v>
      </c>
      <c r="V2658" s="11">
        <f t="shared" si="4147"/>
        <v>0</v>
      </c>
      <c r="W2658" s="11">
        <f t="shared" si="4147"/>
        <v>0</v>
      </c>
      <c r="X2658" s="11">
        <f t="shared" si="4147"/>
        <v>0</v>
      </c>
      <c r="Y2658" s="11">
        <f t="shared" si="4147"/>
        <v>0</v>
      </c>
      <c r="Z2658" s="11">
        <f t="shared" si="4147"/>
        <v>0</v>
      </c>
      <c r="AA2658" s="11">
        <f t="shared" si="4147"/>
        <v>0</v>
      </c>
      <c r="AB2658" s="11">
        <v>0</v>
      </c>
      <c r="AC2658" s="11">
        <v>0</v>
      </c>
      <c r="AD2658" s="11">
        <f t="shared" ref="AD2658:AV2658" si="4148">SUM(AD2659)</f>
        <v>0</v>
      </c>
      <c r="AE2658" s="11">
        <f t="shared" si="4148"/>
        <v>0</v>
      </c>
      <c r="AF2658" s="11">
        <f t="shared" si="4148"/>
        <v>0</v>
      </c>
      <c r="AG2658" s="11">
        <f t="shared" si="4148"/>
        <v>0</v>
      </c>
      <c r="AH2658" s="11">
        <f t="shared" si="4148"/>
        <v>0</v>
      </c>
      <c r="AI2658" s="11">
        <f t="shared" si="4148"/>
        <v>0</v>
      </c>
      <c r="AJ2658" s="11">
        <f t="shared" si="4148"/>
        <v>0</v>
      </c>
      <c r="AK2658" s="11">
        <f t="shared" si="4148"/>
        <v>0</v>
      </c>
      <c r="AL2658" s="11">
        <f t="shared" si="4148"/>
        <v>0</v>
      </c>
      <c r="AM2658" s="11">
        <f t="shared" si="4148"/>
        <v>0</v>
      </c>
      <c r="AN2658" s="11">
        <f t="shared" si="4148"/>
        <v>0</v>
      </c>
      <c r="AO2658" s="11">
        <f t="shared" si="4148"/>
        <v>0</v>
      </c>
      <c r="AP2658" s="11">
        <f t="shared" si="4148"/>
        <v>0</v>
      </c>
      <c r="AQ2658" s="11">
        <f t="shared" si="4148"/>
        <v>0</v>
      </c>
      <c r="AR2658" s="11">
        <f t="shared" si="4148"/>
        <v>0</v>
      </c>
      <c r="AS2658" s="11">
        <f t="shared" si="4148"/>
        <v>0</v>
      </c>
      <c r="AT2658" s="11">
        <f t="shared" si="4148"/>
        <v>0</v>
      </c>
      <c r="AU2658" s="11">
        <f t="shared" si="4148"/>
        <v>0</v>
      </c>
      <c r="AV2658" s="11">
        <f t="shared" si="4148"/>
        <v>0</v>
      </c>
      <c r="AW2658" s="11">
        <v>0</v>
      </c>
      <c r="AX2658" s="11">
        <v>0</v>
      </c>
      <c r="AY2658" s="11">
        <f t="shared" ref="AY2658:BQ2658" si="4149">SUM(AY2659)</f>
        <v>0</v>
      </c>
      <c r="AZ2658" s="11">
        <f t="shared" si="4149"/>
        <v>0</v>
      </c>
      <c r="BA2658" s="11">
        <f t="shared" si="4149"/>
        <v>0</v>
      </c>
      <c r="BB2658" s="11">
        <f t="shared" si="4149"/>
        <v>0</v>
      </c>
      <c r="BC2658" s="11">
        <f t="shared" si="4149"/>
        <v>0</v>
      </c>
      <c r="BD2658" s="11">
        <f t="shared" si="4149"/>
        <v>0</v>
      </c>
      <c r="BE2658" s="11">
        <f t="shared" si="4149"/>
        <v>0</v>
      </c>
      <c r="BF2658" s="11">
        <f t="shared" si="4149"/>
        <v>0</v>
      </c>
      <c r="BG2658" s="11">
        <f t="shared" si="4149"/>
        <v>0</v>
      </c>
      <c r="BH2658" s="11">
        <f t="shared" si="4149"/>
        <v>0</v>
      </c>
      <c r="BI2658" s="11">
        <f t="shared" si="4149"/>
        <v>0</v>
      </c>
      <c r="BJ2658" s="11">
        <f t="shared" si="4149"/>
        <v>0</v>
      </c>
      <c r="BK2658" s="11">
        <f t="shared" si="4149"/>
        <v>0</v>
      </c>
      <c r="BL2658" s="11">
        <f t="shared" si="4149"/>
        <v>0</v>
      </c>
      <c r="BM2658" s="11">
        <f t="shared" si="4149"/>
        <v>0</v>
      </c>
      <c r="BN2658" s="11">
        <f t="shared" si="4149"/>
        <v>0</v>
      </c>
      <c r="BO2658" s="11">
        <f t="shared" si="4149"/>
        <v>0</v>
      </c>
      <c r="BP2658" s="11">
        <f t="shared" si="4149"/>
        <v>0</v>
      </c>
      <c r="BQ2658" s="11">
        <f t="shared" si="4149"/>
        <v>0</v>
      </c>
      <c r="BR2658" s="11">
        <v>0</v>
      </c>
      <c r="BS2658" s="11">
        <v>0</v>
      </c>
      <c r="BT2658" s="11" t="e">
        <f>IF(#REF!=0,"-",#REF!/#REF!*100)</f>
        <v>#REF!</v>
      </c>
    </row>
    <row r="2659" spans="1:72" x14ac:dyDescent="0.25">
      <c r="A2659" s="4" t="s">
        <v>833</v>
      </c>
      <c r="B2659" s="4" t="s">
        <v>1</v>
      </c>
      <c r="C2659" s="4" t="s">
        <v>12</v>
      </c>
      <c r="D2659" s="102" t="s">
        <v>835</v>
      </c>
      <c r="E2659" s="101" t="s">
        <v>48</v>
      </c>
      <c r="F2659" s="101" t="s">
        <v>0</v>
      </c>
      <c r="G2659" s="2" t="s">
        <v>0</v>
      </c>
      <c r="H2659" s="2" t="s">
        <v>49</v>
      </c>
      <c r="I2659" s="12">
        <f t="shared" ref="I2659:AA2659" si="4150">SUM(I2660,I2663,I2664)</f>
        <v>0</v>
      </c>
      <c r="J2659" s="12">
        <f t="shared" si="4150"/>
        <v>0</v>
      </c>
      <c r="K2659" s="12">
        <f t="shared" si="4150"/>
        <v>0</v>
      </c>
      <c r="L2659" s="12">
        <f t="shared" si="4150"/>
        <v>0</v>
      </c>
      <c r="M2659" s="12">
        <f t="shared" si="4150"/>
        <v>0</v>
      </c>
      <c r="N2659" s="12">
        <f t="shared" si="4150"/>
        <v>0</v>
      </c>
      <c r="O2659" s="12">
        <f t="shared" ref="O2659" si="4151">SUM(O2660,O2663,O2664)</f>
        <v>0</v>
      </c>
      <c r="P2659" s="12">
        <f t="shared" si="4150"/>
        <v>0</v>
      </c>
      <c r="Q2659" s="12">
        <f t="shared" si="4150"/>
        <v>0</v>
      </c>
      <c r="R2659" s="12">
        <f t="shared" si="4150"/>
        <v>0</v>
      </c>
      <c r="S2659" s="12">
        <f t="shared" si="4150"/>
        <v>0</v>
      </c>
      <c r="T2659" s="12">
        <f t="shared" si="4150"/>
        <v>0</v>
      </c>
      <c r="U2659" s="12">
        <f t="shared" si="4150"/>
        <v>0</v>
      </c>
      <c r="V2659" s="12">
        <f t="shared" si="4150"/>
        <v>0</v>
      </c>
      <c r="W2659" s="12">
        <f t="shared" si="4150"/>
        <v>0</v>
      </c>
      <c r="X2659" s="12">
        <f t="shared" si="4150"/>
        <v>0</v>
      </c>
      <c r="Y2659" s="12">
        <f t="shared" si="4150"/>
        <v>0</v>
      </c>
      <c r="Z2659" s="12">
        <f t="shared" si="4150"/>
        <v>0</v>
      </c>
      <c r="AA2659" s="12">
        <f t="shared" si="4150"/>
        <v>0</v>
      </c>
      <c r="AB2659" s="12">
        <v>0</v>
      </c>
      <c r="AC2659" s="12">
        <v>0</v>
      </c>
      <c r="AD2659" s="12">
        <f t="shared" ref="AD2659:AV2659" si="4152">SUM(AD2660,AD2663,AD2664)</f>
        <v>0</v>
      </c>
      <c r="AE2659" s="12">
        <f t="shared" si="4152"/>
        <v>0</v>
      </c>
      <c r="AF2659" s="12">
        <f t="shared" si="4152"/>
        <v>0</v>
      </c>
      <c r="AG2659" s="12">
        <f t="shared" si="4152"/>
        <v>0</v>
      </c>
      <c r="AH2659" s="12">
        <f t="shared" si="4152"/>
        <v>0</v>
      </c>
      <c r="AI2659" s="12">
        <f t="shared" si="4152"/>
        <v>0</v>
      </c>
      <c r="AJ2659" s="12">
        <f t="shared" ref="AJ2659" si="4153">SUM(AJ2660,AJ2663,AJ2664)</f>
        <v>0</v>
      </c>
      <c r="AK2659" s="12">
        <f t="shared" si="4152"/>
        <v>0</v>
      </c>
      <c r="AL2659" s="12">
        <f t="shared" si="4152"/>
        <v>0</v>
      </c>
      <c r="AM2659" s="12">
        <f t="shared" si="4152"/>
        <v>0</v>
      </c>
      <c r="AN2659" s="12">
        <f t="shared" si="4152"/>
        <v>0</v>
      </c>
      <c r="AO2659" s="12">
        <f t="shared" si="4152"/>
        <v>0</v>
      </c>
      <c r="AP2659" s="12">
        <f t="shared" si="4152"/>
        <v>0</v>
      </c>
      <c r="AQ2659" s="12">
        <f t="shared" si="4152"/>
        <v>0</v>
      </c>
      <c r="AR2659" s="12">
        <f t="shared" si="4152"/>
        <v>0</v>
      </c>
      <c r="AS2659" s="12">
        <f t="shared" si="4152"/>
        <v>0</v>
      </c>
      <c r="AT2659" s="12">
        <f t="shared" si="4152"/>
        <v>0</v>
      </c>
      <c r="AU2659" s="12">
        <f t="shared" si="4152"/>
        <v>0</v>
      </c>
      <c r="AV2659" s="12">
        <f t="shared" si="4152"/>
        <v>0</v>
      </c>
      <c r="AW2659" s="12">
        <v>0</v>
      </c>
      <c r="AX2659" s="12">
        <v>0</v>
      </c>
      <c r="AY2659" s="12">
        <f t="shared" ref="AY2659:BQ2659" si="4154">SUM(AY2660,AY2663,AY2664)</f>
        <v>0</v>
      </c>
      <c r="AZ2659" s="12">
        <f t="shared" si="4154"/>
        <v>0</v>
      </c>
      <c r="BA2659" s="12">
        <f t="shared" si="4154"/>
        <v>0</v>
      </c>
      <c r="BB2659" s="12">
        <f t="shared" si="4154"/>
        <v>0</v>
      </c>
      <c r="BC2659" s="12">
        <f t="shared" si="4154"/>
        <v>0</v>
      </c>
      <c r="BD2659" s="12">
        <f t="shared" si="4154"/>
        <v>0</v>
      </c>
      <c r="BE2659" s="12">
        <f t="shared" ref="BE2659" si="4155">SUM(BE2660,BE2663,BE2664)</f>
        <v>0</v>
      </c>
      <c r="BF2659" s="12">
        <f t="shared" si="4154"/>
        <v>0</v>
      </c>
      <c r="BG2659" s="12">
        <f t="shared" si="4154"/>
        <v>0</v>
      </c>
      <c r="BH2659" s="12">
        <f t="shared" si="4154"/>
        <v>0</v>
      </c>
      <c r="BI2659" s="12">
        <f t="shared" si="4154"/>
        <v>0</v>
      </c>
      <c r="BJ2659" s="12">
        <f t="shared" si="4154"/>
        <v>0</v>
      </c>
      <c r="BK2659" s="12">
        <f t="shared" si="4154"/>
        <v>0</v>
      </c>
      <c r="BL2659" s="12">
        <f t="shared" si="4154"/>
        <v>0</v>
      </c>
      <c r="BM2659" s="12">
        <f t="shared" si="4154"/>
        <v>0</v>
      </c>
      <c r="BN2659" s="12">
        <f t="shared" si="4154"/>
        <v>0</v>
      </c>
      <c r="BO2659" s="12">
        <f t="shared" si="4154"/>
        <v>0</v>
      </c>
      <c r="BP2659" s="12">
        <f t="shared" si="4154"/>
        <v>0</v>
      </c>
      <c r="BQ2659" s="12">
        <f t="shared" si="4154"/>
        <v>0</v>
      </c>
      <c r="BR2659" s="12">
        <v>0</v>
      </c>
      <c r="BS2659" s="12">
        <v>0</v>
      </c>
      <c r="BT2659" s="12" t="e">
        <f>IF(#REF!=0,"-",#REF!/#REF!*100)</f>
        <v>#REF!</v>
      </c>
    </row>
    <row r="2660" spans="1:72" x14ac:dyDescent="0.25">
      <c r="A2660" s="1" t="s">
        <v>833</v>
      </c>
      <c r="B2660" s="1" t="s">
        <v>1</v>
      </c>
      <c r="C2660" s="1" t="s">
        <v>12</v>
      </c>
      <c r="D2660" s="105" t="s">
        <v>835</v>
      </c>
      <c r="E2660" s="105" t="s">
        <v>50</v>
      </c>
      <c r="F2660" s="102" t="s">
        <v>0</v>
      </c>
      <c r="G2660" s="13" t="s">
        <v>0</v>
      </c>
      <c r="H2660" s="2" t="s">
        <v>51</v>
      </c>
      <c r="I2660" s="12">
        <f t="shared" ref="I2660:AA2660" si="4156">SUM(I2661:I2662)</f>
        <v>0</v>
      </c>
      <c r="J2660" s="12">
        <f t="shared" si="4156"/>
        <v>0</v>
      </c>
      <c r="K2660" s="12">
        <f t="shared" si="4156"/>
        <v>0</v>
      </c>
      <c r="L2660" s="12">
        <f t="shared" si="4156"/>
        <v>0</v>
      </c>
      <c r="M2660" s="12">
        <f t="shared" si="4156"/>
        <v>0</v>
      </c>
      <c r="N2660" s="12">
        <f t="shared" si="4156"/>
        <v>0</v>
      </c>
      <c r="O2660" s="12">
        <f t="shared" ref="O2660" si="4157">SUM(O2661:O2662)</f>
        <v>0</v>
      </c>
      <c r="P2660" s="12">
        <f t="shared" si="4156"/>
        <v>0</v>
      </c>
      <c r="Q2660" s="12">
        <f t="shared" si="4156"/>
        <v>0</v>
      </c>
      <c r="R2660" s="12">
        <f t="shared" si="4156"/>
        <v>0</v>
      </c>
      <c r="S2660" s="12">
        <f t="shared" si="4156"/>
        <v>0</v>
      </c>
      <c r="T2660" s="12">
        <f t="shared" si="4156"/>
        <v>0</v>
      </c>
      <c r="U2660" s="12">
        <f t="shared" si="4156"/>
        <v>0</v>
      </c>
      <c r="V2660" s="12">
        <f t="shared" si="4156"/>
        <v>0</v>
      </c>
      <c r="W2660" s="12">
        <f t="shared" si="4156"/>
        <v>0</v>
      </c>
      <c r="X2660" s="12">
        <f t="shared" si="4156"/>
        <v>0</v>
      </c>
      <c r="Y2660" s="12">
        <f t="shared" si="4156"/>
        <v>0</v>
      </c>
      <c r="Z2660" s="12">
        <f t="shared" si="4156"/>
        <v>0</v>
      </c>
      <c r="AA2660" s="12">
        <f t="shared" si="4156"/>
        <v>0</v>
      </c>
      <c r="AB2660" s="12">
        <v>0</v>
      </c>
      <c r="AC2660" s="12">
        <v>0</v>
      </c>
      <c r="AD2660" s="12">
        <f t="shared" ref="AD2660:AV2660" si="4158">SUM(AD2661:AD2662)</f>
        <v>0</v>
      </c>
      <c r="AE2660" s="12">
        <f t="shared" si="4158"/>
        <v>0</v>
      </c>
      <c r="AF2660" s="12">
        <f t="shared" si="4158"/>
        <v>0</v>
      </c>
      <c r="AG2660" s="12">
        <f t="shared" si="4158"/>
        <v>0</v>
      </c>
      <c r="AH2660" s="12">
        <f t="shared" si="4158"/>
        <v>0</v>
      </c>
      <c r="AI2660" s="12">
        <f t="shared" si="4158"/>
        <v>0</v>
      </c>
      <c r="AJ2660" s="12">
        <f t="shared" ref="AJ2660" si="4159">SUM(AJ2661:AJ2662)</f>
        <v>0</v>
      </c>
      <c r="AK2660" s="12">
        <f t="shared" si="4158"/>
        <v>0</v>
      </c>
      <c r="AL2660" s="12">
        <f t="shared" si="4158"/>
        <v>0</v>
      </c>
      <c r="AM2660" s="12">
        <f t="shared" si="4158"/>
        <v>0</v>
      </c>
      <c r="AN2660" s="12">
        <f t="shared" si="4158"/>
        <v>0</v>
      </c>
      <c r="AO2660" s="12">
        <f t="shared" si="4158"/>
        <v>0</v>
      </c>
      <c r="AP2660" s="12">
        <f t="shared" si="4158"/>
        <v>0</v>
      </c>
      <c r="AQ2660" s="12">
        <f t="shared" si="4158"/>
        <v>0</v>
      </c>
      <c r="AR2660" s="12">
        <f t="shared" si="4158"/>
        <v>0</v>
      </c>
      <c r="AS2660" s="12">
        <f t="shared" si="4158"/>
        <v>0</v>
      </c>
      <c r="AT2660" s="12">
        <f t="shared" si="4158"/>
        <v>0</v>
      </c>
      <c r="AU2660" s="12">
        <f t="shared" si="4158"/>
        <v>0</v>
      </c>
      <c r="AV2660" s="12">
        <f t="shared" si="4158"/>
        <v>0</v>
      </c>
      <c r="AW2660" s="12">
        <v>0</v>
      </c>
      <c r="AX2660" s="12">
        <v>0</v>
      </c>
      <c r="AY2660" s="12">
        <f t="shared" ref="AY2660:BQ2660" si="4160">SUM(AY2661:AY2662)</f>
        <v>0</v>
      </c>
      <c r="AZ2660" s="12">
        <f t="shared" si="4160"/>
        <v>0</v>
      </c>
      <c r="BA2660" s="12">
        <f t="shared" si="4160"/>
        <v>0</v>
      </c>
      <c r="BB2660" s="12">
        <f t="shared" si="4160"/>
        <v>0</v>
      </c>
      <c r="BC2660" s="12">
        <f t="shared" si="4160"/>
        <v>0</v>
      </c>
      <c r="BD2660" s="12">
        <f t="shared" si="4160"/>
        <v>0</v>
      </c>
      <c r="BE2660" s="12">
        <f t="shared" ref="BE2660" si="4161">SUM(BE2661:BE2662)</f>
        <v>0</v>
      </c>
      <c r="BF2660" s="12">
        <f t="shared" si="4160"/>
        <v>0</v>
      </c>
      <c r="BG2660" s="12">
        <f t="shared" si="4160"/>
        <v>0</v>
      </c>
      <c r="BH2660" s="12">
        <f t="shared" si="4160"/>
        <v>0</v>
      </c>
      <c r="BI2660" s="12">
        <f t="shared" si="4160"/>
        <v>0</v>
      </c>
      <c r="BJ2660" s="12">
        <f t="shared" si="4160"/>
        <v>0</v>
      </c>
      <c r="BK2660" s="12">
        <f t="shared" si="4160"/>
        <v>0</v>
      </c>
      <c r="BL2660" s="12">
        <f t="shared" si="4160"/>
        <v>0</v>
      </c>
      <c r="BM2660" s="12">
        <f t="shared" si="4160"/>
        <v>0</v>
      </c>
      <c r="BN2660" s="12">
        <f t="shared" si="4160"/>
        <v>0</v>
      </c>
      <c r="BO2660" s="12">
        <f t="shared" si="4160"/>
        <v>0</v>
      </c>
      <c r="BP2660" s="12">
        <f t="shared" si="4160"/>
        <v>0</v>
      </c>
      <c r="BQ2660" s="12">
        <f t="shared" si="4160"/>
        <v>0</v>
      </c>
      <c r="BR2660" s="12">
        <v>0</v>
      </c>
      <c r="BS2660" s="12">
        <v>0</v>
      </c>
      <c r="BT2660" s="12" t="e">
        <f>IF(#REF!=0,"-",#REF!/#REF!*100)</f>
        <v>#REF!</v>
      </c>
    </row>
    <row r="2661" spans="1:72" x14ac:dyDescent="0.25">
      <c r="A2661" s="4" t="s">
        <v>833</v>
      </c>
      <c r="B2661" s="4" t="s">
        <v>1</v>
      </c>
      <c r="C2661" s="4" t="s">
        <v>12</v>
      </c>
      <c r="D2661" s="102" t="s">
        <v>835</v>
      </c>
      <c r="E2661" s="113">
        <v>8213</v>
      </c>
      <c r="F2661" s="102"/>
      <c r="G2661" s="98" t="s">
        <v>1644</v>
      </c>
      <c r="H2661" s="13" t="s">
        <v>51</v>
      </c>
      <c r="I2661" s="14">
        <v>0</v>
      </c>
      <c r="J2661" s="14"/>
      <c r="K2661" s="14"/>
      <c r="L2661" s="14"/>
      <c r="M2661" s="14"/>
      <c r="N2661" s="14"/>
      <c r="O2661" s="14">
        <f t="shared" si="4144"/>
        <v>0</v>
      </c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>
        <v>0</v>
      </c>
      <c r="AC2661" s="14">
        <v>0</v>
      </c>
      <c r="AD2661" s="14">
        <v>0</v>
      </c>
      <c r="AE2661" s="14"/>
      <c r="AF2661" s="14"/>
      <c r="AG2661" s="14"/>
      <c r="AH2661" s="14"/>
      <c r="AI2661" s="14"/>
      <c r="AJ2661" s="14">
        <f t="shared" si="4145"/>
        <v>0</v>
      </c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>
        <v>0</v>
      </c>
      <c r="AX2661" s="14">
        <v>0</v>
      </c>
      <c r="AY2661" s="14">
        <v>0</v>
      </c>
      <c r="AZ2661" s="14"/>
      <c r="BA2661" s="14"/>
      <c r="BB2661" s="14"/>
      <c r="BC2661" s="14"/>
      <c r="BD2661" s="14"/>
      <c r="BE2661" s="14">
        <f t="shared" si="4146"/>
        <v>0</v>
      </c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>
        <v>0</v>
      </c>
      <c r="BS2661" s="14">
        <v>0</v>
      </c>
      <c r="BT2661" s="14" t="e">
        <f>IF(#REF!=0,"-",#REF!/#REF!*100)</f>
        <v>#REF!</v>
      </c>
    </row>
    <row r="2662" spans="1:72" ht="22.5" x14ac:dyDescent="0.25">
      <c r="A2662" s="4" t="s">
        <v>833</v>
      </c>
      <c r="B2662" s="4" t="s">
        <v>1</v>
      </c>
      <c r="C2662" s="4" t="s">
        <v>12</v>
      </c>
      <c r="D2662" s="102" t="s">
        <v>835</v>
      </c>
      <c r="E2662" s="113">
        <v>8213</v>
      </c>
      <c r="F2662" s="102" t="s">
        <v>843</v>
      </c>
      <c r="G2662" s="98" t="s">
        <v>1644</v>
      </c>
      <c r="H2662" s="13" t="s">
        <v>844</v>
      </c>
      <c r="I2662" s="14">
        <v>0</v>
      </c>
      <c r="J2662" s="14"/>
      <c r="K2662" s="14"/>
      <c r="L2662" s="14"/>
      <c r="M2662" s="14"/>
      <c r="N2662" s="14"/>
      <c r="O2662" s="14">
        <f t="shared" si="4144"/>
        <v>0</v>
      </c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>
        <v>0</v>
      </c>
      <c r="AC2662" s="14">
        <v>0</v>
      </c>
      <c r="AD2662" s="14">
        <v>0</v>
      </c>
      <c r="AE2662" s="14"/>
      <c r="AF2662" s="14"/>
      <c r="AG2662" s="14"/>
      <c r="AH2662" s="14"/>
      <c r="AI2662" s="14"/>
      <c r="AJ2662" s="14">
        <f t="shared" si="4145"/>
        <v>0</v>
      </c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>
        <v>0</v>
      </c>
      <c r="AX2662" s="14">
        <v>0</v>
      </c>
      <c r="AY2662" s="14">
        <v>0</v>
      </c>
      <c r="AZ2662" s="14"/>
      <c r="BA2662" s="14"/>
      <c r="BB2662" s="14"/>
      <c r="BC2662" s="14"/>
      <c r="BD2662" s="14"/>
      <c r="BE2662" s="14">
        <f t="shared" si="4146"/>
        <v>0</v>
      </c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>
        <v>0</v>
      </c>
      <c r="BS2662" s="14">
        <v>0</v>
      </c>
      <c r="BT2662" s="14" t="e">
        <f>IF(#REF!=0,"-",#REF!/#REF!*100)</f>
        <v>#REF!</v>
      </c>
    </row>
    <row r="2663" spans="1:72" x14ac:dyDescent="0.25">
      <c r="A2663" s="4" t="s">
        <v>833</v>
      </c>
      <c r="B2663" s="4" t="s">
        <v>1</v>
      </c>
      <c r="C2663" s="4" t="s">
        <v>12</v>
      </c>
      <c r="D2663" s="102" t="s">
        <v>835</v>
      </c>
      <c r="E2663" s="113">
        <v>8215</v>
      </c>
      <c r="F2663" s="102"/>
      <c r="G2663" s="98" t="s">
        <v>1644</v>
      </c>
      <c r="H2663" s="13" t="s">
        <v>68</v>
      </c>
      <c r="I2663" s="14">
        <v>0</v>
      </c>
      <c r="J2663" s="14"/>
      <c r="K2663" s="14"/>
      <c r="L2663" s="14"/>
      <c r="M2663" s="14"/>
      <c r="N2663" s="14"/>
      <c r="O2663" s="14">
        <f t="shared" si="4144"/>
        <v>0</v>
      </c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>
        <v>0</v>
      </c>
      <c r="AC2663" s="14">
        <v>0</v>
      </c>
      <c r="AD2663" s="14">
        <v>0</v>
      </c>
      <c r="AE2663" s="14"/>
      <c r="AF2663" s="14"/>
      <c r="AG2663" s="14"/>
      <c r="AH2663" s="14"/>
      <c r="AI2663" s="14"/>
      <c r="AJ2663" s="14">
        <f t="shared" si="4145"/>
        <v>0</v>
      </c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>
        <v>0</v>
      </c>
      <c r="AX2663" s="14">
        <v>0</v>
      </c>
      <c r="AY2663" s="14">
        <v>0</v>
      </c>
      <c r="AZ2663" s="14"/>
      <c r="BA2663" s="14"/>
      <c r="BB2663" s="14"/>
      <c r="BC2663" s="14"/>
      <c r="BD2663" s="14"/>
      <c r="BE2663" s="14">
        <f t="shared" si="4146"/>
        <v>0</v>
      </c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>
        <v>0</v>
      </c>
      <c r="BS2663" s="14">
        <v>0</v>
      </c>
      <c r="BT2663" s="14" t="e">
        <f>IF(#REF!=0,"-",#REF!/#REF!*100)</f>
        <v>#REF!</v>
      </c>
    </row>
    <row r="2664" spans="1:72" ht="22.5" x14ac:dyDescent="0.25">
      <c r="A2664" s="1" t="s">
        <v>833</v>
      </c>
      <c r="B2664" s="1" t="s">
        <v>1</v>
      </c>
      <c r="C2664" s="1" t="s">
        <v>12</v>
      </c>
      <c r="D2664" s="105" t="s">
        <v>835</v>
      </c>
      <c r="E2664" s="105" t="s">
        <v>107</v>
      </c>
      <c r="F2664" s="102" t="s">
        <v>0</v>
      </c>
      <c r="G2664" s="13" t="s">
        <v>0</v>
      </c>
      <c r="H2664" s="2" t="s">
        <v>108</v>
      </c>
      <c r="I2664" s="12">
        <f t="shared" ref="I2664:AA2664" si="4162">SUM(I2665:I2666)</f>
        <v>0</v>
      </c>
      <c r="J2664" s="12">
        <f t="shared" si="4162"/>
        <v>0</v>
      </c>
      <c r="K2664" s="12">
        <f t="shared" si="4162"/>
        <v>0</v>
      </c>
      <c r="L2664" s="12">
        <f t="shared" si="4162"/>
        <v>0</v>
      </c>
      <c r="M2664" s="12">
        <f t="shared" si="4162"/>
        <v>0</v>
      </c>
      <c r="N2664" s="12">
        <f t="shared" si="4162"/>
        <v>0</v>
      </c>
      <c r="O2664" s="12">
        <f t="shared" si="4162"/>
        <v>0</v>
      </c>
      <c r="P2664" s="12">
        <f t="shared" si="4162"/>
        <v>0</v>
      </c>
      <c r="Q2664" s="12">
        <f t="shared" si="4162"/>
        <v>0</v>
      </c>
      <c r="R2664" s="12">
        <f t="shared" si="4162"/>
        <v>0</v>
      </c>
      <c r="S2664" s="12">
        <f t="shared" si="4162"/>
        <v>0</v>
      </c>
      <c r="T2664" s="12">
        <f t="shared" si="4162"/>
        <v>0</v>
      </c>
      <c r="U2664" s="12">
        <f t="shared" si="4162"/>
        <v>0</v>
      </c>
      <c r="V2664" s="12">
        <f t="shared" si="4162"/>
        <v>0</v>
      </c>
      <c r="W2664" s="12">
        <f t="shared" si="4162"/>
        <v>0</v>
      </c>
      <c r="X2664" s="12">
        <f t="shared" si="4162"/>
        <v>0</v>
      </c>
      <c r="Y2664" s="12">
        <f t="shared" si="4162"/>
        <v>0</v>
      </c>
      <c r="Z2664" s="12">
        <f t="shared" si="4162"/>
        <v>0</v>
      </c>
      <c r="AA2664" s="12">
        <f t="shared" si="4162"/>
        <v>0</v>
      </c>
      <c r="AB2664" s="12">
        <v>0</v>
      </c>
      <c r="AC2664" s="12">
        <v>0</v>
      </c>
      <c r="AD2664" s="12">
        <f t="shared" ref="AD2664:AV2664" si="4163">SUM(AD2665:AD2666)</f>
        <v>0</v>
      </c>
      <c r="AE2664" s="12">
        <f t="shared" si="4163"/>
        <v>0</v>
      </c>
      <c r="AF2664" s="12">
        <f t="shared" si="4163"/>
        <v>0</v>
      </c>
      <c r="AG2664" s="12">
        <f t="shared" si="4163"/>
        <v>0</v>
      </c>
      <c r="AH2664" s="12">
        <f t="shared" si="4163"/>
        <v>0</v>
      </c>
      <c r="AI2664" s="12">
        <f t="shared" si="4163"/>
        <v>0</v>
      </c>
      <c r="AJ2664" s="12">
        <f t="shared" si="4163"/>
        <v>0</v>
      </c>
      <c r="AK2664" s="12">
        <f t="shared" si="4163"/>
        <v>0</v>
      </c>
      <c r="AL2664" s="12">
        <f t="shared" si="4163"/>
        <v>0</v>
      </c>
      <c r="AM2664" s="12">
        <f t="shared" si="4163"/>
        <v>0</v>
      </c>
      <c r="AN2664" s="12">
        <f t="shared" si="4163"/>
        <v>0</v>
      </c>
      <c r="AO2664" s="12">
        <f t="shared" si="4163"/>
        <v>0</v>
      </c>
      <c r="AP2664" s="12">
        <f t="shared" si="4163"/>
        <v>0</v>
      </c>
      <c r="AQ2664" s="12">
        <f t="shared" si="4163"/>
        <v>0</v>
      </c>
      <c r="AR2664" s="12">
        <f t="shared" si="4163"/>
        <v>0</v>
      </c>
      <c r="AS2664" s="12">
        <f t="shared" si="4163"/>
        <v>0</v>
      </c>
      <c r="AT2664" s="12">
        <f t="shared" si="4163"/>
        <v>0</v>
      </c>
      <c r="AU2664" s="12">
        <f t="shared" si="4163"/>
        <v>0</v>
      </c>
      <c r="AV2664" s="12">
        <f t="shared" si="4163"/>
        <v>0</v>
      </c>
      <c r="AW2664" s="12">
        <v>0</v>
      </c>
      <c r="AX2664" s="12">
        <v>0</v>
      </c>
      <c r="AY2664" s="12">
        <f t="shared" ref="AY2664:BQ2664" si="4164">SUM(AY2665:AY2666)</f>
        <v>0</v>
      </c>
      <c r="AZ2664" s="12">
        <f t="shared" si="4164"/>
        <v>0</v>
      </c>
      <c r="BA2664" s="12">
        <f t="shared" si="4164"/>
        <v>0</v>
      </c>
      <c r="BB2664" s="12">
        <f t="shared" si="4164"/>
        <v>0</v>
      </c>
      <c r="BC2664" s="12">
        <f t="shared" si="4164"/>
        <v>0</v>
      </c>
      <c r="BD2664" s="12">
        <f t="shared" si="4164"/>
        <v>0</v>
      </c>
      <c r="BE2664" s="12">
        <f t="shared" si="4164"/>
        <v>0</v>
      </c>
      <c r="BF2664" s="12">
        <f t="shared" si="4164"/>
        <v>0</v>
      </c>
      <c r="BG2664" s="12">
        <f t="shared" si="4164"/>
        <v>0</v>
      </c>
      <c r="BH2664" s="12">
        <f t="shared" si="4164"/>
        <v>0</v>
      </c>
      <c r="BI2664" s="12">
        <f t="shared" si="4164"/>
        <v>0</v>
      </c>
      <c r="BJ2664" s="12">
        <f t="shared" si="4164"/>
        <v>0</v>
      </c>
      <c r="BK2664" s="12">
        <f t="shared" si="4164"/>
        <v>0</v>
      </c>
      <c r="BL2664" s="12">
        <f t="shared" si="4164"/>
        <v>0</v>
      </c>
      <c r="BM2664" s="12">
        <f t="shared" si="4164"/>
        <v>0</v>
      </c>
      <c r="BN2664" s="12">
        <f t="shared" si="4164"/>
        <v>0</v>
      </c>
      <c r="BO2664" s="12">
        <f t="shared" si="4164"/>
        <v>0</v>
      </c>
      <c r="BP2664" s="12">
        <f t="shared" si="4164"/>
        <v>0</v>
      </c>
      <c r="BQ2664" s="12">
        <f t="shared" si="4164"/>
        <v>0</v>
      </c>
      <c r="BR2664" s="12">
        <v>0</v>
      </c>
      <c r="BS2664" s="12">
        <v>0</v>
      </c>
      <c r="BT2664" s="12" t="e">
        <f>IF(#REF!=0,"-",#REF!/#REF!*100)</f>
        <v>#REF!</v>
      </c>
    </row>
    <row r="2665" spans="1:72" ht="22.5" x14ac:dyDescent="0.25">
      <c r="A2665" s="4" t="s">
        <v>833</v>
      </c>
      <c r="B2665" s="4" t="s">
        <v>1</v>
      </c>
      <c r="C2665" s="4" t="s">
        <v>12</v>
      </c>
      <c r="D2665" s="102" t="s">
        <v>835</v>
      </c>
      <c r="E2665" s="113">
        <v>8216</v>
      </c>
      <c r="F2665" s="102" t="s">
        <v>845</v>
      </c>
      <c r="G2665" s="98" t="s">
        <v>1644</v>
      </c>
      <c r="H2665" s="13" t="s">
        <v>846</v>
      </c>
      <c r="I2665" s="14">
        <v>0</v>
      </c>
      <c r="J2665" s="14"/>
      <c r="K2665" s="14"/>
      <c r="L2665" s="14"/>
      <c r="M2665" s="14"/>
      <c r="N2665" s="14"/>
      <c r="O2665" s="14">
        <f t="shared" si="4144"/>
        <v>0</v>
      </c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>
        <v>0</v>
      </c>
      <c r="AC2665" s="14">
        <v>0</v>
      </c>
      <c r="AD2665" s="14">
        <v>0</v>
      </c>
      <c r="AE2665" s="14"/>
      <c r="AF2665" s="14"/>
      <c r="AG2665" s="14"/>
      <c r="AH2665" s="14"/>
      <c r="AI2665" s="14"/>
      <c r="AJ2665" s="14">
        <f t="shared" si="4145"/>
        <v>0</v>
      </c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>
        <v>0</v>
      </c>
      <c r="AX2665" s="14">
        <v>0</v>
      </c>
      <c r="AY2665" s="14">
        <v>0</v>
      </c>
      <c r="AZ2665" s="14"/>
      <c r="BA2665" s="14"/>
      <c r="BB2665" s="14"/>
      <c r="BC2665" s="14"/>
      <c r="BD2665" s="14"/>
      <c r="BE2665" s="14">
        <f t="shared" si="4146"/>
        <v>0</v>
      </c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>
        <v>0</v>
      </c>
      <c r="BS2665" s="14">
        <v>0</v>
      </c>
      <c r="BT2665" s="14" t="e">
        <f>IF(#REF!=0,"-",#REF!/#REF!*100)</f>
        <v>#REF!</v>
      </c>
    </row>
    <row r="2666" spans="1:72" ht="22.5" x14ac:dyDescent="0.25">
      <c r="A2666" s="4" t="s">
        <v>833</v>
      </c>
      <c r="B2666" s="4" t="s">
        <v>1</v>
      </c>
      <c r="C2666" s="4" t="s">
        <v>12</v>
      </c>
      <c r="D2666" s="102" t="s">
        <v>835</v>
      </c>
      <c r="E2666" s="113">
        <v>8216</v>
      </c>
      <c r="F2666" s="102" t="s">
        <v>847</v>
      </c>
      <c r="G2666" s="98" t="s">
        <v>1644</v>
      </c>
      <c r="H2666" s="13" t="s">
        <v>848</v>
      </c>
      <c r="I2666" s="14">
        <v>0</v>
      </c>
      <c r="J2666" s="14"/>
      <c r="K2666" s="14"/>
      <c r="L2666" s="14"/>
      <c r="M2666" s="14"/>
      <c r="N2666" s="14"/>
      <c r="O2666" s="14">
        <f t="shared" si="4144"/>
        <v>0</v>
      </c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>
        <v>0</v>
      </c>
      <c r="AC2666" s="14">
        <v>0</v>
      </c>
      <c r="AD2666" s="14">
        <v>0</v>
      </c>
      <c r="AE2666" s="14"/>
      <c r="AF2666" s="14"/>
      <c r="AG2666" s="14"/>
      <c r="AH2666" s="14"/>
      <c r="AI2666" s="14"/>
      <c r="AJ2666" s="14">
        <f t="shared" si="4145"/>
        <v>0</v>
      </c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>
        <v>0</v>
      </c>
      <c r="AX2666" s="14">
        <v>0</v>
      </c>
      <c r="AY2666" s="14">
        <v>0</v>
      </c>
      <c r="AZ2666" s="14"/>
      <c r="BA2666" s="14"/>
      <c r="BB2666" s="14"/>
      <c r="BC2666" s="14"/>
      <c r="BD2666" s="14"/>
      <c r="BE2666" s="14">
        <f t="shared" si="4146"/>
        <v>0</v>
      </c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>
        <v>0</v>
      </c>
      <c r="BS2666" s="14">
        <v>0</v>
      </c>
      <c r="BT2666" s="14" t="e">
        <f>IF(#REF!=0,"-",#REF!/#REF!*100)</f>
        <v>#REF!</v>
      </c>
    </row>
    <row r="2667" spans="1:72" ht="22.5" x14ac:dyDescent="0.25">
      <c r="A2667" s="13" t="s">
        <v>0</v>
      </c>
      <c r="B2667" s="13" t="s">
        <v>0</v>
      </c>
      <c r="C2667" s="13" t="s">
        <v>0</v>
      </c>
      <c r="D2667" s="98" t="s">
        <v>0</v>
      </c>
      <c r="E2667" s="98" t="s">
        <v>0</v>
      </c>
      <c r="F2667" s="98" t="s">
        <v>0</v>
      </c>
      <c r="G2667" s="13" t="s">
        <v>0</v>
      </c>
      <c r="H2667" s="10" t="s">
        <v>849</v>
      </c>
      <c r="I2667" s="11">
        <f t="shared" ref="I2667:AA2667" si="4165">SUM(I2658,I2655,I2631)</f>
        <v>0</v>
      </c>
      <c r="J2667" s="11">
        <f t="shared" si="4165"/>
        <v>0</v>
      </c>
      <c r="K2667" s="11">
        <f t="shared" si="4165"/>
        <v>0</v>
      </c>
      <c r="L2667" s="11">
        <f t="shared" si="4165"/>
        <v>0</v>
      </c>
      <c r="M2667" s="11">
        <f t="shared" si="4165"/>
        <v>0</v>
      </c>
      <c r="N2667" s="11">
        <f t="shared" si="4165"/>
        <v>0</v>
      </c>
      <c r="O2667" s="11">
        <f t="shared" si="4165"/>
        <v>0</v>
      </c>
      <c r="P2667" s="11">
        <f t="shared" si="4165"/>
        <v>0</v>
      </c>
      <c r="Q2667" s="11">
        <f t="shared" si="4165"/>
        <v>0</v>
      </c>
      <c r="R2667" s="11">
        <f t="shared" si="4165"/>
        <v>0</v>
      </c>
      <c r="S2667" s="11">
        <f t="shared" si="4165"/>
        <v>0</v>
      </c>
      <c r="T2667" s="11">
        <f t="shared" si="4165"/>
        <v>0</v>
      </c>
      <c r="U2667" s="11">
        <f t="shared" si="4165"/>
        <v>0</v>
      </c>
      <c r="V2667" s="11">
        <f t="shared" si="4165"/>
        <v>0</v>
      </c>
      <c r="W2667" s="11">
        <f t="shared" si="4165"/>
        <v>0</v>
      </c>
      <c r="X2667" s="11">
        <f t="shared" si="4165"/>
        <v>0</v>
      </c>
      <c r="Y2667" s="11">
        <f t="shared" si="4165"/>
        <v>0</v>
      </c>
      <c r="Z2667" s="11">
        <f t="shared" si="4165"/>
        <v>0</v>
      </c>
      <c r="AA2667" s="11">
        <f t="shared" si="4165"/>
        <v>0</v>
      </c>
      <c r="AB2667" s="11">
        <v>0</v>
      </c>
      <c r="AC2667" s="11">
        <v>0</v>
      </c>
      <c r="AD2667" s="11">
        <f t="shared" ref="AD2667:AV2667" si="4166">SUM(AD2658,AD2655,AD2631)</f>
        <v>0</v>
      </c>
      <c r="AE2667" s="11">
        <f t="shared" si="4166"/>
        <v>0</v>
      </c>
      <c r="AF2667" s="11">
        <f t="shared" si="4166"/>
        <v>0</v>
      </c>
      <c r="AG2667" s="11">
        <f t="shared" si="4166"/>
        <v>0</v>
      </c>
      <c r="AH2667" s="11">
        <f t="shared" si="4166"/>
        <v>0</v>
      </c>
      <c r="AI2667" s="11">
        <f t="shared" si="4166"/>
        <v>0</v>
      </c>
      <c r="AJ2667" s="11">
        <f t="shared" si="4166"/>
        <v>0</v>
      </c>
      <c r="AK2667" s="11">
        <f t="shared" si="4166"/>
        <v>0</v>
      </c>
      <c r="AL2667" s="11">
        <f t="shared" si="4166"/>
        <v>0</v>
      </c>
      <c r="AM2667" s="11">
        <f t="shared" si="4166"/>
        <v>0</v>
      </c>
      <c r="AN2667" s="11">
        <f t="shared" si="4166"/>
        <v>0</v>
      </c>
      <c r="AO2667" s="11">
        <f t="shared" si="4166"/>
        <v>0</v>
      </c>
      <c r="AP2667" s="11">
        <f t="shared" si="4166"/>
        <v>0</v>
      </c>
      <c r="AQ2667" s="11">
        <f t="shared" si="4166"/>
        <v>0</v>
      </c>
      <c r="AR2667" s="11">
        <f t="shared" si="4166"/>
        <v>0</v>
      </c>
      <c r="AS2667" s="11">
        <f t="shared" si="4166"/>
        <v>0</v>
      </c>
      <c r="AT2667" s="11">
        <f t="shared" si="4166"/>
        <v>0</v>
      </c>
      <c r="AU2667" s="11">
        <f t="shared" si="4166"/>
        <v>0</v>
      </c>
      <c r="AV2667" s="11">
        <f t="shared" si="4166"/>
        <v>0</v>
      </c>
      <c r="AW2667" s="11">
        <v>0</v>
      </c>
      <c r="AX2667" s="11">
        <v>0</v>
      </c>
      <c r="AY2667" s="11">
        <f t="shared" ref="AY2667:BQ2667" si="4167">SUM(AY2658,AY2655,AY2631)</f>
        <v>0</v>
      </c>
      <c r="AZ2667" s="11">
        <f t="shared" si="4167"/>
        <v>0</v>
      </c>
      <c r="BA2667" s="11">
        <f t="shared" si="4167"/>
        <v>0</v>
      </c>
      <c r="BB2667" s="11">
        <f t="shared" si="4167"/>
        <v>0</v>
      </c>
      <c r="BC2667" s="11">
        <f t="shared" si="4167"/>
        <v>0</v>
      </c>
      <c r="BD2667" s="11">
        <f t="shared" si="4167"/>
        <v>0</v>
      </c>
      <c r="BE2667" s="11">
        <f t="shared" si="4167"/>
        <v>0</v>
      </c>
      <c r="BF2667" s="11">
        <f t="shared" si="4167"/>
        <v>0</v>
      </c>
      <c r="BG2667" s="11">
        <f t="shared" si="4167"/>
        <v>0</v>
      </c>
      <c r="BH2667" s="11">
        <f t="shared" si="4167"/>
        <v>0</v>
      </c>
      <c r="BI2667" s="11">
        <f t="shared" si="4167"/>
        <v>0</v>
      </c>
      <c r="BJ2667" s="11">
        <f t="shared" si="4167"/>
        <v>0</v>
      </c>
      <c r="BK2667" s="11">
        <f t="shared" si="4167"/>
        <v>0</v>
      </c>
      <c r="BL2667" s="11">
        <f t="shared" si="4167"/>
        <v>0</v>
      </c>
      <c r="BM2667" s="11">
        <f t="shared" si="4167"/>
        <v>0</v>
      </c>
      <c r="BN2667" s="11">
        <f t="shared" si="4167"/>
        <v>0</v>
      </c>
      <c r="BO2667" s="11">
        <f t="shared" si="4167"/>
        <v>0</v>
      </c>
      <c r="BP2667" s="11">
        <f t="shared" si="4167"/>
        <v>0</v>
      </c>
      <c r="BQ2667" s="11">
        <f t="shared" si="4167"/>
        <v>0</v>
      </c>
      <c r="BR2667" s="11">
        <v>0</v>
      </c>
      <c r="BS2667" s="11">
        <v>0</v>
      </c>
      <c r="BT2667" s="11" t="e">
        <f>IF(#REF!=0,"-",#REF!/#REF!*100)</f>
        <v>#REF!</v>
      </c>
    </row>
    <row r="2668" spans="1:72" ht="15.75" thickBot="1" x14ac:dyDescent="0.3">
      <c r="A2668" s="13" t="s">
        <v>0</v>
      </c>
      <c r="B2668" s="13" t="s">
        <v>0</v>
      </c>
      <c r="C2668" s="13" t="s">
        <v>0</v>
      </c>
      <c r="D2668" s="98" t="s">
        <v>0</v>
      </c>
      <c r="E2668" s="98" t="s">
        <v>0</v>
      </c>
      <c r="F2668" s="98" t="s">
        <v>0</v>
      </c>
      <c r="G2668" s="13" t="s">
        <v>0</v>
      </c>
      <c r="H2668" s="2" t="s">
        <v>53</v>
      </c>
      <c r="I2668" s="13" t="s">
        <v>0</v>
      </c>
      <c r="J2668" s="13"/>
      <c r="K2668" s="13"/>
      <c r="L2668" s="13"/>
      <c r="M2668" s="13"/>
      <c r="N2668" s="13"/>
      <c r="O2668" s="13" t="e">
        <f t="shared" si="4144"/>
        <v>#VALUE!</v>
      </c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>
        <v>0</v>
      </c>
      <c r="AC2668" s="13" t="e">
        <v>#VALUE!</v>
      </c>
      <c r="AD2668" s="13" t="s">
        <v>0</v>
      </c>
      <c r="AE2668" s="13"/>
      <c r="AF2668" s="13"/>
      <c r="AG2668" s="13"/>
      <c r="AH2668" s="13"/>
      <c r="AI2668" s="13"/>
      <c r="AJ2668" s="13" t="e">
        <f t="shared" si="4145"/>
        <v>#VALUE!</v>
      </c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>
        <v>0</v>
      </c>
      <c r="AX2668" s="13" t="e">
        <v>#VALUE!</v>
      </c>
      <c r="AY2668" s="13" t="s">
        <v>0</v>
      </c>
      <c r="AZ2668" s="13"/>
      <c r="BA2668" s="13"/>
      <c r="BB2668" s="13"/>
      <c r="BC2668" s="13"/>
      <c r="BD2668" s="13"/>
      <c r="BE2668" s="13" t="e">
        <f t="shared" si="4146"/>
        <v>#VALUE!</v>
      </c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>
        <v>0</v>
      </c>
      <c r="BS2668" s="13" t="e">
        <v>#VALUE!</v>
      </c>
      <c r="BT2668" s="12"/>
    </row>
    <row r="2669" spans="1:72" ht="69.75" customHeight="1" thickBot="1" x14ac:dyDescent="0.3">
      <c r="A2669" s="132" t="s">
        <v>0</v>
      </c>
      <c r="B2669" s="132" t="s">
        <v>0</v>
      </c>
      <c r="C2669" s="132" t="s">
        <v>0</v>
      </c>
      <c r="D2669" s="135" t="s">
        <v>0</v>
      </c>
      <c r="E2669" s="135" t="s">
        <v>0</v>
      </c>
      <c r="F2669" s="135" t="s">
        <v>0</v>
      </c>
      <c r="G2669" s="138" t="s">
        <v>0</v>
      </c>
      <c r="H2669" s="5" t="s">
        <v>54</v>
      </c>
      <c r="I2669" s="89" t="s">
        <v>9</v>
      </c>
      <c r="J2669" s="89" t="s">
        <v>1606</v>
      </c>
      <c r="K2669" s="89" t="s">
        <v>1534</v>
      </c>
      <c r="L2669" s="89" t="s">
        <v>1592</v>
      </c>
      <c r="M2669" s="89" t="s">
        <v>1593</v>
      </c>
      <c r="N2669" s="89" t="s">
        <v>1594</v>
      </c>
      <c r="O2669" s="89" t="s">
        <v>1610</v>
      </c>
      <c r="P2669" s="89" t="s">
        <v>1607</v>
      </c>
      <c r="Q2669" s="89" t="s">
        <v>1595</v>
      </c>
      <c r="R2669" s="89" t="s">
        <v>1596</v>
      </c>
      <c r="S2669" s="89" t="s">
        <v>1597</v>
      </c>
      <c r="T2669" s="89" t="s">
        <v>1598</v>
      </c>
      <c r="U2669" s="89" t="s">
        <v>1599</v>
      </c>
      <c r="V2669" s="89" t="s">
        <v>1600</v>
      </c>
      <c r="W2669" s="89" t="s">
        <v>1608</v>
      </c>
      <c r="X2669" s="89" t="s">
        <v>1609</v>
      </c>
      <c r="Y2669" s="89" t="s">
        <v>1601</v>
      </c>
      <c r="Z2669" s="89" t="s">
        <v>1602</v>
      </c>
      <c r="AA2669" s="89" t="s">
        <v>1603</v>
      </c>
      <c r="AB2669" s="89" t="s">
        <v>1604</v>
      </c>
      <c r="AC2669" s="89" t="s">
        <v>1605</v>
      </c>
      <c r="AD2669" s="90" t="s">
        <v>10</v>
      </c>
      <c r="AE2669" s="90" t="s">
        <v>1606</v>
      </c>
      <c r="AF2669" s="90" t="s">
        <v>1534</v>
      </c>
      <c r="AG2669" s="90" t="s">
        <v>1592</v>
      </c>
      <c r="AH2669" s="90" t="s">
        <v>1593</v>
      </c>
      <c r="AI2669" s="90" t="s">
        <v>1594</v>
      </c>
      <c r="AJ2669" s="90" t="s">
        <v>1611</v>
      </c>
      <c r="AK2669" s="90" t="s">
        <v>1607</v>
      </c>
      <c r="AL2669" s="90" t="s">
        <v>1595</v>
      </c>
      <c r="AM2669" s="90" t="s">
        <v>1596</v>
      </c>
      <c r="AN2669" s="90" t="s">
        <v>1597</v>
      </c>
      <c r="AO2669" s="90" t="s">
        <v>1598</v>
      </c>
      <c r="AP2669" s="90" t="s">
        <v>1599</v>
      </c>
      <c r="AQ2669" s="90" t="s">
        <v>1600</v>
      </c>
      <c r="AR2669" s="90" t="s">
        <v>1608</v>
      </c>
      <c r="AS2669" s="90" t="s">
        <v>1609</v>
      </c>
      <c r="AT2669" s="90" t="s">
        <v>1601</v>
      </c>
      <c r="AU2669" s="90" t="s">
        <v>1602</v>
      </c>
      <c r="AV2669" s="90" t="s">
        <v>1603</v>
      </c>
      <c r="AW2669" s="90" t="s">
        <v>1604</v>
      </c>
      <c r="AX2669" s="90" t="s">
        <v>1605</v>
      </c>
      <c r="AY2669" s="91" t="s">
        <v>11</v>
      </c>
      <c r="AZ2669" s="91" t="s">
        <v>1606</v>
      </c>
      <c r="BA2669" s="91" t="s">
        <v>1534</v>
      </c>
      <c r="BB2669" s="91" t="s">
        <v>1592</v>
      </c>
      <c r="BC2669" s="91" t="s">
        <v>1593</v>
      </c>
      <c r="BD2669" s="91" t="s">
        <v>1594</v>
      </c>
      <c r="BE2669" s="91" t="s">
        <v>1612</v>
      </c>
      <c r="BF2669" s="91" t="s">
        <v>1607</v>
      </c>
      <c r="BG2669" s="91" t="s">
        <v>1595</v>
      </c>
      <c r="BH2669" s="91" t="s">
        <v>1596</v>
      </c>
      <c r="BI2669" s="91" t="s">
        <v>1597</v>
      </c>
      <c r="BJ2669" s="91" t="s">
        <v>1598</v>
      </c>
      <c r="BK2669" s="91" t="s">
        <v>1599</v>
      </c>
      <c r="BL2669" s="91" t="s">
        <v>1600</v>
      </c>
      <c r="BM2669" s="91" t="s">
        <v>1608</v>
      </c>
      <c r="BN2669" s="91" t="s">
        <v>1609</v>
      </c>
      <c r="BO2669" s="91" t="s">
        <v>1601</v>
      </c>
      <c r="BP2669" s="91" t="s">
        <v>1602</v>
      </c>
      <c r="BQ2669" s="91" t="s">
        <v>1603</v>
      </c>
      <c r="BR2669" s="91" t="s">
        <v>1604</v>
      </c>
      <c r="BS2669" s="91" t="s">
        <v>1605</v>
      </c>
      <c r="BT2669" s="5" t="s">
        <v>1671</v>
      </c>
    </row>
    <row r="2670" spans="1:72" x14ac:dyDescent="0.25">
      <c r="A2670" s="133"/>
      <c r="B2670" s="133"/>
      <c r="C2670" s="133"/>
      <c r="D2670" s="136"/>
      <c r="E2670" s="136"/>
      <c r="F2670" s="136"/>
      <c r="G2670" s="139"/>
      <c r="H2670" s="15" t="s">
        <v>0</v>
      </c>
      <c r="I2670" s="9">
        <v>1</v>
      </c>
      <c r="J2670" s="9">
        <v>2</v>
      </c>
      <c r="K2670" s="9">
        <v>3</v>
      </c>
      <c r="L2670" s="9">
        <v>4</v>
      </c>
      <c r="M2670" s="9">
        <v>5</v>
      </c>
      <c r="N2670" s="9">
        <v>6</v>
      </c>
      <c r="O2670" s="9">
        <v>7</v>
      </c>
      <c r="P2670" s="9">
        <v>8</v>
      </c>
      <c r="Q2670" s="9">
        <v>9</v>
      </c>
      <c r="R2670" s="9">
        <v>10</v>
      </c>
      <c r="S2670" s="9">
        <v>11</v>
      </c>
      <c r="T2670" s="9">
        <v>12</v>
      </c>
      <c r="U2670" s="9">
        <v>13</v>
      </c>
      <c r="V2670" s="9">
        <v>14</v>
      </c>
      <c r="W2670" s="9">
        <v>15</v>
      </c>
      <c r="X2670" s="9">
        <v>16</v>
      </c>
      <c r="Y2670" s="9">
        <v>17</v>
      </c>
      <c r="Z2670" s="9">
        <v>18</v>
      </c>
      <c r="AA2670" s="9">
        <v>19</v>
      </c>
      <c r="AB2670" s="9">
        <v>20</v>
      </c>
      <c r="AC2670" s="9">
        <v>21</v>
      </c>
      <c r="AD2670" s="9">
        <v>1</v>
      </c>
      <c r="AE2670" s="9">
        <v>2</v>
      </c>
      <c r="AF2670" s="9">
        <v>3</v>
      </c>
      <c r="AG2670" s="9">
        <v>4</v>
      </c>
      <c r="AH2670" s="9">
        <v>5</v>
      </c>
      <c r="AI2670" s="9">
        <v>6</v>
      </c>
      <c r="AJ2670" s="9">
        <v>7</v>
      </c>
      <c r="AK2670" s="9">
        <v>8</v>
      </c>
      <c r="AL2670" s="9">
        <v>9</v>
      </c>
      <c r="AM2670" s="9">
        <v>10</v>
      </c>
      <c r="AN2670" s="9">
        <v>11</v>
      </c>
      <c r="AO2670" s="9">
        <v>12</v>
      </c>
      <c r="AP2670" s="9">
        <v>13</v>
      </c>
      <c r="AQ2670" s="9">
        <v>14</v>
      </c>
      <c r="AR2670" s="9">
        <v>15</v>
      </c>
      <c r="AS2670" s="9">
        <v>16</v>
      </c>
      <c r="AT2670" s="9">
        <v>17</v>
      </c>
      <c r="AU2670" s="9">
        <v>18</v>
      </c>
      <c r="AV2670" s="9">
        <v>19</v>
      </c>
      <c r="AW2670" s="9">
        <v>20</v>
      </c>
      <c r="AX2670" s="9">
        <v>21</v>
      </c>
      <c r="AY2670" s="9">
        <v>1</v>
      </c>
      <c r="AZ2670" s="9">
        <v>2</v>
      </c>
      <c r="BA2670" s="9">
        <v>3</v>
      </c>
      <c r="BB2670" s="9">
        <v>4</v>
      </c>
      <c r="BC2670" s="9">
        <v>5</v>
      </c>
      <c r="BD2670" s="9">
        <v>6</v>
      </c>
      <c r="BE2670" s="9">
        <v>7</v>
      </c>
      <c r="BF2670" s="9">
        <v>8</v>
      </c>
      <c r="BG2670" s="9">
        <v>9</v>
      </c>
      <c r="BH2670" s="9">
        <v>10</v>
      </c>
      <c r="BI2670" s="9">
        <v>11</v>
      </c>
      <c r="BJ2670" s="9">
        <v>12</v>
      </c>
      <c r="BK2670" s="9">
        <v>13</v>
      </c>
      <c r="BL2670" s="9">
        <v>14</v>
      </c>
      <c r="BM2670" s="9">
        <v>15</v>
      </c>
      <c r="BN2670" s="9">
        <v>16</v>
      </c>
      <c r="BO2670" s="9">
        <v>17</v>
      </c>
      <c r="BP2670" s="9">
        <v>18</v>
      </c>
      <c r="BQ2670" s="9">
        <v>19</v>
      </c>
      <c r="BR2670" s="9">
        <v>20</v>
      </c>
      <c r="BS2670" s="9">
        <v>21</v>
      </c>
      <c r="BT2670" s="9">
        <v>9</v>
      </c>
    </row>
    <row r="2671" spans="1:72" x14ac:dyDescent="0.25">
      <c r="A2671" s="133"/>
      <c r="B2671" s="133"/>
      <c r="C2671" s="133"/>
      <c r="D2671" s="136"/>
      <c r="E2671" s="136"/>
      <c r="F2671" s="136"/>
      <c r="G2671" s="139"/>
      <c r="H2671" s="16" t="s">
        <v>70</v>
      </c>
      <c r="I2671" s="17">
        <f t="shared" ref="I2671:AA2671" si="4168">SUM(I2667)</f>
        <v>0</v>
      </c>
      <c r="J2671" s="17">
        <f t="shared" si="4168"/>
        <v>0</v>
      </c>
      <c r="K2671" s="17">
        <f t="shared" si="4168"/>
        <v>0</v>
      </c>
      <c r="L2671" s="17">
        <f t="shared" si="4168"/>
        <v>0</v>
      </c>
      <c r="M2671" s="17">
        <f t="shared" si="4168"/>
        <v>0</v>
      </c>
      <c r="N2671" s="17">
        <f t="shared" si="4168"/>
        <v>0</v>
      </c>
      <c r="O2671" s="17">
        <f t="shared" ref="O2671" si="4169">SUM(O2667)</f>
        <v>0</v>
      </c>
      <c r="P2671" s="17">
        <f t="shared" si="4168"/>
        <v>0</v>
      </c>
      <c r="Q2671" s="17">
        <f t="shared" si="4168"/>
        <v>0</v>
      </c>
      <c r="R2671" s="17">
        <f t="shared" si="4168"/>
        <v>0</v>
      </c>
      <c r="S2671" s="17">
        <f t="shared" si="4168"/>
        <v>0</v>
      </c>
      <c r="T2671" s="17">
        <f t="shared" si="4168"/>
        <v>0</v>
      </c>
      <c r="U2671" s="17">
        <f t="shared" si="4168"/>
        <v>0</v>
      </c>
      <c r="V2671" s="17">
        <f t="shared" si="4168"/>
        <v>0</v>
      </c>
      <c r="W2671" s="17">
        <f t="shared" si="4168"/>
        <v>0</v>
      </c>
      <c r="X2671" s="17">
        <f t="shared" si="4168"/>
        <v>0</v>
      </c>
      <c r="Y2671" s="17">
        <f t="shared" si="4168"/>
        <v>0</v>
      </c>
      <c r="Z2671" s="17">
        <f t="shared" si="4168"/>
        <v>0</v>
      </c>
      <c r="AA2671" s="17">
        <f t="shared" si="4168"/>
        <v>0</v>
      </c>
      <c r="AB2671" s="17">
        <v>0</v>
      </c>
      <c r="AC2671" s="17">
        <v>0</v>
      </c>
      <c r="AD2671" s="17">
        <f t="shared" ref="AD2671:AV2671" si="4170">SUM(AD2667)</f>
        <v>0</v>
      </c>
      <c r="AE2671" s="17">
        <f t="shared" si="4170"/>
        <v>0</v>
      </c>
      <c r="AF2671" s="17">
        <f t="shared" si="4170"/>
        <v>0</v>
      </c>
      <c r="AG2671" s="17">
        <f t="shared" si="4170"/>
        <v>0</v>
      </c>
      <c r="AH2671" s="17">
        <f t="shared" si="4170"/>
        <v>0</v>
      </c>
      <c r="AI2671" s="17">
        <f t="shared" si="4170"/>
        <v>0</v>
      </c>
      <c r="AJ2671" s="17">
        <f t="shared" ref="AJ2671" si="4171">SUM(AJ2667)</f>
        <v>0</v>
      </c>
      <c r="AK2671" s="17">
        <f t="shared" si="4170"/>
        <v>0</v>
      </c>
      <c r="AL2671" s="17">
        <f t="shared" si="4170"/>
        <v>0</v>
      </c>
      <c r="AM2671" s="17">
        <f t="shared" si="4170"/>
        <v>0</v>
      </c>
      <c r="AN2671" s="17">
        <f t="shared" si="4170"/>
        <v>0</v>
      </c>
      <c r="AO2671" s="17">
        <f t="shared" si="4170"/>
        <v>0</v>
      </c>
      <c r="AP2671" s="17">
        <f t="shared" si="4170"/>
        <v>0</v>
      </c>
      <c r="AQ2671" s="17">
        <f t="shared" si="4170"/>
        <v>0</v>
      </c>
      <c r="AR2671" s="17">
        <f t="shared" si="4170"/>
        <v>0</v>
      </c>
      <c r="AS2671" s="17">
        <f t="shared" si="4170"/>
        <v>0</v>
      </c>
      <c r="AT2671" s="17">
        <f t="shared" si="4170"/>
        <v>0</v>
      </c>
      <c r="AU2671" s="17">
        <f t="shared" si="4170"/>
        <v>0</v>
      </c>
      <c r="AV2671" s="17">
        <f t="shared" si="4170"/>
        <v>0</v>
      </c>
      <c r="AW2671" s="17">
        <v>0</v>
      </c>
      <c r="AX2671" s="17">
        <v>0</v>
      </c>
      <c r="AY2671" s="17">
        <f t="shared" ref="AY2671:BQ2671" si="4172">SUM(AY2667)</f>
        <v>0</v>
      </c>
      <c r="AZ2671" s="17">
        <f t="shared" si="4172"/>
        <v>0</v>
      </c>
      <c r="BA2671" s="17">
        <f t="shared" si="4172"/>
        <v>0</v>
      </c>
      <c r="BB2671" s="17">
        <f t="shared" si="4172"/>
        <v>0</v>
      </c>
      <c r="BC2671" s="17">
        <f t="shared" si="4172"/>
        <v>0</v>
      </c>
      <c r="BD2671" s="17">
        <f t="shared" si="4172"/>
        <v>0</v>
      </c>
      <c r="BE2671" s="17">
        <f t="shared" ref="BE2671" si="4173">SUM(BE2667)</f>
        <v>0</v>
      </c>
      <c r="BF2671" s="17">
        <f t="shared" si="4172"/>
        <v>0</v>
      </c>
      <c r="BG2671" s="17">
        <f t="shared" si="4172"/>
        <v>0</v>
      </c>
      <c r="BH2671" s="17">
        <f t="shared" si="4172"/>
        <v>0</v>
      </c>
      <c r="BI2671" s="17">
        <f t="shared" si="4172"/>
        <v>0</v>
      </c>
      <c r="BJ2671" s="17">
        <f t="shared" si="4172"/>
        <v>0</v>
      </c>
      <c r="BK2671" s="17">
        <f t="shared" si="4172"/>
        <v>0</v>
      </c>
      <c r="BL2671" s="17">
        <f t="shared" si="4172"/>
        <v>0</v>
      </c>
      <c r="BM2671" s="17">
        <f t="shared" si="4172"/>
        <v>0</v>
      </c>
      <c r="BN2671" s="17">
        <f t="shared" si="4172"/>
        <v>0</v>
      </c>
      <c r="BO2671" s="17">
        <f t="shared" si="4172"/>
        <v>0</v>
      </c>
      <c r="BP2671" s="17">
        <f t="shared" si="4172"/>
        <v>0</v>
      </c>
      <c r="BQ2671" s="17">
        <f t="shared" si="4172"/>
        <v>0</v>
      </c>
      <c r="BR2671" s="17">
        <v>0</v>
      </c>
      <c r="BS2671" s="17">
        <v>0</v>
      </c>
      <c r="BT2671" s="17" t="e">
        <f>IF(#REF!=0,"-",#REF!/#REF!*100)</f>
        <v>#REF!</v>
      </c>
    </row>
    <row r="2672" spans="1:72" x14ac:dyDescent="0.25">
      <c r="A2672" s="133"/>
      <c r="B2672" s="133"/>
      <c r="C2672" s="133"/>
      <c r="D2672" s="136"/>
      <c r="E2672" s="136"/>
      <c r="F2672" s="136"/>
      <c r="G2672" s="139"/>
      <c r="H2672" s="18" t="s">
        <v>55</v>
      </c>
      <c r="I2672" s="17">
        <f t="shared" ref="I2672:AA2672" si="4174">SUM(I2671)</f>
        <v>0</v>
      </c>
      <c r="J2672" s="17">
        <f t="shared" si="4174"/>
        <v>0</v>
      </c>
      <c r="K2672" s="17">
        <f t="shared" si="4174"/>
        <v>0</v>
      </c>
      <c r="L2672" s="17">
        <f t="shared" si="4174"/>
        <v>0</v>
      </c>
      <c r="M2672" s="17">
        <f t="shared" si="4174"/>
        <v>0</v>
      </c>
      <c r="N2672" s="17">
        <f t="shared" si="4174"/>
        <v>0</v>
      </c>
      <c r="O2672" s="17">
        <f t="shared" ref="O2672" si="4175">SUM(O2671)</f>
        <v>0</v>
      </c>
      <c r="P2672" s="17">
        <f t="shared" si="4174"/>
        <v>0</v>
      </c>
      <c r="Q2672" s="17">
        <f t="shared" si="4174"/>
        <v>0</v>
      </c>
      <c r="R2672" s="17">
        <f t="shared" si="4174"/>
        <v>0</v>
      </c>
      <c r="S2672" s="17">
        <f t="shared" si="4174"/>
        <v>0</v>
      </c>
      <c r="T2672" s="17">
        <f t="shared" si="4174"/>
        <v>0</v>
      </c>
      <c r="U2672" s="17">
        <f t="shared" si="4174"/>
        <v>0</v>
      </c>
      <c r="V2672" s="17">
        <f t="shared" si="4174"/>
        <v>0</v>
      </c>
      <c r="W2672" s="17">
        <f t="shared" si="4174"/>
        <v>0</v>
      </c>
      <c r="X2672" s="17">
        <f t="shared" si="4174"/>
        <v>0</v>
      </c>
      <c r="Y2672" s="17">
        <f t="shared" si="4174"/>
        <v>0</v>
      </c>
      <c r="Z2672" s="17">
        <f t="shared" si="4174"/>
        <v>0</v>
      </c>
      <c r="AA2672" s="17">
        <f t="shared" si="4174"/>
        <v>0</v>
      </c>
      <c r="AB2672" s="17">
        <v>0</v>
      </c>
      <c r="AC2672" s="17">
        <v>0</v>
      </c>
      <c r="AD2672" s="17">
        <f t="shared" ref="AD2672:AV2672" si="4176">SUM(AD2671)</f>
        <v>0</v>
      </c>
      <c r="AE2672" s="17">
        <f t="shared" si="4176"/>
        <v>0</v>
      </c>
      <c r="AF2672" s="17">
        <f t="shared" si="4176"/>
        <v>0</v>
      </c>
      <c r="AG2672" s="17">
        <f t="shared" si="4176"/>
        <v>0</v>
      </c>
      <c r="AH2672" s="17">
        <f t="shared" si="4176"/>
        <v>0</v>
      </c>
      <c r="AI2672" s="17">
        <f t="shared" si="4176"/>
        <v>0</v>
      </c>
      <c r="AJ2672" s="17">
        <f t="shared" ref="AJ2672" si="4177">SUM(AJ2671)</f>
        <v>0</v>
      </c>
      <c r="AK2672" s="17">
        <f t="shared" si="4176"/>
        <v>0</v>
      </c>
      <c r="AL2672" s="17">
        <f t="shared" si="4176"/>
        <v>0</v>
      </c>
      <c r="AM2672" s="17">
        <f t="shared" si="4176"/>
        <v>0</v>
      </c>
      <c r="AN2672" s="17">
        <f t="shared" si="4176"/>
        <v>0</v>
      </c>
      <c r="AO2672" s="17">
        <f t="shared" si="4176"/>
        <v>0</v>
      </c>
      <c r="AP2672" s="17">
        <f t="shared" si="4176"/>
        <v>0</v>
      </c>
      <c r="AQ2672" s="17">
        <f t="shared" si="4176"/>
        <v>0</v>
      </c>
      <c r="AR2672" s="17">
        <f t="shared" si="4176"/>
        <v>0</v>
      </c>
      <c r="AS2672" s="17">
        <f t="shared" si="4176"/>
        <v>0</v>
      </c>
      <c r="AT2672" s="17">
        <f t="shared" si="4176"/>
        <v>0</v>
      </c>
      <c r="AU2672" s="17">
        <f t="shared" si="4176"/>
        <v>0</v>
      </c>
      <c r="AV2672" s="17">
        <f t="shared" si="4176"/>
        <v>0</v>
      </c>
      <c r="AW2672" s="17">
        <v>0</v>
      </c>
      <c r="AX2672" s="17">
        <v>0</v>
      </c>
      <c r="AY2672" s="17">
        <f t="shared" ref="AY2672:BQ2672" si="4178">SUM(AY2671)</f>
        <v>0</v>
      </c>
      <c r="AZ2672" s="17">
        <f t="shared" si="4178"/>
        <v>0</v>
      </c>
      <c r="BA2672" s="17">
        <f t="shared" si="4178"/>
        <v>0</v>
      </c>
      <c r="BB2672" s="17">
        <f t="shared" si="4178"/>
        <v>0</v>
      </c>
      <c r="BC2672" s="17">
        <f t="shared" si="4178"/>
        <v>0</v>
      </c>
      <c r="BD2672" s="17">
        <f t="shared" si="4178"/>
        <v>0</v>
      </c>
      <c r="BE2672" s="17">
        <f t="shared" ref="BE2672" si="4179">SUM(BE2671)</f>
        <v>0</v>
      </c>
      <c r="BF2672" s="17">
        <f t="shared" si="4178"/>
        <v>0</v>
      </c>
      <c r="BG2672" s="17">
        <f t="shared" si="4178"/>
        <v>0</v>
      </c>
      <c r="BH2672" s="17">
        <f t="shared" si="4178"/>
        <v>0</v>
      </c>
      <c r="BI2672" s="17">
        <f t="shared" si="4178"/>
        <v>0</v>
      </c>
      <c r="BJ2672" s="17">
        <f t="shared" si="4178"/>
        <v>0</v>
      </c>
      <c r="BK2672" s="17">
        <f t="shared" si="4178"/>
        <v>0</v>
      </c>
      <c r="BL2672" s="17">
        <f t="shared" si="4178"/>
        <v>0</v>
      </c>
      <c r="BM2672" s="17">
        <f t="shared" si="4178"/>
        <v>0</v>
      </c>
      <c r="BN2672" s="17">
        <f t="shared" si="4178"/>
        <v>0</v>
      </c>
      <c r="BO2672" s="17">
        <f t="shared" si="4178"/>
        <v>0</v>
      </c>
      <c r="BP2672" s="17">
        <f t="shared" si="4178"/>
        <v>0</v>
      </c>
      <c r="BQ2672" s="17">
        <f t="shared" si="4178"/>
        <v>0</v>
      </c>
      <c r="BR2672" s="17">
        <v>0</v>
      </c>
      <c r="BS2672" s="17">
        <v>0</v>
      </c>
      <c r="BT2672" s="17" t="e">
        <f>IF(#REF!=0,"-",#REF!/#REF!*100)</f>
        <v>#REF!</v>
      </c>
    </row>
    <row r="2673" spans="1:72" x14ac:dyDescent="0.25">
      <c r="A2673" s="134"/>
      <c r="B2673" s="134"/>
      <c r="C2673" s="134"/>
      <c r="D2673" s="137"/>
      <c r="E2673" s="137"/>
      <c r="F2673" s="137"/>
      <c r="G2673" s="140"/>
      <c r="O2673">
        <f t="shared" si="4144"/>
        <v>0</v>
      </c>
      <c r="AB2673">
        <v>0</v>
      </c>
      <c r="AC2673">
        <v>0</v>
      </c>
      <c r="AJ2673">
        <f t="shared" si="4145"/>
        <v>0</v>
      </c>
      <c r="AW2673">
        <v>0</v>
      </c>
      <c r="AX2673">
        <v>0</v>
      </c>
      <c r="BE2673">
        <f t="shared" si="4146"/>
        <v>0</v>
      </c>
      <c r="BR2673">
        <v>0</v>
      </c>
      <c r="BS2673">
        <v>0</v>
      </c>
      <c r="BT2673" t="e">
        <f>IF(#REF!=0,"-",#REF!/#REF!*100)</f>
        <v>#REF!</v>
      </c>
    </row>
    <row r="2674" spans="1:72" x14ac:dyDescent="0.25">
      <c r="A2674" s="13" t="s">
        <v>0</v>
      </c>
      <c r="B2674" s="13" t="s">
        <v>0</v>
      </c>
      <c r="C2674" s="13" t="s">
        <v>0</v>
      </c>
      <c r="D2674" s="98" t="s">
        <v>0</v>
      </c>
      <c r="E2674" s="98" t="s">
        <v>0</v>
      </c>
      <c r="F2674" s="98" t="s">
        <v>0</v>
      </c>
      <c r="G2674" s="13" t="s">
        <v>0</v>
      </c>
      <c r="H2674" s="19" t="s">
        <v>0</v>
      </c>
      <c r="I2674" s="19" t="s">
        <v>0</v>
      </c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>
        <v>0</v>
      </c>
      <c r="AC2674" s="19">
        <v>0</v>
      </c>
      <c r="AD2674" s="19" t="s">
        <v>0</v>
      </c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>
        <v>0</v>
      </c>
      <c r="AX2674" s="19">
        <v>0</v>
      </c>
      <c r="AY2674" s="19" t="s">
        <v>0</v>
      </c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>
        <v>0</v>
      </c>
      <c r="BS2674" s="19">
        <v>0</v>
      </c>
      <c r="BT2674" s="19"/>
    </row>
    <row r="2675" spans="1:72" x14ac:dyDescent="0.25">
      <c r="A2675" s="13" t="s">
        <v>0</v>
      </c>
      <c r="B2675" s="13" t="s">
        <v>0</v>
      </c>
      <c r="C2675" s="13" t="s">
        <v>0</v>
      </c>
      <c r="D2675" s="98" t="s">
        <v>0</v>
      </c>
      <c r="E2675" s="98" t="s">
        <v>0</v>
      </c>
      <c r="F2675" s="98" t="s">
        <v>0</v>
      </c>
      <c r="G2675" s="13" t="s">
        <v>0</v>
      </c>
      <c r="H2675" s="10" t="s">
        <v>850</v>
      </c>
      <c r="I2675" s="11">
        <f t="shared" ref="I2675:AA2675" si="4180">SUM(I2667)</f>
        <v>0</v>
      </c>
      <c r="J2675" s="11">
        <f t="shared" si="4180"/>
        <v>0</v>
      </c>
      <c r="K2675" s="11">
        <f t="shared" si="4180"/>
        <v>0</v>
      </c>
      <c r="L2675" s="11">
        <f t="shared" si="4180"/>
        <v>0</v>
      </c>
      <c r="M2675" s="11">
        <f t="shared" si="4180"/>
        <v>0</v>
      </c>
      <c r="N2675" s="11">
        <f t="shared" si="4180"/>
        <v>0</v>
      </c>
      <c r="O2675" s="11">
        <f t="shared" si="4180"/>
        <v>0</v>
      </c>
      <c r="P2675" s="11">
        <f t="shared" si="4180"/>
        <v>0</v>
      </c>
      <c r="Q2675" s="11">
        <f t="shared" si="4180"/>
        <v>0</v>
      </c>
      <c r="R2675" s="11">
        <f t="shared" si="4180"/>
        <v>0</v>
      </c>
      <c r="S2675" s="11">
        <f t="shared" si="4180"/>
        <v>0</v>
      </c>
      <c r="T2675" s="11">
        <f t="shared" si="4180"/>
        <v>0</v>
      </c>
      <c r="U2675" s="11">
        <f t="shared" si="4180"/>
        <v>0</v>
      </c>
      <c r="V2675" s="11">
        <f t="shared" si="4180"/>
        <v>0</v>
      </c>
      <c r="W2675" s="11">
        <f t="shared" si="4180"/>
        <v>0</v>
      </c>
      <c r="X2675" s="11">
        <f t="shared" si="4180"/>
        <v>0</v>
      </c>
      <c r="Y2675" s="11">
        <f t="shared" si="4180"/>
        <v>0</v>
      </c>
      <c r="Z2675" s="11">
        <f t="shared" si="4180"/>
        <v>0</v>
      </c>
      <c r="AA2675" s="11">
        <f t="shared" si="4180"/>
        <v>0</v>
      </c>
      <c r="AB2675" s="11">
        <v>0</v>
      </c>
      <c r="AC2675" s="11">
        <v>0</v>
      </c>
      <c r="AD2675" s="11">
        <f t="shared" ref="AD2675:AV2675" si="4181">SUM(AD2667)</f>
        <v>0</v>
      </c>
      <c r="AE2675" s="11">
        <f t="shared" si="4181"/>
        <v>0</v>
      </c>
      <c r="AF2675" s="11">
        <f t="shared" si="4181"/>
        <v>0</v>
      </c>
      <c r="AG2675" s="11">
        <f t="shared" si="4181"/>
        <v>0</v>
      </c>
      <c r="AH2675" s="11">
        <f t="shared" si="4181"/>
        <v>0</v>
      </c>
      <c r="AI2675" s="11">
        <f t="shared" si="4181"/>
        <v>0</v>
      </c>
      <c r="AJ2675" s="11">
        <f t="shared" si="4181"/>
        <v>0</v>
      </c>
      <c r="AK2675" s="11">
        <f t="shared" si="4181"/>
        <v>0</v>
      </c>
      <c r="AL2675" s="11">
        <f t="shared" si="4181"/>
        <v>0</v>
      </c>
      <c r="AM2675" s="11">
        <f t="shared" si="4181"/>
        <v>0</v>
      </c>
      <c r="AN2675" s="11">
        <f t="shared" si="4181"/>
        <v>0</v>
      </c>
      <c r="AO2675" s="11">
        <f t="shared" si="4181"/>
        <v>0</v>
      </c>
      <c r="AP2675" s="11">
        <f t="shared" si="4181"/>
        <v>0</v>
      </c>
      <c r="AQ2675" s="11">
        <f t="shared" si="4181"/>
        <v>0</v>
      </c>
      <c r="AR2675" s="11">
        <f t="shared" si="4181"/>
        <v>0</v>
      </c>
      <c r="AS2675" s="11">
        <f t="shared" si="4181"/>
        <v>0</v>
      </c>
      <c r="AT2675" s="11">
        <f t="shared" si="4181"/>
        <v>0</v>
      </c>
      <c r="AU2675" s="11">
        <f t="shared" si="4181"/>
        <v>0</v>
      </c>
      <c r="AV2675" s="11">
        <f t="shared" si="4181"/>
        <v>0</v>
      </c>
      <c r="AW2675" s="11">
        <v>0</v>
      </c>
      <c r="AX2675" s="11">
        <v>0</v>
      </c>
      <c r="AY2675" s="11">
        <f t="shared" ref="AY2675:BQ2675" si="4182">SUM(AY2667)</f>
        <v>0</v>
      </c>
      <c r="AZ2675" s="11">
        <f t="shared" si="4182"/>
        <v>0</v>
      </c>
      <c r="BA2675" s="11">
        <f t="shared" si="4182"/>
        <v>0</v>
      </c>
      <c r="BB2675" s="11">
        <f t="shared" si="4182"/>
        <v>0</v>
      </c>
      <c r="BC2675" s="11">
        <f t="shared" si="4182"/>
        <v>0</v>
      </c>
      <c r="BD2675" s="11">
        <f t="shared" si="4182"/>
        <v>0</v>
      </c>
      <c r="BE2675" s="11">
        <f t="shared" si="4182"/>
        <v>0</v>
      </c>
      <c r="BF2675" s="11">
        <f t="shared" si="4182"/>
        <v>0</v>
      </c>
      <c r="BG2675" s="11">
        <f t="shared" si="4182"/>
        <v>0</v>
      </c>
      <c r="BH2675" s="11">
        <f t="shared" si="4182"/>
        <v>0</v>
      </c>
      <c r="BI2675" s="11">
        <f t="shared" si="4182"/>
        <v>0</v>
      </c>
      <c r="BJ2675" s="11">
        <f t="shared" si="4182"/>
        <v>0</v>
      </c>
      <c r="BK2675" s="11">
        <f t="shared" si="4182"/>
        <v>0</v>
      </c>
      <c r="BL2675" s="11">
        <f t="shared" si="4182"/>
        <v>0</v>
      </c>
      <c r="BM2675" s="11">
        <f t="shared" si="4182"/>
        <v>0</v>
      </c>
      <c r="BN2675" s="11">
        <f t="shared" si="4182"/>
        <v>0</v>
      </c>
      <c r="BO2675" s="11">
        <f t="shared" si="4182"/>
        <v>0</v>
      </c>
      <c r="BP2675" s="11">
        <f t="shared" si="4182"/>
        <v>0</v>
      </c>
      <c r="BQ2675" s="11">
        <f t="shared" si="4182"/>
        <v>0</v>
      </c>
      <c r="BR2675" s="11">
        <v>0</v>
      </c>
      <c r="BS2675" s="11">
        <v>0</v>
      </c>
      <c r="BT2675" s="11" t="e">
        <f>IF(#REF!=0,"-",#REF!/#REF!*100)</f>
        <v>#REF!</v>
      </c>
    </row>
    <row r="2676" spans="1:72" x14ac:dyDescent="0.25">
      <c r="A2676" s="13" t="s">
        <v>0</v>
      </c>
      <c r="B2676" s="13" t="s">
        <v>0</v>
      </c>
      <c r="C2676" s="13" t="s">
        <v>0</v>
      </c>
      <c r="D2676" s="98" t="s">
        <v>0</v>
      </c>
      <c r="E2676" s="98" t="s">
        <v>0</v>
      </c>
      <c r="F2676" s="98" t="s">
        <v>0</v>
      </c>
      <c r="G2676" s="13" t="s">
        <v>0</v>
      </c>
      <c r="H2676" s="2" t="s">
        <v>53</v>
      </c>
      <c r="I2676" s="13" t="s">
        <v>0</v>
      </c>
      <c r="J2676" s="13"/>
      <c r="K2676" s="13"/>
      <c r="L2676" s="13"/>
      <c r="M2676" s="13"/>
      <c r="N2676" s="13"/>
      <c r="O2676" s="13" t="e">
        <f t="shared" si="4144"/>
        <v>#VALUE!</v>
      </c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>
        <v>0</v>
      </c>
      <c r="AC2676" s="13" t="e">
        <v>#VALUE!</v>
      </c>
      <c r="AD2676" s="13" t="s">
        <v>0</v>
      </c>
      <c r="AE2676" s="13"/>
      <c r="AF2676" s="13"/>
      <c r="AG2676" s="13"/>
      <c r="AH2676" s="13"/>
      <c r="AI2676" s="13"/>
      <c r="AJ2676" s="13" t="e">
        <f t="shared" si="4145"/>
        <v>#VALUE!</v>
      </c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>
        <v>0</v>
      </c>
      <c r="AX2676" s="13" t="e">
        <v>#VALUE!</v>
      </c>
      <c r="AY2676" s="13" t="s">
        <v>0</v>
      </c>
      <c r="AZ2676" s="13"/>
      <c r="BA2676" s="13"/>
      <c r="BB2676" s="13"/>
      <c r="BC2676" s="13"/>
      <c r="BD2676" s="13"/>
      <c r="BE2676" s="13" t="e">
        <f t="shared" si="4146"/>
        <v>#VALUE!</v>
      </c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>
        <v>0</v>
      </c>
      <c r="BS2676" s="13" t="e">
        <v>#VALUE!</v>
      </c>
      <c r="BT2676" s="12" t="e">
        <f>IF(#REF!=0,"-",#REF!/#REF!*100)</f>
        <v>#REF!</v>
      </c>
    </row>
    <row r="2677" spans="1:72" x14ac:dyDescent="0.25">
      <c r="A2677" s="13" t="s">
        <v>0</v>
      </c>
      <c r="B2677" s="13" t="s">
        <v>0</v>
      </c>
      <c r="C2677" s="13" t="s">
        <v>0</v>
      </c>
      <c r="D2677" s="98" t="s">
        <v>0</v>
      </c>
      <c r="E2677" s="98" t="s">
        <v>0</v>
      </c>
      <c r="F2677" s="98" t="s">
        <v>0</v>
      </c>
      <c r="G2677" s="13" t="s">
        <v>0</v>
      </c>
      <c r="H2677" s="20" t="s">
        <v>0</v>
      </c>
      <c r="I2677" s="21" t="s">
        <v>0</v>
      </c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>
        <v>0</v>
      </c>
      <c r="AC2677" s="21">
        <v>0</v>
      </c>
      <c r="AD2677" s="21" t="s">
        <v>0</v>
      </c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>
        <v>0</v>
      </c>
      <c r="AX2677" s="21">
        <v>0</v>
      </c>
      <c r="AY2677" s="21" t="s">
        <v>0</v>
      </c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>
        <v>0</v>
      </c>
      <c r="BS2677" s="21">
        <v>0</v>
      </c>
      <c r="BT2677" s="21"/>
    </row>
    <row r="2678" spans="1:72" x14ac:dyDescent="0.25">
      <c r="A2678" s="13" t="s">
        <v>0</v>
      </c>
      <c r="B2678" s="13" t="s">
        <v>0</v>
      </c>
      <c r="C2678" s="13" t="s">
        <v>0</v>
      </c>
      <c r="D2678" s="98" t="s">
        <v>0</v>
      </c>
      <c r="E2678" s="98" t="s">
        <v>0</v>
      </c>
      <c r="F2678" s="98" t="s">
        <v>0</v>
      </c>
      <c r="G2678" s="13" t="s">
        <v>0</v>
      </c>
      <c r="H2678" s="10" t="s">
        <v>851</v>
      </c>
      <c r="I2678" s="22">
        <f t="shared" ref="I2678:AA2678" si="4183">SUM(I2675)</f>
        <v>0</v>
      </c>
      <c r="J2678" s="22">
        <f t="shared" si="4183"/>
        <v>0</v>
      </c>
      <c r="K2678" s="22">
        <f t="shared" si="4183"/>
        <v>0</v>
      </c>
      <c r="L2678" s="22">
        <f t="shared" si="4183"/>
        <v>0</v>
      </c>
      <c r="M2678" s="22">
        <f t="shared" si="4183"/>
        <v>0</v>
      </c>
      <c r="N2678" s="22">
        <f t="shared" si="4183"/>
        <v>0</v>
      </c>
      <c r="O2678" s="22">
        <f t="shared" si="4183"/>
        <v>0</v>
      </c>
      <c r="P2678" s="22">
        <f t="shared" si="4183"/>
        <v>0</v>
      </c>
      <c r="Q2678" s="22">
        <f t="shared" si="4183"/>
        <v>0</v>
      </c>
      <c r="R2678" s="22">
        <f t="shared" si="4183"/>
        <v>0</v>
      </c>
      <c r="S2678" s="22">
        <f t="shared" si="4183"/>
        <v>0</v>
      </c>
      <c r="T2678" s="22">
        <f t="shared" si="4183"/>
        <v>0</v>
      </c>
      <c r="U2678" s="22">
        <f t="shared" si="4183"/>
        <v>0</v>
      </c>
      <c r="V2678" s="22">
        <f t="shared" si="4183"/>
        <v>0</v>
      </c>
      <c r="W2678" s="22">
        <f t="shared" si="4183"/>
        <v>0</v>
      </c>
      <c r="X2678" s="22">
        <f t="shared" si="4183"/>
        <v>0</v>
      </c>
      <c r="Y2678" s="22">
        <f t="shared" si="4183"/>
        <v>0</v>
      </c>
      <c r="Z2678" s="22">
        <f t="shared" si="4183"/>
        <v>0</v>
      </c>
      <c r="AA2678" s="22">
        <f t="shared" si="4183"/>
        <v>0</v>
      </c>
      <c r="AB2678" s="22">
        <v>0</v>
      </c>
      <c r="AC2678" s="22">
        <v>0</v>
      </c>
      <c r="AD2678" s="22">
        <f t="shared" ref="AD2678:AV2678" si="4184">SUM(AD2675)</f>
        <v>0</v>
      </c>
      <c r="AE2678" s="22">
        <f t="shared" si="4184"/>
        <v>0</v>
      </c>
      <c r="AF2678" s="22">
        <f t="shared" si="4184"/>
        <v>0</v>
      </c>
      <c r="AG2678" s="22">
        <f t="shared" si="4184"/>
        <v>0</v>
      </c>
      <c r="AH2678" s="22">
        <f t="shared" si="4184"/>
        <v>0</v>
      </c>
      <c r="AI2678" s="22">
        <f t="shared" si="4184"/>
        <v>0</v>
      </c>
      <c r="AJ2678" s="22">
        <f t="shared" si="4184"/>
        <v>0</v>
      </c>
      <c r="AK2678" s="22">
        <f t="shared" si="4184"/>
        <v>0</v>
      </c>
      <c r="AL2678" s="22">
        <f t="shared" si="4184"/>
        <v>0</v>
      </c>
      <c r="AM2678" s="22">
        <f t="shared" si="4184"/>
        <v>0</v>
      </c>
      <c r="AN2678" s="22">
        <f t="shared" si="4184"/>
        <v>0</v>
      </c>
      <c r="AO2678" s="22">
        <f t="shared" si="4184"/>
        <v>0</v>
      </c>
      <c r="AP2678" s="22">
        <f t="shared" si="4184"/>
        <v>0</v>
      </c>
      <c r="AQ2678" s="22">
        <f t="shared" si="4184"/>
        <v>0</v>
      </c>
      <c r="AR2678" s="22">
        <f t="shared" si="4184"/>
        <v>0</v>
      </c>
      <c r="AS2678" s="22">
        <f t="shared" si="4184"/>
        <v>0</v>
      </c>
      <c r="AT2678" s="22">
        <f t="shared" si="4184"/>
        <v>0</v>
      </c>
      <c r="AU2678" s="22">
        <f t="shared" si="4184"/>
        <v>0</v>
      </c>
      <c r="AV2678" s="22">
        <f t="shared" si="4184"/>
        <v>0</v>
      </c>
      <c r="AW2678" s="22">
        <v>0</v>
      </c>
      <c r="AX2678" s="22">
        <v>0</v>
      </c>
      <c r="AY2678" s="22">
        <f t="shared" ref="AY2678:BQ2678" si="4185">SUM(AY2675)</f>
        <v>0</v>
      </c>
      <c r="AZ2678" s="22">
        <f t="shared" si="4185"/>
        <v>0</v>
      </c>
      <c r="BA2678" s="22">
        <f t="shared" si="4185"/>
        <v>0</v>
      </c>
      <c r="BB2678" s="22">
        <f t="shared" si="4185"/>
        <v>0</v>
      </c>
      <c r="BC2678" s="22">
        <f t="shared" si="4185"/>
        <v>0</v>
      </c>
      <c r="BD2678" s="22">
        <f t="shared" si="4185"/>
        <v>0</v>
      </c>
      <c r="BE2678" s="22">
        <f t="shared" si="4185"/>
        <v>0</v>
      </c>
      <c r="BF2678" s="22">
        <f t="shared" si="4185"/>
        <v>0</v>
      </c>
      <c r="BG2678" s="22">
        <f t="shared" si="4185"/>
        <v>0</v>
      </c>
      <c r="BH2678" s="22">
        <f t="shared" si="4185"/>
        <v>0</v>
      </c>
      <c r="BI2678" s="22">
        <f t="shared" si="4185"/>
        <v>0</v>
      </c>
      <c r="BJ2678" s="22">
        <f t="shared" si="4185"/>
        <v>0</v>
      </c>
      <c r="BK2678" s="22">
        <f t="shared" si="4185"/>
        <v>0</v>
      </c>
      <c r="BL2678" s="22">
        <f t="shared" si="4185"/>
        <v>0</v>
      </c>
      <c r="BM2678" s="22">
        <f t="shared" si="4185"/>
        <v>0</v>
      </c>
      <c r="BN2678" s="22">
        <f t="shared" si="4185"/>
        <v>0</v>
      </c>
      <c r="BO2678" s="22">
        <f t="shared" si="4185"/>
        <v>0</v>
      </c>
      <c r="BP2678" s="22">
        <f t="shared" si="4185"/>
        <v>0</v>
      </c>
      <c r="BQ2678" s="22">
        <f t="shared" si="4185"/>
        <v>0</v>
      </c>
      <c r="BR2678" s="22">
        <v>0</v>
      </c>
      <c r="BS2678" s="22">
        <v>0</v>
      </c>
      <c r="BT2678" s="22" t="e">
        <f>IF(#REF!=0,"-",#REF!/#REF!*100)</f>
        <v>#REF!</v>
      </c>
    </row>
    <row r="2679" spans="1:72" x14ac:dyDescent="0.25">
      <c r="A2679" s="13" t="s">
        <v>0</v>
      </c>
      <c r="B2679" s="13" t="s">
        <v>0</v>
      </c>
      <c r="C2679" s="13" t="s">
        <v>0</v>
      </c>
      <c r="D2679" s="98" t="s">
        <v>0</v>
      </c>
      <c r="E2679" s="98" t="s">
        <v>0</v>
      </c>
      <c r="F2679" s="98" t="s">
        <v>0</v>
      </c>
      <c r="G2679" s="13" t="s">
        <v>0</v>
      </c>
      <c r="H2679" s="2" t="s">
        <v>61</v>
      </c>
      <c r="I2679" s="13" t="s">
        <v>0</v>
      </c>
      <c r="J2679" s="13"/>
      <c r="K2679" s="13"/>
      <c r="L2679" s="13"/>
      <c r="M2679" s="13"/>
      <c r="N2679" s="13"/>
      <c r="O2679" s="13" t="e">
        <f t="shared" si="4144"/>
        <v>#VALUE!</v>
      </c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>
        <v>0</v>
      </c>
      <c r="AC2679" s="13" t="e">
        <v>#VALUE!</v>
      </c>
      <c r="AD2679" s="13" t="s">
        <v>0</v>
      </c>
      <c r="AE2679" s="13"/>
      <c r="AF2679" s="13"/>
      <c r="AG2679" s="13"/>
      <c r="AH2679" s="13"/>
      <c r="AI2679" s="13"/>
      <c r="AJ2679" s="13" t="e">
        <f t="shared" si="4145"/>
        <v>#VALUE!</v>
      </c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>
        <v>0</v>
      </c>
      <c r="AX2679" s="13" t="e">
        <v>#VALUE!</v>
      </c>
      <c r="AY2679" s="13" t="s">
        <v>0</v>
      </c>
      <c r="AZ2679" s="13"/>
      <c r="BA2679" s="13"/>
      <c r="BB2679" s="13"/>
      <c r="BC2679" s="13"/>
      <c r="BD2679" s="13"/>
      <c r="BE2679" s="13" t="e">
        <f t="shared" si="4146"/>
        <v>#VALUE!</v>
      </c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>
        <v>0</v>
      </c>
      <c r="BS2679" s="13" t="e">
        <v>#VALUE!</v>
      </c>
      <c r="BT2679" s="12" t="e">
        <f>IF(#REF!=0,"-",#REF!/#REF!*100)</f>
        <v>#REF!</v>
      </c>
    </row>
    <row r="2680" spans="1:72" x14ac:dyDescent="0.25">
      <c r="A2680" s="1" t="s">
        <v>852</v>
      </c>
      <c r="B2680" s="2" t="s">
        <v>0</v>
      </c>
      <c r="C2680" s="2" t="s">
        <v>0</v>
      </c>
      <c r="D2680" s="101" t="s">
        <v>0</v>
      </c>
      <c r="E2680" s="101" t="s">
        <v>0</v>
      </c>
      <c r="F2680" s="101" t="s">
        <v>0</v>
      </c>
      <c r="G2680" s="2" t="s">
        <v>0</v>
      </c>
      <c r="H2680" s="2" t="s">
        <v>853</v>
      </c>
      <c r="I2680" s="3" t="s">
        <v>0</v>
      </c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>
        <v>0</v>
      </c>
      <c r="AC2680" s="3">
        <v>0</v>
      </c>
      <c r="AD2680" s="3" t="s">
        <v>0</v>
      </c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>
        <v>0</v>
      </c>
      <c r="AX2680" s="3">
        <v>0</v>
      </c>
      <c r="AY2680" s="3" t="s">
        <v>0</v>
      </c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>
        <v>0</v>
      </c>
      <c r="BS2680" s="3">
        <v>0</v>
      </c>
      <c r="BT2680" s="3"/>
    </row>
    <row r="2681" spans="1:72" ht="15.75" thickBot="1" x14ac:dyDescent="0.3">
      <c r="A2681" s="1" t="s">
        <v>852</v>
      </c>
      <c r="B2681" s="1" t="s">
        <v>1</v>
      </c>
      <c r="C2681" s="4" t="s">
        <v>0</v>
      </c>
      <c r="D2681" s="102" t="s">
        <v>0</v>
      </c>
      <c r="E2681" s="101" t="s">
        <v>0</v>
      </c>
      <c r="F2681" s="101" t="s">
        <v>0</v>
      </c>
      <c r="G2681" s="2" t="s">
        <v>0</v>
      </c>
      <c r="H2681" s="2" t="s">
        <v>0</v>
      </c>
      <c r="I2681" s="3" t="s">
        <v>0</v>
      </c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>
        <v>0</v>
      </c>
      <c r="AC2681" s="3">
        <v>0</v>
      </c>
      <c r="AD2681" s="3" t="s">
        <v>0</v>
      </c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>
        <v>0</v>
      </c>
      <c r="AX2681" s="3">
        <v>0</v>
      </c>
      <c r="AY2681" s="3" t="s">
        <v>0</v>
      </c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>
        <v>0</v>
      </c>
      <c r="BS2681" s="3">
        <v>0</v>
      </c>
      <c r="BT2681" s="3"/>
    </row>
    <row r="2682" spans="1:72" ht="69.75" customHeight="1" thickBot="1" x14ac:dyDescent="0.3">
      <c r="A2682" s="5" t="s">
        <v>2</v>
      </c>
      <c r="B2682" s="5" t="s">
        <v>3</v>
      </c>
      <c r="C2682" s="5" t="s">
        <v>4</v>
      </c>
      <c r="D2682" s="103" t="s">
        <v>0</v>
      </c>
      <c r="E2682" s="112" t="s">
        <v>5</v>
      </c>
      <c r="F2682" s="112" t="s">
        <v>6</v>
      </c>
      <c r="G2682" s="5" t="s">
        <v>7</v>
      </c>
      <c r="H2682" s="5" t="s">
        <v>8</v>
      </c>
      <c r="I2682" s="89" t="s">
        <v>9</v>
      </c>
      <c r="J2682" s="89" t="s">
        <v>1606</v>
      </c>
      <c r="K2682" s="89" t="s">
        <v>1534</v>
      </c>
      <c r="L2682" s="89" t="s">
        <v>1592</v>
      </c>
      <c r="M2682" s="89" t="s">
        <v>1593</v>
      </c>
      <c r="N2682" s="89" t="s">
        <v>1594</v>
      </c>
      <c r="O2682" s="89" t="s">
        <v>1610</v>
      </c>
      <c r="P2682" s="89" t="s">
        <v>1607</v>
      </c>
      <c r="Q2682" s="89" t="s">
        <v>1595</v>
      </c>
      <c r="R2682" s="89" t="s">
        <v>1596</v>
      </c>
      <c r="S2682" s="89" t="s">
        <v>1597</v>
      </c>
      <c r="T2682" s="89" t="s">
        <v>1598</v>
      </c>
      <c r="U2682" s="89" t="s">
        <v>1599</v>
      </c>
      <c r="V2682" s="89" t="s">
        <v>1600</v>
      </c>
      <c r="W2682" s="89" t="s">
        <v>1608</v>
      </c>
      <c r="X2682" s="89" t="s">
        <v>1609</v>
      </c>
      <c r="Y2682" s="89" t="s">
        <v>1601</v>
      </c>
      <c r="Z2682" s="89" t="s">
        <v>1602</v>
      </c>
      <c r="AA2682" s="89" t="s">
        <v>1603</v>
      </c>
      <c r="AB2682" s="89" t="s">
        <v>1604</v>
      </c>
      <c r="AC2682" s="89" t="s">
        <v>1605</v>
      </c>
      <c r="AD2682" s="90" t="s">
        <v>10</v>
      </c>
      <c r="AE2682" s="90" t="s">
        <v>1606</v>
      </c>
      <c r="AF2682" s="90" t="s">
        <v>1534</v>
      </c>
      <c r="AG2682" s="90" t="s">
        <v>1592</v>
      </c>
      <c r="AH2682" s="90" t="s">
        <v>1593</v>
      </c>
      <c r="AI2682" s="90" t="s">
        <v>1594</v>
      </c>
      <c r="AJ2682" s="90" t="s">
        <v>1611</v>
      </c>
      <c r="AK2682" s="90" t="s">
        <v>1607</v>
      </c>
      <c r="AL2682" s="90" t="s">
        <v>1595</v>
      </c>
      <c r="AM2682" s="90" t="s">
        <v>1596</v>
      </c>
      <c r="AN2682" s="90" t="s">
        <v>1597</v>
      </c>
      <c r="AO2682" s="90" t="s">
        <v>1598</v>
      </c>
      <c r="AP2682" s="90" t="s">
        <v>1599</v>
      </c>
      <c r="AQ2682" s="90" t="s">
        <v>1600</v>
      </c>
      <c r="AR2682" s="90" t="s">
        <v>1608</v>
      </c>
      <c r="AS2682" s="90" t="s">
        <v>1609</v>
      </c>
      <c r="AT2682" s="90" t="s">
        <v>1601</v>
      </c>
      <c r="AU2682" s="90" t="s">
        <v>1602</v>
      </c>
      <c r="AV2682" s="90" t="s">
        <v>1603</v>
      </c>
      <c r="AW2682" s="90" t="s">
        <v>1604</v>
      </c>
      <c r="AX2682" s="90" t="s">
        <v>1605</v>
      </c>
      <c r="AY2682" s="91" t="s">
        <v>11</v>
      </c>
      <c r="AZ2682" s="91" t="s">
        <v>1606</v>
      </c>
      <c r="BA2682" s="91" t="s">
        <v>1534</v>
      </c>
      <c r="BB2682" s="91" t="s">
        <v>1592</v>
      </c>
      <c r="BC2682" s="91" t="s">
        <v>1593</v>
      </c>
      <c r="BD2682" s="91" t="s">
        <v>1594</v>
      </c>
      <c r="BE2682" s="91" t="s">
        <v>1612</v>
      </c>
      <c r="BF2682" s="91" t="s">
        <v>1607</v>
      </c>
      <c r="BG2682" s="91" t="s">
        <v>1595</v>
      </c>
      <c r="BH2682" s="91" t="s">
        <v>1596</v>
      </c>
      <c r="BI2682" s="91" t="s">
        <v>1597</v>
      </c>
      <c r="BJ2682" s="91" t="s">
        <v>1598</v>
      </c>
      <c r="BK2682" s="91" t="s">
        <v>1599</v>
      </c>
      <c r="BL2682" s="91" t="s">
        <v>1600</v>
      </c>
      <c r="BM2682" s="91" t="s">
        <v>1608</v>
      </c>
      <c r="BN2682" s="91" t="s">
        <v>1609</v>
      </c>
      <c r="BO2682" s="91" t="s">
        <v>1601</v>
      </c>
      <c r="BP2682" s="91" t="s">
        <v>1602</v>
      </c>
      <c r="BQ2682" s="91" t="s">
        <v>1603</v>
      </c>
      <c r="BR2682" s="91" t="s">
        <v>1604</v>
      </c>
      <c r="BS2682" s="91" t="s">
        <v>1605</v>
      </c>
      <c r="BT2682" s="5" t="s">
        <v>1671</v>
      </c>
    </row>
    <row r="2683" spans="1:72" x14ac:dyDescent="0.25">
      <c r="A2683" s="6" t="s">
        <v>0</v>
      </c>
      <c r="B2683" s="6" t="s">
        <v>0</v>
      </c>
      <c r="C2683" s="6" t="s">
        <v>0</v>
      </c>
      <c r="D2683" s="104" t="s">
        <v>0</v>
      </c>
      <c r="E2683" s="104" t="s">
        <v>0</v>
      </c>
      <c r="F2683" s="121" t="s">
        <v>0</v>
      </c>
      <c r="G2683" s="7" t="s">
        <v>0</v>
      </c>
      <c r="H2683" s="8" t="s">
        <v>0</v>
      </c>
      <c r="I2683" s="9">
        <v>1</v>
      </c>
      <c r="J2683" s="9">
        <v>2</v>
      </c>
      <c r="K2683" s="9">
        <v>3</v>
      </c>
      <c r="L2683" s="9">
        <v>4</v>
      </c>
      <c r="M2683" s="9">
        <v>5</v>
      </c>
      <c r="N2683" s="9">
        <v>6</v>
      </c>
      <c r="O2683" s="9">
        <v>7</v>
      </c>
      <c r="P2683" s="9">
        <v>8</v>
      </c>
      <c r="Q2683" s="9">
        <v>9</v>
      </c>
      <c r="R2683" s="9">
        <v>10</v>
      </c>
      <c r="S2683" s="9">
        <v>11</v>
      </c>
      <c r="T2683" s="9">
        <v>12</v>
      </c>
      <c r="U2683" s="9">
        <v>13</v>
      </c>
      <c r="V2683" s="9">
        <v>14</v>
      </c>
      <c r="W2683" s="9">
        <v>15</v>
      </c>
      <c r="X2683" s="9">
        <v>16</v>
      </c>
      <c r="Y2683" s="9">
        <v>17</v>
      </c>
      <c r="Z2683" s="9">
        <v>18</v>
      </c>
      <c r="AA2683" s="9">
        <v>19</v>
      </c>
      <c r="AB2683" s="9">
        <v>20</v>
      </c>
      <c r="AC2683" s="9">
        <v>21</v>
      </c>
      <c r="AD2683" s="9">
        <v>1</v>
      </c>
      <c r="AE2683" s="9">
        <v>2</v>
      </c>
      <c r="AF2683" s="9">
        <v>3</v>
      </c>
      <c r="AG2683" s="9">
        <v>4</v>
      </c>
      <c r="AH2683" s="9">
        <v>5</v>
      </c>
      <c r="AI2683" s="9">
        <v>6</v>
      </c>
      <c r="AJ2683" s="9">
        <v>7</v>
      </c>
      <c r="AK2683" s="9">
        <v>8</v>
      </c>
      <c r="AL2683" s="9">
        <v>9</v>
      </c>
      <c r="AM2683" s="9">
        <v>10</v>
      </c>
      <c r="AN2683" s="9">
        <v>11</v>
      </c>
      <c r="AO2683" s="9">
        <v>12</v>
      </c>
      <c r="AP2683" s="9">
        <v>13</v>
      </c>
      <c r="AQ2683" s="9">
        <v>14</v>
      </c>
      <c r="AR2683" s="9">
        <v>15</v>
      </c>
      <c r="AS2683" s="9">
        <v>16</v>
      </c>
      <c r="AT2683" s="9">
        <v>17</v>
      </c>
      <c r="AU2683" s="9">
        <v>18</v>
      </c>
      <c r="AV2683" s="9">
        <v>19</v>
      </c>
      <c r="AW2683" s="9">
        <v>20</v>
      </c>
      <c r="AX2683" s="9">
        <v>21</v>
      </c>
      <c r="AY2683" s="9">
        <v>1</v>
      </c>
      <c r="AZ2683" s="9">
        <v>2</v>
      </c>
      <c r="BA2683" s="9">
        <v>3</v>
      </c>
      <c r="BB2683" s="9">
        <v>4</v>
      </c>
      <c r="BC2683" s="9">
        <v>5</v>
      </c>
      <c r="BD2683" s="9">
        <v>6</v>
      </c>
      <c r="BE2683" s="9">
        <v>7</v>
      </c>
      <c r="BF2683" s="9">
        <v>8</v>
      </c>
      <c r="BG2683" s="9">
        <v>9</v>
      </c>
      <c r="BH2683" s="9">
        <v>10</v>
      </c>
      <c r="BI2683" s="9">
        <v>11</v>
      </c>
      <c r="BJ2683" s="9">
        <v>12</v>
      </c>
      <c r="BK2683" s="9">
        <v>13</v>
      </c>
      <c r="BL2683" s="9">
        <v>14</v>
      </c>
      <c r="BM2683" s="9">
        <v>15</v>
      </c>
      <c r="BN2683" s="9">
        <v>16</v>
      </c>
      <c r="BO2683" s="9">
        <v>17</v>
      </c>
      <c r="BP2683" s="9">
        <v>18</v>
      </c>
      <c r="BQ2683" s="9">
        <v>19</v>
      </c>
      <c r="BR2683" s="9">
        <v>20</v>
      </c>
      <c r="BS2683" s="9">
        <v>21</v>
      </c>
      <c r="BT2683" s="9">
        <v>9</v>
      </c>
    </row>
    <row r="2684" spans="1:72" x14ac:dyDescent="0.25">
      <c r="A2684" s="1" t="s">
        <v>852</v>
      </c>
      <c r="B2684" s="1" t="s">
        <v>1</v>
      </c>
      <c r="C2684" s="4" t="s">
        <v>12</v>
      </c>
      <c r="D2684" s="102" t="s">
        <v>854</v>
      </c>
      <c r="E2684" s="101" t="s">
        <v>0</v>
      </c>
      <c r="F2684" s="101" t="s">
        <v>0</v>
      </c>
      <c r="G2684" s="2" t="s">
        <v>0</v>
      </c>
      <c r="H2684" s="2" t="s">
        <v>853</v>
      </c>
      <c r="I2684" s="3" t="s">
        <v>0</v>
      </c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>
        <v>0</v>
      </c>
      <c r="AC2684" s="3">
        <v>0</v>
      </c>
      <c r="AD2684" s="3" t="s">
        <v>0</v>
      </c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>
        <v>0</v>
      </c>
      <c r="AX2684" s="3">
        <v>0</v>
      </c>
      <c r="AY2684" s="3" t="s">
        <v>0</v>
      </c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>
        <v>0</v>
      </c>
      <c r="BS2684" s="3">
        <v>0</v>
      </c>
      <c r="BT2684" s="3"/>
    </row>
    <row r="2685" spans="1:72" ht="33.75" x14ac:dyDescent="0.25">
      <c r="A2685" s="1" t="s">
        <v>0</v>
      </c>
      <c r="B2685" s="1" t="s">
        <v>0</v>
      </c>
      <c r="C2685" s="1" t="s">
        <v>0</v>
      </c>
      <c r="D2685" s="101" t="s">
        <v>0</v>
      </c>
      <c r="E2685" s="101" t="s">
        <v>0</v>
      </c>
      <c r="F2685" s="101" t="s">
        <v>0</v>
      </c>
      <c r="G2685" s="2" t="s">
        <v>0</v>
      </c>
      <c r="H2685" s="10" t="s">
        <v>13</v>
      </c>
      <c r="I2685" s="11">
        <f t="shared" ref="I2685:AA2685" si="4186">SUM(I2686,I2694,I2696)</f>
        <v>0</v>
      </c>
      <c r="J2685" s="11">
        <f t="shared" si="4186"/>
        <v>0</v>
      </c>
      <c r="K2685" s="11">
        <f t="shared" si="4186"/>
        <v>0</v>
      </c>
      <c r="L2685" s="11">
        <f t="shared" si="4186"/>
        <v>0</v>
      </c>
      <c r="M2685" s="11">
        <f t="shared" si="4186"/>
        <v>0</v>
      </c>
      <c r="N2685" s="11">
        <f t="shared" si="4186"/>
        <v>0</v>
      </c>
      <c r="O2685" s="11">
        <f t="shared" ref="O2685" si="4187">SUM(O2686,O2694,O2696)</f>
        <v>0</v>
      </c>
      <c r="P2685" s="11">
        <f t="shared" si="4186"/>
        <v>0</v>
      </c>
      <c r="Q2685" s="11">
        <f t="shared" si="4186"/>
        <v>0</v>
      </c>
      <c r="R2685" s="11">
        <f t="shared" si="4186"/>
        <v>0</v>
      </c>
      <c r="S2685" s="11">
        <f t="shared" si="4186"/>
        <v>0</v>
      </c>
      <c r="T2685" s="11">
        <f t="shared" si="4186"/>
        <v>0</v>
      </c>
      <c r="U2685" s="11">
        <f t="shared" si="4186"/>
        <v>0</v>
      </c>
      <c r="V2685" s="11">
        <f t="shared" si="4186"/>
        <v>0</v>
      </c>
      <c r="W2685" s="11">
        <f t="shared" si="4186"/>
        <v>0</v>
      </c>
      <c r="X2685" s="11">
        <f t="shared" si="4186"/>
        <v>0</v>
      </c>
      <c r="Y2685" s="11">
        <f t="shared" si="4186"/>
        <v>0</v>
      </c>
      <c r="Z2685" s="11">
        <f t="shared" si="4186"/>
        <v>0</v>
      </c>
      <c r="AA2685" s="11">
        <f t="shared" si="4186"/>
        <v>0</v>
      </c>
      <c r="AB2685" s="11">
        <v>0</v>
      </c>
      <c r="AC2685" s="11">
        <v>0</v>
      </c>
      <c r="AD2685" s="11">
        <f t="shared" ref="AD2685:AV2685" si="4188">SUM(AD2686,AD2694,AD2696)</f>
        <v>0</v>
      </c>
      <c r="AE2685" s="11">
        <f t="shared" si="4188"/>
        <v>0</v>
      </c>
      <c r="AF2685" s="11">
        <f t="shared" si="4188"/>
        <v>0</v>
      </c>
      <c r="AG2685" s="11">
        <f t="shared" si="4188"/>
        <v>0</v>
      </c>
      <c r="AH2685" s="11">
        <f t="shared" si="4188"/>
        <v>0</v>
      </c>
      <c r="AI2685" s="11">
        <f t="shared" si="4188"/>
        <v>0</v>
      </c>
      <c r="AJ2685" s="11">
        <f t="shared" ref="AJ2685" si="4189">SUM(AJ2686,AJ2694,AJ2696)</f>
        <v>0</v>
      </c>
      <c r="AK2685" s="11">
        <f t="shared" si="4188"/>
        <v>0</v>
      </c>
      <c r="AL2685" s="11">
        <f t="shared" si="4188"/>
        <v>0</v>
      </c>
      <c r="AM2685" s="11">
        <f t="shared" si="4188"/>
        <v>0</v>
      </c>
      <c r="AN2685" s="11">
        <f t="shared" si="4188"/>
        <v>0</v>
      </c>
      <c r="AO2685" s="11">
        <f t="shared" si="4188"/>
        <v>0</v>
      </c>
      <c r="AP2685" s="11">
        <f t="shared" si="4188"/>
        <v>0</v>
      </c>
      <c r="AQ2685" s="11">
        <f t="shared" si="4188"/>
        <v>0</v>
      </c>
      <c r="AR2685" s="11">
        <f t="shared" si="4188"/>
        <v>0</v>
      </c>
      <c r="AS2685" s="11">
        <f t="shared" si="4188"/>
        <v>0</v>
      </c>
      <c r="AT2685" s="11">
        <f t="shared" si="4188"/>
        <v>0</v>
      </c>
      <c r="AU2685" s="11">
        <f t="shared" si="4188"/>
        <v>0</v>
      </c>
      <c r="AV2685" s="11">
        <f t="shared" si="4188"/>
        <v>0</v>
      </c>
      <c r="AW2685" s="11">
        <v>0</v>
      </c>
      <c r="AX2685" s="11">
        <v>0</v>
      </c>
      <c r="AY2685" s="11">
        <f t="shared" ref="AY2685:BQ2685" si="4190">SUM(AY2686,AY2694,AY2696)</f>
        <v>100100</v>
      </c>
      <c r="AZ2685" s="11">
        <f t="shared" si="4190"/>
        <v>220895</v>
      </c>
      <c r="BA2685" s="11">
        <f t="shared" si="4190"/>
        <v>0</v>
      </c>
      <c r="BB2685" s="11">
        <f t="shared" si="4190"/>
        <v>0</v>
      </c>
      <c r="BC2685" s="11">
        <f t="shared" si="4190"/>
        <v>0</v>
      </c>
      <c r="BD2685" s="11">
        <f t="shared" si="4190"/>
        <v>0</v>
      </c>
      <c r="BE2685" s="11">
        <f t="shared" ref="BE2685" si="4191">SUM(BE2686,BE2694,BE2696)</f>
        <v>320995</v>
      </c>
      <c r="BF2685" s="11">
        <f t="shared" si="4190"/>
        <v>0</v>
      </c>
      <c r="BG2685" s="11">
        <f t="shared" si="4190"/>
        <v>0</v>
      </c>
      <c r="BH2685" s="11">
        <f t="shared" si="4190"/>
        <v>220895</v>
      </c>
      <c r="BI2685" s="11">
        <f t="shared" si="4190"/>
        <v>0</v>
      </c>
      <c r="BJ2685" s="11">
        <f t="shared" si="4190"/>
        <v>0</v>
      </c>
      <c r="BK2685" s="11">
        <f t="shared" si="4190"/>
        <v>0</v>
      </c>
      <c r="BL2685" s="11">
        <f t="shared" si="4190"/>
        <v>0</v>
      </c>
      <c r="BM2685" s="11">
        <f t="shared" si="4190"/>
        <v>0</v>
      </c>
      <c r="BN2685" s="11">
        <f t="shared" si="4190"/>
        <v>0</v>
      </c>
      <c r="BO2685" s="11">
        <f t="shared" si="4190"/>
        <v>0</v>
      </c>
      <c r="BP2685" s="11">
        <f t="shared" si="4190"/>
        <v>0</v>
      </c>
      <c r="BQ2685" s="11">
        <f t="shared" si="4190"/>
        <v>0</v>
      </c>
      <c r="BR2685" s="11">
        <v>220895</v>
      </c>
      <c r="BS2685" s="11">
        <v>100100</v>
      </c>
      <c r="BT2685" s="11" t="e">
        <f>IF(#REF!=0,"-",#REF!/#REF!*100)</f>
        <v>#REF!</v>
      </c>
    </row>
    <row r="2686" spans="1:72" x14ac:dyDescent="0.25">
      <c r="A2686" s="4" t="s">
        <v>852</v>
      </c>
      <c r="B2686" s="4" t="s">
        <v>1</v>
      </c>
      <c r="C2686" s="4" t="s">
        <v>12</v>
      </c>
      <c r="D2686" s="102" t="s">
        <v>854</v>
      </c>
      <c r="E2686" s="101" t="s">
        <v>14</v>
      </c>
      <c r="F2686" s="101" t="s">
        <v>0</v>
      </c>
      <c r="G2686" s="2" t="s">
        <v>0</v>
      </c>
      <c r="H2686" s="2" t="s">
        <v>15</v>
      </c>
      <c r="I2686" s="12">
        <f t="shared" ref="I2686:AA2686" si="4192">SUM(I2687:I2688)</f>
        <v>0</v>
      </c>
      <c r="J2686" s="12">
        <f t="shared" si="4192"/>
        <v>0</v>
      </c>
      <c r="K2686" s="12">
        <f t="shared" si="4192"/>
        <v>0</v>
      </c>
      <c r="L2686" s="12">
        <f t="shared" si="4192"/>
        <v>0</v>
      </c>
      <c r="M2686" s="12">
        <f t="shared" si="4192"/>
        <v>0</v>
      </c>
      <c r="N2686" s="12">
        <f t="shared" si="4192"/>
        <v>0</v>
      </c>
      <c r="O2686" s="12">
        <f t="shared" ref="O2686" si="4193">SUM(O2687:O2688)</f>
        <v>0</v>
      </c>
      <c r="P2686" s="12">
        <f t="shared" si="4192"/>
        <v>0</v>
      </c>
      <c r="Q2686" s="12">
        <f t="shared" si="4192"/>
        <v>0</v>
      </c>
      <c r="R2686" s="12">
        <f t="shared" si="4192"/>
        <v>0</v>
      </c>
      <c r="S2686" s="12">
        <f t="shared" si="4192"/>
        <v>0</v>
      </c>
      <c r="T2686" s="12">
        <f t="shared" si="4192"/>
        <v>0</v>
      </c>
      <c r="U2686" s="12">
        <f t="shared" si="4192"/>
        <v>0</v>
      </c>
      <c r="V2686" s="12">
        <f t="shared" si="4192"/>
        <v>0</v>
      </c>
      <c r="W2686" s="12">
        <f t="shared" si="4192"/>
        <v>0</v>
      </c>
      <c r="X2686" s="12">
        <f t="shared" si="4192"/>
        <v>0</v>
      </c>
      <c r="Y2686" s="12">
        <f t="shared" si="4192"/>
        <v>0</v>
      </c>
      <c r="Z2686" s="12">
        <f t="shared" si="4192"/>
        <v>0</v>
      </c>
      <c r="AA2686" s="12">
        <f t="shared" si="4192"/>
        <v>0</v>
      </c>
      <c r="AB2686" s="12">
        <v>0</v>
      </c>
      <c r="AC2686" s="12">
        <v>0</v>
      </c>
      <c r="AD2686" s="12">
        <f t="shared" ref="AD2686:AV2686" si="4194">SUM(AD2687:AD2688)</f>
        <v>0</v>
      </c>
      <c r="AE2686" s="12">
        <f t="shared" si="4194"/>
        <v>0</v>
      </c>
      <c r="AF2686" s="12">
        <f t="shared" si="4194"/>
        <v>0</v>
      </c>
      <c r="AG2686" s="12">
        <f t="shared" si="4194"/>
        <v>0</v>
      </c>
      <c r="AH2686" s="12">
        <f t="shared" si="4194"/>
        <v>0</v>
      </c>
      <c r="AI2686" s="12">
        <f t="shared" si="4194"/>
        <v>0</v>
      </c>
      <c r="AJ2686" s="12">
        <f t="shared" ref="AJ2686" si="4195">SUM(AJ2687:AJ2688)</f>
        <v>0</v>
      </c>
      <c r="AK2686" s="12">
        <f t="shared" si="4194"/>
        <v>0</v>
      </c>
      <c r="AL2686" s="12">
        <f t="shared" si="4194"/>
        <v>0</v>
      </c>
      <c r="AM2686" s="12">
        <f t="shared" si="4194"/>
        <v>0</v>
      </c>
      <c r="AN2686" s="12">
        <f t="shared" si="4194"/>
        <v>0</v>
      </c>
      <c r="AO2686" s="12">
        <f t="shared" si="4194"/>
        <v>0</v>
      </c>
      <c r="AP2686" s="12">
        <f t="shared" si="4194"/>
        <v>0</v>
      </c>
      <c r="AQ2686" s="12">
        <f t="shared" si="4194"/>
        <v>0</v>
      </c>
      <c r="AR2686" s="12">
        <f t="shared" si="4194"/>
        <v>0</v>
      </c>
      <c r="AS2686" s="12">
        <f t="shared" si="4194"/>
        <v>0</v>
      </c>
      <c r="AT2686" s="12">
        <f t="shared" si="4194"/>
        <v>0</v>
      </c>
      <c r="AU2686" s="12">
        <f t="shared" si="4194"/>
        <v>0</v>
      </c>
      <c r="AV2686" s="12">
        <f t="shared" si="4194"/>
        <v>0</v>
      </c>
      <c r="AW2686" s="12">
        <v>0</v>
      </c>
      <c r="AX2686" s="12">
        <v>0</v>
      </c>
      <c r="AY2686" s="12">
        <f t="shared" ref="AY2686:BQ2686" si="4196">SUM(AY2687:AY2688)</f>
        <v>0</v>
      </c>
      <c r="AZ2686" s="12">
        <f t="shared" si="4196"/>
        <v>0</v>
      </c>
      <c r="BA2686" s="12">
        <f t="shared" si="4196"/>
        <v>0</v>
      </c>
      <c r="BB2686" s="12">
        <f t="shared" si="4196"/>
        <v>0</v>
      </c>
      <c r="BC2686" s="12">
        <f t="shared" si="4196"/>
        <v>0</v>
      </c>
      <c r="BD2686" s="12">
        <f t="shared" si="4196"/>
        <v>0</v>
      </c>
      <c r="BE2686" s="12">
        <f t="shared" ref="BE2686" si="4197">SUM(BE2687:BE2688)</f>
        <v>0</v>
      </c>
      <c r="BF2686" s="12">
        <f t="shared" si="4196"/>
        <v>0</v>
      </c>
      <c r="BG2686" s="12">
        <f t="shared" si="4196"/>
        <v>0</v>
      </c>
      <c r="BH2686" s="12">
        <f t="shared" si="4196"/>
        <v>0</v>
      </c>
      <c r="BI2686" s="12">
        <f t="shared" si="4196"/>
        <v>0</v>
      </c>
      <c r="BJ2686" s="12">
        <f t="shared" si="4196"/>
        <v>0</v>
      </c>
      <c r="BK2686" s="12">
        <f t="shared" si="4196"/>
        <v>0</v>
      </c>
      <c r="BL2686" s="12">
        <f t="shared" si="4196"/>
        <v>0</v>
      </c>
      <c r="BM2686" s="12">
        <f t="shared" si="4196"/>
        <v>0</v>
      </c>
      <c r="BN2686" s="12">
        <f t="shared" si="4196"/>
        <v>0</v>
      </c>
      <c r="BO2686" s="12">
        <f t="shared" si="4196"/>
        <v>0</v>
      </c>
      <c r="BP2686" s="12">
        <f t="shared" si="4196"/>
        <v>0</v>
      </c>
      <c r="BQ2686" s="12">
        <f t="shared" si="4196"/>
        <v>0</v>
      </c>
      <c r="BR2686" s="12">
        <v>0</v>
      </c>
      <c r="BS2686" s="12">
        <v>0</v>
      </c>
      <c r="BT2686" s="12" t="e">
        <f>IF(#REF!=0,"-",#REF!/#REF!*100)</f>
        <v>#REF!</v>
      </c>
    </row>
    <row r="2687" spans="1:72" x14ac:dyDescent="0.25">
      <c r="A2687" s="4" t="s">
        <v>852</v>
      </c>
      <c r="B2687" s="4" t="s">
        <v>1</v>
      </c>
      <c r="C2687" s="4" t="s">
        <v>12</v>
      </c>
      <c r="D2687" s="102" t="s">
        <v>854</v>
      </c>
      <c r="E2687" s="113">
        <v>6111</v>
      </c>
      <c r="F2687" s="102"/>
      <c r="G2687" s="98" t="s">
        <v>1650</v>
      </c>
      <c r="H2687" s="13" t="s">
        <v>16</v>
      </c>
      <c r="I2687" s="14">
        <v>0</v>
      </c>
      <c r="J2687" s="14"/>
      <c r="K2687" s="14"/>
      <c r="L2687" s="14"/>
      <c r="M2687" s="14"/>
      <c r="N2687" s="14"/>
      <c r="O2687" s="14">
        <f t="shared" si="4144"/>
        <v>0</v>
      </c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>
        <v>0</v>
      </c>
      <c r="AC2687" s="14">
        <v>0</v>
      </c>
      <c r="AD2687" s="14">
        <v>0</v>
      </c>
      <c r="AE2687" s="14"/>
      <c r="AF2687" s="14"/>
      <c r="AG2687" s="14"/>
      <c r="AH2687" s="14"/>
      <c r="AI2687" s="14"/>
      <c r="AJ2687" s="14">
        <f t="shared" si="4145"/>
        <v>0</v>
      </c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>
        <v>0</v>
      </c>
      <c r="AX2687" s="14">
        <v>0</v>
      </c>
      <c r="AY2687" s="14">
        <v>0</v>
      </c>
      <c r="AZ2687" s="14"/>
      <c r="BA2687" s="14"/>
      <c r="BB2687" s="14"/>
      <c r="BC2687" s="14"/>
      <c r="BD2687" s="14"/>
      <c r="BE2687" s="14">
        <f t="shared" si="4146"/>
        <v>0</v>
      </c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>
        <v>0</v>
      </c>
      <c r="BS2687" s="14">
        <v>0</v>
      </c>
      <c r="BT2687" s="14" t="e">
        <f>IF(#REF!=0,"-",#REF!/#REF!*100)</f>
        <v>#REF!</v>
      </c>
    </row>
    <row r="2688" spans="1:72" x14ac:dyDescent="0.25">
      <c r="A2688" s="1" t="s">
        <v>852</v>
      </c>
      <c r="B2688" s="1" t="s">
        <v>1</v>
      </c>
      <c r="C2688" s="1" t="s">
        <v>12</v>
      </c>
      <c r="D2688" s="105" t="s">
        <v>854</v>
      </c>
      <c r="E2688" s="105" t="s">
        <v>18</v>
      </c>
      <c r="F2688" s="102" t="s">
        <v>0</v>
      </c>
      <c r="G2688" s="13" t="s">
        <v>0</v>
      </c>
      <c r="H2688" s="2" t="s">
        <v>19</v>
      </c>
      <c r="I2688" s="12">
        <f t="shared" ref="I2688:AA2688" si="4198">SUM(I2689:I2693)</f>
        <v>0</v>
      </c>
      <c r="J2688" s="12">
        <f t="shared" si="4198"/>
        <v>0</v>
      </c>
      <c r="K2688" s="12">
        <f t="shared" si="4198"/>
        <v>0</v>
      </c>
      <c r="L2688" s="12">
        <f t="shared" si="4198"/>
        <v>0</v>
      </c>
      <c r="M2688" s="12">
        <f t="shared" si="4198"/>
        <v>0</v>
      </c>
      <c r="N2688" s="12">
        <f t="shared" si="4198"/>
        <v>0</v>
      </c>
      <c r="O2688" s="12">
        <f t="shared" si="4198"/>
        <v>0</v>
      </c>
      <c r="P2688" s="12">
        <f t="shared" si="4198"/>
        <v>0</v>
      </c>
      <c r="Q2688" s="12">
        <f t="shared" si="4198"/>
        <v>0</v>
      </c>
      <c r="R2688" s="12">
        <f t="shared" si="4198"/>
        <v>0</v>
      </c>
      <c r="S2688" s="12">
        <f t="shared" si="4198"/>
        <v>0</v>
      </c>
      <c r="T2688" s="12">
        <f t="shared" si="4198"/>
        <v>0</v>
      </c>
      <c r="U2688" s="12">
        <f t="shared" si="4198"/>
        <v>0</v>
      </c>
      <c r="V2688" s="12">
        <f t="shared" si="4198"/>
        <v>0</v>
      </c>
      <c r="W2688" s="12">
        <f t="shared" si="4198"/>
        <v>0</v>
      </c>
      <c r="X2688" s="12">
        <f t="shared" si="4198"/>
        <v>0</v>
      </c>
      <c r="Y2688" s="12">
        <f t="shared" si="4198"/>
        <v>0</v>
      </c>
      <c r="Z2688" s="12">
        <f t="shared" si="4198"/>
        <v>0</v>
      </c>
      <c r="AA2688" s="12">
        <f t="shared" si="4198"/>
        <v>0</v>
      </c>
      <c r="AB2688" s="12">
        <v>0</v>
      </c>
      <c r="AC2688" s="12">
        <v>0</v>
      </c>
      <c r="AD2688" s="12">
        <f t="shared" ref="AD2688:AV2688" si="4199">SUM(AD2689:AD2693)</f>
        <v>0</v>
      </c>
      <c r="AE2688" s="12">
        <f t="shared" si="4199"/>
        <v>0</v>
      </c>
      <c r="AF2688" s="12">
        <f t="shared" si="4199"/>
        <v>0</v>
      </c>
      <c r="AG2688" s="12">
        <f t="shared" si="4199"/>
        <v>0</v>
      </c>
      <c r="AH2688" s="12">
        <f t="shared" si="4199"/>
        <v>0</v>
      </c>
      <c r="AI2688" s="12">
        <f t="shared" si="4199"/>
        <v>0</v>
      </c>
      <c r="AJ2688" s="12">
        <f t="shared" si="4199"/>
        <v>0</v>
      </c>
      <c r="AK2688" s="12">
        <f t="shared" si="4199"/>
        <v>0</v>
      </c>
      <c r="AL2688" s="12">
        <f t="shared" si="4199"/>
        <v>0</v>
      </c>
      <c r="AM2688" s="12">
        <f t="shared" si="4199"/>
        <v>0</v>
      </c>
      <c r="AN2688" s="12">
        <f t="shared" si="4199"/>
        <v>0</v>
      </c>
      <c r="AO2688" s="12">
        <f t="shared" si="4199"/>
        <v>0</v>
      </c>
      <c r="AP2688" s="12">
        <f t="shared" si="4199"/>
        <v>0</v>
      </c>
      <c r="AQ2688" s="12">
        <f t="shared" si="4199"/>
        <v>0</v>
      </c>
      <c r="AR2688" s="12">
        <f t="shared" si="4199"/>
        <v>0</v>
      </c>
      <c r="AS2688" s="12">
        <f t="shared" si="4199"/>
        <v>0</v>
      </c>
      <c r="AT2688" s="12">
        <f t="shared" si="4199"/>
        <v>0</v>
      </c>
      <c r="AU2688" s="12">
        <f t="shared" si="4199"/>
        <v>0</v>
      </c>
      <c r="AV2688" s="12">
        <f t="shared" si="4199"/>
        <v>0</v>
      </c>
      <c r="AW2688" s="12">
        <v>0</v>
      </c>
      <c r="AX2688" s="12">
        <v>0</v>
      </c>
      <c r="AY2688" s="12">
        <f t="shared" ref="AY2688:BQ2688" si="4200">SUM(AY2689:AY2693)</f>
        <v>0</v>
      </c>
      <c r="AZ2688" s="12">
        <f t="shared" si="4200"/>
        <v>0</v>
      </c>
      <c r="BA2688" s="12">
        <f t="shared" si="4200"/>
        <v>0</v>
      </c>
      <c r="BB2688" s="12">
        <f t="shared" si="4200"/>
        <v>0</v>
      </c>
      <c r="BC2688" s="12">
        <f t="shared" si="4200"/>
        <v>0</v>
      </c>
      <c r="BD2688" s="12">
        <f t="shared" si="4200"/>
        <v>0</v>
      </c>
      <c r="BE2688" s="12">
        <f t="shared" si="4200"/>
        <v>0</v>
      </c>
      <c r="BF2688" s="12">
        <f t="shared" si="4200"/>
        <v>0</v>
      </c>
      <c r="BG2688" s="12">
        <f t="shared" si="4200"/>
        <v>0</v>
      </c>
      <c r="BH2688" s="12">
        <f t="shared" si="4200"/>
        <v>0</v>
      </c>
      <c r="BI2688" s="12">
        <f t="shared" si="4200"/>
        <v>0</v>
      </c>
      <c r="BJ2688" s="12">
        <f t="shared" si="4200"/>
        <v>0</v>
      </c>
      <c r="BK2688" s="12">
        <f t="shared" si="4200"/>
        <v>0</v>
      </c>
      <c r="BL2688" s="12">
        <f t="shared" si="4200"/>
        <v>0</v>
      </c>
      <c r="BM2688" s="12">
        <f t="shared" si="4200"/>
        <v>0</v>
      </c>
      <c r="BN2688" s="12">
        <f t="shared" si="4200"/>
        <v>0</v>
      </c>
      <c r="BO2688" s="12">
        <f t="shared" si="4200"/>
        <v>0</v>
      </c>
      <c r="BP2688" s="12">
        <f t="shared" si="4200"/>
        <v>0</v>
      </c>
      <c r="BQ2688" s="12">
        <f t="shared" si="4200"/>
        <v>0</v>
      </c>
      <c r="BR2688" s="12">
        <v>0</v>
      </c>
      <c r="BS2688" s="12">
        <v>0</v>
      </c>
      <c r="BT2688" s="12" t="e">
        <f>IF(#REF!=0,"-",#REF!/#REF!*100)</f>
        <v>#REF!</v>
      </c>
    </row>
    <row r="2689" spans="1:72" ht="22.5" x14ac:dyDescent="0.25">
      <c r="A2689" s="4" t="s">
        <v>852</v>
      </c>
      <c r="B2689" s="4" t="s">
        <v>1</v>
      </c>
      <c r="C2689" s="4" t="s">
        <v>12</v>
      </c>
      <c r="D2689" s="102" t="s">
        <v>854</v>
      </c>
      <c r="E2689" s="113">
        <v>6112</v>
      </c>
      <c r="F2689" s="102" t="s">
        <v>855</v>
      </c>
      <c r="G2689" s="98" t="s">
        <v>1650</v>
      </c>
      <c r="H2689" s="13" t="s">
        <v>57</v>
      </c>
      <c r="I2689" s="14">
        <v>0</v>
      </c>
      <c r="J2689" s="14"/>
      <c r="K2689" s="14"/>
      <c r="L2689" s="14"/>
      <c r="M2689" s="14"/>
      <c r="N2689" s="14"/>
      <c r="O2689" s="14">
        <f t="shared" si="4144"/>
        <v>0</v>
      </c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>
        <v>0</v>
      </c>
      <c r="AC2689" s="14">
        <v>0</v>
      </c>
      <c r="AD2689" s="14">
        <v>0</v>
      </c>
      <c r="AE2689" s="14"/>
      <c r="AF2689" s="14"/>
      <c r="AG2689" s="14"/>
      <c r="AH2689" s="14"/>
      <c r="AI2689" s="14"/>
      <c r="AJ2689" s="14">
        <f t="shared" si="4145"/>
        <v>0</v>
      </c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>
        <v>0</v>
      </c>
      <c r="AX2689" s="14">
        <v>0</v>
      </c>
      <c r="AY2689" s="14">
        <v>0</v>
      </c>
      <c r="AZ2689" s="14"/>
      <c r="BA2689" s="14"/>
      <c r="BB2689" s="14"/>
      <c r="BC2689" s="14"/>
      <c r="BD2689" s="14"/>
      <c r="BE2689" s="14">
        <f t="shared" si="4146"/>
        <v>0</v>
      </c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>
        <v>0</v>
      </c>
      <c r="BS2689" s="14">
        <v>0</v>
      </c>
      <c r="BT2689" s="14" t="e">
        <f>IF(#REF!=0,"-",#REF!/#REF!*100)</f>
        <v>#REF!</v>
      </c>
    </row>
    <row r="2690" spans="1:72" x14ac:dyDescent="0.25">
      <c r="A2690" s="4" t="s">
        <v>852</v>
      </c>
      <c r="B2690" s="4" t="s">
        <v>1</v>
      </c>
      <c r="C2690" s="4" t="s">
        <v>12</v>
      </c>
      <c r="D2690" s="102" t="s">
        <v>854</v>
      </c>
      <c r="E2690" s="113">
        <v>6112</v>
      </c>
      <c r="F2690" s="102" t="s">
        <v>856</v>
      </c>
      <c r="G2690" s="98" t="s">
        <v>1650</v>
      </c>
      <c r="H2690" s="13" t="s">
        <v>22</v>
      </c>
      <c r="I2690" s="14">
        <v>0</v>
      </c>
      <c r="J2690" s="14"/>
      <c r="K2690" s="14"/>
      <c r="L2690" s="14"/>
      <c r="M2690" s="14"/>
      <c r="N2690" s="14"/>
      <c r="O2690" s="14">
        <f t="shared" si="4144"/>
        <v>0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>
        <v>0</v>
      </c>
      <c r="AC2690" s="14">
        <v>0</v>
      </c>
      <c r="AD2690" s="14">
        <v>0</v>
      </c>
      <c r="AE2690" s="14"/>
      <c r="AF2690" s="14"/>
      <c r="AG2690" s="14"/>
      <c r="AH2690" s="14"/>
      <c r="AI2690" s="14"/>
      <c r="AJ2690" s="14">
        <f t="shared" si="4145"/>
        <v>0</v>
      </c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>
        <v>0</v>
      </c>
      <c r="AX2690" s="14">
        <v>0</v>
      </c>
      <c r="AY2690" s="14">
        <v>0</v>
      </c>
      <c r="AZ2690" s="14"/>
      <c r="BA2690" s="14"/>
      <c r="BB2690" s="14"/>
      <c r="BC2690" s="14"/>
      <c r="BD2690" s="14"/>
      <c r="BE2690" s="14">
        <f t="shared" si="4146"/>
        <v>0</v>
      </c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>
        <v>0</v>
      </c>
      <c r="BS2690" s="14">
        <v>0</v>
      </c>
      <c r="BT2690" s="14" t="e">
        <f>IF(#REF!=0,"-",#REF!/#REF!*100)</f>
        <v>#REF!</v>
      </c>
    </row>
    <row r="2691" spans="1:72" x14ac:dyDescent="0.25">
      <c r="A2691" s="4" t="s">
        <v>852</v>
      </c>
      <c r="B2691" s="4" t="s">
        <v>1</v>
      </c>
      <c r="C2691" s="4" t="s">
        <v>12</v>
      </c>
      <c r="D2691" s="102" t="s">
        <v>854</v>
      </c>
      <c r="E2691" s="113">
        <v>6112</v>
      </c>
      <c r="F2691" s="102" t="s">
        <v>857</v>
      </c>
      <c r="G2691" s="98" t="s">
        <v>1650</v>
      </c>
      <c r="H2691" s="13" t="s">
        <v>23</v>
      </c>
      <c r="I2691" s="14">
        <v>0</v>
      </c>
      <c r="J2691" s="14"/>
      <c r="K2691" s="14"/>
      <c r="L2691" s="14"/>
      <c r="M2691" s="14"/>
      <c r="N2691" s="14"/>
      <c r="O2691" s="14">
        <f t="shared" si="4144"/>
        <v>0</v>
      </c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>
        <v>0</v>
      </c>
      <c r="AC2691" s="14">
        <v>0</v>
      </c>
      <c r="AD2691" s="14">
        <v>0</v>
      </c>
      <c r="AE2691" s="14"/>
      <c r="AF2691" s="14"/>
      <c r="AG2691" s="14"/>
      <c r="AH2691" s="14"/>
      <c r="AI2691" s="14"/>
      <c r="AJ2691" s="14">
        <f t="shared" si="4145"/>
        <v>0</v>
      </c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>
        <v>0</v>
      </c>
      <c r="AX2691" s="14">
        <v>0</v>
      </c>
      <c r="AY2691" s="14">
        <v>0</v>
      </c>
      <c r="AZ2691" s="14"/>
      <c r="BA2691" s="14"/>
      <c r="BB2691" s="14"/>
      <c r="BC2691" s="14"/>
      <c r="BD2691" s="14"/>
      <c r="BE2691" s="14">
        <f t="shared" si="4146"/>
        <v>0</v>
      </c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>
        <v>0</v>
      </c>
      <c r="BS2691" s="14">
        <v>0</v>
      </c>
      <c r="BT2691" s="14" t="e">
        <f>IF(#REF!=0,"-",#REF!/#REF!*100)</f>
        <v>#REF!</v>
      </c>
    </row>
    <row r="2692" spans="1:72" x14ac:dyDescent="0.25">
      <c r="A2692" s="4" t="s">
        <v>852</v>
      </c>
      <c r="B2692" s="4" t="s">
        <v>1</v>
      </c>
      <c r="C2692" s="4" t="s">
        <v>12</v>
      </c>
      <c r="D2692" s="102" t="s">
        <v>854</v>
      </c>
      <c r="E2692" s="113">
        <v>6112</v>
      </c>
      <c r="F2692" s="102" t="s">
        <v>858</v>
      </c>
      <c r="G2692" s="98" t="s">
        <v>1650</v>
      </c>
      <c r="H2692" s="13" t="s">
        <v>21</v>
      </c>
      <c r="I2692" s="14">
        <v>0</v>
      </c>
      <c r="J2692" s="14"/>
      <c r="K2692" s="14"/>
      <c r="L2692" s="14"/>
      <c r="M2692" s="14"/>
      <c r="N2692" s="14"/>
      <c r="O2692" s="14">
        <f t="shared" si="4144"/>
        <v>0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>
        <v>0</v>
      </c>
      <c r="AC2692" s="14">
        <v>0</v>
      </c>
      <c r="AD2692" s="14">
        <v>0</v>
      </c>
      <c r="AE2692" s="14"/>
      <c r="AF2692" s="14"/>
      <c r="AG2692" s="14"/>
      <c r="AH2692" s="14"/>
      <c r="AI2692" s="14"/>
      <c r="AJ2692" s="14">
        <f t="shared" si="4145"/>
        <v>0</v>
      </c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>
        <v>0</v>
      </c>
      <c r="AX2692" s="14">
        <v>0</v>
      </c>
      <c r="AY2692" s="14">
        <v>0</v>
      </c>
      <c r="AZ2692" s="14"/>
      <c r="BA2692" s="14"/>
      <c r="BB2692" s="14"/>
      <c r="BC2692" s="14"/>
      <c r="BD2692" s="14"/>
      <c r="BE2692" s="14">
        <f t="shared" si="4146"/>
        <v>0</v>
      </c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>
        <v>0</v>
      </c>
      <c r="BS2692" s="14">
        <v>0</v>
      </c>
      <c r="BT2692" s="14" t="e">
        <f>IF(#REF!=0,"-",#REF!/#REF!*100)</f>
        <v>#REF!</v>
      </c>
    </row>
    <row r="2693" spans="1:72" x14ac:dyDescent="0.25">
      <c r="A2693" s="4" t="s">
        <v>852</v>
      </c>
      <c r="B2693" s="4" t="s">
        <v>1</v>
      </c>
      <c r="C2693" s="4" t="s">
        <v>12</v>
      </c>
      <c r="D2693" s="102" t="s">
        <v>854</v>
      </c>
      <c r="E2693" s="113">
        <v>6112</v>
      </c>
      <c r="F2693" s="102" t="s">
        <v>859</v>
      </c>
      <c r="G2693" s="98" t="s">
        <v>1650</v>
      </c>
      <c r="H2693" s="13" t="s">
        <v>24</v>
      </c>
      <c r="I2693" s="14">
        <v>0</v>
      </c>
      <c r="J2693" s="14"/>
      <c r="K2693" s="14"/>
      <c r="L2693" s="14"/>
      <c r="M2693" s="14"/>
      <c r="N2693" s="14"/>
      <c r="O2693" s="14">
        <f t="shared" si="4144"/>
        <v>0</v>
      </c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>
        <v>0</v>
      </c>
      <c r="AC2693" s="14">
        <v>0</v>
      </c>
      <c r="AD2693" s="14">
        <v>0</v>
      </c>
      <c r="AE2693" s="14"/>
      <c r="AF2693" s="14"/>
      <c r="AG2693" s="14"/>
      <c r="AH2693" s="14"/>
      <c r="AI2693" s="14"/>
      <c r="AJ2693" s="14">
        <f t="shared" si="4145"/>
        <v>0</v>
      </c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>
        <v>0</v>
      </c>
      <c r="AX2693" s="14">
        <v>0</v>
      </c>
      <c r="AY2693" s="14">
        <v>0</v>
      </c>
      <c r="AZ2693" s="14"/>
      <c r="BA2693" s="14"/>
      <c r="BB2693" s="14"/>
      <c r="BC2693" s="14"/>
      <c r="BD2693" s="14"/>
      <c r="BE2693" s="14">
        <f t="shared" si="4146"/>
        <v>0</v>
      </c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>
        <v>0</v>
      </c>
      <c r="BS2693" s="14">
        <v>0</v>
      </c>
      <c r="BT2693" s="14" t="e">
        <f>IF(#REF!=0,"-",#REF!/#REF!*100)</f>
        <v>#REF!</v>
      </c>
    </row>
    <row r="2694" spans="1:72" ht="22.5" x14ac:dyDescent="0.25">
      <c r="A2694" s="4" t="s">
        <v>852</v>
      </c>
      <c r="B2694" s="4" t="s">
        <v>1</v>
      </c>
      <c r="C2694" s="4" t="s">
        <v>12</v>
      </c>
      <c r="D2694" s="102" t="s">
        <v>854</v>
      </c>
      <c r="E2694" s="101" t="s">
        <v>25</v>
      </c>
      <c r="F2694" s="101" t="s">
        <v>0</v>
      </c>
      <c r="G2694" s="2" t="s">
        <v>0</v>
      </c>
      <c r="H2694" s="2" t="s">
        <v>26</v>
      </c>
      <c r="I2694" s="12">
        <f t="shared" ref="I2694:AA2694" si="4201">SUM(I2695)</f>
        <v>0</v>
      </c>
      <c r="J2694" s="12">
        <f t="shared" si="4201"/>
        <v>0</v>
      </c>
      <c r="K2694" s="12">
        <f t="shared" si="4201"/>
        <v>0</v>
      </c>
      <c r="L2694" s="12">
        <f t="shared" si="4201"/>
        <v>0</v>
      </c>
      <c r="M2694" s="12">
        <f t="shared" si="4201"/>
        <v>0</v>
      </c>
      <c r="N2694" s="12">
        <f t="shared" si="4201"/>
        <v>0</v>
      </c>
      <c r="O2694" s="12">
        <f t="shared" si="4201"/>
        <v>0</v>
      </c>
      <c r="P2694" s="12">
        <f t="shared" si="4201"/>
        <v>0</v>
      </c>
      <c r="Q2694" s="12">
        <f t="shared" si="4201"/>
        <v>0</v>
      </c>
      <c r="R2694" s="12">
        <f t="shared" si="4201"/>
        <v>0</v>
      </c>
      <c r="S2694" s="12">
        <f t="shared" si="4201"/>
        <v>0</v>
      </c>
      <c r="T2694" s="12">
        <f t="shared" si="4201"/>
        <v>0</v>
      </c>
      <c r="U2694" s="12">
        <f t="shared" si="4201"/>
        <v>0</v>
      </c>
      <c r="V2694" s="12">
        <f t="shared" si="4201"/>
        <v>0</v>
      </c>
      <c r="W2694" s="12">
        <f t="shared" si="4201"/>
        <v>0</v>
      </c>
      <c r="X2694" s="12">
        <f t="shared" si="4201"/>
        <v>0</v>
      </c>
      <c r="Y2694" s="12">
        <f t="shared" si="4201"/>
        <v>0</v>
      </c>
      <c r="Z2694" s="12">
        <f t="shared" si="4201"/>
        <v>0</v>
      </c>
      <c r="AA2694" s="12">
        <f t="shared" si="4201"/>
        <v>0</v>
      </c>
      <c r="AB2694" s="12">
        <v>0</v>
      </c>
      <c r="AC2694" s="12">
        <v>0</v>
      </c>
      <c r="AD2694" s="12">
        <f t="shared" ref="AD2694:AV2694" si="4202">SUM(AD2695)</f>
        <v>0</v>
      </c>
      <c r="AE2694" s="12">
        <f t="shared" si="4202"/>
        <v>0</v>
      </c>
      <c r="AF2694" s="12">
        <f t="shared" si="4202"/>
        <v>0</v>
      </c>
      <c r="AG2694" s="12">
        <f t="shared" si="4202"/>
        <v>0</v>
      </c>
      <c r="AH2694" s="12">
        <f t="shared" si="4202"/>
        <v>0</v>
      </c>
      <c r="AI2694" s="12">
        <f t="shared" si="4202"/>
        <v>0</v>
      </c>
      <c r="AJ2694" s="12">
        <f t="shared" si="4202"/>
        <v>0</v>
      </c>
      <c r="AK2694" s="12">
        <f t="shared" si="4202"/>
        <v>0</v>
      </c>
      <c r="AL2694" s="12">
        <f t="shared" si="4202"/>
        <v>0</v>
      </c>
      <c r="AM2694" s="12">
        <f t="shared" si="4202"/>
        <v>0</v>
      </c>
      <c r="AN2694" s="12">
        <f t="shared" si="4202"/>
        <v>0</v>
      </c>
      <c r="AO2694" s="12">
        <f t="shared" si="4202"/>
        <v>0</v>
      </c>
      <c r="AP2694" s="12">
        <f t="shared" si="4202"/>
        <v>0</v>
      </c>
      <c r="AQ2694" s="12">
        <f t="shared" si="4202"/>
        <v>0</v>
      </c>
      <c r="AR2694" s="12">
        <f t="shared" si="4202"/>
        <v>0</v>
      </c>
      <c r="AS2694" s="12">
        <f t="shared" si="4202"/>
        <v>0</v>
      </c>
      <c r="AT2694" s="12">
        <f t="shared" si="4202"/>
        <v>0</v>
      </c>
      <c r="AU2694" s="12">
        <f t="shared" si="4202"/>
        <v>0</v>
      </c>
      <c r="AV2694" s="12">
        <f t="shared" si="4202"/>
        <v>0</v>
      </c>
      <c r="AW2694" s="12">
        <v>0</v>
      </c>
      <c r="AX2694" s="12">
        <v>0</v>
      </c>
      <c r="AY2694" s="12">
        <f t="shared" ref="AY2694:BQ2694" si="4203">SUM(AY2695)</f>
        <v>0</v>
      </c>
      <c r="AZ2694" s="12">
        <f t="shared" si="4203"/>
        <v>0</v>
      </c>
      <c r="BA2694" s="12">
        <f t="shared" si="4203"/>
        <v>0</v>
      </c>
      <c r="BB2694" s="12">
        <f t="shared" si="4203"/>
        <v>0</v>
      </c>
      <c r="BC2694" s="12">
        <f t="shared" si="4203"/>
        <v>0</v>
      </c>
      <c r="BD2694" s="12">
        <f t="shared" si="4203"/>
        <v>0</v>
      </c>
      <c r="BE2694" s="12">
        <f t="shared" si="4203"/>
        <v>0</v>
      </c>
      <c r="BF2694" s="12">
        <f t="shared" si="4203"/>
        <v>0</v>
      </c>
      <c r="BG2694" s="12">
        <f t="shared" si="4203"/>
        <v>0</v>
      </c>
      <c r="BH2694" s="12">
        <f t="shared" si="4203"/>
        <v>0</v>
      </c>
      <c r="BI2694" s="12">
        <f t="shared" si="4203"/>
        <v>0</v>
      </c>
      <c r="BJ2694" s="12">
        <f t="shared" si="4203"/>
        <v>0</v>
      </c>
      <c r="BK2694" s="12">
        <f t="shared" si="4203"/>
        <v>0</v>
      </c>
      <c r="BL2694" s="12">
        <f t="shared" si="4203"/>
        <v>0</v>
      </c>
      <c r="BM2694" s="12">
        <f t="shared" si="4203"/>
        <v>0</v>
      </c>
      <c r="BN2694" s="12">
        <f t="shared" si="4203"/>
        <v>0</v>
      </c>
      <c r="BO2694" s="12">
        <f t="shared" si="4203"/>
        <v>0</v>
      </c>
      <c r="BP2694" s="12">
        <f t="shared" si="4203"/>
        <v>0</v>
      </c>
      <c r="BQ2694" s="12">
        <f t="shared" si="4203"/>
        <v>0</v>
      </c>
      <c r="BR2694" s="12">
        <v>0</v>
      </c>
      <c r="BS2694" s="12">
        <v>0</v>
      </c>
      <c r="BT2694" s="12" t="e">
        <f>IF(#REF!=0,"-",#REF!/#REF!*100)</f>
        <v>#REF!</v>
      </c>
    </row>
    <row r="2695" spans="1:72" x14ac:dyDescent="0.25">
      <c r="A2695" s="4" t="s">
        <v>852</v>
      </c>
      <c r="B2695" s="4" t="s">
        <v>1</v>
      </c>
      <c r="C2695" s="4" t="s">
        <v>12</v>
      </c>
      <c r="D2695" s="102" t="s">
        <v>854</v>
      </c>
      <c r="E2695" s="113">
        <v>6121</v>
      </c>
      <c r="F2695" s="102"/>
      <c r="G2695" s="98" t="s">
        <v>1650</v>
      </c>
      <c r="H2695" s="13" t="s">
        <v>27</v>
      </c>
      <c r="I2695" s="14">
        <v>0</v>
      </c>
      <c r="J2695" s="14"/>
      <c r="K2695" s="14"/>
      <c r="L2695" s="14"/>
      <c r="M2695" s="14"/>
      <c r="N2695" s="14"/>
      <c r="O2695" s="14">
        <f t="shared" si="4144"/>
        <v>0</v>
      </c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>
        <v>0</v>
      </c>
      <c r="AC2695" s="14">
        <v>0</v>
      </c>
      <c r="AD2695" s="14">
        <v>0</v>
      </c>
      <c r="AE2695" s="14"/>
      <c r="AF2695" s="14"/>
      <c r="AG2695" s="14"/>
      <c r="AH2695" s="14"/>
      <c r="AI2695" s="14"/>
      <c r="AJ2695" s="14">
        <f t="shared" si="4145"/>
        <v>0</v>
      </c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>
        <v>0</v>
      </c>
      <c r="AX2695" s="14">
        <v>0</v>
      </c>
      <c r="AY2695" s="14">
        <v>0</v>
      </c>
      <c r="AZ2695" s="14"/>
      <c r="BA2695" s="14"/>
      <c r="BB2695" s="14"/>
      <c r="BC2695" s="14"/>
      <c r="BD2695" s="14"/>
      <c r="BE2695" s="14">
        <f t="shared" si="4146"/>
        <v>0</v>
      </c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>
        <v>0</v>
      </c>
      <c r="BS2695" s="14">
        <v>0</v>
      </c>
      <c r="BT2695" s="14" t="e">
        <f>IF(#REF!=0,"-",#REF!/#REF!*100)</f>
        <v>#REF!</v>
      </c>
    </row>
    <row r="2696" spans="1:72" ht="22.5" x14ac:dyDescent="0.25">
      <c r="A2696" s="4" t="s">
        <v>852</v>
      </c>
      <c r="B2696" s="4" t="s">
        <v>1</v>
      </c>
      <c r="C2696" s="4" t="s">
        <v>12</v>
      </c>
      <c r="D2696" s="102" t="s">
        <v>854</v>
      </c>
      <c r="E2696" s="101" t="s">
        <v>29</v>
      </c>
      <c r="F2696" s="101" t="s">
        <v>0</v>
      </c>
      <c r="G2696" s="2" t="s">
        <v>0</v>
      </c>
      <c r="H2696" s="2" t="s">
        <v>30</v>
      </c>
      <c r="I2696" s="12">
        <f t="shared" ref="I2696:AA2696" si="4204">SUM(I2697,I2698,I2701,I2707,I2710,I2716,I2705,I2706,I2704)</f>
        <v>0</v>
      </c>
      <c r="J2696" s="12">
        <f t="shared" si="4204"/>
        <v>0</v>
      </c>
      <c r="K2696" s="12">
        <f t="shared" si="4204"/>
        <v>0</v>
      </c>
      <c r="L2696" s="12">
        <f t="shared" si="4204"/>
        <v>0</v>
      </c>
      <c r="M2696" s="12">
        <f t="shared" si="4204"/>
        <v>0</v>
      </c>
      <c r="N2696" s="12">
        <f t="shared" si="4204"/>
        <v>0</v>
      </c>
      <c r="O2696" s="12">
        <f t="shared" si="4204"/>
        <v>0</v>
      </c>
      <c r="P2696" s="12">
        <f t="shared" si="4204"/>
        <v>0</v>
      </c>
      <c r="Q2696" s="12">
        <f t="shared" si="4204"/>
        <v>0</v>
      </c>
      <c r="R2696" s="12">
        <f t="shared" si="4204"/>
        <v>0</v>
      </c>
      <c r="S2696" s="12">
        <f t="shared" si="4204"/>
        <v>0</v>
      </c>
      <c r="T2696" s="12">
        <f t="shared" si="4204"/>
        <v>0</v>
      </c>
      <c r="U2696" s="12">
        <f t="shared" si="4204"/>
        <v>0</v>
      </c>
      <c r="V2696" s="12">
        <f t="shared" si="4204"/>
        <v>0</v>
      </c>
      <c r="W2696" s="12">
        <f t="shared" si="4204"/>
        <v>0</v>
      </c>
      <c r="X2696" s="12">
        <f t="shared" si="4204"/>
        <v>0</v>
      </c>
      <c r="Y2696" s="12">
        <f t="shared" si="4204"/>
        <v>0</v>
      </c>
      <c r="Z2696" s="12">
        <f t="shared" si="4204"/>
        <v>0</v>
      </c>
      <c r="AA2696" s="12">
        <f t="shared" si="4204"/>
        <v>0</v>
      </c>
      <c r="AB2696" s="12">
        <v>0</v>
      </c>
      <c r="AC2696" s="12">
        <v>0</v>
      </c>
      <c r="AD2696" s="12">
        <f t="shared" ref="AD2696:AV2696" si="4205">SUM(AD2697,AD2698,AD2701,AD2707,AD2710,AD2716,AD2705,AD2706,AD2704)</f>
        <v>0</v>
      </c>
      <c r="AE2696" s="12">
        <f t="shared" si="4205"/>
        <v>0</v>
      </c>
      <c r="AF2696" s="12">
        <f t="shared" si="4205"/>
        <v>0</v>
      </c>
      <c r="AG2696" s="12">
        <f t="shared" si="4205"/>
        <v>0</v>
      </c>
      <c r="AH2696" s="12">
        <f t="shared" si="4205"/>
        <v>0</v>
      </c>
      <c r="AI2696" s="12">
        <f t="shared" si="4205"/>
        <v>0</v>
      </c>
      <c r="AJ2696" s="12">
        <f t="shared" si="4205"/>
        <v>0</v>
      </c>
      <c r="AK2696" s="12">
        <f t="shared" si="4205"/>
        <v>0</v>
      </c>
      <c r="AL2696" s="12">
        <f t="shared" si="4205"/>
        <v>0</v>
      </c>
      <c r="AM2696" s="12">
        <f t="shared" si="4205"/>
        <v>0</v>
      </c>
      <c r="AN2696" s="12">
        <f t="shared" si="4205"/>
        <v>0</v>
      </c>
      <c r="AO2696" s="12">
        <f t="shared" si="4205"/>
        <v>0</v>
      </c>
      <c r="AP2696" s="12">
        <f t="shared" si="4205"/>
        <v>0</v>
      </c>
      <c r="AQ2696" s="12">
        <f t="shared" si="4205"/>
        <v>0</v>
      </c>
      <c r="AR2696" s="12">
        <f t="shared" si="4205"/>
        <v>0</v>
      </c>
      <c r="AS2696" s="12">
        <f t="shared" si="4205"/>
        <v>0</v>
      </c>
      <c r="AT2696" s="12">
        <f t="shared" si="4205"/>
        <v>0</v>
      </c>
      <c r="AU2696" s="12">
        <f t="shared" si="4205"/>
        <v>0</v>
      </c>
      <c r="AV2696" s="12">
        <f t="shared" si="4205"/>
        <v>0</v>
      </c>
      <c r="AW2696" s="12">
        <v>0</v>
      </c>
      <c r="AX2696" s="12">
        <v>0</v>
      </c>
      <c r="AY2696" s="12">
        <f t="shared" ref="AY2696:BQ2696" si="4206">SUM(AY2697,AY2698,AY2701,AY2707,AY2710,AY2716,AY2705,AY2706,AY2704)</f>
        <v>100100</v>
      </c>
      <c r="AZ2696" s="12">
        <f t="shared" si="4206"/>
        <v>220895</v>
      </c>
      <c r="BA2696" s="12">
        <f t="shared" si="4206"/>
        <v>0</v>
      </c>
      <c r="BB2696" s="12">
        <f t="shared" si="4206"/>
        <v>0</v>
      </c>
      <c r="BC2696" s="12">
        <f t="shared" si="4206"/>
        <v>0</v>
      </c>
      <c r="BD2696" s="12">
        <f t="shared" si="4206"/>
        <v>0</v>
      </c>
      <c r="BE2696" s="12">
        <f t="shared" si="4206"/>
        <v>320995</v>
      </c>
      <c r="BF2696" s="12">
        <f t="shared" si="4206"/>
        <v>0</v>
      </c>
      <c r="BG2696" s="12">
        <f t="shared" si="4206"/>
        <v>0</v>
      </c>
      <c r="BH2696" s="12">
        <f t="shared" si="4206"/>
        <v>220895</v>
      </c>
      <c r="BI2696" s="12">
        <f t="shared" si="4206"/>
        <v>0</v>
      </c>
      <c r="BJ2696" s="12">
        <f t="shared" si="4206"/>
        <v>0</v>
      </c>
      <c r="BK2696" s="12">
        <f t="shared" si="4206"/>
        <v>0</v>
      </c>
      <c r="BL2696" s="12">
        <f t="shared" si="4206"/>
        <v>0</v>
      </c>
      <c r="BM2696" s="12">
        <f t="shared" si="4206"/>
        <v>0</v>
      </c>
      <c r="BN2696" s="12">
        <f t="shared" si="4206"/>
        <v>0</v>
      </c>
      <c r="BO2696" s="12">
        <f t="shared" si="4206"/>
        <v>0</v>
      </c>
      <c r="BP2696" s="12">
        <f t="shared" si="4206"/>
        <v>0</v>
      </c>
      <c r="BQ2696" s="12">
        <f t="shared" si="4206"/>
        <v>0</v>
      </c>
      <c r="BR2696" s="12">
        <v>220895</v>
      </c>
      <c r="BS2696" s="12">
        <v>100100</v>
      </c>
      <c r="BT2696" s="12" t="e">
        <f>IF(#REF!=0,"-",#REF!/#REF!*100)</f>
        <v>#REF!</v>
      </c>
    </row>
    <row r="2697" spans="1:72" x14ac:dyDescent="0.25">
      <c r="A2697" s="4" t="s">
        <v>852</v>
      </c>
      <c r="B2697" s="4" t="s">
        <v>1</v>
      </c>
      <c r="C2697" s="4" t="s">
        <v>12</v>
      </c>
      <c r="D2697" s="102" t="s">
        <v>854</v>
      </c>
      <c r="E2697" s="113">
        <v>6131</v>
      </c>
      <c r="F2697" s="102"/>
      <c r="G2697" s="98" t="s">
        <v>1650</v>
      </c>
      <c r="H2697" s="13" t="s">
        <v>32</v>
      </c>
      <c r="I2697" s="14">
        <v>0</v>
      </c>
      <c r="J2697" s="14"/>
      <c r="K2697" s="14"/>
      <c r="L2697" s="14"/>
      <c r="M2697" s="14"/>
      <c r="N2697" s="14"/>
      <c r="O2697" s="14">
        <f t="shared" si="4144"/>
        <v>0</v>
      </c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>
        <v>0</v>
      </c>
      <c r="AC2697" s="14">
        <v>0</v>
      </c>
      <c r="AD2697" s="14">
        <v>0</v>
      </c>
      <c r="AE2697" s="14"/>
      <c r="AF2697" s="14"/>
      <c r="AG2697" s="14"/>
      <c r="AH2697" s="14"/>
      <c r="AI2697" s="14"/>
      <c r="AJ2697" s="14">
        <f t="shared" si="4145"/>
        <v>0</v>
      </c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>
        <v>0</v>
      </c>
      <c r="AX2697" s="14">
        <v>0</v>
      </c>
      <c r="AY2697" s="14">
        <v>0</v>
      </c>
      <c r="AZ2697" s="14"/>
      <c r="BA2697" s="14"/>
      <c r="BB2697" s="14"/>
      <c r="BC2697" s="14"/>
      <c r="BD2697" s="14"/>
      <c r="BE2697" s="14">
        <f t="shared" si="4146"/>
        <v>0</v>
      </c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>
        <v>0</v>
      </c>
      <c r="BS2697" s="14">
        <v>0</v>
      </c>
      <c r="BT2697" s="14" t="e">
        <f>IF(#REF!=0,"-",#REF!/#REF!*100)</f>
        <v>#REF!</v>
      </c>
    </row>
    <row r="2698" spans="1:72" x14ac:dyDescent="0.25">
      <c r="A2698" s="1" t="s">
        <v>852</v>
      </c>
      <c r="B2698" s="1" t="s">
        <v>1</v>
      </c>
      <c r="C2698" s="1" t="s">
        <v>12</v>
      </c>
      <c r="D2698" s="105" t="s">
        <v>854</v>
      </c>
      <c r="E2698" s="105" t="s">
        <v>71</v>
      </c>
      <c r="F2698" s="102" t="s">
        <v>0</v>
      </c>
      <c r="G2698" s="13" t="s">
        <v>0</v>
      </c>
      <c r="H2698" s="2" t="s">
        <v>72</v>
      </c>
      <c r="I2698" s="12">
        <f t="shared" ref="I2698:AA2698" si="4207">SUM(I2699:I2700)</f>
        <v>0</v>
      </c>
      <c r="J2698" s="12">
        <f t="shared" si="4207"/>
        <v>0</v>
      </c>
      <c r="K2698" s="12">
        <f t="shared" si="4207"/>
        <v>0</v>
      </c>
      <c r="L2698" s="12">
        <f t="shared" si="4207"/>
        <v>0</v>
      </c>
      <c r="M2698" s="12">
        <f t="shared" si="4207"/>
        <v>0</v>
      </c>
      <c r="N2698" s="12">
        <f t="shared" si="4207"/>
        <v>0</v>
      </c>
      <c r="O2698" s="12">
        <f t="shared" si="4207"/>
        <v>0</v>
      </c>
      <c r="P2698" s="12">
        <f t="shared" si="4207"/>
        <v>0</v>
      </c>
      <c r="Q2698" s="12">
        <f t="shared" si="4207"/>
        <v>0</v>
      </c>
      <c r="R2698" s="12">
        <f t="shared" si="4207"/>
        <v>0</v>
      </c>
      <c r="S2698" s="12">
        <f t="shared" si="4207"/>
        <v>0</v>
      </c>
      <c r="T2698" s="12">
        <f t="shared" si="4207"/>
        <v>0</v>
      </c>
      <c r="U2698" s="12">
        <f t="shared" si="4207"/>
        <v>0</v>
      </c>
      <c r="V2698" s="12">
        <f t="shared" si="4207"/>
        <v>0</v>
      </c>
      <c r="W2698" s="12">
        <f t="shared" si="4207"/>
        <v>0</v>
      </c>
      <c r="X2698" s="12">
        <f t="shared" si="4207"/>
        <v>0</v>
      </c>
      <c r="Y2698" s="12">
        <f t="shared" si="4207"/>
        <v>0</v>
      </c>
      <c r="Z2698" s="12">
        <f t="shared" si="4207"/>
        <v>0</v>
      </c>
      <c r="AA2698" s="12">
        <f t="shared" si="4207"/>
        <v>0</v>
      </c>
      <c r="AB2698" s="12">
        <v>0</v>
      </c>
      <c r="AC2698" s="12">
        <v>0</v>
      </c>
      <c r="AD2698" s="12">
        <f t="shared" ref="AD2698:AV2698" si="4208">SUM(AD2699:AD2700)</f>
        <v>0</v>
      </c>
      <c r="AE2698" s="12">
        <f t="shared" si="4208"/>
        <v>0</v>
      </c>
      <c r="AF2698" s="12">
        <f t="shared" si="4208"/>
        <v>0</v>
      </c>
      <c r="AG2698" s="12">
        <f t="shared" si="4208"/>
        <v>0</v>
      </c>
      <c r="AH2698" s="12">
        <f t="shared" si="4208"/>
        <v>0</v>
      </c>
      <c r="AI2698" s="12">
        <f t="shared" si="4208"/>
        <v>0</v>
      </c>
      <c r="AJ2698" s="12">
        <f t="shared" si="4208"/>
        <v>0</v>
      </c>
      <c r="AK2698" s="12">
        <f t="shared" si="4208"/>
        <v>0</v>
      </c>
      <c r="AL2698" s="12">
        <f t="shared" si="4208"/>
        <v>0</v>
      </c>
      <c r="AM2698" s="12">
        <f t="shared" si="4208"/>
        <v>0</v>
      </c>
      <c r="AN2698" s="12">
        <f t="shared" si="4208"/>
        <v>0</v>
      </c>
      <c r="AO2698" s="12">
        <f t="shared" si="4208"/>
        <v>0</v>
      </c>
      <c r="AP2698" s="12">
        <f t="shared" si="4208"/>
        <v>0</v>
      </c>
      <c r="AQ2698" s="12">
        <f t="shared" si="4208"/>
        <v>0</v>
      </c>
      <c r="AR2698" s="12">
        <f t="shared" si="4208"/>
        <v>0</v>
      </c>
      <c r="AS2698" s="12">
        <f t="shared" si="4208"/>
        <v>0</v>
      </c>
      <c r="AT2698" s="12">
        <f t="shared" si="4208"/>
        <v>0</v>
      </c>
      <c r="AU2698" s="12">
        <f t="shared" si="4208"/>
        <v>0</v>
      </c>
      <c r="AV2698" s="12">
        <f t="shared" si="4208"/>
        <v>0</v>
      </c>
      <c r="AW2698" s="12">
        <v>0</v>
      </c>
      <c r="AX2698" s="12">
        <v>0</v>
      </c>
      <c r="AY2698" s="12">
        <f t="shared" ref="AY2698:BQ2698" si="4209">SUM(AY2699:AY2700)</f>
        <v>0</v>
      </c>
      <c r="AZ2698" s="12">
        <f t="shared" si="4209"/>
        <v>0</v>
      </c>
      <c r="BA2698" s="12">
        <f t="shared" si="4209"/>
        <v>0</v>
      </c>
      <c r="BB2698" s="12">
        <f t="shared" si="4209"/>
        <v>0</v>
      </c>
      <c r="BC2698" s="12">
        <f t="shared" si="4209"/>
        <v>0</v>
      </c>
      <c r="BD2698" s="12">
        <f t="shared" si="4209"/>
        <v>0</v>
      </c>
      <c r="BE2698" s="12">
        <f t="shared" si="4209"/>
        <v>0</v>
      </c>
      <c r="BF2698" s="12">
        <f t="shared" si="4209"/>
        <v>0</v>
      </c>
      <c r="BG2698" s="12">
        <f t="shared" si="4209"/>
        <v>0</v>
      </c>
      <c r="BH2698" s="12">
        <f t="shared" si="4209"/>
        <v>0</v>
      </c>
      <c r="BI2698" s="12">
        <f t="shared" si="4209"/>
        <v>0</v>
      </c>
      <c r="BJ2698" s="12">
        <f t="shared" si="4209"/>
        <v>0</v>
      </c>
      <c r="BK2698" s="12">
        <f t="shared" si="4209"/>
        <v>0</v>
      </c>
      <c r="BL2698" s="12">
        <f t="shared" si="4209"/>
        <v>0</v>
      </c>
      <c r="BM2698" s="12">
        <f t="shared" si="4209"/>
        <v>0</v>
      </c>
      <c r="BN2698" s="12">
        <f t="shared" si="4209"/>
        <v>0</v>
      </c>
      <c r="BO2698" s="12">
        <f t="shared" si="4209"/>
        <v>0</v>
      </c>
      <c r="BP2698" s="12">
        <f t="shared" si="4209"/>
        <v>0</v>
      </c>
      <c r="BQ2698" s="12">
        <f t="shared" si="4209"/>
        <v>0</v>
      </c>
      <c r="BR2698" s="12">
        <v>0</v>
      </c>
      <c r="BS2698" s="12">
        <v>0</v>
      </c>
      <c r="BT2698" s="12" t="e">
        <f>IF(#REF!=0,"-",#REF!/#REF!*100)</f>
        <v>#REF!</v>
      </c>
    </row>
    <row r="2699" spans="1:72" x14ac:dyDescent="0.25">
      <c r="A2699" s="4" t="s">
        <v>852</v>
      </c>
      <c r="B2699" s="4" t="s">
        <v>1</v>
      </c>
      <c r="C2699" s="4" t="s">
        <v>12</v>
      </c>
      <c r="D2699" s="102" t="s">
        <v>854</v>
      </c>
      <c r="E2699" s="113">
        <v>6132</v>
      </c>
      <c r="F2699" s="102"/>
      <c r="G2699" s="98" t="s">
        <v>1650</v>
      </c>
      <c r="H2699" s="13" t="s">
        <v>72</v>
      </c>
      <c r="I2699" s="14">
        <v>0</v>
      </c>
      <c r="J2699" s="14"/>
      <c r="K2699" s="14"/>
      <c r="L2699" s="14"/>
      <c r="M2699" s="14"/>
      <c r="N2699" s="14"/>
      <c r="O2699" s="14">
        <f t="shared" si="4144"/>
        <v>0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>
        <v>0</v>
      </c>
      <c r="AC2699" s="14">
        <v>0</v>
      </c>
      <c r="AD2699" s="14">
        <v>0</v>
      </c>
      <c r="AE2699" s="14"/>
      <c r="AF2699" s="14"/>
      <c r="AG2699" s="14"/>
      <c r="AH2699" s="14"/>
      <c r="AI2699" s="14"/>
      <c r="AJ2699" s="14">
        <f t="shared" si="4145"/>
        <v>0</v>
      </c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>
        <v>0</v>
      </c>
      <c r="AX2699" s="14">
        <v>0</v>
      </c>
      <c r="AY2699" s="14">
        <v>0</v>
      </c>
      <c r="AZ2699" s="14"/>
      <c r="BA2699" s="14"/>
      <c r="BB2699" s="14"/>
      <c r="BC2699" s="14"/>
      <c r="BD2699" s="14"/>
      <c r="BE2699" s="14">
        <f t="shared" si="4146"/>
        <v>0</v>
      </c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>
        <v>0</v>
      </c>
      <c r="BS2699" s="14">
        <v>0</v>
      </c>
      <c r="BT2699" s="14" t="e">
        <f>IF(#REF!=0,"-",#REF!/#REF!*100)</f>
        <v>#REF!</v>
      </c>
    </row>
    <row r="2700" spans="1:72" ht="22.5" x14ac:dyDescent="0.25">
      <c r="A2700" s="4" t="s">
        <v>852</v>
      </c>
      <c r="B2700" s="4" t="s">
        <v>1</v>
      </c>
      <c r="C2700" s="4" t="s">
        <v>12</v>
      </c>
      <c r="D2700" s="102" t="s">
        <v>854</v>
      </c>
      <c r="E2700" s="113">
        <v>6132</v>
      </c>
      <c r="F2700" s="102" t="s">
        <v>860</v>
      </c>
      <c r="G2700" s="98" t="s">
        <v>1650</v>
      </c>
      <c r="H2700" s="13" t="s">
        <v>861</v>
      </c>
      <c r="I2700" s="14">
        <v>0</v>
      </c>
      <c r="J2700" s="14"/>
      <c r="K2700" s="14"/>
      <c r="L2700" s="14"/>
      <c r="M2700" s="14"/>
      <c r="N2700" s="14"/>
      <c r="O2700" s="14">
        <f t="shared" si="4144"/>
        <v>0</v>
      </c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>
        <v>0</v>
      </c>
      <c r="AC2700" s="14">
        <v>0</v>
      </c>
      <c r="AD2700" s="14">
        <v>0</v>
      </c>
      <c r="AE2700" s="14"/>
      <c r="AF2700" s="14"/>
      <c r="AG2700" s="14"/>
      <c r="AH2700" s="14"/>
      <c r="AI2700" s="14"/>
      <c r="AJ2700" s="14">
        <f t="shared" si="4145"/>
        <v>0</v>
      </c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>
        <v>0</v>
      </c>
      <c r="AX2700" s="14">
        <v>0</v>
      </c>
      <c r="AY2700" s="14">
        <v>0</v>
      </c>
      <c r="AZ2700" s="14"/>
      <c r="BA2700" s="14"/>
      <c r="BB2700" s="14"/>
      <c r="BC2700" s="14"/>
      <c r="BD2700" s="14"/>
      <c r="BE2700" s="14">
        <f t="shared" si="4146"/>
        <v>0</v>
      </c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>
        <v>0</v>
      </c>
      <c r="BS2700" s="14">
        <v>0</v>
      </c>
      <c r="BT2700" s="14" t="e">
        <f>IF(#REF!=0,"-",#REF!/#REF!*100)</f>
        <v>#REF!</v>
      </c>
    </row>
    <row r="2701" spans="1:72" ht="22.5" x14ac:dyDescent="0.25">
      <c r="A2701" s="1" t="s">
        <v>852</v>
      </c>
      <c r="B2701" s="1" t="s">
        <v>1</v>
      </c>
      <c r="C2701" s="1" t="s">
        <v>12</v>
      </c>
      <c r="D2701" s="105" t="s">
        <v>854</v>
      </c>
      <c r="E2701" s="105" t="s">
        <v>74</v>
      </c>
      <c r="F2701" s="102" t="s">
        <v>0</v>
      </c>
      <c r="G2701" s="13" t="s">
        <v>0</v>
      </c>
      <c r="H2701" s="2" t="s">
        <v>75</v>
      </c>
      <c r="I2701" s="12">
        <f t="shared" ref="I2701:AA2701" si="4210">SUM(I2702:I2703)</f>
        <v>0</v>
      </c>
      <c r="J2701" s="12">
        <f t="shared" si="4210"/>
        <v>0</v>
      </c>
      <c r="K2701" s="12">
        <f t="shared" si="4210"/>
        <v>0</v>
      </c>
      <c r="L2701" s="12">
        <f t="shared" si="4210"/>
        <v>0</v>
      </c>
      <c r="M2701" s="12">
        <f t="shared" si="4210"/>
        <v>0</v>
      </c>
      <c r="N2701" s="12">
        <f t="shared" si="4210"/>
        <v>0</v>
      </c>
      <c r="O2701" s="12">
        <f t="shared" si="4210"/>
        <v>0</v>
      </c>
      <c r="P2701" s="12">
        <f t="shared" si="4210"/>
        <v>0</v>
      </c>
      <c r="Q2701" s="12">
        <f t="shared" si="4210"/>
        <v>0</v>
      </c>
      <c r="R2701" s="12">
        <f t="shared" si="4210"/>
        <v>0</v>
      </c>
      <c r="S2701" s="12">
        <f t="shared" si="4210"/>
        <v>0</v>
      </c>
      <c r="T2701" s="12">
        <f t="shared" si="4210"/>
        <v>0</v>
      </c>
      <c r="U2701" s="12">
        <f t="shared" si="4210"/>
        <v>0</v>
      </c>
      <c r="V2701" s="12">
        <f t="shared" si="4210"/>
        <v>0</v>
      </c>
      <c r="W2701" s="12">
        <f t="shared" si="4210"/>
        <v>0</v>
      </c>
      <c r="X2701" s="12">
        <f t="shared" si="4210"/>
        <v>0</v>
      </c>
      <c r="Y2701" s="12">
        <f t="shared" si="4210"/>
        <v>0</v>
      </c>
      <c r="Z2701" s="12">
        <f t="shared" si="4210"/>
        <v>0</v>
      </c>
      <c r="AA2701" s="12">
        <f t="shared" si="4210"/>
        <v>0</v>
      </c>
      <c r="AB2701" s="12">
        <v>0</v>
      </c>
      <c r="AC2701" s="12">
        <v>0</v>
      </c>
      <c r="AD2701" s="12">
        <f t="shared" ref="AD2701:AV2701" si="4211">SUM(AD2702:AD2703)</f>
        <v>0</v>
      </c>
      <c r="AE2701" s="12">
        <f t="shared" si="4211"/>
        <v>0</v>
      </c>
      <c r="AF2701" s="12">
        <f t="shared" si="4211"/>
        <v>0</v>
      </c>
      <c r="AG2701" s="12">
        <f t="shared" si="4211"/>
        <v>0</v>
      </c>
      <c r="AH2701" s="12">
        <f t="shared" si="4211"/>
        <v>0</v>
      </c>
      <c r="AI2701" s="12">
        <f t="shared" si="4211"/>
        <v>0</v>
      </c>
      <c r="AJ2701" s="12">
        <f t="shared" si="4211"/>
        <v>0</v>
      </c>
      <c r="AK2701" s="12">
        <f t="shared" si="4211"/>
        <v>0</v>
      </c>
      <c r="AL2701" s="12">
        <f t="shared" si="4211"/>
        <v>0</v>
      </c>
      <c r="AM2701" s="12">
        <f t="shared" si="4211"/>
        <v>0</v>
      </c>
      <c r="AN2701" s="12">
        <f t="shared" si="4211"/>
        <v>0</v>
      </c>
      <c r="AO2701" s="12">
        <f t="shared" si="4211"/>
        <v>0</v>
      </c>
      <c r="AP2701" s="12">
        <f t="shared" si="4211"/>
        <v>0</v>
      </c>
      <c r="AQ2701" s="12">
        <f t="shared" si="4211"/>
        <v>0</v>
      </c>
      <c r="AR2701" s="12">
        <f t="shared" si="4211"/>
        <v>0</v>
      </c>
      <c r="AS2701" s="12">
        <f t="shared" si="4211"/>
        <v>0</v>
      </c>
      <c r="AT2701" s="12">
        <f t="shared" si="4211"/>
        <v>0</v>
      </c>
      <c r="AU2701" s="12">
        <f t="shared" si="4211"/>
        <v>0</v>
      </c>
      <c r="AV2701" s="12">
        <f t="shared" si="4211"/>
        <v>0</v>
      </c>
      <c r="AW2701" s="12">
        <v>0</v>
      </c>
      <c r="AX2701" s="12">
        <v>0</v>
      </c>
      <c r="AY2701" s="12">
        <f t="shared" ref="AY2701:BQ2701" si="4212">SUM(AY2702:AY2703)</f>
        <v>0</v>
      </c>
      <c r="AZ2701" s="12">
        <f t="shared" si="4212"/>
        <v>0</v>
      </c>
      <c r="BA2701" s="12">
        <f t="shared" si="4212"/>
        <v>0</v>
      </c>
      <c r="BB2701" s="12">
        <f t="shared" si="4212"/>
        <v>0</v>
      </c>
      <c r="BC2701" s="12">
        <f t="shared" si="4212"/>
        <v>0</v>
      </c>
      <c r="BD2701" s="12">
        <f t="shared" si="4212"/>
        <v>0</v>
      </c>
      <c r="BE2701" s="12">
        <f t="shared" si="4212"/>
        <v>0</v>
      </c>
      <c r="BF2701" s="12">
        <f t="shared" si="4212"/>
        <v>0</v>
      </c>
      <c r="BG2701" s="12">
        <f t="shared" si="4212"/>
        <v>0</v>
      </c>
      <c r="BH2701" s="12">
        <f t="shared" si="4212"/>
        <v>0</v>
      </c>
      <c r="BI2701" s="12">
        <f t="shared" si="4212"/>
        <v>0</v>
      </c>
      <c r="BJ2701" s="12">
        <f t="shared" si="4212"/>
        <v>0</v>
      </c>
      <c r="BK2701" s="12">
        <f t="shared" si="4212"/>
        <v>0</v>
      </c>
      <c r="BL2701" s="12">
        <f t="shared" si="4212"/>
        <v>0</v>
      </c>
      <c r="BM2701" s="12">
        <f t="shared" si="4212"/>
        <v>0</v>
      </c>
      <c r="BN2701" s="12">
        <f t="shared" si="4212"/>
        <v>0</v>
      </c>
      <c r="BO2701" s="12">
        <f t="shared" si="4212"/>
        <v>0</v>
      </c>
      <c r="BP2701" s="12">
        <f t="shared" si="4212"/>
        <v>0</v>
      </c>
      <c r="BQ2701" s="12">
        <f t="shared" si="4212"/>
        <v>0</v>
      </c>
      <c r="BR2701" s="12">
        <v>0</v>
      </c>
      <c r="BS2701" s="12">
        <v>0</v>
      </c>
      <c r="BT2701" s="12" t="e">
        <f>IF(#REF!=0,"-",#REF!/#REF!*100)</f>
        <v>#REF!</v>
      </c>
    </row>
    <row r="2702" spans="1:72" x14ac:dyDescent="0.25">
      <c r="A2702" s="4" t="s">
        <v>852</v>
      </c>
      <c r="B2702" s="4" t="s">
        <v>1</v>
      </c>
      <c r="C2702" s="4" t="s">
        <v>12</v>
      </c>
      <c r="D2702" s="102" t="s">
        <v>854</v>
      </c>
      <c r="E2702" s="113">
        <v>6133</v>
      </c>
      <c r="F2702" s="102"/>
      <c r="G2702" s="98" t="s">
        <v>1650</v>
      </c>
      <c r="H2702" s="13" t="s">
        <v>75</v>
      </c>
      <c r="I2702" s="14">
        <v>0</v>
      </c>
      <c r="J2702" s="14"/>
      <c r="K2702" s="14"/>
      <c r="L2702" s="14"/>
      <c r="M2702" s="14"/>
      <c r="N2702" s="14"/>
      <c r="O2702" s="14">
        <f t="shared" si="4144"/>
        <v>0</v>
      </c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>
        <v>0</v>
      </c>
      <c r="AC2702" s="14">
        <v>0</v>
      </c>
      <c r="AD2702" s="14">
        <v>0</v>
      </c>
      <c r="AE2702" s="14"/>
      <c r="AF2702" s="14"/>
      <c r="AG2702" s="14"/>
      <c r="AH2702" s="14"/>
      <c r="AI2702" s="14"/>
      <c r="AJ2702" s="14">
        <f t="shared" si="4145"/>
        <v>0</v>
      </c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>
        <v>0</v>
      </c>
      <c r="AX2702" s="14">
        <v>0</v>
      </c>
      <c r="AY2702" s="14">
        <v>0</v>
      </c>
      <c r="AZ2702" s="14"/>
      <c r="BA2702" s="14"/>
      <c r="BB2702" s="14"/>
      <c r="BC2702" s="14"/>
      <c r="BD2702" s="14"/>
      <c r="BE2702" s="14">
        <f t="shared" si="4146"/>
        <v>0</v>
      </c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>
        <v>0</v>
      </c>
      <c r="BS2702" s="14">
        <v>0</v>
      </c>
      <c r="BT2702" s="14" t="e">
        <f>IF(#REF!=0,"-",#REF!/#REF!*100)</f>
        <v>#REF!</v>
      </c>
    </row>
    <row r="2703" spans="1:72" ht="22.5" x14ac:dyDescent="0.25">
      <c r="A2703" s="4" t="s">
        <v>852</v>
      </c>
      <c r="B2703" s="4" t="s">
        <v>1</v>
      </c>
      <c r="C2703" s="4" t="s">
        <v>12</v>
      </c>
      <c r="D2703" s="102" t="s">
        <v>854</v>
      </c>
      <c r="E2703" s="113">
        <v>6133</v>
      </c>
      <c r="F2703" s="102" t="s">
        <v>862</v>
      </c>
      <c r="G2703" s="98" t="s">
        <v>1650</v>
      </c>
      <c r="H2703" s="13" t="s">
        <v>863</v>
      </c>
      <c r="I2703" s="14">
        <v>0</v>
      </c>
      <c r="J2703" s="14"/>
      <c r="K2703" s="14"/>
      <c r="L2703" s="14"/>
      <c r="M2703" s="14"/>
      <c r="N2703" s="14"/>
      <c r="O2703" s="14">
        <f t="shared" si="4144"/>
        <v>0</v>
      </c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>
        <v>0</v>
      </c>
      <c r="AC2703" s="14">
        <v>0</v>
      </c>
      <c r="AD2703" s="14">
        <v>0</v>
      </c>
      <c r="AE2703" s="14"/>
      <c r="AF2703" s="14"/>
      <c r="AG2703" s="14"/>
      <c r="AH2703" s="14"/>
      <c r="AI2703" s="14"/>
      <c r="AJ2703" s="14">
        <f t="shared" si="4145"/>
        <v>0</v>
      </c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>
        <v>0</v>
      </c>
      <c r="AX2703" s="14">
        <v>0</v>
      </c>
      <c r="AY2703" s="14">
        <v>0</v>
      </c>
      <c r="AZ2703" s="14"/>
      <c r="BA2703" s="14"/>
      <c r="BB2703" s="14"/>
      <c r="BC2703" s="14"/>
      <c r="BD2703" s="14"/>
      <c r="BE2703" s="14">
        <f t="shared" si="4146"/>
        <v>0</v>
      </c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>
        <v>0</v>
      </c>
      <c r="BS2703" s="14">
        <v>0</v>
      </c>
      <c r="BT2703" s="14" t="e">
        <f>IF(#REF!=0,"-",#REF!/#REF!*100)</f>
        <v>#REF!</v>
      </c>
    </row>
    <row r="2704" spans="1:72" x14ac:dyDescent="0.25">
      <c r="A2704" s="4" t="s">
        <v>852</v>
      </c>
      <c r="B2704" s="4" t="s">
        <v>1</v>
      </c>
      <c r="C2704" s="4" t="s">
        <v>12</v>
      </c>
      <c r="D2704" s="102" t="s">
        <v>854</v>
      </c>
      <c r="E2704" s="113">
        <v>6134</v>
      </c>
      <c r="F2704" s="102"/>
      <c r="G2704" s="98" t="s">
        <v>1650</v>
      </c>
      <c r="H2704" s="13" t="s">
        <v>78</v>
      </c>
      <c r="I2704" s="14">
        <v>0</v>
      </c>
      <c r="J2704" s="14"/>
      <c r="K2704" s="14"/>
      <c r="L2704" s="14"/>
      <c r="M2704" s="14"/>
      <c r="N2704" s="14"/>
      <c r="O2704" s="14">
        <f t="shared" si="4144"/>
        <v>0</v>
      </c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>
        <v>0</v>
      </c>
      <c r="AC2704" s="14">
        <v>0</v>
      </c>
      <c r="AD2704" s="14">
        <v>0</v>
      </c>
      <c r="AE2704" s="14"/>
      <c r="AF2704" s="14"/>
      <c r="AG2704" s="14"/>
      <c r="AH2704" s="14"/>
      <c r="AI2704" s="14"/>
      <c r="AJ2704" s="14">
        <f t="shared" si="4145"/>
        <v>0</v>
      </c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>
        <v>0</v>
      </c>
      <c r="AX2704" s="14">
        <v>0</v>
      </c>
      <c r="AY2704" s="14">
        <v>0</v>
      </c>
      <c r="AZ2704" s="14"/>
      <c r="BA2704" s="14"/>
      <c r="BB2704" s="14"/>
      <c r="BC2704" s="14"/>
      <c r="BD2704" s="14"/>
      <c r="BE2704" s="14">
        <f t="shared" si="4146"/>
        <v>0</v>
      </c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>
        <v>0</v>
      </c>
      <c r="BS2704" s="14">
        <v>0</v>
      </c>
      <c r="BT2704" s="14" t="e">
        <f>IF(#REF!=0,"-",#REF!/#REF!*100)</f>
        <v>#REF!</v>
      </c>
    </row>
    <row r="2705" spans="1:72" x14ac:dyDescent="0.25">
      <c r="A2705" s="4" t="s">
        <v>852</v>
      </c>
      <c r="B2705" s="4" t="s">
        <v>1</v>
      </c>
      <c r="C2705" s="4" t="s">
        <v>12</v>
      </c>
      <c r="D2705" s="102" t="s">
        <v>854</v>
      </c>
      <c r="E2705" s="113">
        <v>6135</v>
      </c>
      <c r="F2705" s="102"/>
      <c r="G2705" s="98" t="s">
        <v>1650</v>
      </c>
      <c r="H2705" s="13" t="s">
        <v>81</v>
      </c>
      <c r="I2705" s="14">
        <v>0</v>
      </c>
      <c r="J2705" s="14"/>
      <c r="K2705" s="14"/>
      <c r="L2705" s="14"/>
      <c r="M2705" s="14"/>
      <c r="N2705" s="14"/>
      <c r="O2705" s="14">
        <f t="shared" si="4144"/>
        <v>0</v>
      </c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>
        <v>0</v>
      </c>
      <c r="AC2705" s="14">
        <v>0</v>
      </c>
      <c r="AD2705" s="14">
        <v>0</v>
      </c>
      <c r="AE2705" s="14"/>
      <c r="AF2705" s="14"/>
      <c r="AG2705" s="14"/>
      <c r="AH2705" s="14"/>
      <c r="AI2705" s="14"/>
      <c r="AJ2705" s="14">
        <f t="shared" si="4145"/>
        <v>0</v>
      </c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>
        <v>0</v>
      </c>
      <c r="AX2705" s="14">
        <v>0</v>
      </c>
      <c r="AY2705" s="14">
        <v>0</v>
      </c>
      <c r="AZ2705" s="14"/>
      <c r="BA2705" s="14"/>
      <c r="BB2705" s="14"/>
      <c r="BC2705" s="14"/>
      <c r="BD2705" s="14"/>
      <c r="BE2705" s="14">
        <f t="shared" si="4146"/>
        <v>0</v>
      </c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>
        <v>0</v>
      </c>
      <c r="BS2705" s="14">
        <v>0</v>
      </c>
      <c r="BT2705" s="14" t="e">
        <f>IF(#REF!=0,"-",#REF!/#REF!*100)</f>
        <v>#REF!</v>
      </c>
    </row>
    <row r="2706" spans="1:72" ht="22.5" x14ac:dyDescent="0.25">
      <c r="A2706" s="4" t="s">
        <v>852</v>
      </c>
      <c r="B2706" s="4" t="s">
        <v>1</v>
      </c>
      <c r="C2706" s="4" t="s">
        <v>12</v>
      </c>
      <c r="D2706" s="102" t="s">
        <v>854</v>
      </c>
      <c r="E2706" s="113">
        <v>6136</v>
      </c>
      <c r="F2706" s="102"/>
      <c r="G2706" s="98" t="s">
        <v>1650</v>
      </c>
      <c r="H2706" s="13" t="s">
        <v>84</v>
      </c>
      <c r="I2706" s="14">
        <v>0</v>
      </c>
      <c r="J2706" s="14"/>
      <c r="K2706" s="14"/>
      <c r="L2706" s="14"/>
      <c r="M2706" s="14"/>
      <c r="N2706" s="14"/>
      <c r="O2706" s="14">
        <f t="shared" si="4144"/>
        <v>0</v>
      </c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>
        <v>0</v>
      </c>
      <c r="AC2706" s="14">
        <v>0</v>
      </c>
      <c r="AD2706" s="14">
        <v>0</v>
      </c>
      <c r="AE2706" s="14"/>
      <c r="AF2706" s="14"/>
      <c r="AG2706" s="14"/>
      <c r="AH2706" s="14"/>
      <c r="AI2706" s="14"/>
      <c r="AJ2706" s="14">
        <f t="shared" si="4145"/>
        <v>0</v>
      </c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>
        <v>0</v>
      </c>
      <c r="AX2706" s="14">
        <v>0</v>
      </c>
      <c r="AY2706" s="14">
        <v>0</v>
      </c>
      <c r="AZ2706" s="14"/>
      <c r="BA2706" s="14"/>
      <c r="BB2706" s="14"/>
      <c r="BC2706" s="14"/>
      <c r="BD2706" s="14"/>
      <c r="BE2706" s="14">
        <f t="shared" si="4146"/>
        <v>0</v>
      </c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>
        <v>0</v>
      </c>
      <c r="BS2706" s="14">
        <v>0</v>
      </c>
      <c r="BT2706" s="14" t="e">
        <f>IF(#REF!=0,"-",#REF!/#REF!*100)</f>
        <v>#REF!</v>
      </c>
    </row>
    <row r="2707" spans="1:72" x14ac:dyDescent="0.25">
      <c r="A2707" s="1" t="s">
        <v>852</v>
      </c>
      <c r="B2707" s="1" t="s">
        <v>1</v>
      </c>
      <c r="C2707" s="1" t="s">
        <v>12</v>
      </c>
      <c r="D2707" s="105" t="s">
        <v>854</v>
      </c>
      <c r="E2707" s="105" t="s">
        <v>86</v>
      </c>
      <c r="F2707" s="102" t="s">
        <v>0</v>
      </c>
      <c r="G2707" s="13" t="s">
        <v>0</v>
      </c>
      <c r="H2707" s="2" t="s">
        <v>87</v>
      </c>
      <c r="I2707" s="12">
        <f t="shared" ref="I2707:AA2707" si="4213">SUM(I2708:I2709)</f>
        <v>0</v>
      </c>
      <c r="J2707" s="12">
        <f t="shared" si="4213"/>
        <v>0</v>
      </c>
      <c r="K2707" s="12">
        <f t="shared" si="4213"/>
        <v>0</v>
      </c>
      <c r="L2707" s="12">
        <f t="shared" si="4213"/>
        <v>0</v>
      </c>
      <c r="M2707" s="12">
        <f t="shared" si="4213"/>
        <v>0</v>
      </c>
      <c r="N2707" s="12">
        <f t="shared" si="4213"/>
        <v>0</v>
      </c>
      <c r="O2707" s="12">
        <f t="shared" si="4213"/>
        <v>0</v>
      </c>
      <c r="P2707" s="12">
        <f t="shared" si="4213"/>
        <v>0</v>
      </c>
      <c r="Q2707" s="12">
        <f t="shared" si="4213"/>
        <v>0</v>
      </c>
      <c r="R2707" s="12">
        <f t="shared" si="4213"/>
        <v>0</v>
      </c>
      <c r="S2707" s="12">
        <f t="shared" si="4213"/>
        <v>0</v>
      </c>
      <c r="T2707" s="12">
        <f t="shared" si="4213"/>
        <v>0</v>
      </c>
      <c r="U2707" s="12">
        <f t="shared" si="4213"/>
        <v>0</v>
      </c>
      <c r="V2707" s="12">
        <f t="shared" si="4213"/>
        <v>0</v>
      </c>
      <c r="W2707" s="12">
        <f t="shared" si="4213"/>
        <v>0</v>
      </c>
      <c r="X2707" s="12">
        <f t="shared" si="4213"/>
        <v>0</v>
      </c>
      <c r="Y2707" s="12">
        <f t="shared" si="4213"/>
        <v>0</v>
      </c>
      <c r="Z2707" s="12">
        <f t="shared" si="4213"/>
        <v>0</v>
      </c>
      <c r="AA2707" s="12">
        <f t="shared" si="4213"/>
        <v>0</v>
      </c>
      <c r="AB2707" s="12">
        <v>0</v>
      </c>
      <c r="AC2707" s="12">
        <v>0</v>
      </c>
      <c r="AD2707" s="12">
        <f t="shared" ref="AD2707:AV2707" si="4214">SUM(AD2708:AD2709)</f>
        <v>0</v>
      </c>
      <c r="AE2707" s="12">
        <f t="shared" si="4214"/>
        <v>0</v>
      </c>
      <c r="AF2707" s="12">
        <f t="shared" si="4214"/>
        <v>0</v>
      </c>
      <c r="AG2707" s="12">
        <f t="shared" si="4214"/>
        <v>0</v>
      </c>
      <c r="AH2707" s="12">
        <f t="shared" si="4214"/>
        <v>0</v>
      </c>
      <c r="AI2707" s="12">
        <f t="shared" si="4214"/>
        <v>0</v>
      </c>
      <c r="AJ2707" s="12">
        <f t="shared" si="4214"/>
        <v>0</v>
      </c>
      <c r="AK2707" s="12">
        <f t="shared" si="4214"/>
        <v>0</v>
      </c>
      <c r="AL2707" s="12">
        <f t="shared" si="4214"/>
        <v>0</v>
      </c>
      <c r="AM2707" s="12">
        <f t="shared" si="4214"/>
        <v>0</v>
      </c>
      <c r="AN2707" s="12">
        <f t="shared" si="4214"/>
        <v>0</v>
      </c>
      <c r="AO2707" s="12">
        <f t="shared" si="4214"/>
        <v>0</v>
      </c>
      <c r="AP2707" s="12">
        <f t="shared" si="4214"/>
        <v>0</v>
      </c>
      <c r="AQ2707" s="12">
        <f t="shared" si="4214"/>
        <v>0</v>
      </c>
      <c r="AR2707" s="12">
        <f t="shared" si="4214"/>
        <v>0</v>
      </c>
      <c r="AS2707" s="12">
        <f t="shared" si="4214"/>
        <v>0</v>
      </c>
      <c r="AT2707" s="12">
        <f t="shared" si="4214"/>
        <v>0</v>
      </c>
      <c r="AU2707" s="12">
        <f t="shared" si="4214"/>
        <v>0</v>
      </c>
      <c r="AV2707" s="12">
        <f t="shared" si="4214"/>
        <v>0</v>
      </c>
      <c r="AW2707" s="12">
        <v>0</v>
      </c>
      <c r="AX2707" s="12">
        <v>0</v>
      </c>
      <c r="AY2707" s="12">
        <f t="shared" ref="AY2707:BQ2707" si="4215">SUM(AY2708:AY2709)</f>
        <v>0</v>
      </c>
      <c r="AZ2707" s="12">
        <f t="shared" si="4215"/>
        <v>0</v>
      </c>
      <c r="BA2707" s="12">
        <f t="shared" si="4215"/>
        <v>0</v>
      </c>
      <c r="BB2707" s="12">
        <f t="shared" si="4215"/>
        <v>0</v>
      </c>
      <c r="BC2707" s="12">
        <f t="shared" si="4215"/>
        <v>0</v>
      </c>
      <c r="BD2707" s="12">
        <f t="shared" si="4215"/>
        <v>0</v>
      </c>
      <c r="BE2707" s="12">
        <f t="shared" si="4215"/>
        <v>0</v>
      </c>
      <c r="BF2707" s="12">
        <f t="shared" si="4215"/>
        <v>0</v>
      </c>
      <c r="BG2707" s="12">
        <f t="shared" si="4215"/>
        <v>0</v>
      </c>
      <c r="BH2707" s="12">
        <f t="shared" si="4215"/>
        <v>0</v>
      </c>
      <c r="BI2707" s="12">
        <f t="shared" si="4215"/>
        <v>0</v>
      </c>
      <c r="BJ2707" s="12">
        <f t="shared" si="4215"/>
        <v>0</v>
      </c>
      <c r="BK2707" s="12">
        <f t="shared" si="4215"/>
        <v>0</v>
      </c>
      <c r="BL2707" s="12">
        <f t="shared" si="4215"/>
        <v>0</v>
      </c>
      <c r="BM2707" s="12">
        <f t="shared" si="4215"/>
        <v>0</v>
      </c>
      <c r="BN2707" s="12">
        <f t="shared" si="4215"/>
        <v>0</v>
      </c>
      <c r="BO2707" s="12">
        <f t="shared" si="4215"/>
        <v>0</v>
      </c>
      <c r="BP2707" s="12">
        <f t="shared" si="4215"/>
        <v>0</v>
      </c>
      <c r="BQ2707" s="12">
        <f t="shared" si="4215"/>
        <v>0</v>
      </c>
      <c r="BR2707" s="12">
        <v>0</v>
      </c>
      <c r="BS2707" s="12">
        <v>0</v>
      </c>
      <c r="BT2707" s="12" t="e">
        <f>IF(#REF!=0,"-",#REF!/#REF!*100)</f>
        <v>#REF!</v>
      </c>
    </row>
    <row r="2708" spans="1:72" x14ac:dyDescent="0.25">
      <c r="A2708" s="4" t="s">
        <v>852</v>
      </c>
      <c r="B2708" s="4" t="s">
        <v>1</v>
      </c>
      <c r="C2708" s="4" t="s">
        <v>12</v>
      </c>
      <c r="D2708" s="102" t="s">
        <v>854</v>
      </c>
      <c r="E2708" s="113">
        <v>6137</v>
      </c>
      <c r="F2708" s="102"/>
      <c r="G2708" s="98" t="s">
        <v>1650</v>
      </c>
      <c r="H2708" s="13" t="s">
        <v>87</v>
      </c>
      <c r="I2708" s="14">
        <v>0</v>
      </c>
      <c r="J2708" s="14"/>
      <c r="K2708" s="14"/>
      <c r="L2708" s="14"/>
      <c r="M2708" s="14"/>
      <c r="N2708" s="14"/>
      <c r="O2708" s="14">
        <f t="shared" si="4144"/>
        <v>0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>
        <v>0</v>
      </c>
      <c r="AC2708" s="14">
        <v>0</v>
      </c>
      <c r="AD2708" s="14">
        <v>0</v>
      </c>
      <c r="AE2708" s="14"/>
      <c r="AF2708" s="14"/>
      <c r="AG2708" s="14"/>
      <c r="AH2708" s="14"/>
      <c r="AI2708" s="14"/>
      <c r="AJ2708" s="14">
        <f t="shared" si="4145"/>
        <v>0</v>
      </c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>
        <v>0</v>
      </c>
      <c r="AX2708" s="14">
        <v>0</v>
      </c>
      <c r="AY2708" s="14">
        <v>0</v>
      </c>
      <c r="AZ2708" s="14"/>
      <c r="BA2708" s="14"/>
      <c r="BB2708" s="14"/>
      <c r="BC2708" s="14"/>
      <c r="BD2708" s="14"/>
      <c r="BE2708" s="14">
        <f t="shared" si="4146"/>
        <v>0</v>
      </c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>
        <v>0</v>
      </c>
      <c r="BS2708" s="14">
        <v>0</v>
      </c>
      <c r="BT2708" s="14" t="e">
        <f>IF(#REF!=0,"-",#REF!/#REF!*100)</f>
        <v>#REF!</v>
      </c>
    </row>
    <row r="2709" spans="1:72" ht="22.5" x14ac:dyDescent="0.25">
      <c r="A2709" s="4" t="s">
        <v>852</v>
      </c>
      <c r="B2709" s="4" t="s">
        <v>1</v>
      </c>
      <c r="C2709" s="4" t="s">
        <v>12</v>
      </c>
      <c r="D2709" s="102" t="s">
        <v>854</v>
      </c>
      <c r="E2709" s="113">
        <v>6137</v>
      </c>
      <c r="F2709" s="102" t="s">
        <v>864</v>
      </c>
      <c r="G2709" s="98" t="s">
        <v>1650</v>
      </c>
      <c r="H2709" s="13" t="s">
        <v>865</v>
      </c>
      <c r="I2709" s="14">
        <v>0</v>
      </c>
      <c r="J2709" s="14"/>
      <c r="K2709" s="14"/>
      <c r="L2709" s="14"/>
      <c r="M2709" s="14"/>
      <c r="N2709" s="14"/>
      <c r="O2709" s="14">
        <f t="shared" si="4144"/>
        <v>0</v>
      </c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>
        <v>0</v>
      </c>
      <c r="AC2709" s="14">
        <v>0</v>
      </c>
      <c r="AD2709" s="14">
        <v>0</v>
      </c>
      <c r="AE2709" s="14"/>
      <c r="AF2709" s="14"/>
      <c r="AG2709" s="14"/>
      <c r="AH2709" s="14"/>
      <c r="AI2709" s="14"/>
      <c r="AJ2709" s="14">
        <f t="shared" si="4145"/>
        <v>0</v>
      </c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>
        <v>0</v>
      </c>
      <c r="AX2709" s="14">
        <v>0</v>
      </c>
      <c r="AY2709" s="14">
        <v>0</v>
      </c>
      <c r="AZ2709" s="14"/>
      <c r="BA2709" s="14"/>
      <c r="BB2709" s="14"/>
      <c r="BC2709" s="14"/>
      <c r="BD2709" s="14"/>
      <c r="BE2709" s="14">
        <f t="shared" si="4146"/>
        <v>0</v>
      </c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>
        <v>0</v>
      </c>
      <c r="BS2709" s="14">
        <v>0</v>
      </c>
      <c r="BT2709" s="14" t="e">
        <f>IF(#REF!=0,"-",#REF!/#REF!*100)</f>
        <v>#REF!</v>
      </c>
    </row>
    <row r="2710" spans="1:72" ht="22.5" x14ac:dyDescent="0.25">
      <c r="A2710" s="1" t="s">
        <v>852</v>
      </c>
      <c r="B2710" s="1" t="s">
        <v>1</v>
      </c>
      <c r="C2710" s="1" t="s">
        <v>12</v>
      </c>
      <c r="D2710" s="105" t="s">
        <v>854</v>
      </c>
      <c r="E2710" s="105" t="s">
        <v>89</v>
      </c>
      <c r="F2710" s="102" t="s">
        <v>0</v>
      </c>
      <c r="G2710" s="13" t="s">
        <v>0</v>
      </c>
      <c r="H2710" s="2" t="s">
        <v>90</v>
      </c>
      <c r="I2710" s="12">
        <f t="shared" ref="I2710:AA2710" si="4216">SUM(I2711:I2715)</f>
        <v>0</v>
      </c>
      <c r="J2710" s="12">
        <f t="shared" si="4216"/>
        <v>0</v>
      </c>
      <c r="K2710" s="12">
        <f t="shared" si="4216"/>
        <v>0</v>
      </c>
      <c r="L2710" s="12">
        <f t="shared" si="4216"/>
        <v>0</v>
      </c>
      <c r="M2710" s="12">
        <f t="shared" si="4216"/>
        <v>0</v>
      </c>
      <c r="N2710" s="12">
        <f t="shared" si="4216"/>
        <v>0</v>
      </c>
      <c r="O2710" s="12">
        <f t="shared" si="4216"/>
        <v>0</v>
      </c>
      <c r="P2710" s="12">
        <f t="shared" si="4216"/>
        <v>0</v>
      </c>
      <c r="Q2710" s="12">
        <f t="shared" si="4216"/>
        <v>0</v>
      </c>
      <c r="R2710" s="12">
        <f t="shared" si="4216"/>
        <v>0</v>
      </c>
      <c r="S2710" s="12">
        <f t="shared" si="4216"/>
        <v>0</v>
      </c>
      <c r="T2710" s="12">
        <f t="shared" si="4216"/>
        <v>0</v>
      </c>
      <c r="U2710" s="12">
        <f t="shared" si="4216"/>
        <v>0</v>
      </c>
      <c r="V2710" s="12">
        <f t="shared" si="4216"/>
        <v>0</v>
      </c>
      <c r="W2710" s="12">
        <f t="shared" si="4216"/>
        <v>0</v>
      </c>
      <c r="X2710" s="12">
        <f t="shared" si="4216"/>
        <v>0</v>
      </c>
      <c r="Y2710" s="12">
        <f t="shared" si="4216"/>
        <v>0</v>
      </c>
      <c r="Z2710" s="12">
        <f t="shared" si="4216"/>
        <v>0</v>
      </c>
      <c r="AA2710" s="12">
        <f t="shared" si="4216"/>
        <v>0</v>
      </c>
      <c r="AB2710" s="12">
        <v>0</v>
      </c>
      <c r="AC2710" s="12">
        <v>0</v>
      </c>
      <c r="AD2710" s="12">
        <f t="shared" ref="AD2710:AV2710" si="4217">SUM(AD2711:AD2715)</f>
        <v>0</v>
      </c>
      <c r="AE2710" s="12">
        <f t="shared" si="4217"/>
        <v>0</v>
      </c>
      <c r="AF2710" s="12">
        <f t="shared" si="4217"/>
        <v>0</v>
      </c>
      <c r="AG2710" s="12">
        <f t="shared" si="4217"/>
        <v>0</v>
      </c>
      <c r="AH2710" s="12">
        <f t="shared" si="4217"/>
        <v>0</v>
      </c>
      <c r="AI2710" s="12">
        <f t="shared" si="4217"/>
        <v>0</v>
      </c>
      <c r="AJ2710" s="12">
        <f t="shared" si="4217"/>
        <v>0</v>
      </c>
      <c r="AK2710" s="12">
        <f t="shared" si="4217"/>
        <v>0</v>
      </c>
      <c r="AL2710" s="12">
        <f t="shared" si="4217"/>
        <v>0</v>
      </c>
      <c r="AM2710" s="12">
        <f t="shared" si="4217"/>
        <v>0</v>
      </c>
      <c r="AN2710" s="12">
        <f t="shared" si="4217"/>
        <v>0</v>
      </c>
      <c r="AO2710" s="12">
        <f t="shared" si="4217"/>
        <v>0</v>
      </c>
      <c r="AP2710" s="12">
        <f t="shared" si="4217"/>
        <v>0</v>
      </c>
      <c r="AQ2710" s="12">
        <f t="shared" si="4217"/>
        <v>0</v>
      </c>
      <c r="AR2710" s="12">
        <f t="shared" si="4217"/>
        <v>0</v>
      </c>
      <c r="AS2710" s="12">
        <f t="shared" si="4217"/>
        <v>0</v>
      </c>
      <c r="AT2710" s="12">
        <f t="shared" si="4217"/>
        <v>0</v>
      </c>
      <c r="AU2710" s="12">
        <f t="shared" si="4217"/>
        <v>0</v>
      </c>
      <c r="AV2710" s="12">
        <f t="shared" si="4217"/>
        <v>0</v>
      </c>
      <c r="AW2710" s="12">
        <v>0</v>
      </c>
      <c r="AX2710" s="12">
        <v>0</v>
      </c>
      <c r="AY2710" s="12">
        <f t="shared" ref="AY2710:BQ2710" si="4218">SUM(AY2711:AY2715)</f>
        <v>100</v>
      </c>
      <c r="AZ2710" s="12">
        <f t="shared" si="4218"/>
        <v>0</v>
      </c>
      <c r="BA2710" s="12">
        <f t="shared" si="4218"/>
        <v>0</v>
      </c>
      <c r="BB2710" s="12">
        <f t="shared" si="4218"/>
        <v>0</v>
      </c>
      <c r="BC2710" s="12">
        <f t="shared" si="4218"/>
        <v>0</v>
      </c>
      <c r="BD2710" s="12">
        <f t="shared" si="4218"/>
        <v>0</v>
      </c>
      <c r="BE2710" s="12">
        <f t="shared" si="4218"/>
        <v>100</v>
      </c>
      <c r="BF2710" s="12">
        <f t="shared" si="4218"/>
        <v>0</v>
      </c>
      <c r="BG2710" s="12">
        <f t="shared" si="4218"/>
        <v>0</v>
      </c>
      <c r="BH2710" s="12">
        <f t="shared" si="4218"/>
        <v>0</v>
      </c>
      <c r="BI2710" s="12">
        <f t="shared" si="4218"/>
        <v>0</v>
      </c>
      <c r="BJ2710" s="12">
        <f t="shared" si="4218"/>
        <v>0</v>
      </c>
      <c r="BK2710" s="12">
        <f t="shared" si="4218"/>
        <v>0</v>
      </c>
      <c r="BL2710" s="12">
        <f t="shared" si="4218"/>
        <v>0</v>
      </c>
      <c r="BM2710" s="12">
        <f t="shared" si="4218"/>
        <v>0</v>
      </c>
      <c r="BN2710" s="12">
        <f t="shared" si="4218"/>
        <v>0</v>
      </c>
      <c r="BO2710" s="12">
        <f t="shared" si="4218"/>
        <v>0</v>
      </c>
      <c r="BP2710" s="12">
        <f t="shared" si="4218"/>
        <v>0</v>
      </c>
      <c r="BQ2710" s="12">
        <f t="shared" si="4218"/>
        <v>0</v>
      </c>
      <c r="BR2710" s="12">
        <v>0</v>
      </c>
      <c r="BS2710" s="12">
        <v>100</v>
      </c>
      <c r="BT2710" s="12" t="e">
        <f>IF(#REF!=0,"-",#REF!/#REF!*100)</f>
        <v>#REF!</v>
      </c>
    </row>
    <row r="2711" spans="1:72" ht="22.5" x14ac:dyDescent="0.25">
      <c r="A2711" s="4" t="s">
        <v>852</v>
      </c>
      <c r="B2711" s="4" t="s">
        <v>1</v>
      </c>
      <c r="C2711" s="4" t="s">
        <v>12</v>
      </c>
      <c r="D2711" s="102" t="s">
        <v>854</v>
      </c>
      <c r="E2711" s="113">
        <v>6138</v>
      </c>
      <c r="F2711" s="102"/>
      <c r="G2711" s="98" t="s">
        <v>1650</v>
      </c>
      <c r="H2711" s="13" t="s">
        <v>90</v>
      </c>
      <c r="I2711" s="14">
        <v>0</v>
      </c>
      <c r="J2711" s="14"/>
      <c r="K2711" s="14"/>
      <c r="L2711" s="14"/>
      <c r="M2711" s="14"/>
      <c r="N2711" s="14"/>
      <c r="O2711" s="14">
        <f t="shared" si="4144"/>
        <v>0</v>
      </c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>
        <v>0</v>
      </c>
      <c r="AC2711" s="14">
        <v>0</v>
      </c>
      <c r="AD2711" s="14">
        <v>0</v>
      </c>
      <c r="AE2711" s="14"/>
      <c r="AF2711" s="14"/>
      <c r="AG2711" s="14"/>
      <c r="AH2711" s="14"/>
      <c r="AI2711" s="14"/>
      <c r="AJ2711" s="14">
        <f t="shared" si="4145"/>
        <v>0</v>
      </c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>
        <v>0</v>
      </c>
      <c r="AX2711" s="14">
        <v>0</v>
      </c>
      <c r="AY2711" s="14">
        <v>0</v>
      </c>
      <c r="AZ2711" s="14"/>
      <c r="BA2711" s="14"/>
      <c r="BB2711" s="14"/>
      <c r="BC2711" s="14"/>
      <c r="BD2711" s="14"/>
      <c r="BE2711" s="14">
        <f t="shared" si="4146"/>
        <v>0</v>
      </c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>
        <v>0</v>
      </c>
      <c r="BS2711" s="14">
        <v>0</v>
      </c>
      <c r="BT2711" s="14" t="e">
        <f>IF(#REF!=0,"-",#REF!/#REF!*100)</f>
        <v>#REF!</v>
      </c>
    </row>
    <row r="2712" spans="1:72" ht="33.75" x14ac:dyDescent="0.25">
      <c r="A2712" s="4" t="s">
        <v>852</v>
      </c>
      <c r="B2712" s="4" t="s">
        <v>1</v>
      </c>
      <c r="C2712" s="4" t="s">
        <v>12</v>
      </c>
      <c r="D2712" s="102" t="s">
        <v>854</v>
      </c>
      <c r="E2712" s="113">
        <v>6138</v>
      </c>
      <c r="F2712" s="102" t="s">
        <v>866</v>
      </c>
      <c r="G2712" s="98" t="s">
        <v>1650</v>
      </c>
      <c r="H2712" s="13" t="s">
        <v>867</v>
      </c>
      <c r="I2712" s="14">
        <v>0</v>
      </c>
      <c r="J2712" s="14"/>
      <c r="K2712" s="14"/>
      <c r="L2712" s="14"/>
      <c r="M2712" s="14"/>
      <c r="N2712" s="14"/>
      <c r="O2712" s="14">
        <f t="shared" si="4144"/>
        <v>0</v>
      </c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>
        <v>0</v>
      </c>
      <c r="AC2712" s="14">
        <v>0</v>
      </c>
      <c r="AD2712" s="14">
        <v>0</v>
      </c>
      <c r="AE2712" s="14"/>
      <c r="AF2712" s="14"/>
      <c r="AG2712" s="14"/>
      <c r="AH2712" s="14"/>
      <c r="AI2712" s="14"/>
      <c r="AJ2712" s="14">
        <f t="shared" si="4145"/>
        <v>0</v>
      </c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>
        <v>0</v>
      </c>
      <c r="AX2712" s="14">
        <v>0</v>
      </c>
      <c r="AY2712" s="14">
        <v>0</v>
      </c>
      <c r="AZ2712" s="14"/>
      <c r="BA2712" s="14"/>
      <c r="BB2712" s="14"/>
      <c r="BC2712" s="14"/>
      <c r="BD2712" s="14"/>
      <c r="BE2712" s="14">
        <f t="shared" si="4146"/>
        <v>0</v>
      </c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>
        <v>0</v>
      </c>
      <c r="BS2712" s="14">
        <v>0</v>
      </c>
      <c r="BT2712" s="14" t="e">
        <f>IF(#REF!=0,"-",#REF!/#REF!*100)</f>
        <v>#REF!</v>
      </c>
    </row>
    <row r="2713" spans="1:72" x14ac:dyDescent="0.25">
      <c r="A2713" s="4" t="s">
        <v>852</v>
      </c>
      <c r="B2713" s="4" t="s">
        <v>1</v>
      </c>
      <c r="C2713" s="4" t="s">
        <v>12</v>
      </c>
      <c r="D2713" s="102" t="s">
        <v>854</v>
      </c>
      <c r="E2713" s="113">
        <v>6138</v>
      </c>
      <c r="F2713" s="102" t="s">
        <v>868</v>
      </c>
      <c r="G2713" s="98" t="s">
        <v>1650</v>
      </c>
      <c r="H2713" s="13" t="s">
        <v>869</v>
      </c>
      <c r="I2713" s="14">
        <v>0</v>
      </c>
      <c r="J2713" s="14"/>
      <c r="K2713" s="14"/>
      <c r="L2713" s="14"/>
      <c r="M2713" s="14"/>
      <c r="N2713" s="14"/>
      <c r="O2713" s="14">
        <f t="shared" si="4144"/>
        <v>0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>
        <v>0</v>
      </c>
      <c r="AC2713" s="14">
        <v>0</v>
      </c>
      <c r="AD2713" s="14">
        <v>0</v>
      </c>
      <c r="AE2713" s="14"/>
      <c r="AF2713" s="14"/>
      <c r="AG2713" s="14"/>
      <c r="AH2713" s="14"/>
      <c r="AI2713" s="14"/>
      <c r="AJ2713" s="14">
        <f t="shared" si="4145"/>
        <v>0</v>
      </c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>
        <v>0</v>
      </c>
      <c r="AX2713" s="14">
        <v>0</v>
      </c>
      <c r="AY2713" s="14">
        <v>100</v>
      </c>
      <c r="AZ2713" s="14"/>
      <c r="BA2713" s="14"/>
      <c r="BB2713" s="14"/>
      <c r="BC2713" s="14"/>
      <c r="BD2713" s="14"/>
      <c r="BE2713" s="14">
        <f t="shared" si="4146"/>
        <v>100</v>
      </c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>
        <v>0</v>
      </c>
      <c r="BS2713" s="14">
        <v>100</v>
      </c>
      <c r="BT2713" s="14" t="e">
        <f>IF(#REF!=0,"-",#REF!/#REF!*100)</f>
        <v>#REF!</v>
      </c>
    </row>
    <row r="2714" spans="1:72" ht="22.5" x14ac:dyDescent="0.25">
      <c r="A2714" s="4" t="s">
        <v>852</v>
      </c>
      <c r="B2714" s="4" t="s">
        <v>1</v>
      </c>
      <c r="C2714" s="4" t="s">
        <v>12</v>
      </c>
      <c r="D2714" s="102" t="s">
        <v>854</v>
      </c>
      <c r="E2714" s="113">
        <v>6138</v>
      </c>
      <c r="F2714" s="102" t="s">
        <v>870</v>
      </c>
      <c r="G2714" s="98" t="s">
        <v>1650</v>
      </c>
      <c r="H2714" s="13" t="s">
        <v>871</v>
      </c>
      <c r="I2714" s="14">
        <v>0</v>
      </c>
      <c r="J2714" s="14"/>
      <c r="K2714" s="14"/>
      <c r="L2714" s="14"/>
      <c r="M2714" s="14"/>
      <c r="N2714" s="14"/>
      <c r="O2714" s="14">
        <f t="shared" si="4144"/>
        <v>0</v>
      </c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>
        <v>0</v>
      </c>
      <c r="AC2714" s="14">
        <v>0</v>
      </c>
      <c r="AD2714" s="14">
        <v>0</v>
      </c>
      <c r="AE2714" s="14"/>
      <c r="AF2714" s="14"/>
      <c r="AG2714" s="14"/>
      <c r="AH2714" s="14"/>
      <c r="AI2714" s="14"/>
      <c r="AJ2714" s="14">
        <f t="shared" si="4145"/>
        <v>0</v>
      </c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>
        <v>0</v>
      </c>
      <c r="AX2714" s="14">
        <v>0</v>
      </c>
      <c r="AY2714" s="14">
        <v>0</v>
      </c>
      <c r="AZ2714" s="14"/>
      <c r="BA2714" s="14"/>
      <c r="BB2714" s="14"/>
      <c r="BC2714" s="14"/>
      <c r="BD2714" s="14"/>
      <c r="BE2714" s="14">
        <f t="shared" si="4146"/>
        <v>0</v>
      </c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>
        <v>0</v>
      </c>
      <c r="BS2714" s="14">
        <v>0</v>
      </c>
      <c r="BT2714" s="14" t="e">
        <f>IF(#REF!=0,"-",#REF!/#REF!*100)</f>
        <v>#REF!</v>
      </c>
    </row>
    <row r="2715" spans="1:72" ht="22.5" x14ac:dyDescent="0.25">
      <c r="A2715" s="4" t="s">
        <v>852</v>
      </c>
      <c r="B2715" s="4" t="s">
        <v>1</v>
      </c>
      <c r="C2715" s="4" t="s">
        <v>12</v>
      </c>
      <c r="D2715" s="102" t="s">
        <v>854</v>
      </c>
      <c r="E2715" s="113">
        <v>6138</v>
      </c>
      <c r="F2715" s="102" t="s">
        <v>872</v>
      </c>
      <c r="G2715" s="98" t="s">
        <v>1650</v>
      </c>
      <c r="H2715" s="13" t="s">
        <v>873</v>
      </c>
      <c r="I2715" s="14">
        <v>0</v>
      </c>
      <c r="J2715" s="14"/>
      <c r="K2715" s="14"/>
      <c r="L2715" s="14"/>
      <c r="M2715" s="14"/>
      <c r="N2715" s="14"/>
      <c r="O2715" s="14">
        <f t="shared" si="4144"/>
        <v>0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>
        <v>0</v>
      </c>
      <c r="AC2715" s="14">
        <v>0</v>
      </c>
      <c r="AD2715" s="14">
        <v>0</v>
      </c>
      <c r="AE2715" s="14"/>
      <c r="AF2715" s="14"/>
      <c r="AG2715" s="14"/>
      <c r="AH2715" s="14"/>
      <c r="AI2715" s="14"/>
      <c r="AJ2715" s="14">
        <f t="shared" si="4145"/>
        <v>0</v>
      </c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>
        <v>0</v>
      </c>
      <c r="AX2715" s="14">
        <v>0</v>
      </c>
      <c r="AY2715" s="14">
        <v>0</v>
      </c>
      <c r="AZ2715" s="14"/>
      <c r="BA2715" s="14"/>
      <c r="BB2715" s="14"/>
      <c r="BC2715" s="14"/>
      <c r="BD2715" s="14"/>
      <c r="BE2715" s="14">
        <f t="shared" si="4146"/>
        <v>0</v>
      </c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>
        <v>0</v>
      </c>
      <c r="BS2715" s="14">
        <v>0</v>
      </c>
      <c r="BT2715" s="14" t="e">
        <f>IF(#REF!=0,"-",#REF!/#REF!*100)</f>
        <v>#REF!</v>
      </c>
    </row>
    <row r="2716" spans="1:72" x14ac:dyDescent="0.25">
      <c r="A2716" s="1" t="s">
        <v>852</v>
      </c>
      <c r="B2716" s="1" t="s">
        <v>1</v>
      </c>
      <c r="C2716" s="1" t="s">
        <v>12</v>
      </c>
      <c r="D2716" s="105" t="s">
        <v>854</v>
      </c>
      <c r="E2716" s="105" t="s">
        <v>34</v>
      </c>
      <c r="F2716" s="102" t="s">
        <v>0</v>
      </c>
      <c r="G2716" s="13" t="s">
        <v>0</v>
      </c>
      <c r="H2716" s="2" t="s">
        <v>35</v>
      </c>
      <c r="I2716" s="12">
        <f t="shared" ref="I2716:AA2716" si="4219">SUM(I2717:I2722)</f>
        <v>0</v>
      </c>
      <c r="J2716" s="12">
        <f t="shared" si="4219"/>
        <v>0</v>
      </c>
      <c r="K2716" s="12">
        <f t="shared" si="4219"/>
        <v>0</v>
      </c>
      <c r="L2716" s="12">
        <f t="shared" si="4219"/>
        <v>0</v>
      </c>
      <c r="M2716" s="12">
        <f t="shared" si="4219"/>
        <v>0</v>
      </c>
      <c r="N2716" s="12">
        <f t="shared" si="4219"/>
        <v>0</v>
      </c>
      <c r="O2716" s="12">
        <f t="shared" si="4219"/>
        <v>0</v>
      </c>
      <c r="P2716" s="12">
        <f t="shared" si="4219"/>
        <v>0</v>
      </c>
      <c r="Q2716" s="12">
        <f t="shared" si="4219"/>
        <v>0</v>
      </c>
      <c r="R2716" s="12">
        <f t="shared" si="4219"/>
        <v>0</v>
      </c>
      <c r="S2716" s="12">
        <f t="shared" si="4219"/>
        <v>0</v>
      </c>
      <c r="T2716" s="12">
        <f t="shared" si="4219"/>
        <v>0</v>
      </c>
      <c r="U2716" s="12">
        <f t="shared" si="4219"/>
        <v>0</v>
      </c>
      <c r="V2716" s="12">
        <f t="shared" si="4219"/>
        <v>0</v>
      </c>
      <c r="W2716" s="12">
        <f t="shared" si="4219"/>
        <v>0</v>
      </c>
      <c r="X2716" s="12">
        <f t="shared" si="4219"/>
        <v>0</v>
      </c>
      <c r="Y2716" s="12">
        <f t="shared" si="4219"/>
        <v>0</v>
      </c>
      <c r="Z2716" s="12">
        <f t="shared" si="4219"/>
        <v>0</v>
      </c>
      <c r="AA2716" s="12">
        <f t="shared" si="4219"/>
        <v>0</v>
      </c>
      <c r="AB2716" s="12">
        <v>0</v>
      </c>
      <c r="AC2716" s="12">
        <v>0</v>
      </c>
      <c r="AD2716" s="12">
        <f t="shared" ref="AD2716:AV2716" si="4220">SUM(AD2717:AD2722)</f>
        <v>0</v>
      </c>
      <c r="AE2716" s="12">
        <f t="shared" si="4220"/>
        <v>0</v>
      </c>
      <c r="AF2716" s="12">
        <f t="shared" si="4220"/>
        <v>0</v>
      </c>
      <c r="AG2716" s="12">
        <f t="shared" si="4220"/>
        <v>0</v>
      </c>
      <c r="AH2716" s="12">
        <f t="shared" si="4220"/>
        <v>0</v>
      </c>
      <c r="AI2716" s="12">
        <f t="shared" si="4220"/>
        <v>0</v>
      </c>
      <c r="AJ2716" s="12">
        <f t="shared" si="4220"/>
        <v>0</v>
      </c>
      <c r="AK2716" s="12">
        <f t="shared" si="4220"/>
        <v>0</v>
      </c>
      <c r="AL2716" s="12">
        <f t="shared" si="4220"/>
        <v>0</v>
      </c>
      <c r="AM2716" s="12">
        <f t="shared" si="4220"/>
        <v>0</v>
      </c>
      <c r="AN2716" s="12">
        <f t="shared" si="4220"/>
        <v>0</v>
      </c>
      <c r="AO2716" s="12">
        <f t="shared" si="4220"/>
        <v>0</v>
      </c>
      <c r="AP2716" s="12">
        <f t="shared" si="4220"/>
        <v>0</v>
      </c>
      <c r="AQ2716" s="12">
        <f t="shared" si="4220"/>
        <v>0</v>
      </c>
      <c r="AR2716" s="12">
        <f t="shared" si="4220"/>
        <v>0</v>
      </c>
      <c r="AS2716" s="12">
        <f t="shared" si="4220"/>
        <v>0</v>
      </c>
      <c r="AT2716" s="12">
        <f t="shared" si="4220"/>
        <v>0</v>
      </c>
      <c r="AU2716" s="12">
        <f t="shared" si="4220"/>
        <v>0</v>
      </c>
      <c r="AV2716" s="12">
        <f t="shared" si="4220"/>
        <v>0</v>
      </c>
      <c r="AW2716" s="12">
        <v>0</v>
      </c>
      <c r="AX2716" s="12">
        <v>0</v>
      </c>
      <c r="AY2716" s="12">
        <f t="shared" ref="AY2716:BQ2716" si="4221">SUM(AY2717:AY2722)</f>
        <v>100000</v>
      </c>
      <c r="AZ2716" s="12">
        <f t="shared" si="4221"/>
        <v>220895</v>
      </c>
      <c r="BA2716" s="12">
        <f t="shared" si="4221"/>
        <v>0</v>
      </c>
      <c r="BB2716" s="12">
        <f t="shared" si="4221"/>
        <v>0</v>
      </c>
      <c r="BC2716" s="12">
        <f t="shared" si="4221"/>
        <v>0</v>
      </c>
      <c r="BD2716" s="12">
        <f t="shared" si="4221"/>
        <v>0</v>
      </c>
      <c r="BE2716" s="12">
        <f t="shared" si="4221"/>
        <v>320895</v>
      </c>
      <c r="BF2716" s="12">
        <f t="shared" si="4221"/>
        <v>0</v>
      </c>
      <c r="BG2716" s="12">
        <f t="shared" si="4221"/>
        <v>0</v>
      </c>
      <c r="BH2716" s="12">
        <f t="shared" si="4221"/>
        <v>220895</v>
      </c>
      <c r="BI2716" s="12">
        <f t="shared" si="4221"/>
        <v>0</v>
      </c>
      <c r="BJ2716" s="12">
        <f t="shared" si="4221"/>
        <v>0</v>
      </c>
      <c r="BK2716" s="12">
        <f t="shared" si="4221"/>
        <v>0</v>
      </c>
      <c r="BL2716" s="12">
        <f t="shared" si="4221"/>
        <v>0</v>
      </c>
      <c r="BM2716" s="12">
        <f t="shared" si="4221"/>
        <v>0</v>
      </c>
      <c r="BN2716" s="12">
        <f t="shared" si="4221"/>
        <v>0</v>
      </c>
      <c r="BO2716" s="12">
        <f t="shared" si="4221"/>
        <v>0</v>
      </c>
      <c r="BP2716" s="12">
        <f t="shared" si="4221"/>
        <v>0</v>
      </c>
      <c r="BQ2716" s="12">
        <f t="shared" si="4221"/>
        <v>0</v>
      </c>
      <c r="BR2716" s="12">
        <v>220895</v>
      </c>
      <c r="BS2716" s="12">
        <v>100000</v>
      </c>
      <c r="BT2716" s="12" t="e">
        <f>IF(#REF!=0,"-",#REF!/#REF!*100)</f>
        <v>#REF!</v>
      </c>
    </row>
    <row r="2717" spans="1:72" x14ac:dyDescent="0.25">
      <c r="A2717" s="4" t="s">
        <v>852</v>
      </c>
      <c r="B2717" s="4" t="s">
        <v>1</v>
      </c>
      <c r="C2717" s="4" t="s">
        <v>12</v>
      </c>
      <c r="D2717" s="102" t="s">
        <v>854</v>
      </c>
      <c r="E2717" s="113">
        <v>6139</v>
      </c>
      <c r="F2717" s="102"/>
      <c r="G2717" s="98" t="s">
        <v>1650</v>
      </c>
      <c r="H2717" s="13" t="s">
        <v>35</v>
      </c>
      <c r="I2717" s="14">
        <v>0</v>
      </c>
      <c r="J2717" s="14"/>
      <c r="K2717" s="14"/>
      <c r="L2717" s="14"/>
      <c r="M2717" s="14"/>
      <c r="N2717" s="14"/>
      <c r="O2717" s="14">
        <f t="shared" si="4144"/>
        <v>0</v>
      </c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>
        <v>0</v>
      </c>
      <c r="AC2717" s="14">
        <v>0</v>
      </c>
      <c r="AD2717" s="14">
        <v>0</v>
      </c>
      <c r="AE2717" s="14"/>
      <c r="AF2717" s="14"/>
      <c r="AG2717" s="14"/>
      <c r="AH2717" s="14"/>
      <c r="AI2717" s="14"/>
      <c r="AJ2717" s="14">
        <f t="shared" si="4145"/>
        <v>0</v>
      </c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>
        <v>0</v>
      </c>
      <c r="AX2717" s="14">
        <v>0</v>
      </c>
      <c r="AY2717" s="14">
        <v>0</v>
      </c>
      <c r="AZ2717" s="14"/>
      <c r="BA2717" s="14"/>
      <c r="BB2717" s="14"/>
      <c r="BC2717" s="14"/>
      <c r="BD2717" s="14"/>
      <c r="BE2717" s="14">
        <f t="shared" si="4146"/>
        <v>0</v>
      </c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>
        <v>0</v>
      </c>
      <c r="BS2717" s="14">
        <v>0</v>
      </c>
      <c r="BT2717" s="14" t="e">
        <f>IF(#REF!=0,"-",#REF!/#REF!*100)</f>
        <v>#REF!</v>
      </c>
    </row>
    <row r="2718" spans="1:72" ht="22.5" x14ac:dyDescent="0.25">
      <c r="A2718" s="4" t="s">
        <v>852</v>
      </c>
      <c r="B2718" s="4" t="s">
        <v>1</v>
      </c>
      <c r="C2718" s="4" t="s">
        <v>12</v>
      </c>
      <c r="D2718" s="102" t="s">
        <v>854</v>
      </c>
      <c r="E2718" s="113">
        <v>6139</v>
      </c>
      <c r="F2718" s="102" t="s">
        <v>874</v>
      </c>
      <c r="G2718" s="98" t="s">
        <v>1650</v>
      </c>
      <c r="H2718" s="13" t="s">
        <v>37</v>
      </c>
      <c r="I2718" s="14">
        <v>0</v>
      </c>
      <c r="J2718" s="14"/>
      <c r="K2718" s="14"/>
      <c r="L2718" s="14"/>
      <c r="M2718" s="14"/>
      <c r="N2718" s="14"/>
      <c r="O2718" s="14">
        <f t="shared" si="4144"/>
        <v>0</v>
      </c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>
        <v>0</v>
      </c>
      <c r="AC2718" s="14">
        <v>0</v>
      </c>
      <c r="AD2718" s="14">
        <v>0</v>
      </c>
      <c r="AE2718" s="14"/>
      <c r="AF2718" s="14"/>
      <c r="AG2718" s="14"/>
      <c r="AH2718" s="14"/>
      <c r="AI2718" s="14"/>
      <c r="AJ2718" s="14">
        <f t="shared" si="4145"/>
        <v>0</v>
      </c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>
        <v>0</v>
      </c>
      <c r="AX2718" s="14">
        <v>0</v>
      </c>
      <c r="AY2718" s="14">
        <v>0</v>
      </c>
      <c r="AZ2718" s="14"/>
      <c r="BA2718" s="14"/>
      <c r="BB2718" s="14"/>
      <c r="BC2718" s="14"/>
      <c r="BD2718" s="14"/>
      <c r="BE2718" s="14">
        <f t="shared" si="4146"/>
        <v>0</v>
      </c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>
        <v>0</v>
      </c>
      <c r="BS2718" s="14">
        <v>0</v>
      </c>
      <c r="BT2718" s="14" t="e">
        <f>IF(#REF!=0,"-",#REF!/#REF!*100)</f>
        <v>#REF!</v>
      </c>
    </row>
    <row r="2719" spans="1:72" ht="33.75" x14ac:dyDescent="0.25">
      <c r="A2719" s="4" t="s">
        <v>852</v>
      </c>
      <c r="B2719" s="4" t="s">
        <v>1</v>
      </c>
      <c r="C2719" s="4" t="s">
        <v>12</v>
      </c>
      <c r="D2719" s="102" t="s">
        <v>854</v>
      </c>
      <c r="E2719" s="113">
        <v>6139</v>
      </c>
      <c r="F2719" s="102" t="s">
        <v>875</v>
      </c>
      <c r="G2719" s="98" t="s">
        <v>1650</v>
      </c>
      <c r="H2719" s="13" t="s">
        <v>38</v>
      </c>
      <c r="I2719" s="14">
        <v>0</v>
      </c>
      <c r="J2719" s="14"/>
      <c r="K2719" s="14"/>
      <c r="L2719" s="14"/>
      <c r="M2719" s="14"/>
      <c r="N2719" s="14"/>
      <c r="O2719" s="14">
        <f t="shared" ref="O2719:O2781" si="4222">I2719+J2719+K2719+L2719+M2719+N2719</f>
        <v>0</v>
      </c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>
        <v>0</v>
      </c>
      <c r="AC2719" s="14">
        <v>0</v>
      </c>
      <c r="AD2719" s="14">
        <v>0</v>
      </c>
      <c r="AE2719" s="14"/>
      <c r="AF2719" s="14"/>
      <c r="AG2719" s="14"/>
      <c r="AH2719" s="14"/>
      <c r="AI2719" s="14"/>
      <c r="AJ2719" s="14">
        <f t="shared" ref="AJ2719:AJ2781" si="4223">AD2719+AE2719+AF2719+AG2719+AH2719+AI2719</f>
        <v>0</v>
      </c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>
        <v>0</v>
      </c>
      <c r="AX2719" s="14">
        <v>0</v>
      </c>
      <c r="AY2719" s="14">
        <v>0</v>
      </c>
      <c r="AZ2719" s="14"/>
      <c r="BA2719" s="14"/>
      <c r="BB2719" s="14"/>
      <c r="BC2719" s="14"/>
      <c r="BD2719" s="14"/>
      <c r="BE2719" s="14">
        <f t="shared" ref="BE2719:BE2781" si="4224">AY2719+AZ2719+BA2719+BB2719+BC2719+BD2719</f>
        <v>0</v>
      </c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>
        <v>0</v>
      </c>
      <c r="BS2719" s="14">
        <v>0</v>
      </c>
      <c r="BT2719" s="14" t="e">
        <f>IF(#REF!=0,"-",#REF!/#REF!*100)</f>
        <v>#REF!</v>
      </c>
    </row>
    <row r="2720" spans="1:72" ht="33.75" x14ac:dyDescent="0.25">
      <c r="A2720" s="4" t="s">
        <v>852</v>
      </c>
      <c r="B2720" s="4" t="s">
        <v>1</v>
      </c>
      <c r="C2720" s="4" t="s">
        <v>12</v>
      </c>
      <c r="D2720" s="102" t="s">
        <v>854</v>
      </c>
      <c r="E2720" s="113">
        <v>6139</v>
      </c>
      <c r="F2720" s="102" t="s">
        <v>876</v>
      </c>
      <c r="G2720" s="98" t="s">
        <v>1650</v>
      </c>
      <c r="H2720" s="13" t="s">
        <v>877</v>
      </c>
      <c r="I2720" s="14">
        <v>0</v>
      </c>
      <c r="J2720" s="14"/>
      <c r="K2720" s="14"/>
      <c r="L2720" s="14"/>
      <c r="M2720" s="14"/>
      <c r="N2720" s="14"/>
      <c r="O2720" s="14">
        <f t="shared" si="4222"/>
        <v>0</v>
      </c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>
        <v>0</v>
      </c>
      <c r="AC2720" s="14">
        <v>0</v>
      </c>
      <c r="AD2720" s="14">
        <v>0</v>
      </c>
      <c r="AE2720" s="14"/>
      <c r="AF2720" s="14"/>
      <c r="AG2720" s="14"/>
      <c r="AH2720" s="14"/>
      <c r="AI2720" s="14"/>
      <c r="AJ2720" s="14">
        <f t="shared" si="4223"/>
        <v>0</v>
      </c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>
        <v>0</v>
      </c>
      <c r="AX2720" s="14">
        <v>0</v>
      </c>
      <c r="AY2720" s="14">
        <v>0</v>
      </c>
      <c r="AZ2720" s="14">
        <v>40947</v>
      </c>
      <c r="BA2720" s="14"/>
      <c r="BB2720" s="14"/>
      <c r="BC2720" s="14"/>
      <c r="BD2720" s="14"/>
      <c r="BE2720" s="14">
        <f t="shared" si="4224"/>
        <v>40947</v>
      </c>
      <c r="BF2720" s="14"/>
      <c r="BG2720" s="14"/>
      <c r="BH2720" s="14">
        <v>40947</v>
      </c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>
        <v>40947</v>
      </c>
      <c r="BS2720" s="14">
        <v>0</v>
      </c>
      <c r="BT2720" s="14" t="e">
        <f>IF(#REF!=0,"-",#REF!/#REF!*100)</f>
        <v>#REF!</v>
      </c>
    </row>
    <row r="2721" spans="1:72" ht="33.75" x14ac:dyDescent="0.25">
      <c r="A2721" s="4" t="s">
        <v>852</v>
      </c>
      <c r="B2721" s="4" t="s">
        <v>1</v>
      </c>
      <c r="C2721" s="4" t="s">
        <v>12</v>
      </c>
      <c r="D2721" s="102" t="s">
        <v>854</v>
      </c>
      <c r="E2721" s="113">
        <v>6139</v>
      </c>
      <c r="F2721" s="102" t="s">
        <v>878</v>
      </c>
      <c r="G2721" s="98" t="s">
        <v>1650</v>
      </c>
      <c r="H2721" s="13" t="s">
        <v>879</v>
      </c>
      <c r="I2721" s="14">
        <v>0</v>
      </c>
      <c r="J2721" s="14"/>
      <c r="K2721" s="14"/>
      <c r="L2721" s="14"/>
      <c r="M2721" s="14"/>
      <c r="N2721" s="14"/>
      <c r="O2721" s="14">
        <f t="shared" si="4222"/>
        <v>0</v>
      </c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>
        <v>0</v>
      </c>
      <c r="AC2721" s="14">
        <v>0</v>
      </c>
      <c r="AD2721" s="14">
        <v>0</v>
      </c>
      <c r="AE2721" s="14"/>
      <c r="AF2721" s="14"/>
      <c r="AG2721" s="14"/>
      <c r="AH2721" s="14"/>
      <c r="AI2721" s="14"/>
      <c r="AJ2721" s="14">
        <f t="shared" si="4223"/>
        <v>0</v>
      </c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>
        <v>0</v>
      </c>
      <c r="AX2721" s="14">
        <v>0</v>
      </c>
      <c r="AY2721" s="14">
        <v>100000</v>
      </c>
      <c r="AZ2721" s="14">
        <v>179948</v>
      </c>
      <c r="BA2721" s="14"/>
      <c r="BB2721" s="14"/>
      <c r="BC2721" s="14"/>
      <c r="BD2721" s="14"/>
      <c r="BE2721" s="14">
        <f t="shared" si="4224"/>
        <v>279948</v>
      </c>
      <c r="BF2721" s="14"/>
      <c r="BG2721" s="14"/>
      <c r="BH2721" s="14">
        <v>179948</v>
      </c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>
        <v>179948</v>
      </c>
      <c r="BS2721" s="14">
        <v>100000</v>
      </c>
      <c r="BT2721" s="14" t="e">
        <f>IF(#REF!=0,"-",#REF!/#REF!*100)</f>
        <v>#REF!</v>
      </c>
    </row>
    <row r="2722" spans="1:72" ht="22.5" x14ac:dyDescent="0.25">
      <c r="A2722" s="4" t="s">
        <v>852</v>
      </c>
      <c r="B2722" s="4" t="s">
        <v>1</v>
      </c>
      <c r="C2722" s="4" t="s">
        <v>12</v>
      </c>
      <c r="D2722" s="102" t="s">
        <v>854</v>
      </c>
      <c r="E2722" s="113">
        <v>6139</v>
      </c>
      <c r="F2722" s="102" t="s">
        <v>1617</v>
      </c>
      <c r="G2722" s="98" t="s">
        <v>1650</v>
      </c>
      <c r="H2722" s="13" t="s">
        <v>1568</v>
      </c>
      <c r="I2722" s="14">
        <v>0</v>
      </c>
      <c r="J2722" s="14"/>
      <c r="K2722" s="14"/>
      <c r="L2722" s="14"/>
      <c r="M2722" s="14"/>
      <c r="N2722" s="14"/>
      <c r="O2722" s="14">
        <f t="shared" si="4222"/>
        <v>0</v>
      </c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>
        <v>0</v>
      </c>
      <c r="AC2722" s="14">
        <v>0</v>
      </c>
      <c r="AD2722" s="14"/>
      <c r="AE2722" s="14"/>
      <c r="AF2722" s="14"/>
      <c r="AG2722" s="14"/>
      <c r="AH2722" s="14"/>
      <c r="AI2722" s="14"/>
      <c r="AJ2722" s="14">
        <f t="shared" si="4223"/>
        <v>0</v>
      </c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>
        <v>0</v>
      </c>
      <c r="AX2722" s="14">
        <v>0</v>
      </c>
      <c r="AY2722" s="14"/>
      <c r="AZ2722" s="14"/>
      <c r="BA2722" s="14"/>
      <c r="BB2722" s="14"/>
      <c r="BC2722" s="14"/>
      <c r="BD2722" s="14"/>
      <c r="BE2722" s="14">
        <f t="shared" si="4224"/>
        <v>0</v>
      </c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>
        <v>0</v>
      </c>
      <c r="BS2722" s="14">
        <v>0</v>
      </c>
      <c r="BT2722" s="14" t="e">
        <f>IF(#REF!=0,"-",#REF!/#REF!*100)</f>
        <v>#REF!</v>
      </c>
    </row>
    <row r="2723" spans="1:72" ht="33.75" x14ac:dyDescent="0.25">
      <c r="A2723" s="1" t="s">
        <v>0</v>
      </c>
      <c r="B2723" s="1" t="s">
        <v>0</v>
      </c>
      <c r="C2723" s="1" t="s">
        <v>0</v>
      </c>
      <c r="D2723" s="101" t="s">
        <v>0</v>
      </c>
      <c r="E2723" s="101" t="s">
        <v>0</v>
      </c>
      <c r="F2723" s="101" t="s">
        <v>0</v>
      </c>
      <c r="G2723" s="2" t="s">
        <v>0</v>
      </c>
      <c r="H2723" s="10" t="s">
        <v>39</v>
      </c>
      <c r="I2723" s="11">
        <f t="shared" ref="I2723:AA2723" si="4225">SUM(I2724)</f>
        <v>0</v>
      </c>
      <c r="J2723" s="11">
        <f t="shared" si="4225"/>
        <v>0</v>
      </c>
      <c r="K2723" s="11">
        <f t="shared" si="4225"/>
        <v>0</v>
      </c>
      <c r="L2723" s="11">
        <f t="shared" si="4225"/>
        <v>0</v>
      </c>
      <c r="M2723" s="11">
        <f t="shared" si="4225"/>
        <v>0</v>
      </c>
      <c r="N2723" s="11">
        <f t="shared" si="4225"/>
        <v>0</v>
      </c>
      <c r="O2723" s="11">
        <f t="shared" si="4225"/>
        <v>0</v>
      </c>
      <c r="P2723" s="11">
        <f t="shared" si="4225"/>
        <v>0</v>
      </c>
      <c r="Q2723" s="11">
        <f t="shared" si="4225"/>
        <v>0</v>
      </c>
      <c r="R2723" s="11">
        <f t="shared" si="4225"/>
        <v>0</v>
      </c>
      <c r="S2723" s="11">
        <f t="shared" si="4225"/>
        <v>0</v>
      </c>
      <c r="T2723" s="11">
        <f t="shared" si="4225"/>
        <v>0</v>
      </c>
      <c r="U2723" s="11">
        <f t="shared" si="4225"/>
        <v>0</v>
      </c>
      <c r="V2723" s="11">
        <f t="shared" si="4225"/>
        <v>0</v>
      </c>
      <c r="W2723" s="11">
        <f t="shared" si="4225"/>
        <v>0</v>
      </c>
      <c r="X2723" s="11">
        <f t="shared" si="4225"/>
        <v>0</v>
      </c>
      <c r="Y2723" s="11">
        <f t="shared" si="4225"/>
        <v>0</v>
      </c>
      <c r="Z2723" s="11">
        <f t="shared" si="4225"/>
        <v>0</v>
      </c>
      <c r="AA2723" s="11">
        <f t="shared" si="4225"/>
        <v>0</v>
      </c>
      <c r="AB2723" s="11">
        <v>0</v>
      </c>
      <c r="AC2723" s="11">
        <v>0</v>
      </c>
      <c r="AD2723" s="11">
        <f t="shared" ref="AD2723:AV2723" si="4226">SUM(AD2724)</f>
        <v>0</v>
      </c>
      <c r="AE2723" s="11">
        <f t="shared" si="4226"/>
        <v>0</v>
      </c>
      <c r="AF2723" s="11">
        <f t="shared" si="4226"/>
        <v>0</v>
      </c>
      <c r="AG2723" s="11">
        <f t="shared" si="4226"/>
        <v>0</v>
      </c>
      <c r="AH2723" s="11">
        <f t="shared" si="4226"/>
        <v>0</v>
      </c>
      <c r="AI2723" s="11">
        <f t="shared" si="4226"/>
        <v>0</v>
      </c>
      <c r="AJ2723" s="11">
        <f t="shared" si="4226"/>
        <v>0</v>
      </c>
      <c r="AK2723" s="11">
        <f t="shared" si="4226"/>
        <v>0</v>
      </c>
      <c r="AL2723" s="11">
        <f t="shared" si="4226"/>
        <v>0</v>
      </c>
      <c r="AM2723" s="11">
        <f t="shared" si="4226"/>
        <v>0</v>
      </c>
      <c r="AN2723" s="11">
        <f t="shared" si="4226"/>
        <v>0</v>
      </c>
      <c r="AO2723" s="11">
        <f t="shared" si="4226"/>
        <v>0</v>
      </c>
      <c r="AP2723" s="11">
        <f t="shared" si="4226"/>
        <v>0</v>
      </c>
      <c r="AQ2723" s="11">
        <f t="shared" si="4226"/>
        <v>0</v>
      </c>
      <c r="AR2723" s="11">
        <f t="shared" si="4226"/>
        <v>0</v>
      </c>
      <c r="AS2723" s="11">
        <f t="shared" si="4226"/>
        <v>0</v>
      </c>
      <c r="AT2723" s="11">
        <f t="shared" si="4226"/>
        <v>0</v>
      </c>
      <c r="AU2723" s="11">
        <f t="shared" si="4226"/>
        <v>0</v>
      </c>
      <c r="AV2723" s="11">
        <f t="shared" si="4226"/>
        <v>0</v>
      </c>
      <c r="AW2723" s="11">
        <v>0</v>
      </c>
      <c r="AX2723" s="11">
        <v>0</v>
      </c>
      <c r="AY2723" s="11">
        <f t="shared" ref="AY2723:BQ2723" si="4227">SUM(AY2724)</f>
        <v>200</v>
      </c>
      <c r="AZ2723" s="11">
        <f t="shared" si="4227"/>
        <v>114508</v>
      </c>
      <c r="BA2723" s="11">
        <f t="shared" si="4227"/>
        <v>0</v>
      </c>
      <c r="BB2723" s="11">
        <f t="shared" si="4227"/>
        <v>0</v>
      </c>
      <c r="BC2723" s="11">
        <f t="shared" si="4227"/>
        <v>0</v>
      </c>
      <c r="BD2723" s="11">
        <f t="shared" si="4227"/>
        <v>0</v>
      </c>
      <c r="BE2723" s="11">
        <f t="shared" si="4227"/>
        <v>114708</v>
      </c>
      <c r="BF2723" s="11">
        <f t="shared" si="4227"/>
        <v>0</v>
      </c>
      <c r="BG2723" s="11">
        <f t="shared" si="4227"/>
        <v>0</v>
      </c>
      <c r="BH2723" s="11">
        <f t="shared" si="4227"/>
        <v>114508</v>
      </c>
      <c r="BI2723" s="11">
        <f t="shared" si="4227"/>
        <v>0</v>
      </c>
      <c r="BJ2723" s="11">
        <f t="shared" si="4227"/>
        <v>0</v>
      </c>
      <c r="BK2723" s="11">
        <f t="shared" si="4227"/>
        <v>0</v>
      </c>
      <c r="BL2723" s="11">
        <f t="shared" si="4227"/>
        <v>0</v>
      </c>
      <c r="BM2723" s="11">
        <f t="shared" si="4227"/>
        <v>0</v>
      </c>
      <c r="BN2723" s="11">
        <f t="shared" si="4227"/>
        <v>0</v>
      </c>
      <c r="BO2723" s="11">
        <f t="shared" si="4227"/>
        <v>0</v>
      </c>
      <c r="BP2723" s="11">
        <f t="shared" si="4227"/>
        <v>0</v>
      </c>
      <c r="BQ2723" s="11">
        <f t="shared" si="4227"/>
        <v>0</v>
      </c>
      <c r="BR2723" s="11">
        <v>114508</v>
      </c>
      <c r="BS2723" s="11">
        <v>200</v>
      </c>
      <c r="BT2723" s="11" t="e">
        <f>IF(#REF!=0,"-",#REF!/#REF!*100)</f>
        <v>#REF!</v>
      </c>
    </row>
    <row r="2724" spans="1:72" ht="22.5" x14ac:dyDescent="0.25">
      <c r="A2724" s="4" t="s">
        <v>852</v>
      </c>
      <c r="B2724" s="4" t="s">
        <v>1</v>
      </c>
      <c r="C2724" s="4" t="s">
        <v>12</v>
      </c>
      <c r="D2724" s="102" t="s">
        <v>854</v>
      </c>
      <c r="E2724" s="101" t="s">
        <v>40</v>
      </c>
      <c r="F2724" s="101" t="s">
        <v>0</v>
      </c>
      <c r="G2724" s="2" t="s">
        <v>0</v>
      </c>
      <c r="H2724" s="2" t="s">
        <v>41</v>
      </c>
      <c r="I2724" s="12">
        <f t="shared" ref="I2724:AA2724" si="4228">SUM(I2729,I2725)</f>
        <v>0</v>
      </c>
      <c r="J2724" s="12">
        <f t="shared" si="4228"/>
        <v>0</v>
      </c>
      <c r="K2724" s="12">
        <f t="shared" si="4228"/>
        <v>0</v>
      </c>
      <c r="L2724" s="12">
        <f t="shared" si="4228"/>
        <v>0</v>
      </c>
      <c r="M2724" s="12">
        <f t="shared" si="4228"/>
        <v>0</v>
      </c>
      <c r="N2724" s="12">
        <f t="shared" si="4228"/>
        <v>0</v>
      </c>
      <c r="O2724" s="12">
        <f t="shared" ref="O2724" si="4229">SUM(O2729,O2725)</f>
        <v>0</v>
      </c>
      <c r="P2724" s="12">
        <f t="shared" si="4228"/>
        <v>0</v>
      </c>
      <c r="Q2724" s="12">
        <f t="shared" si="4228"/>
        <v>0</v>
      </c>
      <c r="R2724" s="12">
        <f t="shared" si="4228"/>
        <v>0</v>
      </c>
      <c r="S2724" s="12">
        <f t="shared" si="4228"/>
        <v>0</v>
      </c>
      <c r="T2724" s="12">
        <f t="shared" si="4228"/>
        <v>0</v>
      </c>
      <c r="U2724" s="12">
        <f t="shared" si="4228"/>
        <v>0</v>
      </c>
      <c r="V2724" s="12">
        <f t="shared" si="4228"/>
        <v>0</v>
      </c>
      <c r="W2724" s="12">
        <f t="shared" si="4228"/>
        <v>0</v>
      </c>
      <c r="X2724" s="12">
        <f t="shared" si="4228"/>
        <v>0</v>
      </c>
      <c r="Y2724" s="12">
        <f t="shared" si="4228"/>
        <v>0</v>
      </c>
      <c r="Z2724" s="12">
        <f t="shared" si="4228"/>
        <v>0</v>
      </c>
      <c r="AA2724" s="12">
        <f t="shared" si="4228"/>
        <v>0</v>
      </c>
      <c r="AB2724" s="12">
        <v>0</v>
      </c>
      <c r="AC2724" s="12">
        <v>0</v>
      </c>
      <c r="AD2724" s="12">
        <f t="shared" ref="AD2724:AV2724" si="4230">SUM(AD2729,AD2725)</f>
        <v>0</v>
      </c>
      <c r="AE2724" s="12">
        <f t="shared" si="4230"/>
        <v>0</v>
      </c>
      <c r="AF2724" s="12">
        <f t="shared" si="4230"/>
        <v>0</v>
      </c>
      <c r="AG2724" s="12">
        <f t="shared" si="4230"/>
        <v>0</v>
      </c>
      <c r="AH2724" s="12">
        <f t="shared" si="4230"/>
        <v>0</v>
      </c>
      <c r="AI2724" s="12">
        <f t="shared" si="4230"/>
        <v>0</v>
      </c>
      <c r="AJ2724" s="12">
        <f t="shared" ref="AJ2724" si="4231">SUM(AJ2729,AJ2725)</f>
        <v>0</v>
      </c>
      <c r="AK2724" s="12">
        <f t="shared" si="4230"/>
        <v>0</v>
      </c>
      <c r="AL2724" s="12">
        <f t="shared" si="4230"/>
        <v>0</v>
      </c>
      <c r="AM2724" s="12">
        <f t="shared" si="4230"/>
        <v>0</v>
      </c>
      <c r="AN2724" s="12">
        <f t="shared" si="4230"/>
        <v>0</v>
      </c>
      <c r="AO2724" s="12">
        <f t="shared" si="4230"/>
        <v>0</v>
      </c>
      <c r="AP2724" s="12">
        <f t="shared" si="4230"/>
        <v>0</v>
      </c>
      <c r="AQ2724" s="12">
        <f t="shared" si="4230"/>
        <v>0</v>
      </c>
      <c r="AR2724" s="12">
        <f t="shared" si="4230"/>
        <v>0</v>
      </c>
      <c r="AS2724" s="12">
        <f t="shared" si="4230"/>
        <v>0</v>
      </c>
      <c r="AT2724" s="12">
        <f t="shared" si="4230"/>
        <v>0</v>
      </c>
      <c r="AU2724" s="12">
        <f t="shared" si="4230"/>
        <v>0</v>
      </c>
      <c r="AV2724" s="12">
        <f t="shared" si="4230"/>
        <v>0</v>
      </c>
      <c r="AW2724" s="12">
        <v>0</v>
      </c>
      <c r="AX2724" s="12">
        <v>0</v>
      </c>
      <c r="AY2724" s="12">
        <f t="shared" ref="AY2724:BQ2724" si="4232">SUM(AY2729,AY2725)</f>
        <v>200</v>
      </c>
      <c r="AZ2724" s="12">
        <f t="shared" si="4232"/>
        <v>114508</v>
      </c>
      <c r="BA2724" s="12">
        <f t="shared" si="4232"/>
        <v>0</v>
      </c>
      <c r="BB2724" s="12">
        <f t="shared" si="4232"/>
        <v>0</v>
      </c>
      <c r="BC2724" s="12">
        <f t="shared" si="4232"/>
        <v>0</v>
      </c>
      <c r="BD2724" s="12">
        <f t="shared" si="4232"/>
        <v>0</v>
      </c>
      <c r="BE2724" s="12">
        <f t="shared" ref="BE2724" si="4233">SUM(BE2729,BE2725)</f>
        <v>114708</v>
      </c>
      <c r="BF2724" s="12">
        <f t="shared" si="4232"/>
        <v>0</v>
      </c>
      <c r="BG2724" s="12">
        <f t="shared" si="4232"/>
        <v>0</v>
      </c>
      <c r="BH2724" s="12">
        <f t="shared" si="4232"/>
        <v>114508</v>
      </c>
      <c r="BI2724" s="12">
        <f t="shared" si="4232"/>
        <v>0</v>
      </c>
      <c r="BJ2724" s="12">
        <f t="shared" si="4232"/>
        <v>0</v>
      </c>
      <c r="BK2724" s="12">
        <f t="shared" si="4232"/>
        <v>0</v>
      </c>
      <c r="BL2724" s="12">
        <f t="shared" si="4232"/>
        <v>0</v>
      </c>
      <c r="BM2724" s="12">
        <f t="shared" si="4232"/>
        <v>0</v>
      </c>
      <c r="BN2724" s="12">
        <f t="shared" si="4232"/>
        <v>0</v>
      </c>
      <c r="BO2724" s="12">
        <f t="shared" si="4232"/>
        <v>0</v>
      </c>
      <c r="BP2724" s="12">
        <f t="shared" si="4232"/>
        <v>0</v>
      </c>
      <c r="BQ2724" s="12">
        <f t="shared" si="4232"/>
        <v>0</v>
      </c>
      <c r="BR2724" s="12">
        <v>114508</v>
      </c>
      <c r="BS2724" s="12">
        <v>200</v>
      </c>
      <c r="BT2724" s="12" t="e">
        <f>IF(#REF!=0,"-",#REF!/#REF!*100)</f>
        <v>#REF!</v>
      </c>
    </row>
    <row r="2725" spans="1:72" x14ac:dyDescent="0.25">
      <c r="A2725" s="4" t="s">
        <v>852</v>
      </c>
      <c r="B2725" s="4" t="s">
        <v>1</v>
      </c>
      <c r="C2725" s="4" t="s">
        <v>12</v>
      </c>
      <c r="D2725" s="102" t="s">
        <v>854</v>
      </c>
      <c r="E2725" s="105">
        <v>614200</v>
      </c>
      <c r="F2725" s="102" t="s">
        <v>0</v>
      </c>
      <c r="G2725" s="13" t="s">
        <v>0</v>
      </c>
      <c r="H2725" s="2" t="s">
        <v>60</v>
      </c>
      <c r="I2725" s="12">
        <f t="shared" ref="I2725:AA2725" si="4234">SUM(I2726:I2728)</f>
        <v>0</v>
      </c>
      <c r="J2725" s="12">
        <f t="shared" si="4234"/>
        <v>0</v>
      </c>
      <c r="K2725" s="12">
        <f t="shared" si="4234"/>
        <v>0</v>
      </c>
      <c r="L2725" s="12">
        <f t="shared" si="4234"/>
        <v>0</v>
      </c>
      <c r="M2725" s="12">
        <f t="shared" si="4234"/>
        <v>0</v>
      </c>
      <c r="N2725" s="12">
        <f t="shared" si="4234"/>
        <v>0</v>
      </c>
      <c r="O2725" s="12">
        <f t="shared" ref="O2725" si="4235">SUM(O2726:O2728)</f>
        <v>0</v>
      </c>
      <c r="P2725" s="12">
        <f t="shared" si="4234"/>
        <v>0</v>
      </c>
      <c r="Q2725" s="12">
        <f t="shared" si="4234"/>
        <v>0</v>
      </c>
      <c r="R2725" s="12">
        <f t="shared" si="4234"/>
        <v>0</v>
      </c>
      <c r="S2725" s="12">
        <f t="shared" si="4234"/>
        <v>0</v>
      </c>
      <c r="T2725" s="12">
        <f t="shared" si="4234"/>
        <v>0</v>
      </c>
      <c r="U2725" s="12">
        <f t="shared" si="4234"/>
        <v>0</v>
      </c>
      <c r="V2725" s="12">
        <f t="shared" si="4234"/>
        <v>0</v>
      </c>
      <c r="W2725" s="12">
        <f t="shared" si="4234"/>
        <v>0</v>
      </c>
      <c r="X2725" s="12">
        <f t="shared" si="4234"/>
        <v>0</v>
      </c>
      <c r="Y2725" s="12">
        <f t="shared" si="4234"/>
        <v>0</v>
      </c>
      <c r="Z2725" s="12">
        <f t="shared" si="4234"/>
        <v>0</v>
      </c>
      <c r="AA2725" s="12">
        <f t="shared" si="4234"/>
        <v>0</v>
      </c>
      <c r="AB2725" s="12">
        <v>0</v>
      </c>
      <c r="AC2725" s="12">
        <v>0</v>
      </c>
      <c r="AD2725" s="12">
        <f t="shared" ref="AD2725:AV2725" si="4236">SUM(AD2726:AD2728)</f>
        <v>0</v>
      </c>
      <c r="AE2725" s="12">
        <f t="shared" si="4236"/>
        <v>0</v>
      </c>
      <c r="AF2725" s="12">
        <f t="shared" si="4236"/>
        <v>0</v>
      </c>
      <c r="AG2725" s="12">
        <f t="shared" si="4236"/>
        <v>0</v>
      </c>
      <c r="AH2725" s="12">
        <f t="shared" si="4236"/>
        <v>0</v>
      </c>
      <c r="AI2725" s="12">
        <f t="shared" si="4236"/>
        <v>0</v>
      </c>
      <c r="AJ2725" s="12">
        <f t="shared" ref="AJ2725" si="4237">SUM(AJ2726:AJ2728)</f>
        <v>0</v>
      </c>
      <c r="AK2725" s="12">
        <f t="shared" si="4236"/>
        <v>0</v>
      </c>
      <c r="AL2725" s="12">
        <f t="shared" si="4236"/>
        <v>0</v>
      </c>
      <c r="AM2725" s="12">
        <f t="shared" si="4236"/>
        <v>0</v>
      </c>
      <c r="AN2725" s="12">
        <f t="shared" si="4236"/>
        <v>0</v>
      </c>
      <c r="AO2725" s="12">
        <f t="shared" si="4236"/>
        <v>0</v>
      </c>
      <c r="AP2725" s="12">
        <f t="shared" si="4236"/>
        <v>0</v>
      </c>
      <c r="AQ2725" s="12">
        <f t="shared" si="4236"/>
        <v>0</v>
      </c>
      <c r="AR2725" s="12">
        <f t="shared" si="4236"/>
        <v>0</v>
      </c>
      <c r="AS2725" s="12">
        <f t="shared" si="4236"/>
        <v>0</v>
      </c>
      <c r="AT2725" s="12">
        <f t="shared" si="4236"/>
        <v>0</v>
      </c>
      <c r="AU2725" s="12">
        <f t="shared" si="4236"/>
        <v>0</v>
      </c>
      <c r="AV2725" s="12">
        <f t="shared" si="4236"/>
        <v>0</v>
      </c>
      <c r="AW2725" s="12">
        <v>0</v>
      </c>
      <c r="AX2725" s="12">
        <v>0</v>
      </c>
      <c r="AY2725" s="12">
        <f t="shared" ref="AY2725:BQ2725" si="4238">SUM(AY2726:AY2728)</f>
        <v>100</v>
      </c>
      <c r="AZ2725" s="12">
        <f t="shared" si="4238"/>
        <v>100</v>
      </c>
      <c r="BA2725" s="12">
        <f t="shared" si="4238"/>
        <v>0</v>
      </c>
      <c r="BB2725" s="12">
        <f t="shared" si="4238"/>
        <v>0</v>
      </c>
      <c r="BC2725" s="12">
        <f t="shared" si="4238"/>
        <v>0</v>
      </c>
      <c r="BD2725" s="12">
        <f t="shared" si="4238"/>
        <v>0</v>
      </c>
      <c r="BE2725" s="12">
        <f t="shared" ref="BE2725" si="4239">SUM(BE2726:BE2728)</f>
        <v>200</v>
      </c>
      <c r="BF2725" s="12">
        <f t="shared" si="4238"/>
        <v>0</v>
      </c>
      <c r="BG2725" s="12">
        <f t="shared" si="4238"/>
        <v>0</v>
      </c>
      <c r="BH2725" s="12">
        <f t="shared" si="4238"/>
        <v>100</v>
      </c>
      <c r="BI2725" s="12">
        <f t="shared" si="4238"/>
        <v>0</v>
      </c>
      <c r="BJ2725" s="12">
        <f t="shared" si="4238"/>
        <v>0</v>
      </c>
      <c r="BK2725" s="12">
        <f t="shared" si="4238"/>
        <v>0</v>
      </c>
      <c r="BL2725" s="12">
        <f t="shared" si="4238"/>
        <v>0</v>
      </c>
      <c r="BM2725" s="12">
        <f t="shared" si="4238"/>
        <v>0</v>
      </c>
      <c r="BN2725" s="12">
        <f t="shared" si="4238"/>
        <v>0</v>
      </c>
      <c r="BO2725" s="12">
        <f t="shared" si="4238"/>
        <v>0</v>
      </c>
      <c r="BP2725" s="12">
        <f t="shared" si="4238"/>
        <v>0</v>
      </c>
      <c r="BQ2725" s="12">
        <f t="shared" si="4238"/>
        <v>0</v>
      </c>
      <c r="BR2725" s="12">
        <v>100</v>
      </c>
      <c r="BS2725" s="12">
        <v>100</v>
      </c>
      <c r="BT2725" s="12" t="e">
        <f>IF(#REF!=0,"-",#REF!/#REF!*100)</f>
        <v>#REF!</v>
      </c>
    </row>
    <row r="2726" spans="1:72" x14ac:dyDescent="0.25">
      <c r="A2726" s="4" t="s">
        <v>852</v>
      </c>
      <c r="B2726" s="4" t="s">
        <v>1</v>
      </c>
      <c r="C2726" s="4" t="s">
        <v>12</v>
      </c>
      <c r="D2726" s="102" t="s">
        <v>854</v>
      </c>
      <c r="E2726" s="113">
        <v>6142</v>
      </c>
      <c r="F2726" s="102" t="s">
        <v>1618</v>
      </c>
      <c r="G2726" s="98" t="s">
        <v>1650</v>
      </c>
      <c r="H2726" s="83" t="s">
        <v>1564</v>
      </c>
      <c r="I2726" s="14">
        <v>0</v>
      </c>
      <c r="J2726" s="12"/>
      <c r="K2726" s="12"/>
      <c r="L2726" s="12"/>
      <c r="M2726" s="12"/>
      <c r="N2726" s="12"/>
      <c r="O2726" s="12">
        <f t="shared" si="4222"/>
        <v>0</v>
      </c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>
        <v>0</v>
      </c>
      <c r="AC2726" s="12">
        <v>0</v>
      </c>
      <c r="AD2726" s="12"/>
      <c r="AE2726" s="12"/>
      <c r="AF2726" s="12"/>
      <c r="AG2726" s="12"/>
      <c r="AH2726" s="12"/>
      <c r="AI2726" s="12"/>
      <c r="AJ2726" s="12">
        <f t="shared" si="4223"/>
        <v>0</v>
      </c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>
        <v>0</v>
      </c>
      <c r="AX2726" s="12">
        <v>0</v>
      </c>
      <c r="AY2726" s="12">
        <v>100</v>
      </c>
      <c r="AZ2726" s="12">
        <v>100</v>
      </c>
      <c r="BA2726" s="12"/>
      <c r="BB2726" s="12"/>
      <c r="BC2726" s="12"/>
      <c r="BD2726" s="12"/>
      <c r="BE2726" s="12">
        <f t="shared" si="4224"/>
        <v>200</v>
      </c>
      <c r="BF2726" s="12"/>
      <c r="BG2726" s="12"/>
      <c r="BH2726" s="12">
        <v>100</v>
      </c>
      <c r="BI2726" s="12"/>
      <c r="BJ2726" s="12"/>
      <c r="BK2726" s="12"/>
      <c r="BL2726" s="12"/>
      <c r="BM2726" s="12"/>
      <c r="BN2726" s="12"/>
      <c r="BO2726" s="12"/>
      <c r="BP2726" s="12"/>
      <c r="BQ2726" s="12"/>
      <c r="BR2726" s="12">
        <v>100</v>
      </c>
      <c r="BS2726" s="12">
        <v>100</v>
      </c>
      <c r="BT2726" s="14" t="e">
        <f>IF(#REF!=0,"-",#REF!/#REF!*100)</f>
        <v>#REF!</v>
      </c>
    </row>
    <row r="2727" spans="1:72" x14ac:dyDescent="0.25">
      <c r="A2727" s="4" t="s">
        <v>852</v>
      </c>
      <c r="B2727" s="4" t="s">
        <v>1</v>
      </c>
      <c r="C2727" s="4" t="s">
        <v>12</v>
      </c>
      <c r="D2727" s="102" t="s">
        <v>854</v>
      </c>
      <c r="E2727" s="113">
        <v>6142</v>
      </c>
      <c r="F2727" s="102" t="s">
        <v>1619</v>
      </c>
      <c r="G2727" s="98" t="s">
        <v>1650</v>
      </c>
      <c r="H2727" s="83" t="s">
        <v>1565</v>
      </c>
      <c r="I2727" s="14">
        <v>0</v>
      </c>
      <c r="J2727" s="12"/>
      <c r="K2727" s="12"/>
      <c r="L2727" s="12"/>
      <c r="M2727" s="12"/>
      <c r="N2727" s="12"/>
      <c r="O2727" s="12">
        <f t="shared" si="4222"/>
        <v>0</v>
      </c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>
        <v>0</v>
      </c>
      <c r="AC2727" s="12">
        <v>0</v>
      </c>
      <c r="AD2727" s="12"/>
      <c r="AE2727" s="12"/>
      <c r="AF2727" s="12"/>
      <c r="AG2727" s="12"/>
      <c r="AH2727" s="12"/>
      <c r="AI2727" s="12"/>
      <c r="AJ2727" s="12">
        <f t="shared" si="4223"/>
        <v>0</v>
      </c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>
        <v>0</v>
      </c>
      <c r="AX2727" s="12">
        <v>0</v>
      </c>
      <c r="AY2727" s="12"/>
      <c r="AZ2727" s="12"/>
      <c r="BA2727" s="12"/>
      <c r="BB2727" s="12"/>
      <c r="BC2727" s="12"/>
      <c r="BD2727" s="12"/>
      <c r="BE2727" s="12">
        <f t="shared" si="4224"/>
        <v>0</v>
      </c>
      <c r="BF2727" s="12"/>
      <c r="BG2727" s="12"/>
      <c r="BH2727" s="12"/>
      <c r="BI2727" s="12"/>
      <c r="BJ2727" s="12"/>
      <c r="BK2727" s="12"/>
      <c r="BL2727" s="12"/>
      <c r="BM2727" s="12"/>
      <c r="BN2727" s="12"/>
      <c r="BO2727" s="12"/>
      <c r="BP2727" s="12"/>
      <c r="BQ2727" s="12"/>
      <c r="BR2727" s="12">
        <v>0</v>
      </c>
      <c r="BS2727" s="12">
        <v>0</v>
      </c>
      <c r="BT2727" s="14" t="e">
        <f>IF(#REF!=0,"-",#REF!/#REF!*100)</f>
        <v>#REF!</v>
      </c>
    </row>
    <row r="2728" spans="1:72" ht="45" x14ac:dyDescent="0.25">
      <c r="A2728" s="4" t="s">
        <v>852</v>
      </c>
      <c r="B2728" s="4" t="s">
        <v>1</v>
      </c>
      <c r="C2728" s="4" t="s">
        <v>12</v>
      </c>
      <c r="D2728" s="102" t="s">
        <v>854</v>
      </c>
      <c r="E2728" s="113">
        <v>6142</v>
      </c>
      <c r="F2728" s="102" t="s">
        <v>1620</v>
      </c>
      <c r="G2728" s="98" t="s">
        <v>1650</v>
      </c>
      <c r="H2728" s="83" t="s">
        <v>1566</v>
      </c>
      <c r="I2728" s="14">
        <v>0</v>
      </c>
      <c r="J2728" s="12"/>
      <c r="K2728" s="12"/>
      <c r="L2728" s="12"/>
      <c r="M2728" s="12"/>
      <c r="N2728" s="12"/>
      <c r="O2728" s="12">
        <f t="shared" si="4222"/>
        <v>0</v>
      </c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>
        <v>0</v>
      </c>
      <c r="AC2728" s="12">
        <v>0</v>
      </c>
      <c r="AD2728" s="12"/>
      <c r="AE2728" s="12"/>
      <c r="AF2728" s="12"/>
      <c r="AG2728" s="12"/>
      <c r="AH2728" s="12"/>
      <c r="AI2728" s="12"/>
      <c r="AJ2728" s="12">
        <f t="shared" si="4223"/>
        <v>0</v>
      </c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>
        <v>0</v>
      </c>
      <c r="AX2728" s="12">
        <v>0</v>
      </c>
      <c r="AY2728" s="12"/>
      <c r="AZ2728" s="12"/>
      <c r="BA2728" s="12"/>
      <c r="BB2728" s="12"/>
      <c r="BC2728" s="12"/>
      <c r="BD2728" s="12"/>
      <c r="BE2728" s="12">
        <f t="shared" si="4224"/>
        <v>0</v>
      </c>
      <c r="BF2728" s="12"/>
      <c r="BG2728" s="12"/>
      <c r="BH2728" s="12"/>
      <c r="BI2728" s="12"/>
      <c r="BJ2728" s="12"/>
      <c r="BK2728" s="12"/>
      <c r="BL2728" s="12"/>
      <c r="BM2728" s="12"/>
      <c r="BN2728" s="12"/>
      <c r="BO2728" s="12"/>
      <c r="BP2728" s="12"/>
      <c r="BQ2728" s="12"/>
      <c r="BR2728" s="12">
        <v>0</v>
      </c>
      <c r="BS2728" s="12">
        <v>0</v>
      </c>
      <c r="BT2728" s="14" t="e">
        <f>IF(#REF!=0,"-",#REF!/#REF!*100)</f>
        <v>#REF!</v>
      </c>
    </row>
    <row r="2729" spans="1:72" x14ac:dyDescent="0.25">
      <c r="A2729" s="1" t="s">
        <v>852</v>
      </c>
      <c r="B2729" s="1" t="s">
        <v>1</v>
      </c>
      <c r="C2729" s="1" t="s">
        <v>12</v>
      </c>
      <c r="D2729" s="105" t="s">
        <v>854</v>
      </c>
      <c r="E2729" s="105" t="s">
        <v>44</v>
      </c>
      <c r="F2729" s="102" t="s">
        <v>0</v>
      </c>
      <c r="G2729" s="13" t="s">
        <v>0</v>
      </c>
      <c r="H2729" s="2" t="s">
        <v>45</v>
      </c>
      <c r="I2729" s="12">
        <f t="shared" ref="I2729:AA2729" si="4240">SUM(I2730:I2734)</f>
        <v>0</v>
      </c>
      <c r="J2729" s="12">
        <f t="shared" si="4240"/>
        <v>0</v>
      </c>
      <c r="K2729" s="12">
        <f t="shared" si="4240"/>
        <v>0</v>
      </c>
      <c r="L2729" s="12">
        <f t="shared" si="4240"/>
        <v>0</v>
      </c>
      <c r="M2729" s="12">
        <f t="shared" si="4240"/>
        <v>0</v>
      </c>
      <c r="N2729" s="12">
        <f t="shared" si="4240"/>
        <v>0</v>
      </c>
      <c r="O2729" s="12">
        <f t="shared" si="4240"/>
        <v>0</v>
      </c>
      <c r="P2729" s="12">
        <f t="shared" si="4240"/>
        <v>0</v>
      </c>
      <c r="Q2729" s="12">
        <f t="shared" si="4240"/>
        <v>0</v>
      </c>
      <c r="R2729" s="12">
        <f t="shared" si="4240"/>
        <v>0</v>
      </c>
      <c r="S2729" s="12">
        <f t="shared" si="4240"/>
        <v>0</v>
      </c>
      <c r="T2729" s="12">
        <f t="shared" si="4240"/>
        <v>0</v>
      </c>
      <c r="U2729" s="12">
        <f t="shared" si="4240"/>
        <v>0</v>
      </c>
      <c r="V2729" s="12">
        <f t="shared" si="4240"/>
        <v>0</v>
      </c>
      <c r="W2729" s="12">
        <f t="shared" si="4240"/>
        <v>0</v>
      </c>
      <c r="X2729" s="12">
        <f t="shared" si="4240"/>
        <v>0</v>
      </c>
      <c r="Y2729" s="12">
        <f t="shared" si="4240"/>
        <v>0</v>
      </c>
      <c r="Z2729" s="12">
        <f t="shared" si="4240"/>
        <v>0</v>
      </c>
      <c r="AA2729" s="12">
        <f t="shared" si="4240"/>
        <v>0</v>
      </c>
      <c r="AB2729" s="12">
        <v>0</v>
      </c>
      <c r="AC2729" s="12">
        <v>0</v>
      </c>
      <c r="AD2729" s="12">
        <f t="shared" ref="AD2729:AV2729" si="4241">SUM(AD2730:AD2734)</f>
        <v>0</v>
      </c>
      <c r="AE2729" s="12">
        <f t="shared" si="4241"/>
        <v>0</v>
      </c>
      <c r="AF2729" s="12">
        <f t="shared" si="4241"/>
        <v>0</v>
      </c>
      <c r="AG2729" s="12">
        <f t="shared" si="4241"/>
        <v>0</v>
      </c>
      <c r="AH2729" s="12">
        <f t="shared" si="4241"/>
        <v>0</v>
      </c>
      <c r="AI2729" s="12">
        <f t="shared" si="4241"/>
        <v>0</v>
      </c>
      <c r="AJ2729" s="12">
        <f t="shared" si="4241"/>
        <v>0</v>
      </c>
      <c r="AK2729" s="12">
        <f t="shared" si="4241"/>
        <v>0</v>
      </c>
      <c r="AL2729" s="12">
        <f t="shared" si="4241"/>
        <v>0</v>
      </c>
      <c r="AM2729" s="12">
        <f t="shared" si="4241"/>
        <v>0</v>
      </c>
      <c r="AN2729" s="12">
        <f t="shared" si="4241"/>
        <v>0</v>
      </c>
      <c r="AO2729" s="12">
        <f t="shared" si="4241"/>
        <v>0</v>
      </c>
      <c r="AP2729" s="12">
        <f t="shared" si="4241"/>
        <v>0</v>
      </c>
      <c r="AQ2729" s="12">
        <f t="shared" si="4241"/>
        <v>0</v>
      </c>
      <c r="AR2729" s="12">
        <f t="shared" si="4241"/>
        <v>0</v>
      </c>
      <c r="AS2729" s="12">
        <f t="shared" si="4241"/>
        <v>0</v>
      </c>
      <c r="AT2729" s="12">
        <f t="shared" si="4241"/>
        <v>0</v>
      </c>
      <c r="AU2729" s="12">
        <f t="shared" si="4241"/>
        <v>0</v>
      </c>
      <c r="AV2729" s="12">
        <f t="shared" si="4241"/>
        <v>0</v>
      </c>
      <c r="AW2729" s="12">
        <v>0</v>
      </c>
      <c r="AX2729" s="12">
        <v>0</v>
      </c>
      <c r="AY2729" s="12">
        <f>SUM(AY2730:AY2734)</f>
        <v>100</v>
      </c>
      <c r="AZ2729" s="12">
        <f t="shared" ref="AZ2729:BQ2729" si="4242">SUM(AZ2730:AZ2734)</f>
        <v>114408</v>
      </c>
      <c r="BA2729" s="12">
        <f t="shared" si="4242"/>
        <v>0</v>
      </c>
      <c r="BB2729" s="12">
        <f t="shared" si="4242"/>
        <v>0</v>
      </c>
      <c r="BC2729" s="12">
        <f t="shared" si="4242"/>
        <v>0</v>
      </c>
      <c r="BD2729" s="12">
        <f t="shared" si="4242"/>
        <v>0</v>
      </c>
      <c r="BE2729" s="12">
        <f t="shared" si="4242"/>
        <v>114508</v>
      </c>
      <c r="BF2729" s="12">
        <f t="shared" si="4242"/>
        <v>0</v>
      </c>
      <c r="BG2729" s="12">
        <f t="shared" si="4242"/>
        <v>0</v>
      </c>
      <c r="BH2729" s="12">
        <f t="shared" si="4242"/>
        <v>114408</v>
      </c>
      <c r="BI2729" s="12">
        <f t="shared" si="4242"/>
        <v>0</v>
      </c>
      <c r="BJ2729" s="12">
        <f t="shared" si="4242"/>
        <v>0</v>
      </c>
      <c r="BK2729" s="12">
        <f t="shared" si="4242"/>
        <v>0</v>
      </c>
      <c r="BL2729" s="12">
        <f t="shared" si="4242"/>
        <v>0</v>
      </c>
      <c r="BM2729" s="12">
        <f t="shared" si="4242"/>
        <v>0</v>
      </c>
      <c r="BN2729" s="12">
        <f t="shared" si="4242"/>
        <v>0</v>
      </c>
      <c r="BO2729" s="12">
        <f t="shared" si="4242"/>
        <v>0</v>
      </c>
      <c r="BP2729" s="12">
        <f t="shared" si="4242"/>
        <v>0</v>
      </c>
      <c r="BQ2729" s="12">
        <f t="shared" si="4242"/>
        <v>0</v>
      </c>
      <c r="BR2729" s="12">
        <v>114408</v>
      </c>
      <c r="BS2729" s="12">
        <v>100</v>
      </c>
      <c r="BT2729" s="12" t="e">
        <f>IF(#REF!=0,"-",#REF!/#REF!*100)</f>
        <v>#REF!</v>
      </c>
    </row>
    <row r="2730" spans="1:72" x14ac:dyDescent="0.25">
      <c r="A2730" s="4" t="s">
        <v>852</v>
      </c>
      <c r="B2730" s="4" t="s">
        <v>1</v>
      </c>
      <c r="C2730" s="4" t="s">
        <v>12</v>
      </c>
      <c r="D2730" s="102" t="s">
        <v>854</v>
      </c>
      <c r="E2730" s="113">
        <v>6148</v>
      </c>
      <c r="F2730" s="102"/>
      <c r="G2730" s="98" t="s">
        <v>1650</v>
      </c>
      <c r="H2730" s="13" t="s">
        <v>45</v>
      </c>
      <c r="I2730" s="14">
        <v>0</v>
      </c>
      <c r="J2730" s="14"/>
      <c r="K2730" s="14"/>
      <c r="L2730" s="14"/>
      <c r="M2730" s="14"/>
      <c r="N2730" s="14"/>
      <c r="O2730" s="14">
        <f t="shared" si="4222"/>
        <v>0</v>
      </c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>
        <v>0</v>
      </c>
      <c r="AC2730" s="14">
        <v>0</v>
      </c>
      <c r="AD2730" s="14">
        <v>0</v>
      </c>
      <c r="AE2730" s="14"/>
      <c r="AF2730" s="14"/>
      <c r="AG2730" s="14"/>
      <c r="AH2730" s="14"/>
      <c r="AI2730" s="14"/>
      <c r="AJ2730" s="14">
        <f t="shared" si="4223"/>
        <v>0</v>
      </c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>
        <v>0</v>
      </c>
      <c r="AX2730" s="14">
        <v>0</v>
      </c>
      <c r="AY2730" s="14">
        <v>0</v>
      </c>
      <c r="AZ2730" s="14"/>
      <c r="BA2730" s="14"/>
      <c r="BB2730" s="14"/>
      <c r="BC2730" s="14"/>
      <c r="BD2730" s="14"/>
      <c r="BE2730" s="14">
        <f t="shared" si="4224"/>
        <v>0</v>
      </c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>
        <v>0</v>
      </c>
      <c r="BS2730" s="14">
        <v>0</v>
      </c>
      <c r="BT2730" s="14" t="e">
        <f>IF(#REF!=0,"-",#REF!/#REF!*100)</f>
        <v>#REF!</v>
      </c>
    </row>
    <row r="2731" spans="1:72" ht="33.75" x14ac:dyDescent="0.25">
      <c r="A2731" s="4" t="s">
        <v>852</v>
      </c>
      <c r="B2731" s="4" t="s">
        <v>1</v>
      </c>
      <c r="C2731" s="4" t="s">
        <v>12</v>
      </c>
      <c r="D2731" s="102" t="s">
        <v>854</v>
      </c>
      <c r="E2731" s="113">
        <v>6148</v>
      </c>
      <c r="F2731" s="102" t="s">
        <v>880</v>
      </c>
      <c r="G2731" s="98" t="s">
        <v>1650</v>
      </c>
      <c r="H2731" s="13" t="s">
        <v>881</v>
      </c>
      <c r="I2731" s="14">
        <v>0</v>
      </c>
      <c r="J2731" s="14"/>
      <c r="K2731" s="14"/>
      <c r="L2731" s="14"/>
      <c r="M2731" s="14"/>
      <c r="N2731" s="14"/>
      <c r="O2731" s="14">
        <f t="shared" si="4222"/>
        <v>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>
        <v>0</v>
      </c>
      <c r="AC2731" s="14">
        <v>0</v>
      </c>
      <c r="AD2731" s="14">
        <v>0</v>
      </c>
      <c r="AE2731" s="14"/>
      <c r="AF2731" s="14"/>
      <c r="AG2731" s="14"/>
      <c r="AH2731" s="14"/>
      <c r="AI2731" s="14"/>
      <c r="AJ2731" s="14">
        <f t="shared" si="4223"/>
        <v>0</v>
      </c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>
        <v>0</v>
      </c>
      <c r="AX2731" s="14">
        <v>0</v>
      </c>
      <c r="AY2731" s="14">
        <v>0</v>
      </c>
      <c r="AZ2731" s="14">
        <v>50000</v>
      </c>
      <c r="BA2731" s="14"/>
      <c r="BB2731" s="14"/>
      <c r="BC2731" s="14"/>
      <c r="BD2731" s="14"/>
      <c r="BE2731" s="14">
        <f t="shared" si="4224"/>
        <v>50000</v>
      </c>
      <c r="BF2731" s="14"/>
      <c r="BG2731" s="14"/>
      <c r="BH2731" s="14">
        <v>50000</v>
      </c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>
        <v>50000</v>
      </c>
      <c r="BS2731" s="14">
        <v>0</v>
      </c>
      <c r="BT2731" s="14" t="e">
        <f>IF(#REF!=0,"-",#REF!/#REF!*100)</f>
        <v>#REF!</v>
      </c>
    </row>
    <row r="2732" spans="1:72" ht="22.5" x14ac:dyDescent="0.25">
      <c r="A2732" s="4" t="s">
        <v>852</v>
      </c>
      <c r="B2732" s="4" t="s">
        <v>1</v>
      </c>
      <c r="C2732" s="4" t="s">
        <v>12</v>
      </c>
      <c r="D2732" s="102" t="s">
        <v>854</v>
      </c>
      <c r="E2732" s="113">
        <v>6148</v>
      </c>
      <c r="F2732" s="102" t="s">
        <v>1672</v>
      </c>
      <c r="G2732" s="98" t="s">
        <v>1650</v>
      </c>
      <c r="H2732" s="13" t="s">
        <v>871</v>
      </c>
      <c r="I2732" s="14">
        <v>0</v>
      </c>
      <c r="J2732" s="14"/>
      <c r="K2732" s="14"/>
      <c r="L2732" s="14"/>
      <c r="M2732" s="14"/>
      <c r="N2732" s="14"/>
      <c r="O2732" s="14">
        <f>I2732+J2732+K2732+L2732+M2732+N2732</f>
        <v>0</v>
      </c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>
        <v>0</v>
      </c>
      <c r="AC2732" s="14">
        <v>0</v>
      </c>
      <c r="AD2732" s="14">
        <v>0</v>
      </c>
      <c r="AE2732" s="14"/>
      <c r="AF2732" s="14"/>
      <c r="AG2732" s="14"/>
      <c r="AH2732" s="14"/>
      <c r="AI2732" s="14"/>
      <c r="AJ2732" s="14">
        <f t="shared" si="4223"/>
        <v>0</v>
      </c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>
        <v>0</v>
      </c>
      <c r="AX2732" s="14">
        <v>0</v>
      </c>
      <c r="AY2732" s="14">
        <v>0</v>
      </c>
      <c r="AZ2732" s="14"/>
      <c r="BA2732" s="14"/>
      <c r="BB2732" s="14"/>
      <c r="BC2732" s="14"/>
      <c r="BD2732" s="14"/>
      <c r="BE2732" s="14">
        <f>AY2732+AZ2732+BA2732+BB2732+BC2732+BD2732</f>
        <v>0</v>
      </c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>
        <v>0</v>
      </c>
      <c r="BS2732" s="14">
        <v>0</v>
      </c>
      <c r="BT2732" s="14"/>
    </row>
    <row r="2733" spans="1:72" ht="56.25" x14ac:dyDescent="0.25">
      <c r="A2733" s="4" t="s">
        <v>852</v>
      </c>
      <c r="B2733" s="4" t="s">
        <v>1</v>
      </c>
      <c r="C2733" s="4" t="s">
        <v>12</v>
      </c>
      <c r="D2733" s="102" t="s">
        <v>854</v>
      </c>
      <c r="E2733" s="113">
        <v>6148</v>
      </c>
      <c r="F2733" s="102" t="s">
        <v>882</v>
      </c>
      <c r="G2733" s="98" t="s">
        <v>1650</v>
      </c>
      <c r="H2733" s="13" t="s">
        <v>883</v>
      </c>
      <c r="I2733" s="14">
        <v>0</v>
      </c>
      <c r="J2733" s="14"/>
      <c r="K2733" s="14"/>
      <c r="L2733" s="14"/>
      <c r="M2733" s="14"/>
      <c r="N2733" s="14"/>
      <c r="O2733" s="14">
        <f t="shared" si="4222"/>
        <v>0</v>
      </c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>
        <v>0</v>
      </c>
      <c r="AC2733" s="14">
        <v>0</v>
      </c>
      <c r="AD2733" s="14">
        <v>0</v>
      </c>
      <c r="AE2733" s="14"/>
      <c r="AF2733" s="14"/>
      <c r="AG2733" s="14"/>
      <c r="AH2733" s="14"/>
      <c r="AI2733" s="14"/>
      <c r="AJ2733" s="14">
        <f t="shared" si="4223"/>
        <v>0</v>
      </c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>
        <v>0</v>
      </c>
      <c r="AX2733" s="14">
        <v>0</v>
      </c>
      <c r="AY2733" s="14">
        <v>0</v>
      </c>
      <c r="AZ2733" s="14"/>
      <c r="BA2733" s="14"/>
      <c r="BB2733" s="14"/>
      <c r="BC2733" s="14"/>
      <c r="BD2733" s="14"/>
      <c r="BE2733" s="14">
        <f t="shared" si="4224"/>
        <v>0</v>
      </c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>
        <v>0</v>
      </c>
      <c r="BS2733" s="14">
        <v>0</v>
      </c>
      <c r="BT2733" s="14" t="e">
        <f>IF(#REF!=0,"-",#REF!/#REF!*100)</f>
        <v>#REF!</v>
      </c>
    </row>
    <row r="2734" spans="1:72" ht="22.5" x14ac:dyDescent="0.25">
      <c r="A2734" s="4" t="s">
        <v>852</v>
      </c>
      <c r="B2734" s="4" t="s">
        <v>1</v>
      </c>
      <c r="C2734" s="4" t="s">
        <v>12</v>
      </c>
      <c r="D2734" s="102" t="s">
        <v>854</v>
      </c>
      <c r="E2734" s="113">
        <v>6148</v>
      </c>
      <c r="F2734" s="102" t="s">
        <v>884</v>
      </c>
      <c r="G2734" s="98" t="s">
        <v>1650</v>
      </c>
      <c r="H2734" s="13" t="s">
        <v>885</v>
      </c>
      <c r="I2734" s="14">
        <v>0</v>
      </c>
      <c r="J2734" s="14"/>
      <c r="K2734" s="14"/>
      <c r="L2734" s="14"/>
      <c r="M2734" s="14"/>
      <c r="N2734" s="14"/>
      <c r="O2734" s="14">
        <f t="shared" si="4222"/>
        <v>0</v>
      </c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>
        <v>0</v>
      </c>
      <c r="AC2734" s="14">
        <v>0</v>
      </c>
      <c r="AD2734" s="14">
        <v>0</v>
      </c>
      <c r="AE2734" s="14"/>
      <c r="AF2734" s="14"/>
      <c r="AG2734" s="14"/>
      <c r="AH2734" s="14"/>
      <c r="AI2734" s="14"/>
      <c r="AJ2734" s="14">
        <f t="shared" si="4223"/>
        <v>0</v>
      </c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>
        <v>0</v>
      </c>
      <c r="AX2734" s="14">
        <v>0</v>
      </c>
      <c r="AY2734" s="14">
        <v>100</v>
      </c>
      <c r="AZ2734" s="14">
        <v>64408</v>
      </c>
      <c r="BA2734" s="14"/>
      <c r="BB2734" s="14"/>
      <c r="BC2734" s="14"/>
      <c r="BD2734" s="14"/>
      <c r="BE2734" s="14">
        <f t="shared" si="4224"/>
        <v>64508</v>
      </c>
      <c r="BF2734" s="14"/>
      <c r="BG2734" s="14"/>
      <c r="BH2734" s="14">
        <v>64408</v>
      </c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>
        <v>64408</v>
      </c>
      <c r="BS2734" s="14">
        <v>100</v>
      </c>
      <c r="BT2734" s="14" t="e">
        <f>IF(#REF!=0,"-",#REF!/#REF!*100)</f>
        <v>#REF!</v>
      </c>
    </row>
    <row r="2735" spans="1:72" ht="33.75" x14ac:dyDescent="0.25">
      <c r="A2735" s="1" t="s">
        <v>0</v>
      </c>
      <c r="B2735" s="1" t="s">
        <v>0</v>
      </c>
      <c r="C2735" s="1" t="s">
        <v>0</v>
      </c>
      <c r="D2735" s="101" t="s">
        <v>0</v>
      </c>
      <c r="E2735" s="101" t="s">
        <v>0</v>
      </c>
      <c r="F2735" s="101" t="s">
        <v>0</v>
      </c>
      <c r="G2735" s="2" t="s">
        <v>0</v>
      </c>
      <c r="H2735" s="10" t="s">
        <v>97</v>
      </c>
      <c r="I2735" s="11">
        <f t="shared" ref="I2735:AA2735" si="4243">SUM(I2736)</f>
        <v>0</v>
      </c>
      <c r="J2735" s="11">
        <f t="shared" si="4243"/>
        <v>0</v>
      </c>
      <c r="K2735" s="11">
        <f t="shared" si="4243"/>
        <v>0</v>
      </c>
      <c r="L2735" s="11">
        <f t="shared" si="4243"/>
        <v>0</v>
      </c>
      <c r="M2735" s="11">
        <f t="shared" si="4243"/>
        <v>0</v>
      </c>
      <c r="N2735" s="11">
        <f t="shared" si="4243"/>
        <v>0</v>
      </c>
      <c r="O2735" s="11">
        <f t="shared" si="4243"/>
        <v>0</v>
      </c>
      <c r="P2735" s="11">
        <f t="shared" si="4243"/>
        <v>0</v>
      </c>
      <c r="Q2735" s="11">
        <f t="shared" si="4243"/>
        <v>0</v>
      </c>
      <c r="R2735" s="11">
        <f t="shared" si="4243"/>
        <v>0</v>
      </c>
      <c r="S2735" s="11">
        <f t="shared" si="4243"/>
        <v>0</v>
      </c>
      <c r="T2735" s="11">
        <f t="shared" si="4243"/>
        <v>0</v>
      </c>
      <c r="U2735" s="11">
        <f t="shared" si="4243"/>
        <v>0</v>
      </c>
      <c r="V2735" s="11">
        <f t="shared" si="4243"/>
        <v>0</v>
      </c>
      <c r="W2735" s="11">
        <f t="shared" si="4243"/>
        <v>0</v>
      </c>
      <c r="X2735" s="11">
        <f t="shared" si="4243"/>
        <v>0</v>
      </c>
      <c r="Y2735" s="11">
        <f t="shared" si="4243"/>
        <v>0</v>
      </c>
      <c r="Z2735" s="11">
        <f t="shared" si="4243"/>
        <v>0</v>
      </c>
      <c r="AA2735" s="11">
        <f t="shared" si="4243"/>
        <v>0</v>
      </c>
      <c r="AB2735" s="11">
        <v>0</v>
      </c>
      <c r="AC2735" s="11">
        <v>0</v>
      </c>
      <c r="AD2735" s="11">
        <f t="shared" ref="AD2735:AV2735" si="4244">SUM(AD2736)</f>
        <v>0</v>
      </c>
      <c r="AE2735" s="11">
        <f t="shared" si="4244"/>
        <v>0</v>
      </c>
      <c r="AF2735" s="11">
        <f t="shared" si="4244"/>
        <v>0</v>
      </c>
      <c r="AG2735" s="11">
        <f t="shared" si="4244"/>
        <v>0</v>
      </c>
      <c r="AH2735" s="11">
        <f t="shared" si="4244"/>
        <v>0</v>
      </c>
      <c r="AI2735" s="11">
        <f t="shared" si="4244"/>
        <v>0</v>
      </c>
      <c r="AJ2735" s="11">
        <f t="shared" si="4244"/>
        <v>0</v>
      </c>
      <c r="AK2735" s="11">
        <f t="shared" si="4244"/>
        <v>0</v>
      </c>
      <c r="AL2735" s="11">
        <f t="shared" si="4244"/>
        <v>0</v>
      </c>
      <c r="AM2735" s="11">
        <f t="shared" si="4244"/>
        <v>0</v>
      </c>
      <c r="AN2735" s="11">
        <f t="shared" si="4244"/>
        <v>0</v>
      </c>
      <c r="AO2735" s="11">
        <f t="shared" si="4244"/>
        <v>0</v>
      </c>
      <c r="AP2735" s="11">
        <f t="shared" si="4244"/>
        <v>0</v>
      </c>
      <c r="AQ2735" s="11">
        <f t="shared" si="4244"/>
        <v>0</v>
      </c>
      <c r="AR2735" s="11">
        <f t="shared" si="4244"/>
        <v>0</v>
      </c>
      <c r="AS2735" s="11">
        <f t="shared" si="4244"/>
        <v>0</v>
      </c>
      <c r="AT2735" s="11">
        <f t="shared" si="4244"/>
        <v>0</v>
      </c>
      <c r="AU2735" s="11">
        <f t="shared" si="4244"/>
        <v>0</v>
      </c>
      <c r="AV2735" s="11">
        <f t="shared" si="4244"/>
        <v>0</v>
      </c>
      <c r="AW2735" s="11">
        <v>0</v>
      </c>
      <c r="AX2735" s="11">
        <v>0</v>
      </c>
      <c r="AY2735" s="11">
        <f t="shared" ref="AY2735:BQ2735" si="4245">SUM(AY2736)</f>
        <v>100</v>
      </c>
      <c r="AZ2735" s="11">
        <f t="shared" si="4245"/>
        <v>692448</v>
      </c>
      <c r="BA2735" s="11">
        <f t="shared" si="4245"/>
        <v>0</v>
      </c>
      <c r="BB2735" s="11">
        <f t="shared" si="4245"/>
        <v>0</v>
      </c>
      <c r="BC2735" s="11">
        <f t="shared" si="4245"/>
        <v>0</v>
      </c>
      <c r="BD2735" s="11">
        <f t="shared" si="4245"/>
        <v>0</v>
      </c>
      <c r="BE2735" s="11">
        <f t="shared" si="4245"/>
        <v>692548</v>
      </c>
      <c r="BF2735" s="11">
        <f t="shared" si="4245"/>
        <v>0</v>
      </c>
      <c r="BG2735" s="11">
        <f t="shared" si="4245"/>
        <v>0</v>
      </c>
      <c r="BH2735" s="11">
        <f t="shared" si="4245"/>
        <v>692448</v>
      </c>
      <c r="BI2735" s="11">
        <f t="shared" si="4245"/>
        <v>0</v>
      </c>
      <c r="BJ2735" s="11">
        <f t="shared" si="4245"/>
        <v>0</v>
      </c>
      <c r="BK2735" s="11">
        <f t="shared" si="4245"/>
        <v>0</v>
      </c>
      <c r="BL2735" s="11">
        <f t="shared" si="4245"/>
        <v>0</v>
      </c>
      <c r="BM2735" s="11">
        <f t="shared" si="4245"/>
        <v>0</v>
      </c>
      <c r="BN2735" s="11">
        <f t="shared" si="4245"/>
        <v>0</v>
      </c>
      <c r="BO2735" s="11">
        <f t="shared" si="4245"/>
        <v>0</v>
      </c>
      <c r="BP2735" s="11">
        <f t="shared" si="4245"/>
        <v>0</v>
      </c>
      <c r="BQ2735" s="11">
        <f t="shared" si="4245"/>
        <v>0</v>
      </c>
      <c r="BR2735" s="11">
        <v>692448</v>
      </c>
      <c r="BS2735" s="11">
        <v>100</v>
      </c>
      <c r="BT2735" s="11" t="e">
        <f>IF(#REF!=0,"-",#REF!/#REF!*100)</f>
        <v>#REF!</v>
      </c>
    </row>
    <row r="2736" spans="1:72" x14ac:dyDescent="0.25">
      <c r="A2736" s="4" t="s">
        <v>852</v>
      </c>
      <c r="B2736" s="4" t="s">
        <v>1</v>
      </c>
      <c r="C2736" s="4" t="s">
        <v>12</v>
      </c>
      <c r="D2736" s="102" t="s">
        <v>854</v>
      </c>
      <c r="E2736" s="101" t="s">
        <v>98</v>
      </c>
      <c r="F2736" s="101" t="s">
        <v>0</v>
      </c>
      <c r="G2736" s="2" t="s">
        <v>0</v>
      </c>
      <c r="H2736" s="2" t="s">
        <v>99</v>
      </c>
      <c r="I2736" s="12">
        <f t="shared" ref="I2736:AA2736" si="4246">SUM(I2737,I2741)</f>
        <v>0</v>
      </c>
      <c r="J2736" s="12">
        <f t="shared" si="4246"/>
        <v>0</v>
      </c>
      <c r="K2736" s="12">
        <f t="shared" si="4246"/>
        <v>0</v>
      </c>
      <c r="L2736" s="12">
        <f t="shared" si="4246"/>
        <v>0</v>
      </c>
      <c r="M2736" s="12">
        <f t="shared" si="4246"/>
        <v>0</v>
      </c>
      <c r="N2736" s="12">
        <f t="shared" si="4246"/>
        <v>0</v>
      </c>
      <c r="O2736" s="12">
        <f t="shared" ref="O2736" si="4247">SUM(O2737,O2741)</f>
        <v>0</v>
      </c>
      <c r="P2736" s="12">
        <f t="shared" si="4246"/>
        <v>0</v>
      </c>
      <c r="Q2736" s="12">
        <f t="shared" si="4246"/>
        <v>0</v>
      </c>
      <c r="R2736" s="12">
        <f t="shared" si="4246"/>
        <v>0</v>
      </c>
      <c r="S2736" s="12">
        <f t="shared" si="4246"/>
        <v>0</v>
      </c>
      <c r="T2736" s="12">
        <f t="shared" si="4246"/>
        <v>0</v>
      </c>
      <c r="U2736" s="12">
        <f t="shared" si="4246"/>
        <v>0</v>
      </c>
      <c r="V2736" s="12">
        <f t="shared" si="4246"/>
        <v>0</v>
      </c>
      <c r="W2736" s="12">
        <f t="shared" si="4246"/>
        <v>0</v>
      </c>
      <c r="X2736" s="12">
        <f t="shared" si="4246"/>
        <v>0</v>
      </c>
      <c r="Y2736" s="12">
        <f t="shared" si="4246"/>
        <v>0</v>
      </c>
      <c r="Z2736" s="12">
        <f t="shared" si="4246"/>
        <v>0</v>
      </c>
      <c r="AA2736" s="12">
        <f t="shared" si="4246"/>
        <v>0</v>
      </c>
      <c r="AB2736" s="12">
        <v>0</v>
      </c>
      <c r="AC2736" s="12">
        <v>0</v>
      </c>
      <c r="AD2736" s="12">
        <f t="shared" ref="AD2736:AV2736" si="4248">SUM(AD2737,AD2741)</f>
        <v>0</v>
      </c>
      <c r="AE2736" s="12">
        <f t="shared" si="4248"/>
        <v>0</v>
      </c>
      <c r="AF2736" s="12">
        <f t="shared" si="4248"/>
        <v>0</v>
      </c>
      <c r="AG2736" s="12">
        <f t="shared" si="4248"/>
        <v>0</v>
      </c>
      <c r="AH2736" s="12">
        <f t="shared" si="4248"/>
        <v>0</v>
      </c>
      <c r="AI2736" s="12">
        <f t="shared" si="4248"/>
        <v>0</v>
      </c>
      <c r="AJ2736" s="12">
        <f t="shared" ref="AJ2736" si="4249">SUM(AJ2737,AJ2741)</f>
        <v>0</v>
      </c>
      <c r="AK2736" s="12">
        <f t="shared" si="4248"/>
        <v>0</v>
      </c>
      <c r="AL2736" s="12">
        <f t="shared" si="4248"/>
        <v>0</v>
      </c>
      <c r="AM2736" s="12">
        <f t="shared" si="4248"/>
        <v>0</v>
      </c>
      <c r="AN2736" s="12">
        <f t="shared" si="4248"/>
        <v>0</v>
      </c>
      <c r="AO2736" s="12">
        <f t="shared" si="4248"/>
        <v>0</v>
      </c>
      <c r="AP2736" s="12">
        <f t="shared" si="4248"/>
        <v>0</v>
      </c>
      <c r="AQ2736" s="12">
        <f t="shared" si="4248"/>
        <v>0</v>
      </c>
      <c r="AR2736" s="12">
        <f t="shared" si="4248"/>
        <v>0</v>
      </c>
      <c r="AS2736" s="12">
        <f t="shared" si="4248"/>
        <v>0</v>
      </c>
      <c r="AT2736" s="12">
        <f t="shared" si="4248"/>
        <v>0</v>
      </c>
      <c r="AU2736" s="12">
        <f t="shared" si="4248"/>
        <v>0</v>
      </c>
      <c r="AV2736" s="12">
        <f t="shared" si="4248"/>
        <v>0</v>
      </c>
      <c r="AW2736" s="12">
        <v>0</v>
      </c>
      <c r="AX2736" s="12">
        <v>0</v>
      </c>
      <c r="AY2736" s="12">
        <f t="shared" ref="AY2736:BQ2736" si="4250">SUM(AY2737,AY2741)</f>
        <v>100</v>
      </c>
      <c r="AZ2736" s="12">
        <f t="shared" si="4250"/>
        <v>692448</v>
      </c>
      <c r="BA2736" s="12">
        <f t="shared" si="4250"/>
        <v>0</v>
      </c>
      <c r="BB2736" s="12">
        <f t="shared" si="4250"/>
        <v>0</v>
      </c>
      <c r="BC2736" s="12">
        <f t="shared" si="4250"/>
        <v>0</v>
      </c>
      <c r="BD2736" s="12">
        <f t="shared" si="4250"/>
        <v>0</v>
      </c>
      <c r="BE2736" s="12">
        <f t="shared" ref="BE2736" si="4251">SUM(BE2737,BE2741)</f>
        <v>692548</v>
      </c>
      <c r="BF2736" s="12">
        <f t="shared" si="4250"/>
        <v>0</v>
      </c>
      <c r="BG2736" s="12">
        <f t="shared" si="4250"/>
        <v>0</v>
      </c>
      <c r="BH2736" s="12">
        <f t="shared" si="4250"/>
        <v>692448</v>
      </c>
      <c r="BI2736" s="12">
        <f t="shared" si="4250"/>
        <v>0</v>
      </c>
      <c r="BJ2736" s="12">
        <f t="shared" si="4250"/>
        <v>0</v>
      </c>
      <c r="BK2736" s="12">
        <f t="shared" si="4250"/>
        <v>0</v>
      </c>
      <c r="BL2736" s="12">
        <f t="shared" si="4250"/>
        <v>0</v>
      </c>
      <c r="BM2736" s="12">
        <f t="shared" si="4250"/>
        <v>0</v>
      </c>
      <c r="BN2736" s="12">
        <f t="shared" si="4250"/>
        <v>0</v>
      </c>
      <c r="BO2736" s="12">
        <f t="shared" si="4250"/>
        <v>0</v>
      </c>
      <c r="BP2736" s="12">
        <f t="shared" si="4250"/>
        <v>0</v>
      </c>
      <c r="BQ2736" s="12">
        <f t="shared" si="4250"/>
        <v>0</v>
      </c>
      <c r="BR2736" s="12">
        <v>692448</v>
      </c>
      <c r="BS2736" s="12">
        <v>100</v>
      </c>
      <c r="BT2736" s="12" t="e">
        <f>IF(#REF!=0,"-",#REF!/#REF!*100)</f>
        <v>#REF!</v>
      </c>
    </row>
    <row r="2737" spans="1:72" ht="22.5" x14ac:dyDescent="0.25">
      <c r="A2737" s="1" t="s">
        <v>852</v>
      </c>
      <c r="B2737" s="1" t="s">
        <v>1</v>
      </c>
      <c r="C2737" s="1" t="s">
        <v>12</v>
      </c>
      <c r="D2737" s="105" t="s">
        <v>854</v>
      </c>
      <c r="E2737" s="105" t="s">
        <v>100</v>
      </c>
      <c r="F2737" s="102" t="s">
        <v>0</v>
      </c>
      <c r="G2737" s="13" t="s">
        <v>0</v>
      </c>
      <c r="H2737" s="2" t="s">
        <v>101</v>
      </c>
      <c r="I2737" s="12">
        <f t="shared" ref="I2737:AA2737" si="4252">SUM(I2738:I2740)</f>
        <v>0</v>
      </c>
      <c r="J2737" s="12">
        <f t="shared" si="4252"/>
        <v>0</v>
      </c>
      <c r="K2737" s="12">
        <f t="shared" si="4252"/>
        <v>0</v>
      </c>
      <c r="L2737" s="12">
        <f t="shared" si="4252"/>
        <v>0</v>
      </c>
      <c r="M2737" s="12">
        <f t="shared" si="4252"/>
        <v>0</v>
      </c>
      <c r="N2737" s="12">
        <f t="shared" si="4252"/>
        <v>0</v>
      </c>
      <c r="O2737" s="12">
        <f t="shared" ref="O2737" si="4253">SUM(O2738:O2740)</f>
        <v>0</v>
      </c>
      <c r="P2737" s="12">
        <f t="shared" si="4252"/>
        <v>0</v>
      </c>
      <c r="Q2737" s="12">
        <f t="shared" si="4252"/>
        <v>0</v>
      </c>
      <c r="R2737" s="12">
        <f t="shared" si="4252"/>
        <v>0</v>
      </c>
      <c r="S2737" s="12">
        <f t="shared" si="4252"/>
        <v>0</v>
      </c>
      <c r="T2737" s="12">
        <f t="shared" si="4252"/>
        <v>0</v>
      </c>
      <c r="U2737" s="12">
        <f t="shared" si="4252"/>
        <v>0</v>
      </c>
      <c r="V2737" s="12">
        <f t="shared" si="4252"/>
        <v>0</v>
      </c>
      <c r="W2737" s="12">
        <f t="shared" si="4252"/>
        <v>0</v>
      </c>
      <c r="X2737" s="12">
        <f t="shared" si="4252"/>
        <v>0</v>
      </c>
      <c r="Y2737" s="12">
        <f t="shared" si="4252"/>
        <v>0</v>
      </c>
      <c r="Z2737" s="12">
        <f t="shared" si="4252"/>
        <v>0</v>
      </c>
      <c r="AA2737" s="12">
        <f t="shared" si="4252"/>
        <v>0</v>
      </c>
      <c r="AB2737" s="12">
        <v>0</v>
      </c>
      <c r="AC2737" s="12">
        <v>0</v>
      </c>
      <c r="AD2737" s="12">
        <f t="shared" ref="AD2737:AV2737" si="4254">SUM(AD2738:AD2740)</f>
        <v>0</v>
      </c>
      <c r="AE2737" s="12">
        <f t="shared" si="4254"/>
        <v>0</v>
      </c>
      <c r="AF2737" s="12">
        <f t="shared" si="4254"/>
        <v>0</v>
      </c>
      <c r="AG2737" s="12">
        <f t="shared" si="4254"/>
        <v>0</v>
      </c>
      <c r="AH2737" s="12">
        <f t="shared" si="4254"/>
        <v>0</v>
      </c>
      <c r="AI2737" s="12">
        <f t="shared" si="4254"/>
        <v>0</v>
      </c>
      <c r="AJ2737" s="12">
        <f t="shared" ref="AJ2737" si="4255">SUM(AJ2738:AJ2740)</f>
        <v>0</v>
      </c>
      <c r="AK2737" s="12">
        <f t="shared" si="4254"/>
        <v>0</v>
      </c>
      <c r="AL2737" s="12">
        <f t="shared" si="4254"/>
        <v>0</v>
      </c>
      <c r="AM2737" s="12">
        <f t="shared" si="4254"/>
        <v>0</v>
      </c>
      <c r="AN2737" s="12">
        <f t="shared" si="4254"/>
        <v>0</v>
      </c>
      <c r="AO2737" s="12">
        <f t="shared" si="4254"/>
        <v>0</v>
      </c>
      <c r="AP2737" s="12">
        <f t="shared" si="4254"/>
        <v>0</v>
      </c>
      <c r="AQ2737" s="12">
        <f t="shared" si="4254"/>
        <v>0</v>
      </c>
      <c r="AR2737" s="12">
        <f t="shared" si="4254"/>
        <v>0</v>
      </c>
      <c r="AS2737" s="12">
        <f t="shared" si="4254"/>
        <v>0</v>
      </c>
      <c r="AT2737" s="12">
        <f t="shared" si="4254"/>
        <v>0</v>
      </c>
      <c r="AU2737" s="12">
        <f t="shared" si="4254"/>
        <v>0</v>
      </c>
      <c r="AV2737" s="12">
        <f t="shared" si="4254"/>
        <v>0</v>
      </c>
      <c r="AW2737" s="12">
        <v>0</v>
      </c>
      <c r="AX2737" s="12">
        <v>0</v>
      </c>
      <c r="AY2737" s="12">
        <f t="shared" ref="AY2737:BQ2737" si="4256">SUM(AY2738:AY2740)</f>
        <v>0</v>
      </c>
      <c r="AZ2737" s="12">
        <f t="shared" si="4256"/>
        <v>692348</v>
      </c>
      <c r="BA2737" s="12">
        <f t="shared" si="4256"/>
        <v>0</v>
      </c>
      <c r="BB2737" s="12">
        <f t="shared" si="4256"/>
        <v>0</v>
      </c>
      <c r="BC2737" s="12">
        <f t="shared" si="4256"/>
        <v>0</v>
      </c>
      <c r="BD2737" s="12">
        <f t="shared" si="4256"/>
        <v>0</v>
      </c>
      <c r="BE2737" s="12">
        <f t="shared" ref="BE2737" si="4257">SUM(BE2738:BE2740)</f>
        <v>692348</v>
      </c>
      <c r="BF2737" s="12">
        <f t="shared" si="4256"/>
        <v>0</v>
      </c>
      <c r="BG2737" s="12">
        <f t="shared" si="4256"/>
        <v>0</v>
      </c>
      <c r="BH2737" s="12">
        <f t="shared" si="4256"/>
        <v>692348</v>
      </c>
      <c r="BI2737" s="12">
        <f t="shared" si="4256"/>
        <v>0</v>
      </c>
      <c r="BJ2737" s="12">
        <f t="shared" si="4256"/>
        <v>0</v>
      </c>
      <c r="BK2737" s="12">
        <f t="shared" si="4256"/>
        <v>0</v>
      </c>
      <c r="BL2737" s="12">
        <f t="shared" si="4256"/>
        <v>0</v>
      </c>
      <c r="BM2737" s="12">
        <f t="shared" si="4256"/>
        <v>0</v>
      </c>
      <c r="BN2737" s="12">
        <f t="shared" si="4256"/>
        <v>0</v>
      </c>
      <c r="BO2737" s="12">
        <f t="shared" si="4256"/>
        <v>0</v>
      </c>
      <c r="BP2737" s="12">
        <f t="shared" si="4256"/>
        <v>0</v>
      </c>
      <c r="BQ2737" s="12">
        <f t="shared" si="4256"/>
        <v>0</v>
      </c>
      <c r="BR2737" s="12">
        <v>692348</v>
      </c>
      <c r="BS2737" s="12">
        <v>0</v>
      </c>
      <c r="BT2737" s="12" t="e">
        <f>IF(#REF!=0,"-",#REF!/#REF!*100)</f>
        <v>#REF!</v>
      </c>
    </row>
    <row r="2738" spans="1:72" ht="45" x14ac:dyDescent="0.25">
      <c r="A2738" s="4" t="s">
        <v>852</v>
      </c>
      <c r="B2738" s="4" t="s">
        <v>1</v>
      </c>
      <c r="C2738" s="4" t="s">
        <v>12</v>
      </c>
      <c r="D2738" s="102" t="s">
        <v>854</v>
      </c>
      <c r="E2738" s="113">
        <v>6151</v>
      </c>
      <c r="F2738" s="102" t="s">
        <v>886</v>
      </c>
      <c r="G2738" s="98" t="s">
        <v>1650</v>
      </c>
      <c r="H2738" s="13" t="s">
        <v>887</v>
      </c>
      <c r="I2738" s="14">
        <v>0</v>
      </c>
      <c r="J2738" s="14"/>
      <c r="K2738" s="14"/>
      <c r="L2738" s="14"/>
      <c r="M2738" s="14"/>
      <c r="N2738" s="14"/>
      <c r="O2738" s="14">
        <f t="shared" si="4222"/>
        <v>0</v>
      </c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>
        <v>0</v>
      </c>
      <c r="AC2738" s="14">
        <v>0</v>
      </c>
      <c r="AD2738" s="14">
        <v>0</v>
      </c>
      <c r="AE2738" s="14"/>
      <c r="AF2738" s="14"/>
      <c r="AG2738" s="14"/>
      <c r="AH2738" s="14"/>
      <c r="AI2738" s="14"/>
      <c r="AJ2738" s="14">
        <f t="shared" si="4223"/>
        <v>0</v>
      </c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>
        <v>0</v>
      </c>
      <c r="AX2738" s="14">
        <v>0</v>
      </c>
      <c r="AY2738" s="14">
        <v>0</v>
      </c>
      <c r="AZ2738" s="14"/>
      <c r="BA2738" s="14"/>
      <c r="BB2738" s="14"/>
      <c r="BC2738" s="14"/>
      <c r="BD2738" s="14"/>
      <c r="BE2738" s="14">
        <f t="shared" si="4224"/>
        <v>0</v>
      </c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>
        <v>0</v>
      </c>
      <c r="BS2738" s="14">
        <v>0</v>
      </c>
      <c r="BT2738" s="14" t="e">
        <f>IF(#REF!=0,"-",#REF!/#REF!*100)</f>
        <v>#REF!</v>
      </c>
    </row>
    <row r="2739" spans="1:72" ht="22.5" x14ac:dyDescent="0.25">
      <c r="A2739" s="4" t="s">
        <v>852</v>
      </c>
      <c r="B2739" s="4" t="s">
        <v>1</v>
      </c>
      <c r="C2739" s="4" t="s">
        <v>12</v>
      </c>
      <c r="D2739" s="102" t="s">
        <v>854</v>
      </c>
      <c r="E2739" s="113">
        <v>6151</v>
      </c>
      <c r="F2739" s="102" t="s">
        <v>888</v>
      </c>
      <c r="G2739" s="98" t="s">
        <v>1650</v>
      </c>
      <c r="H2739" s="13" t="s">
        <v>889</v>
      </c>
      <c r="I2739" s="14">
        <v>0</v>
      </c>
      <c r="J2739" s="14"/>
      <c r="K2739" s="14"/>
      <c r="L2739" s="14"/>
      <c r="M2739" s="14"/>
      <c r="N2739" s="14"/>
      <c r="O2739" s="14">
        <f t="shared" si="4222"/>
        <v>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>
        <v>0</v>
      </c>
      <c r="AC2739" s="14">
        <v>0</v>
      </c>
      <c r="AD2739" s="14">
        <v>0</v>
      </c>
      <c r="AE2739" s="14"/>
      <c r="AF2739" s="14"/>
      <c r="AG2739" s="14"/>
      <c r="AH2739" s="14"/>
      <c r="AI2739" s="14"/>
      <c r="AJ2739" s="14">
        <f t="shared" si="4223"/>
        <v>0</v>
      </c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>
        <v>0</v>
      </c>
      <c r="AX2739" s="14">
        <v>0</v>
      </c>
      <c r="AY2739" s="14">
        <v>0</v>
      </c>
      <c r="AZ2739" s="14">
        <v>692348</v>
      </c>
      <c r="BA2739" s="14"/>
      <c r="BB2739" s="14"/>
      <c r="BC2739" s="14"/>
      <c r="BD2739" s="14"/>
      <c r="BE2739" s="14">
        <f t="shared" si="4224"/>
        <v>692348</v>
      </c>
      <c r="BF2739" s="14"/>
      <c r="BG2739" s="14"/>
      <c r="BH2739" s="14">
        <v>692348</v>
      </c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>
        <v>692348</v>
      </c>
      <c r="BS2739" s="14">
        <v>0</v>
      </c>
      <c r="BT2739" s="14" t="e">
        <f>IF(#REF!=0,"-",#REF!/#REF!*100)</f>
        <v>#REF!</v>
      </c>
    </row>
    <row r="2740" spans="1:72" ht="33.75" x14ac:dyDescent="0.25">
      <c r="A2740" s="4" t="s">
        <v>852</v>
      </c>
      <c r="B2740" s="4" t="s">
        <v>1</v>
      </c>
      <c r="C2740" s="4" t="s">
        <v>12</v>
      </c>
      <c r="D2740" s="102" t="s">
        <v>854</v>
      </c>
      <c r="E2740" s="113">
        <v>6151</v>
      </c>
      <c r="F2740" s="102" t="s">
        <v>890</v>
      </c>
      <c r="G2740" s="98" t="s">
        <v>1650</v>
      </c>
      <c r="H2740" s="13" t="s">
        <v>891</v>
      </c>
      <c r="I2740" s="14">
        <v>0</v>
      </c>
      <c r="J2740" s="14"/>
      <c r="K2740" s="14"/>
      <c r="L2740" s="14"/>
      <c r="M2740" s="14"/>
      <c r="N2740" s="14"/>
      <c r="O2740" s="14">
        <f t="shared" si="4222"/>
        <v>0</v>
      </c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>
        <v>0</v>
      </c>
      <c r="AC2740" s="14">
        <v>0</v>
      </c>
      <c r="AD2740" s="14">
        <v>0</v>
      </c>
      <c r="AE2740" s="14"/>
      <c r="AF2740" s="14"/>
      <c r="AG2740" s="14"/>
      <c r="AH2740" s="14"/>
      <c r="AI2740" s="14"/>
      <c r="AJ2740" s="14">
        <f t="shared" si="4223"/>
        <v>0</v>
      </c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>
        <v>0</v>
      </c>
      <c r="AX2740" s="14">
        <v>0</v>
      </c>
      <c r="AY2740" s="14">
        <v>0</v>
      </c>
      <c r="AZ2740" s="14"/>
      <c r="BA2740" s="14"/>
      <c r="BB2740" s="14"/>
      <c r="BC2740" s="14"/>
      <c r="BD2740" s="14"/>
      <c r="BE2740" s="14">
        <f t="shared" si="4224"/>
        <v>0</v>
      </c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>
        <v>0</v>
      </c>
      <c r="BS2740" s="14">
        <v>0</v>
      </c>
      <c r="BT2740" s="14" t="e">
        <f>IF(#REF!=0,"-",#REF!/#REF!*100)</f>
        <v>#REF!</v>
      </c>
    </row>
    <row r="2741" spans="1:72" x14ac:dyDescent="0.25">
      <c r="A2741" s="4" t="s">
        <v>852</v>
      </c>
      <c r="B2741" s="4" t="s">
        <v>1</v>
      </c>
      <c r="C2741" s="4" t="s">
        <v>12</v>
      </c>
      <c r="D2741" s="102" t="s">
        <v>854</v>
      </c>
      <c r="E2741" s="105">
        <v>615200</v>
      </c>
      <c r="F2741" s="102" t="s">
        <v>0</v>
      </c>
      <c r="G2741" s="13" t="s">
        <v>0</v>
      </c>
      <c r="H2741" s="2" t="s">
        <v>115</v>
      </c>
      <c r="I2741" s="12">
        <f t="shared" ref="I2741:AA2741" si="4258">SUM(I2742:I2744)</f>
        <v>0</v>
      </c>
      <c r="J2741" s="12">
        <f t="shared" si="4258"/>
        <v>0</v>
      </c>
      <c r="K2741" s="12">
        <f t="shared" si="4258"/>
        <v>0</v>
      </c>
      <c r="L2741" s="12">
        <f t="shared" si="4258"/>
        <v>0</v>
      </c>
      <c r="M2741" s="12">
        <f t="shared" si="4258"/>
        <v>0</v>
      </c>
      <c r="N2741" s="12">
        <f t="shared" si="4258"/>
        <v>0</v>
      </c>
      <c r="O2741" s="12">
        <f t="shared" si="4258"/>
        <v>0</v>
      </c>
      <c r="P2741" s="12">
        <f t="shared" si="4258"/>
        <v>0</v>
      </c>
      <c r="Q2741" s="12">
        <f t="shared" si="4258"/>
        <v>0</v>
      </c>
      <c r="R2741" s="12">
        <f t="shared" si="4258"/>
        <v>0</v>
      </c>
      <c r="S2741" s="12">
        <f t="shared" si="4258"/>
        <v>0</v>
      </c>
      <c r="T2741" s="12">
        <f t="shared" si="4258"/>
        <v>0</v>
      </c>
      <c r="U2741" s="12">
        <f t="shared" si="4258"/>
        <v>0</v>
      </c>
      <c r="V2741" s="12">
        <f t="shared" si="4258"/>
        <v>0</v>
      </c>
      <c r="W2741" s="12">
        <f t="shared" si="4258"/>
        <v>0</v>
      </c>
      <c r="X2741" s="12">
        <f t="shared" si="4258"/>
        <v>0</v>
      </c>
      <c r="Y2741" s="12">
        <f t="shared" si="4258"/>
        <v>0</v>
      </c>
      <c r="Z2741" s="12">
        <f t="shared" si="4258"/>
        <v>0</v>
      </c>
      <c r="AA2741" s="12">
        <f t="shared" si="4258"/>
        <v>0</v>
      </c>
      <c r="AB2741" s="12">
        <v>0</v>
      </c>
      <c r="AC2741" s="12">
        <v>0</v>
      </c>
      <c r="AD2741" s="12">
        <f t="shared" ref="AD2741:AV2741" si="4259">SUM(AD2742:AD2744)</f>
        <v>0</v>
      </c>
      <c r="AE2741" s="12">
        <f t="shared" si="4259"/>
        <v>0</v>
      </c>
      <c r="AF2741" s="12">
        <f t="shared" si="4259"/>
        <v>0</v>
      </c>
      <c r="AG2741" s="12">
        <f t="shared" si="4259"/>
        <v>0</v>
      </c>
      <c r="AH2741" s="12">
        <f t="shared" si="4259"/>
        <v>0</v>
      </c>
      <c r="AI2741" s="12">
        <f t="shared" si="4259"/>
        <v>0</v>
      </c>
      <c r="AJ2741" s="12">
        <f t="shared" si="4259"/>
        <v>0</v>
      </c>
      <c r="AK2741" s="12">
        <f t="shared" si="4259"/>
        <v>0</v>
      </c>
      <c r="AL2741" s="12">
        <f t="shared" si="4259"/>
        <v>0</v>
      </c>
      <c r="AM2741" s="12">
        <f t="shared" si="4259"/>
        <v>0</v>
      </c>
      <c r="AN2741" s="12">
        <f t="shared" si="4259"/>
        <v>0</v>
      </c>
      <c r="AO2741" s="12">
        <f t="shared" si="4259"/>
        <v>0</v>
      </c>
      <c r="AP2741" s="12">
        <f t="shared" si="4259"/>
        <v>0</v>
      </c>
      <c r="AQ2741" s="12">
        <f t="shared" si="4259"/>
        <v>0</v>
      </c>
      <c r="AR2741" s="12">
        <f t="shared" si="4259"/>
        <v>0</v>
      </c>
      <c r="AS2741" s="12">
        <f t="shared" si="4259"/>
        <v>0</v>
      </c>
      <c r="AT2741" s="12">
        <f t="shared" si="4259"/>
        <v>0</v>
      </c>
      <c r="AU2741" s="12">
        <f t="shared" si="4259"/>
        <v>0</v>
      </c>
      <c r="AV2741" s="12">
        <f t="shared" si="4259"/>
        <v>0</v>
      </c>
      <c r="AW2741" s="12">
        <v>0</v>
      </c>
      <c r="AX2741" s="12">
        <v>0</v>
      </c>
      <c r="AY2741" s="12">
        <f t="shared" ref="AY2741:BQ2741" si="4260">SUM(AY2742:AY2744)</f>
        <v>100</v>
      </c>
      <c r="AZ2741" s="12">
        <f t="shared" si="4260"/>
        <v>100</v>
      </c>
      <c r="BA2741" s="12">
        <f t="shared" si="4260"/>
        <v>0</v>
      </c>
      <c r="BB2741" s="12">
        <f t="shared" si="4260"/>
        <v>0</v>
      </c>
      <c r="BC2741" s="12">
        <f t="shared" si="4260"/>
        <v>0</v>
      </c>
      <c r="BD2741" s="12">
        <f t="shared" si="4260"/>
        <v>0</v>
      </c>
      <c r="BE2741" s="12">
        <f t="shared" si="4260"/>
        <v>200</v>
      </c>
      <c r="BF2741" s="12">
        <f t="shared" si="4260"/>
        <v>0</v>
      </c>
      <c r="BG2741" s="12">
        <f t="shared" si="4260"/>
        <v>0</v>
      </c>
      <c r="BH2741" s="12">
        <f t="shared" si="4260"/>
        <v>100</v>
      </c>
      <c r="BI2741" s="12">
        <f t="shared" si="4260"/>
        <v>0</v>
      </c>
      <c r="BJ2741" s="12">
        <f t="shared" si="4260"/>
        <v>0</v>
      </c>
      <c r="BK2741" s="12">
        <f t="shared" si="4260"/>
        <v>0</v>
      </c>
      <c r="BL2741" s="12">
        <f t="shared" si="4260"/>
        <v>0</v>
      </c>
      <c r="BM2741" s="12">
        <f t="shared" si="4260"/>
        <v>0</v>
      </c>
      <c r="BN2741" s="12">
        <f t="shared" si="4260"/>
        <v>0</v>
      </c>
      <c r="BO2741" s="12">
        <f t="shared" si="4260"/>
        <v>0</v>
      </c>
      <c r="BP2741" s="12">
        <f t="shared" si="4260"/>
        <v>0</v>
      </c>
      <c r="BQ2741" s="12">
        <f t="shared" si="4260"/>
        <v>0</v>
      </c>
      <c r="BR2741" s="12">
        <v>100</v>
      </c>
      <c r="BS2741" s="12">
        <v>100</v>
      </c>
      <c r="BT2741" s="12" t="e">
        <f>IF(#REF!=0,"-",#REF!/#REF!*100)</f>
        <v>#REF!</v>
      </c>
    </row>
    <row r="2742" spans="1:72" x14ac:dyDescent="0.25">
      <c r="A2742" s="4" t="s">
        <v>852</v>
      </c>
      <c r="B2742" s="4" t="s">
        <v>1</v>
      </c>
      <c r="C2742" s="4" t="s">
        <v>12</v>
      </c>
      <c r="D2742" s="102" t="s">
        <v>854</v>
      </c>
      <c r="E2742" s="113">
        <v>6152</v>
      </c>
      <c r="F2742" s="102" t="s">
        <v>1621</v>
      </c>
      <c r="G2742" s="98" t="s">
        <v>1650</v>
      </c>
      <c r="H2742" s="83" t="s">
        <v>1564</v>
      </c>
      <c r="I2742" s="14">
        <v>0</v>
      </c>
      <c r="J2742" s="12"/>
      <c r="K2742" s="12"/>
      <c r="L2742" s="12"/>
      <c r="M2742" s="12"/>
      <c r="N2742" s="12"/>
      <c r="O2742" s="12">
        <f t="shared" si="4222"/>
        <v>0</v>
      </c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>
        <v>0</v>
      </c>
      <c r="AC2742" s="12">
        <v>0</v>
      </c>
      <c r="AD2742" s="12"/>
      <c r="AE2742" s="12"/>
      <c r="AF2742" s="12"/>
      <c r="AG2742" s="12"/>
      <c r="AH2742" s="12"/>
      <c r="AI2742" s="12"/>
      <c r="AJ2742" s="12">
        <f t="shared" si="4223"/>
        <v>0</v>
      </c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>
        <v>0</v>
      </c>
      <c r="AX2742" s="12">
        <v>0</v>
      </c>
      <c r="AY2742" s="12">
        <v>100</v>
      </c>
      <c r="AZ2742" s="12">
        <v>100</v>
      </c>
      <c r="BA2742" s="12"/>
      <c r="BB2742" s="12"/>
      <c r="BC2742" s="12"/>
      <c r="BD2742" s="12"/>
      <c r="BE2742" s="12">
        <f t="shared" si="4224"/>
        <v>200</v>
      </c>
      <c r="BF2742" s="12"/>
      <c r="BG2742" s="12"/>
      <c r="BH2742" s="12">
        <v>100</v>
      </c>
      <c r="BI2742" s="12"/>
      <c r="BJ2742" s="12"/>
      <c r="BK2742" s="12"/>
      <c r="BL2742" s="12"/>
      <c r="BM2742" s="12"/>
      <c r="BN2742" s="12"/>
      <c r="BO2742" s="12"/>
      <c r="BP2742" s="12"/>
      <c r="BQ2742" s="12"/>
      <c r="BR2742" s="12">
        <v>100</v>
      </c>
      <c r="BS2742" s="12">
        <v>100</v>
      </c>
      <c r="BT2742" s="14" t="e">
        <f>IF(#REF!=0,"-",#REF!/#REF!*100)</f>
        <v>#REF!</v>
      </c>
    </row>
    <row r="2743" spans="1:72" x14ac:dyDescent="0.25">
      <c r="A2743" s="4" t="s">
        <v>852</v>
      </c>
      <c r="B2743" s="4" t="s">
        <v>1</v>
      </c>
      <c r="C2743" s="4" t="s">
        <v>12</v>
      </c>
      <c r="D2743" s="102" t="s">
        <v>854</v>
      </c>
      <c r="E2743" s="113">
        <v>6152</v>
      </c>
      <c r="F2743" s="102" t="s">
        <v>1622</v>
      </c>
      <c r="G2743" s="98" t="s">
        <v>1650</v>
      </c>
      <c r="H2743" s="83" t="s">
        <v>1565</v>
      </c>
      <c r="I2743" s="14">
        <v>0</v>
      </c>
      <c r="J2743" s="12"/>
      <c r="K2743" s="12"/>
      <c r="L2743" s="12"/>
      <c r="M2743" s="12"/>
      <c r="N2743" s="12"/>
      <c r="O2743" s="12">
        <f t="shared" si="4222"/>
        <v>0</v>
      </c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>
        <v>0</v>
      </c>
      <c r="AC2743" s="12">
        <v>0</v>
      </c>
      <c r="AD2743" s="12"/>
      <c r="AE2743" s="12"/>
      <c r="AF2743" s="12"/>
      <c r="AG2743" s="12"/>
      <c r="AH2743" s="12"/>
      <c r="AI2743" s="12"/>
      <c r="AJ2743" s="12">
        <f t="shared" si="4223"/>
        <v>0</v>
      </c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>
        <v>0</v>
      </c>
      <c r="AX2743" s="12">
        <v>0</v>
      </c>
      <c r="AY2743" s="12"/>
      <c r="AZ2743" s="12"/>
      <c r="BA2743" s="12"/>
      <c r="BB2743" s="12"/>
      <c r="BC2743" s="12"/>
      <c r="BD2743" s="12"/>
      <c r="BE2743" s="12">
        <f t="shared" si="4224"/>
        <v>0</v>
      </c>
      <c r="BF2743" s="12"/>
      <c r="BG2743" s="12"/>
      <c r="BH2743" s="12"/>
      <c r="BI2743" s="12"/>
      <c r="BJ2743" s="12"/>
      <c r="BK2743" s="12"/>
      <c r="BL2743" s="12"/>
      <c r="BM2743" s="12"/>
      <c r="BN2743" s="12"/>
      <c r="BO2743" s="12"/>
      <c r="BP2743" s="12"/>
      <c r="BQ2743" s="12"/>
      <c r="BR2743" s="12">
        <v>0</v>
      </c>
      <c r="BS2743" s="12">
        <v>0</v>
      </c>
      <c r="BT2743" s="14" t="e">
        <f>IF(#REF!=0,"-",#REF!/#REF!*100)</f>
        <v>#REF!</v>
      </c>
    </row>
    <row r="2744" spans="1:72" ht="45" x14ac:dyDescent="0.25">
      <c r="A2744" s="4" t="s">
        <v>852</v>
      </c>
      <c r="B2744" s="4" t="s">
        <v>1</v>
      </c>
      <c r="C2744" s="4" t="s">
        <v>12</v>
      </c>
      <c r="D2744" s="102" t="s">
        <v>854</v>
      </c>
      <c r="E2744" s="113">
        <v>6152</v>
      </c>
      <c r="F2744" s="102" t="s">
        <v>1623</v>
      </c>
      <c r="G2744" s="98" t="s">
        <v>1650</v>
      </c>
      <c r="H2744" s="83" t="s">
        <v>1566</v>
      </c>
      <c r="I2744" s="14">
        <v>0</v>
      </c>
      <c r="J2744" s="12"/>
      <c r="K2744" s="12"/>
      <c r="L2744" s="12"/>
      <c r="M2744" s="12"/>
      <c r="N2744" s="12"/>
      <c r="O2744" s="12">
        <f t="shared" si="4222"/>
        <v>0</v>
      </c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>
        <v>0</v>
      </c>
      <c r="AC2744" s="12">
        <v>0</v>
      </c>
      <c r="AD2744" s="12"/>
      <c r="AE2744" s="12"/>
      <c r="AF2744" s="12"/>
      <c r="AG2744" s="12"/>
      <c r="AH2744" s="12"/>
      <c r="AI2744" s="12"/>
      <c r="AJ2744" s="12">
        <f t="shared" si="4223"/>
        <v>0</v>
      </c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>
        <v>0</v>
      </c>
      <c r="AX2744" s="12">
        <v>0</v>
      </c>
      <c r="AY2744" s="12"/>
      <c r="AZ2744" s="12"/>
      <c r="BA2744" s="12"/>
      <c r="BB2744" s="12"/>
      <c r="BC2744" s="12"/>
      <c r="BD2744" s="12"/>
      <c r="BE2744" s="12">
        <f t="shared" si="4224"/>
        <v>0</v>
      </c>
      <c r="BF2744" s="12"/>
      <c r="BG2744" s="12"/>
      <c r="BH2744" s="12"/>
      <c r="BI2744" s="12"/>
      <c r="BJ2744" s="12"/>
      <c r="BK2744" s="12"/>
      <c r="BL2744" s="12"/>
      <c r="BM2744" s="12"/>
      <c r="BN2744" s="12"/>
      <c r="BO2744" s="12"/>
      <c r="BP2744" s="12"/>
      <c r="BQ2744" s="12"/>
      <c r="BR2744" s="12">
        <v>0</v>
      </c>
      <c r="BS2744" s="12">
        <v>0</v>
      </c>
      <c r="BT2744" s="14" t="e">
        <f>IF(#REF!=0,"-",#REF!/#REF!*100)</f>
        <v>#REF!</v>
      </c>
    </row>
    <row r="2745" spans="1:72" ht="33.75" x14ac:dyDescent="0.25">
      <c r="A2745" s="1" t="s">
        <v>0</v>
      </c>
      <c r="B2745" s="1" t="s">
        <v>0</v>
      </c>
      <c r="C2745" s="1" t="s">
        <v>0</v>
      </c>
      <c r="D2745" s="101" t="s">
        <v>0</v>
      </c>
      <c r="E2745" s="101" t="s">
        <v>0</v>
      </c>
      <c r="F2745" s="101" t="s">
        <v>0</v>
      </c>
      <c r="G2745" s="2" t="s">
        <v>0</v>
      </c>
      <c r="H2745" s="10" t="s">
        <v>47</v>
      </c>
      <c r="I2745" s="11">
        <f t="shared" ref="I2745:AA2745" si="4261">SUM(I2746)</f>
        <v>0</v>
      </c>
      <c r="J2745" s="11">
        <f t="shared" si="4261"/>
        <v>0</v>
      </c>
      <c r="K2745" s="11">
        <f t="shared" si="4261"/>
        <v>0</v>
      </c>
      <c r="L2745" s="11">
        <f t="shared" si="4261"/>
        <v>0</v>
      </c>
      <c r="M2745" s="11">
        <f t="shared" si="4261"/>
        <v>0</v>
      </c>
      <c r="N2745" s="11">
        <f t="shared" si="4261"/>
        <v>0</v>
      </c>
      <c r="O2745" s="11">
        <f t="shared" si="4261"/>
        <v>0</v>
      </c>
      <c r="P2745" s="11">
        <f t="shared" si="4261"/>
        <v>0</v>
      </c>
      <c r="Q2745" s="11">
        <f t="shared" si="4261"/>
        <v>0</v>
      </c>
      <c r="R2745" s="11">
        <f t="shared" si="4261"/>
        <v>0</v>
      </c>
      <c r="S2745" s="11">
        <f t="shared" si="4261"/>
        <v>0</v>
      </c>
      <c r="T2745" s="11">
        <f t="shared" si="4261"/>
        <v>0</v>
      </c>
      <c r="U2745" s="11">
        <f t="shared" si="4261"/>
        <v>0</v>
      </c>
      <c r="V2745" s="11">
        <f t="shared" si="4261"/>
        <v>0</v>
      </c>
      <c r="W2745" s="11">
        <f t="shared" si="4261"/>
        <v>0</v>
      </c>
      <c r="X2745" s="11">
        <f t="shared" si="4261"/>
        <v>0</v>
      </c>
      <c r="Y2745" s="11">
        <f t="shared" si="4261"/>
        <v>0</v>
      </c>
      <c r="Z2745" s="11">
        <f t="shared" si="4261"/>
        <v>0</v>
      </c>
      <c r="AA2745" s="11">
        <f t="shared" si="4261"/>
        <v>0</v>
      </c>
      <c r="AB2745" s="11">
        <v>0</v>
      </c>
      <c r="AC2745" s="11">
        <v>0</v>
      </c>
      <c r="AD2745" s="11">
        <f t="shared" ref="AD2745:AV2745" si="4262">SUM(AD2746)</f>
        <v>0</v>
      </c>
      <c r="AE2745" s="11">
        <f t="shared" si="4262"/>
        <v>0</v>
      </c>
      <c r="AF2745" s="11">
        <f t="shared" si="4262"/>
        <v>0</v>
      </c>
      <c r="AG2745" s="11">
        <f t="shared" si="4262"/>
        <v>0</v>
      </c>
      <c r="AH2745" s="11">
        <f t="shared" si="4262"/>
        <v>0</v>
      </c>
      <c r="AI2745" s="11">
        <f t="shared" si="4262"/>
        <v>0</v>
      </c>
      <c r="AJ2745" s="11">
        <f t="shared" si="4262"/>
        <v>0</v>
      </c>
      <c r="AK2745" s="11">
        <f t="shared" si="4262"/>
        <v>0</v>
      </c>
      <c r="AL2745" s="11">
        <f t="shared" si="4262"/>
        <v>0</v>
      </c>
      <c r="AM2745" s="11">
        <f t="shared" si="4262"/>
        <v>0</v>
      </c>
      <c r="AN2745" s="11">
        <f t="shared" si="4262"/>
        <v>0</v>
      </c>
      <c r="AO2745" s="11">
        <f t="shared" si="4262"/>
        <v>0</v>
      </c>
      <c r="AP2745" s="11">
        <f t="shared" si="4262"/>
        <v>0</v>
      </c>
      <c r="AQ2745" s="11">
        <f t="shared" si="4262"/>
        <v>0</v>
      </c>
      <c r="AR2745" s="11">
        <f t="shared" si="4262"/>
        <v>0</v>
      </c>
      <c r="AS2745" s="11">
        <f t="shared" si="4262"/>
        <v>0</v>
      </c>
      <c r="AT2745" s="11">
        <f t="shared" si="4262"/>
        <v>0</v>
      </c>
      <c r="AU2745" s="11">
        <f t="shared" si="4262"/>
        <v>0</v>
      </c>
      <c r="AV2745" s="11">
        <f t="shared" si="4262"/>
        <v>0</v>
      </c>
      <c r="AW2745" s="11">
        <v>0</v>
      </c>
      <c r="AX2745" s="11">
        <v>0</v>
      </c>
      <c r="AY2745" s="11">
        <f t="shared" ref="AY2745:BQ2745" si="4263">SUM(AY2746)</f>
        <v>1706400</v>
      </c>
      <c r="AZ2745" s="11">
        <f t="shared" si="4263"/>
        <v>1775781</v>
      </c>
      <c r="BA2745" s="11">
        <f t="shared" si="4263"/>
        <v>0</v>
      </c>
      <c r="BB2745" s="11">
        <f t="shared" si="4263"/>
        <v>0</v>
      </c>
      <c r="BC2745" s="11">
        <f t="shared" si="4263"/>
        <v>0</v>
      </c>
      <c r="BD2745" s="11">
        <f t="shared" si="4263"/>
        <v>0</v>
      </c>
      <c r="BE2745" s="11">
        <f t="shared" si="4263"/>
        <v>3482181</v>
      </c>
      <c r="BF2745" s="11">
        <f t="shared" si="4263"/>
        <v>0</v>
      </c>
      <c r="BG2745" s="11">
        <f t="shared" si="4263"/>
        <v>0</v>
      </c>
      <c r="BH2745" s="11">
        <f t="shared" si="4263"/>
        <v>1775781</v>
      </c>
      <c r="BI2745" s="11">
        <f t="shared" si="4263"/>
        <v>0</v>
      </c>
      <c r="BJ2745" s="11">
        <f t="shared" si="4263"/>
        <v>0</v>
      </c>
      <c r="BK2745" s="11">
        <f t="shared" si="4263"/>
        <v>0</v>
      </c>
      <c r="BL2745" s="11">
        <f t="shared" si="4263"/>
        <v>0</v>
      </c>
      <c r="BM2745" s="11">
        <f t="shared" si="4263"/>
        <v>0</v>
      </c>
      <c r="BN2745" s="11">
        <f t="shared" si="4263"/>
        <v>0</v>
      </c>
      <c r="BO2745" s="11">
        <f t="shared" si="4263"/>
        <v>0</v>
      </c>
      <c r="BP2745" s="11">
        <f t="shared" si="4263"/>
        <v>0</v>
      </c>
      <c r="BQ2745" s="11">
        <f t="shared" si="4263"/>
        <v>0</v>
      </c>
      <c r="BR2745" s="11">
        <v>1775781</v>
      </c>
      <c r="BS2745" s="11">
        <v>1706400</v>
      </c>
      <c r="BT2745" s="11" t="e">
        <f>IF(#REF!=0,"-",#REF!/#REF!*100)</f>
        <v>#REF!</v>
      </c>
    </row>
    <row r="2746" spans="1:72" x14ac:dyDescent="0.25">
      <c r="A2746" s="4" t="s">
        <v>852</v>
      </c>
      <c r="B2746" s="4" t="s">
        <v>1</v>
      </c>
      <c r="C2746" s="4" t="s">
        <v>12</v>
      </c>
      <c r="D2746" s="102" t="s">
        <v>854</v>
      </c>
      <c r="E2746" s="101" t="s">
        <v>48</v>
      </c>
      <c r="F2746" s="101" t="s">
        <v>0</v>
      </c>
      <c r="G2746" s="2" t="s">
        <v>0</v>
      </c>
      <c r="H2746" s="2" t="s">
        <v>49</v>
      </c>
      <c r="I2746" s="12">
        <f t="shared" ref="I2746:AA2746" si="4264">SUM(I2747,I2751,I2754,I2761,I2767)</f>
        <v>0</v>
      </c>
      <c r="J2746" s="12">
        <f t="shared" si="4264"/>
        <v>0</v>
      </c>
      <c r="K2746" s="12">
        <f t="shared" si="4264"/>
        <v>0</v>
      </c>
      <c r="L2746" s="12">
        <f t="shared" si="4264"/>
        <v>0</v>
      </c>
      <c r="M2746" s="12">
        <f t="shared" si="4264"/>
        <v>0</v>
      </c>
      <c r="N2746" s="12">
        <f t="shared" si="4264"/>
        <v>0</v>
      </c>
      <c r="O2746" s="12">
        <f t="shared" ref="O2746" si="4265">SUM(O2747,O2751,O2754,O2761,O2767)</f>
        <v>0</v>
      </c>
      <c r="P2746" s="12">
        <f t="shared" si="4264"/>
        <v>0</v>
      </c>
      <c r="Q2746" s="12">
        <f t="shared" si="4264"/>
        <v>0</v>
      </c>
      <c r="R2746" s="12">
        <f t="shared" si="4264"/>
        <v>0</v>
      </c>
      <c r="S2746" s="12">
        <f t="shared" si="4264"/>
        <v>0</v>
      </c>
      <c r="T2746" s="12">
        <f t="shared" si="4264"/>
        <v>0</v>
      </c>
      <c r="U2746" s="12">
        <f t="shared" si="4264"/>
        <v>0</v>
      </c>
      <c r="V2746" s="12">
        <f t="shared" si="4264"/>
        <v>0</v>
      </c>
      <c r="W2746" s="12">
        <f t="shared" si="4264"/>
        <v>0</v>
      </c>
      <c r="X2746" s="12">
        <f t="shared" si="4264"/>
        <v>0</v>
      </c>
      <c r="Y2746" s="12">
        <f t="shared" si="4264"/>
        <v>0</v>
      </c>
      <c r="Z2746" s="12">
        <f t="shared" si="4264"/>
        <v>0</v>
      </c>
      <c r="AA2746" s="12">
        <f t="shared" si="4264"/>
        <v>0</v>
      </c>
      <c r="AB2746" s="12">
        <v>0</v>
      </c>
      <c r="AC2746" s="12">
        <v>0</v>
      </c>
      <c r="AD2746" s="12">
        <f t="shared" ref="AD2746:AV2746" si="4266">SUM(AD2747,AD2751,AD2754,AD2761,AD2767)</f>
        <v>0</v>
      </c>
      <c r="AE2746" s="12">
        <f t="shared" si="4266"/>
        <v>0</v>
      </c>
      <c r="AF2746" s="12">
        <f t="shared" si="4266"/>
        <v>0</v>
      </c>
      <c r="AG2746" s="12">
        <f t="shared" si="4266"/>
        <v>0</v>
      </c>
      <c r="AH2746" s="12">
        <f t="shared" si="4266"/>
        <v>0</v>
      </c>
      <c r="AI2746" s="12">
        <f t="shared" si="4266"/>
        <v>0</v>
      </c>
      <c r="AJ2746" s="12">
        <f t="shared" ref="AJ2746" si="4267">SUM(AJ2747,AJ2751,AJ2754,AJ2761,AJ2767)</f>
        <v>0</v>
      </c>
      <c r="AK2746" s="12">
        <f t="shared" si="4266"/>
        <v>0</v>
      </c>
      <c r="AL2746" s="12">
        <f t="shared" si="4266"/>
        <v>0</v>
      </c>
      <c r="AM2746" s="12">
        <f t="shared" si="4266"/>
        <v>0</v>
      </c>
      <c r="AN2746" s="12">
        <f t="shared" si="4266"/>
        <v>0</v>
      </c>
      <c r="AO2746" s="12">
        <f t="shared" si="4266"/>
        <v>0</v>
      </c>
      <c r="AP2746" s="12">
        <f t="shared" si="4266"/>
        <v>0</v>
      </c>
      <c r="AQ2746" s="12">
        <f t="shared" si="4266"/>
        <v>0</v>
      </c>
      <c r="AR2746" s="12">
        <f t="shared" si="4266"/>
        <v>0</v>
      </c>
      <c r="AS2746" s="12">
        <f t="shared" si="4266"/>
        <v>0</v>
      </c>
      <c r="AT2746" s="12">
        <f t="shared" si="4266"/>
        <v>0</v>
      </c>
      <c r="AU2746" s="12">
        <f t="shared" si="4266"/>
        <v>0</v>
      </c>
      <c r="AV2746" s="12">
        <f t="shared" si="4266"/>
        <v>0</v>
      </c>
      <c r="AW2746" s="12">
        <v>0</v>
      </c>
      <c r="AX2746" s="12">
        <v>0</v>
      </c>
      <c r="AY2746" s="12">
        <f t="shared" ref="AY2746:BQ2746" si="4268">SUM(AY2747,AY2751,AY2754,AY2761,AY2767)</f>
        <v>1706400</v>
      </c>
      <c r="AZ2746" s="12">
        <f t="shared" si="4268"/>
        <v>1775781</v>
      </c>
      <c r="BA2746" s="12">
        <f t="shared" si="4268"/>
        <v>0</v>
      </c>
      <c r="BB2746" s="12">
        <f t="shared" si="4268"/>
        <v>0</v>
      </c>
      <c r="BC2746" s="12">
        <f t="shared" si="4268"/>
        <v>0</v>
      </c>
      <c r="BD2746" s="12">
        <f t="shared" si="4268"/>
        <v>0</v>
      </c>
      <c r="BE2746" s="12">
        <f t="shared" ref="BE2746" si="4269">SUM(BE2747,BE2751,BE2754,BE2761,BE2767)</f>
        <v>3482181</v>
      </c>
      <c r="BF2746" s="12">
        <f t="shared" si="4268"/>
        <v>0</v>
      </c>
      <c r="BG2746" s="12">
        <f t="shared" si="4268"/>
        <v>0</v>
      </c>
      <c r="BH2746" s="12">
        <f t="shared" si="4268"/>
        <v>1775781</v>
      </c>
      <c r="BI2746" s="12">
        <f t="shared" si="4268"/>
        <v>0</v>
      </c>
      <c r="BJ2746" s="12">
        <f t="shared" si="4268"/>
        <v>0</v>
      </c>
      <c r="BK2746" s="12">
        <f t="shared" si="4268"/>
        <v>0</v>
      </c>
      <c r="BL2746" s="12">
        <f t="shared" si="4268"/>
        <v>0</v>
      </c>
      <c r="BM2746" s="12">
        <f t="shared" si="4268"/>
        <v>0</v>
      </c>
      <c r="BN2746" s="12">
        <f t="shared" si="4268"/>
        <v>0</v>
      </c>
      <c r="BO2746" s="12">
        <f t="shared" si="4268"/>
        <v>0</v>
      </c>
      <c r="BP2746" s="12">
        <f t="shared" si="4268"/>
        <v>0</v>
      </c>
      <c r="BQ2746" s="12">
        <f t="shared" si="4268"/>
        <v>0</v>
      </c>
      <c r="BR2746" s="12">
        <v>1775781</v>
      </c>
      <c r="BS2746" s="12">
        <v>1706400</v>
      </c>
      <c r="BT2746" s="12" t="e">
        <f>IF(#REF!=0,"-",#REF!/#REF!*100)</f>
        <v>#REF!</v>
      </c>
    </row>
    <row r="2747" spans="1:72" ht="22.5" x14ac:dyDescent="0.25">
      <c r="A2747" s="1" t="s">
        <v>852</v>
      </c>
      <c r="B2747" s="1" t="s">
        <v>1</v>
      </c>
      <c r="C2747" s="1" t="s">
        <v>12</v>
      </c>
      <c r="D2747" s="105" t="s">
        <v>854</v>
      </c>
      <c r="E2747" s="105" t="s">
        <v>117</v>
      </c>
      <c r="F2747" s="102" t="s">
        <v>0</v>
      </c>
      <c r="G2747" s="13" t="s">
        <v>0</v>
      </c>
      <c r="H2747" s="2" t="s">
        <v>118</v>
      </c>
      <c r="I2747" s="12">
        <f t="shared" ref="I2747:AA2747" si="4270">SUM(I2748:I2750)</f>
        <v>0</v>
      </c>
      <c r="J2747" s="12">
        <f t="shared" si="4270"/>
        <v>0</v>
      </c>
      <c r="K2747" s="12">
        <f t="shared" si="4270"/>
        <v>0</v>
      </c>
      <c r="L2747" s="12">
        <f t="shared" si="4270"/>
        <v>0</v>
      </c>
      <c r="M2747" s="12">
        <f t="shared" si="4270"/>
        <v>0</v>
      </c>
      <c r="N2747" s="12">
        <f t="shared" si="4270"/>
        <v>0</v>
      </c>
      <c r="O2747" s="12">
        <f t="shared" ref="O2747" si="4271">SUM(O2748:O2750)</f>
        <v>0</v>
      </c>
      <c r="P2747" s="12">
        <f t="shared" si="4270"/>
        <v>0</v>
      </c>
      <c r="Q2747" s="12">
        <f t="shared" si="4270"/>
        <v>0</v>
      </c>
      <c r="R2747" s="12">
        <f t="shared" si="4270"/>
        <v>0</v>
      </c>
      <c r="S2747" s="12">
        <f t="shared" si="4270"/>
        <v>0</v>
      </c>
      <c r="T2747" s="12">
        <f t="shared" si="4270"/>
        <v>0</v>
      </c>
      <c r="U2747" s="12">
        <f t="shared" si="4270"/>
        <v>0</v>
      </c>
      <c r="V2747" s="12">
        <f t="shared" si="4270"/>
        <v>0</v>
      </c>
      <c r="W2747" s="12">
        <f t="shared" si="4270"/>
        <v>0</v>
      </c>
      <c r="X2747" s="12">
        <f t="shared" si="4270"/>
        <v>0</v>
      </c>
      <c r="Y2747" s="12">
        <f t="shared" si="4270"/>
        <v>0</v>
      </c>
      <c r="Z2747" s="12">
        <f t="shared" si="4270"/>
        <v>0</v>
      </c>
      <c r="AA2747" s="12">
        <f t="shared" si="4270"/>
        <v>0</v>
      </c>
      <c r="AB2747" s="12">
        <v>0</v>
      </c>
      <c r="AC2747" s="12">
        <v>0</v>
      </c>
      <c r="AD2747" s="12">
        <f t="shared" ref="AD2747:AV2747" si="4272">SUM(AD2748:AD2750)</f>
        <v>0</v>
      </c>
      <c r="AE2747" s="12">
        <f t="shared" si="4272"/>
        <v>0</v>
      </c>
      <c r="AF2747" s="12">
        <f t="shared" si="4272"/>
        <v>0</v>
      </c>
      <c r="AG2747" s="12">
        <f t="shared" si="4272"/>
        <v>0</v>
      </c>
      <c r="AH2747" s="12">
        <f t="shared" si="4272"/>
        <v>0</v>
      </c>
      <c r="AI2747" s="12">
        <f t="shared" si="4272"/>
        <v>0</v>
      </c>
      <c r="AJ2747" s="12">
        <f t="shared" ref="AJ2747" si="4273">SUM(AJ2748:AJ2750)</f>
        <v>0</v>
      </c>
      <c r="AK2747" s="12">
        <f t="shared" si="4272"/>
        <v>0</v>
      </c>
      <c r="AL2747" s="12">
        <f t="shared" si="4272"/>
        <v>0</v>
      </c>
      <c r="AM2747" s="12">
        <f t="shared" si="4272"/>
        <v>0</v>
      </c>
      <c r="AN2747" s="12">
        <f t="shared" si="4272"/>
        <v>0</v>
      </c>
      <c r="AO2747" s="12">
        <f t="shared" si="4272"/>
        <v>0</v>
      </c>
      <c r="AP2747" s="12">
        <f t="shared" si="4272"/>
        <v>0</v>
      </c>
      <c r="AQ2747" s="12">
        <f t="shared" si="4272"/>
        <v>0</v>
      </c>
      <c r="AR2747" s="12">
        <f t="shared" si="4272"/>
        <v>0</v>
      </c>
      <c r="AS2747" s="12">
        <f t="shared" si="4272"/>
        <v>0</v>
      </c>
      <c r="AT2747" s="12">
        <f t="shared" si="4272"/>
        <v>0</v>
      </c>
      <c r="AU2747" s="12">
        <f t="shared" si="4272"/>
        <v>0</v>
      </c>
      <c r="AV2747" s="12">
        <f t="shared" si="4272"/>
        <v>0</v>
      </c>
      <c r="AW2747" s="12">
        <v>0</v>
      </c>
      <c r="AX2747" s="12">
        <v>0</v>
      </c>
      <c r="AY2747" s="12">
        <f t="shared" ref="AY2747:BQ2747" si="4274">SUM(AY2748:AY2750)</f>
        <v>200</v>
      </c>
      <c r="AZ2747" s="12">
        <f t="shared" si="4274"/>
        <v>100</v>
      </c>
      <c r="BA2747" s="12">
        <f t="shared" si="4274"/>
        <v>0</v>
      </c>
      <c r="BB2747" s="12">
        <f t="shared" si="4274"/>
        <v>0</v>
      </c>
      <c r="BC2747" s="12">
        <f t="shared" si="4274"/>
        <v>0</v>
      </c>
      <c r="BD2747" s="12">
        <f t="shared" si="4274"/>
        <v>0</v>
      </c>
      <c r="BE2747" s="12">
        <f t="shared" ref="BE2747" si="4275">SUM(BE2748:BE2750)</f>
        <v>300</v>
      </c>
      <c r="BF2747" s="12">
        <f t="shared" si="4274"/>
        <v>0</v>
      </c>
      <c r="BG2747" s="12">
        <f t="shared" si="4274"/>
        <v>0</v>
      </c>
      <c r="BH2747" s="12">
        <f t="shared" si="4274"/>
        <v>100</v>
      </c>
      <c r="BI2747" s="12">
        <f t="shared" si="4274"/>
        <v>0</v>
      </c>
      <c r="BJ2747" s="12">
        <f t="shared" si="4274"/>
        <v>0</v>
      </c>
      <c r="BK2747" s="12">
        <f t="shared" si="4274"/>
        <v>0</v>
      </c>
      <c r="BL2747" s="12">
        <f t="shared" si="4274"/>
        <v>0</v>
      </c>
      <c r="BM2747" s="12">
        <f t="shared" si="4274"/>
        <v>0</v>
      </c>
      <c r="BN2747" s="12">
        <f t="shared" si="4274"/>
        <v>0</v>
      </c>
      <c r="BO2747" s="12">
        <f t="shared" si="4274"/>
        <v>0</v>
      </c>
      <c r="BP2747" s="12">
        <f t="shared" si="4274"/>
        <v>0</v>
      </c>
      <c r="BQ2747" s="12">
        <f t="shared" si="4274"/>
        <v>0</v>
      </c>
      <c r="BR2747" s="12">
        <v>100</v>
      </c>
      <c r="BS2747" s="12">
        <v>200</v>
      </c>
      <c r="BT2747" s="12" t="e">
        <f>IF(#REF!=0,"-",#REF!/#REF!*100)</f>
        <v>#REF!</v>
      </c>
    </row>
    <row r="2748" spans="1:72" ht="33.75" x14ac:dyDescent="0.25">
      <c r="A2748" s="4" t="s">
        <v>852</v>
      </c>
      <c r="B2748" s="4" t="s">
        <v>1</v>
      </c>
      <c r="C2748" s="4" t="s">
        <v>12</v>
      </c>
      <c r="D2748" s="102" t="s">
        <v>854</v>
      </c>
      <c r="E2748" s="113">
        <v>8211</v>
      </c>
      <c r="F2748" s="102" t="s">
        <v>892</v>
      </c>
      <c r="G2748" s="98" t="s">
        <v>1650</v>
      </c>
      <c r="H2748" s="13" t="s">
        <v>893</v>
      </c>
      <c r="I2748" s="14">
        <v>0</v>
      </c>
      <c r="J2748" s="14"/>
      <c r="K2748" s="14"/>
      <c r="L2748" s="14"/>
      <c r="M2748" s="14"/>
      <c r="N2748" s="14"/>
      <c r="O2748" s="14">
        <f t="shared" si="4222"/>
        <v>0</v>
      </c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>
        <v>0</v>
      </c>
      <c r="AC2748" s="14">
        <v>0</v>
      </c>
      <c r="AD2748" s="14">
        <v>0</v>
      </c>
      <c r="AE2748" s="14"/>
      <c r="AF2748" s="14"/>
      <c r="AG2748" s="14"/>
      <c r="AH2748" s="14"/>
      <c r="AI2748" s="14"/>
      <c r="AJ2748" s="14">
        <f t="shared" si="4223"/>
        <v>0</v>
      </c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>
        <v>0</v>
      </c>
      <c r="AX2748" s="14">
        <v>0</v>
      </c>
      <c r="AY2748" s="14">
        <v>100</v>
      </c>
      <c r="AZ2748" s="14"/>
      <c r="BA2748" s="14"/>
      <c r="BB2748" s="14"/>
      <c r="BC2748" s="14"/>
      <c r="BD2748" s="14"/>
      <c r="BE2748" s="14">
        <f t="shared" si="4224"/>
        <v>100</v>
      </c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>
        <v>0</v>
      </c>
      <c r="BS2748" s="14">
        <v>100</v>
      </c>
      <c r="BT2748" s="14" t="e">
        <f>IF(#REF!=0,"-",#REF!/#REF!*100)</f>
        <v>#REF!</v>
      </c>
    </row>
    <row r="2749" spans="1:72" ht="22.5" x14ac:dyDescent="0.25">
      <c r="A2749" s="4" t="s">
        <v>852</v>
      </c>
      <c r="B2749" s="4" t="s">
        <v>1</v>
      </c>
      <c r="C2749" s="4" t="s">
        <v>12</v>
      </c>
      <c r="D2749" s="102" t="s">
        <v>854</v>
      </c>
      <c r="E2749" s="113">
        <v>8211</v>
      </c>
      <c r="F2749" s="102" t="s">
        <v>894</v>
      </c>
      <c r="G2749" s="98" t="s">
        <v>1650</v>
      </c>
      <c r="H2749" s="13" t="s">
        <v>895</v>
      </c>
      <c r="I2749" s="14">
        <v>0</v>
      </c>
      <c r="J2749" s="14"/>
      <c r="K2749" s="14"/>
      <c r="L2749" s="14"/>
      <c r="M2749" s="14"/>
      <c r="N2749" s="14"/>
      <c r="O2749" s="14">
        <f t="shared" si="4222"/>
        <v>0</v>
      </c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>
        <v>0</v>
      </c>
      <c r="AC2749" s="14">
        <v>0</v>
      </c>
      <c r="AD2749" s="14">
        <v>0</v>
      </c>
      <c r="AE2749" s="14"/>
      <c r="AF2749" s="14"/>
      <c r="AG2749" s="14"/>
      <c r="AH2749" s="14"/>
      <c r="AI2749" s="14"/>
      <c r="AJ2749" s="14">
        <f t="shared" si="4223"/>
        <v>0</v>
      </c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>
        <v>0</v>
      </c>
      <c r="AX2749" s="14">
        <v>0</v>
      </c>
      <c r="AY2749" s="14">
        <v>100</v>
      </c>
      <c r="AZ2749" s="14">
        <v>100</v>
      </c>
      <c r="BA2749" s="14"/>
      <c r="BB2749" s="14"/>
      <c r="BC2749" s="14"/>
      <c r="BD2749" s="14"/>
      <c r="BE2749" s="14">
        <f t="shared" si="4224"/>
        <v>200</v>
      </c>
      <c r="BF2749" s="14"/>
      <c r="BG2749" s="14"/>
      <c r="BH2749" s="14">
        <v>100</v>
      </c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>
        <v>100</v>
      </c>
      <c r="BS2749" s="14">
        <v>100</v>
      </c>
      <c r="BT2749" s="14" t="e">
        <f>IF(#REF!=0,"-",#REF!/#REF!*100)</f>
        <v>#REF!</v>
      </c>
    </row>
    <row r="2750" spans="1:72" ht="56.25" x14ac:dyDescent="0.25">
      <c r="A2750" s="4" t="s">
        <v>852</v>
      </c>
      <c r="B2750" s="4" t="s">
        <v>1</v>
      </c>
      <c r="C2750" s="4" t="s">
        <v>12</v>
      </c>
      <c r="D2750" s="102" t="s">
        <v>854</v>
      </c>
      <c r="E2750" s="113">
        <v>8211</v>
      </c>
      <c r="F2750" s="102" t="s">
        <v>896</v>
      </c>
      <c r="G2750" s="98" t="s">
        <v>1650</v>
      </c>
      <c r="H2750" s="13" t="s">
        <v>897</v>
      </c>
      <c r="I2750" s="14">
        <v>0</v>
      </c>
      <c r="J2750" s="14"/>
      <c r="K2750" s="14"/>
      <c r="L2750" s="14"/>
      <c r="M2750" s="14"/>
      <c r="N2750" s="14"/>
      <c r="O2750" s="14">
        <f t="shared" si="4222"/>
        <v>0</v>
      </c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>
        <v>0</v>
      </c>
      <c r="AC2750" s="14">
        <v>0</v>
      </c>
      <c r="AD2750" s="14">
        <v>0</v>
      </c>
      <c r="AE2750" s="14"/>
      <c r="AF2750" s="14"/>
      <c r="AG2750" s="14"/>
      <c r="AH2750" s="14"/>
      <c r="AI2750" s="14"/>
      <c r="AJ2750" s="14">
        <f t="shared" si="4223"/>
        <v>0</v>
      </c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>
        <v>0</v>
      </c>
      <c r="AX2750" s="14">
        <v>0</v>
      </c>
      <c r="AY2750" s="14">
        <v>0</v>
      </c>
      <c r="AZ2750" s="14"/>
      <c r="BA2750" s="14"/>
      <c r="BB2750" s="14"/>
      <c r="BC2750" s="14"/>
      <c r="BD2750" s="14"/>
      <c r="BE2750" s="14">
        <f t="shared" si="4224"/>
        <v>0</v>
      </c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>
        <v>0</v>
      </c>
      <c r="BS2750" s="14">
        <v>0</v>
      </c>
      <c r="BT2750" s="14" t="e">
        <f>IF(#REF!=0,"-",#REF!/#REF!*100)</f>
        <v>#REF!</v>
      </c>
    </row>
    <row r="2751" spans="1:72" x14ac:dyDescent="0.25">
      <c r="A2751" s="1" t="s">
        <v>852</v>
      </c>
      <c r="B2751" s="1" t="s">
        <v>1</v>
      </c>
      <c r="C2751" s="1" t="s">
        <v>12</v>
      </c>
      <c r="D2751" s="105" t="s">
        <v>854</v>
      </c>
      <c r="E2751" s="105" t="s">
        <v>119</v>
      </c>
      <c r="F2751" s="102" t="s">
        <v>0</v>
      </c>
      <c r="G2751" s="13" t="s">
        <v>0</v>
      </c>
      <c r="H2751" s="2" t="s">
        <v>120</v>
      </c>
      <c r="I2751" s="12">
        <f t="shared" ref="I2751:AA2751" si="4276">SUM(I2752:I2753)</f>
        <v>0</v>
      </c>
      <c r="J2751" s="12">
        <f t="shared" si="4276"/>
        <v>0</v>
      </c>
      <c r="K2751" s="12">
        <f t="shared" si="4276"/>
        <v>0</v>
      </c>
      <c r="L2751" s="12">
        <f t="shared" si="4276"/>
        <v>0</v>
      </c>
      <c r="M2751" s="12">
        <f t="shared" si="4276"/>
        <v>0</v>
      </c>
      <c r="N2751" s="12">
        <f t="shared" si="4276"/>
        <v>0</v>
      </c>
      <c r="O2751" s="12">
        <f t="shared" si="4276"/>
        <v>0</v>
      </c>
      <c r="P2751" s="12">
        <f t="shared" si="4276"/>
        <v>0</v>
      </c>
      <c r="Q2751" s="12">
        <f t="shared" si="4276"/>
        <v>0</v>
      </c>
      <c r="R2751" s="12">
        <f t="shared" si="4276"/>
        <v>0</v>
      </c>
      <c r="S2751" s="12">
        <f t="shared" si="4276"/>
        <v>0</v>
      </c>
      <c r="T2751" s="12">
        <f t="shared" si="4276"/>
        <v>0</v>
      </c>
      <c r="U2751" s="12">
        <f t="shared" si="4276"/>
        <v>0</v>
      </c>
      <c r="V2751" s="12">
        <f t="shared" si="4276"/>
        <v>0</v>
      </c>
      <c r="W2751" s="12">
        <f t="shared" si="4276"/>
        <v>0</v>
      </c>
      <c r="X2751" s="12">
        <f t="shared" si="4276"/>
        <v>0</v>
      </c>
      <c r="Y2751" s="12">
        <f t="shared" si="4276"/>
        <v>0</v>
      </c>
      <c r="Z2751" s="12">
        <f t="shared" si="4276"/>
        <v>0</v>
      </c>
      <c r="AA2751" s="12">
        <f t="shared" si="4276"/>
        <v>0</v>
      </c>
      <c r="AB2751" s="12">
        <v>0</v>
      </c>
      <c r="AC2751" s="12">
        <v>0</v>
      </c>
      <c r="AD2751" s="12">
        <f t="shared" ref="AD2751:AV2751" si="4277">SUM(AD2752:AD2753)</f>
        <v>0</v>
      </c>
      <c r="AE2751" s="12">
        <f t="shared" si="4277"/>
        <v>0</v>
      </c>
      <c r="AF2751" s="12">
        <f t="shared" si="4277"/>
        <v>0</v>
      </c>
      <c r="AG2751" s="12">
        <f t="shared" si="4277"/>
        <v>0</v>
      </c>
      <c r="AH2751" s="12">
        <f t="shared" si="4277"/>
        <v>0</v>
      </c>
      <c r="AI2751" s="12">
        <f t="shared" si="4277"/>
        <v>0</v>
      </c>
      <c r="AJ2751" s="12">
        <f t="shared" si="4277"/>
        <v>0</v>
      </c>
      <c r="AK2751" s="12">
        <f t="shared" si="4277"/>
        <v>0</v>
      </c>
      <c r="AL2751" s="12">
        <f t="shared" si="4277"/>
        <v>0</v>
      </c>
      <c r="AM2751" s="12">
        <f t="shared" si="4277"/>
        <v>0</v>
      </c>
      <c r="AN2751" s="12">
        <f t="shared" si="4277"/>
        <v>0</v>
      </c>
      <c r="AO2751" s="12">
        <f t="shared" si="4277"/>
        <v>0</v>
      </c>
      <c r="AP2751" s="12">
        <f t="shared" si="4277"/>
        <v>0</v>
      </c>
      <c r="AQ2751" s="12">
        <f t="shared" si="4277"/>
        <v>0</v>
      </c>
      <c r="AR2751" s="12">
        <f t="shared" si="4277"/>
        <v>0</v>
      </c>
      <c r="AS2751" s="12">
        <f t="shared" si="4277"/>
        <v>0</v>
      </c>
      <c r="AT2751" s="12">
        <f t="shared" si="4277"/>
        <v>0</v>
      </c>
      <c r="AU2751" s="12">
        <f t="shared" si="4277"/>
        <v>0</v>
      </c>
      <c r="AV2751" s="12">
        <f t="shared" si="4277"/>
        <v>0</v>
      </c>
      <c r="AW2751" s="12">
        <v>0</v>
      </c>
      <c r="AX2751" s="12">
        <v>0</v>
      </c>
      <c r="AY2751" s="12">
        <f t="shared" ref="AY2751:BQ2751" si="4278">SUM(AY2752:AY2753)</f>
        <v>200000</v>
      </c>
      <c r="AZ2751" s="12">
        <f t="shared" si="4278"/>
        <v>100</v>
      </c>
      <c r="BA2751" s="12">
        <f t="shared" si="4278"/>
        <v>0</v>
      </c>
      <c r="BB2751" s="12">
        <f t="shared" si="4278"/>
        <v>0</v>
      </c>
      <c r="BC2751" s="12">
        <f t="shared" si="4278"/>
        <v>0</v>
      </c>
      <c r="BD2751" s="12">
        <f t="shared" si="4278"/>
        <v>0</v>
      </c>
      <c r="BE2751" s="12">
        <f t="shared" si="4278"/>
        <v>200100</v>
      </c>
      <c r="BF2751" s="12">
        <f t="shared" si="4278"/>
        <v>0</v>
      </c>
      <c r="BG2751" s="12">
        <f t="shared" si="4278"/>
        <v>0</v>
      </c>
      <c r="BH2751" s="12">
        <f t="shared" si="4278"/>
        <v>100</v>
      </c>
      <c r="BI2751" s="12">
        <f t="shared" si="4278"/>
        <v>0</v>
      </c>
      <c r="BJ2751" s="12">
        <f t="shared" si="4278"/>
        <v>0</v>
      </c>
      <c r="BK2751" s="12">
        <f t="shared" si="4278"/>
        <v>0</v>
      </c>
      <c r="BL2751" s="12">
        <f t="shared" si="4278"/>
        <v>0</v>
      </c>
      <c r="BM2751" s="12">
        <f t="shared" si="4278"/>
        <v>0</v>
      </c>
      <c r="BN2751" s="12">
        <f t="shared" si="4278"/>
        <v>0</v>
      </c>
      <c r="BO2751" s="12">
        <f t="shared" si="4278"/>
        <v>0</v>
      </c>
      <c r="BP2751" s="12">
        <f t="shared" si="4278"/>
        <v>0</v>
      </c>
      <c r="BQ2751" s="12">
        <f t="shared" si="4278"/>
        <v>0</v>
      </c>
      <c r="BR2751" s="12">
        <v>100</v>
      </c>
      <c r="BS2751" s="12">
        <v>200000</v>
      </c>
      <c r="BT2751" s="12" t="e">
        <f>IF(#REF!=0,"-",#REF!/#REF!*100)</f>
        <v>#REF!</v>
      </c>
    </row>
    <row r="2752" spans="1:72" ht="22.5" x14ac:dyDescent="0.25">
      <c r="A2752" s="4" t="s">
        <v>852</v>
      </c>
      <c r="B2752" s="4" t="s">
        <v>1</v>
      </c>
      <c r="C2752" s="4" t="s">
        <v>12</v>
      </c>
      <c r="D2752" s="102" t="s">
        <v>854</v>
      </c>
      <c r="E2752" s="113">
        <v>8212</v>
      </c>
      <c r="F2752" s="102" t="s">
        <v>898</v>
      </c>
      <c r="G2752" s="98" t="s">
        <v>1650</v>
      </c>
      <c r="H2752" s="13" t="s">
        <v>899</v>
      </c>
      <c r="I2752" s="14">
        <v>0</v>
      </c>
      <c r="J2752" s="14"/>
      <c r="K2752" s="14"/>
      <c r="L2752" s="14"/>
      <c r="M2752" s="14"/>
      <c r="N2752" s="14"/>
      <c r="O2752" s="14">
        <f t="shared" si="4222"/>
        <v>0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>
        <v>0</v>
      </c>
      <c r="AC2752" s="14">
        <v>0</v>
      </c>
      <c r="AD2752" s="14">
        <v>0</v>
      </c>
      <c r="AE2752" s="14"/>
      <c r="AF2752" s="14"/>
      <c r="AG2752" s="14"/>
      <c r="AH2752" s="14"/>
      <c r="AI2752" s="14"/>
      <c r="AJ2752" s="14">
        <f t="shared" si="4223"/>
        <v>0</v>
      </c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>
        <v>0</v>
      </c>
      <c r="AX2752" s="14">
        <v>0</v>
      </c>
      <c r="AY2752" s="14">
        <v>100000</v>
      </c>
      <c r="AZ2752" s="14"/>
      <c r="BA2752" s="14"/>
      <c r="BB2752" s="14"/>
      <c r="BC2752" s="14"/>
      <c r="BD2752" s="14"/>
      <c r="BE2752" s="14">
        <f t="shared" si="4224"/>
        <v>100000</v>
      </c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>
        <v>0</v>
      </c>
      <c r="BS2752" s="14">
        <v>100000</v>
      </c>
      <c r="BT2752" s="14" t="e">
        <f>IF(#REF!=0,"-",#REF!/#REF!*100)</f>
        <v>#REF!</v>
      </c>
    </row>
    <row r="2753" spans="1:72" ht="22.5" x14ac:dyDescent="0.25">
      <c r="A2753" s="4" t="s">
        <v>852</v>
      </c>
      <c r="B2753" s="4" t="s">
        <v>1</v>
      </c>
      <c r="C2753" s="4" t="s">
        <v>12</v>
      </c>
      <c r="D2753" s="102" t="s">
        <v>854</v>
      </c>
      <c r="E2753" s="113">
        <v>8212</v>
      </c>
      <c r="F2753" s="102" t="s">
        <v>900</v>
      </c>
      <c r="G2753" s="98" t="s">
        <v>1650</v>
      </c>
      <c r="H2753" s="13" t="s">
        <v>901</v>
      </c>
      <c r="I2753" s="14">
        <v>0</v>
      </c>
      <c r="J2753" s="14"/>
      <c r="K2753" s="14"/>
      <c r="L2753" s="14"/>
      <c r="M2753" s="14"/>
      <c r="N2753" s="14"/>
      <c r="O2753" s="14">
        <f t="shared" si="4222"/>
        <v>0</v>
      </c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>
        <v>0</v>
      </c>
      <c r="AC2753" s="14">
        <v>0</v>
      </c>
      <c r="AD2753" s="14">
        <v>0</v>
      </c>
      <c r="AE2753" s="14"/>
      <c r="AF2753" s="14"/>
      <c r="AG2753" s="14"/>
      <c r="AH2753" s="14"/>
      <c r="AI2753" s="14"/>
      <c r="AJ2753" s="14">
        <f t="shared" si="4223"/>
        <v>0</v>
      </c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>
        <v>0</v>
      </c>
      <c r="AX2753" s="14">
        <v>0</v>
      </c>
      <c r="AY2753" s="14">
        <v>100000</v>
      </c>
      <c r="AZ2753" s="14">
        <v>100</v>
      </c>
      <c r="BA2753" s="14"/>
      <c r="BB2753" s="14"/>
      <c r="BC2753" s="14"/>
      <c r="BD2753" s="14"/>
      <c r="BE2753" s="14">
        <f t="shared" si="4224"/>
        <v>100100</v>
      </c>
      <c r="BF2753" s="14"/>
      <c r="BG2753" s="14"/>
      <c r="BH2753" s="14">
        <v>100</v>
      </c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>
        <v>100</v>
      </c>
      <c r="BS2753" s="14">
        <v>100000</v>
      </c>
      <c r="BT2753" s="14" t="e">
        <f>IF(#REF!=0,"-",#REF!/#REF!*100)</f>
        <v>#REF!</v>
      </c>
    </row>
    <row r="2754" spans="1:72" x14ac:dyDescent="0.25">
      <c r="A2754" s="1" t="s">
        <v>852</v>
      </c>
      <c r="B2754" s="1" t="s">
        <v>1</v>
      </c>
      <c r="C2754" s="1" t="s">
        <v>12</v>
      </c>
      <c r="D2754" s="105" t="s">
        <v>854</v>
      </c>
      <c r="E2754" s="105" t="s">
        <v>50</v>
      </c>
      <c r="F2754" s="102" t="s">
        <v>0</v>
      </c>
      <c r="G2754" s="13" t="s">
        <v>0</v>
      </c>
      <c r="H2754" s="2" t="s">
        <v>51</v>
      </c>
      <c r="I2754" s="12">
        <f t="shared" ref="I2754:AA2754" si="4279">SUM(I2755:I2760)</f>
        <v>0</v>
      </c>
      <c r="J2754" s="12">
        <f t="shared" si="4279"/>
        <v>0</v>
      </c>
      <c r="K2754" s="12">
        <f t="shared" si="4279"/>
        <v>0</v>
      </c>
      <c r="L2754" s="12">
        <f t="shared" si="4279"/>
        <v>0</v>
      </c>
      <c r="M2754" s="12">
        <f t="shared" si="4279"/>
        <v>0</v>
      </c>
      <c r="N2754" s="12">
        <f t="shared" si="4279"/>
        <v>0</v>
      </c>
      <c r="O2754" s="12">
        <f t="shared" si="4279"/>
        <v>0</v>
      </c>
      <c r="P2754" s="12">
        <f t="shared" si="4279"/>
        <v>0</v>
      </c>
      <c r="Q2754" s="12">
        <f t="shared" si="4279"/>
        <v>0</v>
      </c>
      <c r="R2754" s="12">
        <f t="shared" si="4279"/>
        <v>0</v>
      </c>
      <c r="S2754" s="12">
        <f t="shared" si="4279"/>
        <v>0</v>
      </c>
      <c r="T2754" s="12">
        <f t="shared" si="4279"/>
        <v>0</v>
      </c>
      <c r="U2754" s="12">
        <f t="shared" si="4279"/>
        <v>0</v>
      </c>
      <c r="V2754" s="12">
        <f t="shared" si="4279"/>
        <v>0</v>
      </c>
      <c r="W2754" s="12">
        <f t="shared" si="4279"/>
        <v>0</v>
      </c>
      <c r="X2754" s="12">
        <f t="shared" si="4279"/>
        <v>0</v>
      </c>
      <c r="Y2754" s="12">
        <f t="shared" si="4279"/>
        <v>0</v>
      </c>
      <c r="Z2754" s="12">
        <f t="shared" si="4279"/>
        <v>0</v>
      </c>
      <c r="AA2754" s="12">
        <f t="shared" si="4279"/>
        <v>0</v>
      </c>
      <c r="AB2754" s="12">
        <v>0</v>
      </c>
      <c r="AC2754" s="12">
        <v>0</v>
      </c>
      <c r="AD2754" s="12">
        <f t="shared" ref="AD2754:AV2754" si="4280">SUM(AD2755:AD2760)</f>
        <v>0</v>
      </c>
      <c r="AE2754" s="12">
        <f t="shared" si="4280"/>
        <v>0</v>
      </c>
      <c r="AF2754" s="12">
        <f t="shared" si="4280"/>
        <v>0</v>
      </c>
      <c r="AG2754" s="12">
        <f t="shared" si="4280"/>
        <v>0</v>
      </c>
      <c r="AH2754" s="12">
        <f t="shared" si="4280"/>
        <v>0</v>
      </c>
      <c r="AI2754" s="12">
        <f t="shared" si="4280"/>
        <v>0</v>
      </c>
      <c r="AJ2754" s="12">
        <f t="shared" si="4280"/>
        <v>0</v>
      </c>
      <c r="AK2754" s="12">
        <f t="shared" si="4280"/>
        <v>0</v>
      </c>
      <c r="AL2754" s="12">
        <f t="shared" si="4280"/>
        <v>0</v>
      </c>
      <c r="AM2754" s="12">
        <f t="shared" si="4280"/>
        <v>0</v>
      </c>
      <c r="AN2754" s="12">
        <f t="shared" si="4280"/>
        <v>0</v>
      </c>
      <c r="AO2754" s="12">
        <f t="shared" si="4280"/>
        <v>0</v>
      </c>
      <c r="AP2754" s="12">
        <f t="shared" si="4280"/>
        <v>0</v>
      </c>
      <c r="AQ2754" s="12">
        <f t="shared" si="4280"/>
        <v>0</v>
      </c>
      <c r="AR2754" s="12">
        <f t="shared" si="4280"/>
        <v>0</v>
      </c>
      <c r="AS2754" s="12">
        <f t="shared" si="4280"/>
        <v>0</v>
      </c>
      <c r="AT2754" s="12">
        <f t="shared" si="4280"/>
        <v>0</v>
      </c>
      <c r="AU2754" s="12">
        <f t="shared" si="4280"/>
        <v>0</v>
      </c>
      <c r="AV2754" s="12">
        <f t="shared" si="4280"/>
        <v>0</v>
      </c>
      <c r="AW2754" s="12">
        <v>0</v>
      </c>
      <c r="AX2754" s="12">
        <v>0</v>
      </c>
      <c r="AY2754" s="12">
        <f t="shared" ref="AY2754:BQ2754" si="4281">SUM(AY2755:AY2760)</f>
        <v>100</v>
      </c>
      <c r="AZ2754" s="12">
        <f t="shared" si="4281"/>
        <v>100000</v>
      </c>
      <c r="BA2754" s="12">
        <f t="shared" si="4281"/>
        <v>0</v>
      </c>
      <c r="BB2754" s="12">
        <f t="shared" si="4281"/>
        <v>0</v>
      </c>
      <c r="BC2754" s="12">
        <f t="shared" si="4281"/>
        <v>0</v>
      </c>
      <c r="BD2754" s="12">
        <f t="shared" si="4281"/>
        <v>0</v>
      </c>
      <c r="BE2754" s="12">
        <f t="shared" si="4281"/>
        <v>100100</v>
      </c>
      <c r="BF2754" s="12">
        <f t="shared" si="4281"/>
        <v>0</v>
      </c>
      <c r="BG2754" s="12">
        <f t="shared" si="4281"/>
        <v>0</v>
      </c>
      <c r="BH2754" s="12">
        <f t="shared" si="4281"/>
        <v>100000</v>
      </c>
      <c r="BI2754" s="12">
        <f t="shared" si="4281"/>
        <v>0</v>
      </c>
      <c r="BJ2754" s="12">
        <f t="shared" si="4281"/>
        <v>0</v>
      </c>
      <c r="BK2754" s="12">
        <f t="shared" si="4281"/>
        <v>0</v>
      </c>
      <c r="BL2754" s="12">
        <f t="shared" si="4281"/>
        <v>0</v>
      </c>
      <c r="BM2754" s="12">
        <f t="shared" si="4281"/>
        <v>0</v>
      </c>
      <c r="BN2754" s="12">
        <f t="shared" si="4281"/>
        <v>0</v>
      </c>
      <c r="BO2754" s="12">
        <f t="shared" si="4281"/>
        <v>0</v>
      </c>
      <c r="BP2754" s="12">
        <f t="shared" si="4281"/>
        <v>0</v>
      </c>
      <c r="BQ2754" s="12">
        <f t="shared" si="4281"/>
        <v>0</v>
      </c>
      <c r="BR2754" s="12">
        <v>100000</v>
      </c>
      <c r="BS2754" s="12">
        <v>100</v>
      </c>
      <c r="BT2754" s="12" t="e">
        <f>IF(#REF!=0,"-",#REF!/#REF!*100)</f>
        <v>#REF!</v>
      </c>
    </row>
    <row r="2755" spans="1:72" x14ac:dyDescent="0.25">
      <c r="A2755" s="4" t="s">
        <v>852</v>
      </c>
      <c r="B2755" s="4" t="s">
        <v>1</v>
      </c>
      <c r="C2755" s="4" t="s">
        <v>12</v>
      </c>
      <c r="D2755" s="102" t="s">
        <v>854</v>
      </c>
      <c r="E2755" s="113">
        <v>8213</v>
      </c>
      <c r="F2755" s="102"/>
      <c r="G2755" s="98" t="s">
        <v>1650</v>
      </c>
      <c r="H2755" s="13" t="s">
        <v>51</v>
      </c>
      <c r="I2755" s="14">
        <v>0</v>
      </c>
      <c r="J2755" s="14"/>
      <c r="K2755" s="14"/>
      <c r="L2755" s="14"/>
      <c r="M2755" s="14"/>
      <c r="N2755" s="14"/>
      <c r="O2755" s="14">
        <f t="shared" si="4222"/>
        <v>0</v>
      </c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>
        <v>0</v>
      </c>
      <c r="AC2755" s="14">
        <v>0</v>
      </c>
      <c r="AD2755" s="14">
        <v>0</v>
      </c>
      <c r="AE2755" s="14"/>
      <c r="AF2755" s="14"/>
      <c r="AG2755" s="14"/>
      <c r="AH2755" s="14"/>
      <c r="AI2755" s="14"/>
      <c r="AJ2755" s="14">
        <f t="shared" si="4223"/>
        <v>0</v>
      </c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>
        <v>0</v>
      </c>
      <c r="AX2755" s="14">
        <v>0</v>
      </c>
      <c r="AY2755" s="14">
        <v>0</v>
      </c>
      <c r="AZ2755" s="14"/>
      <c r="BA2755" s="14"/>
      <c r="BB2755" s="14"/>
      <c r="BC2755" s="14"/>
      <c r="BD2755" s="14"/>
      <c r="BE2755" s="14">
        <f t="shared" si="4224"/>
        <v>0</v>
      </c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>
        <v>0</v>
      </c>
      <c r="BS2755" s="14">
        <v>0</v>
      </c>
      <c r="BT2755" s="14" t="e">
        <f>IF(#REF!=0,"-",#REF!/#REF!*100)</f>
        <v>#REF!</v>
      </c>
    </row>
    <row r="2756" spans="1:72" ht="22.5" x14ac:dyDescent="0.25">
      <c r="A2756" s="4" t="s">
        <v>852</v>
      </c>
      <c r="B2756" s="4" t="s">
        <v>1</v>
      </c>
      <c r="C2756" s="4" t="s">
        <v>12</v>
      </c>
      <c r="D2756" s="102" t="s">
        <v>854</v>
      </c>
      <c r="E2756" s="113">
        <v>8213</v>
      </c>
      <c r="F2756" s="102" t="s">
        <v>902</v>
      </c>
      <c r="G2756" s="98" t="s">
        <v>1650</v>
      </c>
      <c r="H2756" s="13" t="s">
        <v>903</v>
      </c>
      <c r="I2756" s="14">
        <v>0</v>
      </c>
      <c r="J2756" s="14"/>
      <c r="K2756" s="14"/>
      <c r="L2756" s="14"/>
      <c r="M2756" s="14"/>
      <c r="N2756" s="14"/>
      <c r="O2756" s="14">
        <f t="shared" si="4222"/>
        <v>0</v>
      </c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>
        <v>0</v>
      </c>
      <c r="AC2756" s="14">
        <v>0</v>
      </c>
      <c r="AD2756" s="14">
        <v>0</v>
      </c>
      <c r="AE2756" s="14"/>
      <c r="AF2756" s="14"/>
      <c r="AG2756" s="14"/>
      <c r="AH2756" s="14"/>
      <c r="AI2756" s="14"/>
      <c r="AJ2756" s="14">
        <f t="shared" si="4223"/>
        <v>0</v>
      </c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>
        <v>0</v>
      </c>
      <c r="AX2756" s="14">
        <v>0</v>
      </c>
      <c r="AY2756" s="14">
        <v>0</v>
      </c>
      <c r="AZ2756" s="14"/>
      <c r="BA2756" s="14"/>
      <c r="BB2756" s="14"/>
      <c r="BC2756" s="14"/>
      <c r="BD2756" s="14"/>
      <c r="BE2756" s="14">
        <f t="shared" si="4224"/>
        <v>0</v>
      </c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>
        <v>0</v>
      </c>
      <c r="BS2756" s="14">
        <v>0</v>
      </c>
      <c r="BT2756" s="14" t="e">
        <f>IF(#REF!=0,"-",#REF!/#REF!*100)</f>
        <v>#REF!</v>
      </c>
    </row>
    <row r="2757" spans="1:72" ht="22.5" x14ac:dyDescent="0.25">
      <c r="A2757" s="4" t="s">
        <v>852</v>
      </c>
      <c r="B2757" s="4" t="s">
        <v>1</v>
      </c>
      <c r="C2757" s="4" t="s">
        <v>12</v>
      </c>
      <c r="D2757" s="102" t="s">
        <v>854</v>
      </c>
      <c r="E2757" s="113">
        <v>8213</v>
      </c>
      <c r="F2757" s="102" t="s">
        <v>904</v>
      </c>
      <c r="G2757" s="98" t="s">
        <v>1650</v>
      </c>
      <c r="H2757" s="13" t="s">
        <v>905</v>
      </c>
      <c r="I2757" s="14">
        <v>0</v>
      </c>
      <c r="J2757" s="14"/>
      <c r="K2757" s="14"/>
      <c r="L2757" s="14"/>
      <c r="M2757" s="14"/>
      <c r="N2757" s="14"/>
      <c r="O2757" s="14">
        <f t="shared" si="4222"/>
        <v>0</v>
      </c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>
        <v>0</v>
      </c>
      <c r="AC2757" s="14">
        <v>0</v>
      </c>
      <c r="AD2757" s="14">
        <v>0</v>
      </c>
      <c r="AE2757" s="14"/>
      <c r="AF2757" s="14"/>
      <c r="AG2757" s="14"/>
      <c r="AH2757" s="14"/>
      <c r="AI2757" s="14"/>
      <c r="AJ2757" s="14">
        <f t="shared" si="4223"/>
        <v>0</v>
      </c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>
        <v>0</v>
      </c>
      <c r="AX2757" s="14">
        <v>0</v>
      </c>
      <c r="AY2757" s="14">
        <v>100</v>
      </c>
      <c r="AZ2757" s="14">
        <v>100000</v>
      </c>
      <c r="BA2757" s="14"/>
      <c r="BB2757" s="14"/>
      <c r="BC2757" s="14"/>
      <c r="BD2757" s="14"/>
      <c r="BE2757" s="14">
        <f t="shared" si="4224"/>
        <v>100100</v>
      </c>
      <c r="BF2757" s="14"/>
      <c r="BG2757" s="14"/>
      <c r="BH2757" s="14">
        <v>100000</v>
      </c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>
        <v>100000</v>
      </c>
      <c r="BS2757" s="14">
        <v>100</v>
      </c>
      <c r="BT2757" s="14" t="e">
        <f>IF(#REF!=0,"-",#REF!/#REF!*100)</f>
        <v>#REF!</v>
      </c>
    </row>
    <row r="2758" spans="1:72" x14ac:dyDescent="0.25">
      <c r="A2758" s="4" t="s">
        <v>852</v>
      </c>
      <c r="B2758" s="4" t="s">
        <v>1</v>
      </c>
      <c r="C2758" s="4" t="s">
        <v>12</v>
      </c>
      <c r="D2758" s="102" t="s">
        <v>854</v>
      </c>
      <c r="E2758" s="113">
        <v>8213</v>
      </c>
      <c r="F2758" s="102" t="s">
        <v>1635</v>
      </c>
      <c r="G2758" s="98" t="s">
        <v>1650</v>
      </c>
      <c r="H2758" s="13" t="s">
        <v>1571</v>
      </c>
      <c r="I2758" s="14">
        <v>0</v>
      </c>
      <c r="J2758" s="14"/>
      <c r="K2758" s="14"/>
      <c r="L2758" s="14"/>
      <c r="M2758" s="14"/>
      <c r="N2758" s="14"/>
      <c r="O2758" s="14">
        <f t="shared" si="4222"/>
        <v>0</v>
      </c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>
        <v>0</v>
      </c>
      <c r="AC2758" s="14">
        <v>0</v>
      </c>
      <c r="AD2758" s="14"/>
      <c r="AE2758" s="14"/>
      <c r="AF2758" s="14"/>
      <c r="AG2758" s="14"/>
      <c r="AH2758" s="14"/>
      <c r="AI2758" s="14"/>
      <c r="AJ2758" s="14">
        <f t="shared" si="4223"/>
        <v>0</v>
      </c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>
        <v>0</v>
      </c>
      <c r="AX2758" s="14">
        <v>0</v>
      </c>
      <c r="AY2758" s="14"/>
      <c r="AZ2758" s="14"/>
      <c r="BA2758" s="14"/>
      <c r="BB2758" s="14"/>
      <c r="BC2758" s="14"/>
      <c r="BD2758" s="14"/>
      <c r="BE2758" s="14">
        <f t="shared" si="4224"/>
        <v>0</v>
      </c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>
        <v>0</v>
      </c>
      <c r="BS2758" s="14">
        <v>0</v>
      </c>
      <c r="BT2758" s="14" t="e">
        <f>IF(#REF!=0,"-",#REF!/#REF!*100)</f>
        <v>#REF!</v>
      </c>
    </row>
    <row r="2759" spans="1:72" x14ac:dyDescent="0.25">
      <c r="A2759" s="4" t="s">
        <v>852</v>
      </c>
      <c r="B2759" s="4" t="s">
        <v>1</v>
      </c>
      <c r="C2759" s="4" t="s">
        <v>12</v>
      </c>
      <c r="D2759" s="102" t="s">
        <v>854</v>
      </c>
      <c r="E2759" s="113">
        <v>8213</v>
      </c>
      <c r="F2759" s="102" t="s">
        <v>1636</v>
      </c>
      <c r="G2759" s="98" t="s">
        <v>1650</v>
      </c>
      <c r="H2759" s="13" t="s">
        <v>1572</v>
      </c>
      <c r="I2759" s="14">
        <v>0</v>
      </c>
      <c r="J2759" s="14"/>
      <c r="K2759" s="14"/>
      <c r="L2759" s="14"/>
      <c r="M2759" s="14"/>
      <c r="N2759" s="14"/>
      <c r="O2759" s="14">
        <f t="shared" si="4222"/>
        <v>0</v>
      </c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>
        <v>0</v>
      </c>
      <c r="AC2759" s="14">
        <v>0</v>
      </c>
      <c r="AD2759" s="14"/>
      <c r="AE2759" s="14"/>
      <c r="AF2759" s="14"/>
      <c r="AG2759" s="14"/>
      <c r="AH2759" s="14"/>
      <c r="AI2759" s="14"/>
      <c r="AJ2759" s="14">
        <f t="shared" si="4223"/>
        <v>0</v>
      </c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>
        <v>0</v>
      </c>
      <c r="AX2759" s="14">
        <v>0</v>
      </c>
      <c r="AY2759" s="14"/>
      <c r="AZ2759" s="14"/>
      <c r="BA2759" s="14"/>
      <c r="BB2759" s="14"/>
      <c r="BC2759" s="14"/>
      <c r="BD2759" s="14"/>
      <c r="BE2759" s="14">
        <f t="shared" si="4224"/>
        <v>0</v>
      </c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>
        <v>0</v>
      </c>
      <c r="BS2759" s="14">
        <v>0</v>
      </c>
      <c r="BT2759" s="14" t="e">
        <f>IF(#REF!=0,"-",#REF!/#REF!*100)</f>
        <v>#REF!</v>
      </c>
    </row>
    <row r="2760" spans="1:72" x14ac:dyDescent="0.25">
      <c r="A2760" s="4" t="s">
        <v>852</v>
      </c>
      <c r="B2760" s="4" t="s">
        <v>1</v>
      </c>
      <c r="C2760" s="4" t="s">
        <v>12</v>
      </c>
      <c r="D2760" s="102" t="s">
        <v>854</v>
      </c>
      <c r="E2760" s="113">
        <v>8213</v>
      </c>
      <c r="F2760" s="102" t="s">
        <v>1637</v>
      </c>
      <c r="G2760" s="98" t="s">
        <v>1650</v>
      </c>
      <c r="H2760" s="13" t="s">
        <v>1573</v>
      </c>
      <c r="I2760" s="14">
        <v>0</v>
      </c>
      <c r="J2760" s="14"/>
      <c r="K2760" s="14"/>
      <c r="L2760" s="14"/>
      <c r="M2760" s="14"/>
      <c r="N2760" s="14"/>
      <c r="O2760" s="14">
        <f t="shared" si="4222"/>
        <v>0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>
        <v>0</v>
      </c>
      <c r="AC2760" s="14">
        <v>0</v>
      </c>
      <c r="AD2760" s="14"/>
      <c r="AE2760" s="14"/>
      <c r="AF2760" s="14"/>
      <c r="AG2760" s="14"/>
      <c r="AH2760" s="14"/>
      <c r="AI2760" s="14"/>
      <c r="AJ2760" s="14">
        <f t="shared" si="4223"/>
        <v>0</v>
      </c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>
        <v>0</v>
      </c>
      <c r="AX2760" s="14">
        <v>0</v>
      </c>
      <c r="AY2760" s="14"/>
      <c r="AZ2760" s="14"/>
      <c r="BA2760" s="14"/>
      <c r="BB2760" s="14"/>
      <c r="BC2760" s="14"/>
      <c r="BD2760" s="14"/>
      <c r="BE2760" s="14">
        <f t="shared" si="4224"/>
        <v>0</v>
      </c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>
        <v>0</v>
      </c>
      <c r="BS2760" s="14">
        <v>0</v>
      </c>
      <c r="BT2760" s="14" t="e">
        <f>IF(#REF!=0,"-",#REF!/#REF!*100)</f>
        <v>#REF!</v>
      </c>
    </row>
    <row r="2761" spans="1:72" ht="22.5" x14ac:dyDescent="0.25">
      <c r="A2761" s="1" t="s">
        <v>852</v>
      </c>
      <c r="B2761" s="1" t="s">
        <v>1</v>
      </c>
      <c r="C2761" s="1" t="s">
        <v>12</v>
      </c>
      <c r="D2761" s="105" t="s">
        <v>854</v>
      </c>
      <c r="E2761" s="105" t="s">
        <v>67</v>
      </c>
      <c r="F2761" s="102" t="s">
        <v>0</v>
      </c>
      <c r="G2761" s="13" t="s">
        <v>0</v>
      </c>
      <c r="H2761" s="2" t="s">
        <v>68</v>
      </c>
      <c r="I2761" s="12">
        <f t="shared" ref="I2761:AA2761" si="4282">SUM(I2762:I2766)</f>
        <v>0</v>
      </c>
      <c r="J2761" s="12">
        <f t="shared" si="4282"/>
        <v>0</v>
      </c>
      <c r="K2761" s="12">
        <f t="shared" si="4282"/>
        <v>0</v>
      </c>
      <c r="L2761" s="12">
        <f t="shared" si="4282"/>
        <v>0</v>
      </c>
      <c r="M2761" s="12">
        <f t="shared" si="4282"/>
        <v>0</v>
      </c>
      <c r="N2761" s="12">
        <f t="shared" si="4282"/>
        <v>0</v>
      </c>
      <c r="O2761" s="12">
        <f t="shared" si="4282"/>
        <v>0</v>
      </c>
      <c r="P2761" s="12">
        <f t="shared" si="4282"/>
        <v>0</v>
      </c>
      <c r="Q2761" s="12">
        <f t="shared" si="4282"/>
        <v>0</v>
      </c>
      <c r="R2761" s="12">
        <f t="shared" si="4282"/>
        <v>0</v>
      </c>
      <c r="S2761" s="12">
        <f t="shared" si="4282"/>
        <v>0</v>
      </c>
      <c r="T2761" s="12">
        <f t="shared" si="4282"/>
        <v>0</v>
      </c>
      <c r="U2761" s="12">
        <f t="shared" si="4282"/>
        <v>0</v>
      </c>
      <c r="V2761" s="12">
        <f t="shared" si="4282"/>
        <v>0</v>
      </c>
      <c r="W2761" s="12">
        <f t="shared" si="4282"/>
        <v>0</v>
      </c>
      <c r="X2761" s="12">
        <f t="shared" si="4282"/>
        <v>0</v>
      </c>
      <c r="Y2761" s="12">
        <f t="shared" si="4282"/>
        <v>0</v>
      </c>
      <c r="Z2761" s="12">
        <f t="shared" si="4282"/>
        <v>0</v>
      </c>
      <c r="AA2761" s="12">
        <f t="shared" si="4282"/>
        <v>0</v>
      </c>
      <c r="AB2761" s="12">
        <v>0</v>
      </c>
      <c r="AC2761" s="12">
        <v>0</v>
      </c>
      <c r="AD2761" s="12">
        <f t="shared" ref="AD2761:AV2761" si="4283">SUM(AD2762:AD2766)</f>
        <v>0</v>
      </c>
      <c r="AE2761" s="12">
        <f t="shared" si="4283"/>
        <v>0</v>
      </c>
      <c r="AF2761" s="12">
        <f t="shared" si="4283"/>
        <v>0</v>
      </c>
      <c r="AG2761" s="12">
        <f t="shared" si="4283"/>
        <v>0</v>
      </c>
      <c r="AH2761" s="12">
        <f t="shared" si="4283"/>
        <v>0</v>
      </c>
      <c r="AI2761" s="12">
        <f t="shared" si="4283"/>
        <v>0</v>
      </c>
      <c r="AJ2761" s="12">
        <f t="shared" si="4283"/>
        <v>0</v>
      </c>
      <c r="AK2761" s="12">
        <f t="shared" si="4283"/>
        <v>0</v>
      </c>
      <c r="AL2761" s="12">
        <f t="shared" si="4283"/>
        <v>0</v>
      </c>
      <c r="AM2761" s="12">
        <f t="shared" si="4283"/>
        <v>0</v>
      </c>
      <c r="AN2761" s="12">
        <f t="shared" si="4283"/>
        <v>0</v>
      </c>
      <c r="AO2761" s="12">
        <f t="shared" si="4283"/>
        <v>0</v>
      </c>
      <c r="AP2761" s="12">
        <f t="shared" si="4283"/>
        <v>0</v>
      </c>
      <c r="AQ2761" s="12">
        <f t="shared" si="4283"/>
        <v>0</v>
      </c>
      <c r="AR2761" s="12">
        <f t="shared" si="4283"/>
        <v>0</v>
      </c>
      <c r="AS2761" s="12">
        <f t="shared" si="4283"/>
        <v>0</v>
      </c>
      <c r="AT2761" s="12">
        <f t="shared" si="4283"/>
        <v>0</v>
      </c>
      <c r="AU2761" s="12">
        <f t="shared" si="4283"/>
        <v>0</v>
      </c>
      <c r="AV2761" s="12">
        <f t="shared" si="4283"/>
        <v>0</v>
      </c>
      <c r="AW2761" s="12">
        <v>0</v>
      </c>
      <c r="AX2761" s="12">
        <v>0</v>
      </c>
      <c r="AY2761" s="12">
        <f t="shared" ref="AY2761:BQ2761" si="4284">SUM(AY2762:AY2766)</f>
        <v>505500</v>
      </c>
      <c r="AZ2761" s="12">
        <f t="shared" si="4284"/>
        <v>743390</v>
      </c>
      <c r="BA2761" s="12">
        <f t="shared" si="4284"/>
        <v>0</v>
      </c>
      <c r="BB2761" s="12">
        <f t="shared" si="4284"/>
        <v>0</v>
      </c>
      <c r="BC2761" s="12">
        <f t="shared" si="4284"/>
        <v>0</v>
      </c>
      <c r="BD2761" s="12">
        <f t="shared" si="4284"/>
        <v>0</v>
      </c>
      <c r="BE2761" s="12">
        <f t="shared" si="4284"/>
        <v>1248890</v>
      </c>
      <c r="BF2761" s="12">
        <f t="shared" si="4284"/>
        <v>0</v>
      </c>
      <c r="BG2761" s="12">
        <f t="shared" si="4284"/>
        <v>0</v>
      </c>
      <c r="BH2761" s="12">
        <f t="shared" si="4284"/>
        <v>743390</v>
      </c>
      <c r="BI2761" s="12">
        <f t="shared" si="4284"/>
        <v>0</v>
      </c>
      <c r="BJ2761" s="12">
        <f t="shared" si="4284"/>
        <v>0</v>
      </c>
      <c r="BK2761" s="12">
        <f t="shared" si="4284"/>
        <v>0</v>
      </c>
      <c r="BL2761" s="12">
        <f t="shared" si="4284"/>
        <v>0</v>
      </c>
      <c r="BM2761" s="12">
        <f t="shared" si="4284"/>
        <v>0</v>
      </c>
      <c r="BN2761" s="12">
        <f t="shared" si="4284"/>
        <v>0</v>
      </c>
      <c r="BO2761" s="12">
        <f t="shared" si="4284"/>
        <v>0</v>
      </c>
      <c r="BP2761" s="12">
        <f t="shared" si="4284"/>
        <v>0</v>
      </c>
      <c r="BQ2761" s="12">
        <f t="shared" si="4284"/>
        <v>0</v>
      </c>
      <c r="BR2761" s="12">
        <v>743390</v>
      </c>
      <c r="BS2761" s="12">
        <v>505500</v>
      </c>
      <c r="BT2761" s="12" t="e">
        <f>IF(#REF!=0,"-",#REF!/#REF!*100)</f>
        <v>#REF!</v>
      </c>
    </row>
    <row r="2762" spans="1:72" x14ac:dyDescent="0.25">
      <c r="A2762" s="4" t="s">
        <v>852</v>
      </c>
      <c r="B2762" s="4" t="s">
        <v>1</v>
      </c>
      <c r="C2762" s="4" t="s">
        <v>12</v>
      </c>
      <c r="D2762" s="102" t="s">
        <v>854</v>
      </c>
      <c r="E2762" s="113">
        <v>8215</v>
      </c>
      <c r="F2762" s="102"/>
      <c r="G2762" s="98" t="s">
        <v>1650</v>
      </c>
      <c r="H2762" s="13" t="s">
        <v>68</v>
      </c>
      <c r="I2762" s="14">
        <v>0</v>
      </c>
      <c r="J2762" s="14"/>
      <c r="K2762" s="14"/>
      <c r="L2762" s="14"/>
      <c r="M2762" s="14"/>
      <c r="N2762" s="14"/>
      <c r="O2762" s="14">
        <f t="shared" si="4222"/>
        <v>0</v>
      </c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>
        <v>0</v>
      </c>
      <c r="AC2762" s="14">
        <v>0</v>
      </c>
      <c r="AD2762" s="14">
        <v>0</v>
      </c>
      <c r="AE2762" s="14"/>
      <c r="AF2762" s="14"/>
      <c r="AG2762" s="14"/>
      <c r="AH2762" s="14"/>
      <c r="AI2762" s="14"/>
      <c r="AJ2762" s="14">
        <f t="shared" si="4223"/>
        <v>0</v>
      </c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>
        <v>0</v>
      </c>
      <c r="AX2762" s="14">
        <v>0</v>
      </c>
      <c r="AY2762" s="14">
        <v>0</v>
      </c>
      <c r="AZ2762" s="14"/>
      <c r="BA2762" s="14"/>
      <c r="BB2762" s="14"/>
      <c r="BC2762" s="14"/>
      <c r="BD2762" s="14"/>
      <c r="BE2762" s="14">
        <f t="shared" si="4224"/>
        <v>0</v>
      </c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>
        <v>0</v>
      </c>
      <c r="BS2762" s="14">
        <v>0</v>
      </c>
      <c r="BT2762" s="14" t="e">
        <f>IF(#REF!=0,"-",#REF!/#REF!*100)</f>
        <v>#REF!</v>
      </c>
    </row>
    <row r="2763" spans="1:72" ht="45" x14ac:dyDescent="0.25">
      <c r="A2763" s="4" t="s">
        <v>852</v>
      </c>
      <c r="B2763" s="4" t="s">
        <v>1</v>
      </c>
      <c r="C2763" s="4" t="s">
        <v>12</v>
      </c>
      <c r="D2763" s="102" t="s">
        <v>854</v>
      </c>
      <c r="E2763" s="113">
        <v>8215</v>
      </c>
      <c r="F2763" s="102" t="s">
        <v>906</v>
      </c>
      <c r="G2763" s="98" t="s">
        <v>1650</v>
      </c>
      <c r="H2763" s="13" t="s">
        <v>907</v>
      </c>
      <c r="I2763" s="14">
        <v>0</v>
      </c>
      <c r="J2763" s="14"/>
      <c r="K2763" s="14"/>
      <c r="L2763" s="14"/>
      <c r="M2763" s="14"/>
      <c r="N2763" s="14"/>
      <c r="O2763" s="14">
        <f t="shared" si="4222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>
        <v>0</v>
      </c>
      <c r="AC2763" s="14">
        <v>0</v>
      </c>
      <c r="AD2763" s="14">
        <v>0</v>
      </c>
      <c r="AE2763" s="14"/>
      <c r="AF2763" s="14"/>
      <c r="AG2763" s="14"/>
      <c r="AH2763" s="14"/>
      <c r="AI2763" s="14"/>
      <c r="AJ2763" s="14">
        <f t="shared" si="4223"/>
        <v>0</v>
      </c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>
        <v>0</v>
      </c>
      <c r="AX2763" s="14">
        <v>0</v>
      </c>
      <c r="AY2763" s="14">
        <v>305500</v>
      </c>
      <c r="AZ2763" s="14">
        <v>200000</v>
      </c>
      <c r="BA2763" s="14"/>
      <c r="BB2763" s="14"/>
      <c r="BC2763" s="14"/>
      <c r="BD2763" s="14"/>
      <c r="BE2763" s="14">
        <f t="shared" si="4224"/>
        <v>505500</v>
      </c>
      <c r="BF2763" s="14"/>
      <c r="BG2763" s="14"/>
      <c r="BH2763" s="14">
        <v>200000</v>
      </c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>
        <v>200000</v>
      </c>
      <c r="BS2763" s="14">
        <v>305500</v>
      </c>
      <c r="BT2763" s="14" t="e">
        <f>IF(#REF!=0,"-",#REF!/#REF!*100)</f>
        <v>#REF!</v>
      </c>
    </row>
    <row r="2764" spans="1:72" ht="33.75" x14ac:dyDescent="0.25">
      <c r="A2764" s="4" t="s">
        <v>852</v>
      </c>
      <c r="B2764" s="4" t="s">
        <v>1</v>
      </c>
      <c r="C2764" s="4" t="s">
        <v>12</v>
      </c>
      <c r="D2764" s="102" t="s">
        <v>854</v>
      </c>
      <c r="E2764" s="113">
        <v>8215</v>
      </c>
      <c r="F2764" s="102" t="s">
        <v>908</v>
      </c>
      <c r="G2764" s="98" t="s">
        <v>1650</v>
      </c>
      <c r="H2764" s="13" t="s">
        <v>909</v>
      </c>
      <c r="I2764" s="14">
        <v>0</v>
      </c>
      <c r="J2764" s="14"/>
      <c r="K2764" s="14"/>
      <c r="L2764" s="14"/>
      <c r="M2764" s="14"/>
      <c r="N2764" s="14"/>
      <c r="O2764" s="14">
        <f t="shared" si="4222"/>
        <v>0</v>
      </c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>
        <v>0</v>
      </c>
      <c r="AC2764" s="14">
        <v>0</v>
      </c>
      <c r="AD2764" s="14">
        <v>0</v>
      </c>
      <c r="AE2764" s="14"/>
      <c r="AF2764" s="14"/>
      <c r="AG2764" s="14"/>
      <c r="AH2764" s="14"/>
      <c r="AI2764" s="14"/>
      <c r="AJ2764" s="14">
        <f t="shared" si="4223"/>
        <v>0</v>
      </c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>
        <v>0</v>
      </c>
      <c r="AX2764" s="14">
        <v>0</v>
      </c>
      <c r="AY2764" s="14">
        <v>200000</v>
      </c>
      <c r="AZ2764" s="14">
        <v>543390</v>
      </c>
      <c r="BA2764" s="14"/>
      <c r="BB2764" s="14"/>
      <c r="BC2764" s="14"/>
      <c r="BD2764" s="14"/>
      <c r="BE2764" s="14">
        <f t="shared" si="4224"/>
        <v>743390</v>
      </c>
      <c r="BF2764" s="14"/>
      <c r="BG2764" s="14"/>
      <c r="BH2764" s="14">
        <v>543390</v>
      </c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>
        <v>543390</v>
      </c>
      <c r="BS2764" s="14">
        <v>200000</v>
      </c>
      <c r="BT2764" s="14" t="e">
        <f>IF(#REF!=0,"-",#REF!/#REF!*100)</f>
        <v>#REF!</v>
      </c>
    </row>
    <row r="2765" spans="1:72" ht="56.25" x14ac:dyDescent="0.25">
      <c r="A2765" s="4" t="s">
        <v>852</v>
      </c>
      <c r="B2765" s="4" t="s">
        <v>1</v>
      </c>
      <c r="C2765" s="4" t="s">
        <v>12</v>
      </c>
      <c r="D2765" s="102" t="s">
        <v>854</v>
      </c>
      <c r="E2765" s="113">
        <v>8215</v>
      </c>
      <c r="F2765" s="102" t="s">
        <v>910</v>
      </c>
      <c r="G2765" s="98" t="s">
        <v>1650</v>
      </c>
      <c r="H2765" s="13" t="s">
        <v>911</v>
      </c>
      <c r="I2765" s="14">
        <v>0</v>
      </c>
      <c r="J2765" s="14"/>
      <c r="K2765" s="14"/>
      <c r="L2765" s="14"/>
      <c r="M2765" s="14"/>
      <c r="N2765" s="14"/>
      <c r="O2765" s="14">
        <f t="shared" si="4222"/>
        <v>0</v>
      </c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>
        <v>0</v>
      </c>
      <c r="AC2765" s="14">
        <v>0</v>
      </c>
      <c r="AD2765" s="14">
        <v>0</v>
      </c>
      <c r="AE2765" s="14"/>
      <c r="AF2765" s="14"/>
      <c r="AG2765" s="14"/>
      <c r="AH2765" s="14"/>
      <c r="AI2765" s="14"/>
      <c r="AJ2765" s="14">
        <f t="shared" si="4223"/>
        <v>0</v>
      </c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>
        <v>0</v>
      </c>
      <c r="AX2765" s="14">
        <v>0</v>
      </c>
      <c r="AY2765" s="14">
        <v>0</v>
      </c>
      <c r="AZ2765" s="14"/>
      <c r="BA2765" s="14"/>
      <c r="BB2765" s="14"/>
      <c r="BC2765" s="14"/>
      <c r="BD2765" s="14"/>
      <c r="BE2765" s="14">
        <f t="shared" si="4224"/>
        <v>0</v>
      </c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>
        <v>0</v>
      </c>
      <c r="BS2765" s="14">
        <v>0</v>
      </c>
      <c r="BT2765" s="14" t="e">
        <f>IF(#REF!=0,"-",#REF!/#REF!*100)</f>
        <v>#REF!</v>
      </c>
    </row>
    <row r="2766" spans="1:72" ht="45" x14ac:dyDescent="0.25">
      <c r="A2766" s="4" t="s">
        <v>852</v>
      </c>
      <c r="B2766" s="4" t="s">
        <v>1</v>
      </c>
      <c r="C2766" s="4" t="s">
        <v>12</v>
      </c>
      <c r="D2766" s="102" t="s">
        <v>854</v>
      </c>
      <c r="E2766" s="113">
        <v>8215</v>
      </c>
      <c r="F2766" s="102" t="s">
        <v>912</v>
      </c>
      <c r="G2766" s="98" t="s">
        <v>1650</v>
      </c>
      <c r="H2766" s="13" t="s">
        <v>913</v>
      </c>
      <c r="I2766" s="14">
        <v>0</v>
      </c>
      <c r="J2766" s="14"/>
      <c r="K2766" s="14"/>
      <c r="L2766" s="14"/>
      <c r="M2766" s="14"/>
      <c r="N2766" s="14"/>
      <c r="O2766" s="14">
        <f t="shared" si="4222"/>
        <v>0</v>
      </c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>
        <v>0</v>
      </c>
      <c r="AC2766" s="14">
        <v>0</v>
      </c>
      <c r="AD2766" s="14">
        <v>0</v>
      </c>
      <c r="AE2766" s="14"/>
      <c r="AF2766" s="14"/>
      <c r="AG2766" s="14"/>
      <c r="AH2766" s="14"/>
      <c r="AI2766" s="14"/>
      <c r="AJ2766" s="14">
        <f t="shared" si="4223"/>
        <v>0</v>
      </c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>
        <v>0</v>
      </c>
      <c r="AX2766" s="14">
        <v>0</v>
      </c>
      <c r="AY2766" s="14">
        <v>0</v>
      </c>
      <c r="AZ2766" s="14"/>
      <c r="BA2766" s="14"/>
      <c r="BB2766" s="14"/>
      <c r="BC2766" s="14"/>
      <c r="BD2766" s="14"/>
      <c r="BE2766" s="14">
        <f t="shared" si="4224"/>
        <v>0</v>
      </c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>
        <v>0</v>
      </c>
      <c r="BS2766" s="14">
        <v>0</v>
      </c>
      <c r="BT2766" s="14" t="e">
        <f>IF(#REF!=0,"-",#REF!/#REF!*100)</f>
        <v>#REF!</v>
      </c>
    </row>
    <row r="2767" spans="1:72" ht="22.5" x14ac:dyDescent="0.25">
      <c r="A2767" s="1" t="s">
        <v>852</v>
      </c>
      <c r="B2767" s="1" t="s">
        <v>1</v>
      </c>
      <c r="C2767" s="1" t="s">
        <v>12</v>
      </c>
      <c r="D2767" s="105" t="s">
        <v>854</v>
      </c>
      <c r="E2767" s="105" t="s">
        <v>107</v>
      </c>
      <c r="F2767" s="102" t="s">
        <v>0</v>
      </c>
      <c r="G2767" s="13" t="s">
        <v>0</v>
      </c>
      <c r="H2767" s="2" t="s">
        <v>108</v>
      </c>
      <c r="I2767" s="12">
        <f t="shared" ref="I2767:AA2767" si="4285">SUM(I2768:I2771)</f>
        <v>0</v>
      </c>
      <c r="J2767" s="12">
        <f t="shared" si="4285"/>
        <v>0</v>
      </c>
      <c r="K2767" s="12">
        <f t="shared" si="4285"/>
        <v>0</v>
      </c>
      <c r="L2767" s="12">
        <f t="shared" si="4285"/>
        <v>0</v>
      </c>
      <c r="M2767" s="12">
        <f t="shared" si="4285"/>
        <v>0</v>
      </c>
      <c r="N2767" s="12">
        <f t="shared" si="4285"/>
        <v>0</v>
      </c>
      <c r="O2767" s="12">
        <f t="shared" si="4285"/>
        <v>0</v>
      </c>
      <c r="P2767" s="12">
        <f t="shared" si="4285"/>
        <v>0</v>
      </c>
      <c r="Q2767" s="12">
        <f t="shared" si="4285"/>
        <v>0</v>
      </c>
      <c r="R2767" s="12">
        <f t="shared" si="4285"/>
        <v>0</v>
      </c>
      <c r="S2767" s="12">
        <f t="shared" si="4285"/>
        <v>0</v>
      </c>
      <c r="T2767" s="12">
        <f t="shared" si="4285"/>
        <v>0</v>
      </c>
      <c r="U2767" s="12">
        <f t="shared" si="4285"/>
        <v>0</v>
      </c>
      <c r="V2767" s="12">
        <f t="shared" si="4285"/>
        <v>0</v>
      </c>
      <c r="W2767" s="12">
        <f t="shared" si="4285"/>
        <v>0</v>
      </c>
      <c r="X2767" s="12">
        <f t="shared" si="4285"/>
        <v>0</v>
      </c>
      <c r="Y2767" s="12">
        <f t="shared" si="4285"/>
        <v>0</v>
      </c>
      <c r="Z2767" s="12">
        <f t="shared" si="4285"/>
        <v>0</v>
      </c>
      <c r="AA2767" s="12">
        <f t="shared" si="4285"/>
        <v>0</v>
      </c>
      <c r="AB2767" s="12">
        <v>0</v>
      </c>
      <c r="AC2767" s="12">
        <v>0</v>
      </c>
      <c r="AD2767" s="12">
        <f t="shared" ref="AD2767:AV2767" si="4286">SUM(AD2768:AD2771)</f>
        <v>0</v>
      </c>
      <c r="AE2767" s="12">
        <f t="shared" si="4286"/>
        <v>0</v>
      </c>
      <c r="AF2767" s="12">
        <f t="shared" si="4286"/>
        <v>0</v>
      </c>
      <c r="AG2767" s="12">
        <f t="shared" si="4286"/>
        <v>0</v>
      </c>
      <c r="AH2767" s="12">
        <f t="shared" si="4286"/>
        <v>0</v>
      </c>
      <c r="AI2767" s="12">
        <f t="shared" si="4286"/>
        <v>0</v>
      </c>
      <c r="AJ2767" s="12">
        <f t="shared" si="4286"/>
        <v>0</v>
      </c>
      <c r="AK2767" s="12">
        <f t="shared" si="4286"/>
        <v>0</v>
      </c>
      <c r="AL2767" s="12">
        <f t="shared" si="4286"/>
        <v>0</v>
      </c>
      <c r="AM2767" s="12">
        <f t="shared" si="4286"/>
        <v>0</v>
      </c>
      <c r="AN2767" s="12">
        <f t="shared" si="4286"/>
        <v>0</v>
      </c>
      <c r="AO2767" s="12">
        <f t="shared" si="4286"/>
        <v>0</v>
      </c>
      <c r="AP2767" s="12">
        <f t="shared" si="4286"/>
        <v>0</v>
      </c>
      <c r="AQ2767" s="12">
        <f t="shared" si="4286"/>
        <v>0</v>
      </c>
      <c r="AR2767" s="12">
        <f t="shared" si="4286"/>
        <v>0</v>
      </c>
      <c r="AS2767" s="12">
        <f t="shared" si="4286"/>
        <v>0</v>
      </c>
      <c r="AT2767" s="12">
        <f t="shared" si="4286"/>
        <v>0</v>
      </c>
      <c r="AU2767" s="12">
        <f t="shared" si="4286"/>
        <v>0</v>
      </c>
      <c r="AV2767" s="12">
        <f t="shared" si="4286"/>
        <v>0</v>
      </c>
      <c r="AW2767" s="12">
        <v>0</v>
      </c>
      <c r="AX2767" s="12">
        <v>0</v>
      </c>
      <c r="AY2767" s="12">
        <f t="shared" ref="AY2767:BQ2767" si="4287">SUM(AY2768:AY2771)</f>
        <v>1000600</v>
      </c>
      <c r="AZ2767" s="12">
        <f t="shared" si="4287"/>
        <v>932191</v>
      </c>
      <c r="BA2767" s="12">
        <f t="shared" si="4287"/>
        <v>0</v>
      </c>
      <c r="BB2767" s="12">
        <f t="shared" si="4287"/>
        <v>0</v>
      </c>
      <c r="BC2767" s="12">
        <f t="shared" si="4287"/>
        <v>0</v>
      </c>
      <c r="BD2767" s="12">
        <f t="shared" si="4287"/>
        <v>0</v>
      </c>
      <c r="BE2767" s="12">
        <f t="shared" si="4287"/>
        <v>1932791</v>
      </c>
      <c r="BF2767" s="12">
        <f t="shared" si="4287"/>
        <v>0</v>
      </c>
      <c r="BG2767" s="12">
        <f t="shared" si="4287"/>
        <v>0</v>
      </c>
      <c r="BH2767" s="12">
        <f t="shared" si="4287"/>
        <v>932191</v>
      </c>
      <c r="BI2767" s="12">
        <f t="shared" si="4287"/>
        <v>0</v>
      </c>
      <c r="BJ2767" s="12">
        <f t="shared" si="4287"/>
        <v>0</v>
      </c>
      <c r="BK2767" s="12">
        <f t="shared" si="4287"/>
        <v>0</v>
      </c>
      <c r="BL2767" s="12">
        <f t="shared" si="4287"/>
        <v>0</v>
      </c>
      <c r="BM2767" s="12">
        <f t="shared" si="4287"/>
        <v>0</v>
      </c>
      <c r="BN2767" s="12">
        <f t="shared" si="4287"/>
        <v>0</v>
      </c>
      <c r="BO2767" s="12">
        <f t="shared" si="4287"/>
        <v>0</v>
      </c>
      <c r="BP2767" s="12">
        <f t="shared" si="4287"/>
        <v>0</v>
      </c>
      <c r="BQ2767" s="12">
        <f t="shared" si="4287"/>
        <v>0</v>
      </c>
      <c r="BR2767" s="12">
        <v>932191</v>
      </c>
      <c r="BS2767" s="12">
        <v>1000600</v>
      </c>
      <c r="BT2767" s="12" t="e">
        <f>IF(#REF!=0,"-",#REF!/#REF!*100)</f>
        <v>#REF!</v>
      </c>
    </row>
    <row r="2768" spans="1:72" ht="45" x14ac:dyDescent="0.25">
      <c r="A2768" s="4" t="s">
        <v>852</v>
      </c>
      <c r="B2768" s="4" t="s">
        <v>1</v>
      </c>
      <c r="C2768" s="4" t="s">
        <v>12</v>
      </c>
      <c r="D2768" s="102" t="s">
        <v>854</v>
      </c>
      <c r="E2768" s="113">
        <v>8216</v>
      </c>
      <c r="F2768" s="102" t="s">
        <v>914</v>
      </c>
      <c r="G2768" s="98" t="s">
        <v>1650</v>
      </c>
      <c r="H2768" s="13" t="s">
        <v>915</v>
      </c>
      <c r="I2768" s="14">
        <v>0</v>
      </c>
      <c r="J2768" s="14"/>
      <c r="K2768" s="14"/>
      <c r="L2768" s="14"/>
      <c r="M2768" s="14"/>
      <c r="N2768" s="14"/>
      <c r="O2768" s="14">
        <f t="shared" si="4222"/>
        <v>0</v>
      </c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>
        <v>0</v>
      </c>
      <c r="AC2768" s="14">
        <v>0</v>
      </c>
      <c r="AD2768" s="14">
        <v>0</v>
      </c>
      <c r="AE2768" s="14"/>
      <c r="AF2768" s="14"/>
      <c r="AG2768" s="14"/>
      <c r="AH2768" s="14"/>
      <c r="AI2768" s="14"/>
      <c r="AJ2768" s="14">
        <f t="shared" si="4223"/>
        <v>0</v>
      </c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>
        <v>0</v>
      </c>
      <c r="AX2768" s="14">
        <v>0</v>
      </c>
      <c r="AY2768" s="14">
        <v>600</v>
      </c>
      <c r="AZ2768" s="14">
        <v>547027</v>
      </c>
      <c r="BA2768" s="14"/>
      <c r="BB2768" s="14"/>
      <c r="BC2768" s="14"/>
      <c r="BD2768" s="14"/>
      <c r="BE2768" s="14">
        <f t="shared" si="4224"/>
        <v>547627</v>
      </c>
      <c r="BF2768" s="14"/>
      <c r="BG2768" s="14"/>
      <c r="BH2768" s="14">
        <v>547027</v>
      </c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>
        <v>547027</v>
      </c>
      <c r="BS2768" s="14">
        <v>600</v>
      </c>
      <c r="BT2768" s="14" t="e">
        <f>IF(#REF!=0,"-",#REF!/#REF!*100)</f>
        <v>#REF!</v>
      </c>
    </row>
    <row r="2769" spans="1:72" ht="33.75" x14ac:dyDescent="0.25">
      <c r="A2769" s="4" t="s">
        <v>852</v>
      </c>
      <c r="B2769" s="4" t="s">
        <v>1</v>
      </c>
      <c r="C2769" s="4" t="s">
        <v>12</v>
      </c>
      <c r="D2769" s="102" t="s">
        <v>854</v>
      </c>
      <c r="E2769" s="113">
        <v>8216</v>
      </c>
      <c r="F2769" s="102" t="s">
        <v>916</v>
      </c>
      <c r="G2769" s="98" t="s">
        <v>1650</v>
      </c>
      <c r="H2769" s="13" t="s">
        <v>917</v>
      </c>
      <c r="I2769" s="14">
        <v>0</v>
      </c>
      <c r="J2769" s="14"/>
      <c r="K2769" s="14"/>
      <c r="L2769" s="14"/>
      <c r="M2769" s="14"/>
      <c r="N2769" s="14"/>
      <c r="O2769" s="14">
        <f t="shared" si="4222"/>
        <v>0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>
        <v>0</v>
      </c>
      <c r="AC2769" s="14">
        <v>0</v>
      </c>
      <c r="AD2769" s="14">
        <v>0</v>
      </c>
      <c r="AE2769" s="14"/>
      <c r="AF2769" s="14"/>
      <c r="AG2769" s="14"/>
      <c r="AH2769" s="14"/>
      <c r="AI2769" s="14"/>
      <c r="AJ2769" s="14">
        <f t="shared" si="4223"/>
        <v>0</v>
      </c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>
        <v>0</v>
      </c>
      <c r="AX2769" s="14">
        <v>0</v>
      </c>
      <c r="AY2769" s="14">
        <v>1000000</v>
      </c>
      <c r="AZ2769" s="14">
        <v>385164</v>
      </c>
      <c r="BA2769" s="14"/>
      <c r="BB2769" s="14"/>
      <c r="BC2769" s="14"/>
      <c r="BD2769" s="14"/>
      <c r="BE2769" s="14">
        <f t="shared" si="4224"/>
        <v>1385164</v>
      </c>
      <c r="BF2769" s="14"/>
      <c r="BG2769" s="14"/>
      <c r="BH2769" s="14">
        <v>385164</v>
      </c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>
        <v>385164</v>
      </c>
      <c r="BS2769" s="14">
        <v>1000000</v>
      </c>
      <c r="BT2769" s="14" t="e">
        <f>IF(#REF!=0,"-",#REF!/#REF!*100)</f>
        <v>#REF!</v>
      </c>
    </row>
    <row r="2770" spans="1:72" ht="45" x14ac:dyDescent="0.25">
      <c r="A2770" s="4" t="s">
        <v>852</v>
      </c>
      <c r="B2770" s="4" t="s">
        <v>1</v>
      </c>
      <c r="C2770" s="4" t="s">
        <v>12</v>
      </c>
      <c r="D2770" s="102" t="s">
        <v>854</v>
      </c>
      <c r="E2770" s="113">
        <v>8216</v>
      </c>
      <c r="F2770" s="102" t="s">
        <v>918</v>
      </c>
      <c r="G2770" s="98" t="s">
        <v>1650</v>
      </c>
      <c r="H2770" s="13" t="s">
        <v>919</v>
      </c>
      <c r="I2770" s="14">
        <v>0</v>
      </c>
      <c r="J2770" s="14"/>
      <c r="K2770" s="14"/>
      <c r="L2770" s="14"/>
      <c r="M2770" s="14"/>
      <c r="N2770" s="14"/>
      <c r="O2770" s="14">
        <f t="shared" si="4222"/>
        <v>0</v>
      </c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>
        <v>0</v>
      </c>
      <c r="AC2770" s="14">
        <v>0</v>
      </c>
      <c r="AD2770" s="14">
        <v>0</v>
      </c>
      <c r="AE2770" s="14"/>
      <c r="AF2770" s="14"/>
      <c r="AG2770" s="14"/>
      <c r="AH2770" s="14"/>
      <c r="AI2770" s="14"/>
      <c r="AJ2770" s="14">
        <f t="shared" si="4223"/>
        <v>0</v>
      </c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>
        <v>0</v>
      </c>
      <c r="AX2770" s="14">
        <v>0</v>
      </c>
      <c r="AY2770" s="14">
        <v>0</v>
      </c>
      <c r="AZ2770" s="14"/>
      <c r="BA2770" s="14"/>
      <c r="BB2770" s="14"/>
      <c r="BC2770" s="14"/>
      <c r="BD2770" s="14"/>
      <c r="BE2770" s="14">
        <f t="shared" si="4224"/>
        <v>0</v>
      </c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>
        <v>0</v>
      </c>
      <c r="BS2770" s="14">
        <v>0</v>
      </c>
      <c r="BT2770" s="14" t="e">
        <f>IF(#REF!=0,"-",#REF!/#REF!*100)</f>
        <v>#REF!</v>
      </c>
    </row>
    <row r="2771" spans="1:72" x14ac:dyDescent="0.25">
      <c r="A2771" s="4" t="s">
        <v>852</v>
      </c>
      <c r="B2771" s="4" t="s">
        <v>1</v>
      </c>
      <c r="C2771" s="4" t="s">
        <v>12</v>
      </c>
      <c r="D2771" s="102" t="s">
        <v>854</v>
      </c>
      <c r="E2771" s="113">
        <v>8216</v>
      </c>
      <c r="F2771" s="102" t="s">
        <v>920</v>
      </c>
      <c r="G2771" s="98" t="s">
        <v>1650</v>
      </c>
      <c r="H2771" s="13" t="s">
        <v>921</v>
      </c>
      <c r="I2771" s="14">
        <v>0</v>
      </c>
      <c r="J2771" s="14"/>
      <c r="K2771" s="14"/>
      <c r="L2771" s="14"/>
      <c r="M2771" s="14"/>
      <c r="N2771" s="14"/>
      <c r="O2771" s="14">
        <f t="shared" si="4222"/>
        <v>0</v>
      </c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>
        <v>0</v>
      </c>
      <c r="AC2771" s="14">
        <v>0</v>
      </c>
      <c r="AD2771" s="14">
        <v>0</v>
      </c>
      <c r="AE2771" s="14"/>
      <c r="AF2771" s="14"/>
      <c r="AG2771" s="14"/>
      <c r="AH2771" s="14"/>
      <c r="AI2771" s="14"/>
      <c r="AJ2771" s="14">
        <f t="shared" si="4223"/>
        <v>0</v>
      </c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>
        <v>0</v>
      </c>
      <c r="AX2771" s="14">
        <v>0</v>
      </c>
      <c r="AY2771" s="14">
        <v>0</v>
      </c>
      <c r="AZ2771" s="14"/>
      <c r="BA2771" s="14"/>
      <c r="BB2771" s="14"/>
      <c r="BC2771" s="14"/>
      <c r="BD2771" s="14"/>
      <c r="BE2771" s="14">
        <f t="shared" si="4224"/>
        <v>0</v>
      </c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>
        <v>0</v>
      </c>
      <c r="BS2771" s="14">
        <v>0</v>
      </c>
      <c r="BT2771" s="14" t="e">
        <f>IF(#REF!=0,"-",#REF!/#REF!*100)</f>
        <v>#REF!</v>
      </c>
    </row>
    <row r="2772" spans="1:72" ht="22.5" x14ac:dyDescent="0.25">
      <c r="A2772" s="13" t="s">
        <v>0</v>
      </c>
      <c r="B2772" s="13" t="s">
        <v>0</v>
      </c>
      <c r="C2772" s="13" t="s">
        <v>0</v>
      </c>
      <c r="D2772" s="98" t="s">
        <v>0</v>
      </c>
      <c r="E2772" s="98" t="s">
        <v>0</v>
      </c>
      <c r="F2772" s="98" t="s">
        <v>0</v>
      </c>
      <c r="G2772" s="13" t="s">
        <v>0</v>
      </c>
      <c r="H2772" s="10" t="s">
        <v>922</v>
      </c>
      <c r="I2772" s="11">
        <f t="shared" ref="I2772:AA2772" si="4288">SUM(I2745,I2735,I2723,I2685)</f>
        <v>0</v>
      </c>
      <c r="J2772" s="11">
        <f t="shared" si="4288"/>
        <v>0</v>
      </c>
      <c r="K2772" s="11">
        <f t="shared" si="4288"/>
        <v>0</v>
      </c>
      <c r="L2772" s="11">
        <f t="shared" si="4288"/>
        <v>0</v>
      </c>
      <c r="M2772" s="11">
        <f t="shared" si="4288"/>
        <v>0</v>
      </c>
      <c r="N2772" s="11">
        <f t="shared" si="4288"/>
        <v>0</v>
      </c>
      <c r="O2772" s="11">
        <f t="shared" si="4288"/>
        <v>0</v>
      </c>
      <c r="P2772" s="11">
        <f t="shared" si="4288"/>
        <v>0</v>
      </c>
      <c r="Q2772" s="11">
        <f t="shared" si="4288"/>
        <v>0</v>
      </c>
      <c r="R2772" s="11">
        <f t="shared" si="4288"/>
        <v>0</v>
      </c>
      <c r="S2772" s="11">
        <f t="shared" si="4288"/>
        <v>0</v>
      </c>
      <c r="T2772" s="11">
        <f t="shared" si="4288"/>
        <v>0</v>
      </c>
      <c r="U2772" s="11">
        <f t="shared" si="4288"/>
        <v>0</v>
      </c>
      <c r="V2772" s="11">
        <f t="shared" si="4288"/>
        <v>0</v>
      </c>
      <c r="W2772" s="11">
        <f t="shared" si="4288"/>
        <v>0</v>
      </c>
      <c r="X2772" s="11">
        <f t="shared" si="4288"/>
        <v>0</v>
      </c>
      <c r="Y2772" s="11">
        <f t="shared" si="4288"/>
        <v>0</v>
      </c>
      <c r="Z2772" s="11">
        <f t="shared" si="4288"/>
        <v>0</v>
      </c>
      <c r="AA2772" s="11">
        <f t="shared" si="4288"/>
        <v>0</v>
      </c>
      <c r="AB2772" s="11">
        <v>0</v>
      </c>
      <c r="AC2772" s="11">
        <v>0</v>
      </c>
      <c r="AD2772" s="11">
        <f t="shared" ref="AD2772:AV2772" si="4289">SUM(AD2745,AD2735,AD2723,AD2685)</f>
        <v>0</v>
      </c>
      <c r="AE2772" s="11">
        <f t="shared" si="4289"/>
        <v>0</v>
      </c>
      <c r="AF2772" s="11">
        <f t="shared" si="4289"/>
        <v>0</v>
      </c>
      <c r="AG2772" s="11">
        <f t="shared" si="4289"/>
        <v>0</v>
      </c>
      <c r="AH2772" s="11">
        <f t="shared" si="4289"/>
        <v>0</v>
      </c>
      <c r="AI2772" s="11">
        <f t="shared" si="4289"/>
        <v>0</v>
      </c>
      <c r="AJ2772" s="11">
        <f t="shared" si="4289"/>
        <v>0</v>
      </c>
      <c r="AK2772" s="11">
        <f t="shared" si="4289"/>
        <v>0</v>
      </c>
      <c r="AL2772" s="11">
        <f t="shared" si="4289"/>
        <v>0</v>
      </c>
      <c r="AM2772" s="11">
        <f t="shared" si="4289"/>
        <v>0</v>
      </c>
      <c r="AN2772" s="11">
        <f t="shared" si="4289"/>
        <v>0</v>
      </c>
      <c r="AO2772" s="11">
        <f t="shared" si="4289"/>
        <v>0</v>
      </c>
      <c r="AP2772" s="11">
        <f t="shared" si="4289"/>
        <v>0</v>
      </c>
      <c r="AQ2772" s="11">
        <f t="shared" si="4289"/>
        <v>0</v>
      </c>
      <c r="AR2772" s="11">
        <f t="shared" si="4289"/>
        <v>0</v>
      </c>
      <c r="AS2772" s="11">
        <f t="shared" si="4289"/>
        <v>0</v>
      </c>
      <c r="AT2772" s="11">
        <f t="shared" si="4289"/>
        <v>0</v>
      </c>
      <c r="AU2772" s="11">
        <f t="shared" si="4289"/>
        <v>0</v>
      </c>
      <c r="AV2772" s="11">
        <f t="shared" si="4289"/>
        <v>0</v>
      </c>
      <c r="AW2772" s="11">
        <v>0</v>
      </c>
      <c r="AX2772" s="11">
        <v>0</v>
      </c>
      <c r="AY2772" s="11">
        <f t="shared" ref="AY2772:BQ2772" si="4290">SUM(AY2745,AY2735,AY2723,AY2685)</f>
        <v>1806800</v>
      </c>
      <c r="AZ2772" s="11">
        <f t="shared" si="4290"/>
        <v>2803632</v>
      </c>
      <c r="BA2772" s="11">
        <f t="shared" si="4290"/>
        <v>0</v>
      </c>
      <c r="BB2772" s="11">
        <f t="shared" si="4290"/>
        <v>0</v>
      </c>
      <c r="BC2772" s="11">
        <f t="shared" si="4290"/>
        <v>0</v>
      </c>
      <c r="BD2772" s="11">
        <f t="shared" si="4290"/>
        <v>0</v>
      </c>
      <c r="BE2772" s="11">
        <f t="shared" si="4290"/>
        <v>4610432</v>
      </c>
      <c r="BF2772" s="11">
        <f t="shared" si="4290"/>
        <v>0</v>
      </c>
      <c r="BG2772" s="11">
        <f t="shared" si="4290"/>
        <v>0</v>
      </c>
      <c r="BH2772" s="11">
        <f t="shared" si="4290"/>
        <v>2803632</v>
      </c>
      <c r="BI2772" s="11">
        <f t="shared" si="4290"/>
        <v>0</v>
      </c>
      <c r="BJ2772" s="11">
        <f t="shared" si="4290"/>
        <v>0</v>
      </c>
      <c r="BK2772" s="11">
        <f t="shared" si="4290"/>
        <v>0</v>
      </c>
      <c r="BL2772" s="11">
        <f t="shared" si="4290"/>
        <v>0</v>
      </c>
      <c r="BM2772" s="11">
        <f t="shared" si="4290"/>
        <v>0</v>
      </c>
      <c r="BN2772" s="11">
        <f t="shared" si="4290"/>
        <v>0</v>
      </c>
      <c r="BO2772" s="11">
        <f t="shared" si="4290"/>
        <v>0</v>
      </c>
      <c r="BP2772" s="11">
        <f t="shared" si="4290"/>
        <v>0</v>
      </c>
      <c r="BQ2772" s="11">
        <f t="shared" si="4290"/>
        <v>0</v>
      </c>
      <c r="BR2772" s="11">
        <v>2803632</v>
      </c>
      <c r="BS2772" s="11">
        <v>1806800</v>
      </c>
      <c r="BT2772" s="11" t="e">
        <f>IF(#REF!=0,"-",#REF!/#REF!*100)</f>
        <v>#REF!</v>
      </c>
    </row>
    <row r="2773" spans="1:72" ht="15.75" thickBot="1" x14ac:dyDescent="0.3">
      <c r="A2773" s="13" t="s">
        <v>0</v>
      </c>
      <c r="B2773" s="13" t="s">
        <v>0</v>
      </c>
      <c r="C2773" s="13" t="s">
        <v>0</v>
      </c>
      <c r="D2773" s="98" t="s">
        <v>0</v>
      </c>
      <c r="E2773" s="98" t="s">
        <v>0</v>
      </c>
      <c r="F2773" s="98" t="s">
        <v>0</v>
      </c>
      <c r="G2773" s="13" t="s">
        <v>0</v>
      </c>
      <c r="H2773" s="2" t="s">
        <v>53</v>
      </c>
      <c r="I2773" s="13" t="s">
        <v>0</v>
      </c>
      <c r="J2773" s="13"/>
      <c r="K2773" s="13"/>
      <c r="L2773" s="13"/>
      <c r="M2773" s="13"/>
      <c r="N2773" s="13"/>
      <c r="O2773" s="13" t="e">
        <f t="shared" si="4222"/>
        <v>#VALUE!</v>
      </c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>
        <v>0</v>
      </c>
      <c r="AC2773" s="13" t="e">
        <v>#VALUE!</v>
      </c>
      <c r="AD2773" s="13" t="s">
        <v>0</v>
      </c>
      <c r="AE2773" s="13"/>
      <c r="AF2773" s="13"/>
      <c r="AG2773" s="13"/>
      <c r="AH2773" s="13"/>
      <c r="AI2773" s="13"/>
      <c r="AJ2773" s="13" t="e">
        <f t="shared" si="4223"/>
        <v>#VALUE!</v>
      </c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>
        <v>0</v>
      </c>
      <c r="AX2773" s="13" t="e">
        <v>#VALUE!</v>
      </c>
      <c r="AY2773" s="13" t="s">
        <v>0</v>
      </c>
      <c r="AZ2773" s="13"/>
      <c r="BA2773" s="13"/>
      <c r="BB2773" s="13"/>
      <c r="BC2773" s="13"/>
      <c r="BD2773" s="13"/>
      <c r="BE2773" s="13" t="e">
        <f t="shared" si="4224"/>
        <v>#VALUE!</v>
      </c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>
        <v>0</v>
      </c>
      <c r="BS2773" s="13" t="e">
        <v>#VALUE!</v>
      </c>
      <c r="BT2773" s="12"/>
    </row>
    <row r="2774" spans="1:72" ht="69.75" customHeight="1" thickBot="1" x14ac:dyDescent="0.3">
      <c r="A2774" s="132" t="s">
        <v>0</v>
      </c>
      <c r="B2774" s="132" t="s">
        <v>0</v>
      </c>
      <c r="C2774" s="132" t="s">
        <v>0</v>
      </c>
      <c r="D2774" s="135" t="s">
        <v>0</v>
      </c>
      <c r="E2774" s="135" t="s">
        <v>0</v>
      </c>
      <c r="F2774" s="135" t="s">
        <v>0</v>
      </c>
      <c r="G2774" s="138" t="s">
        <v>0</v>
      </c>
      <c r="H2774" s="5" t="s">
        <v>54</v>
      </c>
      <c r="I2774" s="89" t="s">
        <v>9</v>
      </c>
      <c r="J2774" s="89" t="s">
        <v>1606</v>
      </c>
      <c r="K2774" s="89" t="s">
        <v>1534</v>
      </c>
      <c r="L2774" s="89" t="s">
        <v>1592</v>
      </c>
      <c r="M2774" s="89" t="s">
        <v>1593</v>
      </c>
      <c r="N2774" s="89" t="s">
        <v>1594</v>
      </c>
      <c r="O2774" s="89" t="s">
        <v>1610</v>
      </c>
      <c r="P2774" s="89" t="s">
        <v>1607</v>
      </c>
      <c r="Q2774" s="89" t="s">
        <v>1595</v>
      </c>
      <c r="R2774" s="89" t="s">
        <v>1596</v>
      </c>
      <c r="S2774" s="89" t="s">
        <v>1597</v>
      </c>
      <c r="T2774" s="89" t="s">
        <v>1598</v>
      </c>
      <c r="U2774" s="89" t="s">
        <v>1599</v>
      </c>
      <c r="V2774" s="89" t="s">
        <v>1600</v>
      </c>
      <c r="W2774" s="89" t="s">
        <v>1608</v>
      </c>
      <c r="X2774" s="89" t="s">
        <v>1609</v>
      </c>
      <c r="Y2774" s="89" t="s">
        <v>1601</v>
      </c>
      <c r="Z2774" s="89" t="s">
        <v>1602</v>
      </c>
      <c r="AA2774" s="89" t="s">
        <v>1603</v>
      </c>
      <c r="AB2774" s="89" t="s">
        <v>1604</v>
      </c>
      <c r="AC2774" s="89" t="s">
        <v>1605</v>
      </c>
      <c r="AD2774" s="90" t="s">
        <v>10</v>
      </c>
      <c r="AE2774" s="90" t="s">
        <v>1606</v>
      </c>
      <c r="AF2774" s="90" t="s">
        <v>1534</v>
      </c>
      <c r="AG2774" s="90" t="s">
        <v>1592</v>
      </c>
      <c r="AH2774" s="90" t="s">
        <v>1593</v>
      </c>
      <c r="AI2774" s="90" t="s">
        <v>1594</v>
      </c>
      <c r="AJ2774" s="90" t="s">
        <v>1611</v>
      </c>
      <c r="AK2774" s="90" t="s">
        <v>1607</v>
      </c>
      <c r="AL2774" s="90" t="s">
        <v>1595</v>
      </c>
      <c r="AM2774" s="90" t="s">
        <v>1596</v>
      </c>
      <c r="AN2774" s="90" t="s">
        <v>1597</v>
      </c>
      <c r="AO2774" s="90" t="s">
        <v>1598</v>
      </c>
      <c r="AP2774" s="90" t="s">
        <v>1599</v>
      </c>
      <c r="AQ2774" s="90" t="s">
        <v>1600</v>
      </c>
      <c r="AR2774" s="90" t="s">
        <v>1608</v>
      </c>
      <c r="AS2774" s="90" t="s">
        <v>1609</v>
      </c>
      <c r="AT2774" s="90" t="s">
        <v>1601</v>
      </c>
      <c r="AU2774" s="90" t="s">
        <v>1602</v>
      </c>
      <c r="AV2774" s="90" t="s">
        <v>1603</v>
      </c>
      <c r="AW2774" s="90" t="s">
        <v>1604</v>
      </c>
      <c r="AX2774" s="90" t="s">
        <v>1605</v>
      </c>
      <c r="AY2774" s="91" t="s">
        <v>11</v>
      </c>
      <c r="AZ2774" s="91" t="s">
        <v>1606</v>
      </c>
      <c r="BA2774" s="91" t="s">
        <v>1534</v>
      </c>
      <c r="BB2774" s="91" t="s">
        <v>1592</v>
      </c>
      <c r="BC2774" s="91" t="s">
        <v>1593</v>
      </c>
      <c r="BD2774" s="91" t="s">
        <v>1594</v>
      </c>
      <c r="BE2774" s="91" t="s">
        <v>1612</v>
      </c>
      <c r="BF2774" s="91" t="s">
        <v>1607</v>
      </c>
      <c r="BG2774" s="91" t="s">
        <v>1595</v>
      </c>
      <c r="BH2774" s="91" t="s">
        <v>1596</v>
      </c>
      <c r="BI2774" s="91" t="s">
        <v>1597</v>
      </c>
      <c r="BJ2774" s="91" t="s">
        <v>1598</v>
      </c>
      <c r="BK2774" s="91" t="s">
        <v>1599</v>
      </c>
      <c r="BL2774" s="91" t="s">
        <v>1600</v>
      </c>
      <c r="BM2774" s="91" t="s">
        <v>1608</v>
      </c>
      <c r="BN2774" s="91" t="s">
        <v>1609</v>
      </c>
      <c r="BO2774" s="91" t="s">
        <v>1601</v>
      </c>
      <c r="BP2774" s="91" t="s">
        <v>1602</v>
      </c>
      <c r="BQ2774" s="91" t="s">
        <v>1603</v>
      </c>
      <c r="BR2774" s="91" t="s">
        <v>1604</v>
      </c>
      <c r="BS2774" s="91" t="s">
        <v>1605</v>
      </c>
      <c r="BT2774" s="5" t="s">
        <v>1671</v>
      </c>
    </row>
    <row r="2775" spans="1:72" x14ac:dyDescent="0.25">
      <c r="A2775" s="133"/>
      <c r="B2775" s="133"/>
      <c r="C2775" s="133"/>
      <c r="D2775" s="136"/>
      <c r="E2775" s="136"/>
      <c r="F2775" s="136"/>
      <c r="G2775" s="139"/>
      <c r="H2775" s="15" t="s">
        <v>0</v>
      </c>
      <c r="I2775" s="9">
        <v>1</v>
      </c>
      <c r="J2775" s="9">
        <v>2</v>
      </c>
      <c r="K2775" s="9">
        <v>3</v>
      </c>
      <c r="L2775" s="9">
        <v>4</v>
      </c>
      <c r="M2775" s="9">
        <v>5</v>
      </c>
      <c r="N2775" s="9">
        <v>6</v>
      </c>
      <c r="O2775" s="9">
        <v>7</v>
      </c>
      <c r="P2775" s="9">
        <v>8</v>
      </c>
      <c r="Q2775" s="9">
        <v>9</v>
      </c>
      <c r="R2775" s="9">
        <v>10</v>
      </c>
      <c r="S2775" s="9">
        <v>11</v>
      </c>
      <c r="T2775" s="9">
        <v>12</v>
      </c>
      <c r="U2775" s="9">
        <v>13</v>
      </c>
      <c r="V2775" s="9">
        <v>14</v>
      </c>
      <c r="W2775" s="9">
        <v>15</v>
      </c>
      <c r="X2775" s="9">
        <v>16</v>
      </c>
      <c r="Y2775" s="9">
        <v>17</v>
      </c>
      <c r="Z2775" s="9">
        <v>18</v>
      </c>
      <c r="AA2775" s="9">
        <v>19</v>
      </c>
      <c r="AB2775" s="9">
        <v>20</v>
      </c>
      <c r="AC2775" s="9">
        <v>21</v>
      </c>
      <c r="AD2775" s="9">
        <v>1</v>
      </c>
      <c r="AE2775" s="9">
        <v>2</v>
      </c>
      <c r="AF2775" s="9">
        <v>3</v>
      </c>
      <c r="AG2775" s="9">
        <v>4</v>
      </c>
      <c r="AH2775" s="9">
        <v>5</v>
      </c>
      <c r="AI2775" s="9">
        <v>6</v>
      </c>
      <c r="AJ2775" s="9">
        <v>7</v>
      </c>
      <c r="AK2775" s="9">
        <v>8</v>
      </c>
      <c r="AL2775" s="9">
        <v>9</v>
      </c>
      <c r="AM2775" s="9">
        <v>10</v>
      </c>
      <c r="AN2775" s="9">
        <v>11</v>
      </c>
      <c r="AO2775" s="9">
        <v>12</v>
      </c>
      <c r="AP2775" s="9">
        <v>13</v>
      </c>
      <c r="AQ2775" s="9">
        <v>14</v>
      </c>
      <c r="AR2775" s="9">
        <v>15</v>
      </c>
      <c r="AS2775" s="9">
        <v>16</v>
      </c>
      <c r="AT2775" s="9">
        <v>17</v>
      </c>
      <c r="AU2775" s="9">
        <v>18</v>
      </c>
      <c r="AV2775" s="9">
        <v>19</v>
      </c>
      <c r="AW2775" s="9">
        <v>20</v>
      </c>
      <c r="AX2775" s="9">
        <v>21</v>
      </c>
      <c r="AY2775" s="9">
        <v>1</v>
      </c>
      <c r="AZ2775" s="9">
        <v>2</v>
      </c>
      <c r="BA2775" s="9">
        <v>3</v>
      </c>
      <c r="BB2775" s="9">
        <v>4</v>
      </c>
      <c r="BC2775" s="9">
        <v>5</v>
      </c>
      <c r="BD2775" s="9">
        <v>6</v>
      </c>
      <c r="BE2775" s="9">
        <v>7</v>
      </c>
      <c r="BF2775" s="9">
        <v>8</v>
      </c>
      <c r="BG2775" s="9">
        <v>9</v>
      </c>
      <c r="BH2775" s="9">
        <v>10</v>
      </c>
      <c r="BI2775" s="9">
        <v>11</v>
      </c>
      <c r="BJ2775" s="9">
        <v>12</v>
      </c>
      <c r="BK2775" s="9">
        <v>13</v>
      </c>
      <c r="BL2775" s="9">
        <v>14</v>
      </c>
      <c r="BM2775" s="9">
        <v>15</v>
      </c>
      <c r="BN2775" s="9">
        <v>16</v>
      </c>
      <c r="BO2775" s="9">
        <v>17</v>
      </c>
      <c r="BP2775" s="9">
        <v>18</v>
      </c>
      <c r="BQ2775" s="9">
        <v>19</v>
      </c>
      <c r="BR2775" s="9">
        <v>20</v>
      </c>
      <c r="BS2775" s="9">
        <v>21</v>
      </c>
      <c r="BT2775" s="9">
        <v>9</v>
      </c>
    </row>
    <row r="2776" spans="1:72" x14ac:dyDescent="0.25">
      <c r="A2776" s="133"/>
      <c r="B2776" s="133"/>
      <c r="C2776" s="133"/>
      <c r="D2776" s="136"/>
      <c r="E2776" s="136"/>
      <c r="F2776" s="136"/>
      <c r="G2776" s="139"/>
      <c r="H2776" s="16" t="s">
        <v>923</v>
      </c>
      <c r="I2776" s="17">
        <f t="shared" ref="I2776:AA2776" si="4291">SUM(I2772)</f>
        <v>0</v>
      </c>
      <c r="J2776" s="17">
        <f t="shared" si="4291"/>
        <v>0</v>
      </c>
      <c r="K2776" s="17">
        <f t="shared" si="4291"/>
        <v>0</v>
      </c>
      <c r="L2776" s="17">
        <f t="shared" si="4291"/>
        <v>0</v>
      </c>
      <c r="M2776" s="17">
        <f t="shared" si="4291"/>
        <v>0</v>
      </c>
      <c r="N2776" s="17">
        <f t="shared" si="4291"/>
        <v>0</v>
      </c>
      <c r="O2776" s="17">
        <f t="shared" ref="O2776" si="4292">SUM(O2772)</f>
        <v>0</v>
      </c>
      <c r="P2776" s="17">
        <f t="shared" si="4291"/>
        <v>0</v>
      </c>
      <c r="Q2776" s="17">
        <f t="shared" si="4291"/>
        <v>0</v>
      </c>
      <c r="R2776" s="17">
        <f t="shared" si="4291"/>
        <v>0</v>
      </c>
      <c r="S2776" s="17">
        <f t="shared" si="4291"/>
        <v>0</v>
      </c>
      <c r="T2776" s="17">
        <f t="shared" si="4291"/>
        <v>0</v>
      </c>
      <c r="U2776" s="17">
        <f t="shared" si="4291"/>
        <v>0</v>
      </c>
      <c r="V2776" s="17">
        <f t="shared" si="4291"/>
        <v>0</v>
      </c>
      <c r="W2776" s="17">
        <f t="shared" si="4291"/>
        <v>0</v>
      </c>
      <c r="X2776" s="17">
        <f t="shared" si="4291"/>
        <v>0</v>
      </c>
      <c r="Y2776" s="17">
        <f t="shared" si="4291"/>
        <v>0</v>
      </c>
      <c r="Z2776" s="17">
        <f t="shared" si="4291"/>
        <v>0</v>
      </c>
      <c r="AA2776" s="17">
        <f t="shared" si="4291"/>
        <v>0</v>
      </c>
      <c r="AB2776" s="17">
        <v>0</v>
      </c>
      <c r="AC2776" s="17">
        <v>0</v>
      </c>
      <c r="AD2776" s="17">
        <f t="shared" ref="AD2776:AV2776" si="4293">SUM(AD2772)</f>
        <v>0</v>
      </c>
      <c r="AE2776" s="17">
        <f t="shared" si="4293"/>
        <v>0</v>
      </c>
      <c r="AF2776" s="17">
        <f t="shared" si="4293"/>
        <v>0</v>
      </c>
      <c r="AG2776" s="17">
        <f t="shared" si="4293"/>
        <v>0</v>
      </c>
      <c r="AH2776" s="17">
        <f t="shared" si="4293"/>
        <v>0</v>
      </c>
      <c r="AI2776" s="17">
        <f t="shared" si="4293"/>
        <v>0</v>
      </c>
      <c r="AJ2776" s="17">
        <f t="shared" ref="AJ2776" si="4294">SUM(AJ2772)</f>
        <v>0</v>
      </c>
      <c r="AK2776" s="17">
        <f t="shared" si="4293"/>
        <v>0</v>
      </c>
      <c r="AL2776" s="17">
        <f t="shared" si="4293"/>
        <v>0</v>
      </c>
      <c r="AM2776" s="17">
        <f t="shared" si="4293"/>
        <v>0</v>
      </c>
      <c r="AN2776" s="17">
        <f t="shared" si="4293"/>
        <v>0</v>
      </c>
      <c r="AO2776" s="17">
        <f t="shared" si="4293"/>
        <v>0</v>
      </c>
      <c r="AP2776" s="17">
        <f t="shared" si="4293"/>
        <v>0</v>
      </c>
      <c r="AQ2776" s="17">
        <f t="shared" si="4293"/>
        <v>0</v>
      </c>
      <c r="AR2776" s="17">
        <f t="shared" si="4293"/>
        <v>0</v>
      </c>
      <c r="AS2776" s="17">
        <f t="shared" si="4293"/>
        <v>0</v>
      </c>
      <c r="AT2776" s="17">
        <f t="shared" si="4293"/>
        <v>0</v>
      </c>
      <c r="AU2776" s="17">
        <f t="shared" si="4293"/>
        <v>0</v>
      </c>
      <c r="AV2776" s="17">
        <f t="shared" si="4293"/>
        <v>0</v>
      </c>
      <c r="AW2776" s="17">
        <v>0</v>
      </c>
      <c r="AX2776" s="17">
        <v>0</v>
      </c>
      <c r="AY2776" s="17">
        <f t="shared" ref="AY2776:BQ2776" si="4295">SUM(AY2772)</f>
        <v>1806800</v>
      </c>
      <c r="AZ2776" s="17">
        <f t="shared" si="4295"/>
        <v>2803632</v>
      </c>
      <c r="BA2776" s="17">
        <f t="shared" si="4295"/>
        <v>0</v>
      </c>
      <c r="BB2776" s="17">
        <f t="shared" si="4295"/>
        <v>0</v>
      </c>
      <c r="BC2776" s="17">
        <f t="shared" si="4295"/>
        <v>0</v>
      </c>
      <c r="BD2776" s="17">
        <f t="shared" si="4295"/>
        <v>0</v>
      </c>
      <c r="BE2776" s="17">
        <f t="shared" ref="BE2776" si="4296">SUM(BE2772)</f>
        <v>4610432</v>
      </c>
      <c r="BF2776" s="17">
        <f t="shared" si="4295"/>
        <v>0</v>
      </c>
      <c r="BG2776" s="17">
        <f t="shared" si="4295"/>
        <v>0</v>
      </c>
      <c r="BH2776" s="17">
        <f t="shared" si="4295"/>
        <v>2803632</v>
      </c>
      <c r="BI2776" s="17">
        <f t="shared" si="4295"/>
        <v>0</v>
      </c>
      <c r="BJ2776" s="17">
        <f t="shared" si="4295"/>
        <v>0</v>
      </c>
      <c r="BK2776" s="17">
        <f t="shared" si="4295"/>
        <v>0</v>
      </c>
      <c r="BL2776" s="17">
        <f t="shared" si="4295"/>
        <v>0</v>
      </c>
      <c r="BM2776" s="17">
        <f t="shared" si="4295"/>
        <v>0</v>
      </c>
      <c r="BN2776" s="17">
        <f t="shared" si="4295"/>
        <v>0</v>
      </c>
      <c r="BO2776" s="17">
        <f t="shared" si="4295"/>
        <v>0</v>
      </c>
      <c r="BP2776" s="17">
        <f t="shared" si="4295"/>
        <v>0</v>
      </c>
      <c r="BQ2776" s="17">
        <f t="shared" si="4295"/>
        <v>0</v>
      </c>
      <c r="BR2776" s="17">
        <v>2803632</v>
      </c>
      <c r="BS2776" s="17">
        <v>1806800</v>
      </c>
      <c r="BT2776" s="17" t="e">
        <f>IF(#REF!=0,"-",#REF!/#REF!*100)</f>
        <v>#REF!</v>
      </c>
    </row>
    <row r="2777" spans="1:72" x14ac:dyDescent="0.25">
      <c r="A2777" s="133"/>
      <c r="B2777" s="133"/>
      <c r="C2777" s="133"/>
      <c r="D2777" s="136"/>
      <c r="E2777" s="136"/>
      <c r="F2777" s="136"/>
      <c r="G2777" s="139"/>
      <c r="H2777" s="18" t="s">
        <v>55</v>
      </c>
      <c r="I2777" s="17">
        <f t="shared" ref="I2777:AA2777" si="4297">SUM(I2776)</f>
        <v>0</v>
      </c>
      <c r="J2777" s="17">
        <f t="shared" si="4297"/>
        <v>0</v>
      </c>
      <c r="K2777" s="17">
        <f t="shared" si="4297"/>
        <v>0</v>
      </c>
      <c r="L2777" s="17">
        <f t="shared" si="4297"/>
        <v>0</v>
      </c>
      <c r="M2777" s="17">
        <f t="shared" si="4297"/>
        <v>0</v>
      </c>
      <c r="N2777" s="17">
        <f t="shared" si="4297"/>
        <v>0</v>
      </c>
      <c r="O2777" s="17">
        <f t="shared" ref="O2777" si="4298">SUM(O2776)</f>
        <v>0</v>
      </c>
      <c r="P2777" s="17">
        <f t="shared" si="4297"/>
        <v>0</v>
      </c>
      <c r="Q2777" s="17">
        <f t="shared" si="4297"/>
        <v>0</v>
      </c>
      <c r="R2777" s="17">
        <f t="shared" si="4297"/>
        <v>0</v>
      </c>
      <c r="S2777" s="17">
        <f t="shared" si="4297"/>
        <v>0</v>
      </c>
      <c r="T2777" s="17">
        <f t="shared" si="4297"/>
        <v>0</v>
      </c>
      <c r="U2777" s="17">
        <f t="shared" si="4297"/>
        <v>0</v>
      </c>
      <c r="V2777" s="17">
        <f t="shared" si="4297"/>
        <v>0</v>
      </c>
      <c r="W2777" s="17">
        <f t="shared" si="4297"/>
        <v>0</v>
      </c>
      <c r="X2777" s="17">
        <f t="shared" si="4297"/>
        <v>0</v>
      </c>
      <c r="Y2777" s="17">
        <f t="shared" si="4297"/>
        <v>0</v>
      </c>
      <c r="Z2777" s="17">
        <f t="shared" si="4297"/>
        <v>0</v>
      </c>
      <c r="AA2777" s="17">
        <f t="shared" si="4297"/>
        <v>0</v>
      </c>
      <c r="AB2777" s="17">
        <v>0</v>
      </c>
      <c r="AC2777" s="17">
        <v>0</v>
      </c>
      <c r="AD2777" s="17">
        <f t="shared" ref="AD2777:AV2777" si="4299">SUM(AD2776)</f>
        <v>0</v>
      </c>
      <c r="AE2777" s="17">
        <f t="shared" si="4299"/>
        <v>0</v>
      </c>
      <c r="AF2777" s="17">
        <f t="shared" si="4299"/>
        <v>0</v>
      </c>
      <c r="AG2777" s="17">
        <f t="shared" si="4299"/>
        <v>0</v>
      </c>
      <c r="AH2777" s="17">
        <f t="shared" si="4299"/>
        <v>0</v>
      </c>
      <c r="AI2777" s="17">
        <f t="shared" si="4299"/>
        <v>0</v>
      </c>
      <c r="AJ2777" s="17">
        <f t="shared" ref="AJ2777" si="4300">SUM(AJ2776)</f>
        <v>0</v>
      </c>
      <c r="AK2777" s="17">
        <f t="shared" si="4299"/>
        <v>0</v>
      </c>
      <c r="AL2777" s="17">
        <f t="shared" si="4299"/>
        <v>0</v>
      </c>
      <c r="AM2777" s="17">
        <f t="shared" si="4299"/>
        <v>0</v>
      </c>
      <c r="AN2777" s="17">
        <f t="shared" si="4299"/>
        <v>0</v>
      </c>
      <c r="AO2777" s="17">
        <f t="shared" si="4299"/>
        <v>0</v>
      </c>
      <c r="AP2777" s="17">
        <f t="shared" si="4299"/>
        <v>0</v>
      </c>
      <c r="AQ2777" s="17">
        <f t="shared" si="4299"/>
        <v>0</v>
      </c>
      <c r="AR2777" s="17">
        <f t="shared" si="4299"/>
        <v>0</v>
      </c>
      <c r="AS2777" s="17">
        <f t="shared" si="4299"/>
        <v>0</v>
      </c>
      <c r="AT2777" s="17">
        <f t="shared" si="4299"/>
        <v>0</v>
      </c>
      <c r="AU2777" s="17">
        <f t="shared" si="4299"/>
        <v>0</v>
      </c>
      <c r="AV2777" s="17">
        <f t="shared" si="4299"/>
        <v>0</v>
      </c>
      <c r="AW2777" s="17">
        <v>0</v>
      </c>
      <c r="AX2777" s="17">
        <v>0</v>
      </c>
      <c r="AY2777" s="17">
        <f t="shared" ref="AY2777:BQ2777" si="4301">SUM(AY2776)</f>
        <v>1806800</v>
      </c>
      <c r="AZ2777" s="17">
        <f t="shared" si="4301"/>
        <v>2803632</v>
      </c>
      <c r="BA2777" s="17">
        <f t="shared" si="4301"/>
        <v>0</v>
      </c>
      <c r="BB2777" s="17">
        <f t="shared" si="4301"/>
        <v>0</v>
      </c>
      <c r="BC2777" s="17">
        <f t="shared" si="4301"/>
        <v>0</v>
      </c>
      <c r="BD2777" s="17">
        <f t="shared" si="4301"/>
        <v>0</v>
      </c>
      <c r="BE2777" s="17">
        <f t="shared" ref="BE2777" si="4302">SUM(BE2776)</f>
        <v>4610432</v>
      </c>
      <c r="BF2777" s="17">
        <f t="shared" si="4301"/>
        <v>0</v>
      </c>
      <c r="BG2777" s="17">
        <f t="shared" si="4301"/>
        <v>0</v>
      </c>
      <c r="BH2777" s="17">
        <f t="shared" si="4301"/>
        <v>2803632</v>
      </c>
      <c r="BI2777" s="17">
        <f t="shared" si="4301"/>
        <v>0</v>
      </c>
      <c r="BJ2777" s="17">
        <f t="shared" si="4301"/>
        <v>0</v>
      </c>
      <c r="BK2777" s="17">
        <f t="shared" si="4301"/>
        <v>0</v>
      </c>
      <c r="BL2777" s="17">
        <f t="shared" si="4301"/>
        <v>0</v>
      </c>
      <c r="BM2777" s="17">
        <f t="shared" si="4301"/>
        <v>0</v>
      </c>
      <c r="BN2777" s="17">
        <f t="shared" si="4301"/>
        <v>0</v>
      </c>
      <c r="BO2777" s="17">
        <f t="shared" si="4301"/>
        <v>0</v>
      </c>
      <c r="BP2777" s="17">
        <f t="shared" si="4301"/>
        <v>0</v>
      </c>
      <c r="BQ2777" s="17">
        <f t="shared" si="4301"/>
        <v>0</v>
      </c>
      <c r="BR2777" s="17">
        <v>2803632</v>
      </c>
      <c r="BS2777" s="17">
        <v>1806800</v>
      </c>
      <c r="BT2777" s="17" t="e">
        <f>IF(#REF!=0,"-",#REF!/#REF!*100)</f>
        <v>#REF!</v>
      </c>
    </row>
    <row r="2778" spans="1:72" x14ac:dyDescent="0.25">
      <c r="A2778" s="134"/>
      <c r="B2778" s="134"/>
      <c r="C2778" s="134"/>
      <c r="D2778" s="137"/>
      <c r="E2778" s="137"/>
      <c r="F2778" s="137"/>
      <c r="G2778" s="140"/>
      <c r="O2778">
        <f t="shared" si="4222"/>
        <v>0</v>
      </c>
      <c r="AB2778">
        <v>0</v>
      </c>
      <c r="AC2778">
        <v>0</v>
      </c>
      <c r="AJ2778">
        <f t="shared" si="4223"/>
        <v>0</v>
      </c>
      <c r="AW2778">
        <v>0</v>
      </c>
      <c r="AX2778">
        <v>0</v>
      </c>
      <c r="BE2778">
        <f t="shared" si="4224"/>
        <v>0</v>
      </c>
      <c r="BR2778">
        <v>0</v>
      </c>
      <c r="BS2778">
        <v>0</v>
      </c>
      <c r="BT2778" t="e">
        <f>IF(#REF!=0,"-",#REF!/#REF!*100)</f>
        <v>#REF!</v>
      </c>
    </row>
    <row r="2779" spans="1:72" x14ac:dyDescent="0.25">
      <c r="A2779" s="13" t="s">
        <v>0</v>
      </c>
      <c r="B2779" s="13" t="s">
        <v>0</v>
      </c>
      <c r="C2779" s="13" t="s">
        <v>0</v>
      </c>
      <c r="D2779" s="98" t="s">
        <v>0</v>
      </c>
      <c r="E2779" s="98" t="s">
        <v>0</v>
      </c>
      <c r="F2779" s="98" t="s">
        <v>0</v>
      </c>
      <c r="G2779" s="13" t="s">
        <v>0</v>
      </c>
      <c r="H2779" s="19" t="s">
        <v>0</v>
      </c>
      <c r="I2779" s="19" t="s">
        <v>0</v>
      </c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>
        <v>0</v>
      </c>
      <c r="AC2779" s="19">
        <v>0</v>
      </c>
      <c r="AD2779" s="19" t="s">
        <v>0</v>
      </c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>
        <v>0</v>
      </c>
      <c r="AX2779" s="19">
        <v>0</v>
      </c>
      <c r="AY2779" s="19" t="s">
        <v>0</v>
      </c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>
        <v>0</v>
      </c>
      <c r="BS2779" s="19">
        <v>0</v>
      </c>
      <c r="BT2779" s="19"/>
    </row>
    <row r="2780" spans="1:72" x14ac:dyDescent="0.25">
      <c r="A2780" s="13" t="s">
        <v>0</v>
      </c>
      <c r="B2780" s="13" t="s">
        <v>0</v>
      </c>
      <c r="C2780" s="13" t="s">
        <v>0</v>
      </c>
      <c r="D2780" s="98" t="s">
        <v>0</v>
      </c>
      <c r="E2780" s="98" t="s">
        <v>0</v>
      </c>
      <c r="F2780" s="98" t="s">
        <v>0</v>
      </c>
      <c r="G2780" s="13" t="s">
        <v>0</v>
      </c>
      <c r="H2780" s="10" t="s">
        <v>924</v>
      </c>
      <c r="I2780" s="11">
        <f t="shared" ref="I2780:AA2780" si="4303">SUM(I2772)</f>
        <v>0</v>
      </c>
      <c r="J2780" s="11">
        <f t="shared" si="4303"/>
        <v>0</v>
      </c>
      <c r="K2780" s="11">
        <f t="shared" si="4303"/>
        <v>0</v>
      </c>
      <c r="L2780" s="11">
        <f t="shared" si="4303"/>
        <v>0</v>
      </c>
      <c r="M2780" s="11">
        <f t="shared" si="4303"/>
        <v>0</v>
      </c>
      <c r="N2780" s="11">
        <f t="shared" si="4303"/>
        <v>0</v>
      </c>
      <c r="O2780" s="11">
        <f t="shared" si="4303"/>
        <v>0</v>
      </c>
      <c r="P2780" s="11">
        <f t="shared" si="4303"/>
        <v>0</v>
      </c>
      <c r="Q2780" s="11">
        <f t="shared" si="4303"/>
        <v>0</v>
      </c>
      <c r="R2780" s="11">
        <f t="shared" si="4303"/>
        <v>0</v>
      </c>
      <c r="S2780" s="11">
        <f t="shared" si="4303"/>
        <v>0</v>
      </c>
      <c r="T2780" s="11">
        <f t="shared" si="4303"/>
        <v>0</v>
      </c>
      <c r="U2780" s="11">
        <f t="shared" si="4303"/>
        <v>0</v>
      </c>
      <c r="V2780" s="11">
        <f t="shared" si="4303"/>
        <v>0</v>
      </c>
      <c r="W2780" s="11">
        <f t="shared" si="4303"/>
        <v>0</v>
      </c>
      <c r="X2780" s="11">
        <f t="shared" si="4303"/>
        <v>0</v>
      </c>
      <c r="Y2780" s="11">
        <f t="shared" si="4303"/>
        <v>0</v>
      </c>
      <c r="Z2780" s="11">
        <f t="shared" si="4303"/>
        <v>0</v>
      </c>
      <c r="AA2780" s="11">
        <f t="shared" si="4303"/>
        <v>0</v>
      </c>
      <c r="AB2780" s="11">
        <v>0</v>
      </c>
      <c r="AC2780" s="11">
        <v>0</v>
      </c>
      <c r="AD2780" s="11">
        <f t="shared" ref="AD2780:AV2780" si="4304">SUM(AD2772)</f>
        <v>0</v>
      </c>
      <c r="AE2780" s="11">
        <f t="shared" si="4304"/>
        <v>0</v>
      </c>
      <c r="AF2780" s="11">
        <f t="shared" si="4304"/>
        <v>0</v>
      </c>
      <c r="AG2780" s="11">
        <f t="shared" si="4304"/>
        <v>0</v>
      </c>
      <c r="AH2780" s="11">
        <f t="shared" si="4304"/>
        <v>0</v>
      </c>
      <c r="AI2780" s="11">
        <f t="shared" si="4304"/>
        <v>0</v>
      </c>
      <c r="AJ2780" s="11">
        <f t="shared" si="4304"/>
        <v>0</v>
      </c>
      <c r="AK2780" s="11">
        <f t="shared" si="4304"/>
        <v>0</v>
      </c>
      <c r="AL2780" s="11">
        <f t="shared" si="4304"/>
        <v>0</v>
      </c>
      <c r="AM2780" s="11">
        <f t="shared" si="4304"/>
        <v>0</v>
      </c>
      <c r="AN2780" s="11">
        <f t="shared" si="4304"/>
        <v>0</v>
      </c>
      <c r="AO2780" s="11">
        <f t="shared" si="4304"/>
        <v>0</v>
      </c>
      <c r="AP2780" s="11">
        <f t="shared" si="4304"/>
        <v>0</v>
      </c>
      <c r="AQ2780" s="11">
        <f t="shared" si="4304"/>
        <v>0</v>
      </c>
      <c r="AR2780" s="11">
        <f t="shared" si="4304"/>
        <v>0</v>
      </c>
      <c r="AS2780" s="11">
        <f t="shared" si="4304"/>
        <v>0</v>
      </c>
      <c r="AT2780" s="11">
        <f t="shared" si="4304"/>
        <v>0</v>
      </c>
      <c r="AU2780" s="11">
        <f t="shared" si="4304"/>
        <v>0</v>
      </c>
      <c r="AV2780" s="11">
        <f t="shared" si="4304"/>
        <v>0</v>
      </c>
      <c r="AW2780" s="11">
        <v>0</v>
      </c>
      <c r="AX2780" s="11">
        <v>0</v>
      </c>
      <c r="AY2780" s="11">
        <f t="shared" ref="AY2780:BQ2780" si="4305">SUM(AY2772)</f>
        <v>1806800</v>
      </c>
      <c r="AZ2780" s="11">
        <f t="shared" si="4305"/>
        <v>2803632</v>
      </c>
      <c r="BA2780" s="11">
        <f t="shared" si="4305"/>
        <v>0</v>
      </c>
      <c r="BB2780" s="11">
        <f t="shared" si="4305"/>
        <v>0</v>
      </c>
      <c r="BC2780" s="11">
        <f t="shared" si="4305"/>
        <v>0</v>
      </c>
      <c r="BD2780" s="11">
        <f t="shared" si="4305"/>
        <v>0</v>
      </c>
      <c r="BE2780" s="11">
        <f t="shared" si="4305"/>
        <v>4610432</v>
      </c>
      <c r="BF2780" s="11">
        <f t="shared" si="4305"/>
        <v>0</v>
      </c>
      <c r="BG2780" s="11">
        <f t="shared" si="4305"/>
        <v>0</v>
      </c>
      <c r="BH2780" s="11">
        <f t="shared" si="4305"/>
        <v>2803632</v>
      </c>
      <c r="BI2780" s="11">
        <f t="shared" si="4305"/>
        <v>0</v>
      </c>
      <c r="BJ2780" s="11">
        <f t="shared" si="4305"/>
        <v>0</v>
      </c>
      <c r="BK2780" s="11">
        <f t="shared" si="4305"/>
        <v>0</v>
      </c>
      <c r="BL2780" s="11">
        <f t="shared" si="4305"/>
        <v>0</v>
      </c>
      <c r="BM2780" s="11">
        <f t="shared" si="4305"/>
        <v>0</v>
      </c>
      <c r="BN2780" s="11">
        <f t="shared" si="4305"/>
        <v>0</v>
      </c>
      <c r="BO2780" s="11">
        <f t="shared" si="4305"/>
        <v>0</v>
      </c>
      <c r="BP2780" s="11">
        <f t="shared" si="4305"/>
        <v>0</v>
      </c>
      <c r="BQ2780" s="11">
        <f t="shared" si="4305"/>
        <v>0</v>
      </c>
      <c r="BR2780" s="11">
        <v>2803632</v>
      </c>
      <c r="BS2780" s="11">
        <v>1806800</v>
      </c>
      <c r="BT2780" s="11" t="e">
        <f>IF(#REF!=0,"-",#REF!/#REF!*100)</f>
        <v>#REF!</v>
      </c>
    </row>
    <row r="2781" spans="1:72" x14ac:dyDescent="0.25">
      <c r="A2781" s="13" t="s">
        <v>0</v>
      </c>
      <c r="B2781" s="13" t="s">
        <v>0</v>
      </c>
      <c r="C2781" s="13" t="s">
        <v>0</v>
      </c>
      <c r="D2781" s="98" t="s">
        <v>0</v>
      </c>
      <c r="E2781" s="98" t="s">
        <v>0</v>
      </c>
      <c r="F2781" s="98" t="s">
        <v>0</v>
      </c>
      <c r="G2781" s="13" t="s">
        <v>0</v>
      </c>
      <c r="H2781" s="2" t="s">
        <v>53</v>
      </c>
      <c r="I2781" s="13" t="s">
        <v>0</v>
      </c>
      <c r="J2781" s="13"/>
      <c r="K2781" s="13"/>
      <c r="L2781" s="13"/>
      <c r="M2781" s="13"/>
      <c r="N2781" s="13"/>
      <c r="O2781" s="13" t="e">
        <f t="shared" si="4222"/>
        <v>#VALUE!</v>
      </c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>
        <v>0</v>
      </c>
      <c r="AC2781" s="13" t="e">
        <v>#VALUE!</v>
      </c>
      <c r="AD2781" s="13" t="s">
        <v>0</v>
      </c>
      <c r="AE2781" s="13"/>
      <c r="AF2781" s="13"/>
      <c r="AG2781" s="13"/>
      <c r="AH2781" s="13"/>
      <c r="AI2781" s="13"/>
      <c r="AJ2781" s="13" t="e">
        <f t="shared" si="4223"/>
        <v>#VALUE!</v>
      </c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>
        <v>0</v>
      </c>
      <c r="AX2781" s="13" t="e">
        <v>#VALUE!</v>
      </c>
      <c r="AY2781" s="13" t="s">
        <v>0</v>
      </c>
      <c r="AZ2781" s="13"/>
      <c r="BA2781" s="13"/>
      <c r="BB2781" s="13"/>
      <c r="BC2781" s="13"/>
      <c r="BD2781" s="13"/>
      <c r="BE2781" s="13" t="e">
        <f t="shared" si="4224"/>
        <v>#VALUE!</v>
      </c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>
        <v>0</v>
      </c>
      <c r="BS2781" s="13" t="e">
        <v>#VALUE!</v>
      </c>
      <c r="BT2781" s="12" t="e">
        <f>IF(#REF!=0,"-",#REF!/#REF!*100)</f>
        <v>#REF!</v>
      </c>
    </row>
    <row r="2782" spans="1:72" x14ac:dyDescent="0.25">
      <c r="A2782" s="13" t="s">
        <v>0</v>
      </c>
      <c r="B2782" s="13" t="s">
        <v>0</v>
      </c>
      <c r="C2782" s="13" t="s">
        <v>0</v>
      </c>
      <c r="D2782" s="98" t="s">
        <v>0</v>
      </c>
      <c r="E2782" s="98" t="s">
        <v>0</v>
      </c>
      <c r="F2782" s="98" t="s">
        <v>0</v>
      </c>
      <c r="G2782" s="13" t="s">
        <v>0</v>
      </c>
      <c r="H2782" s="20" t="s">
        <v>0</v>
      </c>
      <c r="I2782" s="21" t="s">
        <v>0</v>
      </c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>
        <v>0</v>
      </c>
      <c r="AC2782" s="21">
        <v>0</v>
      </c>
      <c r="AD2782" s="21" t="s">
        <v>0</v>
      </c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>
        <v>0</v>
      </c>
      <c r="AX2782" s="21">
        <v>0</v>
      </c>
      <c r="AY2782" s="21" t="s">
        <v>0</v>
      </c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>
        <v>0</v>
      </c>
      <c r="BS2782" s="21">
        <v>0</v>
      </c>
      <c r="BT2782" s="21"/>
    </row>
    <row r="2783" spans="1:72" x14ac:dyDescent="0.25">
      <c r="A2783" s="13" t="s">
        <v>0</v>
      </c>
      <c r="B2783" s="13" t="s">
        <v>0</v>
      </c>
      <c r="C2783" s="13" t="s">
        <v>0</v>
      </c>
      <c r="D2783" s="98" t="s">
        <v>0</v>
      </c>
      <c r="E2783" s="98" t="s">
        <v>0</v>
      </c>
      <c r="F2783" s="98" t="s">
        <v>0</v>
      </c>
      <c r="G2783" s="13" t="s">
        <v>0</v>
      </c>
      <c r="H2783" s="10" t="s">
        <v>925</v>
      </c>
      <c r="I2783" s="22">
        <f t="shared" ref="I2783:AA2783" si="4306">SUM(I2780)</f>
        <v>0</v>
      </c>
      <c r="J2783" s="22">
        <f t="shared" si="4306"/>
        <v>0</v>
      </c>
      <c r="K2783" s="22">
        <f t="shared" si="4306"/>
        <v>0</v>
      </c>
      <c r="L2783" s="22">
        <f t="shared" si="4306"/>
        <v>0</v>
      </c>
      <c r="M2783" s="22">
        <f t="shared" si="4306"/>
        <v>0</v>
      </c>
      <c r="N2783" s="22">
        <f t="shared" si="4306"/>
        <v>0</v>
      </c>
      <c r="O2783" s="22">
        <f t="shared" si="4306"/>
        <v>0</v>
      </c>
      <c r="P2783" s="22">
        <f t="shared" si="4306"/>
        <v>0</v>
      </c>
      <c r="Q2783" s="22">
        <f t="shared" si="4306"/>
        <v>0</v>
      </c>
      <c r="R2783" s="22">
        <f t="shared" si="4306"/>
        <v>0</v>
      </c>
      <c r="S2783" s="22">
        <f t="shared" si="4306"/>
        <v>0</v>
      </c>
      <c r="T2783" s="22">
        <f t="shared" si="4306"/>
        <v>0</v>
      </c>
      <c r="U2783" s="22">
        <f t="shared" si="4306"/>
        <v>0</v>
      </c>
      <c r="V2783" s="22">
        <f t="shared" si="4306"/>
        <v>0</v>
      </c>
      <c r="W2783" s="22">
        <f t="shared" si="4306"/>
        <v>0</v>
      </c>
      <c r="X2783" s="22">
        <f t="shared" si="4306"/>
        <v>0</v>
      </c>
      <c r="Y2783" s="22">
        <f t="shared" si="4306"/>
        <v>0</v>
      </c>
      <c r="Z2783" s="22">
        <f t="shared" si="4306"/>
        <v>0</v>
      </c>
      <c r="AA2783" s="22">
        <f t="shared" si="4306"/>
        <v>0</v>
      </c>
      <c r="AB2783" s="22">
        <v>0</v>
      </c>
      <c r="AC2783" s="22">
        <v>0</v>
      </c>
      <c r="AD2783" s="22">
        <f t="shared" ref="AD2783:AV2783" si="4307">SUM(AD2780)</f>
        <v>0</v>
      </c>
      <c r="AE2783" s="22">
        <f t="shared" si="4307"/>
        <v>0</v>
      </c>
      <c r="AF2783" s="22">
        <f t="shared" si="4307"/>
        <v>0</v>
      </c>
      <c r="AG2783" s="22">
        <f t="shared" si="4307"/>
        <v>0</v>
      </c>
      <c r="AH2783" s="22">
        <f t="shared" si="4307"/>
        <v>0</v>
      </c>
      <c r="AI2783" s="22">
        <f t="shared" si="4307"/>
        <v>0</v>
      </c>
      <c r="AJ2783" s="22">
        <f t="shared" si="4307"/>
        <v>0</v>
      </c>
      <c r="AK2783" s="22">
        <f t="shared" si="4307"/>
        <v>0</v>
      </c>
      <c r="AL2783" s="22">
        <f t="shared" si="4307"/>
        <v>0</v>
      </c>
      <c r="AM2783" s="22">
        <f t="shared" si="4307"/>
        <v>0</v>
      </c>
      <c r="AN2783" s="22">
        <f t="shared" si="4307"/>
        <v>0</v>
      </c>
      <c r="AO2783" s="22">
        <f t="shared" si="4307"/>
        <v>0</v>
      </c>
      <c r="AP2783" s="22">
        <f t="shared" si="4307"/>
        <v>0</v>
      </c>
      <c r="AQ2783" s="22">
        <f t="shared" si="4307"/>
        <v>0</v>
      </c>
      <c r="AR2783" s="22">
        <f t="shared" si="4307"/>
        <v>0</v>
      </c>
      <c r="AS2783" s="22">
        <f t="shared" si="4307"/>
        <v>0</v>
      </c>
      <c r="AT2783" s="22">
        <f t="shared" si="4307"/>
        <v>0</v>
      </c>
      <c r="AU2783" s="22">
        <f t="shared" si="4307"/>
        <v>0</v>
      </c>
      <c r="AV2783" s="22">
        <f t="shared" si="4307"/>
        <v>0</v>
      </c>
      <c r="AW2783" s="22">
        <v>0</v>
      </c>
      <c r="AX2783" s="22">
        <v>0</v>
      </c>
      <c r="AY2783" s="22">
        <f t="shared" ref="AY2783:BQ2783" si="4308">SUM(AY2780)</f>
        <v>1806800</v>
      </c>
      <c r="AZ2783" s="22">
        <f t="shared" si="4308"/>
        <v>2803632</v>
      </c>
      <c r="BA2783" s="22">
        <f t="shared" si="4308"/>
        <v>0</v>
      </c>
      <c r="BB2783" s="22">
        <f t="shared" si="4308"/>
        <v>0</v>
      </c>
      <c r="BC2783" s="22">
        <f t="shared" si="4308"/>
        <v>0</v>
      </c>
      <c r="BD2783" s="22">
        <f t="shared" si="4308"/>
        <v>0</v>
      </c>
      <c r="BE2783" s="22">
        <f t="shared" si="4308"/>
        <v>4610432</v>
      </c>
      <c r="BF2783" s="22">
        <f t="shared" si="4308"/>
        <v>0</v>
      </c>
      <c r="BG2783" s="22">
        <f t="shared" si="4308"/>
        <v>0</v>
      </c>
      <c r="BH2783" s="22">
        <f t="shared" si="4308"/>
        <v>2803632</v>
      </c>
      <c r="BI2783" s="22">
        <f t="shared" si="4308"/>
        <v>0</v>
      </c>
      <c r="BJ2783" s="22">
        <f t="shared" si="4308"/>
        <v>0</v>
      </c>
      <c r="BK2783" s="22">
        <f t="shared" si="4308"/>
        <v>0</v>
      </c>
      <c r="BL2783" s="22">
        <f t="shared" si="4308"/>
        <v>0</v>
      </c>
      <c r="BM2783" s="22">
        <f t="shared" si="4308"/>
        <v>0</v>
      </c>
      <c r="BN2783" s="22">
        <f t="shared" si="4308"/>
        <v>0</v>
      </c>
      <c r="BO2783" s="22">
        <f t="shared" si="4308"/>
        <v>0</v>
      </c>
      <c r="BP2783" s="22">
        <f t="shared" si="4308"/>
        <v>0</v>
      </c>
      <c r="BQ2783" s="22">
        <f t="shared" si="4308"/>
        <v>0</v>
      </c>
      <c r="BR2783" s="22">
        <v>2803632</v>
      </c>
      <c r="BS2783" s="22">
        <v>1806800</v>
      </c>
      <c r="BT2783" s="22" t="e">
        <f>IF(#REF!=0,"-",#REF!/#REF!*100)</f>
        <v>#REF!</v>
      </c>
    </row>
    <row r="2784" spans="1:72" x14ac:dyDescent="0.25">
      <c r="A2784" s="13" t="s">
        <v>0</v>
      </c>
      <c r="B2784" s="13" t="s">
        <v>0</v>
      </c>
      <c r="C2784" s="13" t="s">
        <v>0</v>
      </c>
      <c r="D2784" s="98" t="s">
        <v>0</v>
      </c>
      <c r="E2784" s="98" t="s">
        <v>0</v>
      </c>
      <c r="F2784" s="98" t="s">
        <v>0</v>
      </c>
      <c r="G2784" s="13" t="s">
        <v>0</v>
      </c>
      <c r="H2784" s="2" t="s">
        <v>61</v>
      </c>
      <c r="I2784" s="13" t="s">
        <v>0</v>
      </c>
      <c r="J2784" s="13"/>
      <c r="K2784" s="13"/>
      <c r="L2784" s="13"/>
      <c r="M2784" s="13"/>
      <c r="N2784" s="13"/>
      <c r="O2784" s="13" t="e">
        <f t="shared" ref="O2784:O2847" si="4309">I2784+J2784+K2784+L2784+M2784+N2784</f>
        <v>#VALUE!</v>
      </c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>
        <v>0</v>
      </c>
      <c r="AC2784" s="13" t="e">
        <v>#VALUE!</v>
      </c>
      <c r="AD2784" s="13" t="s">
        <v>0</v>
      </c>
      <c r="AE2784" s="13"/>
      <c r="AF2784" s="13"/>
      <c r="AG2784" s="13"/>
      <c r="AH2784" s="13"/>
      <c r="AI2784" s="13"/>
      <c r="AJ2784" s="13" t="e">
        <f t="shared" ref="AJ2784:AJ2847" si="4310">AD2784+AE2784+AF2784+AG2784+AH2784+AI2784</f>
        <v>#VALUE!</v>
      </c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>
        <v>0</v>
      </c>
      <c r="AX2784" s="13" t="e">
        <v>#VALUE!</v>
      </c>
      <c r="AY2784" s="13" t="s">
        <v>0</v>
      </c>
      <c r="AZ2784" s="13"/>
      <c r="BA2784" s="13"/>
      <c r="BB2784" s="13"/>
      <c r="BC2784" s="13"/>
      <c r="BD2784" s="13"/>
      <c r="BE2784" s="13" t="e">
        <f t="shared" ref="BE2784:BE2847" si="4311">AY2784+AZ2784+BA2784+BB2784+BC2784+BD2784</f>
        <v>#VALUE!</v>
      </c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>
        <v>0</v>
      </c>
      <c r="BS2784" s="13" t="e">
        <v>#VALUE!</v>
      </c>
      <c r="BT2784" s="12" t="e">
        <f>IF(#REF!=0,"-",#REF!/#REF!*100)</f>
        <v>#REF!</v>
      </c>
    </row>
    <row r="2785" spans="1:72" x14ac:dyDescent="0.25">
      <c r="A2785" s="1" t="s">
        <v>926</v>
      </c>
      <c r="B2785" s="2" t="s">
        <v>0</v>
      </c>
      <c r="C2785" s="2" t="s">
        <v>0</v>
      </c>
      <c r="D2785" s="101" t="s">
        <v>0</v>
      </c>
      <c r="E2785" s="101" t="s">
        <v>0</v>
      </c>
      <c r="F2785" s="101" t="s">
        <v>0</v>
      </c>
      <c r="G2785" s="2" t="s">
        <v>0</v>
      </c>
      <c r="H2785" s="2" t="s">
        <v>927</v>
      </c>
      <c r="I2785" s="3" t="s">
        <v>0</v>
      </c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>
        <v>0</v>
      </c>
      <c r="AC2785" s="3">
        <v>0</v>
      </c>
      <c r="AD2785" s="3" t="s">
        <v>0</v>
      </c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>
        <v>0</v>
      </c>
      <c r="AX2785" s="3">
        <v>0</v>
      </c>
      <c r="AY2785" s="3" t="s">
        <v>0</v>
      </c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>
        <v>0</v>
      </c>
      <c r="BS2785" s="3">
        <v>0</v>
      </c>
      <c r="BT2785" s="3"/>
    </row>
    <row r="2786" spans="1:72" ht="15.75" thickBot="1" x14ac:dyDescent="0.3">
      <c r="A2786" s="1" t="s">
        <v>926</v>
      </c>
      <c r="B2786" s="1" t="s">
        <v>1</v>
      </c>
      <c r="C2786" s="4" t="s">
        <v>0</v>
      </c>
      <c r="D2786" s="102" t="s">
        <v>0</v>
      </c>
      <c r="E2786" s="101" t="s">
        <v>0</v>
      </c>
      <c r="F2786" s="101" t="s">
        <v>0</v>
      </c>
      <c r="G2786" s="2" t="s">
        <v>0</v>
      </c>
      <c r="H2786" s="2" t="s">
        <v>0</v>
      </c>
      <c r="I2786" s="3" t="s">
        <v>0</v>
      </c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>
        <v>0</v>
      </c>
      <c r="AC2786" s="3">
        <v>0</v>
      </c>
      <c r="AD2786" s="3" t="s">
        <v>0</v>
      </c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>
        <v>0</v>
      </c>
      <c r="AX2786" s="3">
        <v>0</v>
      </c>
      <c r="AY2786" s="3" t="s">
        <v>0</v>
      </c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>
        <v>0</v>
      </c>
      <c r="BS2786" s="3">
        <v>0</v>
      </c>
      <c r="BT2786" s="3"/>
    </row>
    <row r="2787" spans="1:72" ht="69.75" customHeight="1" thickBot="1" x14ac:dyDescent="0.3">
      <c r="A2787" s="5" t="s">
        <v>2</v>
      </c>
      <c r="B2787" s="5" t="s">
        <v>3</v>
      </c>
      <c r="C2787" s="5" t="s">
        <v>4</v>
      </c>
      <c r="D2787" s="103" t="s">
        <v>0</v>
      </c>
      <c r="E2787" s="112" t="s">
        <v>5</v>
      </c>
      <c r="F2787" s="112" t="s">
        <v>6</v>
      </c>
      <c r="G2787" s="5" t="s">
        <v>7</v>
      </c>
      <c r="H2787" s="5" t="s">
        <v>8</v>
      </c>
      <c r="I2787" s="89" t="s">
        <v>9</v>
      </c>
      <c r="J2787" s="89" t="s">
        <v>1606</v>
      </c>
      <c r="K2787" s="89" t="s">
        <v>1534</v>
      </c>
      <c r="L2787" s="89" t="s">
        <v>1592</v>
      </c>
      <c r="M2787" s="89" t="s">
        <v>1593</v>
      </c>
      <c r="N2787" s="89" t="s">
        <v>1594</v>
      </c>
      <c r="O2787" s="89" t="s">
        <v>1610</v>
      </c>
      <c r="P2787" s="89" t="s">
        <v>1607</v>
      </c>
      <c r="Q2787" s="89" t="s">
        <v>1595</v>
      </c>
      <c r="R2787" s="89" t="s">
        <v>1596</v>
      </c>
      <c r="S2787" s="89" t="s">
        <v>1597</v>
      </c>
      <c r="T2787" s="89" t="s">
        <v>1598</v>
      </c>
      <c r="U2787" s="89" t="s">
        <v>1599</v>
      </c>
      <c r="V2787" s="89" t="s">
        <v>1600</v>
      </c>
      <c r="W2787" s="89" t="s">
        <v>1608</v>
      </c>
      <c r="X2787" s="89" t="s">
        <v>1609</v>
      </c>
      <c r="Y2787" s="89" t="s">
        <v>1601</v>
      </c>
      <c r="Z2787" s="89" t="s">
        <v>1602</v>
      </c>
      <c r="AA2787" s="89" t="s">
        <v>1603</v>
      </c>
      <c r="AB2787" s="89" t="s">
        <v>1604</v>
      </c>
      <c r="AC2787" s="89" t="s">
        <v>1605</v>
      </c>
      <c r="AD2787" s="90" t="s">
        <v>10</v>
      </c>
      <c r="AE2787" s="90" t="s">
        <v>1606</v>
      </c>
      <c r="AF2787" s="90" t="s">
        <v>1534</v>
      </c>
      <c r="AG2787" s="90" t="s">
        <v>1592</v>
      </c>
      <c r="AH2787" s="90" t="s">
        <v>1593</v>
      </c>
      <c r="AI2787" s="90" t="s">
        <v>1594</v>
      </c>
      <c r="AJ2787" s="90" t="s">
        <v>1611</v>
      </c>
      <c r="AK2787" s="90" t="s">
        <v>1607</v>
      </c>
      <c r="AL2787" s="90" t="s">
        <v>1595</v>
      </c>
      <c r="AM2787" s="90" t="s">
        <v>1596</v>
      </c>
      <c r="AN2787" s="90" t="s">
        <v>1597</v>
      </c>
      <c r="AO2787" s="90" t="s">
        <v>1598</v>
      </c>
      <c r="AP2787" s="90" t="s">
        <v>1599</v>
      </c>
      <c r="AQ2787" s="90" t="s">
        <v>1600</v>
      </c>
      <c r="AR2787" s="90" t="s">
        <v>1608</v>
      </c>
      <c r="AS2787" s="90" t="s">
        <v>1609</v>
      </c>
      <c r="AT2787" s="90" t="s">
        <v>1601</v>
      </c>
      <c r="AU2787" s="90" t="s">
        <v>1602</v>
      </c>
      <c r="AV2787" s="90" t="s">
        <v>1603</v>
      </c>
      <c r="AW2787" s="90" t="s">
        <v>1604</v>
      </c>
      <c r="AX2787" s="90" t="s">
        <v>1605</v>
      </c>
      <c r="AY2787" s="91" t="s">
        <v>11</v>
      </c>
      <c r="AZ2787" s="91" t="s">
        <v>1606</v>
      </c>
      <c r="BA2787" s="91" t="s">
        <v>1534</v>
      </c>
      <c r="BB2787" s="91" t="s">
        <v>1592</v>
      </c>
      <c r="BC2787" s="91" t="s">
        <v>1593</v>
      </c>
      <c r="BD2787" s="91" t="s">
        <v>1594</v>
      </c>
      <c r="BE2787" s="91" t="s">
        <v>1612</v>
      </c>
      <c r="BF2787" s="91" t="s">
        <v>1607</v>
      </c>
      <c r="BG2787" s="91" t="s">
        <v>1595</v>
      </c>
      <c r="BH2787" s="91" t="s">
        <v>1596</v>
      </c>
      <c r="BI2787" s="91" t="s">
        <v>1597</v>
      </c>
      <c r="BJ2787" s="91" t="s">
        <v>1598</v>
      </c>
      <c r="BK2787" s="91" t="s">
        <v>1599</v>
      </c>
      <c r="BL2787" s="91" t="s">
        <v>1600</v>
      </c>
      <c r="BM2787" s="91" t="s">
        <v>1608</v>
      </c>
      <c r="BN2787" s="91" t="s">
        <v>1609</v>
      </c>
      <c r="BO2787" s="91" t="s">
        <v>1601</v>
      </c>
      <c r="BP2787" s="91" t="s">
        <v>1602</v>
      </c>
      <c r="BQ2787" s="91" t="s">
        <v>1603</v>
      </c>
      <c r="BR2787" s="91" t="s">
        <v>1604</v>
      </c>
      <c r="BS2787" s="91" t="s">
        <v>1605</v>
      </c>
      <c r="BT2787" s="5" t="s">
        <v>1671</v>
      </c>
    </row>
    <row r="2788" spans="1:72" x14ac:dyDescent="0.25">
      <c r="A2788" s="6" t="s">
        <v>0</v>
      </c>
      <c r="B2788" s="6" t="s">
        <v>0</v>
      </c>
      <c r="C2788" s="6" t="s">
        <v>0</v>
      </c>
      <c r="D2788" s="104" t="s">
        <v>0</v>
      </c>
      <c r="E2788" s="104" t="s">
        <v>0</v>
      </c>
      <c r="F2788" s="121" t="s">
        <v>0</v>
      </c>
      <c r="G2788" s="7" t="s">
        <v>0</v>
      </c>
      <c r="H2788" s="8" t="s">
        <v>0</v>
      </c>
      <c r="I2788" s="9">
        <v>1</v>
      </c>
      <c r="J2788" s="9">
        <v>2</v>
      </c>
      <c r="K2788" s="9">
        <v>3</v>
      </c>
      <c r="L2788" s="9">
        <v>4</v>
      </c>
      <c r="M2788" s="9">
        <v>5</v>
      </c>
      <c r="N2788" s="9">
        <v>6</v>
      </c>
      <c r="O2788" s="9">
        <v>7</v>
      </c>
      <c r="P2788" s="9">
        <v>8</v>
      </c>
      <c r="Q2788" s="9">
        <v>9</v>
      </c>
      <c r="R2788" s="9">
        <v>10</v>
      </c>
      <c r="S2788" s="9">
        <v>11</v>
      </c>
      <c r="T2788" s="9">
        <v>12</v>
      </c>
      <c r="U2788" s="9">
        <v>13</v>
      </c>
      <c r="V2788" s="9">
        <v>14</v>
      </c>
      <c r="W2788" s="9">
        <v>15</v>
      </c>
      <c r="X2788" s="9">
        <v>16</v>
      </c>
      <c r="Y2788" s="9">
        <v>17</v>
      </c>
      <c r="Z2788" s="9">
        <v>18</v>
      </c>
      <c r="AA2788" s="9">
        <v>19</v>
      </c>
      <c r="AB2788" s="9">
        <v>20</v>
      </c>
      <c r="AC2788" s="9">
        <v>21</v>
      </c>
      <c r="AD2788" s="9">
        <v>1</v>
      </c>
      <c r="AE2788" s="9">
        <v>2</v>
      </c>
      <c r="AF2788" s="9">
        <v>3</v>
      </c>
      <c r="AG2788" s="9">
        <v>4</v>
      </c>
      <c r="AH2788" s="9">
        <v>5</v>
      </c>
      <c r="AI2788" s="9">
        <v>6</v>
      </c>
      <c r="AJ2788" s="9">
        <v>7</v>
      </c>
      <c r="AK2788" s="9">
        <v>8</v>
      </c>
      <c r="AL2788" s="9">
        <v>9</v>
      </c>
      <c r="AM2788" s="9">
        <v>10</v>
      </c>
      <c r="AN2788" s="9">
        <v>11</v>
      </c>
      <c r="AO2788" s="9">
        <v>12</v>
      </c>
      <c r="AP2788" s="9">
        <v>13</v>
      </c>
      <c r="AQ2788" s="9">
        <v>14</v>
      </c>
      <c r="AR2788" s="9">
        <v>15</v>
      </c>
      <c r="AS2788" s="9">
        <v>16</v>
      </c>
      <c r="AT2788" s="9">
        <v>17</v>
      </c>
      <c r="AU2788" s="9">
        <v>18</v>
      </c>
      <c r="AV2788" s="9">
        <v>19</v>
      </c>
      <c r="AW2788" s="9">
        <v>20</v>
      </c>
      <c r="AX2788" s="9">
        <v>21</v>
      </c>
      <c r="AY2788" s="9">
        <v>1</v>
      </c>
      <c r="AZ2788" s="9">
        <v>2</v>
      </c>
      <c r="BA2788" s="9">
        <v>3</v>
      </c>
      <c r="BB2788" s="9">
        <v>4</v>
      </c>
      <c r="BC2788" s="9">
        <v>5</v>
      </c>
      <c r="BD2788" s="9">
        <v>6</v>
      </c>
      <c r="BE2788" s="9">
        <v>7</v>
      </c>
      <c r="BF2788" s="9">
        <v>8</v>
      </c>
      <c r="BG2788" s="9">
        <v>9</v>
      </c>
      <c r="BH2788" s="9">
        <v>10</v>
      </c>
      <c r="BI2788" s="9">
        <v>11</v>
      </c>
      <c r="BJ2788" s="9">
        <v>12</v>
      </c>
      <c r="BK2788" s="9">
        <v>13</v>
      </c>
      <c r="BL2788" s="9">
        <v>14</v>
      </c>
      <c r="BM2788" s="9">
        <v>15</v>
      </c>
      <c r="BN2788" s="9">
        <v>16</v>
      </c>
      <c r="BO2788" s="9">
        <v>17</v>
      </c>
      <c r="BP2788" s="9">
        <v>18</v>
      </c>
      <c r="BQ2788" s="9">
        <v>19</v>
      </c>
      <c r="BR2788" s="9">
        <v>20</v>
      </c>
      <c r="BS2788" s="9">
        <v>21</v>
      </c>
      <c r="BT2788" s="9">
        <v>9</v>
      </c>
    </row>
    <row r="2789" spans="1:72" x14ac:dyDescent="0.25">
      <c r="A2789" s="1" t="s">
        <v>926</v>
      </c>
      <c r="B2789" s="1" t="s">
        <v>1</v>
      </c>
      <c r="C2789" s="4" t="s">
        <v>12</v>
      </c>
      <c r="D2789" s="102" t="s">
        <v>928</v>
      </c>
      <c r="E2789" s="101" t="s">
        <v>0</v>
      </c>
      <c r="F2789" s="101" t="s">
        <v>0</v>
      </c>
      <c r="G2789" s="2" t="s">
        <v>0</v>
      </c>
      <c r="H2789" s="2" t="s">
        <v>927</v>
      </c>
      <c r="I2789" s="3" t="s">
        <v>0</v>
      </c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>
        <v>0</v>
      </c>
      <c r="AC2789" s="3">
        <v>0</v>
      </c>
      <c r="AD2789" s="3" t="s">
        <v>0</v>
      </c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>
        <v>0</v>
      </c>
      <c r="AX2789" s="3">
        <v>0</v>
      </c>
      <c r="AY2789" s="3" t="s">
        <v>0</v>
      </c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>
        <v>0</v>
      </c>
      <c r="BS2789" s="3">
        <v>0</v>
      </c>
      <c r="BT2789" s="3"/>
    </row>
    <row r="2790" spans="1:72" ht="33.75" x14ac:dyDescent="0.25">
      <c r="A2790" s="1" t="s">
        <v>0</v>
      </c>
      <c r="B2790" s="1" t="s">
        <v>0</v>
      </c>
      <c r="C2790" s="1" t="s">
        <v>0</v>
      </c>
      <c r="D2790" s="101" t="s">
        <v>0</v>
      </c>
      <c r="E2790" s="101" t="s">
        <v>0</v>
      </c>
      <c r="F2790" s="101" t="s">
        <v>0</v>
      </c>
      <c r="G2790" s="2" t="s">
        <v>0</v>
      </c>
      <c r="H2790" s="10" t="s">
        <v>13</v>
      </c>
      <c r="I2790" s="11">
        <f t="shared" ref="I2790:AA2790" si="4312">SUM(I2791,I2799,I2801)</f>
        <v>104000</v>
      </c>
      <c r="J2790" s="11">
        <f t="shared" si="4312"/>
        <v>0</v>
      </c>
      <c r="K2790" s="11">
        <f t="shared" si="4312"/>
        <v>0</v>
      </c>
      <c r="L2790" s="11">
        <f t="shared" si="4312"/>
        <v>0</v>
      </c>
      <c r="M2790" s="11">
        <f t="shared" si="4312"/>
        <v>0</v>
      </c>
      <c r="N2790" s="11">
        <f t="shared" si="4312"/>
        <v>0</v>
      </c>
      <c r="O2790" s="11">
        <f t="shared" ref="O2790" si="4313">SUM(O2791,O2799,O2801)</f>
        <v>104000</v>
      </c>
      <c r="P2790" s="11">
        <f t="shared" si="4312"/>
        <v>0</v>
      </c>
      <c r="Q2790" s="11">
        <f t="shared" si="4312"/>
        <v>0</v>
      </c>
      <c r="R2790" s="11">
        <f t="shared" si="4312"/>
        <v>0</v>
      </c>
      <c r="S2790" s="11">
        <f t="shared" si="4312"/>
        <v>0</v>
      </c>
      <c r="T2790" s="11">
        <f t="shared" si="4312"/>
        <v>0</v>
      </c>
      <c r="U2790" s="11">
        <f t="shared" si="4312"/>
        <v>0</v>
      </c>
      <c r="V2790" s="11">
        <f t="shared" si="4312"/>
        <v>0</v>
      </c>
      <c r="W2790" s="11">
        <f t="shared" si="4312"/>
        <v>0</v>
      </c>
      <c r="X2790" s="11">
        <f t="shared" si="4312"/>
        <v>0</v>
      </c>
      <c r="Y2790" s="11">
        <f t="shared" si="4312"/>
        <v>0</v>
      </c>
      <c r="Z2790" s="11">
        <f t="shared" si="4312"/>
        <v>0</v>
      </c>
      <c r="AA2790" s="11">
        <f t="shared" si="4312"/>
        <v>0</v>
      </c>
      <c r="AB2790" s="11">
        <v>0</v>
      </c>
      <c r="AC2790" s="11">
        <v>104000</v>
      </c>
      <c r="AD2790" s="11">
        <f t="shared" ref="AD2790:AV2790" si="4314">SUM(AD2791,AD2799,AD2801)</f>
        <v>0</v>
      </c>
      <c r="AE2790" s="11">
        <f t="shared" si="4314"/>
        <v>0</v>
      </c>
      <c r="AF2790" s="11">
        <f t="shared" si="4314"/>
        <v>0</v>
      </c>
      <c r="AG2790" s="11">
        <f t="shared" si="4314"/>
        <v>0</v>
      </c>
      <c r="AH2790" s="11">
        <f t="shared" si="4314"/>
        <v>0</v>
      </c>
      <c r="AI2790" s="11">
        <f t="shared" si="4314"/>
        <v>0</v>
      </c>
      <c r="AJ2790" s="11">
        <f t="shared" ref="AJ2790" si="4315">SUM(AJ2791,AJ2799,AJ2801)</f>
        <v>0</v>
      </c>
      <c r="AK2790" s="11">
        <f t="shared" si="4314"/>
        <v>0</v>
      </c>
      <c r="AL2790" s="11">
        <f t="shared" si="4314"/>
        <v>0</v>
      </c>
      <c r="AM2790" s="11">
        <f t="shared" si="4314"/>
        <v>0</v>
      </c>
      <c r="AN2790" s="11">
        <f t="shared" si="4314"/>
        <v>0</v>
      </c>
      <c r="AO2790" s="11">
        <f t="shared" si="4314"/>
        <v>0</v>
      </c>
      <c r="AP2790" s="11">
        <f t="shared" si="4314"/>
        <v>0</v>
      </c>
      <c r="AQ2790" s="11">
        <f t="shared" si="4314"/>
        <v>0</v>
      </c>
      <c r="AR2790" s="11">
        <f t="shared" si="4314"/>
        <v>0</v>
      </c>
      <c r="AS2790" s="11">
        <f t="shared" si="4314"/>
        <v>0</v>
      </c>
      <c r="AT2790" s="11">
        <f t="shared" si="4314"/>
        <v>0</v>
      </c>
      <c r="AU2790" s="11">
        <f t="shared" si="4314"/>
        <v>0</v>
      </c>
      <c r="AV2790" s="11">
        <f t="shared" si="4314"/>
        <v>0</v>
      </c>
      <c r="AW2790" s="11">
        <v>0</v>
      </c>
      <c r="AX2790" s="11">
        <v>0</v>
      </c>
      <c r="AY2790" s="11">
        <f t="shared" ref="AY2790:BQ2790" si="4316">SUM(AY2791,AY2799,AY2801)</f>
        <v>511000</v>
      </c>
      <c r="AZ2790" s="11">
        <f t="shared" si="4316"/>
        <v>29482</v>
      </c>
      <c r="BA2790" s="11">
        <f t="shared" si="4316"/>
        <v>0</v>
      </c>
      <c r="BB2790" s="11">
        <f t="shared" si="4316"/>
        <v>0</v>
      </c>
      <c r="BC2790" s="11">
        <f t="shared" si="4316"/>
        <v>0</v>
      </c>
      <c r="BD2790" s="11">
        <f t="shared" si="4316"/>
        <v>0</v>
      </c>
      <c r="BE2790" s="11">
        <f t="shared" ref="BE2790" si="4317">SUM(BE2791,BE2799,BE2801)</f>
        <v>540482</v>
      </c>
      <c r="BF2790" s="11">
        <f t="shared" si="4316"/>
        <v>0</v>
      </c>
      <c r="BG2790" s="11">
        <f t="shared" si="4316"/>
        <v>0</v>
      </c>
      <c r="BH2790" s="11">
        <f t="shared" si="4316"/>
        <v>40482</v>
      </c>
      <c r="BI2790" s="11">
        <f t="shared" si="4316"/>
        <v>0</v>
      </c>
      <c r="BJ2790" s="11">
        <f t="shared" si="4316"/>
        <v>0</v>
      </c>
      <c r="BK2790" s="11">
        <f t="shared" si="4316"/>
        <v>0</v>
      </c>
      <c r="BL2790" s="11">
        <f t="shared" si="4316"/>
        <v>0</v>
      </c>
      <c r="BM2790" s="11">
        <f t="shared" si="4316"/>
        <v>0</v>
      </c>
      <c r="BN2790" s="11">
        <f t="shared" si="4316"/>
        <v>0</v>
      </c>
      <c r="BO2790" s="11">
        <f t="shared" si="4316"/>
        <v>0</v>
      </c>
      <c r="BP2790" s="11">
        <f t="shared" si="4316"/>
        <v>0</v>
      </c>
      <c r="BQ2790" s="11">
        <f t="shared" si="4316"/>
        <v>0</v>
      </c>
      <c r="BR2790" s="11">
        <v>40482</v>
      </c>
      <c r="BS2790" s="11">
        <v>500000</v>
      </c>
      <c r="BT2790" s="11" t="e">
        <f>IF(#REF!=0,"-",#REF!/#REF!*100)</f>
        <v>#REF!</v>
      </c>
    </row>
    <row r="2791" spans="1:72" x14ac:dyDescent="0.25">
      <c r="A2791" s="4" t="s">
        <v>926</v>
      </c>
      <c r="B2791" s="4" t="s">
        <v>1</v>
      </c>
      <c r="C2791" s="4" t="s">
        <v>12</v>
      </c>
      <c r="D2791" s="102" t="s">
        <v>928</v>
      </c>
      <c r="E2791" s="101" t="s">
        <v>14</v>
      </c>
      <c r="F2791" s="101" t="s">
        <v>0</v>
      </c>
      <c r="G2791" s="2" t="s">
        <v>0</v>
      </c>
      <c r="H2791" s="2" t="s">
        <v>15</v>
      </c>
      <c r="I2791" s="12">
        <f t="shared" ref="I2791:AA2791" si="4318">SUM(I2792:I2793)</f>
        <v>0</v>
      </c>
      <c r="J2791" s="12">
        <f t="shared" si="4318"/>
        <v>0</v>
      </c>
      <c r="K2791" s="12">
        <f t="shared" si="4318"/>
        <v>0</v>
      </c>
      <c r="L2791" s="12">
        <f t="shared" si="4318"/>
        <v>0</v>
      </c>
      <c r="M2791" s="12">
        <f t="shared" si="4318"/>
        <v>0</v>
      </c>
      <c r="N2791" s="12">
        <f t="shared" si="4318"/>
        <v>0</v>
      </c>
      <c r="O2791" s="12">
        <f t="shared" ref="O2791" si="4319">SUM(O2792:O2793)</f>
        <v>0</v>
      </c>
      <c r="P2791" s="12">
        <f t="shared" si="4318"/>
        <v>0</v>
      </c>
      <c r="Q2791" s="12">
        <f t="shared" si="4318"/>
        <v>0</v>
      </c>
      <c r="R2791" s="12">
        <f t="shared" si="4318"/>
        <v>0</v>
      </c>
      <c r="S2791" s="12">
        <f t="shared" si="4318"/>
        <v>0</v>
      </c>
      <c r="T2791" s="12">
        <f t="shared" si="4318"/>
        <v>0</v>
      </c>
      <c r="U2791" s="12">
        <f t="shared" si="4318"/>
        <v>0</v>
      </c>
      <c r="V2791" s="12">
        <f t="shared" si="4318"/>
        <v>0</v>
      </c>
      <c r="W2791" s="12">
        <f t="shared" si="4318"/>
        <v>0</v>
      </c>
      <c r="X2791" s="12">
        <f t="shared" si="4318"/>
        <v>0</v>
      </c>
      <c r="Y2791" s="12">
        <f t="shared" si="4318"/>
        <v>0</v>
      </c>
      <c r="Z2791" s="12">
        <f t="shared" si="4318"/>
        <v>0</v>
      </c>
      <c r="AA2791" s="12">
        <f t="shared" si="4318"/>
        <v>0</v>
      </c>
      <c r="AB2791" s="12">
        <v>0</v>
      </c>
      <c r="AC2791" s="12">
        <v>0</v>
      </c>
      <c r="AD2791" s="12">
        <f t="shared" ref="AD2791:AV2791" si="4320">SUM(AD2792:AD2793)</f>
        <v>0</v>
      </c>
      <c r="AE2791" s="12">
        <f t="shared" si="4320"/>
        <v>0</v>
      </c>
      <c r="AF2791" s="12">
        <f t="shared" si="4320"/>
        <v>0</v>
      </c>
      <c r="AG2791" s="12">
        <f t="shared" si="4320"/>
        <v>0</v>
      </c>
      <c r="AH2791" s="12">
        <f t="shared" si="4320"/>
        <v>0</v>
      </c>
      <c r="AI2791" s="12">
        <f t="shared" si="4320"/>
        <v>0</v>
      </c>
      <c r="AJ2791" s="12">
        <f t="shared" ref="AJ2791" si="4321">SUM(AJ2792:AJ2793)</f>
        <v>0</v>
      </c>
      <c r="AK2791" s="12">
        <f t="shared" si="4320"/>
        <v>0</v>
      </c>
      <c r="AL2791" s="12">
        <f t="shared" si="4320"/>
        <v>0</v>
      </c>
      <c r="AM2791" s="12">
        <f t="shared" si="4320"/>
        <v>0</v>
      </c>
      <c r="AN2791" s="12">
        <f t="shared" si="4320"/>
        <v>0</v>
      </c>
      <c r="AO2791" s="12">
        <f t="shared" si="4320"/>
        <v>0</v>
      </c>
      <c r="AP2791" s="12">
        <f t="shared" si="4320"/>
        <v>0</v>
      </c>
      <c r="AQ2791" s="12">
        <f t="shared" si="4320"/>
        <v>0</v>
      </c>
      <c r="AR2791" s="12">
        <f t="shared" si="4320"/>
        <v>0</v>
      </c>
      <c r="AS2791" s="12">
        <f t="shared" si="4320"/>
        <v>0</v>
      </c>
      <c r="AT2791" s="12">
        <f t="shared" si="4320"/>
        <v>0</v>
      </c>
      <c r="AU2791" s="12">
        <f t="shared" si="4320"/>
        <v>0</v>
      </c>
      <c r="AV2791" s="12">
        <f t="shared" si="4320"/>
        <v>0</v>
      </c>
      <c r="AW2791" s="12">
        <v>0</v>
      </c>
      <c r="AX2791" s="12">
        <v>0</v>
      </c>
      <c r="AY2791" s="12">
        <f t="shared" ref="AY2791:BQ2791" si="4322">SUM(AY2792:AY2793)</f>
        <v>15000</v>
      </c>
      <c r="AZ2791" s="12">
        <f t="shared" si="4322"/>
        <v>0</v>
      </c>
      <c r="BA2791" s="12">
        <f t="shared" si="4322"/>
        <v>0</v>
      </c>
      <c r="BB2791" s="12">
        <f t="shared" si="4322"/>
        <v>0</v>
      </c>
      <c r="BC2791" s="12">
        <f t="shared" si="4322"/>
        <v>0</v>
      </c>
      <c r="BD2791" s="12">
        <f t="shared" si="4322"/>
        <v>0</v>
      </c>
      <c r="BE2791" s="12">
        <f t="shared" ref="BE2791" si="4323">SUM(BE2792:BE2793)</f>
        <v>15000</v>
      </c>
      <c r="BF2791" s="12">
        <f t="shared" si="4322"/>
        <v>0</v>
      </c>
      <c r="BG2791" s="12">
        <f t="shared" si="4322"/>
        <v>0</v>
      </c>
      <c r="BH2791" s="12">
        <f t="shared" si="4322"/>
        <v>0</v>
      </c>
      <c r="BI2791" s="12">
        <f t="shared" si="4322"/>
        <v>0</v>
      </c>
      <c r="BJ2791" s="12">
        <f t="shared" si="4322"/>
        <v>0</v>
      </c>
      <c r="BK2791" s="12">
        <f t="shared" si="4322"/>
        <v>0</v>
      </c>
      <c r="BL2791" s="12">
        <f t="shared" si="4322"/>
        <v>0</v>
      </c>
      <c r="BM2791" s="12">
        <f t="shared" si="4322"/>
        <v>0</v>
      </c>
      <c r="BN2791" s="12">
        <f t="shared" si="4322"/>
        <v>0</v>
      </c>
      <c r="BO2791" s="12">
        <f t="shared" si="4322"/>
        <v>0</v>
      </c>
      <c r="BP2791" s="12">
        <f t="shared" si="4322"/>
        <v>0</v>
      </c>
      <c r="BQ2791" s="12">
        <f t="shared" si="4322"/>
        <v>0</v>
      </c>
      <c r="BR2791" s="12">
        <v>0</v>
      </c>
      <c r="BS2791" s="12">
        <v>15000</v>
      </c>
      <c r="BT2791" s="12" t="e">
        <f>IF(#REF!=0,"-",#REF!/#REF!*100)</f>
        <v>#REF!</v>
      </c>
    </row>
    <row r="2792" spans="1:72" x14ac:dyDescent="0.25">
      <c r="A2792" s="4" t="s">
        <v>926</v>
      </c>
      <c r="B2792" s="4" t="s">
        <v>1</v>
      </c>
      <c r="C2792" s="4" t="s">
        <v>12</v>
      </c>
      <c r="D2792" s="102" t="s">
        <v>928</v>
      </c>
      <c r="E2792" s="113">
        <v>6111</v>
      </c>
      <c r="F2792" s="102"/>
      <c r="G2792" s="98" t="s">
        <v>1645</v>
      </c>
      <c r="H2792" s="13" t="s">
        <v>16</v>
      </c>
      <c r="I2792" s="14">
        <v>0</v>
      </c>
      <c r="J2792" s="14"/>
      <c r="K2792" s="14"/>
      <c r="L2792" s="14"/>
      <c r="M2792" s="14"/>
      <c r="N2792" s="14"/>
      <c r="O2792" s="14">
        <f t="shared" si="4309"/>
        <v>0</v>
      </c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>
        <v>0</v>
      </c>
      <c r="AC2792" s="14">
        <v>0</v>
      </c>
      <c r="AD2792" s="14">
        <v>0</v>
      </c>
      <c r="AE2792" s="14"/>
      <c r="AF2792" s="14"/>
      <c r="AG2792" s="14"/>
      <c r="AH2792" s="14"/>
      <c r="AI2792" s="14"/>
      <c r="AJ2792" s="14">
        <f t="shared" si="4310"/>
        <v>0</v>
      </c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>
        <v>0</v>
      </c>
      <c r="AX2792" s="14">
        <v>0</v>
      </c>
      <c r="AY2792" s="14">
        <v>0</v>
      </c>
      <c r="AZ2792" s="14"/>
      <c r="BA2792" s="14"/>
      <c r="BB2792" s="14"/>
      <c r="BC2792" s="14"/>
      <c r="BD2792" s="14"/>
      <c r="BE2792" s="14">
        <f t="shared" si="4311"/>
        <v>0</v>
      </c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>
        <v>0</v>
      </c>
      <c r="BS2792" s="14">
        <v>0</v>
      </c>
      <c r="BT2792" s="14" t="e">
        <f>IF(#REF!=0,"-",#REF!/#REF!*100)</f>
        <v>#REF!</v>
      </c>
    </row>
    <row r="2793" spans="1:72" x14ac:dyDescent="0.25">
      <c r="A2793" s="1" t="s">
        <v>926</v>
      </c>
      <c r="B2793" s="1" t="s">
        <v>1</v>
      </c>
      <c r="C2793" s="1" t="s">
        <v>12</v>
      </c>
      <c r="D2793" s="105" t="s">
        <v>928</v>
      </c>
      <c r="E2793" s="105" t="s">
        <v>18</v>
      </c>
      <c r="F2793" s="102" t="s">
        <v>0</v>
      </c>
      <c r="G2793" s="13" t="s">
        <v>0</v>
      </c>
      <c r="H2793" s="2" t="s">
        <v>19</v>
      </c>
      <c r="I2793" s="12">
        <f t="shared" ref="I2793:AA2793" si="4324">SUM(I2794:I2798)</f>
        <v>0</v>
      </c>
      <c r="J2793" s="12">
        <f t="shared" si="4324"/>
        <v>0</v>
      </c>
      <c r="K2793" s="12">
        <f t="shared" si="4324"/>
        <v>0</v>
      </c>
      <c r="L2793" s="12">
        <f t="shared" si="4324"/>
        <v>0</v>
      </c>
      <c r="M2793" s="12">
        <f t="shared" si="4324"/>
        <v>0</v>
      </c>
      <c r="N2793" s="12">
        <f t="shared" si="4324"/>
        <v>0</v>
      </c>
      <c r="O2793" s="12">
        <f t="shared" si="4324"/>
        <v>0</v>
      </c>
      <c r="P2793" s="12">
        <f t="shared" si="4324"/>
        <v>0</v>
      </c>
      <c r="Q2793" s="12">
        <f t="shared" si="4324"/>
        <v>0</v>
      </c>
      <c r="R2793" s="12">
        <f t="shared" si="4324"/>
        <v>0</v>
      </c>
      <c r="S2793" s="12">
        <f t="shared" si="4324"/>
        <v>0</v>
      </c>
      <c r="T2793" s="12">
        <f t="shared" si="4324"/>
        <v>0</v>
      </c>
      <c r="U2793" s="12">
        <f t="shared" si="4324"/>
        <v>0</v>
      </c>
      <c r="V2793" s="12">
        <f t="shared" si="4324"/>
        <v>0</v>
      </c>
      <c r="W2793" s="12">
        <f t="shared" si="4324"/>
        <v>0</v>
      </c>
      <c r="X2793" s="12">
        <f t="shared" si="4324"/>
        <v>0</v>
      </c>
      <c r="Y2793" s="12">
        <f t="shared" si="4324"/>
        <v>0</v>
      </c>
      <c r="Z2793" s="12">
        <f t="shared" si="4324"/>
        <v>0</v>
      </c>
      <c r="AA2793" s="12">
        <f t="shared" si="4324"/>
        <v>0</v>
      </c>
      <c r="AB2793" s="12">
        <v>0</v>
      </c>
      <c r="AC2793" s="12">
        <v>0</v>
      </c>
      <c r="AD2793" s="12">
        <f t="shared" ref="AD2793:AV2793" si="4325">SUM(AD2794:AD2798)</f>
        <v>0</v>
      </c>
      <c r="AE2793" s="12">
        <f t="shared" si="4325"/>
        <v>0</v>
      </c>
      <c r="AF2793" s="12">
        <f t="shared" si="4325"/>
        <v>0</v>
      </c>
      <c r="AG2793" s="12">
        <f t="shared" si="4325"/>
        <v>0</v>
      </c>
      <c r="AH2793" s="12">
        <f t="shared" si="4325"/>
        <v>0</v>
      </c>
      <c r="AI2793" s="12">
        <f t="shared" si="4325"/>
        <v>0</v>
      </c>
      <c r="AJ2793" s="12">
        <f t="shared" si="4325"/>
        <v>0</v>
      </c>
      <c r="AK2793" s="12">
        <f t="shared" si="4325"/>
        <v>0</v>
      </c>
      <c r="AL2793" s="12">
        <f t="shared" si="4325"/>
        <v>0</v>
      </c>
      <c r="AM2793" s="12">
        <f t="shared" si="4325"/>
        <v>0</v>
      </c>
      <c r="AN2793" s="12">
        <f t="shared" si="4325"/>
        <v>0</v>
      </c>
      <c r="AO2793" s="12">
        <f t="shared" si="4325"/>
        <v>0</v>
      </c>
      <c r="AP2793" s="12">
        <f t="shared" si="4325"/>
        <v>0</v>
      </c>
      <c r="AQ2793" s="12">
        <f t="shared" si="4325"/>
        <v>0</v>
      </c>
      <c r="AR2793" s="12">
        <f t="shared" si="4325"/>
        <v>0</v>
      </c>
      <c r="AS2793" s="12">
        <f t="shared" si="4325"/>
        <v>0</v>
      </c>
      <c r="AT2793" s="12">
        <f t="shared" si="4325"/>
        <v>0</v>
      </c>
      <c r="AU2793" s="12">
        <f t="shared" si="4325"/>
        <v>0</v>
      </c>
      <c r="AV2793" s="12">
        <f t="shared" si="4325"/>
        <v>0</v>
      </c>
      <c r="AW2793" s="12">
        <v>0</v>
      </c>
      <c r="AX2793" s="12">
        <v>0</v>
      </c>
      <c r="AY2793" s="12">
        <f t="shared" ref="AY2793:BQ2793" si="4326">SUM(AY2794:AY2798)</f>
        <v>15000</v>
      </c>
      <c r="AZ2793" s="12">
        <f t="shared" si="4326"/>
        <v>0</v>
      </c>
      <c r="BA2793" s="12">
        <f t="shared" si="4326"/>
        <v>0</v>
      </c>
      <c r="BB2793" s="12">
        <f t="shared" si="4326"/>
        <v>0</v>
      </c>
      <c r="BC2793" s="12">
        <f t="shared" si="4326"/>
        <v>0</v>
      </c>
      <c r="BD2793" s="12">
        <f t="shared" si="4326"/>
        <v>0</v>
      </c>
      <c r="BE2793" s="12">
        <f t="shared" si="4326"/>
        <v>15000</v>
      </c>
      <c r="BF2793" s="12">
        <f t="shared" si="4326"/>
        <v>0</v>
      </c>
      <c r="BG2793" s="12">
        <f t="shared" si="4326"/>
        <v>0</v>
      </c>
      <c r="BH2793" s="12">
        <f t="shared" si="4326"/>
        <v>0</v>
      </c>
      <c r="BI2793" s="12">
        <f t="shared" si="4326"/>
        <v>0</v>
      </c>
      <c r="BJ2793" s="12">
        <f t="shared" si="4326"/>
        <v>0</v>
      </c>
      <c r="BK2793" s="12">
        <f t="shared" si="4326"/>
        <v>0</v>
      </c>
      <c r="BL2793" s="12">
        <f t="shared" si="4326"/>
        <v>0</v>
      </c>
      <c r="BM2793" s="12">
        <f t="shared" si="4326"/>
        <v>0</v>
      </c>
      <c r="BN2793" s="12">
        <f t="shared" si="4326"/>
        <v>0</v>
      </c>
      <c r="BO2793" s="12">
        <f t="shared" si="4326"/>
        <v>0</v>
      </c>
      <c r="BP2793" s="12">
        <f t="shared" si="4326"/>
        <v>0</v>
      </c>
      <c r="BQ2793" s="12">
        <f t="shared" si="4326"/>
        <v>0</v>
      </c>
      <c r="BR2793" s="12">
        <v>0</v>
      </c>
      <c r="BS2793" s="12">
        <v>15000</v>
      </c>
      <c r="BT2793" s="12" t="e">
        <f>IF(#REF!=0,"-",#REF!/#REF!*100)</f>
        <v>#REF!</v>
      </c>
    </row>
    <row r="2794" spans="1:72" ht="22.5" x14ac:dyDescent="0.25">
      <c r="A2794" s="4" t="s">
        <v>926</v>
      </c>
      <c r="B2794" s="4" t="s">
        <v>1</v>
      </c>
      <c r="C2794" s="4" t="s">
        <v>12</v>
      </c>
      <c r="D2794" s="102" t="s">
        <v>928</v>
      </c>
      <c r="E2794" s="113">
        <v>6112</v>
      </c>
      <c r="F2794" s="102" t="s">
        <v>929</v>
      </c>
      <c r="G2794" s="98" t="s">
        <v>1645</v>
      </c>
      <c r="H2794" s="13" t="s">
        <v>57</v>
      </c>
      <c r="I2794" s="14">
        <v>0</v>
      </c>
      <c r="J2794" s="14"/>
      <c r="K2794" s="14"/>
      <c r="L2794" s="14"/>
      <c r="M2794" s="14"/>
      <c r="N2794" s="14"/>
      <c r="O2794" s="14">
        <f t="shared" si="4309"/>
        <v>0</v>
      </c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>
        <v>0</v>
      </c>
      <c r="AC2794" s="14">
        <v>0</v>
      </c>
      <c r="AD2794" s="14">
        <v>0</v>
      </c>
      <c r="AE2794" s="14"/>
      <c r="AF2794" s="14"/>
      <c r="AG2794" s="14"/>
      <c r="AH2794" s="14"/>
      <c r="AI2794" s="14"/>
      <c r="AJ2794" s="14">
        <f t="shared" si="4310"/>
        <v>0</v>
      </c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>
        <v>0</v>
      </c>
      <c r="AX2794" s="14">
        <v>0</v>
      </c>
      <c r="AY2794" s="14">
        <v>0</v>
      </c>
      <c r="AZ2794" s="14"/>
      <c r="BA2794" s="14"/>
      <c r="BB2794" s="14"/>
      <c r="BC2794" s="14"/>
      <c r="BD2794" s="14"/>
      <c r="BE2794" s="14">
        <f t="shared" si="4311"/>
        <v>0</v>
      </c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>
        <v>0</v>
      </c>
      <c r="BS2794" s="14">
        <v>0</v>
      </c>
      <c r="BT2794" s="14" t="e">
        <f>IF(#REF!=0,"-",#REF!/#REF!*100)</f>
        <v>#REF!</v>
      </c>
    </row>
    <row r="2795" spans="1:72" x14ac:dyDescent="0.25">
      <c r="A2795" s="4" t="s">
        <v>926</v>
      </c>
      <c r="B2795" s="4" t="s">
        <v>1</v>
      </c>
      <c r="C2795" s="4" t="s">
        <v>12</v>
      </c>
      <c r="D2795" s="102" t="s">
        <v>928</v>
      </c>
      <c r="E2795" s="113">
        <v>6112</v>
      </c>
      <c r="F2795" s="102" t="s">
        <v>930</v>
      </c>
      <c r="G2795" s="98" t="s">
        <v>1645</v>
      </c>
      <c r="H2795" s="13" t="s">
        <v>22</v>
      </c>
      <c r="I2795" s="14">
        <v>0</v>
      </c>
      <c r="J2795" s="14"/>
      <c r="K2795" s="14"/>
      <c r="L2795" s="14"/>
      <c r="M2795" s="14"/>
      <c r="N2795" s="14"/>
      <c r="O2795" s="14">
        <f t="shared" si="4309"/>
        <v>0</v>
      </c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>
        <v>0</v>
      </c>
      <c r="AC2795" s="14">
        <v>0</v>
      </c>
      <c r="AD2795" s="14">
        <v>0</v>
      </c>
      <c r="AE2795" s="14"/>
      <c r="AF2795" s="14"/>
      <c r="AG2795" s="14"/>
      <c r="AH2795" s="14"/>
      <c r="AI2795" s="14"/>
      <c r="AJ2795" s="14">
        <f t="shared" si="4310"/>
        <v>0</v>
      </c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>
        <v>0</v>
      </c>
      <c r="AX2795" s="14">
        <v>0</v>
      </c>
      <c r="AY2795" s="14">
        <v>0</v>
      </c>
      <c r="AZ2795" s="14"/>
      <c r="BA2795" s="14"/>
      <c r="BB2795" s="14"/>
      <c r="BC2795" s="14"/>
      <c r="BD2795" s="14"/>
      <c r="BE2795" s="14">
        <f t="shared" si="4311"/>
        <v>0</v>
      </c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>
        <v>0</v>
      </c>
      <c r="BS2795" s="14">
        <v>0</v>
      </c>
      <c r="BT2795" s="14" t="e">
        <f>IF(#REF!=0,"-",#REF!/#REF!*100)</f>
        <v>#REF!</v>
      </c>
    </row>
    <row r="2796" spans="1:72" x14ac:dyDescent="0.25">
      <c r="A2796" s="4" t="s">
        <v>926</v>
      </c>
      <c r="B2796" s="4" t="s">
        <v>1</v>
      </c>
      <c r="C2796" s="4" t="s">
        <v>12</v>
      </c>
      <c r="D2796" s="102" t="s">
        <v>928</v>
      </c>
      <c r="E2796" s="113">
        <v>6112</v>
      </c>
      <c r="F2796" s="102" t="s">
        <v>931</v>
      </c>
      <c r="G2796" s="98" t="s">
        <v>1645</v>
      </c>
      <c r="H2796" s="13" t="s">
        <v>23</v>
      </c>
      <c r="I2796" s="14">
        <v>0</v>
      </c>
      <c r="J2796" s="14"/>
      <c r="K2796" s="14"/>
      <c r="L2796" s="14"/>
      <c r="M2796" s="14"/>
      <c r="N2796" s="14"/>
      <c r="O2796" s="14">
        <f t="shared" si="4309"/>
        <v>0</v>
      </c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>
        <v>0</v>
      </c>
      <c r="AC2796" s="14">
        <v>0</v>
      </c>
      <c r="AD2796" s="14">
        <v>0</v>
      </c>
      <c r="AE2796" s="14"/>
      <c r="AF2796" s="14"/>
      <c r="AG2796" s="14"/>
      <c r="AH2796" s="14"/>
      <c r="AI2796" s="14"/>
      <c r="AJ2796" s="14">
        <f t="shared" si="4310"/>
        <v>0</v>
      </c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>
        <v>0</v>
      </c>
      <c r="AX2796" s="14">
        <v>0</v>
      </c>
      <c r="AY2796" s="14">
        <v>0</v>
      </c>
      <c r="AZ2796" s="14"/>
      <c r="BA2796" s="14"/>
      <c r="BB2796" s="14"/>
      <c r="BC2796" s="14"/>
      <c r="BD2796" s="14"/>
      <c r="BE2796" s="14">
        <f t="shared" si="4311"/>
        <v>0</v>
      </c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>
        <v>0</v>
      </c>
      <c r="BS2796" s="14">
        <v>0</v>
      </c>
      <c r="BT2796" s="14" t="e">
        <f>IF(#REF!=0,"-",#REF!/#REF!*100)</f>
        <v>#REF!</v>
      </c>
    </row>
    <row r="2797" spans="1:72" x14ac:dyDescent="0.25">
      <c r="A2797" s="4" t="s">
        <v>926</v>
      </c>
      <c r="B2797" s="4" t="s">
        <v>1</v>
      </c>
      <c r="C2797" s="4" t="s">
        <v>12</v>
      </c>
      <c r="D2797" s="102" t="s">
        <v>928</v>
      </c>
      <c r="E2797" s="113">
        <v>6112</v>
      </c>
      <c r="F2797" s="102" t="s">
        <v>932</v>
      </c>
      <c r="G2797" s="98" t="s">
        <v>1645</v>
      </c>
      <c r="H2797" s="13" t="s">
        <v>21</v>
      </c>
      <c r="I2797" s="14">
        <v>0</v>
      </c>
      <c r="J2797" s="14"/>
      <c r="K2797" s="14"/>
      <c r="L2797" s="14"/>
      <c r="M2797" s="14"/>
      <c r="N2797" s="14"/>
      <c r="O2797" s="14">
        <f t="shared" si="4309"/>
        <v>0</v>
      </c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>
        <v>0</v>
      </c>
      <c r="AC2797" s="14">
        <v>0</v>
      </c>
      <c r="AD2797" s="14">
        <v>0</v>
      </c>
      <c r="AE2797" s="14"/>
      <c r="AF2797" s="14"/>
      <c r="AG2797" s="14"/>
      <c r="AH2797" s="14"/>
      <c r="AI2797" s="14"/>
      <c r="AJ2797" s="14">
        <f t="shared" si="4310"/>
        <v>0</v>
      </c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>
        <v>0</v>
      </c>
      <c r="AX2797" s="14">
        <v>0</v>
      </c>
      <c r="AY2797" s="14">
        <v>0</v>
      </c>
      <c r="AZ2797" s="14"/>
      <c r="BA2797" s="14"/>
      <c r="BB2797" s="14"/>
      <c r="BC2797" s="14"/>
      <c r="BD2797" s="14"/>
      <c r="BE2797" s="14">
        <f t="shared" si="4311"/>
        <v>0</v>
      </c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>
        <v>0</v>
      </c>
      <c r="BS2797" s="14">
        <v>0</v>
      </c>
      <c r="BT2797" s="14" t="e">
        <f>IF(#REF!=0,"-",#REF!/#REF!*100)</f>
        <v>#REF!</v>
      </c>
    </row>
    <row r="2798" spans="1:72" x14ac:dyDescent="0.25">
      <c r="A2798" s="4" t="s">
        <v>926</v>
      </c>
      <c r="B2798" s="4" t="s">
        <v>1</v>
      </c>
      <c r="C2798" s="4" t="s">
        <v>12</v>
      </c>
      <c r="D2798" s="102" t="s">
        <v>928</v>
      </c>
      <c r="E2798" s="113">
        <v>6112</v>
      </c>
      <c r="F2798" s="102" t="s">
        <v>933</v>
      </c>
      <c r="G2798" s="98" t="s">
        <v>1645</v>
      </c>
      <c r="H2798" s="13" t="s">
        <v>24</v>
      </c>
      <c r="I2798" s="14">
        <v>0</v>
      </c>
      <c r="J2798" s="14"/>
      <c r="K2798" s="14"/>
      <c r="L2798" s="14"/>
      <c r="M2798" s="14"/>
      <c r="N2798" s="14"/>
      <c r="O2798" s="14">
        <f t="shared" si="4309"/>
        <v>0</v>
      </c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>
        <v>0</v>
      </c>
      <c r="AC2798" s="14">
        <v>0</v>
      </c>
      <c r="AD2798" s="14">
        <v>0</v>
      </c>
      <c r="AE2798" s="14"/>
      <c r="AF2798" s="14"/>
      <c r="AG2798" s="14"/>
      <c r="AH2798" s="14"/>
      <c r="AI2798" s="14"/>
      <c r="AJ2798" s="14">
        <f t="shared" si="4310"/>
        <v>0</v>
      </c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>
        <v>0</v>
      </c>
      <c r="AX2798" s="14">
        <v>0</v>
      </c>
      <c r="AY2798" s="14">
        <v>15000</v>
      </c>
      <c r="AZ2798" s="14"/>
      <c r="BA2798" s="14"/>
      <c r="BB2798" s="14"/>
      <c r="BC2798" s="14"/>
      <c r="BD2798" s="14"/>
      <c r="BE2798" s="14">
        <f t="shared" si="4311"/>
        <v>15000</v>
      </c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>
        <v>0</v>
      </c>
      <c r="BS2798" s="14">
        <v>15000</v>
      </c>
      <c r="BT2798" s="14" t="e">
        <f>IF(#REF!=0,"-",#REF!/#REF!*100)</f>
        <v>#REF!</v>
      </c>
    </row>
    <row r="2799" spans="1:72" ht="22.5" x14ac:dyDescent="0.25">
      <c r="A2799" s="4" t="s">
        <v>926</v>
      </c>
      <c r="B2799" s="4" t="s">
        <v>1</v>
      </c>
      <c r="C2799" s="4" t="s">
        <v>12</v>
      </c>
      <c r="D2799" s="102" t="s">
        <v>928</v>
      </c>
      <c r="E2799" s="101" t="s">
        <v>25</v>
      </c>
      <c r="F2799" s="101" t="s">
        <v>0</v>
      </c>
      <c r="G2799" s="2" t="s">
        <v>0</v>
      </c>
      <c r="H2799" s="2" t="s">
        <v>26</v>
      </c>
      <c r="I2799" s="12">
        <f t="shared" ref="I2799:AA2799" si="4327">SUM(I2800)</f>
        <v>0</v>
      </c>
      <c r="J2799" s="12">
        <f t="shared" si="4327"/>
        <v>0</v>
      </c>
      <c r="K2799" s="12">
        <f t="shared" si="4327"/>
        <v>0</v>
      </c>
      <c r="L2799" s="12">
        <f t="shared" si="4327"/>
        <v>0</v>
      </c>
      <c r="M2799" s="12">
        <f t="shared" si="4327"/>
        <v>0</v>
      </c>
      <c r="N2799" s="12">
        <f t="shared" si="4327"/>
        <v>0</v>
      </c>
      <c r="O2799" s="12">
        <f t="shared" si="4327"/>
        <v>0</v>
      </c>
      <c r="P2799" s="12">
        <f t="shared" si="4327"/>
        <v>0</v>
      </c>
      <c r="Q2799" s="12">
        <f t="shared" si="4327"/>
        <v>0</v>
      </c>
      <c r="R2799" s="12">
        <f t="shared" si="4327"/>
        <v>0</v>
      </c>
      <c r="S2799" s="12">
        <f t="shared" si="4327"/>
        <v>0</v>
      </c>
      <c r="T2799" s="12">
        <f t="shared" si="4327"/>
        <v>0</v>
      </c>
      <c r="U2799" s="12">
        <f t="shared" si="4327"/>
        <v>0</v>
      </c>
      <c r="V2799" s="12">
        <f t="shared" si="4327"/>
        <v>0</v>
      </c>
      <c r="W2799" s="12">
        <f t="shared" si="4327"/>
        <v>0</v>
      </c>
      <c r="X2799" s="12">
        <f t="shared" si="4327"/>
        <v>0</v>
      </c>
      <c r="Y2799" s="12">
        <f t="shared" si="4327"/>
        <v>0</v>
      </c>
      <c r="Z2799" s="12">
        <f t="shared" si="4327"/>
        <v>0</v>
      </c>
      <c r="AA2799" s="12">
        <f t="shared" si="4327"/>
        <v>0</v>
      </c>
      <c r="AB2799" s="12">
        <v>0</v>
      </c>
      <c r="AC2799" s="12">
        <v>0</v>
      </c>
      <c r="AD2799" s="12">
        <f t="shared" ref="AD2799:AV2799" si="4328">SUM(AD2800)</f>
        <v>0</v>
      </c>
      <c r="AE2799" s="12">
        <f t="shared" si="4328"/>
        <v>0</v>
      </c>
      <c r="AF2799" s="12">
        <f t="shared" si="4328"/>
        <v>0</v>
      </c>
      <c r="AG2799" s="12">
        <f t="shared" si="4328"/>
        <v>0</v>
      </c>
      <c r="AH2799" s="12">
        <f t="shared" si="4328"/>
        <v>0</v>
      </c>
      <c r="AI2799" s="12">
        <f t="shared" si="4328"/>
        <v>0</v>
      </c>
      <c r="AJ2799" s="12">
        <f t="shared" si="4328"/>
        <v>0</v>
      </c>
      <c r="AK2799" s="12">
        <f t="shared" si="4328"/>
        <v>0</v>
      </c>
      <c r="AL2799" s="12">
        <f t="shared" si="4328"/>
        <v>0</v>
      </c>
      <c r="AM2799" s="12">
        <f t="shared" si="4328"/>
        <v>0</v>
      </c>
      <c r="AN2799" s="12">
        <f t="shared" si="4328"/>
        <v>0</v>
      </c>
      <c r="AO2799" s="12">
        <f t="shared" si="4328"/>
        <v>0</v>
      </c>
      <c r="AP2799" s="12">
        <f t="shared" si="4328"/>
        <v>0</v>
      </c>
      <c r="AQ2799" s="12">
        <f t="shared" si="4328"/>
        <v>0</v>
      </c>
      <c r="AR2799" s="12">
        <f t="shared" si="4328"/>
        <v>0</v>
      </c>
      <c r="AS2799" s="12">
        <f t="shared" si="4328"/>
        <v>0</v>
      </c>
      <c r="AT2799" s="12">
        <f t="shared" si="4328"/>
        <v>0</v>
      </c>
      <c r="AU2799" s="12">
        <f t="shared" si="4328"/>
        <v>0</v>
      </c>
      <c r="AV2799" s="12">
        <f t="shared" si="4328"/>
        <v>0</v>
      </c>
      <c r="AW2799" s="12">
        <v>0</v>
      </c>
      <c r="AX2799" s="12">
        <v>0</v>
      </c>
      <c r="AY2799" s="12">
        <f t="shared" ref="AY2799:BQ2799" si="4329">SUM(AY2800)</f>
        <v>0</v>
      </c>
      <c r="AZ2799" s="12">
        <f t="shared" si="4329"/>
        <v>0</v>
      </c>
      <c r="BA2799" s="12">
        <f t="shared" si="4329"/>
        <v>0</v>
      </c>
      <c r="BB2799" s="12">
        <f t="shared" si="4329"/>
        <v>0</v>
      </c>
      <c r="BC2799" s="12">
        <f t="shared" si="4329"/>
        <v>0</v>
      </c>
      <c r="BD2799" s="12">
        <f t="shared" si="4329"/>
        <v>0</v>
      </c>
      <c r="BE2799" s="12">
        <f t="shared" si="4329"/>
        <v>0</v>
      </c>
      <c r="BF2799" s="12">
        <f t="shared" si="4329"/>
        <v>0</v>
      </c>
      <c r="BG2799" s="12">
        <f t="shared" si="4329"/>
        <v>0</v>
      </c>
      <c r="BH2799" s="12">
        <f t="shared" si="4329"/>
        <v>0</v>
      </c>
      <c r="BI2799" s="12">
        <f t="shared" si="4329"/>
        <v>0</v>
      </c>
      <c r="BJ2799" s="12">
        <f t="shared" si="4329"/>
        <v>0</v>
      </c>
      <c r="BK2799" s="12">
        <f t="shared" si="4329"/>
        <v>0</v>
      </c>
      <c r="BL2799" s="12">
        <f t="shared" si="4329"/>
        <v>0</v>
      </c>
      <c r="BM2799" s="12">
        <f t="shared" si="4329"/>
        <v>0</v>
      </c>
      <c r="BN2799" s="12">
        <f t="shared" si="4329"/>
        <v>0</v>
      </c>
      <c r="BO2799" s="12">
        <f t="shared" si="4329"/>
        <v>0</v>
      </c>
      <c r="BP2799" s="12">
        <f t="shared" si="4329"/>
        <v>0</v>
      </c>
      <c r="BQ2799" s="12">
        <f t="shared" si="4329"/>
        <v>0</v>
      </c>
      <c r="BR2799" s="12">
        <v>0</v>
      </c>
      <c r="BS2799" s="12">
        <v>0</v>
      </c>
      <c r="BT2799" s="12" t="e">
        <f>IF(#REF!=0,"-",#REF!/#REF!*100)</f>
        <v>#REF!</v>
      </c>
    </row>
    <row r="2800" spans="1:72" x14ac:dyDescent="0.25">
      <c r="A2800" s="4" t="s">
        <v>926</v>
      </c>
      <c r="B2800" s="4" t="s">
        <v>1</v>
      </c>
      <c r="C2800" s="4" t="s">
        <v>12</v>
      </c>
      <c r="D2800" s="102" t="s">
        <v>928</v>
      </c>
      <c r="E2800" s="113">
        <v>6121</v>
      </c>
      <c r="F2800" s="102"/>
      <c r="G2800" s="98" t="s">
        <v>1645</v>
      </c>
      <c r="H2800" s="13" t="s">
        <v>27</v>
      </c>
      <c r="I2800" s="14">
        <v>0</v>
      </c>
      <c r="J2800" s="14"/>
      <c r="K2800" s="14"/>
      <c r="L2800" s="14"/>
      <c r="M2800" s="14"/>
      <c r="N2800" s="14"/>
      <c r="O2800" s="14">
        <f t="shared" si="4309"/>
        <v>0</v>
      </c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>
        <v>0</v>
      </c>
      <c r="AC2800" s="14">
        <v>0</v>
      </c>
      <c r="AD2800" s="14">
        <v>0</v>
      </c>
      <c r="AE2800" s="14"/>
      <c r="AF2800" s="14"/>
      <c r="AG2800" s="14"/>
      <c r="AH2800" s="14"/>
      <c r="AI2800" s="14"/>
      <c r="AJ2800" s="14">
        <f t="shared" si="4310"/>
        <v>0</v>
      </c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>
        <v>0</v>
      </c>
      <c r="AX2800" s="14">
        <v>0</v>
      </c>
      <c r="AY2800" s="14">
        <v>0</v>
      </c>
      <c r="AZ2800" s="14"/>
      <c r="BA2800" s="14"/>
      <c r="BB2800" s="14"/>
      <c r="BC2800" s="14"/>
      <c r="BD2800" s="14"/>
      <c r="BE2800" s="14">
        <f t="shared" si="4311"/>
        <v>0</v>
      </c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>
        <v>0</v>
      </c>
      <c r="BS2800" s="14">
        <v>0</v>
      </c>
      <c r="BT2800" s="14" t="e">
        <f>IF(#REF!=0,"-",#REF!/#REF!*100)</f>
        <v>#REF!</v>
      </c>
    </row>
    <row r="2801" spans="1:72" ht="22.5" x14ac:dyDescent="0.25">
      <c r="A2801" s="4" t="s">
        <v>926</v>
      </c>
      <c r="B2801" s="4" t="s">
        <v>1</v>
      </c>
      <c r="C2801" s="4" t="s">
        <v>12</v>
      </c>
      <c r="D2801" s="102" t="s">
        <v>928</v>
      </c>
      <c r="E2801" s="101" t="s">
        <v>29</v>
      </c>
      <c r="F2801" s="101" t="s">
        <v>0</v>
      </c>
      <c r="G2801" s="2" t="s">
        <v>0</v>
      </c>
      <c r="H2801" s="2" t="s">
        <v>30</v>
      </c>
      <c r="I2801" s="12">
        <f t="shared" ref="I2801:AA2801" si="4330">SUM(I2802,I2805,I2806,I2807,I2808,I2809,I2810,I2813,I2814)</f>
        <v>104000</v>
      </c>
      <c r="J2801" s="12">
        <f t="shared" si="4330"/>
        <v>0</v>
      </c>
      <c r="K2801" s="12">
        <f t="shared" si="4330"/>
        <v>0</v>
      </c>
      <c r="L2801" s="12">
        <f t="shared" si="4330"/>
        <v>0</v>
      </c>
      <c r="M2801" s="12">
        <f t="shared" si="4330"/>
        <v>0</v>
      </c>
      <c r="N2801" s="12">
        <f t="shared" si="4330"/>
        <v>0</v>
      </c>
      <c r="O2801" s="12">
        <f t="shared" ref="O2801" si="4331">SUM(O2802,O2805,O2806,O2807,O2808,O2809,O2810,O2813,O2814)</f>
        <v>104000</v>
      </c>
      <c r="P2801" s="12">
        <f t="shared" si="4330"/>
        <v>0</v>
      </c>
      <c r="Q2801" s="12">
        <f t="shared" si="4330"/>
        <v>0</v>
      </c>
      <c r="R2801" s="12">
        <f t="shared" si="4330"/>
        <v>0</v>
      </c>
      <c r="S2801" s="12">
        <f t="shared" si="4330"/>
        <v>0</v>
      </c>
      <c r="T2801" s="12">
        <f t="shared" si="4330"/>
        <v>0</v>
      </c>
      <c r="U2801" s="12">
        <f t="shared" si="4330"/>
        <v>0</v>
      </c>
      <c r="V2801" s="12">
        <f t="shared" si="4330"/>
        <v>0</v>
      </c>
      <c r="W2801" s="12">
        <f t="shared" si="4330"/>
        <v>0</v>
      </c>
      <c r="X2801" s="12">
        <f t="shared" si="4330"/>
        <v>0</v>
      </c>
      <c r="Y2801" s="12">
        <f t="shared" si="4330"/>
        <v>0</v>
      </c>
      <c r="Z2801" s="12">
        <f t="shared" si="4330"/>
        <v>0</v>
      </c>
      <c r="AA2801" s="12">
        <f t="shared" si="4330"/>
        <v>0</v>
      </c>
      <c r="AB2801" s="12">
        <v>0</v>
      </c>
      <c r="AC2801" s="12">
        <v>104000</v>
      </c>
      <c r="AD2801" s="12">
        <f t="shared" ref="AD2801:AV2801" si="4332">SUM(AD2802,AD2805,AD2806,AD2807,AD2808,AD2809,AD2810,AD2813,AD2814)</f>
        <v>0</v>
      </c>
      <c r="AE2801" s="12">
        <f t="shared" si="4332"/>
        <v>0</v>
      </c>
      <c r="AF2801" s="12">
        <f t="shared" si="4332"/>
        <v>0</v>
      </c>
      <c r="AG2801" s="12">
        <f t="shared" si="4332"/>
        <v>0</v>
      </c>
      <c r="AH2801" s="12">
        <f t="shared" si="4332"/>
        <v>0</v>
      </c>
      <c r="AI2801" s="12">
        <f t="shared" si="4332"/>
        <v>0</v>
      </c>
      <c r="AJ2801" s="12">
        <f t="shared" ref="AJ2801" si="4333">SUM(AJ2802,AJ2805,AJ2806,AJ2807,AJ2808,AJ2809,AJ2810,AJ2813,AJ2814)</f>
        <v>0</v>
      </c>
      <c r="AK2801" s="12">
        <f t="shared" si="4332"/>
        <v>0</v>
      </c>
      <c r="AL2801" s="12">
        <f t="shared" si="4332"/>
        <v>0</v>
      </c>
      <c r="AM2801" s="12">
        <f t="shared" si="4332"/>
        <v>0</v>
      </c>
      <c r="AN2801" s="12">
        <f t="shared" si="4332"/>
        <v>0</v>
      </c>
      <c r="AO2801" s="12">
        <f t="shared" si="4332"/>
        <v>0</v>
      </c>
      <c r="AP2801" s="12">
        <f t="shared" si="4332"/>
        <v>0</v>
      </c>
      <c r="AQ2801" s="12">
        <f t="shared" si="4332"/>
        <v>0</v>
      </c>
      <c r="AR2801" s="12">
        <f t="shared" si="4332"/>
        <v>0</v>
      </c>
      <c r="AS2801" s="12">
        <f t="shared" si="4332"/>
        <v>0</v>
      </c>
      <c r="AT2801" s="12">
        <f t="shared" si="4332"/>
        <v>0</v>
      </c>
      <c r="AU2801" s="12">
        <f t="shared" si="4332"/>
        <v>0</v>
      </c>
      <c r="AV2801" s="12">
        <f t="shared" si="4332"/>
        <v>0</v>
      </c>
      <c r="AW2801" s="12">
        <v>0</v>
      </c>
      <c r="AX2801" s="12">
        <v>0</v>
      </c>
      <c r="AY2801" s="12">
        <f t="shared" ref="AY2801:BQ2801" si="4334">SUM(AY2802,AY2805,AY2806,AY2807,AY2808,AY2809,AY2810,AY2813,AY2814)</f>
        <v>496000</v>
      </c>
      <c r="AZ2801" s="12">
        <f t="shared" si="4334"/>
        <v>29482</v>
      </c>
      <c r="BA2801" s="12">
        <f t="shared" si="4334"/>
        <v>0</v>
      </c>
      <c r="BB2801" s="12">
        <f t="shared" si="4334"/>
        <v>0</v>
      </c>
      <c r="BC2801" s="12">
        <f t="shared" si="4334"/>
        <v>0</v>
      </c>
      <c r="BD2801" s="12">
        <f t="shared" si="4334"/>
        <v>0</v>
      </c>
      <c r="BE2801" s="12">
        <f t="shared" ref="BE2801" si="4335">SUM(BE2802,BE2805,BE2806,BE2807,BE2808,BE2809,BE2810,BE2813,BE2814)</f>
        <v>525482</v>
      </c>
      <c r="BF2801" s="12">
        <f t="shared" si="4334"/>
        <v>0</v>
      </c>
      <c r="BG2801" s="12">
        <f t="shared" si="4334"/>
        <v>0</v>
      </c>
      <c r="BH2801" s="12">
        <f t="shared" si="4334"/>
        <v>40482</v>
      </c>
      <c r="BI2801" s="12">
        <f t="shared" si="4334"/>
        <v>0</v>
      </c>
      <c r="BJ2801" s="12">
        <f t="shared" si="4334"/>
        <v>0</v>
      </c>
      <c r="BK2801" s="12">
        <f t="shared" si="4334"/>
        <v>0</v>
      </c>
      <c r="BL2801" s="12">
        <f t="shared" si="4334"/>
        <v>0</v>
      </c>
      <c r="BM2801" s="12">
        <f t="shared" si="4334"/>
        <v>0</v>
      </c>
      <c r="BN2801" s="12">
        <f t="shared" si="4334"/>
        <v>0</v>
      </c>
      <c r="BO2801" s="12">
        <f t="shared" si="4334"/>
        <v>0</v>
      </c>
      <c r="BP2801" s="12">
        <f t="shared" si="4334"/>
        <v>0</v>
      </c>
      <c r="BQ2801" s="12">
        <f t="shared" si="4334"/>
        <v>0</v>
      </c>
      <c r="BR2801" s="12">
        <v>40482</v>
      </c>
      <c r="BS2801" s="12">
        <v>485000</v>
      </c>
      <c r="BT2801" s="12" t="e">
        <f>IF(#REF!=0,"-",#REF!/#REF!*100)</f>
        <v>#REF!</v>
      </c>
    </row>
    <row r="2802" spans="1:72" x14ac:dyDescent="0.25">
      <c r="A2802" s="1" t="s">
        <v>926</v>
      </c>
      <c r="B2802" s="1" t="s">
        <v>1</v>
      </c>
      <c r="C2802" s="1" t="s">
        <v>12</v>
      </c>
      <c r="D2802" s="105" t="s">
        <v>928</v>
      </c>
      <c r="E2802" s="105" t="s">
        <v>31</v>
      </c>
      <c r="F2802" s="102" t="s">
        <v>0</v>
      </c>
      <c r="G2802" s="13" t="s">
        <v>0</v>
      </c>
      <c r="H2802" s="2" t="s">
        <v>32</v>
      </c>
      <c r="I2802" s="12">
        <f t="shared" ref="I2802:AA2802" si="4336">SUM(I2803:I2804)</f>
        <v>1000</v>
      </c>
      <c r="J2802" s="12">
        <f t="shared" si="4336"/>
        <v>0</v>
      </c>
      <c r="K2802" s="12">
        <f t="shared" si="4336"/>
        <v>0</v>
      </c>
      <c r="L2802" s="12">
        <f t="shared" si="4336"/>
        <v>0</v>
      </c>
      <c r="M2802" s="12">
        <f t="shared" si="4336"/>
        <v>0</v>
      </c>
      <c r="N2802" s="12">
        <f t="shared" si="4336"/>
        <v>0</v>
      </c>
      <c r="O2802" s="12">
        <f t="shared" ref="O2802" si="4337">SUM(O2803:O2804)</f>
        <v>1000</v>
      </c>
      <c r="P2802" s="12">
        <f t="shared" si="4336"/>
        <v>0</v>
      </c>
      <c r="Q2802" s="12">
        <f t="shared" si="4336"/>
        <v>0</v>
      </c>
      <c r="R2802" s="12">
        <f t="shared" si="4336"/>
        <v>0</v>
      </c>
      <c r="S2802" s="12">
        <f t="shared" si="4336"/>
        <v>0</v>
      </c>
      <c r="T2802" s="12">
        <f t="shared" si="4336"/>
        <v>0</v>
      </c>
      <c r="U2802" s="12">
        <f t="shared" si="4336"/>
        <v>0</v>
      </c>
      <c r="V2802" s="12">
        <f t="shared" si="4336"/>
        <v>0</v>
      </c>
      <c r="W2802" s="12">
        <f t="shared" si="4336"/>
        <v>0</v>
      </c>
      <c r="X2802" s="12">
        <f t="shared" si="4336"/>
        <v>0</v>
      </c>
      <c r="Y2802" s="12">
        <f t="shared" si="4336"/>
        <v>0</v>
      </c>
      <c r="Z2802" s="12">
        <f t="shared" si="4336"/>
        <v>0</v>
      </c>
      <c r="AA2802" s="12">
        <f t="shared" si="4336"/>
        <v>0</v>
      </c>
      <c r="AB2802" s="12">
        <v>0</v>
      </c>
      <c r="AC2802" s="12">
        <v>1000</v>
      </c>
      <c r="AD2802" s="12">
        <f t="shared" ref="AD2802:AV2802" si="4338">SUM(AD2803:AD2804)</f>
        <v>0</v>
      </c>
      <c r="AE2802" s="12">
        <f t="shared" si="4338"/>
        <v>0</v>
      </c>
      <c r="AF2802" s="12">
        <f t="shared" si="4338"/>
        <v>0</v>
      </c>
      <c r="AG2802" s="12">
        <f t="shared" si="4338"/>
        <v>0</v>
      </c>
      <c r="AH2802" s="12">
        <f t="shared" si="4338"/>
        <v>0</v>
      </c>
      <c r="AI2802" s="12">
        <f t="shared" si="4338"/>
        <v>0</v>
      </c>
      <c r="AJ2802" s="12">
        <f t="shared" ref="AJ2802" si="4339">SUM(AJ2803:AJ2804)</f>
        <v>0</v>
      </c>
      <c r="AK2802" s="12">
        <f t="shared" si="4338"/>
        <v>0</v>
      </c>
      <c r="AL2802" s="12">
        <f t="shared" si="4338"/>
        <v>0</v>
      </c>
      <c r="AM2802" s="12">
        <f t="shared" si="4338"/>
        <v>0</v>
      </c>
      <c r="AN2802" s="12">
        <f t="shared" si="4338"/>
        <v>0</v>
      </c>
      <c r="AO2802" s="12">
        <f t="shared" si="4338"/>
        <v>0</v>
      </c>
      <c r="AP2802" s="12">
        <f t="shared" si="4338"/>
        <v>0</v>
      </c>
      <c r="AQ2802" s="12">
        <f t="shared" si="4338"/>
        <v>0</v>
      </c>
      <c r="AR2802" s="12">
        <f t="shared" si="4338"/>
        <v>0</v>
      </c>
      <c r="AS2802" s="12">
        <f t="shared" si="4338"/>
        <v>0</v>
      </c>
      <c r="AT2802" s="12">
        <f t="shared" si="4338"/>
        <v>0</v>
      </c>
      <c r="AU2802" s="12">
        <f t="shared" si="4338"/>
        <v>0</v>
      </c>
      <c r="AV2802" s="12">
        <f t="shared" si="4338"/>
        <v>0</v>
      </c>
      <c r="AW2802" s="12">
        <v>0</v>
      </c>
      <c r="AX2802" s="12">
        <v>0</v>
      </c>
      <c r="AY2802" s="12">
        <f t="shared" ref="AY2802:BQ2802" si="4340">SUM(AY2803:AY2804)</f>
        <v>26000</v>
      </c>
      <c r="AZ2802" s="12">
        <f t="shared" si="4340"/>
        <v>0</v>
      </c>
      <c r="BA2802" s="12">
        <f t="shared" si="4340"/>
        <v>0</v>
      </c>
      <c r="BB2802" s="12">
        <f t="shared" si="4340"/>
        <v>0</v>
      </c>
      <c r="BC2802" s="12">
        <f t="shared" si="4340"/>
        <v>0</v>
      </c>
      <c r="BD2802" s="12">
        <f t="shared" si="4340"/>
        <v>0</v>
      </c>
      <c r="BE2802" s="12">
        <f t="shared" ref="BE2802" si="4341">SUM(BE2803:BE2804)</f>
        <v>26000</v>
      </c>
      <c r="BF2802" s="12">
        <f t="shared" si="4340"/>
        <v>0</v>
      </c>
      <c r="BG2802" s="12">
        <f t="shared" si="4340"/>
        <v>0</v>
      </c>
      <c r="BH2802" s="12">
        <f t="shared" si="4340"/>
        <v>11000</v>
      </c>
      <c r="BI2802" s="12">
        <f t="shared" si="4340"/>
        <v>0</v>
      </c>
      <c r="BJ2802" s="12">
        <f t="shared" si="4340"/>
        <v>0</v>
      </c>
      <c r="BK2802" s="12">
        <f t="shared" si="4340"/>
        <v>0</v>
      </c>
      <c r="BL2802" s="12">
        <f t="shared" si="4340"/>
        <v>0</v>
      </c>
      <c r="BM2802" s="12">
        <f t="shared" si="4340"/>
        <v>0</v>
      </c>
      <c r="BN2802" s="12">
        <f t="shared" si="4340"/>
        <v>0</v>
      </c>
      <c r="BO2802" s="12">
        <f t="shared" si="4340"/>
        <v>0</v>
      </c>
      <c r="BP2802" s="12">
        <f t="shared" si="4340"/>
        <v>0</v>
      </c>
      <c r="BQ2802" s="12">
        <f t="shared" si="4340"/>
        <v>0</v>
      </c>
      <c r="BR2802" s="12">
        <v>11000</v>
      </c>
      <c r="BS2802" s="12">
        <v>15000</v>
      </c>
      <c r="BT2802" s="12" t="e">
        <f>IF(#REF!=0,"-",#REF!/#REF!*100)</f>
        <v>#REF!</v>
      </c>
    </row>
    <row r="2803" spans="1:72" x14ac:dyDescent="0.25">
      <c r="A2803" s="4" t="s">
        <v>926</v>
      </c>
      <c r="B2803" s="4" t="s">
        <v>1</v>
      </c>
      <c r="C2803" s="4" t="s">
        <v>12</v>
      </c>
      <c r="D2803" s="102" t="s">
        <v>928</v>
      </c>
      <c r="E2803" s="113">
        <v>6131</v>
      </c>
      <c r="F2803" s="102"/>
      <c r="G2803" s="98" t="s">
        <v>1651</v>
      </c>
      <c r="H2803" s="13" t="s">
        <v>32</v>
      </c>
      <c r="I2803" s="14">
        <v>1000</v>
      </c>
      <c r="J2803" s="14"/>
      <c r="K2803" s="14"/>
      <c r="L2803" s="14"/>
      <c r="M2803" s="14"/>
      <c r="N2803" s="14"/>
      <c r="O2803" s="14">
        <f t="shared" si="4309"/>
        <v>1000</v>
      </c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>
        <v>0</v>
      </c>
      <c r="AC2803" s="14">
        <v>1000</v>
      </c>
      <c r="AD2803" s="14">
        <v>0</v>
      </c>
      <c r="AE2803" s="14"/>
      <c r="AF2803" s="14"/>
      <c r="AG2803" s="14"/>
      <c r="AH2803" s="14"/>
      <c r="AI2803" s="14"/>
      <c r="AJ2803" s="14">
        <f t="shared" si="4310"/>
        <v>0</v>
      </c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>
        <v>0</v>
      </c>
      <c r="AX2803" s="14">
        <v>0</v>
      </c>
      <c r="AY2803" s="14">
        <v>25000</v>
      </c>
      <c r="AZ2803" s="14"/>
      <c r="BA2803" s="14"/>
      <c r="BB2803" s="14"/>
      <c r="BC2803" s="14"/>
      <c r="BD2803" s="14"/>
      <c r="BE2803" s="14">
        <f t="shared" si="4311"/>
        <v>25000</v>
      </c>
      <c r="BF2803" s="14"/>
      <c r="BG2803" s="14"/>
      <c r="BH2803" s="14">
        <v>11000</v>
      </c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>
        <v>11000</v>
      </c>
      <c r="BS2803" s="14">
        <v>14000</v>
      </c>
      <c r="BT2803" s="14" t="e">
        <f>IF(#REF!=0,"-",#REF!/#REF!*100)</f>
        <v>#REF!</v>
      </c>
    </row>
    <row r="2804" spans="1:72" x14ac:dyDescent="0.25">
      <c r="A2804" s="4" t="s">
        <v>926</v>
      </c>
      <c r="B2804" s="4" t="s">
        <v>1</v>
      </c>
      <c r="C2804" s="4" t="s">
        <v>12</v>
      </c>
      <c r="D2804" s="102" t="s">
        <v>928</v>
      </c>
      <c r="E2804" s="113">
        <v>6131</v>
      </c>
      <c r="F2804" s="102" t="s">
        <v>934</v>
      </c>
      <c r="G2804" s="98" t="s">
        <v>1651</v>
      </c>
      <c r="H2804" s="13" t="s">
        <v>935</v>
      </c>
      <c r="I2804" s="14">
        <v>0</v>
      </c>
      <c r="J2804" s="14"/>
      <c r="K2804" s="14"/>
      <c r="L2804" s="14"/>
      <c r="M2804" s="14"/>
      <c r="N2804" s="14"/>
      <c r="O2804" s="14">
        <f t="shared" si="4309"/>
        <v>0</v>
      </c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>
        <v>0</v>
      </c>
      <c r="AC2804" s="14">
        <v>0</v>
      </c>
      <c r="AD2804" s="14">
        <v>0</v>
      </c>
      <c r="AE2804" s="14"/>
      <c r="AF2804" s="14"/>
      <c r="AG2804" s="14"/>
      <c r="AH2804" s="14"/>
      <c r="AI2804" s="14"/>
      <c r="AJ2804" s="14">
        <f t="shared" si="4310"/>
        <v>0</v>
      </c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>
        <v>0</v>
      </c>
      <c r="AX2804" s="14">
        <v>0</v>
      </c>
      <c r="AY2804" s="14">
        <v>1000</v>
      </c>
      <c r="AZ2804" s="14"/>
      <c r="BA2804" s="14"/>
      <c r="BB2804" s="14"/>
      <c r="BC2804" s="14"/>
      <c r="BD2804" s="14"/>
      <c r="BE2804" s="14">
        <f t="shared" si="4311"/>
        <v>1000</v>
      </c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>
        <v>0</v>
      </c>
      <c r="BS2804" s="14">
        <v>1000</v>
      </c>
      <c r="BT2804" s="14" t="e">
        <f>IF(#REF!=0,"-",#REF!/#REF!*100)</f>
        <v>#REF!</v>
      </c>
    </row>
    <row r="2805" spans="1:72" x14ac:dyDescent="0.25">
      <c r="A2805" s="4" t="s">
        <v>926</v>
      </c>
      <c r="B2805" s="4" t="s">
        <v>1</v>
      </c>
      <c r="C2805" s="4" t="s">
        <v>12</v>
      </c>
      <c r="D2805" s="102" t="s">
        <v>928</v>
      </c>
      <c r="E2805" s="113">
        <v>6132</v>
      </c>
      <c r="F2805" s="102"/>
      <c r="G2805" s="98" t="s">
        <v>1651</v>
      </c>
      <c r="H2805" s="13" t="s">
        <v>72</v>
      </c>
      <c r="I2805" s="14">
        <v>0</v>
      </c>
      <c r="J2805" s="14"/>
      <c r="K2805" s="14"/>
      <c r="L2805" s="14"/>
      <c r="M2805" s="14"/>
      <c r="N2805" s="14"/>
      <c r="O2805" s="14">
        <f t="shared" si="4309"/>
        <v>0</v>
      </c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>
        <v>0</v>
      </c>
      <c r="AC2805" s="14">
        <v>0</v>
      </c>
      <c r="AD2805" s="14">
        <v>0</v>
      </c>
      <c r="AE2805" s="14"/>
      <c r="AF2805" s="14"/>
      <c r="AG2805" s="14"/>
      <c r="AH2805" s="14"/>
      <c r="AI2805" s="14"/>
      <c r="AJ2805" s="14">
        <f t="shared" si="4310"/>
        <v>0</v>
      </c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>
        <v>0</v>
      </c>
      <c r="AX2805" s="14">
        <v>0</v>
      </c>
      <c r="AY2805" s="14">
        <v>20000</v>
      </c>
      <c r="AZ2805" s="14"/>
      <c r="BA2805" s="14"/>
      <c r="BB2805" s="14"/>
      <c r="BC2805" s="14"/>
      <c r="BD2805" s="14"/>
      <c r="BE2805" s="14">
        <f t="shared" si="4311"/>
        <v>20000</v>
      </c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>
        <v>0</v>
      </c>
      <c r="BS2805" s="14">
        <v>20000</v>
      </c>
      <c r="BT2805" s="14" t="e">
        <f>IF(#REF!=0,"-",#REF!/#REF!*100)</f>
        <v>#REF!</v>
      </c>
    </row>
    <row r="2806" spans="1:72" x14ac:dyDescent="0.25">
      <c r="A2806" s="4" t="s">
        <v>926</v>
      </c>
      <c r="B2806" s="4" t="s">
        <v>1</v>
      </c>
      <c r="C2806" s="4" t="s">
        <v>12</v>
      </c>
      <c r="D2806" s="102" t="s">
        <v>928</v>
      </c>
      <c r="E2806" s="113">
        <v>6133</v>
      </c>
      <c r="F2806" s="102"/>
      <c r="G2806" s="98" t="s">
        <v>1651</v>
      </c>
      <c r="H2806" s="13" t="s">
        <v>75</v>
      </c>
      <c r="I2806" s="14">
        <v>0</v>
      </c>
      <c r="J2806" s="14"/>
      <c r="K2806" s="14"/>
      <c r="L2806" s="14"/>
      <c r="M2806" s="14"/>
      <c r="N2806" s="14"/>
      <c r="O2806" s="14">
        <f t="shared" si="4309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>
        <v>0</v>
      </c>
      <c r="AC2806" s="14">
        <v>0</v>
      </c>
      <c r="AD2806" s="14">
        <v>0</v>
      </c>
      <c r="AE2806" s="14"/>
      <c r="AF2806" s="14"/>
      <c r="AG2806" s="14"/>
      <c r="AH2806" s="14"/>
      <c r="AI2806" s="14"/>
      <c r="AJ2806" s="14">
        <f t="shared" si="4310"/>
        <v>0</v>
      </c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>
        <v>0</v>
      </c>
      <c r="AX2806" s="14">
        <v>0</v>
      </c>
      <c r="AY2806" s="14">
        <v>25000</v>
      </c>
      <c r="AZ2806" s="14"/>
      <c r="BA2806" s="14"/>
      <c r="BB2806" s="14"/>
      <c r="BC2806" s="14"/>
      <c r="BD2806" s="14"/>
      <c r="BE2806" s="14">
        <f t="shared" si="4311"/>
        <v>25000</v>
      </c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>
        <v>0</v>
      </c>
      <c r="BS2806" s="14">
        <v>25000</v>
      </c>
      <c r="BT2806" s="14" t="e">
        <f>IF(#REF!=0,"-",#REF!/#REF!*100)</f>
        <v>#REF!</v>
      </c>
    </row>
    <row r="2807" spans="1:72" x14ac:dyDescent="0.25">
      <c r="A2807" s="4" t="s">
        <v>926</v>
      </c>
      <c r="B2807" s="4" t="s">
        <v>1</v>
      </c>
      <c r="C2807" s="4" t="s">
        <v>12</v>
      </c>
      <c r="D2807" s="102" t="s">
        <v>928</v>
      </c>
      <c r="E2807" s="113">
        <v>6134</v>
      </c>
      <c r="F2807" s="102"/>
      <c r="G2807" s="98" t="s">
        <v>1651</v>
      </c>
      <c r="H2807" s="13" t="s">
        <v>78</v>
      </c>
      <c r="I2807" s="14">
        <v>1000</v>
      </c>
      <c r="J2807" s="14"/>
      <c r="K2807" s="14"/>
      <c r="L2807" s="14"/>
      <c r="M2807" s="14"/>
      <c r="N2807" s="14"/>
      <c r="O2807" s="14">
        <f t="shared" si="4309"/>
        <v>1000</v>
      </c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>
        <v>0</v>
      </c>
      <c r="AC2807" s="14">
        <v>1000</v>
      </c>
      <c r="AD2807" s="14">
        <v>0</v>
      </c>
      <c r="AE2807" s="14"/>
      <c r="AF2807" s="14"/>
      <c r="AG2807" s="14"/>
      <c r="AH2807" s="14"/>
      <c r="AI2807" s="14"/>
      <c r="AJ2807" s="14">
        <f t="shared" si="4310"/>
        <v>0</v>
      </c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>
        <v>0</v>
      </c>
      <c r="AX2807" s="14">
        <v>0</v>
      </c>
      <c r="AY2807" s="14">
        <v>50000</v>
      </c>
      <c r="AZ2807" s="14"/>
      <c r="BA2807" s="14"/>
      <c r="BB2807" s="14"/>
      <c r="BC2807" s="14"/>
      <c r="BD2807" s="14"/>
      <c r="BE2807" s="14">
        <f t="shared" si="4311"/>
        <v>50000</v>
      </c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>
        <v>0</v>
      </c>
      <c r="BS2807" s="14">
        <v>50000</v>
      </c>
      <c r="BT2807" s="14" t="e">
        <f>IF(#REF!=0,"-",#REF!/#REF!*100)</f>
        <v>#REF!</v>
      </c>
    </row>
    <row r="2808" spans="1:72" x14ac:dyDescent="0.25">
      <c r="A2808" s="4" t="s">
        <v>926</v>
      </c>
      <c r="B2808" s="4" t="s">
        <v>1</v>
      </c>
      <c r="C2808" s="4" t="s">
        <v>12</v>
      </c>
      <c r="D2808" s="102" t="s">
        <v>928</v>
      </c>
      <c r="E2808" s="113">
        <v>6135</v>
      </c>
      <c r="F2808" s="102"/>
      <c r="G2808" s="98" t="s">
        <v>1651</v>
      </c>
      <c r="H2808" s="13" t="s">
        <v>81</v>
      </c>
      <c r="I2808" s="14">
        <v>1000</v>
      </c>
      <c r="J2808" s="14"/>
      <c r="K2808" s="14"/>
      <c r="L2808" s="14"/>
      <c r="M2808" s="14"/>
      <c r="N2808" s="14"/>
      <c r="O2808" s="14">
        <f t="shared" si="4309"/>
        <v>1000</v>
      </c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>
        <v>0</v>
      </c>
      <c r="AC2808" s="14">
        <v>1000</v>
      </c>
      <c r="AD2808" s="14">
        <v>0</v>
      </c>
      <c r="AE2808" s="14"/>
      <c r="AF2808" s="14"/>
      <c r="AG2808" s="14"/>
      <c r="AH2808" s="14"/>
      <c r="AI2808" s="14"/>
      <c r="AJ2808" s="14">
        <f t="shared" si="4310"/>
        <v>0</v>
      </c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>
        <v>0</v>
      </c>
      <c r="AX2808" s="14">
        <v>0</v>
      </c>
      <c r="AY2808" s="14">
        <v>10000</v>
      </c>
      <c r="AZ2808" s="14"/>
      <c r="BA2808" s="14"/>
      <c r="BB2808" s="14"/>
      <c r="BC2808" s="14"/>
      <c r="BD2808" s="14"/>
      <c r="BE2808" s="14">
        <f t="shared" si="4311"/>
        <v>10000</v>
      </c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>
        <v>0</v>
      </c>
      <c r="BS2808" s="14">
        <v>10000</v>
      </c>
      <c r="BT2808" s="14" t="e">
        <f>IF(#REF!=0,"-",#REF!/#REF!*100)</f>
        <v>#REF!</v>
      </c>
    </row>
    <row r="2809" spans="1:72" ht="22.5" x14ac:dyDescent="0.25">
      <c r="A2809" s="4" t="s">
        <v>926</v>
      </c>
      <c r="B2809" s="4" t="s">
        <v>1</v>
      </c>
      <c r="C2809" s="4" t="s">
        <v>12</v>
      </c>
      <c r="D2809" s="102" t="s">
        <v>928</v>
      </c>
      <c r="E2809" s="113">
        <v>6136</v>
      </c>
      <c r="F2809" s="102"/>
      <c r="G2809" s="98" t="s">
        <v>1651</v>
      </c>
      <c r="H2809" s="13" t="s">
        <v>84</v>
      </c>
      <c r="I2809" s="14">
        <v>0</v>
      </c>
      <c r="J2809" s="14"/>
      <c r="K2809" s="14"/>
      <c r="L2809" s="14"/>
      <c r="M2809" s="14"/>
      <c r="N2809" s="14"/>
      <c r="O2809" s="14">
        <f t="shared" si="4309"/>
        <v>0</v>
      </c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>
        <v>0</v>
      </c>
      <c r="AC2809" s="14">
        <v>0</v>
      </c>
      <c r="AD2809" s="14">
        <v>0</v>
      </c>
      <c r="AE2809" s="14"/>
      <c r="AF2809" s="14"/>
      <c r="AG2809" s="14"/>
      <c r="AH2809" s="14"/>
      <c r="AI2809" s="14"/>
      <c r="AJ2809" s="14">
        <f t="shared" si="4310"/>
        <v>0</v>
      </c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>
        <v>0</v>
      </c>
      <c r="AX2809" s="14">
        <v>0</v>
      </c>
      <c r="AY2809" s="14">
        <v>5000</v>
      </c>
      <c r="AZ2809" s="14"/>
      <c r="BA2809" s="14"/>
      <c r="BB2809" s="14"/>
      <c r="BC2809" s="14"/>
      <c r="BD2809" s="14"/>
      <c r="BE2809" s="14">
        <f t="shared" si="4311"/>
        <v>5000</v>
      </c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>
        <v>0</v>
      </c>
      <c r="BS2809" s="14">
        <v>5000</v>
      </c>
      <c r="BT2809" s="14" t="e">
        <f>IF(#REF!=0,"-",#REF!/#REF!*100)</f>
        <v>#REF!</v>
      </c>
    </row>
    <row r="2810" spans="1:72" x14ac:dyDescent="0.25">
      <c r="A2810" s="1" t="s">
        <v>926</v>
      </c>
      <c r="B2810" s="1" t="s">
        <v>1</v>
      </c>
      <c r="C2810" s="1" t="s">
        <v>12</v>
      </c>
      <c r="D2810" s="105" t="s">
        <v>928</v>
      </c>
      <c r="E2810" s="105" t="s">
        <v>86</v>
      </c>
      <c r="F2810" s="102" t="s">
        <v>0</v>
      </c>
      <c r="G2810" s="13" t="s">
        <v>0</v>
      </c>
      <c r="H2810" s="2" t="s">
        <v>87</v>
      </c>
      <c r="I2810" s="12">
        <f t="shared" ref="I2810:AA2810" si="4342">SUM(I2811:I2812)</f>
        <v>1000</v>
      </c>
      <c r="J2810" s="12">
        <f t="shared" si="4342"/>
        <v>0</v>
      </c>
      <c r="K2810" s="12">
        <f t="shared" si="4342"/>
        <v>0</v>
      </c>
      <c r="L2810" s="12">
        <f t="shared" si="4342"/>
        <v>0</v>
      </c>
      <c r="M2810" s="12">
        <f t="shared" si="4342"/>
        <v>0</v>
      </c>
      <c r="N2810" s="12">
        <f t="shared" si="4342"/>
        <v>0</v>
      </c>
      <c r="O2810" s="12">
        <f t="shared" si="4342"/>
        <v>1000</v>
      </c>
      <c r="P2810" s="12">
        <f t="shared" si="4342"/>
        <v>0</v>
      </c>
      <c r="Q2810" s="12">
        <f t="shared" si="4342"/>
        <v>0</v>
      </c>
      <c r="R2810" s="12">
        <f t="shared" si="4342"/>
        <v>0</v>
      </c>
      <c r="S2810" s="12">
        <f t="shared" si="4342"/>
        <v>0</v>
      </c>
      <c r="T2810" s="12">
        <f t="shared" si="4342"/>
        <v>0</v>
      </c>
      <c r="U2810" s="12">
        <f t="shared" si="4342"/>
        <v>0</v>
      </c>
      <c r="V2810" s="12">
        <f t="shared" si="4342"/>
        <v>0</v>
      </c>
      <c r="W2810" s="12">
        <f t="shared" si="4342"/>
        <v>0</v>
      </c>
      <c r="X2810" s="12">
        <f t="shared" si="4342"/>
        <v>0</v>
      </c>
      <c r="Y2810" s="12">
        <f t="shared" si="4342"/>
        <v>0</v>
      </c>
      <c r="Z2810" s="12">
        <f t="shared" si="4342"/>
        <v>0</v>
      </c>
      <c r="AA2810" s="12">
        <f t="shared" si="4342"/>
        <v>0</v>
      </c>
      <c r="AB2810" s="12">
        <v>0</v>
      </c>
      <c r="AC2810" s="12">
        <v>1000</v>
      </c>
      <c r="AD2810" s="12">
        <f t="shared" ref="AD2810:AV2810" si="4343">SUM(AD2811:AD2812)</f>
        <v>0</v>
      </c>
      <c r="AE2810" s="12">
        <f t="shared" si="4343"/>
        <v>0</v>
      </c>
      <c r="AF2810" s="12">
        <f t="shared" si="4343"/>
        <v>0</v>
      </c>
      <c r="AG2810" s="12">
        <f t="shared" si="4343"/>
        <v>0</v>
      </c>
      <c r="AH2810" s="12">
        <f t="shared" si="4343"/>
        <v>0</v>
      </c>
      <c r="AI2810" s="12">
        <f t="shared" si="4343"/>
        <v>0</v>
      </c>
      <c r="AJ2810" s="12">
        <f t="shared" si="4343"/>
        <v>0</v>
      </c>
      <c r="AK2810" s="12">
        <f t="shared" si="4343"/>
        <v>0</v>
      </c>
      <c r="AL2810" s="12">
        <f t="shared" si="4343"/>
        <v>0</v>
      </c>
      <c r="AM2810" s="12">
        <f t="shared" si="4343"/>
        <v>0</v>
      </c>
      <c r="AN2810" s="12">
        <f t="shared" si="4343"/>
        <v>0</v>
      </c>
      <c r="AO2810" s="12">
        <f t="shared" si="4343"/>
        <v>0</v>
      </c>
      <c r="AP2810" s="12">
        <f t="shared" si="4343"/>
        <v>0</v>
      </c>
      <c r="AQ2810" s="12">
        <f t="shared" si="4343"/>
        <v>0</v>
      </c>
      <c r="AR2810" s="12">
        <f t="shared" si="4343"/>
        <v>0</v>
      </c>
      <c r="AS2810" s="12">
        <f t="shared" si="4343"/>
        <v>0</v>
      </c>
      <c r="AT2810" s="12">
        <f t="shared" si="4343"/>
        <v>0</v>
      </c>
      <c r="AU2810" s="12">
        <f t="shared" si="4343"/>
        <v>0</v>
      </c>
      <c r="AV2810" s="12">
        <f t="shared" si="4343"/>
        <v>0</v>
      </c>
      <c r="AW2810" s="12">
        <v>0</v>
      </c>
      <c r="AX2810" s="12">
        <v>0</v>
      </c>
      <c r="AY2810" s="12">
        <f t="shared" ref="AY2810:BQ2810" si="4344">SUM(AY2811:AY2812)</f>
        <v>35000</v>
      </c>
      <c r="AZ2810" s="12">
        <f t="shared" si="4344"/>
        <v>0</v>
      </c>
      <c r="BA2810" s="12">
        <f t="shared" si="4344"/>
        <v>0</v>
      </c>
      <c r="BB2810" s="12">
        <f t="shared" si="4344"/>
        <v>0</v>
      </c>
      <c r="BC2810" s="12">
        <f t="shared" si="4344"/>
        <v>0</v>
      </c>
      <c r="BD2810" s="12">
        <f t="shared" si="4344"/>
        <v>0</v>
      </c>
      <c r="BE2810" s="12">
        <f t="shared" si="4344"/>
        <v>35000</v>
      </c>
      <c r="BF2810" s="12">
        <f t="shared" si="4344"/>
        <v>0</v>
      </c>
      <c r="BG2810" s="12">
        <f t="shared" si="4344"/>
        <v>0</v>
      </c>
      <c r="BH2810" s="12">
        <f t="shared" si="4344"/>
        <v>0</v>
      </c>
      <c r="BI2810" s="12">
        <f t="shared" si="4344"/>
        <v>0</v>
      </c>
      <c r="BJ2810" s="12">
        <f t="shared" si="4344"/>
        <v>0</v>
      </c>
      <c r="BK2810" s="12">
        <f t="shared" si="4344"/>
        <v>0</v>
      </c>
      <c r="BL2810" s="12">
        <f t="shared" si="4344"/>
        <v>0</v>
      </c>
      <c r="BM2810" s="12">
        <f t="shared" si="4344"/>
        <v>0</v>
      </c>
      <c r="BN2810" s="12">
        <f t="shared" si="4344"/>
        <v>0</v>
      </c>
      <c r="BO2810" s="12">
        <f t="shared" si="4344"/>
        <v>0</v>
      </c>
      <c r="BP2810" s="12">
        <f t="shared" si="4344"/>
        <v>0</v>
      </c>
      <c r="BQ2810" s="12">
        <f t="shared" si="4344"/>
        <v>0</v>
      </c>
      <c r="BR2810" s="12">
        <v>0</v>
      </c>
      <c r="BS2810" s="12">
        <v>35000</v>
      </c>
      <c r="BT2810" s="12" t="e">
        <f>IF(#REF!=0,"-",#REF!/#REF!*100)</f>
        <v>#REF!</v>
      </c>
    </row>
    <row r="2811" spans="1:72" x14ac:dyDescent="0.25">
      <c r="A2811" s="4" t="s">
        <v>926</v>
      </c>
      <c r="B2811" s="4" t="s">
        <v>1</v>
      </c>
      <c r="C2811" s="4" t="s">
        <v>12</v>
      </c>
      <c r="D2811" s="102" t="s">
        <v>928</v>
      </c>
      <c r="E2811" s="113">
        <v>6137</v>
      </c>
      <c r="F2811" s="102"/>
      <c r="G2811" s="98" t="s">
        <v>1651</v>
      </c>
      <c r="H2811" s="13" t="s">
        <v>87</v>
      </c>
      <c r="I2811" s="14">
        <v>1000</v>
      </c>
      <c r="J2811" s="14"/>
      <c r="K2811" s="14"/>
      <c r="L2811" s="14"/>
      <c r="M2811" s="14"/>
      <c r="N2811" s="14"/>
      <c r="O2811" s="14">
        <f t="shared" si="4309"/>
        <v>1000</v>
      </c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>
        <v>0</v>
      </c>
      <c r="AC2811" s="14">
        <v>1000</v>
      </c>
      <c r="AD2811" s="14">
        <v>0</v>
      </c>
      <c r="AE2811" s="14"/>
      <c r="AF2811" s="14"/>
      <c r="AG2811" s="14"/>
      <c r="AH2811" s="14"/>
      <c r="AI2811" s="14"/>
      <c r="AJ2811" s="14">
        <f t="shared" si="4310"/>
        <v>0</v>
      </c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>
        <v>0</v>
      </c>
      <c r="AX2811" s="14">
        <v>0</v>
      </c>
      <c r="AY2811" s="14">
        <v>30000</v>
      </c>
      <c r="AZ2811" s="14"/>
      <c r="BA2811" s="14"/>
      <c r="BB2811" s="14"/>
      <c r="BC2811" s="14"/>
      <c r="BD2811" s="14"/>
      <c r="BE2811" s="14">
        <f t="shared" si="4311"/>
        <v>30000</v>
      </c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>
        <v>0</v>
      </c>
      <c r="BS2811" s="14">
        <v>30000</v>
      </c>
      <c r="BT2811" s="14" t="e">
        <f>IF(#REF!=0,"-",#REF!/#REF!*100)</f>
        <v>#REF!</v>
      </c>
    </row>
    <row r="2812" spans="1:72" ht="22.5" x14ac:dyDescent="0.25">
      <c r="A2812" s="4" t="s">
        <v>926</v>
      </c>
      <c r="B2812" s="4" t="s">
        <v>1</v>
      </c>
      <c r="C2812" s="4" t="s">
        <v>12</v>
      </c>
      <c r="D2812" s="102" t="s">
        <v>928</v>
      </c>
      <c r="E2812" s="113">
        <v>6137</v>
      </c>
      <c r="F2812" s="102" t="s">
        <v>936</v>
      </c>
      <c r="G2812" s="98" t="s">
        <v>1651</v>
      </c>
      <c r="H2812" s="13" t="s">
        <v>937</v>
      </c>
      <c r="I2812" s="14">
        <v>0</v>
      </c>
      <c r="J2812" s="14"/>
      <c r="K2812" s="14"/>
      <c r="L2812" s="14"/>
      <c r="M2812" s="14"/>
      <c r="N2812" s="14"/>
      <c r="O2812" s="14">
        <f t="shared" si="4309"/>
        <v>0</v>
      </c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>
        <v>0</v>
      </c>
      <c r="AC2812" s="14">
        <v>0</v>
      </c>
      <c r="AD2812" s="14">
        <v>0</v>
      </c>
      <c r="AE2812" s="14"/>
      <c r="AF2812" s="14"/>
      <c r="AG2812" s="14"/>
      <c r="AH2812" s="14"/>
      <c r="AI2812" s="14"/>
      <c r="AJ2812" s="14">
        <f t="shared" si="4310"/>
        <v>0</v>
      </c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>
        <v>0</v>
      </c>
      <c r="AX2812" s="14">
        <v>0</v>
      </c>
      <c r="AY2812" s="14">
        <v>5000</v>
      </c>
      <c r="AZ2812" s="14"/>
      <c r="BA2812" s="14"/>
      <c r="BB2812" s="14"/>
      <c r="BC2812" s="14"/>
      <c r="BD2812" s="14"/>
      <c r="BE2812" s="14">
        <f t="shared" si="4311"/>
        <v>5000</v>
      </c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>
        <v>0</v>
      </c>
      <c r="BS2812" s="14">
        <v>5000</v>
      </c>
      <c r="BT2812" s="14" t="e">
        <f>IF(#REF!=0,"-",#REF!/#REF!*100)</f>
        <v>#REF!</v>
      </c>
    </row>
    <row r="2813" spans="1:72" ht="22.5" x14ac:dyDescent="0.25">
      <c r="A2813" s="4" t="s">
        <v>926</v>
      </c>
      <c r="B2813" s="4" t="s">
        <v>1</v>
      </c>
      <c r="C2813" s="4" t="s">
        <v>12</v>
      </c>
      <c r="D2813" s="102" t="s">
        <v>928</v>
      </c>
      <c r="E2813" s="113">
        <v>6138</v>
      </c>
      <c r="F2813" s="102"/>
      <c r="G2813" s="98" t="s">
        <v>1651</v>
      </c>
      <c r="H2813" s="13" t="s">
        <v>90</v>
      </c>
      <c r="I2813" s="14">
        <v>0</v>
      </c>
      <c r="J2813" s="14"/>
      <c r="K2813" s="14"/>
      <c r="L2813" s="14"/>
      <c r="M2813" s="14"/>
      <c r="N2813" s="14"/>
      <c r="O2813" s="14">
        <f t="shared" si="4309"/>
        <v>0</v>
      </c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>
        <v>0</v>
      </c>
      <c r="AC2813" s="14">
        <v>0</v>
      </c>
      <c r="AD2813" s="14">
        <v>0</v>
      </c>
      <c r="AE2813" s="14"/>
      <c r="AF2813" s="14"/>
      <c r="AG2813" s="14"/>
      <c r="AH2813" s="14"/>
      <c r="AI2813" s="14"/>
      <c r="AJ2813" s="14">
        <f t="shared" si="4310"/>
        <v>0</v>
      </c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>
        <v>0</v>
      </c>
      <c r="AX2813" s="14">
        <v>0</v>
      </c>
      <c r="AY2813" s="14">
        <v>15000</v>
      </c>
      <c r="AZ2813" s="14"/>
      <c r="BA2813" s="14"/>
      <c r="BB2813" s="14"/>
      <c r="BC2813" s="14"/>
      <c r="BD2813" s="14"/>
      <c r="BE2813" s="14">
        <f t="shared" si="4311"/>
        <v>15000</v>
      </c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>
        <v>0</v>
      </c>
      <c r="BS2813" s="14">
        <v>15000</v>
      </c>
      <c r="BT2813" s="14" t="e">
        <f>IF(#REF!=0,"-",#REF!/#REF!*100)</f>
        <v>#REF!</v>
      </c>
    </row>
    <row r="2814" spans="1:72" x14ac:dyDescent="0.25">
      <c r="A2814" s="1" t="s">
        <v>926</v>
      </c>
      <c r="B2814" s="1" t="s">
        <v>1</v>
      </c>
      <c r="C2814" s="1" t="s">
        <v>12</v>
      </c>
      <c r="D2814" s="105" t="s">
        <v>928</v>
      </c>
      <c r="E2814" s="105" t="s">
        <v>34</v>
      </c>
      <c r="F2814" s="102" t="s">
        <v>0</v>
      </c>
      <c r="G2814" s="13" t="s">
        <v>0</v>
      </c>
      <c r="H2814" s="2" t="s">
        <v>35</v>
      </c>
      <c r="I2814" s="12">
        <f t="shared" ref="I2814:AA2814" si="4345">SUM(I2815:I2822)</f>
        <v>100000</v>
      </c>
      <c r="J2814" s="12">
        <f t="shared" si="4345"/>
        <v>0</v>
      </c>
      <c r="K2814" s="12">
        <f t="shared" si="4345"/>
        <v>0</v>
      </c>
      <c r="L2814" s="12">
        <f t="shared" si="4345"/>
        <v>0</v>
      </c>
      <c r="M2814" s="12">
        <f t="shared" si="4345"/>
        <v>0</v>
      </c>
      <c r="N2814" s="12">
        <f t="shared" si="4345"/>
        <v>0</v>
      </c>
      <c r="O2814" s="12">
        <f t="shared" si="4345"/>
        <v>100000</v>
      </c>
      <c r="P2814" s="12">
        <f t="shared" si="4345"/>
        <v>0</v>
      </c>
      <c r="Q2814" s="12">
        <f t="shared" si="4345"/>
        <v>0</v>
      </c>
      <c r="R2814" s="12">
        <f t="shared" si="4345"/>
        <v>0</v>
      </c>
      <c r="S2814" s="12">
        <f t="shared" si="4345"/>
        <v>0</v>
      </c>
      <c r="T2814" s="12">
        <f t="shared" si="4345"/>
        <v>0</v>
      </c>
      <c r="U2814" s="12">
        <f t="shared" si="4345"/>
        <v>0</v>
      </c>
      <c r="V2814" s="12">
        <f t="shared" si="4345"/>
        <v>0</v>
      </c>
      <c r="W2814" s="12">
        <f t="shared" si="4345"/>
        <v>0</v>
      </c>
      <c r="X2814" s="12">
        <f t="shared" si="4345"/>
        <v>0</v>
      </c>
      <c r="Y2814" s="12">
        <f t="shared" si="4345"/>
        <v>0</v>
      </c>
      <c r="Z2814" s="12">
        <f t="shared" si="4345"/>
        <v>0</v>
      </c>
      <c r="AA2814" s="12">
        <f t="shared" si="4345"/>
        <v>0</v>
      </c>
      <c r="AB2814" s="12">
        <v>0</v>
      </c>
      <c r="AC2814" s="12">
        <v>100000</v>
      </c>
      <c r="AD2814" s="12">
        <f t="shared" ref="AD2814:AV2814" si="4346">SUM(AD2815:AD2822)</f>
        <v>0</v>
      </c>
      <c r="AE2814" s="12">
        <f t="shared" si="4346"/>
        <v>0</v>
      </c>
      <c r="AF2814" s="12">
        <f t="shared" si="4346"/>
        <v>0</v>
      </c>
      <c r="AG2814" s="12">
        <f t="shared" si="4346"/>
        <v>0</v>
      </c>
      <c r="AH2814" s="12">
        <f t="shared" si="4346"/>
        <v>0</v>
      </c>
      <c r="AI2814" s="12">
        <f t="shared" si="4346"/>
        <v>0</v>
      </c>
      <c r="AJ2814" s="12">
        <f t="shared" si="4346"/>
        <v>0</v>
      </c>
      <c r="AK2814" s="12">
        <f t="shared" si="4346"/>
        <v>0</v>
      </c>
      <c r="AL2814" s="12">
        <f t="shared" si="4346"/>
        <v>0</v>
      </c>
      <c r="AM2814" s="12">
        <f t="shared" si="4346"/>
        <v>0</v>
      </c>
      <c r="AN2814" s="12">
        <f t="shared" si="4346"/>
        <v>0</v>
      </c>
      <c r="AO2814" s="12">
        <f t="shared" si="4346"/>
        <v>0</v>
      </c>
      <c r="AP2814" s="12">
        <f t="shared" si="4346"/>
        <v>0</v>
      </c>
      <c r="AQ2814" s="12">
        <f t="shared" si="4346"/>
        <v>0</v>
      </c>
      <c r="AR2814" s="12">
        <f t="shared" si="4346"/>
        <v>0</v>
      </c>
      <c r="AS2814" s="12">
        <f t="shared" si="4346"/>
        <v>0</v>
      </c>
      <c r="AT2814" s="12">
        <f t="shared" si="4346"/>
        <v>0</v>
      </c>
      <c r="AU2814" s="12">
        <f t="shared" si="4346"/>
        <v>0</v>
      </c>
      <c r="AV2814" s="12">
        <f t="shared" si="4346"/>
        <v>0</v>
      </c>
      <c r="AW2814" s="12">
        <v>0</v>
      </c>
      <c r="AX2814" s="12">
        <v>0</v>
      </c>
      <c r="AY2814" s="12">
        <f t="shared" ref="AY2814:BQ2814" si="4347">SUM(AY2815:AY2822)</f>
        <v>310000</v>
      </c>
      <c r="AZ2814" s="12">
        <f t="shared" si="4347"/>
        <v>29482</v>
      </c>
      <c r="BA2814" s="12">
        <f t="shared" si="4347"/>
        <v>0</v>
      </c>
      <c r="BB2814" s="12">
        <f t="shared" si="4347"/>
        <v>0</v>
      </c>
      <c r="BC2814" s="12">
        <f t="shared" si="4347"/>
        <v>0</v>
      </c>
      <c r="BD2814" s="12">
        <f t="shared" si="4347"/>
        <v>0</v>
      </c>
      <c r="BE2814" s="12">
        <f t="shared" si="4347"/>
        <v>339482</v>
      </c>
      <c r="BF2814" s="12">
        <f t="shared" si="4347"/>
        <v>0</v>
      </c>
      <c r="BG2814" s="12">
        <f t="shared" si="4347"/>
        <v>0</v>
      </c>
      <c r="BH2814" s="12">
        <f t="shared" si="4347"/>
        <v>29482</v>
      </c>
      <c r="BI2814" s="12">
        <f t="shared" si="4347"/>
        <v>0</v>
      </c>
      <c r="BJ2814" s="12">
        <f t="shared" si="4347"/>
        <v>0</v>
      </c>
      <c r="BK2814" s="12">
        <f t="shared" si="4347"/>
        <v>0</v>
      </c>
      <c r="BL2814" s="12">
        <f t="shared" si="4347"/>
        <v>0</v>
      </c>
      <c r="BM2814" s="12">
        <f t="shared" si="4347"/>
        <v>0</v>
      </c>
      <c r="BN2814" s="12">
        <f t="shared" si="4347"/>
        <v>0</v>
      </c>
      <c r="BO2814" s="12">
        <f t="shared" si="4347"/>
        <v>0</v>
      </c>
      <c r="BP2814" s="12">
        <f t="shared" si="4347"/>
        <v>0</v>
      </c>
      <c r="BQ2814" s="12">
        <f t="shared" si="4347"/>
        <v>0</v>
      </c>
      <c r="BR2814" s="12">
        <v>29482</v>
      </c>
      <c r="BS2814" s="12">
        <v>310000</v>
      </c>
      <c r="BT2814" s="12" t="e">
        <f>IF(#REF!=0,"-",#REF!/#REF!*100)</f>
        <v>#REF!</v>
      </c>
    </row>
    <row r="2815" spans="1:72" x14ac:dyDescent="0.25">
      <c r="A2815" s="4" t="s">
        <v>926</v>
      </c>
      <c r="B2815" s="4" t="s">
        <v>1</v>
      </c>
      <c r="C2815" s="4" t="s">
        <v>12</v>
      </c>
      <c r="D2815" s="102" t="s">
        <v>928</v>
      </c>
      <c r="E2815" s="113">
        <v>6139</v>
      </c>
      <c r="F2815" s="102"/>
      <c r="G2815" s="98" t="s">
        <v>1651</v>
      </c>
      <c r="H2815" s="13" t="s">
        <v>35</v>
      </c>
      <c r="I2815" s="14">
        <v>100000</v>
      </c>
      <c r="J2815" s="14"/>
      <c r="K2815" s="14"/>
      <c r="L2815" s="14"/>
      <c r="M2815" s="14"/>
      <c r="N2815" s="14"/>
      <c r="O2815" s="14">
        <f t="shared" si="4309"/>
        <v>100000</v>
      </c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>
        <v>0</v>
      </c>
      <c r="AC2815" s="14">
        <v>100000</v>
      </c>
      <c r="AD2815" s="14">
        <v>0</v>
      </c>
      <c r="AE2815" s="14"/>
      <c r="AF2815" s="14"/>
      <c r="AG2815" s="14"/>
      <c r="AH2815" s="14"/>
      <c r="AI2815" s="14"/>
      <c r="AJ2815" s="14">
        <f t="shared" si="4310"/>
        <v>0</v>
      </c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>
        <v>0</v>
      </c>
      <c r="AX2815" s="14">
        <v>0</v>
      </c>
      <c r="AY2815" s="14">
        <v>300000</v>
      </c>
      <c r="AZ2815" s="14">
        <v>29482</v>
      </c>
      <c r="BA2815" s="14"/>
      <c r="BB2815" s="14"/>
      <c r="BC2815" s="14"/>
      <c r="BD2815" s="14"/>
      <c r="BE2815" s="14">
        <f t="shared" si="4311"/>
        <v>329482</v>
      </c>
      <c r="BF2815" s="14"/>
      <c r="BG2815" s="14"/>
      <c r="BH2815" s="14">
        <v>29482</v>
      </c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>
        <v>29482</v>
      </c>
      <c r="BS2815" s="14">
        <v>300000</v>
      </c>
      <c r="BT2815" s="14" t="e">
        <f>IF(#REF!=0,"-",#REF!/#REF!*100)</f>
        <v>#REF!</v>
      </c>
    </row>
    <row r="2816" spans="1:72" ht="22.5" x14ac:dyDescent="0.25">
      <c r="A2816" s="4" t="s">
        <v>926</v>
      </c>
      <c r="B2816" s="4" t="s">
        <v>1</v>
      </c>
      <c r="C2816" s="4" t="s">
        <v>12</v>
      </c>
      <c r="D2816" s="102" t="s">
        <v>928</v>
      </c>
      <c r="E2816" s="113">
        <v>6139</v>
      </c>
      <c r="F2816" s="102" t="s">
        <v>938</v>
      </c>
      <c r="G2816" s="98" t="s">
        <v>1645</v>
      </c>
      <c r="H2816" s="13" t="s">
        <v>37</v>
      </c>
      <c r="I2816" s="14">
        <v>0</v>
      </c>
      <c r="J2816" s="14"/>
      <c r="K2816" s="14"/>
      <c r="L2816" s="14"/>
      <c r="M2816" s="14"/>
      <c r="N2816" s="14"/>
      <c r="O2816" s="14">
        <f t="shared" si="4309"/>
        <v>0</v>
      </c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>
        <v>0</v>
      </c>
      <c r="AC2816" s="14">
        <v>0</v>
      </c>
      <c r="AD2816" s="14">
        <v>0</v>
      </c>
      <c r="AE2816" s="14"/>
      <c r="AF2816" s="14"/>
      <c r="AG2816" s="14"/>
      <c r="AH2816" s="14"/>
      <c r="AI2816" s="14"/>
      <c r="AJ2816" s="14">
        <f t="shared" si="4310"/>
        <v>0</v>
      </c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>
        <v>0</v>
      </c>
      <c r="AX2816" s="14">
        <v>0</v>
      </c>
      <c r="AY2816" s="14">
        <v>0</v>
      </c>
      <c r="AZ2816" s="14"/>
      <c r="BA2816" s="14"/>
      <c r="BB2816" s="14"/>
      <c r="BC2816" s="14"/>
      <c r="BD2816" s="14"/>
      <c r="BE2816" s="14">
        <f t="shared" si="4311"/>
        <v>0</v>
      </c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>
        <v>0</v>
      </c>
      <c r="BS2816" s="14">
        <v>0</v>
      </c>
      <c r="BT2816" s="14" t="e">
        <f>IF(#REF!=0,"-",#REF!/#REF!*100)</f>
        <v>#REF!</v>
      </c>
    </row>
    <row r="2817" spans="1:72" ht="22.5" x14ac:dyDescent="0.25">
      <c r="A2817" s="4" t="s">
        <v>926</v>
      </c>
      <c r="B2817" s="4" t="s">
        <v>1</v>
      </c>
      <c r="C2817" s="4" t="s">
        <v>12</v>
      </c>
      <c r="D2817" s="102" t="s">
        <v>928</v>
      </c>
      <c r="E2817" s="113">
        <v>6139</v>
      </c>
      <c r="F2817" s="102" t="s">
        <v>939</v>
      </c>
      <c r="G2817" s="98" t="s">
        <v>1651</v>
      </c>
      <c r="H2817" s="13" t="s">
        <v>940</v>
      </c>
      <c r="I2817" s="14">
        <v>0</v>
      </c>
      <c r="J2817" s="14"/>
      <c r="K2817" s="14"/>
      <c r="L2817" s="14"/>
      <c r="M2817" s="14"/>
      <c r="N2817" s="14"/>
      <c r="O2817" s="14">
        <f t="shared" si="4309"/>
        <v>0</v>
      </c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>
        <v>0</v>
      </c>
      <c r="AC2817" s="14">
        <v>0</v>
      </c>
      <c r="AD2817" s="14">
        <v>0</v>
      </c>
      <c r="AE2817" s="14"/>
      <c r="AF2817" s="14"/>
      <c r="AG2817" s="14"/>
      <c r="AH2817" s="14"/>
      <c r="AI2817" s="14"/>
      <c r="AJ2817" s="14">
        <f t="shared" si="4310"/>
        <v>0</v>
      </c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>
        <v>0</v>
      </c>
      <c r="AX2817" s="14">
        <v>0</v>
      </c>
      <c r="AY2817" s="14">
        <v>0</v>
      </c>
      <c r="AZ2817" s="14"/>
      <c r="BA2817" s="14"/>
      <c r="BB2817" s="14"/>
      <c r="BC2817" s="14"/>
      <c r="BD2817" s="14"/>
      <c r="BE2817" s="14">
        <f t="shared" si="4311"/>
        <v>0</v>
      </c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>
        <v>0</v>
      </c>
      <c r="BS2817" s="14">
        <v>0</v>
      </c>
      <c r="BT2817" s="14" t="e">
        <f>IF(#REF!=0,"-",#REF!/#REF!*100)</f>
        <v>#REF!</v>
      </c>
    </row>
    <row r="2818" spans="1:72" ht="33.75" x14ac:dyDescent="0.25">
      <c r="A2818" s="4" t="s">
        <v>926</v>
      </c>
      <c r="B2818" s="4" t="s">
        <v>1</v>
      </c>
      <c r="C2818" s="4" t="s">
        <v>12</v>
      </c>
      <c r="D2818" s="102" t="s">
        <v>928</v>
      </c>
      <c r="E2818" s="113">
        <v>6139</v>
      </c>
      <c r="F2818" s="102" t="s">
        <v>941</v>
      </c>
      <c r="G2818" s="98" t="s">
        <v>1651</v>
      </c>
      <c r="H2818" s="13" t="s">
        <v>38</v>
      </c>
      <c r="I2818" s="14">
        <v>0</v>
      </c>
      <c r="J2818" s="14"/>
      <c r="K2818" s="14"/>
      <c r="L2818" s="14"/>
      <c r="M2818" s="14"/>
      <c r="N2818" s="14"/>
      <c r="O2818" s="14">
        <f t="shared" si="4309"/>
        <v>0</v>
      </c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>
        <v>0</v>
      </c>
      <c r="AC2818" s="14">
        <v>0</v>
      </c>
      <c r="AD2818" s="14">
        <v>0</v>
      </c>
      <c r="AE2818" s="14"/>
      <c r="AF2818" s="14"/>
      <c r="AG2818" s="14"/>
      <c r="AH2818" s="14"/>
      <c r="AI2818" s="14"/>
      <c r="AJ2818" s="14">
        <f t="shared" si="4310"/>
        <v>0</v>
      </c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>
        <v>0</v>
      </c>
      <c r="AX2818" s="14">
        <v>0</v>
      </c>
      <c r="AY2818" s="14">
        <v>10000</v>
      </c>
      <c r="AZ2818" s="14"/>
      <c r="BA2818" s="14"/>
      <c r="BB2818" s="14"/>
      <c r="BC2818" s="14"/>
      <c r="BD2818" s="14"/>
      <c r="BE2818" s="14">
        <f t="shared" si="4311"/>
        <v>10000</v>
      </c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>
        <v>0</v>
      </c>
      <c r="BS2818" s="14">
        <v>10000</v>
      </c>
      <c r="BT2818" s="14" t="e">
        <f>IF(#REF!=0,"-",#REF!/#REF!*100)</f>
        <v>#REF!</v>
      </c>
    </row>
    <row r="2819" spans="1:72" x14ac:dyDescent="0.25">
      <c r="A2819" s="4" t="s">
        <v>926</v>
      </c>
      <c r="B2819" s="4" t="s">
        <v>1</v>
      </c>
      <c r="C2819" s="4" t="s">
        <v>12</v>
      </c>
      <c r="D2819" s="102" t="s">
        <v>928</v>
      </c>
      <c r="E2819" s="113">
        <v>6139</v>
      </c>
      <c r="F2819" s="102" t="s">
        <v>942</v>
      </c>
      <c r="G2819" s="98" t="s">
        <v>1651</v>
      </c>
      <c r="H2819" s="13" t="s">
        <v>943</v>
      </c>
      <c r="I2819" s="14">
        <v>0</v>
      </c>
      <c r="J2819" s="14"/>
      <c r="K2819" s="14"/>
      <c r="L2819" s="14"/>
      <c r="M2819" s="14"/>
      <c r="N2819" s="14"/>
      <c r="O2819" s="14">
        <f t="shared" si="4309"/>
        <v>0</v>
      </c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>
        <v>0</v>
      </c>
      <c r="AC2819" s="14">
        <v>0</v>
      </c>
      <c r="AD2819" s="14">
        <v>0</v>
      </c>
      <c r="AE2819" s="14"/>
      <c r="AF2819" s="14"/>
      <c r="AG2819" s="14"/>
      <c r="AH2819" s="14"/>
      <c r="AI2819" s="14"/>
      <c r="AJ2819" s="14">
        <f t="shared" si="4310"/>
        <v>0</v>
      </c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>
        <v>0</v>
      </c>
      <c r="AX2819" s="14">
        <v>0</v>
      </c>
      <c r="AY2819" s="14">
        <v>0</v>
      </c>
      <c r="AZ2819" s="14"/>
      <c r="BA2819" s="14"/>
      <c r="BB2819" s="14"/>
      <c r="BC2819" s="14"/>
      <c r="BD2819" s="14"/>
      <c r="BE2819" s="14">
        <f t="shared" si="4311"/>
        <v>0</v>
      </c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>
        <v>0</v>
      </c>
      <c r="BS2819" s="14">
        <v>0</v>
      </c>
      <c r="BT2819" s="14" t="e">
        <f>IF(#REF!=0,"-",#REF!/#REF!*100)</f>
        <v>#REF!</v>
      </c>
    </row>
    <row r="2820" spans="1:72" x14ac:dyDescent="0.25">
      <c r="A2820" s="4" t="s">
        <v>926</v>
      </c>
      <c r="B2820" s="4" t="s">
        <v>1</v>
      </c>
      <c r="C2820" s="4" t="s">
        <v>12</v>
      </c>
      <c r="D2820" s="102" t="s">
        <v>928</v>
      </c>
      <c r="E2820" s="113">
        <v>6139</v>
      </c>
      <c r="F2820" s="102" t="s">
        <v>944</v>
      </c>
      <c r="G2820" s="98" t="s">
        <v>1651</v>
      </c>
      <c r="H2820" s="13" t="s">
        <v>945</v>
      </c>
      <c r="I2820" s="14">
        <v>0</v>
      </c>
      <c r="J2820" s="14"/>
      <c r="K2820" s="14"/>
      <c r="L2820" s="14"/>
      <c r="M2820" s="14"/>
      <c r="N2820" s="14"/>
      <c r="O2820" s="14">
        <f t="shared" si="4309"/>
        <v>0</v>
      </c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>
        <v>0</v>
      </c>
      <c r="AC2820" s="14">
        <v>0</v>
      </c>
      <c r="AD2820" s="14">
        <v>0</v>
      </c>
      <c r="AE2820" s="14"/>
      <c r="AF2820" s="14"/>
      <c r="AG2820" s="14"/>
      <c r="AH2820" s="14"/>
      <c r="AI2820" s="14"/>
      <c r="AJ2820" s="14">
        <f t="shared" si="4310"/>
        <v>0</v>
      </c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>
        <v>0</v>
      </c>
      <c r="AX2820" s="14">
        <v>0</v>
      </c>
      <c r="AY2820" s="14">
        <v>0</v>
      </c>
      <c r="AZ2820" s="14"/>
      <c r="BA2820" s="14"/>
      <c r="BB2820" s="14"/>
      <c r="BC2820" s="14"/>
      <c r="BD2820" s="14"/>
      <c r="BE2820" s="14">
        <f t="shared" si="4311"/>
        <v>0</v>
      </c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>
        <v>0</v>
      </c>
      <c r="BS2820" s="14">
        <v>0</v>
      </c>
      <c r="BT2820" s="14" t="e">
        <f>IF(#REF!=0,"-",#REF!/#REF!*100)</f>
        <v>#REF!</v>
      </c>
    </row>
    <row r="2821" spans="1:72" ht="22.5" x14ac:dyDescent="0.25">
      <c r="A2821" s="4" t="s">
        <v>926</v>
      </c>
      <c r="B2821" s="4" t="s">
        <v>1</v>
      </c>
      <c r="C2821" s="4" t="s">
        <v>12</v>
      </c>
      <c r="D2821" s="102" t="s">
        <v>928</v>
      </c>
      <c r="E2821" s="113">
        <v>6139</v>
      </c>
      <c r="F2821" s="102" t="s">
        <v>946</v>
      </c>
      <c r="G2821" s="98" t="s">
        <v>1651</v>
      </c>
      <c r="H2821" s="13" t="s">
        <v>947</v>
      </c>
      <c r="I2821" s="14">
        <v>0</v>
      </c>
      <c r="J2821" s="14"/>
      <c r="K2821" s="14"/>
      <c r="L2821" s="14"/>
      <c r="M2821" s="14"/>
      <c r="N2821" s="14"/>
      <c r="O2821" s="14">
        <f t="shared" si="4309"/>
        <v>0</v>
      </c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>
        <v>0</v>
      </c>
      <c r="AC2821" s="14">
        <v>0</v>
      </c>
      <c r="AD2821" s="14">
        <v>0</v>
      </c>
      <c r="AE2821" s="14"/>
      <c r="AF2821" s="14"/>
      <c r="AG2821" s="14"/>
      <c r="AH2821" s="14"/>
      <c r="AI2821" s="14"/>
      <c r="AJ2821" s="14">
        <f t="shared" si="4310"/>
        <v>0</v>
      </c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>
        <v>0</v>
      </c>
      <c r="AX2821" s="14">
        <v>0</v>
      </c>
      <c r="AY2821" s="14">
        <v>0</v>
      </c>
      <c r="AZ2821" s="14"/>
      <c r="BA2821" s="14"/>
      <c r="BB2821" s="14"/>
      <c r="BC2821" s="14"/>
      <c r="BD2821" s="14"/>
      <c r="BE2821" s="14">
        <f t="shared" si="4311"/>
        <v>0</v>
      </c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>
        <v>0</v>
      </c>
      <c r="BS2821" s="14">
        <v>0</v>
      </c>
      <c r="BT2821" s="14" t="e">
        <f>IF(#REF!=0,"-",#REF!/#REF!*100)</f>
        <v>#REF!</v>
      </c>
    </row>
    <row r="2822" spans="1:72" x14ac:dyDescent="0.25">
      <c r="A2822" s="4" t="s">
        <v>926</v>
      </c>
      <c r="B2822" s="4" t="s">
        <v>1</v>
      </c>
      <c r="C2822" s="4" t="s">
        <v>12</v>
      </c>
      <c r="D2822" s="102" t="s">
        <v>928</v>
      </c>
      <c r="E2822" s="113">
        <v>6139</v>
      </c>
      <c r="F2822" s="102" t="s">
        <v>948</v>
      </c>
      <c r="G2822" s="98" t="s">
        <v>1651</v>
      </c>
      <c r="H2822" s="13" t="s">
        <v>949</v>
      </c>
      <c r="I2822" s="14">
        <v>0</v>
      </c>
      <c r="J2822" s="14"/>
      <c r="K2822" s="14"/>
      <c r="L2822" s="14"/>
      <c r="M2822" s="14"/>
      <c r="N2822" s="14"/>
      <c r="O2822" s="14">
        <f t="shared" si="4309"/>
        <v>0</v>
      </c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>
        <v>0</v>
      </c>
      <c r="AC2822" s="14">
        <v>0</v>
      </c>
      <c r="AD2822" s="14">
        <v>0</v>
      </c>
      <c r="AE2822" s="14"/>
      <c r="AF2822" s="14"/>
      <c r="AG2822" s="14"/>
      <c r="AH2822" s="14"/>
      <c r="AI2822" s="14"/>
      <c r="AJ2822" s="14">
        <f t="shared" si="4310"/>
        <v>0</v>
      </c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>
        <v>0</v>
      </c>
      <c r="AX2822" s="14">
        <v>0</v>
      </c>
      <c r="AY2822" s="14">
        <v>0</v>
      </c>
      <c r="AZ2822" s="14"/>
      <c r="BA2822" s="14"/>
      <c r="BB2822" s="14"/>
      <c r="BC2822" s="14"/>
      <c r="BD2822" s="14"/>
      <c r="BE2822" s="14">
        <f t="shared" si="4311"/>
        <v>0</v>
      </c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>
        <v>0</v>
      </c>
      <c r="BS2822" s="14">
        <v>0</v>
      </c>
      <c r="BT2822" s="14" t="e">
        <f>IF(#REF!=0,"-",#REF!/#REF!*100)</f>
        <v>#REF!</v>
      </c>
    </row>
    <row r="2823" spans="1:72" ht="33.75" x14ac:dyDescent="0.25">
      <c r="A2823" s="1" t="s">
        <v>0</v>
      </c>
      <c r="B2823" s="1" t="s">
        <v>0</v>
      </c>
      <c r="C2823" s="1" t="s">
        <v>0</v>
      </c>
      <c r="D2823" s="101" t="s">
        <v>0</v>
      </c>
      <c r="E2823" s="101" t="s">
        <v>0</v>
      </c>
      <c r="F2823" s="101" t="s">
        <v>0</v>
      </c>
      <c r="G2823" s="2" t="s">
        <v>0</v>
      </c>
      <c r="H2823" s="10" t="s">
        <v>39</v>
      </c>
      <c r="I2823" s="11">
        <f t="shared" ref="I2823:X2824" si="4348">SUM(I2824)</f>
        <v>0</v>
      </c>
      <c r="J2823" s="11">
        <f t="shared" si="4348"/>
        <v>0</v>
      </c>
      <c r="K2823" s="11">
        <f t="shared" si="4348"/>
        <v>0</v>
      </c>
      <c r="L2823" s="11">
        <f t="shared" si="4348"/>
        <v>0</v>
      </c>
      <c r="M2823" s="11">
        <f t="shared" si="4348"/>
        <v>0</v>
      </c>
      <c r="N2823" s="11">
        <f t="shared" si="4348"/>
        <v>0</v>
      </c>
      <c r="O2823" s="11">
        <f t="shared" si="4348"/>
        <v>0</v>
      </c>
      <c r="P2823" s="11">
        <f t="shared" si="4348"/>
        <v>0</v>
      </c>
      <c r="Q2823" s="11">
        <f t="shared" si="4348"/>
        <v>0</v>
      </c>
      <c r="R2823" s="11">
        <f t="shared" si="4348"/>
        <v>0</v>
      </c>
      <c r="S2823" s="11">
        <f t="shared" si="4348"/>
        <v>0</v>
      </c>
      <c r="T2823" s="11">
        <f t="shared" si="4348"/>
        <v>0</v>
      </c>
      <c r="U2823" s="11">
        <f t="shared" si="4348"/>
        <v>0</v>
      </c>
      <c r="V2823" s="11">
        <f t="shared" si="4348"/>
        <v>0</v>
      </c>
      <c r="W2823" s="11">
        <f t="shared" si="4348"/>
        <v>0</v>
      </c>
      <c r="X2823" s="11">
        <f t="shared" si="4348"/>
        <v>0</v>
      </c>
      <c r="Y2823" s="11">
        <f t="shared" ref="J2823:AA2824" si="4349">SUM(Y2824)</f>
        <v>0</v>
      </c>
      <c r="Z2823" s="11">
        <f t="shared" si="4349"/>
        <v>0</v>
      </c>
      <c r="AA2823" s="11">
        <f t="shared" si="4349"/>
        <v>0</v>
      </c>
      <c r="AB2823" s="11">
        <v>0</v>
      </c>
      <c r="AC2823" s="11">
        <v>0</v>
      </c>
      <c r="AD2823" s="11">
        <f t="shared" ref="AD2823:AS2824" si="4350">SUM(AD2824)</f>
        <v>0</v>
      </c>
      <c r="AE2823" s="11">
        <f t="shared" si="4350"/>
        <v>0</v>
      </c>
      <c r="AF2823" s="11">
        <f t="shared" si="4350"/>
        <v>0</v>
      </c>
      <c r="AG2823" s="11">
        <f t="shared" si="4350"/>
        <v>0</v>
      </c>
      <c r="AH2823" s="11">
        <f t="shared" si="4350"/>
        <v>0</v>
      </c>
      <c r="AI2823" s="11">
        <f t="shared" si="4350"/>
        <v>0</v>
      </c>
      <c r="AJ2823" s="11">
        <f t="shared" si="4350"/>
        <v>0</v>
      </c>
      <c r="AK2823" s="11">
        <f t="shared" si="4350"/>
        <v>0</v>
      </c>
      <c r="AL2823" s="11">
        <f t="shared" si="4350"/>
        <v>0</v>
      </c>
      <c r="AM2823" s="11">
        <f t="shared" si="4350"/>
        <v>0</v>
      </c>
      <c r="AN2823" s="11">
        <f t="shared" si="4350"/>
        <v>0</v>
      </c>
      <c r="AO2823" s="11">
        <f t="shared" si="4350"/>
        <v>0</v>
      </c>
      <c r="AP2823" s="11">
        <f t="shared" si="4350"/>
        <v>0</v>
      </c>
      <c r="AQ2823" s="11">
        <f t="shared" si="4350"/>
        <v>0</v>
      </c>
      <c r="AR2823" s="11">
        <f t="shared" si="4350"/>
        <v>0</v>
      </c>
      <c r="AS2823" s="11">
        <f t="shared" si="4350"/>
        <v>0</v>
      </c>
      <c r="AT2823" s="11">
        <f t="shared" ref="AE2823:AV2824" si="4351">SUM(AT2824)</f>
        <v>0</v>
      </c>
      <c r="AU2823" s="11">
        <f t="shared" si="4351"/>
        <v>0</v>
      </c>
      <c r="AV2823" s="11">
        <f t="shared" si="4351"/>
        <v>0</v>
      </c>
      <c r="AW2823" s="11">
        <v>0</v>
      </c>
      <c r="AX2823" s="11">
        <v>0</v>
      </c>
      <c r="AY2823" s="11">
        <f t="shared" ref="AY2823:BN2824" si="4352">SUM(AY2824)</f>
        <v>0</v>
      </c>
      <c r="AZ2823" s="11">
        <f t="shared" si="4352"/>
        <v>0</v>
      </c>
      <c r="BA2823" s="11">
        <f t="shared" si="4352"/>
        <v>0</v>
      </c>
      <c r="BB2823" s="11">
        <f t="shared" si="4352"/>
        <v>0</v>
      </c>
      <c r="BC2823" s="11">
        <f t="shared" si="4352"/>
        <v>0</v>
      </c>
      <c r="BD2823" s="11">
        <f t="shared" si="4352"/>
        <v>0</v>
      </c>
      <c r="BE2823" s="11">
        <f t="shared" si="4352"/>
        <v>0</v>
      </c>
      <c r="BF2823" s="11">
        <f t="shared" si="4352"/>
        <v>0</v>
      </c>
      <c r="BG2823" s="11">
        <f t="shared" si="4352"/>
        <v>0</v>
      </c>
      <c r="BH2823" s="11">
        <f t="shared" si="4352"/>
        <v>0</v>
      </c>
      <c r="BI2823" s="11">
        <f t="shared" si="4352"/>
        <v>0</v>
      </c>
      <c r="BJ2823" s="11">
        <f t="shared" si="4352"/>
        <v>0</v>
      </c>
      <c r="BK2823" s="11">
        <f t="shared" si="4352"/>
        <v>0</v>
      </c>
      <c r="BL2823" s="11">
        <f t="shared" si="4352"/>
        <v>0</v>
      </c>
      <c r="BM2823" s="11">
        <f t="shared" si="4352"/>
        <v>0</v>
      </c>
      <c r="BN2823" s="11">
        <f t="shared" si="4352"/>
        <v>0</v>
      </c>
      <c r="BO2823" s="11">
        <f t="shared" ref="AZ2823:BQ2824" si="4353">SUM(BO2824)</f>
        <v>0</v>
      </c>
      <c r="BP2823" s="11">
        <f t="shared" si="4353"/>
        <v>0</v>
      </c>
      <c r="BQ2823" s="11">
        <f t="shared" si="4353"/>
        <v>0</v>
      </c>
      <c r="BR2823" s="11">
        <v>0</v>
      </c>
      <c r="BS2823" s="11">
        <v>0</v>
      </c>
      <c r="BT2823" s="11" t="e">
        <f>IF(#REF!=0,"-",#REF!/#REF!*100)</f>
        <v>#REF!</v>
      </c>
    </row>
    <row r="2824" spans="1:72" ht="22.5" x14ac:dyDescent="0.25">
      <c r="A2824" s="4" t="s">
        <v>926</v>
      </c>
      <c r="B2824" s="4" t="s">
        <v>1</v>
      </c>
      <c r="C2824" s="4" t="s">
        <v>12</v>
      </c>
      <c r="D2824" s="102" t="s">
        <v>928</v>
      </c>
      <c r="E2824" s="101" t="s">
        <v>40</v>
      </c>
      <c r="F2824" s="101" t="s">
        <v>0</v>
      </c>
      <c r="G2824" s="2" t="s">
        <v>0</v>
      </c>
      <c r="H2824" s="2" t="s">
        <v>41</v>
      </c>
      <c r="I2824" s="12">
        <f t="shared" si="4348"/>
        <v>0</v>
      </c>
      <c r="J2824" s="12">
        <f t="shared" si="4349"/>
        <v>0</v>
      </c>
      <c r="K2824" s="12">
        <f t="shared" si="4349"/>
        <v>0</v>
      </c>
      <c r="L2824" s="12">
        <f t="shared" si="4349"/>
        <v>0</v>
      </c>
      <c r="M2824" s="12">
        <f t="shared" si="4349"/>
        <v>0</v>
      </c>
      <c r="N2824" s="12">
        <f t="shared" si="4349"/>
        <v>0</v>
      </c>
      <c r="O2824" s="12">
        <f t="shared" si="4349"/>
        <v>0</v>
      </c>
      <c r="P2824" s="12">
        <f t="shared" si="4349"/>
        <v>0</v>
      </c>
      <c r="Q2824" s="12">
        <f t="shared" si="4349"/>
        <v>0</v>
      </c>
      <c r="R2824" s="12">
        <f t="shared" si="4349"/>
        <v>0</v>
      </c>
      <c r="S2824" s="12">
        <f t="shared" si="4349"/>
        <v>0</v>
      </c>
      <c r="T2824" s="12">
        <f t="shared" si="4349"/>
        <v>0</v>
      </c>
      <c r="U2824" s="12">
        <f t="shared" si="4349"/>
        <v>0</v>
      </c>
      <c r="V2824" s="12">
        <f t="shared" si="4349"/>
        <v>0</v>
      </c>
      <c r="W2824" s="12">
        <f t="shared" si="4349"/>
        <v>0</v>
      </c>
      <c r="X2824" s="12">
        <f t="shared" si="4349"/>
        <v>0</v>
      </c>
      <c r="Y2824" s="12">
        <f t="shared" si="4349"/>
        <v>0</v>
      </c>
      <c r="Z2824" s="12">
        <f t="shared" si="4349"/>
        <v>0</v>
      </c>
      <c r="AA2824" s="12">
        <f t="shared" si="4349"/>
        <v>0</v>
      </c>
      <c r="AB2824" s="12">
        <v>0</v>
      </c>
      <c r="AC2824" s="12">
        <v>0</v>
      </c>
      <c r="AD2824" s="12">
        <f t="shared" si="4350"/>
        <v>0</v>
      </c>
      <c r="AE2824" s="12">
        <f t="shared" si="4351"/>
        <v>0</v>
      </c>
      <c r="AF2824" s="12">
        <f t="shared" si="4351"/>
        <v>0</v>
      </c>
      <c r="AG2824" s="12">
        <f t="shared" si="4351"/>
        <v>0</v>
      </c>
      <c r="AH2824" s="12">
        <f t="shared" si="4351"/>
        <v>0</v>
      </c>
      <c r="AI2824" s="12">
        <f t="shared" si="4351"/>
        <v>0</v>
      </c>
      <c r="AJ2824" s="12">
        <f t="shared" si="4351"/>
        <v>0</v>
      </c>
      <c r="AK2824" s="12">
        <f t="shared" si="4351"/>
        <v>0</v>
      </c>
      <c r="AL2824" s="12">
        <f t="shared" si="4351"/>
        <v>0</v>
      </c>
      <c r="AM2824" s="12">
        <f t="shared" si="4351"/>
        <v>0</v>
      </c>
      <c r="AN2824" s="12">
        <f t="shared" si="4351"/>
        <v>0</v>
      </c>
      <c r="AO2824" s="12">
        <f t="shared" si="4351"/>
        <v>0</v>
      </c>
      <c r="AP2824" s="12">
        <f t="shared" si="4351"/>
        <v>0</v>
      </c>
      <c r="AQ2824" s="12">
        <f t="shared" si="4351"/>
        <v>0</v>
      </c>
      <c r="AR2824" s="12">
        <f t="shared" si="4351"/>
        <v>0</v>
      </c>
      <c r="AS2824" s="12">
        <f t="shared" si="4351"/>
        <v>0</v>
      </c>
      <c r="AT2824" s="12">
        <f t="shared" si="4351"/>
        <v>0</v>
      </c>
      <c r="AU2824" s="12">
        <f t="shared" si="4351"/>
        <v>0</v>
      </c>
      <c r="AV2824" s="12">
        <f t="shared" si="4351"/>
        <v>0</v>
      </c>
      <c r="AW2824" s="12">
        <v>0</v>
      </c>
      <c r="AX2824" s="12">
        <v>0</v>
      </c>
      <c r="AY2824" s="12">
        <f t="shared" si="4352"/>
        <v>0</v>
      </c>
      <c r="AZ2824" s="12">
        <f t="shared" si="4353"/>
        <v>0</v>
      </c>
      <c r="BA2824" s="12">
        <f t="shared" si="4353"/>
        <v>0</v>
      </c>
      <c r="BB2824" s="12">
        <f t="shared" si="4353"/>
        <v>0</v>
      </c>
      <c r="BC2824" s="12">
        <f t="shared" si="4353"/>
        <v>0</v>
      </c>
      <c r="BD2824" s="12">
        <f t="shared" si="4353"/>
        <v>0</v>
      </c>
      <c r="BE2824" s="12">
        <f t="shared" si="4353"/>
        <v>0</v>
      </c>
      <c r="BF2824" s="12">
        <f t="shared" si="4353"/>
        <v>0</v>
      </c>
      <c r="BG2824" s="12">
        <f t="shared" si="4353"/>
        <v>0</v>
      </c>
      <c r="BH2824" s="12">
        <f t="shared" si="4353"/>
        <v>0</v>
      </c>
      <c r="BI2824" s="12">
        <f t="shared" si="4353"/>
        <v>0</v>
      </c>
      <c r="BJ2824" s="12">
        <f t="shared" si="4353"/>
        <v>0</v>
      </c>
      <c r="BK2824" s="12">
        <f t="shared" si="4353"/>
        <v>0</v>
      </c>
      <c r="BL2824" s="12">
        <f t="shared" si="4353"/>
        <v>0</v>
      </c>
      <c r="BM2824" s="12">
        <f t="shared" si="4353"/>
        <v>0</v>
      </c>
      <c r="BN2824" s="12">
        <f t="shared" si="4353"/>
        <v>0</v>
      </c>
      <c r="BO2824" s="12">
        <f t="shared" si="4353"/>
        <v>0</v>
      </c>
      <c r="BP2824" s="12">
        <f t="shared" si="4353"/>
        <v>0</v>
      </c>
      <c r="BQ2824" s="12">
        <f t="shared" si="4353"/>
        <v>0</v>
      </c>
      <c r="BR2824" s="12">
        <v>0</v>
      </c>
      <c r="BS2824" s="12">
        <v>0</v>
      </c>
      <c r="BT2824" s="12" t="e">
        <f>IF(#REF!=0,"-",#REF!/#REF!*100)</f>
        <v>#REF!</v>
      </c>
    </row>
    <row r="2825" spans="1:72" x14ac:dyDescent="0.25">
      <c r="A2825" s="1" t="s">
        <v>926</v>
      </c>
      <c r="B2825" s="1" t="s">
        <v>1</v>
      </c>
      <c r="C2825" s="1" t="s">
        <v>12</v>
      </c>
      <c r="D2825" s="105" t="s">
        <v>928</v>
      </c>
      <c r="E2825" s="105" t="s">
        <v>44</v>
      </c>
      <c r="F2825" s="102" t="s">
        <v>0</v>
      </c>
      <c r="G2825" s="13" t="s">
        <v>0</v>
      </c>
      <c r="H2825" s="2" t="s">
        <v>45</v>
      </c>
      <c r="I2825" s="12">
        <f t="shared" ref="I2825:AA2825" si="4354">SUM(I2826:I2827)</f>
        <v>0</v>
      </c>
      <c r="J2825" s="12">
        <f t="shared" si="4354"/>
        <v>0</v>
      </c>
      <c r="K2825" s="12">
        <f t="shared" si="4354"/>
        <v>0</v>
      </c>
      <c r="L2825" s="12">
        <f t="shared" si="4354"/>
        <v>0</v>
      </c>
      <c r="M2825" s="12">
        <f t="shared" si="4354"/>
        <v>0</v>
      </c>
      <c r="N2825" s="12">
        <f t="shared" si="4354"/>
        <v>0</v>
      </c>
      <c r="O2825" s="12">
        <f t="shared" ref="O2825" si="4355">SUM(O2826:O2827)</f>
        <v>0</v>
      </c>
      <c r="P2825" s="12">
        <f t="shared" si="4354"/>
        <v>0</v>
      </c>
      <c r="Q2825" s="12">
        <f t="shared" si="4354"/>
        <v>0</v>
      </c>
      <c r="R2825" s="12">
        <f t="shared" si="4354"/>
        <v>0</v>
      </c>
      <c r="S2825" s="12">
        <f t="shared" si="4354"/>
        <v>0</v>
      </c>
      <c r="T2825" s="12">
        <f t="shared" si="4354"/>
        <v>0</v>
      </c>
      <c r="U2825" s="12">
        <f t="shared" si="4354"/>
        <v>0</v>
      </c>
      <c r="V2825" s="12">
        <f t="shared" si="4354"/>
        <v>0</v>
      </c>
      <c r="W2825" s="12">
        <f t="shared" si="4354"/>
        <v>0</v>
      </c>
      <c r="X2825" s="12">
        <f t="shared" si="4354"/>
        <v>0</v>
      </c>
      <c r="Y2825" s="12">
        <f t="shared" si="4354"/>
        <v>0</v>
      </c>
      <c r="Z2825" s="12">
        <f t="shared" si="4354"/>
        <v>0</v>
      </c>
      <c r="AA2825" s="12">
        <f t="shared" si="4354"/>
        <v>0</v>
      </c>
      <c r="AB2825" s="12">
        <v>0</v>
      </c>
      <c r="AC2825" s="12">
        <v>0</v>
      </c>
      <c r="AD2825" s="12">
        <f t="shared" ref="AD2825:AV2825" si="4356">SUM(AD2826:AD2827)</f>
        <v>0</v>
      </c>
      <c r="AE2825" s="12">
        <f t="shared" si="4356"/>
        <v>0</v>
      </c>
      <c r="AF2825" s="12">
        <f t="shared" si="4356"/>
        <v>0</v>
      </c>
      <c r="AG2825" s="12">
        <f t="shared" si="4356"/>
        <v>0</v>
      </c>
      <c r="AH2825" s="12">
        <f t="shared" si="4356"/>
        <v>0</v>
      </c>
      <c r="AI2825" s="12">
        <f t="shared" si="4356"/>
        <v>0</v>
      </c>
      <c r="AJ2825" s="12">
        <f t="shared" ref="AJ2825" si="4357">SUM(AJ2826:AJ2827)</f>
        <v>0</v>
      </c>
      <c r="AK2825" s="12">
        <f t="shared" si="4356"/>
        <v>0</v>
      </c>
      <c r="AL2825" s="12">
        <f t="shared" si="4356"/>
        <v>0</v>
      </c>
      <c r="AM2825" s="12">
        <f t="shared" si="4356"/>
        <v>0</v>
      </c>
      <c r="AN2825" s="12">
        <f t="shared" si="4356"/>
        <v>0</v>
      </c>
      <c r="AO2825" s="12">
        <f t="shared" si="4356"/>
        <v>0</v>
      </c>
      <c r="AP2825" s="12">
        <f t="shared" si="4356"/>
        <v>0</v>
      </c>
      <c r="AQ2825" s="12">
        <f t="shared" si="4356"/>
        <v>0</v>
      </c>
      <c r="AR2825" s="12">
        <f t="shared" si="4356"/>
        <v>0</v>
      </c>
      <c r="AS2825" s="12">
        <f t="shared" si="4356"/>
        <v>0</v>
      </c>
      <c r="AT2825" s="12">
        <f t="shared" si="4356"/>
        <v>0</v>
      </c>
      <c r="AU2825" s="12">
        <f t="shared" si="4356"/>
        <v>0</v>
      </c>
      <c r="AV2825" s="12">
        <f t="shared" si="4356"/>
        <v>0</v>
      </c>
      <c r="AW2825" s="12">
        <v>0</v>
      </c>
      <c r="AX2825" s="12">
        <v>0</v>
      </c>
      <c r="AY2825" s="12">
        <f t="shared" ref="AY2825:BQ2825" si="4358">SUM(AY2826:AY2827)</f>
        <v>0</v>
      </c>
      <c r="AZ2825" s="12">
        <f t="shared" si="4358"/>
        <v>0</v>
      </c>
      <c r="BA2825" s="12">
        <f t="shared" si="4358"/>
        <v>0</v>
      </c>
      <c r="BB2825" s="12">
        <f t="shared" si="4358"/>
        <v>0</v>
      </c>
      <c r="BC2825" s="12">
        <f t="shared" si="4358"/>
        <v>0</v>
      </c>
      <c r="BD2825" s="12">
        <f t="shared" si="4358"/>
        <v>0</v>
      </c>
      <c r="BE2825" s="12">
        <f t="shared" ref="BE2825" si="4359">SUM(BE2826:BE2827)</f>
        <v>0</v>
      </c>
      <c r="BF2825" s="12">
        <f t="shared" si="4358"/>
        <v>0</v>
      </c>
      <c r="BG2825" s="12">
        <f t="shared" si="4358"/>
        <v>0</v>
      </c>
      <c r="BH2825" s="12">
        <f t="shared" si="4358"/>
        <v>0</v>
      </c>
      <c r="BI2825" s="12">
        <f t="shared" si="4358"/>
        <v>0</v>
      </c>
      <c r="BJ2825" s="12">
        <f t="shared" si="4358"/>
        <v>0</v>
      </c>
      <c r="BK2825" s="12">
        <f t="shared" si="4358"/>
        <v>0</v>
      </c>
      <c r="BL2825" s="12">
        <f t="shared" si="4358"/>
        <v>0</v>
      </c>
      <c r="BM2825" s="12">
        <f t="shared" si="4358"/>
        <v>0</v>
      </c>
      <c r="BN2825" s="12">
        <f t="shared" si="4358"/>
        <v>0</v>
      </c>
      <c r="BO2825" s="12">
        <f t="shared" si="4358"/>
        <v>0</v>
      </c>
      <c r="BP2825" s="12">
        <f t="shared" si="4358"/>
        <v>0</v>
      </c>
      <c r="BQ2825" s="12">
        <f t="shared" si="4358"/>
        <v>0</v>
      </c>
      <c r="BR2825" s="12">
        <v>0</v>
      </c>
      <c r="BS2825" s="12">
        <v>0</v>
      </c>
      <c r="BT2825" s="12" t="e">
        <f>IF(#REF!=0,"-",#REF!/#REF!*100)</f>
        <v>#REF!</v>
      </c>
    </row>
    <row r="2826" spans="1:72" x14ac:dyDescent="0.25">
      <c r="A2826" s="4" t="s">
        <v>926</v>
      </c>
      <c r="B2826" s="4" t="s">
        <v>1</v>
      </c>
      <c r="C2826" s="4" t="s">
        <v>12</v>
      </c>
      <c r="D2826" s="102" t="s">
        <v>928</v>
      </c>
      <c r="E2826" s="113">
        <v>6148</v>
      </c>
      <c r="F2826" s="102"/>
      <c r="G2826" s="98" t="s">
        <v>1651</v>
      </c>
      <c r="H2826" s="13" t="s">
        <v>45</v>
      </c>
      <c r="I2826" s="14">
        <v>0</v>
      </c>
      <c r="J2826" s="14"/>
      <c r="K2826" s="14"/>
      <c r="L2826" s="14"/>
      <c r="M2826" s="14"/>
      <c r="N2826" s="14"/>
      <c r="O2826" s="14">
        <f t="shared" si="4309"/>
        <v>0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>
        <v>0</v>
      </c>
      <c r="AC2826" s="14">
        <v>0</v>
      </c>
      <c r="AD2826" s="14">
        <v>0</v>
      </c>
      <c r="AE2826" s="14"/>
      <c r="AF2826" s="14"/>
      <c r="AG2826" s="14"/>
      <c r="AH2826" s="14"/>
      <c r="AI2826" s="14"/>
      <c r="AJ2826" s="14">
        <f t="shared" si="4310"/>
        <v>0</v>
      </c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>
        <v>0</v>
      </c>
      <c r="AX2826" s="14">
        <v>0</v>
      </c>
      <c r="AY2826" s="14">
        <v>0</v>
      </c>
      <c r="AZ2826" s="14"/>
      <c r="BA2826" s="14"/>
      <c r="BB2826" s="14"/>
      <c r="BC2826" s="14"/>
      <c r="BD2826" s="14"/>
      <c r="BE2826" s="14">
        <f t="shared" si="4311"/>
        <v>0</v>
      </c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>
        <v>0</v>
      </c>
      <c r="BS2826" s="14">
        <v>0</v>
      </c>
      <c r="BT2826" s="14" t="e">
        <f>IF(#REF!=0,"-",#REF!/#REF!*100)</f>
        <v>#REF!</v>
      </c>
    </row>
    <row r="2827" spans="1:72" x14ac:dyDescent="0.25">
      <c r="A2827" s="4" t="s">
        <v>926</v>
      </c>
      <c r="B2827" s="4" t="s">
        <v>1</v>
      </c>
      <c r="C2827" s="4" t="s">
        <v>12</v>
      </c>
      <c r="D2827" s="102" t="s">
        <v>928</v>
      </c>
      <c r="E2827" s="113">
        <v>6148</v>
      </c>
      <c r="F2827" s="102" t="s">
        <v>950</v>
      </c>
      <c r="G2827" s="98" t="s">
        <v>1651</v>
      </c>
      <c r="H2827" s="13" t="s">
        <v>951</v>
      </c>
      <c r="I2827" s="14">
        <v>0</v>
      </c>
      <c r="J2827" s="14"/>
      <c r="K2827" s="14"/>
      <c r="L2827" s="14"/>
      <c r="M2827" s="14"/>
      <c r="N2827" s="14"/>
      <c r="O2827" s="14">
        <f t="shared" si="4309"/>
        <v>0</v>
      </c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>
        <v>0</v>
      </c>
      <c r="AC2827" s="14">
        <v>0</v>
      </c>
      <c r="AD2827" s="14">
        <v>0</v>
      </c>
      <c r="AE2827" s="14"/>
      <c r="AF2827" s="14"/>
      <c r="AG2827" s="14"/>
      <c r="AH2827" s="14"/>
      <c r="AI2827" s="14"/>
      <c r="AJ2827" s="14">
        <f t="shared" si="4310"/>
        <v>0</v>
      </c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>
        <v>0</v>
      </c>
      <c r="AX2827" s="14">
        <v>0</v>
      </c>
      <c r="AY2827" s="14">
        <v>0</v>
      </c>
      <c r="AZ2827" s="14"/>
      <c r="BA2827" s="14"/>
      <c r="BB2827" s="14"/>
      <c r="BC2827" s="14"/>
      <c r="BD2827" s="14"/>
      <c r="BE2827" s="14">
        <f t="shared" si="4311"/>
        <v>0</v>
      </c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>
        <v>0</v>
      </c>
      <c r="BS2827" s="14">
        <v>0</v>
      </c>
      <c r="BT2827" s="14" t="e">
        <f>IF(#REF!=0,"-",#REF!/#REF!*100)</f>
        <v>#REF!</v>
      </c>
    </row>
    <row r="2828" spans="1:72" ht="33.75" x14ac:dyDescent="0.25">
      <c r="A2828" s="1" t="s">
        <v>0</v>
      </c>
      <c r="B2828" s="1" t="s">
        <v>0</v>
      </c>
      <c r="C2828" s="1" t="s">
        <v>0</v>
      </c>
      <c r="D2828" s="101" t="s">
        <v>0</v>
      </c>
      <c r="E2828" s="101" t="s">
        <v>0</v>
      </c>
      <c r="F2828" s="101" t="s">
        <v>0</v>
      </c>
      <c r="G2828" s="2" t="s">
        <v>0</v>
      </c>
      <c r="H2828" s="10" t="s">
        <v>47</v>
      </c>
      <c r="I2828" s="11">
        <f t="shared" ref="I2828:AA2828" si="4360">SUM(I2829)</f>
        <v>100000</v>
      </c>
      <c r="J2828" s="11">
        <f t="shared" si="4360"/>
        <v>0</v>
      </c>
      <c r="K2828" s="11">
        <f t="shared" si="4360"/>
        <v>0</v>
      </c>
      <c r="L2828" s="11">
        <f t="shared" si="4360"/>
        <v>0</v>
      </c>
      <c r="M2828" s="11">
        <f t="shared" si="4360"/>
        <v>0</v>
      </c>
      <c r="N2828" s="11">
        <f t="shared" si="4360"/>
        <v>0</v>
      </c>
      <c r="O2828" s="11">
        <f t="shared" si="4360"/>
        <v>100000</v>
      </c>
      <c r="P2828" s="11">
        <f t="shared" si="4360"/>
        <v>0</v>
      </c>
      <c r="Q2828" s="11">
        <f t="shared" si="4360"/>
        <v>0</v>
      </c>
      <c r="R2828" s="11">
        <f t="shared" si="4360"/>
        <v>0</v>
      </c>
      <c r="S2828" s="11">
        <f t="shared" si="4360"/>
        <v>0</v>
      </c>
      <c r="T2828" s="11">
        <f t="shared" si="4360"/>
        <v>0</v>
      </c>
      <c r="U2828" s="11">
        <f t="shared" si="4360"/>
        <v>0</v>
      </c>
      <c r="V2828" s="11">
        <f t="shared" si="4360"/>
        <v>0</v>
      </c>
      <c r="W2828" s="11">
        <f t="shared" si="4360"/>
        <v>0</v>
      </c>
      <c r="X2828" s="11">
        <f t="shared" si="4360"/>
        <v>0</v>
      </c>
      <c r="Y2828" s="11">
        <f t="shared" si="4360"/>
        <v>0</v>
      </c>
      <c r="Z2828" s="11">
        <f t="shared" si="4360"/>
        <v>0</v>
      </c>
      <c r="AA2828" s="11">
        <f t="shared" si="4360"/>
        <v>0</v>
      </c>
      <c r="AB2828" s="11">
        <v>0</v>
      </c>
      <c r="AC2828" s="11">
        <v>100000</v>
      </c>
      <c r="AD2828" s="11">
        <f t="shared" ref="AD2828:AV2828" si="4361">SUM(AD2829)</f>
        <v>0</v>
      </c>
      <c r="AE2828" s="11">
        <f t="shared" si="4361"/>
        <v>0</v>
      </c>
      <c r="AF2828" s="11">
        <f t="shared" si="4361"/>
        <v>0</v>
      </c>
      <c r="AG2828" s="11">
        <f t="shared" si="4361"/>
        <v>0</v>
      </c>
      <c r="AH2828" s="11">
        <f t="shared" si="4361"/>
        <v>0</v>
      </c>
      <c r="AI2828" s="11">
        <f t="shared" si="4361"/>
        <v>0</v>
      </c>
      <c r="AJ2828" s="11">
        <f t="shared" si="4361"/>
        <v>0</v>
      </c>
      <c r="AK2828" s="11">
        <f t="shared" si="4361"/>
        <v>0</v>
      </c>
      <c r="AL2828" s="11">
        <f t="shared" si="4361"/>
        <v>0</v>
      </c>
      <c r="AM2828" s="11">
        <f t="shared" si="4361"/>
        <v>0</v>
      </c>
      <c r="AN2828" s="11">
        <f t="shared" si="4361"/>
        <v>0</v>
      </c>
      <c r="AO2828" s="11">
        <f t="shared" si="4361"/>
        <v>0</v>
      </c>
      <c r="AP2828" s="11">
        <f t="shared" si="4361"/>
        <v>0</v>
      </c>
      <c r="AQ2828" s="11">
        <f t="shared" si="4361"/>
        <v>0</v>
      </c>
      <c r="AR2828" s="11">
        <f t="shared" si="4361"/>
        <v>0</v>
      </c>
      <c r="AS2828" s="11">
        <f t="shared" si="4361"/>
        <v>0</v>
      </c>
      <c r="AT2828" s="11">
        <f t="shared" si="4361"/>
        <v>0</v>
      </c>
      <c r="AU2828" s="11">
        <f t="shared" si="4361"/>
        <v>0</v>
      </c>
      <c r="AV2828" s="11">
        <f t="shared" si="4361"/>
        <v>0</v>
      </c>
      <c r="AW2828" s="11">
        <v>0</v>
      </c>
      <c r="AX2828" s="11">
        <v>0</v>
      </c>
      <c r="AY2828" s="11">
        <f t="shared" ref="AY2828:BQ2828" si="4362">SUM(AY2829)</f>
        <v>200000</v>
      </c>
      <c r="AZ2828" s="11">
        <f t="shared" si="4362"/>
        <v>152158</v>
      </c>
      <c r="BA2828" s="11">
        <f t="shared" si="4362"/>
        <v>0</v>
      </c>
      <c r="BB2828" s="11">
        <f t="shared" si="4362"/>
        <v>0</v>
      </c>
      <c r="BC2828" s="11">
        <f t="shared" si="4362"/>
        <v>0</v>
      </c>
      <c r="BD2828" s="11">
        <f t="shared" si="4362"/>
        <v>0</v>
      </c>
      <c r="BE2828" s="11">
        <f t="shared" si="4362"/>
        <v>352158</v>
      </c>
      <c r="BF2828" s="11">
        <f t="shared" si="4362"/>
        <v>0</v>
      </c>
      <c r="BG2828" s="11">
        <f t="shared" si="4362"/>
        <v>0</v>
      </c>
      <c r="BH2828" s="11">
        <f t="shared" si="4362"/>
        <v>152158</v>
      </c>
      <c r="BI2828" s="11">
        <f t="shared" si="4362"/>
        <v>0</v>
      </c>
      <c r="BJ2828" s="11">
        <f t="shared" si="4362"/>
        <v>0</v>
      </c>
      <c r="BK2828" s="11">
        <f t="shared" si="4362"/>
        <v>0</v>
      </c>
      <c r="BL2828" s="11">
        <f t="shared" si="4362"/>
        <v>0</v>
      </c>
      <c r="BM2828" s="11">
        <f t="shared" si="4362"/>
        <v>0</v>
      </c>
      <c r="BN2828" s="11">
        <f t="shared" si="4362"/>
        <v>0</v>
      </c>
      <c r="BO2828" s="11">
        <f t="shared" si="4362"/>
        <v>0</v>
      </c>
      <c r="BP2828" s="11">
        <f t="shared" si="4362"/>
        <v>0</v>
      </c>
      <c r="BQ2828" s="11">
        <f t="shared" si="4362"/>
        <v>0</v>
      </c>
      <c r="BR2828" s="11">
        <v>152158</v>
      </c>
      <c r="BS2828" s="11">
        <v>200000</v>
      </c>
      <c r="BT2828" s="11" t="e">
        <f>IF(#REF!=0,"-",#REF!/#REF!*100)</f>
        <v>#REF!</v>
      </c>
    </row>
    <row r="2829" spans="1:72" x14ac:dyDescent="0.25">
      <c r="A2829" s="4" t="s">
        <v>926</v>
      </c>
      <c r="B2829" s="4" t="s">
        <v>1</v>
      </c>
      <c r="C2829" s="4" t="s">
        <v>12</v>
      </c>
      <c r="D2829" s="102" t="s">
        <v>928</v>
      </c>
      <c r="E2829" s="101" t="s">
        <v>48</v>
      </c>
      <c r="F2829" s="101" t="s">
        <v>0</v>
      </c>
      <c r="G2829" s="2" t="s">
        <v>0</v>
      </c>
      <c r="H2829" s="2" t="s">
        <v>49</v>
      </c>
      <c r="I2829" s="12">
        <f t="shared" ref="I2829:AA2829" si="4363">SUM(I2830,I2832)</f>
        <v>100000</v>
      </c>
      <c r="J2829" s="12">
        <f t="shared" si="4363"/>
        <v>0</v>
      </c>
      <c r="K2829" s="12">
        <f t="shared" si="4363"/>
        <v>0</v>
      </c>
      <c r="L2829" s="12">
        <f t="shared" si="4363"/>
        <v>0</v>
      </c>
      <c r="M2829" s="12">
        <f t="shared" si="4363"/>
        <v>0</v>
      </c>
      <c r="N2829" s="12">
        <f t="shared" si="4363"/>
        <v>0</v>
      </c>
      <c r="O2829" s="12">
        <f t="shared" ref="O2829" si="4364">SUM(O2830,O2832)</f>
        <v>100000</v>
      </c>
      <c r="P2829" s="12">
        <f t="shared" si="4363"/>
        <v>0</v>
      </c>
      <c r="Q2829" s="12">
        <f t="shared" si="4363"/>
        <v>0</v>
      </c>
      <c r="R2829" s="12">
        <f t="shared" si="4363"/>
        <v>0</v>
      </c>
      <c r="S2829" s="12">
        <f t="shared" si="4363"/>
        <v>0</v>
      </c>
      <c r="T2829" s="12">
        <f t="shared" si="4363"/>
        <v>0</v>
      </c>
      <c r="U2829" s="12">
        <f t="shared" si="4363"/>
        <v>0</v>
      </c>
      <c r="V2829" s="12">
        <f t="shared" si="4363"/>
        <v>0</v>
      </c>
      <c r="W2829" s="12">
        <f t="shared" si="4363"/>
        <v>0</v>
      </c>
      <c r="X2829" s="12">
        <f t="shared" si="4363"/>
        <v>0</v>
      </c>
      <c r="Y2829" s="12">
        <f t="shared" si="4363"/>
        <v>0</v>
      </c>
      <c r="Z2829" s="12">
        <f t="shared" si="4363"/>
        <v>0</v>
      </c>
      <c r="AA2829" s="12">
        <f t="shared" si="4363"/>
        <v>0</v>
      </c>
      <c r="AB2829" s="12">
        <v>0</v>
      </c>
      <c r="AC2829" s="12">
        <v>100000</v>
      </c>
      <c r="AD2829" s="12">
        <f t="shared" ref="AD2829:AV2829" si="4365">SUM(AD2830,AD2832)</f>
        <v>0</v>
      </c>
      <c r="AE2829" s="12">
        <f t="shared" si="4365"/>
        <v>0</v>
      </c>
      <c r="AF2829" s="12">
        <f t="shared" si="4365"/>
        <v>0</v>
      </c>
      <c r="AG2829" s="12">
        <f t="shared" si="4365"/>
        <v>0</v>
      </c>
      <c r="AH2829" s="12">
        <f t="shared" si="4365"/>
        <v>0</v>
      </c>
      <c r="AI2829" s="12">
        <f t="shared" si="4365"/>
        <v>0</v>
      </c>
      <c r="AJ2829" s="12">
        <f t="shared" ref="AJ2829" si="4366">SUM(AJ2830,AJ2832)</f>
        <v>0</v>
      </c>
      <c r="AK2829" s="12">
        <f t="shared" si="4365"/>
        <v>0</v>
      </c>
      <c r="AL2829" s="12">
        <f t="shared" si="4365"/>
        <v>0</v>
      </c>
      <c r="AM2829" s="12">
        <f t="shared" si="4365"/>
        <v>0</v>
      </c>
      <c r="AN2829" s="12">
        <f t="shared" si="4365"/>
        <v>0</v>
      </c>
      <c r="AO2829" s="12">
        <f t="shared" si="4365"/>
        <v>0</v>
      </c>
      <c r="AP2829" s="12">
        <f t="shared" si="4365"/>
        <v>0</v>
      </c>
      <c r="AQ2829" s="12">
        <f t="shared" si="4365"/>
        <v>0</v>
      </c>
      <c r="AR2829" s="12">
        <f t="shared" si="4365"/>
        <v>0</v>
      </c>
      <c r="AS2829" s="12">
        <f t="shared" si="4365"/>
        <v>0</v>
      </c>
      <c r="AT2829" s="12">
        <f t="shared" si="4365"/>
        <v>0</v>
      </c>
      <c r="AU2829" s="12">
        <f t="shared" si="4365"/>
        <v>0</v>
      </c>
      <c r="AV2829" s="12">
        <f t="shared" si="4365"/>
        <v>0</v>
      </c>
      <c r="AW2829" s="12">
        <v>0</v>
      </c>
      <c r="AX2829" s="12">
        <v>0</v>
      </c>
      <c r="AY2829" s="12">
        <f t="shared" ref="AY2829:BQ2829" si="4367">SUM(AY2830,AY2832)</f>
        <v>200000</v>
      </c>
      <c r="AZ2829" s="12">
        <f t="shared" si="4367"/>
        <v>152158</v>
      </c>
      <c r="BA2829" s="12">
        <f t="shared" si="4367"/>
        <v>0</v>
      </c>
      <c r="BB2829" s="12">
        <f t="shared" si="4367"/>
        <v>0</v>
      </c>
      <c r="BC2829" s="12">
        <f t="shared" si="4367"/>
        <v>0</v>
      </c>
      <c r="BD2829" s="12">
        <f t="shared" si="4367"/>
        <v>0</v>
      </c>
      <c r="BE2829" s="12">
        <f t="shared" ref="BE2829" si="4368">SUM(BE2830,BE2832)</f>
        <v>352158</v>
      </c>
      <c r="BF2829" s="12">
        <f t="shared" si="4367"/>
        <v>0</v>
      </c>
      <c r="BG2829" s="12">
        <f t="shared" si="4367"/>
        <v>0</v>
      </c>
      <c r="BH2829" s="12">
        <f t="shared" si="4367"/>
        <v>152158</v>
      </c>
      <c r="BI2829" s="12">
        <f t="shared" si="4367"/>
        <v>0</v>
      </c>
      <c r="BJ2829" s="12">
        <f t="shared" si="4367"/>
        <v>0</v>
      </c>
      <c r="BK2829" s="12">
        <f t="shared" si="4367"/>
        <v>0</v>
      </c>
      <c r="BL2829" s="12">
        <f t="shared" si="4367"/>
        <v>0</v>
      </c>
      <c r="BM2829" s="12">
        <f t="shared" si="4367"/>
        <v>0</v>
      </c>
      <c r="BN2829" s="12">
        <f t="shared" si="4367"/>
        <v>0</v>
      </c>
      <c r="BO2829" s="12">
        <f t="shared" si="4367"/>
        <v>0</v>
      </c>
      <c r="BP2829" s="12">
        <f t="shared" si="4367"/>
        <v>0</v>
      </c>
      <c r="BQ2829" s="12">
        <f t="shared" si="4367"/>
        <v>0</v>
      </c>
      <c r="BR2829" s="12">
        <v>152158</v>
      </c>
      <c r="BS2829" s="12">
        <v>200000</v>
      </c>
      <c r="BT2829" s="12" t="e">
        <f>IF(#REF!=0,"-",#REF!/#REF!*100)</f>
        <v>#REF!</v>
      </c>
    </row>
    <row r="2830" spans="1:72" x14ac:dyDescent="0.25">
      <c r="A2830" s="1" t="s">
        <v>926</v>
      </c>
      <c r="B2830" s="1" t="s">
        <v>1</v>
      </c>
      <c r="C2830" s="1" t="s">
        <v>12</v>
      </c>
      <c r="D2830" s="105" t="s">
        <v>928</v>
      </c>
      <c r="E2830" s="105" t="s">
        <v>50</v>
      </c>
      <c r="F2830" s="102" t="s">
        <v>0</v>
      </c>
      <c r="G2830" s="13" t="s">
        <v>0</v>
      </c>
      <c r="H2830" s="2" t="s">
        <v>51</v>
      </c>
      <c r="I2830" s="12">
        <f t="shared" ref="I2830:AA2830" si="4369">SUM(I2831)</f>
        <v>100000</v>
      </c>
      <c r="J2830" s="12">
        <f t="shared" si="4369"/>
        <v>0</v>
      </c>
      <c r="K2830" s="12">
        <f t="shared" si="4369"/>
        <v>0</v>
      </c>
      <c r="L2830" s="12">
        <f t="shared" si="4369"/>
        <v>0</v>
      </c>
      <c r="M2830" s="12">
        <f t="shared" si="4369"/>
        <v>0</v>
      </c>
      <c r="N2830" s="12">
        <f t="shared" si="4369"/>
        <v>0</v>
      </c>
      <c r="O2830" s="12">
        <f t="shared" si="4369"/>
        <v>100000</v>
      </c>
      <c r="P2830" s="12">
        <f t="shared" si="4369"/>
        <v>0</v>
      </c>
      <c r="Q2830" s="12">
        <f t="shared" si="4369"/>
        <v>0</v>
      </c>
      <c r="R2830" s="12">
        <f t="shared" si="4369"/>
        <v>0</v>
      </c>
      <c r="S2830" s="12">
        <f t="shared" si="4369"/>
        <v>0</v>
      </c>
      <c r="T2830" s="12">
        <f t="shared" si="4369"/>
        <v>0</v>
      </c>
      <c r="U2830" s="12">
        <f t="shared" si="4369"/>
        <v>0</v>
      </c>
      <c r="V2830" s="12">
        <f t="shared" si="4369"/>
        <v>0</v>
      </c>
      <c r="W2830" s="12">
        <f t="shared" si="4369"/>
        <v>0</v>
      </c>
      <c r="X2830" s="12">
        <f t="shared" si="4369"/>
        <v>0</v>
      </c>
      <c r="Y2830" s="12">
        <f t="shared" si="4369"/>
        <v>0</v>
      </c>
      <c r="Z2830" s="12">
        <f t="shared" si="4369"/>
        <v>0</v>
      </c>
      <c r="AA2830" s="12">
        <f t="shared" si="4369"/>
        <v>0</v>
      </c>
      <c r="AB2830" s="12">
        <v>0</v>
      </c>
      <c r="AC2830" s="12">
        <v>100000</v>
      </c>
      <c r="AD2830" s="12">
        <f t="shared" ref="AD2830:AV2830" si="4370">SUM(AD2831)</f>
        <v>0</v>
      </c>
      <c r="AE2830" s="12">
        <f t="shared" si="4370"/>
        <v>0</v>
      </c>
      <c r="AF2830" s="12">
        <f t="shared" si="4370"/>
        <v>0</v>
      </c>
      <c r="AG2830" s="12">
        <f t="shared" si="4370"/>
        <v>0</v>
      </c>
      <c r="AH2830" s="12">
        <f t="shared" si="4370"/>
        <v>0</v>
      </c>
      <c r="AI2830" s="12">
        <f t="shared" si="4370"/>
        <v>0</v>
      </c>
      <c r="AJ2830" s="12">
        <f t="shared" si="4370"/>
        <v>0</v>
      </c>
      <c r="AK2830" s="12">
        <f t="shared" si="4370"/>
        <v>0</v>
      </c>
      <c r="AL2830" s="12">
        <f t="shared" si="4370"/>
        <v>0</v>
      </c>
      <c r="AM2830" s="12">
        <f t="shared" si="4370"/>
        <v>0</v>
      </c>
      <c r="AN2830" s="12">
        <f t="shared" si="4370"/>
        <v>0</v>
      </c>
      <c r="AO2830" s="12">
        <f t="shared" si="4370"/>
        <v>0</v>
      </c>
      <c r="AP2830" s="12">
        <f t="shared" si="4370"/>
        <v>0</v>
      </c>
      <c r="AQ2830" s="12">
        <f t="shared" si="4370"/>
        <v>0</v>
      </c>
      <c r="AR2830" s="12">
        <f t="shared" si="4370"/>
        <v>0</v>
      </c>
      <c r="AS2830" s="12">
        <f t="shared" si="4370"/>
        <v>0</v>
      </c>
      <c r="AT2830" s="12">
        <f t="shared" si="4370"/>
        <v>0</v>
      </c>
      <c r="AU2830" s="12">
        <f t="shared" si="4370"/>
        <v>0</v>
      </c>
      <c r="AV2830" s="12">
        <f t="shared" si="4370"/>
        <v>0</v>
      </c>
      <c r="AW2830" s="12">
        <v>0</v>
      </c>
      <c r="AX2830" s="12">
        <v>0</v>
      </c>
      <c r="AY2830" s="12">
        <f t="shared" ref="AY2830:BQ2830" si="4371">SUM(AY2831)</f>
        <v>200000</v>
      </c>
      <c r="AZ2830" s="12">
        <f t="shared" si="4371"/>
        <v>152158</v>
      </c>
      <c r="BA2830" s="12">
        <f t="shared" si="4371"/>
        <v>0</v>
      </c>
      <c r="BB2830" s="12">
        <f t="shared" si="4371"/>
        <v>0</v>
      </c>
      <c r="BC2830" s="12">
        <f t="shared" si="4371"/>
        <v>0</v>
      </c>
      <c r="BD2830" s="12">
        <f t="shared" si="4371"/>
        <v>0</v>
      </c>
      <c r="BE2830" s="12">
        <f t="shared" si="4371"/>
        <v>352158</v>
      </c>
      <c r="BF2830" s="12">
        <f t="shared" si="4371"/>
        <v>0</v>
      </c>
      <c r="BG2830" s="12">
        <f t="shared" si="4371"/>
        <v>0</v>
      </c>
      <c r="BH2830" s="12">
        <f t="shared" si="4371"/>
        <v>152158</v>
      </c>
      <c r="BI2830" s="12">
        <f t="shared" si="4371"/>
        <v>0</v>
      </c>
      <c r="BJ2830" s="12">
        <f t="shared" si="4371"/>
        <v>0</v>
      </c>
      <c r="BK2830" s="12">
        <f t="shared" si="4371"/>
        <v>0</v>
      </c>
      <c r="BL2830" s="12">
        <f t="shared" si="4371"/>
        <v>0</v>
      </c>
      <c r="BM2830" s="12">
        <f t="shared" si="4371"/>
        <v>0</v>
      </c>
      <c r="BN2830" s="12">
        <f t="shared" si="4371"/>
        <v>0</v>
      </c>
      <c r="BO2830" s="12">
        <f t="shared" si="4371"/>
        <v>0</v>
      </c>
      <c r="BP2830" s="12">
        <f t="shared" si="4371"/>
        <v>0</v>
      </c>
      <c r="BQ2830" s="12">
        <f t="shared" si="4371"/>
        <v>0</v>
      </c>
      <c r="BR2830" s="12">
        <v>152158</v>
      </c>
      <c r="BS2830" s="12">
        <v>200000</v>
      </c>
      <c r="BT2830" s="12" t="e">
        <f>IF(#REF!=0,"-",#REF!/#REF!*100)</f>
        <v>#REF!</v>
      </c>
    </row>
    <row r="2831" spans="1:72" x14ac:dyDescent="0.25">
      <c r="A2831" s="4" t="s">
        <v>926</v>
      </c>
      <c r="B2831" s="4" t="s">
        <v>1</v>
      </c>
      <c r="C2831" s="4" t="s">
        <v>12</v>
      </c>
      <c r="D2831" s="102" t="s">
        <v>928</v>
      </c>
      <c r="E2831" s="113">
        <v>8213</v>
      </c>
      <c r="F2831" s="102"/>
      <c r="G2831" s="98" t="s">
        <v>1651</v>
      </c>
      <c r="H2831" s="13" t="s">
        <v>51</v>
      </c>
      <c r="I2831" s="14">
        <v>100000</v>
      </c>
      <c r="J2831" s="14"/>
      <c r="K2831" s="14"/>
      <c r="L2831" s="14"/>
      <c r="M2831" s="14"/>
      <c r="N2831" s="14"/>
      <c r="O2831" s="14">
        <f t="shared" si="4309"/>
        <v>100000</v>
      </c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>
        <v>0</v>
      </c>
      <c r="AC2831" s="14">
        <v>100000</v>
      </c>
      <c r="AD2831" s="14">
        <v>0</v>
      </c>
      <c r="AE2831" s="14"/>
      <c r="AF2831" s="14"/>
      <c r="AG2831" s="14"/>
      <c r="AH2831" s="14"/>
      <c r="AI2831" s="14"/>
      <c r="AJ2831" s="14">
        <f t="shared" si="4310"/>
        <v>0</v>
      </c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>
        <v>0</v>
      </c>
      <c r="AX2831" s="14">
        <v>0</v>
      </c>
      <c r="AY2831" s="14">
        <v>200000</v>
      </c>
      <c r="AZ2831" s="14">
        <v>152158</v>
      </c>
      <c r="BA2831" s="14"/>
      <c r="BB2831" s="14"/>
      <c r="BC2831" s="14"/>
      <c r="BD2831" s="14"/>
      <c r="BE2831" s="14">
        <f t="shared" si="4311"/>
        <v>352158</v>
      </c>
      <c r="BF2831" s="14"/>
      <c r="BG2831" s="14"/>
      <c r="BH2831" s="14">
        <v>152158</v>
      </c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>
        <v>152158</v>
      </c>
      <c r="BS2831" s="14">
        <v>200000</v>
      </c>
      <c r="BT2831" s="14" t="e">
        <f>IF(#REF!=0,"-",#REF!/#REF!*100)</f>
        <v>#REF!</v>
      </c>
    </row>
    <row r="2832" spans="1:72" ht="22.5" x14ac:dyDescent="0.25">
      <c r="A2832" s="1" t="s">
        <v>926</v>
      </c>
      <c r="B2832" s="1" t="s">
        <v>1</v>
      </c>
      <c r="C2832" s="1" t="s">
        <v>12</v>
      </c>
      <c r="D2832" s="105" t="s">
        <v>928</v>
      </c>
      <c r="E2832" s="105" t="s">
        <v>67</v>
      </c>
      <c r="F2832" s="102" t="s">
        <v>0</v>
      </c>
      <c r="G2832" s="13" t="s">
        <v>0</v>
      </c>
      <c r="H2832" s="2" t="s">
        <v>68</v>
      </c>
      <c r="I2832" s="12">
        <f t="shared" ref="I2832:AA2832" si="4372">SUM(I2833:I2834)</f>
        <v>0</v>
      </c>
      <c r="J2832" s="12">
        <f t="shared" si="4372"/>
        <v>0</v>
      </c>
      <c r="K2832" s="12">
        <f t="shared" si="4372"/>
        <v>0</v>
      </c>
      <c r="L2832" s="12">
        <f t="shared" si="4372"/>
        <v>0</v>
      </c>
      <c r="M2832" s="12">
        <f t="shared" si="4372"/>
        <v>0</v>
      </c>
      <c r="N2832" s="12">
        <f t="shared" si="4372"/>
        <v>0</v>
      </c>
      <c r="O2832" s="12">
        <f t="shared" si="4372"/>
        <v>0</v>
      </c>
      <c r="P2832" s="12">
        <f t="shared" si="4372"/>
        <v>0</v>
      </c>
      <c r="Q2832" s="12">
        <f t="shared" si="4372"/>
        <v>0</v>
      </c>
      <c r="R2832" s="12">
        <f t="shared" si="4372"/>
        <v>0</v>
      </c>
      <c r="S2832" s="12">
        <f t="shared" si="4372"/>
        <v>0</v>
      </c>
      <c r="T2832" s="12">
        <f t="shared" si="4372"/>
        <v>0</v>
      </c>
      <c r="U2832" s="12">
        <f t="shared" si="4372"/>
        <v>0</v>
      </c>
      <c r="V2832" s="12">
        <f t="shared" si="4372"/>
        <v>0</v>
      </c>
      <c r="W2832" s="12">
        <f t="shared" si="4372"/>
        <v>0</v>
      </c>
      <c r="X2832" s="12">
        <f t="shared" si="4372"/>
        <v>0</v>
      </c>
      <c r="Y2832" s="12">
        <f t="shared" si="4372"/>
        <v>0</v>
      </c>
      <c r="Z2832" s="12">
        <f t="shared" si="4372"/>
        <v>0</v>
      </c>
      <c r="AA2832" s="12">
        <f t="shared" si="4372"/>
        <v>0</v>
      </c>
      <c r="AB2832" s="12">
        <v>0</v>
      </c>
      <c r="AC2832" s="12">
        <v>0</v>
      </c>
      <c r="AD2832" s="12">
        <f t="shared" ref="AD2832:AV2832" si="4373">SUM(AD2833:AD2834)</f>
        <v>0</v>
      </c>
      <c r="AE2832" s="12">
        <f t="shared" si="4373"/>
        <v>0</v>
      </c>
      <c r="AF2832" s="12">
        <f t="shared" si="4373"/>
        <v>0</v>
      </c>
      <c r="AG2832" s="12">
        <f t="shared" si="4373"/>
        <v>0</v>
      </c>
      <c r="AH2832" s="12">
        <f t="shared" si="4373"/>
        <v>0</v>
      </c>
      <c r="AI2832" s="12">
        <f t="shared" si="4373"/>
        <v>0</v>
      </c>
      <c r="AJ2832" s="12">
        <f t="shared" si="4373"/>
        <v>0</v>
      </c>
      <c r="AK2832" s="12">
        <f t="shared" si="4373"/>
        <v>0</v>
      </c>
      <c r="AL2832" s="12">
        <f t="shared" si="4373"/>
        <v>0</v>
      </c>
      <c r="AM2832" s="12">
        <f t="shared" si="4373"/>
        <v>0</v>
      </c>
      <c r="AN2832" s="12">
        <f t="shared" si="4373"/>
        <v>0</v>
      </c>
      <c r="AO2832" s="12">
        <f t="shared" si="4373"/>
        <v>0</v>
      </c>
      <c r="AP2832" s="12">
        <f t="shared" si="4373"/>
        <v>0</v>
      </c>
      <c r="AQ2832" s="12">
        <f t="shared" si="4373"/>
        <v>0</v>
      </c>
      <c r="AR2832" s="12">
        <f t="shared" si="4373"/>
        <v>0</v>
      </c>
      <c r="AS2832" s="12">
        <f t="shared" si="4373"/>
        <v>0</v>
      </c>
      <c r="AT2832" s="12">
        <f t="shared" si="4373"/>
        <v>0</v>
      </c>
      <c r="AU2832" s="12">
        <f t="shared" si="4373"/>
        <v>0</v>
      </c>
      <c r="AV2832" s="12">
        <f t="shared" si="4373"/>
        <v>0</v>
      </c>
      <c r="AW2832" s="12">
        <v>0</v>
      </c>
      <c r="AX2832" s="12">
        <v>0</v>
      </c>
      <c r="AY2832" s="12">
        <f t="shared" ref="AY2832:BQ2832" si="4374">SUM(AY2833:AY2834)</f>
        <v>0</v>
      </c>
      <c r="AZ2832" s="12">
        <f t="shared" si="4374"/>
        <v>0</v>
      </c>
      <c r="BA2832" s="12">
        <f t="shared" si="4374"/>
        <v>0</v>
      </c>
      <c r="BB2832" s="12">
        <f t="shared" si="4374"/>
        <v>0</v>
      </c>
      <c r="BC2832" s="12">
        <f t="shared" si="4374"/>
        <v>0</v>
      </c>
      <c r="BD2832" s="12">
        <f t="shared" si="4374"/>
        <v>0</v>
      </c>
      <c r="BE2832" s="12">
        <f t="shared" si="4374"/>
        <v>0</v>
      </c>
      <c r="BF2832" s="12">
        <f t="shared" si="4374"/>
        <v>0</v>
      </c>
      <c r="BG2832" s="12">
        <f t="shared" si="4374"/>
        <v>0</v>
      </c>
      <c r="BH2832" s="12">
        <f t="shared" si="4374"/>
        <v>0</v>
      </c>
      <c r="BI2832" s="12">
        <f t="shared" si="4374"/>
        <v>0</v>
      </c>
      <c r="BJ2832" s="12">
        <f t="shared" si="4374"/>
        <v>0</v>
      </c>
      <c r="BK2832" s="12">
        <f t="shared" si="4374"/>
        <v>0</v>
      </c>
      <c r="BL2832" s="12">
        <f t="shared" si="4374"/>
        <v>0</v>
      </c>
      <c r="BM2832" s="12">
        <f t="shared" si="4374"/>
        <v>0</v>
      </c>
      <c r="BN2832" s="12">
        <f t="shared" si="4374"/>
        <v>0</v>
      </c>
      <c r="BO2832" s="12">
        <f t="shared" si="4374"/>
        <v>0</v>
      </c>
      <c r="BP2832" s="12">
        <f t="shared" si="4374"/>
        <v>0</v>
      </c>
      <c r="BQ2832" s="12">
        <f t="shared" si="4374"/>
        <v>0</v>
      </c>
      <c r="BR2832" s="12">
        <v>0</v>
      </c>
      <c r="BS2832" s="12">
        <v>0</v>
      </c>
      <c r="BT2832" s="12" t="e">
        <f>IF(#REF!=0,"-",#REF!/#REF!*100)</f>
        <v>#REF!</v>
      </c>
    </row>
    <row r="2833" spans="1:72" x14ac:dyDescent="0.25">
      <c r="A2833" s="4" t="s">
        <v>926</v>
      </c>
      <c r="B2833" s="4" t="s">
        <v>1</v>
      </c>
      <c r="C2833" s="4" t="s">
        <v>12</v>
      </c>
      <c r="D2833" s="102" t="s">
        <v>928</v>
      </c>
      <c r="E2833" s="113">
        <v>8215</v>
      </c>
      <c r="F2833" s="102"/>
      <c r="G2833" s="98" t="s">
        <v>1651</v>
      </c>
      <c r="H2833" s="13" t="s">
        <v>68</v>
      </c>
      <c r="I2833" s="14">
        <v>0</v>
      </c>
      <c r="J2833" s="14"/>
      <c r="K2833" s="14"/>
      <c r="L2833" s="14"/>
      <c r="M2833" s="14"/>
      <c r="N2833" s="14"/>
      <c r="O2833" s="14">
        <f t="shared" si="4309"/>
        <v>0</v>
      </c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>
        <v>0</v>
      </c>
      <c r="AC2833" s="14">
        <v>0</v>
      </c>
      <c r="AD2833" s="14">
        <v>0</v>
      </c>
      <c r="AE2833" s="14"/>
      <c r="AF2833" s="14"/>
      <c r="AG2833" s="14"/>
      <c r="AH2833" s="14"/>
      <c r="AI2833" s="14"/>
      <c r="AJ2833" s="14">
        <f t="shared" si="4310"/>
        <v>0</v>
      </c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>
        <v>0</v>
      </c>
      <c r="AX2833" s="14">
        <v>0</v>
      </c>
      <c r="AY2833" s="14">
        <v>0</v>
      </c>
      <c r="AZ2833" s="14"/>
      <c r="BA2833" s="14"/>
      <c r="BB2833" s="14"/>
      <c r="BC2833" s="14"/>
      <c r="BD2833" s="14"/>
      <c r="BE2833" s="14">
        <f t="shared" si="4311"/>
        <v>0</v>
      </c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>
        <v>0</v>
      </c>
      <c r="BS2833" s="14">
        <v>0</v>
      </c>
      <c r="BT2833" s="14" t="e">
        <f>IF(#REF!=0,"-",#REF!/#REF!*100)</f>
        <v>#REF!</v>
      </c>
    </row>
    <row r="2834" spans="1:72" x14ac:dyDescent="0.25">
      <c r="A2834" s="4" t="s">
        <v>926</v>
      </c>
      <c r="B2834" s="4" t="s">
        <v>1</v>
      </c>
      <c r="C2834" s="4" t="s">
        <v>12</v>
      </c>
      <c r="D2834" s="102" t="s">
        <v>928</v>
      </c>
      <c r="E2834" s="113">
        <v>8215</v>
      </c>
      <c r="F2834" s="102" t="s">
        <v>952</v>
      </c>
      <c r="G2834" s="98" t="s">
        <v>1651</v>
      </c>
      <c r="H2834" s="13" t="s">
        <v>953</v>
      </c>
      <c r="I2834" s="14">
        <v>0</v>
      </c>
      <c r="J2834" s="14"/>
      <c r="K2834" s="14"/>
      <c r="L2834" s="14"/>
      <c r="M2834" s="14"/>
      <c r="N2834" s="14"/>
      <c r="O2834" s="14">
        <f t="shared" si="4309"/>
        <v>0</v>
      </c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>
        <v>0</v>
      </c>
      <c r="AC2834" s="14">
        <v>0</v>
      </c>
      <c r="AD2834" s="14">
        <v>0</v>
      </c>
      <c r="AE2834" s="14"/>
      <c r="AF2834" s="14"/>
      <c r="AG2834" s="14"/>
      <c r="AH2834" s="14"/>
      <c r="AI2834" s="14"/>
      <c r="AJ2834" s="14">
        <f t="shared" si="4310"/>
        <v>0</v>
      </c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>
        <v>0</v>
      </c>
      <c r="AX2834" s="14">
        <v>0</v>
      </c>
      <c r="AY2834" s="14">
        <v>0</v>
      </c>
      <c r="AZ2834" s="14"/>
      <c r="BA2834" s="14"/>
      <c r="BB2834" s="14"/>
      <c r="BC2834" s="14"/>
      <c r="BD2834" s="14"/>
      <c r="BE2834" s="14">
        <f t="shared" si="4311"/>
        <v>0</v>
      </c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>
        <v>0</v>
      </c>
      <c r="BS2834" s="14">
        <v>0</v>
      </c>
      <c r="BT2834" s="14" t="e">
        <f>IF(#REF!=0,"-",#REF!/#REF!*100)</f>
        <v>#REF!</v>
      </c>
    </row>
    <row r="2835" spans="1:72" ht="22.5" x14ac:dyDescent="0.25">
      <c r="A2835" s="13" t="s">
        <v>0</v>
      </c>
      <c r="B2835" s="13" t="s">
        <v>0</v>
      </c>
      <c r="C2835" s="13" t="s">
        <v>0</v>
      </c>
      <c r="D2835" s="98" t="s">
        <v>0</v>
      </c>
      <c r="E2835" s="98" t="s">
        <v>0</v>
      </c>
      <c r="F2835" s="98" t="s">
        <v>0</v>
      </c>
      <c r="G2835" s="13" t="s">
        <v>0</v>
      </c>
      <c r="H2835" s="10" t="s">
        <v>954</v>
      </c>
      <c r="I2835" s="11">
        <f>SUM(I2828,I2823,I2790)</f>
        <v>204000</v>
      </c>
      <c r="J2835" s="11">
        <f t="shared" ref="J2835:AA2835" si="4375">SUM(J2828,J2823,J2790)</f>
        <v>0</v>
      </c>
      <c r="K2835" s="11">
        <f t="shared" si="4375"/>
        <v>0</v>
      </c>
      <c r="L2835" s="11">
        <f t="shared" si="4375"/>
        <v>0</v>
      </c>
      <c r="M2835" s="11">
        <f t="shared" si="4375"/>
        <v>0</v>
      </c>
      <c r="N2835" s="11">
        <f t="shared" si="4375"/>
        <v>0</v>
      </c>
      <c r="O2835" s="11">
        <f t="shared" si="4375"/>
        <v>204000</v>
      </c>
      <c r="P2835" s="11">
        <f t="shared" si="4375"/>
        <v>0</v>
      </c>
      <c r="Q2835" s="11">
        <f t="shared" si="4375"/>
        <v>0</v>
      </c>
      <c r="R2835" s="11">
        <f t="shared" si="4375"/>
        <v>0</v>
      </c>
      <c r="S2835" s="11">
        <f t="shared" si="4375"/>
        <v>0</v>
      </c>
      <c r="T2835" s="11">
        <f t="shared" si="4375"/>
        <v>0</v>
      </c>
      <c r="U2835" s="11">
        <f t="shared" si="4375"/>
        <v>0</v>
      </c>
      <c r="V2835" s="11">
        <f t="shared" si="4375"/>
        <v>0</v>
      </c>
      <c r="W2835" s="11">
        <f t="shared" si="4375"/>
        <v>0</v>
      </c>
      <c r="X2835" s="11">
        <f t="shared" si="4375"/>
        <v>0</v>
      </c>
      <c r="Y2835" s="11">
        <f t="shared" si="4375"/>
        <v>0</v>
      </c>
      <c r="Z2835" s="11">
        <f t="shared" si="4375"/>
        <v>0</v>
      </c>
      <c r="AA2835" s="11">
        <f t="shared" si="4375"/>
        <v>0</v>
      </c>
      <c r="AB2835" s="11">
        <v>0</v>
      </c>
      <c r="AC2835" s="11">
        <v>204000</v>
      </c>
      <c r="AD2835" s="11">
        <f>SUM(AD2828,AD2823,AD2790)</f>
        <v>0</v>
      </c>
      <c r="AE2835" s="11">
        <f t="shared" ref="AE2835:AV2835" si="4376">SUM(AE2828,AE2823,AE2790)</f>
        <v>0</v>
      </c>
      <c r="AF2835" s="11">
        <f t="shared" si="4376"/>
        <v>0</v>
      </c>
      <c r="AG2835" s="11">
        <f t="shared" si="4376"/>
        <v>0</v>
      </c>
      <c r="AH2835" s="11">
        <f t="shared" si="4376"/>
        <v>0</v>
      </c>
      <c r="AI2835" s="11">
        <f t="shared" si="4376"/>
        <v>0</v>
      </c>
      <c r="AJ2835" s="11">
        <f t="shared" si="4376"/>
        <v>0</v>
      </c>
      <c r="AK2835" s="11">
        <f t="shared" si="4376"/>
        <v>0</v>
      </c>
      <c r="AL2835" s="11">
        <f t="shared" si="4376"/>
        <v>0</v>
      </c>
      <c r="AM2835" s="11">
        <f t="shared" si="4376"/>
        <v>0</v>
      </c>
      <c r="AN2835" s="11">
        <f t="shared" si="4376"/>
        <v>0</v>
      </c>
      <c r="AO2835" s="11">
        <f t="shared" si="4376"/>
        <v>0</v>
      </c>
      <c r="AP2835" s="11">
        <f t="shared" si="4376"/>
        <v>0</v>
      </c>
      <c r="AQ2835" s="11">
        <f t="shared" si="4376"/>
        <v>0</v>
      </c>
      <c r="AR2835" s="11">
        <f t="shared" si="4376"/>
        <v>0</v>
      </c>
      <c r="AS2835" s="11">
        <f t="shared" si="4376"/>
        <v>0</v>
      </c>
      <c r="AT2835" s="11">
        <f t="shared" si="4376"/>
        <v>0</v>
      </c>
      <c r="AU2835" s="11">
        <f t="shared" si="4376"/>
        <v>0</v>
      </c>
      <c r="AV2835" s="11">
        <f t="shared" si="4376"/>
        <v>0</v>
      </c>
      <c r="AW2835" s="11">
        <v>0</v>
      </c>
      <c r="AX2835" s="11">
        <v>0</v>
      </c>
      <c r="AY2835" s="11">
        <f>SUM(AY2828,AY2823,AY2790)</f>
        <v>711000</v>
      </c>
      <c r="AZ2835" s="11">
        <f t="shared" ref="AZ2835:BQ2835" si="4377">SUM(AZ2828,AZ2823,AZ2790)</f>
        <v>181640</v>
      </c>
      <c r="BA2835" s="11">
        <f t="shared" si="4377"/>
        <v>0</v>
      </c>
      <c r="BB2835" s="11">
        <f t="shared" si="4377"/>
        <v>0</v>
      </c>
      <c r="BC2835" s="11">
        <f t="shared" si="4377"/>
        <v>0</v>
      </c>
      <c r="BD2835" s="11">
        <f t="shared" si="4377"/>
        <v>0</v>
      </c>
      <c r="BE2835" s="11">
        <f t="shared" si="4377"/>
        <v>892640</v>
      </c>
      <c r="BF2835" s="11">
        <f t="shared" si="4377"/>
        <v>0</v>
      </c>
      <c r="BG2835" s="11">
        <f t="shared" si="4377"/>
        <v>0</v>
      </c>
      <c r="BH2835" s="11">
        <f t="shared" si="4377"/>
        <v>192640</v>
      </c>
      <c r="BI2835" s="11">
        <f t="shared" si="4377"/>
        <v>0</v>
      </c>
      <c r="BJ2835" s="11">
        <f t="shared" si="4377"/>
        <v>0</v>
      </c>
      <c r="BK2835" s="11">
        <f t="shared" si="4377"/>
        <v>0</v>
      </c>
      <c r="BL2835" s="11">
        <f t="shared" si="4377"/>
        <v>0</v>
      </c>
      <c r="BM2835" s="11">
        <f t="shared" si="4377"/>
        <v>0</v>
      </c>
      <c r="BN2835" s="11">
        <f t="shared" si="4377"/>
        <v>0</v>
      </c>
      <c r="BO2835" s="11">
        <f t="shared" si="4377"/>
        <v>0</v>
      </c>
      <c r="BP2835" s="11">
        <f t="shared" si="4377"/>
        <v>0</v>
      </c>
      <c r="BQ2835" s="11">
        <f t="shared" si="4377"/>
        <v>0</v>
      </c>
      <c r="BR2835" s="11">
        <v>192640</v>
      </c>
      <c r="BS2835" s="11">
        <v>700000</v>
      </c>
      <c r="BT2835" s="11" t="e">
        <f>IF(#REF!=0,"-",#REF!/#REF!*100)</f>
        <v>#REF!</v>
      </c>
    </row>
    <row r="2836" spans="1:72" ht="15.75" thickBot="1" x14ac:dyDescent="0.3">
      <c r="A2836" s="13" t="s">
        <v>0</v>
      </c>
      <c r="B2836" s="13" t="s">
        <v>0</v>
      </c>
      <c r="C2836" s="13" t="s">
        <v>0</v>
      </c>
      <c r="D2836" s="98" t="s">
        <v>0</v>
      </c>
      <c r="E2836" s="98" t="s">
        <v>0</v>
      </c>
      <c r="F2836" s="98" t="s">
        <v>0</v>
      </c>
      <c r="G2836" s="13" t="s">
        <v>0</v>
      </c>
      <c r="H2836" s="2" t="s">
        <v>53</v>
      </c>
      <c r="I2836" s="13" t="s">
        <v>0</v>
      </c>
      <c r="J2836" s="13"/>
      <c r="K2836" s="13"/>
      <c r="L2836" s="13"/>
      <c r="M2836" s="13"/>
      <c r="N2836" s="13"/>
      <c r="O2836" s="13" t="e">
        <f t="shared" si="4309"/>
        <v>#VALUE!</v>
      </c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>
        <v>0</v>
      </c>
      <c r="AC2836" s="13" t="e">
        <v>#VALUE!</v>
      </c>
      <c r="AD2836" s="13" t="s">
        <v>0</v>
      </c>
      <c r="AE2836" s="13"/>
      <c r="AF2836" s="13"/>
      <c r="AG2836" s="13"/>
      <c r="AH2836" s="13"/>
      <c r="AI2836" s="13"/>
      <c r="AJ2836" s="13" t="e">
        <f t="shared" si="4310"/>
        <v>#VALUE!</v>
      </c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>
        <v>0</v>
      </c>
      <c r="AX2836" s="13" t="e">
        <v>#VALUE!</v>
      </c>
      <c r="AY2836" s="13" t="s">
        <v>0</v>
      </c>
      <c r="AZ2836" s="13"/>
      <c r="BA2836" s="13"/>
      <c r="BB2836" s="13"/>
      <c r="BC2836" s="13"/>
      <c r="BD2836" s="13"/>
      <c r="BE2836" s="13" t="e">
        <f t="shared" si="4311"/>
        <v>#VALUE!</v>
      </c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>
        <v>0</v>
      </c>
      <c r="BS2836" s="13" t="e">
        <v>#VALUE!</v>
      </c>
      <c r="BT2836" s="12"/>
    </row>
    <row r="2837" spans="1:72" ht="69.75" customHeight="1" thickBot="1" x14ac:dyDescent="0.3">
      <c r="A2837" s="132" t="s">
        <v>0</v>
      </c>
      <c r="B2837" s="132" t="s">
        <v>0</v>
      </c>
      <c r="C2837" s="132" t="s">
        <v>0</v>
      </c>
      <c r="D2837" s="135" t="s">
        <v>0</v>
      </c>
      <c r="E2837" s="135" t="s">
        <v>0</v>
      </c>
      <c r="F2837" s="135" t="s">
        <v>0</v>
      </c>
      <c r="G2837" s="138" t="s">
        <v>0</v>
      </c>
      <c r="H2837" s="5" t="s">
        <v>54</v>
      </c>
      <c r="I2837" s="89" t="s">
        <v>9</v>
      </c>
      <c r="J2837" s="89" t="s">
        <v>1606</v>
      </c>
      <c r="K2837" s="89" t="s">
        <v>1534</v>
      </c>
      <c r="L2837" s="89" t="s">
        <v>1592</v>
      </c>
      <c r="M2837" s="89" t="s">
        <v>1593</v>
      </c>
      <c r="N2837" s="89" t="s">
        <v>1594</v>
      </c>
      <c r="O2837" s="89" t="s">
        <v>1610</v>
      </c>
      <c r="P2837" s="89" t="s">
        <v>1607</v>
      </c>
      <c r="Q2837" s="89" t="s">
        <v>1595</v>
      </c>
      <c r="R2837" s="89" t="s">
        <v>1596</v>
      </c>
      <c r="S2837" s="89" t="s">
        <v>1597</v>
      </c>
      <c r="T2837" s="89" t="s">
        <v>1598</v>
      </c>
      <c r="U2837" s="89" t="s">
        <v>1599</v>
      </c>
      <c r="V2837" s="89" t="s">
        <v>1600</v>
      </c>
      <c r="W2837" s="89" t="s">
        <v>1608</v>
      </c>
      <c r="X2837" s="89" t="s">
        <v>1609</v>
      </c>
      <c r="Y2837" s="89" t="s">
        <v>1601</v>
      </c>
      <c r="Z2837" s="89" t="s">
        <v>1602</v>
      </c>
      <c r="AA2837" s="89" t="s">
        <v>1603</v>
      </c>
      <c r="AB2837" s="89" t="s">
        <v>1604</v>
      </c>
      <c r="AC2837" s="89" t="s">
        <v>1605</v>
      </c>
      <c r="AD2837" s="90" t="s">
        <v>10</v>
      </c>
      <c r="AE2837" s="90" t="s">
        <v>1606</v>
      </c>
      <c r="AF2837" s="90" t="s">
        <v>1534</v>
      </c>
      <c r="AG2837" s="90" t="s">
        <v>1592</v>
      </c>
      <c r="AH2837" s="90" t="s">
        <v>1593</v>
      </c>
      <c r="AI2837" s="90" t="s">
        <v>1594</v>
      </c>
      <c r="AJ2837" s="90" t="s">
        <v>1611</v>
      </c>
      <c r="AK2837" s="90" t="s">
        <v>1607</v>
      </c>
      <c r="AL2837" s="90" t="s">
        <v>1595</v>
      </c>
      <c r="AM2837" s="90" t="s">
        <v>1596</v>
      </c>
      <c r="AN2837" s="90" t="s">
        <v>1597</v>
      </c>
      <c r="AO2837" s="90" t="s">
        <v>1598</v>
      </c>
      <c r="AP2837" s="90" t="s">
        <v>1599</v>
      </c>
      <c r="AQ2837" s="90" t="s">
        <v>1600</v>
      </c>
      <c r="AR2837" s="90" t="s">
        <v>1608</v>
      </c>
      <c r="AS2837" s="90" t="s">
        <v>1609</v>
      </c>
      <c r="AT2837" s="90" t="s">
        <v>1601</v>
      </c>
      <c r="AU2837" s="90" t="s">
        <v>1602</v>
      </c>
      <c r="AV2837" s="90" t="s">
        <v>1603</v>
      </c>
      <c r="AW2837" s="90" t="s">
        <v>1604</v>
      </c>
      <c r="AX2837" s="90" t="s">
        <v>1605</v>
      </c>
      <c r="AY2837" s="91" t="s">
        <v>11</v>
      </c>
      <c r="AZ2837" s="91" t="s">
        <v>1606</v>
      </c>
      <c r="BA2837" s="91" t="s">
        <v>1534</v>
      </c>
      <c r="BB2837" s="91" t="s">
        <v>1592</v>
      </c>
      <c r="BC2837" s="91" t="s">
        <v>1593</v>
      </c>
      <c r="BD2837" s="91" t="s">
        <v>1594</v>
      </c>
      <c r="BE2837" s="91" t="s">
        <v>1612</v>
      </c>
      <c r="BF2837" s="91" t="s">
        <v>1607</v>
      </c>
      <c r="BG2837" s="91" t="s">
        <v>1595</v>
      </c>
      <c r="BH2837" s="91" t="s">
        <v>1596</v>
      </c>
      <c r="BI2837" s="91" t="s">
        <v>1597</v>
      </c>
      <c r="BJ2837" s="91" t="s">
        <v>1598</v>
      </c>
      <c r="BK2837" s="91" t="s">
        <v>1599</v>
      </c>
      <c r="BL2837" s="91" t="s">
        <v>1600</v>
      </c>
      <c r="BM2837" s="91" t="s">
        <v>1608</v>
      </c>
      <c r="BN2837" s="91" t="s">
        <v>1609</v>
      </c>
      <c r="BO2837" s="91" t="s">
        <v>1601</v>
      </c>
      <c r="BP2837" s="91" t="s">
        <v>1602</v>
      </c>
      <c r="BQ2837" s="91" t="s">
        <v>1603</v>
      </c>
      <c r="BR2837" s="91" t="s">
        <v>1604</v>
      </c>
      <c r="BS2837" s="91" t="s">
        <v>1605</v>
      </c>
      <c r="BT2837" s="5" t="s">
        <v>1671</v>
      </c>
    </row>
    <row r="2838" spans="1:72" x14ac:dyDescent="0.25">
      <c r="A2838" s="133"/>
      <c r="B2838" s="133"/>
      <c r="C2838" s="133"/>
      <c r="D2838" s="136"/>
      <c r="E2838" s="136"/>
      <c r="F2838" s="136"/>
      <c r="G2838" s="139"/>
      <c r="H2838" s="15" t="s">
        <v>0</v>
      </c>
      <c r="I2838" s="9">
        <v>1</v>
      </c>
      <c r="J2838" s="9">
        <v>2</v>
      </c>
      <c r="K2838" s="9">
        <v>3</v>
      </c>
      <c r="L2838" s="9">
        <v>4</v>
      </c>
      <c r="M2838" s="9">
        <v>5</v>
      </c>
      <c r="N2838" s="9">
        <v>6</v>
      </c>
      <c r="O2838" s="9">
        <v>7</v>
      </c>
      <c r="P2838" s="9">
        <v>8</v>
      </c>
      <c r="Q2838" s="9">
        <v>9</v>
      </c>
      <c r="R2838" s="9">
        <v>10</v>
      </c>
      <c r="S2838" s="9">
        <v>11</v>
      </c>
      <c r="T2838" s="9">
        <v>12</v>
      </c>
      <c r="U2838" s="9">
        <v>13</v>
      </c>
      <c r="V2838" s="9">
        <v>14</v>
      </c>
      <c r="W2838" s="9">
        <v>15</v>
      </c>
      <c r="X2838" s="9">
        <v>16</v>
      </c>
      <c r="Y2838" s="9">
        <v>17</v>
      </c>
      <c r="Z2838" s="9">
        <v>18</v>
      </c>
      <c r="AA2838" s="9">
        <v>19</v>
      </c>
      <c r="AB2838" s="9">
        <v>20</v>
      </c>
      <c r="AC2838" s="9">
        <v>21</v>
      </c>
      <c r="AD2838" s="9">
        <v>1</v>
      </c>
      <c r="AE2838" s="9">
        <v>2</v>
      </c>
      <c r="AF2838" s="9">
        <v>3</v>
      </c>
      <c r="AG2838" s="9">
        <v>4</v>
      </c>
      <c r="AH2838" s="9">
        <v>5</v>
      </c>
      <c r="AI2838" s="9">
        <v>6</v>
      </c>
      <c r="AJ2838" s="9">
        <v>7</v>
      </c>
      <c r="AK2838" s="9">
        <v>8</v>
      </c>
      <c r="AL2838" s="9">
        <v>9</v>
      </c>
      <c r="AM2838" s="9">
        <v>10</v>
      </c>
      <c r="AN2838" s="9">
        <v>11</v>
      </c>
      <c r="AO2838" s="9">
        <v>12</v>
      </c>
      <c r="AP2838" s="9">
        <v>13</v>
      </c>
      <c r="AQ2838" s="9">
        <v>14</v>
      </c>
      <c r="AR2838" s="9">
        <v>15</v>
      </c>
      <c r="AS2838" s="9">
        <v>16</v>
      </c>
      <c r="AT2838" s="9">
        <v>17</v>
      </c>
      <c r="AU2838" s="9">
        <v>18</v>
      </c>
      <c r="AV2838" s="9">
        <v>19</v>
      </c>
      <c r="AW2838" s="9">
        <v>20</v>
      </c>
      <c r="AX2838" s="9">
        <v>21</v>
      </c>
      <c r="AY2838" s="9">
        <v>1</v>
      </c>
      <c r="AZ2838" s="9">
        <v>2</v>
      </c>
      <c r="BA2838" s="9">
        <v>3</v>
      </c>
      <c r="BB2838" s="9">
        <v>4</v>
      </c>
      <c r="BC2838" s="9">
        <v>5</v>
      </c>
      <c r="BD2838" s="9">
        <v>6</v>
      </c>
      <c r="BE2838" s="9">
        <v>7</v>
      </c>
      <c r="BF2838" s="9">
        <v>8</v>
      </c>
      <c r="BG2838" s="9">
        <v>9</v>
      </c>
      <c r="BH2838" s="9">
        <v>10</v>
      </c>
      <c r="BI2838" s="9">
        <v>11</v>
      </c>
      <c r="BJ2838" s="9">
        <v>12</v>
      </c>
      <c r="BK2838" s="9">
        <v>13</v>
      </c>
      <c r="BL2838" s="9">
        <v>14</v>
      </c>
      <c r="BM2838" s="9">
        <v>15</v>
      </c>
      <c r="BN2838" s="9">
        <v>16</v>
      </c>
      <c r="BO2838" s="9">
        <v>17</v>
      </c>
      <c r="BP2838" s="9">
        <v>18</v>
      </c>
      <c r="BQ2838" s="9">
        <v>19</v>
      </c>
      <c r="BR2838" s="9">
        <v>20</v>
      </c>
      <c r="BS2838" s="9">
        <v>21</v>
      </c>
      <c r="BT2838" s="9">
        <v>9</v>
      </c>
    </row>
    <row r="2839" spans="1:72" x14ac:dyDescent="0.25">
      <c r="A2839" s="133"/>
      <c r="B2839" s="133"/>
      <c r="C2839" s="133"/>
      <c r="D2839" s="136"/>
      <c r="E2839" s="136"/>
      <c r="F2839" s="136"/>
      <c r="G2839" s="139"/>
      <c r="H2839" s="16" t="s">
        <v>955</v>
      </c>
      <c r="I2839" s="17">
        <f>SUM(I2816,I2800,I2798,I2797,I2796,I2795,I2794,I2792)</f>
        <v>0</v>
      </c>
      <c r="J2839" s="17">
        <f t="shared" ref="J2839:AA2839" si="4378">SUM(J2816,J2800,J2798,J2797,J2796,J2795,J2794,J2792)</f>
        <v>0</v>
      </c>
      <c r="K2839" s="17">
        <f t="shared" si="4378"/>
        <v>0</v>
      </c>
      <c r="L2839" s="17">
        <f t="shared" si="4378"/>
        <v>0</v>
      </c>
      <c r="M2839" s="17">
        <f t="shared" si="4378"/>
        <v>0</v>
      </c>
      <c r="N2839" s="17">
        <f t="shared" si="4378"/>
        <v>0</v>
      </c>
      <c r="O2839" s="17">
        <f t="shared" ref="O2839" si="4379">SUM(O2816,O2800,O2798,O2797,O2796,O2795,O2794,O2792)</f>
        <v>0</v>
      </c>
      <c r="P2839" s="17">
        <f t="shared" si="4378"/>
        <v>0</v>
      </c>
      <c r="Q2839" s="17">
        <f t="shared" si="4378"/>
        <v>0</v>
      </c>
      <c r="R2839" s="17">
        <f t="shared" si="4378"/>
        <v>0</v>
      </c>
      <c r="S2839" s="17">
        <f t="shared" si="4378"/>
        <v>0</v>
      </c>
      <c r="T2839" s="17">
        <f t="shared" si="4378"/>
        <v>0</v>
      </c>
      <c r="U2839" s="17">
        <f t="shared" si="4378"/>
        <v>0</v>
      </c>
      <c r="V2839" s="17">
        <f t="shared" si="4378"/>
        <v>0</v>
      </c>
      <c r="W2839" s="17">
        <f t="shared" si="4378"/>
        <v>0</v>
      </c>
      <c r="X2839" s="17">
        <f t="shared" si="4378"/>
        <v>0</v>
      </c>
      <c r="Y2839" s="17">
        <f t="shared" si="4378"/>
        <v>0</v>
      </c>
      <c r="Z2839" s="17">
        <f t="shared" si="4378"/>
        <v>0</v>
      </c>
      <c r="AA2839" s="17">
        <f t="shared" si="4378"/>
        <v>0</v>
      </c>
      <c r="AB2839" s="17">
        <v>0</v>
      </c>
      <c r="AC2839" s="17">
        <v>0</v>
      </c>
      <c r="AD2839" s="17">
        <f>SUM(AD2816,AD2800,AD2798,AD2797,AD2796,AD2795,AD2794,AD2792)</f>
        <v>0</v>
      </c>
      <c r="AE2839" s="17">
        <f t="shared" ref="AE2839:AV2839" si="4380">SUM(AE2816,AE2800,AE2798,AE2797,AE2796,AE2795,AE2794,AE2792)</f>
        <v>0</v>
      </c>
      <c r="AF2839" s="17">
        <f t="shared" si="4380"/>
        <v>0</v>
      </c>
      <c r="AG2839" s="17">
        <f t="shared" si="4380"/>
        <v>0</v>
      </c>
      <c r="AH2839" s="17">
        <f t="shared" si="4380"/>
        <v>0</v>
      </c>
      <c r="AI2839" s="17">
        <f t="shared" si="4380"/>
        <v>0</v>
      </c>
      <c r="AJ2839" s="17">
        <f t="shared" ref="AJ2839" si="4381">SUM(AJ2816,AJ2800,AJ2798,AJ2797,AJ2796,AJ2795,AJ2794,AJ2792)</f>
        <v>0</v>
      </c>
      <c r="AK2839" s="17">
        <f t="shared" si="4380"/>
        <v>0</v>
      </c>
      <c r="AL2839" s="17">
        <f t="shared" si="4380"/>
        <v>0</v>
      </c>
      <c r="AM2839" s="17">
        <f t="shared" si="4380"/>
        <v>0</v>
      </c>
      <c r="AN2839" s="17">
        <f t="shared" si="4380"/>
        <v>0</v>
      </c>
      <c r="AO2839" s="17">
        <f t="shared" si="4380"/>
        <v>0</v>
      </c>
      <c r="AP2839" s="17">
        <f t="shared" si="4380"/>
        <v>0</v>
      </c>
      <c r="AQ2839" s="17">
        <f t="shared" si="4380"/>
        <v>0</v>
      </c>
      <c r="AR2839" s="17">
        <f t="shared" si="4380"/>
        <v>0</v>
      </c>
      <c r="AS2839" s="17">
        <f t="shared" si="4380"/>
        <v>0</v>
      </c>
      <c r="AT2839" s="17">
        <f t="shared" si="4380"/>
        <v>0</v>
      </c>
      <c r="AU2839" s="17">
        <f t="shared" si="4380"/>
        <v>0</v>
      </c>
      <c r="AV2839" s="17">
        <f t="shared" si="4380"/>
        <v>0</v>
      </c>
      <c r="AW2839" s="17">
        <v>0</v>
      </c>
      <c r="AX2839" s="17">
        <v>0</v>
      </c>
      <c r="AY2839" s="17">
        <f>SUM(AY2816,AY2800,AY2798,AY2797,AY2796,AY2795,AY2794,AY2792)</f>
        <v>15000</v>
      </c>
      <c r="AZ2839" s="17">
        <f t="shared" ref="AZ2839:BQ2839" si="4382">SUM(AZ2816,AZ2800,AZ2798,AZ2797,AZ2796,AZ2795,AZ2794,AZ2792)</f>
        <v>0</v>
      </c>
      <c r="BA2839" s="17">
        <f t="shared" si="4382"/>
        <v>0</v>
      </c>
      <c r="BB2839" s="17">
        <f t="shared" si="4382"/>
        <v>0</v>
      </c>
      <c r="BC2839" s="17">
        <f t="shared" si="4382"/>
        <v>0</v>
      </c>
      <c r="BD2839" s="17">
        <f t="shared" si="4382"/>
        <v>0</v>
      </c>
      <c r="BE2839" s="17">
        <f t="shared" ref="BE2839" si="4383">SUM(BE2816,BE2800,BE2798,BE2797,BE2796,BE2795,BE2794,BE2792)</f>
        <v>15000</v>
      </c>
      <c r="BF2839" s="17">
        <f t="shared" si="4382"/>
        <v>0</v>
      </c>
      <c r="BG2839" s="17">
        <f t="shared" si="4382"/>
        <v>0</v>
      </c>
      <c r="BH2839" s="17">
        <f t="shared" si="4382"/>
        <v>0</v>
      </c>
      <c r="BI2839" s="17">
        <f t="shared" si="4382"/>
        <v>0</v>
      </c>
      <c r="BJ2839" s="17">
        <f t="shared" si="4382"/>
        <v>0</v>
      </c>
      <c r="BK2839" s="17">
        <f t="shared" si="4382"/>
        <v>0</v>
      </c>
      <c r="BL2839" s="17">
        <f t="shared" si="4382"/>
        <v>0</v>
      </c>
      <c r="BM2839" s="17">
        <f t="shared" si="4382"/>
        <v>0</v>
      </c>
      <c r="BN2839" s="17">
        <f t="shared" si="4382"/>
        <v>0</v>
      </c>
      <c r="BO2839" s="17">
        <f t="shared" si="4382"/>
        <v>0</v>
      </c>
      <c r="BP2839" s="17">
        <f t="shared" si="4382"/>
        <v>0</v>
      </c>
      <c r="BQ2839" s="17">
        <f t="shared" si="4382"/>
        <v>0</v>
      </c>
      <c r="BR2839" s="17">
        <v>0</v>
      </c>
      <c r="BS2839" s="17">
        <v>15000</v>
      </c>
      <c r="BT2839" s="17" t="e">
        <f>IF(#REF!=0,"-",#REF!/#REF!*100)</f>
        <v>#REF!</v>
      </c>
    </row>
    <row r="2840" spans="1:72" x14ac:dyDescent="0.25">
      <c r="A2840" s="133"/>
      <c r="B2840" s="133"/>
      <c r="C2840" s="133"/>
      <c r="D2840" s="136"/>
      <c r="E2840" s="136"/>
      <c r="F2840" s="136"/>
      <c r="G2840" s="139"/>
      <c r="H2840" s="16" t="s">
        <v>124</v>
      </c>
      <c r="I2840" s="17">
        <f>SUM(I2834,I2833,I2831,I2827,I2826,I2822,I2821,I2820,I2819,I2818,I2817,I2815,I2813,I2812,I2811,I2809,I2808,I2807,I2806,I2805,I2804,I2803)</f>
        <v>204000</v>
      </c>
      <c r="J2840" s="17">
        <f t="shared" ref="J2840:AA2840" si="4384">SUM(J2834,J2833,J2831,J2827,J2826,J2822,J2821,J2820,J2819,J2818,J2817,J2815,J2813,J2812,J2811,J2809,J2808,J2807,J2806,J2805,J2804,J2803)</f>
        <v>0</v>
      </c>
      <c r="K2840" s="17">
        <f t="shared" si="4384"/>
        <v>0</v>
      </c>
      <c r="L2840" s="17">
        <f t="shared" si="4384"/>
        <v>0</v>
      </c>
      <c r="M2840" s="17">
        <f t="shared" si="4384"/>
        <v>0</v>
      </c>
      <c r="N2840" s="17">
        <f t="shared" si="4384"/>
        <v>0</v>
      </c>
      <c r="O2840" s="17">
        <f t="shared" ref="O2840" si="4385">SUM(O2834,O2833,O2831,O2827,O2826,O2822,O2821,O2820,O2819,O2818,O2817,O2815,O2813,O2812,O2811,O2809,O2808,O2807,O2806,O2805,O2804,O2803)</f>
        <v>204000</v>
      </c>
      <c r="P2840" s="17">
        <f t="shared" si="4384"/>
        <v>0</v>
      </c>
      <c r="Q2840" s="17">
        <f t="shared" si="4384"/>
        <v>0</v>
      </c>
      <c r="R2840" s="17">
        <f t="shared" si="4384"/>
        <v>0</v>
      </c>
      <c r="S2840" s="17">
        <f t="shared" si="4384"/>
        <v>0</v>
      </c>
      <c r="T2840" s="17">
        <f t="shared" si="4384"/>
        <v>0</v>
      </c>
      <c r="U2840" s="17">
        <f t="shared" si="4384"/>
        <v>0</v>
      </c>
      <c r="V2840" s="17">
        <f t="shared" si="4384"/>
        <v>0</v>
      </c>
      <c r="W2840" s="17">
        <f t="shared" si="4384"/>
        <v>0</v>
      </c>
      <c r="X2840" s="17">
        <f t="shared" si="4384"/>
        <v>0</v>
      </c>
      <c r="Y2840" s="17">
        <f t="shared" si="4384"/>
        <v>0</v>
      </c>
      <c r="Z2840" s="17">
        <f t="shared" si="4384"/>
        <v>0</v>
      </c>
      <c r="AA2840" s="17">
        <f t="shared" si="4384"/>
        <v>0</v>
      </c>
      <c r="AB2840" s="17">
        <v>0</v>
      </c>
      <c r="AC2840" s="17">
        <v>204000</v>
      </c>
      <c r="AD2840" s="17">
        <f>SUM(AD2834,AD2833,AD2831,AD2827,AD2826,AD2822,AD2821,AD2820,AD2819,AD2818,AD2817,AD2815,AD2813,AD2812,AD2811,AD2809,AD2808,AD2807,AD2806,AD2805,AD2804,AD2803)</f>
        <v>0</v>
      </c>
      <c r="AE2840" s="17">
        <f t="shared" ref="AE2840:AV2840" si="4386">SUM(AE2834,AE2833,AE2831,AE2827,AE2826,AE2822,AE2821,AE2820,AE2819,AE2818,AE2817,AE2815,AE2813,AE2812,AE2811,AE2809,AE2808,AE2807,AE2806,AE2805,AE2804,AE2803)</f>
        <v>0</v>
      </c>
      <c r="AF2840" s="17">
        <f t="shared" si="4386"/>
        <v>0</v>
      </c>
      <c r="AG2840" s="17">
        <f t="shared" si="4386"/>
        <v>0</v>
      </c>
      <c r="AH2840" s="17">
        <f t="shared" si="4386"/>
        <v>0</v>
      </c>
      <c r="AI2840" s="17">
        <f t="shared" si="4386"/>
        <v>0</v>
      </c>
      <c r="AJ2840" s="17">
        <f t="shared" ref="AJ2840" si="4387">SUM(AJ2834,AJ2833,AJ2831,AJ2827,AJ2826,AJ2822,AJ2821,AJ2820,AJ2819,AJ2818,AJ2817,AJ2815,AJ2813,AJ2812,AJ2811,AJ2809,AJ2808,AJ2807,AJ2806,AJ2805,AJ2804,AJ2803)</f>
        <v>0</v>
      </c>
      <c r="AK2840" s="17">
        <f t="shared" si="4386"/>
        <v>0</v>
      </c>
      <c r="AL2840" s="17">
        <f t="shared" si="4386"/>
        <v>0</v>
      </c>
      <c r="AM2840" s="17">
        <f t="shared" si="4386"/>
        <v>0</v>
      </c>
      <c r="AN2840" s="17">
        <f t="shared" si="4386"/>
        <v>0</v>
      </c>
      <c r="AO2840" s="17">
        <f t="shared" si="4386"/>
        <v>0</v>
      </c>
      <c r="AP2840" s="17">
        <f t="shared" si="4386"/>
        <v>0</v>
      </c>
      <c r="AQ2840" s="17">
        <f t="shared" si="4386"/>
        <v>0</v>
      </c>
      <c r="AR2840" s="17">
        <f t="shared" si="4386"/>
        <v>0</v>
      </c>
      <c r="AS2840" s="17">
        <f t="shared" si="4386"/>
        <v>0</v>
      </c>
      <c r="AT2840" s="17">
        <f t="shared" si="4386"/>
        <v>0</v>
      </c>
      <c r="AU2840" s="17">
        <f t="shared" si="4386"/>
        <v>0</v>
      </c>
      <c r="AV2840" s="17">
        <f t="shared" si="4386"/>
        <v>0</v>
      </c>
      <c r="AW2840" s="17">
        <v>0</v>
      </c>
      <c r="AX2840" s="17">
        <v>0</v>
      </c>
      <c r="AY2840" s="17">
        <f>SUM(AY2834,AY2833,AY2831,AY2827,AY2826,AY2822,AY2821,AY2820,AY2819,AY2818,AY2817,AY2815,AY2813,AY2812,AY2811,AY2809,AY2808,AY2807,AY2806,AY2805,AY2804,AY2803)</f>
        <v>696000</v>
      </c>
      <c r="AZ2840" s="17">
        <f t="shared" ref="AZ2840:BQ2840" si="4388">SUM(AZ2834,AZ2833,AZ2831,AZ2827,AZ2826,AZ2822,AZ2821,AZ2820,AZ2819,AZ2818,AZ2817,AZ2815,AZ2813,AZ2812,AZ2811,AZ2809,AZ2808,AZ2807,AZ2806,AZ2805,AZ2804,AZ2803)</f>
        <v>181640</v>
      </c>
      <c r="BA2840" s="17">
        <f t="shared" si="4388"/>
        <v>0</v>
      </c>
      <c r="BB2840" s="17">
        <f t="shared" si="4388"/>
        <v>0</v>
      </c>
      <c r="BC2840" s="17">
        <f t="shared" si="4388"/>
        <v>0</v>
      </c>
      <c r="BD2840" s="17">
        <f t="shared" si="4388"/>
        <v>0</v>
      </c>
      <c r="BE2840" s="17">
        <f t="shared" ref="BE2840" si="4389">SUM(BE2834,BE2833,BE2831,BE2827,BE2826,BE2822,BE2821,BE2820,BE2819,BE2818,BE2817,BE2815,BE2813,BE2812,BE2811,BE2809,BE2808,BE2807,BE2806,BE2805,BE2804,BE2803)</f>
        <v>877640</v>
      </c>
      <c r="BF2840" s="17">
        <f t="shared" si="4388"/>
        <v>0</v>
      </c>
      <c r="BG2840" s="17">
        <f t="shared" si="4388"/>
        <v>0</v>
      </c>
      <c r="BH2840" s="17">
        <f t="shared" si="4388"/>
        <v>192640</v>
      </c>
      <c r="BI2840" s="17">
        <f t="shared" si="4388"/>
        <v>0</v>
      </c>
      <c r="BJ2840" s="17">
        <f t="shared" si="4388"/>
        <v>0</v>
      </c>
      <c r="BK2840" s="17">
        <f t="shared" si="4388"/>
        <v>0</v>
      </c>
      <c r="BL2840" s="17">
        <f t="shared" si="4388"/>
        <v>0</v>
      </c>
      <c r="BM2840" s="17">
        <f t="shared" si="4388"/>
        <v>0</v>
      </c>
      <c r="BN2840" s="17">
        <f t="shared" si="4388"/>
        <v>0</v>
      </c>
      <c r="BO2840" s="17">
        <f t="shared" si="4388"/>
        <v>0</v>
      </c>
      <c r="BP2840" s="17">
        <f t="shared" si="4388"/>
        <v>0</v>
      </c>
      <c r="BQ2840" s="17">
        <f t="shared" si="4388"/>
        <v>0</v>
      </c>
      <c r="BR2840" s="17">
        <v>192640</v>
      </c>
      <c r="BS2840" s="17">
        <v>685000</v>
      </c>
      <c r="BT2840" s="17" t="e">
        <f>IF(#REF!=0,"-",#REF!/#REF!*100)</f>
        <v>#REF!</v>
      </c>
    </row>
    <row r="2841" spans="1:72" x14ac:dyDescent="0.25">
      <c r="A2841" s="134"/>
      <c r="B2841" s="134"/>
      <c r="C2841" s="134"/>
      <c r="D2841" s="137"/>
      <c r="E2841" s="137"/>
      <c r="F2841" s="137"/>
      <c r="G2841" s="140"/>
      <c r="H2841" s="18" t="s">
        <v>55</v>
      </c>
      <c r="I2841" s="17">
        <f t="shared" ref="I2841:AA2841" si="4390">SUM(I2839:I2840)</f>
        <v>204000</v>
      </c>
      <c r="J2841" s="17">
        <f t="shared" si="4390"/>
        <v>0</v>
      </c>
      <c r="K2841" s="17">
        <f t="shared" si="4390"/>
        <v>0</v>
      </c>
      <c r="L2841" s="17">
        <f t="shared" si="4390"/>
        <v>0</v>
      </c>
      <c r="M2841" s="17">
        <f t="shared" si="4390"/>
        <v>0</v>
      </c>
      <c r="N2841" s="17">
        <f t="shared" si="4390"/>
        <v>0</v>
      </c>
      <c r="O2841" s="17">
        <f t="shared" ref="O2841" si="4391">SUM(O2839:O2840)</f>
        <v>204000</v>
      </c>
      <c r="P2841" s="17">
        <f t="shared" si="4390"/>
        <v>0</v>
      </c>
      <c r="Q2841" s="17">
        <f t="shared" si="4390"/>
        <v>0</v>
      </c>
      <c r="R2841" s="17">
        <f t="shared" si="4390"/>
        <v>0</v>
      </c>
      <c r="S2841" s="17">
        <f t="shared" si="4390"/>
        <v>0</v>
      </c>
      <c r="T2841" s="17">
        <f t="shared" si="4390"/>
        <v>0</v>
      </c>
      <c r="U2841" s="17">
        <f t="shared" si="4390"/>
        <v>0</v>
      </c>
      <c r="V2841" s="17">
        <f t="shared" si="4390"/>
        <v>0</v>
      </c>
      <c r="W2841" s="17">
        <f t="shared" si="4390"/>
        <v>0</v>
      </c>
      <c r="X2841" s="17">
        <f t="shared" si="4390"/>
        <v>0</v>
      </c>
      <c r="Y2841" s="17">
        <f t="shared" si="4390"/>
        <v>0</v>
      </c>
      <c r="Z2841" s="17">
        <f t="shared" si="4390"/>
        <v>0</v>
      </c>
      <c r="AA2841" s="17">
        <f t="shared" si="4390"/>
        <v>0</v>
      </c>
      <c r="AB2841" s="17">
        <v>0</v>
      </c>
      <c r="AC2841" s="17">
        <v>204000</v>
      </c>
      <c r="AD2841" s="17">
        <f t="shared" ref="AD2841:AV2841" si="4392">SUM(AD2839:AD2840)</f>
        <v>0</v>
      </c>
      <c r="AE2841" s="17">
        <f t="shared" si="4392"/>
        <v>0</v>
      </c>
      <c r="AF2841" s="17">
        <f t="shared" si="4392"/>
        <v>0</v>
      </c>
      <c r="AG2841" s="17">
        <f t="shared" si="4392"/>
        <v>0</v>
      </c>
      <c r="AH2841" s="17">
        <f t="shared" si="4392"/>
        <v>0</v>
      </c>
      <c r="AI2841" s="17">
        <f t="shared" si="4392"/>
        <v>0</v>
      </c>
      <c r="AJ2841" s="17">
        <f t="shared" ref="AJ2841" si="4393">SUM(AJ2839:AJ2840)</f>
        <v>0</v>
      </c>
      <c r="AK2841" s="17">
        <f t="shared" si="4392"/>
        <v>0</v>
      </c>
      <c r="AL2841" s="17">
        <f t="shared" si="4392"/>
        <v>0</v>
      </c>
      <c r="AM2841" s="17">
        <f t="shared" si="4392"/>
        <v>0</v>
      </c>
      <c r="AN2841" s="17">
        <f t="shared" si="4392"/>
        <v>0</v>
      </c>
      <c r="AO2841" s="17">
        <f t="shared" si="4392"/>
        <v>0</v>
      </c>
      <c r="AP2841" s="17">
        <f t="shared" si="4392"/>
        <v>0</v>
      </c>
      <c r="AQ2841" s="17">
        <f t="shared" si="4392"/>
        <v>0</v>
      </c>
      <c r="AR2841" s="17">
        <f t="shared" si="4392"/>
        <v>0</v>
      </c>
      <c r="AS2841" s="17">
        <f t="shared" si="4392"/>
        <v>0</v>
      </c>
      <c r="AT2841" s="17">
        <f t="shared" si="4392"/>
        <v>0</v>
      </c>
      <c r="AU2841" s="17">
        <f t="shared" si="4392"/>
        <v>0</v>
      </c>
      <c r="AV2841" s="17">
        <f t="shared" si="4392"/>
        <v>0</v>
      </c>
      <c r="AW2841" s="17">
        <v>0</v>
      </c>
      <c r="AX2841" s="17">
        <v>0</v>
      </c>
      <c r="AY2841" s="17">
        <f t="shared" ref="AY2841:BQ2841" si="4394">SUM(AY2839:AY2840)</f>
        <v>711000</v>
      </c>
      <c r="AZ2841" s="17">
        <f t="shared" si="4394"/>
        <v>181640</v>
      </c>
      <c r="BA2841" s="17">
        <f t="shared" si="4394"/>
        <v>0</v>
      </c>
      <c r="BB2841" s="17">
        <f t="shared" si="4394"/>
        <v>0</v>
      </c>
      <c r="BC2841" s="17">
        <f t="shared" si="4394"/>
        <v>0</v>
      </c>
      <c r="BD2841" s="17">
        <f t="shared" si="4394"/>
        <v>0</v>
      </c>
      <c r="BE2841" s="17">
        <f t="shared" ref="BE2841" si="4395">SUM(BE2839:BE2840)</f>
        <v>892640</v>
      </c>
      <c r="BF2841" s="17">
        <f t="shared" si="4394"/>
        <v>0</v>
      </c>
      <c r="BG2841" s="17">
        <f t="shared" si="4394"/>
        <v>0</v>
      </c>
      <c r="BH2841" s="17">
        <f t="shared" si="4394"/>
        <v>192640</v>
      </c>
      <c r="BI2841" s="17">
        <f t="shared" si="4394"/>
        <v>0</v>
      </c>
      <c r="BJ2841" s="17">
        <f t="shared" si="4394"/>
        <v>0</v>
      </c>
      <c r="BK2841" s="17">
        <f t="shared" si="4394"/>
        <v>0</v>
      </c>
      <c r="BL2841" s="17">
        <f t="shared" si="4394"/>
        <v>0</v>
      </c>
      <c r="BM2841" s="17">
        <f t="shared" si="4394"/>
        <v>0</v>
      </c>
      <c r="BN2841" s="17">
        <f t="shared" si="4394"/>
        <v>0</v>
      </c>
      <c r="BO2841" s="17">
        <f t="shared" si="4394"/>
        <v>0</v>
      </c>
      <c r="BP2841" s="17">
        <f t="shared" si="4394"/>
        <v>0</v>
      </c>
      <c r="BQ2841" s="17">
        <f t="shared" si="4394"/>
        <v>0</v>
      </c>
      <c r="BR2841" s="17">
        <v>192640</v>
      </c>
      <c r="BS2841" s="17">
        <v>700000</v>
      </c>
      <c r="BT2841" s="17" t="e">
        <f>IF(#REF!=0,"-",#REF!/#REF!*100)</f>
        <v>#REF!</v>
      </c>
    </row>
    <row r="2842" spans="1:72" x14ac:dyDescent="0.25">
      <c r="A2842" s="13" t="s">
        <v>0</v>
      </c>
      <c r="B2842" s="13" t="s">
        <v>0</v>
      </c>
      <c r="C2842" s="13" t="s">
        <v>0</v>
      </c>
      <c r="D2842" s="98" t="s">
        <v>0</v>
      </c>
      <c r="E2842" s="98" t="s">
        <v>0</v>
      </c>
      <c r="F2842" s="98" t="s">
        <v>0</v>
      </c>
      <c r="G2842" s="13" t="s">
        <v>0</v>
      </c>
      <c r="H2842" s="19" t="s">
        <v>0</v>
      </c>
      <c r="I2842" s="19" t="s">
        <v>0</v>
      </c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>
        <v>0</v>
      </c>
      <c r="AC2842" s="19">
        <v>0</v>
      </c>
      <c r="AD2842" s="19" t="s">
        <v>0</v>
      </c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>
        <v>0</v>
      </c>
      <c r="AX2842" s="19">
        <v>0</v>
      </c>
      <c r="AY2842" s="19" t="s">
        <v>0</v>
      </c>
      <c r="AZ2842" s="19"/>
      <c r="BA2842" s="19"/>
      <c r="BB2842" s="19"/>
      <c r="BC2842" s="19"/>
      <c r="BD2842" s="19"/>
      <c r="BE2842" s="19"/>
      <c r="BF2842" s="19"/>
      <c r="BG2842" s="19"/>
      <c r="BH2842" s="19"/>
      <c r="BI2842" s="19"/>
      <c r="BJ2842" s="19"/>
      <c r="BK2842" s="19"/>
      <c r="BL2842" s="19"/>
      <c r="BM2842" s="19"/>
      <c r="BN2842" s="19"/>
      <c r="BO2842" s="19"/>
      <c r="BP2842" s="19"/>
      <c r="BQ2842" s="19"/>
      <c r="BR2842" s="19">
        <v>0</v>
      </c>
      <c r="BS2842" s="19">
        <v>0</v>
      </c>
      <c r="BT2842" s="19"/>
    </row>
    <row r="2843" spans="1:72" x14ac:dyDescent="0.25">
      <c r="A2843" s="13" t="s">
        <v>0</v>
      </c>
      <c r="B2843" s="13" t="s">
        <v>0</v>
      </c>
      <c r="C2843" s="13" t="s">
        <v>0</v>
      </c>
      <c r="D2843" s="98" t="s">
        <v>0</v>
      </c>
      <c r="E2843" s="98" t="s">
        <v>0</v>
      </c>
      <c r="F2843" s="98" t="s">
        <v>0</v>
      </c>
      <c r="G2843" s="13" t="s">
        <v>0</v>
      </c>
      <c r="H2843" s="10" t="s">
        <v>956</v>
      </c>
      <c r="I2843" s="11">
        <f t="shared" ref="I2843:AA2843" si="4396">SUM(I2835)</f>
        <v>204000</v>
      </c>
      <c r="J2843" s="11">
        <f t="shared" si="4396"/>
        <v>0</v>
      </c>
      <c r="K2843" s="11">
        <f t="shared" si="4396"/>
        <v>0</v>
      </c>
      <c r="L2843" s="11">
        <f t="shared" si="4396"/>
        <v>0</v>
      </c>
      <c r="M2843" s="11">
        <f t="shared" si="4396"/>
        <v>0</v>
      </c>
      <c r="N2843" s="11">
        <f t="shared" si="4396"/>
        <v>0</v>
      </c>
      <c r="O2843" s="11">
        <f t="shared" si="4396"/>
        <v>204000</v>
      </c>
      <c r="P2843" s="11">
        <f t="shared" si="4396"/>
        <v>0</v>
      </c>
      <c r="Q2843" s="11">
        <f t="shared" si="4396"/>
        <v>0</v>
      </c>
      <c r="R2843" s="11">
        <f t="shared" si="4396"/>
        <v>0</v>
      </c>
      <c r="S2843" s="11">
        <f t="shared" si="4396"/>
        <v>0</v>
      </c>
      <c r="T2843" s="11">
        <f t="shared" si="4396"/>
        <v>0</v>
      </c>
      <c r="U2843" s="11">
        <f t="shared" si="4396"/>
        <v>0</v>
      </c>
      <c r="V2843" s="11">
        <f t="shared" si="4396"/>
        <v>0</v>
      </c>
      <c r="W2843" s="11">
        <f t="shared" si="4396"/>
        <v>0</v>
      </c>
      <c r="X2843" s="11">
        <f t="shared" si="4396"/>
        <v>0</v>
      </c>
      <c r="Y2843" s="11">
        <f t="shared" si="4396"/>
        <v>0</v>
      </c>
      <c r="Z2843" s="11">
        <f t="shared" si="4396"/>
        <v>0</v>
      </c>
      <c r="AA2843" s="11">
        <f t="shared" si="4396"/>
        <v>0</v>
      </c>
      <c r="AB2843" s="11">
        <v>0</v>
      </c>
      <c r="AC2843" s="11">
        <v>204000</v>
      </c>
      <c r="AD2843" s="11">
        <f t="shared" ref="AD2843:AV2843" si="4397">SUM(AD2835)</f>
        <v>0</v>
      </c>
      <c r="AE2843" s="11">
        <f t="shared" si="4397"/>
        <v>0</v>
      </c>
      <c r="AF2843" s="11">
        <f t="shared" si="4397"/>
        <v>0</v>
      </c>
      <c r="AG2843" s="11">
        <f t="shared" si="4397"/>
        <v>0</v>
      </c>
      <c r="AH2843" s="11">
        <f t="shared" si="4397"/>
        <v>0</v>
      </c>
      <c r="AI2843" s="11">
        <f t="shared" si="4397"/>
        <v>0</v>
      </c>
      <c r="AJ2843" s="11">
        <f t="shared" si="4397"/>
        <v>0</v>
      </c>
      <c r="AK2843" s="11">
        <f t="shared" si="4397"/>
        <v>0</v>
      </c>
      <c r="AL2843" s="11">
        <f t="shared" si="4397"/>
        <v>0</v>
      </c>
      <c r="AM2843" s="11">
        <f t="shared" si="4397"/>
        <v>0</v>
      </c>
      <c r="AN2843" s="11">
        <f t="shared" si="4397"/>
        <v>0</v>
      </c>
      <c r="AO2843" s="11">
        <f t="shared" si="4397"/>
        <v>0</v>
      </c>
      <c r="AP2843" s="11">
        <f t="shared" si="4397"/>
        <v>0</v>
      </c>
      <c r="AQ2843" s="11">
        <f t="shared" si="4397"/>
        <v>0</v>
      </c>
      <c r="AR2843" s="11">
        <f t="shared" si="4397"/>
        <v>0</v>
      </c>
      <c r="AS2843" s="11">
        <f t="shared" si="4397"/>
        <v>0</v>
      </c>
      <c r="AT2843" s="11">
        <f t="shared" si="4397"/>
        <v>0</v>
      </c>
      <c r="AU2843" s="11">
        <f t="shared" si="4397"/>
        <v>0</v>
      </c>
      <c r="AV2843" s="11">
        <f t="shared" si="4397"/>
        <v>0</v>
      </c>
      <c r="AW2843" s="11">
        <v>0</v>
      </c>
      <c r="AX2843" s="11">
        <v>0</v>
      </c>
      <c r="AY2843" s="11">
        <f t="shared" ref="AY2843:BQ2843" si="4398">SUM(AY2835)</f>
        <v>711000</v>
      </c>
      <c r="AZ2843" s="11">
        <f t="shared" si="4398"/>
        <v>181640</v>
      </c>
      <c r="BA2843" s="11">
        <f t="shared" si="4398"/>
        <v>0</v>
      </c>
      <c r="BB2843" s="11">
        <f t="shared" si="4398"/>
        <v>0</v>
      </c>
      <c r="BC2843" s="11">
        <f t="shared" si="4398"/>
        <v>0</v>
      </c>
      <c r="BD2843" s="11">
        <f t="shared" si="4398"/>
        <v>0</v>
      </c>
      <c r="BE2843" s="11">
        <f t="shared" si="4398"/>
        <v>892640</v>
      </c>
      <c r="BF2843" s="11">
        <f t="shared" si="4398"/>
        <v>0</v>
      </c>
      <c r="BG2843" s="11">
        <f t="shared" si="4398"/>
        <v>0</v>
      </c>
      <c r="BH2843" s="11">
        <f t="shared" si="4398"/>
        <v>192640</v>
      </c>
      <c r="BI2843" s="11">
        <f t="shared" si="4398"/>
        <v>0</v>
      </c>
      <c r="BJ2843" s="11">
        <f t="shared" si="4398"/>
        <v>0</v>
      </c>
      <c r="BK2843" s="11">
        <f t="shared" si="4398"/>
        <v>0</v>
      </c>
      <c r="BL2843" s="11">
        <f t="shared" si="4398"/>
        <v>0</v>
      </c>
      <c r="BM2843" s="11">
        <f t="shared" si="4398"/>
        <v>0</v>
      </c>
      <c r="BN2843" s="11">
        <f t="shared" si="4398"/>
        <v>0</v>
      </c>
      <c r="BO2843" s="11">
        <f t="shared" si="4398"/>
        <v>0</v>
      </c>
      <c r="BP2843" s="11">
        <f t="shared" si="4398"/>
        <v>0</v>
      </c>
      <c r="BQ2843" s="11">
        <f t="shared" si="4398"/>
        <v>0</v>
      </c>
      <c r="BR2843" s="11">
        <v>192640</v>
      </c>
      <c r="BS2843" s="11">
        <v>700000</v>
      </c>
      <c r="BT2843" s="11" t="e">
        <f>IF(#REF!=0,"-",#REF!/#REF!*100)</f>
        <v>#REF!</v>
      </c>
    </row>
    <row r="2844" spans="1:72" x14ac:dyDescent="0.25">
      <c r="A2844" s="13" t="s">
        <v>0</v>
      </c>
      <c r="B2844" s="13" t="s">
        <v>0</v>
      </c>
      <c r="C2844" s="13" t="s">
        <v>0</v>
      </c>
      <c r="D2844" s="98" t="s">
        <v>0</v>
      </c>
      <c r="E2844" s="98" t="s">
        <v>0</v>
      </c>
      <c r="F2844" s="98" t="s">
        <v>0</v>
      </c>
      <c r="G2844" s="13" t="s">
        <v>0</v>
      </c>
      <c r="H2844" s="2" t="s">
        <v>53</v>
      </c>
      <c r="I2844" s="13" t="s">
        <v>0</v>
      </c>
      <c r="J2844" s="13"/>
      <c r="K2844" s="13"/>
      <c r="L2844" s="13"/>
      <c r="M2844" s="13"/>
      <c r="N2844" s="13"/>
      <c r="O2844" s="13" t="e">
        <f t="shared" si="4309"/>
        <v>#VALUE!</v>
      </c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>
        <v>0</v>
      </c>
      <c r="AC2844" s="13" t="e">
        <v>#VALUE!</v>
      </c>
      <c r="AD2844" s="13" t="s">
        <v>0</v>
      </c>
      <c r="AE2844" s="13"/>
      <c r="AF2844" s="13"/>
      <c r="AG2844" s="13"/>
      <c r="AH2844" s="13"/>
      <c r="AI2844" s="13"/>
      <c r="AJ2844" s="13" t="e">
        <f t="shared" si="4310"/>
        <v>#VALUE!</v>
      </c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>
        <v>0</v>
      </c>
      <c r="AX2844" s="13" t="e">
        <v>#VALUE!</v>
      </c>
      <c r="AY2844" s="13" t="s">
        <v>0</v>
      </c>
      <c r="AZ2844" s="13"/>
      <c r="BA2844" s="13"/>
      <c r="BB2844" s="13"/>
      <c r="BC2844" s="13"/>
      <c r="BD2844" s="13"/>
      <c r="BE2844" s="13" t="e">
        <f t="shared" si="4311"/>
        <v>#VALUE!</v>
      </c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>
        <v>0</v>
      </c>
      <c r="BS2844" s="13" t="e">
        <v>#VALUE!</v>
      </c>
      <c r="BT2844" s="12" t="e">
        <f>IF(#REF!=0,"-",#REF!/#REF!*100)</f>
        <v>#REF!</v>
      </c>
    </row>
    <row r="2845" spans="1:72" x14ac:dyDescent="0.25">
      <c r="A2845" s="13" t="s">
        <v>0</v>
      </c>
      <c r="B2845" s="13" t="s">
        <v>0</v>
      </c>
      <c r="C2845" s="13" t="s">
        <v>0</v>
      </c>
      <c r="D2845" s="98" t="s">
        <v>0</v>
      </c>
      <c r="E2845" s="98" t="s">
        <v>0</v>
      </c>
      <c r="F2845" s="98" t="s">
        <v>0</v>
      </c>
      <c r="G2845" s="13" t="s">
        <v>0</v>
      </c>
      <c r="H2845" s="20" t="s">
        <v>0</v>
      </c>
      <c r="I2845" s="21" t="s">
        <v>0</v>
      </c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>
        <v>0</v>
      </c>
      <c r="AC2845" s="21">
        <v>0</v>
      </c>
      <c r="AD2845" s="21" t="s">
        <v>0</v>
      </c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>
        <v>0</v>
      </c>
      <c r="AX2845" s="21">
        <v>0</v>
      </c>
      <c r="AY2845" s="21" t="s">
        <v>0</v>
      </c>
      <c r="AZ2845" s="21"/>
      <c r="BA2845" s="21"/>
      <c r="BB2845" s="21"/>
      <c r="BC2845" s="21"/>
      <c r="BD2845" s="21"/>
      <c r="BE2845" s="21"/>
      <c r="BF2845" s="21"/>
      <c r="BG2845" s="21"/>
      <c r="BH2845" s="21"/>
      <c r="BI2845" s="21"/>
      <c r="BJ2845" s="21"/>
      <c r="BK2845" s="21"/>
      <c r="BL2845" s="21"/>
      <c r="BM2845" s="21"/>
      <c r="BN2845" s="21"/>
      <c r="BO2845" s="21"/>
      <c r="BP2845" s="21"/>
      <c r="BQ2845" s="21"/>
      <c r="BR2845" s="21">
        <v>0</v>
      </c>
      <c r="BS2845" s="21">
        <v>0</v>
      </c>
      <c r="BT2845" s="21"/>
    </row>
    <row r="2846" spans="1:72" x14ac:dyDescent="0.25">
      <c r="A2846" s="13" t="s">
        <v>0</v>
      </c>
      <c r="B2846" s="13" t="s">
        <v>0</v>
      </c>
      <c r="C2846" s="13" t="s">
        <v>0</v>
      </c>
      <c r="D2846" s="98" t="s">
        <v>0</v>
      </c>
      <c r="E2846" s="98" t="s">
        <v>0</v>
      </c>
      <c r="F2846" s="98" t="s">
        <v>0</v>
      </c>
      <c r="G2846" s="13" t="s">
        <v>0</v>
      </c>
      <c r="H2846" s="10" t="s">
        <v>957</v>
      </c>
      <c r="I2846" s="22">
        <f t="shared" ref="I2846:AA2846" si="4399">SUM(I2843)</f>
        <v>204000</v>
      </c>
      <c r="J2846" s="22">
        <f t="shared" si="4399"/>
        <v>0</v>
      </c>
      <c r="K2846" s="22">
        <f t="shared" si="4399"/>
        <v>0</v>
      </c>
      <c r="L2846" s="22">
        <f t="shared" si="4399"/>
        <v>0</v>
      </c>
      <c r="M2846" s="22">
        <f t="shared" si="4399"/>
        <v>0</v>
      </c>
      <c r="N2846" s="22">
        <f t="shared" si="4399"/>
        <v>0</v>
      </c>
      <c r="O2846" s="22">
        <f t="shared" si="4399"/>
        <v>204000</v>
      </c>
      <c r="P2846" s="22">
        <f t="shared" si="4399"/>
        <v>0</v>
      </c>
      <c r="Q2846" s="22">
        <f t="shared" si="4399"/>
        <v>0</v>
      </c>
      <c r="R2846" s="22">
        <f t="shared" si="4399"/>
        <v>0</v>
      </c>
      <c r="S2846" s="22">
        <f t="shared" si="4399"/>
        <v>0</v>
      </c>
      <c r="T2846" s="22">
        <f t="shared" si="4399"/>
        <v>0</v>
      </c>
      <c r="U2846" s="22">
        <f t="shared" si="4399"/>
        <v>0</v>
      </c>
      <c r="V2846" s="22">
        <f t="shared" si="4399"/>
        <v>0</v>
      </c>
      <c r="W2846" s="22">
        <f t="shared" si="4399"/>
        <v>0</v>
      </c>
      <c r="X2846" s="22">
        <f t="shared" si="4399"/>
        <v>0</v>
      </c>
      <c r="Y2846" s="22">
        <f t="shared" si="4399"/>
        <v>0</v>
      </c>
      <c r="Z2846" s="22">
        <f t="shared" si="4399"/>
        <v>0</v>
      </c>
      <c r="AA2846" s="22">
        <f t="shared" si="4399"/>
        <v>0</v>
      </c>
      <c r="AB2846" s="22">
        <v>0</v>
      </c>
      <c r="AC2846" s="22">
        <v>204000</v>
      </c>
      <c r="AD2846" s="22">
        <f t="shared" ref="AD2846:AV2846" si="4400">SUM(AD2843)</f>
        <v>0</v>
      </c>
      <c r="AE2846" s="22">
        <f t="shared" si="4400"/>
        <v>0</v>
      </c>
      <c r="AF2846" s="22">
        <f t="shared" si="4400"/>
        <v>0</v>
      </c>
      <c r="AG2846" s="22">
        <f t="shared" si="4400"/>
        <v>0</v>
      </c>
      <c r="AH2846" s="22">
        <f t="shared" si="4400"/>
        <v>0</v>
      </c>
      <c r="AI2846" s="22">
        <f t="shared" si="4400"/>
        <v>0</v>
      </c>
      <c r="AJ2846" s="22">
        <f t="shared" si="4400"/>
        <v>0</v>
      </c>
      <c r="AK2846" s="22">
        <f t="shared" si="4400"/>
        <v>0</v>
      </c>
      <c r="AL2846" s="22">
        <f t="shared" si="4400"/>
        <v>0</v>
      </c>
      <c r="AM2846" s="22">
        <f t="shared" si="4400"/>
        <v>0</v>
      </c>
      <c r="AN2846" s="22">
        <f t="shared" si="4400"/>
        <v>0</v>
      </c>
      <c r="AO2846" s="22">
        <f t="shared" si="4400"/>
        <v>0</v>
      </c>
      <c r="AP2846" s="22">
        <f t="shared" si="4400"/>
        <v>0</v>
      </c>
      <c r="AQ2846" s="22">
        <f t="shared" si="4400"/>
        <v>0</v>
      </c>
      <c r="AR2846" s="22">
        <f t="shared" si="4400"/>
        <v>0</v>
      </c>
      <c r="AS2846" s="22">
        <f t="shared" si="4400"/>
        <v>0</v>
      </c>
      <c r="AT2846" s="22">
        <f t="shared" si="4400"/>
        <v>0</v>
      </c>
      <c r="AU2846" s="22">
        <f t="shared" si="4400"/>
        <v>0</v>
      </c>
      <c r="AV2846" s="22">
        <f t="shared" si="4400"/>
        <v>0</v>
      </c>
      <c r="AW2846" s="22">
        <v>0</v>
      </c>
      <c r="AX2846" s="22">
        <v>0</v>
      </c>
      <c r="AY2846" s="22">
        <f t="shared" ref="AY2846:BQ2846" si="4401">SUM(AY2843)</f>
        <v>711000</v>
      </c>
      <c r="AZ2846" s="22">
        <f t="shared" si="4401"/>
        <v>181640</v>
      </c>
      <c r="BA2846" s="22">
        <f t="shared" si="4401"/>
        <v>0</v>
      </c>
      <c r="BB2846" s="22">
        <f t="shared" si="4401"/>
        <v>0</v>
      </c>
      <c r="BC2846" s="22">
        <f t="shared" si="4401"/>
        <v>0</v>
      </c>
      <c r="BD2846" s="22">
        <f t="shared" si="4401"/>
        <v>0</v>
      </c>
      <c r="BE2846" s="22">
        <f t="shared" si="4401"/>
        <v>892640</v>
      </c>
      <c r="BF2846" s="22">
        <f t="shared" si="4401"/>
        <v>0</v>
      </c>
      <c r="BG2846" s="22">
        <f t="shared" si="4401"/>
        <v>0</v>
      </c>
      <c r="BH2846" s="22">
        <f t="shared" si="4401"/>
        <v>192640</v>
      </c>
      <c r="BI2846" s="22">
        <f t="shared" si="4401"/>
        <v>0</v>
      </c>
      <c r="BJ2846" s="22">
        <f t="shared" si="4401"/>
        <v>0</v>
      </c>
      <c r="BK2846" s="22">
        <f t="shared" si="4401"/>
        <v>0</v>
      </c>
      <c r="BL2846" s="22">
        <f t="shared" si="4401"/>
        <v>0</v>
      </c>
      <c r="BM2846" s="22">
        <f t="shared" si="4401"/>
        <v>0</v>
      </c>
      <c r="BN2846" s="22">
        <f t="shared" si="4401"/>
        <v>0</v>
      </c>
      <c r="BO2846" s="22">
        <f t="shared" si="4401"/>
        <v>0</v>
      </c>
      <c r="BP2846" s="22">
        <f t="shared" si="4401"/>
        <v>0</v>
      </c>
      <c r="BQ2846" s="22">
        <f t="shared" si="4401"/>
        <v>0</v>
      </c>
      <c r="BR2846" s="22">
        <v>192640</v>
      </c>
      <c r="BS2846" s="22">
        <v>700000</v>
      </c>
      <c r="BT2846" s="22" t="e">
        <f>IF(#REF!=0,"-",#REF!/#REF!*100)</f>
        <v>#REF!</v>
      </c>
    </row>
    <row r="2847" spans="1:72" x14ac:dyDescent="0.25">
      <c r="A2847" s="13" t="s">
        <v>0</v>
      </c>
      <c r="B2847" s="13" t="s">
        <v>0</v>
      </c>
      <c r="C2847" s="13" t="s">
        <v>0</v>
      </c>
      <c r="D2847" s="98" t="s">
        <v>0</v>
      </c>
      <c r="E2847" s="98" t="s">
        <v>0</v>
      </c>
      <c r="F2847" s="98" t="s">
        <v>0</v>
      </c>
      <c r="G2847" s="13" t="s">
        <v>0</v>
      </c>
      <c r="H2847" s="2" t="s">
        <v>61</v>
      </c>
      <c r="I2847" s="13" t="s">
        <v>0</v>
      </c>
      <c r="J2847" s="13"/>
      <c r="K2847" s="13"/>
      <c r="L2847" s="13"/>
      <c r="M2847" s="13"/>
      <c r="N2847" s="13"/>
      <c r="O2847" s="13" t="e">
        <f t="shared" si="4309"/>
        <v>#VALUE!</v>
      </c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>
        <v>0</v>
      </c>
      <c r="AC2847" s="13" t="e">
        <v>#VALUE!</v>
      </c>
      <c r="AD2847" s="13" t="s">
        <v>0</v>
      </c>
      <c r="AE2847" s="13"/>
      <c r="AF2847" s="13"/>
      <c r="AG2847" s="13"/>
      <c r="AH2847" s="13"/>
      <c r="AI2847" s="13"/>
      <c r="AJ2847" s="13" t="e">
        <f t="shared" si="4310"/>
        <v>#VALUE!</v>
      </c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>
        <v>0</v>
      </c>
      <c r="AX2847" s="13" t="e">
        <v>#VALUE!</v>
      </c>
      <c r="AY2847" s="13" t="s">
        <v>0</v>
      </c>
      <c r="AZ2847" s="13"/>
      <c r="BA2847" s="13"/>
      <c r="BB2847" s="13"/>
      <c r="BC2847" s="13"/>
      <c r="BD2847" s="13"/>
      <c r="BE2847" s="13" t="e">
        <f t="shared" si="4311"/>
        <v>#VALUE!</v>
      </c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>
        <v>0</v>
      </c>
      <c r="BS2847" s="13" t="e">
        <v>#VALUE!</v>
      </c>
      <c r="BT2847" s="12" t="e">
        <f>IF(#REF!=0,"-",#REF!/#REF!*100)</f>
        <v>#REF!</v>
      </c>
    </row>
    <row r="2848" spans="1:72" ht="22.5" x14ac:dyDescent="0.25">
      <c r="A2848" s="1" t="s">
        <v>958</v>
      </c>
      <c r="B2848" s="2" t="s">
        <v>0</v>
      </c>
      <c r="C2848" s="2" t="s">
        <v>0</v>
      </c>
      <c r="D2848" s="101" t="s">
        <v>0</v>
      </c>
      <c r="E2848" s="101" t="s">
        <v>0</v>
      </c>
      <c r="F2848" s="101" t="s">
        <v>0</v>
      </c>
      <c r="G2848" s="2" t="s">
        <v>0</v>
      </c>
      <c r="H2848" s="2" t="s">
        <v>959</v>
      </c>
      <c r="I2848" s="3" t="s">
        <v>0</v>
      </c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>
        <v>0</v>
      </c>
      <c r="AC2848" s="3">
        <v>0</v>
      </c>
      <c r="AD2848" s="3" t="s">
        <v>0</v>
      </c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>
        <v>0</v>
      </c>
      <c r="AX2848" s="3">
        <v>0</v>
      </c>
      <c r="AY2848" s="3" t="s">
        <v>0</v>
      </c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>
        <v>0</v>
      </c>
      <c r="BS2848" s="3">
        <v>0</v>
      </c>
      <c r="BT2848" s="3"/>
    </row>
    <row r="2849" spans="1:72" ht="15.75" thickBot="1" x14ac:dyDescent="0.3">
      <c r="A2849" s="1" t="s">
        <v>958</v>
      </c>
      <c r="B2849" s="1" t="s">
        <v>1</v>
      </c>
      <c r="C2849" s="4" t="s">
        <v>0</v>
      </c>
      <c r="D2849" s="102" t="s">
        <v>0</v>
      </c>
      <c r="E2849" s="101" t="s">
        <v>0</v>
      </c>
      <c r="F2849" s="101" t="s">
        <v>0</v>
      </c>
      <c r="G2849" s="2" t="s">
        <v>0</v>
      </c>
      <c r="H2849" s="2" t="s">
        <v>0</v>
      </c>
      <c r="I2849" s="3" t="s">
        <v>0</v>
      </c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>
        <v>0</v>
      </c>
      <c r="AC2849" s="3">
        <v>0</v>
      </c>
      <c r="AD2849" s="3" t="s">
        <v>0</v>
      </c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>
        <v>0</v>
      </c>
      <c r="AX2849" s="3">
        <v>0</v>
      </c>
      <c r="AY2849" s="3" t="s">
        <v>0</v>
      </c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>
        <v>0</v>
      </c>
      <c r="BS2849" s="3">
        <v>0</v>
      </c>
      <c r="BT2849" s="3"/>
    </row>
    <row r="2850" spans="1:72" ht="69.75" customHeight="1" thickBot="1" x14ac:dyDescent="0.3">
      <c r="A2850" s="5" t="s">
        <v>2</v>
      </c>
      <c r="B2850" s="5" t="s">
        <v>3</v>
      </c>
      <c r="C2850" s="5" t="s">
        <v>4</v>
      </c>
      <c r="D2850" s="103" t="s">
        <v>0</v>
      </c>
      <c r="E2850" s="112" t="s">
        <v>5</v>
      </c>
      <c r="F2850" s="112" t="s">
        <v>6</v>
      </c>
      <c r="G2850" s="5" t="s">
        <v>7</v>
      </c>
      <c r="H2850" s="5" t="s">
        <v>8</v>
      </c>
      <c r="I2850" s="89" t="s">
        <v>9</v>
      </c>
      <c r="J2850" s="89" t="s">
        <v>1606</v>
      </c>
      <c r="K2850" s="89" t="s">
        <v>1534</v>
      </c>
      <c r="L2850" s="89" t="s">
        <v>1592</v>
      </c>
      <c r="M2850" s="89" t="s">
        <v>1593</v>
      </c>
      <c r="N2850" s="89" t="s">
        <v>1594</v>
      </c>
      <c r="O2850" s="89" t="s">
        <v>1610</v>
      </c>
      <c r="P2850" s="89" t="s">
        <v>1607</v>
      </c>
      <c r="Q2850" s="89" t="s">
        <v>1595</v>
      </c>
      <c r="R2850" s="89" t="s">
        <v>1596</v>
      </c>
      <c r="S2850" s="89" t="s">
        <v>1597</v>
      </c>
      <c r="T2850" s="89" t="s">
        <v>1598</v>
      </c>
      <c r="U2850" s="89" t="s">
        <v>1599</v>
      </c>
      <c r="V2850" s="89" t="s">
        <v>1600</v>
      </c>
      <c r="W2850" s="89" t="s">
        <v>1608</v>
      </c>
      <c r="X2850" s="89" t="s">
        <v>1609</v>
      </c>
      <c r="Y2850" s="89" t="s">
        <v>1601</v>
      </c>
      <c r="Z2850" s="89" t="s">
        <v>1602</v>
      </c>
      <c r="AA2850" s="89" t="s">
        <v>1603</v>
      </c>
      <c r="AB2850" s="89" t="s">
        <v>1604</v>
      </c>
      <c r="AC2850" s="89" t="s">
        <v>1605</v>
      </c>
      <c r="AD2850" s="90" t="s">
        <v>10</v>
      </c>
      <c r="AE2850" s="90" t="s">
        <v>1606</v>
      </c>
      <c r="AF2850" s="90" t="s">
        <v>1534</v>
      </c>
      <c r="AG2850" s="90" t="s">
        <v>1592</v>
      </c>
      <c r="AH2850" s="90" t="s">
        <v>1593</v>
      </c>
      <c r="AI2850" s="90" t="s">
        <v>1594</v>
      </c>
      <c r="AJ2850" s="90" t="s">
        <v>1611</v>
      </c>
      <c r="AK2850" s="90" t="s">
        <v>1607</v>
      </c>
      <c r="AL2850" s="90" t="s">
        <v>1595</v>
      </c>
      <c r="AM2850" s="90" t="s">
        <v>1596</v>
      </c>
      <c r="AN2850" s="90" t="s">
        <v>1597</v>
      </c>
      <c r="AO2850" s="90" t="s">
        <v>1598</v>
      </c>
      <c r="AP2850" s="90" t="s">
        <v>1599</v>
      </c>
      <c r="AQ2850" s="90" t="s">
        <v>1600</v>
      </c>
      <c r="AR2850" s="90" t="s">
        <v>1608</v>
      </c>
      <c r="AS2850" s="90" t="s">
        <v>1609</v>
      </c>
      <c r="AT2850" s="90" t="s">
        <v>1601</v>
      </c>
      <c r="AU2850" s="90" t="s">
        <v>1602</v>
      </c>
      <c r="AV2850" s="90" t="s">
        <v>1603</v>
      </c>
      <c r="AW2850" s="90" t="s">
        <v>1604</v>
      </c>
      <c r="AX2850" s="90" t="s">
        <v>1605</v>
      </c>
      <c r="AY2850" s="91" t="s">
        <v>11</v>
      </c>
      <c r="AZ2850" s="91" t="s">
        <v>1606</v>
      </c>
      <c r="BA2850" s="91" t="s">
        <v>1534</v>
      </c>
      <c r="BB2850" s="91" t="s">
        <v>1592</v>
      </c>
      <c r="BC2850" s="91" t="s">
        <v>1593</v>
      </c>
      <c r="BD2850" s="91" t="s">
        <v>1594</v>
      </c>
      <c r="BE2850" s="91" t="s">
        <v>1612</v>
      </c>
      <c r="BF2850" s="91" t="s">
        <v>1607</v>
      </c>
      <c r="BG2850" s="91" t="s">
        <v>1595</v>
      </c>
      <c r="BH2850" s="91" t="s">
        <v>1596</v>
      </c>
      <c r="BI2850" s="91" t="s">
        <v>1597</v>
      </c>
      <c r="BJ2850" s="91" t="s">
        <v>1598</v>
      </c>
      <c r="BK2850" s="91" t="s">
        <v>1599</v>
      </c>
      <c r="BL2850" s="91" t="s">
        <v>1600</v>
      </c>
      <c r="BM2850" s="91" t="s">
        <v>1608</v>
      </c>
      <c r="BN2850" s="91" t="s">
        <v>1609</v>
      </c>
      <c r="BO2850" s="91" t="s">
        <v>1601</v>
      </c>
      <c r="BP2850" s="91" t="s">
        <v>1602</v>
      </c>
      <c r="BQ2850" s="91" t="s">
        <v>1603</v>
      </c>
      <c r="BR2850" s="91" t="s">
        <v>1604</v>
      </c>
      <c r="BS2850" s="91" t="s">
        <v>1605</v>
      </c>
      <c r="BT2850" s="5" t="s">
        <v>1671</v>
      </c>
    </row>
    <row r="2851" spans="1:72" x14ac:dyDescent="0.25">
      <c r="A2851" s="6" t="s">
        <v>0</v>
      </c>
      <c r="B2851" s="6" t="s">
        <v>0</v>
      </c>
      <c r="C2851" s="6" t="s">
        <v>0</v>
      </c>
      <c r="D2851" s="104" t="s">
        <v>0</v>
      </c>
      <c r="E2851" s="104" t="s">
        <v>0</v>
      </c>
      <c r="F2851" s="121" t="s">
        <v>0</v>
      </c>
      <c r="G2851" s="7" t="s">
        <v>0</v>
      </c>
      <c r="H2851" s="8" t="s">
        <v>0</v>
      </c>
      <c r="I2851" s="9">
        <v>1</v>
      </c>
      <c r="J2851" s="9">
        <v>2</v>
      </c>
      <c r="K2851" s="9">
        <v>3</v>
      </c>
      <c r="L2851" s="9">
        <v>4</v>
      </c>
      <c r="M2851" s="9">
        <v>5</v>
      </c>
      <c r="N2851" s="9">
        <v>6</v>
      </c>
      <c r="O2851" s="9">
        <v>7</v>
      </c>
      <c r="P2851" s="9">
        <v>8</v>
      </c>
      <c r="Q2851" s="9">
        <v>9</v>
      </c>
      <c r="R2851" s="9">
        <v>10</v>
      </c>
      <c r="S2851" s="9">
        <v>11</v>
      </c>
      <c r="T2851" s="9">
        <v>12</v>
      </c>
      <c r="U2851" s="9">
        <v>13</v>
      </c>
      <c r="V2851" s="9">
        <v>14</v>
      </c>
      <c r="W2851" s="9">
        <v>15</v>
      </c>
      <c r="X2851" s="9">
        <v>16</v>
      </c>
      <c r="Y2851" s="9">
        <v>17</v>
      </c>
      <c r="Z2851" s="9">
        <v>18</v>
      </c>
      <c r="AA2851" s="9">
        <v>19</v>
      </c>
      <c r="AB2851" s="9">
        <v>20</v>
      </c>
      <c r="AC2851" s="9">
        <v>21</v>
      </c>
      <c r="AD2851" s="9">
        <v>1</v>
      </c>
      <c r="AE2851" s="9">
        <v>2</v>
      </c>
      <c r="AF2851" s="9">
        <v>3</v>
      </c>
      <c r="AG2851" s="9">
        <v>4</v>
      </c>
      <c r="AH2851" s="9">
        <v>5</v>
      </c>
      <c r="AI2851" s="9">
        <v>6</v>
      </c>
      <c r="AJ2851" s="9">
        <v>7</v>
      </c>
      <c r="AK2851" s="9">
        <v>8</v>
      </c>
      <c r="AL2851" s="9">
        <v>9</v>
      </c>
      <c r="AM2851" s="9">
        <v>10</v>
      </c>
      <c r="AN2851" s="9">
        <v>11</v>
      </c>
      <c r="AO2851" s="9">
        <v>12</v>
      </c>
      <c r="AP2851" s="9">
        <v>13</v>
      </c>
      <c r="AQ2851" s="9">
        <v>14</v>
      </c>
      <c r="AR2851" s="9">
        <v>15</v>
      </c>
      <c r="AS2851" s="9">
        <v>16</v>
      </c>
      <c r="AT2851" s="9">
        <v>17</v>
      </c>
      <c r="AU2851" s="9">
        <v>18</v>
      </c>
      <c r="AV2851" s="9">
        <v>19</v>
      </c>
      <c r="AW2851" s="9">
        <v>20</v>
      </c>
      <c r="AX2851" s="9">
        <v>21</v>
      </c>
      <c r="AY2851" s="9">
        <v>1</v>
      </c>
      <c r="AZ2851" s="9">
        <v>2</v>
      </c>
      <c r="BA2851" s="9">
        <v>3</v>
      </c>
      <c r="BB2851" s="9">
        <v>4</v>
      </c>
      <c r="BC2851" s="9">
        <v>5</v>
      </c>
      <c r="BD2851" s="9">
        <v>6</v>
      </c>
      <c r="BE2851" s="9">
        <v>7</v>
      </c>
      <c r="BF2851" s="9">
        <v>8</v>
      </c>
      <c r="BG2851" s="9">
        <v>9</v>
      </c>
      <c r="BH2851" s="9">
        <v>10</v>
      </c>
      <c r="BI2851" s="9">
        <v>11</v>
      </c>
      <c r="BJ2851" s="9">
        <v>12</v>
      </c>
      <c r="BK2851" s="9">
        <v>13</v>
      </c>
      <c r="BL2851" s="9">
        <v>14</v>
      </c>
      <c r="BM2851" s="9">
        <v>15</v>
      </c>
      <c r="BN2851" s="9">
        <v>16</v>
      </c>
      <c r="BO2851" s="9">
        <v>17</v>
      </c>
      <c r="BP2851" s="9">
        <v>18</v>
      </c>
      <c r="BQ2851" s="9">
        <v>19</v>
      </c>
      <c r="BR2851" s="9">
        <v>20</v>
      </c>
      <c r="BS2851" s="9">
        <v>21</v>
      </c>
      <c r="BT2851" s="9">
        <v>9</v>
      </c>
    </row>
    <row r="2852" spans="1:72" ht="22.5" x14ac:dyDescent="0.25">
      <c r="A2852" s="1" t="s">
        <v>958</v>
      </c>
      <c r="B2852" s="1" t="s">
        <v>1</v>
      </c>
      <c r="C2852" s="4" t="s">
        <v>12</v>
      </c>
      <c r="D2852" s="102" t="s">
        <v>960</v>
      </c>
      <c r="E2852" s="101" t="s">
        <v>0</v>
      </c>
      <c r="F2852" s="101" t="s">
        <v>0</v>
      </c>
      <c r="G2852" s="2" t="s">
        <v>0</v>
      </c>
      <c r="H2852" s="2" t="s">
        <v>959</v>
      </c>
      <c r="I2852" s="3" t="s">
        <v>0</v>
      </c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>
        <v>0</v>
      </c>
      <c r="AC2852" s="3">
        <v>0</v>
      </c>
      <c r="AD2852" s="3" t="s">
        <v>0</v>
      </c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>
        <v>0</v>
      </c>
      <c r="AX2852" s="3">
        <v>0</v>
      </c>
      <c r="AY2852" s="3" t="s">
        <v>0</v>
      </c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>
        <v>0</v>
      </c>
      <c r="BS2852" s="3">
        <v>0</v>
      </c>
      <c r="BT2852" s="3"/>
    </row>
    <row r="2853" spans="1:72" ht="33.75" x14ac:dyDescent="0.25">
      <c r="A2853" s="1" t="s">
        <v>0</v>
      </c>
      <c r="B2853" s="1" t="s">
        <v>0</v>
      </c>
      <c r="C2853" s="1" t="s">
        <v>0</v>
      </c>
      <c r="D2853" s="101" t="s">
        <v>0</v>
      </c>
      <c r="E2853" s="101" t="s">
        <v>0</v>
      </c>
      <c r="F2853" s="101" t="s">
        <v>0</v>
      </c>
      <c r="G2853" s="2" t="s">
        <v>0</v>
      </c>
      <c r="H2853" s="10" t="s">
        <v>13</v>
      </c>
      <c r="I2853" s="11">
        <f t="shared" ref="I2853:AA2853" si="4402">SUM(I2854,I2862,I2864)</f>
        <v>0</v>
      </c>
      <c r="J2853" s="11">
        <f t="shared" si="4402"/>
        <v>0</v>
      </c>
      <c r="K2853" s="11">
        <f t="shared" si="4402"/>
        <v>0</v>
      </c>
      <c r="L2853" s="11">
        <f t="shared" si="4402"/>
        <v>0</v>
      </c>
      <c r="M2853" s="11">
        <f t="shared" si="4402"/>
        <v>0</v>
      </c>
      <c r="N2853" s="11">
        <f t="shared" si="4402"/>
        <v>0</v>
      </c>
      <c r="O2853" s="11">
        <f t="shared" ref="O2853" si="4403">SUM(O2854,O2862,O2864)</f>
        <v>0</v>
      </c>
      <c r="P2853" s="11">
        <f t="shared" si="4402"/>
        <v>0</v>
      </c>
      <c r="Q2853" s="11">
        <f t="shared" si="4402"/>
        <v>0</v>
      </c>
      <c r="R2853" s="11">
        <f t="shared" si="4402"/>
        <v>0</v>
      </c>
      <c r="S2853" s="11">
        <f t="shared" si="4402"/>
        <v>0</v>
      </c>
      <c r="T2853" s="11">
        <f t="shared" si="4402"/>
        <v>0</v>
      </c>
      <c r="U2853" s="11">
        <f t="shared" si="4402"/>
        <v>0</v>
      </c>
      <c r="V2853" s="11">
        <f t="shared" si="4402"/>
        <v>0</v>
      </c>
      <c r="W2853" s="11">
        <f t="shared" si="4402"/>
        <v>0</v>
      </c>
      <c r="X2853" s="11">
        <f t="shared" si="4402"/>
        <v>0</v>
      </c>
      <c r="Y2853" s="11">
        <f t="shared" si="4402"/>
        <v>0</v>
      </c>
      <c r="Z2853" s="11">
        <f t="shared" si="4402"/>
        <v>0</v>
      </c>
      <c r="AA2853" s="11">
        <f t="shared" si="4402"/>
        <v>0</v>
      </c>
      <c r="AB2853" s="11">
        <v>0</v>
      </c>
      <c r="AC2853" s="11">
        <v>0</v>
      </c>
      <c r="AD2853" s="11">
        <f t="shared" ref="AD2853:AV2853" si="4404">SUM(AD2854,AD2862,AD2864)</f>
        <v>0</v>
      </c>
      <c r="AE2853" s="11">
        <f t="shared" si="4404"/>
        <v>0</v>
      </c>
      <c r="AF2853" s="11">
        <f t="shared" si="4404"/>
        <v>0</v>
      </c>
      <c r="AG2853" s="11">
        <f t="shared" si="4404"/>
        <v>0</v>
      </c>
      <c r="AH2853" s="11">
        <f t="shared" si="4404"/>
        <v>0</v>
      </c>
      <c r="AI2853" s="11">
        <f t="shared" si="4404"/>
        <v>0</v>
      </c>
      <c r="AJ2853" s="11">
        <f t="shared" ref="AJ2853" si="4405">SUM(AJ2854,AJ2862,AJ2864)</f>
        <v>0</v>
      </c>
      <c r="AK2853" s="11">
        <f t="shared" si="4404"/>
        <v>0</v>
      </c>
      <c r="AL2853" s="11">
        <f t="shared" si="4404"/>
        <v>0</v>
      </c>
      <c r="AM2853" s="11">
        <f t="shared" si="4404"/>
        <v>0</v>
      </c>
      <c r="AN2853" s="11">
        <f t="shared" si="4404"/>
        <v>0</v>
      </c>
      <c r="AO2853" s="11">
        <f t="shared" si="4404"/>
        <v>0</v>
      </c>
      <c r="AP2853" s="11">
        <f t="shared" si="4404"/>
        <v>0</v>
      </c>
      <c r="AQ2853" s="11">
        <f t="shared" si="4404"/>
        <v>0</v>
      </c>
      <c r="AR2853" s="11">
        <f t="shared" si="4404"/>
        <v>0</v>
      </c>
      <c r="AS2853" s="11">
        <f t="shared" si="4404"/>
        <v>0</v>
      </c>
      <c r="AT2853" s="11">
        <f t="shared" si="4404"/>
        <v>0</v>
      </c>
      <c r="AU2853" s="11">
        <f t="shared" si="4404"/>
        <v>0</v>
      </c>
      <c r="AV2853" s="11">
        <f t="shared" si="4404"/>
        <v>0</v>
      </c>
      <c r="AW2853" s="11">
        <v>0</v>
      </c>
      <c r="AX2853" s="11">
        <v>0</v>
      </c>
      <c r="AY2853" s="11">
        <f t="shared" ref="AY2853:BQ2853" si="4406">SUM(AY2854,AY2862,AY2864)</f>
        <v>0</v>
      </c>
      <c r="AZ2853" s="11">
        <f t="shared" si="4406"/>
        <v>0</v>
      </c>
      <c r="BA2853" s="11">
        <f t="shared" si="4406"/>
        <v>0</v>
      </c>
      <c r="BB2853" s="11">
        <f t="shared" si="4406"/>
        <v>0</v>
      </c>
      <c r="BC2853" s="11">
        <f t="shared" si="4406"/>
        <v>0</v>
      </c>
      <c r="BD2853" s="11">
        <f t="shared" si="4406"/>
        <v>0</v>
      </c>
      <c r="BE2853" s="11">
        <f t="shared" ref="BE2853" si="4407">SUM(BE2854,BE2862,BE2864)</f>
        <v>0</v>
      </c>
      <c r="BF2853" s="11">
        <f t="shared" si="4406"/>
        <v>0</v>
      </c>
      <c r="BG2853" s="11">
        <f t="shared" si="4406"/>
        <v>0</v>
      </c>
      <c r="BH2853" s="11">
        <f t="shared" si="4406"/>
        <v>0</v>
      </c>
      <c r="BI2853" s="11">
        <f t="shared" si="4406"/>
        <v>0</v>
      </c>
      <c r="BJ2853" s="11">
        <f t="shared" si="4406"/>
        <v>0</v>
      </c>
      <c r="BK2853" s="11">
        <f t="shared" si="4406"/>
        <v>0</v>
      </c>
      <c r="BL2853" s="11">
        <f t="shared" si="4406"/>
        <v>0</v>
      </c>
      <c r="BM2853" s="11">
        <f t="shared" si="4406"/>
        <v>0</v>
      </c>
      <c r="BN2853" s="11">
        <f t="shared" si="4406"/>
        <v>0</v>
      </c>
      <c r="BO2853" s="11">
        <f t="shared" si="4406"/>
        <v>0</v>
      </c>
      <c r="BP2853" s="11">
        <f t="shared" si="4406"/>
        <v>0</v>
      </c>
      <c r="BQ2853" s="11">
        <f t="shared" si="4406"/>
        <v>0</v>
      </c>
      <c r="BR2853" s="11">
        <v>0</v>
      </c>
      <c r="BS2853" s="11">
        <v>0</v>
      </c>
      <c r="BT2853" s="11" t="e">
        <f>IF(#REF!=0,"-",#REF!/#REF!*100)</f>
        <v>#REF!</v>
      </c>
    </row>
    <row r="2854" spans="1:72" x14ac:dyDescent="0.25">
      <c r="A2854" s="4" t="s">
        <v>958</v>
      </c>
      <c r="B2854" s="4" t="s">
        <v>1</v>
      </c>
      <c r="C2854" s="4" t="s">
        <v>12</v>
      </c>
      <c r="D2854" s="102" t="s">
        <v>960</v>
      </c>
      <c r="E2854" s="101" t="s">
        <v>14</v>
      </c>
      <c r="F2854" s="101" t="s">
        <v>0</v>
      </c>
      <c r="G2854" s="2" t="s">
        <v>0</v>
      </c>
      <c r="H2854" s="2" t="s">
        <v>15</v>
      </c>
      <c r="I2854" s="12">
        <f t="shared" ref="I2854:AA2854" si="4408">SUM(I2855:I2856)</f>
        <v>0</v>
      </c>
      <c r="J2854" s="12">
        <f t="shared" si="4408"/>
        <v>0</v>
      </c>
      <c r="K2854" s="12">
        <f t="shared" si="4408"/>
        <v>0</v>
      </c>
      <c r="L2854" s="12">
        <f t="shared" si="4408"/>
        <v>0</v>
      </c>
      <c r="M2854" s="12">
        <f t="shared" si="4408"/>
        <v>0</v>
      </c>
      <c r="N2854" s="12">
        <f t="shared" si="4408"/>
        <v>0</v>
      </c>
      <c r="O2854" s="12">
        <f t="shared" ref="O2854" si="4409">SUM(O2855:O2856)</f>
        <v>0</v>
      </c>
      <c r="P2854" s="12">
        <f t="shared" si="4408"/>
        <v>0</v>
      </c>
      <c r="Q2854" s="12">
        <f t="shared" si="4408"/>
        <v>0</v>
      </c>
      <c r="R2854" s="12">
        <f t="shared" si="4408"/>
        <v>0</v>
      </c>
      <c r="S2854" s="12">
        <f t="shared" si="4408"/>
        <v>0</v>
      </c>
      <c r="T2854" s="12">
        <f t="shared" si="4408"/>
        <v>0</v>
      </c>
      <c r="U2854" s="12">
        <f t="shared" si="4408"/>
        <v>0</v>
      </c>
      <c r="V2854" s="12">
        <f t="shared" si="4408"/>
        <v>0</v>
      </c>
      <c r="W2854" s="12">
        <f t="shared" si="4408"/>
        <v>0</v>
      </c>
      <c r="X2854" s="12">
        <f t="shared" si="4408"/>
        <v>0</v>
      </c>
      <c r="Y2854" s="12">
        <f t="shared" si="4408"/>
        <v>0</v>
      </c>
      <c r="Z2854" s="12">
        <f t="shared" si="4408"/>
        <v>0</v>
      </c>
      <c r="AA2854" s="12">
        <f t="shared" si="4408"/>
        <v>0</v>
      </c>
      <c r="AB2854" s="12">
        <v>0</v>
      </c>
      <c r="AC2854" s="12">
        <v>0</v>
      </c>
      <c r="AD2854" s="12">
        <f t="shared" ref="AD2854:AV2854" si="4410">SUM(AD2855:AD2856)</f>
        <v>0</v>
      </c>
      <c r="AE2854" s="12">
        <f t="shared" si="4410"/>
        <v>0</v>
      </c>
      <c r="AF2854" s="12">
        <f t="shared" si="4410"/>
        <v>0</v>
      </c>
      <c r="AG2854" s="12">
        <f t="shared" si="4410"/>
        <v>0</v>
      </c>
      <c r="AH2854" s="12">
        <f t="shared" si="4410"/>
        <v>0</v>
      </c>
      <c r="AI2854" s="12">
        <f t="shared" si="4410"/>
        <v>0</v>
      </c>
      <c r="AJ2854" s="12">
        <f t="shared" ref="AJ2854" si="4411">SUM(AJ2855:AJ2856)</f>
        <v>0</v>
      </c>
      <c r="AK2854" s="12">
        <f t="shared" si="4410"/>
        <v>0</v>
      </c>
      <c r="AL2854" s="12">
        <f t="shared" si="4410"/>
        <v>0</v>
      </c>
      <c r="AM2854" s="12">
        <f t="shared" si="4410"/>
        <v>0</v>
      </c>
      <c r="AN2854" s="12">
        <f t="shared" si="4410"/>
        <v>0</v>
      </c>
      <c r="AO2854" s="12">
        <f t="shared" si="4410"/>
        <v>0</v>
      </c>
      <c r="AP2854" s="12">
        <f t="shared" si="4410"/>
        <v>0</v>
      </c>
      <c r="AQ2854" s="12">
        <f t="shared" si="4410"/>
        <v>0</v>
      </c>
      <c r="AR2854" s="12">
        <f t="shared" si="4410"/>
        <v>0</v>
      </c>
      <c r="AS2854" s="12">
        <f t="shared" si="4410"/>
        <v>0</v>
      </c>
      <c r="AT2854" s="12">
        <f t="shared" si="4410"/>
        <v>0</v>
      </c>
      <c r="AU2854" s="12">
        <f t="shared" si="4410"/>
        <v>0</v>
      </c>
      <c r="AV2854" s="12">
        <f t="shared" si="4410"/>
        <v>0</v>
      </c>
      <c r="AW2854" s="12">
        <v>0</v>
      </c>
      <c r="AX2854" s="12">
        <v>0</v>
      </c>
      <c r="AY2854" s="12">
        <f t="shared" ref="AY2854:BQ2854" si="4412">SUM(AY2855:AY2856)</f>
        <v>0</v>
      </c>
      <c r="AZ2854" s="12">
        <f t="shared" si="4412"/>
        <v>0</v>
      </c>
      <c r="BA2854" s="12">
        <f t="shared" si="4412"/>
        <v>0</v>
      </c>
      <c r="BB2854" s="12">
        <f t="shared" si="4412"/>
        <v>0</v>
      </c>
      <c r="BC2854" s="12">
        <f t="shared" si="4412"/>
        <v>0</v>
      </c>
      <c r="BD2854" s="12">
        <f t="shared" si="4412"/>
        <v>0</v>
      </c>
      <c r="BE2854" s="12">
        <f t="shared" ref="BE2854" si="4413">SUM(BE2855:BE2856)</f>
        <v>0</v>
      </c>
      <c r="BF2854" s="12">
        <f t="shared" si="4412"/>
        <v>0</v>
      </c>
      <c r="BG2854" s="12">
        <f t="shared" si="4412"/>
        <v>0</v>
      </c>
      <c r="BH2854" s="12">
        <f t="shared" si="4412"/>
        <v>0</v>
      </c>
      <c r="BI2854" s="12">
        <f t="shared" si="4412"/>
        <v>0</v>
      </c>
      <c r="BJ2854" s="12">
        <f t="shared" si="4412"/>
        <v>0</v>
      </c>
      <c r="BK2854" s="12">
        <f t="shared" si="4412"/>
        <v>0</v>
      </c>
      <c r="BL2854" s="12">
        <f t="shared" si="4412"/>
        <v>0</v>
      </c>
      <c r="BM2854" s="12">
        <f t="shared" si="4412"/>
        <v>0</v>
      </c>
      <c r="BN2854" s="12">
        <f t="shared" si="4412"/>
        <v>0</v>
      </c>
      <c r="BO2854" s="12">
        <f t="shared" si="4412"/>
        <v>0</v>
      </c>
      <c r="BP2854" s="12">
        <f t="shared" si="4412"/>
        <v>0</v>
      </c>
      <c r="BQ2854" s="12">
        <f t="shared" si="4412"/>
        <v>0</v>
      </c>
      <c r="BR2854" s="12">
        <v>0</v>
      </c>
      <c r="BS2854" s="12">
        <v>0</v>
      </c>
      <c r="BT2854" s="12" t="e">
        <f>IF(#REF!=0,"-",#REF!/#REF!*100)</f>
        <v>#REF!</v>
      </c>
    </row>
    <row r="2855" spans="1:72" x14ac:dyDescent="0.25">
      <c r="A2855" s="4" t="s">
        <v>958</v>
      </c>
      <c r="B2855" s="4" t="s">
        <v>1</v>
      </c>
      <c r="C2855" s="4" t="s">
        <v>12</v>
      </c>
      <c r="D2855" s="102" t="s">
        <v>960</v>
      </c>
      <c r="E2855" s="113">
        <v>6111</v>
      </c>
      <c r="F2855" s="102"/>
      <c r="G2855" s="98" t="s">
        <v>1644</v>
      </c>
      <c r="H2855" s="13" t="s">
        <v>16</v>
      </c>
      <c r="I2855" s="14">
        <v>0</v>
      </c>
      <c r="J2855" s="14"/>
      <c r="K2855" s="14"/>
      <c r="L2855" s="14"/>
      <c r="M2855" s="14"/>
      <c r="N2855" s="14"/>
      <c r="O2855" s="14">
        <f t="shared" ref="O2855:O2911" si="4414">I2855+J2855+K2855+L2855+M2855+N2855</f>
        <v>0</v>
      </c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>
        <v>0</v>
      </c>
      <c r="AC2855" s="14">
        <v>0</v>
      </c>
      <c r="AD2855" s="14">
        <v>0</v>
      </c>
      <c r="AE2855" s="14"/>
      <c r="AF2855" s="14"/>
      <c r="AG2855" s="14"/>
      <c r="AH2855" s="14"/>
      <c r="AI2855" s="14"/>
      <c r="AJ2855" s="14">
        <f t="shared" ref="AJ2855:AJ2911" si="4415">AD2855+AE2855+AF2855+AG2855+AH2855+AI2855</f>
        <v>0</v>
      </c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>
        <v>0</v>
      </c>
      <c r="AX2855" s="14">
        <v>0</v>
      </c>
      <c r="AY2855" s="14">
        <v>0</v>
      </c>
      <c r="AZ2855" s="14"/>
      <c r="BA2855" s="14"/>
      <c r="BB2855" s="14"/>
      <c r="BC2855" s="14"/>
      <c r="BD2855" s="14"/>
      <c r="BE2855" s="14">
        <f t="shared" ref="BE2855:BE2911" si="4416">AY2855+AZ2855+BA2855+BB2855+BC2855+BD2855</f>
        <v>0</v>
      </c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>
        <v>0</v>
      </c>
      <c r="BS2855" s="14">
        <v>0</v>
      </c>
      <c r="BT2855" s="14" t="e">
        <f>IF(#REF!=0,"-",#REF!/#REF!*100)</f>
        <v>#REF!</v>
      </c>
    </row>
    <row r="2856" spans="1:72" x14ac:dyDescent="0.25">
      <c r="A2856" s="1" t="s">
        <v>958</v>
      </c>
      <c r="B2856" s="1" t="s">
        <v>1</v>
      </c>
      <c r="C2856" s="1" t="s">
        <v>12</v>
      </c>
      <c r="D2856" s="105" t="s">
        <v>960</v>
      </c>
      <c r="E2856" s="105" t="s">
        <v>18</v>
      </c>
      <c r="F2856" s="102" t="s">
        <v>0</v>
      </c>
      <c r="G2856" s="13" t="s">
        <v>0</v>
      </c>
      <c r="H2856" s="2" t="s">
        <v>19</v>
      </c>
      <c r="I2856" s="12">
        <f t="shared" ref="I2856:AA2856" si="4417">SUM(I2857:I2861)</f>
        <v>0</v>
      </c>
      <c r="J2856" s="12">
        <f t="shared" si="4417"/>
        <v>0</v>
      </c>
      <c r="K2856" s="12">
        <f t="shared" si="4417"/>
        <v>0</v>
      </c>
      <c r="L2856" s="12">
        <f t="shared" si="4417"/>
        <v>0</v>
      </c>
      <c r="M2856" s="12">
        <f t="shared" si="4417"/>
        <v>0</v>
      </c>
      <c r="N2856" s="12">
        <f t="shared" si="4417"/>
        <v>0</v>
      </c>
      <c r="O2856" s="12">
        <f t="shared" si="4417"/>
        <v>0</v>
      </c>
      <c r="P2856" s="12">
        <f t="shared" si="4417"/>
        <v>0</v>
      </c>
      <c r="Q2856" s="12">
        <f t="shared" si="4417"/>
        <v>0</v>
      </c>
      <c r="R2856" s="12">
        <f t="shared" si="4417"/>
        <v>0</v>
      </c>
      <c r="S2856" s="12">
        <f t="shared" si="4417"/>
        <v>0</v>
      </c>
      <c r="T2856" s="12">
        <f t="shared" si="4417"/>
        <v>0</v>
      </c>
      <c r="U2856" s="12">
        <f t="shared" si="4417"/>
        <v>0</v>
      </c>
      <c r="V2856" s="12">
        <f t="shared" si="4417"/>
        <v>0</v>
      </c>
      <c r="W2856" s="12">
        <f t="shared" si="4417"/>
        <v>0</v>
      </c>
      <c r="X2856" s="12">
        <f t="shared" si="4417"/>
        <v>0</v>
      </c>
      <c r="Y2856" s="12">
        <f t="shared" si="4417"/>
        <v>0</v>
      </c>
      <c r="Z2856" s="12">
        <f t="shared" si="4417"/>
        <v>0</v>
      </c>
      <c r="AA2856" s="12">
        <f t="shared" si="4417"/>
        <v>0</v>
      </c>
      <c r="AB2856" s="12">
        <v>0</v>
      </c>
      <c r="AC2856" s="12">
        <v>0</v>
      </c>
      <c r="AD2856" s="12">
        <f t="shared" ref="AD2856:AV2856" si="4418">SUM(AD2857:AD2861)</f>
        <v>0</v>
      </c>
      <c r="AE2856" s="12">
        <f t="shared" si="4418"/>
        <v>0</v>
      </c>
      <c r="AF2856" s="12">
        <f t="shared" si="4418"/>
        <v>0</v>
      </c>
      <c r="AG2856" s="12">
        <f t="shared" si="4418"/>
        <v>0</v>
      </c>
      <c r="AH2856" s="12">
        <f t="shared" si="4418"/>
        <v>0</v>
      </c>
      <c r="AI2856" s="12">
        <f t="shared" si="4418"/>
        <v>0</v>
      </c>
      <c r="AJ2856" s="12">
        <f t="shared" si="4418"/>
        <v>0</v>
      </c>
      <c r="AK2856" s="12">
        <f t="shared" si="4418"/>
        <v>0</v>
      </c>
      <c r="AL2856" s="12">
        <f t="shared" si="4418"/>
        <v>0</v>
      </c>
      <c r="AM2856" s="12">
        <f t="shared" si="4418"/>
        <v>0</v>
      </c>
      <c r="AN2856" s="12">
        <f t="shared" si="4418"/>
        <v>0</v>
      </c>
      <c r="AO2856" s="12">
        <f t="shared" si="4418"/>
        <v>0</v>
      </c>
      <c r="AP2856" s="12">
        <f t="shared" si="4418"/>
        <v>0</v>
      </c>
      <c r="AQ2856" s="12">
        <f t="shared" si="4418"/>
        <v>0</v>
      </c>
      <c r="AR2856" s="12">
        <f t="shared" si="4418"/>
        <v>0</v>
      </c>
      <c r="AS2856" s="12">
        <f t="shared" si="4418"/>
        <v>0</v>
      </c>
      <c r="AT2856" s="12">
        <f t="shared" si="4418"/>
        <v>0</v>
      </c>
      <c r="AU2856" s="12">
        <f t="shared" si="4418"/>
        <v>0</v>
      </c>
      <c r="AV2856" s="12">
        <f t="shared" si="4418"/>
        <v>0</v>
      </c>
      <c r="AW2856" s="12">
        <v>0</v>
      </c>
      <c r="AX2856" s="12">
        <v>0</v>
      </c>
      <c r="AY2856" s="12">
        <f t="shared" ref="AY2856:BQ2856" si="4419">SUM(AY2857:AY2861)</f>
        <v>0</v>
      </c>
      <c r="AZ2856" s="12">
        <f t="shared" si="4419"/>
        <v>0</v>
      </c>
      <c r="BA2856" s="12">
        <f t="shared" si="4419"/>
        <v>0</v>
      </c>
      <c r="BB2856" s="12">
        <f t="shared" si="4419"/>
        <v>0</v>
      </c>
      <c r="BC2856" s="12">
        <f t="shared" si="4419"/>
        <v>0</v>
      </c>
      <c r="BD2856" s="12">
        <f t="shared" si="4419"/>
        <v>0</v>
      </c>
      <c r="BE2856" s="12">
        <f t="shared" si="4419"/>
        <v>0</v>
      </c>
      <c r="BF2856" s="12">
        <f t="shared" si="4419"/>
        <v>0</v>
      </c>
      <c r="BG2856" s="12">
        <f t="shared" si="4419"/>
        <v>0</v>
      </c>
      <c r="BH2856" s="12">
        <f t="shared" si="4419"/>
        <v>0</v>
      </c>
      <c r="BI2856" s="12">
        <f t="shared" si="4419"/>
        <v>0</v>
      </c>
      <c r="BJ2856" s="12">
        <f t="shared" si="4419"/>
        <v>0</v>
      </c>
      <c r="BK2856" s="12">
        <f t="shared" si="4419"/>
        <v>0</v>
      </c>
      <c r="BL2856" s="12">
        <f t="shared" si="4419"/>
        <v>0</v>
      </c>
      <c r="BM2856" s="12">
        <f t="shared" si="4419"/>
        <v>0</v>
      </c>
      <c r="BN2856" s="12">
        <f t="shared" si="4419"/>
        <v>0</v>
      </c>
      <c r="BO2856" s="12">
        <f t="shared" si="4419"/>
        <v>0</v>
      </c>
      <c r="BP2856" s="12">
        <f t="shared" si="4419"/>
        <v>0</v>
      </c>
      <c r="BQ2856" s="12">
        <f t="shared" si="4419"/>
        <v>0</v>
      </c>
      <c r="BR2856" s="12">
        <v>0</v>
      </c>
      <c r="BS2856" s="12">
        <v>0</v>
      </c>
      <c r="BT2856" s="12" t="e">
        <f>IF(#REF!=0,"-",#REF!/#REF!*100)</f>
        <v>#REF!</v>
      </c>
    </row>
    <row r="2857" spans="1:72" ht="22.5" x14ac:dyDescent="0.25">
      <c r="A2857" s="4" t="s">
        <v>958</v>
      </c>
      <c r="B2857" s="4" t="s">
        <v>1</v>
      </c>
      <c r="C2857" s="4" t="s">
        <v>12</v>
      </c>
      <c r="D2857" s="102" t="s">
        <v>960</v>
      </c>
      <c r="E2857" s="113">
        <v>6112</v>
      </c>
      <c r="F2857" s="102" t="s">
        <v>961</v>
      </c>
      <c r="G2857" s="98" t="s">
        <v>1644</v>
      </c>
      <c r="H2857" s="13" t="s">
        <v>57</v>
      </c>
      <c r="I2857" s="14">
        <v>0</v>
      </c>
      <c r="J2857" s="14"/>
      <c r="K2857" s="14"/>
      <c r="L2857" s="14"/>
      <c r="M2857" s="14"/>
      <c r="N2857" s="14"/>
      <c r="O2857" s="14">
        <f t="shared" si="4414"/>
        <v>0</v>
      </c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>
        <v>0</v>
      </c>
      <c r="AC2857" s="14">
        <v>0</v>
      </c>
      <c r="AD2857" s="14">
        <v>0</v>
      </c>
      <c r="AE2857" s="14"/>
      <c r="AF2857" s="14"/>
      <c r="AG2857" s="14"/>
      <c r="AH2857" s="14"/>
      <c r="AI2857" s="14"/>
      <c r="AJ2857" s="14">
        <f t="shared" si="4415"/>
        <v>0</v>
      </c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>
        <v>0</v>
      </c>
      <c r="AX2857" s="14">
        <v>0</v>
      </c>
      <c r="AY2857" s="14">
        <v>0</v>
      </c>
      <c r="AZ2857" s="14"/>
      <c r="BA2857" s="14"/>
      <c r="BB2857" s="14"/>
      <c r="BC2857" s="14"/>
      <c r="BD2857" s="14"/>
      <c r="BE2857" s="14">
        <f t="shared" si="4416"/>
        <v>0</v>
      </c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>
        <v>0</v>
      </c>
      <c r="BS2857" s="14">
        <v>0</v>
      </c>
      <c r="BT2857" s="14" t="e">
        <f>IF(#REF!=0,"-",#REF!/#REF!*100)</f>
        <v>#REF!</v>
      </c>
    </row>
    <row r="2858" spans="1:72" x14ac:dyDescent="0.25">
      <c r="A2858" s="4" t="s">
        <v>958</v>
      </c>
      <c r="B2858" s="4" t="s">
        <v>1</v>
      </c>
      <c r="C2858" s="4" t="s">
        <v>12</v>
      </c>
      <c r="D2858" s="102" t="s">
        <v>960</v>
      </c>
      <c r="E2858" s="113">
        <v>6112</v>
      </c>
      <c r="F2858" s="102" t="s">
        <v>962</v>
      </c>
      <c r="G2858" s="98" t="s">
        <v>1644</v>
      </c>
      <c r="H2858" s="13" t="s">
        <v>22</v>
      </c>
      <c r="I2858" s="14">
        <v>0</v>
      </c>
      <c r="J2858" s="14"/>
      <c r="K2858" s="14"/>
      <c r="L2858" s="14"/>
      <c r="M2858" s="14"/>
      <c r="N2858" s="14"/>
      <c r="O2858" s="14">
        <f t="shared" si="4414"/>
        <v>0</v>
      </c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>
        <v>0</v>
      </c>
      <c r="AC2858" s="14">
        <v>0</v>
      </c>
      <c r="AD2858" s="14">
        <v>0</v>
      </c>
      <c r="AE2858" s="14"/>
      <c r="AF2858" s="14"/>
      <c r="AG2858" s="14"/>
      <c r="AH2858" s="14"/>
      <c r="AI2858" s="14"/>
      <c r="AJ2858" s="14">
        <f t="shared" si="4415"/>
        <v>0</v>
      </c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>
        <v>0</v>
      </c>
      <c r="AX2858" s="14">
        <v>0</v>
      </c>
      <c r="AY2858" s="14">
        <v>0</v>
      </c>
      <c r="AZ2858" s="14"/>
      <c r="BA2858" s="14"/>
      <c r="BB2858" s="14"/>
      <c r="BC2858" s="14"/>
      <c r="BD2858" s="14"/>
      <c r="BE2858" s="14">
        <f t="shared" si="4416"/>
        <v>0</v>
      </c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>
        <v>0</v>
      </c>
      <c r="BS2858" s="14">
        <v>0</v>
      </c>
      <c r="BT2858" s="14" t="e">
        <f>IF(#REF!=0,"-",#REF!/#REF!*100)</f>
        <v>#REF!</v>
      </c>
    </row>
    <row r="2859" spans="1:72" x14ac:dyDescent="0.25">
      <c r="A2859" s="4" t="s">
        <v>958</v>
      </c>
      <c r="B2859" s="4" t="s">
        <v>1</v>
      </c>
      <c r="C2859" s="4" t="s">
        <v>12</v>
      </c>
      <c r="D2859" s="102" t="s">
        <v>960</v>
      </c>
      <c r="E2859" s="113">
        <v>6112</v>
      </c>
      <c r="F2859" s="102" t="s">
        <v>963</v>
      </c>
      <c r="G2859" s="98" t="s">
        <v>1644</v>
      </c>
      <c r="H2859" s="13" t="s">
        <v>23</v>
      </c>
      <c r="I2859" s="14">
        <v>0</v>
      </c>
      <c r="J2859" s="14"/>
      <c r="K2859" s="14"/>
      <c r="L2859" s="14"/>
      <c r="M2859" s="14"/>
      <c r="N2859" s="14"/>
      <c r="O2859" s="14">
        <f t="shared" si="4414"/>
        <v>0</v>
      </c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>
        <v>0</v>
      </c>
      <c r="AC2859" s="14">
        <v>0</v>
      </c>
      <c r="AD2859" s="14">
        <v>0</v>
      </c>
      <c r="AE2859" s="14"/>
      <c r="AF2859" s="14"/>
      <c r="AG2859" s="14"/>
      <c r="AH2859" s="14"/>
      <c r="AI2859" s="14"/>
      <c r="AJ2859" s="14">
        <f t="shared" si="4415"/>
        <v>0</v>
      </c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>
        <v>0</v>
      </c>
      <c r="AX2859" s="14">
        <v>0</v>
      </c>
      <c r="AY2859" s="14">
        <v>0</v>
      </c>
      <c r="AZ2859" s="14"/>
      <c r="BA2859" s="14"/>
      <c r="BB2859" s="14"/>
      <c r="BC2859" s="14"/>
      <c r="BD2859" s="14"/>
      <c r="BE2859" s="14">
        <f t="shared" si="4416"/>
        <v>0</v>
      </c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>
        <v>0</v>
      </c>
      <c r="BS2859" s="14">
        <v>0</v>
      </c>
      <c r="BT2859" s="14" t="e">
        <f>IF(#REF!=0,"-",#REF!/#REF!*100)</f>
        <v>#REF!</v>
      </c>
    </row>
    <row r="2860" spans="1:72" x14ac:dyDescent="0.25">
      <c r="A2860" s="4" t="s">
        <v>958</v>
      </c>
      <c r="B2860" s="4" t="s">
        <v>1</v>
      </c>
      <c r="C2860" s="4" t="s">
        <v>12</v>
      </c>
      <c r="D2860" s="102" t="s">
        <v>960</v>
      </c>
      <c r="E2860" s="113">
        <v>6112</v>
      </c>
      <c r="F2860" s="102" t="s">
        <v>964</v>
      </c>
      <c r="G2860" s="98" t="s">
        <v>1644</v>
      </c>
      <c r="H2860" s="13" t="s">
        <v>21</v>
      </c>
      <c r="I2860" s="14">
        <v>0</v>
      </c>
      <c r="J2860" s="14"/>
      <c r="K2860" s="14"/>
      <c r="L2860" s="14"/>
      <c r="M2860" s="14"/>
      <c r="N2860" s="14"/>
      <c r="O2860" s="14">
        <f t="shared" si="4414"/>
        <v>0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>
        <v>0</v>
      </c>
      <c r="AC2860" s="14">
        <v>0</v>
      </c>
      <c r="AD2860" s="14">
        <v>0</v>
      </c>
      <c r="AE2860" s="14"/>
      <c r="AF2860" s="14"/>
      <c r="AG2860" s="14"/>
      <c r="AH2860" s="14"/>
      <c r="AI2860" s="14"/>
      <c r="AJ2860" s="14">
        <f t="shared" si="4415"/>
        <v>0</v>
      </c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>
        <v>0</v>
      </c>
      <c r="AX2860" s="14">
        <v>0</v>
      </c>
      <c r="AY2860" s="14">
        <v>0</v>
      </c>
      <c r="AZ2860" s="14"/>
      <c r="BA2860" s="14"/>
      <c r="BB2860" s="14"/>
      <c r="BC2860" s="14"/>
      <c r="BD2860" s="14"/>
      <c r="BE2860" s="14">
        <f t="shared" si="4416"/>
        <v>0</v>
      </c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>
        <v>0</v>
      </c>
      <c r="BS2860" s="14">
        <v>0</v>
      </c>
      <c r="BT2860" s="14" t="e">
        <f>IF(#REF!=0,"-",#REF!/#REF!*100)</f>
        <v>#REF!</v>
      </c>
    </row>
    <row r="2861" spans="1:72" x14ac:dyDescent="0.25">
      <c r="A2861" s="4" t="s">
        <v>958</v>
      </c>
      <c r="B2861" s="4" t="s">
        <v>1</v>
      </c>
      <c r="C2861" s="4" t="s">
        <v>12</v>
      </c>
      <c r="D2861" s="102" t="s">
        <v>960</v>
      </c>
      <c r="E2861" s="113">
        <v>6112</v>
      </c>
      <c r="F2861" s="102" t="s">
        <v>965</v>
      </c>
      <c r="G2861" s="98" t="s">
        <v>1644</v>
      </c>
      <c r="H2861" s="13" t="s">
        <v>24</v>
      </c>
      <c r="I2861" s="14">
        <v>0</v>
      </c>
      <c r="J2861" s="14"/>
      <c r="K2861" s="14"/>
      <c r="L2861" s="14"/>
      <c r="M2861" s="14"/>
      <c r="N2861" s="14"/>
      <c r="O2861" s="14">
        <f t="shared" si="4414"/>
        <v>0</v>
      </c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>
        <v>0</v>
      </c>
      <c r="AC2861" s="14">
        <v>0</v>
      </c>
      <c r="AD2861" s="14">
        <v>0</v>
      </c>
      <c r="AE2861" s="14"/>
      <c r="AF2861" s="14"/>
      <c r="AG2861" s="14"/>
      <c r="AH2861" s="14"/>
      <c r="AI2861" s="14"/>
      <c r="AJ2861" s="14">
        <f t="shared" si="4415"/>
        <v>0</v>
      </c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>
        <v>0</v>
      </c>
      <c r="AX2861" s="14">
        <v>0</v>
      </c>
      <c r="AY2861" s="14">
        <v>0</v>
      </c>
      <c r="AZ2861" s="14"/>
      <c r="BA2861" s="14"/>
      <c r="BB2861" s="14"/>
      <c r="BC2861" s="14"/>
      <c r="BD2861" s="14"/>
      <c r="BE2861" s="14">
        <f t="shared" si="4416"/>
        <v>0</v>
      </c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>
        <v>0</v>
      </c>
      <c r="BS2861" s="14">
        <v>0</v>
      </c>
      <c r="BT2861" s="14" t="e">
        <f>IF(#REF!=0,"-",#REF!/#REF!*100)</f>
        <v>#REF!</v>
      </c>
    </row>
    <row r="2862" spans="1:72" ht="22.5" x14ac:dyDescent="0.25">
      <c r="A2862" s="4" t="s">
        <v>958</v>
      </c>
      <c r="B2862" s="4" t="s">
        <v>1</v>
      </c>
      <c r="C2862" s="4" t="s">
        <v>12</v>
      </c>
      <c r="D2862" s="102" t="s">
        <v>960</v>
      </c>
      <c r="E2862" s="101" t="s">
        <v>25</v>
      </c>
      <c r="F2862" s="101" t="s">
        <v>0</v>
      </c>
      <c r="G2862" s="2" t="s">
        <v>0</v>
      </c>
      <c r="H2862" s="2" t="s">
        <v>26</v>
      </c>
      <c r="I2862" s="12">
        <f t="shared" ref="I2862:AA2862" si="4420">SUM(I2863)</f>
        <v>0</v>
      </c>
      <c r="J2862" s="12">
        <f t="shared" si="4420"/>
        <v>0</v>
      </c>
      <c r="K2862" s="12">
        <f t="shared" si="4420"/>
        <v>0</v>
      </c>
      <c r="L2862" s="12">
        <f t="shared" si="4420"/>
        <v>0</v>
      </c>
      <c r="M2862" s="12">
        <f t="shared" si="4420"/>
        <v>0</v>
      </c>
      <c r="N2862" s="12">
        <f t="shared" si="4420"/>
        <v>0</v>
      </c>
      <c r="O2862" s="12">
        <f t="shared" si="4420"/>
        <v>0</v>
      </c>
      <c r="P2862" s="12">
        <f t="shared" si="4420"/>
        <v>0</v>
      </c>
      <c r="Q2862" s="12">
        <f t="shared" si="4420"/>
        <v>0</v>
      </c>
      <c r="R2862" s="12">
        <f t="shared" si="4420"/>
        <v>0</v>
      </c>
      <c r="S2862" s="12">
        <f t="shared" si="4420"/>
        <v>0</v>
      </c>
      <c r="T2862" s="12">
        <f t="shared" si="4420"/>
        <v>0</v>
      </c>
      <c r="U2862" s="12">
        <f t="shared" si="4420"/>
        <v>0</v>
      </c>
      <c r="V2862" s="12">
        <f t="shared" si="4420"/>
        <v>0</v>
      </c>
      <c r="W2862" s="12">
        <f t="shared" si="4420"/>
        <v>0</v>
      </c>
      <c r="X2862" s="12">
        <f t="shared" si="4420"/>
        <v>0</v>
      </c>
      <c r="Y2862" s="12">
        <f t="shared" si="4420"/>
        <v>0</v>
      </c>
      <c r="Z2862" s="12">
        <f t="shared" si="4420"/>
        <v>0</v>
      </c>
      <c r="AA2862" s="12">
        <f t="shared" si="4420"/>
        <v>0</v>
      </c>
      <c r="AB2862" s="12">
        <v>0</v>
      </c>
      <c r="AC2862" s="12">
        <v>0</v>
      </c>
      <c r="AD2862" s="12">
        <f t="shared" ref="AD2862:AV2862" si="4421">SUM(AD2863)</f>
        <v>0</v>
      </c>
      <c r="AE2862" s="12">
        <f t="shared" si="4421"/>
        <v>0</v>
      </c>
      <c r="AF2862" s="12">
        <f t="shared" si="4421"/>
        <v>0</v>
      </c>
      <c r="AG2862" s="12">
        <f t="shared" si="4421"/>
        <v>0</v>
      </c>
      <c r="AH2862" s="12">
        <f t="shared" si="4421"/>
        <v>0</v>
      </c>
      <c r="AI2862" s="12">
        <f t="shared" si="4421"/>
        <v>0</v>
      </c>
      <c r="AJ2862" s="12">
        <f t="shared" si="4421"/>
        <v>0</v>
      </c>
      <c r="AK2862" s="12">
        <f t="shared" si="4421"/>
        <v>0</v>
      </c>
      <c r="AL2862" s="12">
        <f t="shared" si="4421"/>
        <v>0</v>
      </c>
      <c r="AM2862" s="12">
        <f t="shared" si="4421"/>
        <v>0</v>
      </c>
      <c r="AN2862" s="12">
        <f t="shared" si="4421"/>
        <v>0</v>
      </c>
      <c r="AO2862" s="12">
        <f t="shared" si="4421"/>
        <v>0</v>
      </c>
      <c r="AP2862" s="12">
        <f t="shared" si="4421"/>
        <v>0</v>
      </c>
      <c r="AQ2862" s="12">
        <f t="shared" si="4421"/>
        <v>0</v>
      </c>
      <c r="AR2862" s="12">
        <f t="shared" si="4421"/>
        <v>0</v>
      </c>
      <c r="AS2862" s="12">
        <f t="shared" si="4421"/>
        <v>0</v>
      </c>
      <c r="AT2862" s="12">
        <f t="shared" si="4421"/>
        <v>0</v>
      </c>
      <c r="AU2862" s="12">
        <f t="shared" si="4421"/>
        <v>0</v>
      </c>
      <c r="AV2862" s="12">
        <f t="shared" si="4421"/>
        <v>0</v>
      </c>
      <c r="AW2862" s="12">
        <v>0</v>
      </c>
      <c r="AX2862" s="12">
        <v>0</v>
      </c>
      <c r="AY2862" s="12">
        <f t="shared" ref="AY2862:BQ2862" si="4422">SUM(AY2863)</f>
        <v>0</v>
      </c>
      <c r="AZ2862" s="12">
        <f t="shared" si="4422"/>
        <v>0</v>
      </c>
      <c r="BA2862" s="12">
        <f t="shared" si="4422"/>
        <v>0</v>
      </c>
      <c r="BB2862" s="12">
        <f t="shared" si="4422"/>
        <v>0</v>
      </c>
      <c r="BC2862" s="12">
        <f t="shared" si="4422"/>
        <v>0</v>
      </c>
      <c r="BD2862" s="12">
        <f t="shared" si="4422"/>
        <v>0</v>
      </c>
      <c r="BE2862" s="12">
        <f t="shared" si="4422"/>
        <v>0</v>
      </c>
      <c r="BF2862" s="12">
        <f t="shared" si="4422"/>
        <v>0</v>
      </c>
      <c r="BG2862" s="12">
        <f t="shared" si="4422"/>
        <v>0</v>
      </c>
      <c r="BH2862" s="12">
        <f t="shared" si="4422"/>
        <v>0</v>
      </c>
      <c r="BI2862" s="12">
        <f t="shared" si="4422"/>
        <v>0</v>
      </c>
      <c r="BJ2862" s="12">
        <f t="shared" si="4422"/>
        <v>0</v>
      </c>
      <c r="BK2862" s="12">
        <f t="shared" si="4422"/>
        <v>0</v>
      </c>
      <c r="BL2862" s="12">
        <f t="shared" si="4422"/>
        <v>0</v>
      </c>
      <c r="BM2862" s="12">
        <f t="shared" si="4422"/>
        <v>0</v>
      </c>
      <c r="BN2862" s="12">
        <f t="shared" si="4422"/>
        <v>0</v>
      </c>
      <c r="BO2862" s="12">
        <f t="shared" si="4422"/>
        <v>0</v>
      </c>
      <c r="BP2862" s="12">
        <f t="shared" si="4422"/>
        <v>0</v>
      </c>
      <c r="BQ2862" s="12">
        <f t="shared" si="4422"/>
        <v>0</v>
      </c>
      <c r="BR2862" s="12">
        <v>0</v>
      </c>
      <c r="BS2862" s="12">
        <v>0</v>
      </c>
      <c r="BT2862" s="12" t="e">
        <f>IF(#REF!=0,"-",#REF!/#REF!*100)</f>
        <v>#REF!</v>
      </c>
    </row>
    <row r="2863" spans="1:72" x14ac:dyDescent="0.25">
      <c r="A2863" s="4" t="s">
        <v>958</v>
      </c>
      <c r="B2863" s="4" t="s">
        <v>1</v>
      </c>
      <c r="C2863" s="4" t="s">
        <v>12</v>
      </c>
      <c r="D2863" s="102" t="s">
        <v>960</v>
      </c>
      <c r="E2863" s="113">
        <v>6121</v>
      </c>
      <c r="F2863" s="102"/>
      <c r="G2863" s="98" t="s">
        <v>1644</v>
      </c>
      <c r="H2863" s="13" t="s">
        <v>27</v>
      </c>
      <c r="I2863" s="14">
        <v>0</v>
      </c>
      <c r="J2863" s="14"/>
      <c r="K2863" s="14"/>
      <c r="L2863" s="14"/>
      <c r="M2863" s="14"/>
      <c r="N2863" s="14"/>
      <c r="O2863" s="14">
        <f t="shared" si="4414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>
        <v>0</v>
      </c>
      <c r="AC2863" s="14">
        <v>0</v>
      </c>
      <c r="AD2863" s="14">
        <v>0</v>
      </c>
      <c r="AE2863" s="14"/>
      <c r="AF2863" s="14"/>
      <c r="AG2863" s="14"/>
      <c r="AH2863" s="14"/>
      <c r="AI2863" s="14"/>
      <c r="AJ2863" s="14">
        <f t="shared" si="4415"/>
        <v>0</v>
      </c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>
        <v>0</v>
      </c>
      <c r="AX2863" s="14">
        <v>0</v>
      </c>
      <c r="AY2863" s="14">
        <v>0</v>
      </c>
      <c r="AZ2863" s="14"/>
      <c r="BA2863" s="14"/>
      <c r="BB2863" s="14"/>
      <c r="BC2863" s="14"/>
      <c r="BD2863" s="14"/>
      <c r="BE2863" s="14">
        <f t="shared" si="4416"/>
        <v>0</v>
      </c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>
        <v>0</v>
      </c>
      <c r="BS2863" s="14">
        <v>0</v>
      </c>
      <c r="BT2863" s="14" t="e">
        <f>IF(#REF!=0,"-",#REF!/#REF!*100)</f>
        <v>#REF!</v>
      </c>
    </row>
    <row r="2864" spans="1:72" ht="22.5" x14ac:dyDescent="0.25">
      <c r="A2864" s="4" t="s">
        <v>958</v>
      </c>
      <c r="B2864" s="4" t="s">
        <v>1</v>
      </c>
      <c r="C2864" s="4" t="s">
        <v>12</v>
      </c>
      <c r="D2864" s="102" t="s">
        <v>960</v>
      </c>
      <c r="E2864" s="101" t="s">
        <v>29</v>
      </c>
      <c r="F2864" s="101" t="s">
        <v>0</v>
      </c>
      <c r="G2864" s="2" t="s">
        <v>0</v>
      </c>
      <c r="H2864" s="2" t="s">
        <v>30</v>
      </c>
      <c r="I2864" s="12">
        <f t="shared" ref="I2864:AA2864" si="4423">SUM(I2865:I2872)</f>
        <v>0</v>
      </c>
      <c r="J2864" s="12">
        <f t="shared" si="4423"/>
        <v>0</v>
      </c>
      <c r="K2864" s="12">
        <f t="shared" si="4423"/>
        <v>0</v>
      </c>
      <c r="L2864" s="12">
        <f t="shared" si="4423"/>
        <v>0</v>
      </c>
      <c r="M2864" s="12">
        <f t="shared" si="4423"/>
        <v>0</v>
      </c>
      <c r="N2864" s="12">
        <f t="shared" si="4423"/>
        <v>0</v>
      </c>
      <c r="O2864" s="12">
        <f t="shared" si="4423"/>
        <v>0</v>
      </c>
      <c r="P2864" s="12">
        <f t="shared" si="4423"/>
        <v>0</v>
      </c>
      <c r="Q2864" s="12">
        <f t="shared" si="4423"/>
        <v>0</v>
      </c>
      <c r="R2864" s="12">
        <f t="shared" si="4423"/>
        <v>0</v>
      </c>
      <c r="S2864" s="12">
        <f t="shared" si="4423"/>
        <v>0</v>
      </c>
      <c r="T2864" s="12">
        <f t="shared" si="4423"/>
        <v>0</v>
      </c>
      <c r="U2864" s="12">
        <f t="shared" si="4423"/>
        <v>0</v>
      </c>
      <c r="V2864" s="12">
        <f t="shared" si="4423"/>
        <v>0</v>
      </c>
      <c r="W2864" s="12">
        <f t="shared" si="4423"/>
        <v>0</v>
      </c>
      <c r="X2864" s="12">
        <f t="shared" si="4423"/>
        <v>0</v>
      </c>
      <c r="Y2864" s="12">
        <f t="shared" si="4423"/>
        <v>0</v>
      </c>
      <c r="Z2864" s="12">
        <f t="shared" si="4423"/>
        <v>0</v>
      </c>
      <c r="AA2864" s="12">
        <f t="shared" si="4423"/>
        <v>0</v>
      </c>
      <c r="AB2864" s="12">
        <v>0</v>
      </c>
      <c r="AC2864" s="12">
        <v>0</v>
      </c>
      <c r="AD2864" s="12">
        <f t="shared" ref="AD2864:AV2864" si="4424">SUM(AD2865:AD2872)</f>
        <v>0</v>
      </c>
      <c r="AE2864" s="12">
        <f t="shared" si="4424"/>
        <v>0</v>
      </c>
      <c r="AF2864" s="12">
        <f t="shared" si="4424"/>
        <v>0</v>
      </c>
      <c r="AG2864" s="12">
        <f t="shared" si="4424"/>
        <v>0</v>
      </c>
      <c r="AH2864" s="12">
        <f t="shared" si="4424"/>
        <v>0</v>
      </c>
      <c r="AI2864" s="12">
        <f t="shared" si="4424"/>
        <v>0</v>
      </c>
      <c r="AJ2864" s="12">
        <f t="shared" si="4424"/>
        <v>0</v>
      </c>
      <c r="AK2864" s="12">
        <f t="shared" si="4424"/>
        <v>0</v>
      </c>
      <c r="AL2864" s="12">
        <f t="shared" si="4424"/>
        <v>0</v>
      </c>
      <c r="AM2864" s="12">
        <f t="shared" si="4424"/>
        <v>0</v>
      </c>
      <c r="AN2864" s="12">
        <f t="shared" si="4424"/>
        <v>0</v>
      </c>
      <c r="AO2864" s="12">
        <f t="shared" si="4424"/>
        <v>0</v>
      </c>
      <c r="AP2864" s="12">
        <f t="shared" si="4424"/>
        <v>0</v>
      </c>
      <c r="AQ2864" s="12">
        <f t="shared" si="4424"/>
        <v>0</v>
      </c>
      <c r="AR2864" s="12">
        <f t="shared" si="4424"/>
        <v>0</v>
      </c>
      <c r="AS2864" s="12">
        <f t="shared" si="4424"/>
        <v>0</v>
      </c>
      <c r="AT2864" s="12">
        <f t="shared" si="4424"/>
        <v>0</v>
      </c>
      <c r="AU2864" s="12">
        <f t="shared" si="4424"/>
        <v>0</v>
      </c>
      <c r="AV2864" s="12">
        <f t="shared" si="4424"/>
        <v>0</v>
      </c>
      <c r="AW2864" s="12">
        <v>0</v>
      </c>
      <c r="AX2864" s="12">
        <v>0</v>
      </c>
      <c r="AY2864" s="12">
        <f t="shared" ref="AY2864:BQ2864" si="4425">SUM(AY2865:AY2872)</f>
        <v>0</v>
      </c>
      <c r="AZ2864" s="12">
        <f t="shared" si="4425"/>
        <v>0</v>
      </c>
      <c r="BA2864" s="12">
        <f t="shared" si="4425"/>
        <v>0</v>
      </c>
      <c r="BB2864" s="12">
        <f t="shared" si="4425"/>
        <v>0</v>
      </c>
      <c r="BC2864" s="12">
        <f t="shared" si="4425"/>
        <v>0</v>
      </c>
      <c r="BD2864" s="12">
        <f t="shared" si="4425"/>
        <v>0</v>
      </c>
      <c r="BE2864" s="12">
        <f t="shared" si="4425"/>
        <v>0</v>
      </c>
      <c r="BF2864" s="12">
        <f t="shared" si="4425"/>
        <v>0</v>
      </c>
      <c r="BG2864" s="12">
        <f t="shared" si="4425"/>
        <v>0</v>
      </c>
      <c r="BH2864" s="12">
        <f t="shared" si="4425"/>
        <v>0</v>
      </c>
      <c r="BI2864" s="12">
        <f t="shared" si="4425"/>
        <v>0</v>
      </c>
      <c r="BJ2864" s="12">
        <f t="shared" si="4425"/>
        <v>0</v>
      </c>
      <c r="BK2864" s="12">
        <f t="shared" si="4425"/>
        <v>0</v>
      </c>
      <c r="BL2864" s="12">
        <f t="shared" si="4425"/>
        <v>0</v>
      </c>
      <c r="BM2864" s="12">
        <f t="shared" si="4425"/>
        <v>0</v>
      </c>
      <c r="BN2864" s="12">
        <f t="shared" si="4425"/>
        <v>0</v>
      </c>
      <c r="BO2864" s="12">
        <f t="shared" si="4425"/>
        <v>0</v>
      </c>
      <c r="BP2864" s="12">
        <f t="shared" si="4425"/>
        <v>0</v>
      </c>
      <c r="BQ2864" s="12">
        <f t="shared" si="4425"/>
        <v>0</v>
      </c>
      <c r="BR2864" s="12">
        <v>0</v>
      </c>
      <c r="BS2864" s="12">
        <v>0</v>
      </c>
      <c r="BT2864" s="12" t="e">
        <f>IF(#REF!=0,"-",#REF!/#REF!*100)</f>
        <v>#REF!</v>
      </c>
    </row>
    <row r="2865" spans="1:72" x14ac:dyDescent="0.25">
      <c r="A2865" s="4" t="s">
        <v>958</v>
      </c>
      <c r="B2865" s="4" t="s">
        <v>1</v>
      </c>
      <c r="C2865" s="4" t="s">
        <v>12</v>
      </c>
      <c r="D2865" s="102" t="s">
        <v>960</v>
      </c>
      <c r="E2865" s="113">
        <v>6131</v>
      </c>
      <c r="F2865" s="102"/>
      <c r="G2865" s="98" t="s">
        <v>1644</v>
      </c>
      <c r="H2865" s="13" t="s">
        <v>32</v>
      </c>
      <c r="I2865" s="14">
        <v>0</v>
      </c>
      <c r="J2865" s="14"/>
      <c r="K2865" s="14"/>
      <c r="L2865" s="14"/>
      <c r="M2865" s="14"/>
      <c r="N2865" s="14"/>
      <c r="O2865" s="14">
        <f t="shared" si="4414"/>
        <v>0</v>
      </c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>
        <v>0</v>
      </c>
      <c r="AC2865" s="14">
        <v>0</v>
      </c>
      <c r="AD2865" s="14">
        <v>0</v>
      </c>
      <c r="AE2865" s="14"/>
      <c r="AF2865" s="14"/>
      <c r="AG2865" s="14"/>
      <c r="AH2865" s="14"/>
      <c r="AI2865" s="14"/>
      <c r="AJ2865" s="14">
        <f t="shared" si="4415"/>
        <v>0</v>
      </c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>
        <v>0</v>
      </c>
      <c r="AX2865" s="14">
        <v>0</v>
      </c>
      <c r="AY2865" s="14">
        <v>0</v>
      </c>
      <c r="AZ2865" s="14"/>
      <c r="BA2865" s="14"/>
      <c r="BB2865" s="14"/>
      <c r="BC2865" s="14"/>
      <c r="BD2865" s="14"/>
      <c r="BE2865" s="14">
        <f t="shared" si="4416"/>
        <v>0</v>
      </c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>
        <v>0</v>
      </c>
      <c r="BS2865" s="14">
        <v>0</v>
      </c>
      <c r="BT2865" s="14" t="e">
        <f>IF(#REF!=0,"-",#REF!/#REF!*100)</f>
        <v>#REF!</v>
      </c>
    </row>
    <row r="2866" spans="1:72" x14ac:dyDescent="0.25">
      <c r="A2866" s="4" t="s">
        <v>958</v>
      </c>
      <c r="B2866" s="4" t="s">
        <v>1</v>
      </c>
      <c r="C2866" s="4" t="s">
        <v>12</v>
      </c>
      <c r="D2866" s="102" t="s">
        <v>960</v>
      </c>
      <c r="E2866" s="113">
        <v>6133</v>
      </c>
      <c r="F2866" s="102"/>
      <c r="G2866" s="98" t="s">
        <v>1644</v>
      </c>
      <c r="H2866" s="13" t="s">
        <v>75</v>
      </c>
      <c r="I2866" s="14">
        <v>0</v>
      </c>
      <c r="J2866" s="14"/>
      <c r="K2866" s="14"/>
      <c r="L2866" s="14"/>
      <c r="M2866" s="14"/>
      <c r="N2866" s="14"/>
      <c r="O2866" s="14">
        <f t="shared" si="4414"/>
        <v>0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>
        <v>0</v>
      </c>
      <c r="AC2866" s="14">
        <v>0</v>
      </c>
      <c r="AD2866" s="14">
        <v>0</v>
      </c>
      <c r="AE2866" s="14"/>
      <c r="AF2866" s="14"/>
      <c r="AG2866" s="14"/>
      <c r="AH2866" s="14"/>
      <c r="AI2866" s="14"/>
      <c r="AJ2866" s="14">
        <f t="shared" si="4415"/>
        <v>0</v>
      </c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>
        <v>0</v>
      </c>
      <c r="AX2866" s="14">
        <v>0</v>
      </c>
      <c r="AY2866" s="14">
        <v>0</v>
      </c>
      <c r="AZ2866" s="14"/>
      <c r="BA2866" s="14"/>
      <c r="BB2866" s="14"/>
      <c r="BC2866" s="14"/>
      <c r="BD2866" s="14"/>
      <c r="BE2866" s="14">
        <f t="shared" si="4416"/>
        <v>0</v>
      </c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>
        <v>0</v>
      </c>
      <c r="BS2866" s="14">
        <v>0</v>
      </c>
      <c r="BT2866" s="14" t="e">
        <f>IF(#REF!=0,"-",#REF!/#REF!*100)</f>
        <v>#REF!</v>
      </c>
    </row>
    <row r="2867" spans="1:72" x14ac:dyDescent="0.25">
      <c r="A2867" s="4" t="s">
        <v>958</v>
      </c>
      <c r="B2867" s="4" t="s">
        <v>1</v>
      </c>
      <c r="C2867" s="4" t="s">
        <v>12</v>
      </c>
      <c r="D2867" s="102" t="s">
        <v>960</v>
      </c>
      <c r="E2867" s="113">
        <v>6134</v>
      </c>
      <c r="F2867" s="102"/>
      <c r="G2867" s="98" t="s">
        <v>1644</v>
      </c>
      <c r="H2867" s="13" t="s">
        <v>78</v>
      </c>
      <c r="I2867" s="14">
        <v>0</v>
      </c>
      <c r="J2867" s="14"/>
      <c r="K2867" s="14"/>
      <c r="L2867" s="14"/>
      <c r="M2867" s="14"/>
      <c r="N2867" s="14"/>
      <c r="O2867" s="14">
        <f t="shared" si="4414"/>
        <v>0</v>
      </c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>
        <v>0</v>
      </c>
      <c r="AC2867" s="14">
        <v>0</v>
      </c>
      <c r="AD2867" s="14">
        <v>0</v>
      </c>
      <c r="AE2867" s="14"/>
      <c r="AF2867" s="14"/>
      <c r="AG2867" s="14"/>
      <c r="AH2867" s="14"/>
      <c r="AI2867" s="14"/>
      <c r="AJ2867" s="14">
        <f t="shared" si="4415"/>
        <v>0</v>
      </c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>
        <v>0</v>
      </c>
      <c r="AX2867" s="14">
        <v>0</v>
      </c>
      <c r="AY2867" s="14">
        <v>0</v>
      </c>
      <c r="AZ2867" s="14"/>
      <c r="BA2867" s="14"/>
      <c r="BB2867" s="14"/>
      <c r="BC2867" s="14"/>
      <c r="BD2867" s="14"/>
      <c r="BE2867" s="14">
        <f t="shared" si="4416"/>
        <v>0</v>
      </c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>
        <v>0</v>
      </c>
      <c r="BS2867" s="14">
        <v>0</v>
      </c>
      <c r="BT2867" s="14" t="e">
        <f>IF(#REF!=0,"-",#REF!/#REF!*100)</f>
        <v>#REF!</v>
      </c>
    </row>
    <row r="2868" spans="1:72" x14ac:dyDescent="0.25">
      <c r="A2868" s="4" t="s">
        <v>958</v>
      </c>
      <c r="B2868" s="4" t="s">
        <v>1</v>
      </c>
      <c r="C2868" s="4" t="s">
        <v>12</v>
      </c>
      <c r="D2868" s="102" t="s">
        <v>960</v>
      </c>
      <c r="E2868" s="113">
        <v>6135</v>
      </c>
      <c r="F2868" s="102"/>
      <c r="G2868" s="98" t="s">
        <v>1644</v>
      </c>
      <c r="H2868" s="13" t="s">
        <v>81</v>
      </c>
      <c r="I2868" s="14">
        <v>0</v>
      </c>
      <c r="J2868" s="14"/>
      <c r="K2868" s="14"/>
      <c r="L2868" s="14"/>
      <c r="M2868" s="14"/>
      <c r="N2868" s="14"/>
      <c r="O2868" s="14">
        <f t="shared" si="4414"/>
        <v>0</v>
      </c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>
        <v>0</v>
      </c>
      <c r="AC2868" s="14">
        <v>0</v>
      </c>
      <c r="AD2868" s="14">
        <v>0</v>
      </c>
      <c r="AE2868" s="14"/>
      <c r="AF2868" s="14"/>
      <c r="AG2868" s="14"/>
      <c r="AH2868" s="14"/>
      <c r="AI2868" s="14"/>
      <c r="AJ2868" s="14">
        <f t="shared" si="4415"/>
        <v>0</v>
      </c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>
        <v>0</v>
      </c>
      <c r="AX2868" s="14">
        <v>0</v>
      </c>
      <c r="AY2868" s="14">
        <v>0</v>
      </c>
      <c r="AZ2868" s="14"/>
      <c r="BA2868" s="14"/>
      <c r="BB2868" s="14"/>
      <c r="BC2868" s="14"/>
      <c r="BD2868" s="14"/>
      <c r="BE2868" s="14">
        <f t="shared" si="4416"/>
        <v>0</v>
      </c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>
        <v>0</v>
      </c>
      <c r="BS2868" s="14">
        <v>0</v>
      </c>
      <c r="BT2868" s="14" t="e">
        <f>IF(#REF!=0,"-",#REF!/#REF!*100)</f>
        <v>#REF!</v>
      </c>
    </row>
    <row r="2869" spans="1:72" ht="22.5" x14ac:dyDescent="0.25">
      <c r="A2869" s="4" t="s">
        <v>958</v>
      </c>
      <c r="B2869" s="4" t="s">
        <v>1</v>
      </c>
      <c r="C2869" s="4" t="s">
        <v>12</v>
      </c>
      <c r="D2869" s="102" t="s">
        <v>960</v>
      </c>
      <c r="E2869" s="113">
        <v>6136</v>
      </c>
      <c r="F2869" s="102"/>
      <c r="G2869" s="98" t="s">
        <v>1644</v>
      </c>
      <c r="H2869" s="13" t="s">
        <v>84</v>
      </c>
      <c r="I2869" s="14">
        <v>0</v>
      </c>
      <c r="J2869" s="14"/>
      <c r="K2869" s="14"/>
      <c r="L2869" s="14"/>
      <c r="M2869" s="14"/>
      <c r="N2869" s="14"/>
      <c r="O2869" s="14">
        <f t="shared" si="4414"/>
        <v>0</v>
      </c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>
        <v>0</v>
      </c>
      <c r="AC2869" s="14">
        <v>0</v>
      </c>
      <c r="AD2869" s="14">
        <v>0</v>
      </c>
      <c r="AE2869" s="14"/>
      <c r="AF2869" s="14"/>
      <c r="AG2869" s="14"/>
      <c r="AH2869" s="14"/>
      <c r="AI2869" s="14"/>
      <c r="AJ2869" s="14">
        <f t="shared" si="4415"/>
        <v>0</v>
      </c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>
        <v>0</v>
      </c>
      <c r="AX2869" s="14">
        <v>0</v>
      </c>
      <c r="AY2869" s="14">
        <v>0</v>
      </c>
      <c r="AZ2869" s="14"/>
      <c r="BA2869" s="14"/>
      <c r="BB2869" s="14"/>
      <c r="BC2869" s="14"/>
      <c r="BD2869" s="14"/>
      <c r="BE2869" s="14">
        <f t="shared" si="4416"/>
        <v>0</v>
      </c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>
        <v>0</v>
      </c>
      <c r="BS2869" s="14">
        <v>0</v>
      </c>
      <c r="BT2869" s="14" t="e">
        <f>IF(#REF!=0,"-",#REF!/#REF!*100)</f>
        <v>#REF!</v>
      </c>
    </row>
    <row r="2870" spans="1:72" x14ac:dyDescent="0.25">
      <c r="A2870" s="4" t="s">
        <v>958</v>
      </c>
      <c r="B2870" s="4" t="s">
        <v>1</v>
      </c>
      <c r="C2870" s="4" t="s">
        <v>12</v>
      </c>
      <c r="D2870" s="102" t="s">
        <v>960</v>
      </c>
      <c r="E2870" s="113">
        <v>6137</v>
      </c>
      <c r="F2870" s="102"/>
      <c r="G2870" s="98" t="s">
        <v>1644</v>
      </c>
      <c r="H2870" s="13" t="s">
        <v>87</v>
      </c>
      <c r="I2870" s="14">
        <v>0</v>
      </c>
      <c r="J2870" s="14"/>
      <c r="K2870" s="14"/>
      <c r="L2870" s="14"/>
      <c r="M2870" s="14"/>
      <c r="N2870" s="14"/>
      <c r="O2870" s="14">
        <f t="shared" si="4414"/>
        <v>0</v>
      </c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>
        <v>0</v>
      </c>
      <c r="AC2870" s="14">
        <v>0</v>
      </c>
      <c r="AD2870" s="14">
        <v>0</v>
      </c>
      <c r="AE2870" s="14"/>
      <c r="AF2870" s="14"/>
      <c r="AG2870" s="14"/>
      <c r="AH2870" s="14"/>
      <c r="AI2870" s="14"/>
      <c r="AJ2870" s="14">
        <f t="shared" si="4415"/>
        <v>0</v>
      </c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>
        <v>0</v>
      </c>
      <c r="AX2870" s="14">
        <v>0</v>
      </c>
      <c r="AY2870" s="14">
        <v>0</v>
      </c>
      <c r="AZ2870" s="14"/>
      <c r="BA2870" s="14"/>
      <c r="BB2870" s="14"/>
      <c r="BC2870" s="14"/>
      <c r="BD2870" s="14"/>
      <c r="BE2870" s="14">
        <f t="shared" si="4416"/>
        <v>0</v>
      </c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>
        <v>0</v>
      </c>
      <c r="BS2870" s="14">
        <v>0</v>
      </c>
      <c r="BT2870" s="14" t="e">
        <f>IF(#REF!=0,"-",#REF!/#REF!*100)</f>
        <v>#REF!</v>
      </c>
    </row>
    <row r="2871" spans="1:72" ht="22.5" x14ac:dyDescent="0.25">
      <c r="A2871" s="4" t="s">
        <v>958</v>
      </c>
      <c r="B2871" s="4" t="s">
        <v>1</v>
      </c>
      <c r="C2871" s="4" t="s">
        <v>12</v>
      </c>
      <c r="D2871" s="102" t="s">
        <v>960</v>
      </c>
      <c r="E2871" s="113">
        <v>6138</v>
      </c>
      <c r="F2871" s="102"/>
      <c r="G2871" s="98" t="s">
        <v>1644</v>
      </c>
      <c r="H2871" s="13" t="s">
        <v>90</v>
      </c>
      <c r="I2871" s="14">
        <v>0</v>
      </c>
      <c r="J2871" s="14"/>
      <c r="K2871" s="14"/>
      <c r="L2871" s="14"/>
      <c r="M2871" s="14"/>
      <c r="N2871" s="14"/>
      <c r="O2871" s="14">
        <f t="shared" si="4414"/>
        <v>0</v>
      </c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>
        <v>0</v>
      </c>
      <c r="AC2871" s="14">
        <v>0</v>
      </c>
      <c r="AD2871" s="14">
        <v>0</v>
      </c>
      <c r="AE2871" s="14"/>
      <c r="AF2871" s="14"/>
      <c r="AG2871" s="14"/>
      <c r="AH2871" s="14"/>
      <c r="AI2871" s="14"/>
      <c r="AJ2871" s="14">
        <f t="shared" si="4415"/>
        <v>0</v>
      </c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>
        <v>0</v>
      </c>
      <c r="AX2871" s="14">
        <v>0</v>
      </c>
      <c r="AY2871" s="14">
        <v>0</v>
      </c>
      <c r="AZ2871" s="14"/>
      <c r="BA2871" s="14"/>
      <c r="BB2871" s="14"/>
      <c r="BC2871" s="14"/>
      <c r="BD2871" s="14"/>
      <c r="BE2871" s="14">
        <f t="shared" si="4416"/>
        <v>0</v>
      </c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>
        <v>0</v>
      </c>
      <c r="BS2871" s="14">
        <v>0</v>
      </c>
      <c r="BT2871" s="14" t="e">
        <f>IF(#REF!=0,"-",#REF!/#REF!*100)</f>
        <v>#REF!</v>
      </c>
    </row>
    <row r="2872" spans="1:72" x14ac:dyDescent="0.25">
      <c r="A2872" s="1" t="s">
        <v>958</v>
      </c>
      <c r="B2872" s="1" t="s">
        <v>1</v>
      </c>
      <c r="C2872" s="1" t="s">
        <v>12</v>
      </c>
      <c r="D2872" s="105" t="s">
        <v>960</v>
      </c>
      <c r="E2872" s="105" t="s">
        <v>34</v>
      </c>
      <c r="F2872" s="102" t="s">
        <v>0</v>
      </c>
      <c r="G2872" s="13" t="s">
        <v>0</v>
      </c>
      <c r="H2872" s="2" t="s">
        <v>35</v>
      </c>
      <c r="I2872" s="12">
        <f t="shared" ref="I2872:AA2872" si="4426">SUM(I2873:I2876)</f>
        <v>0</v>
      </c>
      <c r="J2872" s="12">
        <f t="shared" si="4426"/>
        <v>0</v>
      </c>
      <c r="K2872" s="12">
        <f t="shared" si="4426"/>
        <v>0</v>
      </c>
      <c r="L2872" s="12">
        <f t="shared" si="4426"/>
        <v>0</v>
      </c>
      <c r="M2872" s="12">
        <f t="shared" si="4426"/>
        <v>0</v>
      </c>
      <c r="N2872" s="12">
        <f t="shared" si="4426"/>
        <v>0</v>
      </c>
      <c r="O2872" s="12">
        <f t="shared" si="4426"/>
        <v>0</v>
      </c>
      <c r="P2872" s="12">
        <f t="shared" si="4426"/>
        <v>0</v>
      </c>
      <c r="Q2872" s="12">
        <f t="shared" si="4426"/>
        <v>0</v>
      </c>
      <c r="R2872" s="12">
        <f t="shared" si="4426"/>
        <v>0</v>
      </c>
      <c r="S2872" s="12">
        <f t="shared" si="4426"/>
        <v>0</v>
      </c>
      <c r="T2872" s="12">
        <f t="shared" si="4426"/>
        <v>0</v>
      </c>
      <c r="U2872" s="12">
        <f t="shared" si="4426"/>
        <v>0</v>
      </c>
      <c r="V2872" s="12">
        <f t="shared" si="4426"/>
        <v>0</v>
      </c>
      <c r="W2872" s="12">
        <f t="shared" si="4426"/>
        <v>0</v>
      </c>
      <c r="X2872" s="12">
        <f t="shared" si="4426"/>
        <v>0</v>
      </c>
      <c r="Y2872" s="12">
        <f t="shared" si="4426"/>
        <v>0</v>
      </c>
      <c r="Z2872" s="12">
        <f t="shared" si="4426"/>
        <v>0</v>
      </c>
      <c r="AA2872" s="12">
        <f t="shared" si="4426"/>
        <v>0</v>
      </c>
      <c r="AB2872" s="12">
        <v>0</v>
      </c>
      <c r="AC2872" s="12">
        <v>0</v>
      </c>
      <c r="AD2872" s="12">
        <f t="shared" ref="AD2872:AV2872" si="4427">SUM(AD2873:AD2876)</f>
        <v>0</v>
      </c>
      <c r="AE2872" s="12">
        <f t="shared" si="4427"/>
        <v>0</v>
      </c>
      <c r="AF2872" s="12">
        <f t="shared" si="4427"/>
        <v>0</v>
      </c>
      <c r="AG2872" s="12">
        <f t="shared" si="4427"/>
        <v>0</v>
      </c>
      <c r="AH2872" s="12">
        <f t="shared" si="4427"/>
        <v>0</v>
      </c>
      <c r="AI2872" s="12">
        <f t="shared" si="4427"/>
        <v>0</v>
      </c>
      <c r="AJ2872" s="12">
        <f t="shared" si="4427"/>
        <v>0</v>
      </c>
      <c r="AK2872" s="12">
        <f t="shared" si="4427"/>
        <v>0</v>
      </c>
      <c r="AL2872" s="12">
        <f t="shared" si="4427"/>
        <v>0</v>
      </c>
      <c r="AM2872" s="12">
        <f t="shared" si="4427"/>
        <v>0</v>
      </c>
      <c r="AN2872" s="12">
        <f t="shared" si="4427"/>
        <v>0</v>
      </c>
      <c r="AO2872" s="12">
        <f t="shared" si="4427"/>
        <v>0</v>
      </c>
      <c r="AP2872" s="12">
        <f t="shared" si="4427"/>
        <v>0</v>
      </c>
      <c r="AQ2872" s="12">
        <f t="shared" si="4427"/>
        <v>0</v>
      </c>
      <c r="AR2872" s="12">
        <f t="shared" si="4427"/>
        <v>0</v>
      </c>
      <c r="AS2872" s="12">
        <f t="shared" si="4427"/>
        <v>0</v>
      </c>
      <c r="AT2872" s="12">
        <f t="shared" si="4427"/>
        <v>0</v>
      </c>
      <c r="AU2872" s="12">
        <f t="shared" si="4427"/>
        <v>0</v>
      </c>
      <c r="AV2872" s="12">
        <f t="shared" si="4427"/>
        <v>0</v>
      </c>
      <c r="AW2872" s="12">
        <v>0</v>
      </c>
      <c r="AX2872" s="12">
        <v>0</v>
      </c>
      <c r="AY2872" s="12">
        <f t="shared" ref="AY2872:BQ2872" si="4428">SUM(AY2873:AY2876)</f>
        <v>0</v>
      </c>
      <c r="AZ2872" s="12">
        <f t="shared" si="4428"/>
        <v>0</v>
      </c>
      <c r="BA2872" s="12">
        <f t="shared" si="4428"/>
        <v>0</v>
      </c>
      <c r="BB2872" s="12">
        <f t="shared" si="4428"/>
        <v>0</v>
      </c>
      <c r="BC2872" s="12">
        <f t="shared" si="4428"/>
        <v>0</v>
      </c>
      <c r="BD2872" s="12">
        <f t="shared" si="4428"/>
        <v>0</v>
      </c>
      <c r="BE2872" s="12">
        <f t="shared" si="4428"/>
        <v>0</v>
      </c>
      <c r="BF2872" s="12">
        <f t="shared" si="4428"/>
        <v>0</v>
      </c>
      <c r="BG2872" s="12">
        <f t="shared" si="4428"/>
        <v>0</v>
      </c>
      <c r="BH2872" s="12">
        <f t="shared" si="4428"/>
        <v>0</v>
      </c>
      <c r="BI2872" s="12">
        <f t="shared" si="4428"/>
        <v>0</v>
      </c>
      <c r="BJ2872" s="12">
        <f t="shared" si="4428"/>
        <v>0</v>
      </c>
      <c r="BK2872" s="12">
        <f t="shared" si="4428"/>
        <v>0</v>
      </c>
      <c r="BL2872" s="12">
        <f t="shared" si="4428"/>
        <v>0</v>
      </c>
      <c r="BM2872" s="12">
        <f t="shared" si="4428"/>
        <v>0</v>
      </c>
      <c r="BN2872" s="12">
        <f t="shared" si="4428"/>
        <v>0</v>
      </c>
      <c r="BO2872" s="12">
        <f t="shared" si="4428"/>
        <v>0</v>
      </c>
      <c r="BP2872" s="12">
        <f t="shared" si="4428"/>
        <v>0</v>
      </c>
      <c r="BQ2872" s="12">
        <f t="shared" si="4428"/>
        <v>0</v>
      </c>
      <c r="BR2872" s="12">
        <v>0</v>
      </c>
      <c r="BS2872" s="12">
        <v>0</v>
      </c>
      <c r="BT2872" s="12" t="e">
        <f>IF(#REF!=0,"-",#REF!/#REF!*100)</f>
        <v>#REF!</v>
      </c>
    </row>
    <row r="2873" spans="1:72" x14ac:dyDescent="0.25">
      <c r="A2873" s="4" t="s">
        <v>958</v>
      </c>
      <c r="B2873" s="4" t="s">
        <v>1</v>
      </c>
      <c r="C2873" s="4" t="s">
        <v>12</v>
      </c>
      <c r="D2873" s="102" t="s">
        <v>960</v>
      </c>
      <c r="E2873" s="113">
        <v>6139</v>
      </c>
      <c r="F2873" s="102"/>
      <c r="G2873" s="98" t="s">
        <v>1644</v>
      </c>
      <c r="H2873" s="13" t="s">
        <v>35</v>
      </c>
      <c r="I2873" s="14">
        <v>0</v>
      </c>
      <c r="J2873" s="14"/>
      <c r="K2873" s="14"/>
      <c r="L2873" s="14"/>
      <c r="M2873" s="14"/>
      <c r="N2873" s="14"/>
      <c r="O2873" s="14">
        <f t="shared" si="4414"/>
        <v>0</v>
      </c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>
        <v>0</v>
      </c>
      <c r="AC2873" s="14">
        <v>0</v>
      </c>
      <c r="AD2873" s="14">
        <v>0</v>
      </c>
      <c r="AE2873" s="14"/>
      <c r="AF2873" s="14"/>
      <c r="AG2873" s="14"/>
      <c r="AH2873" s="14"/>
      <c r="AI2873" s="14"/>
      <c r="AJ2873" s="14">
        <f t="shared" si="4415"/>
        <v>0</v>
      </c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>
        <v>0</v>
      </c>
      <c r="AX2873" s="14">
        <v>0</v>
      </c>
      <c r="AY2873" s="14">
        <v>0</v>
      </c>
      <c r="AZ2873" s="14"/>
      <c r="BA2873" s="14"/>
      <c r="BB2873" s="14"/>
      <c r="BC2873" s="14"/>
      <c r="BD2873" s="14"/>
      <c r="BE2873" s="14">
        <f t="shared" si="4416"/>
        <v>0</v>
      </c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>
        <v>0</v>
      </c>
      <c r="BS2873" s="14">
        <v>0</v>
      </c>
      <c r="BT2873" s="14" t="e">
        <f>IF(#REF!=0,"-",#REF!/#REF!*100)</f>
        <v>#REF!</v>
      </c>
    </row>
    <row r="2874" spans="1:72" ht="22.5" x14ac:dyDescent="0.25">
      <c r="A2874" s="4" t="s">
        <v>958</v>
      </c>
      <c r="B2874" s="4" t="s">
        <v>1</v>
      </c>
      <c r="C2874" s="4" t="s">
        <v>12</v>
      </c>
      <c r="D2874" s="102" t="s">
        <v>960</v>
      </c>
      <c r="E2874" s="113">
        <v>6139</v>
      </c>
      <c r="F2874" s="102" t="s">
        <v>966</v>
      </c>
      <c r="G2874" s="98" t="s">
        <v>1644</v>
      </c>
      <c r="H2874" s="13" t="s">
        <v>37</v>
      </c>
      <c r="I2874" s="14">
        <v>0</v>
      </c>
      <c r="J2874" s="14"/>
      <c r="K2874" s="14"/>
      <c r="L2874" s="14"/>
      <c r="M2874" s="14"/>
      <c r="N2874" s="14"/>
      <c r="O2874" s="14">
        <f t="shared" si="4414"/>
        <v>0</v>
      </c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>
        <v>0</v>
      </c>
      <c r="AC2874" s="14">
        <v>0</v>
      </c>
      <c r="AD2874" s="14">
        <v>0</v>
      </c>
      <c r="AE2874" s="14"/>
      <c r="AF2874" s="14"/>
      <c r="AG2874" s="14"/>
      <c r="AH2874" s="14"/>
      <c r="AI2874" s="14"/>
      <c r="AJ2874" s="14">
        <f t="shared" si="4415"/>
        <v>0</v>
      </c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>
        <v>0</v>
      </c>
      <c r="AX2874" s="14">
        <v>0</v>
      </c>
      <c r="AY2874" s="14">
        <v>0</v>
      </c>
      <c r="AZ2874" s="14"/>
      <c r="BA2874" s="14"/>
      <c r="BB2874" s="14"/>
      <c r="BC2874" s="14"/>
      <c r="BD2874" s="14"/>
      <c r="BE2874" s="14">
        <f t="shared" si="4416"/>
        <v>0</v>
      </c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>
        <v>0</v>
      </c>
      <c r="BS2874" s="14">
        <v>0</v>
      </c>
      <c r="BT2874" s="14" t="e">
        <f>IF(#REF!=0,"-",#REF!/#REF!*100)</f>
        <v>#REF!</v>
      </c>
    </row>
    <row r="2875" spans="1:72" ht="33.75" x14ac:dyDescent="0.25">
      <c r="A2875" s="4" t="s">
        <v>958</v>
      </c>
      <c r="B2875" s="4" t="s">
        <v>1</v>
      </c>
      <c r="C2875" s="4" t="s">
        <v>12</v>
      </c>
      <c r="D2875" s="102" t="s">
        <v>960</v>
      </c>
      <c r="E2875" s="113">
        <v>6139</v>
      </c>
      <c r="F2875" s="102" t="s">
        <v>967</v>
      </c>
      <c r="G2875" s="98" t="s">
        <v>1644</v>
      </c>
      <c r="H2875" s="13" t="s">
        <v>38</v>
      </c>
      <c r="I2875" s="14">
        <v>0</v>
      </c>
      <c r="J2875" s="14"/>
      <c r="K2875" s="14"/>
      <c r="L2875" s="14"/>
      <c r="M2875" s="14"/>
      <c r="N2875" s="14"/>
      <c r="O2875" s="14">
        <f t="shared" si="4414"/>
        <v>0</v>
      </c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>
        <v>0</v>
      </c>
      <c r="AC2875" s="14">
        <v>0</v>
      </c>
      <c r="AD2875" s="14">
        <v>0</v>
      </c>
      <c r="AE2875" s="14"/>
      <c r="AF2875" s="14"/>
      <c r="AG2875" s="14"/>
      <c r="AH2875" s="14"/>
      <c r="AI2875" s="14"/>
      <c r="AJ2875" s="14">
        <f t="shared" si="4415"/>
        <v>0</v>
      </c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>
        <v>0</v>
      </c>
      <c r="AX2875" s="14">
        <v>0</v>
      </c>
      <c r="AY2875" s="14">
        <v>0</v>
      </c>
      <c r="AZ2875" s="14"/>
      <c r="BA2875" s="14"/>
      <c r="BB2875" s="14"/>
      <c r="BC2875" s="14"/>
      <c r="BD2875" s="14"/>
      <c r="BE2875" s="14">
        <f t="shared" si="4416"/>
        <v>0</v>
      </c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>
        <v>0</v>
      </c>
      <c r="BS2875" s="14">
        <v>0</v>
      </c>
      <c r="BT2875" s="14" t="e">
        <f>IF(#REF!=0,"-",#REF!/#REF!*100)</f>
        <v>#REF!</v>
      </c>
    </row>
    <row r="2876" spans="1:72" x14ac:dyDescent="0.25">
      <c r="A2876" s="4" t="s">
        <v>958</v>
      </c>
      <c r="B2876" s="4" t="s">
        <v>1</v>
      </c>
      <c r="C2876" s="4" t="s">
        <v>12</v>
      </c>
      <c r="D2876" s="102" t="s">
        <v>960</v>
      </c>
      <c r="E2876" s="113">
        <v>6139</v>
      </c>
      <c r="F2876" s="102" t="s">
        <v>1624</v>
      </c>
      <c r="G2876" s="98" t="s">
        <v>1644</v>
      </c>
      <c r="H2876" s="13" t="s">
        <v>1570</v>
      </c>
      <c r="I2876" s="14">
        <v>0</v>
      </c>
      <c r="J2876" s="14"/>
      <c r="K2876" s="14"/>
      <c r="L2876" s="14"/>
      <c r="M2876" s="14"/>
      <c r="N2876" s="14"/>
      <c r="O2876" s="14">
        <f t="shared" si="4414"/>
        <v>0</v>
      </c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>
        <v>0</v>
      </c>
      <c r="AC2876" s="14">
        <v>0</v>
      </c>
      <c r="AD2876" s="14"/>
      <c r="AE2876" s="14"/>
      <c r="AF2876" s="14"/>
      <c r="AG2876" s="14"/>
      <c r="AH2876" s="14"/>
      <c r="AI2876" s="14"/>
      <c r="AJ2876" s="14">
        <f t="shared" si="4415"/>
        <v>0</v>
      </c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>
        <v>0</v>
      </c>
      <c r="AX2876" s="14">
        <v>0</v>
      </c>
      <c r="AY2876" s="14"/>
      <c r="AZ2876" s="14"/>
      <c r="BA2876" s="14"/>
      <c r="BB2876" s="14"/>
      <c r="BC2876" s="14"/>
      <c r="BD2876" s="14"/>
      <c r="BE2876" s="14">
        <f t="shared" si="4416"/>
        <v>0</v>
      </c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>
        <v>0</v>
      </c>
      <c r="BS2876" s="14">
        <v>0</v>
      </c>
      <c r="BT2876" s="14" t="e">
        <f>IF(#REF!=0,"-",#REF!/#REF!*100)</f>
        <v>#REF!</v>
      </c>
    </row>
    <row r="2877" spans="1:72" ht="33.75" x14ac:dyDescent="0.25">
      <c r="A2877" s="1" t="s">
        <v>0</v>
      </c>
      <c r="B2877" s="1" t="s">
        <v>0</v>
      </c>
      <c r="C2877" s="1" t="s">
        <v>0</v>
      </c>
      <c r="D2877" s="101" t="s">
        <v>0</v>
      </c>
      <c r="E2877" s="101" t="s">
        <v>0</v>
      </c>
      <c r="F2877" s="101" t="s">
        <v>0</v>
      </c>
      <c r="G2877" s="2" t="s">
        <v>0</v>
      </c>
      <c r="H2877" s="10" t="s">
        <v>39</v>
      </c>
      <c r="I2877" s="11">
        <f t="shared" ref="I2877:X2878" si="4429">SUM(I2878)</f>
        <v>0</v>
      </c>
      <c r="J2877" s="11">
        <f t="shared" si="4429"/>
        <v>0</v>
      </c>
      <c r="K2877" s="11">
        <f t="shared" si="4429"/>
        <v>0</v>
      </c>
      <c r="L2877" s="11">
        <f t="shared" si="4429"/>
        <v>0</v>
      </c>
      <c r="M2877" s="11">
        <f t="shared" si="4429"/>
        <v>0</v>
      </c>
      <c r="N2877" s="11">
        <f t="shared" si="4429"/>
        <v>0</v>
      </c>
      <c r="O2877" s="11">
        <f t="shared" si="4429"/>
        <v>0</v>
      </c>
      <c r="P2877" s="11">
        <f t="shared" si="4429"/>
        <v>0</v>
      </c>
      <c r="Q2877" s="11">
        <f t="shared" si="4429"/>
        <v>0</v>
      </c>
      <c r="R2877" s="11">
        <f t="shared" si="4429"/>
        <v>0</v>
      </c>
      <c r="S2877" s="11">
        <f t="shared" si="4429"/>
        <v>0</v>
      </c>
      <c r="T2877" s="11">
        <f t="shared" si="4429"/>
        <v>0</v>
      </c>
      <c r="U2877" s="11">
        <f t="shared" si="4429"/>
        <v>0</v>
      </c>
      <c r="V2877" s="11">
        <f t="shared" si="4429"/>
        <v>0</v>
      </c>
      <c r="W2877" s="11">
        <f t="shared" si="4429"/>
        <v>0</v>
      </c>
      <c r="X2877" s="11">
        <f t="shared" si="4429"/>
        <v>0</v>
      </c>
      <c r="Y2877" s="11">
        <f t="shared" ref="J2877:AA2878" si="4430">SUM(Y2878)</f>
        <v>0</v>
      </c>
      <c r="Z2877" s="11">
        <f t="shared" si="4430"/>
        <v>0</v>
      </c>
      <c r="AA2877" s="11">
        <f t="shared" si="4430"/>
        <v>0</v>
      </c>
      <c r="AB2877" s="11">
        <v>0</v>
      </c>
      <c r="AC2877" s="11">
        <v>0</v>
      </c>
      <c r="AD2877" s="11">
        <f t="shared" ref="AD2877:AS2878" si="4431">SUM(AD2878)</f>
        <v>0</v>
      </c>
      <c r="AE2877" s="11">
        <f t="shared" si="4431"/>
        <v>0</v>
      </c>
      <c r="AF2877" s="11">
        <f t="shared" si="4431"/>
        <v>0</v>
      </c>
      <c r="AG2877" s="11">
        <f t="shared" si="4431"/>
        <v>0</v>
      </c>
      <c r="AH2877" s="11">
        <f t="shared" si="4431"/>
        <v>0</v>
      </c>
      <c r="AI2877" s="11">
        <f t="shared" si="4431"/>
        <v>0</v>
      </c>
      <c r="AJ2877" s="11">
        <f t="shared" si="4431"/>
        <v>0</v>
      </c>
      <c r="AK2877" s="11">
        <f t="shared" si="4431"/>
        <v>0</v>
      </c>
      <c r="AL2877" s="11">
        <f t="shared" si="4431"/>
        <v>0</v>
      </c>
      <c r="AM2877" s="11">
        <f t="shared" si="4431"/>
        <v>0</v>
      </c>
      <c r="AN2877" s="11">
        <f t="shared" si="4431"/>
        <v>0</v>
      </c>
      <c r="AO2877" s="11">
        <f t="shared" si="4431"/>
        <v>0</v>
      </c>
      <c r="AP2877" s="11">
        <f t="shared" si="4431"/>
        <v>0</v>
      </c>
      <c r="AQ2877" s="11">
        <f t="shared" si="4431"/>
        <v>0</v>
      </c>
      <c r="AR2877" s="11">
        <f t="shared" si="4431"/>
        <v>0</v>
      </c>
      <c r="AS2877" s="11">
        <f t="shared" si="4431"/>
        <v>0</v>
      </c>
      <c r="AT2877" s="11">
        <f t="shared" ref="AE2877:AV2878" si="4432">SUM(AT2878)</f>
        <v>0</v>
      </c>
      <c r="AU2877" s="11">
        <f t="shared" si="4432"/>
        <v>0</v>
      </c>
      <c r="AV2877" s="11">
        <f t="shared" si="4432"/>
        <v>0</v>
      </c>
      <c r="AW2877" s="11">
        <v>0</v>
      </c>
      <c r="AX2877" s="11">
        <v>0</v>
      </c>
      <c r="AY2877" s="11">
        <f t="shared" ref="AY2877:BN2878" si="4433">SUM(AY2878)</f>
        <v>0</v>
      </c>
      <c r="AZ2877" s="11">
        <f t="shared" si="4433"/>
        <v>0</v>
      </c>
      <c r="BA2877" s="11">
        <f t="shared" si="4433"/>
        <v>0</v>
      </c>
      <c r="BB2877" s="11">
        <f t="shared" si="4433"/>
        <v>0</v>
      </c>
      <c r="BC2877" s="11">
        <f t="shared" si="4433"/>
        <v>0</v>
      </c>
      <c r="BD2877" s="11">
        <f t="shared" si="4433"/>
        <v>0</v>
      </c>
      <c r="BE2877" s="11">
        <f t="shared" si="4433"/>
        <v>0</v>
      </c>
      <c r="BF2877" s="11">
        <f t="shared" si="4433"/>
        <v>0</v>
      </c>
      <c r="BG2877" s="11">
        <f t="shared" si="4433"/>
        <v>0</v>
      </c>
      <c r="BH2877" s="11">
        <f t="shared" si="4433"/>
        <v>0</v>
      </c>
      <c r="BI2877" s="11">
        <f t="shared" si="4433"/>
        <v>0</v>
      </c>
      <c r="BJ2877" s="11">
        <f t="shared" si="4433"/>
        <v>0</v>
      </c>
      <c r="BK2877" s="11">
        <f t="shared" si="4433"/>
        <v>0</v>
      </c>
      <c r="BL2877" s="11">
        <f t="shared" si="4433"/>
        <v>0</v>
      </c>
      <c r="BM2877" s="11">
        <f t="shared" si="4433"/>
        <v>0</v>
      </c>
      <c r="BN2877" s="11">
        <f t="shared" si="4433"/>
        <v>0</v>
      </c>
      <c r="BO2877" s="11">
        <f t="shared" ref="AZ2877:BQ2878" si="4434">SUM(BO2878)</f>
        <v>0</v>
      </c>
      <c r="BP2877" s="11">
        <f t="shared" si="4434"/>
        <v>0</v>
      </c>
      <c r="BQ2877" s="11">
        <f t="shared" si="4434"/>
        <v>0</v>
      </c>
      <c r="BR2877" s="11">
        <v>0</v>
      </c>
      <c r="BS2877" s="11">
        <v>0</v>
      </c>
      <c r="BT2877" s="11" t="e">
        <f>IF(#REF!=0,"-",#REF!/#REF!*100)</f>
        <v>#REF!</v>
      </c>
    </row>
    <row r="2878" spans="1:72" ht="22.5" x14ac:dyDescent="0.25">
      <c r="A2878" s="4" t="s">
        <v>958</v>
      </c>
      <c r="B2878" s="4" t="s">
        <v>1</v>
      </c>
      <c r="C2878" s="4" t="s">
        <v>12</v>
      </c>
      <c r="D2878" s="102" t="s">
        <v>960</v>
      </c>
      <c r="E2878" s="101" t="s">
        <v>40</v>
      </c>
      <c r="F2878" s="101" t="s">
        <v>0</v>
      </c>
      <c r="G2878" s="2" t="s">
        <v>0</v>
      </c>
      <c r="H2878" s="2" t="s">
        <v>41</v>
      </c>
      <c r="I2878" s="12">
        <f t="shared" si="4429"/>
        <v>0</v>
      </c>
      <c r="J2878" s="12">
        <f t="shared" si="4430"/>
        <v>0</v>
      </c>
      <c r="K2878" s="12">
        <f t="shared" si="4430"/>
        <v>0</v>
      </c>
      <c r="L2878" s="12">
        <f t="shared" si="4430"/>
        <v>0</v>
      </c>
      <c r="M2878" s="12">
        <f t="shared" si="4430"/>
        <v>0</v>
      </c>
      <c r="N2878" s="12">
        <f t="shared" si="4430"/>
        <v>0</v>
      </c>
      <c r="O2878" s="12">
        <f t="shared" si="4430"/>
        <v>0</v>
      </c>
      <c r="P2878" s="12">
        <f t="shared" si="4430"/>
        <v>0</v>
      </c>
      <c r="Q2878" s="12">
        <f t="shared" si="4430"/>
        <v>0</v>
      </c>
      <c r="R2878" s="12">
        <f t="shared" si="4430"/>
        <v>0</v>
      </c>
      <c r="S2878" s="12">
        <f t="shared" si="4430"/>
        <v>0</v>
      </c>
      <c r="T2878" s="12">
        <f t="shared" si="4430"/>
        <v>0</v>
      </c>
      <c r="U2878" s="12">
        <f t="shared" si="4430"/>
        <v>0</v>
      </c>
      <c r="V2878" s="12">
        <f t="shared" si="4430"/>
        <v>0</v>
      </c>
      <c r="W2878" s="12">
        <f t="shared" si="4430"/>
        <v>0</v>
      </c>
      <c r="X2878" s="12">
        <f t="shared" si="4430"/>
        <v>0</v>
      </c>
      <c r="Y2878" s="12">
        <f t="shared" si="4430"/>
        <v>0</v>
      </c>
      <c r="Z2878" s="12">
        <f t="shared" si="4430"/>
        <v>0</v>
      </c>
      <c r="AA2878" s="12">
        <f t="shared" si="4430"/>
        <v>0</v>
      </c>
      <c r="AB2878" s="12">
        <v>0</v>
      </c>
      <c r="AC2878" s="12">
        <v>0</v>
      </c>
      <c r="AD2878" s="12">
        <f t="shared" si="4431"/>
        <v>0</v>
      </c>
      <c r="AE2878" s="12">
        <f t="shared" si="4432"/>
        <v>0</v>
      </c>
      <c r="AF2878" s="12">
        <f t="shared" si="4432"/>
        <v>0</v>
      </c>
      <c r="AG2878" s="12">
        <f t="shared" si="4432"/>
        <v>0</v>
      </c>
      <c r="AH2878" s="12">
        <f t="shared" si="4432"/>
        <v>0</v>
      </c>
      <c r="AI2878" s="12">
        <f t="shared" si="4432"/>
        <v>0</v>
      </c>
      <c r="AJ2878" s="12">
        <f t="shared" si="4432"/>
        <v>0</v>
      </c>
      <c r="AK2878" s="12">
        <f t="shared" si="4432"/>
        <v>0</v>
      </c>
      <c r="AL2878" s="12">
        <f t="shared" si="4432"/>
        <v>0</v>
      </c>
      <c r="AM2878" s="12">
        <f t="shared" si="4432"/>
        <v>0</v>
      </c>
      <c r="AN2878" s="12">
        <f t="shared" si="4432"/>
        <v>0</v>
      </c>
      <c r="AO2878" s="12">
        <f t="shared" si="4432"/>
        <v>0</v>
      </c>
      <c r="AP2878" s="12">
        <f t="shared" si="4432"/>
        <v>0</v>
      </c>
      <c r="AQ2878" s="12">
        <f t="shared" si="4432"/>
        <v>0</v>
      </c>
      <c r="AR2878" s="12">
        <f t="shared" si="4432"/>
        <v>0</v>
      </c>
      <c r="AS2878" s="12">
        <f t="shared" si="4432"/>
        <v>0</v>
      </c>
      <c r="AT2878" s="12">
        <f t="shared" si="4432"/>
        <v>0</v>
      </c>
      <c r="AU2878" s="12">
        <f t="shared" si="4432"/>
        <v>0</v>
      </c>
      <c r="AV2878" s="12">
        <f t="shared" si="4432"/>
        <v>0</v>
      </c>
      <c r="AW2878" s="12">
        <v>0</v>
      </c>
      <c r="AX2878" s="12">
        <v>0</v>
      </c>
      <c r="AY2878" s="12">
        <f t="shared" si="4433"/>
        <v>0</v>
      </c>
      <c r="AZ2878" s="12">
        <f t="shared" si="4434"/>
        <v>0</v>
      </c>
      <c r="BA2878" s="12">
        <f t="shared" si="4434"/>
        <v>0</v>
      </c>
      <c r="BB2878" s="12">
        <f t="shared" si="4434"/>
        <v>0</v>
      </c>
      <c r="BC2878" s="12">
        <f t="shared" si="4434"/>
        <v>0</v>
      </c>
      <c r="BD2878" s="12">
        <f t="shared" si="4434"/>
        <v>0</v>
      </c>
      <c r="BE2878" s="12">
        <f t="shared" si="4434"/>
        <v>0</v>
      </c>
      <c r="BF2878" s="12">
        <f t="shared" si="4434"/>
        <v>0</v>
      </c>
      <c r="BG2878" s="12">
        <f t="shared" si="4434"/>
        <v>0</v>
      </c>
      <c r="BH2878" s="12">
        <f t="shared" si="4434"/>
        <v>0</v>
      </c>
      <c r="BI2878" s="12">
        <f t="shared" si="4434"/>
        <v>0</v>
      </c>
      <c r="BJ2878" s="12">
        <f t="shared" si="4434"/>
        <v>0</v>
      </c>
      <c r="BK2878" s="12">
        <f t="shared" si="4434"/>
        <v>0</v>
      </c>
      <c r="BL2878" s="12">
        <f t="shared" si="4434"/>
        <v>0</v>
      </c>
      <c r="BM2878" s="12">
        <f t="shared" si="4434"/>
        <v>0</v>
      </c>
      <c r="BN2878" s="12">
        <f t="shared" si="4434"/>
        <v>0</v>
      </c>
      <c r="BO2878" s="12">
        <f t="shared" si="4434"/>
        <v>0</v>
      </c>
      <c r="BP2878" s="12">
        <f t="shared" si="4434"/>
        <v>0</v>
      </c>
      <c r="BQ2878" s="12">
        <f t="shared" si="4434"/>
        <v>0</v>
      </c>
      <c r="BR2878" s="12">
        <v>0</v>
      </c>
      <c r="BS2878" s="12">
        <v>0</v>
      </c>
      <c r="BT2878" s="12" t="e">
        <f>IF(#REF!=0,"-",#REF!/#REF!*100)</f>
        <v>#REF!</v>
      </c>
    </row>
    <row r="2879" spans="1:72" x14ac:dyDescent="0.25">
      <c r="A2879" s="4" t="s">
        <v>958</v>
      </c>
      <c r="B2879" s="4" t="s">
        <v>1</v>
      </c>
      <c r="C2879" s="4" t="s">
        <v>12</v>
      </c>
      <c r="D2879" s="102" t="s">
        <v>960</v>
      </c>
      <c r="E2879" s="113">
        <v>6148</v>
      </c>
      <c r="F2879" s="102"/>
      <c r="G2879" s="98" t="s">
        <v>1644</v>
      </c>
      <c r="H2879" s="13" t="s">
        <v>45</v>
      </c>
      <c r="I2879" s="14">
        <v>0</v>
      </c>
      <c r="J2879" s="14"/>
      <c r="K2879" s="14"/>
      <c r="L2879" s="14"/>
      <c r="M2879" s="14"/>
      <c r="N2879" s="14"/>
      <c r="O2879" s="14">
        <f t="shared" si="4414"/>
        <v>0</v>
      </c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>
        <v>0</v>
      </c>
      <c r="AC2879" s="14">
        <v>0</v>
      </c>
      <c r="AD2879" s="14">
        <v>0</v>
      </c>
      <c r="AE2879" s="14"/>
      <c r="AF2879" s="14"/>
      <c r="AG2879" s="14"/>
      <c r="AH2879" s="14"/>
      <c r="AI2879" s="14"/>
      <c r="AJ2879" s="14">
        <f t="shared" si="4415"/>
        <v>0</v>
      </c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>
        <v>0</v>
      </c>
      <c r="AX2879" s="14">
        <v>0</v>
      </c>
      <c r="AY2879" s="14">
        <v>0</v>
      </c>
      <c r="AZ2879" s="14"/>
      <c r="BA2879" s="14"/>
      <c r="BB2879" s="14"/>
      <c r="BC2879" s="14"/>
      <c r="BD2879" s="14"/>
      <c r="BE2879" s="14">
        <f t="shared" si="4416"/>
        <v>0</v>
      </c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>
        <v>0</v>
      </c>
      <c r="BS2879" s="14">
        <v>0</v>
      </c>
      <c r="BT2879" s="14" t="e">
        <f>IF(#REF!=0,"-",#REF!/#REF!*100)</f>
        <v>#REF!</v>
      </c>
    </row>
    <row r="2880" spans="1:72" ht="33.75" x14ac:dyDescent="0.25">
      <c r="A2880" s="1" t="s">
        <v>0</v>
      </c>
      <c r="B2880" s="1" t="s">
        <v>0</v>
      </c>
      <c r="C2880" s="1" t="s">
        <v>0</v>
      </c>
      <c r="D2880" s="101" t="s">
        <v>0</v>
      </c>
      <c r="E2880" s="101" t="s">
        <v>0</v>
      </c>
      <c r="F2880" s="101" t="s">
        <v>0</v>
      </c>
      <c r="G2880" s="2" t="s">
        <v>0</v>
      </c>
      <c r="H2880" s="10" t="s">
        <v>47</v>
      </c>
      <c r="I2880" s="11">
        <f t="shared" ref="I2880:AA2880" si="4435">SUM(I2881)</f>
        <v>0</v>
      </c>
      <c r="J2880" s="11">
        <f t="shared" si="4435"/>
        <v>0</v>
      </c>
      <c r="K2880" s="11">
        <f t="shared" si="4435"/>
        <v>0</v>
      </c>
      <c r="L2880" s="11">
        <f t="shared" si="4435"/>
        <v>0</v>
      </c>
      <c r="M2880" s="11">
        <f t="shared" si="4435"/>
        <v>0</v>
      </c>
      <c r="N2880" s="11">
        <f t="shared" si="4435"/>
        <v>0</v>
      </c>
      <c r="O2880" s="11">
        <f t="shared" si="4435"/>
        <v>0</v>
      </c>
      <c r="P2880" s="11">
        <f t="shared" si="4435"/>
        <v>0</v>
      </c>
      <c r="Q2880" s="11">
        <f t="shared" si="4435"/>
        <v>0</v>
      </c>
      <c r="R2880" s="11">
        <f t="shared" si="4435"/>
        <v>0</v>
      </c>
      <c r="S2880" s="11">
        <f t="shared" si="4435"/>
        <v>0</v>
      </c>
      <c r="T2880" s="11">
        <f t="shared" si="4435"/>
        <v>0</v>
      </c>
      <c r="U2880" s="11">
        <f t="shared" si="4435"/>
        <v>0</v>
      </c>
      <c r="V2880" s="11">
        <f t="shared" si="4435"/>
        <v>0</v>
      </c>
      <c r="W2880" s="11">
        <f t="shared" si="4435"/>
        <v>0</v>
      </c>
      <c r="X2880" s="11">
        <f t="shared" si="4435"/>
        <v>0</v>
      </c>
      <c r="Y2880" s="11">
        <f t="shared" si="4435"/>
        <v>0</v>
      </c>
      <c r="Z2880" s="11">
        <f t="shared" si="4435"/>
        <v>0</v>
      </c>
      <c r="AA2880" s="11">
        <f t="shared" si="4435"/>
        <v>0</v>
      </c>
      <c r="AB2880" s="11">
        <v>0</v>
      </c>
      <c r="AC2880" s="11">
        <v>0</v>
      </c>
      <c r="AD2880" s="11">
        <f t="shared" ref="AD2880:AV2880" si="4436">SUM(AD2881)</f>
        <v>0</v>
      </c>
      <c r="AE2880" s="11">
        <f t="shared" si="4436"/>
        <v>0</v>
      </c>
      <c r="AF2880" s="11">
        <f t="shared" si="4436"/>
        <v>0</v>
      </c>
      <c r="AG2880" s="11">
        <f t="shared" si="4436"/>
        <v>0</v>
      </c>
      <c r="AH2880" s="11">
        <f t="shared" si="4436"/>
        <v>0</v>
      </c>
      <c r="AI2880" s="11">
        <f t="shared" si="4436"/>
        <v>0</v>
      </c>
      <c r="AJ2880" s="11">
        <f t="shared" si="4436"/>
        <v>0</v>
      </c>
      <c r="AK2880" s="11">
        <f t="shared" si="4436"/>
        <v>0</v>
      </c>
      <c r="AL2880" s="11">
        <f t="shared" si="4436"/>
        <v>0</v>
      </c>
      <c r="AM2880" s="11">
        <f t="shared" si="4436"/>
        <v>0</v>
      </c>
      <c r="AN2880" s="11">
        <f t="shared" si="4436"/>
        <v>0</v>
      </c>
      <c r="AO2880" s="11">
        <f t="shared" si="4436"/>
        <v>0</v>
      </c>
      <c r="AP2880" s="11">
        <f t="shared" si="4436"/>
        <v>0</v>
      </c>
      <c r="AQ2880" s="11">
        <f t="shared" si="4436"/>
        <v>0</v>
      </c>
      <c r="AR2880" s="11">
        <f t="shared" si="4436"/>
        <v>0</v>
      </c>
      <c r="AS2880" s="11">
        <f t="shared" si="4436"/>
        <v>0</v>
      </c>
      <c r="AT2880" s="11">
        <f t="shared" si="4436"/>
        <v>0</v>
      </c>
      <c r="AU2880" s="11">
        <f t="shared" si="4436"/>
        <v>0</v>
      </c>
      <c r="AV2880" s="11">
        <f t="shared" si="4436"/>
        <v>0</v>
      </c>
      <c r="AW2880" s="11">
        <v>0</v>
      </c>
      <c r="AX2880" s="11">
        <v>0</v>
      </c>
      <c r="AY2880" s="11">
        <f t="shared" ref="AY2880:BQ2880" si="4437">SUM(AY2881)</f>
        <v>0</v>
      </c>
      <c r="AZ2880" s="11">
        <f t="shared" si="4437"/>
        <v>0</v>
      </c>
      <c r="BA2880" s="11">
        <f t="shared" si="4437"/>
        <v>0</v>
      </c>
      <c r="BB2880" s="11">
        <f t="shared" si="4437"/>
        <v>0</v>
      </c>
      <c r="BC2880" s="11">
        <f t="shared" si="4437"/>
        <v>0</v>
      </c>
      <c r="BD2880" s="11">
        <f t="shared" si="4437"/>
        <v>0</v>
      </c>
      <c r="BE2880" s="11">
        <f t="shared" si="4437"/>
        <v>0</v>
      </c>
      <c r="BF2880" s="11">
        <f t="shared" si="4437"/>
        <v>0</v>
      </c>
      <c r="BG2880" s="11">
        <f t="shared" si="4437"/>
        <v>0</v>
      </c>
      <c r="BH2880" s="11">
        <f t="shared" si="4437"/>
        <v>0</v>
      </c>
      <c r="BI2880" s="11">
        <f t="shared" si="4437"/>
        <v>0</v>
      </c>
      <c r="BJ2880" s="11">
        <f t="shared" si="4437"/>
        <v>0</v>
      </c>
      <c r="BK2880" s="11">
        <f t="shared" si="4437"/>
        <v>0</v>
      </c>
      <c r="BL2880" s="11">
        <f t="shared" si="4437"/>
        <v>0</v>
      </c>
      <c r="BM2880" s="11">
        <f t="shared" si="4437"/>
        <v>0</v>
      </c>
      <c r="BN2880" s="11">
        <f t="shared" si="4437"/>
        <v>0</v>
      </c>
      <c r="BO2880" s="11">
        <f t="shared" si="4437"/>
        <v>0</v>
      </c>
      <c r="BP2880" s="11">
        <f t="shared" si="4437"/>
        <v>0</v>
      </c>
      <c r="BQ2880" s="11">
        <f t="shared" si="4437"/>
        <v>0</v>
      </c>
      <c r="BR2880" s="11">
        <v>0</v>
      </c>
      <c r="BS2880" s="11">
        <v>0</v>
      </c>
      <c r="BT2880" s="11" t="e">
        <f>IF(#REF!=0,"-",#REF!/#REF!*100)</f>
        <v>#REF!</v>
      </c>
    </row>
    <row r="2881" spans="1:72" x14ac:dyDescent="0.25">
      <c r="A2881" s="4" t="s">
        <v>958</v>
      </c>
      <c r="B2881" s="4" t="s">
        <v>1</v>
      </c>
      <c r="C2881" s="4" t="s">
        <v>12</v>
      </c>
      <c r="D2881" s="102" t="s">
        <v>960</v>
      </c>
      <c r="E2881" s="101" t="s">
        <v>48</v>
      </c>
      <c r="F2881" s="101" t="s">
        <v>0</v>
      </c>
      <c r="G2881" s="2" t="s">
        <v>0</v>
      </c>
      <c r="H2881" s="2" t="s">
        <v>49</v>
      </c>
      <c r="I2881" s="12">
        <f t="shared" ref="I2881:AA2881" si="4438">SUM(I2882,I2885)</f>
        <v>0</v>
      </c>
      <c r="J2881" s="12">
        <f t="shared" si="4438"/>
        <v>0</v>
      </c>
      <c r="K2881" s="12">
        <f t="shared" si="4438"/>
        <v>0</v>
      </c>
      <c r="L2881" s="12">
        <f t="shared" si="4438"/>
        <v>0</v>
      </c>
      <c r="M2881" s="12">
        <f t="shared" si="4438"/>
        <v>0</v>
      </c>
      <c r="N2881" s="12">
        <f t="shared" si="4438"/>
        <v>0</v>
      </c>
      <c r="O2881" s="12">
        <f t="shared" ref="O2881" si="4439">SUM(O2882,O2885)</f>
        <v>0</v>
      </c>
      <c r="P2881" s="12">
        <f t="shared" si="4438"/>
        <v>0</v>
      </c>
      <c r="Q2881" s="12">
        <f t="shared" si="4438"/>
        <v>0</v>
      </c>
      <c r="R2881" s="12">
        <f t="shared" si="4438"/>
        <v>0</v>
      </c>
      <c r="S2881" s="12">
        <f t="shared" si="4438"/>
        <v>0</v>
      </c>
      <c r="T2881" s="12">
        <f t="shared" si="4438"/>
        <v>0</v>
      </c>
      <c r="U2881" s="12">
        <f t="shared" si="4438"/>
        <v>0</v>
      </c>
      <c r="V2881" s="12">
        <f t="shared" si="4438"/>
        <v>0</v>
      </c>
      <c r="W2881" s="12">
        <f t="shared" si="4438"/>
        <v>0</v>
      </c>
      <c r="X2881" s="12">
        <f t="shared" si="4438"/>
        <v>0</v>
      </c>
      <c r="Y2881" s="12">
        <f t="shared" si="4438"/>
        <v>0</v>
      </c>
      <c r="Z2881" s="12">
        <f t="shared" si="4438"/>
        <v>0</v>
      </c>
      <c r="AA2881" s="12">
        <f t="shared" si="4438"/>
        <v>0</v>
      </c>
      <c r="AB2881" s="12">
        <v>0</v>
      </c>
      <c r="AC2881" s="12">
        <v>0</v>
      </c>
      <c r="AD2881" s="12">
        <f t="shared" ref="AD2881:AV2881" si="4440">SUM(AD2882,AD2885)</f>
        <v>0</v>
      </c>
      <c r="AE2881" s="12">
        <f t="shared" si="4440"/>
        <v>0</v>
      </c>
      <c r="AF2881" s="12">
        <f t="shared" si="4440"/>
        <v>0</v>
      </c>
      <c r="AG2881" s="12">
        <f t="shared" si="4440"/>
        <v>0</v>
      </c>
      <c r="AH2881" s="12">
        <f t="shared" si="4440"/>
        <v>0</v>
      </c>
      <c r="AI2881" s="12">
        <f t="shared" si="4440"/>
        <v>0</v>
      </c>
      <c r="AJ2881" s="12">
        <f t="shared" ref="AJ2881" si="4441">SUM(AJ2882,AJ2885)</f>
        <v>0</v>
      </c>
      <c r="AK2881" s="12">
        <f t="shared" si="4440"/>
        <v>0</v>
      </c>
      <c r="AL2881" s="12">
        <f t="shared" si="4440"/>
        <v>0</v>
      </c>
      <c r="AM2881" s="12">
        <f t="shared" si="4440"/>
        <v>0</v>
      </c>
      <c r="AN2881" s="12">
        <f t="shared" si="4440"/>
        <v>0</v>
      </c>
      <c r="AO2881" s="12">
        <f t="shared" si="4440"/>
        <v>0</v>
      </c>
      <c r="AP2881" s="12">
        <f t="shared" si="4440"/>
        <v>0</v>
      </c>
      <c r="AQ2881" s="12">
        <f t="shared" si="4440"/>
        <v>0</v>
      </c>
      <c r="AR2881" s="12">
        <f t="shared" si="4440"/>
        <v>0</v>
      </c>
      <c r="AS2881" s="12">
        <f t="shared" si="4440"/>
        <v>0</v>
      </c>
      <c r="AT2881" s="12">
        <f t="shared" si="4440"/>
        <v>0</v>
      </c>
      <c r="AU2881" s="12">
        <f t="shared" si="4440"/>
        <v>0</v>
      </c>
      <c r="AV2881" s="12">
        <f t="shared" si="4440"/>
        <v>0</v>
      </c>
      <c r="AW2881" s="12">
        <v>0</v>
      </c>
      <c r="AX2881" s="12">
        <v>0</v>
      </c>
      <c r="AY2881" s="12">
        <f t="shared" ref="AY2881:BQ2881" si="4442">SUM(AY2882,AY2885)</f>
        <v>0</v>
      </c>
      <c r="AZ2881" s="12">
        <f t="shared" si="4442"/>
        <v>0</v>
      </c>
      <c r="BA2881" s="12">
        <f t="shared" si="4442"/>
        <v>0</v>
      </c>
      <c r="BB2881" s="12">
        <f t="shared" si="4442"/>
        <v>0</v>
      </c>
      <c r="BC2881" s="12">
        <f t="shared" si="4442"/>
        <v>0</v>
      </c>
      <c r="BD2881" s="12">
        <f t="shared" si="4442"/>
        <v>0</v>
      </c>
      <c r="BE2881" s="12">
        <f t="shared" ref="BE2881" si="4443">SUM(BE2882,BE2885)</f>
        <v>0</v>
      </c>
      <c r="BF2881" s="12">
        <f t="shared" si="4442"/>
        <v>0</v>
      </c>
      <c r="BG2881" s="12">
        <f t="shared" si="4442"/>
        <v>0</v>
      </c>
      <c r="BH2881" s="12">
        <f t="shared" si="4442"/>
        <v>0</v>
      </c>
      <c r="BI2881" s="12">
        <f t="shared" si="4442"/>
        <v>0</v>
      </c>
      <c r="BJ2881" s="12">
        <f t="shared" si="4442"/>
        <v>0</v>
      </c>
      <c r="BK2881" s="12">
        <f t="shared" si="4442"/>
        <v>0</v>
      </c>
      <c r="BL2881" s="12">
        <f t="shared" si="4442"/>
        <v>0</v>
      </c>
      <c r="BM2881" s="12">
        <f t="shared" si="4442"/>
        <v>0</v>
      </c>
      <c r="BN2881" s="12">
        <f t="shared" si="4442"/>
        <v>0</v>
      </c>
      <c r="BO2881" s="12">
        <f t="shared" si="4442"/>
        <v>0</v>
      </c>
      <c r="BP2881" s="12">
        <f t="shared" si="4442"/>
        <v>0</v>
      </c>
      <c r="BQ2881" s="12">
        <f t="shared" si="4442"/>
        <v>0</v>
      </c>
      <c r="BR2881" s="12">
        <v>0</v>
      </c>
      <c r="BS2881" s="12">
        <v>0</v>
      </c>
      <c r="BT2881" s="12" t="e">
        <f>IF(#REF!=0,"-",#REF!/#REF!*100)</f>
        <v>#REF!</v>
      </c>
    </row>
    <row r="2882" spans="1:72" x14ac:dyDescent="0.25">
      <c r="A2882" s="1" t="s">
        <v>958</v>
      </c>
      <c r="B2882" s="1" t="s">
        <v>1</v>
      </c>
      <c r="C2882" s="1" t="s">
        <v>12</v>
      </c>
      <c r="D2882" s="105" t="s">
        <v>960</v>
      </c>
      <c r="E2882" s="105" t="s">
        <v>50</v>
      </c>
      <c r="F2882" s="102" t="s">
        <v>0</v>
      </c>
      <c r="G2882" s="13" t="s">
        <v>0</v>
      </c>
      <c r="H2882" s="2" t="s">
        <v>51</v>
      </c>
      <c r="I2882" s="12">
        <f t="shared" ref="I2882:AA2882" si="4444">SUM(I2883:I2884)</f>
        <v>0</v>
      </c>
      <c r="J2882" s="12">
        <f t="shared" si="4444"/>
        <v>0</v>
      </c>
      <c r="K2882" s="12">
        <f t="shared" si="4444"/>
        <v>0</v>
      </c>
      <c r="L2882" s="12">
        <f t="shared" si="4444"/>
        <v>0</v>
      </c>
      <c r="M2882" s="12">
        <f t="shared" si="4444"/>
        <v>0</v>
      </c>
      <c r="N2882" s="12">
        <f t="shared" si="4444"/>
        <v>0</v>
      </c>
      <c r="O2882" s="12">
        <f t="shared" ref="O2882" si="4445">SUM(O2883:O2884)</f>
        <v>0</v>
      </c>
      <c r="P2882" s="12">
        <f t="shared" si="4444"/>
        <v>0</v>
      </c>
      <c r="Q2882" s="12">
        <f t="shared" si="4444"/>
        <v>0</v>
      </c>
      <c r="R2882" s="12">
        <f t="shared" si="4444"/>
        <v>0</v>
      </c>
      <c r="S2882" s="12">
        <f t="shared" si="4444"/>
        <v>0</v>
      </c>
      <c r="T2882" s="12">
        <f t="shared" si="4444"/>
        <v>0</v>
      </c>
      <c r="U2882" s="12">
        <f t="shared" si="4444"/>
        <v>0</v>
      </c>
      <c r="V2882" s="12">
        <f t="shared" si="4444"/>
        <v>0</v>
      </c>
      <c r="W2882" s="12">
        <f t="shared" si="4444"/>
        <v>0</v>
      </c>
      <c r="X2882" s="12">
        <f t="shared" si="4444"/>
        <v>0</v>
      </c>
      <c r="Y2882" s="12">
        <f t="shared" si="4444"/>
        <v>0</v>
      </c>
      <c r="Z2882" s="12">
        <f t="shared" si="4444"/>
        <v>0</v>
      </c>
      <c r="AA2882" s="12">
        <f t="shared" si="4444"/>
        <v>0</v>
      </c>
      <c r="AB2882" s="12">
        <v>0</v>
      </c>
      <c r="AC2882" s="12">
        <v>0</v>
      </c>
      <c r="AD2882" s="12">
        <f t="shared" ref="AD2882:AV2882" si="4446">SUM(AD2883:AD2884)</f>
        <v>0</v>
      </c>
      <c r="AE2882" s="12">
        <f t="shared" si="4446"/>
        <v>0</v>
      </c>
      <c r="AF2882" s="12">
        <f t="shared" si="4446"/>
        <v>0</v>
      </c>
      <c r="AG2882" s="12">
        <f t="shared" si="4446"/>
        <v>0</v>
      </c>
      <c r="AH2882" s="12">
        <f t="shared" si="4446"/>
        <v>0</v>
      </c>
      <c r="AI2882" s="12">
        <f t="shared" si="4446"/>
        <v>0</v>
      </c>
      <c r="AJ2882" s="12">
        <f t="shared" ref="AJ2882" si="4447">SUM(AJ2883:AJ2884)</f>
        <v>0</v>
      </c>
      <c r="AK2882" s="12">
        <f t="shared" si="4446"/>
        <v>0</v>
      </c>
      <c r="AL2882" s="12">
        <f t="shared" si="4446"/>
        <v>0</v>
      </c>
      <c r="AM2882" s="12">
        <f t="shared" si="4446"/>
        <v>0</v>
      </c>
      <c r="AN2882" s="12">
        <f t="shared" si="4446"/>
        <v>0</v>
      </c>
      <c r="AO2882" s="12">
        <f t="shared" si="4446"/>
        <v>0</v>
      </c>
      <c r="AP2882" s="12">
        <f t="shared" si="4446"/>
        <v>0</v>
      </c>
      <c r="AQ2882" s="12">
        <f t="shared" si="4446"/>
        <v>0</v>
      </c>
      <c r="AR2882" s="12">
        <f t="shared" si="4446"/>
        <v>0</v>
      </c>
      <c r="AS2882" s="12">
        <f t="shared" si="4446"/>
        <v>0</v>
      </c>
      <c r="AT2882" s="12">
        <f t="shared" si="4446"/>
        <v>0</v>
      </c>
      <c r="AU2882" s="12">
        <f t="shared" si="4446"/>
        <v>0</v>
      </c>
      <c r="AV2882" s="12">
        <f t="shared" si="4446"/>
        <v>0</v>
      </c>
      <c r="AW2882" s="12">
        <v>0</v>
      </c>
      <c r="AX2882" s="12">
        <v>0</v>
      </c>
      <c r="AY2882" s="12">
        <f t="shared" ref="AY2882:BQ2882" si="4448">SUM(AY2883:AY2884)</f>
        <v>0</v>
      </c>
      <c r="AZ2882" s="12">
        <f t="shared" si="4448"/>
        <v>0</v>
      </c>
      <c r="BA2882" s="12">
        <f t="shared" si="4448"/>
        <v>0</v>
      </c>
      <c r="BB2882" s="12">
        <f t="shared" si="4448"/>
        <v>0</v>
      </c>
      <c r="BC2882" s="12">
        <f t="shared" si="4448"/>
        <v>0</v>
      </c>
      <c r="BD2882" s="12">
        <f t="shared" si="4448"/>
        <v>0</v>
      </c>
      <c r="BE2882" s="12">
        <f t="shared" ref="BE2882" si="4449">SUM(BE2883:BE2884)</f>
        <v>0</v>
      </c>
      <c r="BF2882" s="12">
        <f t="shared" si="4448"/>
        <v>0</v>
      </c>
      <c r="BG2882" s="12">
        <f t="shared" si="4448"/>
        <v>0</v>
      </c>
      <c r="BH2882" s="12">
        <f t="shared" si="4448"/>
        <v>0</v>
      </c>
      <c r="BI2882" s="12">
        <f t="shared" si="4448"/>
        <v>0</v>
      </c>
      <c r="BJ2882" s="12">
        <f t="shared" si="4448"/>
        <v>0</v>
      </c>
      <c r="BK2882" s="12">
        <f t="shared" si="4448"/>
        <v>0</v>
      </c>
      <c r="BL2882" s="12">
        <f t="shared" si="4448"/>
        <v>0</v>
      </c>
      <c r="BM2882" s="12">
        <f t="shared" si="4448"/>
        <v>0</v>
      </c>
      <c r="BN2882" s="12">
        <f t="shared" si="4448"/>
        <v>0</v>
      </c>
      <c r="BO2882" s="12">
        <f t="shared" si="4448"/>
        <v>0</v>
      </c>
      <c r="BP2882" s="12">
        <f t="shared" si="4448"/>
        <v>0</v>
      </c>
      <c r="BQ2882" s="12">
        <f t="shared" si="4448"/>
        <v>0</v>
      </c>
      <c r="BR2882" s="12">
        <v>0</v>
      </c>
      <c r="BS2882" s="12">
        <v>0</v>
      </c>
      <c r="BT2882" s="12" t="e">
        <f>IF(#REF!=0,"-",#REF!/#REF!*100)</f>
        <v>#REF!</v>
      </c>
    </row>
    <row r="2883" spans="1:72" x14ac:dyDescent="0.25">
      <c r="A2883" s="4" t="s">
        <v>958</v>
      </c>
      <c r="B2883" s="4" t="s">
        <v>1</v>
      </c>
      <c r="C2883" s="4" t="s">
        <v>12</v>
      </c>
      <c r="D2883" s="102" t="s">
        <v>960</v>
      </c>
      <c r="E2883" s="113">
        <v>8213</v>
      </c>
      <c r="F2883" s="102" t="s">
        <v>968</v>
      </c>
      <c r="G2883" s="98" t="s">
        <v>1644</v>
      </c>
      <c r="H2883" s="13" t="s">
        <v>969</v>
      </c>
      <c r="I2883" s="14">
        <v>0</v>
      </c>
      <c r="J2883" s="14"/>
      <c r="K2883" s="14"/>
      <c r="L2883" s="14"/>
      <c r="M2883" s="14"/>
      <c r="N2883" s="14"/>
      <c r="O2883" s="14">
        <f t="shared" si="4414"/>
        <v>0</v>
      </c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>
        <v>0</v>
      </c>
      <c r="AC2883" s="14">
        <v>0</v>
      </c>
      <c r="AD2883" s="14">
        <v>0</v>
      </c>
      <c r="AE2883" s="14"/>
      <c r="AF2883" s="14"/>
      <c r="AG2883" s="14"/>
      <c r="AH2883" s="14"/>
      <c r="AI2883" s="14"/>
      <c r="AJ2883" s="14">
        <f t="shared" si="4415"/>
        <v>0</v>
      </c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>
        <v>0</v>
      </c>
      <c r="AX2883" s="14">
        <v>0</v>
      </c>
      <c r="AY2883" s="14">
        <v>0</v>
      </c>
      <c r="AZ2883" s="14"/>
      <c r="BA2883" s="14"/>
      <c r="BB2883" s="14"/>
      <c r="BC2883" s="14"/>
      <c r="BD2883" s="14"/>
      <c r="BE2883" s="14">
        <f t="shared" si="4416"/>
        <v>0</v>
      </c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>
        <v>0</v>
      </c>
      <c r="BS2883" s="14">
        <v>0</v>
      </c>
      <c r="BT2883" s="14" t="e">
        <f>IF(#REF!=0,"-",#REF!/#REF!*100)</f>
        <v>#REF!</v>
      </c>
    </row>
    <row r="2884" spans="1:72" ht="22.5" x14ac:dyDescent="0.25">
      <c r="A2884" s="4" t="s">
        <v>958</v>
      </c>
      <c r="B2884" s="4" t="s">
        <v>1</v>
      </c>
      <c r="C2884" s="4" t="s">
        <v>12</v>
      </c>
      <c r="D2884" s="102" t="s">
        <v>960</v>
      </c>
      <c r="E2884" s="113">
        <v>8213</v>
      </c>
      <c r="F2884" s="102" t="s">
        <v>970</v>
      </c>
      <c r="G2884" s="98" t="s">
        <v>1644</v>
      </c>
      <c r="H2884" s="13" t="s">
        <v>971</v>
      </c>
      <c r="I2884" s="14">
        <v>0</v>
      </c>
      <c r="J2884" s="14"/>
      <c r="K2884" s="14"/>
      <c r="L2884" s="14"/>
      <c r="M2884" s="14"/>
      <c r="N2884" s="14"/>
      <c r="O2884" s="14">
        <f t="shared" si="4414"/>
        <v>0</v>
      </c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>
        <v>0</v>
      </c>
      <c r="AC2884" s="14">
        <v>0</v>
      </c>
      <c r="AD2884" s="14">
        <v>0</v>
      </c>
      <c r="AE2884" s="14"/>
      <c r="AF2884" s="14"/>
      <c r="AG2884" s="14"/>
      <c r="AH2884" s="14"/>
      <c r="AI2884" s="14"/>
      <c r="AJ2884" s="14">
        <f t="shared" si="4415"/>
        <v>0</v>
      </c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>
        <v>0</v>
      </c>
      <c r="AX2884" s="14">
        <v>0</v>
      </c>
      <c r="AY2884" s="14">
        <v>0</v>
      </c>
      <c r="AZ2884" s="14"/>
      <c r="BA2884" s="14"/>
      <c r="BB2884" s="14"/>
      <c r="BC2884" s="14"/>
      <c r="BD2884" s="14"/>
      <c r="BE2884" s="14">
        <f t="shared" si="4416"/>
        <v>0</v>
      </c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>
        <v>0</v>
      </c>
      <c r="BS2884" s="14">
        <v>0</v>
      </c>
      <c r="BT2884" s="14" t="e">
        <f>IF(#REF!=0,"-",#REF!/#REF!*100)</f>
        <v>#REF!</v>
      </c>
    </row>
    <row r="2885" spans="1:72" ht="22.5" x14ac:dyDescent="0.25">
      <c r="A2885" s="1" t="s">
        <v>958</v>
      </c>
      <c r="B2885" s="1" t="s">
        <v>1</v>
      </c>
      <c r="C2885" s="1" t="s">
        <v>12</v>
      </c>
      <c r="D2885" s="105" t="s">
        <v>960</v>
      </c>
      <c r="E2885" s="105" t="s">
        <v>67</v>
      </c>
      <c r="F2885" s="102" t="s">
        <v>0</v>
      </c>
      <c r="G2885" s="13" t="s">
        <v>0</v>
      </c>
      <c r="H2885" s="2" t="s">
        <v>68</v>
      </c>
      <c r="I2885" s="12">
        <f t="shared" ref="I2885:AA2885" si="4450">SUM(I2886:I2887)</f>
        <v>0</v>
      </c>
      <c r="J2885" s="12">
        <f t="shared" si="4450"/>
        <v>0</v>
      </c>
      <c r="K2885" s="12">
        <f t="shared" si="4450"/>
        <v>0</v>
      </c>
      <c r="L2885" s="12">
        <f t="shared" si="4450"/>
        <v>0</v>
      </c>
      <c r="M2885" s="12">
        <f t="shared" si="4450"/>
        <v>0</v>
      </c>
      <c r="N2885" s="12">
        <f t="shared" si="4450"/>
        <v>0</v>
      </c>
      <c r="O2885" s="12">
        <f t="shared" si="4450"/>
        <v>0</v>
      </c>
      <c r="P2885" s="12">
        <f t="shared" si="4450"/>
        <v>0</v>
      </c>
      <c r="Q2885" s="12">
        <f t="shared" si="4450"/>
        <v>0</v>
      </c>
      <c r="R2885" s="12">
        <f t="shared" si="4450"/>
        <v>0</v>
      </c>
      <c r="S2885" s="12">
        <f t="shared" si="4450"/>
        <v>0</v>
      </c>
      <c r="T2885" s="12">
        <f t="shared" si="4450"/>
        <v>0</v>
      </c>
      <c r="U2885" s="12">
        <f t="shared" si="4450"/>
        <v>0</v>
      </c>
      <c r="V2885" s="12">
        <f t="shared" si="4450"/>
        <v>0</v>
      </c>
      <c r="W2885" s="12">
        <f t="shared" si="4450"/>
        <v>0</v>
      </c>
      <c r="X2885" s="12">
        <f t="shared" si="4450"/>
        <v>0</v>
      </c>
      <c r="Y2885" s="12">
        <f t="shared" si="4450"/>
        <v>0</v>
      </c>
      <c r="Z2885" s="12">
        <f t="shared" si="4450"/>
        <v>0</v>
      </c>
      <c r="AA2885" s="12">
        <f t="shared" si="4450"/>
        <v>0</v>
      </c>
      <c r="AB2885" s="12">
        <v>0</v>
      </c>
      <c r="AC2885" s="12">
        <v>0</v>
      </c>
      <c r="AD2885" s="12">
        <f t="shared" ref="AD2885:AV2885" si="4451">SUM(AD2886:AD2887)</f>
        <v>0</v>
      </c>
      <c r="AE2885" s="12">
        <f t="shared" si="4451"/>
        <v>0</v>
      </c>
      <c r="AF2885" s="12">
        <f t="shared" si="4451"/>
        <v>0</v>
      </c>
      <c r="AG2885" s="12">
        <f t="shared" si="4451"/>
        <v>0</v>
      </c>
      <c r="AH2885" s="12">
        <f t="shared" si="4451"/>
        <v>0</v>
      </c>
      <c r="AI2885" s="12">
        <f t="shared" si="4451"/>
        <v>0</v>
      </c>
      <c r="AJ2885" s="12">
        <f t="shared" si="4451"/>
        <v>0</v>
      </c>
      <c r="AK2885" s="12">
        <f t="shared" si="4451"/>
        <v>0</v>
      </c>
      <c r="AL2885" s="12">
        <f t="shared" si="4451"/>
        <v>0</v>
      </c>
      <c r="AM2885" s="12">
        <f t="shared" si="4451"/>
        <v>0</v>
      </c>
      <c r="AN2885" s="12">
        <f t="shared" si="4451"/>
        <v>0</v>
      </c>
      <c r="AO2885" s="12">
        <f t="shared" si="4451"/>
        <v>0</v>
      </c>
      <c r="AP2885" s="12">
        <f t="shared" si="4451"/>
        <v>0</v>
      </c>
      <c r="AQ2885" s="12">
        <f t="shared" si="4451"/>
        <v>0</v>
      </c>
      <c r="AR2885" s="12">
        <f t="shared" si="4451"/>
        <v>0</v>
      </c>
      <c r="AS2885" s="12">
        <f t="shared" si="4451"/>
        <v>0</v>
      </c>
      <c r="AT2885" s="12">
        <f t="shared" si="4451"/>
        <v>0</v>
      </c>
      <c r="AU2885" s="12">
        <f t="shared" si="4451"/>
        <v>0</v>
      </c>
      <c r="AV2885" s="12">
        <f t="shared" si="4451"/>
        <v>0</v>
      </c>
      <c r="AW2885" s="12">
        <v>0</v>
      </c>
      <c r="AX2885" s="12">
        <v>0</v>
      </c>
      <c r="AY2885" s="12">
        <f t="shared" ref="AY2885:BQ2885" si="4452">SUM(AY2886:AY2887)</f>
        <v>0</v>
      </c>
      <c r="AZ2885" s="12">
        <f t="shared" si="4452"/>
        <v>0</v>
      </c>
      <c r="BA2885" s="12">
        <f t="shared" si="4452"/>
        <v>0</v>
      </c>
      <c r="BB2885" s="12">
        <f t="shared" si="4452"/>
        <v>0</v>
      </c>
      <c r="BC2885" s="12">
        <f t="shared" si="4452"/>
        <v>0</v>
      </c>
      <c r="BD2885" s="12">
        <f t="shared" si="4452"/>
        <v>0</v>
      </c>
      <c r="BE2885" s="12">
        <f t="shared" si="4452"/>
        <v>0</v>
      </c>
      <c r="BF2885" s="12">
        <f t="shared" si="4452"/>
        <v>0</v>
      </c>
      <c r="BG2885" s="12">
        <f t="shared" si="4452"/>
        <v>0</v>
      </c>
      <c r="BH2885" s="12">
        <f t="shared" si="4452"/>
        <v>0</v>
      </c>
      <c r="BI2885" s="12">
        <f t="shared" si="4452"/>
        <v>0</v>
      </c>
      <c r="BJ2885" s="12">
        <f t="shared" si="4452"/>
        <v>0</v>
      </c>
      <c r="BK2885" s="12">
        <f t="shared" si="4452"/>
        <v>0</v>
      </c>
      <c r="BL2885" s="12">
        <f t="shared" si="4452"/>
        <v>0</v>
      </c>
      <c r="BM2885" s="12">
        <f t="shared" si="4452"/>
        <v>0</v>
      </c>
      <c r="BN2885" s="12">
        <f t="shared" si="4452"/>
        <v>0</v>
      </c>
      <c r="BO2885" s="12">
        <f t="shared" si="4452"/>
        <v>0</v>
      </c>
      <c r="BP2885" s="12">
        <f t="shared" si="4452"/>
        <v>0</v>
      </c>
      <c r="BQ2885" s="12">
        <f t="shared" si="4452"/>
        <v>0</v>
      </c>
      <c r="BR2885" s="12">
        <v>0</v>
      </c>
      <c r="BS2885" s="12">
        <v>0</v>
      </c>
      <c r="BT2885" s="12" t="e">
        <f>IF(#REF!=0,"-",#REF!/#REF!*100)</f>
        <v>#REF!</v>
      </c>
    </row>
    <row r="2886" spans="1:72" ht="22.5" x14ac:dyDescent="0.25">
      <c r="A2886" s="4" t="s">
        <v>958</v>
      </c>
      <c r="B2886" s="4" t="s">
        <v>1</v>
      </c>
      <c r="C2886" s="4" t="s">
        <v>12</v>
      </c>
      <c r="D2886" s="102" t="s">
        <v>960</v>
      </c>
      <c r="E2886" s="113">
        <v>8215</v>
      </c>
      <c r="F2886" s="102" t="s">
        <v>972</v>
      </c>
      <c r="G2886" s="98" t="s">
        <v>1644</v>
      </c>
      <c r="H2886" s="13" t="s">
        <v>973</v>
      </c>
      <c r="I2886" s="14">
        <v>0</v>
      </c>
      <c r="J2886" s="14"/>
      <c r="K2886" s="14"/>
      <c r="L2886" s="14"/>
      <c r="M2886" s="14"/>
      <c r="N2886" s="14"/>
      <c r="O2886" s="14">
        <f t="shared" si="4414"/>
        <v>0</v>
      </c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>
        <v>0</v>
      </c>
      <c r="AC2886" s="14">
        <v>0</v>
      </c>
      <c r="AD2886" s="14">
        <v>0</v>
      </c>
      <c r="AE2886" s="14"/>
      <c r="AF2886" s="14"/>
      <c r="AG2886" s="14"/>
      <c r="AH2886" s="14"/>
      <c r="AI2886" s="14"/>
      <c r="AJ2886" s="14">
        <f t="shared" si="4415"/>
        <v>0</v>
      </c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>
        <v>0</v>
      </c>
      <c r="AX2886" s="14">
        <v>0</v>
      </c>
      <c r="AY2886" s="14">
        <v>0</v>
      </c>
      <c r="AZ2886" s="14"/>
      <c r="BA2886" s="14"/>
      <c r="BB2886" s="14"/>
      <c r="BC2886" s="14"/>
      <c r="BD2886" s="14"/>
      <c r="BE2886" s="14">
        <f t="shared" si="4416"/>
        <v>0</v>
      </c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>
        <v>0</v>
      </c>
      <c r="BS2886" s="14">
        <v>0</v>
      </c>
      <c r="BT2886" s="14" t="e">
        <f>IF(#REF!=0,"-",#REF!/#REF!*100)</f>
        <v>#REF!</v>
      </c>
    </row>
    <row r="2887" spans="1:72" x14ac:dyDescent="0.25">
      <c r="A2887" s="4" t="s">
        <v>958</v>
      </c>
      <c r="B2887" s="4" t="s">
        <v>1</v>
      </c>
      <c r="C2887" s="4" t="s">
        <v>12</v>
      </c>
      <c r="D2887" s="102" t="s">
        <v>960</v>
      </c>
      <c r="E2887" s="113">
        <v>8215</v>
      </c>
      <c r="F2887" s="102" t="s">
        <v>974</v>
      </c>
      <c r="G2887" s="98" t="s">
        <v>1644</v>
      </c>
      <c r="H2887" s="13" t="s">
        <v>975</v>
      </c>
      <c r="I2887" s="14">
        <v>0</v>
      </c>
      <c r="J2887" s="14"/>
      <c r="K2887" s="14"/>
      <c r="L2887" s="14"/>
      <c r="M2887" s="14"/>
      <c r="N2887" s="14"/>
      <c r="O2887" s="14">
        <f t="shared" si="4414"/>
        <v>0</v>
      </c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>
        <v>0</v>
      </c>
      <c r="AC2887" s="14">
        <v>0</v>
      </c>
      <c r="AD2887" s="14">
        <v>0</v>
      </c>
      <c r="AE2887" s="14"/>
      <c r="AF2887" s="14"/>
      <c r="AG2887" s="14"/>
      <c r="AH2887" s="14"/>
      <c r="AI2887" s="14"/>
      <c r="AJ2887" s="14">
        <f t="shared" si="4415"/>
        <v>0</v>
      </c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>
        <v>0</v>
      </c>
      <c r="AX2887" s="14">
        <v>0</v>
      </c>
      <c r="AY2887" s="14">
        <v>0</v>
      </c>
      <c r="AZ2887" s="14"/>
      <c r="BA2887" s="14"/>
      <c r="BB2887" s="14"/>
      <c r="BC2887" s="14"/>
      <c r="BD2887" s="14"/>
      <c r="BE2887" s="14">
        <f t="shared" si="4416"/>
        <v>0</v>
      </c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>
        <v>0</v>
      </c>
      <c r="BS2887" s="14">
        <v>0</v>
      </c>
      <c r="BT2887" s="14" t="e">
        <f>IF(#REF!=0,"-",#REF!/#REF!*100)</f>
        <v>#REF!</v>
      </c>
    </row>
    <row r="2888" spans="1:72" ht="22.5" x14ac:dyDescent="0.25">
      <c r="A2888" s="13" t="s">
        <v>0</v>
      </c>
      <c r="B2888" s="13" t="s">
        <v>0</v>
      </c>
      <c r="C2888" s="13" t="s">
        <v>0</v>
      </c>
      <c r="D2888" s="98" t="s">
        <v>0</v>
      </c>
      <c r="E2888" s="98" t="s">
        <v>0</v>
      </c>
      <c r="F2888" s="98" t="s">
        <v>0</v>
      </c>
      <c r="G2888" s="13" t="s">
        <v>0</v>
      </c>
      <c r="H2888" s="10" t="s">
        <v>976</v>
      </c>
      <c r="I2888" s="11">
        <f t="shared" ref="I2888:AA2888" si="4453">SUM(I2880,I2877,I2853)</f>
        <v>0</v>
      </c>
      <c r="J2888" s="11">
        <f t="shared" si="4453"/>
        <v>0</v>
      </c>
      <c r="K2888" s="11">
        <f t="shared" si="4453"/>
        <v>0</v>
      </c>
      <c r="L2888" s="11">
        <f t="shared" si="4453"/>
        <v>0</v>
      </c>
      <c r="M2888" s="11">
        <f t="shared" si="4453"/>
        <v>0</v>
      </c>
      <c r="N2888" s="11">
        <f t="shared" si="4453"/>
        <v>0</v>
      </c>
      <c r="O2888" s="11">
        <f t="shared" si="4453"/>
        <v>0</v>
      </c>
      <c r="P2888" s="11">
        <f t="shared" si="4453"/>
        <v>0</v>
      </c>
      <c r="Q2888" s="11">
        <f t="shared" si="4453"/>
        <v>0</v>
      </c>
      <c r="R2888" s="11">
        <f t="shared" si="4453"/>
        <v>0</v>
      </c>
      <c r="S2888" s="11">
        <f t="shared" si="4453"/>
        <v>0</v>
      </c>
      <c r="T2888" s="11">
        <f t="shared" si="4453"/>
        <v>0</v>
      </c>
      <c r="U2888" s="11">
        <f t="shared" si="4453"/>
        <v>0</v>
      </c>
      <c r="V2888" s="11">
        <f t="shared" si="4453"/>
        <v>0</v>
      </c>
      <c r="W2888" s="11">
        <f t="shared" si="4453"/>
        <v>0</v>
      </c>
      <c r="X2888" s="11">
        <f t="shared" si="4453"/>
        <v>0</v>
      </c>
      <c r="Y2888" s="11">
        <f t="shared" si="4453"/>
        <v>0</v>
      </c>
      <c r="Z2888" s="11">
        <f t="shared" si="4453"/>
        <v>0</v>
      </c>
      <c r="AA2888" s="11">
        <f t="shared" si="4453"/>
        <v>0</v>
      </c>
      <c r="AB2888" s="11">
        <v>0</v>
      </c>
      <c r="AC2888" s="11">
        <v>0</v>
      </c>
      <c r="AD2888" s="11">
        <f t="shared" ref="AD2888:AV2888" si="4454">SUM(AD2880,AD2877,AD2853)</f>
        <v>0</v>
      </c>
      <c r="AE2888" s="11">
        <f t="shared" si="4454"/>
        <v>0</v>
      </c>
      <c r="AF2888" s="11">
        <f t="shared" si="4454"/>
        <v>0</v>
      </c>
      <c r="AG2888" s="11">
        <f t="shared" si="4454"/>
        <v>0</v>
      </c>
      <c r="AH2888" s="11">
        <f t="shared" si="4454"/>
        <v>0</v>
      </c>
      <c r="AI2888" s="11">
        <f t="shared" si="4454"/>
        <v>0</v>
      </c>
      <c r="AJ2888" s="11">
        <f t="shared" si="4454"/>
        <v>0</v>
      </c>
      <c r="AK2888" s="11">
        <f t="shared" si="4454"/>
        <v>0</v>
      </c>
      <c r="AL2888" s="11">
        <f t="shared" si="4454"/>
        <v>0</v>
      </c>
      <c r="AM2888" s="11">
        <f t="shared" si="4454"/>
        <v>0</v>
      </c>
      <c r="AN2888" s="11">
        <f t="shared" si="4454"/>
        <v>0</v>
      </c>
      <c r="AO2888" s="11">
        <f t="shared" si="4454"/>
        <v>0</v>
      </c>
      <c r="AP2888" s="11">
        <f t="shared" si="4454"/>
        <v>0</v>
      </c>
      <c r="AQ2888" s="11">
        <f t="shared" si="4454"/>
        <v>0</v>
      </c>
      <c r="AR2888" s="11">
        <f t="shared" si="4454"/>
        <v>0</v>
      </c>
      <c r="AS2888" s="11">
        <f t="shared" si="4454"/>
        <v>0</v>
      </c>
      <c r="AT2888" s="11">
        <f t="shared" si="4454"/>
        <v>0</v>
      </c>
      <c r="AU2888" s="11">
        <f t="shared" si="4454"/>
        <v>0</v>
      </c>
      <c r="AV2888" s="11">
        <f t="shared" si="4454"/>
        <v>0</v>
      </c>
      <c r="AW2888" s="11">
        <v>0</v>
      </c>
      <c r="AX2888" s="11">
        <v>0</v>
      </c>
      <c r="AY2888" s="11">
        <f t="shared" ref="AY2888:BQ2888" si="4455">SUM(AY2880,AY2877,AY2853)</f>
        <v>0</v>
      </c>
      <c r="AZ2888" s="11">
        <f t="shared" si="4455"/>
        <v>0</v>
      </c>
      <c r="BA2888" s="11">
        <f t="shared" si="4455"/>
        <v>0</v>
      </c>
      <c r="BB2888" s="11">
        <f t="shared" si="4455"/>
        <v>0</v>
      </c>
      <c r="BC2888" s="11">
        <f t="shared" si="4455"/>
        <v>0</v>
      </c>
      <c r="BD2888" s="11">
        <f t="shared" si="4455"/>
        <v>0</v>
      </c>
      <c r="BE2888" s="11">
        <f t="shared" si="4455"/>
        <v>0</v>
      </c>
      <c r="BF2888" s="11">
        <f t="shared" si="4455"/>
        <v>0</v>
      </c>
      <c r="BG2888" s="11">
        <f t="shared" si="4455"/>
        <v>0</v>
      </c>
      <c r="BH2888" s="11">
        <f t="shared" si="4455"/>
        <v>0</v>
      </c>
      <c r="BI2888" s="11">
        <f t="shared" si="4455"/>
        <v>0</v>
      </c>
      <c r="BJ2888" s="11">
        <f t="shared" si="4455"/>
        <v>0</v>
      </c>
      <c r="BK2888" s="11">
        <f t="shared" si="4455"/>
        <v>0</v>
      </c>
      <c r="BL2888" s="11">
        <f t="shared" si="4455"/>
        <v>0</v>
      </c>
      <c r="BM2888" s="11">
        <f t="shared" si="4455"/>
        <v>0</v>
      </c>
      <c r="BN2888" s="11">
        <f t="shared" si="4455"/>
        <v>0</v>
      </c>
      <c r="BO2888" s="11">
        <f t="shared" si="4455"/>
        <v>0</v>
      </c>
      <c r="BP2888" s="11">
        <f t="shared" si="4455"/>
        <v>0</v>
      </c>
      <c r="BQ2888" s="11">
        <f t="shared" si="4455"/>
        <v>0</v>
      </c>
      <c r="BR2888" s="11">
        <v>0</v>
      </c>
      <c r="BS2888" s="11">
        <v>0</v>
      </c>
      <c r="BT2888" s="11" t="e">
        <f>IF(#REF!=0,"-",#REF!/#REF!*100)</f>
        <v>#REF!</v>
      </c>
    </row>
    <row r="2889" spans="1:72" ht="15.75" thickBot="1" x14ac:dyDescent="0.3">
      <c r="A2889" s="13" t="s">
        <v>0</v>
      </c>
      <c r="B2889" s="13" t="s">
        <v>0</v>
      </c>
      <c r="C2889" s="13" t="s">
        <v>0</v>
      </c>
      <c r="D2889" s="98" t="s">
        <v>0</v>
      </c>
      <c r="E2889" s="98" t="s">
        <v>0</v>
      </c>
      <c r="F2889" s="98" t="s">
        <v>0</v>
      </c>
      <c r="G2889" s="13" t="s">
        <v>0</v>
      </c>
      <c r="H2889" s="2" t="s">
        <v>53</v>
      </c>
      <c r="I2889" s="13" t="s">
        <v>0</v>
      </c>
      <c r="J2889" s="13"/>
      <c r="K2889" s="13"/>
      <c r="L2889" s="13"/>
      <c r="M2889" s="13"/>
      <c r="N2889" s="13"/>
      <c r="O2889" s="13" t="e">
        <f t="shared" si="4414"/>
        <v>#VALUE!</v>
      </c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>
        <v>0</v>
      </c>
      <c r="AC2889" s="13" t="e">
        <v>#VALUE!</v>
      </c>
      <c r="AD2889" s="13" t="s">
        <v>0</v>
      </c>
      <c r="AE2889" s="13"/>
      <c r="AF2889" s="13"/>
      <c r="AG2889" s="13"/>
      <c r="AH2889" s="13"/>
      <c r="AI2889" s="13"/>
      <c r="AJ2889" s="13" t="e">
        <f t="shared" si="4415"/>
        <v>#VALUE!</v>
      </c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>
        <v>0</v>
      </c>
      <c r="AX2889" s="13" t="e">
        <v>#VALUE!</v>
      </c>
      <c r="AY2889" s="13" t="s">
        <v>0</v>
      </c>
      <c r="AZ2889" s="13"/>
      <c r="BA2889" s="13"/>
      <c r="BB2889" s="13"/>
      <c r="BC2889" s="13"/>
      <c r="BD2889" s="13"/>
      <c r="BE2889" s="13" t="e">
        <f t="shared" si="4416"/>
        <v>#VALUE!</v>
      </c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>
        <v>0</v>
      </c>
      <c r="BS2889" s="13" t="e">
        <v>#VALUE!</v>
      </c>
      <c r="BT2889" s="12"/>
    </row>
    <row r="2890" spans="1:72" ht="69.75" customHeight="1" thickBot="1" x14ac:dyDescent="0.3">
      <c r="A2890" s="132" t="s">
        <v>0</v>
      </c>
      <c r="B2890" s="132" t="s">
        <v>0</v>
      </c>
      <c r="C2890" s="132" t="s">
        <v>0</v>
      </c>
      <c r="D2890" s="135" t="s">
        <v>0</v>
      </c>
      <c r="E2890" s="135" t="s">
        <v>0</v>
      </c>
      <c r="F2890" s="135" t="s">
        <v>0</v>
      </c>
      <c r="G2890" s="138" t="s">
        <v>0</v>
      </c>
      <c r="H2890" s="5" t="s">
        <v>54</v>
      </c>
      <c r="I2890" s="89" t="s">
        <v>9</v>
      </c>
      <c r="J2890" s="89" t="s">
        <v>1606</v>
      </c>
      <c r="K2890" s="89" t="s">
        <v>1534</v>
      </c>
      <c r="L2890" s="89" t="s">
        <v>1592</v>
      </c>
      <c r="M2890" s="89" t="s">
        <v>1593</v>
      </c>
      <c r="N2890" s="89" t="s">
        <v>1594</v>
      </c>
      <c r="O2890" s="89" t="s">
        <v>1610</v>
      </c>
      <c r="P2890" s="89" t="s">
        <v>1607</v>
      </c>
      <c r="Q2890" s="89" t="s">
        <v>1595</v>
      </c>
      <c r="R2890" s="89" t="s">
        <v>1596</v>
      </c>
      <c r="S2890" s="89" t="s">
        <v>1597</v>
      </c>
      <c r="T2890" s="89" t="s">
        <v>1598</v>
      </c>
      <c r="U2890" s="89" t="s">
        <v>1599</v>
      </c>
      <c r="V2890" s="89" t="s">
        <v>1600</v>
      </c>
      <c r="W2890" s="89" t="s">
        <v>1608</v>
      </c>
      <c r="X2890" s="89" t="s">
        <v>1609</v>
      </c>
      <c r="Y2890" s="89" t="s">
        <v>1601</v>
      </c>
      <c r="Z2890" s="89" t="s">
        <v>1602</v>
      </c>
      <c r="AA2890" s="89" t="s">
        <v>1603</v>
      </c>
      <c r="AB2890" s="89" t="s">
        <v>1604</v>
      </c>
      <c r="AC2890" s="89" t="s">
        <v>1605</v>
      </c>
      <c r="AD2890" s="90" t="s">
        <v>10</v>
      </c>
      <c r="AE2890" s="90" t="s">
        <v>1606</v>
      </c>
      <c r="AF2890" s="90" t="s">
        <v>1534</v>
      </c>
      <c r="AG2890" s="90" t="s">
        <v>1592</v>
      </c>
      <c r="AH2890" s="90" t="s">
        <v>1593</v>
      </c>
      <c r="AI2890" s="90" t="s">
        <v>1594</v>
      </c>
      <c r="AJ2890" s="90" t="s">
        <v>1611</v>
      </c>
      <c r="AK2890" s="90" t="s">
        <v>1607</v>
      </c>
      <c r="AL2890" s="90" t="s">
        <v>1595</v>
      </c>
      <c r="AM2890" s="90" t="s">
        <v>1596</v>
      </c>
      <c r="AN2890" s="90" t="s">
        <v>1597</v>
      </c>
      <c r="AO2890" s="90" t="s">
        <v>1598</v>
      </c>
      <c r="AP2890" s="90" t="s">
        <v>1599</v>
      </c>
      <c r="AQ2890" s="90" t="s">
        <v>1600</v>
      </c>
      <c r="AR2890" s="90" t="s">
        <v>1608</v>
      </c>
      <c r="AS2890" s="90" t="s">
        <v>1609</v>
      </c>
      <c r="AT2890" s="90" t="s">
        <v>1601</v>
      </c>
      <c r="AU2890" s="90" t="s">
        <v>1602</v>
      </c>
      <c r="AV2890" s="90" t="s">
        <v>1603</v>
      </c>
      <c r="AW2890" s="90" t="s">
        <v>1604</v>
      </c>
      <c r="AX2890" s="90" t="s">
        <v>1605</v>
      </c>
      <c r="AY2890" s="91" t="s">
        <v>11</v>
      </c>
      <c r="AZ2890" s="91" t="s">
        <v>1606</v>
      </c>
      <c r="BA2890" s="91" t="s">
        <v>1534</v>
      </c>
      <c r="BB2890" s="91" t="s">
        <v>1592</v>
      </c>
      <c r="BC2890" s="91" t="s">
        <v>1593</v>
      </c>
      <c r="BD2890" s="91" t="s">
        <v>1594</v>
      </c>
      <c r="BE2890" s="91" t="s">
        <v>1612</v>
      </c>
      <c r="BF2890" s="91" t="s">
        <v>1607</v>
      </c>
      <c r="BG2890" s="91" t="s">
        <v>1595</v>
      </c>
      <c r="BH2890" s="91" t="s">
        <v>1596</v>
      </c>
      <c r="BI2890" s="91" t="s">
        <v>1597</v>
      </c>
      <c r="BJ2890" s="91" t="s">
        <v>1598</v>
      </c>
      <c r="BK2890" s="91" t="s">
        <v>1599</v>
      </c>
      <c r="BL2890" s="91" t="s">
        <v>1600</v>
      </c>
      <c r="BM2890" s="91" t="s">
        <v>1608</v>
      </c>
      <c r="BN2890" s="91" t="s">
        <v>1609</v>
      </c>
      <c r="BO2890" s="91" t="s">
        <v>1601</v>
      </c>
      <c r="BP2890" s="91" t="s">
        <v>1602</v>
      </c>
      <c r="BQ2890" s="91" t="s">
        <v>1603</v>
      </c>
      <c r="BR2890" s="91" t="s">
        <v>1604</v>
      </c>
      <c r="BS2890" s="91" t="s">
        <v>1605</v>
      </c>
      <c r="BT2890" s="5" t="s">
        <v>1671</v>
      </c>
    </row>
    <row r="2891" spans="1:72" x14ac:dyDescent="0.25">
      <c r="A2891" s="133"/>
      <c r="B2891" s="133"/>
      <c r="C2891" s="133"/>
      <c r="D2891" s="136"/>
      <c r="E2891" s="136"/>
      <c r="F2891" s="136"/>
      <c r="G2891" s="139"/>
      <c r="H2891" s="15" t="s">
        <v>0</v>
      </c>
      <c r="I2891" s="9">
        <v>1</v>
      </c>
      <c r="J2891" s="9">
        <v>2</v>
      </c>
      <c r="K2891" s="9">
        <v>3</v>
      </c>
      <c r="L2891" s="9">
        <v>4</v>
      </c>
      <c r="M2891" s="9">
        <v>5</v>
      </c>
      <c r="N2891" s="9">
        <v>6</v>
      </c>
      <c r="O2891" s="9">
        <v>7</v>
      </c>
      <c r="P2891" s="9">
        <v>8</v>
      </c>
      <c r="Q2891" s="9">
        <v>9</v>
      </c>
      <c r="R2891" s="9">
        <v>10</v>
      </c>
      <c r="S2891" s="9">
        <v>11</v>
      </c>
      <c r="T2891" s="9">
        <v>12</v>
      </c>
      <c r="U2891" s="9">
        <v>13</v>
      </c>
      <c r="V2891" s="9">
        <v>14</v>
      </c>
      <c r="W2891" s="9">
        <v>15</v>
      </c>
      <c r="X2891" s="9">
        <v>16</v>
      </c>
      <c r="Y2891" s="9">
        <v>17</v>
      </c>
      <c r="Z2891" s="9">
        <v>18</v>
      </c>
      <c r="AA2891" s="9">
        <v>19</v>
      </c>
      <c r="AB2891" s="9">
        <v>20</v>
      </c>
      <c r="AC2891" s="9">
        <v>21</v>
      </c>
      <c r="AD2891" s="9">
        <v>1</v>
      </c>
      <c r="AE2891" s="9">
        <v>2</v>
      </c>
      <c r="AF2891" s="9">
        <v>3</v>
      </c>
      <c r="AG2891" s="9">
        <v>4</v>
      </c>
      <c r="AH2891" s="9">
        <v>5</v>
      </c>
      <c r="AI2891" s="9">
        <v>6</v>
      </c>
      <c r="AJ2891" s="9">
        <v>7</v>
      </c>
      <c r="AK2891" s="9">
        <v>8</v>
      </c>
      <c r="AL2891" s="9">
        <v>9</v>
      </c>
      <c r="AM2891" s="9">
        <v>10</v>
      </c>
      <c r="AN2891" s="9">
        <v>11</v>
      </c>
      <c r="AO2891" s="9">
        <v>12</v>
      </c>
      <c r="AP2891" s="9">
        <v>13</v>
      </c>
      <c r="AQ2891" s="9">
        <v>14</v>
      </c>
      <c r="AR2891" s="9">
        <v>15</v>
      </c>
      <c r="AS2891" s="9">
        <v>16</v>
      </c>
      <c r="AT2891" s="9">
        <v>17</v>
      </c>
      <c r="AU2891" s="9">
        <v>18</v>
      </c>
      <c r="AV2891" s="9">
        <v>19</v>
      </c>
      <c r="AW2891" s="9">
        <v>20</v>
      </c>
      <c r="AX2891" s="9">
        <v>21</v>
      </c>
      <c r="AY2891" s="9">
        <v>1</v>
      </c>
      <c r="AZ2891" s="9">
        <v>2</v>
      </c>
      <c r="BA2891" s="9">
        <v>3</v>
      </c>
      <c r="BB2891" s="9">
        <v>4</v>
      </c>
      <c r="BC2891" s="9">
        <v>5</v>
      </c>
      <c r="BD2891" s="9">
        <v>6</v>
      </c>
      <c r="BE2891" s="9">
        <v>7</v>
      </c>
      <c r="BF2891" s="9">
        <v>8</v>
      </c>
      <c r="BG2891" s="9">
        <v>9</v>
      </c>
      <c r="BH2891" s="9">
        <v>10</v>
      </c>
      <c r="BI2891" s="9">
        <v>11</v>
      </c>
      <c r="BJ2891" s="9">
        <v>12</v>
      </c>
      <c r="BK2891" s="9">
        <v>13</v>
      </c>
      <c r="BL2891" s="9">
        <v>14</v>
      </c>
      <c r="BM2891" s="9">
        <v>15</v>
      </c>
      <c r="BN2891" s="9">
        <v>16</v>
      </c>
      <c r="BO2891" s="9">
        <v>17</v>
      </c>
      <c r="BP2891" s="9">
        <v>18</v>
      </c>
      <c r="BQ2891" s="9">
        <v>19</v>
      </c>
      <c r="BR2891" s="9">
        <v>20</v>
      </c>
      <c r="BS2891" s="9">
        <v>21</v>
      </c>
      <c r="BT2891" s="9">
        <v>9</v>
      </c>
    </row>
    <row r="2892" spans="1:72" x14ac:dyDescent="0.25">
      <c r="A2892" s="133"/>
      <c r="B2892" s="133"/>
      <c r="C2892" s="133"/>
      <c r="D2892" s="136"/>
      <c r="E2892" s="136"/>
      <c r="F2892" s="136"/>
      <c r="G2892" s="139"/>
      <c r="H2892" s="16" t="s">
        <v>70</v>
      </c>
      <c r="I2892" s="17">
        <f t="shared" ref="I2892:AA2892" si="4456">SUM(I2888)</f>
        <v>0</v>
      </c>
      <c r="J2892" s="17">
        <f t="shared" si="4456"/>
        <v>0</v>
      </c>
      <c r="K2892" s="17">
        <f t="shared" si="4456"/>
        <v>0</v>
      </c>
      <c r="L2892" s="17">
        <f t="shared" si="4456"/>
        <v>0</v>
      </c>
      <c r="M2892" s="17">
        <f t="shared" si="4456"/>
        <v>0</v>
      </c>
      <c r="N2892" s="17">
        <f t="shared" si="4456"/>
        <v>0</v>
      </c>
      <c r="O2892" s="17">
        <f t="shared" ref="O2892" si="4457">SUM(O2888)</f>
        <v>0</v>
      </c>
      <c r="P2892" s="17">
        <f t="shared" si="4456"/>
        <v>0</v>
      </c>
      <c r="Q2892" s="17">
        <f t="shared" si="4456"/>
        <v>0</v>
      </c>
      <c r="R2892" s="17">
        <f t="shared" si="4456"/>
        <v>0</v>
      </c>
      <c r="S2892" s="17">
        <f t="shared" si="4456"/>
        <v>0</v>
      </c>
      <c r="T2892" s="17">
        <f t="shared" si="4456"/>
        <v>0</v>
      </c>
      <c r="U2892" s="17">
        <f t="shared" si="4456"/>
        <v>0</v>
      </c>
      <c r="V2892" s="17">
        <f t="shared" si="4456"/>
        <v>0</v>
      </c>
      <c r="W2892" s="17">
        <f t="shared" si="4456"/>
        <v>0</v>
      </c>
      <c r="X2892" s="17">
        <f t="shared" si="4456"/>
        <v>0</v>
      </c>
      <c r="Y2892" s="17">
        <f t="shared" si="4456"/>
        <v>0</v>
      </c>
      <c r="Z2892" s="17">
        <f t="shared" si="4456"/>
        <v>0</v>
      </c>
      <c r="AA2892" s="17">
        <f t="shared" si="4456"/>
        <v>0</v>
      </c>
      <c r="AB2892" s="17">
        <v>0</v>
      </c>
      <c r="AC2892" s="17">
        <v>0</v>
      </c>
      <c r="AD2892" s="17">
        <f t="shared" ref="AD2892:AV2892" si="4458">SUM(AD2888)</f>
        <v>0</v>
      </c>
      <c r="AE2892" s="17">
        <f t="shared" si="4458"/>
        <v>0</v>
      </c>
      <c r="AF2892" s="17">
        <f t="shared" si="4458"/>
        <v>0</v>
      </c>
      <c r="AG2892" s="17">
        <f t="shared" si="4458"/>
        <v>0</v>
      </c>
      <c r="AH2892" s="17">
        <f t="shared" si="4458"/>
        <v>0</v>
      </c>
      <c r="AI2892" s="17">
        <f t="shared" si="4458"/>
        <v>0</v>
      </c>
      <c r="AJ2892" s="17">
        <f t="shared" ref="AJ2892" si="4459">SUM(AJ2888)</f>
        <v>0</v>
      </c>
      <c r="AK2892" s="17">
        <f t="shared" si="4458"/>
        <v>0</v>
      </c>
      <c r="AL2892" s="17">
        <f t="shared" si="4458"/>
        <v>0</v>
      </c>
      <c r="AM2892" s="17">
        <f t="shared" si="4458"/>
        <v>0</v>
      </c>
      <c r="AN2892" s="17">
        <f t="shared" si="4458"/>
        <v>0</v>
      </c>
      <c r="AO2892" s="17">
        <f t="shared" si="4458"/>
        <v>0</v>
      </c>
      <c r="AP2892" s="17">
        <f t="shared" si="4458"/>
        <v>0</v>
      </c>
      <c r="AQ2892" s="17">
        <f t="shared" si="4458"/>
        <v>0</v>
      </c>
      <c r="AR2892" s="17">
        <f t="shared" si="4458"/>
        <v>0</v>
      </c>
      <c r="AS2892" s="17">
        <f t="shared" si="4458"/>
        <v>0</v>
      </c>
      <c r="AT2892" s="17">
        <f t="shared" si="4458"/>
        <v>0</v>
      </c>
      <c r="AU2892" s="17">
        <f t="shared" si="4458"/>
        <v>0</v>
      </c>
      <c r="AV2892" s="17">
        <f t="shared" si="4458"/>
        <v>0</v>
      </c>
      <c r="AW2892" s="17">
        <v>0</v>
      </c>
      <c r="AX2892" s="17">
        <v>0</v>
      </c>
      <c r="AY2892" s="17">
        <f t="shared" ref="AY2892:BQ2892" si="4460">SUM(AY2888)</f>
        <v>0</v>
      </c>
      <c r="AZ2892" s="17">
        <f t="shared" si="4460"/>
        <v>0</v>
      </c>
      <c r="BA2892" s="17">
        <f t="shared" si="4460"/>
        <v>0</v>
      </c>
      <c r="BB2892" s="17">
        <f t="shared" si="4460"/>
        <v>0</v>
      </c>
      <c r="BC2892" s="17">
        <f t="shared" si="4460"/>
        <v>0</v>
      </c>
      <c r="BD2892" s="17">
        <f t="shared" si="4460"/>
        <v>0</v>
      </c>
      <c r="BE2892" s="17">
        <f t="shared" ref="BE2892" si="4461">SUM(BE2888)</f>
        <v>0</v>
      </c>
      <c r="BF2892" s="17">
        <f t="shared" si="4460"/>
        <v>0</v>
      </c>
      <c r="BG2892" s="17">
        <f t="shared" si="4460"/>
        <v>0</v>
      </c>
      <c r="BH2892" s="17">
        <f t="shared" si="4460"/>
        <v>0</v>
      </c>
      <c r="BI2892" s="17">
        <f t="shared" si="4460"/>
        <v>0</v>
      </c>
      <c r="BJ2892" s="17">
        <f t="shared" si="4460"/>
        <v>0</v>
      </c>
      <c r="BK2892" s="17">
        <f t="shared" si="4460"/>
        <v>0</v>
      </c>
      <c r="BL2892" s="17">
        <f t="shared" si="4460"/>
        <v>0</v>
      </c>
      <c r="BM2892" s="17">
        <f t="shared" si="4460"/>
        <v>0</v>
      </c>
      <c r="BN2892" s="17">
        <f t="shared" si="4460"/>
        <v>0</v>
      </c>
      <c r="BO2892" s="17">
        <f t="shared" si="4460"/>
        <v>0</v>
      </c>
      <c r="BP2892" s="17">
        <f t="shared" si="4460"/>
        <v>0</v>
      </c>
      <c r="BQ2892" s="17">
        <f t="shared" si="4460"/>
        <v>0</v>
      </c>
      <c r="BR2892" s="17">
        <v>0</v>
      </c>
      <c r="BS2892" s="17">
        <v>0</v>
      </c>
      <c r="BT2892" s="17" t="e">
        <f>IF(#REF!=0,"-",#REF!/#REF!*100)</f>
        <v>#REF!</v>
      </c>
    </row>
    <row r="2893" spans="1:72" x14ac:dyDescent="0.25">
      <c r="A2893" s="133"/>
      <c r="B2893" s="133"/>
      <c r="C2893" s="133"/>
      <c r="D2893" s="136"/>
      <c r="E2893" s="136"/>
      <c r="F2893" s="136"/>
      <c r="G2893" s="139"/>
      <c r="H2893" s="18" t="s">
        <v>55</v>
      </c>
      <c r="I2893" s="17">
        <f t="shared" ref="I2893:AA2893" si="4462">SUM(I2892)</f>
        <v>0</v>
      </c>
      <c r="J2893" s="17">
        <f t="shared" si="4462"/>
        <v>0</v>
      </c>
      <c r="K2893" s="17">
        <f t="shared" si="4462"/>
        <v>0</v>
      </c>
      <c r="L2893" s="17">
        <f t="shared" si="4462"/>
        <v>0</v>
      </c>
      <c r="M2893" s="17">
        <f t="shared" si="4462"/>
        <v>0</v>
      </c>
      <c r="N2893" s="17">
        <f t="shared" si="4462"/>
        <v>0</v>
      </c>
      <c r="O2893" s="17">
        <f t="shared" ref="O2893" si="4463">SUM(O2892)</f>
        <v>0</v>
      </c>
      <c r="P2893" s="17">
        <f t="shared" si="4462"/>
        <v>0</v>
      </c>
      <c r="Q2893" s="17">
        <f t="shared" si="4462"/>
        <v>0</v>
      </c>
      <c r="R2893" s="17">
        <f t="shared" si="4462"/>
        <v>0</v>
      </c>
      <c r="S2893" s="17">
        <f t="shared" si="4462"/>
        <v>0</v>
      </c>
      <c r="T2893" s="17">
        <f t="shared" si="4462"/>
        <v>0</v>
      </c>
      <c r="U2893" s="17">
        <f t="shared" si="4462"/>
        <v>0</v>
      </c>
      <c r="V2893" s="17">
        <f t="shared" si="4462"/>
        <v>0</v>
      </c>
      <c r="W2893" s="17">
        <f t="shared" si="4462"/>
        <v>0</v>
      </c>
      <c r="X2893" s="17">
        <f t="shared" si="4462"/>
        <v>0</v>
      </c>
      <c r="Y2893" s="17">
        <f t="shared" si="4462"/>
        <v>0</v>
      </c>
      <c r="Z2893" s="17">
        <f t="shared" si="4462"/>
        <v>0</v>
      </c>
      <c r="AA2893" s="17">
        <f t="shared" si="4462"/>
        <v>0</v>
      </c>
      <c r="AB2893" s="17">
        <v>0</v>
      </c>
      <c r="AC2893" s="17">
        <v>0</v>
      </c>
      <c r="AD2893" s="17">
        <f t="shared" ref="AD2893:AV2893" si="4464">SUM(AD2892)</f>
        <v>0</v>
      </c>
      <c r="AE2893" s="17">
        <f t="shared" si="4464"/>
        <v>0</v>
      </c>
      <c r="AF2893" s="17">
        <f t="shared" si="4464"/>
        <v>0</v>
      </c>
      <c r="AG2893" s="17">
        <f t="shared" si="4464"/>
        <v>0</v>
      </c>
      <c r="AH2893" s="17">
        <f t="shared" si="4464"/>
        <v>0</v>
      </c>
      <c r="AI2893" s="17">
        <f t="shared" si="4464"/>
        <v>0</v>
      </c>
      <c r="AJ2893" s="17">
        <f t="shared" ref="AJ2893" si="4465">SUM(AJ2892)</f>
        <v>0</v>
      </c>
      <c r="AK2893" s="17">
        <f t="shared" si="4464"/>
        <v>0</v>
      </c>
      <c r="AL2893" s="17">
        <f t="shared" si="4464"/>
        <v>0</v>
      </c>
      <c r="AM2893" s="17">
        <f t="shared" si="4464"/>
        <v>0</v>
      </c>
      <c r="AN2893" s="17">
        <f t="shared" si="4464"/>
        <v>0</v>
      </c>
      <c r="AO2893" s="17">
        <f t="shared" si="4464"/>
        <v>0</v>
      </c>
      <c r="AP2893" s="17">
        <f t="shared" si="4464"/>
        <v>0</v>
      </c>
      <c r="AQ2893" s="17">
        <f t="shared" si="4464"/>
        <v>0</v>
      </c>
      <c r="AR2893" s="17">
        <f t="shared" si="4464"/>
        <v>0</v>
      </c>
      <c r="AS2893" s="17">
        <f t="shared" si="4464"/>
        <v>0</v>
      </c>
      <c r="AT2893" s="17">
        <f t="shared" si="4464"/>
        <v>0</v>
      </c>
      <c r="AU2893" s="17">
        <f t="shared" si="4464"/>
        <v>0</v>
      </c>
      <c r="AV2893" s="17">
        <f t="shared" si="4464"/>
        <v>0</v>
      </c>
      <c r="AW2893" s="17">
        <v>0</v>
      </c>
      <c r="AX2893" s="17">
        <v>0</v>
      </c>
      <c r="AY2893" s="17">
        <f t="shared" ref="AY2893:BQ2893" si="4466">SUM(AY2892)</f>
        <v>0</v>
      </c>
      <c r="AZ2893" s="17">
        <f t="shared" si="4466"/>
        <v>0</v>
      </c>
      <c r="BA2893" s="17">
        <f t="shared" si="4466"/>
        <v>0</v>
      </c>
      <c r="BB2893" s="17">
        <f t="shared" si="4466"/>
        <v>0</v>
      </c>
      <c r="BC2893" s="17">
        <f t="shared" si="4466"/>
        <v>0</v>
      </c>
      <c r="BD2893" s="17">
        <f t="shared" si="4466"/>
        <v>0</v>
      </c>
      <c r="BE2893" s="17">
        <f t="shared" ref="BE2893" si="4467">SUM(BE2892)</f>
        <v>0</v>
      </c>
      <c r="BF2893" s="17">
        <f t="shared" si="4466"/>
        <v>0</v>
      </c>
      <c r="BG2893" s="17">
        <f t="shared" si="4466"/>
        <v>0</v>
      </c>
      <c r="BH2893" s="17">
        <f t="shared" si="4466"/>
        <v>0</v>
      </c>
      <c r="BI2893" s="17">
        <f t="shared" si="4466"/>
        <v>0</v>
      </c>
      <c r="BJ2893" s="17">
        <f t="shared" si="4466"/>
        <v>0</v>
      </c>
      <c r="BK2893" s="17">
        <f t="shared" si="4466"/>
        <v>0</v>
      </c>
      <c r="BL2893" s="17">
        <f t="shared" si="4466"/>
        <v>0</v>
      </c>
      <c r="BM2893" s="17">
        <f t="shared" si="4466"/>
        <v>0</v>
      </c>
      <c r="BN2893" s="17">
        <f t="shared" si="4466"/>
        <v>0</v>
      </c>
      <c r="BO2893" s="17">
        <f t="shared" si="4466"/>
        <v>0</v>
      </c>
      <c r="BP2893" s="17">
        <f t="shared" si="4466"/>
        <v>0</v>
      </c>
      <c r="BQ2893" s="17">
        <f t="shared" si="4466"/>
        <v>0</v>
      </c>
      <c r="BR2893" s="17">
        <v>0</v>
      </c>
      <c r="BS2893" s="17">
        <v>0</v>
      </c>
      <c r="BT2893" s="17" t="e">
        <f>IF(#REF!=0,"-",#REF!/#REF!*100)</f>
        <v>#REF!</v>
      </c>
    </row>
    <row r="2894" spans="1:72" x14ac:dyDescent="0.25">
      <c r="A2894" s="134"/>
      <c r="B2894" s="134"/>
      <c r="C2894" s="134"/>
      <c r="D2894" s="137"/>
      <c r="E2894" s="137"/>
      <c r="F2894" s="137"/>
      <c r="G2894" s="140"/>
      <c r="O2894">
        <f t="shared" si="4414"/>
        <v>0</v>
      </c>
      <c r="AB2894">
        <v>0</v>
      </c>
      <c r="AC2894">
        <v>0</v>
      </c>
      <c r="AJ2894">
        <f t="shared" si="4415"/>
        <v>0</v>
      </c>
      <c r="AW2894">
        <v>0</v>
      </c>
      <c r="AX2894">
        <v>0</v>
      </c>
      <c r="BE2894">
        <f t="shared" si="4416"/>
        <v>0</v>
      </c>
      <c r="BR2894">
        <v>0</v>
      </c>
      <c r="BS2894">
        <v>0</v>
      </c>
      <c r="BT2894" t="e">
        <f>IF(#REF!=0,"-",#REF!/#REF!*100)</f>
        <v>#REF!</v>
      </c>
    </row>
    <row r="2895" spans="1:72" x14ac:dyDescent="0.25">
      <c r="A2895" s="13" t="s">
        <v>0</v>
      </c>
      <c r="B2895" s="13" t="s">
        <v>0</v>
      </c>
      <c r="C2895" s="13" t="s">
        <v>0</v>
      </c>
      <c r="D2895" s="98" t="s">
        <v>0</v>
      </c>
      <c r="E2895" s="98" t="s">
        <v>0</v>
      </c>
      <c r="F2895" s="98" t="s">
        <v>0</v>
      </c>
      <c r="G2895" s="13" t="s">
        <v>0</v>
      </c>
      <c r="H2895" s="19" t="s">
        <v>0</v>
      </c>
      <c r="I2895" s="19" t="s">
        <v>0</v>
      </c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>
        <v>0</v>
      </c>
      <c r="AC2895" s="19">
        <v>0</v>
      </c>
      <c r="AD2895" s="19" t="s">
        <v>0</v>
      </c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>
        <v>0</v>
      </c>
      <c r="AX2895" s="19">
        <v>0</v>
      </c>
      <c r="AY2895" s="19" t="s">
        <v>0</v>
      </c>
      <c r="AZ2895" s="19"/>
      <c r="BA2895" s="19"/>
      <c r="BB2895" s="19"/>
      <c r="BC2895" s="19"/>
      <c r="BD2895" s="19"/>
      <c r="BE2895" s="19"/>
      <c r="BF2895" s="19"/>
      <c r="BG2895" s="19"/>
      <c r="BH2895" s="19"/>
      <c r="BI2895" s="19"/>
      <c r="BJ2895" s="19"/>
      <c r="BK2895" s="19"/>
      <c r="BL2895" s="19"/>
      <c r="BM2895" s="19"/>
      <c r="BN2895" s="19"/>
      <c r="BO2895" s="19"/>
      <c r="BP2895" s="19"/>
      <c r="BQ2895" s="19"/>
      <c r="BR2895" s="19">
        <v>0</v>
      </c>
      <c r="BS2895" s="19">
        <v>0</v>
      </c>
      <c r="BT2895" s="19"/>
    </row>
    <row r="2896" spans="1:72" x14ac:dyDescent="0.25">
      <c r="A2896" s="13" t="s">
        <v>0</v>
      </c>
      <c r="B2896" s="13" t="s">
        <v>0</v>
      </c>
      <c r="C2896" s="13" t="s">
        <v>0</v>
      </c>
      <c r="D2896" s="98" t="s">
        <v>0</v>
      </c>
      <c r="E2896" s="98" t="s">
        <v>0</v>
      </c>
      <c r="F2896" s="98" t="s">
        <v>0</v>
      </c>
      <c r="G2896" s="13" t="s">
        <v>0</v>
      </c>
      <c r="H2896" s="10" t="s">
        <v>977</v>
      </c>
      <c r="I2896" s="11">
        <f t="shared" ref="I2896:AA2896" si="4468">SUM(I2888)</f>
        <v>0</v>
      </c>
      <c r="J2896" s="11">
        <f t="shared" si="4468"/>
        <v>0</v>
      </c>
      <c r="K2896" s="11">
        <f t="shared" si="4468"/>
        <v>0</v>
      </c>
      <c r="L2896" s="11">
        <f t="shared" si="4468"/>
        <v>0</v>
      </c>
      <c r="M2896" s="11">
        <f t="shared" si="4468"/>
        <v>0</v>
      </c>
      <c r="N2896" s="11">
        <f t="shared" si="4468"/>
        <v>0</v>
      </c>
      <c r="O2896" s="11">
        <f t="shared" si="4468"/>
        <v>0</v>
      </c>
      <c r="P2896" s="11">
        <f t="shared" si="4468"/>
        <v>0</v>
      </c>
      <c r="Q2896" s="11">
        <f t="shared" si="4468"/>
        <v>0</v>
      </c>
      <c r="R2896" s="11">
        <f t="shared" si="4468"/>
        <v>0</v>
      </c>
      <c r="S2896" s="11">
        <f t="shared" si="4468"/>
        <v>0</v>
      </c>
      <c r="T2896" s="11">
        <f t="shared" si="4468"/>
        <v>0</v>
      </c>
      <c r="U2896" s="11">
        <f t="shared" si="4468"/>
        <v>0</v>
      </c>
      <c r="V2896" s="11">
        <f t="shared" si="4468"/>
        <v>0</v>
      </c>
      <c r="W2896" s="11">
        <f t="shared" si="4468"/>
        <v>0</v>
      </c>
      <c r="X2896" s="11">
        <f t="shared" si="4468"/>
        <v>0</v>
      </c>
      <c r="Y2896" s="11">
        <f t="shared" si="4468"/>
        <v>0</v>
      </c>
      <c r="Z2896" s="11">
        <f t="shared" si="4468"/>
        <v>0</v>
      </c>
      <c r="AA2896" s="11">
        <f t="shared" si="4468"/>
        <v>0</v>
      </c>
      <c r="AB2896" s="11">
        <v>0</v>
      </c>
      <c r="AC2896" s="11">
        <v>0</v>
      </c>
      <c r="AD2896" s="11">
        <f t="shared" ref="AD2896:AV2896" si="4469">SUM(AD2888)</f>
        <v>0</v>
      </c>
      <c r="AE2896" s="11">
        <f t="shared" si="4469"/>
        <v>0</v>
      </c>
      <c r="AF2896" s="11">
        <f t="shared" si="4469"/>
        <v>0</v>
      </c>
      <c r="AG2896" s="11">
        <f t="shared" si="4469"/>
        <v>0</v>
      </c>
      <c r="AH2896" s="11">
        <f t="shared" si="4469"/>
        <v>0</v>
      </c>
      <c r="AI2896" s="11">
        <f t="shared" si="4469"/>
        <v>0</v>
      </c>
      <c r="AJ2896" s="11">
        <f t="shared" si="4469"/>
        <v>0</v>
      </c>
      <c r="AK2896" s="11">
        <f t="shared" si="4469"/>
        <v>0</v>
      </c>
      <c r="AL2896" s="11">
        <f t="shared" si="4469"/>
        <v>0</v>
      </c>
      <c r="AM2896" s="11">
        <f t="shared" si="4469"/>
        <v>0</v>
      </c>
      <c r="AN2896" s="11">
        <f t="shared" si="4469"/>
        <v>0</v>
      </c>
      <c r="AO2896" s="11">
        <f t="shared" si="4469"/>
        <v>0</v>
      </c>
      <c r="AP2896" s="11">
        <f t="shared" si="4469"/>
        <v>0</v>
      </c>
      <c r="AQ2896" s="11">
        <f t="shared" si="4469"/>
        <v>0</v>
      </c>
      <c r="AR2896" s="11">
        <f t="shared" si="4469"/>
        <v>0</v>
      </c>
      <c r="AS2896" s="11">
        <f t="shared" si="4469"/>
        <v>0</v>
      </c>
      <c r="AT2896" s="11">
        <f t="shared" si="4469"/>
        <v>0</v>
      </c>
      <c r="AU2896" s="11">
        <f t="shared" si="4469"/>
        <v>0</v>
      </c>
      <c r="AV2896" s="11">
        <f t="shared" si="4469"/>
        <v>0</v>
      </c>
      <c r="AW2896" s="11">
        <v>0</v>
      </c>
      <c r="AX2896" s="11">
        <v>0</v>
      </c>
      <c r="AY2896" s="11">
        <f t="shared" ref="AY2896:BQ2896" si="4470">SUM(AY2888)</f>
        <v>0</v>
      </c>
      <c r="AZ2896" s="11">
        <f t="shared" si="4470"/>
        <v>0</v>
      </c>
      <c r="BA2896" s="11">
        <f t="shared" si="4470"/>
        <v>0</v>
      </c>
      <c r="BB2896" s="11">
        <f t="shared" si="4470"/>
        <v>0</v>
      </c>
      <c r="BC2896" s="11">
        <f t="shared" si="4470"/>
        <v>0</v>
      </c>
      <c r="BD2896" s="11">
        <f t="shared" si="4470"/>
        <v>0</v>
      </c>
      <c r="BE2896" s="11">
        <f t="shared" si="4470"/>
        <v>0</v>
      </c>
      <c r="BF2896" s="11">
        <f t="shared" si="4470"/>
        <v>0</v>
      </c>
      <c r="BG2896" s="11">
        <f t="shared" si="4470"/>
        <v>0</v>
      </c>
      <c r="BH2896" s="11">
        <f t="shared" si="4470"/>
        <v>0</v>
      </c>
      <c r="BI2896" s="11">
        <f t="shared" si="4470"/>
        <v>0</v>
      </c>
      <c r="BJ2896" s="11">
        <f t="shared" si="4470"/>
        <v>0</v>
      </c>
      <c r="BK2896" s="11">
        <f t="shared" si="4470"/>
        <v>0</v>
      </c>
      <c r="BL2896" s="11">
        <f t="shared" si="4470"/>
        <v>0</v>
      </c>
      <c r="BM2896" s="11">
        <f t="shared" si="4470"/>
        <v>0</v>
      </c>
      <c r="BN2896" s="11">
        <f t="shared" si="4470"/>
        <v>0</v>
      </c>
      <c r="BO2896" s="11">
        <f t="shared" si="4470"/>
        <v>0</v>
      </c>
      <c r="BP2896" s="11">
        <f t="shared" si="4470"/>
        <v>0</v>
      </c>
      <c r="BQ2896" s="11">
        <f t="shared" si="4470"/>
        <v>0</v>
      </c>
      <c r="BR2896" s="11">
        <v>0</v>
      </c>
      <c r="BS2896" s="11">
        <v>0</v>
      </c>
      <c r="BT2896" s="11" t="e">
        <f>IF(#REF!=0,"-",#REF!/#REF!*100)</f>
        <v>#REF!</v>
      </c>
    </row>
    <row r="2897" spans="1:72" x14ac:dyDescent="0.25">
      <c r="A2897" s="13" t="s">
        <v>0</v>
      </c>
      <c r="B2897" s="13" t="s">
        <v>0</v>
      </c>
      <c r="C2897" s="13" t="s">
        <v>0</v>
      </c>
      <c r="D2897" s="98" t="s">
        <v>0</v>
      </c>
      <c r="E2897" s="98" t="s">
        <v>0</v>
      </c>
      <c r="F2897" s="98" t="s">
        <v>0</v>
      </c>
      <c r="G2897" s="13" t="s">
        <v>0</v>
      </c>
      <c r="H2897" s="2" t="s">
        <v>53</v>
      </c>
      <c r="I2897" s="13" t="s">
        <v>0</v>
      </c>
      <c r="J2897" s="13"/>
      <c r="K2897" s="13"/>
      <c r="L2897" s="13"/>
      <c r="M2897" s="13"/>
      <c r="N2897" s="13"/>
      <c r="O2897" s="13" t="e">
        <f t="shared" si="4414"/>
        <v>#VALUE!</v>
      </c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>
        <v>0</v>
      </c>
      <c r="AC2897" s="13" t="e">
        <v>#VALUE!</v>
      </c>
      <c r="AD2897" s="13" t="s">
        <v>0</v>
      </c>
      <c r="AE2897" s="13"/>
      <c r="AF2897" s="13"/>
      <c r="AG2897" s="13"/>
      <c r="AH2897" s="13"/>
      <c r="AI2897" s="13"/>
      <c r="AJ2897" s="13" t="e">
        <f t="shared" si="4415"/>
        <v>#VALUE!</v>
      </c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>
        <v>0</v>
      </c>
      <c r="AX2897" s="13" t="e">
        <v>#VALUE!</v>
      </c>
      <c r="AY2897" s="13" t="s">
        <v>0</v>
      </c>
      <c r="AZ2897" s="13"/>
      <c r="BA2897" s="13"/>
      <c r="BB2897" s="13"/>
      <c r="BC2897" s="13"/>
      <c r="BD2897" s="13"/>
      <c r="BE2897" s="13" t="e">
        <f t="shared" si="4416"/>
        <v>#VALUE!</v>
      </c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>
        <v>0</v>
      </c>
      <c r="BS2897" s="13" t="e">
        <v>#VALUE!</v>
      </c>
      <c r="BT2897" s="12" t="e">
        <f>IF(#REF!=0,"-",#REF!/#REF!*100)</f>
        <v>#REF!</v>
      </c>
    </row>
    <row r="2898" spans="1:72" x14ac:dyDescent="0.25">
      <c r="A2898" s="13" t="s">
        <v>0</v>
      </c>
      <c r="B2898" s="13" t="s">
        <v>0</v>
      </c>
      <c r="C2898" s="13" t="s">
        <v>0</v>
      </c>
      <c r="D2898" s="98" t="s">
        <v>0</v>
      </c>
      <c r="E2898" s="98" t="s">
        <v>0</v>
      </c>
      <c r="F2898" s="98" t="s">
        <v>0</v>
      </c>
      <c r="G2898" s="13" t="s">
        <v>0</v>
      </c>
      <c r="H2898" s="20" t="s">
        <v>0</v>
      </c>
      <c r="I2898" s="21" t="s">
        <v>0</v>
      </c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>
        <v>0</v>
      </c>
      <c r="AC2898" s="21">
        <v>0</v>
      </c>
      <c r="AD2898" s="21" t="s">
        <v>0</v>
      </c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>
        <v>0</v>
      </c>
      <c r="AX2898" s="21">
        <v>0</v>
      </c>
      <c r="AY2898" s="21" t="s">
        <v>0</v>
      </c>
      <c r="AZ2898" s="21"/>
      <c r="BA2898" s="21"/>
      <c r="BB2898" s="21"/>
      <c r="BC2898" s="21"/>
      <c r="BD2898" s="21"/>
      <c r="BE2898" s="21"/>
      <c r="BF2898" s="21"/>
      <c r="BG2898" s="21"/>
      <c r="BH2898" s="21"/>
      <c r="BI2898" s="21"/>
      <c r="BJ2898" s="21"/>
      <c r="BK2898" s="21"/>
      <c r="BL2898" s="21"/>
      <c r="BM2898" s="21"/>
      <c r="BN2898" s="21"/>
      <c r="BO2898" s="21"/>
      <c r="BP2898" s="21"/>
      <c r="BQ2898" s="21"/>
      <c r="BR2898" s="21">
        <v>0</v>
      </c>
      <c r="BS2898" s="21">
        <v>0</v>
      </c>
      <c r="BT2898" s="21"/>
    </row>
    <row r="2899" spans="1:72" x14ac:dyDescent="0.25">
      <c r="A2899" s="13" t="s">
        <v>0</v>
      </c>
      <c r="B2899" s="13" t="s">
        <v>0</v>
      </c>
      <c r="C2899" s="13" t="s">
        <v>0</v>
      </c>
      <c r="D2899" s="98" t="s">
        <v>0</v>
      </c>
      <c r="E2899" s="98" t="s">
        <v>0</v>
      </c>
      <c r="F2899" s="98" t="s">
        <v>0</v>
      </c>
      <c r="G2899" s="13" t="s">
        <v>0</v>
      </c>
      <c r="H2899" s="10" t="s">
        <v>978</v>
      </c>
      <c r="I2899" s="22">
        <f t="shared" ref="I2899:AA2899" si="4471">SUM(I2896)</f>
        <v>0</v>
      </c>
      <c r="J2899" s="22">
        <f t="shared" si="4471"/>
        <v>0</v>
      </c>
      <c r="K2899" s="22">
        <f t="shared" si="4471"/>
        <v>0</v>
      </c>
      <c r="L2899" s="22">
        <f t="shared" si="4471"/>
        <v>0</v>
      </c>
      <c r="M2899" s="22">
        <f t="shared" si="4471"/>
        <v>0</v>
      </c>
      <c r="N2899" s="22">
        <f t="shared" si="4471"/>
        <v>0</v>
      </c>
      <c r="O2899" s="22">
        <f t="shared" si="4471"/>
        <v>0</v>
      </c>
      <c r="P2899" s="22">
        <f t="shared" si="4471"/>
        <v>0</v>
      </c>
      <c r="Q2899" s="22">
        <f t="shared" si="4471"/>
        <v>0</v>
      </c>
      <c r="R2899" s="22">
        <f t="shared" si="4471"/>
        <v>0</v>
      </c>
      <c r="S2899" s="22">
        <f t="shared" si="4471"/>
        <v>0</v>
      </c>
      <c r="T2899" s="22">
        <f t="shared" si="4471"/>
        <v>0</v>
      </c>
      <c r="U2899" s="22">
        <f t="shared" si="4471"/>
        <v>0</v>
      </c>
      <c r="V2899" s="22">
        <f t="shared" si="4471"/>
        <v>0</v>
      </c>
      <c r="W2899" s="22">
        <f t="shared" si="4471"/>
        <v>0</v>
      </c>
      <c r="X2899" s="22">
        <f t="shared" si="4471"/>
        <v>0</v>
      </c>
      <c r="Y2899" s="22">
        <f t="shared" si="4471"/>
        <v>0</v>
      </c>
      <c r="Z2899" s="22">
        <f t="shared" si="4471"/>
        <v>0</v>
      </c>
      <c r="AA2899" s="22">
        <f t="shared" si="4471"/>
        <v>0</v>
      </c>
      <c r="AB2899" s="22">
        <v>0</v>
      </c>
      <c r="AC2899" s="22">
        <v>0</v>
      </c>
      <c r="AD2899" s="22">
        <f t="shared" ref="AD2899:AV2899" si="4472">SUM(AD2896)</f>
        <v>0</v>
      </c>
      <c r="AE2899" s="22">
        <f t="shared" si="4472"/>
        <v>0</v>
      </c>
      <c r="AF2899" s="22">
        <f t="shared" si="4472"/>
        <v>0</v>
      </c>
      <c r="AG2899" s="22">
        <f t="shared" si="4472"/>
        <v>0</v>
      </c>
      <c r="AH2899" s="22">
        <f t="shared" si="4472"/>
        <v>0</v>
      </c>
      <c r="AI2899" s="22">
        <f t="shared" si="4472"/>
        <v>0</v>
      </c>
      <c r="AJ2899" s="22">
        <f t="shared" si="4472"/>
        <v>0</v>
      </c>
      <c r="AK2899" s="22">
        <f t="shared" si="4472"/>
        <v>0</v>
      </c>
      <c r="AL2899" s="22">
        <f t="shared" si="4472"/>
        <v>0</v>
      </c>
      <c r="AM2899" s="22">
        <f t="shared" si="4472"/>
        <v>0</v>
      </c>
      <c r="AN2899" s="22">
        <f t="shared" si="4472"/>
        <v>0</v>
      </c>
      <c r="AO2899" s="22">
        <f t="shared" si="4472"/>
        <v>0</v>
      </c>
      <c r="AP2899" s="22">
        <f t="shared" si="4472"/>
        <v>0</v>
      </c>
      <c r="AQ2899" s="22">
        <f t="shared" si="4472"/>
        <v>0</v>
      </c>
      <c r="AR2899" s="22">
        <f t="shared" si="4472"/>
        <v>0</v>
      </c>
      <c r="AS2899" s="22">
        <f t="shared" si="4472"/>
        <v>0</v>
      </c>
      <c r="AT2899" s="22">
        <f t="shared" si="4472"/>
        <v>0</v>
      </c>
      <c r="AU2899" s="22">
        <f t="shared" si="4472"/>
        <v>0</v>
      </c>
      <c r="AV2899" s="22">
        <f t="shared" si="4472"/>
        <v>0</v>
      </c>
      <c r="AW2899" s="22">
        <v>0</v>
      </c>
      <c r="AX2899" s="22">
        <v>0</v>
      </c>
      <c r="AY2899" s="22">
        <f t="shared" ref="AY2899:BQ2899" si="4473">SUM(AY2896)</f>
        <v>0</v>
      </c>
      <c r="AZ2899" s="22">
        <f t="shared" si="4473"/>
        <v>0</v>
      </c>
      <c r="BA2899" s="22">
        <f t="shared" si="4473"/>
        <v>0</v>
      </c>
      <c r="BB2899" s="22">
        <f t="shared" si="4473"/>
        <v>0</v>
      </c>
      <c r="BC2899" s="22">
        <f t="shared" si="4473"/>
        <v>0</v>
      </c>
      <c r="BD2899" s="22">
        <f t="shared" si="4473"/>
        <v>0</v>
      </c>
      <c r="BE2899" s="22">
        <f t="shared" si="4473"/>
        <v>0</v>
      </c>
      <c r="BF2899" s="22">
        <f t="shared" si="4473"/>
        <v>0</v>
      </c>
      <c r="BG2899" s="22">
        <f t="shared" si="4473"/>
        <v>0</v>
      </c>
      <c r="BH2899" s="22">
        <f t="shared" si="4473"/>
        <v>0</v>
      </c>
      <c r="BI2899" s="22">
        <f t="shared" si="4473"/>
        <v>0</v>
      </c>
      <c r="BJ2899" s="22">
        <f t="shared" si="4473"/>
        <v>0</v>
      </c>
      <c r="BK2899" s="22">
        <f t="shared" si="4473"/>
        <v>0</v>
      </c>
      <c r="BL2899" s="22">
        <f t="shared" si="4473"/>
        <v>0</v>
      </c>
      <c r="BM2899" s="22">
        <f t="shared" si="4473"/>
        <v>0</v>
      </c>
      <c r="BN2899" s="22">
        <f t="shared" si="4473"/>
        <v>0</v>
      </c>
      <c r="BO2899" s="22">
        <f t="shared" si="4473"/>
        <v>0</v>
      </c>
      <c r="BP2899" s="22">
        <f t="shared" si="4473"/>
        <v>0</v>
      </c>
      <c r="BQ2899" s="22">
        <f t="shared" si="4473"/>
        <v>0</v>
      </c>
      <c r="BR2899" s="22">
        <v>0</v>
      </c>
      <c r="BS2899" s="22">
        <v>0</v>
      </c>
      <c r="BT2899" s="22" t="e">
        <f>IF(#REF!=0,"-",#REF!/#REF!*100)</f>
        <v>#REF!</v>
      </c>
    </row>
    <row r="2900" spans="1:72" x14ac:dyDescent="0.25">
      <c r="A2900" s="13" t="s">
        <v>0</v>
      </c>
      <c r="B2900" s="13" t="s">
        <v>0</v>
      </c>
      <c r="C2900" s="13" t="s">
        <v>0</v>
      </c>
      <c r="D2900" s="98" t="s">
        <v>0</v>
      </c>
      <c r="E2900" s="98" t="s">
        <v>0</v>
      </c>
      <c r="F2900" s="98" t="s">
        <v>0</v>
      </c>
      <c r="G2900" s="13" t="s">
        <v>0</v>
      </c>
      <c r="H2900" s="2" t="s">
        <v>61</v>
      </c>
      <c r="I2900" s="13" t="s">
        <v>0</v>
      </c>
      <c r="J2900" s="13"/>
      <c r="K2900" s="13"/>
      <c r="L2900" s="13"/>
      <c r="M2900" s="13"/>
      <c r="N2900" s="13"/>
      <c r="O2900" s="13" t="e">
        <f t="shared" si="4414"/>
        <v>#VALUE!</v>
      </c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>
        <v>0</v>
      </c>
      <c r="AC2900" s="13" t="e">
        <v>#VALUE!</v>
      </c>
      <c r="AD2900" s="13" t="s">
        <v>0</v>
      </c>
      <c r="AE2900" s="13"/>
      <c r="AF2900" s="13"/>
      <c r="AG2900" s="13"/>
      <c r="AH2900" s="13"/>
      <c r="AI2900" s="13"/>
      <c r="AJ2900" s="13" t="e">
        <f t="shared" si="4415"/>
        <v>#VALUE!</v>
      </c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>
        <v>0</v>
      </c>
      <c r="AX2900" s="13" t="e">
        <v>#VALUE!</v>
      </c>
      <c r="AY2900" s="13" t="s">
        <v>0</v>
      </c>
      <c r="AZ2900" s="13"/>
      <c r="BA2900" s="13"/>
      <c r="BB2900" s="13"/>
      <c r="BC2900" s="13"/>
      <c r="BD2900" s="13"/>
      <c r="BE2900" s="13" t="e">
        <f t="shared" si="4416"/>
        <v>#VALUE!</v>
      </c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>
        <v>0</v>
      </c>
      <c r="BS2900" s="13" t="e">
        <v>#VALUE!</v>
      </c>
      <c r="BT2900" s="12" t="e">
        <f>IF(#REF!=0,"-",#REF!/#REF!*100)</f>
        <v>#REF!</v>
      </c>
    </row>
    <row r="2901" spans="1:72" ht="22.5" x14ac:dyDescent="0.25">
      <c r="A2901" s="1" t="s">
        <v>979</v>
      </c>
      <c r="B2901" s="2" t="s">
        <v>0</v>
      </c>
      <c r="C2901" s="2" t="s">
        <v>0</v>
      </c>
      <c r="D2901" s="101" t="s">
        <v>0</v>
      </c>
      <c r="E2901" s="101" t="s">
        <v>0</v>
      </c>
      <c r="F2901" s="101" t="s">
        <v>0</v>
      </c>
      <c r="G2901" s="2" t="s">
        <v>0</v>
      </c>
      <c r="H2901" s="2" t="s">
        <v>980</v>
      </c>
      <c r="I2901" s="3" t="s">
        <v>0</v>
      </c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>
        <v>0</v>
      </c>
      <c r="AC2901" s="3">
        <v>0</v>
      </c>
      <c r="AD2901" s="3" t="s">
        <v>0</v>
      </c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>
        <v>0</v>
      </c>
      <c r="AX2901" s="3">
        <v>0</v>
      </c>
      <c r="AY2901" s="3" t="s">
        <v>0</v>
      </c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>
        <v>0</v>
      </c>
      <c r="BS2901" s="3">
        <v>0</v>
      </c>
      <c r="BT2901" s="3"/>
    </row>
    <row r="2902" spans="1:72" ht="15.75" thickBot="1" x14ac:dyDescent="0.3">
      <c r="A2902" s="1" t="s">
        <v>979</v>
      </c>
      <c r="B2902" s="1" t="s">
        <v>1</v>
      </c>
      <c r="C2902" s="4" t="s">
        <v>0</v>
      </c>
      <c r="D2902" s="102" t="s">
        <v>0</v>
      </c>
      <c r="E2902" s="101" t="s">
        <v>0</v>
      </c>
      <c r="F2902" s="101" t="s">
        <v>0</v>
      </c>
      <c r="G2902" s="2" t="s">
        <v>0</v>
      </c>
      <c r="H2902" s="2" t="s">
        <v>0</v>
      </c>
      <c r="I2902" s="3" t="s">
        <v>0</v>
      </c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>
        <v>0</v>
      </c>
      <c r="AC2902" s="3">
        <v>0</v>
      </c>
      <c r="AD2902" s="3" t="s">
        <v>0</v>
      </c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>
        <v>0</v>
      </c>
      <c r="AX2902" s="3">
        <v>0</v>
      </c>
      <c r="AY2902" s="3" t="s">
        <v>0</v>
      </c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>
        <v>0</v>
      </c>
      <c r="BS2902" s="3">
        <v>0</v>
      </c>
      <c r="BT2902" s="3"/>
    </row>
    <row r="2903" spans="1:72" ht="69.75" customHeight="1" thickBot="1" x14ac:dyDescent="0.3">
      <c r="A2903" s="5" t="s">
        <v>2</v>
      </c>
      <c r="B2903" s="5" t="s">
        <v>3</v>
      </c>
      <c r="C2903" s="5" t="s">
        <v>4</v>
      </c>
      <c r="D2903" s="103" t="s">
        <v>0</v>
      </c>
      <c r="E2903" s="112" t="s">
        <v>5</v>
      </c>
      <c r="F2903" s="112" t="s">
        <v>6</v>
      </c>
      <c r="G2903" s="5" t="s">
        <v>7</v>
      </c>
      <c r="H2903" s="5" t="s">
        <v>8</v>
      </c>
      <c r="I2903" s="89" t="s">
        <v>9</v>
      </c>
      <c r="J2903" s="89" t="s">
        <v>1606</v>
      </c>
      <c r="K2903" s="89" t="s">
        <v>1534</v>
      </c>
      <c r="L2903" s="89" t="s">
        <v>1592</v>
      </c>
      <c r="M2903" s="89" t="s">
        <v>1593</v>
      </c>
      <c r="N2903" s="89" t="s">
        <v>1594</v>
      </c>
      <c r="O2903" s="89" t="s">
        <v>1610</v>
      </c>
      <c r="P2903" s="89" t="s">
        <v>1607</v>
      </c>
      <c r="Q2903" s="89" t="s">
        <v>1595</v>
      </c>
      <c r="R2903" s="89" t="s">
        <v>1596</v>
      </c>
      <c r="S2903" s="89" t="s">
        <v>1597</v>
      </c>
      <c r="T2903" s="89" t="s">
        <v>1598</v>
      </c>
      <c r="U2903" s="89" t="s">
        <v>1599</v>
      </c>
      <c r="V2903" s="89" t="s">
        <v>1600</v>
      </c>
      <c r="W2903" s="89" t="s">
        <v>1608</v>
      </c>
      <c r="X2903" s="89" t="s">
        <v>1609</v>
      </c>
      <c r="Y2903" s="89" t="s">
        <v>1601</v>
      </c>
      <c r="Z2903" s="89" t="s">
        <v>1602</v>
      </c>
      <c r="AA2903" s="89" t="s">
        <v>1603</v>
      </c>
      <c r="AB2903" s="89" t="s">
        <v>1604</v>
      </c>
      <c r="AC2903" s="89" t="s">
        <v>1605</v>
      </c>
      <c r="AD2903" s="90" t="s">
        <v>10</v>
      </c>
      <c r="AE2903" s="90" t="s">
        <v>1606</v>
      </c>
      <c r="AF2903" s="90" t="s">
        <v>1534</v>
      </c>
      <c r="AG2903" s="90" t="s">
        <v>1592</v>
      </c>
      <c r="AH2903" s="90" t="s">
        <v>1593</v>
      </c>
      <c r="AI2903" s="90" t="s">
        <v>1594</v>
      </c>
      <c r="AJ2903" s="90" t="s">
        <v>1611</v>
      </c>
      <c r="AK2903" s="90" t="s">
        <v>1607</v>
      </c>
      <c r="AL2903" s="90" t="s">
        <v>1595</v>
      </c>
      <c r="AM2903" s="90" t="s">
        <v>1596</v>
      </c>
      <c r="AN2903" s="90" t="s">
        <v>1597</v>
      </c>
      <c r="AO2903" s="90" t="s">
        <v>1598</v>
      </c>
      <c r="AP2903" s="90" t="s">
        <v>1599</v>
      </c>
      <c r="AQ2903" s="90" t="s">
        <v>1600</v>
      </c>
      <c r="AR2903" s="90" t="s">
        <v>1608</v>
      </c>
      <c r="AS2903" s="90" t="s">
        <v>1609</v>
      </c>
      <c r="AT2903" s="90" t="s">
        <v>1601</v>
      </c>
      <c r="AU2903" s="90" t="s">
        <v>1602</v>
      </c>
      <c r="AV2903" s="90" t="s">
        <v>1603</v>
      </c>
      <c r="AW2903" s="90" t="s">
        <v>1604</v>
      </c>
      <c r="AX2903" s="90" t="s">
        <v>1605</v>
      </c>
      <c r="AY2903" s="91" t="s">
        <v>11</v>
      </c>
      <c r="AZ2903" s="91" t="s">
        <v>1606</v>
      </c>
      <c r="BA2903" s="91" t="s">
        <v>1534</v>
      </c>
      <c r="BB2903" s="91" t="s">
        <v>1592</v>
      </c>
      <c r="BC2903" s="91" t="s">
        <v>1593</v>
      </c>
      <c r="BD2903" s="91" t="s">
        <v>1594</v>
      </c>
      <c r="BE2903" s="91" t="s">
        <v>1612</v>
      </c>
      <c r="BF2903" s="91" t="s">
        <v>1607</v>
      </c>
      <c r="BG2903" s="91" t="s">
        <v>1595</v>
      </c>
      <c r="BH2903" s="91" t="s">
        <v>1596</v>
      </c>
      <c r="BI2903" s="91" t="s">
        <v>1597</v>
      </c>
      <c r="BJ2903" s="91" t="s">
        <v>1598</v>
      </c>
      <c r="BK2903" s="91" t="s">
        <v>1599</v>
      </c>
      <c r="BL2903" s="91" t="s">
        <v>1600</v>
      </c>
      <c r="BM2903" s="91" t="s">
        <v>1608</v>
      </c>
      <c r="BN2903" s="91" t="s">
        <v>1609</v>
      </c>
      <c r="BO2903" s="91" t="s">
        <v>1601</v>
      </c>
      <c r="BP2903" s="91" t="s">
        <v>1602</v>
      </c>
      <c r="BQ2903" s="91" t="s">
        <v>1603</v>
      </c>
      <c r="BR2903" s="91" t="s">
        <v>1604</v>
      </c>
      <c r="BS2903" s="91" t="s">
        <v>1605</v>
      </c>
      <c r="BT2903" s="5" t="s">
        <v>1671</v>
      </c>
    </row>
    <row r="2904" spans="1:72" x14ac:dyDescent="0.25">
      <c r="A2904" s="6" t="s">
        <v>0</v>
      </c>
      <c r="B2904" s="6" t="s">
        <v>0</v>
      </c>
      <c r="C2904" s="6" t="s">
        <v>0</v>
      </c>
      <c r="D2904" s="104" t="s">
        <v>0</v>
      </c>
      <c r="E2904" s="104" t="s">
        <v>0</v>
      </c>
      <c r="F2904" s="121" t="s">
        <v>0</v>
      </c>
      <c r="G2904" s="7" t="s">
        <v>0</v>
      </c>
      <c r="H2904" s="8" t="s">
        <v>0</v>
      </c>
      <c r="I2904" s="9">
        <v>1</v>
      </c>
      <c r="J2904" s="9">
        <v>2</v>
      </c>
      <c r="K2904" s="9">
        <v>3</v>
      </c>
      <c r="L2904" s="9">
        <v>4</v>
      </c>
      <c r="M2904" s="9">
        <v>5</v>
      </c>
      <c r="N2904" s="9">
        <v>6</v>
      </c>
      <c r="O2904" s="9">
        <v>7</v>
      </c>
      <c r="P2904" s="9">
        <v>8</v>
      </c>
      <c r="Q2904" s="9">
        <v>9</v>
      </c>
      <c r="R2904" s="9">
        <v>10</v>
      </c>
      <c r="S2904" s="9">
        <v>11</v>
      </c>
      <c r="T2904" s="9">
        <v>12</v>
      </c>
      <c r="U2904" s="9">
        <v>13</v>
      </c>
      <c r="V2904" s="9">
        <v>14</v>
      </c>
      <c r="W2904" s="9">
        <v>15</v>
      </c>
      <c r="X2904" s="9">
        <v>16</v>
      </c>
      <c r="Y2904" s="9">
        <v>17</v>
      </c>
      <c r="Z2904" s="9">
        <v>18</v>
      </c>
      <c r="AA2904" s="9">
        <v>19</v>
      </c>
      <c r="AB2904" s="9">
        <v>20</v>
      </c>
      <c r="AC2904" s="9">
        <v>21</v>
      </c>
      <c r="AD2904" s="9">
        <v>1</v>
      </c>
      <c r="AE2904" s="9">
        <v>2</v>
      </c>
      <c r="AF2904" s="9">
        <v>3</v>
      </c>
      <c r="AG2904" s="9">
        <v>4</v>
      </c>
      <c r="AH2904" s="9">
        <v>5</v>
      </c>
      <c r="AI2904" s="9">
        <v>6</v>
      </c>
      <c r="AJ2904" s="9">
        <v>7</v>
      </c>
      <c r="AK2904" s="9">
        <v>8</v>
      </c>
      <c r="AL2904" s="9">
        <v>9</v>
      </c>
      <c r="AM2904" s="9">
        <v>10</v>
      </c>
      <c r="AN2904" s="9">
        <v>11</v>
      </c>
      <c r="AO2904" s="9">
        <v>12</v>
      </c>
      <c r="AP2904" s="9">
        <v>13</v>
      </c>
      <c r="AQ2904" s="9">
        <v>14</v>
      </c>
      <c r="AR2904" s="9">
        <v>15</v>
      </c>
      <c r="AS2904" s="9">
        <v>16</v>
      </c>
      <c r="AT2904" s="9">
        <v>17</v>
      </c>
      <c r="AU2904" s="9">
        <v>18</v>
      </c>
      <c r="AV2904" s="9">
        <v>19</v>
      </c>
      <c r="AW2904" s="9">
        <v>20</v>
      </c>
      <c r="AX2904" s="9">
        <v>21</v>
      </c>
      <c r="AY2904" s="9">
        <v>1</v>
      </c>
      <c r="AZ2904" s="9">
        <v>2</v>
      </c>
      <c r="BA2904" s="9">
        <v>3</v>
      </c>
      <c r="BB2904" s="9">
        <v>4</v>
      </c>
      <c r="BC2904" s="9">
        <v>5</v>
      </c>
      <c r="BD2904" s="9">
        <v>6</v>
      </c>
      <c r="BE2904" s="9">
        <v>7</v>
      </c>
      <c r="BF2904" s="9">
        <v>8</v>
      </c>
      <c r="BG2904" s="9">
        <v>9</v>
      </c>
      <c r="BH2904" s="9">
        <v>10</v>
      </c>
      <c r="BI2904" s="9">
        <v>11</v>
      </c>
      <c r="BJ2904" s="9">
        <v>12</v>
      </c>
      <c r="BK2904" s="9">
        <v>13</v>
      </c>
      <c r="BL2904" s="9">
        <v>14</v>
      </c>
      <c r="BM2904" s="9">
        <v>15</v>
      </c>
      <c r="BN2904" s="9">
        <v>16</v>
      </c>
      <c r="BO2904" s="9">
        <v>17</v>
      </c>
      <c r="BP2904" s="9">
        <v>18</v>
      </c>
      <c r="BQ2904" s="9">
        <v>19</v>
      </c>
      <c r="BR2904" s="9">
        <v>20</v>
      </c>
      <c r="BS2904" s="9">
        <v>21</v>
      </c>
      <c r="BT2904" s="9">
        <v>9</v>
      </c>
    </row>
    <row r="2905" spans="1:72" ht="22.5" x14ac:dyDescent="0.25">
      <c r="A2905" s="1" t="s">
        <v>979</v>
      </c>
      <c r="B2905" s="1" t="s">
        <v>1</v>
      </c>
      <c r="C2905" s="4" t="s">
        <v>12</v>
      </c>
      <c r="D2905" s="102" t="s">
        <v>981</v>
      </c>
      <c r="E2905" s="101" t="s">
        <v>0</v>
      </c>
      <c r="F2905" s="101" t="s">
        <v>0</v>
      </c>
      <c r="G2905" s="2" t="s">
        <v>0</v>
      </c>
      <c r="H2905" s="2" t="s">
        <v>980</v>
      </c>
      <c r="I2905" s="3" t="s">
        <v>0</v>
      </c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>
        <v>0</v>
      </c>
      <c r="AC2905" s="3">
        <v>0</v>
      </c>
      <c r="AD2905" s="3" t="s">
        <v>0</v>
      </c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>
        <v>0</v>
      </c>
      <c r="AX2905" s="3">
        <v>0</v>
      </c>
      <c r="AY2905" s="3" t="s">
        <v>0</v>
      </c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>
        <v>0</v>
      </c>
      <c r="BS2905" s="3">
        <v>0</v>
      </c>
      <c r="BT2905" s="3"/>
    </row>
    <row r="2906" spans="1:72" ht="33.75" x14ac:dyDescent="0.25">
      <c r="A2906" s="1" t="s">
        <v>0</v>
      </c>
      <c r="B2906" s="1" t="s">
        <v>0</v>
      </c>
      <c r="C2906" s="1" t="s">
        <v>0</v>
      </c>
      <c r="D2906" s="101" t="s">
        <v>0</v>
      </c>
      <c r="E2906" s="101" t="s">
        <v>0</v>
      </c>
      <c r="F2906" s="101" t="s">
        <v>0</v>
      </c>
      <c r="G2906" s="2" t="s">
        <v>0</v>
      </c>
      <c r="H2906" s="10" t="s">
        <v>13</v>
      </c>
      <c r="I2906" s="11">
        <f t="shared" ref="I2906:AA2906" si="4474">SUM(I2907,I2915,I2917)</f>
        <v>0</v>
      </c>
      <c r="J2906" s="11">
        <f t="shared" si="4474"/>
        <v>0</v>
      </c>
      <c r="K2906" s="11">
        <f t="shared" si="4474"/>
        <v>0</v>
      </c>
      <c r="L2906" s="11">
        <f t="shared" si="4474"/>
        <v>0</v>
      </c>
      <c r="M2906" s="11">
        <f t="shared" si="4474"/>
        <v>0</v>
      </c>
      <c r="N2906" s="11">
        <f t="shared" si="4474"/>
        <v>0</v>
      </c>
      <c r="O2906" s="11">
        <f t="shared" ref="O2906" si="4475">SUM(O2907,O2915,O2917)</f>
        <v>0</v>
      </c>
      <c r="P2906" s="11">
        <f t="shared" si="4474"/>
        <v>0</v>
      </c>
      <c r="Q2906" s="11">
        <f t="shared" si="4474"/>
        <v>0</v>
      </c>
      <c r="R2906" s="11">
        <f t="shared" si="4474"/>
        <v>0</v>
      </c>
      <c r="S2906" s="11">
        <f t="shared" si="4474"/>
        <v>0</v>
      </c>
      <c r="T2906" s="11">
        <f t="shared" si="4474"/>
        <v>0</v>
      </c>
      <c r="U2906" s="11">
        <f t="shared" si="4474"/>
        <v>0</v>
      </c>
      <c r="V2906" s="11">
        <f t="shared" si="4474"/>
        <v>0</v>
      </c>
      <c r="W2906" s="11">
        <f t="shared" si="4474"/>
        <v>0</v>
      </c>
      <c r="X2906" s="11">
        <f t="shared" si="4474"/>
        <v>0</v>
      </c>
      <c r="Y2906" s="11">
        <f t="shared" si="4474"/>
        <v>0</v>
      </c>
      <c r="Z2906" s="11">
        <f t="shared" si="4474"/>
        <v>0</v>
      </c>
      <c r="AA2906" s="11">
        <f t="shared" si="4474"/>
        <v>0</v>
      </c>
      <c r="AB2906" s="11">
        <v>0</v>
      </c>
      <c r="AC2906" s="11">
        <v>0</v>
      </c>
      <c r="AD2906" s="11">
        <f t="shared" ref="AD2906:AV2906" si="4476">SUM(AD2907,AD2915,AD2917)</f>
        <v>0</v>
      </c>
      <c r="AE2906" s="11">
        <f t="shared" si="4476"/>
        <v>0</v>
      </c>
      <c r="AF2906" s="11">
        <f t="shared" si="4476"/>
        <v>0</v>
      </c>
      <c r="AG2906" s="11">
        <f t="shared" si="4476"/>
        <v>0</v>
      </c>
      <c r="AH2906" s="11">
        <f t="shared" si="4476"/>
        <v>0</v>
      </c>
      <c r="AI2906" s="11">
        <f t="shared" si="4476"/>
        <v>0</v>
      </c>
      <c r="AJ2906" s="11">
        <f t="shared" ref="AJ2906" si="4477">SUM(AJ2907,AJ2915,AJ2917)</f>
        <v>0</v>
      </c>
      <c r="AK2906" s="11">
        <f t="shared" si="4476"/>
        <v>0</v>
      </c>
      <c r="AL2906" s="11">
        <f t="shared" si="4476"/>
        <v>0</v>
      </c>
      <c r="AM2906" s="11">
        <f t="shared" si="4476"/>
        <v>0</v>
      </c>
      <c r="AN2906" s="11">
        <f t="shared" si="4476"/>
        <v>0</v>
      </c>
      <c r="AO2906" s="11">
        <f t="shared" si="4476"/>
        <v>0</v>
      </c>
      <c r="AP2906" s="11">
        <f t="shared" si="4476"/>
        <v>0</v>
      </c>
      <c r="AQ2906" s="11">
        <f t="shared" si="4476"/>
        <v>0</v>
      </c>
      <c r="AR2906" s="11">
        <f t="shared" si="4476"/>
        <v>0</v>
      </c>
      <c r="AS2906" s="11">
        <f t="shared" si="4476"/>
        <v>0</v>
      </c>
      <c r="AT2906" s="11">
        <f t="shared" si="4476"/>
        <v>0</v>
      </c>
      <c r="AU2906" s="11">
        <f t="shared" si="4476"/>
        <v>0</v>
      </c>
      <c r="AV2906" s="11">
        <f t="shared" si="4476"/>
        <v>0</v>
      </c>
      <c r="AW2906" s="11">
        <v>0</v>
      </c>
      <c r="AX2906" s="11">
        <v>0</v>
      </c>
      <c r="AY2906" s="11">
        <f t="shared" ref="AY2906:BQ2906" si="4478">SUM(AY2907,AY2915,AY2917)</f>
        <v>0</v>
      </c>
      <c r="AZ2906" s="11">
        <f t="shared" si="4478"/>
        <v>88501</v>
      </c>
      <c r="BA2906" s="11">
        <f t="shared" si="4478"/>
        <v>0</v>
      </c>
      <c r="BB2906" s="11">
        <f t="shared" si="4478"/>
        <v>0</v>
      </c>
      <c r="BC2906" s="11">
        <f t="shared" si="4478"/>
        <v>0</v>
      </c>
      <c r="BD2906" s="11">
        <f t="shared" si="4478"/>
        <v>0</v>
      </c>
      <c r="BE2906" s="11">
        <f t="shared" ref="BE2906" si="4479">SUM(BE2907,BE2915,BE2917)</f>
        <v>88501</v>
      </c>
      <c r="BF2906" s="11">
        <f t="shared" si="4478"/>
        <v>0</v>
      </c>
      <c r="BG2906" s="11">
        <f t="shared" si="4478"/>
        <v>0</v>
      </c>
      <c r="BH2906" s="11">
        <f t="shared" si="4478"/>
        <v>88501</v>
      </c>
      <c r="BI2906" s="11">
        <f t="shared" si="4478"/>
        <v>0</v>
      </c>
      <c r="BJ2906" s="11">
        <f t="shared" si="4478"/>
        <v>0</v>
      </c>
      <c r="BK2906" s="11">
        <f t="shared" si="4478"/>
        <v>0</v>
      </c>
      <c r="BL2906" s="11">
        <f t="shared" si="4478"/>
        <v>0</v>
      </c>
      <c r="BM2906" s="11">
        <f t="shared" si="4478"/>
        <v>0</v>
      </c>
      <c r="BN2906" s="11">
        <f t="shared" si="4478"/>
        <v>0</v>
      </c>
      <c r="BO2906" s="11">
        <f t="shared" si="4478"/>
        <v>0</v>
      </c>
      <c r="BP2906" s="11">
        <f t="shared" si="4478"/>
        <v>0</v>
      </c>
      <c r="BQ2906" s="11">
        <f t="shared" si="4478"/>
        <v>0</v>
      </c>
      <c r="BR2906" s="11">
        <v>88501</v>
      </c>
      <c r="BS2906" s="11">
        <v>0</v>
      </c>
      <c r="BT2906" s="11" t="e">
        <f>IF(#REF!=0,"-",#REF!/#REF!*100)</f>
        <v>#REF!</v>
      </c>
    </row>
    <row r="2907" spans="1:72" x14ac:dyDescent="0.25">
      <c r="A2907" s="4" t="s">
        <v>979</v>
      </c>
      <c r="B2907" s="4" t="s">
        <v>1</v>
      </c>
      <c r="C2907" s="4" t="s">
        <v>12</v>
      </c>
      <c r="D2907" s="102" t="s">
        <v>981</v>
      </c>
      <c r="E2907" s="101" t="s">
        <v>14</v>
      </c>
      <c r="F2907" s="101" t="s">
        <v>0</v>
      </c>
      <c r="G2907" s="2" t="s">
        <v>0</v>
      </c>
      <c r="H2907" s="2" t="s">
        <v>15</v>
      </c>
      <c r="I2907" s="12">
        <f t="shared" ref="I2907:AA2907" si="4480">SUM(I2908:I2909)</f>
        <v>0</v>
      </c>
      <c r="J2907" s="12">
        <f t="shared" si="4480"/>
        <v>0</v>
      </c>
      <c r="K2907" s="12">
        <f t="shared" si="4480"/>
        <v>0</v>
      </c>
      <c r="L2907" s="12">
        <f t="shared" si="4480"/>
        <v>0</v>
      </c>
      <c r="M2907" s="12">
        <f t="shared" si="4480"/>
        <v>0</v>
      </c>
      <c r="N2907" s="12">
        <f t="shared" si="4480"/>
        <v>0</v>
      </c>
      <c r="O2907" s="12">
        <f t="shared" ref="O2907" si="4481">SUM(O2908:O2909)</f>
        <v>0</v>
      </c>
      <c r="P2907" s="12">
        <f t="shared" si="4480"/>
        <v>0</v>
      </c>
      <c r="Q2907" s="12">
        <f t="shared" si="4480"/>
        <v>0</v>
      </c>
      <c r="R2907" s="12">
        <f t="shared" si="4480"/>
        <v>0</v>
      </c>
      <c r="S2907" s="12">
        <f t="shared" si="4480"/>
        <v>0</v>
      </c>
      <c r="T2907" s="12">
        <f t="shared" si="4480"/>
        <v>0</v>
      </c>
      <c r="U2907" s="12">
        <f t="shared" si="4480"/>
        <v>0</v>
      </c>
      <c r="V2907" s="12">
        <f t="shared" si="4480"/>
        <v>0</v>
      </c>
      <c r="W2907" s="12">
        <f t="shared" si="4480"/>
        <v>0</v>
      </c>
      <c r="X2907" s="12">
        <f t="shared" si="4480"/>
        <v>0</v>
      </c>
      <c r="Y2907" s="12">
        <f t="shared" si="4480"/>
        <v>0</v>
      </c>
      <c r="Z2907" s="12">
        <f t="shared" si="4480"/>
        <v>0</v>
      </c>
      <c r="AA2907" s="12">
        <f t="shared" si="4480"/>
        <v>0</v>
      </c>
      <c r="AB2907" s="12">
        <v>0</v>
      </c>
      <c r="AC2907" s="12">
        <v>0</v>
      </c>
      <c r="AD2907" s="12">
        <f t="shared" ref="AD2907:AV2907" si="4482">SUM(AD2908:AD2909)</f>
        <v>0</v>
      </c>
      <c r="AE2907" s="12">
        <f t="shared" si="4482"/>
        <v>0</v>
      </c>
      <c r="AF2907" s="12">
        <f t="shared" si="4482"/>
        <v>0</v>
      </c>
      <c r="AG2907" s="12">
        <f t="shared" si="4482"/>
        <v>0</v>
      </c>
      <c r="AH2907" s="12">
        <f t="shared" si="4482"/>
        <v>0</v>
      </c>
      <c r="AI2907" s="12">
        <f t="shared" si="4482"/>
        <v>0</v>
      </c>
      <c r="AJ2907" s="12">
        <f t="shared" ref="AJ2907" si="4483">SUM(AJ2908:AJ2909)</f>
        <v>0</v>
      </c>
      <c r="AK2907" s="12">
        <f t="shared" si="4482"/>
        <v>0</v>
      </c>
      <c r="AL2907" s="12">
        <f t="shared" si="4482"/>
        <v>0</v>
      </c>
      <c r="AM2907" s="12">
        <f t="shared" si="4482"/>
        <v>0</v>
      </c>
      <c r="AN2907" s="12">
        <f t="shared" si="4482"/>
        <v>0</v>
      </c>
      <c r="AO2907" s="12">
        <f t="shared" si="4482"/>
        <v>0</v>
      </c>
      <c r="AP2907" s="12">
        <f t="shared" si="4482"/>
        <v>0</v>
      </c>
      <c r="AQ2907" s="12">
        <f t="shared" si="4482"/>
        <v>0</v>
      </c>
      <c r="AR2907" s="12">
        <f t="shared" si="4482"/>
        <v>0</v>
      </c>
      <c r="AS2907" s="12">
        <f t="shared" si="4482"/>
        <v>0</v>
      </c>
      <c r="AT2907" s="12">
        <f t="shared" si="4482"/>
        <v>0</v>
      </c>
      <c r="AU2907" s="12">
        <f t="shared" si="4482"/>
        <v>0</v>
      </c>
      <c r="AV2907" s="12">
        <f t="shared" si="4482"/>
        <v>0</v>
      </c>
      <c r="AW2907" s="12">
        <v>0</v>
      </c>
      <c r="AX2907" s="12">
        <v>0</v>
      </c>
      <c r="AY2907" s="12">
        <f t="shared" ref="AY2907:BQ2907" si="4484">SUM(AY2908:AY2909)</f>
        <v>0</v>
      </c>
      <c r="AZ2907" s="12">
        <f t="shared" si="4484"/>
        <v>0</v>
      </c>
      <c r="BA2907" s="12">
        <f t="shared" si="4484"/>
        <v>0</v>
      </c>
      <c r="BB2907" s="12">
        <f t="shared" si="4484"/>
        <v>0</v>
      </c>
      <c r="BC2907" s="12">
        <f t="shared" si="4484"/>
        <v>0</v>
      </c>
      <c r="BD2907" s="12">
        <f t="shared" si="4484"/>
        <v>0</v>
      </c>
      <c r="BE2907" s="12">
        <f t="shared" ref="BE2907" si="4485">SUM(BE2908:BE2909)</f>
        <v>0</v>
      </c>
      <c r="BF2907" s="12">
        <f t="shared" si="4484"/>
        <v>0</v>
      </c>
      <c r="BG2907" s="12">
        <f t="shared" si="4484"/>
        <v>0</v>
      </c>
      <c r="BH2907" s="12">
        <f t="shared" si="4484"/>
        <v>0</v>
      </c>
      <c r="BI2907" s="12">
        <f t="shared" si="4484"/>
        <v>0</v>
      </c>
      <c r="BJ2907" s="12">
        <f t="shared" si="4484"/>
        <v>0</v>
      </c>
      <c r="BK2907" s="12">
        <f t="shared" si="4484"/>
        <v>0</v>
      </c>
      <c r="BL2907" s="12">
        <f t="shared" si="4484"/>
        <v>0</v>
      </c>
      <c r="BM2907" s="12">
        <f t="shared" si="4484"/>
        <v>0</v>
      </c>
      <c r="BN2907" s="12">
        <f t="shared" si="4484"/>
        <v>0</v>
      </c>
      <c r="BO2907" s="12">
        <f t="shared" si="4484"/>
        <v>0</v>
      </c>
      <c r="BP2907" s="12">
        <f t="shared" si="4484"/>
        <v>0</v>
      </c>
      <c r="BQ2907" s="12">
        <f t="shared" si="4484"/>
        <v>0</v>
      </c>
      <c r="BR2907" s="12">
        <v>0</v>
      </c>
      <c r="BS2907" s="12">
        <v>0</v>
      </c>
      <c r="BT2907" s="12" t="e">
        <f>IF(#REF!=0,"-",#REF!/#REF!*100)</f>
        <v>#REF!</v>
      </c>
    </row>
    <row r="2908" spans="1:72" x14ac:dyDescent="0.25">
      <c r="A2908" s="4" t="s">
        <v>979</v>
      </c>
      <c r="B2908" s="4" t="s">
        <v>1</v>
      </c>
      <c r="C2908" s="4" t="s">
        <v>12</v>
      </c>
      <c r="D2908" s="102" t="s">
        <v>981</v>
      </c>
      <c r="E2908" s="113">
        <v>6111</v>
      </c>
      <c r="F2908" s="102"/>
      <c r="G2908" s="98" t="s">
        <v>1646</v>
      </c>
      <c r="H2908" s="13" t="s">
        <v>16</v>
      </c>
      <c r="I2908" s="14">
        <v>0</v>
      </c>
      <c r="J2908" s="14"/>
      <c r="K2908" s="14"/>
      <c r="L2908" s="14"/>
      <c r="M2908" s="14"/>
      <c r="N2908" s="14"/>
      <c r="O2908" s="14">
        <f t="shared" si="4414"/>
        <v>0</v>
      </c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>
        <v>0</v>
      </c>
      <c r="AC2908" s="14">
        <v>0</v>
      </c>
      <c r="AD2908" s="14">
        <v>0</v>
      </c>
      <c r="AE2908" s="14"/>
      <c r="AF2908" s="14"/>
      <c r="AG2908" s="14"/>
      <c r="AH2908" s="14"/>
      <c r="AI2908" s="14"/>
      <c r="AJ2908" s="14">
        <f t="shared" si="4415"/>
        <v>0</v>
      </c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>
        <v>0</v>
      </c>
      <c r="AX2908" s="14">
        <v>0</v>
      </c>
      <c r="AY2908" s="14">
        <v>0</v>
      </c>
      <c r="AZ2908" s="14"/>
      <c r="BA2908" s="14"/>
      <c r="BB2908" s="14"/>
      <c r="BC2908" s="14"/>
      <c r="BD2908" s="14"/>
      <c r="BE2908" s="14">
        <f t="shared" si="4416"/>
        <v>0</v>
      </c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>
        <v>0</v>
      </c>
      <c r="BS2908" s="14">
        <v>0</v>
      </c>
      <c r="BT2908" s="14" t="e">
        <f>IF(#REF!=0,"-",#REF!/#REF!*100)</f>
        <v>#REF!</v>
      </c>
    </row>
    <row r="2909" spans="1:72" x14ac:dyDescent="0.25">
      <c r="A2909" s="1" t="s">
        <v>979</v>
      </c>
      <c r="B2909" s="1" t="s">
        <v>1</v>
      </c>
      <c r="C2909" s="1" t="s">
        <v>12</v>
      </c>
      <c r="D2909" s="105" t="s">
        <v>981</v>
      </c>
      <c r="E2909" s="105" t="s">
        <v>18</v>
      </c>
      <c r="F2909" s="102" t="s">
        <v>0</v>
      </c>
      <c r="G2909" s="13" t="s">
        <v>0</v>
      </c>
      <c r="H2909" s="2" t="s">
        <v>19</v>
      </c>
      <c r="I2909" s="12">
        <f t="shared" ref="I2909:AA2909" si="4486">SUM(I2910:I2914)</f>
        <v>0</v>
      </c>
      <c r="J2909" s="12">
        <f t="shared" si="4486"/>
        <v>0</v>
      </c>
      <c r="K2909" s="12">
        <f t="shared" si="4486"/>
        <v>0</v>
      </c>
      <c r="L2909" s="12">
        <f t="shared" si="4486"/>
        <v>0</v>
      </c>
      <c r="M2909" s="12">
        <f t="shared" si="4486"/>
        <v>0</v>
      </c>
      <c r="N2909" s="12">
        <f t="shared" si="4486"/>
        <v>0</v>
      </c>
      <c r="O2909" s="12">
        <f t="shared" si="4486"/>
        <v>0</v>
      </c>
      <c r="P2909" s="12">
        <f t="shared" si="4486"/>
        <v>0</v>
      </c>
      <c r="Q2909" s="12">
        <f t="shared" si="4486"/>
        <v>0</v>
      </c>
      <c r="R2909" s="12">
        <f t="shared" si="4486"/>
        <v>0</v>
      </c>
      <c r="S2909" s="12">
        <f t="shared" si="4486"/>
        <v>0</v>
      </c>
      <c r="T2909" s="12">
        <f t="shared" si="4486"/>
        <v>0</v>
      </c>
      <c r="U2909" s="12">
        <f t="shared" si="4486"/>
        <v>0</v>
      </c>
      <c r="V2909" s="12">
        <f t="shared" si="4486"/>
        <v>0</v>
      </c>
      <c r="W2909" s="12">
        <f t="shared" si="4486"/>
        <v>0</v>
      </c>
      <c r="X2909" s="12">
        <f t="shared" si="4486"/>
        <v>0</v>
      </c>
      <c r="Y2909" s="12">
        <f t="shared" si="4486"/>
        <v>0</v>
      </c>
      <c r="Z2909" s="12">
        <f t="shared" si="4486"/>
        <v>0</v>
      </c>
      <c r="AA2909" s="12">
        <f t="shared" si="4486"/>
        <v>0</v>
      </c>
      <c r="AB2909" s="12">
        <v>0</v>
      </c>
      <c r="AC2909" s="12">
        <v>0</v>
      </c>
      <c r="AD2909" s="12">
        <f t="shared" ref="AD2909:AV2909" si="4487">SUM(AD2910:AD2914)</f>
        <v>0</v>
      </c>
      <c r="AE2909" s="12">
        <f t="shared" si="4487"/>
        <v>0</v>
      </c>
      <c r="AF2909" s="12">
        <f t="shared" si="4487"/>
        <v>0</v>
      </c>
      <c r="AG2909" s="12">
        <f t="shared" si="4487"/>
        <v>0</v>
      </c>
      <c r="AH2909" s="12">
        <f t="shared" si="4487"/>
        <v>0</v>
      </c>
      <c r="AI2909" s="12">
        <f t="shared" si="4487"/>
        <v>0</v>
      </c>
      <c r="AJ2909" s="12">
        <f t="shared" si="4487"/>
        <v>0</v>
      </c>
      <c r="AK2909" s="12">
        <f t="shared" si="4487"/>
        <v>0</v>
      </c>
      <c r="AL2909" s="12">
        <f t="shared" si="4487"/>
        <v>0</v>
      </c>
      <c r="AM2909" s="12">
        <f t="shared" si="4487"/>
        <v>0</v>
      </c>
      <c r="AN2909" s="12">
        <f t="shared" si="4487"/>
        <v>0</v>
      </c>
      <c r="AO2909" s="12">
        <f t="shared" si="4487"/>
        <v>0</v>
      </c>
      <c r="AP2909" s="12">
        <f t="shared" si="4487"/>
        <v>0</v>
      </c>
      <c r="AQ2909" s="12">
        <f t="shared" si="4487"/>
        <v>0</v>
      </c>
      <c r="AR2909" s="12">
        <f t="shared" si="4487"/>
        <v>0</v>
      </c>
      <c r="AS2909" s="12">
        <f t="shared" si="4487"/>
        <v>0</v>
      </c>
      <c r="AT2909" s="12">
        <f t="shared" si="4487"/>
        <v>0</v>
      </c>
      <c r="AU2909" s="12">
        <f t="shared" si="4487"/>
        <v>0</v>
      </c>
      <c r="AV2909" s="12">
        <f t="shared" si="4487"/>
        <v>0</v>
      </c>
      <c r="AW2909" s="12">
        <v>0</v>
      </c>
      <c r="AX2909" s="12">
        <v>0</v>
      </c>
      <c r="AY2909" s="12">
        <f t="shared" ref="AY2909:BQ2909" si="4488">SUM(AY2910:AY2914)</f>
        <v>0</v>
      </c>
      <c r="AZ2909" s="12">
        <f t="shared" si="4488"/>
        <v>0</v>
      </c>
      <c r="BA2909" s="12">
        <f t="shared" si="4488"/>
        <v>0</v>
      </c>
      <c r="BB2909" s="12">
        <f t="shared" si="4488"/>
        <v>0</v>
      </c>
      <c r="BC2909" s="12">
        <f t="shared" si="4488"/>
        <v>0</v>
      </c>
      <c r="BD2909" s="12">
        <f t="shared" si="4488"/>
        <v>0</v>
      </c>
      <c r="BE2909" s="12">
        <f t="shared" si="4488"/>
        <v>0</v>
      </c>
      <c r="BF2909" s="12">
        <f t="shared" si="4488"/>
        <v>0</v>
      </c>
      <c r="BG2909" s="12">
        <f t="shared" si="4488"/>
        <v>0</v>
      </c>
      <c r="BH2909" s="12">
        <f t="shared" si="4488"/>
        <v>0</v>
      </c>
      <c r="BI2909" s="12">
        <f t="shared" si="4488"/>
        <v>0</v>
      </c>
      <c r="BJ2909" s="12">
        <f t="shared" si="4488"/>
        <v>0</v>
      </c>
      <c r="BK2909" s="12">
        <f t="shared" si="4488"/>
        <v>0</v>
      </c>
      <c r="BL2909" s="12">
        <f t="shared" si="4488"/>
        <v>0</v>
      </c>
      <c r="BM2909" s="12">
        <f t="shared" si="4488"/>
        <v>0</v>
      </c>
      <c r="BN2909" s="12">
        <f t="shared" si="4488"/>
        <v>0</v>
      </c>
      <c r="BO2909" s="12">
        <f t="shared" si="4488"/>
        <v>0</v>
      </c>
      <c r="BP2909" s="12">
        <f t="shared" si="4488"/>
        <v>0</v>
      </c>
      <c r="BQ2909" s="12">
        <f t="shared" si="4488"/>
        <v>0</v>
      </c>
      <c r="BR2909" s="12">
        <v>0</v>
      </c>
      <c r="BS2909" s="12">
        <v>0</v>
      </c>
      <c r="BT2909" s="12" t="e">
        <f>IF(#REF!=0,"-",#REF!/#REF!*100)</f>
        <v>#REF!</v>
      </c>
    </row>
    <row r="2910" spans="1:72" ht="22.5" x14ac:dyDescent="0.25">
      <c r="A2910" s="4" t="s">
        <v>979</v>
      </c>
      <c r="B2910" s="4" t="s">
        <v>1</v>
      </c>
      <c r="C2910" s="4" t="s">
        <v>12</v>
      </c>
      <c r="D2910" s="102" t="s">
        <v>981</v>
      </c>
      <c r="E2910" s="113">
        <v>6112</v>
      </c>
      <c r="F2910" s="102" t="s">
        <v>982</v>
      </c>
      <c r="G2910" s="98" t="s">
        <v>1646</v>
      </c>
      <c r="H2910" s="13" t="s">
        <v>57</v>
      </c>
      <c r="I2910" s="14">
        <v>0</v>
      </c>
      <c r="J2910" s="14"/>
      <c r="K2910" s="14"/>
      <c r="L2910" s="14"/>
      <c r="M2910" s="14"/>
      <c r="N2910" s="14"/>
      <c r="O2910" s="14">
        <f t="shared" si="4414"/>
        <v>0</v>
      </c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>
        <v>0</v>
      </c>
      <c r="AC2910" s="14">
        <v>0</v>
      </c>
      <c r="AD2910" s="14">
        <v>0</v>
      </c>
      <c r="AE2910" s="14"/>
      <c r="AF2910" s="14"/>
      <c r="AG2910" s="14"/>
      <c r="AH2910" s="14"/>
      <c r="AI2910" s="14"/>
      <c r="AJ2910" s="14">
        <f t="shared" si="4415"/>
        <v>0</v>
      </c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>
        <v>0</v>
      </c>
      <c r="AX2910" s="14">
        <v>0</v>
      </c>
      <c r="AY2910" s="14">
        <v>0</v>
      </c>
      <c r="AZ2910" s="14"/>
      <c r="BA2910" s="14"/>
      <c r="BB2910" s="14"/>
      <c r="BC2910" s="14"/>
      <c r="BD2910" s="14"/>
      <c r="BE2910" s="14">
        <f t="shared" si="4416"/>
        <v>0</v>
      </c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>
        <v>0</v>
      </c>
      <c r="BS2910" s="14">
        <v>0</v>
      </c>
      <c r="BT2910" s="14" t="e">
        <f>IF(#REF!=0,"-",#REF!/#REF!*100)</f>
        <v>#REF!</v>
      </c>
    </row>
    <row r="2911" spans="1:72" x14ac:dyDescent="0.25">
      <c r="A2911" s="4" t="s">
        <v>979</v>
      </c>
      <c r="B2911" s="4" t="s">
        <v>1</v>
      </c>
      <c r="C2911" s="4" t="s">
        <v>12</v>
      </c>
      <c r="D2911" s="102" t="s">
        <v>981</v>
      </c>
      <c r="E2911" s="113">
        <v>6112</v>
      </c>
      <c r="F2911" s="102" t="s">
        <v>983</v>
      </c>
      <c r="G2911" s="98" t="s">
        <v>1646</v>
      </c>
      <c r="H2911" s="13" t="s">
        <v>22</v>
      </c>
      <c r="I2911" s="14">
        <v>0</v>
      </c>
      <c r="J2911" s="14"/>
      <c r="K2911" s="14"/>
      <c r="L2911" s="14"/>
      <c r="M2911" s="14"/>
      <c r="N2911" s="14"/>
      <c r="O2911" s="14">
        <f t="shared" si="4414"/>
        <v>0</v>
      </c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>
        <v>0</v>
      </c>
      <c r="AC2911" s="14">
        <v>0</v>
      </c>
      <c r="AD2911" s="14">
        <v>0</v>
      </c>
      <c r="AE2911" s="14"/>
      <c r="AF2911" s="14"/>
      <c r="AG2911" s="14"/>
      <c r="AH2911" s="14"/>
      <c r="AI2911" s="14"/>
      <c r="AJ2911" s="14">
        <f t="shared" si="4415"/>
        <v>0</v>
      </c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>
        <v>0</v>
      </c>
      <c r="AX2911" s="14">
        <v>0</v>
      </c>
      <c r="AY2911" s="14">
        <v>0</v>
      </c>
      <c r="AZ2911" s="14"/>
      <c r="BA2911" s="14"/>
      <c r="BB2911" s="14"/>
      <c r="BC2911" s="14"/>
      <c r="BD2911" s="14"/>
      <c r="BE2911" s="14">
        <f t="shared" si="4416"/>
        <v>0</v>
      </c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>
        <v>0</v>
      </c>
      <c r="BS2911" s="14">
        <v>0</v>
      </c>
      <c r="BT2911" s="14" t="e">
        <f>IF(#REF!=0,"-",#REF!/#REF!*100)</f>
        <v>#REF!</v>
      </c>
    </row>
    <row r="2912" spans="1:72" x14ac:dyDescent="0.25">
      <c r="A2912" s="4" t="s">
        <v>979</v>
      </c>
      <c r="B2912" s="4" t="s">
        <v>1</v>
      </c>
      <c r="C2912" s="4" t="s">
        <v>12</v>
      </c>
      <c r="D2912" s="102" t="s">
        <v>981</v>
      </c>
      <c r="E2912" s="113">
        <v>6112</v>
      </c>
      <c r="F2912" s="102" t="s">
        <v>984</v>
      </c>
      <c r="G2912" s="98" t="s">
        <v>1646</v>
      </c>
      <c r="H2912" s="13" t="s">
        <v>23</v>
      </c>
      <c r="I2912" s="14">
        <v>0</v>
      </c>
      <c r="J2912" s="14"/>
      <c r="K2912" s="14"/>
      <c r="L2912" s="14"/>
      <c r="M2912" s="14"/>
      <c r="N2912" s="14"/>
      <c r="O2912" s="14">
        <f t="shared" ref="O2912:O2971" si="4489">I2912+J2912+K2912+L2912+M2912+N2912</f>
        <v>0</v>
      </c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>
        <v>0</v>
      </c>
      <c r="AC2912" s="14">
        <v>0</v>
      </c>
      <c r="AD2912" s="14">
        <v>0</v>
      </c>
      <c r="AE2912" s="14"/>
      <c r="AF2912" s="14"/>
      <c r="AG2912" s="14"/>
      <c r="AH2912" s="14"/>
      <c r="AI2912" s="14"/>
      <c r="AJ2912" s="14">
        <f t="shared" ref="AJ2912:AJ2971" si="4490">AD2912+AE2912+AF2912+AG2912+AH2912+AI2912</f>
        <v>0</v>
      </c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>
        <v>0</v>
      </c>
      <c r="AX2912" s="14">
        <v>0</v>
      </c>
      <c r="AY2912" s="14">
        <v>0</v>
      </c>
      <c r="AZ2912" s="14"/>
      <c r="BA2912" s="14"/>
      <c r="BB2912" s="14"/>
      <c r="BC2912" s="14"/>
      <c r="BD2912" s="14"/>
      <c r="BE2912" s="14">
        <f t="shared" ref="BE2912:BE2971" si="4491">AY2912+AZ2912+BA2912+BB2912+BC2912+BD2912</f>
        <v>0</v>
      </c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>
        <v>0</v>
      </c>
      <c r="BS2912" s="14">
        <v>0</v>
      </c>
      <c r="BT2912" s="14" t="e">
        <f>IF(#REF!=0,"-",#REF!/#REF!*100)</f>
        <v>#REF!</v>
      </c>
    </row>
    <row r="2913" spans="1:72" x14ac:dyDescent="0.25">
      <c r="A2913" s="4" t="s">
        <v>979</v>
      </c>
      <c r="B2913" s="4" t="s">
        <v>1</v>
      </c>
      <c r="C2913" s="4" t="s">
        <v>12</v>
      </c>
      <c r="D2913" s="102" t="s">
        <v>981</v>
      </c>
      <c r="E2913" s="113">
        <v>6112</v>
      </c>
      <c r="F2913" s="102" t="s">
        <v>985</v>
      </c>
      <c r="G2913" s="98" t="s">
        <v>1646</v>
      </c>
      <c r="H2913" s="13" t="s">
        <v>21</v>
      </c>
      <c r="I2913" s="14">
        <v>0</v>
      </c>
      <c r="J2913" s="14"/>
      <c r="K2913" s="14"/>
      <c r="L2913" s="14"/>
      <c r="M2913" s="14"/>
      <c r="N2913" s="14"/>
      <c r="O2913" s="14">
        <f t="shared" si="4489"/>
        <v>0</v>
      </c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>
        <v>0</v>
      </c>
      <c r="AC2913" s="14">
        <v>0</v>
      </c>
      <c r="AD2913" s="14">
        <v>0</v>
      </c>
      <c r="AE2913" s="14"/>
      <c r="AF2913" s="14"/>
      <c r="AG2913" s="14"/>
      <c r="AH2913" s="14"/>
      <c r="AI2913" s="14"/>
      <c r="AJ2913" s="14">
        <f t="shared" si="4490"/>
        <v>0</v>
      </c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>
        <v>0</v>
      </c>
      <c r="AX2913" s="14">
        <v>0</v>
      </c>
      <c r="AY2913" s="14">
        <v>0</v>
      </c>
      <c r="AZ2913" s="14"/>
      <c r="BA2913" s="14"/>
      <c r="BB2913" s="14"/>
      <c r="BC2913" s="14"/>
      <c r="BD2913" s="14"/>
      <c r="BE2913" s="14">
        <f t="shared" si="4491"/>
        <v>0</v>
      </c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>
        <v>0</v>
      </c>
      <c r="BS2913" s="14">
        <v>0</v>
      </c>
      <c r="BT2913" s="14" t="e">
        <f>IF(#REF!=0,"-",#REF!/#REF!*100)</f>
        <v>#REF!</v>
      </c>
    </row>
    <row r="2914" spans="1:72" x14ac:dyDescent="0.25">
      <c r="A2914" s="4" t="s">
        <v>979</v>
      </c>
      <c r="B2914" s="4" t="s">
        <v>1</v>
      </c>
      <c r="C2914" s="4" t="s">
        <v>12</v>
      </c>
      <c r="D2914" s="102" t="s">
        <v>981</v>
      </c>
      <c r="E2914" s="113">
        <v>6112</v>
      </c>
      <c r="F2914" s="102" t="s">
        <v>986</v>
      </c>
      <c r="G2914" s="98" t="s">
        <v>1646</v>
      </c>
      <c r="H2914" s="13" t="s">
        <v>24</v>
      </c>
      <c r="I2914" s="14">
        <v>0</v>
      </c>
      <c r="J2914" s="14"/>
      <c r="K2914" s="14"/>
      <c r="L2914" s="14"/>
      <c r="M2914" s="14"/>
      <c r="N2914" s="14"/>
      <c r="O2914" s="14">
        <f t="shared" si="4489"/>
        <v>0</v>
      </c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>
        <v>0</v>
      </c>
      <c r="AC2914" s="14">
        <v>0</v>
      </c>
      <c r="AD2914" s="14">
        <v>0</v>
      </c>
      <c r="AE2914" s="14"/>
      <c r="AF2914" s="14"/>
      <c r="AG2914" s="14"/>
      <c r="AH2914" s="14"/>
      <c r="AI2914" s="14"/>
      <c r="AJ2914" s="14">
        <f t="shared" si="4490"/>
        <v>0</v>
      </c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>
        <v>0</v>
      </c>
      <c r="AX2914" s="14">
        <v>0</v>
      </c>
      <c r="AY2914" s="14">
        <v>0</v>
      </c>
      <c r="AZ2914" s="14"/>
      <c r="BA2914" s="14"/>
      <c r="BB2914" s="14"/>
      <c r="BC2914" s="14"/>
      <c r="BD2914" s="14"/>
      <c r="BE2914" s="14">
        <f t="shared" si="4491"/>
        <v>0</v>
      </c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>
        <v>0</v>
      </c>
      <c r="BS2914" s="14">
        <v>0</v>
      </c>
      <c r="BT2914" s="14" t="e">
        <f>IF(#REF!=0,"-",#REF!/#REF!*100)</f>
        <v>#REF!</v>
      </c>
    </row>
    <row r="2915" spans="1:72" ht="22.5" x14ac:dyDescent="0.25">
      <c r="A2915" s="4" t="s">
        <v>979</v>
      </c>
      <c r="B2915" s="4" t="s">
        <v>1</v>
      </c>
      <c r="C2915" s="4" t="s">
        <v>12</v>
      </c>
      <c r="D2915" s="102" t="s">
        <v>981</v>
      </c>
      <c r="E2915" s="101" t="s">
        <v>25</v>
      </c>
      <c r="F2915" s="101" t="s">
        <v>0</v>
      </c>
      <c r="G2915" s="2" t="s">
        <v>0</v>
      </c>
      <c r="H2915" s="2" t="s">
        <v>26</v>
      </c>
      <c r="I2915" s="12">
        <f t="shared" ref="I2915:AA2915" si="4492">SUM(I2916)</f>
        <v>0</v>
      </c>
      <c r="J2915" s="12">
        <f t="shared" si="4492"/>
        <v>0</v>
      </c>
      <c r="K2915" s="12">
        <f t="shared" si="4492"/>
        <v>0</v>
      </c>
      <c r="L2915" s="12">
        <f t="shared" si="4492"/>
        <v>0</v>
      </c>
      <c r="M2915" s="12">
        <f t="shared" si="4492"/>
        <v>0</v>
      </c>
      <c r="N2915" s="12">
        <f t="shared" si="4492"/>
        <v>0</v>
      </c>
      <c r="O2915" s="12">
        <f t="shared" si="4492"/>
        <v>0</v>
      </c>
      <c r="P2915" s="12">
        <f t="shared" si="4492"/>
        <v>0</v>
      </c>
      <c r="Q2915" s="12">
        <f t="shared" si="4492"/>
        <v>0</v>
      </c>
      <c r="R2915" s="12">
        <f t="shared" si="4492"/>
        <v>0</v>
      </c>
      <c r="S2915" s="12">
        <f t="shared" si="4492"/>
        <v>0</v>
      </c>
      <c r="T2915" s="12">
        <f t="shared" si="4492"/>
        <v>0</v>
      </c>
      <c r="U2915" s="12">
        <f t="shared" si="4492"/>
        <v>0</v>
      </c>
      <c r="V2915" s="12">
        <f t="shared" si="4492"/>
        <v>0</v>
      </c>
      <c r="W2915" s="12">
        <f t="shared" si="4492"/>
        <v>0</v>
      </c>
      <c r="X2915" s="12">
        <f t="shared" si="4492"/>
        <v>0</v>
      </c>
      <c r="Y2915" s="12">
        <f t="shared" si="4492"/>
        <v>0</v>
      </c>
      <c r="Z2915" s="12">
        <f t="shared" si="4492"/>
        <v>0</v>
      </c>
      <c r="AA2915" s="12">
        <f t="shared" si="4492"/>
        <v>0</v>
      </c>
      <c r="AB2915" s="12">
        <v>0</v>
      </c>
      <c r="AC2915" s="12">
        <v>0</v>
      </c>
      <c r="AD2915" s="12">
        <f t="shared" ref="AD2915:AV2915" si="4493">SUM(AD2916)</f>
        <v>0</v>
      </c>
      <c r="AE2915" s="12">
        <f t="shared" si="4493"/>
        <v>0</v>
      </c>
      <c r="AF2915" s="12">
        <f t="shared" si="4493"/>
        <v>0</v>
      </c>
      <c r="AG2915" s="12">
        <f t="shared" si="4493"/>
        <v>0</v>
      </c>
      <c r="AH2915" s="12">
        <f t="shared" si="4493"/>
        <v>0</v>
      </c>
      <c r="AI2915" s="12">
        <f t="shared" si="4493"/>
        <v>0</v>
      </c>
      <c r="AJ2915" s="12">
        <f t="shared" si="4493"/>
        <v>0</v>
      </c>
      <c r="AK2915" s="12">
        <f t="shared" si="4493"/>
        <v>0</v>
      </c>
      <c r="AL2915" s="12">
        <f t="shared" si="4493"/>
        <v>0</v>
      </c>
      <c r="AM2915" s="12">
        <f t="shared" si="4493"/>
        <v>0</v>
      </c>
      <c r="AN2915" s="12">
        <f t="shared" si="4493"/>
        <v>0</v>
      </c>
      <c r="AO2915" s="12">
        <f t="shared" si="4493"/>
        <v>0</v>
      </c>
      <c r="AP2915" s="12">
        <f t="shared" si="4493"/>
        <v>0</v>
      </c>
      <c r="AQ2915" s="12">
        <f t="shared" si="4493"/>
        <v>0</v>
      </c>
      <c r="AR2915" s="12">
        <f t="shared" si="4493"/>
        <v>0</v>
      </c>
      <c r="AS2915" s="12">
        <f t="shared" si="4493"/>
        <v>0</v>
      </c>
      <c r="AT2915" s="12">
        <f t="shared" si="4493"/>
        <v>0</v>
      </c>
      <c r="AU2915" s="12">
        <f t="shared" si="4493"/>
        <v>0</v>
      </c>
      <c r="AV2915" s="12">
        <f t="shared" si="4493"/>
        <v>0</v>
      </c>
      <c r="AW2915" s="12">
        <v>0</v>
      </c>
      <c r="AX2915" s="12">
        <v>0</v>
      </c>
      <c r="AY2915" s="12">
        <f t="shared" ref="AY2915:BQ2915" si="4494">SUM(AY2916)</f>
        <v>0</v>
      </c>
      <c r="AZ2915" s="12">
        <f t="shared" si="4494"/>
        <v>0</v>
      </c>
      <c r="BA2915" s="12">
        <f t="shared" si="4494"/>
        <v>0</v>
      </c>
      <c r="BB2915" s="12">
        <f t="shared" si="4494"/>
        <v>0</v>
      </c>
      <c r="BC2915" s="12">
        <f t="shared" si="4494"/>
        <v>0</v>
      </c>
      <c r="BD2915" s="12">
        <f t="shared" si="4494"/>
        <v>0</v>
      </c>
      <c r="BE2915" s="12">
        <f t="shared" si="4494"/>
        <v>0</v>
      </c>
      <c r="BF2915" s="12">
        <f t="shared" si="4494"/>
        <v>0</v>
      </c>
      <c r="BG2915" s="12">
        <f t="shared" si="4494"/>
        <v>0</v>
      </c>
      <c r="BH2915" s="12">
        <f t="shared" si="4494"/>
        <v>0</v>
      </c>
      <c r="BI2915" s="12">
        <f t="shared" si="4494"/>
        <v>0</v>
      </c>
      <c r="BJ2915" s="12">
        <f t="shared" si="4494"/>
        <v>0</v>
      </c>
      <c r="BK2915" s="12">
        <f t="shared" si="4494"/>
        <v>0</v>
      </c>
      <c r="BL2915" s="12">
        <f t="shared" si="4494"/>
        <v>0</v>
      </c>
      <c r="BM2915" s="12">
        <f t="shared" si="4494"/>
        <v>0</v>
      </c>
      <c r="BN2915" s="12">
        <f t="shared" si="4494"/>
        <v>0</v>
      </c>
      <c r="BO2915" s="12">
        <f t="shared" si="4494"/>
        <v>0</v>
      </c>
      <c r="BP2915" s="12">
        <f t="shared" si="4494"/>
        <v>0</v>
      </c>
      <c r="BQ2915" s="12">
        <f t="shared" si="4494"/>
        <v>0</v>
      </c>
      <c r="BR2915" s="12">
        <v>0</v>
      </c>
      <c r="BS2915" s="12">
        <v>0</v>
      </c>
      <c r="BT2915" s="12" t="e">
        <f>IF(#REF!=0,"-",#REF!/#REF!*100)</f>
        <v>#REF!</v>
      </c>
    </row>
    <row r="2916" spans="1:72" x14ac:dyDescent="0.25">
      <c r="A2916" s="4" t="s">
        <v>979</v>
      </c>
      <c r="B2916" s="4" t="s">
        <v>1</v>
      </c>
      <c r="C2916" s="4" t="s">
        <v>12</v>
      </c>
      <c r="D2916" s="102" t="s">
        <v>981</v>
      </c>
      <c r="E2916" s="113">
        <v>6121</v>
      </c>
      <c r="F2916" s="102"/>
      <c r="G2916" s="98" t="s">
        <v>1646</v>
      </c>
      <c r="H2916" s="13" t="s">
        <v>27</v>
      </c>
      <c r="I2916" s="14">
        <v>0</v>
      </c>
      <c r="J2916" s="14"/>
      <c r="K2916" s="14"/>
      <c r="L2916" s="14"/>
      <c r="M2916" s="14"/>
      <c r="N2916" s="14"/>
      <c r="O2916" s="14">
        <f t="shared" si="4489"/>
        <v>0</v>
      </c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>
        <v>0</v>
      </c>
      <c r="AC2916" s="14">
        <v>0</v>
      </c>
      <c r="AD2916" s="14">
        <v>0</v>
      </c>
      <c r="AE2916" s="14"/>
      <c r="AF2916" s="14"/>
      <c r="AG2916" s="14"/>
      <c r="AH2916" s="14"/>
      <c r="AI2916" s="14"/>
      <c r="AJ2916" s="14">
        <f t="shared" si="4490"/>
        <v>0</v>
      </c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>
        <v>0</v>
      </c>
      <c r="AX2916" s="14">
        <v>0</v>
      </c>
      <c r="AY2916" s="14">
        <v>0</v>
      </c>
      <c r="AZ2916" s="14"/>
      <c r="BA2916" s="14"/>
      <c r="BB2916" s="14"/>
      <c r="BC2916" s="14"/>
      <c r="BD2916" s="14"/>
      <c r="BE2916" s="14">
        <f t="shared" si="4491"/>
        <v>0</v>
      </c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>
        <v>0</v>
      </c>
      <c r="BS2916" s="14">
        <v>0</v>
      </c>
      <c r="BT2916" s="14" t="e">
        <f>IF(#REF!=0,"-",#REF!/#REF!*100)</f>
        <v>#REF!</v>
      </c>
    </row>
    <row r="2917" spans="1:72" ht="22.5" x14ac:dyDescent="0.25">
      <c r="A2917" s="4" t="s">
        <v>979</v>
      </c>
      <c r="B2917" s="4" t="s">
        <v>1</v>
      </c>
      <c r="C2917" s="4" t="s">
        <v>12</v>
      </c>
      <c r="D2917" s="102" t="s">
        <v>981</v>
      </c>
      <c r="E2917" s="101" t="s">
        <v>29</v>
      </c>
      <c r="F2917" s="101" t="s">
        <v>0</v>
      </c>
      <c r="G2917" s="2" t="s">
        <v>0</v>
      </c>
      <c r="H2917" s="2" t="s">
        <v>30</v>
      </c>
      <c r="I2917" s="12">
        <f t="shared" ref="I2917:AA2917" si="4495">SUM(I2918:I2921,I2925,I2928,I2931,I2934,I2935)</f>
        <v>0</v>
      </c>
      <c r="J2917" s="12">
        <f t="shared" si="4495"/>
        <v>0</v>
      </c>
      <c r="K2917" s="12">
        <f t="shared" si="4495"/>
        <v>0</v>
      </c>
      <c r="L2917" s="12">
        <f t="shared" si="4495"/>
        <v>0</v>
      </c>
      <c r="M2917" s="12">
        <f t="shared" si="4495"/>
        <v>0</v>
      </c>
      <c r="N2917" s="12">
        <f t="shared" si="4495"/>
        <v>0</v>
      </c>
      <c r="O2917" s="12">
        <f t="shared" si="4495"/>
        <v>0</v>
      </c>
      <c r="P2917" s="12">
        <f t="shared" si="4495"/>
        <v>0</v>
      </c>
      <c r="Q2917" s="12">
        <f t="shared" si="4495"/>
        <v>0</v>
      </c>
      <c r="R2917" s="12">
        <f t="shared" si="4495"/>
        <v>0</v>
      </c>
      <c r="S2917" s="12">
        <f t="shared" si="4495"/>
        <v>0</v>
      </c>
      <c r="T2917" s="12">
        <f t="shared" si="4495"/>
        <v>0</v>
      </c>
      <c r="U2917" s="12">
        <f t="shared" si="4495"/>
        <v>0</v>
      </c>
      <c r="V2917" s="12">
        <f t="shared" si="4495"/>
        <v>0</v>
      </c>
      <c r="W2917" s="12">
        <f t="shared" si="4495"/>
        <v>0</v>
      </c>
      <c r="X2917" s="12">
        <f t="shared" si="4495"/>
        <v>0</v>
      </c>
      <c r="Y2917" s="12">
        <f t="shared" si="4495"/>
        <v>0</v>
      </c>
      <c r="Z2917" s="12">
        <f t="shared" si="4495"/>
        <v>0</v>
      </c>
      <c r="AA2917" s="12">
        <f t="shared" si="4495"/>
        <v>0</v>
      </c>
      <c r="AB2917" s="12">
        <v>0</v>
      </c>
      <c r="AC2917" s="12">
        <v>0</v>
      </c>
      <c r="AD2917" s="12">
        <f t="shared" ref="AD2917:AV2917" si="4496">SUM(AD2918:AD2921,AD2925,AD2928,AD2931,AD2934,AD2935)</f>
        <v>0</v>
      </c>
      <c r="AE2917" s="12">
        <f t="shared" si="4496"/>
        <v>0</v>
      </c>
      <c r="AF2917" s="12">
        <f t="shared" si="4496"/>
        <v>0</v>
      </c>
      <c r="AG2917" s="12">
        <f t="shared" si="4496"/>
        <v>0</v>
      </c>
      <c r="AH2917" s="12">
        <f t="shared" si="4496"/>
        <v>0</v>
      </c>
      <c r="AI2917" s="12">
        <f t="shared" si="4496"/>
        <v>0</v>
      </c>
      <c r="AJ2917" s="12">
        <f t="shared" si="4496"/>
        <v>0</v>
      </c>
      <c r="AK2917" s="12">
        <f t="shared" si="4496"/>
        <v>0</v>
      </c>
      <c r="AL2917" s="12">
        <f t="shared" si="4496"/>
        <v>0</v>
      </c>
      <c r="AM2917" s="12">
        <f t="shared" si="4496"/>
        <v>0</v>
      </c>
      <c r="AN2917" s="12">
        <f t="shared" si="4496"/>
        <v>0</v>
      </c>
      <c r="AO2917" s="12">
        <f t="shared" si="4496"/>
        <v>0</v>
      </c>
      <c r="AP2917" s="12">
        <f t="shared" si="4496"/>
        <v>0</v>
      </c>
      <c r="AQ2917" s="12">
        <f t="shared" si="4496"/>
        <v>0</v>
      </c>
      <c r="AR2917" s="12">
        <f t="shared" si="4496"/>
        <v>0</v>
      </c>
      <c r="AS2917" s="12">
        <f t="shared" si="4496"/>
        <v>0</v>
      </c>
      <c r="AT2917" s="12">
        <f t="shared" si="4496"/>
        <v>0</v>
      </c>
      <c r="AU2917" s="12">
        <f t="shared" si="4496"/>
        <v>0</v>
      </c>
      <c r="AV2917" s="12">
        <f t="shared" si="4496"/>
        <v>0</v>
      </c>
      <c r="AW2917" s="12">
        <v>0</v>
      </c>
      <c r="AX2917" s="12">
        <v>0</v>
      </c>
      <c r="AY2917" s="12">
        <f t="shared" ref="AY2917:BQ2917" si="4497">SUM(AY2918:AY2921,AY2925,AY2928,AY2931,AY2934,AY2935)</f>
        <v>0</v>
      </c>
      <c r="AZ2917" s="12">
        <f t="shared" si="4497"/>
        <v>88501</v>
      </c>
      <c r="BA2917" s="12">
        <f t="shared" si="4497"/>
        <v>0</v>
      </c>
      <c r="BB2917" s="12">
        <f t="shared" si="4497"/>
        <v>0</v>
      </c>
      <c r="BC2917" s="12">
        <f t="shared" si="4497"/>
        <v>0</v>
      </c>
      <c r="BD2917" s="12">
        <f t="shared" si="4497"/>
        <v>0</v>
      </c>
      <c r="BE2917" s="12">
        <f t="shared" si="4497"/>
        <v>88501</v>
      </c>
      <c r="BF2917" s="12">
        <f t="shared" si="4497"/>
        <v>0</v>
      </c>
      <c r="BG2917" s="12">
        <f t="shared" si="4497"/>
        <v>0</v>
      </c>
      <c r="BH2917" s="12">
        <f t="shared" si="4497"/>
        <v>88501</v>
      </c>
      <c r="BI2917" s="12">
        <f t="shared" si="4497"/>
        <v>0</v>
      </c>
      <c r="BJ2917" s="12">
        <f t="shared" si="4497"/>
        <v>0</v>
      </c>
      <c r="BK2917" s="12">
        <f t="shared" si="4497"/>
        <v>0</v>
      </c>
      <c r="BL2917" s="12">
        <f t="shared" si="4497"/>
        <v>0</v>
      </c>
      <c r="BM2917" s="12">
        <f t="shared" si="4497"/>
        <v>0</v>
      </c>
      <c r="BN2917" s="12">
        <f t="shared" si="4497"/>
        <v>0</v>
      </c>
      <c r="BO2917" s="12">
        <f t="shared" si="4497"/>
        <v>0</v>
      </c>
      <c r="BP2917" s="12">
        <f t="shared" si="4497"/>
        <v>0</v>
      </c>
      <c r="BQ2917" s="12">
        <f t="shared" si="4497"/>
        <v>0</v>
      </c>
      <c r="BR2917" s="12">
        <v>88501</v>
      </c>
      <c r="BS2917" s="12">
        <v>0</v>
      </c>
      <c r="BT2917" s="12" t="e">
        <f>IF(#REF!=0,"-",#REF!/#REF!*100)</f>
        <v>#REF!</v>
      </c>
    </row>
    <row r="2918" spans="1:72" x14ac:dyDescent="0.25">
      <c r="A2918" s="4" t="s">
        <v>979</v>
      </c>
      <c r="B2918" s="4" t="s">
        <v>1</v>
      </c>
      <c r="C2918" s="4" t="s">
        <v>12</v>
      </c>
      <c r="D2918" s="102" t="s">
        <v>981</v>
      </c>
      <c r="E2918" s="113">
        <v>6131</v>
      </c>
      <c r="F2918" s="102"/>
      <c r="G2918" s="98" t="s">
        <v>1646</v>
      </c>
      <c r="H2918" s="13" t="s">
        <v>32</v>
      </c>
      <c r="I2918" s="14">
        <v>0</v>
      </c>
      <c r="J2918" s="14"/>
      <c r="K2918" s="14"/>
      <c r="L2918" s="14"/>
      <c r="M2918" s="14"/>
      <c r="N2918" s="14"/>
      <c r="O2918" s="14">
        <f t="shared" si="4489"/>
        <v>0</v>
      </c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>
        <v>0</v>
      </c>
      <c r="AC2918" s="14">
        <v>0</v>
      </c>
      <c r="AD2918" s="14">
        <v>0</v>
      </c>
      <c r="AE2918" s="14"/>
      <c r="AF2918" s="14"/>
      <c r="AG2918" s="14"/>
      <c r="AH2918" s="14"/>
      <c r="AI2918" s="14"/>
      <c r="AJ2918" s="14">
        <f t="shared" si="4490"/>
        <v>0</v>
      </c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>
        <v>0</v>
      </c>
      <c r="AX2918" s="14">
        <v>0</v>
      </c>
      <c r="AY2918" s="14">
        <v>0</v>
      </c>
      <c r="AZ2918" s="14"/>
      <c r="BA2918" s="14"/>
      <c r="BB2918" s="14"/>
      <c r="BC2918" s="14"/>
      <c r="BD2918" s="14"/>
      <c r="BE2918" s="14">
        <f t="shared" si="4491"/>
        <v>0</v>
      </c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>
        <v>0</v>
      </c>
      <c r="BS2918" s="14">
        <v>0</v>
      </c>
      <c r="BT2918" s="14" t="e">
        <f>IF(#REF!=0,"-",#REF!/#REF!*100)</f>
        <v>#REF!</v>
      </c>
    </row>
    <row r="2919" spans="1:72" x14ac:dyDescent="0.25">
      <c r="A2919" s="4" t="s">
        <v>979</v>
      </c>
      <c r="B2919" s="4" t="s">
        <v>1</v>
      </c>
      <c r="C2919" s="4" t="s">
        <v>12</v>
      </c>
      <c r="D2919" s="102" t="s">
        <v>981</v>
      </c>
      <c r="E2919" s="113">
        <v>6132</v>
      </c>
      <c r="F2919" s="102"/>
      <c r="G2919" s="98" t="s">
        <v>1646</v>
      </c>
      <c r="H2919" s="13" t="s">
        <v>72</v>
      </c>
      <c r="I2919" s="14">
        <v>0</v>
      </c>
      <c r="J2919" s="14"/>
      <c r="K2919" s="14"/>
      <c r="L2919" s="14"/>
      <c r="M2919" s="14"/>
      <c r="N2919" s="14"/>
      <c r="O2919" s="14">
        <f t="shared" si="4489"/>
        <v>0</v>
      </c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>
        <v>0</v>
      </c>
      <c r="AC2919" s="14">
        <v>0</v>
      </c>
      <c r="AD2919" s="14">
        <v>0</v>
      </c>
      <c r="AE2919" s="14"/>
      <c r="AF2919" s="14"/>
      <c r="AG2919" s="14"/>
      <c r="AH2919" s="14"/>
      <c r="AI2919" s="14"/>
      <c r="AJ2919" s="14">
        <f t="shared" si="4490"/>
        <v>0</v>
      </c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>
        <v>0</v>
      </c>
      <c r="AX2919" s="14">
        <v>0</v>
      </c>
      <c r="AY2919" s="14">
        <v>0</v>
      </c>
      <c r="AZ2919" s="14"/>
      <c r="BA2919" s="14"/>
      <c r="BB2919" s="14"/>
      <c r="BC2919" s="14"/>
      <c r="BD2919" s="14"/>
      <c r="BE2919" s="14">
        <f t="shared" si="4491"/>
        <v>0</v>
      </c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>
        <v>0</v>
      </c>
      <c r="BS2919" s="14">
        <v>0</v>
      </c>
      <c r="BT2919" s="14" t="e">
        <f>IF(#REF!=0,"-",#REF!/#REF!*100)</f>
        <v>#REF!</v>
      </c>
    </row>
    <row r="2920" spans="1:72" x14ac:dyDescent="0.25">
      <c r="A2920" s="4" t="s">
        <v>979</v>
      </c>
      <c r="B2920" s="4" t="s">
        <v>1</v>
      </c>
      <c r="C2920" s="4" t="s">
        <v>12</v>
      </c>
      <c r="D2920" s="102" t="s">
        <v>981</v>
      </c>
      <c r="E2920" s="113">
        <v>6133</v>
      </c>
      <c r="F2920" s="102"/>
      <c r="G2920" s="98" t="s">
        <v>1646</v>
      </c>
      <c r="H2920" s="13" t="s">
        <v>75</v>
      </c>
      <c r="I2920" s="14">
        <v>0</v>
      </c>
      <c r="J2920" s="14"/>
      <c r="K2920" s="14"/>
      <c r="L2920" s="14"/>
      <c r="M2920" s="14"/>
      <c r="N2920" s="14"/>
      <c r="O2920" s="14">
        <f t="shared" si="4489"/>
        <v>0</v>
      </c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>
        <v>0</v>
      </c>
      <c r="AC2920" s="14">
        <v>0</v>
      </c>
      <c r="AD2920" s="14">
        <v>0</v>
      </c>
      <c r="AE2920" s="14"/>
      <c r="AF2920" s="14"/>
      <c r="AG2920" s="14"/>
      <c r="AH2920" s="14"/>
      <c r="AI2920" s="14"/>
      <c r="AJ2920" s="14">
        <f t="shared" si="4490"/>
        <v>0</v>
      </c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>
        <v>0</v>
      </c>
      <c r="AX2920" s="14">
        <v>0</v>
      </c>
      <c r="AY2920" s="14">
        <v>0</v>
      </c>
      <c r="AZ2920" s="14"/>
      <c r="BA2920" s="14"/>
      <c r="BB2920" s="14"/>
      <c r="BC2920" s="14"/>
      <c r="BD2920" s="14"/>
      <c r="BE2920" s="14">
        <f t="shared" si="4491"/>
        <v>0</v>
      </c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>
        <v>0</v>
      </c>
      <c r="BS2920" s="14">
        <v>0</v>
      </c>
      <c r="BT2920" s="14" t="e">
        <f>IF(#REF!=0,"-",#REF!/#REF!*100)</f>
        <v>#REF!</v>
      </c>
    </row>
    <row r="2921" spans="1:72" x14ac:dyDescent="0.25">
      <c r="A2921" s="1" t="s">
        <v>979</v>
      </c>
      <c r="B2921" s="1" t="s">
        <v>1</v>
      </c>
      <c r="C2921" s="1" t="s">
        <v>12</v>
      </c>
      <c r="D2921" s="105" t="s">
        <v>981</v>
      </c>
      <c r="E2921" s="105" t="s">
        <v>77</v>
      </c>
      <c r="F2921" s="102" t="s">
        <v>0</v>
      </c>
      <c r="G2921" s="13" t="s">
        <v>0</v>
      </c>
      <c r="H2921" s="2" t="s">
        <v>78</v>
      </c>
      <c r="I2921" s="12">
        <f t="shared" ref="I2921:AA2921" si="4498">SUM(I2922:I2924)</f>
        <v>0</v>
      </c>
      <c r="J2921" s="12">
        <f t="shared" si="4498"/>
        <v>0</v>
      </c>
      <c r="K2921" s="12">
        <f t="shared" si="4498"/>
        <v>0</v>
      </c>
      <c r="L2921" s="12">
        <f t="shared" si="4498"/>
        <v>0</v>
      </c>
      <c r="M2921" s="12">
        <f t="shared" si="4498"/>
        <v>0</v>
      </c>
      <c r="N2921" s="12">
        <f t="shared" si="4498"/>
        <v>0</v>
      </c>
      <c r="O2921" s="12">
        <f t="shared" si="4498"/>
        <v>0</v>
      </c>
      <c r="P2921" s="12">
        <f t="shared" si="4498"/>
        <v>0</v>
      </c>
      <c r="Q2921" s="12">
        <f t="shared" si="4498"/>
        <v>0</v>
      </c>
      <c r="R2921" s="12">
        <f t="shared" si="4498"/>
        <v>0</v>
      </c>
      <c r="S2921" s="12">
        <f t="shared" si="4498"/>
        <v>0</v>
      </c>
      <c r="T2921" s="12">
        <f t="shared" si="4498"/>
        <v>0</v>
      </c>
      <c r="U2921" s="12">
        <f t="shared" si="4498"/>
        <v>0</v>
      </c>
      <c r="V2921" s="12">
        <f t="shared" si="4498"/>
        <v>0</v>
      </c>
      <c r="W2921" s="12">
        <f t="shared" si="4498"/>
        <v>0</v>
      </c>
      <c r="X2921" s="12">
        <f t="shared" si="4498"/>
        <v>0</v>
      </c>
      <c r="Y2921" s="12">
        <f t="shared" si="4498"/>
        <v>0</v>
      </c>
      <c r="Z2921" s="12">
        <f t="shared" si="4498"/>
        <v>0</v>
      </c>
      <c r="AA2921" s="12">
        <f t="shared" si="4498"/>
        <v>0</v>
      </c>
      <c r="AB2921" s="12">
        <v>0</v>
      </c>
      <c r="AC2921" s="12">
        <v>0</v>
      </c>
      <c r="AD2921" s="12">
        <f t="shared" ref="AD2921:AV2921" si="4499">SUM(AD2922:AD2924)</f>
        <v>0</v>
      </c>
      <c r="AE2921" s="12">
        <f t="shared" si="4499"/>
        <v>0</v>
      </c>
      <c r="AF2921" s="12">
        <f t="shared" si="4499"/>
        <v>0</v>
      </c>
      <c r="AG2921" s="12">
        <f t="shared" si="4499"/>
        <v>0</v>
      </c>
      <c r="AH2921" s="12">
        <f t="shared" si="4499"/>
        <v>0</v>
      </c>
      <c r="AI2921" s="12">
        <f t="shared" si="4499"/>
        <v>0</v>
      </c>
      <c r="AJ2921" s="12">
        <f t="shared" si="4499"/>
        <v>0</v>
      </c>
      <c r="AK2921" s="12">
        <f t="shared" si="4499"/>
        <v>0</v>
      </c>
      <c r="AL2921" s="12">
        <f t="shared" si="4499"/>
        <v>0</v>
      </c>
      <c r="AM2921" s="12">
        <f t="shared" si="4499"/>
        <v>0</v>
      </c>
      <c r="AN2921" s="12">
        <f t="shared" si="4499"/>
        <v>0</v>
      </c>
      <c r="AO2921" s="12">
        <f t="shared" si="4499"/>
        <v>0</v>
      </c>
      <c r="AP2921" s="12">
        <f t="shared" si="4499"/>
        <v>0</v>
      </c>
      <c r="AQ2921" s="12">
        <f t="shared" si="4499"/>
        <v>0</v>
      </c>
      <c r="AR2921" s="12">
        <f t="shared" si="4499"/>
        <v>0</v>
      </c>
      <c r="AS2921" s="12">
        <f t="shared" si="4499"/>
        <v>0</v>
      </c>
      <c r="AT2921" s="12">
        <f t="shared" si="4499"/>
        <v>0</v>
      </c>
      <c r="AU2921" s="12">
        <f t="shared" si="4499"/>
        <v>0</v>
      </c>
      <c r="AV2921" s="12">
        <f t="shared" si="4499"/>
        <v>0</v>
      </c>
      <c r="AW2921" s="12">
        <v>0</v>
      </c>
      <c r="AX2921" s="12">
        <v>0</v>
      </c>
      <c r="AY2921" s="12">
        <f t="shared" ref="AY2921:BQ2921" si="4500">SUM(AY2922:AY2924)</f>
        <v>0</v>
      </c>
      <c r="AZ2921" s="12">
        <f t="shared" si="4500"/>
        <v>150</v>
      </c>
      <c r="BA2921" s="12">
        <f t="shared" si="4500"/>
        <v>0</v>
      </c>
      <c r="BB2921" s="12">
        <f t="shared" si="4500"/>
        <v>0</v>
      </c>
      <c r="BC2921" s="12">
        <f t="shared" si="4500"/>
        <v>0</v>
      </c>
      <c r="BD2921" s="12">
        <f t="shared" si="4500"/>
        <v>0</v>
      </c>
      <c r="BE2921" s="12">
        <f t="shared" si="4500"/>
        <v>150</v>
      </c>
      <c r="BF2921" s="12">
        <f t="shared" si="4500"/>
        <v>0</v>
      </c>
      <c r="BG2921" s="12">
        <f t="shared" si="4500"/>
        <v>0</v>
      </c>
      <c r="BH2921" s="12">
        <f t="shared" si="4500"/>
        <v>150</v>
      </c>
      <c r="BI2921" s="12">
        <f t="shared" si="4500"/>
        <v>0</v>
      </c>
      <c r="BJ2921" s="12">
        <f t="shared" si="4500"/>
        <v>0</v>
      </c>
      <c r="BK2921" s="12">
        <f t="shared" si="4500"/>
        <v>0</v>
      </c>
      <c r="BL2921" s="12">
        <f t="shared" si="4500"/>
        <v>0</v>
      </c>
      <c r="BM2921" s="12">
        <f t="shared" si="4500"/>
        <v>0</v>
      </c>
      <c r="BN2921" s="12">
        <f t="shared" si="4500"/>
        <v>0</v>
      </c>
      <c r="BO2921" s="12">
        <f t="shared" si="4500"/>
        <v>0</v>
      </c>
      <c r="BP2921" s="12">
        <f t="shared" si="4500"/>
        <v>0</v>
      </c>
      <c r="BQ2921" s="12">
        <f t="shared" si="4500"/>
        <v>0</v>
      </c>
      <c r="BR2921" s="12">
        <v>150</v>
      </c>
      <c r="BS2921" s="12">
        <v>0</v>
      </c>
      <c r="BT2921" s="12" t="e">
        <f>IF(#REF!=0,"-",#REF!/#REF!*100)</f>
        <v>#REF!</v>
      </c>
    </row>
    <row r="2922" spans="1:72" x14ac:dyDescent="0.25">
      <c r="A2922" s="4" t="s">
        <v>979</v>
      </c>
      <c r="B2922" s="4" t="s">
        <v>1</v>
      </c>
      <c r="C2922" s="4" t="s">
        <v>12</v>
      </c>
      <c r="D2922" s="102" t="s">
        <v>981</v>
      </c>
      <c r="E2922" s="113">
        <v>6134</v>
      </c>
      <c r="F2922" s="102"/>
      <c r="G2922" s="98" t="s">
        <v>1646</v>
      </c>
      <c r="H2922" s="13" t="s">
        <v>78</v>
      </c>
      <c r="I2922" s="14">
        <v>0</v>
      </c>
      <c r="J2922" s="14"/>
      <c r="K2922" s="14"/>
      <c r="L2922" s="14"/>
      <c r="M2922" s="14"/>
      <c r="N2922" s="14"/>
      <c r="O2922" s="14">
        <f t="shared" si="4489"/>
        <v>0</v>
      </c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>
        <v>0</v>
      </c>
      <c r="AC2922" s="14">
        <v>0</v>
      </c>
      <c r="AD2922" s="14">
        <v>0</v>
      </c>
      <c r="AE2922" s="14"/>
      <c r="AF2922" s="14"/>
      <c r="AG2922" s="14"/>
      <c r="AH2922" s="14"/>
      <c r="AI2922" s="14"/>
      <c r="AJ2922" s="14">
        <f t="shared" si="4490"/>
        <v>0</v>
      </c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>
        <v>0</v>
      </c>
      <c r="AX2922" s="14">
        <v>0</v>
      </c>
      <c r="AY2922" s="14">
        <v>0</v>
      </c>
      <c r="AZ2922" s="14">
        <v>150</v>
      </c>
      <c r="BA2922" s="14"/>
      <c r="BB2922" s="14"/>
      <c r="BC2922" s="14"/>
      <c r="BD2922" s="14"/>
      <c r="BE2922" s="14">
        <f t="shared" si="4491"/>
        <v>150</v>
      </c>
      <c r="BF2922" s="14"/>
      <c r="BG2922" s="14"/>
      <c r="BH2922" s="14">
        <v>150</v>
      </c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>
        <v>150</v>
      </c>
      <c r="BS2922" s="14">
        <v>0</v>
      </c>
      <c r="BT2922" s="14" t="e">
        <f>IF(#REF!=0,"-",#REF!/#REF!*100)</f>
        <v>#REF!</v>
      </c>
    </row>
    <row r="2923" spans="1:72" x14ac:dyDescent="0.25">
      <c r="A2923" s="4" t="s">
        <v>979</v>
      </c>
      <c r="B2923" s="4" t="s">
        <v>1</v>
      </c>
      <c r="C2923" s="4" t="s">
        <v>12</v>
      </c>
      <c r="D2923" s="102" t="s">
        <v>981</v>
      </c>
      <c r="E2923" s="113">
        <v>6134</v>
      </c>
      <c r="F2923" s="102" t="s">
        <v>987</v>
      </c>
      <c r="G2923" s="98" t="s">
        <v>1646</v>
      </c>
      <c r="H2923" s="13" t="s">
        <v>988</v>
      </c>
      <c r="I2923" s="14">
        <v>0</v>
      </c>
      <c r="J2923" s="14"/>
      <c r="K2923" s="14"/>
      <c r="L2923" s="14"/>
      <c r="M2923" s="14"/>
      <c r="N2923" s="14"/>
      <c r="O2923" s="14">
        <f t="shared" si="4489"/>
        <v>0</v>
      </c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>
        <v>0</v>
      </c>
      <c r="AC2923" s="14">
        <v>0</v>
      </c>
      <c r="AD2923" s="14">
        <v>0</v>
      </c>
      <c r="AE2923" s="14"/>
      <c r="AF2923" s="14"/>
      <c r="AG2923" s="14"/>
      <c r="AH2923" s="14"/>
      <c r="AI2923" s="14"/>
      <c r="AJ2923" s="14">
        <f t="shared" si="4490"/>
        <v>0</v>
      </c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>
        <v>0</v>
      </c>
      <c r="AX2923" s="14">
        <v>0</v>
      </c>
      <c r="AY2923" s="14">
        <v>0</v>
      </c>
      <c r="AZ2923" s="14"/>
      <c r="BA2923" s="14"/>
      <c r="BB2923" s="14"/>
      <c r="BC2923" s="14"/>
      <c r="BD2923" s="14"/>
      <c r="BE2923" s="14">
        <f t="shared" si="4491"/>
        <v>0</v>
      </c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>
        <v>0</v>
      </c>
      <c r="BS2923" s="14">
        <v>0</v>
      </c>
      <c r="BT2923" s="14" t="e">
        <f>IF(#REF!=0,"-",#REF!/#REF!*100)</f>
        <v>#REF!</v>
      </c>
    </row>
    <row r="2924" spans="1:72" x14ac:dyDescent="0.25">
      <c r="A2924" s="4" t="s">
        <v>979</v>
      </c>
      <c r="B2924" s="4" t="s">
        <v>1</v>
      </c>
      <c r="C2924" s="4" t="s">
        <v>12</v>
      </c>
      <c r="D2924" s="102" t="s">
        <v>981</v>
      </c>
      <c r="E2924" s="113">
        <v>6134</v>
      </c>
      <c r="F2924" s="102" t="s">
        <v>989</v>
      </c>
      <c r="G2924" s="98" t="s">
        <v>1646</v>
      </c>
      <c r="H2924" s="13" t="s">
        <v>990</v>
      </c>
      <c r="I2924" s="14">
        <v>0</v>
      </c>
      <c r="J2924" s="14"/>
      <c r="K2924" s="14"/>
      <c r="L2924" s="14"/>
      <c r="M2924" s="14"/>
      <c r="N2924" s="14"/>
      <c r="O2924" s="14">
        <f t="shared" si="4489"/>
        <v>0</v>
      </c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>
        <v>0</v>
      </c>
      <c r="AC2924" s="14">
        <v>0</v>
      </c>
      <c r="AD2924" s="14">
        <v>0</v>
      </c>
      <c r="AE2924" s="14"/>
      <c r="AF2924" s="14"/>
      <c r="AG2924" s="14"/>
      <c r="AH2924" s="14"/>
      <c r="AI2924" s="14"/>
      <c r="AJ2924" s="14">
        <f t="shared" si="4490"/>
        <v>0</v>
      </c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>
        <v>0</v>
      </c>
      <c r="AX2924" s="14">
        <v>0</v>
      </c>
      <c r="AY2924" s="14">
        <v>0</v>
      </c>
      <c r="AZ2924" s="14"/>
      <c r="BA2924" s="14"/>
      <c r="BB2924" s="14"/>
      <c r="BC2924" s="14"/>
      <c r="BD2924" s="14"/>
      <c r="BE2924" s="14">
        <f t="shared" si="4491"/>
        <v>0</v>
      </c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>
        <v>0</v>
      </c>
      <c r="BS2924" s="14">
        <v>0</v>
      </c>
      <c r="BT2924" s="14" t="e">
        <f>IF(#REF!=0,"-",#REF!/#REF!*100)</f>
        <v>#REF!</v>
      </c>
    </row>
    <row r="2925" spans="1:72" x14ac:dyDescent="0.25">
      <c r="A2925" s="1" t="s">
        <v>979</v>
      </c>
      <c r="B2925" s="1" t="s">
        <v>1</v>
      </c>
      <c r="C2925" s="1" t="s">
        <v>12</v>
      </c>
      <c r="D2925" s="105" t="s">
        <v>981</v>
      </c>
      <c r="E2925" s="105" t="s">
        <v>80</v>
      </c>
      <c r="F2925" s="102" t="s">
        <v>0</v>
      </c>
      <c r="G2925" s="13" t="s">
        <v>0</v>
      </c>
      <c r="H2925" s="2" t="s">
        <v>81</v>
      </c>
      <c r="I2925" s="12">
        <f t="shared" ref="I2925:AA2925" si="4501">SUM(I2926:I2927)</f>
        <v>0</v>
      </c>
      <c r="J2925" s="12">
        <f t="shared" si="4501"/>
        <v>0</v>
      </c>
      <c r="K2925" s="12">
        <f t="shared" si="4501"/>
        <v>0</v>
      </c>
      <c r="L2925" s="12">
        <f t="shared" si="4501"/>
        <v>0</v>
      </c>
      <c r="M2925" s="12">
        <f t="shared" si="4501"/>
        <v>0</v>
      </c>
      <c r="N2925" s="12">
        <f t="shared" si="4501"/>
        <v>0</v>
      </c>
      <c r="O2925" s="12">
        <f t="shared" si="4501"/>
        <v>0</v>
      </c>
      <c r="P2925" s="12">
        <f t="shared" si="4501"/>
        <v>0</v>
      </c>
      <c r="Q2925" s="12">
        <f t="shared" si="4501"/>
        <v>0</v>
      </c>
      <c r="R2925" s="12">
        <f t="shared" si="4501"/>
        <v>0</v>
      </c>
      <c r="S2925" s="12">
        <f t="shared" si="4501"/>
        <v>0</v>
      </c>
      <c r="T2925" s="12">
        <f t="shared" si="4501"/>
        <v>0</v>
      </c>
      <c r="U2925" s="12">
        <f t="shared" si="4501"/>
        <v>0</v>
      </c>
      <c r="V2925" s="12">
        <f t="shared" si="4501"/>
        <v>0</v>
      </c>
      <c r="W2925" s="12">
        <f t="shared" si="4501"/>
        <v>0</v>
      </c>
      <c r="X2925" s="12">
        <f t="shared" si="4501"/>
        <v>0</v>
      </c>
      <c r="Y2925" s="12">
        <f t="shared" si="4501"/>
        <v>0</v>
      </c>
      <c r="Z2925" s="12">
        <f t="shared" si="4501"/>
        <v>0</v>
      </c>
      <c r="AA2925" s="12">
        <f t="shared" si="4501"/>
        <v>0</v>
      </c>
      <c r="AB2925" s="12">
        <v>0</v>
      </c>
      <c r="AC2925" s="12">
        <v>0</v>
      </c>
      <c r="AD2925" s="12">
        <f t="shared" ref="AD2925:AV2925" si="4502">SUM(AD2926:AD2927)</f>
        <v>0</v>
      </c>
      <c r="AE2925" s="12">
        <f t="shared" si="4502"/>
        <v>0</v>
      </c>
      <c r="AF2925" s="12">
        <f t="shared" si="4502"/>
        <v>0</v>
      </c>
      <c r="AG2925" s="12">
        <f t="shared" si="4502"/>
        <v>0</v>
      </c>
      <c r="AH2925" s="12">
        <f t="shared" si="4502"/>
        <v>0</v>
      </c>
      <c r="AI2925" s="12">
        <f t="shared" si="4502"/>
        <v>0</v>
      </c>
      <c r="AJ2925" s="12">
        <f t="shared" si="4502"/>
        <v>0</v>
      </c>
      <c r="AK2925" s="12">
        <f t="shared" si="4502"/>
        <v>0</v>
      </c>
      <c r="AL2925" s="12">
        <f t="shared" si="4502"/>
        <v>0</v>
      </c>
      <c r="AM2925" s="12">
        <f t="shared" si="4502"/>
        <v>0</v>
      </c>
      <c r="AN2925" s="12">
        <f t="shared" si="4502"/>
        <v>0</v>
      </c>
      <c r="AO2925" s="12">
        <f t="shared" si="4502"/>
        <v>0</v>
      </c>
      <c r="AP2925" s="12">
        <f t="shared" si="4502"/>
        <v>0</v>
      </c>
      <c r="AQ2925" s="12">
        <f t="shared" si="4502"/>
        <v>0</v>
      </c>
      <c r="AR2925" s="12">
        <f t="shared" si="4502"/>
        <v>0</v>
      </c>
      <c r="AS2925" s="12">
        <f t="shared" si="4502"/>
        <v>0</v>
      </c>
      <c r="AT2925" s="12">
        <f t="shared" si="4502"/>
        <v>0</v>
      </c>
      <c r="AU2925" s="12">
        <f t="shared" si="4502"/>
        <v>0</v>
      </c>
      <c r="AV2925" s="12">
        <f t="shared" si="4502"/>
        <v>0</v>
      </c>
      <c r="AW2925" s="12">
        <v>0</v>
      </c>
      <c r="AX2925" s="12">
        <v>0</v>
      </c>
      <c r="AY2925" s="12">
        <f t="shared" ref="AY2925:BQ2925" si="4503">SUM(AY2926:AY2927)</f>
        <v>0</v>
      </c>
      <c r="AZ2925" s="12">
        <f t="shared" si="4503"/>
        <v>0</v>
      </c>
      <c r="BA2925" s="12">
        <f t="shared" si="4503"/>
        <v>0</v>
      </c>
      <c r="BB2925" s="12">
        <f t="shared" si="4503"/>
        <v>0</v>
      </c>
      <c r="BC2925" s="12">
        <f t="shared" si="4503"/>
        <v>0</v>
      </c>
      <c r="BD2925" s="12">
        <f t="shared" si="4503"/>
        <v>0</v>
      </c>
      <c r="BE2925" s="12">
        <f t="shared" si="4503"/>
        <v>0</v>
      </c>
      <c r="BF2925" s="12">
        <f t="shared" si="4503"/>
        <v>0</v>
      </c>
      <c r="BG2925" s="12">
        <f t="shared" si="4503"/>
        <v>0</v>
      </c>
      <c r="BH2925" s="12">
        <f t="shared" si="4503"/>
        <v>0</v>
      </c>
      <c r="BI2925" s="12">
        <f t="shared" si="4503"/>
        <v>0</v>
      </c>
      <c r="BJ2925" s="12">
        <f t="shared" si="4503"/>
        <v>0</v>
      </c>
      <c r="BK2925" s="12">
        <f t="shared" si="4503"/>
        <v>0</v>
      </c>
      <c r="BL2925" s="12">
        <f t="shared" si="4503"/>
        <v>0</v>
      </c>
      <c r="BM2925" s="12">
        <f t="shared" si="4503"/>
        <v>0</v>
      </c>
      <c r="BN2925" s="12">
        <f t="shared" si="4503"/>
        <v>0</v>
      </c>
      <c r="BO2925" s="12">
        <f t="shared" si="4503"/>
        <v>0</v>
      </c>
      <c r="BP2925" s="12">
        <f t="shared" si="4503"/>
        <v>0</v>
      </c>
      <c r="BQ2925" s="12">
        <f t="shared" si="4503"/>
        <v>0</v>
      </c>
      <c r="BR2925" s="12">
        <v>0</v>
      </c>
      <c r="BS2925" s="12">
        <v>0</v>
      </c>
      <c r="BT2925" s="12" t="e">
        <f>IF(#REF!=0,"-",#REF!/#REF!*100)</f>
        <v>#REF!</v>
      </c>
    </row>
    <row r="2926" spans="1:72" x14ac:dyDescent="0.25">
      <c r="A2926" s="4" t="s">
        <v>979</v>
      </c>
      <c r="B2926" s="4" t="s">
        <v>1</v>
      </c>
      <c r="C2926" s="4" t="s">
        <v>12</v>
      </c>
      <c r="D2926" s="102" t="s">
        <v>981</v>
      </c>
      <c r="E2926" s="113">
        <v>6135</v>
      </c>
      <c r="F2926" s="102"/>
      <c r="G2926" s="98" t="s">
        <v>1646</v>
      </c>
      <c r="H2926" s="13" t="s">
        <v>81</v>
      </c>
      <c r="I2926" s="14">
        <v>0</v>
      </c>
      <c r="J2926" s="14"/>
      <c r="K2926" s="14"/>
      <c r="L2926" s="14"/>
      <c r="M2926" s="14"/>
      <c r="N2926" s="14"/>
      <c r="O2926" s="14">
        <f t="shared" si="4489"/>
        <v>0</v>
      </c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>
        <v>0</v>
      </c>
      <c r="AC2926" s="14">
        <v>0</v>
      </c>
      <c r="AD2926" s="14">
        <v>0</v>
      </c>
      <c r="AE2926" s="14"/>
      <c r="AF2926" s="14"/>
      <c r="AG2926" s="14"/>
      <c r="AH2926" s="14"/>
      <c r="AI2926" s="14"/>
      <c r="AJ2926" s="14">
        <f t="shared" si="4490"/>
        <v>0</v>
      </c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>
        <v>0</v>
      </c>
      <c r="AX2926" s="14">
        <v>0</v>
      </c>
      <c r="AY2926" s="14">
        <v>0</v>
      </c>
      <c r="AZ2926" s="14"/>
      <c r="BA2926" s="14"/>
      <c r="BB2926" s="14"/>
      <c r="BC2926" s="14"/>
      <c r="BD2926" s="14"/>
      <c r="BE2926" s="14">
        <f t="shared" si="4491"/>
        <v>0</v>
      </c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>
        <v>0</v>
      </c>
      <c r="BS2926" s="14">
        <v>0</v>
      </c>
      <c r="BT2926" s="14" t="e">
        <f>IF(#REF!=0,"-",#REF!/#REF!*100)</f>
        <v>#REF!</v>
      </c>
    </row>
    <row r="2927" spans="1:72" x14ac:dyDescent="0.25">
      <c r="A2927" s="4" t="s">
        <v>979</v>
      </c>
      <c r="B2927" s="4" t="s">
        <v>1</v>
      </c>
      <c r="C2927" s="4" t="s">
        <v>12</v>
      </c>
      <c r="D2927" s="102" t="s">
        <v>981</v>
      </c>
      <c r="E2927" s="113">
        <v>6135</v>
      </c>
      <c r="F2927" s="102" t="s">
        <v>991</v>
      </c>
      <c r="G2927" s="98" t="s">
        <v>1646</v>
      </c>
      <c r="H2927" s="13" t="s">
        <v>81</v>
      </c>
      <c r="I2927" s="14">
        <v>0</v>
      </c>
      <c r="J2927" s="14"/>
      <c r="K2927" s="14"/>
      <c r="L2927" s="14"/>
      <c r="M2927" s="14"/>
      <c r="N2927" s="14"/>
      <c r="O2927" s="14">
        <f t="shared" si="4489"/>
        <v>0</v>
      </c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>
        <v>0</v>
      </c>
      <c r="AC2927" s="14">
        <v>0</v>
      </c>
      <c r="AD2927" s="14">
        <v>0</v>
      </c>
      <c r="AE2927" s="14"/>
      <c r="AF2927" s="14"/>
      <c r="AG2927" s="14"/>
      <c r="AH2927" s="14"/>
      <c r="AI2927" s="14"/>
      <c r="AJ2927" s="14">
        <f t="shared" si="4490"/>
        <v>0</v>
      </c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>
        <v>0</v>
      </c>
      <c r="AX2927" s="14">
        <v>0</v>
      </c>
      <c r="AY2927" s="14">
        <v>0</v>
      </c>
      <c r="AZ2927" s="14"/>
      <c r="BA2927" s="14"/>
      <c r="BB2927" s="14"/>
      <c r="BC2927" s="14"/>
      <c r="BD2927" s="14"/>
      <c r="BE2927" s="14">
        <f t="shared" si="4491"/>
        <v>0</v>
      </c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>
        <v>0</v>
      </c>
      <c r="BS2927" s="14">
        <v>0</v>
      </c>
      <c r="BT2927" s="14" t="e">
        <f>IF(#REF!=0,"-",#REF!/#REF!*100)</f>
        <v>#REF!</v>
      </c>
    </row>
    <row r="2928" spans="1:72" ht="22.5" x14ac:dyDescent="0.25">
      <c r="A2928" s="1" t="s">
        <v>979</v>
      </c>
      <c r="B2928" s="1" t="s">
        <v>1</v>
      </c>
      <c r="C2928" s="1" t="s">
        <v>12</v>
      </c>
      <c r="D2928" s="105" t="s">
        <v>981</v>
      </c>
      <c r="E2928" s="105" t="s">
        <v>83</v>
      </c>
      <c r="F2928" s="102" t="s">
        <v>0</v>
      </c>
      <c r="G2928" s="13" t="s">
        <v>0</v>
      </c>
      <c r="H2928" s="2" t="s">
        <v>84</v>
      </c>
      <c r="I2928" s="12">
        <f t="shared" ref="I2928:AA2928" si="4504">SUM(I2929:I2930)</f>
        <v>0</v>
      </c>
      <c r="J2928" s="12">
        <f t="shared" si="4504"/>
        <v>0</v>
      </c>
      <c r="K2928" s="12">
        <f t="shared" si="4504"/>
        <v>0</v>
      </c>
      <c r="L2928" s="12">
        <f t="shared" si="4504"/>
        <v>0</v>
      </c>
      <c r="M2928" s="12">
        <f t="shared" si="4504"/>
        <v>0</v>
      </c>
      <c r="N2928" s="12">
        <f t="shared" si="4504"/>
        <v>0</v>
      </c>
      <c r="O2928" s="12">
        <f t="shared" si="4504"/>
        <v>0</v>
      </c>
      <c r="P2928" s="12">
        <f t="shared" si="4504"/>
        <v>0</v>
      </c>
      <c r="Q2928" s="12">
        <f t="shared" si="4504"/>
        <v>0</v>
      </c>
      <c r="R2928" s="12">
        <f t="shared" si="4504"/>
        <v>0</v>
      </c>
      <c r="S2928" s="12">
        <f t="shared" si="4504"/>
        <v>0</v>
      </c>
      <c r="T2928" s="12">
        <f t="shared" si="4504"/>
        <v>0</v>
      </c>
      <c r="U2928" s="12">
        <f t="shared" si="4504"/>
        <v>0</v>
      </c>
      <c r="V2928" s="12">
        <f t="shared" si="4504"/>
        <v>0</v>
      </c>
      <c r="W2928" s="12">
        <f t="shared" si="4504"/>
        <v>0</v>
      </c>
      <c r="X2928" s="12">
        <f t="shared" si="4504"/>
        <v>0</v>
      </c>
      <c r="Y2928" s="12">
        <f t="shared" si="4504"/>
        <v>0</v>
      </c>
      <c r="Z2928" s="12">
        <f t="shared" si="4504"/>
        <v>0</v>
      </c>
      <c r="AA2928" s="12">
        <f t="shared" si="4504"/>
        <v>0</v>
      </c>
      <c r="AB2928" s="12">
        <v>0</v>
      </c>
      <c r="AC2928" s="12">
        <v>0</v>
      </c>
      <c r="AD2928" s="12">
        <f t="shared" ref="AD2928:AV2928" si="4505">SUM(AD2929:AD2930)</f>
        <v>0</v>
      </c>
      <c r="AE2928" s="12">
        <f t="shared" si="4505"/>
        <v>0</v>
      </c>
      <c r="AF2928" s="12">
        <f t="shared" si="4505"/>
        <v>0</v>
      </c>
      <c r="AG2928" s="12">
        <f t="shared" si="4505"/>
        <v>0</v>
      </c>
      <c r="AH2928" s="12">
        <f t="shared" si="4505"/>
        <v>0</v>
      </c>
      <c r="AI2928" s="12">
        <f t="shared" si="4505"/>
        <v>0</v>
      </c>
      <c r="AJ2928" s="12">
        <f t="shared" si="4505"/>
        <v>0</v>
      </c>
      <c r="AK2928" s="12">
        <f t="shared" si="4505"/>
        <v>0</v>
      </c>
      <c r="AL2928" s="12">
        <f t="shared" si="4505"/>
        <v>0</v>
      </c>
      <c r="AM2928" s="12">
        <f t="shared" si="4505"/>
        <v>0</v>
      </c>
      <c r="AN2928" s="12">
        <f t="shared" si="4505"/>
        <v>0</v>
      </c>
      <c r="AO2928" s="12">
        <f t="shared" si="4505"/>
        <v>0</v>
      </c>
      <c r="AP2928" s="12">
        <f t="shared" si="4505"/>
        <v>0</v>
      </c>
      <c r="AQ2928" s="12">
        <f t="shared" si="4505"/>
        <v>0</v>
      </c>
      <c r="AR2928" s="12">
        <f t="shared" si="4505"/>
        <v>0</v>
      </c>
      <c r="AS2928" s="12">
        <f t="shared" si="4505"/>
        <v>0</v>
      </c>
      <c r="AT2928" s="12">
        <f t="shared" si="4505"/>
        <v>0</v>
      </c>
      <c r="AU2928" s="12">
        <f t="shared" si="4505"/>
        <v>0</v>
      </c>
      <c r="AV2928" s="12">
        <f t="shared" si="4505"/>
        <v>0</v>
      </c>
      <c r="AW2928" s="12">
        <v>0</v>
      </c>
      <c r="AX2928" s="12">
        <v>0</v>
      </c>
      <c r="AY2928" s="12">
        <f t="shared" ref="AY2928:BQ2928" si="4506">SUM(AY2929:AY2930)</f>
        <v>0</v>
      </c>
      <c r="AZ2928" s="12">
        <f t="shared" si="4506"/>
        <v>0</v>
      </c>
      <c r="BA2928" s="12">
        <f t="shared" si="4506"/>
        <v>0</v>
      </c>
      <c r="BB2928" s="12">
        <f t="shared" si="4506"/>
        <v>0</v>
      </c>
      <c r="BC2928" s="12">
        <f t="shared" si="4506"/>
        <v>0</v>
      </c>
      <c r="BD2928" s="12">
        <f t="shared" si="4506"/>
        <v>0</v>
      </c>
      <c r="BE2928" s="12">
        <f t="shared" si="4506"/>
        <v>0</v>
      </c>
      <c r="BF2928" s="12">
        <f t="shared" si="4506"/>
        <v>0</v>
      </c>
      <c r="BG2928" s="12">
        <f t="shared" si="4506"/>
        <v>0</v>
      </c>
      <c r="BH2928" s="12">
        <f t="shared" si="4506"/>
        <v>0</v>
      </c>
      <c r="BI2928" s="12">
        <f t="shared" si="4506"/>
        <v>0</v>
      </c>
      <c r="BJ2928" s="12">
        <f t="shared" si="4506"/>
        <v>0</v>
      </c>
      <c r="BK2928" s="12">
        <f t="shared" si="4506"/>
        <v>0</v>
      </c>
      <c r="BL2928" s="12">
        <f t="shared" si="4506"/>
        <v>0</v>
      </c>
      <c r="BM2928" s="12">
        <f t="shared" si="4506"/>
        <v>0</v>
      </c>
      <c r="BN2928" s="12">
        <f t="shared" si="4506"/>
        <v>0</v>
      </c>
      <c r="BO2928" s="12">
        <f t="shared" si="4506"/>
        <v>0</v>
      </c>
      <c r="BP2928" s="12">
        <f t="shared" si="4506"/>
        <v>0</v>
      </c>
      <c r="BQ2928" s="12">
        <f t="shared" si="4506"/>
        <v>0</v>
      </c>
      <c r="BR2928" s="12">
        <v>0</v>
      </c>
      <c r="BS2928" s="12">
        <v>0</v>
      </c>
      <c r="BT2928" s="12" t="e">
        <f>IF(#REF!=0,"-",#REF!/#REF!*100)</f>
        <v>#REF!</v>
      </c>
    </row>
    <row r="2929" spans="1:72" ht="22.5" x14ac:dyDescent="0.25">
      <c r="A2929" s="4" t="s">
        <v>979</v>
      </c>
      <c r="B2929" s="4" t="s">
        <v>1</v>
      </c>
      <c r="C2929" s="4" t="s">
        <v>12</v>
      </c>
      <c r="D2929" s="102" t="s">
        <v>981</v>
      </c>
      <c r="E2929" s="113">
        <v>6136</v>
      </c>
      <c r="F2929" s="102"/>
      <c r="G2929" s="98" t="s">
        <v>1646</v>
      </c>
      <c r="H2929" s="13" t="s">
        <v>84</v>
      </c>
      <c r="I2929" s="14">
        <v>0</v>
      </c>
      <c r="J2929" s="14"/>
      <c r="K2929" s="14"/>
      <c r="L2929" s="14"/>
      <c r="M2929" s="14"/>
      <c r="N2929" s="14"/>
      <c r="O2929" s="14">
        <f t="shared" si="4489"/>
        <v>0</v>
      </c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>
        <v>0</v>
      </c>
      <c r="AC2929" s="14">
        <v>0</v>
      </c>
      <c r="AD2929" s="14">
        <v>0</v>
      </c>
      <c r="AE2929" s="14"/>
      <c r="AF2929" s="14"/>
      <c r="AG2929" s="14"/>
      <c r="AH2929" s="14"/>
      <c r="AI2929" s="14"/>
      <c r="AJ2929" s="14">
        <f t="shared" si="4490"/>
        <v>0</v>
      </c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>
        <v>0</v>
      </c>
      <c r="AX2929" s="14">
        <v>0</v>
      </c>
      <c r="AY2929" s="14">
        <v>0</v>
      </c>
      <c r="AZ2929" s="14"/>
      <c r="BA2929" s="14"/>
      <c r="BB2929" s="14"/>
      <c r="BC2929" s="14"/>
      <c r="BD2929" s="14"/>
      <c r="BE2929" s="14">
        <f t="shared" si="4491"/>
        <v>0</v>
      </c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>
        <v>0</v>
      </c>
      <c r="BS2929" s="14">
        <v>0</v>
      </c>
      <c r="BT2929" s="14" t="e">
        <f>IF(#REF!=0,"-",#REF!/#REF!*100)</f>
        <v>#REF!</v>
      </c>
    </row>
    <row r="2930" spans="1:72" ht="22.5" x14ac:dyDescent="0.25">
      <c r="A2930" s="4" t="s">
        <v>979</v>
      </c>
      <c r="B2930" s="4" t="s">
        <v>1</v>
      </c>
      <c r="C2930" s="4" t="s">
        <v>12</v>
      </c>
      <c r="D2930" s="102" t="s">
        <v>981</v>
      </c>
      <c r="E2930" s="113">
        <v>6136</v>
      </c>
      <c r="F2930" s="102" t="s">
        <v>992</v>
      </c>
      <c r="G2930" s="98" t="s">
        <v>1646</v>
      </c>
      <c r="H2930" s="13" t="s">
        <v>84</v>
      </c>
      <c r="I2930" s="14">
        <v>0</v>
      </c>
      <c r="J2930" s="14"/>
      <c r="K2930" s="14"/>
      <c r="L2930" s="14"/>
      <c r="M2930" s="14"/>
      <c r="N2930" s="14"/>
      <c r="O2930" s="14">
        <f t="shared" si="4489"/>
        <v>0</v>
      </c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>
        <v>0</v>
      </c>
      <c r="AC2930" s="14">
        <v>0</v>
      </c>
      <c r="AD2930" s="14">
        <v>0</v>
      </c>
      <c r="AE2930" s="14"/>
      <c r="AF2930" s="14"/>
      <c r="AG2930" s="14"/>
      <c r="AH2930" s="14"/>
      <c r="AI2930" s="14"/>
      <c r="AJ2930" s="14">
        <f t="shared" si="4490"/>
        <v>0</v>
      </c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>
        <v>0</v>
      </c>
      <c r="AX2930" s="14">
        <v>0</v>
      </c>
      <c r="AY2930" s="14">
        <v>0</v>
      </c>
      <c r="AZ2930" s="14"/>
      <c r="BA2930" s="14"/>
      <c r="BB2930" s="14"/>
      <c r="BC2930" s="14"/>
      <c r="BD2930" s="14"/>
      <c r="BE2930" s="14">
        <f t="shared" si="4491"/>
        <v>0</v>
      </c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>
        <v>0</v>
      </c>
      <c r="BS2930" s="14">
        <v>0</v>
      </c>
      <c r="BT2930" s="14" t="e">
        <f>IF(#REF!=0,"-",#REF!/#REF!*100)</f>
        <v>#REF!</v>
      </c>
    </row>
    <row r="2931" spans="1:72" x14ac:dyDescent="0.25">
      <c r="A2931" s="1" t="s">
        <v>979</v>
      </c>
      <c r="B2931" s="1" t="s">
        <v>1</v>
      </c>
      <c r="C2931" s="1" t="s">
        <v>12</v>
      </c>
      <c r="D2931" s="105" t="s">
        <v>981</v>
      </c>
      <c r="E2931" s="105" t="s">
        <v>86</v>
      </c>
      <c r="F2931" s="102" t="s">
        <v>0</v>
      </c>
      <c r="G2931" s="13" t="s">
        <v>0</v>
      </c>
      <c r="H2931" s="2" t="s">
        <v>87</v>
      </c>
      <c r="I2931" s="12">
        <f t="shared" ref="I2931:AA2931" si="4507">SUM(I2932:I2933)</f>
        <v>0</v>
      </c>
      <c r="J2931" s="12">
        <f t="shared" si="4507"/>
        <v>0</v>
      </c>
      <c r="K2931" s="12">
        <f t="shared" si="4507"/>
        <v>0</v>
      </c>
      <c r="L2931" s="12">
        <f t="shared" si="4507"/>
        <v>0</v>
      </c>
      <c r="M2931" s="12">
        <f t="shared" si="4507"/>
        <v>0</v>
      </c>
      <c r="N2931" s="12">
        <f t="shared" si="4507"/>
        <v>0</v>
      </c>
      <c r="O2931" s="12">
        <f t="shared" si="4507"/>
        <v>0</v>
      </c>
      <c r="P2931" s="12">
        <f t="shared" si="4507"/>
        <v>0</v>
      </c>
      <c r="Q2931" s="12">
        <f t="shared" si="4507"/>
        <v>0</v>
      </c>
      <c r="R2931" s="12">
        <f t="shared" si="4507"/>
        <v>0</v>
      </c>
      <c r="S2931" s="12">
        <f t="shared" si="4507"/>
        <v>0</v>
      </c>
      <c r="T2931" s="12">
        <f t="shared" si="4507"/>
        <v>0</v>
      </c>
      <c r="U2931" s="12">
        <f t="shared" si="4507"/>
        <v>0</v>
      </c>
      <c r="V2931" s="12">
        <f t="shared" si="4507"/>
        <v>0</v>
      </c>
      <c r="W2931" s="12">
        <f t="shared" si="4507"/>
        <v>0</v>
      </c>
      <c r="X2931" s="12">
        <f t="shared" si="4507"/>
        <v>0</v>
      </c>
      <c r="Y2931" s="12">
        <f t="shared" si="4507"/>
        <v>0</v>
      </c>
      <c r="Z2931" s="12">
        <f t="shared" si="4507"/>
        <v>0</v>
      </c>
      <c r="AA2931" s="12">
        <f t="shared" si="4507"/>
        <v>0</v>
      </c>
      <c r="AB2931" s="12">
        <v>0</v>
      </c>
      <c r="AC2931" s="12">
        <v>0</v>
      </c>
      <c r="AD2931" s="12">
        <f t="shared" ref="AD2931:AV2931" si="4508">SUM(AD2932:AD2933)</f>
        <v>0</v>
      </c>
      <c r="AE2931" s="12">
        <f t="shared" si="4508"/>
        <v>0</v>
      </c>
      <c r="AF2931" s="12">
        <f t="shared" si="4508"/>
        <v>0</v>
      </c>
      <c r="AG2931" s="12">
        <f t="shared" si="4508"/>
        <v>0</v>
      </c>
      <c r="AH2931" s="12">
        <f t="shared" si="4508"/>
        <v>0</v>
      </c>
      <c r="AI2931" s="12">
        <f t="shared" si="4508"/>
        <v>0</v>
      </c>
      <c r="AJ2931" s="12">
        <f t="shared" si="4508"/>
        <v>0</v>
      </c>
      <c r="AK2931" s="12">
        <f t="shared" si="4508"/>
        <v>0</v>
      </c>
      <c r="AL2931" s="12">
        <f t="shared" si="4508"/>
        <v>0</v>
      </c>
      <c r="AM2931" s="12">
        <f t="shared" si="4508"/>
        <v>0</v>
      </c>
      <c r="AN2931" s="12">
        <f t="shared" si="4508"/>
        <v>0</v>
      </c>
      <c r="AO2931" s="12">
        <f t="shared" si="4508"/>
        <v>0</v>
      </c>
      <c r="AP2931" s="12">
        <f t="shared" si="4508"/>
        <v>0</v>
      </c>
      <c r="AQ2931" s="12">
        <f t="shared" si="4508"/>
        <v>0</v>
      </c>
      <c r="AR2931" s="12">
        <f t="shared" si="4508"/>
        <v>0</v>
      </c>
      <c r="AS2931" s="12">
        <f t="shared" si="4508"/>
        <v>0</v>
      </c>
      <c r="AT2931" s="12">
        <f t="shared" si="4508"/>
        <v>0</v>
      </c>
      <c r="AU2931" s="12">
        <f t="shared" si="4508"/>
        <v>0</v>
      </c>
      <c r="AV2931" s="12">
        <f t="shared" si="4508"/>
        <v>0</v>
      </c>
      <c r="AW2931" s="12">
        <v>0</v>
      </c>
      <c r="AX2931" s="12">
        <v>0</v>
      </c>
      <c r="AY2931" s="12">
        <f t="shared" ref="AY2931:BQ2931" si="4509">SUM(AY2932:AY2933)</f>
        <v>0</v>
      </c>
      <c r="AZ2931" s="12">
        <f t="shared" si="4509"/>
        <v>0</v>
      </c>
      <c r="BA2931" s="12">
        <f t="shared" si="4509"/>
        <v>0</v>
      </c>
      <c r="BB2931" s="12">
        <f t="shared" si="4509"/>
        <v>0</v>
      </c>
      <c r="BC2931" s="12">
        <f t="shared" si="4509"/>
        <v>0</v>
      </c>
      <c r="BD2931" s="12">
        <f t="shared" si="4509"/>
        <v>0</v>
      </c>
      <c r="BE2931" s="12">
        <f t="shared" si="4509"/>
        <v>0</v>
      </c>
      <c r="BF2931" s="12">
        <f t="shared" si="4509"/>
        <v>0</v>
      </c>
      <c r="BG2931" s="12">
        <f t="shared" si="4509"/>
        <v>0</v>
      </c>
      <c r="BH2931" s="12">
        <f t="shared" si="4509"/>
        <v>0</v>
      </c>
      <c r="BI2931" s="12">
        <f t="shared" si="4509"/>
        <v>0</v>
      </c>
      <c r="BJ2931" s="12">
        <f t="shared" si="4509"/>
        <v>0</v>
      </c>
      <c r="BK2931" s="12">
        <f t="shared" si="4509"/>
        <v>0</v>
      </c>
      <c r="BL2931" s="12">
        <f t="shared" si="4509"/>
        <v>0</v>
      </c>
      <c r="BM2931" s="12">
        <f t="shared" si="4509"/>
        <v>0</v>
      </c>
      <c r="BN2931" s="12">
        <f t="shared" si="4509"/>
        <v>0</v>
      </c>
      <c r="BO2931" s="12">
        <f t="shared" si="4509"/>
        <v>0</v>
      </c>
      <c r="BP2931" s="12">
        <f t="shared" si="4509"/>
        <v>0</v>
      </c>
      <c r="BQ2931" s="12">
        <f t="shared" si="4509"/>
        <v>0</v>
      </c>
      <c r="BR2931" s="12">
        <v>0</v>
      </c>
      <c r="BS2931" s="12">
        <v>0</v>
      </c>
      <c r="BT2931" s="12" t="e">
        <f>IF(#REF!=0,"-",#REF!/#REF!*100)</f>
        <v>#REF!</v>
      </c>
    </row>
    <row r="2932" spans="1:72" x14ac:dyDescent="0.25">
      <c r="A2932" s="4" t="s">
        <v>979</v>
      </c>
      <c r="B2932" s="4" t="s">
        <v>1</v>
      </c>
      <c r="C2932" s="4" t="s">
        <v>12</v>
      </c>
      <c r="D2932" s="102" t="s">
        <v>981</v>
      </c>
      <c r="E2932" s="113">
        <v>6137</v>
      </c>
      <c r="F2932" s="102"/>
      <c r="G2932" s="98" t="s">
        <v>1646</v>
      </c>
      <c r="H2932" s="13" t="s">
        <v>87</v>
      </c>
      <c r="I2932" s="14">
        <v>0</v>
      </c>
      <c r="J2932" s="14"/>
      <c r="K2932" s="14"/>
      <c r="L2932" s="14"/>
      <c r="M2932" s="14"/>
      <c r="N2932" s="14"/>
      <c r="O2932" s="14">
        <f t="shared" si="4489"/>
        <v>0</v>
      </c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>
        <v>0</v>
      </c>
      <c r="AC2932" s="14">
        <v>0</v>
      </c>
      <c r="AD2932" s="14">
        <v>0</v>
      </c>
      <c r="AE2932" s="14"/>
      <c r="AF2932" s="14"/>
      <c r="AG2932" s="14"/>
      <c r="AH2932" s="14"/>
      <c r="AI2932" s="14"/>
      <c r="AJ2932" s="14">
        <f t="shared" si="4490"/>
        <v>0</v>
      </c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>
        <v>0</v>
      </c>
      <c r="AX2932" s="14">
        <v>0</v>
      </c>
      <c r="AY2932" s="14">
        <v>0</v>
      </c>
      <c r="AZ2932" s="14"/>
      <c r="BA2932" s="14"/>
      <c r="BB2932" s="14"/>
      <c r="BC2932" s="14"/>
      <c r="BD2932" s="14"/>
      <c r="BE2932" s="14">
        <f t="shared" si="4491"/>
        <v>0</v>
      </c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>
        <v>0</v>
      </c>
      <c r="BS2932" s="14">
        <v>0</v>
      </c>
      <c r="BT2932" s="14" t="e">
        <f>IF(#REF!=0,"-",#REF!/#REF!*100)</f>
        <v>#REF!</v>
      </c>
    </row>
    <row r="2933" spans="1:72" ht="22.5" x14ac:dyDescent="0.25">
      <c r="A2933" s="4" t="s">
        <v>979</v>
      </c>
      <c r="B2933" s="4" t="s">
        <v>1</v>
      </c>
      <c r="C2933" s="4" t="s">
        <v>12</v>
      </c>
      <c r="D2933" s="102" t="s">
        <v>981</v>
      </c>
      <c r="E2933" s="113">
        <v>6137</v>
      </c>
      <c r="F2933" s="102" t="s">
        <v>993</v>
      </c>
      <c r="G2933" s="98" t="s">
        <v>1646</v>
      </c>
      <c r="H2933" s="13" t="s">
        <v>994</v>
      </c>
      <c r="I2933" s="14">
        <v>0</v>
      </c>
      <c r="J2933" s="14"/>
      <c r="K2933" s="14"/>
      <c r="L2933" s="14"/>
      <c r="M2933" s="14"/>
      <c r="N2933" s="14"/>
      <c r="O2933" s="14">
        <f t="shared" si="4489"/>
        <v>0</v>
      </c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>
        <v>0</v>
      </c>
      <c r="AC2933" s="14">
        <v>0</v>
      </c>
      <c r="AD2933" s="14">
        <v>0</v>
      </c>
      <c r="AE2933" s="14"/>
      <c r="AF2933" s="14"/>
      <c r="AG2933" s="14"/>
      <c r="AH2933" s="14"/>
      <c r="AI2933" s="14"/>
      <c r="AJ2933" s="14">
        <f t="shared" si="4490"/>
        <v>0</v>
      </c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>
        <v>0</v>
      </c>
      <c r="AX2933" s="14">
        <v>0</v>
      </c>
      <c r="AY2933" s="14">
        <v>0</v>
      </c>
      <c r="AZ2933" s="14"/>
      <c r="BA2933" s="14"/>
      <c r="BB2933" s="14"/>
      <c r="BC2933" s="14"/>
      <c r="BD2933" s="14"/>
      <c r="BE2933" s="14">
        <f t="shared" si="4491"/>
        <v>0</v>
      </c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>
        <v>0</v>
      </c>
      <c r="BS2933" s="14">
        <v>0</v>
      </c>
      <c r="BT2933" s="14" t="e">
        <f>IF(#REF!=0,"-",#REF!/#REF!*100)</f>
        <v>#REF!</v>
      </c>
    </row>
    <row r="2934" spans="1:72" ht="22.5" x14ac:dyDescent="0.25">
      <c r="A2934" s="4" t="s">
        <v>979</v>
      </c>
      <c r="B2934" s="4" t="s">
        <v>1</v>
      </c>
      <c r="C2934" s="4" t="s">
        <v>12</v>
      </c>
      <c r="D2934" s="102" t="s">
        <v>981</v>
      </c>
      <c r="E2934" s="113">
        <v>6138</v>
      </c>
      <c r="F2934" s="102"/>
      <c r="G2934" s="98" t="s">
        <v>1646</v>
      </c>
      <c r="H2934" s="13" t="s">
        <v>90</v>
      </c>
      <c r="I2934" s="14">
        <v>0</v>
      </c>
      <c r="J2934" s="14"/>
      <c r="K2934" s="14"/>
      <c r="L2934" s="14"/>
      <c r="M2934" s="14"/>
      <c r="N2934" s="14"/>
      <c r="O2934" s="14">
        <f t="shared" si="4489"/>
        <v>0</v>
      </c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>
        <v>0</v>
      </c>
      <c r="AC2934" s="14">
        <v>0</v>
      </c>
      <c r="AD2934" s="14">
        <v>0</v>
      </c>
      <c r="AE2934" s="14"/>
      <c r="AF2934" s="14"/>
      <c r="AG2934" s="14"/>
      <c r="AH2934" s="14"/>
      <c r="AI2934" s="14"/>
      <c r="AJ2934" s="14">
        <f t="shared" si="4490"/>
        <v>0</v>
      </c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>
        <v>0</v>
      </c>
      <c r="AX2934" s="14">
        <v>0</v>
      </c>
      <c r="AY2934" s="14">
        <v>0</v>
      </c>
      <c r="AZ2934" s="14"/>
      <c r="BA2934" s="14"/>
      <c r="BB2934" s="14"/>
      <c r="BC2934" s="14"/>
      <c r="BD2934" s="14"/>
      <c r="BE2934" s="14">
        <f t="shared" si="4491"/>
        <v>0</v>
      </c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>
        <v>0</v>
      </c>
      <c r="BS2934" s="14">
        <v>0</v>
      </c>
      <c r="BT2934" s="14" t="e">
        <f>IF(#REF!=0,"-",#REF!/#REF!*100)</f>
        <v>#REF!</v>
      </c>
    </row>
    <row r="2935" spans="1:72" x14ac:dyDescent="0.25">
      <c r="A2935" s="1" t="s">
        <v>979</v>
      </c>
      <c r="B2935" s="1" t="s">
        <v>1</v>
      </c>
      <c r="C2935" s="1" t="s">
        <v>12</v>
      </c>
      <c r="D2935" s="105" t="s">
        <v>981</v>
      </c>
      <c r="E2935" s="105" t="s">
        <v>34</v>
      </c>
      <c r="F2935" s="102" t="s">
        <v>0</v>
      </c>
      <c r="G2935" s="13" t="s">
        <v>0</v>
      </c>
      <c r="H2935" s="2" t="s">
        <v>35</v>
      </c>
      <c r="I2935" s="12">
        <f t="shared" ref="I2935:AA2935" si="4510">SUM(I2936:I2940)</f>
        <v>0</v>
      </c>
      <c r="J2935" s="12">
        <f t="shared" si="4510"/>
        <v>0</v>
      </c>
      <c r="K2935" s="12">
        <f t="shared" si="4510"/>
        <v>0</v>
      </c>
      <c r="L2935" s="12">
        <f t="shared" si="4510"/>
        <v>0</v>
      </c>
      <c r="M2935" s="12">
        <f t="shared" si="4510"/>
        <v>0</v>
      </c>
      <c r="N2935" s="12">
        <f t="shared" si="4510"/>
        <v>0</v>
      </c>
      <c r="O2935" s="12">
        <f t="shared" si="4510"/>
        <v>0</v>
      </c>
      <c r="P2935" s="12">
        <f t="shared" si="4510"/>
        <v>0</v>
      </c>
      <c r="Q2935" s="12">
        <f t="shared" si="4510"/>
        <v>0</v>
      </c>
      <c r="R2935" s="12">
        <f t="shared" si="4510"/>
        <v>0</v>
      </c>
      <c r="S2935" s="12">
        <f t="shared" si="4510"/>
        <v>0</v>
      </c>
      <c r="T2935" s="12">
        <f t="shared" si="4510"/>
        <v>0</v>
      </c>
      <c r="U2935" s="12">
        <f t="shared" si="4510"/>
        <v>0</v>
      </c>
      <c r="V2935" s="12">
        <f t="shared" si="4510"/>
        <v>0</v>
      </c>
      <c r="W2935" s="12">
        <f t="shared" si="4510"/>
        <v>0</v>
      </c>
      <c r="X2935" s="12">
        <f t="shared" si="4510"/>
        <v>0</v>
      </c>
      <c r="Y2935" s="12">
        <f t="shared" si="4510"/>
        <v>0</v>
      </c>
      <c r="Z2935" s="12">
        <f t="shared" si="4510"/>
        <v>0</v>
      </c>
      <c r="AA2935" s="12">
        <f t="shared" si="4510"/>
        <v>0</v>
      </c>
      <c r="AB2935" s="12">
        <v>0</v>
      </c>
      <c r="AC2935" s="12">
        <v>0</v>
      </c>
      <c r="AD2935" s="12">
        <f t="shared" ref="AD2935:AV2935" si="4511">SUM(AD2936:AD2940)</f>
        <v>0</v>
      </c>
      <c r="AE2935" s="12">
        <f t="shared" si="4511"/>
        <v>0</v>
      </c>
      <c r="AF2935" s="12">
        <f t="shared" si="4511"/>
        <v>0</v>
      </c>
      <c r="AG2935" s="12">
        <f t="shared" si="4511"/>
        <v>0</v>
      </c>
      <c r="AH2935" s="12">
        <f t="shared" si="4511"/>
        <v>0</v>
      </c>
      <c r="AI2935" s="12">
        <f t="shared" si="4511"/>
        <v>0</v>
      </c>
      <c r="AJ2935" s="12">
        <f t="shared" si="4511"/>
        <v>0</v>
      </c>
      <c r="AK2935" s="12">
        <f t="shared" si="4511"/>
        <v>0</v>
      </c>
      <c r="AL2935" s="12">
        <f t="shared" si="4511"/>
        <v>0</v>
      </c>
      <c r="AM2935" s="12">
        <f t="shared" si="4511"/>
        <v>0</v>
      </c>
      <c r="AN2935" s="12">
        <f t="shared" si="4511"/>
        <v>0</v>
      </c>
      <c r="AO2935" s="12">
        <f t="shared" si="4511"/>
        <v>0</v>
      </c>
      <c r="AP2935" s="12">
        <f t="shared" si="4511"/>
        <v>0</v>
      </c>
      <c r="AQ2935" s="12">
        <f t="shared" si="4511"/>
        <v>0</v>
      </c>
      <c r="AR2935" s="12">
        <f t="shared" si="4511"/>
        <v>0</v>
      </c>
      <c r="AS2935" s="12">
        <f t="shared" si="4511"/>
        <v>0</v>
      </c>
      <c r="AT2935" s="12">
        <f t="shared" si="4511"/>
        <v>0</v>
      </c>
      <c r="AU2935" s="12">
        <f t="shared" si="4511"/>
        <v>0</v>
      </c>
      <c r="AV2935" s="12">
        <f t="shared" si="4511"/>
        <v>0</v>
      </c>
      <c r="AW2935" s="12">
        <v>0</v>
      </c>
      <c r="AX2935" s="12">
        <v>0</v>
      </c>
      <c r="AY2935" s="12">
        <f t="shared" ref="AY2935:BQ2935" si="4512">SUM(AY2936:AY2940)</f>
        <v>0</v>
      </c>
      <c r="AZ2935" s="12">
        <f t="shared" si="4512"/>
        <v>88351</v>
      </c>
      <c r="BA2935" s="12">
        <f t="shared" si="4512"/>
        <v>0</v>
      </c>
      <c r="BB2935" s="12">
        <f t="shared" si="4512"/>
        <v>0</v>
      </c>
      <c r="BC2935" s="12">
        <f t="shared" si="4512"/>
        <v>0</v>
      </c>
      <c r="BD2935" s="12">
        <f t="shared" si="4512"/>
        <v>0</v>
      </c>
      <c r="BE2935" s="12">
        <f t="shared" si="4512"/>
        <v>88351</v>
      </c>
      <c r="BF2935" s="12">
        <f t="shared" si="4512"/>
        <v>0</v>
      </c>
      <c r="BG2935" s="12">
        <f t="shared" si="4512"/>
        <v>0</v>
      </c>
      <c r="BH2935" s="12">
        <f t="shared" si="4512"/>
        <v>88351</v>
      </c>
      <c r="BI2935" s="12">
        <f t="shared" si="4512"/>
        <v>0</v>
      </c>
      <c r="BJ2935" s="12">
        <f t="shared" si="4512"/>
        <v>0</v>
      </c>
      <c r="BK2935" s="12">
        <f t="shared" si="4512"/>
        <v>0</v>
      </c>
      <c r="BL2935" s="12">
        <f t="shared" si="4512"/>
        <v>0</v>
      </c>
      <c r="BM2935" s="12">
        <f t="shared" si="4512"/>
        <v>0</v>
      </c>
      <c r="BN2935" s="12">
        <f t="shared" si="4512"/>
        <v>0</v>
      </c>
      <c r="BO2935" s="12">
        <f t="shared" si="4512"/>
        <v>0</v>
      </c>
      <c r="BP2935" s="12">
        <f t="shared" si="4512"/>
        <v>0</v>
      </c>
      <c r="BQ2935" s="12">
        <f t="shared" si="4512"/>
        <v>0</v>
      </c>
      <c r="BR2935" s="12">
        <v>88351</v>
      </c>
      <c r="BS2935" s="12">
        <v>0</v>
      </c>
      <c r="BT2935" s="12" t="e">
        <f>IF(#REF!=0,"-",#REF!/#REF!*100)</f>
        <v>#REF!</v>
      </c>
    </row>
    <row r="2936" spans="1:72" x14ac:dyDescent="0.25">
      <c r="A2936" s="4" t="s">
        <v>979</v>
      </c>
      <c r="B2936" s="4" t="s">
        <v>1</v>
      </c>
      <c r="C2936" s="4" t="s">
        <v>12</v>
      </c>
      <c r="D2936" s="102" t="s">
        <v>981</v>
      </c>
      <c r="E2936" s="113">
        <v>6139</v>
      </c>
      <c r="F2936" s="102"/>
      <c r="G2936" s="98" t="s">
        <v>1646</v>
      </c>
      <c r="H2936" s="13" t="s">
        <v>35</v>
      </c>
      <c r="I2936" s="14">
        <v>0</v>
      </c>
      <c r="J2936" s="14"/>
      <c r="K2936" s="14"/>
      <c r="L2936" s="14"/>
      <c r="M2936" s="14"/>
      <c r="N2936" s="14"/>
      <c r="O2936" s="14">
        <f t="shared" si="4489"/>
        <v>0</v>
      </c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>
        <v>0</v>
      </c>
      <c r="AC2936" s="14">
        <v>0</v>
      </c>
      <c r="AD2936" s="14">
        <v>0</v>
      </c>
      <c r="AE2936" s="14"/>
      <c r="AF2936" s="14"/>
      <c r="AG2936" s="14"/>
      <c r="AH2936" s="14"/>
      <c r="AI2936" s="14"/>
      <c r="AJ2936" s="14">
        <f t="shared" si="4490"/>
        <v>0</v>
      </c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>
        <v>0</v>
      </c>
      <c r="AX2936" s="14">
        <v>0</v>
      </c>
      <c r="AY2936" s="14">
        <v>0</v>
      </c>
      <c r="AZ2936" s="14">
        <v>88351</v>
      </c>
      <c r="BA2936" s="14"/>
      <c r="BB2936" s="14"/>
      <c r="BC2936" s="14"/>
      <c r="BD2936" s="14"/>
      <c r="BE2936" s="14">
        <f t="shared" si="4491"/>
        <v>88351</v>
      </c>
      <c r="BF2936" s="14"/>
      <c r="BG2936" s="14"/>
      <c r="BH2936" s="14">
        <v>88351</v>
      </c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>
        <v>88351</v>
      </c>
      <c r="BS2936" s="14">
        <v>0</v>
      </c>
      <c r="BT2936" s="14" t="e">
        <f>IF(#REF!=0,"-",#REF!/#REF!*100)</f>
        <v>#REF!</v>
      </c>
    </row>
    <row r="2937" spans="1:72" ht="22.5" x14ac:dyDescent="0.25">
      <c r="A2937" s="4" t="s">
        <v>979</v>
      </c>
      <c r="B2937" s="4" t="s">
        <v>1</v>
      </c>
      <c r="C2937" s="4" t="s">
        <v>12</v>
      </c>
      <c r="D2937" s="102" t="s">
        <v>981</v>
      </c>
      <c r="E2937" s="113">
        <v>6139</v>
      </c>
      <c r="F2937" s="102" t="s">
        <v>995</v>
      </c>
      <c r="G2937" s="98" t="s">
        <v>1646</v>
      </c>
      <c r="H2937" s="13" t="s">
        <v>37</v>
      </c>
      <c r="I2937" s="14">
        <v>0</v>
      </c>
      <c r="J2937" s="14"/>
      <c r="K2937" s="14"/>
      <c r="L2937" s="14"/>
      <c r="M2937" s="14"/>
      <c r="N2937" s="14"/>
      <c r="O2937" s="14">
        <f t="shared" si="4489"/>
        <v>0</v>
      </c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>
        <v>0</v>
      </c>
      <c r="AC2937" s="14">
        <v>0</v>
      </c>
      <c r="AD2937" s="14">
        <v>0</v>
      </c>
      <c r="AE2937" s="14"/>
      <c r="AF2937" s="14"/>
      <c r="AG2937" s="14"/>
      <c r="AH2937" s="14"/>
      <c r="AI2937" s="14"/>
      <c r="AJ2937" s="14">
        <f t="shared" si="4490"/>
        <v>0</v>
      </c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>
        <v>0</v>
      </c>
      <c r="AX2937" s="14">
        <v>0</v>
      </c>
      <c r="AY2937" s="14">
        <v>0</v>
      </c>
      <c r="AZ2937" s="14"/>
      <c r="BA2937" s="14"/>
      <c r="BB2937" s="14"/>
      <c r="BC2937" s="14"/>
      <c r="BD2937" s="14"/>
      <c r="BE2937" s="14">
        <f t="shared" si="4491"/>
        <v>0</v>
      </c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>
        <v>0</v>
      </c>
      <c r="BS2937" s="14">
        <v>0</v>
      </c>
      <c r="BT2937" s="14" t="e">
        <f>IF(#REF!=0,"-",#REF!/#REF!*100)</f>
        <v>#REF!</v>
      </c>
    </row>
    <row r="2938" spans="1:72" x14ac:dyDescent="0.25">
      <c r="A2938" s="4" t="s">
        <v>979</v>
      </c>
      <c r="B2938" s="4" t="s">
        <v>1</v>
      </c>
      <c r="C2938" s="4" t="s">
        <v>12</v>
      </c>
      <c r="D2938" s="102" t="s">
        <v>981</v>
      </c>
      <c r="E2938" s="113">
        <v>6139</v>
      </c>
      <c r="F2938" s="102" t="s">
        <v>996</v>
      </c>
      <c r="G2938" s="98" t="s">
        <v>1646</v>
      </c>
      <c r="H2938" s="13" t="s">
        <v>997</v>
      </c>
      <c r="I2938" s="14">
        <v>0</v>
      </c>
      <c r="J2938" s="14"/>
      <c r="K2938" s="14"/>
      <c r="L2938" s="14"/>
      <c r="M2938" s="14"/>
      <c r="N2938" s="14"/>
      <c r="O2938" s="14">
        <f t="shared" si="4489"/>
        <v>0</v>
      </c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>
        <v>0</v>
      </c>
      <c r="AC2938" s="14">
        <v>0</v>
      </c>
      <c r="AD2938" s="14">
        <v>0</v>
      </c>
      <c r="AE2938" s="14"/>
      <c r="AF2938" s="14"/>
      <c r="AG2938" s="14"/>
      <c r="AH2938" s="14"/>
      <c r="AI2938" s="14"/>
      <c r="AJ2938" s="14">
        <f t="shared" si="4490"/>
        <v>0</v>
      </c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>
        <v>0</v>
      </c>
      <c r="AX2938" s="14">
        <v>0</v>
      </c>
      <c r="AY2938" s="14">
        <v>0</v>
      </c>
      <c r="AZ2938" s="14"/>
      <c r="BA2938" s="14"/>
      <c r="BB2938" s="14"/>
      <c r="BC2938" s="14"/>
      <c r="BD2938" s="14"/>
      <c r="BE2938" s="14">
        <f t="shared" si="4491"/>
        <v>0</v>
      </c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>
        <v>0</v>
      </c>
      <c r="BS2938" s="14">
        <v>0</v>
      </c>
      <c r="BT2938" s="14" t="e">
        <f>IF(#REF!=0,"-",#REF!/#REF!*100)</f>
        <v>#REF!</v>
      </c>
    </row>
    <row r="2939" spans="1:72" ht="33.75" x14ac:dyDescent="0.25">
      <c r="A2939" s="4" t="s">
        <v>979</v>
      </c>
      <c r="B2939" s="4" t="s">
        <v>1</v>
      </c>
      <c r="C2939" s="4" t="s">
        <v>12</v>
      </c>
      <c r="D2939" s="102" t="s">
        <v>981</v>
      </c>
      <c r="E2939" s="113">
        <v>6139</v>
      </c>
      <c r="F2939" s="102" t="s">
        <v>998</v>
      </c>
      <c r="G2939" s="98" t="s">
        <v>1646</v>
      </c>
      <c r="H2939" s="13" t="s">
        <v>38</v>
      </c>
      <c r="I2939" s="14">
        <v>0</v>
      </c>
      <c r="J2939" s="14"/>
      <c r="K2939" s="14"/>
      <c r="L2939" s="14"/>
      <c r="M2939" s="14"/>
      <c r="N2939" s="14"/>
      <c r="O2939" s="14">
        <f t="shared" si="4489"/>
        <v>0</v>
      </c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>
        <v>0</v>
      </c>
      <c r="AC2939" s="14">
        <v>0</v>
      </c>
      <c r="AD2939" s="14">
        <v>0</v>
      </c>
      <c r="AE2939" s="14"/>
      <c r="AF2939" s="14"/>
      <c r="AG2939" s="14"/>
      <c r="AH2939" s="14"/>
      <c r="AI2939" s="14"/>
      <c r="AJ2939" s="14">
        <f t="shared" si="4490"/>
        <v>0</v>
      </c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>
        <v>0</v>
      </c>
      <c r="AX2939" s="14">
        <v>0</v>
      </c>
      <c r="AY2939" s="14">
        <v>0</v>
      </c>
      <c r="AZ2939" s="14"/>
      <c r="BA2939" s="14"/>
      <c r="BB2939" s="14"/>
      <c r="BC2939" s="14"/>
      <c r="BD2939" s="14"/>
      <c r="BE2939" s="14">
        <f t="shared" si="4491"/>
        <v>0</v>
      </c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>
        <v>0</v>
      </c>
      <c r="BS2939" s="14">
        <v>0</v>
      </c>
      <c r="BT2939" s="14" t="e">
        <f>IF(#REF!=0,"-",#REF!/#REF!*100)</f>
        <v>#REF!</v>
      </c>
    </row>
    <row r="2940" spans="1:72" ht="22.5" x14ac:dyDescent="0.25">
      <c r="A2940" s="4" t="s">
        <v>979</v>
      </c>
      <c r="B2940" s="4" t="s">
        <v>1</v>
      </c>
      <c r="C2940" s="4" t="s">
        <v>12</v>
      </c>
      <c r="D2940" s="102" t="s">
        <v>981</v>
      </c>
      <c r="E2940" s="113">
        <v>6139</v>
      </c>
      <c r="F2940" s="102" t="s">
        <v>999</v>
      </c>
      <c r="G2940" s="98" t="s">
        <v>1646</v>
      </c>
      <c r="H2940" s="13" t="s">
        <v>1000</v>
      </c>
      <c r="I2940" s="14">
        <v>0</v>
      </c>
      <c r="J2940" s="14"/>
      <c r="K2940" s="14"/>
      <c r="L2940" s="14"/>
      <c r="M2940" s="14"/>
      <c r="N2940" s="14"/>
      <c r="O2940" s="14">
        <f t="shared" si="4489"/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>
        <v>0</v>
      </c>
      <c r="AC2940" s="14">
        <v>0</v>
      </c>
      <c r="AD2940" s="14">
        <v>0</v>
      </c>
      <c r="AE2940" s="14"/>
      <c r="AF2940" s="14"/>
      <c r="AG2940" s="14"/>
      <c r="AH2940" s="14"/>
      <c r="AI2940" s="14"/>
      <c r="AJ2940" s="14">
        <f t="shared" si="4490"/>
        <v>0</v>
      </c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>
        <v>0</v>
      </c>
      <c r="AX2940" s="14">
        <v>0</v>
      </c>
      <c r="AY2940" s="14">
        <v>0</v>
      </c>
      <c r="AZ2940" s="14"/>
      <c r="BA2940" s="14"/>
      <c r="BB2940" s="14"/>
      <c r="BC2940" s="14"/>
      <c r="BD2940" s="14"/>
      <c r="BE2940" s="14">
        <f t="shared" si="4491"/>
        <v>0</v>
      </c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>
        <v>0</v>
      </c>
      <c r="BS2940" s="14">
        <v>0</v>
      </c>
      <c r="BT2940" s="14" t="e">
        <f>IF(#REF!=0,"-",#REF!/#REF!*100)</f>
        <v>#REF!</v>
      </c>
    </row>
    <row r="2941" spans="1:72" ht="33.75" x14ac:dyDescent="0.25">
      <c r="A2941" s="1" t="s">
        <v>0</v>
      </c>
      <c r="B2941" s="1" t="s">
        <v>0</v>
      </c>
      <c r="C2941" s="1" t="s">
        <v>0</v>
      </c>
      <c r="D2941" s="101" t="s">
        <v>0</v>
      </c>
      <c r="E2941" s="101" t="s">
        <v>0</v>
      </c>
      <c r="F2941" s="101" t="s">
        <v>0</v>
      </c>
      <c r="G2941" s="2" t="s">
        <v>0</v>
      </c>
      <c r="H2941" s="10" t="s">
        <v>39</v>
      </c>
      <c r="I2941" s="11">
        <f t="shared" ref="I2941:AA2941" si="4513">SUM(I2942)</f>
        <v>0</v>
      </c>
      <c r="J2941" s="11">
        <f t="shared" si="4513"/>
        <v>0</v>
      </c>
      <c r="K2941" s="11">
        <f t="shared" si="4513"/>
        <v>0</v>
      </c>
      <c r="L2941" s="11">
        <f t="shared" si="4513"/>
        <v>0</v>
      </c>
      <c r="M2941" s="11">
        <f t="shared" si="4513"/>
        <v>0</v>
      </c>
      <c r="N2941" s="11">
        <f t="shared" si="4513"/>
        <v>0</v>
      </c>
      <c r="O2941" s="11">
        <f t="shared" si="4513"/>
        <v>0</v>
      </c>
      <c r="P2941" s="11">
        <f t="shared" si="4513"/>
        <v>0</v>
      </c>
      <c r="Q2941" s="11">
        <f t="shared" si="4513"/>
        <v>0</v>
      </c>
      <c r="R2941" s="11">
        <f t="shared" si="4513"/>
        <v>0</v>
      </c>
      <c r="S2941" s="11">
        <f t="shared" si="4513"/>
        <v>0</v>
      </c>
      <c r="T2941" s="11">
        <f t="shared" si="4513"/>
        <v>0</v>
      </c>
      <c r="U2941" s="11">
        <f t="shared" si="4513"/>
        <v>0</v>
      </c>
      <c r="V2941" s="11">
        <f t="shared" si="4513"/>
        <v>0</v>
      </c>
      <c r="W2941" s="11">
        <f t="shared" si="4513"/>
        <v>0</v>
      </c>
      <c r="X2941" s="11">
        <f t="shared" si="4513"/>
        <v>0</v>
      </c>
      <c r="Y2941" s="11">
        <f t="shared" si="4513"/>
        <v>0</v>
      </c>
      <c r="Z2941" s="11">
        <f t="shared" si="4513"/>
        <v>0</v>
      </c>
      <c r="AA2941" s="11">
        <f t="shared" si="4513"/>
        <v>0</v>
      </c>
      <c r="AB2941" s="11">
        <v>0</v>
      </c>
      <c r="AC2941" s="11">
        <v>0</v>
      </c>
      <c r="AD2941" s="11">
        <f t="shared" ref="AD2941:AV2941" si="4514">SUM(AD2942)</f>
        <v>0</v>
      </c>
      <c r="AE2941" s="11">
        <f t="shared" si="4514"/>
        <v>0</v>
      </c>
      <c r="AF2941" s="11">
        <f t="shared" si="4514"/>
        <v>0</v>
      </c>
      <c r="AG2941" s="11">
        <f t="shared" si="4514"/>
        <v>0</v>
      </c>
      <c r="AH2941" s="11">
        <f t="shared" si="4514"/>
        <v>0</v>
      </c>
      <c r="AI2941" s="11">
        <f t="shared" si="4514"/>
        <v>0</v>
      </c>
      <c r="AJ2941" s="11">
        <f t="shared" si="4514"/>
        <v>0</v>
      </c>
      <c r="AK2941" s="11">
        <f t="shared" si="4514"/>
        <v>0</v>
      </c>
      <c r="AL2941" s="11">
        <f t="shared" si="4514"/>
        <v>0</v>
      </c>
      <c r="AM2941" s="11">
        <f t="shared" si="4514"/>
        <v>0</v>
      </c>
      <c r="AN2941" s="11">
        <f t="shared" si="4514"/>
        <v>0</v>
      </c>
      <c r="AO2941" s="11">
        <f t="shared" si="4514"/>
        <v>0</v>
      </c>
      <c r="AP2941" s="11">
        <f t="shared" si="4514"/>
        <v>0</v>
      </c>
      <c r="AQ2941" s="11">
        <f t="shared" si="4514"/>
        <v>0</v>
      </c>
      <c r="AR2941" s="11">
        <f t="shared" si="4514"/>
        <v>0</v>
      </c>
      <c r="AS2941" s="11">
        <f t="shared" si="4514"/>
        <v>0</v>
      </c>
      <c r="AT2941" s="11">
        <f t="shared" si="4514"/>
        <v>0</v>
      </c>
      <c r="AU2941" s="11">
        <f t="shared" si="4514"/>
        <v>0</v>
      </c>
      <c r="AV2941" s="11">
        <f t="shared" si="4514"/>
        <v>0</v>
      </c>
      <c r="AW2941" s="11">
        <v>0</v>
      </c>
      <c r="AX2941" s="11">
        <v>0</v>
      </c>
      <c r="AY2941" s="11">
        <f t="shared" ref="AY2941:BQ2941" si="4515">SUM(AY2942)</f>
        <v>0</v>
      </c>
      <c r="AZ2941" s="11">
        <f t="shared" si="4515"/>
        <v>0</v>
      </c>
      <c r="BA2941" s="11">
        <f t="shared" si="4515"/>
        <v>0</v>
      </c>
      <c r="BB2941" s="11">
        <f t="shared" si="4515"/>
        <v>0</v>
      </c>
      <c r="BC2941" s="11">
        <f t="shared" si="4515"/>
        <v>0</v>
      </c>
      <c r="BD2941" s="11">
        <f t="shared" si="4515"/>
        <v>0</v>
      </c>
      <c r="BE2941" s="11">
        <f t="shared" si="4515"/>
        <v>0</v>
      </c>
      <c r="BF2941" s="11">
        <f t="shared" si="4515"/>
        <v>0</v>
      </c>
      <c r="BG2941" s="11">
        <f t="shared" si="4515"/>
        <v>0</v>
      </c>
      <c r="BH2941" s="11">
        <f t="shared" si="4515"/>
        <v>0</v>
      </c>
      <c r="BI2941" s="11">
        <f t="shared" si="4515"/>
        <v>0</v>
      </c>
      <c r="BJ2941" s="11">
        <f t="shared" si="4515"/>
        <v>0</v>
      </c>
      <c r="BK2941" s="11">
        <f t="shared" si="4515"/>
        <v>0</v>
      </c>
      <c r="BL2941" s="11">
        <f t="shared" si="4515"/>
        <v>0</v>
      </c>
      <c r="BM2941" s="11">
        <f t="shared" si="4515"/>
        <v>0</v>
      </c>
      <c r="BN2941" s="11">
        <f t="shared" si="4515"/>
        <v>0</v>
      </c>
      <c r="BO2941" s="11">
        <f t="shared" si="4515"/>
        <v>0</v>
      </c>
      <c r="BP2941" s="11">
        <f t="shared" si="4515"/>
        <v>0</v>
      </c>
      <c r="BQ2941" s="11">
        <f t="shared" si="4515"/>
        <v>0</v>
      </c>
      <c r="BR2941" s="11">
        <v>0</v>
      </c>
      <c r="BS2941" s="11">
        <v>0</v>
      </c>
      <c r="BT2941" s="11" t="e">
        <f>IF(#REF!=0,"-",#REF!/#REF!*100)</f>
        <v>#REF!</v>
      </c>
    </row>
    <row r="2942" spans="1:72" ht="22.5" x14ac:dyDescent="0.25">
      <c r="A2942" s="4" t="s">
        <v>979</v>
      </c>
      <c r="B2942" s="4" t="s">
        <v>1</v>
      </c>
      <c r="C2942" s="4" t="s">
        <v>12</v>
      </c>
      <c r="D2942" s="102" t="s">
        <v>981</v>
      </c>
      <c r="E2942" s="101" t="s">
        <v>40</v>
      </c>
      <c r="F2942" s="101" t="s">
        <v>0</v>
      </c>
      <c r="G2942" s="2" t="s">
        <v>0</v>
      </c>
      <c r="H2942" s="2" t="s">
        <v>41</v>
      </c>
      <c r="I2942" s="12">
        <f t="shared" ref="I2942:AA2942" si="4516">SUM(I2943,I2947)</f>
        <v>0</v>
      </c>
      <c r="J2942" s="12">
        <f t="shared" si="4516"/>
        <v>0</v>
      </c>
      <c r="K2942" s="12">
        <f t="shared" si="4516"/>
        <v>0</v>
      </c>
      <c r="L2942" s="12">
        <f t="shared" si="4516"/>
        <v>0</v>
      </c>
      <c r="M2942" s="12">
        <f t="shared" si="4516"/>
        <v>0</v>
      </c>
      <c r="N2942" s="12">
        <f t="shared" si="4516"/>
        <v>0</v>
      </c>
      <c r="O2942" s="12">
        <f t="shared" ref="O2942" si="4517">SUM(O2943,O2947)</f>
        <v>0</v>
      </c>
      <c r="P2942" s="12">
        <f t="shared" si="4516"/>
        <v>0</v>
      </c>
      <c r="Q2942" s="12">
        <f t="shared" si="4516"/>
        <v>0</v>
      </c>
      <c r="R2942" s="12">
        <f t="shared" si="4516"/>
        <v>0</v>
      </c>
      <c r="S2942" s="12">
        <f t="shared" si="4516"/>
        <v>0</v>
      </c>
      <c r="T2942" s="12">
        <f t="shared" si="4516"/>
        <v>0</v>
      </c>
      <c r="U2942" s="12">
        <f t="shared" si="4516"/>
        <v>0</v>
      </c>
      <c r="V2942" s="12">
        <f t="shared" si="4516"/>
        <v>0</v>
      </c>
      <c r="W2942" s="12">
        <f t="shared" si="4516"/>
        <v>0</v>
      </c>
      <c r="X2942" s="12">
        <f t="shared" si="4516"/>
        <v>0</v>
      </c>
      <c r="Y2942" s="12">
        <f t="shared" si="4516"/>
        <v>0</v>
      </c>
      <c r="Z2942" s="12">
        <f t="shared" si="4516"/>
        <v>0</v>
      </c>
      <c r="AA2942" s="12">
        <f t="shared" si="4516"/>
        <v>0</v>
      </c>
      <c r="AB2942" s="12">
        <v>0</v>
      </c>
      <c r="AC2942" s="12">
        <v>0</v>
      </c>
      <c r="AD2942" s="12">
        <f t="shared" ref="AD2942:AV2942" si="4518">SUM(AD2943,AD2947)</f>
        <v>0</v>
      </c>
      <c r="AE2942" s="12">
        <f t="shared" si="4518"/>
        <v>0</v>
      </c>
      <c r="AF2942" s="12">
        <f t="shared" si="4518"/>
        <v>0</v>
      </c>
      <c r="AG2942" s="12">
        <f t="shared" si="4518"/>
        <v>0</v>
      </c>
      <c r="AH2942" s="12">
        <f t="shared" si="4518"/>
        <v>0</v>
      </c>
      <c r="AI2942" s="12">
        <f t="shared" si="4518"/>
        <v>0</v>
      </c>
      <c r="AJ2942" s="12">
        <f t="shared" ref="AJ2942" si="4519">SUM(AJ2943,AJ2947)</f>
        <v>0</v>
      </c>
      <c r="AK2942" s="12">
        <f t="shared" si="4518"/>
        <v>0</v>
      </c>
      <c r="AL2942" s="12">
        <f t="shared" si="4518"/>
        <v>0</v>
      </c>
      <c r="AM2942" s="12">
        <f t="shared" si="4518"/>
        <v>0</v>
      </c>
      <c r="AN2942" s="12">
        <f t="shared" si="4518"/>
        <v>0</v>
      </c>
      <c r="AO2942" s="12">
        <f t="shared" si="4518"/>
        <v>0</v>
      </c>
      <c r="AP2942" s="12">
        <f t="shared" si="4518"/>
        <v>0</v>
      </c>
      <c r="AQ2942" s="12">
        <f t="shared" si="4518"/>
        <v>0</v>
      </c>
      <c r="AR2942" s="12">
        <f t="shared" si="4518"/>
        <v>0</v>
      </c>
      <c r="AS2942" s="12">
        <f t="shared" si="4518"/>
        <v>0</v>
      </c>
      <c r="AT2942" s="12">
        <f t="shared" si="4518"/>
        <v>0</v>
      </c>
      <c r="AU2942" s="12">
        <f t="shared" si="4518"/>
        <v>0</v>
      </c>
      <c r="AV2942" s="12">
        <f t="shared" si="4518"/>
        <v>0</v>
      </c>
      <c r="AW2942" s="12">
        <v>0</v>
      </c>
      <c r="AX2942" s="12">
        <v>0</v>
      </c>
      <c r="AY2942" s="12">
        <f t="shared" ref="AY2942:BQ2942" si="4520">SUM(AY2943,AY2947)</f>
        <v>0</v>
      </c>
      <c r="AZ2942" s="12">
        <f t="shared" si="4520"/>
        <v>0</v>
      </c>
      <c r="BA2942" s="12">
        <f t="shared" si="4520"/>
        <v>0</v>
      </c>
      <c r="BB2942" s="12">
        <f t="shared" si="4520"/>
        <v>0</v>
      </c>
      <c r="BC2942" s="12">
        <f t="shared" si="4520"/>
        <v>0</v>
      </c>
      <c r="BD2942" s="12">
        <f t="shared" si="4520"/>
        <v>0</v>
      </c>
      <c r="BE2942" s="12">
        <f t="shared" ref="BE2942" si="4521">SUM(BE2943,BE2947)</f>
        <v>0</v>
      </c>
      <c r="BF2942" s="12">
        <f t="shared" si="4520"/>
        <v>0</v>
      </c>
      <c r="BG2942" s="12">
        <f t="shared" si="4520"/>
        <v>0</v>
      </c>
      <c r="BH2942" s="12">
        <f t="shared" si="4520"/>
        <v>0</v>
      </c>
      <c r="BI2942" s="12">
        <f t="shared" si="4520"/>
        <v>0</v>
      </c>
      <c r="BJ2942" s="12">
        <f t="shared" si="4520"/>
        <v>0</v>
      </c>
      <c r="BK2942" s="12">
        <f t="shared" si="4520"/>
        <v>0</v>
      </c>
      <c r="BL2942" s="12">
        <f t="shared" si="4520"/>
        <v>0</v>
      </c>
      <c r="BM2942" s="12">
        <f t="shared" si="4520"/>
        <v>0</v>
      </c>
      <c r="BN2942" s="12">
        <f t="shared" si="4520"/>
        <v>0</v>
      </c>
      <c r="BO2942" s="12">
        <f t="shared" si="4520"/>
        <v>0</v>
      </c>
      <c r="BP2942" s="12">
        <f t="shared" si="4520"/>
        <v>0</v>
      </c>
      <c r="BQ2942" s="12">
        <f t="shared" si="4520"/>
        <v>0</v>
      </c>
      <c r="BR2942" s="12">
        <v>0</v>
      </c>
      <c r="BS2942" s="12">
        <v>0</v>
      </c>
      <c r="BT2942" s="12" t="e">
        <f>IF(#REF!=0,"-",#REF!/#REF!*100)</f>
        <v>#REF!</v>
      </c>
    </row>
    <row r="2943" spans="1:72" ht="22.5" x14ac:dyDescent="0.25">
      <c r="A2943" s="1" t="s">
        <v>979</v>
      </c>
      <c r="B2943" s="1" t="s">
        <v>1</v>
      </c>
      <c r="C2943" s="1" t="s">
        <v>12</v>
      </c>
      <c r="D2943" s="105" t="s">
        <v>981</v>
      </c>
      <c r="E2943" s="105" t="s">
        <v>42</v>
      </c>
      <c r="F2943" s="102" t="s">
        <v>0</v>
      </c>
      <c r="G2943" s="13" t="s">
        <v>0</v>
      </c>
      <c r="H2943" s="2" t="s">
        <v>43</v>
      </c>
      <c r="I2943" s="12">
        <f t="shared" ref="I2943:AA2943" si="4522">SUM(I2944:I2946)</f>
        <v>0</v>
      </c>
      <c r="J2943" s="12">
        <f t="shared" si="4522"/>
        <v>0</v>
      </c>
      <c r="K2943" s="12">
        <f t="shared" si="4522"/>
        <v>0</v>
      </c>
      <c r="L2943" s="12">
        <f t="shared" si="4522"/>
        <v>0</v>
      </c>
      <c r="M2943" s="12">
        <f t="shared" si="4522"/>
        <v>0</v>
      </c>
      <c r="N2943" s="12">
        <f t="shared" si="4522"/>
        <v>0</v>
      </c>
      <c r="O2943" s="12">
        <f t="shared" ref="O2943" si="4523">SUM(O2944:O2946)</f>
        <v>0</v>
      </c>
      <c r="P2943" s="12">
        <f t="shared" si="4522"/>
        <v>0</v>
      </c>
      <c r="Q2943" s="12">
        <f t="shared" si="4522"/>
        <v>0</v>
      </c>
      <c r="R2943" s="12">
        <f t="shared" si="4522"/>
        <v>0</v>
      </c>
      <c r="S2943" s="12">
        <f t="shared" si="4522"/>
        <v>0</v>
      </c>
      <c r="T2943" s="12">
        <f t="shared" si="4522"/>
        <v>0</v>
      </c>
      <c r="U2943" s="12">
        <f t="shared" si="4522"/>
        <v>0</v>
      </c>
      <c r="V2943" s="12">
        <f t="shared" si="4522"/>
        <v>0</v>
      </c>
      <c r="W2943" s="12">
        <f t="shared" si="4522"/>
        <v>0</v>
      </c>
      <c r="X2943" s="12">
        <f t="shared" si="4522"/>
        <v>0</v>
      </c>
      <c r="Y2943" s="12">
        <f t="shared" si="4522"/>
        <v>0</v>
      </c>
      <c r="Z2943" s="12">
        <f t="shared" si="4522"/>
        <v>0</v>
      </c>
      <c r="AA2943" s="12">
        <f t="shared" si="4522"/>
        <v>0</v>
      </c>
      <c r="AB2943" s="12">
        <v>0</v>
      </c>
      <c r="AC2943" s="12">
        <v>0</v>
      </c>
      <c r="AD2943" s="12">
        <f t="shared" ref="AD2943:AV2943" si="4524">SUM(AD2944:AD2946)</f>
        <v>0</v>
      </c>
      <c r="AE2943" s="12">
        <f t="shared" si="4524"/>
        <v>0</v>
      </c>
      <c r="AF2943" s="12">
        <f t="shared" si="4524"/>
        <v>0</v>
      </c>
      <c r="AG2943" s="12">
        <f t="shared" si="4524"/>
        <v>0</v>
      </c>
      <c r="AH2943" s="12">
        <f t="shared" si="4524"/>
        <v>0</v>
      </c>
      <c r="AI2943" s="12">
        <f t="shared" si="4524"/>
        <v>0</v>
      </c>
      <c r="AJ2943" s="12">
        <f t="shared" ref="AJ2943" si="4525">SUM(AJ2944:AJ2946)</f>
        <v>0</v>
      </c>
      <c r="AK2943" s="12">
        <f t="shared" si="4524"/>
        <v>0</v>
      </c>
      <c r="AL2943" s="12">
        <f t="shared" si="4524"/>
        <v>0</v>
      </c>
      <c r="AM2943" s="12">
        <f t="shared" si="4524"/>
        <v>0</v>
      </c>
      <c r="AN2943" s="12">
        <f t="shared" si="4524"/>
        <v>0</v>
      </c>
      <c r="AO2943" s="12">
        <f t="shared" si="4524"/>
        <v>0</v>
      </c>
      <c r="AP2943" s="12">
        <f t="shared" si="4524"/>
        <v>0</v>
      </c>
      <c r="AQ2943" s="12">
        <f t="shared" si="4524"/>
        <v>0</v>
      </c>
      <c r="AR2943" s="12">
        <f t="shared" si="4524"/>
        <v>0</v>
      </c>
      <c r="AS2943" s="12">
        <f t="shared" si="4524"/>
        <v>0</v>
      </c>
      <c r="AT2943" s="12">
        <f t="shared" si="4524"/>
        <v>0</v>
      </c>
      <c r="AU2943" s="12">
        <f t="shared" si="4524"/>
        <v>0</v>
      </c>
      <c r="AV2943" s="12">
        <f t="shared" si="4524"/>
        <v>0</v>
      </c>
      <c r="AW2943" s="12">
        <v>0</v>
      </c>
      <c r="AX2943" s="12">
        <v>0</v>
      </c>
      <c r="AY2943" s="12">
        <f t="shared" ref="AY2943:BQ2943" si="4526">SUM(AY2944:AY2946)</f>
        <v>0</v>
      </c>
      <c r="AZ2943" s="12">
        <f t="shared" si="4526"/>
        <v>0</v>
      </c>
      <c r="BA2943" s="12">
        <f t="shared" si="4526"/>
        <v>0</v>
      </c>
      <c r="BB2943" s="12">
        <f t="shared" si="4526"/>
        <v>0</v>
      </c>
      <c r="BC2943" s="12">
        <f t="shared" si="4526"/>
        <v>0</v>
      </c>
      <c r="BD2943" s="12">
        <f t="shared" si="4526"/>
        <v>0</v>
      </c>
      <c r="BE2943" s="12">
        <f t="shared" ref="BE2943" si="4527">SUM(BE2944:BE2946)</f>
        <v>0</v>
      </c>
      <c r="BF2943" s="12">
        <f t="shared" si="4526"/>
        <v>0</v>
      </c>
      <c r="BG2943" s="12">
        <f t="shared" si="4526"/>
        <v>0</v>
      </c>
      <c r="BH2943" s="12">
        <f t="shared" si="4526"/>
        <v>0</v>
      </c>
      <c r="BI2943" s="12">
        <f t="shared" si="4526"/>
        <v>0</v>
      </c>
      <c r="BJ2943" s="12">
        <f t="shared" si="4526"/>
        <v>0</v>
      </c>
      <c r="BK2943" s="12">
        <f t="shared" si="4526"/>
        <v>0</v>
      </c>
      <c r="BL2943" s="12">
        <f t="shared" si="4526"/>
        <v>0</v>
      </c>
      <c r="BM2943" s="12">
        <f t="shared" si="4526"/>
        <v>0</v>
      </c>
      <c r="BN2943" s="12">
        <f t="shared" si="4526"/>
        <v>0</v>
      </c>
      <c r="BO2943" s="12">
        <f t="shared" si="4526"/>
        <v>0</v>
      </c>
      <c r="BP2943" s="12">
        <f t="shared" si="4526"/>
        <v>0</v>
      </c>
      <c r="BQ2943" s="12">
        <f t="shared" si="4526"/>
        <v>0</v>
      </c>
      <c r="BR2943" s="12">
        <v>0</v>
      </c>
      <c r="BS2943" s="12">
        <v>0</v>
      </c>
      <c r="BT2943" s="12" t="e">
        <f>IF(#REF!=0,"-",#REF!/#REF!*100)</f>
        <v>#REF!</v>
      </c>
    </row>
    <row r="2944" spans="1:72" x14ac:dyDescent="0.25">
      <c r="A2944" s="4" t="s">
        <v>979</v>
      </c>
      <c r="B2944" s="4" t="s">
        <v>1</v>
      </c>
      <c r="C2944" s="4" t="s">
        <v>12</v>
      </c>
      <c r="D2944" s="102" t="s">
        <v>981</v>
      </c>
      <c r="E2944" s="113">
        <v>6143</v>
      </c>
      <c r="F2944" s="102" t="s">
        <v>1001</v>
      </c>
      <c r="G2944" s="98" t="s">
        <v>1646</v>
      </c>
      <c r="H2944" s="13" t="s">
        <v>1002</v>
      </c>
      <c r="I2944" s="14">
        <v>0</v>
      </c>
      <c r="J2944" s="14"/>
      <c r="K2944" s="14"/>
      <c r="L2944" s="14"/>
      <c r="M2944" s="14"/>
      <c r="N2944" s="14"/>
      <c r="O2944" s="14">
        <f t="shared" si="4489"/>
        <v>0</v>
      </c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>
        <v>0</v>
      </c>
      <c r="AC2944" s="14">
        <v>0</v>
      </c>
      <c r="AD2944" s="14">
        <v>0</v>
      </c>
      <c r="AE2944" s="14"/>
      <c r="AF2944" s="14"/>
      <c r="AG2944" s="14"/>
      <c r="AH2944" s="14"/>
      <c r="AI2944" s="14"/>
      <c r="AJ2944" s="14">
        <f t="shared" si="4490"/>
        <v>0</v>
      </c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>
        <v>0</v>
      </c>
      <c r="AX2944" s="14">
        <v>0</v>
      </c>
      <c r="AY2944" s="14">
        <v>0</v>
      </c>
      <c r="AZ2944" s="14"/>
      <c r="BA2944" s="14"/>
      <c r="BB2944" s="14"/>
      <c r="BC2944" s="14"/>
      <c r="BD2944" s="14"/>
      <c r="BE2944" s="14">
        <f t="shared" si="4491"/>
        <v>0</v>
      </c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>
        <v>0</v>
      </c>
      <c r="BS2944" s="14">
        <v>0</v>
      </c>
      <c r="BT2944" s="14" t="e">
        <f>IF(#REF!=0,"-",#REF!/#REF!*100)</f>
        <v>#REF!</v>
      </c>
    </row>
    <row r="2945" spans="1:72" x14ac:dyDescent="0.25">
      <c r="A2945" s="4" t="s">
        <v>979</v>
      </c>
      <c r="B2945" s="4" t="s">
        <v>1</v>
      </c>
      <c r="C2945" s="4" t="s">
        <v>12</v>
      </c>
      <c r="D2945" s="102" t="s">
        <v>981</v>
      </c>
      <c r="E2945" s="113">
        <v>6143</v>
      </c>
      <c r="F2945" s="102" t="s">
        <v>1003</v>
      </c>
      <c r="G2945" s="98" t="s">
        <v>1646</v>
      </c>
      <c r="H2945" s="13" t="s">
        <v>1004</v>
      </c>
      <c r="I2945" s="14">
        <v>0</v>
      </c>
      <c r="J2945" s="14"/>
      <c r="K2945" s="14"/>
      <c r="L2945" s="14"/>
      <c r="M2945" s="14"/>
      <c r="N2945" s="14"/>
      <c r="O2945" s="14">
        <f t="shared" si="4489"/>
        <v>0</v>
      </c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>
        <v>0</v>
      </c>
      <c r="AC2945" s="14">
        <v>0</v>
      </c>
      <c r="AD2945" s="14">
        <v>0</v>
      </c>
      <c r="AE2945" s="14"/>
      <c r="AF2945" s="14"/>
      <c r="AG2945" s="14"/>
      <c r="AH2945" s="14"/>
      <c r="AI2945" s="14"/>
      <c r="AJ2945" s="14">
        <f t="shared" si="4490"/>
        <v>0</v>
      </c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>
        <v>0</v>
      </c>
      <c r="AX2945" s="14">
        <v>0</v>
      </c>
      <c r="AY2945" s="14">
        <v>0</v>
      </c>
      <c r="AZ2945" s="14"/>
      <c r="BA2945" s="14"/>
      <c r="BB2945" s="14"/>
      <c r="BC2945" s="14"/>
      <c r="BD2945" s="14"/>
      <c r="BE2945" s="14">
        <f t="shared" si="4491"/>
        <v>0</v>
      </c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>
        <v>0</v>
      </c>
      <c r="BS2945" s="14">
        <v>0</v>
      </c>
      <c r="BT2945" s="14" t="e">
        <f>IF(#REF!=0,"-",#REF!/#REF!*100)</f>
        <v>#REF!</v>
      </c>
    </row>
    <row r="2946" spans="1:72" x14ac:dyDescent="0.25">
      <c r="A2946" s="4" t="s">
        <v>979</v>
      </c>
      <c r="B2946" s="4" t="s">
        <v>1</v>
      </c>
      <c r="C2946" s="4" t="s">
        <v>12</v>
      </c>
      <c r="D2946" s="102" t="s">
        <v>981</v>
      </c>
      <c r="E2946" s="113">
        <v>6143</v>
      </c>
      <c r="F2946" s="102" t="s">
        <v>1005</v>
      </c>
      <c r="G2946" s="98" t="s">
        <v>1646</v>
      </c>
      <c r="H2946" s="13" t="s">
        <v>1006</v>
      </c>
      <c r="I2946" s="14">
        <v>0</v>
      </c>
      <c r="J2946" s="14"/>
      <c r="K2946" s="14"/>
      <c r="L2946" s="14"/>
      <c r="M2946" s="14"/>
      <c r="N2946" s="14"/>
      <c r="O2946" s="14">
        <f t="shared" si="4489"/>
        <v>0</v>
      </c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>
        <v>0</v>
      </c>
      <c r="AC2946" s="14">
        <v>0</v>
      </c>
      <c r="AD2946" s="14">
        <v>0</v>
      </c>
      <c r="AE2946" s="14"/>
      <c r="AF2946" s="14"/>
      <c r="AG2946" s="14"/>
      <c r="AH2946" s="14"/>
      <c r="AI2946" s="14"/>
      <c r="AJ2946" s="14">
        <f t="shared" si="4490"/>
        <v>0</v>
      </c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>
        <v>0</v>
      </c>
      <c r="AX2946" s="14">
        <v>0</v>
      </c>
      <c r="AY2946" s="14">
        <v>0</v>
      </c>
      <c r="AZ2946" s="14"/>
      <c r="BA2946" s="14"/>
      <c r="BB2946" s="14"/>
      <c r="BC2946" s="14"/>
      <c r="BD2946" s="14"/>
      <c r="BE2946" s="14">
        <f t="shared" si="4491"/>
        <v>0</v>
      </c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>
        <v>0</v>
      </c>
      <c r="BS2946" s="14">
        <v>0</v>
      </c>
      <c r="BT2946" s="14" t="e">
        <f>IF(#REF!=0,"-",#REF!/#REF!*100)</f>
        <v>#REF!</v>
      </c>
    </row>
    <row r="2947" spans="1:72" x14ac:dyDescent="0.25">
      <c r="A2947" s="1" t="s">
        <v>979</v>
      </c>
      <c r="B2947" s="1" t="s">
        <v>1</v>
      </c>
      <c r="C2947" s="1" t="s">
        <v>12</v>
      </c>
      <c r="D2947" s="105" t="s">
        <v>981</v>
      </c>
      <c r="E2947" s="105" t="s">
        <v>44</v>
      </c>
      <c r="F2947" s="102" t="s">
        <v>0</v>
      </c>
      <c r="G2947" s="13" t="s">
        <v>0</v>
      </c>
      <c r="H2947" s="2" t="s">
        <v>45</v>
      </c>
      <c r="I2947" s="12">
        <f t="shared" ref="I2947:AA2947" si="4528">SUM(I2948:I2949)</f>
        <v>0</v>
      </c>
      <c r="J2947" s="12">
        <f t="shared" si="4528"/>
        <v>0</v>
      </c>
      <c r="K2947" s="12">
        <f t="shared" si="4528"/>
        <v>0</v>
      </c>
      <c r="L2947" s="12">
        <f t="shared" si="4528"/>
        <v>0</v>
      </c>
      <c r="M2947" s="12">
        <f t="shared" si="4528"/>
        <v>0</v>
      </c>
      <c r="N2947" s="12">
        <f t="shared" si="4528"/>
        <v>0</v>
      </c>
      <c r="O2947" s="12">
        <f t="shared" si="4528"/>
        <v>0</v>
      </c>
      <c r="P2947" s="12">
        <f t="shared" si="4528"/>
        <v>0</v>
      </c>
      <c r="Q2947" s="12">
        <f t="shared" si="4528"/>
        <v>0</v>
      </c>
      <c r="R2947" s="12">
        <f t="shared" si="4528"/>
        <v>0</v>
      </c>
      <c r="S2947" s="12">
        <f t="shared" si="4528"/>
        <v>0</v>
      </c>
      <c r="T2947" s="12">
        <f t="shared" si="4528"/>
        <v>0</v>
      </c>
      <c r="U2947" s="12">
        <f t="shared" si="4528"/>
        <v>0</v>
      </c>
      <c r="V2947" s="12">
        <f t="shared" si="4528"/>
        <v>0</v>
      </c>
      <c r="W2947" s="12">
        <f t="shared" si="4528"/>
        <v>0</v>
      </c>
      <c r="X2947" s="12">
        <f t="shared" si="4528"/>
        <v>0</v>
      </c>
      <c r="Y2947" s="12">
        <f t="shared" si="4528"/>
        <v>0</v>
      </c>
      <c r="Z2947" s="12">
        <f t="shared" si="4528"/>
        <v>0</v>
      </c>
      <c r="AA2947" s="12">
        <f t="shared" si="4528"/>
        <v>0</v>
      </c>
      <c r="AB2947" s="12">
        <v>0</v>
      </c>
      <c r="AC2947" s="12">
        <v>0</v>
      </c>
      <c r="AD2947" s="12">
        <f t="shared" ref="AD2947:AV2947" si="4529">SUM(AD2948:AD2949)</f>
        <v>0</v>
      </c>
      <c r="AE2947" s="12">
        <f t="shared" si="4529"/>
        <v>0</v>
      </c>
      <c r="AF2947" s="12">
        <f t="shared" si="4529"/>
        <v>0</v>
      </c>
      <c r="AG2947" s="12">
        <f t="shared" si="4529"/>
        <v>0</v>
      </c>
      <c r="AH2947" s="12">
        <f t="shared" si="4529"/>
        <v>0</v>
      </c>
      <c r="AI2947" s="12">
        <f t="shared" si="4529"/>
        <v>0</v>
      </c>
      <c r="AJ2947" s="12">
        <f t="shared" si="4529"/>
        <v>0</v>
      </c>
      <c r="AK2947" s="12">
        <f t="shared" si="4529"/>
        <v>0</v>
      </c>
      <c r="AL2947" s="12">
        <f t="shared" si="4529"/>
        <v>0</v>
      </c>
      <c r="AM2947" s="12">
        <f t="shared" si="4529"/>
        <v>0</v>
      </c>
      <c r="AN2947" s="12">
        <f t="shared" si="4529"/>
        <v>0</v>
      </c>
      <c r="AO2947" s="12">
        <f t="shared" si="4529"/>
        <v>0</v>
      </c>
      <c r="AP2947" s="12">
        <f t="shared" si="4529"/>
        <v>0</v>
      </c>
      <c r="AQ2947" s="12">
        <f t="shared" si="4529"/>
        <v>0</v>
      </c>
      <c r="AR2947" s="12">
        <f t="shared" si="4529"/>
        <v>0</v>
      </c>
      <c r="AS2947" s="12">
        <f t="shared" si="4529"/>
        <v>0</v>
      </c>
      <c r="AT2947" s="12">
        <f t="shared" si="4529"/>
        <v>0</v>
      </c>
      <c r="AU2947" s="12">
        <f t="shared" si="4529"/>
        <v>0</v>
      </c>
      <c r="AV2947" s="12">
        <f t="shared" si="4529"/>
        <v>0</v>
      </c>
      <c r="AW2947" s="12">
        <v>0</v>
      </c>
      <c r="AX2947" s="12">
        <v>0</v>
      </c>
      <c r="AY2947" s="12">
        <f t="shared" ref="AY2947:BQ2947" si="4530">SUM(AY2948:AY2949)</f>
        <v>0</v>
      </c>
      <c r="AZ2947" s="12">
        <f t="shared" si="4530"/>
        <v>0</v>
      </c>
      <c r="BA2947" s="12">
        <f t="shared" si="4530"/>
        <v>0</v>
      </c>
      <c r="BB2947" s="12">
        <f t="shared" si="4530"/>
        <v>0</v>
      </c>
      <c r="BC2947" s="12">
        <f t="shared" si="4530"/>
        <v>0</v>
      </c>
      <c r="BD2947" s="12">
        <f t="shared" si="4530"/>
        <v>0</v>
      </c>
      <c r="BE2947" s="12">
        <f t="shared" si="4530"/>
        <v>0</v>
      </c>
      <c r="BF2947" s="12">
        <f t="shared" si="4530"/>
        <v>0</v>
      </c>
      <c r="BG2947" s="12">
        <f t="shared" si="4530"/>
        <v>0</v>
      </c>
      <c r="BH2947" s="12">
        <f t="shared" si="4530"/>
        <v>0</v>
      </c>
      <c r="BI2947" s="12">
        <f t="shared" si="4530"/>
        <v>0</v>
      </c>
      <c r="BJ2947" s="12">
        <f t="shared" si="4530"/>
        <v>0</v>
      </c>
      <c r="BK2947" s="12">
        <f t="shared" si="4530"/>
        <v>0</v>
      </c>
      <c r="BL2947" s="12">
        <f t="shared" si="4530"/>
        <v>0</v>
      </c>
      <c r="BM2947" s="12">
        <f t="shared" si="4530"/>
        <v>0</v>
      </c>
      <c r="BN2947" s="12">
        <f t="shared" si="4530"/>
        <v>0</v>
      </c>
      <c r="BO2947" s="12">
        <f t="shared" si="4530"/>
        <v>0</v>
      </c>
      <c r="BP2947" s="12">
        <f t="shared" si="4530"/>
        <v>0</v>
      </c>
      <c r="BQ2947" s="12">
        <f t="shared" si="4530"/>
        <v>0</v>
      </c>
      <c r="BR2947" s="12">
        <v>0</v>
      </c>
      <c r="BS2947" s="12">
        <v>0</v>
      </c>
      <c r="BT2947" s="12" t="e">
        <f>IF(#REF!=0,"-",#REF!/#REF!*100)</f>
        <v>#REF!</v>
      </c>
    </row>
    <row r="2948" spans="1:72" ht="22.5" x14ac:dyDescent="0.25">
      <c r="A2948" s="4" t="s">
        <v>979</v>
      </c>
      <c r="B2948" s="4" t="s">
        <v>1</v>
      </c>
      <c r="C2948" s="4" t="s">
        <v>12</v>
      </c>
      <c r="D2948" s="102" t="s">
        <v>981</v>
      </c>
      <c r="E2948" s="113">
        <v>6148</v>
      </c>
      <c r="F2948" s="102" t="s">
        <v>1007</v>
      </c>
      <c r="G2948" s="98" t="s">
        <v>1646</v>
      </c>
      <c r="H2948" s="13" t="s">
        <v>113</v>
      </c>
      <c r="I2948" s="14">
        <v>0</v>
      </c>
      <c r="J2948" s="14"/>
      <c r="K2948" s="14"/>
      <c r="L2948" s="14"/>
      <c r="M2948" s="14"/>
      <c r="N2948" s="14"/>
      <c r="O2948" s="14">
        <f t="shared" si="4489"/>
        <v>0</v>
      </c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>
        <v>0</v>
      </c>
      <c r="AC2948" s="14">
        <v>0</v>
      </c>
      <c r="AD2948" s="14">
        <v>0</v>
      </c>
      <c r="AE2948" s="14"/>
      <c r="AF2948" s="14"/>
      <c r="AG2948" s="14"/>
      <c r="AH2948" s="14"/>
      <c r="AI2948" s="14"/>
      <c r="AJ2948" s="14">
        <f t="shared" si="4490"/>
        <v>0</v>
      </c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>
        <v>0</v>
      </c>
      <c r="AX2948" s="14">
        <v>0</v>
      </c>
      <c r="AY2948" s="14">
        <v>0</v>
      </c>
      <c r="AZ2948" s="14"/>
      <c r="BA2948" s="14"/>
      <c r="BB2948" s="14"/>
      <c r="BC2948" s="14"/>
      <c r="BD2948" s="14"/>
      <c r="BE2948" s="14">
        <f t="shared" si="4491"/>
        <v>0</v>
      </c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>
        <v>0</v>
      </c>
      <c r="BS2948" s="14">
        <v>0</v>
      </c>
      <c r="BT2948" s="14" t="e">
        <f>IF(#REF!=0,"-",#REF!/#REF!*100)</f>
        <v>#REF!</v>
      </c>
    </row>
    <row r="2949" spans="1:72" x14ac:dyDescent="0.25">
      <c r="A2949" s="4" t="s">
        <v>979</v>
      </c>
      <c r="B2949" s="4" t="s">
        <v>1</v>
      </c>
      <c r="C2949" s="4" t="s">
        <v>12</v>
      </c>
      <c r="D2949" s="102" t="s">
        <v>981</v>
      </c>
      <c r="E2949" s="113">
        <v>6148</v>
      </c>
      <c r="F2949" s="102" t="s">
        <v>1008</v>
      </c>
      <c r="G2949" s="98" t="s">
        <v>1646</v>
      </c>
      <c r="H2949" s="13" t="s">
        <v>1009</v>
      </c>
      <c r="I2949" s="14">
        <v>0</v>
      </c>
      <c r="J2949" s="14"/>
      <c r="K2949" s="14"/>
      <c r="L2949" s="14"/>
      <c r="M2949" s="14"/>
      <c r="N2949" s="14"/>
      <c r="O2949" s="14">
        <f t="shared" si="4489"/>
        <v>0</v>
      </c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>
        <v>0</v>
      </c>
      <c r="AC2949" s="14">
        <v>0</v>
      </c>
      <c r="AD2949" s="14">
        <v>0</v>
      </c>
      <c r="AE2949" s="14"/>
      <c r="AF2949" s="14"/>
      <c r="AG2949" s="14"/>
      <c r="AH2949" s="14"/>
      <c r="AI2949" s="14"/>
      <c r="AJ2949" s="14">
        <f t="shared" si="4490"/>
        <v>0</v>
      </c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>
        <v>0</v>
      </c>
      <c r="AX2949" s="14">
        <v>0</v>
      </c>
      <c r="AY2949" s="14">
        <v>0</v>
      </c>
      <c r="AZ2949" s="14"/>
      <c r="BA2949" s="14"/>
      <c r="BB2949" s="14"/>
      <c r="BC2949" s="14"/>
      <c r="BD2949" s="14"/>
      <c r="BE2949" s="14">
        <f t="shared" si="4491"/>
        <v>0</v>
      </c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>
        <v>0</v>
      </c>
      <c r="BS2949" s="14">
        <v>0</v>
      </c>
      <c r="BT2949" s="14" t="e">
        <f>IF(#REF!=0,"-",#REF!/#REF!*100)</f>
        <v>#REF!</v>
      </c>
    </row>
    <row r="2950" spans="1:72" ht="33.75" x14ac:dyDescent="0.25">
      <c r="A2950" s="1" t="s">
        <v>0</v>
      </c>
      <c r="B2950" s="1" t="s">
        <v>0</v>
      </c>
      <c r="C2950" s="1" t="s">
        <v>0</v>
      </c>
      <c r="D2950" s="101" t="s">
        <v>0</v>
      </c>
      <c r="E2950" s="101" t="s">
        <v>0</v>
      </c>
      <c r="F2950" s="101" t="s">
        <v>0</v>
      </c>
      <c r="G2950" s="2" t="s">
        <v>0</v>
      </c>
      <c r="H2950" s="10" t="s">
        <v>97</v>
      </c>
      <c r="I2950" s="11">
        <f t="shared" ref="I2950:AA2950" si="4531">SUM(I2951)</f>
        <v>0</v>
      </c>
      <c r="J2950" s="11">
        <f t="shared" si="4531"/>
        <v>0</v>
      </c>
      <c r="K2950" s="11">
        <f t="shared" si="4531"/>
        <v>0</v>
      </c>
      <c r="L2950" s="11">
        <f t="shared" si="4531"/>
        <v>0</v>
      </c>
      <c r="M2950" s="11">
        <f t="shared" si="4531"/>
        <v>0</v>
      </c>
      <c r="N2950" s="11">
        <f t="shared" si="4531"/>
        <v>0</v>
      </c>
      <c r="O2950" s="11">
        <f t="shared" si="4531"/>
        <v>0</v>
      </c>
      <c r="P2950" s="11">
        <f t="shared" si="4531"/>
        <v>0</v>
      </c>
      <c r="Q2950" s="11">
        <f t="shared" si="4531"/>
        <v>0</v>
      </c>
      <c r="R2950" s="11">
        <f t="shared" si="4531"/>
        <v>0</v>
      </c>
      <c r="S2950" s="11">
        <f t="shared" si="4531"/>
        <v>0</v>
      </c>
      <c r="T2950" s="11">
        <f t="shared" si="4531"/>
        <v>0</v>
      </c>
      <c r="U2950" s="11">
        <f t="shared" si="4531"/>
        <v>0</v>
      </c>
      <c r="V2950" s="11">
        <f t="shared" si="4531"/>
        <v>0</v>
      </c>
      <c r="W2950" s="11">
        <f t="shared" si="4531"/>
        <v>0</v>
      </c>
      <c r="X2950" s="11">
        <f t="shared" si="4531"/>
        <v>0</v>
      </c>
      <c r="Y2950" s="11">
        <f t="shared" si="4531"/>
        <v>0</v>
      </c>
      <c r="Z2950" s="11">
        <f t="shared" si="4531"/>
        <v>0</v>
      </c>
      <c r="AA2950" s="11">
        <f t="shared" si="4531"/>
        <v>0</v>
      </c>
      <c r="AB2950" s="11">
        <v>0</v>
      </c>
      <c r="AC2950" s="11">
        <v>0</v>
      </c>
      <c r="AD2950" s="11">
        <f t="shared" ref="AD2950:AV2950" si="4532">SUM(AD2951)</f>
        <v>0</v>
      </c>
      <c r="AE2950" s="11">
        <f t="shared" si="4532"/>
        <v>0</v>
      </c>
      <c r="AF2950" s="11">
        <f t="shared" si="4532"/>
        <v>0</v>
      </c>
      <c r="AG2950" s="11">
        <f t="shared" si="4532"/>
        <v>0</v>
      </c>
      <c r="AH2950" s="11">
        <f t="shared" si="4532"/>
        <v>0</v>
      </c>
      <c r="AI2950" s="11">
        <f t="shared" si="4532"/>
        <v>0</v>
      </c>
      <c r="AJ2950" s="11">
        <f t="shared" si="4532"/>
        <v>0</v>
      </c>
      <c r="AK2950" s="11">
        <f t="shared" si="4532"/>
        <v>0</v>
      </c>
      <c r="AL2950" s="11">
        <f t="shared" si="4532"/>
        <v>0</v>
      </c>
      <c r="AM2950" s="11">
        <f t="shared" si="4532"/>
        <v>0</v>
      </c>
      <c r="AN2950" s="11">
        <f t="shared" si="4532"/>
        <v>0</v>
      </c>
      <c r="AO2950" s="11">
        <f t="shared" si="4532"/>
        <v>0</v>
      </c>
      <c r="AP2950" s="11">
        <f t="shared" si="4532"/>
        <v>0</v>
      </c>
      <c r="AQ2950" s="11">
        <f t="shared" si="4532"/>
        <v>0</v>
      </c>
      <c r="AR2950" s="11">
        <f t="shared" si="4532"/>
        <v>0</v>
      </c>
      <c r="AS2950" s="11">
        <f t="shared" si="4532"/>
        <v>0</v>
      </c>
      <c r="AT2950" s="11">
        <f t="shared" si="4532"/>
        <v>0</v>
      </c>
      <c r="AU2950" s="11">
        <f t="shared" si="4532"/>
        <v>0</v>
      </c>
      <c r="AV2950" s="11">
        <f t="shared" si="4532"/>
        <v>0</v>
      </c>
      <c r="AW2950" s="11">
        <v>0</v>
      </c>
      <c r="AX2950" s="11">
        <v>0</v>
      </c>
      <c r="AY2950" s="11">
        <f t="shared" ref="AY2950:BQ2950" si="4533">SUM(AY2951)</f>
        <v>0</v>
      </c>
      <c r="AZ2950" s="11">
        <f t="shared" si="4533"/>
        <v>0</v>
      </c>
      <c r="BA2950" s="11">
        <f t="shared" si="4533"/>
        <v>0</v>
      </c>
      <c r="BB2950" s="11">
        <f t="shared" si="4533"/>
        <v>0</v>
      </c>
      <c r="BC2950" s="11">
        <f t="shared" si="4533"/>
        <v>0</v>
      </c>
      <c r="BD2950" s="11">
        <f t="shared" si="4533"/>
        <v>0</v>
      </c>
      <c r="BE2950" s="11">
        <f t="shared" si="4533"/>
        <v>0</v>
      </c>
      <c r="BF2950" s="11">
        <f t="shared" si="4533"/>
        <v>0</v>
      </c>
      <c r="BG2950" s="11">
        <f t="shared" si="4533"/>
        <v>0</v>
      </c>
      <c r="BH2950" s="11">
        <f t="shared" si="4533"/>
        <v>0</v>
      </c>
      <c r="BI2950" s="11">
        <f t="shared" si="4533"/>
        <v>0</v>
      </c>
      <c r="BJ2950" s="11">
        <f t="shared" si="4533"/>
        <v>0</v>
      </c>
      <c r="BK2950" s="11">
        <f t="shared" si="4533"/>
        <v>0</v>
      </c>
      <c r="BL2950" s="11">
        <f t="shared" si="4533"/>
        <v>0</v>
      </c>
      <c r="BM2950" s="11">
        <f t="shared" si="4533"/>
        <v>0</v>
      </c>
      <c r="BN2950" s="11">
        <f t="shared" si="4533"/>
        <v>0</v>
      </c>
      <c r="BO2950" s="11">
        <f t="shared" si="4533"/>
        <v>0</v>
      </c>
      <c r="BP2950" s="11">
        <f t="shared" si="4533"/>
        <v>0</v>
      </c>
      <c r="BQ2950" s="11">
        <f t="shared" si="4533"/>
        <v>0</v>
      </c>
      <c r="BR2950" s="11">
        <v>0</v>
      </c>
      <c r="BS2950" s="11">
        <v>0</v>
      </c>
      <c r="BT2950" s="11" t="e">
        <f>IF(#REF!=0,"-",#REF!/#REF!*100)</f>
        <v>#REF!</v>
      </c>
    </row>
    <row r="2951" spans="1:72" x14ac:dyDescent="0.25">
      <c r="A2951" s="4" t="s">
        <v>979</v>
      </c>
      <c r="B2951" s="4" t="s">
        <v>1</v>
      </c>
      <c r="C2951" s="4" t="s">
        <v>12</v>
      </c>
      <c r="D2951" s="102" t="s">
        <v>981</v>
      </c>
      <c r="E2951" s="101" t="s">
        <v>98</v>
      </c>
      <c r="F2951" s="101" t="s">
        <v>0</v>
      </c>
      <c r="G2951" s="2" t="s">
        <v>0</v>
      </c>
      <c r="H2951" s="2" t="s">
        <v>99</v>
      </c>
      <c r="I2951" s="12">
        <f t="shared" ref="I2951:AA2951" si="4534">SUM(I2952,I2953)</f>
        <v>0</v>
      </c>
      <c r="J2951" s="12">
        <f t="shared" si="4534"/>
        <v>0</v>
      </c>
      <c r="K2951" s="12">
        <f t="shared" si="4534"/>
        <v>0</v>
      </c>
      <c r="L2951" s="12">
        <f t="shared" si="4534"/>
        <v>0</v>
      </c>
      <c r="M2951" s="12">
        <f t="shared" si="4534"/>
        <v>0</v>
      </c>
      <c r="N2951" s="12">
        <f t="shared" si="4534"/>
        <v>0</v>
      </c>
      <c r="O2951" s="12">
        <f t="shared" ref="O2951" si="4535">SUM(O2952,O2953)</f>
        <v>0</v>
      </c>
      <c r="P2951" s="12">
        <f t="shared" si="4534"/>
        <v>0</v>
      </c>
      <c r="Q2951" s="12">
        <f t="shared" si="4534"/>
        <v>0</v>
      </c>
      <c r="R2951" s="12">
        <f t="shared" si="4534"/>
        <v>0</v>
      </c>
      <c r="S2951" s="12">
        <f t="shared" si="4534"/>
        <v>0</v>
      </c>
      <c r="T2951" s="12">
        <f t="shared" si="4534"/>
        <v>0</v>
      </c>
      <c r="U2951" s="12">
        <f t="shared" si="4534"/>
        <v>0</v>
      </c>
      <c r="V2951" s="12">
        <f t="shared" si="4534"/>
        <v>0</v>
      </c>
      <c r="W2951" s="12">
        <f t="shared" si="4534"/>
        <v>0</v>
      </c>
      <c r="X2951" s="12">
        <f t="shared" si="4534"/>
        <v>0</v>
      </c>
      <c r="Y2951" s="12">
        <f t="shared" si="4534"/>
        <v>0</v>
      </c>
      <c r="Z2951" s="12">
        <f t="shared" si="4534"/>
        <v>0</v>
      </c>
      <c r="AA2951" s="12">
        <f t="shared" si="4534"/>
        <v>0</v>
      </c>
      <c r="AB2951" s="12">
        <v>0</v>
      </c>
      <c r="AC2951" s="12">
        <v>0</v>
      </c>
      <c r="AD2951" s="12">
        <f t="shared" ref="AD2951:AV2951" si="4536">SUM(AD2952,AD2953)</f>
        <v>0</v>
      </c>
      <c r="AE2951" s="12">
        <f t="shared" si="4536"/>
        <v>0</v>
      </c>
      <c r="AF2951" s="12">
        <f t="shared" si="4536"/>
        <v>0</v>
      </c>
      <c r="AG2951" s="12">
        <f t="shared" si="4536"/>
        <v>0</v>
      </c>
      <c r="AH2951" s="12">
        <f t="shared" si="4536"/>
        <v>0</v>
      </c>
      <c r="AI2951" s="12">
        <f t="shared" si="4536"/>
        <v>0</v>
      </c>
      <c r="AJ2951" s="12">
        <f t="shared" ref="AJ2951" si="4537">SUM(AJ2952,AJ2953)</f>
        <v>0</v>
      </c>
      <c r="AK2951" s="12">
        <f t="shared" si="4536"/>
        <v>0</v>
      </c>
      <c r="AL2951" s="12">
        <f t="shared" si="4536"/>
        <v>0</v>
      </c>
      <c r="AM2951" s="12">
        <f t="shared" si="4536"/>
        <v>0</v>
      </c>
      <c r="AN2951" s="12">
        <f t="shared" si="4536"/>
        <v>0</v>
      </c>
      <c r="AO2951" s="12">
        <f t="shared" si="4536"/>
        <v>0</v>
      </c>
      <c r="AP2951" s="12">
        <f t="shared" si="4536"/>
        <v>0</v>
      </c>
      <c r="AQ2951" s="12">
        <f t="shared" si="4536"/>
        <v>0</v>
      </c>
      <c r="AR2951" s="12">
        <f t="shared" si="4536"/>
        <v>0</v>
      </c>
      <c r="AS2951" s="12">
        <f t="shared" si="4536"/>
        <v>0</v>
      </c>
      <c r="AT2951" s="12">
        <f t="shared" si="4536"/>
        <v>0</v>
      </c>
      <c r="AU2951" s="12">
        <f t="shared" si="4536"/>
        <v>0</v>
      </c>
      <c r="AV2951" s="12">
        <f t="shared" si="4536"/>
        <v>0</v>
      </c>
      <c r="AW2951" s="12">
        <v>0</v>
      </c>
      <c r="AX2951" s="12">
        <v>0</v>
      </c>
      <c r="AY2951" s="12">
        <f t="shared" ref="AY2951:BQ2951" si="4538">SUM(AY2952,AY2953)</f>
        <v>0</v>
      </c>
      <c r="AZ2951" s="12">
        <f t="shared" si="4538"/>
        <v>0</v>
      </c>
      <c r="BA2951" s="12">
        <f t="shared" si="4538"/>
        <v>0</v>
      </c>
      <c r="BB2951" s="12">
        <f t="shared" si="4538"/>
        <v>0</v>
      </c>
      <c r="BC2951" s="12">
        <f t="shared" si="4538"/>
        <v>0</v>
      </c>
      <c r="BD2951" s="12">
        <f t="shared" si="4538"/>
        <v>0</v>
      </c>
      <c r="BE2951" s="12">
        <f t="shared" ref="BE2951" si="4539">SUM(BE2952,BE2953)</f>
        <v>0</v>
      </c>
      <c r="BF2951" s="12">
        <f t="shared" si="4538"/>
        <v>0</v>
      </c>
      <c r="BG2951" s="12">
        <f t="shared" si="4538"/>
        <v>0</v>
      </c>
      <c r="BH2951" s="12">
        <f t="shared" si="4538"/>
        <v>0</v>
      </c>
      <c r="BI2951" s="12">
        <f t="shared" si="4538"/>
        <v>0</v>
      </c>
      <c r="BJ2951" s="12">
        <f t="shared" si="4538"/>
        <v>0</v>
      </c>
      <c r="BK2951" s="12">
        <f t="shared" si="4538"/>
        <v>0</v>
      </c>
      <c r="BL2951" s="12">
        <f t="shared" si="4538"/>
        <v>0</v>
      </c>
      <c r="BM2951" s="12">
        <f t="shared" si="4538"/>
        <v>0</v>
      </c>
      <c r="BN2951" s="12">
        <f t="shared" si="4538"/>
        <v>0</v>
      </c>
      <c r="BO2951" s="12">
        <f t="shared" si="4538"/>
        <v>0</v>
      </c>
      <c r="BP2951" s="12">
        <f t="shared" si="4538"/>
        <v>0</v>
      </c>
      <c r="BQ2951" s="12">
        <f t="shared" si="4538"/>
        <v>0</v>
      </c>
      <c r="BR2951" s="12">
        <v>0</v>
      </c>
      <c r="BS2951" s="12">
        <v>0</v>
      </c>
      <c r="BT2951" s="12" t="e">
        <f>IF(#REF!=0,"-",#REF!/#REF!*100)</f>
        <v>#REF!</v>
      </c>
    </row>
    <row r="2952" spans="1:72" ht="22.5" x14ac:dyDescent="0.25">
      <c r="A2952" s="4" t="s">
        <v>979</v>
      </c>
      <c r="B2952" s="4" t="s">
        <v>1</v>
      </c>
      <c r="C2952" s="4" t="s">
        <v>12</v>
      </c>
      <c r="D2952" s="102" t="s">
        <v>981</v>
      </c>
      <c r="E2952" s="113">
        <v>6151</v>
      </c>
      <c r="F2952" s="102"/>
      <c r="G2952" s="98" t="s">
        <v>1646</v>
      </c>
      <c r="H2952" s="13" t="s">
        <v>101</v>
      </c>
      <c r="I2952" s="14">
        <v>0</v>
      </c>
      <c r="J2952" s="14"/>
      <c r="K2952" s="14"/>
      <c r="L2952" s="14"/>
      <c r="M2952" s="14"/>
      <c r="N2952" s="14"/>
      <c r="O2952" s="14">
        <f t="shared" si="4489"/>
        <v>0</v>
      </c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>
        <v>0</v>
      </c>
      <c r="AC2952" s="14">
        <v>0</v>
      </c>
      <c r="AD2952" s="14">
        <v>0</v>
      </c>
      <c r="AE2952" s="14"/>
      <c r="AF2952" s="14"/>
      <c r="AG2952" s="14"/>
      <c r="AH2952" s="14"/>
      <c r="AI2952" s="14"/>
      <c r="AJ2952" s="14">
        <f t="shared" si="4490"/>
        <v>0</v>
      </c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>
        <v>0</v>
      </c>
      <c r="AX2952" s="14">
        <v>0</v>
      </c>
      <c r="AY2952" s="14">
        <v>0</v>
      </c>
      <c r="AZ2952" s="14"/>
      <c r="BA2952" s="14"/>
      <c r="BB2952" s="14"/>
      <c r="BC2952" s="14"/>
      <c r="BD2952" s="14"/>
      <c r="BE2952" s="14">
        <f t="shared" si="4491"/>
        <v>0</v>
      </c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>
        <v>0</v>
      </c>
      <c r="BS2952" s="14">
        <v>0</v>
      </c>
      <c r="BT2952" s="14" t="e">
        <f>IF(#REF!=0,"-",#REF!/#REF!*100)</f>
        <v>#REF!</v>
      </c>
    </row>
    <row r="2953" spans="1:72" x14ac:dyDescent="0.25">
      <c r="A2953" s="1" t="s">
        <v>979</v>
      </c>
      <c r="B2953" s="1" t="s">
        <v>1</v>
      </c>
      <c r="C2953" s="1" t="s">
        <v>12</v>
      </c>
      <c r="D2953" s="105" t="s">
        <v>981</v>
      </c>
      <c r="E2953" s="105" t="s">
        <v>114</v>
      </c>
      <c r="F2953" s="102" t="s">
        <v>0</v>
      </c>
      <c r="G2953" s="13" t="s">
        <v>0</v>
      </c>
      <c r="H2953" s="2" t="s">
        <v>115</v>
      </c>
      <c r="I2953" s="12">
        <f t="shared" ref="I2953:AA2953" si="4540">SUM(I2954:I2957)</f>
        <v>0</v>
      </c>
      <c r="J2953" s="12">
        <f t="shared" si="4540"/>
        <v>0</v>
      </c>
      <c r="K2953" s="12">
        <f t="shared" si="4540"/>
        <v>0</v>
      </c>
      <c r="L2953" s="12">
        <f t="shared" si="4540"/>
        <v>0</v>
      </c>
      <c r="M2953" s="12">
        <f t="shared" si="4540"/>
        <v>0</v>
      </c>
      <c r="N2953" s="12">
        <f t="shared" si="4540"/>
        <v>0</v>
      </c>
      <c r="O2953" s="12">
        <f t="shared" si="4540"/>
        <v>0</v>
      </c>
      <c r="P2953" s="12">
        <f t="shared" si="4540"/>
        <v>0</v>
      </c>
      <c r="Q2953" s="12">
        <f t="shared" si="4540"/>
        <v>0</v>
      </c>
      <c r="R2953" s="12">
        <f t="shared" si="4540"/>
        <v>0</v>
      </c>
      <c r="S2953" s="12">
        <f t="shared" si="4540"/>
        <v>0</v>
      </c>
      <c r="T2953" s="12">
        <f t="shared" si="4540"/>
        <v>0</v>
      </c>
      <c r="U2953" s="12">
        <f t="shared" si="4540"/>
        <v>0</v>
      </c>
      <c r="V2953" s="12">
        <f t="shared" si="4540"/>
        <v>0</v>
      </c>
      <c r="W2953" s="12">
        <f t="shared" si="4540"/>
        <v>0</v>
      </c>
      <c r="X2953" s="12">
        <f t="shared" si="4540"/>
        <v>0</v>
      </c>
      <c r="Y2953" s="12">
        <f t="shared" si="4540"/>
        <v>0</v>
      </c>
      <c r="Z2953" s="12">
        <f t="shared" si="4540"/>
        <v>0</v>
      </c>
      <c r="AA2953" s="12">
        <f t="shared" si="4540"/>
        <v>0</v>
      </c>
      <c r="AB2953" s="12">
        <v>0</v>
      </c>
      <c r="AC2953" s="12">
        <v>0</v>
      </c>
      <c r="AD2953" s="12">
        <f t="shared" ref="AD2953:AV2953" si="4541">SUM(AD2954:AD2957)</f>
        <v>0</v>
      </c>
      <c r="AE2953" s="12">
        <f t="shared" si="4541"/>
        <v>0</v>
      </c>
      <c r="AF2953" s="12">
        <f t="shared" si="4541"/>
        <v>0</v>
      </c>
      <c r="AG2953" s="12">
        <f t="shared" si="4541"/>
        <v>0</v>
      </c>
      <c r="AH2953" s="12">
        <f t="shared" si="4541"/>
        <v>0</v>
      </c>
      <c r="AI2953" s="12">
        <f t="shared" si="4541"/>
        <v>0</v>
      </c>
      <c r="AJ2953" s="12">
        <f t="shared" si="4541"/>
        <v>0</v>
      </c>
      <c r="AK2953" s="12">
        <f t="shared" si="4541"/>
        <v>0</v>
      </c>
      <c r="AL2953" s="12">
        <f t="shared" si="4541"/>
        <v>0</v>
      </c>
      <c r="AM2953" s="12">
        <f t="shared" si="4541"/>
        <v>0</v>
      </c>
      <c r="AN2953" s="12">
        <f t="shared" si="4541"/>
        <v>0</v>
      </c>
      <c r="AO2953" s="12">
        <f t="shared" si="4541"/>
        <v>0</v>
      </c>
      <c r="AP2953" s="12">
        <f t="shared" si="4541"/>
        <v>0</v>
      </c>
      <c r="AQ2953" s="12">
        <f t="shared" si="4541"/>
        <v>0</v>
      </c>
      <c r="AR2953" s="12">
        <f t="shared" si="4541"/>
        <v>0</v>
      </c>
      <c r="AS2953" s="12">
        <f t="shared" si="4541"/>
        <v>0</v>
      </c>
      <c r="AT2953" s="12">
        <f t="shared" si="4541"/>
        <v>0</v>
      </c>
      <c r="AU2953" s="12">
        <f t="shared" si="4541"/>
        <v>0</v>
      </c>
      <c r="AV2953" s="12">
        <f t="shared" si="4541"/>
        <v>0</v>
      </c>
      <c r="AW2953" s="12">
        <v>0</v>
      </c>
      <c r="AX2953" s="12">
        <v>0</v>
      </c>
      <c r="AY2953" s="12">
        <f t="shared" ref="AY2953:BQ2953" si="4542">SUM(AY2954:AY2957)</f>
        <v>0</v>
      </c>
      <c r="AZ2953" s="12">
        <f t="shared" si="4542"/>
        <v>0</v>
      </c>
      <c r="BA2953" s="12">
        <f t="shared" si="4542"/>
        <v>0</v>
      </c>
      <c r="BB2953" s="12">
        <f t="shared" si="4542"/>
        <v>0</v>
      </c>
      <c r="BC2953" s="12">
        <f t="shared" si="4542"/>
        <v>0</v>
      </c>
      <c r="BD2953" s="12">
        <f t="shared" si="4542"/>
        <v>0</v>
      </c>
      <c r="BE2953" s="12">
        <f t="shared" si="4542"/>
        <v>0</v>
      </c>
      <c r="BF2953" s="12">
        <f t="shared" si="4542"/>
        <v>0</v>
      </c>
      <c r="BG2953" s="12">
        <f t="shared" si="4542"/>
        <v>0</v>
      </c>
      <c r="BH2953" s="12">
        <f t="shared" si="4542"/>
        <v>0</v>
      </c>
      <c r="BI2953" s="12">
        <f t="shared" si="4542"/>
        <v>0</v>
      </c>
      <c r="BJ2953" s="12">
        <f t="shared" si="4542"/>
        <v>0</v>
      </c>
      <c r="BK2953" s="12">
        <f t="shared" si="4542"/>
        <v>0</v>
      </c>
      <c r="BL2953" s="12">
        <f t="shared" si="4542"/>
        <v>0</v>
      </c>
      <c r="BM2953" s="12">
        <f t="shared" si="4542"/>
        <v>0</v>
      </c>
      <c r="BN2953" s="12">
        <f t="shared" si="4542"/>
        <v>0</v>
      </c>
      <c r="BO2953" s="12">
        <f t="shared" si="4542"/>
        <v>0</v>
      </c>
      <c r="BP2953" s="12">
        <f t="shared" si="4542"/>
        <v>0</v>
      </c>
      <c r="BQ2953" s="12">
        <f t="shared" si="4542"/>
        <v>0</v>
      </c>
      <c r="BR2953" s="12">
        <v>0</v>
      </c>
      <c r="BS2953" s="12">
        <v>0</v>
      </c>
      <c r="BT2953" s="12" t="e">
        <f>IF(#REF!=0,"-",#REF!/#REF!*100)</f>
        <v>#REF!</v>
      </c>
    </row>
    <row r="2954" spans="1:72" x14ac:dyDescent="0.25">
      <c r="A2954" s="4" t="s">
        <v>979</v>
      </c>
      <c r="B2954" s="4" t="s">
        <v>1</v>
      </c>
      <c r="C2954" s="4" t="s">
        <v>12</v>
      </c>
      <c r="D2954" s="102" t="s">
        <v>981</v>
      </c>
      <c r="E2954" s="113">
        <v>6152</v>
      </c>
      <c r="F2954" s="102" t="s">
        <v>1010</v>
      </c>
      <c r="G2954" s="98" t="s">
        <v>1648</v>
      </c>
      <c r="H2954" s="13" t="s">
        <v>1011</v>
      </c>
      <c r="I2954" s="14">
        <v>0</v>
      </c>
      <c r="J2954" s="14"/>
      <c r="K2954" s="14"/>
      <c r="L2954" s="14"/>
      <c r="M2954" s="14"/>
      <c r="N2954" s="14"/>
      <c r="O2954" s="14">
        <f t="shared" si="4489"/>
        <v>0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>
        <v>0</v>
      </c>
      <c r="AC2954" s="14">
        <v>0</v>
      </c>
      <c r="AD2954" s="14">
        <v>0</v>
      </c>
      <c r="AE2954" s="14"/>
      <c r="AF2954" s="14"/>
      <c r="AG2954" s="14"/>
      <c r="AH2954" s="14"/>
      <c r="AI2954" s="14"/>
      <c r="AJ2954" s="14">
        <f t="shared" si="4490"/>
        <v>0</v>
      </c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>
        <v>0</v>
      </c>
      <c r="AX2954" s="14">
        <v>0</v>
      </c>
      <c r="AY2954" s="14">
        <v>0</v>
      </c>
      <c r="AZ2954" s="14"/>
      <c r="BA2954" s="14"/>
      <c r="BB2954" s="14"/>
      <c r="BC2954" s="14"/>
      <c r="BD2954" s="14"/>
      <c r="BE2954" s="14">
        <f t="shared" si="4491"/>
        <v>0</v>
      </c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>
        <v>0</v>
      </c>
      <c r="BS2954" s="14">
        <v>0</v>
      </c>
      <c r="BT2954" s="14" t="e">
        <f>IF(#REF!=0,"-",#REF!/#REF!*100)</f>
        <v>#REF!</v>
      </c>
    </row>
    <row r="2955" spans="1:72" x14ac:dyDescent="0.25">
      <c r="A2955" s="4" t="s">
        <v>979</v>
      </c>
      <c r="B2955" s="4" t="s">
        <v>1</v>
      </c>
      <c r="C2955" s="4" t="s">
        <v>12</v>
      </c>
      <c r="D2955" s="102" t="s">
        <v>981</v>
      </c>
      <c r="E2955" s="113">
        <v>6152</v>
      </c>
      <c r="F2955" s="102" t="s">
        <v>1012</v>
      </c>
      <c r="G2955" s="98" t="s">
        <v>1655</v>
      </c>
      <c r="H2955" s="13" t="s">
        <v>1013</v>
      </c>
      <c r="I2955" s="14">
        <v>0</v>
      </c>
      <c r="J2955" s="14"/>
      <c r="K2955" s="14"/>
      <c r="L2955" s="14"/>
      <c r="M2955" s="14"/>
      <c r="N2955" s="14"/>
      <c r="O2955" s="14">
        <f t="shared" si="4489"/>
        <v>0</v>
      </c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>
        <v>0</v>
      </c>
      <c r="AC2955" s="14">
        <v>0</v>
      </c>
      <c r="AD2955" s="14">
        <v>0</v>
      </c>
      <c r="AE2955" s="14"/>
      <c r="AF2955" s="14"/>
      <c r="AG2955" s="14"/>
      <c r="AH2955" s="14"/>
      <c r="AI2955" s="14"/>
      <c r="AJ2955" s="14">
        <f t="shared" si="4490"/>
        <v>0</v>
      </c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>
        <v>0</v>
      </c>
      <c r="AX2955" s="14">
        <v>0</v>
      </c>
      <c r="AY2955" s="14">
        <v>0</v>
      </c>
      <c r="AZ2955" s="14"/>
      <c r="BA2955" s="14"/>
      <c r="BB2955" s="14"/>
      <c r="BC2955" s="14"/>
      <c r="BD2955" s="14"/>
      <c r="BE2955" s="14">
        <f t="shared" si="4491"/>
        <v>0</v>
      </c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>
        <v>0</v>
      </c>
      <c r="BS2955" s="14">
        <v>0</v>
      </c>
      <c r="BT2955" s="14" t="e">
        <f>IF(#REF!=0,"-",#REF!/#REF!*100)</f>
        <v>#REF!</v>
      </c>
    </row>
    <row r="2956" spans="1:72" x14ac:dyDescent="0.25">
      <c r="A2956" s="4" t="s">
        <v>979</v>
      </c>
      <c r="B2956" s="4" t="s">
        <v>1</v>
      </c>
      <c r="C2956" s="4" t="s">
        <v>12</v>
      </c>
      <c r="D2956" s="102" t="s">
        <v>981</v>
      </c>
      <c r="E2956" s="113">
        <v>6152</v>
      </c>
      <c r="F2956" s="102" t="s">
        <v>1014</v>
      </c>
      <c r="G2956" s="98" t="s">
        <v>1646</v>
      </c>
      <c r="H2956" s="13" t="s">
        <v>1015</v>
      </c>
      <c r="I2956" s="14">
        <v>0</v>
      </c>
      <c r="J2956" s="14"/>
      <c r="K2956" s="14"/>
      <c r="L2956" s="14"/>
      <c r="M2956" s="14"/>
      <c r="N2956" s="14"/>
      <c r="O2956" s="14">
        <f t="shared" si="4489"/>
        <v>0</v>
      </c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>
        <v>0</v>
      </c>
      <c r="AC2956" s="14">
        <v>0</v>
      </c>
      <c r="AD2956" s="14">
        <v>0</v>
      </c>
      <c r="AE2956" s="14"/>
      <c r="AF2956" s="14"/>
      <c r="AG2956" s="14"/>
      <c r="AH2956" s="14"/>
      <c r="AI2956" s="14"/>
      <c r="AJ2956" s="14">
        <f t="shared" si="4490"/>
        <v>0</v>
      </c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>
        <v>0</v>
      </c>
      <c r="AX2956" s="14">
        <v>0</v>
      </c>
      <c r="AY2956" s="14">
        <v>0</v>
      </c>
      <c r="AZ2956" s="14"/>
      <c r="BA2956" s="14"/>
      <c r="BB2956" s="14"/>
      <c r="BC2956" s="14"/>
      <c r="BD2956" s="14"/>
      <c r="BE2956" s="14">
        <f t="shared" si="4491"/>
        <v>0</v>
      </c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>
        <v>0</v>
      </c>
      <c r="BS2956" s="14">
        <v>0</v>
      </c>
      <c r="BT2956" s="14" t="e">
        <f>IF(#REF!=0,"-",#REF!/#REF!*100)</f>
        <v>#REF!</v>
      </c>
    </row>
    <row r="2957" spans="1:72" x14ac:dyDescent="0.25">
      <c r="A2957" s="4" t="s">
        <v>979</v>
      </c>
      <c r="B2957" s="4" t="s">
        <v>1</v>
      </c>
      <c r="C2957" s="4" t="s">
        <v>12</v>
      </c>
      <c r="D2957" s="102" t="s">
        <v>981</v>
      </c>
      <c r="E2957" s="113">
        <v>6152</v>
      </c>
      <c r="F2957" s="102" t="s">
        <v>1016</v>
      </c>
      <c r="G2957" s="98" t="s">
        <v>1646</v>
      </c>
      <c r="H2957" s="13" t="s">
        <v>1017</v>
      </c>
      <c r="I2957" s="14">
        <v>0</v>
      </c>
      <c r="J2957" s="14"/>
      <c r="K2957" s="14"/>
      <c r="L2957" s="14"/>
      <c r="M2957" s="14"/>
      <c r="N2957" s="14"/>
      <c r="O2957" s="14">
        <f t="shared" si="4489"/>
        <v>0</v>
      </c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>
        <v>0</v>
      </c>
      <c r="AC2957" s="14">
        <v>0</v>
      </c>
      <c r="AD2957" s="14">
        <v>0</v>
      </c>
      <c r="AE2957" s="14"/>
      <c r="AF2957" s="14"/>
      <c r="AG2957" s="14"/>
      <c r="AH2957" s="14"/>
      <c r="AI2957" s="14"/>
      <c r="AJ2957" s="14">
        <f t="shared" si="4490"/>
        <v>0</v>
      </c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>
        <v>0</v>
      </c>
      <c r="AX2957" s="14">
        <v>0</v>
      </c>
      <c r="AY2957" s="14">
        <v>0</v>
      </c>
      <c r="AZ2957" s="14"/>
      <c r="BA2957" s="14"/>
      <c r="BB2957" s="14"/>
      <c r="BC2957" s="14"/>
      <c r="BD2957" s="14"/>
      <c r="BE2957" s="14">
        <f t="shared" si="4491"/>
        <v>0</v>
      </c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>
        <v>0</v>
      </c>
      <c r="BS2957" s="14">
        <v>0</v>
      </c>
      <c r="BT2957" s="14" t="e">
        <f>IF(#REF!=0,"-",#REF!/#REF!*100)</f>
        <v>#REF!</v>
      </c>
    </row>
    <row r="2958" spans="1:72" ht="33.75" x14ac:dyDescent="0.25">
      <c r="A2958" s="1" t="s">
        <v>0</v>
      </c>
      <c r="B2958" s="1" t="s">
        <v>0</v>
      </c>
      <c r="C2958" s="1" t="s">
        <v>0</v>
      </c>
      <c r="D2958" s="101" t="s">
        <v>0</v>
      </c>
      <c r="E2958" s="101" t="s">
        <v>0</v>
      </c>
      <c r="F2958" s="101" t="s">
        <v>0</v>
      </c>
      <c r="G2958" s="2" t="s">
        <v>0</v>
      </c>
      <c r="H2958" s="10" t="s">
        <v>47</v>
      </c>
      <c r="I2958" s="11">
        <f t="shared" ref="I2958:AA2958" si="4543">SUM(I2959)</f>
        <v>0</v>
      </c>
      <c r="J2958" s="11">
        <f t="shared" si="4543"/>
        <v>0</v>
      </c>
      <c r="K2958" s="11">
        <f t="shared" si="4543"/>
        <v>0</v>
      </c>
      <c r="L2958" s="11">
        <f t="shared" si="4543"/>
        <v>0</v>
      </c>
      <c r="M2958" s="11">
        <f t="shared" si="4543"/>
        <v>0</v>
      </c>
      <c r="N2958" s="11">
        <f t="shared" si="4543"/>
        <v>0</v>
      </c>
      <c r="O2958" s="11">
        <f t="shared" si="4543"/>
        <v>0</v>
      </c>
      <c r="P2958" s="11">
        <f t="shared" si="4543"/>
        <v>0</v>
      </c>
      <c r="Q2958" s="11">
        <f t="shared" si="4543"/>
        <v>0</v>
      </c>
      <c r="R2958" s="11">
        <f t="shared" si="4543"/>
        <v>0</v>
      </c>
      <c r="S2958" s="11">
        <f t="shared" si="4543"/>
        <v>0</v>
      </c>
      <c r="T2958" s="11">
        <f t="shared" si="4543"/>
        <v>0</v>
      </c>
      <c r="U2958" s="11">
        <f t="shared" si="4543"/>
        <v>0</v>
      </c>
      <c r="V2958" s="11">
        <f t="shared" si="4543"/>
        <v>0</v>
      </c>
      <c r="W2958" s="11">
        <f t="shared" si="4543"/>
        <v>0</v>
      </c>
      <c r="X2958" s="11">
        <f t="shared" si="4543"/>
        <v>0</v>
      </c>
      <c r="Y2958" s="11">
        <f t="shared" si="4543"/>
        <v>0</v>
      </c>
      <c r="Z2958" s="11">
        <f t="shared" si="4543"/>
        <v>0</v>
      </c>
      <c r="AA2958" s="11">
        <f t="shared" si="4543"/>
        <v>0</v>
      </c>
      <c r="AB2958" s="11">
        <v>0</v>
      </c>
      <c r="AC2958" s="11">
        <v>0</v>
      </c>
      <c r="AD2958" s="11">
        <f t="shared" ref="AD2958:AV2958" si="4544">SUM(AD2959)</f>
        <v>0</v>
      </c>
      <c r="AE2958" s="11">
        <f t="shared" si="4544"/>
        <v>0</v>
      </c>
      <c r="AF2958" s="11">
        <f t="shared" si="4544"/>
        <v>0</v>
      </c>
      <c r="AG2958" s="11">
        <f t="shared" si="4544"/>
        <v>0</v>
      </c>
      <c r="AH2958" s="11">
        <f t="shared" si="4544"/>
        <v>0</v>
      </c>
      <c r="AI2958" s="11">
        <f t="shared" si="4544"/>
        <v>0</v>
      </c>
      <c r="AJ2958" s="11">
        <f t="shared" si="4544"/>
        <v>0</v>
      </c>
      <c r="AK2958" s="11">
        <f t="shared" si="4544"/>
        <v>0</v>
      </c>
      <c r="AL2958" s="11">
        <f t="shared" si="4544"/>
        <v>0</v>
      </c>
      <c r="AM2958" s="11">
        <f t="shared" si="4544"/>
        <v>0</v>
      </c>
      <c r="AN2958" s="11">
        <f t="shared" si="4544"/>
        <v>0</v>
      </c>
      <c r="AO2958" s="11">
        <f t="shared" si="4544"/>
        <v>0</v>
      </c>
      <c r="AP2958" s="11">
        <f t="shared" si="4544"/>
        <v>0</v>
      </c>
      <c r="AQ2958" s="11">
        <f t="shared" si="4544"/>
        <v>0</v>
      </c>
      <c r="AR2958" s="11">
        <f t="shared" si="4544"/>
        <v>0</v>
      </c>
      <c r="AS2958" s="11">
        <f t="shared" si="4544"/>
        <v>0</v>
      </c>
      <c r="AT2958" s="11">
        <f t="shared" si="4544"/>
        <v>0</v>
      </c>
      <c r="AU2958" s="11">
        <f t="shared" si="4544"/>
        <v>0</v>
      </c>
      <c r="AV2958" s="11">
        <f t="shared" si="4544"/>
        <v>0</v>
      </c>
      <c r="AW2958" s="11">
        <v>0</v>
      </c>
      <c r="AX2958" s="11">
        <v>0</v>
      </c>
      <c r="AY2958" s="11">
        <f t="shared" ref="AY2958:BQ2958" si="4545">SUM(AY2959)</f>
        <v>600000</v>
      </c>
      <c r="AZ2958" s="11">
        <f t="shared" si="4545"/>
        <v>83651</v>
      </c>
      <c r="BA2958" s="11">
        <f t="shared" si="4545"/>
        <v>0</v>
      </c>
      <c r="BB2958" s="11">
        <f t="shared" si="4545"/>
        <v>0</v>
      </c>
      <c r="BC2958" s="11">
        <f t="shared" si="4545"/>
        <v>0</v>
      </c>
      <c r="BD2958" s="11">
        <f t="shared" si="4545"/>
        <v>0</v>
      </c>
      <c r="BE2958" s="11">
        <f t="shared" si="4545"/>
        <v>683651</v>
      </c>
      <c r="BF2958" s="11">
        <f t="shared" si="4545"/>
        <v>0</v>
      </c>
      <c r="BG2958" s="11">
        <f t="shared" si="4545"/>
        <v>0</v>
      </c>
      <c r="BH2958" s="11">
        <f t="shared" si="4545"/>
        <v>83651</v>
      </c>
      <c r="BI2958" s="11">
        <f t="shared" si="4545"/>
        <v>0</v>
      </c>
      <c r="BJ2958" s="11">
        <f t="shared" si="4545"/>
        <v>0</v>
      </c>
      <c r="BK2958" s="11">
        <f t="shared" si="4545"/>
        <v>0</v>
      </c>
      <c r="BL2958" s="11">
        <f t="shared" si="4545"/>
        <v>0</v>
      </c>
      <c r="BM2958" s="11">
        <f t="shared" si="4545"/>
        <v>0</v>
      </c>
      <c r="BN2958" s="11">
        <f t="shared" si="4545"/>
        <v>0</v>
      </c>
      <c r="BO2958" s="11">
        <f t="shared" si="4545"/>
        <v>0</v>
      </c>
      <c r="BP2958" s="11">
        <f t="shared" si="4545"/>
        <v>0</v>
      </c>
      <c r="BQ2958" s="11">
        <f t="shared" si="4545"/>
        <v>0</v>
      </c>
      <c r="BR2958" s="11">
        <v>83651</v>
      </c>
      <c r="BS2958" s="11">
        <v>600000</v>
      </c>
      <c r="BT2958" s="11" t="e">
        <f>IF(#REF!=0,"-",#REF!/#REF!*100)</f>
        <v>#REF!</v>
      </c>
    </row>
    <row r="2959" spans="1:72" x14ac:dyDescent="0.25">
      <c r="A2959" s="4" t="s">
        <v>979</v>
      </c>
      <c r="B2959" s="4" t="s">
        <v>1</v>
      </c>
      <c r="C2959" s="4" t="s">
        <v>12</v>
      </c>
      <c r="D2959" s="102" t="s">
        <v>981</v>
      </c>
      <c r="E2959" s="101" t="s">
        <v>48</v>
      </c>
      <c r="F2959" s="101" t="s">
        <v>0</v>
      </c>
      <c r="G2959" s="2" t="s">
        <v>0</v>
      </c>
      <c r="H2959" s="2" t="s">
        <v>49</v>
      </c>
      <c r="I2959" s="12">
        <f t="shared" ref="I2959:AA2959" si="4546">SUM(I2960,I2965,I2966)</f>
        <v>0</v>
      </c>
      <c r="J2959" s="12">
        <f t="shared" si="4546"/>
        <v>0</v>
      </c>
      <c r="K2959" s="12">
        <f t="shared" si="4546"/>
        <v>0</v>
      </c>
      <c r="L2959" s="12">
        <f t="shared" si="4546"/>
        <v>0</v>
      </c>
      <c r="M2959" s="12">
        <f t="shared" si="4546"/>
        <v>0</v>
      </c>
      <c r="N2959" s="12">
        <f t="shared" si="4546"/>
        <v>0</v>
      </c>
      <c r="O2959" s="12">
        <f t="shared" ref="O2959" si="4547">SUM(O2960,O2965,O2966)</f>
        <v>0</v>
      </c>
      <c r="P2959" s="12">
        <f t="shared" si="4546"/>
        <v>0</v>
      </c>
      <c r="Q2959" s="12">
        <f t="shared" si="4546"/>
        <v>0</v>
      </c>
      <c r="R2959" s="12">
        <f t="shared" si="4546"/>
        <v>0</v>
      </c>
      <c r="S2959" s="12">
        <f t="shared" si="4546"/>
        <v>0</v>
      </c>
      <c r="T2959" s="12">
        <f t="shared" si="4546"/>
        <v>0</v>
      </c>
      <c r="U2959" s="12">
        <f t="shared" si="4546"/>
        <v>0</v>
      </c>
      <c r="V2959" s="12">
        <f t="shared" si="4546"/>
        <v>0</v>
      </c>
      <c r="W2959" s="12">
        <f t="shared" si="4546"/>
        <v>0</v>
      </c>
      <c r="X2959" s="12">
        <f t="shared" si="4546"/>
        <v>0</v>
      </c>
      <c r="Y2959" s="12">
        <f t="shared" si="4546"/>
        <v>0</v>
      </c>
      <c r="Z2959" s="12">
        <f t="shared" si="4546"/>
        <v>0</v>
      </c>
      <c r="AA2959" s="12">
        <f t="shared" si="4546"/>
        <v>0</v>
      </c>
      <c r="AB2959" s="12">
        <v>0</v>
      </c>
      <c r="AC2959" s="12">
        <v>0</v>
      </c>
      <c r="AD2959" s="12">
        <f t="shared" ref="AD2959:AV2959" si="4548">SUM(AD2960,AD2965,AD2966)</f>
        <v>0</v>
      </c>
      <c r="AE2959" s="12">
        <f t="shared" si="4548"/>
        <v>0</v>
      </c>
      <c r="AF2959" s="12">
        <f t="shared" si="4548"/>
        <v>0</v>
      </c>
      <c r="AG2959" s="12">
        <f t="shared" si="4548"/>
        <v>0</v>
      </c>
      <c r="AH2959" s="12">
        <f t="shared" si="4548"/>
        <v>0</v>
      </c>
      <c r="AI2959" s="12">
        <f t="shared" si="4548"/>
        <v>0</v>
      </c>
      <c r="AJ2959" s="12">
        <f t="shared" ref="AJ2959" si="4549">SUM(AJ2960,AJ2965,AJ2966)</f>
        <v>0</v>
      </c>
      <c r="AK2959" s="12">
        <f t="shared" si="4548"/>
        <v>0</v>
      </c>
      <c r="AL2959" s="12">
        <f t="shared" si="4548"/>
        <v>0</v>
      </c>
      <c r="AM2959" s="12">
        <f t="shared" si="4548"/>
        <v>0</v>
      </c>
      <c r="AN2959" s="12">
        <f t="shared" si="4548"/>
        <v>0</v>
      </c>
      <c r="AO2959" s="12">
        <f t="shared" si="4548"/>
        <v>0</v>
      </c>
      <c r="AP2959" s="12">
        <f t="shared" si="4548"/>
        <v>0</v>
      </c>
      <c r="AQ2959" s="12">
        <f t="shared" si="4548"/>
        <v>0</v>
      </c>
      <c r="AR2959" s="12">
        <f t="shared" si="4548"/>
        <v>0</v>
      </c>
      <c r="AS2959" s="12">
        <f t="shared" si="4548"/>
        <v>0</v>
      </c>
      <c r="AT2959" s="12">
        <f t="shared" si="4548"/>
        <v>0</v>
      </c>
      <c r="AU2959" s="12">
        <f t="shared" si="4548"/>
        <v>0</v>
      </c>
      <c r="AV2959" s="12">
        <f t="shared" si="4548"/>
        <v>0</v>
      </c>
      <c r="AW2959" s="12">
        <v>0</v>
      </c>
      <c r="AX2959" s="12">
        <v>0</v>
      </c>
      <c r="AY2959" s="12">
        <f t="shared" ref="AY2959:BQ2959" si="4550">SUM(AY2960,AY2965,AY2966)</f>
        <v>600000</v>
      </c>
      <c r="AZ2959" s="12">
        <f t="shared" si="4550"/>
        <v>83651</v>
      </c>
      <c r="BA2959" s="12">
        <f t="shared" si="4550"/>
        <v>0</v>
      </c>
      <c r="BB2959" s="12">
        <f t="shared" si="4550"/>
        <v>0</v>
      </c>
      <c r="BC2959" s="12">
        <f t="shared" si="4550"/>
        <v>0</v>
      </c>
      <c r="BD2959" s="12">
        <f t="shared" si="4550"/>
        <v>0</v>
      </c>
      <c r="BE2959" s="12">
        <f t="shared" ref="BE2959" si="4551">SUM(BE2960,BE2965,BE2966)</f>
        <v>683651</v>
      </c>
      <c r="BF2959" s="12">
        <f t="shared" si="4550"/>
        <v>0</v>
      </c>
      <c r="BG2959" s="12">
        <f t="shared" si="4550"/>
        <v>0</v>
      </c>
      <c r="BH2959" s="12">
        <f t="shared" si="4550"/>
        <v>83651</v>
      </c>
      <c r="BI2959" s="12">
        <f t="shared" si="4550"/>
        <v>0</v>
      </c>
      <c r="BJ2959" s="12">
        <f t="shared" si="4550"/>
        <v>0</v>
      </c>
      <c r="BK2959" s="12">
        <f t="shared" si="4550"/>
        <v>0</v>
      </c>
      <c r="BL2959" s="12">
        <f t="shared" si="4550"/>
        <v>0</v>
      </c>
      <c r="BM2959" s="12">
        <f t="shared" si="4550"/>
        <v>0</v>
      </c>
      <c r="BN2959" s="12">
        <f t="shared" si="4550"/>
        <v>0</v>
      </c>
      <c r="BO2959" s="12">
        <f t="shared" si="4550"/>
        <v>0</v>
      </c>
      <c r="BP2959" s="12">
        <f t="shared" si="4550"/>
        <v>0</v>
      </c>
      <c r="BQ2959" s="12">
        <f t="shared" si="4550"/>
        <v>0</v>
      </c>
      <c r="BR2959" s="12">
        <v>83651</v>
      </c>
      <c r="BS2959" s="12">
        <v>600000</v>
      </c>
      <c r="BT2959" s="12" t="e">
        <f>IF(#REF!=0,"-",#REF!/#REF!*100)</f>
        <v>#REF!</v>
      </c>
    </row>
    <row r="2960" spans="1:72" x14ac:dyDescent="0.25">
      <c r="A2960" s="1" t="s">
        <v>979</v>
      </c>
      <c r="B2960" s="1" t="s">
        <v>1</v>
      </c>
      <c r="C2960" s="1" t="s">
        <v>12</v>
      </c>
      <c r="D2960" s="105" t="s">
        <v>981</v>
      </c>
      <c r="E2960" s="105" t="s">
        <v>50</v>
      </c>
      <c r="F2960" s="102" t="s">
        <v>0</v>
      </c>
      <c r="G2960" s="13" t="s">
        <v>0</v>
      </c>
      <c r="H2960" s="2" t="s">
        <v>51</v>
      </c>
      <c r="I2960" s="12">
        <f t="shared" ref="I2960" si="4552">SUM(I2961:I2964)</f>
        <v>0</v>
      </c>
      <c r="J2960" s="12">
        <f t="shared" ref="J2960" si="4553">SUM(J2961:J2964)</f>
        <v>0</v>
      </c>
      <c r="K2960" s="12">
        <f t="shared" ref="K2960" si="4554">SUM(K2961:K2964)</f>
        <v>0</v>
      </c>
      <c r="L2960" s="12">
        <f t="shared" ref="L2960" si="4555">SUM(L2961:L2964)</f>
        <v>0</v>
      </c>
      <c r="M2960" s="12">
        <f t="shared" ref="M2960" si="4556">SUM(M2961:M2964)</f>
        <v>0</v>
      </c>
      <c r="N2960" s="12">
        <f t="shared" ref="N2960:P2960" si="4557">SUM(N2961:N2964)</f>
        <v>0</v>
      </c>
      <c r="O2960" s="12">
        <f t="shared" ref="O2960" si="4558">SUM(O2961:O2964)</f>
        <v>0</v>
      </c>
      <c r="P2960" s="12">
        <f t="shared" si="4557"/>
        <v>0</v>
      </c>
      <c r="Q2960" s="12">
        <f t="shared" ref="Q2960" si="4559">SUM(Q2961:Q2964)</f>
        <v>0</v>
      </c>
      <c r="R2960" s="12">
        <f t="shared" ref="R2960" si="4560">SUM(R2961:R2964)</f>
        <v>0</v>
      </c>
      <c r="S2960" s="12">
        <f t="shared" ref="S2960" si="4561">SUM(S2961:S2964)</f>
        <v>0</v>
      </c>
      <c r="T2960" s="12">
        <f t="shared" ref="T2960" si="4562">SUM(T2961:T2964)</f>
        <v>0</v>
      </c>
      <c r="U2960" s="12">
        <f t="shared" ref="U2960" si="4563">SUM(U2961:U2964)</f>
        <v>0</v>
      </c>
      <c r="V2960" s="12">
        <f t="shared" ref="V2960" si="4564">SUM(V2961:V2964)</f>
        <v>0</v>
      </c>
      <c r="W2960" s="12">
        <f t="shared" ref="W2960" si="4565">SUM(W2961:W2964)</f>
        <v>0</v>
      </c>
      <c r="X2960" s="12">
        <f t="shared" ref="X2960" si="4566">SUM(X2961:X2964)</f>
        <v>0</v>
      </c>
      <c r="Y2960" s="12">
        <f t="shared" ref="Y2960" si="4567">SUM(Y2961:Y2964)</f>
        <v>0</v>
      </c>
      <c r="Z2960" s="12">
        <f t="shared" ref="Z2960" si="4568">SUM(Z2961:Z2964)</f>
        <v>0</v>
      </c>
      <c r="AA2960" s="12">
        <f t="shared" ref="AA2960" si="4569">SUM(AA2961:AA2964)</f>
        <v>0</v>
      </c>
      <c r="AB2960" s="12">
        <v>0</v>
      </c>
      <c r="AC2960" s="12">
        <v>0</v>
      </c>
      <c r="AD2960" s="12">
        <f t="shared" ref="AD2960" si="4570">SUM(AD2961:AD2964)</f>
        <v>0</v>
      </c>
      <c r="AE2960" s="12">
        <f t="shared" ref="AE2960" si="4571">SUM(AE2961:AE2964)</f>
        <v>0</v>
      </c>
      <c r="AF2960" s="12">
        <f t="shared" ref="AF2960" si="4572">SUM(AF2961:AF2964)</f>
        <v>0</v>
      </c>
      <c r="AG2960" s="12">
        <f t="shared" ref="AG2960" si="4573">SUM(AG2961:AG2964)</f>
        <v>0</v>
      </c>
      <c r="AH2960" s="12">
        <f t="shared" ref="AH2960" si="4574">SUM(AH2961:AH2964)</f>
        <v>0</v>
      </c>
      <c r="AI2960" s="12">
        <f t="shared" ref="AI2960:AK2960" si="4575">SUM(AI2961:AI2964)</f>
        <v>0</v>
      </c>
      <c r="AJ2960" s="12">
        <f t="shared" ref="AJ2960" si="4576">SUM(AJ2961:AJ2964)</f>
        <v>0</v>
      </c>
      <c r="AK2960" s="12">
        <f t="shared" si="4575"/>
        <v>0</v>
      </c>
      <c r="AL2960" s="12">
        <f t="shared" ref="AL2960" si="4577">SUM(AL2961:AL2964)</f>
        <v>0</v>
      </c>
      <c r="AM2960" s="12">
        <f t="shared" ref="AM2960" si="4578">SUM(AM2961:AM2964)</f>
        <v>0</v>
      </c>
      <c r="AN2960" s="12">
        <f t="shared" ref="AN2960" si="4579">SUM(AN2961:AN2964)</f>
        <v>0</v>
      </c>
      <c r="AO2960" s="12">
        <f t="shared" ref="AO2960" si="4580">SUM(AO2961:AO2964)</f>
        <v>0</v>
      </c>
      <c r="AP2960" s="12">
        <f t="shared" ref="AP2960" si="4581">SUM(AP2961:AP2964)</f>
        <v>0</v>
      </c>
      <c r="AQ2960" s="12">
        <f t="shared" ref="AQ2960" si="4582">SUM(AQ2961:AQ2964)</f>
        <v>0</v>
      </c>
      <c r="AR2960" s="12">
        <f t="shared" ref="AR2960" si="4583">SUM(AR2961:AR2964)</f>
        <v>0</v>
      </c>
      <c r="AS2960" s="12">
        <f t="shared" ref="AS2960" si="4584">SUM(AS2961:AS2964)</f>
        <v>0</v>
      </c>
      <c r="AT2960" s="12">
        <f t="shared" ref="AT2960" si="4585">SUM(AT2961:AT2964)</f>
        <v>0</v>
      </c>
      <c r="AU2960" s="12">
        <f t="shared" ref="AU2960" si="4586">SUM(AU2961:AU2964)</f>
        <v>0</v>
      </c>
      <c r="AV2960" s="12">
        <f t="shared" ref="AV2960" si="4587">SUM(AV2961:AV2964)</f>
        <v>0</v>
      </c>
      <c r="AW2960" s="12">
        <v>0</v>
      </c>
      <c r="AX2960" s="12">
        <v>0</v>
      </c>
      <c r="AY2960" s="12">
        <f t="shared" ref="AY2960" si="4588">SUM(AY2961:AY2964)</f>
        <v>600000</v>
      </c>
      <c r="AZ2960" s="12">
        <f t="shared" ref="AZ2960" si="4589">SUM(AZ2961:AZ2964)</f>
        <v>83651</v>
      </c>
      <c r="BA2960" s="12">
        <f t="shared" ref="BA2960" si="4590">SUM(BA2961:BA2964)</f>
        <v>0</v>
      </c>
      <c r="BB2960" s="12">
        <f t="shared" ref="BB2960" si="4591">SUM(BB2961:BB2964)</f>
        <v>0</v>
      </c>
      <c r="BC2960" s="12">
        <f t="shared" ref="BC2960" si="4592">SUM(BC2961:BC2964)</f>
        <v>0</v>
      </c>
      <c r="BD2960" s="12">
        <f t="shared" ref="BD2960" si="4593">SUM(BD2961:BD2964)</f>
        <v>0</v>
      </c>
      <c r="BE2960" s="12">
        <f t="shared" ref="BE2960" si="4594">SUM(BE2961:BE2964)</f>
        <v>683651</v>
      </c>
      <c r="BF2960" s="12">
        <f t="shared" ref="BF2960" si="4595">SUM(BF2961:BF2964)</f>
        <v>0</v>
      </c>
      <c r="BG2960" s="12">
        <f t="shared" ref="BG2960" si="4596">SUM(BG2961:BG2964)</f>
        <v>0</v>
      </c>
      <c r="BH2960" s="12">
        <f>SUM(BH2961:BH2964)</f>
        <v>83651</v>
      </c>
      <c r="BI2960" s="12">
        <f t="shared" ref="BI2960" si="4597">SUM(BI2961:BI2964)</f>
        <v>0</v>
      </c>
      <c r="BJ2960" s="12">
        <f t="shared" ref="BJ2960" si="4598">SUM(BJ2961:BJ2964)</f>
        <v>0</v>
      </c>
      <c r="BK2960" s="12">
        <f t="shared" ref="BK2960" si="4599">SUM(BK2961:BK2964)</f>
        <v>0</v>
      </c>
      <c r="BL2960" s="12">
        <f t="shared" ref="BL2960" si="4600">SUM(BL2961:BL2964)</f>
        <v>0</v>
      </c>
      <c r="BM2960" s="12">
        <f t="shared" ref="BM2960" si="4601">SUM(BM2961:BM2964)</f>
        <v>0</v>
      </c>
      <c r="BN2960" s="12">
        <f t="shared" ref="BN2960" si="4602">SUM(BN2961:BN2964)</f>
        <v>0</v>
      </c>
      <c r="BO2960" s="12">
        <f t="shared" ref="BO2960" si="4603">SUM(BO2961:BO2964)</f>
        <v>0</v>
      </c>
      <c r="BP2960" s="12">
        <f t="shared" ref="BP2960" si="4604">SUM(BP2961:BP2964)</f>
        <v>0</v>
      </c>
      <c r="BQ2960" s="12">
        <f t="shared" ref="BQ2960" si="4605">SUM(BQ2961:BQ2964)</f>
        <v>0</v>
      </c>
      <c r="BR2960" s="12">
        <v>83651</v>
      </c>
      <c r="BS2960" s="12">
        <v>600000</v>
      </c>
      <c r="BT2960" s="12" t="e">
        <f>IF(#REF!=0,"-",#REF!/#REF!*100)</f>
        <v>#REF!</v>
      </c>
    </row>
    <row r="2961" spans="1:72" s="84" customFormat="1" x14ac:dyDescent="0.25">
      <c r="A2961" s="85" t="s">
        <v>979</v>
      </c>
      <c r="B2961" s="85" t="s">
        <v>1</v>
      </c>
      <c r="C2961" s="85" t="s">
        <v>12</v>
      </c>
      <c r="D2961" s="106" t="s">
        <v>981</v>
      </c>
      <c r="E2961" s="114">
        <v>8213</v>
      </c>
      <c r="F2961" s="106" t="s">
        <v>1018</v>
      </c>
      <c r="G2961" s="98" t="s">
        <v>1646</v>
      </c>
      <c r="H2961" s="86" t="s">
        <v>122</v>
      </c>
      <c r="I2961" s="87">
        <v>0</v>
      </c>
      <c r="J2961" s="87"/>
      <c r="K2961" s="87"/>
      <c r="L2961" s="87"/>
      <c r="M2961" s="87"/>
      <c r="N2961" s="87"/>
      <c r="O2961" s="87">
        <f t="shared" si="4489"/>
        <v>0</v>
      </c>
      <c r="P2961" s="87"/>
      <c r="Q2961" s="87"/>
      <c r="R2961" s="87"/>
      <c r="S2961" s="87"/>
      <c r="T2961" s="87"/>
      <c r="U2961" s="87"/>
      <c r="V2961" s="87"/>
      <c r="W2961" s="87"/>
      <c r="X2961" s="87"/>
      <c r="Y2961" s="87"/>
      <c r="Z2961" s="87"/>
      <c r="AA2961" s="87"/>
      <c r="AB2961" s="87">
        <v>0</v>
      </c>
      <c r="AC2961" s="87">
        <v>0</v>
      </c>
      <c r="AD2961" s="87">
        <v>0</v>
      </c>
      <c r="AE2961" s="87"/>
      <c r="AF2961" s="87"/>
      <c r="AG2961" s="87"/>
      <c r="AH2961" s="87"/>
      <c r="AI2961" s="87"/>
      <c r="AJ2961" s="87">
        <f t="shared" si="4490"/>
        <v>0</v>
      </c>
      <c r="AK2961" s="87"/>
      <c r="AL2961" s="87"/>
      <c r="AM2961" s="87"/>
      <c r="AN2961" s="87"/>
      <c r="AO2961" s="87"/>
      <c r="AP2961" s="87"/>
      <c r="AQ2961" s="87"/>
      <c r="AR2961" s="87"/>
      <c r="AS2961" s="87"/>
      <c r="AT2961" s="87"/>
      <c r="AU2961" s="87"/>
      <c r="AV2961" s="87"/>
      <c r="AW2961" s="87">
        <v>0</v>
      </c>
      <c r="AX2961" s="87">
        <v>0</v>
      </c>
      <c r="AY2961" s="87">
        <v>600000</v>
      </c>
      <c r="AZ2961" s="87"/>
      <c r="BA2961" s="87"/>
      <c r="BB2961" s="87"/>
      <c r="BC2961" s="87"/>
      <c r="BD2961" s="87"/>
      <c r="BE2961" s="87">
        <f t="shared" si="4491"/>
        <v>600000</v>
      </c>
      <c r="BF2961" s="87"/>
      <c r="BG2961" s="87"/>
      <c r="BH2961" s="87"/>
      <c r="BI2961" s="87"/>
      <c r="BJ2961" s="87"/>
      <c r="BK2961" s="87"/>
      <c r="BL2961" s="87"/>
      <c r="BM2961" s="87"/>
      <c r="BN2961" s="87"/>
      <c r="BO2961" s="87"/>
      <c r="BP2961" s="87"/>
      <c r="BQ2961" s="87"/>
      <c r="BR2961" s="87">
        <v>0</v>
      </c>
      <c r="BS2961" s="87">
        <v>600000</v>
      </c>
      <c r="BT2961" s="14" t="e">
        <f>IF(#REF!=0,"-",#REF!/#REF!*100)</f>
        <v>#REF!</v>
      </c>
    </row>
    <row r="2962" spans="1:72" x14ac:dyDescent="0.25">
      <c r="A2962" s="4" t="s">
        <v>979</v>
      </c>
      <c r="B2962" s="4" t="s">
        <v>1</v>
      </c>
      <c r="C2962" s="4" t="s">
        <v>12</v>
      </c>
      <c r="D2962" s="102" t="s">
        <v>981</v>
      </c>
      <c r="E2962" s="113">
        <v>8213</v>
      </c>
      <c r="F2962" s="102" t="s">
        <v>1019</v>
      </c>
      <c r="G2962" s="98" t="s">
        <v>1646</v>
      </c>
      <c r="H2962" s="13" t="s">
        <v>1020</v>
      </c>
      <c r="I2962" s="14">
        <v>0</v>
      </c>
      <c r="J2962" s="14"/>
      <c r="K2962" s="14"/>
      <c r="L2962" s="14"/>
      <c r="M2962" s="14"/>
      <c r="N2962" s="14"/>
      <c r="O2962" s="14">
        <f t="shared" si="4489"/>
        <v>0</v>
      </c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>
        <v>0</v>
      </c>
      <c r="AC2962" s="14">
        <v>0</v>
      </c>
      <c r="AD2962" s="14">
        <v>0</v>
      </c>
      <c r="AE2962" s="14"/>
      <c r="AF2962" s="14"/>
      <c r="AG2962" s="14"/>
      <c r="AH2962" s="14"/>
      <c r="AI2962" s="14"/>
      <c r="AJ2962" s="14">
        <f t="shared" si="4490"/>
        <v>0</v>
      </c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>
        <v>0</v>
      </c>
      <c r="AX2962" s="14">
        <v>0</v>
      </c>
      <c r="AY2962" s="14">
        <v>0</v>
      </c>
      <c r="AZ2962" s="14"/>
      <c r="BA2962" s="14"/>
      <c r="BB2962" s="14"/>
      <c r="BC2962" s="14"/>
      <c r="BD2962" s="14"/>
      <c r="BE2962" s="14">
        <f t="shared" si="4491"/>
        <v>0</v>
      </c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>
        <v>0</v>
      </c>
      <c r="BS2962" s="14">
        <v>0</v>
      </c>
      <c r="BT2962" s="14" t="e">
        <f>IF(#REF!=0,"-",#REF!/#REF!*100)</f>
        <v>#REF!</v>
      </c>
    </row>
    <row r="2963" spans="1:72" x14ac:dyDescent="0.25">
      <c r="A2963" s="4" t="s">
        <v>979</v>
      </c>
      <c r="B2963" s="4" t="s">
        <v>1</v>
      </c>
      <c r="C2963" s="4" t="s">
        <v>12</v>
      </c>
      <c r="D2963" s="102" t="s">
        <v>981</v>
      </c>
      <c r="E2963" s="113">
        <v>8213</v>
      </c>
      <c r="F2963" s="102" t="s">
        <v>1021</v>
      </c>
      <c r="G2963" s="98" t="s">
        <v>1646</v>
      </c>
      <c r="H2963" s="13" t="s">
        <v>1022</v>
      </c>
      <c r="I2963" s="14">
        <v>0</v>
      </c>
      <c r="J2963" s="14"/>
      <c r="K2963" s="14"/>
      <c r="L2963" s="14"/>
      <c r="M2963" s="14"/>
      <c r="N2963" s="14"/>
      <c r="O2963" s="14">
        <f t="shared" si="4489"/>
        <v>0</v>
      </c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>
        <v>0</v>
      </c>
      <c r="AC2963" s="14">
        <v>0</v>
      </c>
      <c r="AD2963" s="14">
        <v>0</v>
      </c>
      <c r="AE2963" s="14"/>
      <c r="AF2963" s="14"/>
      <c r="AG2963" s="14"/>
      <c r="AH2963" s="14"/>
      <c r="AI2963" s="14"/>
      <c r="AJ2963" s="14">
        <f t="shared" si="4490"/>
        <v>0</v>
      </c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>
        <v>0</v>
      </c>
      <c r="AX2963" s="14">
        <v>0</v>
      </c>
      <c r="AY2963" s="14">
        <v>0</v>
      </c>
      <c r="AZ2963" s="14"/>
      <c r="BA2963" s="14"/>
      <c r="BB2963" s="14"/>
      <c r="BC2963" s="14"/>
      <c r="BD2963" s="14"/>
      <c r="BE2963" s="14">
        <f>AY2963+AZ2963+BA2963+BB2963+BC2963+BD2963</f>
        <v>0</v>
      </c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>
        <v>0</v>
      </c>
      <c r="BS2963" s="14">
        <v>0</v>
      </c>
      <c r="BT2963" s="14" t="e">
        <f>IF(#REF!=0,"-",#REF!/#REF!*100)</f>
        <v>#REF!</v>
      </c>
    </row>
    <row r="2964" spans="1:72" x14ac:dyDescent="0.25">
      <c r="A2964" s="4" t="s">
        <v>979</v>
      </c>
      <c r="B2964" s="4" t="s">
        <v>1</v>
      </c>
      <c r="C2964" s="4" t="s">
        <v>12</v>
      </c>
      <c r="D2964" s="102" t="s">
        <v>981</v>
      </c>
      <c r="E2964" s="113">
        <v>8213</v>
      </c>
      <c r="F2964" s="102" t="s">
        <v>1681</v>
      </c>
      <c r="G2964" s="98" t="s">
        <v>1646</v>
      </c>
      <c r="H2964" s="13"/>
      <c r="I2964" s="14"/>
      <c r="J2964" s="14"/>
      <c r="K2964" s="14"/>
      <c r="L2964" s="14"/>
      <c r="M2964" s="14"/>
      <c r="N2964" s="14"/>
      <c r="O2964" s="14">
        <f>I2964+J2964+K2964+L2964+M2964+N2964</f>
        <v>0</v>
      </c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>
        <v>0</v>
      </c>
      <c r="AC2964" s="14">
        <v>0</v>
      </c>
      <c r="AD2964" s="14"/>
      <c r="AE2964" s="14"/>
      <c r="AF2964" s="14"/>
      <c r="AG2964" s="14"/>
      <c r="AH2964" s="14"/>
      <c r="AI2964" s="14"/>
      <c r="AJ2964" s="14">
        <f t="shared" si="4490"/>
        <v>0</v>
      </c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>
        <v>0</v>
      </c>
      <c r="AX2964" s="14">
        <v>0</v>
      </c>
      <c r="AY2964" s="14"/>
      <c r="AZ2964" s="14">
        <v>83651</v>
      </c>
      <c r="BA2964" s="14"/>
      <c r="BB2964" s="14"/>
      <c r="BC2964" s="14"/>
      <c r="BD2964" s="14"/>
      <c r="BE2964" s="14">
        <f>AY2964+AZ2964+BA2964+BB2964+BC2964+BD2964</f>
        <v>83651</v>
      </c>
      <c r="BF2964" s="14"/>
      <c r="BG2964" s="14"/>
      <c r="BH2964" s="14">
        <v>83651</v>
      </c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>
        <v>83651</v>
      </c>
      <c r="BS2964" s="14">
        <v>0</v>
      </c>
      <c r="BT2964" s="14"/>
    </row>
    <row r="2965" spans="1:72" x14ac:dyDescent="0.25">
      <c r="A2965" s="4" t="s">
        <v>979</v>
      </c>
      <c r="B2965" s="4" t="s">
        <v>1</v>
      </c>
      <c r="C2965" s="4" t="s">
        <v>12</v>
      </c>
      <c r="D2965" s="102" t="s">
        <v>981</v>
      </c>
      <c r="E2965" s="113">
        <v>8215</v>
      </c>
      <c r="F2965" s="102"/>
      <c r="G2965" s="98" t="s">
        <v>1646</v>
      </c>
      <c r="H2965" s="13" t="s">
        <v>68</v>
      </c>
      <c r="I2965" s="14">
        <v>0</v>
      </c>
      <c r="J2965" s="14"/>
      <c r="K2965" s="14"/>
      <c r="L2965" s="14"/>
      <c r="M2965" s="14"/>
      <c r="N2965" s="14"/>
      <c r="O2965" s="14">
        <f t="shared" si="4489"/>
        <v>0</v>
      </c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>
        <v>0</v>
      </c>
      <c r="AC2965" s="14">
        <v>0</v>
      </c>
      <c r="AD2965" s="14">
        <v>0</v>
      </c>
      <c r="AE2965" s="14"/>
      <c r="AF2965" s="14"/>
      <c r="AG2965" s="14"/>
      <c r="AH2965" s="14"/>
      <c r="AI2965" s="14"/>
      <c r="AJ2965" s="14">
        <f t="shared" si="4490"/>
        <v>0</v>
      </c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>
        <v>0</v>
      </c>
      <c r="AX2965" s="14">
        <v>0</v>
      </c>
      <c r="AY2965" s="14">
        <v>0</v>
      </c>
      <c r="AZ2965" s="14"/>
      <c r="BA2965" s="14"/>
      <c r="BB2965" s="14"/>
      <c r="BC2965" s="14"/>
      <c r="BD2965" s="14"/>
      <c r="BE2965" s="14">
        <f t="shared" si="4491"/>
        <v>0</v>
      </c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>
        <v>0</v>
      </c>
      <c r="BS2965" s="14">
        <v>0</v>
      </c>
      <c r="BT2965" s="14" t="e">
        <f>IF(#REF!=0,"-",#REF!/#REF!*100)</f>
        <v>#REF!</v>
      </c>
    </row>
    <row r="2966" spans="1:72" ht="22.5" x14ac:dyDescent="0.25">
      <c r="A2966" s="1" t="s">
        <v>979</v>
      </c>
      <c r="B2966" s="1" t="s">
        <v>1</v>
      </c>
      <c r="C2966" s="1" t="s">
        <v>12</v>
      </c>
      <c r="D2966" s="105" t="s">
        <v>981</v>
      </c>
      <c r="E2966" s="105" t="s">
        <v>107</v>
      </c>
      <c r="F2966" s="102" t="s">
        <v>0</v>
      </c>
      <c r="G2966" s="13" t="s">
        <v>0</v>
      </c>
      <c r="H2966" s="2" t="s">
        <v>108</v>
      </c>
      <c r="I2966" s="12">
        <f t="shared" ref="I2966:AA2966" si="4606">SUM(I2967:I2969)</f>
        <v>0</v>
      </c>
      <c r="J2966" s="12">
        <f t="shared" si="4606"/>
        <v>0</v>
      </c>
      <c r="K2966" s="12">
        <f t="shared" si="4606"/>
        <v>0</v>
      </c>
      <c r="L2966" s="12">
        <f t="shared" si="4606"/>
        <v>0</v>
      </c>
      <c r="M2966" s="12">
        <f t="shared" si="4606"/>
        <v>0</v>
      </c>
      <c r="N2966" s="12">
        <f t="shared" si="4606"/>
        <v>0</v>
      </c>
      <c r="O2966" s="12">
        <f t="shared" si="4606"/>
        <v>0</v>
      </c>
      <c r="P2966" s="12">
        <f t="shared" si="4606"/>
        <v>0</v>
      </c>
      <c r="Q2966" s="12">
        <f t="shared" si="4606"/>
        <v>0</v>
      </c>
      <c r="R2966" s="12">
        <f t="shared" si="4606"/>
        <v>0</v>
      </c>
      <c r="S2966" s="12">
        <f t="shared" si="4606"/>
        <v>0</v>
      </c>
      <c r="T2966" s="12">
        <f t="shared" si="4606"/>
        <v>0</v>
      </c>
      <c r="U2966" s="12">
        <f t="shared" si="4606"/>
        <v>0</v>
      </c>
      <c r="V2966" s="12">
        <f t="shared" si="4606"/>
        <v>0</v>
      </c>
      <c r="W2966" s="12">
        <f t="shared" si="4606"/>
        <v>0</v>
      </c>
      <c r="X2966" s="12">
        <f t="shared" si="4606"/>
        <v>0</v>
      </c>
      <c r="Y2966" s="12">
        <f t="shared" si="4606"/>
        <v>0</v>
      </c>
      <c r="Z2966" s="12">
        <f t="shared" si="4606"/>
        <v>0</v>
      </c>
      <c r="AA2966" s="12">
        <f t="shared" si="4606"/>
        <v>0</v>
      </c>
      <c r="AB2966" s="12">
        <v>0</v>
      </c>
      <c r="AC2966" s="12">
        <v>0</v>
      </c>
      <c r="AD2966" s="12">
        <f t="shared" ref="AD2966:AV2966" si="4607">SUM(AD2967:AD2969)</f>
        <v>0</v>
      </c>
      <c r="AE2966" s="12">
        <f t="shared" si="4607"/>
        <v>0</v>
      </c>
      <c r="AF2966" s="12">
        <f t="shared" si="4607"/>
        <v>0</v>
      </c>
      <c r="AG2966" s="12">
        <f t="shared" si="4607"/>
        <v>0</v>
      </c>
      <c r="AH2966" s="12">
        <f t="shared" si="4607"/>
        <v>0</v>
      </c>
      <c r="AI2966" s="12">
        <f t="shared" si="4607"/>
        <v>0</v>
      </c>
      <c r="AJ2966" s="12">
        <f t="shared" si="4607"/>
        <v>0</v>
      </c>
      <c r="AK2966" s="12">
        <f t="shared" si="4607"/>
        <v>0</v>
      </c>
      <c r="AL2966" s="12">
        <f t="shared" si="4607"/>
        <v>0</v>
      </c>
      <c r="AM2966" s="12">
        <f t="shared" si="4607"/>
        <v>0</v>
      </c>
      <c r="AN2966" s="12">
        <f t="shared" si="4607"/>
        <v>0</v>
      </c>
      <c r="AO2966" s="12">
        <f t="shared" si="4607"/>
        <v>0</v>
      </c>
      <c r="AP2966" s="12">
        <f t="shared" si="4607"/>
        <v>0</v>
      </c>
      <c r="AQ2966" s="12">
        <f t="shared" si="4607"/>
        <v>0</v>
      </c>
      <c r="AR2966" s="12">
        <f t="shared" si="4607"/>
        <v>0</v>
      </c>
      <c r="AS2966" s="12">
        <f t="shared" si="4607"/>
        <v>0</v>
      </c>
      <c r="AT2966" s="12">
        <f t="shared" si="4607"/>
        <v>0</v>
      </c>
      <c r="AU2966" s="12">
        <f t="shared" si="4607"/>
        <v>0</v>
      </c>
      <c r="AV2966" s="12">
        <f t="shared" si="4607"/>
        <v>0</v>
      </c>
      <c r="AW2966" s="12">
        <v>0</v>
      </c>
      <c r="AX2966" s="12">
        <v>0</v>
      </c>
      <c r="AY2966" s="12">
        <f t="shared" ref="AY2966:BQ2966" si="4608">SUM(AY2967:AY2969)</f>
        <v>0</v>
      </c>
      <c r="AZ2966" s="12">
        <f t="shared" si="4608"/>
        <v>0</v>
      </c>
      <c r="BA2966" s="12">
        <f t="shared" si="4608"/>
        <v>0</v>
      </c>
      <c r="BB2966" s="12">
        <f t="shared" si="4608"/>
        <v>0</v>
      </c>
      <c r="BC2966" s="12">
        <f t="shared" si="4608"/>
        <v>0</v>
      </c>
      <c r="BD2966" s="12">
        <f t="shared" si="4608"/>
        <v>0</v>
      </c>
      <c r="BE2966" s="12">
        <f t="shared" si="4608"/>
        <v>0</v>
      </c>
      <c r="BF2966" s="12">
        <f t="shared" si="4608"/>
        <v>0</v>
      </c>
      <c r="BG2966" s="12">
        <f t="shared" si="4608"/>
        <v>0</v>
      </c>
      <c r="BH2966" s="12">
        <f t="shared" si="4608"/>
        <v>0</v>
      </c>
      <c r="BI2966" s="12">
        <f t="shared" si="4608"/>
        <v>0</v>
      </c>
      <c r="BJ2966" s="12">
        <f t="shared" si="4608"/>
        <v>0</v>
      </c>
      <c r="BK2966" s="12">
        <f t="shared" si="4608"/>
        <v>0</v>
      </c>
      <c r="BL2966" s="12">
        <f t="shared" si="4608"/>
        <v>0</v>
      </c>
      <c r="BM2966" s="12">
        <f t="shared" si="4608"/>
        <v>0</v>
      </c>
      <c r="BN2966" s="12">
        <f t="shared" si="4608"/>
        <v>0</v>
      </c>
      <c r="BO2966" s="12">
        <f t="shared" si="4608"/>
        <v>0</v>
      </c>
      <c r="BP2966" s="12">
        <f t="shared" si="4608"/>
        <v>0</v>
      </c>
      <c r="BQ2966" s="12">
        <f t="shared" si="4608"/>
        <v>0</v>
      </c>
      <c r="BR2966" s="12">
        <v>0</v>
      </c>
      <c r="BS2966" s="12">
        <v>0</v>
      </c>
      <c r="BT2966" s="12" t="e">
        <f>IF(#REF!=0,"-",#REF!/#REF!*100)</f>
        <v>#REF!</v>
      </c>
    </row>
    <row r="2967" spans="1:72" x14ac:dyDescent="0.25">
      <c r="A2967" s="4" t="s">
        <v>979</v>
      </c>
      <c r="B2967" s="4" t="s">
        <v>1</v>
      </c>
      <c r="C2967" s="4" t="s">
        <v>12</v>
      </c>
      <c r="D2967" s="102" t="s">
        <v>981</v>
      </c>
      <c r="E2967" s="113">
        <v>8216</v>
      </c>
      <c r="F2967" s="102"/>
      <c r="G2967" s="98" t="s">
        <v>1646</v>
      </c>
      <c r="H2967" s="13" t="s">
        <v>108</v>
      </c>
      <c r="I2967" s="14">
        <v>0</v>
      </c>
      <c r="J2967" s="14"/>
      <c r="K2967" s="14"/>
      <c r="L2967" s="14"/>
      <c r="M2967" s="14"/>
      <c r="N2967" s="14"/>
      <c r="O2967" s="14">
        <f t="shared" si="4489"/>
        <v>0</v>
      </c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>
        <v>0</v>
      </c>
      <c r="AC2967" s="14">
        <v>0</v>
      </c>
      <c r="AD2967" s="14">
        <v>0</v>
      </c>
      <c r="AE2967" s="14"/>
      <c r="AF2967" s="14"/>
      <c r="AG2967" s="14"/>
      <c r="AH2967" s="14"/>
      <c r="AI2967" s="14"/>
      <c r="AJ2967" s="14">
        <f t="shared" si="4490"/>
        <v>0</v>
      </c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>
        <v>0</v>
      </c>
      <c r="AX2967" s="14">
        <v>0</v>
      </c>
      <c r="AY2967" s="14">
        <v>0</v>
      </c>
      <c r="AZ2967" s="14"/>
      <c r="BA2967" s="14"/>
      <c r="BB2967" s="14"/>
      <c r="BC2967" s="14"/>
      <c r="BD2967" s="14"/>
      <c r="BE2967" s="14">
        <f t="shared" si="4491"/>
        <v>0</v>
      </c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>
        <v>0</v>
      </c>
      <c r="BS2967" s="14">
        <v>0</v>
      </c>
      <c r="BT2967" s="14" t="e">
        <f>IF(#REF!=0,"-",#REF!/#REF!*100)</f>
        <v>#REF!</v>
      </c>
    </row>
    <row r="2968" spans="1:72" ht="22.5" x14ac:dyDescent="0.25">
      <c r="A2968" s="4" t="s">
        <v>979</v>
      </c>
      <c r="B2968" s="4" t="s">
        <v>1</v>
      </c>
      <c r="C2968" s="4" t="s">
        <v>12</v>
      </c>
      <c r="D2968" s="102" t="s">
        <v>981</v>
      </c>
      <c r="E2968" s="113">
        <v>8216</v>
      </c>
      <c r="F2968" s="102" t="s">
        <v>1023</v>
      </c>
      <c r="G2968" s="98" t="s">
        <v>1646</v>
      </c>
      <c r="H2968" s="13" t="s">
        <v>1024</v>
      </c>
      <c r="I2968" s="14">
        <v>0</v>
      </c>
      <c r="J2968" s="14"/>
      <c r="K2968" s="14"/>
      <c r="L2968" s="14"/>
      <c r="M2968" s="14"/>
      <c r="N2968" s="14"/>
      <c r="O2968" s="14">
        <f t="shared" si="4489"/>
        <v>0</v>
      </c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>
        <v>0</v>
      </c>
      <c r="AC2968" s="14">
        <v>0</v>
      </c>
      <c r="AD2968" s="14">
        <v>0</v>
      </c>
      <c r="AE2968" s="14"/>
      <c r="AF2968" s="14"/>
      <c r="AG2968" s="14"/>
      <c r="AH2968" s="14"/>
      <c r="AI2968" s="14"/>
      <c r="AJ2968" s="14">
        <f t="shared" si="4490"/>
        <v>0</v>
      </c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>
        <v>0</v>
      </c>
      <c r="AX2968" s="14">
        <v>0</v>
      </c>
      <c r="AY2968" s="14">
        <v>0</v>
      </c>
      <c r="AZ2968" s="14"/>
      <c r="BA2968" s="14"/>
      <c r="BB2968" s="14"/>
      <c r="BC2968" s="14"/>
      <c r="BD2968" s="14"/>
      <c r="BE2968" s="14">
        <f t="shared" si="4491"/>
        <v>0</v>
      </c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>
        <v>0</v>
      </c>
      <c r="BS2968" s="14">
        <v>0</v>
      </c>
      <c r="BT2968" s="14" t="e">
        <f>IF(#REF!=0,"-",#REF!/#REF!*100)</f>
        <v>#REF!</v>
      </c>
    </row>
    <row r="2969" spans="1:72" ht="22.5" x14ac:dyDescent="0.25">
      <c r="A2969" s="4" t="s">
        <v>979</v>
      </c>
      <c r="B2969" s="4" t="s">
        <v>1</v>
      </c>
      <c r="C2969" s="4" t="s">
        <v>12</v>
      </c>
      <c r="D2969" s="102" t="s">
        <v>981</v>
      </c>
      <c r="E2969" s="113">
        <v>8216</v>
      </c>
      <c r="F2969" s="102" t="s">
        <v>1025</v>
      </c>
      <c r="G2969" s="98" t="s">
        <v>1646</v>
      </c>
      <c r="H2969" s="13" t="s">
        <v>1026</v>
      </c>
      <c r="I2969" s="14">
        <v>0</v>
      </c>
      <c r="J2969" s="14"/>
      <c r="K2969" s="14"/>
      <c r="L2969" s="14"/>
      <c r="M2969" s="14"/>
      <c r="N2969" s="14"/>
      <c r="O2969" s="14">
        <f t="shared" si="4489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>
        <v>0</v>
      </c>
      <c r="AC2969" s="14">
        <v>0</v>
      </c>
      <c r="AD2969" s="14">
        <v>0</v>
      </c>
      <c r="AE2969" s="14"/>
      <c r="AF2969" s="14"/>
      <c r="AG2969" s="14"/>
      <c r="AH2969" s="14"/>
      <c r="AI2969" s="14"/>
      <c r="AJ2969" s="14">
        <f t="shared" si="4490"/>
        <v>0</v>
      </c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>
        <v>0</v>
      </c>
      <c r="AX2969" s="14">
        <v>0</v>
      </c>
      <c r="AY2969" s="14">
        <v>0</v>
      </c>
      <c r="AZ2969" s="14"/>
      <c r="BA2969" s="14"/>
      <c r="BB2969" s="14"/>
      <c r="BC2969" s="14"/>
      <c r="BD2969" s="14"/>
      <c r="BE2969" s="14">
        <f t="shared" si="4491"/>
        <v>0</v>
      </c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>
        <v>0</v>
      </c>
      <c r="BS2969" s="14">
        <v>0</v>
      </c>
      <c r="BT2969" s="14" t="e">
        <f>IF(#REF!=0,"-",#REF!/#REF!*100)</f>
        <v>#REF!</v>
      </c>
    </row>
    <row r="2970" spans="1:72" ht="22.5" x14ac:dyDescent="0.25">
      <c r="A2970" s="13" t="s">
        <v>0</v>
      </c>
      <c r="B2970" s="13" t="s">
        <v>0</v>
      </c>
      <c r="C2970" s="13" t="s">
        <v>0</v>
      </c>
      <c r="D2970" s="98" t="s">
        <v>0</v>
      </c>
      <c r="E2970" s="98" t="s">
        <v>0</v>
      </c>
      <c r="F2970" s="98" t="s">
        <v>0</v>
      </c>
      <c r="G2970" s="13" t="s">
        <v>0</v>
      </c>
      <c r="H2970" s="10" t="s">
        <v>1027</v>
      </c>
      <c r="I2970" s="11">
        <f t="shared" ref="I2970:AA2970" si="4609">SUM(I2958,I2950,I2941,I2906)</f>
        <v>0</v>
      </c>
      <c r="J2970" s="11">
        <f t="shared" si="4609"/>
        <v>0</v>
      </c>
      <c r="K2970" s="11">
        <f t="shared" si="4609"/>
        <v>0</v>
      </c>
      <c r="L2970" s="11">
        <f t="shared" si="4609"/>
        <v>0</v>
      </c>
      <c r="M2970" s="11">
        <f t="shared" si="4609"/>
        <v>0</v>
      </c>
      <c r="N2970" s="11">
        <f t="shared" si="4609"/>
        <v>0</v>
      </c>
      <c r="O2970" s="11">
        <f t="shared" si="4609"/>
        <v>0</v>
      </c>
      <c r="P2970" s="11">
        <f t="shared" si="4609"/>
        <v>0</v>
      </c>
      <c r="Q2970" s="11">
        <f t="shared" si="4609"/>
        <v>0</v>
      </c>
      <c r="R2970" s="11">
        <f t="shared" si="4609"/>
        <v>0</v>
      </c>
      <c r="S2970" s="11">
        <f t="shared" si="4609"/>
        <v>0</v>
      </c>
      <c r="T2970" s="11">
        <f t="shared" si="4609"/>
        <v>0</v>
      </c>
      <c r="U2970" s="11">
        <f t="shared" si="4609"/>
        <v>0</v>
      </c>
      <c r="V2970" s="11">
        <f t="shared" si="4609"/>
        <v>0</v>
      </c>
      <c r="W2970" s="11">
        <f t="shared" si="4609"/>
        <v>0</v>
      </c>
      <c r="X2970" s="11">
        <f t="shared" si="4609"/>
        <v>0</v>
      </c>
      <c r="Y2970" s="11">
        <f t="shared" si="4609"/>
        <v>0</v>
      </c>
      <c r="Z2970" s="11">
        <f t="shared" si="4609"/>
        <v>0</v>
      </c>
      <c r="AA2970" s="11">
        <f t="shared" si="4609"/>
        <v>0</v>
      </c>
      <c r="AB2970" s="11">
        <v>0</v>
      </c>
      <c r="AC2970" s="11">
        <v>0</v>
      </c>
      <c r="AD2970" s="11">
        <f t="shared" ref="AD2970:AV2970" si="4610">SUM(AD2958,AD2950,AD2941,AD2906)</f>
        <v>0</v>
      </c>
      <c r="AE2970" s="11">
        <f t="shared" si="4610"/>
        <v>0</v>
      </c>
      <c r="AF2970" s="11">
        <f t="shared" si="4610"/>
        <v>0</v>
      </c>
      <c r="AG2970" s="11">
        <f t="shared" si="4610"/>
        <v>0</v>
      </c>
      <c r="AH2970" s="11">
        <f t="shared" si="4610"/>
        <v>0</v>
      </c>
      <c r="AI2970" s="11">
        <f t="shared" si="4610"/>
        <v>0</v>
      </c>
      <c r="AJ2970" s="11">
        <f t="shared" si="4610"/>
        <v>0</v>
      </c>
      <c r="AK2970" s="11">
        <f t="shared" si="4610"/>
        <v>0</v>
      </c>
      <c r="AL2970" s="11">
        <f t="shared" si="4610"/>
        <v>0</v>
      </c>
      <c r="AM2970" s="11">
        <f t="shared" si="4610"/>
        <v>0</v>
      </c>
      <c r="AN2970" s="11">
        <f t="shared" si="4610"/>
        <v>0</v>
      </c>
      <c r="AO2970" s="11">
        <f t="shared" si="4610"/>
        <v>0</v>
      </c>
      <c r="AP2970" s="11">
        <f t="shared" si="4610"/>
        <v>0</v>
      </c>
      <c r="AQ2970" s="11">
        <f t="shared" si="4610"/>
        <v>0</v>
      </c>
      <c r="AR2970" s="11">
        <f t="shared" si="4610"/>
        <v>0</v>
      </c>
      <c r="AS2970" s="11">
        <f t="shared" si="4610"/>
        <v>0</v>
      </c>
      <c r="AT2970" s="11">
        <f t="shared" si="4610"/>
        <v>0</v>
      </c>
      <c r="AU2970" s="11">
        <f t="shared" si="4610"/>
        <v>0</v>
      </c>
      <c r="AV2970" s="11">
        <f t="shared" si="4610"/>
        <v>0</v>
      </c>
      <c r="AW2970" s="11">
        <v>0</v>
      </c>
      <c r="AX2970" s="11">
        <v>0</v>
      </c>
      <c r="AY2970" s="11">
        <f t="shared" ref="AY2970:BQ2970" si="4611">SUM(AY2958,AY2950,AY2941,AY2906)</f>
        <v>600000</v>
      </c>
      <c r="AZ2970" s="11">
        <f t="shared" si="4611"/>
        <v>172152</v>
      </c>
      <c r="BA2970" s="11">
        <f t="shared" si="4611"/>
        <v>0</v>
      </c>
      <c r="BB2970" s="11">
        <f t="shared" si="4611"/>
        <v>0</v>
      </c>
      <c r="BC2970" s="11">
        <f t="shared" si="4611"/>
        <v>0</v>
      </c>
      <c r="BD2970" s="11">
        <f t="shared" si="4611"/>
        <v>0</v>
      </c>
      <c r="BE2970" s="11">
        <f t="shared" si="4611"/>
        <v>772152</v>
      </c>
      <c r="BF2970" s="11">
        <f t="shared" si="4611"/>
        <v>0</v>
      </c>
      <c r="BG2970" s="11">
        <f t="shared" si="4611"/>
        <v>0</v>
      </c>
      <c r="BH2970" s="11">
        <f t="shared" si="4611"/>
        <v>172152</v>
      </c>
      <c r="BI2970" s="11">
        <f t="shared" si="4611"/>
        <v>0</v>
      </c>
      <c r="BJ2970" s="11">
        <f t="shared" si="4611"/>
        <v>0</v>
      </c>
      <c r="BK2970" s="11">
        <f t="shared" si="4611"/>
        <v>0</v>
      </c>
      <c r="BL2970" s="11">
        <f t="shared" si="4611"/>
        <v>0</v>
      </c>
      <c r="BM2970" s="11">
        <f t="shared" si="4611"/>
        <v>0</v>
      </c>
      <c r="BN2970" s="11">
        <f t="shared" si="4611"/>
        <v>0</v>
      </c>
      <c r="BO2970" s="11">
        <f t="shared" si="4611"/>
        <v>0</v>
      </c>
      <c r="BP2970" s="11">
        <f t="shared" si="4611"/>
        <v>0</v>
      </c>
      <c r="BQ2970" s="11">
        <f t="shared" si="4611"/>
        <v>0</v>
      </c>
      <c r="BR2970" s="11">
        <v>172152</v>
      </c>
      <c r="BS2970" s="11">
        <v>600000</v>
      </c>
      <c r="BT2970" s="11" t="e">
        <f>IF(#REF!=0,"-",#REF!/#REF!*100)</f>
        <v>#REF!</v>
      </c>
    </row>
    <row r="2971" spans="1:72" ht="15.75" thickBot="1" x14ac:dyDescent="0.3">
      <c r="A2971" s="13" t="s">
        <v>0</v>
      </c>
      <c r="B2971" s="13" t="s">
        <v>0</v>
      </c>
      <c r="C2971" s="13" t="s">
        <v>0</v>
      </c>
      <c r="D2971" s="98" t="s">
        <v>0</v>
      </c>
      <c r="E2971" s="98" t="s">
        <v>0</v>
      </c>
      <c r="F2971" s="98" t="s">
        <v>0</v>
      </c>
      <c r="G2971" s="13" t="s">
        <v>0</v>
      </c>
      <c r="H2971" s="2" t="s">
        <v>53</v>
      </c>
      <c r="I2971" s="13" t="s">
        <v>0</v>
      </c>
      <c r="J2971" s="13"/>
      <c r="K2971" s="13"/>
      <c r="L2971" s="13"/>
      <c r="M2971" s="13"/>
      <c r="N2971" s="13"/>
      <c r="O2971" s="13" t="e">
        <f t="shared" si="4489"/>
        <v>#VALUE!</v>
      </c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>
        <v>0</v>
      </c>
      <c r="AC2971" s="13" t="e">
        <v>#VALUE!</v>
      </c>
      <c r="AD2971" s="13" t="s">
        <v>0</v>
      </c>
      <c r="AE2971" s="13"/>
      <c r="AF2971" s="13"/>
      <c r="AG2971" s="13"/>
      <c r="AH2971" s="13"/>
      <c r="AI2971" s="13"/>
      <c r="AJ2971" s="13" t="e">
        <f t="shared" si="4490"/>
        <v>#VALUE!</v>
      </c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>
        <v>0</v>
      </c>
      <c r="AX2971" s="13" t="e">
        <v>#VALUE!</v>
      </c>
      <c r="AY2971" s="13" t="s">
        <v>0</v>
      </c>
      <c r="AZ2971" s="13"/>
      <c r="BA2971" s="13"/>
      <c r="BB2971" s="13"/>
      <c r="BC2971" s="13"/>
      <c r="BD2971" s="13"/>
      <c r="BE2971" s="13" t="e">
        <f t="shared" si="4491"/>
        <v>#VALUE!</v>
      </c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>
        <v>0</v>
      </c>
      <c r="BS2971" s="13" t="e">
        <v>#VALUE!</v>
      </c>
      <c r="BT2971" s="12"/>
    </row>
    <row r="2972" spans="1:72" ht="69.75" customHeight="1" thickBot="1" x14ac:dyDescent="0.3">
      <c r="A2972" s="132" t="s">
        <v>0</v>
      </c>
      <c r="B2972" s="132" t="s">
        <v>0</v>
      </c>
      <c r="C2972" s="132" t="s">
        <v>0</v>
      </c>
      <c r="D2972" s="135" t="s">
        <v>0</v>
      </c>
      <c r="E2972" s="135" t="s">
        <v>0</v>
      </c>
      <c r="F2972" s="135" t="s">
        <v>0</v>
      </c>
      <c r="G2972" s="138" t="s">
        <v>0</v>
      </c>
      <c r="H2972" s="5" t="s">
        <v>54</v>
      </c>
      <c r="I2972" s="89" t="s">
        <v>9</v>
      </c>
      <c r="J2972" s="89" t="s">
        <v>1606</v>
      </c>
      <c r="K2972" s="89" t="s">
        <v>1534</v>
      </c>
      <c r="L2972" s="89" t="s">
        <v>1592</v>
      </c>
      <c r="M2972" s="89" t="s">
        <v>1593</v>
      </c>
      <c r="N2972" s="89" t="s">
        <v>1594</v>
      </c>
      <c r="O2972" s="89" t="s">
        <v>1610</v>
      </c>
      <c r="P2972" s="89" t="s">
        <v>1607</v>
      </c>
      <c r="Q2972" s="89" t="s">
        <v>1595</v>
      </c>
      <c r="R2972" s="89" t="s">
        <v>1596</v>
      </c>
      <c r="S2972" s="89" t="s">
        <v>1597</v>
      </c>
      <c r="T2972" s="89" t="s">
        <v>1598</v>
      </c>
      <c r="U2972" s="89" t="s">
        <v>1599</v>
      </c>
      <c r="V2972" s="89" t="s">
        <v>1600</v>
      </c>
      <c r="W2972" s="89" t="s">
        <v>1608</v>
      </c>
      <c r="X2972" s="89" t="s">
        <v>1609</v>
      </c>
      <c r="Y2972" s="89" t="s">
        <v>1601</v>
      </c>
      <c r="Z2972" s="89" t="s">
        <v>1602</v>
      </c>
      <c r="AA2972" s="89" t="s">
        <v>1603</v>
      </c>
      <c r="AB2972" s="89" t="s">
        <v>1604</v>
      </c>
      <c r="AC2972" s="89" t="s">
        <v>1605</v>
      </c>
      <c r="AD2972" s="90" t="s">
        <v>10</v>
      </c>
      <c r="AE2972" s="90" t="s">
        <v>1606</v>
      </c>
      <c r="AF2972" s="90" t="s">
        <v>1534</v>
      </c>
      <c r="AG2972" s="90" t="s">
        <v>1592</v>
      </c>
      <c r="AH2972" s="90" t="s">
        <v>1593</v>
      </c>
      <c r="AI2972" s="90" t="s">
        <v>1594</v>
      </c>
      <c r="AJ2972" s="90" t="s">
        <v>1611</v>
      </c>
      <c r="AK2972" s="90" t="s">
        <v>1607</v>
      </c>
      <c r="AL2972" s="90" t="s">
        <v>1595</v>
      </c>
      <c r="AM2972" s="90" t="s">
        <v>1596</v>
      </c>
      <c r="AN2972" s="90" t="s">
        <v>1597</v>
      </c>
      <c r="AO2972" s="90" t="s">
        <v>1598</v>
      </c>
      <c r="AP2972" s="90" t="s">
        <v>1599</v>
      </c>
      <c r="AQ2972" s="90" t="s">
        <v>1600</v>
      </c>
      <c r="AR2972" s="90" t="s">
        <v>1608</v>
      </c>
      <c r="AS2972" s="90" t="s">
        <v>1609</v>
      </c>
      <c r="AT2972" s="90" t="s">
        <v>1601</v>
      </c>
      <c r="AU2972" s="90" t="s">
        <v>1602</v>
      </c>
      <c r="AV2972" s="90" t="s">
        <v>1603</v>
      </c>
      <c r="AW2972" s="90" t="s">
        <v>1604</v>
      </c>
      <c r="AX2972" s="90" t="s">
        <v>1605</v>
      </c>
      <c r="AY2972" s="91" t="s">
        <v>11</v>
      </c>
      <c r="AZ2972" s="91" t="s">
        <v>1606</v>
      </c>
      <c r="BA2972" s="91" t="s">
        <v>1534</v>
      </c>
      <c r="BB2972" s="91" t="s">
        <v>1592</v>
      </c>
      <c r="BC2972" s="91" t="s">
        <v>1593</v>
      </c>
      <c r="BD2972" s="91" t="s">
        <v>1594</v>
      </c>
      <c r="BE2972" s="91" t="s">
        <v>1612</v>
      </c>
      <c r="BF2972" s="91" t="s">
        <v>1607</v>
      </c>
      <c r="BG2972" s="91" t="s">
        <v>1595</v>
      </c>
      <c r="BH2972" s="91" t="s">
        <v>1596</v>
      </c>
      <c r="BI2972" s="91" t="s">
        <v>1597</v>
      </c>
      <c r="BJ2972" s="91" t="s">
        <v>1598</v>
      </c>
      <c r="BK2972" s="91" t="s">
        <v>1599</v>
      </c>
      <c r="BL2972" s="91" t="s">
        <v>1600</v>
      </c>
      <c r="BM2972" s="91" t="s">
        <v>1608</v>
      </c>
      <c r="BN2972" s="91" t="s">
        <v>1609</v>
      </c>
      <c r="BO2972" s="91" t="s">
        <v>1601</v>
      </c>
      <c r="BP2972" s="91" t="s">
        <v>1602</v>
      </c>
      <c r="BQ2972" s="91" t="s">
        <v>1603</v>
      </c>
      <c r="BR2972" s="91" t="s">
        <v>1604</v>
      </c>
      <c r="BS2972" s="91" t="s">
        <v>1605</v>
      </c>
      <c r="BT2972" s="5" t="s">
        <v>1671</v>
      </c>
    </row>
    <row r="2973" spans="1:72" x14ac:dyDescent="0.25">
      <c r="A2973" s="133"/>
      <c r="B2973" s="133"/>
      <c r="C2973" s="133"/>
      <c r="D2973" s="136"/>
      <c r="E2973" s="136"/>
      <c r="F2973" s="136"/>
      <c r="G2973" s="139"/>
      <c r="H2973" s="15" t="s">
        <v>0</v>
      </c>
      <c r="I2973" s="9">
        <v>1</v>
      </c>
      <c r="J2973" s="9">
        <v>2</v>
      </c>
      <c r="K2973" s="9">
        <v>3</v>
      </c>
      <c r="L2973" s="9">
        <v>4</v>
      </c>
      <c r="M2973" s="9">
        <v>5</v>
      </c>
      <c r="N2973" s="9">
        <v>6</v>
      </c>
      <c r="O2973" s="9">
        <v>7</v>
      </c>
      <c r="P2973" s="9">
        <v>8</v>
      </c>
      <c r="Q2973" s="9">
        <v>9</v>
      </c>
      <c r="R2973" s="9">
        <v>10</v>
      </c>
      <c r="S2973" s="9">
        <v>11</v>
      </c>
      <c r="T2973" s="9">
        <v>12</v>
      </c>
      <c r="U2973" s="9">
        <v>13</v>
      </c>
      <c r="V2973" s="9">
        <v>14</v>
      </c>
      <c r="W2973" s="9">
        <v>15</v>
      </c>
      <c r="X2973" s="9">
        <v>16</v>
      </c>
      <c r="Y2973" s="9">
        <v>17</v>
      </c>
      <c r="Z2973" s="9">
        <v>18</v>
      </c>
      <c r="AA2973" s="9">
        <v>19</v>
      </c>
      <c r="AB2973" s="9">
        <v>20</v>
      </c>
      <c r="AC2973" s="9">
        <v>21</v>
      </c>
      <c r="AD2973" s="9">
        <v>1</v>
      </c>
      <c r="AE2973" s="9">
        <v>2</v>
      </c>
      <c r="AF2973" s="9">
        <v>3</v>
      </c>
      <c r="AG2973" s="9">
        <v>4</v>
      </c>
      <c r="AH2973" s="9">
        <v>5</v>
      </c>
      <c r="AI2973" s="9">
        <v>6</v>
      </c>
      <c r="AJ2973" s="9">
        <v>7</v>
      </c>
      <c r="AK2973" s="9">
        <v>8</v>
      </c>
      <c r="AL2973" s="9">
        <v>9</v>
      </c>
      <c r="AM2973" s="9">
        <v>10</v>
      </c>
      <c r="AN2973" s="9">
        <v>11</v>
      </c>
      <c r="AO2973" s="9">
        <v>12</v>
      </c>
      <c r="AP2973" s="9">
        <v>13</v>
      </c>
      <c r="AQ2973" s="9">
        <v>14</v>
      </c>
      <c r="AR2973" s="9">
        <v>15</v>
      </c>
      <c r="AS2973" s="9">
        <v>16</v>
      </c>
      <c r="AT2973" s="9">
        <v>17</v>
      </c>
      <c r="AU2973" s="9">
        <v>18</v>
      </c>
      <c r="AV2973" s="9">
        <v>19</v>
      </c>
      <c r="AW2973" s="9">
        <v>20</v>
      </c>
      <c r="AX2973" s="9">
        <v>21</v>
      </c>
      <c r="AY2973" s="9">
        <v>1</v>
      </c>
      <c r="AZ2973" s="9">
        <v>2</v>
      </c>
      <c r="BA2973" s="9">
        <v>3</v>
      </c>
      <c r="BB2973" s="9">
        <v>4</v>
      </c>
      <c r="BC2973" s="9">
        <v>5</v>
      </c>
      <c r="BD2973" s="9">
        <v>6</v>
      </c>
      <c r="BE2973" s="9">
        <v>7</v>
      </c>
      <c r="BF2973" s="9">
        <v>8</v>
      </c>
      <c r="BG2973" s="9">
        <v>9</v>
      </c>
      <c r="BH2973" s="9">
        <v>10</v>
      </c>
      <c r="BI2973" s="9">
        <v>11</v>
      </c>
      <c r="BJ2973" s="9">
        <v>12</v>
      </c>
      <c r="BK2973" s="9">
        <v>13</v>
      </c>
      <c r="BL2973" s="9">
        <v>14</v>
      </c>
      <c r="BM2973" s="9">
        <v>15</v>
      </c>
      <c r="BN2973" s="9">
        <v>16</v>
      </c>
      <c r="BO2973" s="9">
        <v>17</v>
      </c>
      <c r="BP2973" s="9">
        <v>18</v>
      </c>
      <c r="BQ2973" s="9">
        <v>19</v>
      </c>
      <c r="BR2973" s="9">
        <v>20</v>
      </c>
      <c r="BS2973" s="9">
        <v>21</v>
      </c>
      <c r="BT2973" s="9">
        <v>9</v>
      </c>
    </row>
    <row r="2974" spans="1:72" x14ac:dyDescent="0.25">
      <c r="A2974" s="133"/>
      <c r="B2974" s="133"/>
      <c r="C2974" s="133"/>
      <c r="D2974" s="136"/>
      <c r="E2974" s="136"/>
      <c r="F2974" s="136"/>
      <c r="G2974" s="139"/>
      <c r="H2974" s="16" t="s">
        <v>1028</v>
      </c>
      <c r="I2974" s="17">
        <f t="shared" ref="I2974:AA2974" si="4612">SUM(I2969,I2968,I2967,I2965,I2963,I2962,I2961,I2957,I2956,I2952,I2949,I2948,I2946,I2945,I2944,I2940,I2939,I2938,I2937,I2936,I2934,I2933,I2932,I2930,I2929,I2927,I2926,I2924,I2923,I2922,I2920,I2919,I2918,I2916,I2914,I2913,I2912,I2911,I2910,I2908)</f>
        <v>0</v>
      </c>
      <c r="J2974" s="17">
        <f t="shared" si="4612"/>
        <v>0</v>
      </c>
      <c r="K2974" s="17">
        <f t="shared" si="4612"/>
        <v>0</v>
      </c>
      <c r="L2974" s="17">
        <f t="shared" si="4612"/>
        <v>0</v>
      </c>
      <c r="M2974" s="17">
        <f t="shared" si="4612"/>
        <v>0</v>
      </c>
      <c r="N2974" s="17">
        <f t="shared" si="4612"/>
        <v>0</v>
      </c>
      <c r="O2974" s="17">
        <f t="shared" ref="O2974" si="4613">SUM(O2969,O2968,O2967,O2965,O2963,O2962,O2961,O2957,O2956,O2952,O2949,O2948,O2946,O2945,O2944,O2940,O2939,O2938,O2937,O2936,O2934,O2933,O2932,O2930,O2929,O2927,O2926,O2924,O2923,O2922,O2920,O2919,O2918,O2916,O2914,O2913,O2912,O2911,O2910,O2908)</f>
        <v>0</v>
      </c>
      <c r="P2974" s="17">
        <f t="shared" si="4612"/>
        <v>0</v>
      </c>
      <c r="Q2974" s="17">
        <f t="shared" si="4612"/>
        <v>0</v>
      </c>
      <c r="R2974" s="17">
        <f t="shared" si="4612"/>
        <v>0</v>
      </c>
      <c r="S2974" s="17">
        <f t="shared" si="4612"/>
        <v>0</v>
      </c>
      <c r="T2974" s="17">
        <f t="shared" si="4612"/>
        <v>0</v>
      </c>
      <c r="U2974" s="17">
        <f t="shared" si="4612"/>
        <v>0</v>
      </c>
      <c r="V2974" s="17">
        <f t="shared" si="4612"/>
        <v>0</v>
      </c>
      <c r="W2974" s="17">
        <f t="shared" si="4612"/>
        <v>0</v>
      </c>
      <c r="X2974" s="17">
        <f t="shared" si="4612"/>
        <v>0</v>
      </c>
      <c r="Y2974" s="17">
        <f t="shared" si="4612"/>
        <v>0</v>
      </c>
      <c r="Z2974" s="17">
        <f t="shared" si="4612"/>
        <v>0</v>
      </c>
      <c r="AA2974" s="17">
        <f t="shared" si="4612"/>
        <v>0</v>
      </c>
      <c r="AB2974" s="17">
        <v>0</v>
      </c>
      <c r="AC2974" s="17">
        <v>0</v>
      </c>
      <c r="AD2974" s="17">
        <f t="shared" ref="AD2974:AV2974" si="4614">SUM(AD2969,AD2968,AD2967,AD2965,AD2963,AD2962,AD2961,AD2957,AD2956,AD2952,AD2949,AD2948,AD2946,AD2945,AD2944,AD2940,AD2939,AD2938,AD2937,AD2936,AD2934,AD2933,AD2932,AD2930,AD2929,AD2927,AD2926,AD2924,AD2923,AD2922,AD2920,AD2919,AD2918,AD2916,AD2914,AD2913,AD2912,AD2911,AD2910,AD2908)</f>
        <v>0</v>
      </c>
      <c r="AE2974" s="17">
        <f t="shared" si="4614"/>
        <v>0</v>
      </c>
      <c r="AF2974" s="17">
        <f t="shared" si="4614"/>
        <v>0</v>
      </c>
      <c r="AG2974" s="17">
        <f t="shared" si="4614"/>
        <v>0</v>
      </c>
      <c r="AH2974" s="17">
        <f t="shared" si="4614"/>
        <v>0</v>
      </c>
      <c r="AI2974" s="17">
        <f t="shared" si="4614"/>
        <v>0</v>
      </c>
      <c r="AJ2974" s="17">
        <f t="shared" ref="AJ2974" si="4615">SUM(AJ2969,AJ2968,AJ2967,AJ2965,AJ2963,AJ2962,AJ2961,AJ2957,AJ2956,AJ2952,AJ2949,AJ2948,AJ2946,AJ2945,AJ2944,AJ2940,AJ2939,AJ2938,AJ2937,AJ2936,AJ2934,AJ2933,AJ2932,AJ2930,AJ2929,AJ2927,AJ2926,AJ2924,AJ2923,AJ2922,AJ2920,AJ2919,AJ2918,AJ2916,AJ2914,AJ2913,AJ2912,AJ2911,AJ2910,AJ2908)</f>
        <v>0</v>
      </c>
      <c r="AK2974" s="17">
        <f t="shared" si="4614"/>
        <v>0</v>
      </c>
      <c r="AL2974" s="17">
        <f t="shared" si="4614"/>
        <v>0</v>
      </c>
      <c r="AM2974" s="17">
        <f t="shared" si="4614"/>
        <v>0</v>
      </c>
      <c r="AN2974" s="17">
        <f t="shared" si="4614"/>
        <v>0</v>
      </c>
      <c r="AO2974" s="17">
        <f t="shared" si="4614"/>
        <v>0</v>
      </c>
      <c r="AP2974" s="17">
        <f t="shared" si="4614"/>
        <v>0</v>
      </c>
      <c r="AQ2974" s="17">
        <f t="shared" si="4614"/>
        <v>0</v>
      </c>
      <c r="AR2974" s="17">
        <f t="shared" si="4614"/>
        <v>0</v>
      </c>
      <c r="AS2974" s="17">
        <f t="shared" si="4614"/>
        <v>0</v>
      </c>
      <c r="AT2974" s="17">
        <f t="shared" si="4614"/>
        <v>0</v>
      </c>
      <c r="AU2974" s="17">
        <f t="shared" si="4614"/>
        <v>0</v>
      </c>
      <c r="AV2974" s="17">
        <f t="shared" si="4614"/>
        <v>0</v>
      </c>
      <c r="AW2974" s="17">
        <v>0</v>
      </c>
      <c r="AX2974" s="17">
        <v>0</v>
      </c>
      <c r="AY2974" s="17">
        <f t="shared" ref="AY2974:BQ2974" si="4616">SUM(AY2969,AY2968,AY2967,AY2965,AY2963,AY2962,AY2961,AY2957,AY2956,AY2952,AY2949,AY2948,AY2946,AY2945,AY2944,AY2940,AY2939,AY2938,AY2937,AY2936,AY2934,AY2933,AY2932,AY2930,AY2929,AY2927,AY2926,AY2924,AY2923,AY2922,AY2920,AY2919,AY2918,AY2916,AY2914,AY2913,AY2912,AY2911,AY2910,AY2908)</f>
        <v>600000</v>
      </c>
      <c r="AZ2974" s="17">
        <f t="shared" si="4616"/>
        <v>88501</v>
      </c>
      <c r="BA2974" s="17">
        <f t="shared" si="4616"/>
        <v>0</v>
      </c>
      <c r="BB2974" s="17">
        <f t="shared" si="4616"/>
        <v>0</v>
      </c>
      <c r="BC2974" s="17">
        <f t="shared" si="4616"/>
        <v>0</v>
      </c>
      <c r="BD2974" s="17">
        <f t="shared" si="4616"/>
        <v>0</v>
      </c>
      <c r="BE2974" s="17">
        <f t="shared" ref="BE2974" si="4617">SUM(BE2969,BE2968,BE2967,BE2965,BE2963,BE2962,BE2961,BE2957,BE2956,BE2952,BE2949,BE2948,BE2946,BE2945,BE2944,BE2940,BE2939,BE2938,BE2937,BE2936,BE2934,BE2933,BE2932,BE2930,BE2929,BE2927,BE2926,BE2924,BE2923,BE2922,BE2920,BE2919,BE2918,BE2916,BE2914,BE2913,BE2912,BE2911,BE2910,BE2908)</f>
        <v>688501</v>
      </c>
      <c r="BF2974" s="17">
        <f t="shared" si="4616"/>
        <v>0</v>
      </c>
      <c r="BG2974" s="17">
        <f t="shared" si="4616"/>
        <v>0</v>
      </c>
      <c r="BH2974" s="17">
        <f t="shared" si="4616"/>
        <v>88501</v>
      </c>
      <c r="BI2974" s="17">
        <f t="shared" si="4616"/>
        <v>0</v>
      </c>
      <c r="BJ2974" s="17">
        <f t="shared" si="4616"/>
        <v>0</v>
      </c>
      <c r="BK2974" s="17">
        <f t="shared" si="4616"/>
        <v>0</v>
      </c>
      <c r="BL2974" s="17">
        <f t="shared" si="4616"/>
        <v>0</v>
      </c>
      <c r="BM2974" s="17">
        <f t="shared" si="4616"/>
        <v>0</v>
      </c>
      <c r="BN2974" s="17">
        <f t="shared" si="4616"/>
        <v>0</v>
      </c>
      <c r="BO2974" s="17">
        <f t="shared" si="4616"/>
        <v>0</v>
      </c>
      <c r="BP2974" s="17">
        <f t="shared" si="4616"/>
        <v>0</v>
      </c>
      <c r="BQ2974" s="17">
        <f t="shared" si="4616"/>
        <v>0</v>
      </c>
      <c r="BR2974" s="17">
        <v>88501</v>
      </c>
      <c r="BS2974" s="17">
        <v>600000</v>
      </c>
      <c r="BT2974" s="17" t="e">
        <f>IF(#REF!=0,"-",#REF!/#REF!*100)</f>
        <v>#REF!</v>
      </c>
    </row>
    <row r="2975" spans="1:72" ht="22.5" x14ac:dyDescent="0.25">
      <c r="A2975" s="133"/>
      <c r="B2975" s="133"/>
      <c r="C2975" s="133"/>
      <c r="D2975" s="136"/>
      <c r="E2975" s="136"/>
      <c r="F2975" s="136"/>
      <c r="G2975" s="139"/>
      <c r="H2975" s="16" t="s">
        <v>123</v>
      </c>
      <c r="I2975" s="17">
        <f t="shared" ref="I2975:AA2975" si="4618">SUM(I2954)</f>
        <v>0</v>
      </c>
      <c r="J2975" s="17">
        <f t="shared" si="4618"/>
        <v>0</v>
      </c>
      <c r="K2975" s="17">
        <f t="shared" si="4618"/>
        <v>0</v>
      </c>
      <c r="L2975" s="17">
        <f t="shared" si="4618"/>
        <v>0</v>
      </c>
      <c r="M2975" s="17">
        <f t="shared" si="4618"/>
        <v>0</v>
      </c>
      <c r="N2975" s="17">
        <f t="shared" si="4618"/>
        <v>0</v>
      </c>
      <c r="O2975" s="17">
        <f t="shared" ref="O2975" si="4619">SUM(O2954)</f>
        <v>0</v>
      </c>
      <c r="P2975" s="17">
        <f t="shared" si="4618"/>
        <v>0</v>
      </c>
      <c r="Q2975" s="17">
        <f t="shared" si="4618"/>
        <v>0</v>
      </c>
      <c r="R2975" s="17">
        <f t="shared" si="4618"/>
        <v>0</v>
      </c>
      <c r="S2975" s="17">
        <f t="shared" si="4618"/>
        <v>0</v>
      </c>
      <c r="T2975" s="17">
        <f t="shared" si="4618"/>
        <v>0</v>
      </c>
      <c r="U2975" s="17">
        <f t="shared" si="4618"/>
        <v>0</v>
      </c>
      <c r="V2975" s="17">
        <f t="shared" si="4618"/>
        <v>0</v>
      </c>
      <c r="W2975" s="17">
        <f t="shared" si="4618"/>
        <v>0</v>
      </c>
      <c r="X2975" s="17">
        <f t="shared" si="4618"/>
        <v>0</v>
      </c>
      <c r="Y2975" s="17">
        <f t="shared" si="4618"/>
        <v>0</v>
      </c>
      <c r="Z2975" s="17">
        <f t="shared" si="4618"/>
        <v>0</v>
      </c>
      <c r="AA2975" s="17">
        <f t="shared" si="4618"/>
        <v>0</v>
      </c>
      <c r="AB2975" s="17">
        <v>0</v>
      </c>
      <c r="AC2975" s="17">
        <v>0</v>
      </c>
      <c r="AD2975" s="17">
        <f t="shared" ref="AD2975:AV2975" si="4620">SUM(AD2954)</f>
        <v>0</v>
      </c>
      <c r="AE2975" s="17">
        <f t="shared" si="4620"/>
        <v>0</v>
      </c>
      <c r="AF2975" s="17">
        <f t="shared" si="4620"/>
        <v>0</v>
      </c>
      <c r="AG2975" s="17">
        <f t="shared" si="4620"/>
        <v>0</v>
      </c>
      <c r="AH2975" s="17">
        <f t="shared" si="4620"/>
        <v>0</v>
      </c>
      <c r="AI2975" s="17">
        <f t="shared" si="4620"/>
        <v>0</v>
      </c>
      <c r="AJ2975" s="17">
        <f t="shared" ref="AJ2975" si="4621">SUM(AJ2954)</f>
        <v>0</v>
      </c>
      <c r="AK2975" s="17">
        <f t="shared" si="4620"/>
        <v>0</v>
      </c>
      <c r="AL2975" s="17">
        <f t="shared" si="4620"/>
        <v>0</v>
      </c>
      <c r="AM2975" s="17">
        <f t="shared" si="4620"/>
        <v>0</v>
      </c>
      <c r="AN2975" s="17">
        <f t="shared" si="4620"/>
        <v>0</v>
      </c>
      <c r="AO2975" s="17">
        <f t="shared" si="4620"/>
        <v>0</v>
      </c>
      <c r="AP2975" s="17">
        <f t="shared" si="4620"/>
        <v>0</v>
      </c>
      <c r="AQ2975" s="17">
        <f t="shared" si="4620"/>
        <v>0</v>
      </c>
      <c r="AR2975" s="17">
        <f t="shared" si="4620"/>
        <v>0</v>
      </c>
      <c r="AS2975" s="17">
        <f t="shared" si="4620"/>
        <v>0</v>
      </c>
      <c r="AT2975" s="17">
        <f t="shared" si="4620"/>
        <v>0</v>
      </c>
      <c r="AU2975" s="17">
        <f t="shared" si="4620"/>
        <v>0</v>
      </c>
      <c r="AV2975" s="17">
        <f t="shared" si="4620"/>
        <v>0</v>
      </c>
      <c r="AW2975" s="17">
        <v>0</v>
      </c>
      <c r="AX2975" s="17">
        <v>0</v>
      </c>
      <c r="AY2975" s="17">
        <f t="shared" ref="AY2975:BQ2975" si="4622">SUM(AY2954)</f>
        <v>0</v>
      </c>
      <c r="AZ2975" s="17">
        <f t="shared" si="4622"/>
        <v>0</v>
      </c>
      <c r="BA2975" s="17">
        <f t="shared" si="4622"/>
        <v>0</v>
      </c>
      <c r="BB2975" s="17">
        <f t="shared" si="4622"/>
        <v>0</v>
      </c>
      <c r="BC2975" s="17">
        <f t="shared" si="4622"/>
        <v>0</v>
      </c>
      <c r="BD2975" s="17">
        <f t="shared" si="4622"/>
        <v>0</v>
      </c>
      <c r="BE2975" s="17">
        <f t="shared" ref="BE2975" si="4623">SUM(BE2954)</f>
        <v>0</v>
      </c>
      <c r="BF2975" s="17">
        <f t="shared" si="4622"/>
        <v>0</v>
      </c>
      <c r="BG2975" s="17">
        <f t="shared" si="4622"/>
        <v>0</v>
      </c>
      <c r="BH2975" s="17">
        <f t="shared" si="4622"/>
        <v>0</v>
      </c>
      <c r="BI2975" s="17">
        <f t="shared" si="4622"/>
        <v>0</v>
      </c>
      <c r="BJ2975" s="17">
        <f t="shared" si="4622"/>
        <v>0</v>
      </c>
      <c r="BK2975" s="17">
        <f t="shared" si="4622"/>
        <v>0</v>
      </c>
      <c r="BL2975" s="17">
        <f t="shared" si="4622"/>
        <v>0</v>
      </c>
      <c r="BM2975" s="17">
        <f t="shared" si="4622"/>
        <v>0</v>
      </c>
      <c r="BN2975" s="17">
        <f t="shared" si="4622"/>
        <v>0</v>
      </c>
      <c r="BO2975" s="17">
        <f t="shared" si="4622"/>
        <v>0</v>
      </c>
      <c r="BP2975" s="17">
        <f t="shared" si="4622"/>
        <v>0</v>
      </c>
      <c r="BQ2975" s="17">
        <f t="shared" si="4622"/>
        <v>0</v>
      </c>
      <c r="BR2975" s="17">
        <v>0</v>
      </c>
      <c r="BS2975" s="17">
        <v>0</v>
      </c>
      <c r="BT2975" s="17" t="e">
        <f>IF(#REF!=0,"-",#REF!/#REF!*100)</f>
        <v>#REF!</v>
      </c>
    </row>
    <row r="2976" spans="1:72" x14ac:dyDescent="0.25">
      <c r="A2976" s="133"/>
      <c r="B2976" s="133"/>
      <c r="C2976" s="133"/>
      <c r="D2976" s="136"/>
      <c r="E2976" s="136"/>
      <c r="F2976" s="136"/>
      <c r="G2976" s="139"/>
      <c r="H2976" s="16" t="s">
        <v>1029</v>
      </c>
      <c r="I2976" s="17">
        <f t="shared" ref="I2976:AA2976" si="4624">SUM(I2955)</f>
        <v>0</v>
      </c>
      <c r="J2976" s="17">
        <f t="shared" si="4624"/>
        <v>0</v>
      </c>
      <c r="K2976" s="17">
        <f t="shared" si="4624"/>
        <v>0</v>
      </c>
      <c r="L2976" s="17">
        <f t="shared" si="4624"/>
        <v>0</v>
      </c>
      <c r="M2976" s="17">
        <f t="shared" si="4624"/>
        <v>0</v>
      </c>
      <c r="N2976" s="17">
        <f t="shared" si="4624"/>
        <v>0</v>
      </c>
      <c r="O2976" s="17">
        <f t="shared" ref="O2976" si="4625">SUM(O2955)</f>
        <v>0</v>
      </c>
      <c r="P2976" s="17">
        <f t="shared" si="4624"/>
        <v>0</v>
      </c>
      <c r="Q2976" s="17">
        <f t="shared" si="4624"/>
        <v>0</v>
      </c>
      <c r="R2976" s="17">
        <f t="shared" si="4624"/>
        <v>0</v>
      </c>
      <c r="S2976" s="17">
        <f t="shared" si="4624"/>
        <v>0</v>
      </c>
      <c r="T2976" s="17">
        <f t="shared" si="4624"/>
        <v>0</v>
      </c>
      <c r="U2976" s="17">
        <f t="shared" si="4624"/>
        <v>0</v>
      </c>
      <c r="V2976" s="17">
        <f t="shared" si="4624"/>
        <v>0</v>
      </c>
      <c r="W2976" s="17">
        <f t="shared" si="4624"/>
        <v>0</v>
      </c>
      <c r="X2976" s="17">
        <f t="shared" si="4624"/>
        <v>0</v>
      </c>
      <c r="Y2976" s="17">
        <f t="shared" si="4624"/>
        <v>0</v>
      </c>
      <c r="Z2976" s="17">
        <f t="shared" si="4624"/>
        <v>0</v>
      </c>
      <c r="AA2976" s="17">
        <f t="shared" si="4624"/>
        <v>0</v>
      </c>
      <c r="AB2976" s="17">
        <v>0</v>
      </c>
      <c r="AC2976" s="17">
        <v>0</v>
      </c>
      <c r="AD2976" s="17">
        <f t="shared" ref="AD2976:AV2976" si="4626">SUM(AD2955)</f>
        <v>0</v>
      </c>
      <c r="AE2976" s="17">
        <f t="shared" si="4626"/>
        <v>0</v>
      </c>
      <c r="AF2976" s="17">
        <f t="shared" si="4626"/>
        <v>0</v>
      </c>
      <c r="AG2976" s="17">
        <f t="shared" si="4626"/>
        <v>0</v>
      </c>
      <c r="AH2976" s="17">
        <f t="shared" si="4626"/>
        <v>0</v>
      </c>
      <c r="AI2976" s="17">
        <f t="shared" si="4626"/>
        <v>0</v>
      </c>
      <c r="AJ2976" s="17">
        <f t="shared" ref="AJ2976" si="4627">SUM(AJ2955)</f>
        <v>0</v>
      </c>
      <c r="AK2976" s="17">
        <f t="shared" si="4626"/>
        <v>0</v>
      </c>
      <c r="AL2976" s="17">
        <f t="shared" si="4626"/>
        <v>0</v>
      </c>
      <c r="AM2976" s="17">
        <f t="shared" si="4626"/>
        <v>0</v>
      </c>
      <c r="AN2976" s="17">
        <f t="shared" si="4626"/>
        <v>0</v>
      </c>
      <c r="AO2976" s="17">
        <f t="shared" si="4626"/>
        <v>0</v>
      </c>
      <c r="AP2976" s="17">
        <f t="shared" si="4626"/>
        <v>0</v>
      </c>
      <c r="AQ2976" s="17">
        <f t="shared" si="4626"/>
        <v>0</v>
      </c>
      <c r="AR2976" s="17">
        <f t="shared" si="4626"/>
        <v>0</v>
      </c>
      <c r="AS2976" s="17">
        <f t="shared" si="4626"/>
        <v>0</v>
      </c>
      <c r="AT2976" s="17">
        <f t="shared" si="4626"/>
        <v>0</v>
      </c>
      <c r="AU2976" s="17">
        <f t="shared" si="4626"/>
        <v>0</v>
      </c>
      <c r="AV2976" s="17">
        <f t="shared" si="4626"/>
        <v>0</v>
      </c>
      <c r="AW2976" s="17">
        <v>0</v>
      </c>
      <c r="AX2976" s="17">
        <v>0</v>
      </c>
      <c r="AY2976" s="17">
        <f t="shared" ref="AY2976:BQ2976" si="4628">SUM(AY2955)</f>
        <v>0</v>
      </c>
      <c r="AZ2976" s="17">
        <f t="shared" si="4628"/>
        <v>0</v>
      </c>
      <c r="BA2976" s="17">
        <f t="shared" si="4628"/>
        <v>0</v>
      </c>
      <c r="BB2976" s="17">
        <f t="shared" si="4628"/>
        <v>0</v>
      </c>
      <c r="BC2976" s="17">
        <f t="shared" si="4628"/>
        <v>0</v>
      </c>
      <c r="BD2976" s="17">
        <f t="shared" si="4628"/>
        <v>0</v>
      </c>
      <c r="BE2976" s="17">
        <f t="shared" ref="BE2976" si="4629">SUM(BE2955)</f>
        <v>0</v>
      </c>
      <c r="BF2976" s="17">
        <f t="shared" si="4628"/>
        <v>0</v>
      </c>
      <c r="BG2976" s="17">
        <f t="shared" si="4628"/>
        <v>0</v>
      </c>
      <c r="BH2976" s="17">
        <f t="shared" si="4628"/>
        <v>0</v>
      </c>
      <c r="BI2976" s="17">
        <f t="shared" si="4628"/>
        <v>0</v>
      </c>
      <c r="BJ2976" s="17">
        <f t="shared" si="4628"/>
        <v>0</v>
      </c>
      <c r="BK2976" s="17">
        <f t="shared" si="4628"/>
        <v>0</v>
      </c>
      <c r="BL2976" s="17">
        <f t="shared" si="4628"/>
        <v>0</v>
      </c>
      <c r="BM2976" s="17">
        <f t="shared" si="4628"/>
        <v>0</v>
      </c>
      <c r="BN2976" s="17">
        <f t="shared" si="4628"/>
        <v>0</v>
      </c>
      <c r="BO2976" s="17">
        <f t="shared" si="4628"/>
        <v>0</v>
      </c>
      <c r="BP2976" s="17">
        <f t="shared" si="4628"/>
        <v>0</v>
      </c>
      <c r="BQ2976" s="17">
        <f t="shared" si="4628"/>
        <v>0</v>
      </c>
      <c r="BR2976" s="17">
        <v>0</v>
      </c>
      <c r="BS2976" s="17">
        <v>0</v>
      </c>
      <c r="BT2976" s="17" t="e">
        <f>IF(#REF!=0,"-",#REF!/#REF!*100)</f>
        <v>#REF!</v>
      </c>
    </row>
    <row r="2977" spans="1:72" x14ac:dyDescent="0.25">
      <c r="A2977" s="134"/>
      <c r="B2977" s="134"/>
      <c r="C2977" s="134"/>
      <c r="D2977" s="137"/>
      <c r="E2977" s="137"/>
      <c r="F2977" s="137"/>
      <c r="G2977" s="140"/>
      <c r="H2977" s="18" t="s">
        <v>55</v>
      </c>
      <c r="I2977" s="17">
        <f t="shared" ref="I2977:AA2977" si="4630">SUM(I2974:I2976)</f>
        <v>0</v>
      </c>
      <c r="J2977" s="17">
        <f t="shared" si="4630"/>
        <v>0</v>
      </c>
      <c r="K2977" s="17">
        <f t="shared" si="4630"/>
        <v>0</v>
      </c>
      <c r="L2977" s="17">
        <f t="shared" si="4630"/>
        <v>0</v>
      </c>
      <c r="M2977" s="17">
        <f t="shared" si="4630"/>
        <v>0</v>
      </c>
      <c r="N2977" s="17">
        <f t="shared" si="4630"/>
        <v>0</v>
      </c>
      <c r="O2977" s="17">
        <f t="shared" ref="O2977" si="4631">SUM(O2974:O2976)</f>
        <v>0</v>
      </c>
      <c r="P2977" s="17">
        <f t="shared" si="4630"/>
        <v>0</v>
      </c>
      <c r="Q2977" s="17">
        <f t="shared" si="4630"/>
        <v>0</v>
      </c>
      <c r="R2977" s="17">
        <f t="shared" si="4630"/>
        <v>0</v>
      </c>
      <c r="S2977" s="17">
        <f t="shared" si="4630"/>
        <v>0</v>
      </c>
      <c r="T2977" s="17">
        <f t="shared" si="4630"/>
        <v>0</v>
      </c>
      <c r="U2977" s="17">
        <f t="shared" si="4630"/>
        <v>0</v>
      </c>
      <c r="V2977" s="17">
        <f t="shared" si="4630"/>
        <v>0</v>
      </c>
      <c r="W2977" s="17">
        <f t="shared" si="4630"/>
        <v>0</v>
      </c>
      <c r="X2977" s="17">
        <f t="shared" si="4630"/>
        <v>0</v>
      </c>
      <c r="Y2977" s="17">
        <f t="shared" si="4630"/>
        <v>0</v>
      </c>
      <c r="Z2977" s="17">
        <f t="shared" si="4630"/>
        <v>0</v>
      </c>
      <c r="AA2977" s="17">
        <f t="shared" si="4630"/>
        <v>0</v>
      </c>
      <c r="AB2977" s="17">
        <v>0</v>
      </c>
      <c r="AC2977" s="17">
        <v>0</v>
      </c>
      <c r="AD2977" s="17">
        <f t="shared" ref="AD2977:AV2977" si="4632">SUM(AD2974:AD2976)</f>
        <v>0</v>
      </c>
      <c r="AE2977" s="17">
        <f t="shared" si="4632"/>
        <v>0</v>
      </c>
      <c r="AF2977" s="17">
        <f t="shared" si="4632"/>
        <v>0</v>
      </c>
      <c r="AG2977" s="17">
        <f t="shared" si="4632"/>
        <v>0</v>
      </c>
      <c r="AH2977" s="17">
        <f t="shared" si="4632"/>
        <v>0</v>
      </c>
      <c r="AI2977" s="17">
        <f t="shared" si="4632"/>
        <v>0</v>
      </c>
      <c r="AJ2977" s="17">
        <f t="shared" ref="AJ2977" si="4633">SUM(AJ2974:AJ2976)</f>
        <v>0</v>
      </c>
      <c r="AK2977" s="17">
        <f t="shared" si="4632"/>
        <v>0</v>
      </c>
      <c r="AL2977" s="17">
        <f t="shared" si="4632"/>
        <v>0</v>
      </c>
      <c r="AM2977" s="17">
        <f t="shared" si="4632"/>
        <v>0</v>
      </c>
      <c r="AN2977" s="17">
        <f t="shared" si="4632"/>
        <v>0</v>
      </c>
      <c r="AO2977" s="17">
        <f t="shared" si="4632"/>
        <v>0</v>
      </c>
      <c r="AP2977" s="17">
        <f t="shared" si="4632"/>
        <v>0</v>
      </c>
      <c r="AQ2977" s="17">
        <f t="shared" si="4632"/>
        <v>0</v>
      </c>
      <c r="AR2977" s="17">
        <f t="shared" si="4632"/>
        <v>0</v>
      </c>
      <c r="AS2977" s="17">
        <f t="shared" si="4632"/>
        <v>0</v>
      </c>
      <c r="AT2977" s="17">
        <f t="shared" si="4632"/>
        <v>0</v>
      </c>
      <c r="AU2977" s="17">
        <f t="shared" si="4632"/>
        <v>0</v>
      </c>
      <c r="AV2977" s="17">
        <f t="shared" si="4632"/>
        <v>0</v>
      </c>
      <c r="AW2977" s="17">
        <v>0</v>
      </c>
      <c r="AX2977" s="17">
        <v>0</v>
      </c>
      <c r="AY2977" s="17">
        <f t="shared" ref="AY2977:BQ2977" si="4634">SUM(AY2974:AY2976)</f>
        <v>600000</v>
      </c>
      <c r="AZ2977" s="17">
        <f t="shared" si="4634"/>
        <v>88501</v>
      </c>
      <c r="BA2977" s="17">
        <f t="shared" si="4634"/>
        <v>0</v>
      </c>
      <c r="BB2977" s="17">
        <f t="shared" si="4634"/>
        <v>0</v>
      </c>
      <c r="BC2977" s="17">
        <f t="shared" si="4634"/>
        <v>0</v>
      </c>
      <c r="BD2977" s="17">
        <f t="shared" si="4634"/>
        <v>0</v>
      </c>
      <c r="BE2977" s="17">
        <f t="shared" ref="BE2977" si="4635">SUM(BE2974:BE2976)</f>
        <v>688501</v>
      </c>
      <c r="BF2977" s="17">
        <f t="shared" si="4634"/>
        <v>0</v>
      </c>
      <c r="BG2977" s="17">
        <f t="shared" si="4634"/>
        <v>0</v>
      </c>
      <c r="BH2977" s="17">
        <f t="shared" si="4634"/>
        <v>88501</v>
      </c>
      <c r="BI2977" s="17">
        <f t="shared" si="4634"/>
        <v>0</v>
      </c>
      <c r="BJ2977" s="17">
        <f t="shared" si="4634"/>
        <v>0</v>
      </c>
      <c r="BK2977" s="17">
        <f t="shared" si="4634"/>
        <v>0</v>
      </c>
      <c r="BL2977" s="17">
        <f t="shared" si="4634"/>
        <v>0</v>
      </c>
      <c r="BM2977" s="17">
        <f t="shared" si="4634"/>
        <v>0</v>
      </c>
      <c r="BN2977" s="17">
        <f t="shared" si="4634"/>
        <v>0</v>
      </c>
      <c r="BO2977" s="17">
        <f t="shared" si="4634"/>
        <v>0</v>
      </c>
      <c r="BP2977" s="17">
        <f t="shared" si="4634"/>
        <v>0</v>
      </c>
      <c r="BQ2977" s="17">
        <f t="shared" si="4634"/>
        <v>0</v>
      </c>
      <c r="BR2977" s="17">
        <v>88501</v>
      </c>
      <c r="BS2977" s="17">
        <v>600000</v>
      </c>
      <c r="BT2977" s="17" t="e">
        <f>IF(#REF!=0,"-",#REF!/#REF!*100)</f>
        <v>#REF!</v>
      </c>
    </row>
    <row r="2978" spans="1:72" x14ac:dyDescent="0.25">
      <c r="A2978" s="13" t="s">
        <v>0</v>
      </c>
      <c r="B2978" s="13" t="s">
        <v>0</v>
      </c>
      <c r="C2978" s="13" t="s">
        <v>0</v>
      </c>
      <c r="D2978" s="98" t="s">
        <v>0</v>
      </c>
      <c r="E2978" s="98" t="s">
        <v>0</v>
      </c>
      <c r="F2978" s="98" t="s">
        <v>0</v>
      </c>
      <c r="G2978" s="13" t="s">
        <v>0</v>
      </c>
      <c r="H2978" s="19" t="s">
        <v>0</v>
      </c>
      <c r="I2978" s="19" t="s">
        <v>0</v>
      </c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>
        <v>0</v>
      </c>
      <c r="AC2978" s="19">
        <v>0</v>
      </c>
      <c r="AD2978" s="19" t="s">
        <v>0</v>
      </c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>
        <v>0</v>
      </c>
      <c r="AX2978" s="19">
        <v>0</v>
      </c>
      <c r="AY2978" s="19" t="s">
        <v>0</v>
      </c>
      <c r="AZ2978" s="19"/>
      <c r="BA2978" s="19"/>
      <c r="BB2978" s="19"/>
      <c r="BC2978" s="19"/>
      <c r="BD2978" s="19"/>
      <c r="BE2978" s="19"/>
      <c r="BF2978" s="19"/>
      <c r="BG2978" s="19"/>
      <c r="BH2978" s="19"/>
      <c r="BI2978" s="19"/>
      <c r="BJ2978" s="19"/>
      <c r="BK2978" s="19"/>
      <c r="BL2978" s="19"/>
      <c r="BM2978" s="19"/>
      <c r="BN2978" s="19"/>
      <c r="BO2978" s="19"/>
      <c r="BP2978" s="19"/>
      <c r="BQ2978" s="19"/>
      <c r="BR2978" s="19">
        <v>0</v>
      </c>
      <c r="BS2978" s="19">
        <v>0</v>
      </c>
      <c r="BT2978" s="19"/>
    </row>
    <row r="2979" spans="1:72" x14ac:dyDescent="0.25">
      <c r="A2979" s="13" t="s">
        <v>0</v>
      </c>
      <c r="B2979" s="13" t="s">
        <v>0</v>
      </c>
      <c r="C2979" s="13" t="s">
        <v>0</v>
      </c>
      <c r="D2979" s="98" t="s">
        <v>0</v>
      </c>
      <c r="E2979" s="98" t="s">
        <v>0</v>
      </c>
      <c r="F2979" s="98" t="s">
        <v>0</v>
      </c>
      <c r="G2979" s="13" t="s">
        <v>0</v>
      </c>
      <c r="H2979" s="10" t="s">
        <v>1030</v>
      </c>
      <c r="I2979" s="11">
        <f t="shared" ref="I2979:AA2979" si="4636">SUM(I2970)</f>
        <v>0</v>
      </c>
      <c r="J2979" s="11">
        <f t="shared" si="4636"/>
        <v>0</v>
      </c>
      <c r="K2979" s="11">
        <f t="shared" si="4636"/>
        <v>0</v>
      </c>
      <c r="L2979" s="11">
        <f t="shared" si="4636"/>
        <v>0</v>
      </c>
      <c r="M2979" s="11">
        <f t="shared" si="4636"/>
        <v>0</v>
      </c>
      <c r="N2979" s="11">
        <f t="shared" si="4636"/>
        <v>0</v>
      </c>
      <c r="O2979" s="11">
        <f t="shared" si="4636"/>
        <v>0</v>
      </c>
      <c r="P2979" s="11">
        <f t="shared" si="4636"/>
        <v>0</v>
      </c>
      <c r="Q2979" s="11">
        <f t="shared" si="4636"/>
        <v>0</v>
      </c>
      <c r="R2979" s="11">
        <f t="shared" si="4636"/>
        <v>0</v>
      </c>
      <c r="S2979" s="11">
        <f t="shared" si="4636"/>
        <v>0</v>
      </c>
      <c r="T2979" s="11">
        <f t="shared" si="4636"/>
        <v>0</v>
      </c>
      <c r="U2979" s="11">
        <f t="shared" si="4636"/>
        <v>0</v>
      </c>
      <c r="V2979" s="11">
        <f t="shared" si="4636"/>
        <v>0</v>
      </c>
      <c r="W2979" s="11">
        <f t="shared" si="4636"/>
        <v>0</v>
      </c>
      <c r="X2979" s="11">
        <f t="shared" si="4636"/>
        <v>0</v>
      </c>
      <c r="Y2979" s="11">
        <f t="shared" si="4636"/>
        <v>0</v>
      </c>
      <c r="Z2979" s="11">
        <f t="shared" si="4636"/>
        <v>0</v>
      </c>
      <c r="AA2979" s="11">
        <f t="shared" si="4636"/>
        <v>0</v>
      </c>
      <c r="AB2979" s="11">
        <v>0</v>
      </c>
      <c r="AC2979" s="11">
        <v>0</v>
      </c>
      <c r="AD2979" s="11">
        <f t="shared" ref="AD2979:AV2979" si="4637">SUM(AD2970)</f>
        <v>0</v>
      </c>
      <c r="AE2979" s="11">
        <f t="shared" si="4637"/>
        <v>0</v>
      </c>
      <c r="AF2979" s="11">
        <f t="shared" si="4637"/>
        <v>0</v>
      </c>
      <c r="AG2979" s="11">
        <f t="shared" si="4637"/>
        <v>0</v>
      </c>
      <c r="AH2979" s="11">
        <f t="shared" si="4637"/>
        <v>0</v>
      </c>
      <c r="AI2979" s="11">
        <f t="shared" si="4637"/>
        <v>0</v>
      </c>
      <c r="AJ2979" s="11">
        <f t="shared" si="4637"/>
        <v>0</v>
      </c>
      <c r="AK2979" s="11">
        <f t="shared" si="4637"/>
        <v>0</v>
      </c>
      <c r="AL2979" s="11">
        <f t="shared" si="4637"/>
        <v>0</v>
      </c>
      <c r="AM2979" s="11">
        <f t="shared" si="4637"/>
        <v>0</v>
      </c>
      <c r="AN2979" s="11">
        <f t="shared" si="4637"/>
        <v>0</v>
      </c>
      <c r="AO2979" s="11">
        <f t="shared" si="4637"/>
        <v>0</v>
      </c>
      <c r="AP2979" s="11">
        <f t="shared" si="4637"/>
        <v>0</v>
      </c>
      <c r="AQ2979" s="11">
        <f t="shared" si="4637"/>
        <v>0</v>
      </c>
      <c r="AR2979" s="11">
        <f t="shared" si="4637"/>
        <v>0</v>
      </c>
      <c r="AS2979" s="11">
        <f t="shared" si="4637"/>
        <v>0</v>
      </c>
      <c r="AT2979" s="11">
        <f t="shared" si="4637"/>
        <v>0</v>
      </c>
      <c r="AU2979" s="11">
        <f t="shared" si="4637"/>
        <v>0</v>
      </c>
      <c r="AV2979" s="11">
        <f t="shared" si="4637"/>
        <v>0</v>
      </c>
      <c r="AW2979" s="11">
        <v>0</v>
      </c>
      <c r="AX2979" s="11">
        <v>0</v>
      </c>
      <c r="AY2979" s="11">
        <f t="shared" ref="AY2979:BQ2979" si="4638">SUM(AY2970)</f>
        <v>600000</v>
      </c>
      <c r="AZ2979" s="11">
        <f t="shared" si="4638"/>
        <v>172152</v>
      </c>
      <c r="BA2979" s="11">
        <f t="shared" si="4638"/>
        <v>0</v>
      </c>
      <c r="BB2979" s="11">
        <f t="shared" si="4638"/>
        <v>0</v>
      </c>
      <c r="BC2979" s="11">
        <f t="shared" si="4638"/>
        <v>0</v>
      </c>
      <c r="BD2979" s="11">
        <f t="shared" si="4638"/>
        <v>0</v>
      </c>
      <c r="BE2979" s="11">
        <f t="shared" si="4638"/>
        <v>772152</v>
      </c>
      <c r="BF2979" s="11">
        <f t="shared" si="4638"/>
        <v>0</v>
      </c>
      <c r="BG2979" s="11">
        <f t="shared" si="4638"/>
        <v>0</v>
      </c>
      <c r="BH2979" s="11">
        <f t="shared" si="4638"/>
        <v>172152</v>
      </c>
      <c r="BI2979" s="11">
        <f t="shared" si="4638"/>
        <v>0</v>
      </c>
      <c r="BJ2979" s="11">
        <f t="shared" si="4638"/>
        <v>0</v>
      </c>
      <c r="BK2979" s="11">
        <f t="shared" si="4638"/>
        <v>0</v>
      </c>
      <c r="BL2979" s="11">
        <f t="shared" si="4638"/>
        <v>0</v>
      </c>
      <c r="BM2979" s="11">
        <f t="shared" si="4638"/>
        <v>0</v>
      </c>
      <c r="BN2979" s="11">
        <f t="shared" si="4638"/>
        <v>0</v>
      </c>
      <c r="BO2979" s="11">
        <f t="shared" si="4638"/>
        <v>0</v>
      </c>
      <c r="BP2979" s="11">
        <f t="shared" si="4638"/>
        <v>0</v>
      </c>
      <c r="BQ2979" s="11">
        <f t="shared" si="4638"/>
        <v>0</v>
      </c>
      <c r="BR2979" s="11">
        <v>172152</v>
      </c>
      <c r="BS2979" s="11">
        <v>600000</v>
      </c>
      <c r="BT2979" s="11" t="e">
        <f>IF(#REF!=0,"-",#REF!/#REF!*100)</f>
        <v>#REF!</v>
      </c>
    </row>
    <row r="2980" spans="1:72" x14ac:dyDescent="0.25">
      <c r="A2980" s="13" t="s">
        <v>0</v>
      </c>
      <c r="B2980" s="13" t="s">
        <v>0</v>
      </c>
      <c r="C2980" s="13" t="s">
        <v>0</v>
      </c>
      <c r="D2980" s="98" t="s">
        <v>0</v>
      </c>
      <c r="E2980" s="98" t="s">
        <v>0</v>
      </c>
      <c r="F2980" s="98" t="s">
        <v>0</v>
      </c>
      <c r="G2980" s="13" t="s">
        <v>0</v>
      </c>
      <c r="H2980" s="2" t="s">
        <v>53</v>
      </c>
      <c r="I2980" s="13" t="s">
        <v>0</v>
      </c>
      <c r="J2980" s="13"/>
      <c r="K2980" s="13"/>
      <c r="L2980" s="13"/>
      <c r="M2980" s="13"/>
      <c r="N2980" s="13"/>
      <c r="O2980" s="13" t="e">
        <f t="shared" ref="O2980:O3035" si="4639">I2980+J2980+K2980+L2980+M2980+N2980</f>
        <v>#VALUE!</v>
      </c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>
        <v>0</v>
      </c>
      <c r="AC2980" s="13" t="e">
        <v>#VALUE!</v>
      </c>
      <c r="AD2980" s="13" t="s">
        <v>0</v>
      </c>
      <c r="AE2980" s="13"/>
      <c r="AF2980" s="13"/>
      <c r="AG2980" s="13"/>
      <c r="AH2980" s="13"/>
      <c r="AI2980" s="13"/>
      <c r="AJ2980" s="13" t="e">
        <f t="shared" ref="AJ2980:AJ3035" si="4640">AD2980+AE2980+AF2980+AG2980+AH2980+AI2980</f>
        <v>#VALUE!</v>
      </c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>
        <v>0</v>
      </c>
      <c r="AX2980" s="13" t="e">
        <v>#VALUE!</v>
      </c>
      <c r="AY2980" s="13" t="s">
        <v>0</v>
      </c>
      <c r="AZ2980" s="13"/>
      <c r="BA2980" s="13"/>
      <c r="BB2980" s="13"/>
      <c r="BC2980" s="13"/>
      <c r="BD2980" s="13"/>
      <c r="BE2980" s="13" t="e">
        <f t="shared" ref="BE2980:BE3035" si="4641">AY2980+AZ2980+BA2980+BB2980+BC2980+BD2980</f>
        <v>#VALUE!</v>
      </c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>
        <v>0</v>
      </c>
      <c r="BS2980" s="13" t="e">
        <v>#VALUE!</v>
      </c>
      <c r="BT2980" s="12" t="e">
        <f>IF(#REF!=0,"-",#REF!/#REF!*100)</f>
        <v>#REF!</v>
      </c>
    </row>
    <row r="2981" spans="1:72" x14ac:dyDescent="0.25">
      <c r="A2981" s="13" t="s">
        <v>0</v>
      </c>
      <c r="B2981" s="13" t="s">
        <v>0</v>
      </c>
      <c r="C2981" s="13" t="s">
        <v>0</v>
      </c>
      <c r="D2981" s="98" t="s">
        <v>0</v>
      </c>
      <c r="E2981" s="98" t="s">
        <v>0</v>
      </c>
      <c r="F2981" s="98" t="s">
        <v>0</v>
      </c>
      <c r="G2981" s="13" t="s">
        <v>0</v>
      </c>
      <c r="H2981" s="20" t="s">
        <v>0</v>
      </c>
      <c r="I2981" s="21" t="s">
        <v>0</v>
      </c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>
        <v>0</v>
      </c>
      <c r="AC2981" s="21">
        <v>0</v>
      </c>
      <c r="AD2981" s="21" t="s">
        <v>0</v>
      </c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>
        <v>0</v>
      </c>
      <c r="AX2981" s="21">
        <v>0</v>
      </c>
      <c r="AY2981" s="21" t="s">
        <v>0</v>
      </c>
      <c r="AZ2981" s="21"/>
      <c r="BA2981" s="21"/>
      <c r="BB2981" s="21"/>
      <c r="BC2981" s="21"/>
      <c r="BD2981" s="21"/>
      <c r="BE2981" s="21"/>
      <c r="BF2981" s="21"/>
      <c r="BG2981" s="21"/>
      <c r="BH2981" s="21"/>
      <c r="BI2981" s="21"/>
      <c r="BJ2981" s="21"/>
      <c r="BK2981" s="21"/>
      <c r="BL2981" s="21"/>
      <c r="BM2981" s="21"/>
      <c r="BN2981" s="21"/>
      <c r="BO2981" s="21"/>
      <c r="BP2981" s="21"/>
      <c r="BQ2981" s="21"/>
      <c r="BR2981" s="21">
        <v>0</v>
      </c>
      <c r="BS2981" s="21">
        <v>0</v>
      </c>
      <c r="BT2981" s="21"/>
    </row>
    <row r="2982" spans="1:72" x14ac:dyDescent="0.25">
      <c r="A2982" s="13" t="s">
        <v>0</v>
      </c>
      <c r="B2982" s="13" t="s">
        <v>0</v>
      </c>
      <c r="C2982" s="13" t="s">
        <v>0</v>
      </c>
      <c r="D2982" s="98" t="s">
        <v>0</v>
      </c>
      <c r="E2982" s="98" t="s">
        <v>0</v>
      </c>
      <c r="F2982" s="98" t="s">
        <v>0</v>
      </c>
      <c r="G2982" s="13" t="s">
        <v>0</v>
      </c>
      <c r="H2982" s="10" t="s">
        <v>1031</v>
      </c>
      <c r="I2982" s="22">
        <f t="shared" ref="I2982:AA2982" si="4642">SUM(I2979)</f>
        <v>0</v>
      </c>
      <c r="J2982" s="22">
        <f t="shared" si="4642"/>
        <v>0</v>
      </c>
      <c r="K2982" s="22">
        <f t="shared" si="4642"/>
        <v>0</v>
      </c>
      <c r="L2982" s="22">
        <f t="shared" si="4642"/>
        <v>0</v>
      </c>
      <c r="M2982" s="22">
        <f t="shared" si="4642"/>
        <v>0</v>
      </c>
      <c r="N2982" s="22">
        <f t="shared" si="4642"/>
        <v>0</v>
      </c>
      <c r="O2982" s="22">
        <f t="shared" si="4642"/>
        <v>0</v>
      </c>
      <c r="P2982" s="22">
        <f t="shared" si="4642"/>
        <v>0</v>
      </c>
      <c r="Q2982" s="22">
        <f t="shared" si="4642"/>
        <v>0</v>
      </c>
      <c r="R2982" s="22">
        <f t="shared" si="4642"/>
        <v>0</v>
      </c>
      <c r="S2982" s="22">
        <f t="shared" si="4642"/>
        <v>0</v>
      </c>
      <c r="T2982" s="22">
        <f t="shared" si="4642"/>
        <v>0</v>
      </c>
      <c r="U2982" s="22">
        <f t="shared" si="4642"/>
        <v>0</v>
      </c>
      <c r="V2982" s="22">
        <f t="shared" si="4642"/>
        <v>0</v>
      </c>
      <c r="W2982" s="22">
        <f t="shared" si="4642"/>
        <v>0</v>
      </c>
      <c r="X2982" s="22">
        <f t="shared" si="4642"/>
        <v>0</v>
      </c>
      <c r="Y2982" s="22">
        <f t="shared" si="4642"/>
        <v>0</v>
      </c>
      <c r="Z2982" s="22">
        <f t="shared" si="4642"/>
        <v>0</v>
      </c>
      <c r="AA2982" s="22">
        <f t="shared" si="4642"/>
        <v>0</v>
      </c>
      <c r="AB2982" s="22">
        <v>0</v>
      </c>
      <c r="AC2982" s="22">
        <v>0</v>
      </c>
      <c r="AD2982" s="22">
        <f t="shared" ref="AD2982:AV2982" si="4643">SUM(AD2979)</f>
        <v>0</v>
      </c>
      <c r="AE2982" s="22">
        <f t="shared" si="4643"/>
        <v>0</v>
      </c>
      <c r="AF2982" s="22">
        <f t="shared" si="4643"/>
        <v>0</v>
      </c>
      <c r="AG2982" s="22">
        <f t="shared" si="4643"/>
        <v>0</v>
      </c>
      <c r="AH2982" s="22">
        <f t="shared" si="4643"/>
        <v>0</v>
      </c>
      <c r="AI2982" s="22">
        <f t="shared" si="4643"/>
        <v>0</v>
      </c>
      <c r="AJ2982" s="22">
        <f t="shared" si="4643"/>
        <v>0</v>
      </c>
      <c r="AK2982" s="22">
        <f t="shared" si="4643"/>
        <v>0</v>
      </c>
      <c r="AL2982" s="22">
        <f t="shared" si="4643"/>
        <v>0</v>
      </c>
      <c r="AM2982" s="22">
        <f t="shared" si="4643"/>
        <v>0</v>
      </c>
      <c r="AN2982" s="22">
        <f t="shared" si="4643"/>
        <v>0</v>
      </c>
      <c r="AO2982" s="22">
        <f t="shared" si="4643"/>
        <v>0</v>
      </c>
      <c r="AP2982" s="22">
        <f t="shared" si="4643"/>
        <v>0</v>
      </c>
      <c r="AQ2982" s="22">
        <f t="shared" si="4643"/>
        <v>0</v>
      </c>
      <c r="AR2982" s="22">
        <f t="shared" si="4643"/>
        <v>0</v>
      </c>
      <c r="AS2982" s="22">
        <f t="shared" si="4643"/>
        <v>0</v>
      </c>
      <c r="AT2982" s="22">
        <f t="shared" si="4643"/>
        <v>0</v>
      </c>
      <c r="AU2982" s="22">
        <f t="shared" si="4643"/>
        <v>0</v>
      </c>
      <c r="AV2982" s="22">
        <f t="shared" si="4643"/>
        <v>0</v>
      </c>
      <c r="AW2982" s="22">
        <v>0</v>
      </c>
      <c r="AX2982" s="22">
        <v>0</v>
      </c>
      <c r="AY2982" s="22">
        <f t="shared" ref="AY2982:BQ2982" si="4644">SUM(AY2979)</f>
        <v>600000</v>
      </c>
      <c r="AZ2982" s="22">
        <f t="shared" si="4644"/>
        <v>172152</v>
      </c>
      <c r="BA2982" s="22">
        <f t="shared" si="4644"/>
        <v>0</v>
      </c>
      <c r="BB2982" s="22">
        <f t="shared" si="4644"/>
        <v>0</v>
      </c>
      <c r="BC2982" s="22">
        <f t="shared" si="4644"/>
        <v>0</v>
      </c>
      <c r="BD2982" s="22">
        <f t="shared" si="4644"/>
        <v>0</v>
      </c>
      <c r="BE2982" s="22">
        <f t="shared" si="4644"/>
        <v>772152</v>
      </c>
      <c r="BF2982" s="22">
        <f t="shared" si="4644"/>
        <v>0</v>
      </c>
      <c r="BG2982" s="22">
        <f t="shared" si="4644"/>
        <v>0</v>
      </c>
      <c r="BH2982" s="22">
        <f t="shared" si="4644"/>
        <v>172152</v>
      </c>
      <c r="BI2982" s="22">
        <f t="shared" si="4644"/>
        <v>0</v>
      </c>
      <c r="BJ2982" s="22">
        <f t="shared" si="4644"/>
        <v>0</v>
      </c>
      <c r="BK2982" s="22">
        <f t="shared" si="4644"/>
        <v>0</v>
      </c>
      <c r="BL2982" s="22">
        <f t="shared" si="4644"/>
        <v>0</v>
      </c>
      <c r="BM2982" s="22">
        <f t="shared" si="4644"/>
        <v>0</v>
      </c>
      <c r="BN2982" s="22">
        <f t="shared" si="4644"/>
        <v>0</v>
      </c>
      <c r="BO2982" s="22">
        <f t="shared" si="4644"/>
        <v>0</v>
      </c>
      <c r="BP2982" s="22">
        <f t="shared" si="4644"/>
        <v>0</v>
      </c>
      <c r="BQ2982" s="22">
        <f t="shared" si="4644"/>
        <v>0</v>
      </c>
      <c r="BR2982" s="22">
        <v>172152</v>
      </c>
      <c r="BS2982" s="22">
        <v>600000</v>
      </c>
      <c r="BT2982" s="22" t="e">
        <f>IF(#REF!=0,"-",#REF!/#REF!*100)</f>
        <v>#REF!</v>
      </c>
    </row>
    <row r="2983" spans="1:72" x14ac:dyDescent="0.25">
      <c r="A2983" s="13" t="s">
        <v>0</v>
      </c>
      <c r="B2983" s="13" t="s">
        <v>0</v>
      </c>
      <c r="C2983" s="13" t="s">
        <v>0</v>
      </c>
      <c r="D2983" s="98" t="s">
        <v>0</v>
      </c>
      <c r="E2983" s="98" t="s">
        <v>0</v>
      </c>
      <c r="F2983" s="98" t="s">
        <v>0</v>
      </c>
      <c r="G2983" s="13" t="s">
        <v>0</v>
      </c>
      <c r="H2983" s="2" t="s">
        <v>61</v>
      </c>
      <c r="I2983" s="13" t="s">
        <v>0</v>
      </c>
      <c r="J2983" s="13"/>
      <c r="K2983" s="13"/>
      <c r="L2983" s="13"/>
      <c r="M2983" s="13"/>
      <c r="N2983" s="13"/>
      <c r="O2983" s="13" t="e">
        <f t="shared" si="4639"/>
        <v>#VALUE!</v>
      </c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>
        <v>0</v>
      </c>
      <c r="AC2983" s="13" t="e">
        <v>#VALUE!</v>
      </c>
      <c r="AD2983" s="13" t="s">
        <v>0</v>
      </c>
      <c r="AE2983" s="13"/>
      <c r="AF2983" s="13"/>
      <c r="AG2983" s="13"/>
      <c r="AH2983" s="13"/>
      <c r="AI2983" s="13"/>
      <c r="AJ2983" s="13" t="e">
        <f t="shared" si="4640"/>
        <v>#VALUE!</v>
      </c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>
        <v>0</v>
      </c>
      <c r="AX2983" s="13" t="e">
        <v>#VALUE!</v>
      </c>
      <c r="AY2983" s="13" t="s">
        <v>0</v>
      </c>
      <c r="AZ2983" s="13"/>
      <c r="BA2983" s="13"/>
      <c r="BB2983" s="13"/>
      <c r="BC2983" s="13"/>
      <c r="BD2983" s="13"/>
      <c r="BE2983" s="13" t="e">
        <f t="shared" si="4641"/>
        <v>#VALUE!</v>
      </c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>
        <v>0</v>
      </c>
      <c r="BS2983" s="13" t="e">
        <v>#VALUE!</v>
      </c>
      <c r="BT2983" s="12" t="e">
        <f>IF(#REF!=0,"-",#REF!/#REF!*100)</f>
        <v>#REF!</v>
      </c>
    </row>
    <row r="2984" spans="1:72" ht="22.5" x14ac:dyDescent="0.25">
      <c r="A2984" s="1" t="s">
        <v>1032</v>
      </c>
      <c r="B2984" s="2" t="s">
        <v>0</v>
      </c>
      <c r="C2984" s="2" t="s">
        <v>0</v>
      </c>
      <c r="D2984" s="101" t="s">
        <v>0</v>
      </c>
      <c r="E2984" s="101" t="s">
        <v>0</v>
      </c>
      <c r="F2984" s="101" t="s">
        <v>0</v>
      </c>
      <c r="G2984" s="2" t="s">
        <v>0</v>
      </c>
      <c r="H2984" s="2" t="s">
        <v>1033</v>
      </c>
      <c r="I2984" s="3" t="s">
        <v>0</v>
      </c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>
        <v>0</v>
      </c>
      <c r="AC2984" s="3">
        <v>0</v>
      </c>
      <c r="AD2984" s="3" t="s">
        <v>0</v>
      </c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>
        <v>0</v>
      </c>
      <c r="AX2984" s="3">
        <v>0</v>
      </c>
      <c r="AY2984" s="3" t="s">
        <v>0</v>
      </c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>
        <v>0</v>
      </c>
      <c r="BS2984" s="3">
        <v>0</v>
      </c>
      <c r="BT2984" s="3"/>
    </row>
    <row r="2985" spans="1:72" ht="15.75" thickBot="1" x14ac:dyDescent="0.3">
      <c r="A2985" s="1" t="s">
        <v>1032</v>
      </c>
      <c r="B2985" s="1" t="s">
        <v>1</v>
      </c>
      <c r="C2985" s="4" t="s">
        <v>0</v>
      </c>
      <c r="D2985" s="102" t="s">
        <v>0</v>
      </c>
      <c r="E2985" s="101" t="s">
        <v>0</v>
      </c>
      <c r="F2985" s="101" t="s">
        <v>0</v>
      </c>
      <c r="G2985" s="2" t="s">
        <v>0</v>
      </c>
      <c r="H2985" s="2" t="s">
        <v>0</v>
      </c>
      <c r="I2985" s="3" t="s">
        <v>0</v>
      </c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>
        <v>0</v>
      </c>
      <c r="AC2985" s="3">
        <v>0</v>
      </c>
      <c r="AD2985" s="3" t="s">
        <v>0</v>
      </c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>
        <v>0</v>
      </c>
      <c r="AX2985" s="3">
        <v>0</v>
      </c>
      <c r="AY2985" s="3" t="s">
        <v>0</v>
      </c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>
        <v>0</v>
      </c>
      <c r="BS2985" s="3">
        <v>0</v>
      </c>
      <c r="BT2985" s="3"/>
    </row>
    <row r="2986" spans="1:72" ht="69.75" customHeight="1" thickBot="1" x14ac:dyDescent="0.3">
      <c r="A2986" s="5" t="s">
        <v>2</v>
      </c>
      <c r="B2986" s="5" t="s">
        <v>3</v>
      </c>
      <c r="C2986" s="5" t="s">
        <v>4</v>
      </c>
      <c r="D2986" s="103" t="s">
        <v>0</v>
      </c>
      <c r="E2986" s="112" t="s">
        <v>5</v>
      </c>
      <c r="F2986" s="112" t="s">
        <v>6</v>
      </c>
      <c r="G2986" s="5" t="s">
        <v>7</v>
      </c>
      <c r="H2986" s="5" t="s">
        <v>8</v>
      </c>
      <c r="I2986" s="89" t="s">
        <v>9</v>
      </c>
      <c r="J2986" s="89" t="s">
        <v>1606</v>
      </c>
      <c r="K2986" s="89" t="s">
        <v>1534</v>
      </c>
      <c r="L2986" s="89" t="s">
        <v>1592</v>
      </c>
      <c r="M2986" s="89" t="s">
        <v>1593</v>
      </c>
      <c r="N2986" s="89" t="s">
        <v>1594</v>
      </c>
      <c r="O2986" s="89" t="s">
        <v>1610</v>
      </c>
      <c r="P2986" s="89" t="s">
        <v>1607</v>
      </c>
      <c r="Q2986" s="89" t="s">
        <v>1595</v>
      </c>
      <c r="R2986" s="89" t="s">
        <v>1596</v>
      </c>
      <c r="S2986" s="89" t="s">
        <v>1597</v>
      </c>
      <c r="T2986" s="89" t="s">
        <v>1598</v>
      </c>
      <c r="U2986" s="89" t="s">
        <v>1599</v>
      </c>
      <c r="V2986" s="89" t="s">
        <v>1600</v>
      </c>
      <c r="W2986" s="89" t="s">
        <v>1608</v>
      </c>
      <c r="X2986" s="89" t="s">
        <v>1609</v>
      </c>
      <c r="Y2986" s="89" t="s">
        <v>1601</v>
      </c>
      <c r="Z2986" s="89" t="s">
        <v>1602</v>
      </c>
      <c r="AA2986" s="89" t="s">
        <v>1603</v>
      </c>
      <c r="AB2986" s="89" t="s">
        <v>1604</v>
      </c>
      <c r="AC2986" s="89" t="s">
        <v>1605</v>
      </c>
      <c r="AD2986" s="90" t="s">
        <v>10</v>
      </c>
      <c r="AE2986" s="90" t="s">
        <v>1606</v>
      </c>
      <c r="AF2986" s="90" t="s">
        <v>1534</v>
      </c>
      <c r="AG2986" s="90" t="s">
        <v>1592</v>
      </c>
      <c r="AH2986" s="90" t="s">
        <v>1593</v>
      </c>
      <c r="AI2986" s="90" t="s">
        <v>1594</v>
      </c>
      <c r="AJ2986" s="90" t="s">
        <v>1611</v>
      </c>
      <c r="AK2986" s="90" t="s">
        <v>1607</v>
      </c>
      <c r="AL2986" s="90" t="s">
        <v>1595</v>
      </c>
      <c r="AM2986" s="90" t="s">
        <v>1596</v>
      </c>
      <c r="AN2986" s="90" t="s">
        <v>1597</v>
      </c>
      <c r="AO2986" s="90" t="s">
        <v>1598</v>
      </c>
      <c r="AP2986" s="90" t="s">
        <v>1599</v>
      </c>
      <c r="AQ2986" s="90" t="s">
        <v>1600</v>
      </c>
      <c r="AR2986" s="90" t="s">
        <v>1608</v>
      </c>
      <c r="AS2986" s="90" t="s">
        <v>1609</v>
      </c>
      <c r="AT2986" s="90" t="s">
        <v>1601</v>
      </c>
      <c r="AU2986" s="90" t="s">
        <v>1602</v>
      </c>
      <c r="AV2986" s="90" t="s">
        <v>1603</v>
      </c>
      <c r="AW2986" s="90" t="s">
        <v>1604</v>
      </c>
      <c r="AX2986" s="90" t="s">
        <v>1605</v>
      </c>
      <c r="AY2986" s="91" t="s">
        <v>11</v>
      </c>
      <c r="AZ2986" s="91" t="s">
        <v>1606</v>
      </c>
      <c r="BA2986" s="91" t="s">
        <v>1534</v>
      </c>
      <c r="BB2986" s="91" t="s">
        <v>1592</v>
      </c>
      <c r="BC2986" s="91" t="s">
        <v>1593</v>
      </c>
      <c r="BD2986" s="91" t="s">
        <v>1594</v>
      </c>
      <c r="BE2986" s="91" t="s">
        <v>1612</v>
      </c>
      <c r="BF2986" s="91" t="s">
        <v>1607</v>
      </c>
      <c r="BG2986" s="91" t="s">
        <v>1595</v>
      </c>
      <c r="BH2986" s="91" t="s">
        <v>1596</v>
      </c>
      <c r="BI2986" s="91" t="s">
        <v>1597</v>
      </c>
      <c r="BJ2986" s="91" t="s">
        <v>1598</v>
      </c>
      <c r="BK2986" s="91" t="s">
        <v>1599</v>
      </c>
      <c r="BL2986" s="91" t="s">
        <v>1600</v>
      </c>
      <c r="BM2986" s="91" t="s">
        <v>1608</v>
      </c>
      <c r="BN2986" s="91" t="s">
        <v>1609</v>
      </c>
      <c r="BO2986" s="91" t="s">
        <v>1601</v>
      </c>
      <c r="BP2986" s="91" t="s">
        <v>1602</v>
      </c>
      <c r="BQ2986" s="91" t="s">
        <v>1603</v>
      </c>
      <c r="BR2986" s="91" t="s">
        <v>1604</v>
      </c>
      <c r="BS2986" s="91" t="s">
        <v>1605</v>
      </c>
      <c r="BT2986" s="5" t="s">
        <v>1671</v>
      </c>
    </row>
    <row r="2987" spans="1:72" x14ac:dyDescent="0.25">
      <c r="A2987" s="6" t="s">
        <v>0</v>
      </c>
      <c r="B2987" s="6" t="s">
        <v>0</v>
      </c>
      <c r="C2987" s="6" t="s">
        <v>0</v>
      </c>
      <c r="D2987" s="104" t="s">
        <v>0</v>
      </c>
      <c r="E2987" s="104" t="s">
        <v>0</v>
      </c>
      <c r="F2987" s="121" t="s">
        <v>0</v>
      </c>
      <c r="G2987" s="7" t="s">
        <v>0</v>
      </c>
      <c r="H2987" s="8" t="s">
        <v>0</v>
      </c>
      <c r="I2987" s="9">
        <v>1</v>
      </c>
      <c r="J2987" s="9">
        <v>2</v>
      </c>
      <c r="K2987" s="9">
        <v>3</v>
      </c>
      <c r="L2987" s="9">
        <v>4</v>
      </c>
      <c r="M2987" s="9">
        <v>5</v>
      </c>
      <c r="N2987" s="9">
        <v>6</v>
      </c>
      <c r="O2987" s="9">
        <v>7</v>
      </c>
      <c r="P2987" s="9">
        <v>8</v>
      </c>
      <c r="Q2987" s="9">
        <v>9</v>
      </c>
      <c r="R2987" s="9">
        <v>10</v>
      </c>
      <c r="S2987" s="9">
        <v>11</v>
      </c>
      <c r="T2987" s="9">
        <v>12</v>
      </c>
      <c r="U2987" s="9">
        <v>13</v>
      </c>
      <c r="V2987" s="9">
        <v>14</v>
      </c>
      <c r="W2987" s="9">
        <v>15</v>
      </c>
      <c r="X2987" s="9">
        <v>16</v>
      </c>
      <c r="Y2987" s="9">
        <v>17</v>
      </c>
      <c r="Z2987" s="9">
        <v>18</v>
      </c>
      <c r="AA2987" s="9">
        <v>19</v>
      </c>
      <c r="AB2987" s="9">
        <v>20</v>
      </c>
      <c r="AC2987" s="9">
        <v>21</v>
      </c>
      <c r="AD2987" s="9">
        <v>1</v>
      </c>
      <c r="AE2987" s="9">
        <v>2</v>
      </c>
      <c r="AF2987" s="9">
        <v>3</v>
      </c>
      <c r="AG2987" s="9">
        <v>4</v>
      </c>
      <c r="AH2987" s="9">
        <v>5</v>
      </c>
      <c r="AI2987" s="9">
        <v>6</v>
      </c>
      <c r="AJ2987" s="9">
        <v>7</v>
      </c>
      <c r="AK2987" s="9">
        <v>8</v>
      </c>
      <c r="AL2987" s="9">
        <v>9</v>
      </c>
      <c r="AM2987" s="9">
        <v>10</v>
      </c>
      <c r="AN2987" s="9">
        <v>11</v>
      </c>
      <c r="AO2987" s="9">
        <v>12</v>
      </c>
      <c r="AP2987" s="9">
        <v>13</v>
      </c>
      <c r="AQ2987" s="9">
        <v>14</v>
      </c>
      <c r="AR2987" s="9">
        <v>15</v>
      </c>
      <c r="AS2987" s="9">
        <v>16</v>
      </c>
      <c r="AT2987" s="9">
        <v>17</v>
      </c>
      <c r="AU2987" s="9">
        <v>18</v>
      </c>
      <c r="AV2987" s="9">
        <v>19</v>
      </c>
      <c r="AW2987" s="9">
        <v>20</v>
      </c>
      <c r="AX2987" s="9">
        <v>21</v>
      </c>
      <c r="AY2987" s="9">
        <v>1</v>
      </c>
      <c r="AZ2987" s="9">
        <v>2</v>
      </c>
      <c r="BA2987" s="9">
        <v>3</v>
      </c>
      <c r="BB2987" s="9">
        <v>4</v>
      </c>
      <c r="BC2987" s="9">
        <v>5</v>
      </c>
      <c r="BD2987" s="9">
        <v>6</v>
      </c>
      <c r="BE2987" s="9">
        <v>7</v>
      </c>
      <c r="BF2987" s="9">
        <v>8</v>
      </c>
      <c r="BG2987" s="9">
        <v>9</v>
      </c>
      <c r="BH2987" s="9">
        <v>10</v>
      </c>
      <c r="BI2987" s="9">
        <v>11</v>
      </c>
      <c r="BJ2987" s="9">
        <v>12</v>
      </c>
      <c r="BK2987" s="9">
        <v>13</v>
      </c>
      <c r="BL2987" s="9">
        <v>14</v>
      </c>
      <c r="BM2987" s="9">
        <v>15</v>
      </c>
      <c r="BN2987" s="9">
        <v>16</v>
      </c>
      <c r="BO2987" s="9">
        <v>17</v>
      </c>
      <c r="BP2987" s="9">
        <v>18</v>
      </c>
      <c r="BQ2987" s="9">
        <v>19</v>
      </c>
      <c r="BR2987" s="9">
        <v>20</v>
      </c>
      <c r="BS2987" s="9">
        <v>21</v>
      </c>
      <c r="BT2987" s="9">
        <v>9</v>
      </c>
    </row>
    <row r="2988" spans="1:72" ht="22.5" x14ac:dyDescent="0.25">
      <c r="A2988" s="1" t="s">
        <v>1032</v>
      </c>
      <c r="B2988" s="1" t="s">
        <v>1</v>
      </c>
      <c r="C2988" s="4" t="s">
        <v>12</v>
      </c>
      <c r="D2988" s="102" t="s">
        <v>1034</v>
      </c>
      <c r="E2988" s="101" t="s">
        <v>0</v>
      </c>
      <c r="F2988" s="101" t="s">
        <v>0</v>
      </c>
      <c r="G2988" s="2" t="s">
        <v>0</v>
      </c>
      <c r="H2988" s="2" t="s">
        <v>1033</v>
      </c>
      <c r="I2988" s="3" t="s">
        <v>0</v>
      </c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>
        <v>0</v>
      </c>
      <c r="AC2988" s="3">
        <v>0</v>
      </c>
      <c r="AD2988" s="3" t="s">
        <v>0</v>
      </c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>
        <v>0</v>
      </c>
      <c r="AX2988" s="3">
        <v>0</v>
      </c>
      <c r="AY2988" s="3" t="s">
        <v>0</v>
      </c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>
        <v>0</v>
      </c>
      <c r="BS2988" s="3">
        <v>0</v>
      </c>
      <c r="BT2988" s="3"/>
    </row>
    <row r="2989" spans="1:72" ht="33.75" x14ac:dyDescent="0.25">
      <c r="A2989" s="1" t="s">
        <v>0</v>
      </c>
      <c r="B2989" s="1" t="s">
        <v>0</v>
      </c>
      <c r="C2989" s="1" t="s">
        <v>0</v>
      </c>
      <c r="D2989" s="101" t="s">
        <v>0</v>
      </c>
      <c r="E2989" s="101" t="s">
        <v>0</v>
      </c>
      <c r="F2989" s="101" t="s">
        <v>0</v>
      </c>
      <c r="G2989" s="2" t="s">
        <v>0</v>
      </c>
      <c r="H2989" s="10" t="s">
        <v>13</v>
      </c>
      <c r="I2989" s="11">
        <f t="shared" ref="I2989:AA2989" si="4645">SUM(I2990,I2998,I3000)</f>
        <v>0</v>
      </c>
      <c r="J2989" s="11">
        <f t="shared" si="4645"/>
        <v>0</v>
      </c>
      <c r="K2989" s="11">
        <f t="shared" si="4645"/>
        <v>0</v>
      </c>
      <c r="L2989" s="11">
        <f t="shared" si="4645"/>
        <v>0</v>
      </c>
      <c r="M2989" s="11">
        <f t="shared" si="4645"/>
        <v>0</v>
      </c>
      <c r="N2989" s="11">
        <f t="shared" si="4645"/>
        <v>0</v>
      </c>
      <c r="O2989" s="11">
        <f t="shared" ref="O2989" si="4646">SUM(O2990,O2998,O3000)</f>
        <v>0</v>
      </c>
      <c r="P2989" s="11">
        <f t="shared" si="4645"/>
        <v>0</v>
      </c>
      <c r="Q2989" s="11">
        <f t="shared" si="4645"/>
        <v>0</v>
      </c>
      <c r="R2989" s="11">
        <f t="shared" si="4645"/>
        <v>0</v>
      </c>
      <c r="S2989" s="11">
        <f t="shared" si="4645"/>
        <v>0</v>
      </c>
      <c r="T2989" s="11">
        <f t="shared" si="4645"/>
        <v>0</v>
      </c>
      <c r="U2989" s="11">
        <f t="shared" si="4645"/>
        <v>0</v>
      </c>
      <c r="V2989" s="11">
        <f t="shared" si="4645"/>
        <v>0</v>
      </c>
      <c r="W2989" s="11">
        <f t="shared" si="4645"/>
        <v>0</v>
      </c>
      <c r="X2989" s="11">
        <f t="shared" si="4645"/>
        <v>0</v>
      </c>
      <c r="Y2989" s="11">
        <f t="shared" si="4645"/>
        <v>0</v>
      </c>
      <c r="Z2989" s="11">
        <f t="shared" si="4645"/>
        <v>0</v>
      </c>
      <c r="AA2989" s="11">
        <f t="shared" si="4645"/>
        <v>0</v>
      </c>
      <c r="AB2989" s="11">
        <v>0</v>
      </c>
      <c r="AC2989" s="11">
        <v>0</v>
      </c>
      <c r="AD2989" s="11">
        <f t="shared" ref="AD2989:AV2989" si="4647">SUM(AD2990,AD2998,AD3000)</f>
        <v>0</v>
      </c>
      <c r="AE2989" s="11">
        <f t="shared" si="4647"/>
        <v>0</v>
      </c>
      <c r="AF2989" s="11">
        <f t="shared" si="4647"/>
        <v>0</v>
      </c>
      <c r="AG2989" s="11">
        <f t="shared" si="4647"/>
        <v>0</v>
      </c>
      <c r="AH2989" s="11">
        <f t="shared" si="4647"/>
        <v>0</v>
      </c>
      <c r="AI2989" s="11">
        <f t="shared" si="4647"/>
        <v>0</v>
      </c>
      <c r="AJ2989" s="11">
        <f t="shared" ref="AJ2989" si="4648">SUM(AJ2990,AJ2998,AJ3000)</f>
        <v>0</v>
      </c>
      <c r="AK2989" s="11">
        <f t="shared" si="4647"/>
        <v>0</v>
      </c>
      <c r="AL2989" s="11">
        <f t="shared" si="4647"/>
        <v>0</v>
      </c>
      <c r="AM2989" s="11">
        <f t="shared" si="4647"/>
        <v>0</v>
      </c>
      <c r="AN2989" s="11">
        <f t="shared" si="4647"/>
        <v>0</v>
      </c>
      <c r="AO2989" s="11">
        <f t="shared" si="4647"/>
        <v>0</v>
      </c>
      <c r="AP2989" s="11">
        <f t="shared" si="4647"/>
        <v>0</v>
      </c>
      <c r="AQ2989" s="11">
        <f t="shared" si="4647"/>
        <v>0</v>
      </c>
      <c r="AR2989" s="11">
        <f t="shared" si="4647"/>
        <v>0</v>
      </c>
      <c r="AS2989" s="11">
        <f t="shared" si="4647"/>
        <v>0</v>
      </c>
      <c r="AT2989" s="11">
        <f t="shared" si="4647"/>
        <v>0</v>
      </c>
      <c r="AU2989" s="11">
        <f t="shared" si="4647"/>
        <v>0</v>
      </c>
      <c r="AV2989" s="11">
        <f t="shared" si="4647"/>
        <v>0</v>
      </c>
      <c r="AW2989" s="11">
        <v>0</v>
      </c>
      <c r="AX2989" s="11">
        <v>0</v>
      </c>
      <c r="AY2989" s="11">
        <f t="shared" ref="AY2989:BQ2989" si="4649">SUM(AY2990,AY2998,AY3000)</f>
        <v>0</v>
      </c>
      <c r="AZ2989" s="11">
        <f t="shared" si="4649"/>
        <v>0</v>
      </c>
      <c r="BA2989" s="11">
        <f t="shared" si="4649"/>
        <v>0</v>
      </c>
      <c r="BB2989" s="11">
        <f t="shared" si="4649"/>
        <v>0</v>
      </c>
      <c r="BC2989" s="11">
        <f t="shared" si="4649"/>
        <v>0</v>
      </c>
      <c r="BD2989" s="11">
        <f t="shared" si="4649"/>
        <v>0</v>
      </c>
      <c r="BE2989" s="11">
        <f t="shared" ref="BE2989" si="4650">SUM(BE2990,BE2998,BE3000)</f>
        <v>0</v>
      </c>
      <c r="BF2989" s="11">
        <f t="shared" si="4649"/>
        <v>0</v>
      </c>
      <c r="BG2989" s="11">
        <f t="shared" si="4649"/>
        <v>0</v>
      </c>
      <c r="BH2989" s="11">
        <f t="shared" si="4649"/>
        <v>0</v>
      </c>
      <c r="BI2989" s="11">
        <f t="shared" si="4649"/>
        <v>0</v>
      </c>
      <c r="BJ2989" s="11">
        <f t="shared" si="4649"/>
        <v>0</v>
      </c>
      <c r="BK2989" s="11">
        <f t="shared" si="4649"/>
        <v>0</v>
      </c>
      <c r="BL2989" s="11">
        <f t="shared" si="4649"/>
        <v>0</v>
      </c>
      <c r="BM2989" s="11">
        <f t="shared" si="4649"/>
        <v>0</v>
      </c>
      <c r="BN2989" s="11">
        <f t="shared" si="4649"/>
        <v>0</v>
      </c>
      <c r="BO2989" s="11">
        <f t="shared" si="4649"/>
        <v>0</v>
      </c>
      <c r="BP2989" s="11">
        <f t="shared" si="4649"/>
        <v>0</v>
      </c>
      <c r="BQ2989" s="11">
        <f t="shared" si="4649"/>
        <v>0</v>
      </c>
      <c r="BR2989" s="11">
        <v>0</v>
      </c>
      <c r="BS2989" s="11">
        <v>0</v>
      </c>
      <c r="BT2989" s="11" t="e">
        <f>IF(#REF!=0,"-",#REF!/#REF!*100)</f>
        <v>#REF!</v>
      </c>
    </row>
    <row r="2990" spans="1:72" x14ac:dyDescent="0.25">
      <c r="A2990" s="4" t="s">
        <v>1032</v>
      </c>
      <c r="B2990" s="4" t="s">
        <v>1</v>
      </c>
      <c r="C2990" s="4" t="s">
        <v>12</v>
      </c>
      <c r="D2990" s="102" t="s">
        <v>1034</v>
      </c>
      <c r="E2990" s="101" t="s">
        <v>14</v>
      </c>
      <c r="F2990" s="101" t="s">
        <v>0</v>
      </c>
      <c r="G2990" s="2" t="s">
        <v>0</v>
      </c>
      <c r="H2990" s="2" t="s">
        <v>15</v>
      </c>
      <c r="I2990" s="12">
        <f t="shared" ref="I2990:AA2990" si="4651">SUM(I2991:I2992)</f>
        <v>0</v>
      </c>
      <c r="J2990" s="12">
        <f t="shared" si="4651"/>
        <v>0</v>
      </c>
      <c r="K2990" s="12">
        <f t="shared" si="4651"/>
        <v>0</v>
      </c>
      <c r="L2990" s="12">
        <f t="shared" si="4651"/>
        <v>0</v>
      </c>
      <c r="M2990" s="12">
        <f t="shared" si="4651"/>
        <v>0</v>
      </c>
      <c r="N2990" s="12">
        <f t="shared" si="4651"/>
        <v>0</v>
      </c>
      <c r="O2990" s="12">
        <f t="shared" ref="O2990" si="4652">SUM(O2991:O2992)</f>
        <v>0</v>
      </c>
      <c r="P2990" s="12">
        <f t="shared" si="4651"/>
        <v>0</v>
      </c>
      <c r="Q2990" s="12">
        <f t="shared" si="4651"/>
        <v>0</v>
      </c>
      <c r="R2990" s="12">
        <f t="shared" si="4651"/>
        <v>0</v>
      </c>
      <c r="S2990" s="12">
        <f t="shared" si="4651"/>
        <v>0</v>
      </c>
      <c r="T2990" s="12">
        <f t="shared" si="4651"/>
        <v>0</v>
      </c>
      <c r="U2990" s="12">
        <f t="shared" si="4651"/>
        <v>0</v>
      </c>
      <c r="V2990" s="12">
        <f t="shared" si="4651"/>
        <v>0</v>
      </c>
      <c r="W2990" s="12">
        <f t="shared" si="4651"/>
        <v>0</v>
      </c>
      <c r="X2990" s="12">
        <f t="shared" si="4651"/>
        <v>0</v>
      </c>
      <c r="Y2990" s="12">
        <f t="shared" si="4651"/>
        <v>0</v>
      </c>
      <c r="Z2990" s="12">
        <f t="shared" si="4651"/>
        <v>0</v>
      </c>
      <c r="AA2990" s="12">
        <f t="shared" si="4651"/>
        <v>0</v>
      </c>
      <c r="AB2990" s="12">
        <v>0</v>
      </c>
      <c r="AC2990" s="12">
        <v>0</v>
      </c>
      <c r="AD2990" s="12">
        <f t="shared" ref="AD2990:AV2990" si="4653">SUM(AD2991:AD2992)</f>
        <v>0</v>
      </c>
      <c r="AE2990" s="12">
        <f t="shared" si="4653"/>
        <v>0</v>
      </c>
      <c r="AF2990" s="12">
        <f t="shared" si="4653"/>
        <v>0</v>
      </c>
      <c r="AG2990" s="12">
        <f t="shared" si="4653"/>
        <v>0</v>
      </c>
      <c r="AH2990" s="12">
        <f t="shared" si="4653"/>
        <v>0</v>
      </c>
      <c r="AI2990" s="12">
        <f t="shared" si="4653"/>
        <v>0</v>
      </c>
      <c r="AJ2990" s="12">
        <f t="shared" ref="AJ2990" si="4654">SUM(AJ2991:AJ2992)</f>
        <v>0</v>
      </c>
      <c r="AK2990" s="12">
        <f t="shared" si="4653"/>
        <v>0</v>
      </c>
      <c r="AL2990" s="12">
        <f t="shared" si="4653"/>
        <v>0</v>
      </c>
      <c r="AM2990" s="12">
        <f t="shared" si="4653"/>
        <v>0</v>
      </c>
      <c r="AN2990" s="12">
        <f t="shared" si="4653"/>
        <v>0</v>
      </c>
      <c r="AO2990" s="12">
        <f t="shared" si="4653"/>
        <v>0</v>
      </c>
      <c r="AP2990" s="12">
        <f t="shared" si="4653"/>
        <v>0</v>
      </c>
      <c r="AQ2990" s="12">
        <f t="shared" si="4653"/>
        <v>0</v>
      </c>
      <c r="AR2990" s="12">
        <f t="shared" si="4653"/>
        <v>0</v>
      </c>
      <c r="AS2990" s="12">
        <f t="shared" si="4653"/>
        <v>0</v>
      </c>
      <c r="AT2990" s="12">
        <f t="shared" si="4653"/>
        <v>0</v>
      </c>
      <c r="AU2990" s="12">
        <f t="shared" si="4653"/>
        <v>0</v>
      </c>
      <c r="AV2990" s="12">
        <f t="shared" si="4653"/>
        <v>0</v>
      </c>
      <c r="AW2990" s="12">
        <v>0</v>
      </c>
      <c r="AX2990" s="12">
        <v>0</v>
      </c>
      <c r="AY2990" s="12">
        <f t="shared" ref="AY2990:BQ2990" si="4655">SUM(AY2991:AY2992)</f>
        <v>0</v>
      </c>
      <c r="AZ2990" s="12">
        <f t="shared" si="4655"/>
        <v>0</v>
      </c>
      <c r="BA2990" s="12">
        <f t="shared" si="4655"/>
        <v>0</v>
      </c>
      <c r="BB2990" s="12">
        <f t="shared" si="4655"/>
        <v>0</v>
      </c>
      <c r="BC2990" s="12">
        <f t="shared" si="4655"/>
        <v>0</v>
      </c>
      <c r="BD2990" s="12">
        <f t="shared" si="4655"/>
        <v>0</v>
      </c>
      <c r="BE2990" s="12">
        <f t="shared" ref="BE2990" si="4656">SUM(BE2991:BE2992)</f>
        <v>0</v>
      </c>
      <c r="BF2990" s="12">
        <f t="shared" si="4655"/>
        <v>0</v>
      </c>
      <c r="BG2990" s="12">
        <f t="shared" si="4655"/>
        <v>0</v>
      </c>
      <c r="BH2990" s="12">
        <f t="shared" si="4655"/>
        <v>0</v>
      </c>
      <c r="BI2990" s="12">
        <f t="shared" si="4655"/>
        <v>0</v>
      </c>
      <c r="BJ2990" s="12">
        <f t="shared" si="4655"/>
        <v>0</v>
      </c>
      <c r="BK2990" s="12">
        <f t="shared" si="4655"/>
        <v>0</v>
      </c>
      <c r="BL2990" s="12">
        <f t="shared" si="4655"/>
        <v>0</v>
      </c>
      <c r="BM2990" s="12">
        <f t="shared" si="4655"/>
        <v>0</v>
      </c>
      <c r="BN2990" s="12">
        <f t="shared" si="4655"/>
        <v>0</v>
      </c>
      <c r="BO2990" s="12">
        <f t="shared" si="4655"/>
        <v>0</v>
      </c>
      <c r="BP2990" s="12">
        <f t="shared" si="4655"/>
        <v>0</v>
      </c>
      <c r="BQ2990" s="12">
        <f t="shared" si="4655"/>
        <v>0</v>
      </c>
      <c r="BR2990" s="12">
        <v>0</v>
      </c>
      <c r="BS2990" s="12">
        <v>0</v>
      </c>
      <c r="BT2990" s="12" t="e">
        <f>IF(#REF!=0,"-",#REF!/#REF!*100)</f>
        <v>#REF!</v>
      </c>
    </row>
    <row r="2991" spans="1:72" x14ac:dyDescent="0.25">
      <c r="A2991" s="4" t="s">
        <v>1032</v>
      </c>
      <c r="B2991" s="4" t="s">
        <v>1</v>
      </c>
      <c r="C2991" s="4" t="s">
        <v>12</v>
      </c>
      <c r="D2991" s="102" t="s">
        <v>1034</v>
      </c>
      <c r="E2991" s="113">
        <v>6111</v>
      </c>
      <c r="F2991" s="102"/>
      <c r="G2991" s="98" t="s">
        <v>1670</v>
      </c>
      <c r="H2991" s="13" t="s">
        <v>16</v>
      </c>
      <c r="I2991" s="14">
        <v>0</v>
      </c>
      <c r="J2991" s="14"/>
      <c r="K2991" s="14"/>
      <c r="L2991" s="14"/>
      <c r="M2991" s="14"/>
      <c r="N2991" s="14"/>
      <c r="O2991" s="14">
        <f t="shared" si="4639"/>
        <v>0</v>
      </c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>
        <v>0</v>
      </c>
      <c r="AC2991" s="14">
        <v>0</v>
      </c>
      <c r="AD2991" s="14">
        <v>0</v>
      </c>
      <c r="AE2991" s="14"/>
      <c r="AF2991" s="14"/>
      <c r="AG2991" s="14"/>
      <c r="AH2991" s="14"/>
      <c r="AI2991" s="14"/>
      <c r="AJ2991" s="14">
        <f t="shared" si="4640"/>
        <v>0</v>
      </c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>
        <v>0</v>
      </c>
      <c r="AX2991" s="14">
        <v>0</v>
      </c>
      <c r="AY2991" s="14">
        <v>0</v>
      </c>
      <c r="AZ2991" s="14"/>
      <c r="BA2991" s="14"/>
      <c r="BB2991" s="14"/>
      <c r="BC2991" s="14"/>
      <c r="BD2991" s="14"/>
      <c r="BE2991" s="14">
        <f t="shared" si="4641"/>
        <v>0</v>
      </c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>
        <v>0</v>
      </c>
      <c r="BS2991" s="14">
        <v>0</v>
      </c>
      <c r="BT2991" s="14" t="e">
        <f>IF(#REF!=0,"-",#REF!/#REF!*100)</f>
        <v>#REF!</v>
      </c>
    </row>
    <row r="2992" spans="1:72" x14ac:dyDescent="0.25">
      <c r="A2992" s="1" t="s">
        <v>1032</v>
      </c>
      <c r="B2992" s="1" t="s">
        <v>1</v>
      </c>
      <c r="C2992" s="1" t="s">
        <v>12</v>
      </c>
      <c r="D2992" s="105" t="s">
        <v>1034</v>
      </c>
      <c r="E2992" s="105" t="s">
        <v>18</v>
      </c>
      <c r="F2992" s="102" t="s">
        <v>0</v>
      </c>
      <c r="G2992" s="13" t="s">
        <v>0</v>
      </c>
      <c r="H2992" s="2" t="s">
        <v>19</v>
      </c>
      <c r="I2992" s="12">
        <f t="shared" ref="I2992:AA2992" si="4657">SUM(I2993:I2997)</f>
        <v>0</v>
      </c>
      <c r="J2992" s="12">
        <f t="shared" si="4657"/>
        <v>0</v>
      </c>
      <c r="K2992" s="12">
        <f t="shared" si="4657"/>
        <v>0</v>
      </c>
      <c r="L2992" s="12">
        <f t="shared" si="4657"/>
        <v>0</v>
      </c>
      <c r="M2992" s="12">
        <f t="shared" si="4657"/>
        <v>0</v>
      </c>
      <c r="N2992" s="12">
        <f t="shared" si="4657"/>
        <v>0</v>
      </c>
      <c r="O2992" s="12">
        <f t="shared" si="4657"/>
        <v>0</v>
      </c>
      <c r="P2992" s="12">
        <f t="shared" si="4657"/>
        <v>0</v>
      </c>
      <c r="Q2992" s="12">
        <f t="shared" si="4657"/>
        <v>0</v>
      </c>
      <c r="R2992" s="12">
        <f t="shared" si="4657"/>
        <v>0</v>
      </c>
      <c r="S2992" s="12">
        <f t="shared" si="4657"/>
        <v>0</v>
      </c>
      <c r="T2992" s="12">
        <f t="shared" si="4657"/>
        <v>0</v>
      </c>
      <c r="U2992" s="12">
        <f t="shared" si="4657"/>
        <v>0</v>
      </c>
      <c r="V2992" s="12">
        <f t="shared" si="4657"/>
        <v>0</v>
      </c>
      <c r="W2992" s="12">
        <f t="shared" si="4657"/>
        <v>0</v>
      </c>
      <c r="X2992" s="12">
        <f t="shared" si="4657"/>
        <v>0</v>
      </c>
      <c r="Y2992" s="12">
        <f t="shared" si="4657"/>
        <v>0</v>
      </c>
      <c r="Z2992" s="12">
        <f t="shared" si="4657"/>
        <v>0</v>
      </c>
      <c r="AA2992" s="12">
        <f t="shared" si="4657"/>
        <v>0</v>
      </c>
      <c r="AB2992" s="12">
        <v>0</v>
      </c>
      <c r="AC2992" s="12">
        <v>0</v>
      </c>
      <c r="AD2992" s="12">
        <f t="shared" ref="AD2992:AV2992" si="4658">SUM(AD2993:AD2997)</f>
        <v>0</v>
      </c>
      <c r="AE2992" s="12">
        <f t="shared" si="4658"/>
        <v>0</v>
      </c>
      <c r="AF2992" s="12">
        <f t="shared" si="4658"/>
        <v>0</v>
      </c>
      <c r="AG2992" s="12">
        <f t="shared" si="4658"/>
        <v>0</v>
      </c>
      <c r="AH2992" s="12">
        <f t="shared" si="4658"/>
        <v>0</v>
      </c>
      <c r="AI2992" s="12">
        <f t="shared" si="4658"/>
        <v>0</v>
      </c>
      <c r="AJ2992" s="12">
        <f t="shared" si="4658"/>
        <v>0</v>
      </c>
      <c r="AK2992" s="12">
        <f t="shared" si="4658"/>
        <v>0</v>
      </c>
      <c r="AL2992" s="12">
        <f t="shared" si="4658"/>
        <v>0</v>
      </c>
      <c r="AM2992" s="12">
        <f t="shared" si="4658"/>
        <v>0</v>
      </c>
      <c r="AN2992" s="12">
        <f t="shared" si="4658"/>
        <v>0</v>
      </c>
      <c r="AO2992" s="12">
        <f t="shared" si="4658"/>
        <v>0</v>
      </c>
      <c r="AP2992" s="12">
        <f t="shared" si="4658"/>
        <v>0</v>
      </c>
      <c r="AQ2992" s="12">
        <f t="shared" si="4658"/>
        <v>0</v>
      </c>
      <c r="AR2992" s="12">
        <f t="shared" si="4658"/>
        <v>0</v>
      </c>
      <c r="AS2992" s="12">
        <f t="shared" si="4658"/>
        <v>0</v>
      </c>
      <c r="AT2992" s="12">
        <f t="shared" si="4658"/>
        <v>0</v>
      </c>
      <c r="AU2992" s="12">
        <f t="shared" si="4658"/>
        <v>0</v>
      </c>
      <c r="AV2992" s="12">
        <f t="shared" si="4658"/>
        <v>0</v>
      </c>
      <c r="AW2992" s="12">
        <v>0</v>
      </c>
      <c r="AX2992" s="12">
        <v>0</v>
      </c>
      <c r="AY2992" s="12">
        <f t="shared" ref="AY2992:BQ2992" si="4659">SUM(AY2993:AY2997)</f>
        <v>0</v>
      </c>
      <c r="AZ2992" s="12">
        <f t="shared" si="4659"/>
        <v>0</v>
      </c>
      <c r="BA2992" s="12">
        <f t="shared" si="4659"/>
        <v>0</v>
      </c>
      <c r="BB2992" s="12">
        <f t="shared" si="4659"/>
        <v>0</v>
      </c>
      <c r="BC2992" s="12">
        <f t="shared" si="4659"/>
        <v>0</v>
      </c>
      <c r="BD2992" s="12">
        <f t="shared" si="4659"/>
        <v>0</v>
      </c>
      <c r="BE2992" s="12">
        <f t="shared" si="4659"/>
        <v>0</v>
      </c>
      <c r="BF2992" s="12">
        <f t="shared" si="4659"/>
        <v>0</v>
      </c>
      <c r="BG2992" s="12">
        <f t="shared" si="4659"/>
        <v>0</v>
      </c>
      <c r="BH2992" s="12">
        <f t="shared" si="4659"/>
        <v>0</v>
      </c>
      <c r="BI2992" s="12">
        <f t="shared" si="4659"/>
        <v>0</v>
      </c>
      <c r="BJ2992" s="12">
        <f t="shared" si="4659"/>
        <v>0</v>
      </c>
      <c r="BK2992" s="12">
        <f t="shared" si="4659"/>
        <v>0</v>
      </c>
      <c r="BL2992" s="12">
        <f t="shared" si="4659"/>
        <v>0</v>
      </c>
      <c r="BM2992" s="12">
        <f t="shared" si="4659"/>
        <v>0</v>
      </c>
      <c r="BN2992" s="12">
        <f t="shared" si="4659"/>
        <v>0</v>
      </c>
      <c r="BO2992" s="12">
        <f t="shared" si="4659"/>
        <v>0</v>
      </c>
      <c r="BP2992" s="12">
        <f t="shared" si="4659"/>
        <v>0</v>
      </c>
      <c r="BQ2992" s="12">
        <f t="shared" si="4659"/>
        <v>0</v>
      </c>
      <c r="BR2992" s="12">
        <v>0</v>
      </c>
      <c r="BS2992" s="12">
        <v>0</v>
      </c>
      <c r="BT2992" s="12" t="e">
        <f>IF(#REF!=0,"-",#REF!/#REF!*100)</f>
        <v>#REF!</v>
      </c>
    </row>
    <row r="2993" spans="1:72" ht="22.5" x14ac:dyDescent="0.25">
      <c r="A2993" s="4" t="s">
        <v>1032</v>
      </c>
      <c r="B2993" s="4" t="s">
        <v>1</v>
      </c>
      <c r="C2993" s="4" t="s">
        <v>12</v>
      </c>
      <c r="D2993" s="102" t="s">
        <v>1034</v>
      </c>
      <c r="E2993" s="113">
        <v>6112</v>
      </c>
      <c r="F2993" s="102" t="s">
        <v>1035</v>
      </c>
      <c r="G2993" s="98" t="s">
        <v>1670</v>
      </c>
      <c r="H2993" s="13" t="s">
        <v>57</v>
      </c>
      <c r="I2993" s="14">
        <v>0</v>
      </c>
      <c r="J2993" s="14"/>
      <c r="K2993" s="14"/>
      <c r="L2993" s="14"/>
      <c r="M2993" s="14"/>
      <c r="N2993" s="14"/>
      <c r="O2993" s="14">
        <f t="shared" si="4639"/>
        <v>0</v>
      </c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>
        <v>0</v>
      </c>
      <c r="AC2993" s="14">
        <v>0</v>
      </c>
      <c r="AD2993" s="14">
        <v>0</v>
      </c>
      <c r="AE2993" s="14"/>
      <c r="AF2993" s="14"/>
      <c r="AG2993" s="14"/>
      <c r="AH2993" s="14"/>
      <c r="AI2993" s="14"/>
      <c r="AJ2993" s="14">
        <f t="shared" si="4640"/>
        <v>0</v>
      </c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>
        <v>0</v>
      </c>
      <c r="AX2993" s="14">
        <v>0</v>
      </c>
      <c r="AY2993" s="14">
        <v>0</v>
      </c>
      <c r="AZ2993" s="14"/>
      <c r="BA2993" s="14"/>
      <c r="BB2993" s="14"/>
      <c r="BC2993" s="14"/>
      <c r="BD2993" s="14"/>
      <c r="BE2993" s="14">
        <f t="shared" si="4641"/>
        <v>0</v>
      </c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>
        <v>0</v>
      </c>
      <c r="BS2993" s="14">
        <v>0</v>
      </c>
      <c r="BT2993" s="14" t="e">
        <f>IF(#REF!=0,"-",#REF!/#REF!*100)</f>
        <v>#REF!</v>
      </c>
    </row>
    <row r="2994" spans="1:72" x14ac:dyDescent="0.25">
      <c r="A2994" s="4" t="s">
        <v>1032</v>
      </c>
      <c r="B2994" s="4" t="s">
        <v>1</v>
      </c>
      <c r="C2994" s="4" t="s">
        <v>12</v>
      </c>
      <c r="D2994" s="102" t="s">
        <v>1034</v>
      </c>
      <c r="E2994" s="113">
        <v>6112</v>
      </c>
      <c r="F2994" s="102" t="s">
        <v>1036</v>
      </c>
      <c r="G2994" s="98" t="s">
        <v>1670</v>
      </c>
      <c r="H2994" s="13" t="s">
        <v>22</v>
      </c>
      <c r="I2994" s="14">
        <v>0</v>
      </c>
      <c r="J2994" s="14"/>
      <c r="K2994" s="14"/>
      <c r="L2994" s="14"/>
      <c r="M2994" s="14"/>
      <c r="N2994" s="14"/>
      <c r="O2994" s="14">
        <f t="shared" si="4639"/>
        <v>0</v>
      </c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>
        <v>0</v>
      </c>
      <c r="AC2994" s="14">
        <v>0</v>
      </c>
      <c r="AD2994" s="14">
        <v>0</v>
      </c>
      <c r="AE2994" s="14"/>
      <c r="AF2994" s="14"/>
      <c r="AG2994" s="14"/>
      <c r="AH2994" s="14"/>
      <c r="AI2994" s="14"/>
      <c r="AJ2994" s="14">
        <f t="shared" si="4640"/>
        <v>0</v>
      </c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>
        <v>0</v>
      </c>
      <c r="AX2994" s="14">
        <v>0</v>
      </c>
      <c r="AY2994" s="14">
        <v>0</v>
      </c>
      <c r="AZ2994" s="14"/>
      <c r="BA2994" s="14"/>
      <c r="BB2994" s="14"/>
      <c r="BC2994" s="14"/>
      <c r="BD2994" s="14"/>
      <c r="BE2994" s="14">
        <f t="shared" si="4641"/>
        <v>0</v>
      </c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>
        <v>0</v>
      </c>
      <c r="BS2994" s="14">
        <v>0</v>
      </c>
      <c r="BT2994" s="14" t="e">
        <f>IF(#REF!=0,"-",#REF!/#REF!*100)</f>
        <v>#REF!</v>
      </c>
    </row>
    <row r="2995" spans="1:72" x14ac:dyDescent="0.25">
      <c r="A2995" s="4" t="s">
        <v>1032</v>
      </c>
      <c r="B2995" s="4" t="s">
        <v>1</v>
      </c>
      <c r="C2995" s="4" t="s">
        <v>12</v>
      </c>
      <c r="D2995" s="102" t="s">
        <v>1034</v>
      </c>
      <c r="E2995" s="113">
        <v>6112</v>
      </c>
      <c r="F2995" s="102" t="s">
        <v>1037</v>
      </c>
      <c r="G2995" s="98" t="s">
        <v>1670</v>
      </c>
      <c r="H2995" s="13" t="s">
        <v>23</v>
      </c>
      <c r="I2995" s="14">
        <v>0</v>
      </c>
      <c r="J2995" s="14"/>
      <c r="K2995" s="14"/>
      <c r="L2995" s="14"/>
      <c r="M2995" s="14"/>
      <c r="N2995" s="14"/>
      <c r="O2995" s="14">
        <f t="shared" si="4639"/>
        <v>0</v>
      </c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>
        <v>0</v>
      </c>
      <c r="AC2995" s="14">
        <v>0</v>
      </c>
      <c r="AD2995" s="14">
        <v>0</v>
      </c>
      <c r="AE2995" s="14"/>
      <c r="AF2995" s="14"/>
      <c r="AG2995" s="14"/>
      <c r="AH2995" s="14"/>
      <c r="AI2995" s="14"/>
      <c r="AJ2995" s="14">
        <f t="shared" si="4640"/>
        <v>0</v>
      </c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>
        <v>0</v>
      </c>
      <c r="AX2995" s="14">
        <v>0</v>
      </c>
      <c r="AY2995" s="14">
        <v>0</v>
      </c>
      <c r="AZ2995" s="14"/>
      <c r="BA2995" s="14"/>
      <c r="BB2995" s="14"/>
      <c r="BC2995" s="14"/>
      <c r="BD2995" s="14"/>
      <c r="BE2995" s="14">
        <f t="shared" si="4641"/>
        <v>0</v>
      </c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>
        <v>0</v>
      </c>
      <c r="BS2995" s="14">
        <v>0</v>
      </c>
      <c r="BT2995" s="14" t="e">
        <f>IF(#REF!=0,"-",#REF!/#REF!*100)</f>
        <v>#REF!</v>
      </c>
    </row>
    <row r="2996" spans="1:72" x14ac:dyDescent="0.25">
      <c r="A2996" s="4" t="s">
        <v>1032</v>
      </c>
      <c r="B2996" s="4" t="s">
        <v>1</v>
      </c>
      <c r="C2996" s="4" t="s">
        <v>12</v>
      </c>
      <c r="D2996" s="102" t="s">
        <v>1034</v>
      </c>
      <c r="E2996" s="113">
        <v>6112</v>
      </c>
      <c r="F2996" s="102" t="s">
        <v>1038</v>
      </c>
      <c r="G2996" s="98" t="s">
        <v>1670</v>
      </c>
      <c r="H2996" s="13" t="s">
        <v>21</v>
      </c>
      <c r="I2996" s="14">
        <v>0</v>
      </c>
      <c r="J2996" s="14"/>
      <c r="K2996" s="14"/>
      <c r="L2996" s="14"/>
      <c r="M2996" s="14"/>
      <c r="N2996" s="14"/>
      <c r="O2996" s="14">
        <f t="shared" si="4639"/>
        <v>0</v>
      </c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>
        <v>0</v>
      </c>
      <c r="AC2996" s="14">
        <v>0</v>
      </c>
      <c r="AD2996" s="14">
        <v>0</v>
      </c>
      <c r="AE2996" s="14"/>
      <c r="AF2996" s="14"/>
      <c r="AG2996" s="14"/>
      <c r="AH2996" s="14"/>
      <c r="AI2996" s="14"/>
      <c r="AJ2996" s="14">
        <f t="shared" si="4640"/>
        <v>0</v>
      </c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>
        <v>0</v>
      </c>
      <c r="AX2996" s="14">
        <v>0</v>
      </c>
      <c r="AY2996" s="14">
        <v>0</v>
      </c>
      <c r="AZ2996" s="14"/>
      <c r="BA2996" s="14"/>
      <c r="BB2996" s="14"/>
      <c r="BC2996" s="14"/>
      <c r="BD2996" s="14"/>
      <c r="BE2996" s="14">
        <f t="shared" si="4641"/>
        <v>0</v>
      </c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>
        <v>0</v>
      </c>
      <c r="BS2996" s="14">
        <v>0</v>
      </c>
      <c r="BT2996" s="14" t="e">
        <f>IF(#REF!=0,"-",#REF!/#REF!*100)</f>
        <v>#REF!</v>
      </c>
    </row>
    <row r="2997" spans="1:72" x14ac:dyDescent="0.25">
      <c r="A2997" s="4" t="s">
        <v>1032</v>
      </c>
      <c r="B2997" s="4" t="s">
        <v>1</v>
      </c>
      <c r="C2997" s="4" t="s">
        <v>12</v>
      </c>
      <c r="D2997" s="102" t="s">
        <v>1034</v>
      </c>
      <c r="E2997" s="113">
        <v>6112</v>
      </c>
      <c r="F2997" s="102" t="s">
        <v>1039</v>
      </c>
      <c r="G2997" s="98" t="s">
        <v>1670</v>
      </c>
      <c r="H2997" s="13" t="s">
        <v>24</v>
      </c>
      <c r="I2997" s="14">
        <v>0</v>
      </c>
      <c r="J2997" s="14"/>
      <c r="K2997" s="14"/>
      <c r="L2997" s="14"/>
      <c r="M2997" s="14"/>
      <c r="N2997" s="14"/>
      <c r="O2997" s="14">
        <f t="shared" si="4639"/>
        <v>0</v>
      </c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>
        <v>0</v>
      </c>
      <c r="AC2997" s="14">
        <v>0</v>
      </c>
      <c r="AD2997" s="14">
        <v>0</v>
      </c>
      <c r="AE2997" s="14"/>
      <c r="AF2997" s="14"/>
      <c r="AG2997" s="14"/>
      <c r="AH2997" s="14"/>
      <c r="AI2997" s="14"/>
      <c r="AJ2997" s="14">
        <f t="shared" si="4640"/>
        <v>0</v>
      </c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>
        <v>0</v>
      </c>
      <c r="AX2997" s="14">
        <v>0</v>
      </c>
      <c r="AY2997" s="14">
        <v>0</v>
      </c>
      <c r="AZ2997" s="14"/>
      <c r="BA2997" s="14"/>
      <c r="BB2997" s="14"/>
      <c r="BC2997" s="14"/>
      <c r="BD2997" s="14"/>
      <c r="BE2997" s="14">
        <f t="shared" si="4641"/>
        <v>0</v>
      </c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>
        <v>0</v>
      </c>
      <c r="BS2997" s="14">
        <v>0</v>
      </c>
      <c r="BT2997" s="14" t="e">
        <f>IF(#REF!=0,"-",#REF!/#REF!*100)</f>
        <v>#REF!</v>
      </c>
    </row>
    <row r="2998" spans="1:72" ht="22.5" x14ac:dyDescent="0.25">
      <c r="A2998" s="4" t="s">
        <v>1032</v>
      </c>
      <c r="B2998" s="4" t="s">
        <v>1</v>
      </c>
      <c r="C2998" s="4" t="s">
        <v>12</v>
      </c>
      <c r="D2998" s="102" t="s">
        <v>1034</v>
      </c>
      <c r="E2998" s="101" t="s">
        <v>25</v>
      </c>
      <c r="F2998" s="101" t="s">
        <v>0</v>
      </c>
      <c r="G2998" s="2" t="s">
        <v>0</v>
      </c>
      <c r="H2998" s="2" t="s">
        <v>26</v>
      </c>
      <c r="I2998" s="12">
        <f t="shared" ref="I2998:AA2998" si="4660">SUM(I2999)</f>
        <v>0</v>
      </c>
      <c r="J2998" s="12">
        <f t="shared" si="4660"/>
        <v>0</v>
      </c>
      <c r="K2998" s="12">
        <f t="shared" si="4660"/>
        <v>0</v>
      </c>
      <c r="L2998" s="12">
        <f t="shared" si="4660"/>
        <v>0</v>
      </c>
      <c r="M2998" s="12">
        <f t="shared" si="4660"/>
        <v>0</v>
      </c>
      <c r="N2998" s="12">
        <f t="shared" si="4660"/>
        <v>0</v>
      </c>
      <c r="O2998" s="12">
        <f t="shared" si="4660"/>
        <v>0</v>
      </c>
      <c r="P2998" s="12">
        <f t="shared" si="4660"/>
        <v>0</v>
      </c>
      <c r="Q2998" s="12">
        <f t="shared" si="4660"/>
        <v>0</v>
      </c>
      <c r="R2998" s="12">
        <f t="shared" si="4660"/>
        <v>0</v>
      </c>
      <c r="S2998" s="12">
        <f t="shared" si="4660"/>
        <v>0</v>
      </c>
      <c r="T2998" s="12">
        <f t="shared" si="4660"/>
        <v>0</v>
      </c>
      <c r="U2998" s="12">
        <f t="shared" si="4660"/>
        <v>0</v>
      </c>
      <c r="V2998" s="12">
        <f t="shared" si="4660"/>
        <v>0</v>
      </c>
      <c r="W2998" s="12">
        <f t="shared" si="4660"/>
        <v>0</v>
      </c>
      <c r="X2998" s="12">
        <f t="shared" si="4660"/>
        <v>0</v>
      </c>
      <c r="Y2998" s="12">
        <f t="shared" si="4660"/>
        <v>0</v>
      </c>
      <c r="Z2998" s="12">
        <f t="shared" si="4660"/>
        <v>0</v>
      </c>
      <c r="AA2998" s="12">
        <f t="shared" si="4660"/>
        <v>0</v>
      </c>
      <c r="AB2998" s="12">
        <v>0</v>
      </c>
      <c r="AC2998" s="12">
        <v>0</v>
      </c>
      <c r="AD2998" s="12">
        <f t="shared" ref="AD2998:AV2998" si="4661">SUM(AD2999)</f>
        <v>0</v>
      </c>
      <c r="AE2998" s="12">
        <f t="shared" si="4661"/>
        <v>0</v>
      </c>
      <c r="AF2998" s="12">
        <f t="shared" si="4661"/>
        <v>0</v>
      </c>
      <c r="AG2998" s="12">
        <f t="shared" si="4661"/>
        <v>0</v>
      </c>
      <c r="AH2998" s="12">
        <f t="shared" si="4661"/>
        <v>0</v>
      </c>
      <c r="AI2998" s="12">
        <f t="shared" si="4661"/>
        <v>0</v>
      </c>
      <c r="AJ2998" s="12">
        <f t="shared" si="4661"/>
        <v>0</v>
      </c>
      <c r="AK2998" s="12">
        <f t="shared" si="4661"/>
        <v>0</v>
      </c>
      <c r="AL2998" s="12">
        <f t="shared" si="4661"/>
        <v>0</v>
      </c>
      <c r="AM2998" s="12">
        <f t="shared" si="4661"/>
        <v>0</v>
      </c>
      <c r="AN2998" s="12">
        <f t="shared" si="4661"/>
        <v>0</v>
      </c>
      <c r="AO2998" s="12">
        <f t="shared" si="4661"/>
        <v>0</v>
      </c>
      <c r="AP2998" s="12">
        <f t="shared" si="4661"/>
        <v>0</v>
      </c>
      <c r="AQ2998" s="12">
        <f t="shared" si="4661"/>
        <v>0</v>
      </c>
      <c r="AR2998" s="12">
        <f t="shared" si="4661"/>
        <v>0</v>
      </c>
      <c r="AS2998" s="12">
        <f t="shared" si="4661"/>
        <v>0</v>
      </c>
      <c r="AT2998" s="12">
        <f t="shared" si="4661"/>
        <v>0</v>
      </c>
      <c r="AU2998" s="12">
        <f t="shared" si="4661"/>
        <v>0</v>
      </c>
      <c r="AV2998" s="12">
        <f t="shared" si="4661"/>
        <v>0</v>
      </c>
      <c r="AW2998" s="12">
        <v>0</v>
      </c>
      <c r="AX2998" s="12">
        <v>0</v>
      </c>
      <c r="AY2998" s="12">
        <f t="shared" ref="AY2998:BQ2998" si="4662">SUM(AY2999)</f>
        <v>0</v>
      </c>
      <c r="AZ2998" s="12">
        <f t="shared" si="4662"/>
        <v>0</v>
      </c>
      <c r="BA2998" s="12">
        <f t="shared" si="4662"/>
        <v>0</v>
      </c>
      <c r="BB2998" s="12">
        <f t="shared" si="4662"/>
        <v>0</v>
      </c>
      <c r="BC2998" s="12">
        <f t="shared" si="4662"/>
        <v>0</v>
      </c>
      <c r="BD2998" s="12">
        <f t="shared" si="4662"/>
        <v>0</v>
      </c>
      <c r="BE2998" s="12">
        <f t="shared" si="4662"/>
        <v>0</v>
      </c>
      <c r="BF2998" s="12">
        <f t="shared" si="4662"/>
        <v>0</v>
      </c>
      <c r="BG2998" s="12">
        <f t="shared" si="4662"/>
        <v>0</v>
      </c>
      <c r="BH2998" s="12">
        <f t="shared" si="4662"/>
        <v>0</v>
      </c>
      <c r="BI2998" s="12">
        <f t="shared" si="4662"/>
        <v>0</v>
      </c>
      <c r="BJ2998" s="12">
        <f t="shared" si="4662"/>
        <v>0</v>
      </c>
      <c r="BK2998" s="12">
        <f t="shared" si="4662"/>
        <v>0</v>
      </c>
      <c r="BL2998" s="12">
        <f t="shared" si="4662"/>
        <v>0</v>
      </c>
      <c r="BM2998" s="12">
        <f t="shared" si="4662"/>
        <v>0</v>
      </c>
      <c r="BN2998" s="12">
        <f t="shared" si="4662"/>
        <v>0</v>
      </c>
      <c r="BO2998" s="12">
        <f t="shared" si="4662"/>
        <v>0</v>
      </c>
      <c r="BP2998" s="12">
        <f t="shared" si="4662"/>
        <v>0</v>
      </c>
      <c r="BQ2998" s="12">
        <f t="shared" si="4662"/>
        <v>0</v>
      </c>
      <c r="BR2998" s="12">
        <v>0</v>
      </c>
      <c r="BS2998" s="12">
        <v>0</v>
      </c>
      <c r="BT2998" s="12" t="e">
        <f>IF(#REF!=0,"-",#REF!/#REF!*100)</f>
        <v>#REF!</v>
      </c>
    </row>
    <row r="2999" spans="1:72" x14ac:dyDescent="0.25">
      <c r="A2999" s="4" t="s">
        <v>1032</v>
      </c>
      <c r="B2999" s="4" t="s">
        <v>1</v>
      </c>
      <c r="C2999" s="4" t="s">
        <v>12</v>
      </c>
      <c r="D2999" s="102" t="s">
        <v>1034</v>
      </c>
      <c r="E2999" s="113">
        <v>6121</v>
      </c>
      <c r="F2999" s="102"/>
      <c r="G2999" s="98" t="s">
        <v>1670</v>
      </c>
      <c r="H2999" s="13" t="s">
        <v>27</v>
      </c>
      <c r="I2999" s="14">
        <v>0</v>
      </c>
      <c r="J2999" s="14"/>
      <c r="K2999" s="14"/>
      <c r="L2999" s="14"/>
      <c r="M2999" s="14"/>
      <c r="N2999" s="14"/>
      <c r="O2999" s="14">
        <f t="shared" si="4639"/>
        <v>0</v>
      </c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>
        <v>0</v>
      </c>
      <c r="AC2999" s="14">
        <v>0</v>
      </c>
      <c r="AD2999" s="14">
        <v>0</v>
      </c>
      <c r="AE2999" s="14"/>
      <c r="AF2999" s="14"/>
      <c r="AG2999" s="14"/>
      <c r="AH2999" s="14"/>
      <c r="AI2999" s="14"/>
      <c r="AJ2999" s="14">
        <f t="shared" si="4640"/>
        <v>0</v>
      </c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>
        <v>0</v>
      </c>
      <c r="AX2999" s="14">
        <v>0</v>
      </c>
      <c r="AY2999" s="14">
        <v>0</v>
      </c>
      <c r="AZ2999" s="14"/>
      <c r="BA2999" s="14"/>
      <c r="BB2999" s="14"/>
      <c r="BC2999" s="14"/>
      <c r="BD2999" s="14"/>
      <c r="BE2999" s="14">
        <f t="shared" si="4641"/>
        <v>0</v>
      </c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>
        <v>0</v>
      </c>
      <c r="BS2999" s="14">
        <v>0</v>
      </c>
      <c r="BT2999" s="14" t="e">
        <f>IF(#REF!=0,"-",#REF!/#REF!*100)</f>
        <v>#REF!</v>
      </c>
    </row>
    <row r="3000" spans="1:72" ht="22.5" x14ac:dyDescent="0.25">
      <c r="A3000" s="4" t="s">
        <v>1032</v>
      </c>
      <c r="B3000" s="4" t="s">
        <v>1</v>
      </c>
      <c r="C3000" s="4" t="s">
        <v>12</v>
      </c>
      <c r="D3000" s="102" t="s">
        <v>1034</v>
      </c>
      <c r="E3000" s="101" t="s">
        <v>29</v>
      </c>
      <c r="F3000" s="101" t="s">
        <v>0</v>
      </c>
      <c r="G3000" s="2" t="s">
        <v>0</v>
      </c>
      <c r="H3000" s="2" t="s">
        <v>30</v>
      </c>
      <c r="I3000" s="12">
        <f t="shared" ref="I3000:AA3000" si="4663">SUM(I3001:I3009)</f>
        <v>0</v>
      </c>
      <c r="J3000" s="12">
        <f t="shared" si="4663"/>
        <v>0</v>
      </c>
      <c r="K3000" s="12">
        <f t="shared" si="4663"/>
        <v>0</v>
      </c>
      <c r="L3000" s="12">
        <f t="shared" si="4663"/>
        <v>0</v>
      </c>
      <c r="M3000" s="12">
        <f t="shared" si="4663"/>
        <v>0</v>
      </c>
      <c r="N3000" s="12">
        <f t="shared" si="4663"/>
        <v>0</v>
      </c>
      <c r="O3000" s="12">
        <f t="shared" si="4663"/>
        <v>0</v>
      </c>
      <c r="P3000" s="12">
        <f t="shared" si="4663"/>
        <v>0</v>
      </c>
      <c r="Q3000" s="12">
        <f t="shared" si="4663"/>
        <v>0</v>
      </c>
      <c r="R3000" s="12">
        <f t="shared" si="4663"/>
        <v>0</v>
      </c>
      <c r="S3000" s="12">
        <f t="shared" si="4663"/>
        <v>0</v>
      </c>
      <c r="T3000" s="12">
        <f t="shared" si="4663"/>
        <v>0</v>
      </c>
      <c r="U3000" s="12">
        <f t="shared" si="4663"/>
        <v>0</v>
      </c>
      <c r="V3000" s="12">
        <f t="shared" si="4663"/>
        <v>0</v>
      </c>
      <c r="W3000" s="12">
        <f t="shared" si="4663"/>
        <v>0</v>
      </c>
      <c r="X3000" s="12">
        <f t="shared" si="4663"/>
        <v>0</v>
      </c>
      <c r="Y3000" s="12">
        <f t="shared" si="4663"/>
        <v>0</v>
      </c>
      <c r="Z3000" s="12">
        <f t="shared" si="4663"/>
        <v>0</v>
      </c>
      <c r="AA3000" s="12">
        <f t="shared" si="4663"/>
        <v>0</v>
      </c>
      <c r="AB3000" s="12">
        <v>0</v>
      </c>
      <c r="AC3000" s="12">
        <v>0</v>
      </c>
      <c r="AD3000" s="12">
        <f t="shared" ref="AD3000:AV3000" si="4664">SUM(AD3001:AD3009)</f>
        <v>0</v>
      </c>
      <c r="AE3000" s="12">
        <f t="shared" si="4664"/>
        <v>0</v>
      </c>
      <c r="AF3000" s="12">
        <f t="shared" si="4664"/>
        <v>0</v>
      </c>
      <c r="AG3000" s="12">
        <f t="shared" si="4664"/>
        <v>0</v>
      </c>
      <c r="AH3000" s="12">
        <f t="shared" si="4664"/>
        <v>0</v>
      </c>
      <c r="AI3000" s="12">
        <f t="shared" si="4664"/>
        <v>0</v>
      </c>
      <c r="AJ3000" s="12">
        <f t="shared" si="4664"/>
        <v>0</v>
      </c>
      <c r="AK3000" s="12">
        <f t="shared" si="4664"/>
        <v>0</v>
      </c>
      <c r="AL3000" s="12">
        <f t="shared" si="4664"/>
        <v>0</v>
      </c>
      <c r="AM3000" s="12">
        <f t="shared" si="4664"/>
        <v>0</v>
      </c>
      <c r="AN3000" s="12">
        <f t="shared" si="4664"/>
        <v>0</v>
      </c>
      <c r="AO3000" s="12">
        <f t="shared" si="4664"/>
        <v>0</v>
      </c>
      <c r="AP3000" s="12">
        <f t="shared" si="4664"/>
        <v>0</v>
      </c>
      <c r="AQ3000" s="12">
        <f t="shared" si="4664"/>
        <v>0</v>
      </c>
      <c r="AR3000" s="12">
        <f t="shared" si="4664"/>
        <v>0</v>
      </c>
      <c r="AS3000" s="12">
        <f t="shared" si="4664"/>
        <v>0</v>
      </c>
      <c r="AT3000" s="12">
        <f t="shared" si="4664"/>
        <v>0</v>
      </c>
      <c r="AU3000" s="12">
        <f t="shared" si="4664"/>
        <v>0</v>
      </c>
      <c r="AV3000" s="12">
        <f t="shared" si="4664"/>
        <v>0</v>
      </c>
      <c r="AW3000" s="12">
        <v>0</v>
      </c>
      <c r="AX3000" s="12">
        <v>0</v>
      </c>
      <c r="AY3000" s="12">
        <f t="shared" ref="AY3000:BQ3000" si="4665">SUM(AY3001:AY3009)</f>
        <v>0</v>
      </c>
      <c r="AZ3000" s="12">
        <f t="shared" si="4665"/>
        <v>0</v>
      </c>
      <c r="BA3000" s="12">
        <f t="shared" si="4665"/>
        <v>0</v>
      </c>
      <c r="BB3000" s="12">
        <f t="shared" si="4665"/>
        <v>0</v>
      </c>
      <c r="BC3000" s="12">
        <f t="shared" si="4665"/>
        <v>0</v>
      </c>
      <c r="BD3000" s="12">
        <f t="shared" si="4665"/>
        <v>0</v>
      </c>
      <c r="BE3000" s="12">
        <f t="shared" si="4665"/>
        <v>0</v>
      </c>
      <c r="BF3000" s="12">
        <f t="shared" si="4665"/>
        <v>0</v>
      </c>
      <c r="BG3000" s="12">
        <f t="shared" si="4665"/>
        <v>0</v>
      </c>
      <c r="BH3000" s="12">
        <f t="shared" si="4665"/>
        <v>0</v>
      </c>
      <c r="BI3000" s="12">
        <f t="shared" si="4665"/>
        <v>0</v>
      </c>
      <c r="BJ3000" s="12">
        <f t="shared" si="4665"/>
        <v>0</v>
      </c>
      <c r="BK3000" s="12">
        <f t="shared" si="4665"/>
        <v>0</v>
      </c>
      <c r="BL3000" s="12">
        <f t="shared" si="4665"/>
        <v>0</v>
      </c>
      <c r="BM3000" s="12">
        <f t="shared" si="4665"/>
        <v>0</v>
      </c>
      <c r="BN3000" s="12">
        <f t="shared" si="4665"/>
        <v>0</v>
      </c>
      <c r="BO3000" s="12">
        <f t="shared" si="4665"/>
        <v>0</v>
      </c>
      <c r="BP3000" s="12">
        <f t="shared" si="4665"/>
        <v>0</v>
      </c>
      <c r="BQ3000" s="12">
        <f t="shared" si="4665"/>
        <v>0</v>
      </c>
      <c r="BR3000" s="12">
        <v>0</v>
      </c>
      <c r="BS3000" s="12">
        <v>0</v>
      </c>
      <c r="BT3000" s="12" t="e">
        <f>IF(#REF!=0,"-",#REF!/#REF!*100)</f>
        <v>#REF!</v>
      </c>
    </row>
    <row r="3001" spans="1:72" x14ac:dyDescent="0.25">
      <c r="A3001" s="4" t="s">
        <v>1032</v>
      </c>
      <c r="B3001" s="4" t="s">
        <v>1</v>
      </c>
      <c r="C3001" s="4" t="s">
        <v>12</v>
      </c>
      <c r="D3001" s="102" t="s">
        <v>1034</v>
      </c>
      <c r="E3001" s="113">
        <v>6131</v>
      </c>
      <c r="F3001" s="102"/>
      <c r="G3001" s="98" t="s">
        <v>1670</v>
      </c>
      <c r="H3001" s="13" t="s">
        <v>32</v>
      </c>
      <c r="I3001" s="14">
        <v>0</v>
      </c>
      <c r="J3001" s="14"/>
      <c r="K3001" s="14"/>
      <c r="L3001" s="14"/>
      <c r="M3001" s="14"/>
      <c r="N3001" s="14"/>
      <c r="O3001" s="14">
        <f t="shared" si="4639"/>
        <v>0</v>
      </c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>
        <v>0</v>
      </c>
      <c r="AC3001" s="14">
        <v>0</v>
      </c>
      <c r="AD3001" s="14">
        <v>0</v>
      </c>
      <c r="AE3001" s="14"/>
      <c r="AF3001" s="14"/>
      <c r="AG3001" s="14"/>
      <c r="AH3001" s="14"/>
      <c r="AI3001" s="14"/>
      <c r="AJ3001" s="14">
        <f t="shared" si="4640"/>
        <v>0</v>
      </c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>
        <v>0</v>
      </c>
      <c r="AX3001" s="14">
        <v>0</v>
      </c>
      <c r="AY3001" s="14">
        <v>0</v>
      </c>
      <c r="AZ3001" s="14"/>
      <c r="BA3001" s="14"/>
      <c r="BB3001" s="14"/>
      <c r="BC3001" s="14"/>
      <c r="BD3001" s="14"/>
      <c r="BE3001" s="14">
        <f t="shared" si="4641"/>
        <v>0</v>
      </c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>
        <v>0</v>
      </c>
      <c r="BS3001" s="14">
        <v>0</v>
      </c>
      <c r="BT3001" s="14" t="e">
        <f>IF(#REF!=0,"-",#REF!/#REF!*100)</f>
        <v>#REF!</v>
      </c>
    </row>
    <row r="3002" spans="1:72" x14ac:dyDescent="0.25">
      <c r="A3002" s="4" t="s">
        <v>1032</v>
      </c>
      <c r="B3002" s="4" t="s">
        <v>1</v>
      </c>
      <c r="C3002" s="4" t="s">
        <v>12</v>
      </c>
      <c r="D3002" s="102" t="s">
        <v>1034</v>
      </c>
      <c r="E3002" s="113">
        <v>6132</v>
      </c>
      <c r="F3002" s="102"/>
      <c r="G3002" s="98" t="s">
        <v>1670</v>
      </c>
      <c r="H3002" s="13" t="s">
        <v>72</v>
      </c>
      <c r="I3002" s="14">
        <v>0</v>
      </c>
      <c r="J3002" s="14"/>
      <c r="K3002" s="14"/>
      <c r="L3002" s="14"/>
      <c r="M3002" s="14"/>
      <c r="N3002" s="14"/>
      <c r="O3002" s="14">
        <f t="shared" si="4639"/>
        <v>0</v>
      </c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>
        <v>0</v>
      </c>
      <c r="AC3002" s="14">
        <v>0</v>
      </c>
      <c r="AD3002" s="14">
        <v>0</v>
      </c>
      <c r="AE3002" s="14"/>
      <c r="AF3002" s="14"/>
      <c r="AG3002" s="14"/>
      <c r="AH3002" s="14"/>
      <c r="AI3002" s="14"/>
      <c r="AJ3002" s="14">
        <f t="shared" si="4640"/>
        <v>0</v>
      </c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>
        <v>0</v>
      </c>
      <c r="AX3002" s="14">
        <v>0</v>
      </c>
      <c r="AY3002" s="14">
        <v>0</v>
      </c>
      <c r="AZ3002" s="14"/>
      <c r="BA3002" s="14"/>
      <c r="BB3002" s="14"/>
      <c r="BC3002" s="14"/>
      <c r="BD3002" s="14"/>
      <c r="BE3002" s="14">
        <f t="shared" si="4641"/>
        <v>0</v>
      </c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>
        <v>0</v>
      </c>
      <c r="BS3002" s="14">
        <v>0</v>
      </c>
      <c r="BT3002" s="14" t="e">
        <f>IF(#REF!=0,"-",#REF!/#REF!*100)</f>
        <v>#REF!</v>
      </c>
    </row>
    <row r="3003" spans="1:72" x14ac:dyDescent="0.25">
      <c r="A3003" s="4" t="s">
        <v>1032</v>
      </c>
      <c r="B3003" s="4" t="s">
        <v>1</v>
      </c>
      <c r="C3003" s="4" t="s">
        <v>12</v>
      </c>
      <c r="D3003" s="102" t="s">
        <v>1034</v>
      </c>
      <c r="E3003" s="113">
        <v>6133</v>
      </c>
      <c r="F3003" s="102"/>
      <c r="G3003" s="98" t="s">
        <v>1670</v>
      </c>
      <c r="H3003" s="13" t="s">
        <v>75</v>
      </c>
      <c r="I3003" s="14">
        <v>0</v>
      </c>
      <c r="J3003" s="14"/>
      <c r="K3003" s="14"/>
      <c r="L3003" s="14"/>
      <c r="M3003" s="14"/>
      <c r="N3003" s="14"/>
      <c r="O3003" s="14">
        <f t="shared" si="4639"/>
        <v>0</v>
      </c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>
        <v>0</v>
      </c>
      <c r="AC3003" s="14">
        <v>0</v>
      </c>
      <c r="AD3003" s="14">
        <v>0</v>
      </c>
      <c r="AE3003" s="14"/>
      <c r="AF3003" s="14"/>
      <c r="AG3003" s="14"/>
      <c r="AH3003" s="14"/>
      <c r="AI3003" s="14"/>
      <c r="AJ3003" s="14">
        <f t="shared" si="4640"/>
        <v>0</v>
      </c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>
        <v>0</v>
      </c>
      <c r="AX3003" s="14">
        <v>0</v>
      </c>
      <c r="AY3003" s="14">
        <v>0</v>
      </c>
      <c r="AZ3003" s="14"/>
      <c r="BA3003" s="14"/>
      <c r="BB3003" s="14"/>
      <c r="BC3003" s="14"/>
      <c r="BD3003" s="14"/>
      <c r="BE3003" s="14">
        <f t="shared" si="4641"/>
        <v>0</v>
      </c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>
        <v>0</v>
      </c>
      <c r="BS3003" s="14">
        <v>0</v>
      </c>
      <c r="BT3003" s="14" t="e">
        <f>IF(#REF!=0,"-",#REF!/#REF!*100)</f>
        <v>#REF!</v>
      </c>
    </row>
    <row r="3004" spans="1:72" x14ac:dyDescent="0.25">
      <c r="A3004" s="4" t="s">
        <v>1032</v>
      </c>
      <c r="B3004" s="4" t="s">
        <v>1</v>
      </c>
      <c r="C3004" s="4" t="s">
        <v>12</v>
      </c>
      <c r="D3004" s="102" t="s">
        <v>1034</v>
      </c>
      <c r="E3004" s="113">
        <v>6134</v>
      </c>
      <c r="F3004" s="102"/>
      <c r="G3004" s="98" t="s">
        <v>1670</v>
      </c>
      <c r="H3004" s="13" t="s">
        <v>78</v>
      </c>
      <c r="I3004" s="14">
        <v>0</v>
      </c>
      <c r="J3004" s="14"/>
      <c r="K3004" s="14"/>
      <c r="L3004" s="14"/>
      <c r="M3004" s="14"/>
      <c r="N3004" s="14"/>
      <c r="O3004" s="14">
        <f t="shared" si="4639"/>
        <v>0</v>
      </c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>
        <v>0</v>
      </c>
      <c r="AC3004" s="14">
        <v>0</v>
      </c>
      <c r="AD3004" s="14">
        <v>0</v>
      </c>
      <c r="AE3004" s="14"/>
      <c r="AF3004" s="14"/>
      <c r="AG3004" s="14"/>
      <c r="AH3004" s="14"/>
      <c r="AI3004" s="14"/>
      <c r="AJ3004" s="14">
        <f t="shared" si="4640"/>
        <v>0</v>
      </c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>
        <v>0</v>
      </c>
      <c r="AX3004" s="14">
        <v>0</v>
      </c>
      <c r="AY3004" s="14">
        <v>0</v>
      </c>
      <c r="AZ3004" s="14"/>
      <c r="BA3004" s="14"/>
      <c r="BB3004" s="14"/>
      <c r="BC3004" s="14"/>
      <c r="BD3004" s="14"/>
      <c r="BE3004" s="14">
        <f t="shared" si="4641"/>
        <v>0</v>
      </c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>
        <v>0</v>
      </c>
      <c r="BS3004" s="14">
        <v>0</v>
      </c>
      <c r="BT3004" s="14" t="e">
        <f>IF(#REF!=0,"-",#REF!/#REF!*100)</f>
        <v>#REF!</v>
      </c>
    </row>
    <row r="3005" spans="1:72" x14ac:dyDescent="0.25">
      <c r="A3005" s="4" t="s">
        <v>1032</v>
      </c>
      <c r="B3005" s="4" t="s">
        <v>1</v>
      </c>
      <c r="C3005" s="4" t="s">
        <v>12</v>
      </c>
      <c r="D3005" s="102" t="s">
        <v>1034</v>
      </c>
      <c r="E3005" s="113">
        <v>6135</v>
      </c>
      <c r="F3005" s="102"/>
      <c r="G3005" s="98" t="s">
        <v>1670</v>
      </c>
      <c r="H3005" s="13" t="s">
        <v>81</v>
      </c>
      <c r="I3005" s="14">
        <v>0</v>
      </c>
      <c r="J3005" s="14"/>
      <c r="K3005" s="14"/>
      <c r="L3005" s="14"/>
      <c r="M3005" s="14"/>
      <c r="N3005" s="14"/>
      <c r="O3005" s="14">
        <f t="shared" si="4639"/>
        <v>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>
        <v>0</v>
      </c>
      <c r="AC3005" s="14">
        <v>0</v>
      </c>
      <c r="AD3005" s="14">
        <v>0</v>
      </c>
      <c r="AE3005" s="14"/>
      <c r="AF3005" s="14"/>
      <c r="AG3005" s="14"/>
      <c r="AH3005" s="14"/>
      <c r="AI3005" s="14"/>
      <c r="AJ3005" s="14">
        <f t="shared" si="4640"/>
        <v>0</v>
      </c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>
        <v>0</v>
      </c>
      <c r="AX3005" s="14">
        <v>0</v>
      </c>
      <c r="AY3005" s="14">
        <v>0</v>
      </c>
      <c r="AZ3005" s="14"/>
      <c r="BA3005" s="14"/>
      <c r="BB3005" s="14"/>
      <c r="BC3005" s="14"/>
      <c r="BD3005" s="14"/>
      <c r="BE3005" s="14">
        <f t="shared" si="4641"/>
        <v>0</v>
      </c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>
        <v>0</v>
      </c>
      <c r="BS3005" s="14">
        <v>0</v>
      </c>
      <c r="BT3005" s="14" t="e">
        <f>IF(#REF!=0,"-",#REF!/#REF!*100)</f>
        <v>#REF!</v>
      </c>
    </row>
    <row r="3006" spans="1:72" ht="22.5" x14ac:dyDescent="0.25">
      <c r="A3006" s="4" t="s">
        <v>1032</v>
      </c>
      <c r="B3006" s="4" t="s">
        <v>1</v>
      </c>
      <c r="C3006" s="4" t="s">
        <v>12</v>
      </c>
      <c r="D3006" s="102" t="s">
        <v>1034</v>
      </c>
      <c r="E3006" s="113">
        <v>6136</v>
      </c>
      <c r="F3006" s="102"/>
      <c r="G3006" s="98" t="s">
        <v>1670</v>
      </c>
      <c r="H3006" s="13" t="s">
        <v>84</v>
      </c>
      <c r="I3006" s="14">
        <v>0</v>
      </c>
      <c r="J3006" s="14"/>
      <c r="K3006" s="14"/>
      <c r="L3006" s="14"/>
      <c r="M3006" s="14"/>
      <c r="N3006" s="14"/>
      <c r="O3006" s="14">
        <f t="shared" si="4639"/>
        <v>0</v>
      </c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>
        <v>0</v>
      </c>
      <c r="AC3006" s="14">
        <v>0</v>
      </c>
      <c r="AD3006" s="14">
        <v>0</v>
      </c>
      <c r="AE3006" s="14"/>
      <c r="AF3006" s="14"/>
      <c r="AG3006" s="14"/>
      <c r="AH3006" s="14"/>
      <c r="AI3006" s="14"/>
      <c r="AJ3006" s="14">
        <f t="shared" si="4640"/>
        <v>0</v>
      </c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>
        <v>0</v>
      </c>
      <c r="AX3006" s="14">
        <v>0</v>
      </c>
      <c r="AY3006" s="14">
        <v>0</v>
      </c>
      <c r="AZ3006" s="14"/>
      <c r="BA3006" s="14"/>
      <c r="BB3006" s="14"/>
      <c r="BC3006" s="14"/>
      <c r="BD3006" s="14"/>
      <c r="BE3006" s="14">
        <f t="shared" si="4641"/>
        <v>0</v>
      </c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>
        <v>0</v>
      </c>
      <c r="BS3006" s="14">
        <v>0</v>
      </c>
      <c r="BT3006" s="14" t="e">
        <f>IF(#REF!=0,"-",#REF!/#REF!*100)</f>
        <v>#REF!</v>
      </c>
    </row>
    <row r="3007" spans="1:72" x14ac:dyDescent="0.25">
      <c r="A3007" s="4" t="s">
        <v>1032</v>
      </c>
      <c r="B3007" s="4" t="s">
        <v>1</v>
      </c>
      <c r="C3007" s="4" t="s">
        <v>12</v>
      </c>
      <c r="D3007" s="102" t="s">
        <v>1034</v>
      </c>
      <c r="E3007" s="113">
        <v>6137</v>
      </c>
      <c r="F3007" s="102"/>
      <c r="G3007" s="98" t="s">
        <v>1670</v>
      </c>
      <c r="H3007" s="13" t="s">
        <v>87</v>
      </c>
      <c r="I3007" s="14">
        <v>0</v>
      </c>
      <c r="J3007" s="14"/>
      <c r="K3007" s="14"/>
      <c r="L3007" s="14"/>
      <c r="M3007" s="14"/>
      <c r="N3007" s="14"/>
      <c r="O3007" s="14">
        <f t="shared" si="4639"/>
        <v>0</v>
      </c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>
        <v>0</v>
      </c>
      <c r="AC3007" s="14">
        <v>0</v>
      </c>
      <c r="AD3007" s="14">
        <v>0</v>
      </c>
      <c r="AE3007" s="14"/>
      <c r="AF3007" s="14"/>
      <c r="AG3007" s="14"/>
      <c r="AH3007" s="14"/>
      <c r="AI3007" s="14"/>
      <c r="AJ3007" s="14">
        <f t="shared" si="4640"/>
        <v>0</v>
      </c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>
        <v>0</v>
      </c>
      <c r="AX3007" s="14">
        <v>0</v>
      </c>
      <c r="AY3007" s="14">
        <v>0</v>
      </c>
      <c r="AZ3007" s="14"/>
      <c r="BA3007" s="14"/>
      <c r="BB3007" s="14"/>
      <c r="BC3007" s="14"/>
      <c r="BD3007" s="14"/>
      <c r="BE3007" s="14">
        <f t="shared" si="4641"/>
        <v>0</v>
      </c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>
        <v>0</v>
      </c>
      <c r="BS3007" s="14">
        <v>0</v>
      </c>
      <c r="BT3007" s="14" t="e">
        <f>IF(#REF!=0,"-",#REF!/#REF!*100)</f>
        <v>#REF!</v>
      </c>
    </row>
    <row r="3008" spans="1:72" ht="22.5" x14ac:dyDescent="0.25">
      <c r="A3008" s="4" t="s">
        <v>1032</v>
      </c>
      <c r="B3008" s="4" t="s">
        <v>1</v>
      </c>
      <c r="C3008" s="4" t="s">
        <v>12</v>
      </c>
      <c r="D3008" s="102" t="s">
        <v>1034</v>
      </c>
      <c r="E3008" s="113">
        <v>6138</v>
      </c>
      <c r="F3008" s="102"/>
      <c r="G3008" s="98" t="s">
        <v>1670</v>
      </c>
      <c r="H3008" s="13" t="s">
        <v>90</v>
      </c>
      <c r="I3008" s="14">
        <v>0</v>
      </c>
      <c r="J3008" s="14"/>
      <c r="K3008" s="14"/>
      <c r="L3008" s="14"/>
      <c r="M3008" s="14"/>
      <c r="N3008" s="14"/>
      <c r="O3008" s="14">
        <f t="shared" si="4639"/>
        <v>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>
        <v>0</v>
      </c>
      <c r="AC3008" s="14">
        <v>0</v>
      </c>
      <c r="AD3008" s="14">
        <v>0</v>
      </c>
      <c r="AE3008" s="14"/>
      <c r="AF3008" s="14"/>
      <c r="AG3008" s="14"/>
      <c r="AH3008" s="14"/>
      <c r="AI3008" s="14"/>
      <c r="AJ3008" s="14">
        <f t="shared" si="4640"/>
        <v>0</v>
      </c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>
        <v>0</v>
      </c>
      <c r="AX3008" s="14">
        <v>0</v>
      </c>
      <c r="AY3008" s="14">
        <v>0</v>
      </c>
      <c r="AZ3008" s="14"/>
      <c r="BA3008" s="14"/>
      <c r="BB3008" s="14"/>
      <c r="BC3008" s="14"/>
      <c r="BD3008" s="14"/>
      <c r="BE3008" s="14">
        <f t="shared" si="4641"/>
        <v>0</v>
      </c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>
        <v>0</v>
      </c>
      <c r="BS3008" s="14">
        <v>0</v>
      </c>
      <c r="BT3008" s="14" t="e">
        <f>IF(#REF!=0,"-",#REF!/#REF!*100)</f>
        <v>#REF!</v>
      </c>
    </row>
    <row r="3009" spans="1:72" x14ac:dyDescent="0.25">
      <c r="A3009" s="1" t="s">
        <v>1032</v>
      </c>
      <c r="B3009" s="1" t="s">
        <v>1</v>
      </c>
      <c r="C3009" s="1" t="s">
        <v>12</v>
      </c>
      <c r="D3009" s="105" t="s">
        <v>1034</v>
      </c>
      <c r="E3009" s="105" t="s">
        <v>34</v>
      </c>
      <c r="F3009" s="102" t="s">
        <v>0</v>
      </c>
      <c r="G3009" s="13" t="s">
        <v>0</v>
      </c>
      <c r="H3009" s="2" t="s">
        <v>35</v>
      </c>
      <c r="I3009" s="12">
        <f t="shared" ref="I3009:AA3009" si="4666">SUM(I3010:I3012)</f>
        <v>0</v>
      </c>
      <c r="J3009" s="12">
        <f t="shared" si="4666"/>
        <v>0</v>
      </c>
      <c r="K3009" s="12">
        <f t="shared" si="4666"/>
        <v>0</v>
      </c>
      <c r="L3009" s="12">
        <f t="shared" si="4666"/>
        <v>0</v>
      </c>
      <c r="M3009" s="12">
        <f t="shared" si="4666"/>
        <v>0</v>
      </c>
      <c r="N3009" s="12">
        <f t="shared" si="4666"/>
        <v>0</v>
      </c>
      <c r="O3009" s="12">
        <f t="shared" si="4666"/>
        <v>0</v>
      </c>
      <c r="P3009" s="12">
        <f t="shared" si="4666"/>
        <v>0</v>
      </c>
      <c r="Q3009" s="12">
        <f t="shared" si="4666"/>
        <v>0</v>
      </c>
      <c r="R3009" s="12">
        <f t="shared" si="4666"/>
        <v>0</v>
      </c>
      <c r="S3009" s="12">
        <f t="shared" si="4666"/>
        <v>0</v>
      </c>
      <c r="T3009" s="12">
        <f t="shared" si="4666"/>
        <v>0</v>
      </c>
      <c r="U3009" s="12">
        <f t="shared" si="4666"/>
        <v>0</v>
      </c>
      <c r="V3009" s="12">
        <f t="shared" si="4666"/>
        <v>0</v>
      </c>
      <c r="W3009" s="12">
        <f t="shared" si="4666"/>
        <v>0</v>
      </c>
      <c r="X3009" s="12">
        <f t="shared" si="4666"/>
        <v>0</v>
      </c>
      <c r="Y3009" s="12">
        <f t="shared" si="4666"/>
        <v>0</v>
      </c>
      <c r="Z3009" s="12">
        <f t="shared" si="4666"/>
        <v>0</v>
      </c>
      <c r="AA3009" s="12">
        <f t="shared" si="4666"/>
        <v>0</v>
      </c>
      <c r="AB3009" s="12">
        <v>0</v>
      </c>
      <c r="AC3009" s="12">
        <v>0</v>
      </c>
      <c r="AD3009" s="12">
        <f t="shared" ref="AD3009:AV3009" si="4667">SUM(AD3010:AD3012)</f>
        <v>0</v>
      </c>
      <c r="AE3009" s="12">
        <f t="shared" si="4667"/>
        <v>0</v>
      </c>
      <c r="AF3009" s="12">
        <f t="shared" si="4667"/>
        <v>0</v>
      </c>
      <c r="AG3009" s="12">
        <f t="shared" si="4667"/>
        <v>0</v>
      </c>
      <c r="AH3009" s="12">
        <f t="shared" si="4667"/>
        <v>0</v>
      </c>
      <c r="AI3009" s="12">
        <f t="shared" si="4667"/>
        <v>0</v>
      </c>
      <c r="AJ3009" s="12">
        <f t="shared" si="4667"/>
        <v>0</v>
      </c>
      <c r="AK3009" s="12">
        <f t="shared" si="4667"/>
        <v>0</v>
      </c>
      <c r="AL3009" s="12">
        <f t="shared" si="4667"/>
        <v>0</v>
      </c>
      <c r="AM3009" s="12">
        <f t="shared" si="4667"/>
        <v>0</v>
      </c>
      <c r="AN3009" s="12">
        <f t="shared" si="4667"/>
        <v>0</v>
      </c>
      <c r="AO3009" s="12">
        <f t="shared" si="4667"/>
        <v>0</v>
      </c>
      <c r="AP3009" s="12">
        <f t="shared" si="4667"/>
        <v>0</v>
      </c>
      <c r="AQ3009" s="12">
        <f t="shared" si="4667"/>
        <v>0</v>
      </c>
      <c r="AR3009" s="12">
        <f t="shared" si="4667"/>
        <v>0</v>
      </c>
      <c r="AS3009" s="12">
        <f t="shared" si="4667"/>
        <v>0</v>
      </c>
      <c r="AT3009" s="12">
        <f t="shared" si="4667"/>
        <v>0</v>
      </c>
      <c r="AU3009" s="12">
        <f t="shared" si="4667"/>
        <v>0</v>
      </c>
      <c r="AV3009" s="12">
        <f t="shared" si="4667"/>
        <v>0</v>
      </c>
      <c r="AW3009" s="12">
        <v>0</v>
      </c>
      <c r="AX3009" s="12">
        <v>0</v>
      </c>
      <c r="AY3009" s="12">
        <f t="shared" ref="AY3009:BQ3009" si="4668">SUM(AY3010:AY3012)</f>
        <v>0</v>
      </c>
      <c r="AZ3009" s="12">
        <f t="shared" si="4668"/>
        <v>0</v>
      </c>
      <c r="BA3009" s="12">
        <f t="shared" si="4668"/>
        <v>0</v>
      </c>
      <c r="BB3009" s="12">
        <f t="shared" si="4668"/>
        <v>0</v>
      </c>
      <c r="BC3009" s="12">
        <f t="shared" si="4668"/>
        <v>0</v>
      </c>
      <c r="BD3009" s="12">
        <f t="shared" si="4668"/>
        <v>0</v>
      </c>
      <c r="BE3009" s="12">
        <f t="shared" si="4668"/>
        <v>0</v>
      </c>
      <c r="BF3009" s="12">
        <f t="shared" si="4668"/>
        <v>0</v>
      </c>
      <c r="BG3009" s="12">
        <f t="shared" si="4668"/>
        <v>0</v>
      </c>
      <c r="BH3009" s="12">
        <f t="shared" si="4668"/>
        <v>0</v>
      </c>
      <c r="BI3009" s="12">
        <f t="shared" si="4668"/>
        <v>0</v>
      </c>
      <c r="BJ3009" s="12">
        <f t="shared" si="4668"/>
        <v>0</v>
      </c>
      <c r="BK3009" s="12">
        <f t="shared" si="4668"/>
        <v>0</v>
      </c>
      <c r="BL3009" s="12">
        <f t="shared" si="4668"/>
        <v>0</v>
      </c>
      <c r="BM3009" s="12">
        <f t="shared" si="4668"/>
        <v>0</v>
      </c>
      <c r="BN3009" s="12">
        <f t="shared" si="4668"/>
        <v>0</v>
      </c>
      <c r="BO3009" s="12">
        <f t="shared" si="4668"/>
        <v>0</v>
      </c>
      <c r="BP3009" s="12">
        <f t="shared" si="4668"/>
        <v>0</v>
      </c>
      <c r="BQ3009" s="12">
        <f t="shared" si="4668"/>
        <v>0</v>
      </c>
      <c r="BR3009" s="12">
        <v>0</v>
      </c>
      <c r="BS3009" s="12">
        <v>0</v>
      </c>
      <c r="BT3009" s="12" t="e">
        <f>IF(#REF!=0,"-",#REF!/#REF!*100)</f>
        <v>#REF!</v>
      </c>
    </row>
    <row r="3010" spans="1:72" x14ac:dyDescent="0.25">
      <c r="A3010" s="4" t="s">
        <v>1032</v>
      </c>
      <c r="B3010" s="4" t="s">
        <v>1</v>
      </c>
      <c r="C3010" s="4" t="s">
        <v>12</v>
      </c>
      <c r="D3010" s="102" t="s">
        <v>1034</v>
      </c>
      <c r="E3010" s="113">
        <v>6139</v>
      </c>
      <c r="F3010" s="102"/>
      <c r="G3010" s="98" t="s">
        <v>1670</v>
      </c>
      <c r="H3010" s="13" t="s">
        <v>35</v>
      </c>
      <c r="I3010" s="14">
        <v>0</v>
      </c>
      <c r="J3010" s="14"/>
      <c r="K3010" s="14"/>
      <c r="L3010" s="14"/>
      <c r="M3010" s="14"/>
      <c r="N3010" s="14"/>
      <c r="O3010" s="14">
        <f t="shared" si="4639"/>
        <v>0</v>
      </c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>
        <v>0</v>
      </c>
      <c r="AC3010" s="14">
        <v>0</v>
      </c>
      <c r="AD3010" s="14">
        <v>0</v>
      </c>
      <c r="AE3010" s="14"/>
      <c r="AF3010" s="14"/>
      <c r="AG3010" s="14"/>
      <c r="AH3010" s="14"/>
      <c r="AI3010" s="14"/>
      <c r="AJ3010" s="14">
        <f t="shared" si="4640"/>
        <v>0</v>
      </c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>
        <v>0</v>
      </c>
      <c r="AX3010" s="14">
        <v>0</v>
      </c>
      <c r="AY3010" s="14">
        <v>0</v>
      </c>
      <c r="AZ3010" s="14"/>
      <c r="BA3010" s="14"/>
      <c r="BB3010" s="14"/>
      <c r="BC3010" s="14"/>
      <c r="BD3010" s="14"/>
      <c r="BE3010" s="14">
        <f t="shared" si="4641"/>
        <v>0</v>
      </c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>
        <v>0</v>
      </c>
      <c r="BS3010" s="14">
        <v>0</v>
      </c>
      <c r="BT3010" s="14" t="e">
        <f>IF(#REF!=0,"-",#REF!/#REF!*100)</f>
        <v>#REF!</v>
      </c>
    </row>
    <row r="3011" spans="1:72" ht="22.5" x14ac:dyDescent="0.25">
      <c r="A3011" s="4" t="s">
        <v>1032</v>
      </c>
      <c r="B3011" s="4" t="s">
        <v>1</v>
      </c>
      <c r="C3011" s="4" t="s">
        <v>12</v>
      </c>
      <c r="D3011" s="102" t="s">
        <v>1034</v>
      </c>
      <c r="E3011" s="113">
        <v>6139</v>
      </c>
      <c r="F3011" s="102" t="s">
        <v>1040</v>
      </c>
      <c r="G3011" s="98" t="s">
        <v>1670</v>
      </c>
      <c r="H3011" s="13" t="s">
        <v>37</v>
      </c>
      <c r="I3011" s="14">
        <v>0</v>
      </c>
      <c r="J3011" s="14"/>
      <c r="K3011" s="14"/>
      <c r="L3011" s="14"/>
      <c r="M3011" s="14"/>
      <c r="N3011" s="14"/>
      <c r="O3011" s="14">
        <f t="shared" si="4639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>
        <v>0</v>
      </c>
      <c r="AC3011" s="14">
        <v>0</v>
      </c>
      <c r="AD3011" s="14">
        <v>0</v>
      </c>
      <c r="AE3011" s="14"/>
      <c r="AF3011" s="14"/>
      <c r="AG3011" s="14"/>
      <c r="AH3011" s="14"/>
      <c r="AI3011" s="14"/>
      <c r="AJ3011" s="14">
        <f t="shared" si="4640"/>
        <v>0</v>
      </c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>
        <v>0</v>
      </c>
      <c r="AX3011" s="14">
        <v>0</v>
      </c>
      <c r="AY3011" s="14">
        <v>0</v>
      </c>
      <c r="AZ3011" s="14"/>
      <c r="BA3011" s="14"/>
      <c r="BB3011" s="14"/>
      <c r="BC3011" s="14"/>
      <c r="BD3011" s="14"/>
      <c r="BE3011" s="14">
        <f t="shared" si="4641"/>
        <v>0</v>
      </c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>
        <v>0</v>
      </c>
      <c r="BS3011" s="14">
        <v>0</v>
      </c>
      <c r="BT3011" s="14" t="e">
        <f>IF(#REF!=0,"-",#REF!/#REF!*100)</f>
        <v>#REF!</v>
      </c>
    </row>
    <row r="3012" spans="1:72" ht="33.75" x14ac:dyDescent="0.25">
      <c r="A3012" s="4" t="s">
        <v>1032</v>
      </c>
      <c r="B3012" s="4" t="s">
        <v>1</v>
      </c>
      <c r="C3012" s="4" t="s">
        <v>12</v>
      </c>
      <c r="D3012" s="102" t="s">
        <v>1034</v>
      </c>
      <c r="E3012" s="113">
        <v>6139</v>
      </c>
      <c r="F3012" s="102" t="s">
        <v>1041</v>
      </c>
      <c r="G3012" s="98" t="s">
        <v>1670</v>
      </c>
      <c r="H3012" s="13" t="s">
        <v>38</v>
      </c>
      <c r="I3012" s="14">
        <v>0</v>
      </c>
      <c r="J3012" s="14"/>
      <c r="K3012" s="14"/>
      <c r="L3012" s="14"/>
      <c r="M3012" s="14"/>
      <c r="N3012" s="14"/>
      <c r="O3012" s="14">
        <f t="shared" si="4639"/>
        <v>0</v>
      </c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>
        <v>0</v>
      </c>
      <c r="AC3012" s="14">
        <v>0</v>
      </c>
      <c r="AD3012" s="14">
        <v>0</v>
      </c>
      <c r="AE3012" s="14"/>
      <c r="AF3012" s="14"/>
      <c r="AG3012" s="14"/>
      <c r="AH3012" s="14"/>
      <c r="AI3012" s="14"/>
      <c r="AJ3012" s="14">
        <f t="shared" si="4640"/>
        <v>0</v>
      </c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>
        <v>0</v>
      </c>
      <c r="AX3012" s="14">
        <v>0</v>
      </c>
      <c r="AY3012" s="14">
        <v>0</v>
      </c>
      <c r="AZ3012" s="14"/>
      <c r="BA3012" s="14"/>
      <c r="BB3012" s="14"/>
      <c r="BC3012" s="14"/>
      <c r="BD3012" s="14"/>
      <c r="BE3012" s="14">
        <f t="shared" si="4641"/>
        <v>0</v>
      </c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>
        <v>0</v>
      </c>
      <c r="BS3012" s="14">
        <v>0</v>
      </c>
      <c r="BT3012" s="14" t="e">
        <f>IF(#REF!=0,"-",#REF!/#REF!*100)</f>
        <v>#REF!</v>
      </c>
    </row>
    <row r="3013" spans="1:72" ht="33.75" x14ac:dyDescent="0.25">
      <c r="A3013" s="1" t="s">
        <v>0</v>
      </c>
      <c r="B3013" s="1" t="s">
        <v>0</v>
      </c>
      <c r="C3013" s="1" t="s">
        <v>0</v>
      </c>
      <c r="D3013" s="101" t="s">
        <v>0</v>
      </c>
      <c r="E3013" s="101" t="s">
        <v>0</v>
      </c>
      <c r="F3013" s="101" t="s">
        <v>0</v>
      </c>
      <c r="G3013" s="2" t="s">
        <v>0</v>
      </c>
      <c r="H3013" s="10" t="s">
        <v>39</v>
      </c>
      <c r="I3013" s="11">
        <f t="shared" ref="I3013:X3014" si="4669">SUM(I3014)</f>
        <v>0</v>
      </c>
      <c r="J3013" s="11">
        <f t="shared" si="4669"/>
        <v>0</v>
      </c>
      <c r="K3013" s="11">
        <f t="shared" si="4669"/>
        <v>0</v>
      </c>
      <c r="L3013" s="11">
        <f t="shared" si="4669"/>
        <v>0</v>
      </c>
      <c r="M3013" s="11">
        <f t="shared" si="4669"/>
        <v>0</v>
      </c>
      <c r="N3013" s="11">
        <f t="shared" si="4669"/>
        <v>0</v>
      </c>
      <c r="O3013" s="11">
        <f t="shared" si="4669"/>
        <v>0</v>
      </c>
      <c r="P3013" s="11">
        <f t="shared" si="4669"/>
        <v>0</v>
      </c>
      <c r="Q3013" s="11">
        <f t="shared" si="4669"/>
        <v>0</v>
      </c>
      <c r="R3013" s="11">
        <f t="shared" si="4669"/>
        <v>0</v>
      </c>
      <c r="S3013" s="11">
        <f t="shared" si="4669"/>
        <v>0</v>
      </c>
      <c r="T3013" s="11">
        <f t="shared" si="4669"/>
        <v>0</v>
      </c>
      <c r="U3013" s="11">
        <f t="shared" si="4669"/>
        <v>0</v>
      </c>
      <c r="V3013" s="11">
        <f t="shared" si="4669"/>
        <v>0</v>
      </c>
      <c r="W3013" s="11">
        <f t="shared" si="4669"/>
        <v>0</v>
      </c>
      <c r="X3013" s="11">
        <f t="shared" si="4669"/>
        <v>0</v>
      </c>
      <c r="Y3013" s="11">
        <f t="shared" ref="J3013:AA3014" si="4670">SUM(Y3014)</f>
        <v>0</v>
      </c>
      <c r="Z3013" s="11">
        <f t="shared" si="4670"/>
        <v>0</v>
      </c>
      <c r="AA3013" s="11">
        <f t="shared" si="4670"/>
        <v>0</v>
      </c>
      <c r="AB3013" s="11">
        <v>0</v>
      </c>
      <c r="AC3013" s="11">
        <v>0</v>
      </c>
      <c r="AD3013" s="11">
        <f t="shared" ref="AD3013:AS3014" si="4671">SUM(AD3014)</f>
        <v>0</v>
      </c>
      <c r="AE3013" s="11">
        <f t="shared" si="4671"/>
        <v>0</v>
      </c>
      <c r="AF3013" s="11">
        <f t="shared" si="4671"/>
        <v>0</v>
      </c>
      <c r="AG3013" s="11">
        <f t="shared" si="4671"/>
        <v>0</v>
      </c>
      <c r="AH3013" s="11">
        <f t="shared" si="4671"/>
        <v>0</v>
      </c>
      <c r="AI3013" s="11">
        <f t="shared" si="4671"/>
        <v>0</v>
      </c>
      <c r="AJ3013" s="11">
        <f t="shared" si="4671"/>
        <v>0</v>
      </c>
      <c r="AK3013" s="11">
        <f t="shared" si="4671"/>
        <v>0</v>
      </c>
      <c r="AL3013" s="11">
        <f t="shared" si="4671"/>
        <v>0</v>
      </c>
      <c r="AM3013" s="11">
        <f t="shared" si="4671"/>
        <v>0</v>
      </c>
      <c r="AN3013" s="11">
        <f t="shared" si="4671"/>
        <v>0</v>
      </c>
      <c r="AO3013" s="11">
        <f t="shared" si="4671"/>
        <v>0</v>
      </c>
      <c r="AP3013" s="11">
        <f t="shared" si="4671"/>
        <v>0</v>
      </c>
      <c r="AQ3013" s="11">
        <f t="shared" si="4671"/>
        <v>0</v>
      </c>
      <c r="AR3013" s="11">
        <f t="shared" si="4671"/>
        <v>0</v>
      </c>
      <c r="AS3013" s="11">
        <f t="shared" si="4671"/>
        <v>0</v>
      </c>
      <c r="AT3013" s="11">
        <f t="shared" ref="AE3013:AV3014" si="4672">SUM(AT3014)</f>
        <v>0</v>
      </c>
      <c r="AU3013" s="11">
        <f t="shared" si="4672"/>
        <v>0</v>
      </c>
      <c r="AV3013" s="11">
        <f t="shared" si="4672"/>
        <v>0</v>
      </c>
      <c r="AW3013" s="11">
        <v>0</v>
      </c>
      <c r="AX3013" s="11">
        <v>0</v>
      </c>
      <c r="AY3013" s="11">
        <f t="shared" ref="AY3013:BN3014" si="4673">SUM(AY3014)</f>
        <v>0</v>
      </c>
      <c r="AZ3013" s="11">
        <f t="shared" si="4673"/>
        <v>0</v>
      </c>
      <c r="BA3013" s="11">
        <f t="shared" si="4673"/>
        <v>0</v>
      </c>
      <c r="BB3013" s="11">
        <f t="shared" si="4673"/>
        <v>0</v>
      </c>
      <c r="BC3013" s="11">
        <f t="shared" si="4673"/>
        <v>0</v>
      </c>
      <c r="BD3013" s="11">
        <f t="shared" si="4673"/>
        <v>0</v>
      </c>
      <c r="BE3013" s="11">
        <f t="shared" si="4673"/>
        <v>0</v>
      </c>
      <c r="BF3013" s="11">
        <f t="shared" si="4673"/>
        <v>0</v>
      </c>
      <c r="BG3013" s="11">
        <f t="shared" si="4673"/>
        <v>0</v>
      </c>
      <c r="BH3013" s="11">
        <f t="shared" si="4673"/>
        <v>0</v>
      </c>
      <c r="BI3013" s="11">
        <f t="shared" si="4673"/>
        <v>0</v>
      </c>
      <c r="BJ3013" s="11">
        <f t="shared" si="4673"/>
        <v>0</v>
      </c>
      <c r="BK3013" s="11">
        <f t="shared" si="4673"/>
        <v>0</v>
      </c>
      <c r="BL3013" s="11">
        <f t="shared" si="4673"/>
        <v>0</v>
      </c>
      <c r="BM3013" s="11">
        <f t="shared" si="4673"/>
        <v>0</v>
      </c>
      <c r="BN3013" s="11">
        <f t="shared" si="4673"/>
        <v>0</v>
      </c>
      <c r="BO3013" s="11">
        <f t="shared" ref="AZ3013:BQ3014" si="4674">SUM(BO3014)</f>
        <v>0</v>
      </c>
      <c r="BP3013" s="11">
        <f t="shared" si="4674"/>
        <v>0</v>
      </c>
      <c r="BQ3013" s="11">
        <f t="shared" si="4674"/>
        <v>0</v>
      </c>
      <c r="BR3013" s="11">
        <v>0</v>
      </c>
      <c r="BS3013" s="11">
        <v>0</v>
      </c>
      <c r="BT3013" s="11" t="e">
        <f>IF(#REF!=0,"-",#REF!/#REF!*100)</f>
        <v>#REF!</v>
      </c>
    </row>
    <row r="3014" spans="1:72" ht="22.5" x14ac:dyDescent="0.25">
      <c r="A3014" s="4" t="s">
        <v>1032</v>
      </c>
      <c r="B3014" s="4" t="s">
        <v>1</v>
      </c>
      <c r="C3014" s="4" t="s">
        <v>12</v>
      </c>
      <c r="D3014" s="102" t="s">
        <v>1034</v>
      </c>
      <c r="E3014" s="101" t="s">
        <v>40</v>
      </c>
      <c r="F3014" s="101" t="s">
        <v>0</v>
      </c>
      <c r="G3014" s="2" t="s">
        <v>0</v>
      </c>
      <c r="H3014" s="2" t="s">
        <v>41</v>
      </c>
      <c r="I3014" s="12">
        <f t="shared" si="4669"/>
        <v>0</v>
      </c>
      <c r="J3014" s="12">
        <f t="shared" si="4670"/>
        <v>0</v>
      </c>
      <c r="K3014" s="12">
        <f t="shared" si="4670"/>
        <v>0</v>
      </c>
      <c r="L3014" s="12">
        <f t="shared" si="4670"/>
        <v>0</v>
      </c>
      <c r="M3014" s="12">
        <f t="shared" si="4670"/>
        <v>0</v>
      </c>
      <c r="N3014" s="12">
        <f t="shared" si="4670"/>
        <v>0</v>
      </c>
      <c r="O3014" s="12">
        <f t="shared" si="4670"/>
        <v>0</v>
      </c>
      <c r="P3014" s="12">
        <f t="shared" si="4670"/>
        <v>0</v>
      </c>
      <c r="Q3014" s="12">
        <f t="shared" si="4670"/>
        <v>0</v>
      </c>
      <c r="R3014" s="12">
        <f t="shared" si="4670"/>
        <v>0</v>
      </c>
      <c r="S3014" s="12">
        <f t="shared" si="4670"/>
        <v>0</v>
      </c>
      <c r="T3014" s="12">
        <f t="shared" si="4670"/>
        <v>0</v>
      </c>
      <c r="U3014" s="12">
        <f t="shared" si="4670"/>
        <v>0</v>
      </c>
      <c r="V3014" s="12">
        <f t="shared" si="4670"/>
        <v>0</v>
      </c>
      <c r="W3014" s="12">
        <f t="shared" si="4670"/>
        <v>0</v>
      </c>
      <c r="X3014" s="12">
        <f t="shared" si="4670"/>
        <v>0</v>
      </c>
      <c r="Y3014" s="12">
        <f t="shared" si="4670"/>
        <v>0</v>
      </c>
      <c r="Z3014" s="12">
        <f t="shared" si="4670"/>
        <v>0</v>
      </c>
      <c r="AA3014" s="12">
        <f t="shared" si="4670"/>
        <v>0</v>
      </c>
      <c r="AB3014" s="12">
        <v>0</v>
      </c>
      <c r="AC3014" s="12">
        <v>0</v>
      </c>
      <c r="AD3014" s="12">
        <f t="shared" si="4671"/>
        <v>0</v>
      </c>
      <c r="AE3014" s="12">
        <f t="shared" si="4672"/>
        <v>0</v>
      </c>
      <c r="AF3014" s="12">
        <f t="shared" si="4672"/>
        <v>0</v>
      </c>
      <c r="AG3014" s="12">
        <f t="shared" si="4672"/>
        <v>0</v>
      </c>
      <c r="AH3014" s="12">
        <f t="shared" si="4672"/>
        <v>0</v>
      </c>
      <c r="AI3014" s="12">
        <f t="shared" si="4672"/>
        <v>0</v>
      </c>
      <c r="AJ3014" s="12">
        <f t="shared" si="4672"/>
        <v>0</v>
      </c>
      <c r="AK3014" s="12">
        <f t="shared" si="4672"/>
        <v>0</v>
      </c>
      <c r="AL3014" s="12">
        <f t="shared" si="4672"/>
        <v>0</v>
      </c>
      <c r="AM3014" s="12">
        <f t="shared" si="4672"/>
        <v>0</v>
      </c>
      <c r="AN3014" s="12">
        <f t="shared" si="4672"/>
        <v>0</v>
      </c>
      <c r="AO3014" s="12">
        <f t="shared" si="4672"/>
        <v>0</v>
      </c>
      <c r="AP3014" s="12">
        <f t="shared" si="4672"/>
        <v>0</v>
      </c>
      <c r="AQ3014" s="12">
        <f t="shared" si="4672"/>
        <v>0</v>
      </c>
      <c r="AR3014" s="12">
        <f t="shared" si="4672"/>
        <v>0</v>
      </c>
      <c r="AS3014" s="12">
        <f t="shared" si="4672"/>
        <v>0</v>
      </c>
      <c r="AT3014" s="12">
        <f t="shared" si="4672"/>
        <v>0</v>
      </c>
      <c r="AU3014" s="12">
        <f t="shared" si="4672"/>
        <v>0</v>
      </c>
      <c r="AV3014" s="12">
        <f t="shared" si="4672"/>
        <v>0</v>
      </c>
      <c r="AW3014" s="12">
        <v>0</v>
      </c>
      <c r="AX3014" s="12">
        <v>0</v>
      </c>
      <c r="AY3014" s="12">
        <f t="shared" si="4673"/>
        <v>0</v>
      </c>
      <c r="AZ3014" s="12">
        <f t="shared" si="4674"/>
        <v>0</v>
      </c>
      <c r="BA3014" s="12">
        <f t="shared" si="4674"/>
        <v>0</v>
      </c>
      <c r="BB3014" s="12">
        <f t="shared" si="4674"/>
        <v>0</v>
      </c>
      <c r="BC3014" s="12">
        <f t="shared" si="4674"/>
        <v>0</v>
      </c>
      <c r="BD3014" s="12">
        <f t="shared" si="4674"/>
        <v>0</v>
      </c>
      <c r="BE3014" s="12">
        <f t="shared" si="4674"/>
        <v>0</v>
      </c>
      <c r="BF3014" s="12">
        <f t="shared" si="4674"/>
        <v>0</v>
      </c>
      <c r="BG3014" s="12">
        <f t="shared" si="4674"/>
        <v>0</v>
      </c>
      <c r="BH3014" s="12">
        <f t="shared" si="4674"/>
        <v>0</v>
      </c>
      <c r="BI3014" s="12">
        <f t="shared" si="4674"/>
        <v>0</v>
      </c>
      <c r="BJ3014" s="12">
        <f t="shared" si="4674"/>
        <v>0</v>
      </c>
      <c r="BK3014" s="12">
        <f t="shared" si="4674"/>
        <v>0</v>
      </c>
      <c r="BL3014" s="12">
        <f t="shared" si="4674"/>
        <v>0</v>
      </c>
      <c r="BM3014" s="12">
        <f t="shared" si="4674"/>
        <v>0</v>
      </c>
      <c r="BN3014" s="12">
        <f t="shared" si="4674"/>
        <v>0</v>
      </c>
      <c r="BO3014" s="12">
        <f t="shared" si="4674"/>
        <v>0</v>
      </c>
      <c r="BP3014" s="12">
        <f t="shared" si="4674"/>
        <v>0</v>
      </c>
      <c r="BQ3014" s="12">
        <f t="shared" si="4674"/>
        <v>0</v>
      </c>
      <c r="BR3014" s="12">
        <v>0</v>
      </c>
      <c r="BS3014" s="12">
        <v>0</v>
      </c>
      <c r="BT3014" s="12" t="e">
        <f>IF(#REF!=0,"-",#REF!/#REF!*100)</f>
        <v>#REF!</v>
      </c>
    </row>
    <row r="3015" spans="1:72" x14ac:dyDescent="0.25">
      <c r="A3015" s="4" t="s">
        <v>1032</v>
      </c>
      <c r="B3015" s="4" t="s">
        <v>1</v>
      </c>
      <c r="C3015" s="4" t="s">
        <v>12</v>
      </c>
      <c r="D3015" s="102" t="s">
        <v>1034</v>
      </c>
      <c r="E3015" s="113">
        <v>6148</v>
      </c>
      <c r="F3015" s="102"/>
      <c r="G3015" s="98" t="s">
        <v>1670</v>
      </c>
      <c r="H3015" s="13" t="s">
        <v>45</v>
      </c>
      <c r="I3015" s="14">
        <v>0</v>
      </c>
      <c r="J3015" s="14"/>
      <c r="K3015" s="14"/>
      <c r="L3015" s="14"/>
      <c r="M3015" s="14"/>
      <c r="N3015" s="14"/>
      <c r="O3015" s="14">
        <f t="shared" si="4639"/>
        <v>0</v>
      </c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>
        <v>0</v>
      </c>
      <c r="AC3015" s="14">
        <v>0</v>
      </c>
      <c r="AD3015" s="14">
        <v>0</v>
      </c>
      <c r="AE3015" s="14"/>
      <c r="AF3015" s="14"/>
      <c r="AG3015" s="14"/>
      <c r="AH3015" s="14"/>
      <c r="AI3015" s="14"/>
      <c r="AJ3015" s="14">
        <f t="shared" si="4640"/>
        <v>0</v>
      </c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>
        <v>0</v>
      </c>
      <c r="AX3015" s="14">
        <v>0</v>
      </c>
      <c r="AY3015" s="14">
        <v>0</v>
      </c>
      <c r="AZ3015" s="14"/>
      <c r="BA3015" s="14"/>
      <c r="BB3015" s="14"/>
      <c r="BC3015" s="14"/>
      <c r="BD3015" s="14"/>
      <c r="BE3015" s="14">
        <f t="shared" si="4641"/>
        <v>0</v>
      </c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>
        <v>0</v>
      </c>
      <c r="BS3015" s="14">
        <v>0</v>
      </c>
      <c r="BT3015" s="14" t="e">
        <f>IF(#REF!=0,"-",#REF!/#REF!*100)</f>
        <v>#REF!</v>
      </c>
    </row>
    <row r="3016" spans="1:72" ht="33.75" x14ac:dyDescent="0.25">
      <c r="A3016" s="1" t="s">
        <v>0</v>
      </c>
      <c r="B3016" s="1" t="s">
        <v>0</v>
      </c>
      <c r="C3016" s="1" t="s">
        <v>0</v>
      </c>
      <c r="D3016" s="101" t="s">
        <v>0</v>
      </c>
      <c r="E3016" s="101" t="s">
        <v>0</v>
      </c>
      <c r="F3016" s="101" t="s">
        <v>0</v>
      </c>
      <c r="G3016" s="2" t="s">
        <v>0</v>
      </c>
      <c r="H3016" s="10" t="s">
        <v>47</v>
      </c>
      <c r="I3016" s="11">
        <f t="shared" ref="I3016:AA3016" si="4675">SUM(I3017)</f>
        <v>0</v>
      </c>
      <c r="J3016" s="11">
        <f t="shared" si="4675"/>
        <v>0</v>
      </c>
      <c r="K3016" s="11">
        <f t="shared" si="4675"/>
        <v>0</v>
      </c>
      <c r="L3016" s="11">
        <f t="shared" si="4675"/>
        <v>0</v>
      </c>
      <c r="M3016" s="11">
        <f t="shared" si="4675"/>
        <v>0</v>
      </c>
      <c r="N3016" s="11">
        <f t="shared" si="4675"/>
        <v>0</v>
      </c>
      <c r="O3016" s="11">
        <f t="shared" si="4675"/>
        <v>0</v>
      </c>
      <c r="P3016" s="11">
        <f t="shared" si="4675"/>
        <v>0</v>
      </c>
      <c r="Q3016" s="11">
        <f t="shared" si="4675"/>
        <v>0</v>
      </c>
      <c r="R3016" s="11">
        <f t="shared" si="4675"/>
        <v>0</v>
      </c>
      <c r="S3016" s="11">
        <f t="shared" si="4675"/>
        <v>0</v>
      </c>
      <c r="T3016" s="11">
        <f t="shared" si="4675"/>
        <v>0</v>
      </c>
      <c r="U3016" s="11">
        <f t="shared" si="4675"/>
        <v>0</v>
      </c>
      <c r="V3016" s="11">
        <f t="shared" si="4675"/>
        <v>0</v>
      </c>
      <c r="W3016" s="11">
        <f t="shared" si="4675"/>
        <v>0</v>
      </c>
      <c r="X3016" s="11">
        <f t="shared" si="4675"/>
        <v>0</v>
      </c>
      <c r="Y3016" s="11">
        <f t="shared" si="4675"/>
        <v>0</v>
      </c>
      <c r="Z3016" s="11">
        <f t="shared" si="4675"/>
        <v>0</v>
      </c>
      <c r="AA3016" s="11">
        <f t="shared" si="4675"/>
        <v>0</v>
      </c>
      <c r="AB3016" s="11">
        <v>0</v>
      </c>
      <c r="AC3016" s="11">
        <v>0</v>
      </c>
      <c r="AD3016" s="11">
        <f t="shared" ref="AD3016:AV3016" si="4676">SUM(AD3017)</f>
        <v>0</v>
      </c>
      <c r="AE3016" s="11">
        <f t="shared" si="4676"/>
        <v>0</v>
      </c>
      <c r="AF3016" s="11">
        <f t="shared" si="4676"/>
        <v>0</v>
      </c>
      <c r="AG3016" s="11">
        <f t="shared" si="4676"/>
        <v>0</v>
      </c>
      <c r="AH3016" s="11">
        <f t="shared" si="4676"/>
        <v>0</v>
      </c>
      <c r="AI3016" s="11">
        <f t="shared" si="4676"/>
        <v>0</v>
      </c>
      <c r="AJ3016" s="11">
        <f t="shared" si="4676"/>
        <v>0</v>
      </c>
      <c r="AK3016" s="11">
        <f t="shared" si="4676"/>
        <v>0</v>
      </c>
      <c r="AL3016" s="11">
        <f t="shared" si="4676"/>
        <v>0</v>
      </c>
      <c r="AM3016" s="11">
        <f t="shared" si="4676"/>
        <v>0</v>
      </c>
      <c r="AN3016" s="11">
        <f t="shared" si="4676"/>
        <v>0</v>
      </c>
      <c r="AO3016" s="11">
        <f t="shared" si="4676"/>
        <v>0</v>
      </c>
      <c r="AP3016" s="11">
        <f t="shared" si="4676"/>
        <v>0</v>
      </c>
      <c r="AQ3016" s="11">
        <f t="shared" si="4676"/>
        <v>0</v>
      </c>
      <c r="AR3016" s="11">
        <f t="shared" si="4676"/>
        <v>0</v>
      </c>
      <c r="AS3016" s="11">
        <f t="shared" si="4676"/>
        <v>0</v>
      </c>
      <c r="AT3016" s="11">
        <f t="shared" si="4676"/>
        <v>0</v>
      </c>
      <c r="AU3016" s="11">
        <f t="shared" si="4676"/>
        <v>0</v>
      </c>
      <c r="AV3016" s="11">
        <f t="shared" si="4676"/>
        <v>0</v>
      </c>
      <c r="AW3016" s="11">
        <v>0</v>
      </c>
      <c r="AX3016" s="11">
        <v>0</v>
      </c>
      <c r="AY3016" s="11">
        <f t="shared" ref="AY3016:BQ3016" si="4677">SUM(AY3017)</f>
        <v>1800000</v>
      </c>
      <c r="AZ3016" s="11">
        <f t="shared" si="4677"/>
        <v>0</v>
      </c>
      <c r="BA3016" s="11">
        <f t="shared" si="4677"/>
        <v>0</v>
      </c>
      <c r="BB3016" s="11">
        <f t="shared" si="4677"/>
        <v>823761</v>
      </c>
      <c r="BC3016" s="11">
        <f t="shared" si="4677"/>
        <v>0</v>
      </c>
      <c r="BD3016" s="11">
        <f t="shared" si="4677"/>
        <v>0</v>
      </c>
      <c r="BE3016" s="11">
        <f t="shared" si="4677"/>
        <v>2623761</v>
      </c>
      <c r="BF3016" s="11">
        <f t="shared" si="4677"/>
        <v>0</v>
      </c>
      <c r="BG3016" s="11">
        <f t="shared" si="4677"/>
        <v>823761</v>
      </c>
      <c r="BH3016" s="11">
        <f t="shared" si="4677"/>
        <v>0</v>
      </c>
      <c r="BI3016" s="11">
        <f t="shared" si="4677"/>
        <v>0</v>
      </c>
      <c r="BJ3016" s="11">
        <f t="shared" si="4677"/>
        <v>0</v>
      </c>
      <c r="BK3016" s="11">
        <f t="shared" si="4677"/>
        <v>0</v>
      </c>
      <c r="BL3016" s="11">
        <f t="shared" si="4677"/>
        <v>0</v>
      </c>
      <c r="BM3016" s="11">
        <f t="shared" si="4677"/>
        <v>0</v>
      </c>
      <c r="BN3016" s="11">
        <f t="shared" si="4677"/>
        <v>0</v>
      </c>
      <c r="BO3016" s="11">
        <f t="shared" si="4677"/>
        <v>0</v>
      </c>
      <c r="BP3016" s="11">
        <f t="shared" si="4677"/>
        <v>0</v>
      </c>
      <c r="BQ3016" s="11">
        <f t="shared" si="4677"/>
        <v>0</v>
      </c>
      <c r="BR3016" s="11">
        <v>823761</v>
      </c>
      <c r="BS3016" s="11">
        <v>1800000</v>
      </c>
      <c r="BT3016" s="11" t="e">
        <f>IF(#REF!=0,"-",#REF!/#REF!*100)</f>
        <v>#REF!</v>
      </c>
    </row>
    <row r="3017" spans="1:72" x14ac:dyDescent="0.25">
      <c r="A3017" s="4" t="s">
        <v>1032</v>
      </c>
      <c r="B3017" s="4" t="s">
        <v>1</v>
      </c>
      <c r="C3017" s="4" t="s">
        <v>12</v>
      </c>
      <c r="D3017" s="102" t="s">
        <v>1034</v>
      </c>
      <c r="E3017" s="101" t="s">
        <v>48</v>
      </c>
      <c r="F3017" s="101" t="s">
        <v>0</v>
      </c>
      <c r="G3017" s="2" t="s">
        <v>0</v>
      </c>
      <c r="H3017" s="2" t="s">
        <v>49</v>
      </c>
      <c r="I3017" s="12">
        <f t="shared" ref="I3017:AA3017" si="4678">SUM(I3018:I3019,I3022)</f>
        <v>0</v>
      </c>
      <c r="J3017" s="12">
        <f t="shared" si="4678"/>
        <v>0</v>
      </c>
      <c r="K3017" s="12">
        <f t="shared" si="4678"/>
        <v>0</v>
      </c>
      <c r="L3017" s="12">
        <f t="shared" si="4678"/>
        <v>0</v>
      </c>
      <c r="M3017" s="12">
        <f t="shared" si="4678"/>
        <v>0</v>
      </c>
      <c r="N3017" s="12">
        <f t="shared" si="4678"/>
        <v>0</v>
      </c>
      <c r="O3017" s="12">
        <f t="shared" ref="O3017" si="4679">SUM(O3018:O3019,O3022)</f>
        <v>0</v>
      </c>
      <c r="P3017" s="12">
        <f t="shared" si="4678"/>
        <v>0</v>
      </c>
      <c r="Q3017" s="12">
        <f t="shared" si="4678"/>
        <v>0</v>
      </c>
      <c r="R3017" s="12">
        <f t="shared" si="4678"/>
        <v>0</v>
      </c>
      <c r="S3017" s="12">
        <f t="shared" si="4678"/>
        <v>0</v>
      </c>
      <c r="T3017" s="12">
        <f t="shared" si="4678"/>
        <v>0</v>
      </c>
      <c r="U3017" s="12">
        <f t="shared" si="4678"/>
        <v>0</v>
      </c>
      <c r="V3017" s="12">
        <f t="shared" si="4678"/>
        <v>0</v>
      </c>
      <c r="W3017" s="12">
        <f t="shared" si="4678"/>
        <v>0</v>
      </c>
      <c r="X3017" s="12">
        <f t="shared" si="4678"/>
        <v>0</v>
      </c>
      <c r="Y3017" s="12">
        <f t="shared" si="4678"/>
        <v>0</v>
      </c>
      <c r="Z3017" s="12">
        <f t="shared" si="4678"/>
        <v>0</v>
      </c>
      <c r="AA3017" s="12">
        <f t="shared" si="4678"/>
        <v>0</v>
      </c>
      <c r="AB3017" s="12">
        <v>0</v>
      </c>
      <c r="AC3017" s="12">
        <v>0</v>
      </c>
      <c r="AD3017" s="12">
        <f t="shared" ref="AD3017:AV3017" si="4680">SUM(AD3018:AD3019,AD3022)</f>
        <v>0</v>
      </c>
      <c r="AE3017" s="12">
        <f t="shared" si="4680"/>
        <v>0</v>
      </c>
      <c r="AF3017" s="12">
        <f t="shared" si="4680"/>
        <v>0</v>
      </c>
      <c r="AG3017" s="12">
        <f t="shared" si="4680"/>
        <v>0</v>
      </c>
      <c r="AH3017" s="12">
        <f t="shared" si="4680"/>
        <v>0</v>
      </c>
      <c r="AI3017" s="12">
        <f t="shared" si="4680"/>
        <v>0</v>
      </c>
      <c r="AJ3017" s="12">
        <f t="shared" ref="AJ3017" si="4681">SUM(AJ3018:AJ3019,AJ3022)</f>
        <v>0</v>
      </c>
      <c r="AK3017" s="12">
        <f t="shared" si="4680"/>
        <v>0</v>
      </c>
      <c r="AL3017" s="12">
        <f t="shared" si="4680"/>
        <v>0</v>
      </c>
      <c r="AM3017" s="12">
        <f t="shared" si="4680"/>
        <v>0</v>
      </c>
      <c r="AN3017" s="12">
        <f t="shared" si="4680"/>
        <v>0</v>
      </c>
      <c r="AO3017" s="12">
        <f t="shared" si="4680"/>
        <v>0</v>
      </c>
      <c r="AP3017" s="12">
        <f t="shared" si="4680"/>
        <v>0</v>
      </c>
      <c r="AQ3017" s="12">
        <f t="shared" si="4680"/>
        <v>0</v>
      </c>
      <c r="AR3017" s="12">
        <f t="shared" si="4680"/>
        <v>0</v>
      </c>
      <c r="AS3017" s="12">
        <f t="shared" si="4680"/>
        <v>0</v>
      </c>
      <c r="AT3017" s="12">
        <f t="shared" si="4680"/>
        <v>0</v>
      </c>
      <c r="AU3017" s="12">
        <f t="shared" si="4680"/>
        <v>0</v>
      </c>
      <c r="AV3017" s="12">
        <f t="shared" si="4680"/>
        <v>0</v>
      </c>
      <c r="AW3017" s="12">
        <v>0</v>
      </c>
      <c r="AX3017" s="12">
        <v>0</v>
      </c>
      <c r="AY3017" s="12">
        <f t="shared" ref="AY3017:BQ3017" si="4682">SUM(AY3018:AY3019,AY3022)</f>
        <v>1800000</v>
      </c>
      <c r="AZ3017" s="12">
        <f t="shared" si="4682"/>
        <v>0</v>
      </c>
      <c r="BA3017" s="12">
        <f t="shared" si="4682"/>
        <v>0</v>
      </c>
      <c r="BB3017" s="12">
        <f t="shared" si="4682"/>
        <v>823761</v>
      </c>
      <c r="BC3017" s="12">
        <f t="shared" si="4682"/>
        <v>0</v>
      </c>
      <c r="BD3017" s="12">
        <f t="shared" si="4682"/>
        <v>0</v>
      </c>
      <c r="BE3017" s="12">
        <f t="shared" ref="BE3017" si="4683">SUM(BE3018:BE3019,BE3022)</f>
        <v>2623761</v>
      </c>
      <c r="BF3017" s="12">
        <f t="shared" si="4682"/>
        <v>0</v>
      </c>
      <c r="BG3017" s="12">
        <f t="shared" si="4682"/>
        <v>823761</v>
      </c>
      <c r="BH3017" s="12">
        <f t="shared" si="4682"/>
        <v>0</v>
      </c>
      <c r="BI3017" s="12">
        <f t="shared" si="4682"/>
        <v>0</v>
      </c>
      <c r="BJ3017" s="12">
        <f t="shared" si="4682"/>
        <v>0</v>
      </c>
      <c r="BK3017" s="12">
        <f t="shared" si="4682"/>
        <v>0</v>
      </c>
      <c r="BL3017" s="12">
        <f t="shared" si="4682"/>
        <v>0</v>
      </c>
      <c r="BM3017" s="12">
        <f t="shared" si="4682"/>
        <v>0</v>
      </c>
      <c r="BN3017" s="12">
        <f t="shared" si="4682"/>
        <v>0</v>
      </c>
      <c r="BO3017" s="12">
        <f t="shared" si="4682"/>
        <v>0</v>
      </c>
      <c r="BP3017" s="12">
        <f t="shared" si="4682"/>
        <v>0</v>
      </c>
      <c r="BQ3017" s="12">
        <f t="shared" si="4682"/>
        <v>0</v>
      </c>
      <c r="BR3017" s="12">
        <v>823761</v>
      </c>
      <c r="BS3017" s="12">
        <v>1800000</v>
      </c>
      <c r="BT3017" s="12" t="e">
        <f>IF(#REF!=0,"-",#REF!/#REF!*100)</f>
        <v>#REF!</v>
      </c>
    </row>
    <row r="3018" spans="1:72" x14ac:dyDescent="0.25">
      <c r="A3018" s="4" t="s">
        <v>1032</v>
      </c>
      <c r="B3018" s="4" t="s">
        <v>1</v>
      </c>
      <c r="C3018" s="4" t="s">
        <v>12</v>
      </c>
      <c r="D3018" s="102" t="s">
        <v>1034</v>
      </c>
      <c r="E3018" s="113">
        <v>8213</v>
      </c>
      <c r="F3018" s="102"/>
      <c r="G3018" s="98" t="s">
        <v>1670</v>
      </c>
      <c r="H3018" s="13" t="s">
        <v>51</v>
      </c>
      <c r="I3018" s="14">
        <v>0</v>
      </c>
      <c r="J3018" s="14"/>
      <c r="K3018" s="14"/>
      <c r="L3018" s="14"/>
      <c r="M3018" s="14"/>
      <c r="N3018" s="14"/>
      <c r="O3018" s="14">
        <f t="shared" si="4639"/>
        <v>0</v>
      </c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>
        <v>0</v>
      </c>
      <c r="AC3018" s="14">
        <v>0</v>
      </c>
      <c r="AD3018" s="14">
        <v>0</v>
      </c>
      <c r="AE3018" s="14"/>
      <c r="AF3018" s="14"/>
      <c r="AG3018" s="14"/>
      <c r="AH3018" s="14"/>
      <c r="AI3018" s="14"/>
      <c r="AJ3018" s="14">
        <f t="shared" si="4640"/>
        <v>0</v>
      </c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>
        <v>0</v>
      </c>
      <c r="AX3018" s="14">
        <v>0</v>
      </c>
      <c r="AY3018" s="14">
        <v>0</v>
      </c>
      <c r="AZ3018" s="14"/>
      <c r="BA3018" s="14"/>
      <c r="BB3018" s="14"/>
      <c r="BC3018" s="14"/>
      <c r="BD3018" s="14"/>
      <c r="BE3018" s="14">
        <f t="shared" si="4641"/>
        <v>0</v>
      </c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>
        <v>0</v>
      </c>
      <c r="BS3018" s="14">
        <v>0</v>
      </c>
      <c r="BT3018" s="14" t="e">
        <f>IF(#REF!=0,"-",#REF!/#REF!*100)</f>
        <v>#REF!</v>
      </c>
    </row>
    <row r="3019" spans="1:72" x14ac:dyDescent="0.25">
      <c r="A3019" s="1" t="s">
        <v>1032</v>
      </c>
      <c r="B3019" s="1" t="s">
        <v>1</v>
      </c>
      <c r="C3019" s="1" t="s">
        <v>12</v>
      </c>
      <c r="D3019" s="105" t="s">
        <v>1034</v>
      </c>
      <c r="E3019" s="105" t="s">
        <v>1042</v>
      </c>
      <c r="F3019" s="102" t="s">
        <v>0</v>
      </c>
      <c r="G3019" s="13" t="s">
        <v>0</v>
      </c>
      <c r="H3019" s="2" t="s">
        <v>1043</v>
      </c>
      <c r="I3019" s="12">
        <f t="shared" ref="I3019:AA3019" si="4684">SUM(I3020:I3021)</f>
        <v>0</v>
      </c>
      <c r="J3019" s="12">
        <f t="shared" si="4684"/>
        <v>0</v>
      </c>
      <c r="K3019" s="12">
        <f t="shared" si="4684"/>
        <v>0</v>
      </c>
      <c r="L3019" s="12">
        <f t="shared" si="4684"/>
        <v>0</v>
      </c>
      <c r="M3019" s="12">
        <f t="shared" si="4684"/>
        <v>0</v>
      </c>
      <c r="N3019" s="12">
        <f t="shared" si="4684"/>
        <v>0</v>
      </c>
      <c r="O3019" s="12">
        <f t="shared" si="4684"/>
        <v>0</v>
      </c>
      <c r="P3019" s="12">
        <f t="shared" si="4684"/>
        <v>0</v>
      </c>
      <c r="Q3019" s="12">
        <f t="shared" si="4684"/>
        <v>0</v>
      </c>
      <c r="R3019" s="12">
        <f t="shared" si="4684"/>
        <v>0</v>
      </c>
      <c r="S3019" s="12">
        <f t="shared" si="4684"/>
        <v>0</v>
      </c>
      <c r="T3019" s="12">
        <f t="shared" si="4684"/>
        <v>0</v>
      </c>
      <c r="U3019" s="12">
        <f t="shared" si="4684"/>
        <v>0</v>
      </c>
      <c r="V3019" s="12">
        <f t="shared" si="4684"/>
        <v>0</v>
      </c>
      <c r="W3019" s="12">
        <f t="shared" si="4684"/>
        <v>0</v>
      </c>
      <c r="X3019" s="12">
        <f t="shared" si="4684"/>
        <v>0</v>
      </c>
      <c r="Y3019" s="12">
        <f t="shared" si="4684"/>
        <v>0</v>
      </c>
      <c r="Z3019" s="12">
        <f t="shared" si="4684"/>
        <v>0</v>
      </c>
      <c r="AA3019" s="12">
        <f t="shared" si="4684"/>
        <v>0</v>
      </c>
      <c r="AB3019" s="12">
        <v>0</v>
      </c>
      <c r="AC3019" s="12">
        <v>0</v>
      </c>
      <c r="AD3019" s="12">
        <f t="shared" ref="AD3019:AV3019" si="4685">SUM(AD3020:AD3021)</f>
        <v>0</v>
      </c>
      <c r="AE3019" s="12">
        <f t="shared" si="4685"/>
        <v>0</v>
      </c>
      <c r="AF3019" s="12">
        <f t="shared" si="4685"/>
        <v>0</v>
      </c>
      <c r="AG3019" s="12">
        <f t="shared" si="4685"/>
        <v>0</v>
      </c>
      <c r="AH3019" s="12">
        <f t="shared" si="4685"/>
        <v>0</v>
      </c>
      <c r="AI3019" s="12">
        <f t="shared" si="4685"/>
        <v>0</v>
      </c>
      <c r="AJ3019" s="12">
        <f t="shared" si="4685"/>
        <v>0</v>
      </c>
      <c r="AK3019" s="12">
        <f t="shared" si="4685"/>
        <v>0</v>
      </c>
      <c r="AL3019" s="12">
        <f t="shared" si="4685"/>
        <v>0</v>
      </c>
      <c r="AM3019" s="12">
        <f t="shared" si="4685"/>
        <v>0</v>
      </c>
      <c r="AN3019" s="12">
        <f t="shared" si="4685"/>
        <v>0</v>
      </c>
      <c r="AO3019" s="12">
        <f t="shared" si="4685"/>
        <v>0</v>
      </c>
      <c r="AP3019" s="12">
        <f t="shared" si="4685"/>
        <v>0</v>
      </c>
      <c r="AQ3019" s="12">
        <f t="shared" si="4685"/>
        <v>0</v>
      </c>
      <c r="AR3019" s="12">
        <f t="shared" si="4685"/>
        <v>0</v>
      </c>
      <c r="AS3019" s="12">
        <f t="shared" si="4685"/>
        <v>0</v>
      </c>
      <c r="AT3019" s="12">
        <f t="shared" si="4685"/>
        <v>0</v>
      </c>
      <c r="AU3019" s="12">
        <f t="shared" si="4685"/>
        <v>0</v>
      </c>
      <c r="AV3019" s="12">
        <f t="shared" si="4685"/>
        <v>0</v>
      </c>
      <c r="AW3019" s="12">
        <v>0</v>
      </c>
      <c r="AX3019" s="12">
        <v>0</v>
      </c>
      <c r="AY3019" s="12">
        <f t="shared" ref="AY3019:BQ3019" si="4686">SUM(AY3020:AY3021)</f>
        <v>1800000</v>
      </c>
      <c r="AZ3019" s="12">
        <f t="shared" si="4686"/>
        <v>0</v>
      </c>
      <c r="BA3019" s="12">
        <f t="shared" si="4686"/>
        <v>0</v>
      </c>
      <c r="BB3019" s="12">
        <f t="shared" si="4686"/>
        <v>823761</v>
      </c>
      <c r="BC3019" s="12">
        <f t="shared" si="4686"/>
        <v>0</v>
      </c>
      <c r="BD3019" s="12">
        <f t="shared" si="4686"/>
        <v>0</v>
      </c>
      <c r="BE3019" s="12">
        <f t="shared" si="4686"/>
        <v>2623761</v>
      </c>
      <c r="BF3019" s="12">
        <f t="shared" si="4686"/>
        <v>0</v>
      </c>
      <c r="BG3019" s="12">
        <f t="shared" si="4686"/>
        <v>823761</v>
      </c>
      <c r="BH3019" s="12">
        <f t="shared" si="4686"/>
        <v>0</v>
      </c>
      <c r="BI3019" s="12">
        <f t="shared" si="4686"/>
        <v>0</v>
      </c>
      <c r="BJ3019" s="12">
        <f t="shared" si="4686"/>
        <v>0</v>
      </c>
      <c r="BK3019" s="12">
        <f t="shared" si="4686"/>
        <v>0</v>
      </c>
      <c r="BL3019" s="12">
        <f t="shared" si="4686"/>
        <v>0</v>
      </c>
      <c r="BM3019" s="12">
        <f t="shared" si="4686"/>
        <v>0</v>
      </c>
      <c r="BN3019" s="12">
        <f t="shared" si="4686"/>
        <v>0</v>
      </c>
      <c r="BO3019" s="12">
        <f t="shared" si="4686"/>
        <v>0</v>
      </c>
      <c r="BP3019" s="12">
        <f t="shared" si="4686"/>
        <v>0</v>
      </c>
      <c r="BQ3019" s="12">
        <f t="shared" si="4686"/>
        <v>0</v>
      </c>
      <c r="BR3019" s="12">
        <v>823761</v>
      </c>
      <c r="BS3019" s="12">
        <v>1800000</v>
      </c>
      <c r="BT3019" s="12" t="e">
        <f>IF(#REF!=0,"-",#REF!/#REF!*100)</f>
        <v>#REF!</v>
      </c>
    </row>
    <row r="3020" spans="1:72" x14ac:dyDescent="0.25">
      <c r="A3020" s="4" t="s">
        <v>1032</v>
      </c>
      <c r="B3020" s="4" t="s">
        <v>1</v>
      </c>
      <c r="C3020" s="4" t="s">
        <v>12</v>
      </c>
      <c r="D3020" s="102" t="s">
        <v>1034</v>
      </c>
      <c r="E3020" s="113">
        <v>8214</v>
      </c>
      <c r="F3020" s="102" t="s">
        <v>1044</v>
      </c>
      <c r="G3020" s="98" t="s">
        <v>1670</v>
      </c>
      <c r="H3020" s="13" t="s">
        <v>1043</v>
      </c>
      <c r="I3020" s="14">
        <v>0</v>
      </c>
      <c r="J3020" s="14"/>
      <c r="K3020" s="14"/>
      <c r="L3020" s="14"/>
      <c r="M3020" s="14"/>
      <c r="N3020" s="14"/>
      <c r="O3020" s="14">
        <f t="shared" si="4639"/>
        <v>0</v>
      </c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>
        <v>0</v>
      </c>
      <c r="AC3020" s="14">
        <v>0</v>
      </c>
      <c r="AD3020" s="14">
        <v>0</v>
      </c>
      <c r="AE3020" s="14"/>
      <c r="AF3020" s="14"/>
      <c r="AG3020" s="14"/>
      <c r="AH3020" s="14"/>
      <c r="AI3020" s="14"/>
      <c r="AJ3020" s="14">
        <f t="shared" si="4640"/>
        <v>0</v>
      </c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>
        <v>0</v>
      </c>
      <c r="AX3020" s="14">
        <v>0</v>
      </c>
      <c r="AY3020" s="14">
        <v>0</v>
      </c>
      <c r="AZ3020" s="14"/>
      <c r="BA3020" s="14"/>
      <c r="BB3020" s="14"/>
      <c r="BC3020" s="14"/>
      <c r="BD3020" s="14"/>
      <c r="BE3020" s="14">
        <f t="shared" si="4641"/>
        <v>0</v>
      </c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>
        <v>0</v>
      </c>
      <c r="BS3020" s="14">
        <v>0</v>
      </c>
      <c r="BT3020" s="14" t="e">
        <f>IF(#REF!=0,"-",#REF!/#REF!*100)</f>
        <v>#REF!</v>
      </c>
    </row>
    <row r="3021" spans="1:72" s="84" customFormat="1" x14ac:dyDescent="0.25">
      <c r="A3021" s="85" t="s">
        <v>1032</v>
      </c>
      <c r="B3021" s="85" t="s">
        <v>1</v>
      </c>
      <c r="C3021" s="85" t="s">
        <v>12</v>
      </c>
      <c r="D3021" s="106" t="s">
        <v>1034</v>
      </c>
      <c r="E3021" s="114">
        <v>8214</v>
      </c>
      <c r="F3021" s="106" t="s">
        <v>1045</v>
      </c>
      <c r="G3021" s="98" t="s">
        <v>1670</v>
      </c>
      <c r="H3021" s="86" t="s">
        <v>1043</v>
      </c>
      <c r="I3021" s="87">
        <v>0</v>
      </c>
      <c r="J3021" s="87"/>
      <c r="K3021" s="87"/>
      <c r="L3021" s="87"/>
      <c r="M3021" s="87"/>
      <c r="N3021" s="87"/>
      <c r="O3021" s="87">
        <f t="shared" si="4639"/>
        <v>0</v>
      </c>
      <c r="P3021" s="87"/>
      <c r="Q3021" s="87"/>
      <c r="R3021" s="87"/>
      <c r="S3021" s="87"/>
      <c r="T3021" s="87"/>
      <c r="U3021" s="87"/>
      <c r="V3021" s="87"/>
      <c r="W3021" s="87"/>
      <c r="X3021" s="87"/>
      <c r="Y3021" s="87"/>
      <c r="Z3021" s="87"/>
      <c r="AA3021" s="87"/>
      <c r="AB3021" s="87">
        <v>0</v>
      </c>
      <c r="AC3021" s="87">
        <v>0</v>
      </c>
      <c r="AD3021" s="87">
        <v>0</v>
      </c>
      <c r="AE3021" s="87"/>
      <c r="AF3021" s="87"/>
      <c r="AG3021" s="87"/>
      <c r="AH3021" s="87"/>
      <c r="AI3021" s="87"/>
      <c r="AJ3021" s="87">
        <f t="shared" si="4640"/>
        <v>0</v>
      </c>
      <c r="AK3021" s="87"/>
      <c r="AL3021" s="87"/>
      <c r="AM3021" s="87"/>
      <c r="AN3021" s="87"/>
      <c r="AO3021" s="87"/>
      <c r="AP3021" s="87"/>
      <c r="AQ3021" s="87"/>
      <c r="AR3021" s="87"/>
      <c r="AS3021" s="87"/>
      <c r="AT3021" s="87"/>
      <c r="AU3021" s="87"/>
      <c r="AV3021" s="87"/>
      <c r="AW3021" s="87">
        <v>0</v>
      </c>
      <c r="AX3021" s="87">
        <v>0</v>
      </c>
      <c r="AY3021" s="87">
        <v>1800000</v>
      </c>
      <c r="AZ3021" s="87"/>
      <c r="BA3021" s="87"/>
      <c r="BB3021" s="87">
        <v>823761</v>
      </c>
      <c r="BC3021" s="87"/>
      <c r="BD3021" s="87"/>
      <c r="BE3021" s="87">
        <f t="shared" si="4641"/>
        <v>2623761</v>
      </c>
      <c r="BF3021" s="87"/>
      <c r="BG3021" s="87">
        <v>823761</v>
      </c>
      <c r="BH3021" s="87"/>
      <c r="BI3021" s="87"/>
      <c r="BJ3021" s="87"/>
      <c r="BK3021" s="87"/>
      <c r="BL3021" s="87"/>
      <c r="BM3021" s="87"/>
      <c r="BN3021" s="87"/>
      <c r="BO3021" s="87"/>
      <c r="BP3021" s="87"/>
      <c r="BQ3021" s="87"/>
      <c r="BR3021" s="87">
        <v>823761</v>
      </c>
      <c r="BS3021" s="87">
        <v>1800000</v>
      </c>
      <c r="BT3021" s="14" t="e">
        <f>IF(#REF!=0,"-",#REF!/#REF!*100)</f>
        <v>#REF!</v>
      </c>
    </row>
    <row r="3022" spans="1:72" x14ac:dyDescent="0.25">
      <c r="A3022" s="4" t="s">
        <v>1032</v>
      </c>
      <c r="B3022" s="4" t="s">
        <v>1</v>
      </c>
      <c r="C3022" s="4" t="s">
        <v>12</v>
      </c>
      <c r="D3022" s="102" t="s">
        <v>1034</v>
      </c>
      <c r="E3022" s="113">
        <v>8215</v>
      </c>
      <c r="F3022" s="102"/>
      <c r="G3022" s="98" t="s">
        <v>1670</v>
      </c>
      <c r="H3022" s="13" t="s">
        <v>68</v>
      </c>
      <c r="I3022" s="14">
        <v>0</v>
      </c>
      <c r="J3022" s="14"/>
      <c r="K3022" s="14"/>
      <c r="L3022" s="14"/>
      <c r="M3022" s="14"/>
      <c r="N3022" s="14"/>
      <c r="O3022" s="14">
        <f t="shared" si="4639"/>
        <v>0</v>
      </c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>
        <v>0</v>
      </c>
      <c r="AC3022" s="14">
        <v>0</v>
      </c>
      <c r="AD3022" s="14">
        <v>0</v>
      </c>
      <c r="AE3022" s="14"/>
      <c r="AF3022" s="14"/>
      <c r="AG3022" s="14"/>
      <c r="AH3022" s="14"/>
      <c r="AI3022" s="14"/>
      <c r="AJ3022" s="14">
        <f t="shared" si="4640"/>
        <v>0</v>
      </c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>
        <v>0</v>
      </c>
      <c r="AX3022" s="14">
        <v>0</v>
      </c>
      <c r="AY3022" s="14">
        <v>0</v>
      </c>
      <c r="AZ3022" s="14"/>
      <c r="BA3022" s="14"/>
      <c r="BB3022" s="14"/>
      <c r="BC3022" s="14"/>
      <c r="BD3022" s="14"/>
      <c r="BE3022" s="14">
        <f t="shared" si="4641"/>
        <v>0</v>
      </c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>
        <v>0</v>
      </c>
      <c r="BS3022" s="14">
        <v>0</v>
      </c>
      <c r="BT3022" s="14" t="e">
        <f>IF(#REF!=0,"-",#REF!/#REF!*100)</f>
        <v>#REF!</v>
      </c>
    </row>
    <row r="3023" spans="1:72" ht="22.5" x14ac:dyDescent="0.25">
      <c r="A3023" s="13" t="s">
        <v>0</v>
      </c>
      <c r="B3023" s="13" t="s">
        <v>0</v>
      </c>
      <c r="C3023" s="13" t="s">
        <v>0</v>
      </c>
      <c r="D3023" s="98" t="s">
        <v>0</v>
      </c>
      <c r="E3023" s="98" t="s">
        <v>0</v>
      </c>
      <c r="F3023" s="98" t="s">
        <v>0</v>
      </c>
      <c r="G3023" s="13" t="s">
        <v>0</v>
      </c>
      <c r="H3023" s="10" t="s">
        <v>1046</v>
      </c>
      <c r="I3023" s="11">
        <f t="shared" ref="I3023:AA3023" si="4687">SUM(I3016,I3013,I2989)</f>
        <v>0</v>
      </c>
      <c r="J3023" s="11">
        <f t="shared" si="4687"/>
        <v>0</v>
      </c>
      <c r="K3023" s="11">
        <f t="shared" si="4687"/>
        <v>0</v>
      </c>
      <c r="L3023" s="11">
        <f t="shared" si="4687"/>
        <v>0</v>
      </c>
      <c r="M3023" s="11">
        <f t="shared" si="4687"/>
        <v>0</v>
      </c>
      <c r="N3023" s="11">
        <f t="shared" si="4687"/>
        <v>0</v>
      </c>
      <c r="O3023" s="11">
        <f t="shared" si="4687"/>
        <v>0</v>
      </c>
      <c r="P3023" s="11">
        <f t="shared" si="4687"/>
        <v>0</v>
      </c>
      <c r="Q3023" s="11">
        <f t="shared" si="4687"/>
        <v>0</v>
      </c>
      <c r="R3023" s="11">
        <f t="shared" si="4687"/>
        <v>0</v>
      </c>
      <c r="S3023" s="11">
        <f t="shared" si="4687"/>
        <v>0</v>
      </c>
      <c r="T3023" s="11">
        <f t="shared" si="4687"/>
        <v>0</v>
      </c>
      <c r="U3023" s="11">
        <f t="shared" si="4687"/>
        <v>0</v>
      </c>
      <c r="V3023" s="11">
        <f t="shared" si="4687"/>
        <v>0</v>
      </c>
      <c r="W3023" s="11">
        <f t="shared" si="4687"/>
        <v>0</v>
      </c>
      <c r="X3023" s="11">
        <f t="shared" si="4687"/>
        <v>0</v>
      </c>
      <c r="Y3023" s="11">
        <f t="shared" si="4687"/>
        <v>0</v>
      </c>
      <c r="Z3023" s="11">
        <f t="shared" si="4687"/>
        <v>0</v>
      </c>
      <c r="AA3023" s="11">
        <f t="shared" si="4687"/>
        <v>0</v>
      </c>
      <c r="AB3023" s="11">
        <v>0</v>
      </c>
      <c r="AC3023" s="11">
        <v>0</v>
      </c>
      <c r="AD3023" s="11">
        <f t="shared" ref="AD3023:AV3023" si="4688">SUM(AD3016,AD3013,AD2989)</f>
        <v>0</v>
      </c>
      <c r="AE3023" s="11">
        <f t="shared" si="4688"/>
        <v>0</v>
      </c>
      <c r="AF3023" s="11">
        <f t="shared" si="4688"/>
        <v>0</v>
      </c>
      <c r="AG3023" s="11">
        <f t="shared" si="4688"/>
        <v>0</v>
      </c>
      <c r="AH3023" s="11">
        <f t="shared" si="4688"/>
        <v>0</v>
      </c>
      <c r="AI3023" s="11">
        <f t="shared" si="4688"/>
        <v>0</v>
      </c>
      <c r="AJ3023" s="11">
        <f t="shared" si="4688"/>
        <v>0</v>
      </c>
      <c r="AK3023" s="11">
        <f t="shared" si="4688"/>
        <v>0</v>
      </c>
      <c r="AL3023" s="11">
        <f t="shared" si="4688"/>
        <v>0</v>
      </c>
      <c r="AM3023" s="11">
        <f t="shared" si="4688"/>
        <v>0</v>
      </c>
      <c r="AN3023" s="11">
        <f t="shared" si="4688"/>
        <v>0</v>
      </c>
      <c r="AO3023" s="11">
        <f t="shared" si="4688"/>
        <v>0</v>
      </c>
      <c r="AP3023" s="11">
        <f t="shared" si="4688"/>
        <v>0</v>
      </c>
      <c r="AQ3023" s="11">
        <f t="shared" si="4688"/>
        <v>0</v>
      </c>
      <c r="AR3023" s="11">
        <f t="shared" si="4688"/>
        <v>0</v>
      </c>
      <c r="AS3023" s="11">
        <f t="shared" si="4688"/>
        <v>0</v>
      </c>
      <c r="AT3023" s="11">
        <f t="shared" si="4688"/>
        <v>0</v>
      </c>
      <c r="AU3023" s="11">
        <f t="shared" si="4688"/>
        <v>0</v>
      </c>
      <c r="AV3023" s="11">
        <f t="shared" si="4688"/>
        <v>0</v>
      </c>
      <c r="AW3023" s="11">
        <v>0</v>
      </c>
      <c r="AX3023" s="11">
        <v>0</v>
      </c>
      <c r="AY3023" s="11">
        <f t="shared" ref="AY3023:BQ3023" si="4689">SUM(AY3016,AY3013,AY2989)</f>
        <v>1800000</v>
      </c>
      <c r="AZ3023" s="11">
        <f t="shared" si="4689"/>
        <v>0</v>
      </c>
      <c r="BA3023" s="11">
        <f t="shared" si="4689"/>
        <v>0</v>
      </c>
      <c r="BB3023" s="11">
        <f t="shared" si="4689"/>
        <v>823761</v>
      </c>
      <c r="BC3023" s="11">
        <f t="shared" si="4689"/>
        <v>0</v>
      </c>
      <c r="BD3023" s="11">
        <f t="shared" si="4689"/>
        <v>0</v>
      </c>
      <c r="BE3023" s="11">
        <f t="shared" si="4689"/>
        <v>2623761</v>
      </c>
      <c r="BF3023" s="11">
        <f t="shared" si="4689"/>
        <v>0</v>
      </c>
      <c r="BG3023" s="11">
        <f t="shared" si="4689"/>
        <v>823761</v>
      </c>
      <c r="BH3023" s="11">
        <f t="shared" si="4689"/>
        <v>0</v>
      </c>
      <c r="BI3023" s="11">
        <f t="shared" si="4689"/>
        <v>0</v>
      </c>
      <c r="BJ3023" s="11">
        <f t="shared" si="4689"/>
        <v>0</v>
      </c>
      <c r="BK3023" s="11">
        <f t="shared" si="4689"/>
        <v>0</v>
      </c>
      <c r="BL3023" s="11">
        <f t="shared" si="4689"/>
        <v>0</v>
      </c>
      <c r="BM3023" s="11">
        <f t="shared" si="4689"/>
        <v>0</v>
      </c>
      <c r="BN3023" s="11">
        <f t="shared" si="4689"/>
        <v>0</v>
      </c>
      <c r="BO3023" s="11">
        <f t="shared" si="4689"/>
        <v>0</v>
      </c>
      <c r="BP3023" s="11">
        <f t="shared" si="4689"/>
        <v>0</v>
      </c>
      <c r="BQ3023" s="11">
        <f t="shared" si="4689"/>
        <v>0</v>
      </c>
      <c r="BR3023" s="11">
        <v>823761</v>
      </c>
      <c r="BS3023" s="11">
        <v>1800000</v>
      </c>
      <c r="BT3023" s="11" t="e">
        <f>IF(#REF!=0,"-",#REF!/#REF!*100)</f>
        <v>#REF!</v>
      </c>
    </row>
    <row r="3024" spans="1:72" ht="15.75" thickBot="1" x14ac:dyDescent="0.3">
      <c r="A3024" s="13" t="s">
        <v>0</v>
      </c>
      <c r="B3024" s="13" t="s">
        <v>0</v>
      </c>
      <c r="C3024" s="13" t="s">
        <v>0</v>
      </c>
      <c r="D3024" s="98" t="s">
        <v>0</v>
      </c>
      <c r="E3024" s="98" t="s">
        <v>0</v>
      </c>
      <c r="F3024" s="98" t="s">
        <v>0</v>
      </c>
      <c r="G3024" s="13" t="s">
        <v>0</v>
      </c>
      <c r="H3024" s="2" t="s">
        <v>53</v>
      </c>
      <c r="I3024" s="13" t="s">
        <v>0</v>
      </c>
      <c r="J3024" s="13"/>
      <c r="K3024" s="13"/>
      <c r="L3024" s="13"/>
      <c r="M3024" s="13"/>
      <c r="N3024" s="13"/>
      <c r="O3024" s="13" t="e">
        <f t="shared" si="4639"/>
        <v>#VALUE!</v>
      </c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>
        <v>0</v>
      </c>
      <c r="AC3024" s="13" t="e">
        <v>#VALUE!</v>
      </c>
      <c r="AD3024" s="13" t="s">
        <v>0</v>
      </c>
      <c r="AE3024" s="13"/>
      <c r="AF3024" s="13"/>
      <c r="AG3024" s="13"/>
      <c r="AH3024" s="13"/>
      <c r="AI3024" s="13"/>
      <c r="AJ3024" s="13" t="e">
        <f t="shared" si="4640"/>
        <v>#VALUE!</v>
      </c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>
        <v>0</v>
      </c>
      <c r="AX3024" s="13" t="e">
        <v>#VALUE!</v>
      </c>
      <c r="AY3024" s="13" t="s">
        <v>0</v>
      </c>
      <c r="AZ3024" s="13"/>
      <c r="BA3024" s="13"/>
      <c r="BB3024" s="13"/>
      <c r="BC3024" s="13"/>
      <c r="BD3024" s="13"/>
      <c r="BE3024" s="13" t="e">
        <f t="shared" si="4641"/>
        <v>#VALUE!</v>
      </c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>
        <v>0</v>
      </c>
      <c r="BS3024" s="13" t="e">
        <v>#VALUE!</v>
      </c>
      <c r="BT3024" s="12"/>
    </row>
    <row r="3025" spans="1:72" ht="69.75" customHeight="1" thickBot="1" x14ac:dyDescent="0.3">
      <c r="A3025" s="132" t="s">
        <v>0</v>
      </c>
      <c r="B3025" s="132" t="s">
        <v>0</v>
      </c>
      <c r="C3025" s="132" t="s">
        <v>0</v>
      </c>
      <c r="D3025" s="135" t="s">
        <v>0</v>
      </c>
      <c r="E3025" s="135" t="s">
        <v>0</v>
      </c>
      <c r="F3025" s="135" t="s">
        <v>0</v>
      </c>
      <c r="G3025" s="138" t="s">
        <v>0</v>
      </c>
      <c r="H3025" s="5" t="s">
        <v>54</v>
      </c>
      <c r="I3025" s="89" t="s">
        <v>9</v>
      </c>
      <c r="J3025" s="89" t="s">
        <v>1606</v>
      </c>
      <c r="K3025" s="89" t="s">
        <v>1534</v>
      </c>
      <c r="L3025" s="89" t="s">
        <v>1592</v>
      </c>
      <c r="M3025" s="89" t="s">
        <v>1593</v>
      </c>
      <c r="N3025" s="89" t="s">
        <v>1594</v>
      </c>
      <c r="O3025" s="89" t="s">
        <v>1610</v>
      </c>
      <c r="P3025" s="89" t="s">
        <v>1607</v>
      </c>
      <c r="Q3025" s="89" t="s">
        <v>1595</v>
      </c>
      <c r="R3025" s="89" t="s">
        <v>1596</v>
      </c>
      <c r="S3025" s="89" t="s">
        <v>1597</v>
      </c>
      <c r="T3025" s="89" t="s">
        <v>1598</v>
      </c>
      <c r="U3025" s="89" t="s">
        <v>1599</v>
      </c>
      <c r="V3025" s="89" t="s">
        <v>1600</v>
      </c>
      <c r="W3025" s="89" t="s">
        <v>1608</v>
      </c>
      <c r="X3025" s="89" t="s">
        <v>1609</v>
      </c>
      <c r="Y3025" s="89" t="s">
        <v>1601</v>
      </c>
      <c r="Z3025" s="89" t="s">
        <v>1602</v>
      </c>
      <c r="AA3025" s="89" t="s">
        <v>1603</v>
      </c>
      <c r="AB3025" s="89" t="s">
        <v>1604</v>
      </c>
      <c r="AC3025" s="89" t="s">
        <v>1605</v>
      </c>
      <c r="AD3025" s="90" t="s">
        <v>10</v>
      </c>
      <c r="AE3025" s="90" t="s">
        <v>1606</v>
      </c>
      <c r="AF3025" s="90" t="s">
        <v>1534</v>
      </c>
      <c r="AG3025" s="90" t="s">
        <v>1592</v>
      </c>
      <c r="AH3025" s="90" t="s">
        <v>1593</v>
      </c>
      <c r="AI3025" s="90" t="s">
        <v>1594</v>
      </c>
      <c r="AJ3025" s="90" t="s">
        <v>1611</v>
      </c>
      <c r="AK3025" s="90" t="s">
        <v>1607</v>
      </c>
      <c r="AL3025" s="90" t="s">
        <v>1595</v>
      </c>
      <c r="AM3025" s="90" t="s">
        <v>1596</v>
      </c>
      <c r="AN3025" s="90" t="s">
        <v>1597</v>
      </c>
      <c r="AO3025" s="90" t="s">
        <v>1598</v>
      </c>
      <c r="AP3025" s="90" t="s">
        <v>1599</v>
      </c>
      <c r="AQ3025" s="90" t="s">
        <v>1600</v>
      </c>
      <c r="AR3025" s="90" t="s">
        <v>1608</v>
      </c>
      <c r="AS3025" s="90" t="s">
        <v>1609</v>
      </c>
      <c r="AT3025" s="90" t="s">
        <v>1601</v>
      </c>
      <c r="AU3025" s="90" t="s">
        <v>1602</v>
      </c>
      <c r="AV3025" s="90" t="s">
        <v>1603</v>
      </c>
      <c r="AW3025" s="90" t="s">
        <v>1604</v>
      </c>
      <c r="AX3025" s="90" t="s">
        <v>1605</v>
      </c>
      <c r="AY3025" s="91" t="s">
        <v>11</v>
      </c>
      <c r="AZ3025" s="91" t="s">
        <v>1606</v>
      </c>
      <c r="BA3025" s="91" t="s">
        <v>1534</v>
      </c>
      <c r="BB3025" s="91" t="s">
        <v>1592</v>
      </c>
      <c r="BC3025" s="91" t="s">
        <v>1593</v>
      </c>
      <c r="BD3025" s="91" t="s">
        <v>1594</v>
      </c>
      <c r="BE3025" s="91" t="s">
        <v>1612</v>
      </c>
      <c r="BF3025" s="91" t="s">
        <v>1607</v>
      </c>
      <c r="BG3025" s="91" t="s">
        <v>1595</v>
      </c>
      <c r="BH3025" s="91" t="s">
        <v>1596</v>
      </c>
      <c r="BI3025" s="91" t="s">
        <v>1597</v>
      </c>
      <c r="BJ3025" s="91" t="s">
        <v>1598</v>
      </c>
      <c r="BK3025" s="91" t="s">
        <v>1599</v>
      </c>
      <c r="BL3025" s="91" t="s">
        <v>1600</v>
      </c>
      <c r="BM3025" s="91" t="s">
        <v>1608</v>
      </c>
      <c r="BN3025" s="91" t="s">
        <v>1609</v>
      </c>
      <c r="BO3025" s="91" t="s">
        <v>1601</v>
      </c>
      <c r="BP3025" s="91" t="s">
        <v>1602</v>
      </c>
      <c r="BQ3025" s="91" t="s">
        <v>1603</v>
      </c>
      <c r="BR3025" s="91" t="s">
        <v>1604</v>
      </c>
      <c r="BS3025" s="91" t="s">
        <v>1605</v>
      </c>
      <c r="BT3025" s="5" t="s">
        <v>1671</v>
      </c>
    </row>
    <row r="3026" spans="1:72" x14ac:dyDescent="0.25">
      <c r="A3026" s="133"/>
      <c r="B3026" s="133"/>
      <c r="C3026" s="133"/>
      <c r="D3026" s="136"/>
      <c r="E3026" s="136"/>
      <c r="F3026" s="136"/>
      <c r="G3026" s="139"/>
      <c r="H3026" s="15" t="s">
        <v>0</v>
      </c>
      <c r="I3026" s="9">
        <v>1</v>
      </c>
      <c r="J3026" s="9">
        <v>2</v>
      </c>
      <c r="K3026" s="9">
        <v>3</v>
      </c>
      <c r="L3026" s="9">
        <v>4</v>
      </c>
      <c r="M3026" s="9">
        <v>5</v>
      </c>
      <c r="N3026" s="9">
        <v>6</v>
      </c>
      <c r="O3026" s="9">
        <v>7</v>
      </c>
      <c r="P3026" s="9">
        <v>8</v>
      </c>
      <c r="Q3026" s="9">
        <v>9</v>
      </c>
      <c r="R3026" s="9">
        <v>10</v>
      </c>
      <c r="S3026" s="9">
        <v>11</v>
      </c>
      <c r="T3026" s="9">
        <v>12</v>
      </c>
      <c r="U3026" s="9">
        <v>13</v>
      </c>
      <c r="V3026" s="9">
        <v>14</v>
      </c>
      <c r="W3026" s="9">
        <v>15</v>
      </c>
      <c r="X3026" s="9">
        <v>16</v>
      </c>
      <c r="Y3026" s="9">
        <v>17</v>
      </c>
      <c r="Z3026" s="9">
        <v>18</v>
      </c>
      <c r="AA3026" s="9">
        <v>19</v>
      </c>
      <c r="AB3026" s="9">
        <v>20</v>
      </c>
      <c r="AC3026" s="9">
        <v>21</v>
      </c>
      <c r="AD3026" s="9">
        <v>1</v>
      </c>
      <c r="AE3026" s="9">
        <v>2</v>
      </c>
      <c r="AF3026" s="9">
        <v>3</v>
      </c>
      <c r="AG3026" s="9">
        <v>4</v>
      </c>
      <c r="AH3026" s="9">
        <v>5</v>
      </c>
      <c r="AI3026" s="9">
        <v>6</v>
      </c>
      <c r="AJ3026" s="9">
        <v>7</v>
      </c>
      <c r="AK3026" s="9">
        <v>8</v>
      </c>
      <c r="AL3026" s="9">
        <v>9</v>
      </c>
      <c r="AM3026" s="9">
        <v>10</v>
      </c>
      <c r="AN3026" s="9">
        <v>11</v>
      </c>
      <c r="AO3026" s="9">
        <v>12</v>
      </c>
      <c r="AP3026" s="9">
        <v>13</v>
      </c>
      <c r="AQ3026" s="9">
        <v>14</v>
      </c>
      <c r="AR3026" s="9">
        <v>15</v>
      </c>
      <c r="AS3026" s="9">
        <v>16</v>
      </c>
      <c r="AT3026" s="9">
        <v>17</v>
      </c>
      <c r="AU3026" s="9">
        <v>18</v>
      </c>
      <c r="AV3026" s="9">
        <v>19</v>
      </c>
      <c r="AW3026" s="9">
        <v>20</v>
      </c>
      <c r="AX3026" s="9">
        <v>21</v>
      </c>
      <c r="AY3026" s="9">
        <v>1</v>
      </c>
      <c r="AZ3026" s="9">
        <v>2</v>
      </c>
      <c r="BA3026" s="9">
        <v>3</v>
      </c>
      <c r="BB3026" s="9">
        <v>4</v>
      </c>
      <c r="BC3026" s="9">
        <v>5</v>
      </c>
      <c r="BD3026" s="9">
        <v>6</v>
      </c>
      <c r="BE3026" s="9">
        <v>7</v>
      </c>
      <c r="BF3026" s="9">
        <v>8</v>
      </c>
      <c r="BG3026" s="9">
        <v>9</v>
      </c>
      <c r="BH3026" s="9">
        <v>10</v>
      </c>
      <c r="BI3026" s="9">
        <v>11</v>
      </c>
      <c r="BJ3026" s="9">
        <v>12</v>
      </c>
      <c r="BK3026" s="9">
        <v>13</v>
      </c>
      <c r="BL3026" s="9">
        <v>14</v>
      </c>
      <c r="BM3026" s="9">
        <v>15</v>
      </c>
      <c r="BN3026" s="9">
        <v>16</v>
      </c>
      <c r="BO3026" s="9">
        <v>17</v>
      </c>
      <c r="BP3026" s="9">
        <v>18</v>
      </c>
      <c r="BQ3026" s="9">
        <v>19</v>
      </c>
      <c r="BR3026" s="9">
        <v>20</v>
      </c>
      <c r="BS3026" s="9">
        <v>21</v>
      </c>
      <c r="BT3026" s="9">
        <v>9</v>
      </c>
    </row>
    <row r="3027" spans="1:72" x14ac:dyDescent="0.25">
      <c r="A3027" s="133"/>
      <c r="B3027" s="133"/>
      <c r="C3027" s="133"/>
      <c r="D3027" s="136"/>
      <c r="E3027" s="136"/>
      <c r="F3027" s="136"/>
      <c r="G3027" s="139"/>
      <c r="H3027" s="16" t="s">
        <v>1047</v>
      </c>
      <c r="I3027" s="17">
        <f t="shared" ref="I3027:AA3027" si="4690">SUM(I3023)</f>
        <v>0</v>
      </c>
      <c r="J3027" s="17">
        <f t="shared" si="4690"/>
        <v>0</v>
      </c>
      <c r="K3027" s="17">
        <f t="shared" si="4690"/>
        <v>0</v>
      </c>
      <c r="L3027" s="17">
        <f t="shared" si="4690"/>
        <v>0</v>
      </c>
      <c r="M3027" s="17">
        <f t="shared" si="4690"/>
        <v>0</v>
      </c>
      <c r="N3027" s="17">
        <f t="shared" si="4690"/>
        <v>0</v>
      </c>
      <c r="O3027" s="17">
        <f t="shared" ref="O3027" si="4691">SUM(O3023)</f>
        <v>0</v>
      </c>
      <c r="P3027" s="17">
        <f t="shared" si="4690"/>
        <v>0</v>
      </c>
      <c r="Q3027" s="17">
        <f t="shared" si="4690"/>
        <v>0</v>
      </c>
      <c r="R3027" s="17">
        <f t="shared" si="4690"/>
        <v>0</v>
      </c>
      <c r="S3027" s="17">
        <f t="shared" si="4690"/>
        <v>0</v>
      </c>
      <c r="T3027" s="17">
        <f t="shared" si="4690"/>
        <v>0</v>
      </c>
      <c r="U3027" s="17">
        <f t="shared" si="4690"/>
        <v>0</v>
      </c>
      <c r="V3027" s="17">
        <f t="shared" si="4690"/>
        <v>0</v>
      </c>
      <c r="W3027" s="17">
        <f t="shared" si="4690"/>
        <v>0</v>
      </c>
      <c r="X3027" s="17">
        <f t="shared" si="4690"/>
        <v>0</v>
      </c>
      <c r="Y3027" s="17">
        <f t="shared" si="4690"/>
        <v>0</v>
      </c>
      <c r="Z3027" s="17">
        <f t="shared" si="4690"/>
        <v>0</v>
      </c>
      <c r="AA3027" s="17">
        <f t="shared" si="4690"/>
        <v>0</v>
      </c>
      <c r="AB3027" s="17">
        <v>0</v>
      </c>
      <c r="AC3027" s="17">
        <v>0</v>
      </c>
      <c r="AD3027" s="17">
        <f t="shared" ref="AD3027:AV3027" si="4692">SUM(AD3023)</f>
        <v>0</v>
      </c>
      <c r="AE3027" s="17">
        <f t="shared" si="4692"/>
        <v>0</v>
      </c>
      <c r="AF3027" s="17">
        <f t="shared" si="4692"/>
        <v>0</v>
      </c>
      <c r="AG3027" s="17">
        <f t="shared" si="4692"/>
        <v>0</v>
      </c>
      <c r="AH3027" s="17">
        <f t="shared" si="4692"/>
        <v>0</v>
      </c>
      <c r="AI3027" s="17">
        <f t="shared" si="4692"/>
        <v>0</v>
      </c>
      <c r="AJ3027" s="17">
        <f t="shared" ref="AJ3027" si="4693">SUM(AJ3023)</f>
        <v>0</v>
      </c>
      <c r="AK3027" s="17">
        <f t="shared" si="4692"/>
        <v>0</v>
      </c>
      <c r="AL3027" s="17">
        <f t="shared" si="4692"/>
        <v>0</v>
      </c>
      <c r="AM3027" s="17">
        <f t="shared" si="4692"/>
        <v>0</v>
      </c>
      <c r="AN3027" s="17">
        <f t="shared" si="4692"/>
        <v>0</v>
      </c>
      <c r="AO3027" s="17">
        <f t="shared" si="4692"/>
        <v>0</v>
      </c>
      <c r="AP3027" s="17">
        <f t="shared" si="4692"/>
        <v>0</v>
      </c>
      <c r="AQ3027" s="17">
        <f t="shared" si="4692"/>
        <v>0</v>
      </c>
      <c r="AR3027" s="17">
        <f t="shared" si="4692"/>
        <v>0</v>
      </c>
      <c r="AS3027" s="17">
        <f t="shared" si="4692"/>
        <v>0</v>
      </c>
      <c r="AT3027" s="17">
        <f t="shared" si="4692"/>
        <v>0</v>
      </c>
      <c r="AU3027" s="17">
        <f t="shared" si="4692"/>
        <v>0</v>
      </c>
      <c r="AV3027" s="17">
        <f t="shared" si="4692"/>
        <v>0</v>
      </c>
      <c r="AW3027" s="17">
        <v>0</v>
      </c>
      <c r="AX3027" s="17">
        <v>0</v>
      </c>
      <c r="AY3027" s="17">
        <f t="shared" ref="AY3027:BQ3027" si="4694">SUM(AY3023)</f>
        <v>1800000</v>
      </c>
      <c r="AZ3027" s="17">
        <f t="shared" si="4694"/>
        <v>0</v>
      </c>
      <c r="BA3027" s="17">
        <f t="shared" si="4694"/>
        <v>0</v>
      </c>
      <c r="BB3027" s="17">
        <f t="shared" si="4694"/>
        <v>823761</v>
      </c>
      <c r="BC3027" s="17">
        <f t="shared" si="4694"/>
        <v>0</v>
      </c>
      <c r="BD3027" s="17">
        <f t="shared" si="4694"/>
        <v>0</v>
      </c>
      <c r="BE3027" s="17">
        <f t="shared" ref="BE3027" si="4695">SUM(BE3023)</f>
        <v>2623761</v>
      </c>
      <c r="BF3027" s="17">
        <f t="shared" si="4694"/>
        <v>0</v>
      </c>
      <c r="BG3027" s="17">
        <f t="shared" si="4694"/>
        <v>823761</v>
      </c>
      <c r="BH3027" s="17">
        <f t="shared" si="4694"/>
        <v>0</v>
      </c>
      <c r="BI3027" s="17">
        <f t="shared" si="4694"/>
        <v>0</v>
      </c>
      <c r="BJ3027" s="17">
        <f t="shared" si="4694"/>
        <v>0</v>
      </c>
      <c r="BK3027" s="17">
        <f t="shared" si="4694"/>
        <v>0</v>
      </c>
      <c r="BL3027" s="17">
        <f t="shared" si="4694"/>
        <v>0</v>
      </c>
      <c r="BM3027" s="17">
        <f t="shared" si="4694"/>
        <v>0</v>
      </c>
      <c r="BN3027" s="17">
        <f t="shared" si="4694"/>
        <v>0</v>
      </c>
      <c r="BO3027" s="17">
        <f t="shared" si="4694"/>
        <v>0</v>
      </c>
      <c r="BP3027" s="17">
        <f t="shared" si="4694"/>
        <v>0</v>
      </c>
      <c r="BQ3027" s="17">
        <f t="shared" si="4694"/>
        <v>0</v>
      </c>
      <c r="BR3027" s="17">
        <v>823761</v>
      </c>
      <c r="BS3027" s="17">
        <v>1800000</v>
      </c>
      <c r="BT3027" s="17" t="e">
        <f>IF(#REF!=0,"-",#REF!/#REF!*100)</f>
        <v>#REF!</v>
      </c>
    </row>
    <row r="3028" spans="1:72" x14ac:dyDescent="0.25">
      <c r="A3028" s="133"/>
      <c r="B3028" s="133"/>
      <c r="C3028" s="133"/>
      <c r="D3028" s="136"/>
      <c r="E3028" s="136"/>
      <c r="F3028" s="136"/>
      <c r="G3028" s="139"/>
      <c r="H3028" s="18" t="s">
        <v>55</v>
      </c>
      <c r="I3028" s="17">
        <f t="shared" ref="I3028:AA3028" si="4696">SUM(I3027)</f>
        <v>0</v>
      </c>
      <c r="J3028" s="17">
        <f t="shared" si="4696"/>
        <v>0</v>
      </c>
      <c r="K3028" s="17">
        <f t="shared" si="4696"/>
        <v>0</v>
      </c>
      <c r="L3028" s="17">
        <f t="shared" si="4696"/>
        <v>0</v>
      </c>
      <c r="M3028" s="17">
        <f t="shared" si="4696"/>
        <v>0</v>
      </c>
      <c r="N3028" s="17">
        <f t="shared" si="4696"/>
        <v>0</v>
      </c>
      <c r="O3028" s="17">
        <f t="shared" ref="O3028" si="4697">SUM(O3027)</f>
        <v>0</v>
      </c>
      <c r="P3028" s="17">
        <f t="shared" si="4696"/>
        <v>0</v>
      </c>
      <c r="Q3028" s="17">
        <f t="shared" si="4696"/>
        <v>0</v>
      </c>
      <c r="R3028" s="17">
        <f t="shared" si="4696"/>
        <v>0</v>
      </c>
      <c r="S3028" s="17">
        <f t="shared" si="4696"/>
        <v>0</v>
      </c>
      <c r="T3028" s="17">
        <f t="shared" si="4696"/>
        <v>0</v>
      </c>
      <c r="U3028" s="17">
        <f t="shared" si="4696"/>
        <v>0</v>
      </c>
      <c r="V3028" s="17">
        <f t="shared" si="4696"/>
        <v>0</v>
      </c>
      <c r="W3028" s="17">
        <f t="shared" si="4696"/>
        <v>0</v>
      </c>
      <c r="X3028" s="17">
        <f t="shared" si="4696"/>
        <v>0</v>
      </c>
      <c r="Y3028" s="17">
        <f t="shared" si="4696"/>
        <v>0</v>
      </c>
      <c r="Z3028" s="17">
        <f t="shared" si="4696"/>
        <v>0</v>
      </c>
      <c r="AA3028" s="17">
        <f t="shared" si="4696"/>
        <v>0</v>
      </c>
      <c r="AB3028" s="17">
        <v>0</v>
      </c>
      <c r="AC3028" s="17">
        <v>0</v>
      </c>
      <c r="AD3028" s="17">
        <f t="shared" ref="AD3028:AV3028" si="4698">SUM(AD3027)</f>
        <v>0</v>
      </c>
      <c r="AE3028" s="17">
        <f t="shared" si="4698"/>
        <v>0</v>
      </c>
      <c r="AF3028" s="17">
        <f t="shared" si="4698"/>
        <v>0</v>
      </c>
      <c r="AG3028" s="17">
        <f t="shared" si="4698"/>
        <v>0</v>
      </c>
      <c r="AH3028" s="17">
        <f t="shared" si="4698"/>
        <v>0</v>
      </c>
      <c r="AI3028" s="17">
        <f t="shared" si="4698"/>
        <v>0</v>
      </c>
      <c r="AJ3028" s="17">
        <f t="shared" ref="AJ3028" si="4699">SUM(AJ3027)</f>
        <v>0</v>
      </c>
      <c r="AK3028" s="17">
        <f t="shared" si="4698"/>
        <v>0</v>
      </c>
      <c r="AL3028" s="17">
        <f t="shared" si="4698"/>
        <v>0</v>
      </c>
      <c r="AM3028" s="17">
        <f t="shared" si="4698"/>
        <v>0</v>
      </c>
      <c r="AN3028" s="17">
        <f t="shared" si="4698"/>
        <v>0</v>
      </c>
      <c r="AO3028" s="17">
        <f t="shared" si="4698"/>
        <v>0</v>
      </c>
      <c r="AP3028" s="17">
        <f t="shared" si="4698"/>
        <v>0</v>
      </c>
      <c r="AQ3028" s="17">
        <f t="shared" si="4698"/>
        <v>0</v>
      </c>
      <c r="AR3028" s="17">
        <f t="shared" si="4698"/>
        <v>0</v>
      </c>
      <c r="AS3028" s="17">
        <f t="shared" si="4698"/>
        <v>0</v>
      </c>
      <c r="AT3028" s="17">
        <f t="shared" si="4698"/>
        <v>0</v>
      </c>
      <c r="AU3028" s="17">
        <f t="shared" si="4698"/>
        <v>0</v>
      </c>
      <c r="AV3028" s="17">
        <f t="shared" si="4698"/>
        <v>0</v>
      </c>
      <c r="AW3028" s="17">
        <v>0</v>
      </c>
      <c r="AX3028" s="17">
        <v>0</v>
      </c>
      <c r="AY3028" s="17">
        <f t="shared" ref="AY3028:BQ3028" si="4700">SUM(AY3027)</f>
        <v>1800000</v>
      </c>
      <c r="AZ3028" s="17">
        <f t="shared" si="4700"/>
        <v>0</v>
      </c>
      <c r="BA3028" s="17">
        <f t="shared" si="4700"/>
        <v>0</v>
      </c>
      <c r="BB3028" s="17">
        <f t="shared" si="4700"/>
        <v>823761</v>
      </c>
      <c r="BC3028" s="17">
        <f t="shared" si="4700"/>
        <v>0</v>
      </c>
      <c r="BD3028" s="17">
        <f t="shared" si="4700"/>
        <v>0</v>
      </c>
      <c r="BE3028" s="17">
        <f t="shared" ref="BE3028" si="4701">SUM(BE3027)</f>
        <v>2623761</v>
      </c>
      <c r="BF3028" s="17">
        <f t="shared" si="4700"/>
        <v>0</v>
      </c>
      <c r="BG3028" s="17">
        <f t="shared" si="4700"/>
        <v>823761</v>
      </c>
      <c r="BH3028" s="17">
        <f t="shared" si="4700"/>
        <v>0</v>
      </c>
      <c r="BI3028" s="17">
        <f t="shared" si="4700"/>
        <v>0</v>
      </c>
      <c r="BJ3028" s="17">
        <f t="shared" si="4700"/>
        <v>0</v>
      </c>
      <c r="BK3028" s="17">
        <f t="shared" si="4700"/>
        <v>0</v>
      </c>
      <c r="BL3028" s="17">
        <f t="shared" si="4700"/>
        <v>0</v>
      </c>
      <c r="BM3028" s="17">
        <f t="shared" si="4700"/>
        <v>0</v>
      </c>
      <c r="BN3028" s="17">
        <f t="shared" si="4700"/>
        <v>0</v>
      </c>
      <c r="BO3028" s="17">
        <f t="shared" si="4700"/>
        <v>0</v>
      </c>
      <c r="BP3028" s="17">
        <f t="shared" si="4700"/>
        <v>0</v>
      </c>
      <c r="BQ3028" s="17">
        <f t="shared" si="4700"/>
        <v>0</v>
      </c>
      <c r="BR3028" s="17">
        <v>823761</v>
      </c>
      <c r="BS3028" s="17">
        <v>1800000</v>
      </c>
      <c r="BT3028" s="17" t="e">
        <f>IF(#REF!=0,"-",#REF!/#REF!*100)</f>
        <v>#REF!</v>
      </c>
    </row>
    <row r="3029" spans="1:72" x14ac:dyDescent="0.25">
      <c r="A3029" s="134"/>
      <c r="B3029" s="134"/>
      <c r="C3029" s="134"/>
      <c r="D3029" s="137"/>
      <c r="E3029" s="137"/>
      <c r="F3029" s="137"/>
      <c r="G3029" s="140"/>
      <c r="O3029">
        <f t="shared" si="4639"/>
        <v>0</v>
      </c>
      <c r="AB3029">
        <v>0</v>
      </c>
      <c r="AC3029">
        <v>0</v>
      </c>
      <c r="AJ3029">
        <f t="shared" si="4640"/>
        <v>0</v>
      </c>
      <c r="AW3029">
        <v>0</v>
      </c>
      <c r="AX3029">
        <v>0</v>
      </c>
      <c r="BE3029">
        <f t="shared" si="4641"/>
        <v>0</v>
      </c>
      <c r="BR3029">
        <v>0</v>
      </c>
      <c r="BS3029">
        <v>0</v>
      </c>
      <c r="BT3029" t="e">
        <f>IF(#REF!=0,"-",#REF!/#REF!*100)</f>
        <v>#REF!</v>
      </c>
    </row>
    <row r="3030" spans="1:72" x14ac:dyDescent="0.25">
      <c r="A3030" s="13" t="s">
        <v>0</v>
      </c>
      <c r="B3030" s="13" t="s">
        <v>0</v>
      </c>
      <c r="C3030" s="13" t="s">
        <v>0</v>
      </c>
      <c r="D3030" s="98" t="s">
        <v>0</v>
      </c>
      <c r="E3030" s="98" t="s">
        <v>0</v>
      </c>
      <c r="F3030" s="98" t="s">
        <v>0</v>
      </c>
      <c r="G3030" s="13" t="s">
        <v>0</v>
      </c>
      <c r="H3030" s="19" t="s">
        <v>0</v>
      </c>
      <c r="I3030" s="19" t="s">
        <v>0</v>
      </c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>
        <v>0</v>
      </c>
      <c r="AC3030" s="19">
        <v>0</v>
      </c>
      <c r="AD3030" s="19" t="s">
        <v>0</v>
      </c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>
        <v>0</v>
      </c>
      <c r="AX3030" s="19">
        <v>0</v>
      </c>
      <c r="AY3030" s="19" t="s">
        <v>0</v>
      </c>
      <c r="AZ3030" s="19"/>
      <c r="BA3030" s="19"/>
      <c r="BB3030" s="19"/>
      <c r="BC3030" s="19"/>
      <c r="BD3030" s="19"/>
      <c r="BE3030" s="19"/>
      <c r="BF3030" s="19"/>
      <c r="BG3030" s="19"/>
      <c r="BH3030" s="19"/>
      <c r="BI3030" s="19"/>
      <c r="BJ3030" s="19"/>
      <c r="BK3030" s="19"/>
      <c r="BL3030" s="19"/>
      <c r="BM3030" s="19"/>
      <c r="BN3030" s="19"/>
      <c r="BO3030" s="19"/>
      <c r="BP3030" s="19"/>
      <c r="BQ3030" s="19"/>
      <c r="BR3030" s="19">
        <v>0</v>
      </c>
      <c r="BS3030" s="19">
        <v>0</v>
      </c>
      <c r="BT3030" s="19"/>
    </row>
    <row r="3031" spans="1:72" x14ac:dyDescent="0.25">
      <c r="A3031" s="13" t="s">
        <v>0</v>
      </c>
      <c r="B3031" s="13" t="s">
        <v>0</v>
      </c>
      <c r="C3031" s="13" t="s">
        <v>0</v>
      </c>
      <c r="D3031" s="98" t="s">
        <v>0</v>
      </c>
      <c r="E3031" s="98" t="s">
        <v>0</v>
      </c>
      <c r="F3031" s="98" t="s">
        <v>0</v>
      </c>
      <c r="G3031" s="13" t="s">
        <v>0</v>
      </c>
      <c r="H3031" s="10" t="s">
        <v>1048</v>
      </c>
      <c r="I3031" s="11">
        <f t="shared" ref="I3031:AA3031" si="4702">SUM(I3023)</f>
        <v>0</v>
      </c>
      <c r="J3031" s="11">
        <f t="shared" si="4702"/>
        <v>0</v>
      </c>
      <c r="K3031" s="11">
        <f t="shared" si="4702"/>
        <v>0</v>
      </c>
      <c r="L3031" s="11">
        <f t="shared" si="4702"/>
        <v>0</v>
      </c>
      <c r="M3031" s="11">
        <f t="shared" si="4702"/>
        <v>0</v>
      </c>
      <c r="N3031" s="11">
        <f t="shared" si="4702"/>
        <v>0</v>
      </c>
      <c r="O3031" s="11">
        <f t="shared" si="4702"/>
        <v>0</v>
      </c>
      <c r="P3031" s="11">
        <f t="shared" si="4702"/>
        <v>0</v>
      </c>
      <c r="Q3031" s="11">
        <f t="shared" si="4702"/>
        <v>0</v>
      </c>
      <c r="R3031" s="11">
        <f t="shared" si="4702"/>
        <v>0</v>
      </c>
      <c r="S3031" s="11">
        <f t="shared" si="4702"/>
        <v>0</v>
      </c>
      <c r="T3031" s="11">
        <f t="shared" si="4702"/>
        <v>0</v>
      </c>
      <c r="U3031" s="11">
        <f t="shared" si="4702"/>
        <v>0</v>
      </c>
      <c r="V3031" s="11">
        <f t="shared" si="4702"/>
        <v>0</v>
      </c>
      <c r="W3031" s="11">
        <f t="shared" si="4702"/>
        <v>0</v>
      </c>
      <c r="X3031" s="11">
        <f t="shared" si="4702"/>
        <v>0</v>
      </c>
      <c r="Y3031" s="11">
        <f t="shared" si="4702"/>
        <v>0</v>
      </c>
      <c r="Z3031" s="11">
        <f t="shared" si="4702"/>
        <v>0</v>
      </c>
      <c r="AA3031" s="11">
        <f t="shared" si="4702"/>
        <v>0</v>
      </c>
      <c r="AB3031" s="11">
        <v>0</v>
      </c>
      <c r="AC3031" s="11">
        <v>0</v>
      </c>
      <c r="AD3031" s="11">
        <f t="shared" ref="AD3031:AV3031" si="4703">SUM(AD3023)</f>
        <v>0</v>
      </c>
      <c r="AE3031" s="11">
        <f t="shared" si="4703"/>
        <v>0</v>
      </c>
      <c r="AF3031" s="11">
        <f t="shared" si="4703"/>
        <v>0</v>
      </c>
      <c r="AG3031" s="11">
        <f t="shared" si="4703"/>
        <v>0</v>
      </c>
      <c r="AH3031" s="11">
        <f t="shared" si="4703"/>
        <v>0</v>
      </c>
      <c r="AI3031" s="11">
        <f t="shared" si="4703"/>
        <v>0</v>
      </c>
      <c r="AJ3031" s="11">
        <f t="shared" si="4703"/>
        <v>0</v>
      </c>
      <c r="AK3031" s="11">
        <f t="shared" si="4703"/>
        <v>0</v>
      </c>
      <c r="AL3031" s="11">
        <f t="shared" si="4703"/>
        <v>0</v>
      </c>
      <c r="AM3031" s="11">
        <f t="shared" si="4703"/>
        <v>0</v>
      </c>
      <c r="AN3031" s="11">
        <f t="shared" si="4703"/>
        <v>0</v>
      </c>
      <c r="AO3031" s="11">
        <f t="shared" si="4703"/>
        <v>0</v>
      </c>
      <c r="AP3031" s="11">
        <f t="shared" si="4703"/>
        <v>0</v>
      </c>
      <c r="AQ3031" s="11">
        <f t="shared" si="4703"/>
        <v>0</v>
      </c>
      <c r="AR3031" s="11">
        <f t="shared" si="4703"/>
        <v>0</v>
      </c>
      <c r="AS3031" s="11">
        <f t="shared" si="4703"/>
        <v>0</v>
      </c>
      <c r="AT3031" s="11">
        <f t="shared" si="4703"/>
        <v>0</v>
      </c>
      <c r="AU3031" s="11">
        <f t="shared" si="4703"/>
        <v>0</v>
      </c>
      <c r="AV3031" s="11">
        <f t="shared" si="4703"/>
        <v>0</v>
      </c>
      <c r="AW3031" s="11">
        <v>0</v>
      </c>
      <c r="AX3031" s="11">
        <v>0</v>
      </c>
      <c r="AY3031" s="11">
        <f t="shared" ref="AY3031:BQ3031" si="4704">SUM(AY3023)</f>
        <v>1800000</v>
      </c>
      <c r="AZ3031" s="11">
        <f t="shared" si="4704"/>
        <v>0</v>
      </c>
      <c r="BA3031" s="11">
        <f t="shared" si="4704"/>
        <v>0</v>
      </c>
      <c r="BB3031" s="11">
        <f t="shared" si="4704"/>
        <v>823761</v>
      </c>
      <c r="BC3031" s="11">
        <f t="shared" si="4704"/>
        <v>0</v>
      </c>
      <c r="BD3031" s="11">
        <f t="shared" si="4704"/>
        <v>0</v>
      </c>
      <c r="BE3031" s="11">
        <f t="shared" si="4704"/>
        <v>2623761</v>
      </c>
      <c r="BF3031" s="11">
        <f t="shared" si="4704"/>
        <v>0</v>
      </c>
      <c r="BG3031" s="11">
        <f t="shared" si="4704"/>
        <v>823761</v>
      </c>
      <c r="BH3031" s="11">
        <f t="shared" si="4704"/>
        <v>0</v>
      </c>
      <c r="BI3031" s="11">
        <f t="shared" si="4704"/>
        <v>0</v>
      </c>
      <c r="BJ3031" s="11">
        <f t="shared" si="4704"/>
        <v>0</v>
      </c>
      <c r="BK3031" s="11">
        <f t="shared" si="4704"/>
        <v>0</v>
      </c>
      <c r="BL3031" s="11">
        <f t="shared" si="4704"/>
        <v>0</v>
      </c>
      <c r="BM3031" s="11">
        <f t="shared" si="4704"/>
        <v>0</v>
      </c>
      <c r="BN3031" s="11">
        <f t="shared" si="4704"/>
        <v>0</v>
      </c>
      <c r="BO3031" s="11">
        <f t="shared" si="4704"/>
        <v>0</v>
      </c>
      <c r="BP3031" s="11">
        <f t="shared" si="4704"/>
        <v>0</v>
      </c>
      <c r="BQ3031" s="11">
        <f t="shared" si="4704"/>
        <v>0</v>
      </c>
      <c r="BR3031" s="11">
        <v>823761</v>
      </c>
      <c r="BS3031" s="11">
        <v>1800000</v>
      </c>
      <c r="BT3031" s="11" t="e">
        <f>IF(#REF!=0,"-",#REF!/#REF!*100)</f>
        <v>#REF!</v>
      </c>
    </row>
    <row r="3032" spans="1:72" x14ac:dyDescent="0.25">
      <c r="A3032" s="13" t="s">
        <v>0</v>
      </c>
      <c r="B3032" s="13" t="s">
        <v>0</v>
      </c>
      <c r="C3032" s="13" t="s">
        <v>0</v>
      </c>
      <c r="D3032" s="98" t="s">
        <v>0</v>
      </c>
      <c r="E3032" s="98" t="s">
        <v>0</v>
      </c>
      <c r="F3032" s="98" t="s">
        <v>0</v>
      </c>
      <c r="G3032" s="13" t="s">
        <v>0</v>
      </c>
      <c r="H3032" s="2" t="s">
        <v>53</v>
      </c>
      <c r="I3032" s="13" t="s">
        <v>0</v>
      </c>
      <c r="J3032" s="13"/>
      <c r="K3032" s="13"/>
      <c r="L3032" s="13"/>
      <c r="M3032" s="13"/>
      <c r="N3032" s="13"/>
      <c r="O3032" s="13" t="e">
        <f t="shared" si="4639"/>
        <v>#VALUE!</v>
      </c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>
        <v>0</v>
      </c>
      <c r="AC3032" s="13" t="e">
        <v>#VALUE!</v>
      </c>
      <c r="AD3032" s="13" t="s">
        <v>0</v>
      </c>
      <c r="AE3032" s="13"/>
      <c r="AF3032" s="13"/>
      <c r="AG3032" s="13"/>
      <c r="AH3032" s="13"/>
      <c r="AI3032" s="13"/>
      <c r="AJ3032" s="13" t="e">
        <f t="shared" si="4640"/>
        <v>#VALUE!</v>
      </c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>
        <v>0</v>
      </c>
      <c r="AX3032" s="13" t="e">
        <v>#VALUE!</v>
      </c>
      <c r="AY3032" s="13" t="s">
        <v>0</v>
      </c>
      <c r="AZ3032" s="13"/>
      <c r="BA3032" s="13"/>
      <c r="BB3032" s="13"/>
      <c r="BC3032" s="13"/>
      <c r="BD3032" s="13"/>
      <c r="BE3032" s="13" t="e">
        <f t="shared" si="4641"/>
        <v>#VALUE!</v>
      </c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>
        <v>0</v>
      </c>
      <c r="BS3032" s="13" t="e">
        <v>#VALUE!</v>
      </c>
      <c r="BT3032" s="12" t="e">
        <f>IF(#REF!=0,"-",#REF!/#REF!*100)</f>
        <v>#REF!</v>
      </c>
    </row>
    <row r="3033" spans="1:72" x14ac:dyDescent="0.25">
      <c r="A3033" s="13" t="s">
        <v>0</v>
      </c>
      <c r="B3033" s="13" t="s">
        <v>0</v>
      </c>
      <c r="C3033" s="13" t="s">
        <v>0</v>
      </c>
      <c r="D3033" s="98" t="s">
        <v>0</v>
      </c>
      <c r="E3033" s="98" t="s">
        <v>0</v>
      </c>
      <c r="F3033" s="98" t="s">
        <v>0</v>
      </c>
      <c r="G3033" s="13" t="s">
        <v>0</v>
      </c>
      <c r="H3033" s="20" t="s">
        <v>0</v>
      </c>
      <c r="I3033" s="21" t="s">
        <v>0</v>
      </c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>
        <v>0</v>
      </c>
      <c r="AC3033" s="21">
        <v>0</v>
      </c>
      <c r="AD3033" s="21" t="s">
        <v>0</v>
      </c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>
        <v>0</v>
      </c>
      <c r="AX3033" s="21">
        <v>0</v>
      </c>
      <c r="AY3033" s="21" t="s">
        <v>0</v>
      </c>
      <c r="AZ3033" s="21"/>
      <c r="BA3033" s="21"/>
      <c r="BB3033" s="21"/>
      <c r="BC3033" s="21"/>
      <c r="BD3033" s="21"/>
      <c r="BE3033" s="21"/>
      <c r="BF3033" s="21"/>
      <c r="BG3033" s="21"/>
      <c r="BH3033" s="21"/>
      <c r="BI3033" s="21"/>
      <c r="BJ3033" s="21"/>
      <c r="BK3033" s="21"/>
      <c r="BL3033" s="21"/>
      <c r="BM3033" s="21"/>
      <c r="BN3033" s="21"/>
      <c r="BO3033" s="21"/>
      <c r="BP3033" s="21"/>
      <c r="BQ3033" s="21"/>
      <c r="BR3033" s="21">
        <v>0</v>
      </c>
      <c r="BS3033" s="21">
        <v>0</v>
      </c>
      <c r="BT3033" s="21"/>
    </row>
    <row r="3034" spans="1:72" x14ac:dyDescent="0.25">
      <c r="A3034" s="13" t="s">
        <v>0</v>
      </c>
      <c r="B3034" s="13" t="s">
        <v>0</v>
      </c>
      <c r="C3034" s="13" t="s">
        <v>0</v>
      </c>
      <c r="D3034" s="98" t="s">
        <v>0</v>
      </c>
      <c r="E3034" s="98" t="s">
        <v>0</v>
      </c>
      <c r="F3034" s="98" t="s">
        <v>0</v>
      </c>
      <c r="G3034" s="13" t="s">
        <v>0</v>
      </c>
      <c r="H3034" s="10" t="s">
        <v>1049</v>
      </c>
      <c r="I3034" s="22">
        <f t="shared" ref="I3034:AA3034" si="4705">SUM(I3031)</f>
        <v>0</v>
      </c>
      <c r="J3034" s="22">
        <f t="shared" si="4705"/>
        <v>0</v>
      </c>
      <c r="K3034" s="22">
        <f t="shared" si="4705"/>
        <v>0</v>
      </c>
      <c r="L3034" s="22">
        <f t="shared" si="4705"/>
        <v>0</v>
      </c>
      <c r="M3034" s="22">
        <f t="shared" si="4705"/>
        <v>0</v>
      </c>
      <c r="N3034" s="22">
        <f t="shared" si="4705"/>
        <v>0</v>
      </c>
      <c r="O3034" s="22">
        <f t="shared" si="4705"/>
        <v>0</v>
      </c>
      <c r="P3034" s="22">
        <f t="shared" si="4705"/>
        <v>0</v>
      </c>
      <c r="Q3034" s="22">
        <f t="shared" si="4705"/>
        <v>0</v>
      </c>
      <c r="R3034" s="22">
        <f t="shared" si="4705"/>
        <v>0</v>
      </c>
      <c r="S3034" s="22">
        <f t="shared" si="4705"/>
        <v>0</v>
      </c>
      <c r="T3034" s="22">
        <f t="shared" si="4705"/>
        <v>0</v>
      </c>
      <c r="U3034" s="22">
        <f t="shared" si="4705"/>
        <v>0</v>
      </c>
      <c r="V3034" s="22">
        <f t="shared" si="4705"/>
        <v>0</v>
      </c>
      <c r="W3034" s="22">
        <f t="shared" si="4705"/>
        <v>0</v>
      </c>
      <c r="X3034" s="22">
        <f t="shared" si="4705"/>
        <v>0</v>
      </c>
      <c r="Y3034" s="22">
        <f t="shared" si="4705"/>
        <v>0</v>
      </c>
      <c r="Z3034" s="22">
        <f t="shared" si="4705"/>
        <v>0</v>
      </c>
      <c r="AA3034" s="22">
        <f t="shared" si="4705"/>
        <v>0</v>
      </c>
      <c r="AB3034" s="22">
        <v>0</v>
      </c>
      <c r="AC3034" s="22">
        <v>0</v>
      </c>
      <c r="AD3034" s="22">
        <f t="shared" ref="AD3034:AV3034" si="4706">SUM(AD3031)</f>
        <v>0</v>
      </c>
      <c r="AE3034" s="22">
        <f t="shared" si="4706"/>
        <v>0</v>
      </c>
      <c r="AF3034" s="22">
        <f t="shared" si="4706"/>
        <v>0</v>
      </c>
      <c r="AG3034" s="22">
        <f t="shared" si="4706"/>
        <v>0</v>
      </c>
      <c r="AH3034" s="22">
        <f t="shared" si="4706"/>
        <v>0</v>
      </c>
      <c r="AI3034" s="22">
        <f t="shared" si="4706"/>
        <v>0</v>
      </c>
      <c r="AJ3034" s="22">
        <f t="shared" si="4706"/>
        <v>0</v>
      </c>
      <c r="AK3034" s="22">
        <f t="shared" si="4706"/>
        <v>0</v>
      </c>
      <c r="AL3034" s="22">
        <f t="shared" si="4706"/>
        <v>0</v>
      </c>
      <c r="AM3034" s="22">
        <f t="shared" si="4706"/>
        <v>0</v>
      </c>
      <c r="AN3034" s="22">
        <f t="shared" si="4706"/>
        <v>0</v>
      </c>
      <c r="AO3034" s="22">
        <f t="shared" si="4706"/>
        <v>0</v>
      </c>
      <c r="AP3034" s="22">
        <f t="shared" si="4706"/>
        <v>0</v>
      </c>
      <c r="AQ3034" s="22">
        <f t="shared" si="4706"/>
        <v>0</v>
      </c>
      <c r="AR3034" s="22">
        <f t="shared" si="4706"/>
        <v>0</v>
      </c>
      <c r="AS3034" s="22">
        <f t="shared" si="4706"/>
        <v>0</v>
      </c>
      <c r="AT3034" s="22">
        <f t="shared" si="4706"/>
        <v>0</v>
      </c>
      <c r="AU3034" s="22">
        <f t="shared" si="4706"/>
        <v>0</v>
      </c>
      <c r="AV3034" s="22">
        <f t="shared" si="4706"/>
        <v>0</v>
      </c>
      <c r="AW3034" s="22">
        <v>0</v>
      </c>
      <c r="AX3034" s="22">
        <v>0</v>
      </c>
      <c r="AY3034" s="22">
        <f t="shared" ref="AY3034:BQ3034" si="4707">SUM(AY3031)</f>
        <v>1800000</v>
      </c>
      <c r="AZ3034" s="22">
        <f t="shared" si="4707"/>
        <v>0</v>
      </c>
      <c r="BA3034" s="22">
        <f t="shared" si="4707"/>
        <v>0</v>
      </c>
      <c r="BB3034" s="22">
        <f t="shared" si="4707"/>
        <v>823761</v>
      </c>
      <c r="BC3034" s="22">
        <f t="shared" si="4707"/>
        <v>0</v>
      </c>
      <c r="BD3034" s="22">
        <f t="shared" si="4707"/>
        <v>0</v>
      </c>
      <c r="BE3034" s="22">
        <f t="shared" si="4707"/>
        <v>2623761</v>
      </c>
      <c r="BF3034" s="22">
        <f t="shared" si="4707"/>
        <v>0</v>
      </c>
      <c r="BG3034" s="22">
        <f t="shared" si="4707"/>
        <v>823761</v>
      </c>
      <c r="BH3034" s="22">
        <f t="shared" si="4707"/>
        <v>0</v>
      </c>
      <c r="BI3034" s="22">
        <f t="shared" si="4707"/>
        <v>0</v>
      </c>
      <c r="BJ3034" s="22">
        <f t="shared" si="4707"/>
        <v>0</v>
      </c>
      <c r="BK3034" s="22">
        <f t="shared" si="4707"/>
        <v>0</v>
      </c>
      <c r="BL3034" s="22">
        <f t="shared" si="4707"/>
        <v>0</v>
      </c>
      <c r="BM3034" s="22">
        <f t="shared" si="4707"/>
        <v>0</v>
      </c>
      <c r="BN3034" s="22">
        <f t="shared" si="4707"/>
        <v>0</v>
      </c>
      <c r="BO3034" s="22">
        <f t="shared" si="4707"/>
        <v>0</v>
      </c>
      <c r="BP3034" s="22">
        <f t="shared" si="4707"/>
        <v>0</v>
      </c>
      <c r="BQ3034" s="22">
        <f t="shared" si="4707"/>
        <v>0</v>
      </c>
      <c r="BR3034" s="22">
        <v>823761</v>
      </c>
      <c r="BS3034" s="22">
        <v>1800000</v>
      </c>
      <c r="BT3034" s="22" t="e">
        <f>IF(#REF!=0,"-",#REF!/#REF!*100)</f>
        <v>#REF!</v>
      </c>
    </row>
    <row r="3035" spans="1:72" x14ac:dyDescent="0.25">
      <c r="A3035" s="13" t="s">
        <v>0</v>
      </c>
      <c r="B3035" s="13" t="s">
        <v>0</v>
      </c>
      <c r="C3035" s="13" t="s">
        <v>0</v>
      </c>
      <c r="D3035" s="98" t="s">
        <v>0</v>
      </c>
      <c r="E3035" s="98" t="s">
        <v>0</v>
      </c>
      <c r="F3035" s="98" t="s">
        <v>0</v>
      </c>
      <c r="G3035" s="13" t="s">
        <v>0</v>
      </c>
      <c r="H3035" s="2" t="s">
        <v>61</v>
      </c>
      <c r="I3035" s="13" t="s">
        <v>0</v>
      </c>
      <c r="J3035" s="13"/>
      <c r="K3035" s="13"/>
      <c r="L3035" s="13"/>
      <c r="M3035" s="13"/>
      <c r="N3035" s="13"/>
      <c r="O3035" s="13" t="e">
        <f t="shared" si="4639"/>
        <v>#VALUE!</v>
      </c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>
        <v>0</v>
      </c>
      <c r="AC3035" s="13" t="e">
        <v>#VALUE!</v>
      </c>
      <c r="AD3035" s="13" t="s">
        <v>0</v>
      </c>
      <c r="AE3035" s="13"/>
      <c r="AF3035" s="13"/>
      <c r="AG3035" s="13"/>
      <c r="AH3035" s="13"/>
      <c r="AI3035" s="13"/>
      <c r="AJ3035" s="13" t="e">
        <f t="shared" si="4640"/>
        <v>#VALUE!</v>
      </c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>
        <v>0</v>
      </c>
      <c r="AX3035" s="13" t="e">
        <v>#VALUE!</v>
      </c>
      <c r="AY3035" s="13" t="s">
        <v>0</v>
      </c>
      <c r="AZ3035" s="13"/>
      <c r="BA3035" s="13"/>
      <c r="BB3035" s="13"/>
      <c r="BC3035" s="13"/>
      <c r="BD3035" s="13"/>
      <c r="BE3035" s="13" t="e">
        <f t="shared" si="4641"/>
        <v>#VALUE!</v>
      </c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>
        <v>0</v>
      </c>
      <c r="BS3035" s="13" t="e">
        <v>#VALUE!</v>
      </c>
      <c r="BT3035" s="12" t="e">
        <f>IF(#REF!=0,"-",#REF!/#REF!*100)</f>
        <v>#REF!</v>
      </c>
    </row>
    <row r="3036" spans="1:72" ht="22.5" x14ac:dyDescent="0.25">
      <c r="A3036" s="1" t="s">
        <v>1050</v>
      </c>
      <c r="B3036" s="2" t="s">
        <v>0</v>
      </c>
      <c r="C3036" s="2" t="s">
        <v>0</v>
      </c>
      <c r="D3036" s="101" t="s">
        <v>0</v>
      </c>
      <c r="E3036" s="101" t="s">
        <v>0</v>
      </c>
      <c r="F3036" s="101" t="s">
        <v>0</v>
      </c>
      <c r="G3036" s="2" t="s">
        <v>0</v>
      </c>
      <c r="H3036" s="2" t="s">
        <v>1051</v>
      </c>
      <c r="I3036" s="3" t="s">
        <v>0</v>
      </c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>
        <v>0</v>
      </c>
      <c r="AC3036" s="3">
        <v>0</v>
      </c>
      <c r="AD3036" s="3" t="s">
        <v>0</v>
      </c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>
        <v>0</v>
      </c>
      <c r="AX3036" s="3">
        <v>0</v>
      </c>
      <c r="AY3036" s="3" t="s">
        <v>0</v>
      </c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>
        <v>0</v>
      </c>
      <c r="BS3036" s="3">
        <v>0</v>
      </c>
      <c r="BT3036" s="3"/>
    </row>
    <row r="3037" spans="1:72" ht="15.75" thickBot="1" x14ac:dyDescent="0.3">
      <c r="A3037" s="1" t="s">
        <v>1050</v>
      </c>
      <c r="B3037" s="1" t="s">
        <v>1</v>
      </c>
      <c r="C3037" s="4" t="s">
        <v>0</v>
      </c>
      <c r="D3037" s="102" t="s">
        <v>0</v>
      </c>
      <c r="E3037" s="101" t="s">
        <v>0</v>
      </c>
      <c r="F3037" s="101" t="s">
        <v>0</v>
      </c>
      <c r="G3037" s="2" t="s">
        <v>0</v>
      </c>
      <c r="H3037" s="2" t="s">
        <v>0</v>
      </c>
      <c r="I3037" s="3" t="s">
        <v>0</v>
      </c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>
        <v>0</v>
      </c>
      <c r="AC3037" s="3">
        <v>0</v>
      </c>
      <c r="AD3037" s="3" t="s">
        <v>0</v>
      </c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>
        <v>0</v>
      </c>
      <c r="AX3037" s="3">
        <v>0</v>
      </c>
      <c r="AY3037" s="3" t="s">
        <v>0</v>
      </c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>
        <v>0</v>
      </c>
      <c r="BS3037" s="3">
        <v>0</v>
      </c>
      <c r="BT3037" s="3"/>
    </row>
    <row r="3038" spans="1:72" ht="69.75" customHeight="1" thickBot="1" x14ac:dyDescent="0.3">
      <c r="A3038" s="5" t="s">
        <v>2</v>
      </c>
      <c r="B3038" s="5" t="s">
        <v>3</v>
      </c>
      <c r="C3038" s="5" t="s">
        <v>4</v>
      </c>
      <c r="D3038" s="103" t="s">
        <v>0</v>
      </c>
      <c r="E3038" s="112" t="s">
        <v>5</v>
      </c>
      <c r="F3038" s="112" t="s">
        <v>6</v>
      </c>
      <c r="G3038" s="5" t="s">
        <v>7</v>
      </c>
      <c r="H3038" s="5" t="s">
        <v>8</v>
      </c>
      <c r="I3038" s="89" t="s">
        <v>9</v>
      </c>
      <c r="J3038" s="89" t="s">
        <v>1606</v>
      </c>
      <c r="K3038" s="89" t="s">
        <v>1534</v>
      </c>
      <c r="L3038" s="89" t="s">
        <v>1592</v>
      </c>
      <c r="M3038" s="89" t="s">
        <v>1593</v>
      </c>
      <c r="N3038" s="89" t="s">
        <v>1594</v>
      </c>
      <c r="O3038" s="89" t="s">
        <v>1610</v>
      </c>
      <c r="P3038" s="89" t="s">
        <v>1607</v>
      </c>
      <c r="Q3038" s="89" t="s">
        <v>1595</v>
      </c>
      <c r="R3038" s="89" t="s">
        <v>1596</v>
      </c>
      <c r="S3038" s="89" t="s">
        <v>1597</v>
      </c>
      <c r="T3038" s="89" t="s">
        <v>1598</v>
      </c>
      <c r="U3038" s="89" t="s">
        <v>1599</v>
      </c>
      <c r="V3038" s="89" t="s">
        <v>1600</v>
      </c>
      <c r="W3038" s="89" t="s">
        <v>1608</v>
      </c>
      <c r="X3038" s="89" t="s">
        <v>1609</v>
      </c>
      <c r="Y3038" s="89" t="s">
        <v>1601</v>
      </c>
      <c r="Z3038" s="89" t="s">
        <v>1602</v>
      </c>
      <c r="AA3038" s="89" t="s">
        <v>1603</v>
      </c>
      <c r="AB3038" s="89" t="s">
        <v>1604</v>
      </c>
      <c r="AC3038" s="89" t="s">
        <v>1605</v>
      </c>
      <c r="AD3038" s="90" t="s">
        <v>10</v>
      </c>
      <c r="AE3038" s="90" t="s">
        <v>1606</v>
      </c>
      <c r="AF3038" s="90" t="s">
        <v>1534</v>
      </c>
      <c r="AG3038" s="90" t="s">
        <v>1592</v>
      </c>
      <c r="AH3038" s="90" t="s">
        <v>1593</v>
      </c>
      <c r="AI3038" s="90" t="s">
        <v>1594</v>
      </c>
      <c r="AJ3038" s="90" t="s">
        <v>1611</v>
      </c>
      <c r="AK3038" s="90" t="s">
        <v>1607</v>
      </c>
      <c r="AL3038" s="90" t="s">
        <v>1595</v>
      </c>
      <c r="AM3038" s="90" t="s">
        <v>1596</v>
      </c>
      <c r="AN3038" s="90" t="s">
        <v>1597</v>
      </c>
      <c r="AO3038" s="90" t="s">
        <v>1598</v>
      </c>
      <c r="AP3038" s="90" t="s">
        <v>1599</v>
      </c>
      <c r="AQ3038" s="90" t="s">
        <v>1600</v>
      </c>
      <c r="AR3038" s="90" t="s">
        <v>1608</v>
      </c>
      <c r="AS3038" s="90" t="s">
        <v>1609</v>
      </c>
      <c r="AT3038" s="90" t="s">
        <v>1601</v>
      </c>
      <c r="AU3038" s="90" t="s">
        <v>1602</v>
      </c>
      <c r="AV3038" s="90" t="s">
        <v>1603</v>
      </c>
      <c r="AW3038" s="90" t="s">
        <v>1604</v>
      </c>
      <c r="AX3038" s="90" t="s">
        <v>1605</v>
      </c>
      <c r="AY3038" s="91" t="s">
        <v>11</v>
      </c>
      <c r="AZ3038" s="91" t="s">
        <v>1606</v>
      </c>
      <c r="BA3038" s="91" t="s">
        <v>1534</v>
      </c>
      <c r="BB3038" s="91" t="s">
        <v>1592</v>
      </c>
      <c r="BC3038" s="91" t="s">
        <v>1593</v>
      </c>
      <c r="BD3038" s="91" t="s">
        <v>1594</v>
      </c>
      <c r="BE3038" s="91" t="s">
        <v>1612</v>
      </c>
      <c r="BF3038" s="91" t="s">
        <v>1607</v>
      </c>
      <c r="BG3038" s="91" t="s">
        <v>1595</v>
      </c>
      <c r="BH3038" s="91" t="s">
        <v>1596</v>
      </c>
      <c r="BI3038" s="91" t="s">
        <v>1597</v>
      </c>
      <c r="BJ3038" s="91" t="s">
        <v>1598</v>
      </c>
      <c r="BK3038" s="91" t="s">
        <v>1599</v>
      </c>
      <c r="BL3038" s="91" t="s">
        <v>1600</v>
      </c>
      <c r="BM3038" s="91" t="s">
        <v>1608</v>
      </c>
      <c r="BN3038" s="91" t="s">
        <v>1609</v>
      </c>
      <c r="BO3038" s="91" t="s">
        <v>1601</v>
      </c>
      <c r="BP3038" s="91" t="s">
        <v>1602</v>
      </c>
      <c r="BQ3038" s="91" t="s">
        <v>1603</v>
      </c>
      <c r="BR3038" s="91" t="s">
        <v>1604</v>
      </c>
      <c r="BS3038" s="91" t="s">
        <v>1605</v>
      </c>
      <c r="BT3038" s="5" t="s">
        <v>1671</v>
      </c>
    </row>
    <row r="3039" spans="1:72" x14ac:dyDescent="0.25">
      <c r="A3039" s="6" t="s">
        <v>0</v>
      </c>
      <c r="B3039" s="6" t="s">
        <v>0</v>
      </c>
      <c r="C3039" s="6" t="s">
        <v>0</v>
      </c>
      <c r="D3039" s="104" t="s">
        <v>0</v>
      </c>
      <c r="E3039" s="104" t="s">
        <v>0</v>
      </c>
      <c r="F3039" s="121" t="s">
        <v>0</v>
      </c>
      <c r="G3039" s="7" t="s">
        <v>0</v>
      </c>
      <c r="H3039" s="8" t="s">
        <v>0</v>
      </c>
      <c r="I3039" s="9">
        <v>1</v>
      </c>
      <c r="J3039" s="9">
        <v>2</v>
      </c>
      <c r="K3039" s="9">
        <v>3</v>
      </c>
      <c r="L3039" s="9">
        <v>4</v>
      </c>
      <c r="M3039" s="9">
        <v>5</v>
      </c>
      <c r="N3039" s="9">
        <v>6</v>
      </c>
      <c r="O3039" s="9">
        <v>7</v>
      </c>
      <c r="P3039" s="9">
        <v>8</v>
      </c>
      <c r="Q3039" s="9">
        <v>9</v>
      </c>
      <c r="R3039" s="9">
        <v>10</v>
      </c>
      <c r="S3039" s="9">
        <v>11</v>
      </c>
      <c r="T3039" s="9">
        <v>12</v>
      </c>
      <c r="U3039" s="9">
        <v>13</v>
      </c>
      <c r="V3039" s="9">
        <v>14</v>
      </c>
      <c r="W3039" s="9">
        <v>15</v>
      </c>
      <c r="X3039" s="9">
        <v>16</v>
      </c>
      <c r="Y3039" s="9">
        <v>17</v>
      </c>
      <c r="Z3039" s="9">
        <v>18</v>
      </c>
      <c r="AA3039" s="9">
        <v>19</v>
      </c>
      <c r="AB3039" s="9">
        <v>20</v>
      </c>
      <c r="AC3039" s="9">
        <v>21</v>
      </c>
      <c r="AD3039" s="9">
        <v>1</v>
      </c>
      <c r="AE3039" s="9">
        <v>2</v>
      </c>
      <c r="AF3039" s="9">
        <v>3</v>
      </c>
      <c r="AG3039" s="9">
        <v>4</v>
      </c>
      <c r="AH3039" s="9">
        <v>5</v>
      </c>
      <c r="AI3039" s="9">
        <v>6</v>
      </c>
      <c r="AJ3039" s="9">
        <v>7</v>
      </c>
      <c r="AK3039" s="9">
        <v>8</v>
      </c>
      <c r="AL3039" s="9">
        <v>9</v>
      </c>
      <c r="AM3039" s="9">
        <v>10</v>
      </c>
      <c r="AN3039" s="9">
        <v>11</v>
      </c>
      <c r="AO3039" s="9">
        <v>12</v>
      </c>
      <c r="AP3039" s="9">
        <v>13</v>
      </c>
      <c r="AQ3039" s="9">
        <v>14</v>
      </c>
      <c r="AR3039" s="9">
        <v>15</v>
      </c>
      <c r="AS3039" s="9">
        <v>16</v>
      </c>
      <c r="AT3039" s="9">
        <v>17</v>
      </c>
      <c r="AU3039" s="9">
        <v>18</v>
      </c>
      <c r="AV3039" s="9">
        <v>19</v>
      </c>
      <c r="AW3039" s="9">
        <v>20</v>
      </c>
      <c r="AX3039" s="9">
        <v>21</v>
      </c>
      <c r="AY3039" s="9">
        <v>1</v>
      </c>
      <c r="AZ3039" s="9">
        <v>2</v>
      </c>
      <c r="BA3039" s="9">
        <v>3</v>
      </c>
      <c r="BB3039" s="9">
        <v>4</v>
      </c>
      <c r="BC3039" s="9">
        <v>5</v>
      </c>
      <c r="BD3039" s="9">
        <v>6</v>
      </c>
      <c r="BE3039" s="9">
        <v>7</v>
      </c>
      <c r="BF3039" s="9">
        <v>8</v>
      </c>
      <c r="BG3039" s="9">
        <v>9</v>
      </c>
      <c r="BH3039" s="9">
        <v>10</v>
      </c>
      <c r="BI3039" s="9">
        <v>11</v>
      </c>
      <c r="BJ3039" s="9">
        <v>12</v>
      </c>
      <c r="BK3039" s="9">
        <v>13</v>
      </c>
      <c r="BL3039" s="9">
        <v>14</v>
      </c>
      <c r="BM3039" s="9">
        <v>15</v>
      </c>
      <c r="BN3039" s="9">
        <v>16</v>
      </c>
      <c r="BO3039" s="9">
        <v>17</v>
      </c>
      <c r="BP3039" s="9">
        <v>18</v>
      </c>
      <c r="BQ3039" s="9">
        <v>19</v>
      </c>
      <c r="BR3039" s="9">
        <v>20</v>
      </c>
      <c r="BS3039" s="9">
        <v>21</v>
      </c>
      <c r="BT3039" s="9">
        <v>9</v>
      </c>
    </row>
    <row r="3040" spans="1:72" ht="22.5" x14ac:dyDescent="0.25">
      <c r="A3040" s="1" t="s">
        <v>1050</v>
      </c>
      <c r="B3040" s="1" t="s">
        <v>1</v>
      </c>
      <c r="C3040" s="4" t="s">
        <v>12</v>
      </c>
      <c r="D3040" s="102" t="s">
        <v>1052</v>
      </c>
      <c r="E3040" s="101" t="s">
        <v>0</v>
      </c>
      <c r="F3040" s="101" t="s">
        <v>0</v>
      </c>
      <c r="G3040" s="2" t="s">
        <v>0</v>
      </c>
      <c r="H3040" s="2" t="s">
        <v>1051</v>
      </c>
      <c r="I3040" s="3" t="s">
        <v>0</v>
      </c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>
        <v>0</v>
      </c>
      <c r="AC3040" s="3">
        <v>0</v>
      </c>
      <c r="AD3040" s="3" t="s">
        <v>0</v>
      </c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>
        <v>0</v>
      </c>
      <c r="AX3040" s="3">
        <v>0</v>
      </c>
      <c r="AY3040" s="3" t="s">
        <v>0</v>
      </c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>
        <v>0</v>
      </c>
      <c r="BS3040" s="3">
        <v>0</v>
      </c>
      <c r="BT3040" s="3"/>
    </row>
    <row r="3041" spans="1:72" ht="33.75" x14ac:dyDescent="0.25">
      <c r="A3041" s="1" t="s">
        <v>0</v>
      </c>
      <c r="B3041" s="1" t="s">
        <v>0</v>
      </c>
      <c r="C3041" s="1" t="s">
        <v>0</v>
      </c>
      <c r="D3041" s="101" t="s">
        <v>0</v>
      </c>
      <c r="E3041" s="101" t="s">
        <v>0</v>
      </c>
      <c r="F3041" s="101" t="s">
        <v>0</v>
      </c>
      <c r="G3041" s="2" t="s">
        <v>0</v>
      </c>
      <c r="H3041" s="10" t="s">
        <v>13</v>
      </c>
      <c r="I3041" s="11">
        <f t="shared" ref="I3041:AA3041" si="4708">SUM(I3042,I3050,I3052)</f>
        <v>0</v>
      </c>
      <c r="J3041" s="11">
        <f t="shared" si="4708"/>
        <v>0</v>
      </c>
      <c r="K3041" s="11">
        <f t="shared" si="4708"/>
        <v>0</v>
      </c>
      <c r="L3041" s="11">
        <f t="shared" si="4708"/>
        <v>0</v>
      </c>
      <c r="M3041" s="11">
        <f t="shared" si="4708"/>
        <v>0</v>
      </c>
      <c r="N3041" s="11">
        <f t="shared" si="4708"/>
        <v>0</v>
      </c>
      <c r="O3041" s="11">
        <f t="shared" ref="O3041" si="4709">SUM(O3042,O3050,O3052)</f>
        <v>0</v>
      </c>
      <c r="P3041" s="11">
        <f t="shared" si="4708"/>
        <v>0</v>
      </c>
      <c r="Q3041" s="11">
        <f t="shared" si="4708"/>
        <v>0</v>
      </c>
      <c r="R3041" s="11">
        <f t="shared" si="4708"/>
        <v>0</v>
      </c>
      <c r="S3041" s="11">
        <f t="shared" si="4708"/>
        <v>0</v>
      </c>
      <c r="T3041" s="11">
        <f t="shared" si="4708"/>
        <v>0</v>
      </c>
      <c r="U3041" s="11">
        <f t="shared" si="4708"/>
        <v>0</v>
      </c>
      <c r="V3041" s="11">
        <f t="shared" si="4708"/>
        <v>0</v>
      </c>
      <c r="W3041" s="11">
        <f t="shared" si="4708"/>
        <v>0</v>
      </c>
      <c r="X3041" s="11">
        <f t="shared" si="4708"/>
        <v>0</v>
      </c>
      <c r="Y3041" s="11">
        <f t="shared" si="4708"/>
        <v>0</v>
      </c>
      <c r="Z3041" s="11">
        <f t="shared" si="4708"/>
        <v>0</v>
      </c>
      <c r="AA3041" s="11">
        <f t="shared" si="4708"/>
        <v>0</v>
      </c>
      <c r="AB3041" s="11">
        <v>0</v>
      </c>
      <c r="AC3041" s="11">
        <v>0</v>
      </c>
      <c r="AD3041" s="11">
        <f t="shared" ref="AD3041:AV3041" si="4710">SUM(AD3042,AD3050,AD3052)</f>
        <v>0</v>
      </c>
      <c r="AE3041" s="11">
        <f t="shared" si="4710"/>
        <v>0</v>
      </c>
      <c r="AF3041" s="11">
        <f t="shared" si="4710"/>
        <v>0</v>
      </c>
      <c r="AG3041" s="11">
        <f t="shared" si="4710"/>
        <v>0</v>
      </c>
      <c r="AH3041" s="11">
        <f t="shared" si="4710"/>
        <v>0</v>
      </c>
      <c r="AI3041" s="11">
        <f t="shared" si="4710"/>
        <v>0</v>
      </c>
      <c r="AJ3041" s="11">
        <f t="shared" ref="AJ3041" si="4711">SUM(AJ3042,AJ3050,AJ3052)</f>
        <v>0</v>
      </c>
      <c r="AK3041" s="11">
        <f t="shared" si="4710"/>
        <v>0</v>
      </c>
      <c r="AL3041" s="11">
        <f t="shared" si="4710"/>
        <v>0</v>
      </c>
      <c r="AM3041" s="11">
        <f t="shared" si="4710"/>
        <v>0</v>
      </c>
      <c r="AN3041" s="11">
        <f t="shared" si="4710"/>
        <v>0</v>
      </c>
      <c r="AO3041" s="11">
        <f t="shared" si="4710"/>
        <v>0</v>
      </c>
      <c r="AP3041" s="11">
        <f t="shared" si="4710"/>
        <v>0</v>
      </c>
      <c r="AQ3041" s="11">
        <f t="shared" si="4710"/>
        <v>0</v>
      </c>
      <c r="AR3041" s="11">
        <f t="shared" si="4710"/>
        <v>0</v>
      </c>
      <c r="AS3041" s="11">
        <f t="shared" si="4710"/>
        <v>0</v>
      </c>
      <c r="AT3041" s="11">
        <f t="shared" si="4710"/>
        <v>0</v>
      </c>
      <c r="AU3041" s="11">
        <f t="shared" si="4710"/>
        <v>0</v>
      </c>
      <c r="AV3041" s="11">
        <f t="shared" si="4710"/>
        <v>0</v>
      </c>
      <c r="AW3041" s="11">
        <v>0</v>
      </c>
      <c r="AX3041" s="11">
        <v>0</v>
      </c>
      <c r="AY3041" s="11">
        <f t="shared" ref="AY3041:BQ3041" si="4712">SUM(AY3042,AY3050,AY3052)</f>
        <v>0</v>
      </c>
      <c r="AZ3041" s="11">
        <f t="shared" si="4712"/>
        <v>0</v>
      </c>
      <c r="BA3041" s="11">
        <f t="shared" si="4712"/>
        <v>0</v>
      </c>
      <c r="BB3041" s="11">
        <f t="shared" si="4712"/>
        <v>0</v>
      </c>
      <c r="BC3041" s="11">
        <f t="shared" si="4712"/>
        <v>0</v>
      </c>
      <c r="BD3041" s="11">
        <f t="shared" si="4712"/>
        <v>0</v>
      </c>
      <c r="BE3041" s="11">
        <f t="shared" ref="BE3041" si="4713">SUM(BE3042,BE3050,BE3052)</f>
        <v>0</v>
      </c>
      <c r="BF3041" s="11">
        <f t="shared" si="4712"/>
        <v>0</v>
      </c>
      <c r="BG3041" s="11">
        <f t="shared" si="4712"/>
        <v>0</v>
      </c>
      <c r="BH3041" s="11">
        <f t="shared" si="4712"/>
        <v>0</v>
      </c>
      <c r="BI3041" s="11">
        <f t="shared" si="4712"/>
        <v>0</v>
      </c>
      <c r="BJ3041" s="11">
        <f t="shared" si="4712"/>
        <v>0</v>
      </c>
      <c r="BK3041" s="11">
        <f t="shared" si="4712"/>
        <v>0</v>
      </c>
      <c r="BL3041" s="11">
        <f t="shared" si="4712"/>
        <v>0</v>
      </c>
      <c r="BM3041" s="11">
        <f t="shared" si="4712"/>
        <v>0</v>
      </c>
      <c r="BN3041" s="11">
        <f t="shared" si="4712"/>
        <v>0</v>
      </c>
      <c r="BO3041" s="11">
        <f t="shared" si="4712"/>
        <v>0</v>
      </c>
      <c r="BP3041" s="11">
        <f t="shared" si="4712"/>
        <v>0</v>
      </c>
      <c r="BQ3041" s="11">
        <f t="shared" si="4712"/>
        <v>0</v>
      </c>
      <c r="BR3041" s="11">
        <v>0</v>
      </c>
      <c r="BS3041" s="11">
        <v>0</v>
      </c>
      <c r="BT3041" s="11" t="e">
        <f>IF(#REF!=0,"-",#REF!/#REF!*100)</f>
        <v>#REF!</v>
      </c>
    </row>
    <row r="3042" spans="1:72" x14ac:dyDescent="0.25">
      <c r="A3042" s="4" t="s">
        <v>1050</v>
      </c>
      <c r="B3042" s="4" t="s">
        <v>1</v>
      </c>
      <c r="C3042" s="4" t="s">
        <v>12</v>
      </c>
      <c r="D3042" s="102" t="s">
        <v>1052</v>
      </c>
      <c r="E3042" s="101" t="s">
        <v>14</v>
      </c>
      <c r="F3042" s="101" t="s">
        <v>0</v>
      </c>
      <c r="G3042" s="2" t="s">
        <v>0</v>
      </c>
      <c r="H3042" s="2" t="s">
        <v>15</v>
      </c>
      <c r="I3042" s="12">
        <f t="shared" ref="I3042:AA3042" si="4714">SUM(I3043:I3044)</f>
        <v>0</v>
      </c>
      <c r="J3042" s="12">
        <f t="shared" si="4714"/>
        <v>0</v>
      </c>
      <c r="K3042" s="12">
        <f t="shared" si="4714"/>
        <v>0</v>
      </c>
      <c r="L3042" s="12">
        <f t="shared" si="4714"/>
        <v>0</v>
      </c>
      <c r="M3042" s="12">
        <f t="shared" si="4714"/>
        <v>0</v>
      </c>
      <c r="N3042" s="12">
        <f t="shared" si="4714"/>
        <v>0</v>
      </c>
      <c r="O3042" s="12">
        <f t="shared" ref="O3042" si="4715">SUM(O3043:O3044)</f>
        <v>0</v>
      </c>
      <c r="P3042" s="12">
        <f t="shared" si="4714"/>
        <v>0</v>
      </c>
      <c r="Q3042" s="12">
        <f t="shared" si="4714"/>
        <v>0</v>
      </c>
      <c r="R3042" s="12">
        <f t="shared" si="4714"/>
        <v>0</v>
      </c>
      <c r="S3042" s="12">
        <f t="shared" si="4714"/>
        <v>0</v>
      </c>
      <c r="T3042" s="12">
        <f t="shared" si="4714"/>
        <v>0</v>
      </c>
      <c r="U3042" s="12">
        <f t="shared" si="4714"/>
        <v>0</v>
      </c>
      <c r="V3042" s="12">
        <f t="shared" si="4714"/>
        <v>0</v>
      </c>
      <c r="W3042" s="12">
        <f t="shared" si="4714"/>
        <v>0</v>
      </c>
      <c r="X3042" s="12">
        <f t="shared" si="4714"/>
        <v>0</v>
      </c>
      <c r="Y3042" s="12">
        <f t="shared" si="4714"/>
        <v>0</v>
      </c>
      <c r="Z3042" s="12">
        <f t="shared" si="4714"/>
        <v>0</v>
      </c>
      <c r="AA3042" s="12">
        <f t="shared" si="4714"/>
        <v>0</v>
      </c>
      <c r="AB3042" s="12">
        <v>0</v>
      </c>
      <c r="AC3042" s="12">
        <v>0</v>
      </c>
      <c r="AD3042" s="12">
        <f t="shared" ref="AD3042:AV3042" si="4716">SUM(AD3043:AD3044)</f>
        <v>0</v>
      </c>
      <c r="AE3042" s="12">
        <f t="shared" si="4716"/>
        <v>0</v>
      </c>
      <c r="AF3042" s="12">
        <f t="shared" si="4716"/>
        <v>0</v>
      </c>
      <c r="AG3042" s="12">
        <f t="shared" si="4716"/>
        <v>0</v>
      </c>
      <c r="AH3042" s="12">
        <f t="shared" si="4716"/>
        <v>0</v>
      </c>
      <c r="AI3042" s="12">
        <f t="shared" si="4716"/>
        <v>0</v>
      </c>
      <c r="AJ3042" s="12">
        <f t="shared" ref="AJ3042" si="4717">SUM(AJ3043:AJ3044)</f>
        <v>0</v>
      </c>
      <c r="AK3042" s="12">
        <f t="shared" si="4716"/>
        <v>0</v>
      </c>
      <c r="AL3042" s="12">
        <f t="shared" si="4716"/>
        <v>0</v>
      </c>
      <c r="AM3042" s="12">
        <f t="shared" si="4716"/>
        <v>0</v>
      </c>
      <c r="AN3042" s="12">
        <f t="shared" si="4716"/>
        <v>0</v>
      </c>
      <c r="AO3042" s="12">
        <f t="shared" si="4716"/>
        <v>0</v>
      </c>
      <c r="AP3042" s="12">
        <f t="shared" si="4716"/>
        <v>0</v>
      </c>
      <c r="AQ3042" s="12">
        <f t="shared" si="4716"/>
        <v>0</v>
      </c>
      <c r="AR3042" s="12">
        <f t="shared" si="4716"/>
        <v>0</v>
      </c>
      <c r="AS3042" s="12">
        <f t="shared" si="4716"/>
        <v>0</v>
      </c>
      <c r="AT3042" s="12">
        <f t="shared" si="4716"/>
        <v>0</v>
      </c>
      <c r="AU3042" s="12">
        <f t="shared" si="4716"/>
        <v>0</v>
      </c>
      <c r="AV3042" s="12">
        <f t="shared" si="4716"/>
        <v>0</v>
      </c>
      <c r="AW3042" s="12">
        <v>0</v>
      </c>
      <c r="AX3042" s="12">
        <v>0</v>
      </c>
      <c r="AY3042" s="12">
        <f t="shared" ref="AY3042:BQ3042" si="4718">SUM(AY3043:AY3044)</f>
        <v>0</v>
      </c>
      <c r="AZ3042" s="12">
        <f t="shared" si="4718"/>
        <v>0</v>
      </c>
      <c r="BA3042" s="12">
        <f t="shared" si="4718"/>
        <v>0</v>
      </c>
      <c r="BB3042" s="12">
        <f t="shared" si="4718"/>
        <v>0</v>
      </c>
      <c r="BC3042" s="12">
        <f t="shared" si="4718"/>
        <v>0</v>
      </c>
      <c r="BD3042" s="12">
        <f t="shared" si="4718"/>
        <v>0</v>
      </c>
      <c r="BE3042" s="12">
        <f t="shared" ref="BE3042" si="4719">SUM(BE3043:BE3044)</f>
        <v>0</v>
      </c>
      <c r="BF3042" s="12">
        <f t="shared" si="4718"/>
        <v>0</v>
      </c>
      <c r="BG3042" s="12">
        <f t="shared" si="4718"/>
        <v>0</v>
      </c>
      <c r="BH3042" s="12">
        <f t="shared" si="4718"/>
        <v>0</v>
      </c>
      <c r="BI3042" s="12">
        <f t="shared" si="4718"/>
        <v>0</v>
      </c>
      <c r="BJ3042" s="12">
        <f t="shared" si="4718"/>
        <v>0</v>
      </c>
      <c r="BK3042" s="12">
        <f t="shared" si="4718"/>
        <v>0</v>
      </c>
      <c r="BL3042" s="12">
        <f t="shared" si="4718"/>
        <v>0</v>
      </c>
      <c r="BM3042" s="12">
        <f t="shared" si="4718"/>
        <v>0</v>
      </c>
      <c r="BN3042" s="12">
        <f t="shared" si="4718"/>
        <v>0</v>
      </c>
      <c r="BO3042" s="12">
        <f t="shared" si="4718"/>
        <v>0</v>
      </c>
      <c r="BP3042" s="12">
        <f t="shared" si="4718"/>
        <v>0</v>
      </c>
      <c r="BQ3042" s="12">
        <f t="shared" si="4718"/>
        <v>0</v>
      </c>
      <c r="BR3042" s="12">
        <v>0</v>
      </c>
      <c r="BS3042" s="12">
        <v>0</v>
      </c>
      <c r="BT3042" s="12" t="e">
        <f>IF(#REF!=0,"-",#REF!/#REF!*100)</f>
        <v>#REF!</v>
      </c>
    </row>
    <row r="3043" spans="1:72" x14ac:dyDescent="0.25">
      <c r="A3043" s="4" t="s">
        <v>1050</v>
      </c>
      <c r="B3043" s="4" t="s">
        <v>1</v>
      </c>
      <c r="C3043" s="4" t="s">
        <v>12</v>
      </c>
      <c r="D3043" s="102" t="s">
        <v>1052</v>
      </c>
      <c r="E3043" s="113">
        <v>6111</v>
      </c>
      <c r="F3043" s="102"/>
      <c r="G3043" s="98" t="s">
        <v>1647</v>
      </c>
      <c r="H3043" s="13" t="s">
        <v>16</v>
      </c>
      <c r="I3043" s="14">
        <v>0</v>
      </c>
      <c r="J3043" s="14"/>
      <c r="K3043" s="14"/>
      <c r="L3043" s="14"/>
      <c r="M3043" s="14"/>
      <c r="N3043" s="14"/>
      <c r="O3043" s="14">
        <f t="shared" ref="O3043:O3103" si="4720">I3043+J3043+K3043+L3043+M3043+N3043</f>
        <v>0</v>
      </c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>
        <v>0</v>
      </c>
      <c r="AC3043" s="14">
        <v>0</v>
      </c>
      <c r="AD3043" s="14">
        <v>0</v>
      </c>
      <c r="AE3043" s="14"/>
      <c r="AF3043" s="14"/>
      <c r="AG3043" s="14"/>
      <c r="AH3043" s="14"/>
      <c r="AI3043" s="14"/>
      <c r="AJ3043" s="14">
        <f t="shared" ref="AJ3043:AJ3103" si="4721">AD3043+AE3043+AF3043+AG3043+AH3043+AI3043</f>
        <v>0</v>
      </c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>
        <v>0</v>
      </c>
      <c r="AX3043" s="14">
        <v>0</v>
      </c>
      <c r="AY3043" s="14">
        <v>0</v>
      </c>
      <c r="AZ3043" s="14"/>
      <c r="BA3043" s="14"/>
      <c r="BB3043" s="14"/>
      <c r="BC3043" s="14"/>
      <c r="BD3043" s="14"/>
      <c r="BE3043" s="14">
        <f t="shared" ref="BE3043:BE3103" si="4722">AY3043+AZ3043+BA3043+BB3043+BC3043+BD3043</f>
        <v>0</v>
      </c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>
        <v>0</v>
      </c>
      <c r="BS3043" s="14">
        <v>0</v>
      </c>
      <c r="BT3043" s="14" t="e">
        <f>IF(#REF!=0,"-",#REF!/#REF!*100)</f>
        <v>#REF!</v>
      </c>
    </row>
    <row r="3044" spans="1:72" x14ac:dyDescent="0.25">
      <c r="A3044" s="1" t="s">
        <v>1050</v>
      </c>
      <c r="B3044" s="1" t="s">
        <v>1</v>
      </c>
      <c r="C3044" s="1" t="s">
        <v>12</v>
      </c>
      <c r="D3044" s="105" t="s">
        <v>1052</v>
      </c>
      <c r="E3044" s="105" t="s">
        <v>18</v>
      </c>
      <c r="F3044" s="102" t="s">
        <v>0</v>
      </c>
      <c r="G3044" s="13" t="s">
        <v>0</v>
      </c>
      <c r="H3044" s="2" t="s">
        <v>19</v>
      </c>
      <c r="I3044" s="12">
        <f t="shared" ref="I3044:AA3044" si="4723">SUM(I3045:I3049)</f>
        <v>0</v>
      </c>
      <c r="J3044" s="12">
        <f t="shared" si="4723"/>
        <v>0</v>
      </c>
      <c r="K3044" s="12">
        <f t="shared" si="4723"/>
        <v>0</v>
      </c>
      <c r="L3044" s="12">
        <f t="shared" si="4723"/>
        <v>0</v>
      </c>
      <c r="M3044" s="12">
        <f t="shared" si="4723"/>
        <v>0</v>
      </c>
      <c r="N3044" s="12">
        <f t="shared" si="4723"/>
        <v>0</v>
      </c>
      <c r="O3044" s="12">
        <f t="shared" si="4723"/>
        <v>0</v>
      </c>
      <c r="P3044" s="12">
        <f t="shared" si="4723"/>
        <v>0</v>
      </c>
      <c r="Q3044" s="12">
        <f t="shared" si="4723"/>
        <v>0</v>
      </c>
      <c r="R3044" s="12">
        <f t="shared" si="4723"/>
        <v>0</v>
      </c>
      <c r="S3044" s="12">
        <f t="shared" si="4723"/>
        <v>0</v>
      </c>
      <c r="T3044" s="12">
        <f t="shared" si="4723"/>
        <v>0</v>
      </c>
      <c r="U3044" s="12">
        <f t="shared" si="4723"/>
        <v>0</v>
      </c>
      <c r="V3044" s="12">
        <f t="shared" si="4723"/>
        <v>0</v>
      </c>
      <c r="W3044" s="12">
        <f t="shared" si="4723"/>
        <v>0</v>
      </c>
      <c r="X3044" s="12">
        <f t="shared" si="4723"/>
        <v>0</v>
      </c>
      <c r="Y3044" s="12">
        <f t="shared" si="4723"/>
        <v>0</v>
      </c>
      <c r="Z3044" s="12">
        <f t="shared" si="4723"/>
        <v>0</v>
      </c>
      <c r="AA3044" s="12">
        <f t="shared" si="4723"/>
        <v>0</v>
      </c>
      <c r="AB3044" s="12">
        <v>0</v>
      </c>
      <c r="AC3044" s="12">
        <v>0</v>
      </c>
      <c r="AD3044" s="12">
        <f t="shared" ref="AD3044:AV3044" si="4724">SUM(AD3045:AD3049)</f>
        <v>0</v>
      </c>
      <c r="AE3044" s="12">
        <f t="shared" si="4724"/>
        <v>0</v>
      </c>
      <c r="AF3044" s="12">
        <f t="shared" si="4724"/>
        <v>0</v>
      </c>
      <c r="AG3044" s="12">
        <f t="shared" si="4724"/>
        <v>0</v>
      </c>
      <c r="AH3044" s="12">
        <f t="shared" si="4724"/>
        <v>0</v>
      </c>
      <c r="AI3044" s="12">
        <f t="shared" si="4724"/>
        <v>0</v>
      </c>
      <c r="AJ3044" s="12">
        <f t="shared" si="4724"/>
        <v>0</v>
      </c>
      <c r="AK3044" s="12">
        <f t="shared" si="4724"/>
        <v>0</v>
      </c>
      <c r="AL3044" s="12">
        <f t="shared" si="4724"/>
        <v>0</v>
      </c>
      <c r="AM3044" s="12">
        <f t="shared" si="4724"/>
        <v>0</v>
      </c>
      <c r="AN3044" s="12">
        <f t="shared" si="4724"/>
        <v>0</v>
      </c>
      <c r="AO3044" s="12">
        <f t="shared" si="4724"/>
        <v>0</v>
      </c>
      <c r="AP3044" s="12">
        <f t="shared" si="4724"/>
        <v>0</v>
      </c>
      <c r="AQ3044" s="12">
        <f t="shared" si="4724"/>
        <v>0</v>
      </c>
      <c r="AR3044" s="12">
        <f t="shared" si="4724"/>
        <v>0</v>
      </c>
      <c r="AS3044" s="12">
        <f t="shared" si="4724"/>
        <v>0</v>
      </c>
      <c r="AT3044" s="12">
        <f t="shared" si="4724"/>
        <v>0</v>
      </c>
      <c r="AU3044" s="12">
        <f t="shared" si="4724"/>
        <v>0</v>
      </c>
      <c r="AV3044" s="12">
        <f t="shared" si="4724"/>
        <v>0</v>
      </c>
      <c r="AW3044" s="12">
        <v>0</v>
      </c>
      <c r="AX3044" s="12">
        <v>0</v>
      </c>
      <c r="AY3044" s="12">
        <f t="shared" ref="AY3044:BQ3044" si="4725">SUM(AY3045:AY3049)</f>
        <v>0</v>
      </c>
      <c r="AZ3044" s="12">
        <f t="shared" si="4725"/>
        <v>0</v>
      </c>
      <c r="BA3044" s="12">
        <f t="shared" si="4725"/>
        <v>0</v>
      </c>
      <c r="BB3044" s="12">
        <f t="shared" si="4725"/>
        <v>0</v>
      </c>
      <c r="BC3044" s="12">
        <f t="shared" si="4725"/>
        <v>0</v>
      </c>
      <c r="BD3044" s="12">
        <f t="shared" si="4725"/>
        <v>0</v>
      </c>
      <c r="BE3044" s="12">
        <f t="shared" si="4725"/>
        <v>0</v>
      </c>
      <c r="BF3044" s="12">
        <f t="shared" si="4725"/>
        <v>0</v>
      </c>
      <c r="BG3044" s="12">
        <f t="shared" si="4725"/>
        <v>0</v>
      </c>
      <c r="BH3044" s="12">
        <f t="shared" si="4725"/>
        <v>0</v>
      </c>
      <c r="BI3044" s="12">
        <f t="shared" si="4725"/>
        <v>0</v>
      </c>
      <c r="BJ3044" s="12">
        <f t="shared" si="4725"/>
        <v>0</v>
      </c>
      <c r="BK3044" s="12">
        <f t="shared" si="4725"/>
        <v>0</v>
      </c>
      <c r="BL3044" s="12">
        <f t="shared" si="4725"/>
        <v>0</v>
      </c>
      <c r="BM3044" s="12">
        <f t="shared" si="4725"/>
        <v>0</v>
      </c>
      <c r="BN3044" s="12">
        <f t="shared" si="4725"/>
        <v>0</v>
      </c>
      <c r="BO3044" s="12">
        <f t="shared" si="4725"/>
        <v>0</v>
      </c>
      <c r="BP3044" s="12">
        <f t="shared" si="4725"/>
        <v>0</v>
      </c>
      <c r="BQ3044" s="12">
        <f t="shared" si="4725"/>
        <v>0</v>
      </c>
      <c r="BR3044" s="12">
        <v>0</v>
      </c>
      <c r="BS3044" s="12">
        <v>0</v>
      </c>
      <c r="BT3044" s="12" t="e">
        <f>IF(#REF!=0,"-",#REF!/#REF!*100)</f>
        <v>#REF!</v>
      </c>
    </row>
    <row r="3045" spans="1:72" ht="22.5" x14ac:dyDescent="0.25">
      <c r="A3045" s="4" t="s">
        <v>1050</v>
      </c>
      <c r="B3045" s="4" t="s">
        <v>1</v>
      </c>
      <c r="C3045" s="4" t="s">
        <v>12</v>
      </c>
      <c r="D3045" s="102" t="s">
        <v>1052</v>
      </c>
      <c r="E3045" s="113">
        <v>6112</v>
      </c>
      <c r="F3045" s="102" t="s">
        <v>1053</v>
      </c>
      <c r="G3045" s="98" t="s">
        <v>1647</v>
      </c>
      <c r="H3045" s="13" t="s">
        <v>57</v>
      </c>
      <c r="I3045" s="14">
        <v>0</v>
      </c>
      <c r="J3045" s="14"/>
      <c r="K3045" s="14"/>
      <c r="L3045" s="14"/>
      <c r="M3045" s="14"/>
      <c r="N3045" s="14"/>
      <c r="O3045" s="14">
        <f t="shared" si="4720"/>
        <v>0</v>
      </c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>
        <v>0</v>
      </c>
      <c r="AC3045" s="14">
        <v>0</v>
      </c>
      <c r="AD3045" s="14">
        <v>0</v>
      </c>
      <c r="AE3045" s="14"/>
      <c r="AF3045" s="14"/>
      <c r="AG3045" s="14"/>
      <c r="AH3045" s="14"/>
      <c r="AI3045" s="14"/>
      <c r="AJ3045" s="14">
        <f t="shared" si="4721"/>
        <v>0</v>
      </c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>
        <v>0</v>
      </c>
      <c r="AX3045" s="14">
        <v>0</v>
      </c>
      <c r="AY3045" s="14">
        <v>0</v>
      </c>
      <c r="AZ3045" s="14"/>
      <c r="BA3045" s="14"/>
      <c r="BB3045" s="14"/>
      <c r="BC3045" s="14"/>
      <c r="BD3045" s="14"/>
      <c r="BE3045" s="14">
        <f t="shared" si="4722"/>
        <v>0</v>
      </c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>
        <v>0</v>
      </c>
      <c r="BS3045" s="14">
        <v>0</v>
      </c>
      <c r="BT3045" s="14" t="e">
        <f>IF(#REF!=0,"-",#REF!/#REF!*100)</f>
        <v>#REF!</v>
      </c>
    </row>
    <row r="3046" spans="1:72" x14ac:dyDescent="0.25">
      <c r="A3046" s="4" t="s">
        <v>1050</v>
      </c>
      <c r="B3046" s="4" t="s">
        <v>1</v>
      </c>
      <c r="C3046" s="4" t="s">
        <v>12</v>
      </c>
      <c r="D3046" s="102" t="s">
        <v>1052</v>
      </c>
      <c r="E3046" s="113">
        <v>6112</v>
      </c>
      <c r="F3046" s="102" t="s">
        <v>1054</v>
      </c>
      <c r="G3046" s="98" t="s">
        <v>1647</v>
      </c>
      <c r="H3046" s="13" t="s">
        <v>22</v>
      </c>
      <c r="I3046" s="14">
        <v>0</v>
      </c>
      <c r="J3046" s="14"/>
      <c r="K3046" s="14"/>
      <c r="L3046" s="14"/>
      <c r="M3046" s="14"/>
      <c r="N3046" s="14"/>
      <c r="O3046" s="14">
        <f t="shared" si="4720"/>
        <v>0</v>
      </c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>
        <v>0</v>
      </c>
      <c r="AC3046" s="14">
        <v>0</v>
      </c>
      <c r="AD3046" s="14">
        <v>0</v>
      </c>
      <c r="AE3046" s="14"/>
      <c r="AF3046" s="14"/>
      <c r="AG3046" s="14"/>
      <c r="AH3046" s="14"/>
      <c r="AI3046" s="14"/>
      <c r="AJ3046" s="14">
        <f t="shared" si="4721"/>
        <v>0</v>
      </c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>
        <v>0</v>
      </c>
      <c r="AX3046" s="14">
        <v>0</v>
      </c>
      <c r="AY3046" s="14">
        <v>0</v>
      </c>
      <c r="AZ3046" s="14"/>
      <c r="BA3046" s="14"/>
      <c r="BB3046" s="14"/>
      <c r="BC3046" s="14"/>
      <c r="BD3046" s="14"/>
      <c r="BE3046" s="14">
        <f t="shared" si="4722"/>
        <v>0</v>
      </c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>
        <v>0</v>
      </c>
      <c r="BS3046" s="14">
        <v>0</v>
      </c>
      <c r="BT3046" s="14" t="e">
        <f>IF(#REF!=0,"-",#REF!/#REF!*100)</f>
        <v>#REF!</v>
      </c>
    </row>
    <row r="3047" spans="1:72" x14ac:dyDescent="0.25">
      <c r="A3047" s="4" t="s">
        <v>1050</v>
      </c>
      <c r="B3047" s="4" t="s">
        <v>1</v>
      </c>
      <c r="C3047" s="4" t="s">
        <v>12</v>
      </c>
      <c r="D3047" s="102" t="s">
        <v>1052</v>
      </c>
      <c r="E3047" s="113">
        <v>6112</v>
      </c>
      <c r="F3047" s="102" t="s">
        <v>1055</v>
      </c>
      <c r="G3047" s="98" t="s">
        <v>1647</v>
      </c>
      <c r="H3047" s="13" t="s">
        <v>23</v>
      </c>
      <c r="I3047" s="14">
        <v>0</v>
      </c>
      <c r="J3047" s="14"/>
      <c r="K3047" s="14"/>
      <c r="L3047" s="14"/>
      <c r="M3047" s="14"/>
      <c r="N3047" s="14"/>
      <c r="O3047" s="14">
        <f t="shared" si="4720"/>
        <v>0</v>
      </c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>
        <v>0</v>
      </c>
      <c r="AC3047" s="14">
        <v>0</v>
      </c>
      <c r="AD3047" s="14">
        <v>0</v>
      </c>
      <c r="AE3047" s="14"/>
      <c r="AF3047" s="14"/>
      <c r="AG3047" s="14"/>
      <c r="AH3047" s="14"/>
      <c r="AI3047" s="14"/>
      <c r="AJ3047" s="14">
        <f t="shared" si="4721"/>
        <v>0</v>
      </c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>
        <v>0</v>
      </c>
      <c r="AX3047" s="14">
        <v>0</v>
      </c>
      <c r="AY3047" s="14">
        <v>0</v>
      </c>
      <c r="AZ3047" s="14"/>
      <c r="BA3047" s="14"/>
      <c r="BB3047" s="14"/>
      <c r="BC3047" s="14"/>
      <c r="BD3047" s="14"/>
      <c r="BE3047" s="14">
        <f t="shared" si="4722"/>
        <v>0</v>
      </c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>
        <v>0</v>
      </c>
      <c r="BS3047" s="14">
        <v>0</v>
      </c>
      <c r="BT3047" s="14" t="e">
        <f>IF(#REF!=0,"-",#REF!/#REF!*100)</f>
        <v>#REF!</v>
      </c>
    </row>
    <row r="3048" spans="1:72" x14ac:dyDescent="0.25">
      <c r="A3048" s="4" t="s">
        <v>1050</v>
      </c>
      <c r="B3048" s="4" t="s">
        <v>1</v>
      </c>
      <c r="C3048" s="4" t="s">
        <v>12</v>
      </c>
      <c r="D3048" s="102" t="s">
        <v>1052</v>
      </c>
      <c r="E3048" s="113">
        <v>6112</v>
      </c>
      <c r="F3048" s="102" t="s">
        <v>1056</v>
      </c>
      <c r="G3048" s="98" t="s">
        <v>1647</v>
      </c>
      <c r="H3048" s="13" t="s">
        <v>21</v>
      </c>
      <c r="I3048" s="14">
        <v>0</v>
      </c>
      <c r="J3048" s="14"/>
      <c r="K3048" s="14"/>
      <c r="L3048" s="14"/>
      <c r="M3048" s="14"/>
      <c r="N3048" s="14"/>
      <c r="O3048" s="14">
        <f t="shared" si="4720"/>
        <v>0</v>
      </c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>
        <v>0</v>
      </c>
      <c r="AC3048" s="14">
        <v>0</v>
      </c>
      <c r="AD3048" s="14">
        <v>0</v>
      </c>
      <c r="AE3048" s="14"/>
      <c r="AF3048" s="14"/>
      <c r="AG3048" s="14"/>
      <c r="AH3048" s="14"/>
      <c r="AI3048" s="14"/>
      <c r="AJ3048" s="14">
        <f t="shared" si="4721"/>
        <v>0</v>
      </c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>
        <v>0</v>
      </c>
      <c r="AX3048" s="14">
        <v>0</v>
      </c>
      <c r="AY3048" s="14">
        <v>0</v>
      </c>
      <c r="AZ3048" s="14"/>
      <c r="BA3048" s="14"/>
      <c r="BB3048" s="14"/>
      <c r="BC3048" s="14"/>
      <c r="BD3048" s="14"/>
      <c r="BE3048" s="14">
        <f t="shared" si="4722"/>
        <v>0</v>
      </c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>
        <v>0</v>
      </c>
      <c r="BS3048" s="14">
        <v>0</v>
      </c>
      <c r="BT3048" s="14" t="e">
        <f>IF(#REF!=0,"-",#REF!/#REF!*100)</f>
        <v>#REF!</v>
      </c>
    </row>
    <row r="3049" spans="1:72" x14ac:dyDescent="0.25">
      <c r="A3049" s="4" t="s">
        <v>1050</v>
      </c>
      <c r="B3049" s="4" t="s">
        <v>1</v>
      </c>
      <c r="C3049" s="4" t="s">
        <v>12</v>
      </c>
      <c r="D3049" s="102" t="s">
        <v>1052</v>
      </c>
      <c r="E3049" s="113">
        <v>6112</v>
      </c>
      <c r="F3049" s="102" t="s">
        <v>1057</v>
      </c>
      <c r="G3049" s="98" t="s">
        <v>1647</v>
      </c>
      <c r="H3049" s="13" t="s">
        <v>24</v>
      </c>
      <c r="I3049" s="14">
        <v>0</v>
      </c>
      <c r="J3049" s="14"/>
      <c r="K3049" s="14"/>
      <c r="L3049" s="14"/>
      <c r="M3049" s="14"/>
      <c r="N3049" s="14"/>
      <c r="O3049" s="14">
        <f t="shared" si="4720"/>
        <v>0</v>
      </c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>
        <v>0</v>
      </c>
      <c r="AC3049" s="14">
        <v>0</v>
      </c>
      <c r="AD3049" s="14">
        <v>0</v>
      </c>
      <c r="AE3049" s="14"/>
      <c r="AF3049" s="14"/>
      <c r="AG3049" s="14"/>
      <c r="AH3049" s="14"/>
      <c r="AI3049" s="14"/>
      <c r="AJ3049" s="14">
        <f t="shared" si="4721"/>
        <v>0</v>
      </c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>
        <v>0</v>
      </c>
      <c r="AX3049" s="14">
        <v>0</v>
      </c>
      <c r="AY3049" s="14">
        <v>0</v>
      </c>
      <c r="AZ3049" s="14"/>
      <c r="BA3049" s="14"/>
      <c r="BB3049" s="14"/>
      <c r="BC3049" s="14"/>
      <c r="BD3049" s="14"/>
      <c r="BE3049" s="14">
        <f t="shared" si="4722"/>
        <v>0</v>
      </c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>
        <v>0</v>
      </c>
      <c r="BS3049" s="14">
        <v>0</v>
      </c>
      <c r="BT3049" s="14" t="e">
        <f>IF(#REF!=0,"-",#REF!/#REF!*100)</f>
        <v>#REF!</v>
      </c>
    </row>
    <row r="3050" spans="1:72" ht="22.5" x14ac:dyDescent="0.25">
      <c r="A3050" s="4" t="s">
        <v>1050</v>
      </c>
      <c r="B3050" s="4" t="s">
        <v>1</v>
      </c>
      <c r="C3050" s="4" t="s">
        <v>12</v>
      </c>
      <c r="D3050" s="102" t="s">
        <v>1052</v>
      </c>
      <c r="E3050" s="101" t="s">
        <v>25</v>
      </c>
      <c r="F3050" s="101" t="s">
        <v>0</v>
      </c>
      <c r="G3050" s="2" t="s">
        <v>0</v>
      </c>
      <c r="H3050" s="2" t="s">
        <v>26</v>
      </c>
      <c r="I3050" s="12">
        <f t="shared" ref="I3050:AA3050" si="4726">SUM(I3051)</f>
        <v>0</v>
      </c>
      <c r="J3050" s="12">
        <f t="shared" si="4726"/>
        <v>0</v>
      </c>
      <c r="K3050" s="12">
        <f t="shared" si="4726"/>
        <v>0</v>
      </c>
      <c r="L3050" s="12">
        <f t="shared" si="4726"/>
        <v>0</v>
      </c>
      <c r="M3050" s="12">
        <f t="shared" si="4726"/>
        <v>0</v>
      </c>
      <c r="N3050" s="12">
        <f t="shared" si="4726"/>
        <v>0</v>
      </c>
      <c r="O3050" s="12">
        <f t="shared" si="4726"/>
        <v>0</v>
      </c>
      <c r="P3050" s="12">
        <f t="shared" si="4726"/>
        <v>0</v>
      </c>
      <c r="Q3050" s="12">
        <f t="shared" si="4726"/>
        <v>0</v>
      </c>
      <c r="R3050" s="12">
        <f t="shared" si="4726"/>
        <v>0</v>
      </c>
      <c r="S3050" s="12">
        <f t="shared" si="4726"/>
        <v>0</v>
      </c>
      <c r="T3050" s="12">
        <f t="shared" si="4726"/>
        <v>0</v>
      </c>
      <c r="U3050" s="12">
        <f t="shared" si="4726"/>
        <v>0</v>
      </c>
      <c r="V3050" s="12">
        <f t="shared" si="4726"/>
        <v>0</v>
      </c>
      <c r="W3050" s="12">
        <f t="shared" si="4726"/>
        <v>0</v>
      </c>
      <c r="X3050" s="12">
        <f t="shared" si="4726"/>
        <v>0</v>
      </c>
      <c r="Y3050" s="12">
        <f t="shared" si="4726"/>
        <v>0</v>
      </c>
      <c r="Z3050" s="12">
        <f t="shared" si="4726"/>
        <v>0</v>
      </c>
      <c r="AA3050" s="12">
        <f t="shared" si="4726"/>
        <v>0</v>
      </c>
      <c r="AB3050" s="12">
        <v>0</v>
      </c>
      <c r="AC3050" s="12">
        <v>0</v>
      </c>
      <c r="AD3050" s="12">
        <f t="shared" ref="AD3050:AV3050" si="4727">SUM(AD3051)</f>
        <v>0</v>
      </c>
      <c r="AE3050" s="12">
        <f t="shared" si="4727"/>
        <v>0</v>
      </c>
      <c r="AF3050" s="12">
        <f t="shared" si="4727"/>
        <v>0</v>
      </c>
      <c r="AG3050" s="12">
        <f t="shared" si="4727"/>
        <v>0</v>
      </c>
      <c r="AH3050" s="12">
        <f t="shared" si="4727"/>
        <v>0</v>
      </c>
      <c r="AI3050" s="12">
        <f t="shared" si="4727"/>
        <v>0</v>
      </c>
      <c r="AJ3050" s="12">
        <f t="shared" si="4727"/>
        <v>0</v>
      </c>
      <c r="AK3050" s="12">
        <f t="shared" si="4727"/>
        <v>0</v>
      </c>
      <c r="AL3050" s="12">
        <f t="shared" si="4727"/>
        <v>0</v>
      </c>
      <c r="AM3050" s="12">
        <f t="shared" si="4727"/>
        <v>0</v>
      </c>
      <c r="AN3050" s="12">
        <f t="shared" si="4727"/>
        <v>0</v>
      </c>
      <c r="AO3050" s="12">
        <f t="shared" si="4727"/>
        <v>0</v>
      </c>
      <c r="AP3050" s="12">
        <f t="shared" si="4727"/>
        <v>0</v>
      </c>
      <c r="AQ3050" s="12">
        <f t="shared" si="4727"/>
        <v>0</v>
      </c>
      <c r="AR3050" s="12">
        <f t="shared" si="4727"/>
        <v>0</v>
      </c>
      <c r="AS3050" s="12">
        <f t="shared" si="4727"/>
        <v>0</v>
      </c>
      <c r="AT3050" s="12">
        <f t="shared" si="4727"/>
        <v>0</v>
      </c>
      <c r="AU3050" s="12">
        <f t="shared" si="4727"/>
        <v>0</v>
      </c>
      <c r="AV3050" s="12">
        <f t="shared" si="4727"/>
        <v>0</v>
      </c>
      <c r="AW3050" s="12">
        <v>0</v>
      </c>
      <c r="AX3050" s="12">
        <v>0</v>
      </c>
      <c r="AY3050" s="12">
        <f t="shared" ref="AY3050:BQ3050" si="4728">SUM(AY3051)</f>
        <v>0</v>
      </c>
      <c r="AZ3050" s="12">
        <f t="shared" si="4728"/>
        <v>0</v>
      </c>
      <c r="BA3050" s="12">
        <f t="shared" si="4728"/>
        <v>0</v>
      </c>
      <c r="BB3050" s="12">
        <f t="shared" si="4728"/>
        <v>0</v>
      </c>
      <c r="BC3050" s="12">
        <f t="shared" si="4728"/>
        <v>0</v>
      </c>
      <c r="BD3050" s="12">
        <f t="shared" si="4728"/>
        <v>0</v>
      </c>
      <c r="BE3050" s="12">
        <f t="shared" si="4728"/>
        <v>0</v>
      </c>
      <c r="BF3050" s="12">
        <f t="shared" si="4728"/>
        <v>0</v>
      </c>
      <c r="BG3050" s="12">
        <f t="shared" si="4728"/>
        <v>0</v>
      </c>
      <c r="BH3050" s="12">
        <f t="shared" si="4728"/>
        <v>0</v>
      </c>
      <c r="BI3050" s="12">
        <f t="shared" si="4728"/>
        <v>0</v>
      </c>
      <c r="BJ3050" s="12">
        <f t="shared" si="4728"/>
        <v>0</v>
      </c>
      <c r="BK3050" s="12">
        <f t="shared" si="4728"/>
        <v>0</v>
      </c>
      <c r="BL3050" s="12">
        <f t="shared" si="4728"/>
        <v>0</v>
      </c>
      <c r="BM3050" s="12">
        <f t="shared" si="4728"/>
        <v>0</v>
      </c>
      <c r="BN3050" s="12">
        <f t="shared" si="4728"/>
        <v>0</v>
      </c>
      <c r="BO3050" s="12">
        <f t="shared" si="4728"/>
        <v>0</v>
      </c>
      <c r="BP3050" s="12">
        <f t="shared" si="4728"/>
        <v>0</v>
      </c>
      <c r="BQ3050" s="12">
        <f t="shared" si="4728"/>
        <v>0</v>
      </c>
      <c r="BR3050" s="12">
        <v>0</v>
      </c>
      <c r="BS3050" s="12">
        <v>0</v>
      </c>
      <c r="BT3050" s="12" t="e">
        <f>IF(#REF!=0,"-",#REF!/#REF!*100)</f>
        <v>#REF!</v>
      </c>
    </row>
    <row r="3051" spans="1:72" x14ac:dyDescent="0.25">
      <c r="A3051" s="4" t="s">
        <v>1050</v>
      </c>
      <c r="B3051" s="4" t="s">
        <v>1</v>
      </c>
      <c r="C3051" s="4" t="s">
        <v>12</v>
      </c>
      <c r="D3051" s="102" t="s">
        <v>1052</v>
      </c>
      <c r="E3051" s="113">
        <v>6121</v>
      </c>
      <c r="F3051" s="102"/>
      <c r="G3051" s="98" t="s">
        <v>1647</v>
      </c>
      <c r="H3051" s="13" t="s">
        <v>27</v>
      </c>
      <c r="I3051" s="14">
        <v>0</v>
      </c>
      <c r="J3051" s="14"/>
      <c r="K3051" s="14"/>
      <c r="L3051" s="14"/>
      <c r="M3051" s="14"/>
      <c r="N3051" s="14"/>
      <c r="O3051" s="14">
        <f t="shared" si="4720"/>
        <v>0</v>
      </c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>
        <v>0</v>
      </c>
      <c r="AC3051" s="14">
        <v>0</v>
      </c>
      <c r="AD3051" s="14">
        <v>0</v>
      </c>
      <c r="AE3051" s="14"/>
      <c r="AF3051" s="14"/>
      <c r="AG3051" s="14"/>
      <c r="AH3051" s="14"/>
      <c r="AI3051" s="14"/>
      <c r="AJ3051" s="14">
        <f t="shared" si="4721"/>
        <v>0</v>
      </c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>
        <v>0</v>
      </c>
      <c r="AX3051" s="14">
        <v>0</v>
      </c>
      <c r="AY3051" s="14">
        <v>0</v>
      </c>
      <c r="AZ3051" s="14"/>
      <c r="BA3051" s="14"/>
      <c r="BB3051" s="14"/>
      <c r="BC3051" s="14"/>
      <c r="BD3051" s="14"/>
      <c r="BE3051" s="14">
        <f t="shared" si="4722"/>
        <v>0</v>
      </c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>
        <v>0</v>
      </c>
      <c r="BS3051" s="14">
        <v>0</v>
      </c>
      <c r="BT3051" s="14" t="e">
        <f>IF(#REF!=0,"-",#REF!/#REF!*100)</f>
        <v>#REF!</v>
      </c>
    </row>
    <row r="3052" spans="1:72" ht="22.5" x14ac:dyDescent="0.25">
      <c r="A3052" s="4" t="s">
        <v>1050</v>
      </c>
      <c r="B3052" s="4" t="s">
        <v>1</v>
      </c>
      <c r="C3052" s="4" t="s">
        <v>12</v>
      </c>
      <c r="D3052" s="102" t="s">
        <v>1052</v>
      </c>
      <c r="E3052" s="101" t="s">
        <v>29</v>
      </c>
      <c r="F3052" s="101" t="s">
        <v>0</v>
      </c>
      <c r="G3052" s="2" t="s">
        <v>0</v>
      </c>
      <c r="H3052" s="2" t="s">
        <v>30</v>
      </c>
      <c r="I3052" s="12">
        <f t="shared" ref="I3052:AA3052" si="4729">SUM(I3053:I3061)</f>
        <v>0</v>
      </c>
      <c r="J3052" s="12">
        <f t="shared" si="4729"/>
        <v>0</v>
      </c>
      <c r="K3052" s="12">
        <f t="shared" si="4729"/>
        <v>0</v>
      </c>
      <c r="L3052" s="12">
        <f t="shared" si="4729"/>
        <v>0</v>
      </c>
      <c r="M3052" s="12">
        <f t="shared" si="4729"/>
        <v>0</v>
      </c>
      <c r="N3052" s="12">
        <f t="shared" si="4729"/>
        <v>0</v>
      </c>
      <c r="O3052" s="12">
        <f t="shared" si="4729"/>
        <v>0</v>
      </c>
      <c r="P3052" s="12">
        <f t="shared" si="4729"/>
        <v>0</v>
      </c>
      <c r="Q3052" s="12">
        <f t="shared" si="4729"/>
        <v>0</v>
      </c>
      <c r="R3052" s="12">
        <f t="shared" si="4729"/>
        <v>0</v>
      </c>
      <c r="S3052" s="12">
        <f t="shared" si="4729"/>
        <v>0</v>
      </c>
      <c r="T3052" s="12">
        <f t="shared" si="4729"/>
        <v>0</v>
      </c>
      <c r="U3052" s="12">
        <f t="shared" si="4729"/>
        <v>0</v>
      </c>
      <c r="V3052" s="12">
        <f t="shared" si="4729"/>
        <v>0</v>
      </c>
      <c r="W3052" s="12">
        <f t="shared" si="4729"/>
        <v>0</v>
      </c>
      <c r="X3052" s="12">
        <f t="shared" si="4729"/>
        <v>0</v>
      </c>
      <c r="Y3052" s="12">
        <f t="shared" si="4729"/>
        <v>0</v>
      </c>
      <c r="Z3052" s="12">
        <f t="shared" si="4729"/>
        <v>0</v>
      </c>
      <c r="AA3052" s="12">
        <f t="shared" si="4729"/>
        <v>0</v>
      </c>
      <c r="AB3052" s="12">
        <v>0</v>
      </c>
      <c r="AC3052" s="12">
        <v>0</v>
      </c>
      <c r="AD3052" s="12">
        <f t="shared" ref="AD3052:AV3052" si="4730">SUM(AD3053:AD3061)</f>
        <v>0</v>
      </c>
      <c r="AE3052" s="12">
        <f t="shared" si="4730"/>
        <v>0</v>
      </c>
      <c r="AF3052" s="12">
        <f t="shared" si="4730"/>
        <v>0</v>
      </c>
      <c r="AG3052" s="12">
        <f t="shared" si="4730"/>
        <v>0</v>
      </c>
      <c r="AH3052" s="12">
        <f t="shared" si="4730"/>
        <v>0</v>
      </c>
      <c r="AI3052" s="12">
        <f t="shared" si="4730"/>
        <v>0</v>
      </c>
      <c r="AJ3052" s="12">
        <f t="shared" si="4730"/>
        <v>0</v>
      </c>
      <c r="AK3052" s="12">
        <f t="shared" si="4730"/>
        <v>0</v>
      </c>
      <c r="AL3052" s="12">
        <f t="shared" si="4730"/>
        <v>0</v>
      </c>
      <c r="AM3052" s="12">
        <f t="shared" si="4730"/>
        <v>0</v>
      </c>
      <c r="AN3052" s="12">
        <f t="shared" si="4730"/>
        <v>0</v>
      </c>
      <c r="AO3052" s="12">
        <f t="shared" si="4730"/>
        <v>0</v>
      </c>
      <c r="AP3052" s="12">
        <f t="shared" si="4730"/>
        <v>0</v>
      </c>
      <c r="AQ3052" s="12">
        <f t="shared" si="4730"/>
        <v>0</v>
      </c>
      <c r="AR3052" s="12">
        <f t="shared" si="4730"/>
        <v>0</v>
      </c>
      <c r="AS3052" s="12">
        <f t="shared" si="4730"/>
        <v>0</v>
      </c>
      <c r="AT3052" s="12">
        <f t="shared" si="4730"/>
        <v>0</v>
      </c>
      <c r="AU3052" s="12">
        <f t="shared" si="4730"/>
        <v>0</v>
      </c>
      <c r="AV3052" s="12">
        <f t="shared" si="4730"/>
        <v>0</v>
      </c>
      <c r="AW3052" s="12">
        <v>0</v>
      </c>
      <c r="AX3052" s="12">
        <v>0</v>
      </c>
      <c r="AY3052" s="12">
        <f t="shared" ref="AY3052:BQ3052" si="4731">SUM(AY3053:AY3061)</f>
        <v>0</v>
      </c>
      <c r="AZ3052" s="12">
        <f t="shared" si="4731"/>
        <v>0</v>
      </c>
      <c r="BA3052" s="12">
        <f t="shared" si="4731"/>
        <v>0</v>
      </c>
      <c r="BB3052" s="12">
        <f t="shared" si="4731"/>
        <v>0</v>
      </c>
      <c r="BC3052" s="12">
        <f t="shared" si="4731"/>
        <v>0</v>
      </c>
      <c r="BD3052" s="12">
        <f t="shared" si="4731"/>
        <v>0</v>
      </c>
      <c r="BE3052" s="12">
        <f t="shared" si="4731"/>
        <v>0</v>
      </c>
      <c r="BF3052" s="12">
        <f t="shared" si="4731"/>
        <v>0</v>
      </c>
      <c r="BG3052" s="12">
        <f t="shared" si="4731"/>
        <v>0</v>
      </c>
      <c r="BH3052" s="12">
        <f t="shared" si="4731"/>
        <v>0</v>
      </c>
      <c r="BI3052" s="12">
        <f t="shared" si="4731"/>
        <v>0</v>
      </c>
      <c r="BJ3052" s="12">
        <f t="shared" si="4731"/>
        <v>0</v>
      </c>
      <c r="BK3052" s="12">
        <f t="shared" si="4731"/>
        <v>0</v>
      </c>
      <c r="BL3052" s="12">
        <f t="shared" si="4731"/>
        <v>0</v>
      </c>
      <c r="BM3052" s="12">
        <f t="shared" si="4731"/>
        <v>0</v>
      </c>
      <c r="BN3052" s="12">
        <f t="shared" si="4731"/>
        <v>0</v>
      </c>
      <c r="BO3052" s="12">
        <f t="shared" si="4731"/>
        <v>0</v>
      </c>
      <c r="BP3052" s="12">
        <f t="shared" si="4731"/>
        <v>0</v>
      </c>
      <c r="BQ3052" s="12">
        <f t="shared" si="4731"/>
        <v>0</v>
      </c>
      <c r="BR3052" s="12">
        <v>0</v>
      </c>
      <c r="BS3052" s="12">
        <v>0</v>
      </c>
      <c r="BT3052" s="12" t="e">
        <f>IF(#REF!=0,"-",#REF!/#REF!*100)</f>
        <v>#REF!</v>
      </c>
    </row>
    <row r="3053" spans="1:72" x14ac:dyDescent="0.25">
      <c r="A3053" s="4" t="s">
        <v>1050</v>
      </c>
      <c r="B3053" s="4" t="s">
        <v>1</v>
      </c>
      <c r="C3053" s="4" t="s">
        <v>12</v>
      </c>
      <c r="D3053" s="102" t="s">
        <v>1052</v>
      </c>
      <c r="E3053" s="113">
        <v>6131</v>
      </c>
      <c r="F3053" s="102"/>
      <c r="G3053" s="98" t="s">
        <v>1647</v>
      </c>
      <c r="H3053" s="13" t="s">
        <v>32</v>
      </c>
      <c r="I3053" s="14">
        <v>0</v>
      </c>
      <c r="J3053" s="14"/>
      <c r="K3053" s="14"/>
      <c r="L3053" s="14"/>
      <c r="M3053" s="14"/>
      <c r="N3053" s="14"/>
      <c r="O3053" s="14">
        <f t="shared" si="4720"/>
        <v>0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>
        <v>0</v>
      </c>
      <c r="AC3053" s="14">
        <v>0</v>
      </c>
      <c r="AD3053" s="14">
        <v>0</v>
      </c>
      <c r="AE3053" s="14"/>
      <c r="AF3053" s="14"/>
      <c r="AG3053" s="14"/>
      <c r="AH3053" s="14"/>
      <c r="AI3053" s="14"/>
      <c r="AJ3053" s="14">
        <f t="shared" si="4721"/>
        <v>0</v>
      </c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>
        <v>0</v>
      </c>
      <c r="AX3053" s="14">
        <v>0</v>
      </c>
      <c r="AY3053" s="14">
        <v>0</v>
      </c>
      <c r="AZ3053" s="14"/>
      <c r="BA3053" s="14"/>
      <c r="BB3053" s="14"/>
      <c r="BC3053" s="14"/>
      <c r="BD3053" s="14"/>
      <c r="BE3053" s="14">
        <f t="shared" si="4722"/>
        <v>0</v>
      </c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>
        <v>0</v>
      </c>
      <c r="BS3053" s="14">
        <v>0</v>
      </c>
      <c r="BT3053" s="14" t="e">
        <f>IF(#REF!=0,"-",#REF!/#REF!*100)</f>
        <v>#REF!</v>
      </c>
    </row>
    <row r="3054" spans="1:72" x14ac:dyDescent="0.25">
      <c r="A3054" s="4" t="s">
        <v>1050</v>
      </c>
      <c r="B3054" s="4" t="s">
        <v>1</v>
      </c>
      <c r="C3054" s="4" t="s">
        <v>12</v>
      </c>
      <c r="D3054" s="102" t="s">
        <v>1052</v>
      </c>
      <c r="E3054" s="113">
        <v>6132</v>
      </c>
      <c r="F3054" s="102"/>
      <c r="G3054" s="98" t="s">
        <v>1647</v>
      </c>
      <c r="H3054" s="13" t="s">
        <v>72</v>
      </c>
      <c r="I3054" s="14">
        <v>0</v>
      </c>
      <c r="J3054" s="14"/>
      <c r="K3054" s="14"/>
      <c r="L3054" s="14"/>
      <c r="M3054" s="14"/>
      <c r="N3054" s="14"/>
      <c r="O3054" s="14">
        <f t="shared" si="4720"/>
        <v>0</v>
      </c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>
        <v>0</v>
      </c>
      <c r="AC3054" s="14">
        <v>0</v>
      </c>
      <c r="AD3054" s="14">
        <v>0</v>
      </c>
      <c r="AE3054" s="14"/>
      <c r="AF3054" s="14"/>
      <c r="AG3054" s="14"/>
      <c r="AH3054" s="14"/>
      <c r="AI3054" s="14"/>
      <c r="AJ3054" s="14">
        <f t="shared" si="4721"/>
        <v>0</v>
      </c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>
        <v>0</v>
      </c>
      <c r="AX3054" s="14">
        <v>0</v>
      </c>
      <c r="AY3054" s="14">
        <v>0</v>
      </c>
      <c r="AZ3054" s="14"/>
      <c r="BA3054" s="14"/>
      <c r="BB3054" s="14"/>
      <c r="BC3054" s="14"/>
      <c r="BD3054" s="14"/>
      <c r="BE3054" s="14">
        <f t="shared" si="4722"/>
        <v>0</v>
      </c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>
        <v>0</v>
      </c>
      <c r="BS3054" s="14">
        <v>0</v>
      </c>
      <c r="BT3054" s="14" t="e">
        <f>IF(#REF!=0,"-",#REF!/#REF!*100)</f>
        <v>#REF!</v>
      </c>
    </row>
    <row r="3055" spans="1:72" x14ac:dyDescent="0.25">
      <c r="A3055" s="4" t="s">
        <v>1050</v>
      </c>
      <c r="B3055" s="4" t="s">
        <v>1</v>
      </c>
      <c r="C3055" s="4" t="s">
        <v>12</v>
      </c>
      <c r="D3055" s="102" t="s">
        <v>1052</v>
      </c>
      <c r="E3055" s="113">
        <v>6133</v>
      </c>
      <c r="F3055" s="102"/>
      <c r="G3055" s="98" t="s">
        <v>1647</v>
      </c>
      <c r="H3055" s="13" t="s">
        <v>75</v>
      </c>
      <c r="I3055" s="14">
        <v>0</v>
      </c>
      <c r="J3055" s="14"/>
      <c r="K3055" s="14"/>
      <c r="L3055" s="14"/>
      <c r="M3055" s="14"/>
      <c r="N3055" s="14"/>
      <c r="O3055" s="14">
        <f t="shared" si="4720"/>
        <v>0</v>
      </c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>
        <v>0</v>
      </c>
      <c r="AC3055" s="14">
        <v>0</v>
      </c>
      <c r="AD3055" s="14">
        <v>0</v>
      </c>
      <c r="AE3055" s="14"/>
      <c r="AF3055" s="14"/>
      <c r="AG3055" s="14"/>
      <c r="AH3055" s="14"/>
      <c r="AI3055" s="14"/>
      <c r="AJ3055" s="14">
        <f t="shared" si="4721"/>
        <v>0</v>
      </c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>
        <v>0</v>
      </c>
      <c r="AX3055" s="14">
        <v>0</v>
      </c>
      <c r="AY3055" s="14">
        <v>0</v>
      </c>
      <c r="AZ3055" s="14"/>
      <c r="BA3055" s="14"/>
      <c r="BB3055" s="14"/>
      <c r="BC3055" s="14"/>
      <c r="BD3055" s="14"/>
      <c r="BE3055" s="14">
        <f t="shared" si="4722"/>
        <v>0</v>
      </c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>
        <v>0</v>
      </c>
      <c r="BS3055" s="14">
        <v>0</v>
      </c>
      <c r="BT3055" s="14" t="e">
        <f>IF(#REF!=0,"-",#REF!/#REF!*100)</f>
        <v>#REF!</v>
      </c>
    </row>
    <row r="3056" spans="1:72" x14ac:dyDescent="0.25">
      <c r="A3056" s="4" t="s">
        <v>1050</v>
      </c>
      <c r="B3056" s="4" t="s">
        <v>1</v>
      </c>
      <c r="C3056" s="4" t="s">
        <v>12</v>
      </c>
      <c r="D3056" s="102" t="s">
        <v>1052</v>
      </c>
      <c r="E3056" s="113">
        <v>6134</v>
      </c>
      <c r="F3056" s="102"/>
      <c r="G3056" s="98" t="s">
        <v>1647</v>
      </c>
      <c r="H3056" s="13" t="s">
        <v>78</v>
      </c>
      <c r="I3056" s="14">
        <v>0</v>
      </c>
      <c r="J3056" s="14"/>
      <c r="K3056" s="14"/>
      <c r="L3056" s="14"/>
      <c r="M3056" s="14"/>
      <c r="N3056" s="14"/>
      <c r="O3056" s="14">
        <f t="shared" si="4720"/>
        <v>0</v>
      </c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>
        <v>0</v>
      </c>
      <c r="AC3056" s="14">
        <v>0</v>
      </c>
      <c r="AD3056" s="14">
        <v>0</v>
      </c>
      <c r="AE3056" s="14"/>
      <c r="AF3056" s="14"/>
      <c r="AG3056" s="14"/>
      <c r="AH3056" s="14"/>
      <c r="AI3056" s="14"/>
      <c r="AJ3056" s="14">
        <f t="shared" si="4721"/>
        <v>0</v>
      </c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>
        <v>0</v>
      </c>
      <c r="AX3056" s="14">
        <v>0</v>
      </c>
      <c r="AY3056" s="14">
        <v>0</v>
      </c>
      <c r="AZ3056" s="14"/>
      <c r="BA3056" s="14"/>
      <c r="BB3056" s="14"/>
      <c r="BC3056" s="14"/>
      <c r="BD3056" s="14"/>
      <c r="BE3056" s="14">
        <f t="shared" si="4722"/>
        <v>0</v>
      </c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>
        <v>0</v>
      </c>
      <c r="BS3056" s="14">
        <v>0</v>
      </c>
      <c r="BT3056" s="14" t="e">
        <f>IF(#REF!=0,"-",#REF!/#REF!*100)</f>
        <v>#REF!</v>
      </c>
    </row>
    <row r="3057" spans="1:72" x14ac:dyDescent="0.25">
      <c r="A3057" s="4" t="s">
        <v>1050</v>
      </c>
      <c r="B3057" s="4" t="s">
        <v>1</v>
      </c>
      <c r="C3057" s="4" t="s">
        <v>12</v>
      </c>
      <c r="D3057" s="102" t="s">
        <v>1052</v>
      </c>
      <c r="E3057" s="113">
        <v>6135</v>
      </c>
      <c r="F3057" s="102"/>
      <c r="G3057" s="98" t="s">
        <v>1647</v>
      </c>
      <c r="H3057" s="13" t="s">
        <v>81</v>
      </c>
      <c r="I3057" s="14">
        <v>0</v>
      </c>
      <c r="J3057" s="14"/>
      <c r="K3057" s="14"/>
      <c r="L3057" s="14"/>
      <c r="M3057" s="14"/>
      <c r="N3057" s="14"/>
      <c r="O3057" s="14">
        <f t="shared" si="4720"/>
        <v>0</v>
      </c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>
        <v>0</v>
      </c>
      <c r="AC3057" s="14">
        <v>0</v>
      </c>
      <c r="AD3057" s="14">
        <v>0</v>
      </c>
      <c r="AE3057" s="14"/>
      <c r="AF3057" s="14"/>
      <c r="AG3057" s="14"/>
      <c r="AH3057" s="14"/>
      <c r="AI3057" s="14"/>
      <c r="AJ3057" s="14">
        <f t="shared" si="4721"/>
        <v>0</v>
      </c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>
        <v>0</v>
      </c>
      <c r="AX3057" s="14">
        <v>0</v>
      </c>
      <c r="AY3057" s="14">
        <v>0</v>
      </c>
      <c r="AZ3057" s="14"/>
      <c r="BA3057" s="14"/>
      <c r="BB3057" s="14"/>
      <c r="BC3057" s="14"/>
      <c r="BD3057" s="14"/>
      <c r="BE3057" s="14">
        <f t="shared" si="4722"/>
        <v>0</v>
      </c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>
        <v>0</v>
      </c>
      <c r="BS3057" s="14">
        <v>0</v>
      </c>
      <c r="BT3057" s="14" t="e">
        <f>IF(#REF!=0,"-",#REF!/#REF!*100)</f>
        <v>#REF!</v>
      </c>
    </row>
    <row r="3058" spans="1:72" ht="22.5" x14ac:dyDescent="0.25">
      <c r="A3058" s="4" t="s">
        <v>1050</v>
      </c>
      <c r="B3058" s="4" t="s">
        <v>1</v>
      </c>
      <c r="C3058" s="4" t="s">
        <v>12</v>
      </c>
      <c r="D3058" s="102" t="s">
        <v>1052</v>
      </c>
      <c r="E3058" s="113">
        <v>6136</v>
      </c>
      <c r="F3058" s="102"/>
      <c r="G3058" s="98" t="s">
        <v>1647</v>
      </c>
      <c r="H3058" s="13" t="s">
        <v>84</v>
      </c>
      <c r="I3058" s="14">
        <v>0</v>
      </c>
      <c r="J3058" s="14"/>
      <c r="K3058" s="14"/>
      <c r="L3058" s="14"/>
      <c r="M3058" s="14"/>
      <c r="N3058" s="14"/>
      <c r="O3058" s="14">
        <f t="shared" si="4720"/>
        <v>0</v>
      </c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>
        <v>0</v>
      </c>
      <c r="AC3058" s="14">
        <v>0</v>
      </c>
      <c r="AD3058" s="14">
        <v>0</v>
      </c>
      <c r="AE3058" s="14"/>
      <c r="AF3058" s="14"/>
      <c r="AG3058" s="14"/>
      <c r="AH3058" s="14"/>
      <c r="AI3058" s="14"/>
      <c r="AJ3058" s="14">
        <f t="shared" si="4721"/>
        <v>0</v>
      </c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>
        <v>0</v>
      </c>
      <c r="AX3058" s="14">
        <v>0</v>
      </c>
      <c r="AY3058" s="14">
        <v>0</v>
      </c>
      <c r="AZ3058" s="14"/>
      <c r="BA3058" s="14"/>
      <c r="BB3058" s="14"/>
      <c r="BC3058" s="14"/>
      <c r="BD3058" s="14"/>
      <c r="BE3058" s="14">
        <f t="shared" si="4722"/>
        <v>0</v>
      </c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>
        <v>0</v>
      </c>
      <c r="BS3058" s="14">
        <v>0</v>
      </c>
      <c r="BT3058" s="14" t="e">
        <f>IF(#REF!=0,"-",#REF!/#REF!*100)</f>
        <v>#REF!</v>
      </c>
    </row>
    <row r="3059" spans="1:72" x14ac:dyDescent="0.25">
      <c r="A3059" s="4" t="s">
        <v>1050</v>
      </c>
      <c r="B3059" s="4" t="s">
        <v>1</v>
      </c>
      <c r="C3059" s="4" t="s">
        <v>12</v>
      </c>
      <c r="D3059" s="102" t="s">
        <v>1052</v>
      </c>
      <c r="E3059" s="113">
        <v>6137</v>
      </c>
      <c r="F3059" s="102"/>
      <c r="G3059" s="98" t="s">
        <v>1647</v>
      </c>
      <c r="H3059" s="13" t="s">
        <v>87</v>
      </c>
      <c r="I3059" s="14">
        <v>0</v>
      </c>
      <c r="J3059" s="14"/>
      <c r="K3059" s="14"/>
      <c r="L3059" s="14"/>
      <c r="M3059" s="14"/>
      <c r="N3059" s="14"/>
      <c r="O3059" s="14">
        <f t="shared" si="4720"/>
        <v>0</v>
      </c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>
        <v>0</v>
      </c>
      <c r="AC3059" s="14">
        <v>0</v>
      </c>
      <c r="AD3059" s="14">
        <v>0</v>
      </c>
      <c r="AE3059" s="14"/>
      <c r="AF3059" s="14"/>
      <c r="AG3059" s="14"/>
      <c r="AH3059" s="14"/>
      <c r="AI3059" s="14"/>
      <c r="AJ3059" s="14">
        <f t="shared" si="4721"/>
        <v>0</v>
      </c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>
        <v>0</v>
      </c>
      <c r="AX3059" s="14">
        <v>0</v>
      </c>
      <c r="AY3059" s="14">
        <v>0</v>
      </c>
      <c r="AZ3059" s="14"/>
      <c r="BA3059" s="14"/>
      <c r="BB3059" s="14"/>
      <c r="BC3059" s="14"/>
      <c r="BD3059" s="14"/>
      <c r="BE3059" s="14">
        <f t="shared" si="4722"/>
        <v>0</v>
      </c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>
        <v>0</v>
      </c>
      <c r="BS3059" s="14">
        <v>0</v>
      </c>
      <c r="BT3059" s="14" t="e">
        <f>IF(#REF!=0,"-",#REF!/#REF!*100)</f>
        <v>#REF!</v>
      </c>
    </row>
    <row r="3060" spans="1:72" ht="22.5" x14ac:dyDescent="0.25">
      <c r="A3060" s="4" t="s">
        <v>1050</v>
      </c>
      <c r="B3060" s="4" t="s">
        <v>1</v>
      </c>
      <c r="C3060" s="4" t="s">
        <v>12</v>
      </c>
      <c r="D3060" s="102" t="s">
        <v>1052</v>
      </c>
      <c r="E3060" s="113">
        <v>6138</v>
      </c>
      <c r="F3060" s="102"/>
      <c r="G3060" s="98" t="s">
        <v>1647</v>
      </c>
      <c r="H3060" s="13" t="s">
        <v>90</v>
      </c>
      <c r="I3060" s="14">
        <v>0</v>
      </c>
      <c r="J3060" s="14"/>
      <c r="K3060" s="14"/>
      <c r="L3060" s="14"/>
      <c r="M3060" s="14"/>
      <c r="N3060" s="14"/>
      <c r="O3060" s="14">
        <f t="shared" si="4720"/>
        <v>0</v>
      </c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>
        <v>0</v>
      </c>
      <c r="AC3060" s="14">
        <v>0</v>
      </c>
      <c r="AD3060" s="14">
        <v>0</v>
      </c>
      <c r="AE3060" s="14"/>
      <c r="AF3060" s="14"/>
      <c r="AG3060" s="14"/>
      <c r="AH3060" s="14"/>
      <c r="AI3060" s="14"/>
      <c r="AJ3060" s="14">
        <f t="shared" si="4721"/>
        <v>0</v>
      </c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>
        <v>0</v>
      </c>
      <c r="AX3060" s="14">
        <v>0</v>
      </c>
      <c r="AY3060" s="14">
        <v>0</v>
      </c>
      <c r="AZ3060" s="14"/>
      <c r="BA3060" s="14"/>
      <c r="BB3060" s="14"/>
      <c r="BC3060" s="14"/>
      <c r="BD3060" s="14"/>
      <c r="BE3060" s="14">
        <f t="shared" si="4722"/>
        <v>0</v>
      </c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>
        <v>0</v>
      </c>
      <c r="BS3060" s="14">
        <v>0</v>
      </c>
      <c r="BT3060" s="14" t="e">
        <f>IF(#REF!=0,"-",#REF!/#REF!*100)</f>
        <v>#REF!</v>
      </c>
    </row>
    <row r="3061" spans="1:72" x14ac:dyDescent="0.25">
      <c r="A3061" s="1" t="s">
        <v>1050</v>
      </c>
      <c r="B3061" s="1" t="s">
        <v>1</v>
      </c>
      <c r="C3061" s="1" t="s">
        <v>12</v>
      </c>
      <c r="D3061" s="105" t="s">
        <v>1052</v>
      </c>
      <c r="E3061" s="105" t="s">
        <v>34</v>
      </c>
      <c r="F3061" s="102" t="s">
        <v>0</v>
      </c>
      <c r="G3061" s="13" t="s">
        <v>0</v>
      </c>
      <c r="H3061" s="2" t="s">
        <v>35</v>
      </c>
      <c r="I3061" s="12">
        <f t="shared" ref="I3061:AA3061" si="4732">SUM(I3062:I3064)</f>
        <v>0</v>
      </c>
      <c r="J3061" s="12">
        <f t="shared" si="4732"/>
        <v>0</v>
      </c>
      <c r="K3061" s="12">
        <f t="shared" si="4732"/>
        <v>0</v>
      </c>
      <c r="L3061" s="12">
        <f t="shared" si="4732"/>
        <v>0</v>
      </c>
      <c r="M3061" s="12">
        <f t="shared" si="4732"/>
        <v>0</v>
      </c>
      <c r="N3061" s="12">
        <f t="shared" si="4732"/>
        <v>0</v>
      </c>
      <c r="O3061" s="12">
        <f t="shared" si="4732"/>
        <v>0</v>
      </c>
      <c r="P3061" s="12">
        <f t="shared" si="4732"/>
        <v>0</v>
      </c>
      <c r="Q3061" s="12">
        <f t="shared" si="4732"/>
        <v>0</v>
      </c>
      <c r="R3061" s="12">
        <f t="shared" si="4732"/>
        <v>0</v>
      </c>
      <c r="S3061" s="12">
        <f t="shared" si="4732"/>
        <v>0</v>
      </c>
      <c r="T3061" s="12">
        <f t="shared" si="4732"/>
        <v>0</v>
      </c>
      <c r="U3061" s="12">
        <f t="shared" si="4732"/>
        <v>0</v>
      </c>
      <c r="V3061" s="12">
        <f t="shared" si="4732"/>
        <v>0</v>
      </c>
      <c r="W3061" s="12">
        <f t="shared" si="4732"/>
        <v>0</v>
      </c>
      <c r="X3061" s="12">
        <f t="shared" si="4732"/>
        <v>0</v>
      </c>
      <c r="Y3061" s="12">
        <f t="shared" si="4732"/>
        <v>0</v>
      </c>
      <c r="Z3061" s="12">
        <f t="shared" si="4732"/>
        <v>0</v>
      </c>
      <c r="AA3061" s="12">
        <f t="shared" si="4732"/>
        <v>0</v>
      </c>
      <c r="AB3061" s="12">
        <v>0</v>
      </c>
      <c r="AC3061" s="12">
        <v>0</v>
      </c>
      <c r="AD3061" s="12">
        <f t="shared" ref="AD3061:AV3061" si="4733">SUM(AD3062:AD3064)</f>
        <v>0</v>
      </c>
      <c r="AE3061" s="12">
        <f t="shared" si="4733"/>
        <v>0</v>
      </c>
      <c r="AF3061" s="12">
        <f t="shared" si="4733"/>
        <v>0</v>
      </c>
      <c r="AG3061" s="12">
        <f t="shared" si="4733"/>
        <v>0</v>
      </c>
      <c r="AH3061" s="12">
        <f t="shared" si="4733"/>
        <v>0</v>
      </c>
      <c r="AI3061" s="12">
        <f t="shared" si="4733"/>
        <v>0</v>
      </c>
      <c r="AJ3061" s="12">
        <f t="shared" si="4733"/>
        <v>0</v>
      </c>
      <c r="AK3061" s="12">
        <f t="shared" si="4733"/>
        <v>0</v>
      </c>
      <c r="AL3061" s="12">
        <f t="shared" si="4733"/>
        <v>0</v>
      </c>
      <c r="AM3061" s="12">
        <f t="shared" si="4733"/>
        <v>0</v>
      </c>
      <c r="AN3061" s="12">
        <f t="shared" si="4733"/>
        <v>0</v>
      </c>
      <c r="AO3061" s="12">
        <f t="shared" si="4733"/>
        <v>0</v>
      </c>
      <c r="AP3061" s="12">
        <f t="shared" si="4733"/>
        <v>0</v>
      </c>
      <c r="AQ3061" s="12">
        <f t="shared" si="4733"/>
        <v>0</v>
      </c>
      <c r="AR3061" s="12">
        <f t="shared" si="4733"/>
        <v>0</v>
      </c>
      <c r="AS3061" s="12">
        <f t="shared" si="4733"/>
        <v>0</v>
      </c>
      <c r="AT3061" s="12">
        <f t="shared" si="4733"/>
        <v>0</v>
      </c>
      <c r="AU3061" s="12">
        <f t="shared" si="4733"/>
        <v>0</v>
      </c>
      <c r="AV3061" s="12">
        <f t="shared" si="4733"/>
        <v>0</v>
      </c>
      <c r="AW3061" s="12">
        <v>0</v>
      </c>
      <c r="AX3061" s="12">
        <v>0</v>
      </c>
      <c r="AY3061" s="12">
        <f t="shared" ref="AY3061:BQ3061" si="4734">SUM(AY3062:AY3064)</f>
        <v>0</v>
      </c>
      <c r="AZ3061" s="12">
        <f t="shared" si="4734"/>
        <v>0</v>
      </c>
      <c r="BA3061" s="12">
        <f t="shared" si="4734"/>
        <v>0</v>
      </c>
      <c r="BB3061" s="12">
        <f t="shared" si="4734"/>
        <v>0</v>
      </c>
      <c r="BC3061" s="12">
        <f t="shared" si="4734"/>
        <v>0</v>
      </c>
      <c r="BD3061" s="12">
        <f t="shared" si="4734"/>
        <v>0</v>
      </c>
      <c r="BE3061" s="12">
        <f t="shared" si="4734"/>
        <v>0</v>
      </c>
      <c r="BF3061" s="12">
        <f t="shared" si="4734"/>
        <v>0</v>
      </c>
      <c r="BG3061" s="12">
        <f t="shared" si="4734"/>
        <v>0</v>
      </c>
      <c r="BH3061" s="12">
        <f t="shared" si="4734"/>
        <v>0</v>
      </c>
      <c r="BI3061" s="12">
        <f t="shared" si="4734"/>
        <v>0</v>
      </c>
      <c r="BJ3061" s="12">
        <f t="shared" si="4734"/>
        <v>0</v>
      </c>
      <c r="BK3061" s="12">
        <f t="shared" si="4734"/>
        <v>0</v>
      </c>
      <c r="BL3061" s="12">
        <f t="shared" si="4734"/>
        <v>0</v>
      </c>
      <c r="BM3061" s="12">
        <f t="shared" si="4734"/>
        <v>0</v>
      </c>
      <c r="BN3061" s="12">
        <f t="shared" si="4734"/>
        <v>0</v>
      </c>
      <c r="BO3061" s="12">
        <f t="shared" si="4734"/>
        <v>0</v>
      </c>
      <c r="BP3061" s="12">
        <f t="shared" si="4734"/>
        <v>0</v>
      </c>
      <c r="BQ3061" s="12">
        <f t="shared" si="4734"/>
        <v>0</v>
      </c>
      <c r="BR3061" s="12">
        <v>0</v>
      </c>
      <c r="BS3061" s="12">
        <v>0</v>
      </c>
      <c r="BT3061" s="12" t="e">
        <f>IF(#REF!=0,"-",#REF!/#REF!*100)</f>
        <v>#REF!</v>
      </c>
    </row>
    <row r="3062" spans="1:72" x14ac:dyDescent="0.25">
      <c r="A3062" s="4" t="s">
        <v>1050</v>
      </c>
      <c r="B3062" s="4" t="s">
        <v>1</v>
      </c>
      <c r="C3062" s="4" t="s">
        <v>12</v>
      </c>
      <c r="D3062" s="102" t="s">
        <v>1052</v>
      </c>
      <c r="E3062" s="113">
        <v>6139</v>
      </c>
      <c r="F3062" s="102"/>
      <c r="G3062" s="98" t="s">
        <v>1647</v>
      </c>
      <c r="H3062" s="13" t="s">
        <v>35</v>
      </c>
      <c r="I3062" s="14">
        <v>0</v>
      </c>
      <c r="J3062" s="14"/>
      <c r="K3062" s="14"/>
      <c r="L3062" s="14"/>
      <c r="M3062" s="14"/>
      <c r="N3062" s="14"/>
      <c r="O3062" s="14">
        <f t="shared" si="4720"/>
        <v>0</v>
      </c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>
        <v>0</v>
      </c>
      <c r="AC3062" s="14">
        <v>0</v>
      </c>
      <c r="AD3062" s="14">
        <v>0</v>
      </c>
      <c r="AE3062" s="14"/>
      <c r="AF3062" s="14"/>
      <c r="AG3062" s="14"/>
      <c r="AH3062" s="14"/>
      <c r="AI3062" s="14"/>
      <c r="AJ3062" s="14">
        <f t="shared" si="4721"/>
        <v>0</v>
      </c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>
        <v>0</v>
      </c>
      <c r="AX3062" s="14">
        <v>0</v>
      </c>
      <c r="AY3062" s="14">
        <v>0</v>
      </c>
      <c r="AZ3062" s="14"/>
      <c r="BA3062" s="14"/>
      <c r="BB3062" s="14"/>
      <c r="BC3062" s="14"/>
      <c r="BD3062" s="14"/>
      <c r="BE3062" s="14">
        <f t="shared" si="4722"/>
        <v>0</v>
      </c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>
        <v>0</v>
      </c>
      <c r="BS3062" s="14">
        <v>0</v>
      </c>
      <c r="BT3062" s="14" t="e">
        <f>IF(#REF!=0,"-",#REF!/#REF!*100)</f>
        <v>#REF!</v>
      </c>
    </row>
    <row r="3063" spans="1:72" ht="22.5" x14ac:dyDescent="0.25">
      <c r="A3063" s="4" t="s">
        <v>1050</v>
      </c>
      <c r="B3063" s="4" t="s">
        <v>1</v>
      </c>
      <c r="C3063" s="4" t="s">
        <v>12</v>
      </c>
      <c r="D3063" s="102" t="s">
        <v>1052</v>
      </c>
      <c r="E3063" s="113">
        <v>6139</v>
      </c>
      <c r="F3063" s="102" t="s">
        <v>1058</v>
      </c>
      <c r="G3063" s="98" t="s">
        <v>1647</v>
      </c>
      <c r="H3063" s="13" t="s">
        <v>37</v>
      </c>
      <c r="I3063" s="14">
        <v>0</v>
      </c>
      <c r="J3063" s="14"/>
      <c r="K3063" s="14"/>
      <c r="L3063" s="14"/>
      <c r="M3063" s="14"/>
      <c r="N3063" s="14"/>
      <c r="O3063" s="14">
        <f t="shared" si="4720"/>
        <v>0</v>
      </c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>
        <v>0</v>
      </c>
      <c r="AC3063" s="14">
        <v>0</v>
      </c>
      <c r="AD3063" s="14">
        <v>0</v>
      </c>
      <c r="AE3063" s="14"/>
      <c r="AF3063" s="14"/>
      <c r="AG3063" s="14"/>
      <c r="AH3063" s="14"/>
      <c r="AI3063" s="14"/>
      <c r="AJ3063" s="14">
        <f t="shared" si="4721"/>
        <v>0</v>
      </c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>
        <v>0</v>
      </c>
      <c r="AX3063" s="14">
        <v>0</v>
      </c>
      <c r="AY3063" s="14">
        <v>0</v>
      </c>
      <c r="AZ3063" s="14"/>
      <c r="BA3063" s="14"/>
      <c r="BB3063" s="14"/>
      <c r="BC3063" s="14"/>
      <c r="BD3063" s="14"/>
      <c r="BE3063" s="14">
        <f t="shared" si="4722"/>
        <v>0</v>
      </c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>
        <v>0</v>
      </c>
      <c r="BS3063" s="14">
        <v>0</v>
      </c>
      <c r="BT3063" s="14" t="e">
        <f>IF(#REF!=0,"-",#REF!/#REF!*100)</f>
        <v>#REF!</v>
      </c>
    </row>
    <row r="3064" spans="1:72" ht="33.75" x14ac:dyDescent="0.25">
      <c r="A3064" s="4" t="s">
        <v>1050</v>
      </c>
      <c r="B3064" s="4" t="s">
        <v>1</v>
      </c>
      <c r="C3064" s="4" t="s">
        <v>12</v>
      </c>
      <c r="D3064" s="102" t="s">
        <v>1052</v>
      </c>
      <c r="E3064" s="113">
        <v>6139</v>
      </c>
      <c r="F3064" s="102" t="s">
        <v>1059</v>
      </c>
      <c r="G3064" s="98" t="s">
        <v>1647</v>
      </c>
      <c r="H3064" s="13" t="s">
        <v>38</v>
      </c>
      <c r="I3064" s="14">
        <v>0</v>
      </c>
      <c r="J3064" s="14"/>
      <c r="K3064" s="14"/>
      <c r="L3064" s="14"/>
      <c r="M3064" s="14"/>
      <c r="N3064" s="14"/>
      <c r="O3064" s="14">
        <f t="shared" si="4720"/>
        <v>0</v>
      </c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>
        <v>0</v>
      </c>
      <c r="AC3064" s="14">
        <v>0</v>
      </c>
      <c r="AD3064" s="14">
        <v>0</v>
      </c>
      <c r="AE3064" s="14"/>
      <c r="AF3064" s="14"/>
      <c r="AG3064" s="14"/>
      <c r="AH3064" s="14"/>
      <c r="AI3064" s="14"/>
      <c r="AJ3064" s="14">
        <f t="shared" si="4721"/>
        <v>0</v>
      </c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>
        <v>0</v>
      </c>
      <c r="AX3064" s="14">
        <v>0</v>
      </c>
      <c r="AY3064" s="14">
        <v>0</v>
      </c>
      <c r="AZ3064" s="14"/>
      <c r="BA3064" s="14"/>
      <c r="BB3064" s="14"/>
      <c r="BC3064" s="14"/>
      <c r="BD3064" s="14"/>
      <c r="BE3064" s="14">
        <f t="shared" si="4722"/>
        <v>0</v>
      </c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>
        <v>0</v>
      </c>
      <c r="BS3064" s="14">
        <v>0</v>
      </c>
      <c r="BT3064" s="14" t="e">
        <f>IF(#REF!=0,"-",#REF!/#REF!*100)</f>
        <v>#REF!</v>
      </c>
    </row>
    <row r="3065" spans="1:72" ht="33.75" x14ac:dyDescent="0.25">
      <c r="A3065" s="1" t="s">
        <v>0</v>
      </c>
      <c r="B3065" s="1" t="s">
        <v>0</v>
      </c>
      <c r="C3065" s="1" t="s">
        <v>0</v>
      </c>
      <c r="D3065" s="101" t="s">
        <v>0</v>
      </c>
      <c r="E3065" s="101" t="s">
        <v>0</v>
      </c>
      <c r="F3065" s="101" t="s">
        <v>0</v>
      </c>
      <c r="G3065" s="2" t="s">
        <v>0</v>
      </c>
      <c r="H3065" s="10" t="s">
        <v>39</v>
      </c>
      <c r="I3065" s="11">
        <f t="shared" ref="I3065:X3066" si="4735">SUM(I3066)</f>
        <v>0</v>
      </c>
      <c r="J3065" s="11">
        <f t="shared" si="4735"/>
        <v>0</v>
      </c>
      <c r="K3065" s="11">
        <f t="shared" si="4735"/>
        <v>0</v>
      </c>
      <c r="L3065" s="11">
        <f t="shared" si="4735"/>
        <v>0</v>
      </c>
      <c r="M3065" s="11">
        <f t="shared" si="4735"/>
        <v>0</v>
      </c>
      <c r="N3065" s="11">
        <f t="shared" si="4735"/>
        <v>0</v>
      </c>
      <c r="O3065" s="11">
        <f t="shared" si="4735"/>
        <v>0</v>
      </c>
      <c r="P3065" s="11">
        <f t="shared" si="4735"/>
        <v>0</v>
      </c>
      <c r="Q3065" s="11">
        <f t="shared" si="4735"/>
        <v>0</v>
      </c>
      <c r="R3065" s="11">
        <f t="shared" si="4735"/>
        <v>0</v>
      </c>
      <c r="S3065" s="11">
        <f t="shared" si="4735"/>
        <v>0</v>
      </c>
      <c r="T3065" s="11">
        <f t="shared" si="4735"/>
        <v>0</v>
      </c>
      <c r="U3065" s="11">
        <f t="shared" si="4735"/>
        <v>0</v>
      </c>
      <c r="V3065" s="11">
        <f t="shared" si="4735"/>
        <v>0</v>
      </c>
      <c r="W3065" s="11">
        <f t="shared" si="4735"/>
        <v>0</v>
      </c>
      <c r="X3065" s="11">
        <f t="shared" si="4735"/>
        <v>0</v>
      </c>
      <c r="Y3065" s="11">
        <f t="shared" ref="J3065:AA3066" si="4736">SUM(Y3066)</f>
        <v>0</v>
      </c>
      <c r="Z3065" s="11">
        <f t="shared" si="4736"/>
        <v>0</v>
      </c>
      <c r="AA3065" s="11">
        <f t="shared" si="4736"/>
        <v>0</v>
      </c>
      <c r="AB3065" s="11">
        <v>0</v>
      </c>
      <c r="AC3065" s="11">
        <v>0</v>
      </c>
      <c r="AD3065" s="11">
        <f t="shared" ref="AD3065:AS3066" si="4737">SUM(AD3066)</f>
        <v>0</v>
      </c>
      <c r="AE3065" s="11">
        <f t="shared" si="4737"/>
        <v>0</v>
      </c>
      <c r="AF3065" s="11">
        <f t="shared" si="4737"/>
        <v>0</v>
      </c>
      <c r="AG3065" s="11">
        <f t="shared" si="4737"/>
        <v>0</v>
      </c>
      <c r="AH3065" s="11">
        <f t="shared" si="4737"/>
        <v>0</v>
      </c>
      <c r="AI3065" s="11">
        <f t="shared" si="4737"/>
        <v>0</v>
      </c>
      <c r="AJ3065" s="11">
        <f t="shared" si="4737"/>
        <v>0</v>
      </c>
      <c r="AK3065" s="11">
        <f t="shared" si="4737"/>
        <v>0</v>
      </c>
      <c r="AL3065" s="11">
        <f t="shared" si="4737"/>
        <v>0</v>
      </c>
      <c r="AM3065" s="11">
        <f t="shared" si="4737"/>
        <v>0</v>
      </c>
      <c r="AN3065" s="11">
        <f t="shared" si="4737"/>
        <v>0</v>
      </c>
      <c r="AO3065" s="11">
        <f t="shared" si="4737"/>
        <v>0</v>
      </c>
      <c r="AP3065" s="11">
        <f t="shared" si="4737"/>
        <v>0</v>
      </c>
      <c r="AQ3065" s="11">
        <f t="shared" si="4737"/>
        <v>0</v>
      </c>
      <c r="AR3065" s="11">
        <f t="shared" si="4737"/>
        <v>0</v>
      </c>
      <c r="AS3065" s="11">
        <f t="shared" si="4737"/>
        <v>0</v>
      </c>
      <c r="AT3065" s="11">
        <f t="shared" ref="AE3065:AV3066" si="4738">SUM(AT3066)</f>
        <v>0</v>
      </c>
      <c r="AU3065" s="11">
        <f t="shared" si="4738"/>
        <v>0</v>
      </c>
      <c r="AV3065" s="11">
        <f t="shared" si="4738"/>
        <v>0</v>
      </c>
      <c r="AW3065" s="11">
        <v>0</v>
      </c>
      <c r="AX3065" s="11">
        <v>0</v>
      </c>
      <c r="AY3065" s="11">
        <f t="shared" ref="AY3065:BN3066" si="4739">SUM(AY3066)</f>
        <v>0</v>
      </c>
      <c r="AZ3065" s="11">
        <f t="shared" si="4739"/>
        <v>0</v>
      </c>
      <c r="BA3065" s="11">
        <f t="shared" si="4739"/>
        <v>0</v>
      </c>
      <c r="BB3065" s="11">
        <f t="shared" si="4739"/>
        <v>0</v>
      </c>
      <c r="BC3065" s="11">
        <f t="shared" si="4739"/>
        <v>0</v>
      </c>
      <c r="BD3065" s="11">
        <f t="shared" si="4739"/>
        <v>0</v>
      </c>
      <c r="BE3065" s="11">
        <f t="shared" si="4739"/>
        <v>0</v>
      </c>
      <c r="BF3065" s="11">
        <f t="shared" si="4739"/>
        <v>0</v>
      </c>
      <c r="BG3065" s="11">
        <f t="shared" si="4739"/>
        <v>0</v>
      </c>
      <c r="BH3065" s="11">
        <f t="shared" si="4739"/>
        <v>0</v>
      </c>
      <c r="BI3065" s="11">
        <f t="shared" si="4739"/>
        <v>0</v>
      </c>
      <c r="BJ3065" s="11">
        <f t="shared" si="4739"/>
        <v>0</v>
      </c>
      <c r="BK3065" s="11">
        <f t="shared" si="4739"/>
        <v>0</v>
      </c>
      <c r="BL3065" s="11">
        <f t="shared" si="4739"/>
        <v>0</v>
      </c>
      <c r="BM3065" s="11">
        <f t="shared" si="4739"/>
        <v>0</v>
      </c>
      <c r="BN3065" s="11">
        <f t="shared" si="4739"/>
        <v>0</v>
      </c>
      <c r="BO3065" s="11">
        <f t="shared" ref="AZ3065:BQ3066" si="4740">SUM(BO3066)</f>
        <v>0</v>
      </c>
      <c r="BP3065" s="11">
        <f t="shared" si="4740"/>
        <v>0</v>
      </c>
      <c r="BQ3065" s="11">
        <f t="shared" si="4740"/>
        <v>0</v>
      </c>
      <c r="BR3065" s="11">
        <v>0</v>
      </c>
      <c r="BS3065" s="11">
        <v>0</v>
      </c>
      <c r="BT3065" s="11" t="e">
        <f>IF(#REF!=0,"-",#REF!/#REF!*100)</f>
        <v>#REF!</v>
      </c>
    </row>
    <row r="3066" spans="1:72" ht="22.5" x14ac:dyDescent="0.25">
      <c r="A3066" s="4" t="s">
        <v>1050</v>
      </c>
      <c r="B3066" s="4" t="s">
        <v>1</v>
      </c>
      <c r="C3066" s="4" t="s">
        <v>12</v>
      </c>
      <c r="D3066" s="102" t="s">
        <v>1052</v>
      </c>
      <c r="E3066" s="101" t="s">
        <v>40</v>
      </c>
      <c r="F3066" s="101" t="s">
        <v>0</v>
      </c>
      <c r="G3066" s="2" t="s">
        <v>0</v>
      </c>
      <c r="H3066" s="2" t="s">
        <v>41</v>
      </c>
      <c r="I3066" s="12">
        <f t="shared" si="4735"/>
        <v>0</v>
      </c>
      <c r="J3066" s="12">
        <f t="shared" si="4736"/>
        <v>0</v>
      </c>
      <c r="K3066" s="12">
        <f t="shared" si="4736"/>
        <v>0</v>
      </c>
      <c r="L3066" s="12">
        <f t="shared" si="4736"/>
        <v>0</v>
      </c>
      <c r="M3066" s="12">
        <f t="shared" si="4736"/>
        <v>0</v>
      </c>
      <c r="N3066" s="12">
        <f t="shared" si="4736"/>
        <v>0</v>
      </c>
      <c r="O3066" s="12">
        <f t="shared" si="4736"/>
        <v>0</v>
      </c>
      <c r="P3066" s="12">
        <f t="shared" si="4736"/>
        <v>0</v>
      </c>
      <c r="Q3066" s="12">
        <f t="shared" si="4736"/>
        <v>0</v>
      </c>
      <c r="R3066" s="12">
        <f t="shared" si="4736"/>
        <v>0</v>
      </c>
      <c r="S3066" s="12">
        <f t="shared" si="4736"/>
        <v>0</v>
      </c>
      <c r="T3066" s="12">
        <f t="shared" si="4736"/>
        <v>0</v>
      </c>
      <c r="U3066" s="12">
        <f t="shared" si="4736"/>
        <v>0</v>
      </c>
      <c r="V3066" s="12">
        <f t="shared" si="4736"/>
        <v>0</v>
      </c>
      <c r="W3066" s="12">
        <f t="shared" si="4736"/>
        <v>0</v>
      </c>
      <c r="X3066" s="12">
        <f t="shared" si="4736"/>
        <v>0</v>
      </c>
      <c r="Y3066" s="12">
        <f t="shared" si="4736"/>
        <v>0</v>
      </c>
      <c r="Z3066" s="12">
        <f t="shared" si="4736"/>
        <v>0</v>
      </c>
      <c r="AA3066" s="12">
        <f t="shared" si="4736"/>
        <v>0</v>
      </c>
      <c r="AB3066" s="12">
        <v>0</v>
      </c>
      <c r="AC3066" s="12">
        <v>0</v>
      </c>
      <c r="AD3066" s="12">
        <f t="shared" si="4737"/>
        <v>0</v>
      </c>
      <c r="AE3066" s="12">
        <f t="shared" si="4738"/>
        <v>0</v>
      </c>
      <c r="AF3066" s="12">
        <f t="shared" si="4738"/>
        <v>0</v>
      </c>
      <c r="AG3066" s="12">
        <f t="shared" si="4738"/>
        <v>0</v>
      </c>
      <c r="AH3066" s="12">
        <f t="shared" si="4738"/>
        <v>0</v>
      </c>
      <c r="AI3066" s="12">
        <f t="shared" si="4738"/>
        <v>0</v>
      </c>
      <c r="AJ3066" s="12">
        <f t="shared" si="4738"/>
        <v>0</v>
      </c>
      <c r="AK3066" s="12">
        <f t="shared" si="4738"/>
        <v>0</v>
      </c>
      <c r="AL3066" s="12">
        <f t="shared" si="4738"/>
        <v>0</v>
      </c>
      <c r="AM3066" s="12">
        <f t="shared" si="4738"/>
        <v>0</v>
      </c>
      <c r="AN3066" s="12">
        <f t="shared" si="4738"/>
        <v>0</v>
      </c>
      <c r="AO3066" s="12">
        <f t="shared" si="4738"/>
        <v>0</v>
      </c>
      <c r="AP3066" s="12">
        <f t="shared" si="4738"/>
        <v>0</v>
      </c>
      <c r="AQ3066" s="12">
        <f t="shared" si="4738"/>
        <v>0</v>
      </c>
      <c r="AR3066" s="12">
        <f t="shared" si="4738"/>
        <v>0</v>
      </c>
      <c r="AS3066" s="12">
        <f t="shared" si="4738"/>
        <v>0</v>
      </c>
      <c r="AT3066" s="12">
        <f t="shared" si="4738"/>
        <v>0</v>
      </c>
      <c r="AU3066" s="12">
        <f t="shared" si="4738"/>
        <v>0</v>
      </c>
      <c r="AV3066" s="12">
        <f t="shared" si="4738"/>
        <v>0</v>
      </c>
      <c r="AW3066" s="12">
        <v>0</v>
      </c>
      <c r="AX3066" s="12">
        <v>0</v>
      </c>
      <c r="AY3066" s="12">
        <f t="shared" si="4739"/>
        <v>0</v>
      </c>
      <c r="AZ3066" s="12">
        <f t="shared" si="4740"/>
        <v>0</v>
      </c>
      <c r="BA3066" s="12">
        <f t="shared" si="4740"/>
        <v>0</v>
      </c>
      <c r="BB3066" s="12">
        <f t="shared" si="4740"/>
        <v>0</v>
      </c>
      <c r="BC3066" s="12">
        <f t="shared" si="4740"/>
        <v>0</v>
      </c>
      <c r="BD3066" s="12">
        <f t="shared" si="4740"/>
        <v>0</v>
      </c>
      <c r="BE3066" s="12">
        <f t="shared" si="4740"/>
        <v>0</v>
      </c>
      <c r="BF3066" s="12">
        <f t="shared" si="4740"/>
        <v>0</v>
      </c>
      <c r="BG3066" s="12">
        <f t="shared" si="4740"/>
        <v>0</v>
      </c>
      <c r="BH3066" s="12">
        <f t="shared" si="4740"/>
        <v>0</v>
      </c>
      <c r="BI3066" s="12">
        <f t="shared" si="4740"/>
        <v>0</v>
      </c>
      <c r="BJ3066" s="12">
        <f t="shared" si="4740"/>
        <v>0</v>
      </c>
      <c r="BK3066" s="12">
        <f t="shared" si="4740"/>
        <v>0</v>
      </c>
      <c r="BL3066" s="12">
        <f t="shared" si="4740"/>
        <v>0</v>
      </c>
      <c r="BM3066" s="12">
        <f t="shared" si="4740"/>
        <v>0</v>
      </c>
      <c r="BN3066" s="12">
        <f t="shared" si="4740"/>
        <v>0</v>
      </c>
      <c r="BO3066" s="12">
        <f t="shared" si="4740"/>
        <v>0</v>
      </c>
      <c r="BP3066" s="12">
        <f t="shared" si="4740"/>
        <v>0</v>
      </c>
      <c r="BQ3066" s="12">
        <f t="shared" si="4740"/>
        <v>0</v>
      </c>
      <c r="BR3066" s="12">
        <v>0</v>
      </c>
      <c r="BS3066" s="12">
        <v>0</v>
      </c>
      <c r="BT3066" s="12" t="e">
        <f>IF(#REF!=0,"-",#REF!/#REF!*100)</f>
        <v>#REF!</v>
      </c>
    </row>
    <row r="3067" spans="1:72" x14ac:dyDescent="0.25">
      <c r="A3067" s="4" t="s">
        <v>1050</v>
      </c>
      <c r="B3067" s="4" t="s">
        <v>1</v>
      </c>
      <c r="C3067" s="4" t="s">
        <v>12</v>
      </c>
      <c r="D3067" s="102" t="s">
        <v>1052</v>
      </c>
      <c r="E3067" s="113">
        <v>6148</v>
      </c>
      <c r="F3067" s="102"/>
      <c r="G3067" s="98" t="s">
        <v>1647</v>
      </c>
      <c r="H3067" s="13" t="s">
        <v>45</v>
      </c>
      <c r="I3067" s="14">
        <v>0</v>
      </c>
      <c r="J3067" s="14"/>
      <c r="K3067" s="14"/>
      <c r="L3067" s="14"/>
      <c r="M3067" s="14"/>
      <c r="N3067" s="14"/>
      <c r="O3067" s="14">
        <f t="shared" si="4720"/>
        <v>0</v>
      </c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>
        <v>0</v>
      </c>
      <c r="AC3067" s="14">
        <v>0</v>
      </c>
      <c r="AD3067" s="14">
        <v>0</v>
      </c>
      <c r="AE3067" s="14"/>
      <c r="AF3067" s="14"/>
      <c r="AG3067" s="14"/>
      <c r="AH3067" s="14"/>
      <c r="AI3067" s="14"/>
      <c r="AJ3067" s="14">
        <f t="shared" si="4721"/>
        <v>0</v>
      </c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>
        <v>0</v>
      </c>
      <c r="AX3067" s="14">
        <v>0</v>
      </c>
      <c r="AY3067" s="14">
        <v>0</v>
      </c>
      <c r="AZ3067" s="14"/>
      <c r="BA3067" s="14"/>
      <c r="BB3067" s="14"/>
      <c r="BC3067" s="14"/>
      <c r="BD3067" s="14"/>
      <c r="BE3067" s="14">
        <f t="shared" si="4722"/>
        <v>0</v>
      </c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>
        <v>0</v>
      </c>
      <c r="BS3067" s="14">
        <v>0</v>
      </c>
      <c r="BT3067" s="14" t="e">
        <f>IF(#REF!=0,"-",#REF!/#REF!*100)</f>
        <v>#REF!</v>
      </c>
    </row>
    <row r="3068" spans="1:72" ht="33.75" x14ac:dyDescent="0.25">
      <c r="A3068" s="1" t="s">
        <v>0</v>
      </c>
      <c r="B3068" s="1" t="s">
        <v>0</v>
      </c>
      <c r="C3068" s="1" t="s">
        <v>0</v>
      </c>
      <c r="D3068" s="101" t="s">
        <v>0</v>
      </c>
      <c r="E3068" s="101" t="s">
        <v>0</v>
      </c>
      <c r="F3068" s="101" t="s">
        <v>0</v>
      </c>
      <c r="G3068" s="2" t="s">
        <v>0</v>
      </c>
      <c r="H3068" s="10" t="s">
        <v>47</v>
      </c>
      <c r="I3068" s="11">
        <f t="shared" ref="I3068:X3069" si="4741">SUM(I3069)</f>
        <v>0</v>
      </c>
      <c r="J3068" s="11">
        <f t="shared" si="4741"/>
        <v>0</v>
      </c>
      <c r="K3068" s="11">
        <f t="shared" si="4741"/>
        <v>0</v>
      </c>
      <c r="L3068" s="11">
        <f t="shared" si="4741"/>
        <v>0</v>
      </c>
      <c r="M3068" s="11">
        <f t="shared" si="4741"/>
        <v>0</v>
      </c>
      <c r="N3068" s="11">
        <f t="shared" si="4741"/>
        <v>0</v>
      </c>
      <c r="O3068" s="11">
        <f t="shared" si="4741"/>
        <v>0</v>
      </c>
      <c r="P3068" s="11">
        <f t="shared" si="4741"/>
        <v>0</v>
      </c>
      <c r="Q3068" s="11">
        <f t="shared" si="4741"/>
        <v>0</v>
      </c>
      <c r="R3068" s="11">
        <f t="shared" si="4741"/>
        <v>0</v>
      </c>
      <c r="S3068" s="11">
        <f t="shared" si="4741"/>
        <v>0</v>
      </c>
      <c r="T3068" s="11">
        <f t="shared" si="4741"/>
        <v>0</v>
      </c>
      <c r="U3068" s="11">
        <f t="shared" si="4741"/>
        <v>0</v>
      </c>
      <c r="V3068" s="11">
        <f t="shared" si="4741"/>
        <v>0</v>
      </c>
      <c r="W3068" s="11">
        <f t="shared" si="4741"/>
        <v>0</v>
      </c>
      <c r="X3068" s="11">
        <f t="shared" si="4741"/>
        <v>0</v>
      </c>
      <c r="Y3068" s="11">
        <f t="shared" ref="J3068:AA3069" si="4742">SUM(Y3069)</f>
        <v>0</v>
      </c>
      <c r="Z3068" s="11">
        <f t="shared" si="4742"/>
        <v>0</v>
      </c>
      <c r="AA3068" s="11">
        <f t="shared" si="4742"/>
        <v>0</v>
      </c>
      <c r="AB3068" s="11">
        <v>0</v>
      </c>
      <c r="AC3068" s="11">
        <v>0</v>
      </c>
      <c r="AD3068" s="11">
        <f t="shared" ref="AD3068:AS3069" si="4743">SUM(AD3069)</f>
        <v>0</v>
      </c>
      <c r="AE3068" s="11">
        <f t="shared" si="4743"/>
        <v>0</v>
      </c>
      <c r="AF3068" s="11">
        <f t="shared" si="4743"/>
        <v>0</v>
      </c>
      <c r="AG3068" s="11">
        <f t="shared" si="4743"/>
        <v>0</v>
      </c>
      <c r="AH3068" s="11">
        <f t="shared" si="4743"/>
        <v>0</v>
      </c>
      <c r="AI3068" s="11">
        <f t="shared" si="4743"/>
        <v>0</v>
      </c>
      <c r="AJ3068" s="11">
        <f t="shared" si="4743"/>
        <v>0</v>
      </c>
      <c r="AK3068" s="11">
        <f t="shared" si="4743"/>
        <v>0</v>
      </c>
      <c r="AL3068" s="11">
        <f t="shared" si="4743"/>
        <v>0</v>
      </c>
      <c r="AM3068" s="11">
        <f t="shared" si="4743"/>
        <v>0</v>
      </c>
      <c r="AN3068" s="11">
        <f t="shared" si="4743"/>
        <v>0</v>
      </c>
      <c r="AO3068" s="11">
        <f t="shared" si="4743"/>
        <v>0</v>
      </c>
      <c r="AP3068" s="11">
        <f t="shared" si="4743"/>
        <v>0</v>
      </c>
      <c r="AQ3068" s="11">
        <f t="shared" si="4743"/>
        <v>0</v>
      </c>
      <c r="AR3068" s="11">
        <f t="shared" si="4743"/>
        <v>0</v>
      </c>
      <c r="AS3068" s="11">
        <f t="shared" si="4743"/>
        <v>0</v>
      </c>
      <c r="AT3068" s="11">
        <f t="shared" ref="AE3068:AV3069" si="4744">SUM(AT3069)</f>
        <v>0</v>
      </c>
      <c r="AU3068" s="11">
        <f t="shared" si="4744"/>
        <v>0</v>
      </c>
      <c r="AV3068" s="11">
        <f t="shared" si="4744"/>
        <v>0</v>
      </c>
      <c r="AW3068" s="11">
        <v>0</v>
      </c>
      <c r="AX3068" s="11">
        <v>0</v>
      </c>
      <c r="AY3068" s="11">
        <f t="shared" ref="AY3068:BN3069" si="4745">SUM(AY3069)</f>
        <v>0</v>
      </c>
      <c r="AZ3068" s="11">
        <f t="shared" si="4745"/>
        <v>0</v>
      </c>
      <c r="BA3068" s="11">
        <f t="shared" si="4745"/>
        <v>0</v>
      </c>
      <c r="BB3068" s="11">
        <f t="shared" si="4745"/>
        <v>0</v>
      </c>
      <c r="BC3068" s="11">
        <f t="shared" si="4745"/>
        <v>0</v>
      </c>
      <c r="BD3068" s="11">
        <f t="shared" si="4745"/>
        <v>0</v>
      </c>
      <c r="BE3068" s="11">
        <f t="shared" si="4745"/>
        <v>0</v>
      </c>
      <c r="BF3068" s="11">
        <f t="shared" si="4745"/>
        <v>0</v>
      </c>
      <c r="BG3068" s="11">
        <f t="shared" si="4745"/>
        <v>0</v>
      </c>
      <c r="BH3068" s="11">
        <f t="shared" si="4745"/>
        <v>0</v>
      </c>
      <c r="BI3068" s="11">
        <f t="shared" si="4745"/>
        <v>0</v>
      </c>
      <c r="BJ3068" s="11">
        <f t="shared" si="4745"/>
        <v>0</v>
      </c>
      <c r="BK3068" s="11">
        <f t="shared" si="4745"/>
        <v>0</v>
      </c>
      <c r="BL3068" s="11">
        <f t="shared" si="4745"/>
        <v>0</v>
      </c>
      <c r="BM3068" s="11">
        <f t="shared" si="4745"/>
        <v>0</v>
      </c>
      <c r="BN3068" s="11">
        <f t="shared" si="4745"/>
        <v>0</v>
      </c>
      <c r="BO3068" s="11">
        <f t="shared" ref="AZ3068:BQ3069" si="4746">SUM(BO3069)</f>
        <v>0</v>
      </c>
      <c r="BP3068" s="11">
        <f t="shared" si="4746"/>
        <v>0</v>
      </c>
      <c r="BQ3068" s="11">
        <f t="shared" si="4746"/>
        <v>0</v>
      </c>
      <c r="BR3068" s="11">
        <v>0</v>
      </c>
      <c r="BS3068" s="11">
        <v>0</v>
      </c>
      <c r="BT3068" s="11" t="e">
        <f>IF(#REF!=0,"-",#REF!/#REF!*100)</f>
        <v>#REF!</v>
      </c>
    </row>
    <row r="3069" spans="1:72" x14ac:dyDescent="0.25">
      <c r="A3069" s="4" t="s">
        <v>1050</v>
      </c>
      <c r="B3069" s="4" t="s">
        <v>1</v>
      </c>
      <c r="C3069" s="4" t="s">
        <v>12</v>
      </c>
      <c r="D3069" s="102" t="s">
        <v>1052</v>
      </c>
      <c r="E3069" s="101" t="s">
        <v>48</v>
      </c>
      <c r="F3069" s="101" t="s">
        <v>0</v>
      </c>
      <c r="G3069" s="2" t="s">
        <v>0</v>
      </c>
      <c r="H3069" s="2" t="s">
        <v>49</v>
      </c>
      <c r="I3069" s="12">
        <f t="shared" si="4741"/>
        <v>0</v>
      </c>
      <c r="J3069" s="12">
        <f t="shared" si="4742"/>
        <v>0</v>
      </c>
      <c r="K3069" s="12">
        <f t="shared" si="4742"/>
        <v>0</v>
      </c>
      <c r="L3069" s="12">
        <f t="shared" si="4742"/>
        <v>0</v>
      </c>
      <c r="M3069" s="12">
        <f t="shared" si="4742"/>
        <v>0</v>
      </c>
      <c r="N3069" s="12">
        <f t="shared" si="4742"/>
        <v>0</v>
      </c>
      <c r="O3069" s="12">
        <f t="shared" si="4742"/>
        <v>0</v>
      </c>
      <c r="P3069" s="12">
        <f t="shared" si="4742"/>
        <v>0</v>
      </c>
      <c r="Q3069" s="12">
        <f t="shared" si="4742"/>
        <v>0</v>
      </c>
      <c r="R3069" s="12">
        <f t="shared" si="4742"/>
        <v>0</v>
      </c>
      <c r="S3069" s="12">
        <f t="shared" si="4742"/>
        <v>0</v>
      </c>
      <c r="T3069" s="12">
        <f t="shared" si="4742"/>
        <v>0</v>
      </c>
      <c r="U3069" s="12">
        <f t="shared" si="4742"/>
        <v>0</v>
      </c>
      <c r="V3069" s="12">
        <f t="shared" si="4742"/>
        <v>0</v>
      </c>
      <c r="W3069" s="12">
        <f t="shared" si="4742"/>
        <v>0</v>
      </c>
      <c r="X3069" s="12">
        <f t="shared" si="4742"/>
        <v>0</v>
      </c>
      <c r="Y3069" s="12">
        <f t="shared" si="4742"/>
        <v>0</v>
      </c>
      <c r="Z3069" s="12">
        <f t="shared" si="4742"/>
        <v>0</v>
      </c>
      <c r="AA3069" s="12">
        <f t="shared" si="4742"/>
        <v>0</v>
      </c>
      <c r="AB3069" s="12">
        <v>0</v>
      </c>
      <c r="AC3069" s="12">
        <v>0</v>
      </c>
      <c r="AD3069" s="12">
        <f t="shared" si="4743"/>
        <v>0</v>
      </c>
      <c r="AE3069" s="12">
        <f t="shared" si="4744"/>
        <v>0</v>
      </c>
      <c r="AF3069" s="12">
        <f t="shared" si="4744"/>
        <v>0</v>
      </c>
      <c r="AG3069" s="12">
        <f t="shared" si="4744"/>
        <v>0</v>
      </c>
      <c r="AH3069" s="12">
        <f t="shared" si="4744"/>
        <v>0</v>
      </c>
      <c r="AI3069" s="12">
        <f t="shared" si="4744"/>
        <v>0</v>
      </c>
      <c r="AJ3069" s="12">
        <f t="shared" si="4744"/>
        <v>0</v>
      </c>
      <c r="AK3069" s="12">
        <f t="shared" si="4744"/>
        <v>0</v>
      </c>
      <c r="AL3069" s="12">
        <f t="shared" si="4744"/>
        <v>0</v>
      </c>
      <c r="AM3069" s="12">
        <f t="shared" si="4744"/>
        <v>0</v>
      </c>
      <c r="AN3069" s="12">
        <f t="shared" si="4744"/>
        <v>0</v>
      </c>
      <c r="AO3069" s="12">
        <f t="shared" si="4744"/>
        <v>0</v>
      </c>
      <c r="AP3069" s="12">
        <f t="shared" si="4744"/>
        <v>0</v>
      </c>
      <c r="AQ3069" s="12">
        <f t="shared" si="4744"/>
        <v>0</v>
      </c>
      <c r="AR3069" s="12">
        <f t="shared" si="4744"/>
        <v>0</v>
      </c>
      <c r="AS3069" s="12">
        <f t="shared" si="4744"/>
        <v>0</v>
      </c>
      <c r="AT3069" s="12">
        <f t="shared" si="4744"/>
        <v>0</v>
      </c>
      <c r="AU3069" s="12">
        <f t="shared" si="4744"/>
        <v>0</v>
      </c>
      <c r="AV3069" s="12">
        <f t="shared" si="4744"/>
        <v>0</v>
      </c>
      <c r="AW3069" s="12">
        <v>0</v>
      </c>
      <c r="AX3069" s="12">
        <v>0</v>
      </c>
      <c r="AY3069" s="12">
        <f t="shared" si="4745"/>
        <v>0</v>
      </c>
      <c r="AZ3069" s="12">
        <f t="shared" si="4746"/>
        <v>0</v>
      </c>
      <c r="BA3069" s="12">
        <f t="shared" si="4746"/>
        <v>0</v>
      </c>
      <c r="BB3069" s="12">
        <f t="shared" si="4746"/>
        <v>0</v>
      </c>
      <c r="BC3069" s="12">
        <f t="shared" si="4746"/>
        <v>0</v>
      </c>
      <c r="BD3069" s="12">
        <f t="shared" si="4746"/>
        <v>0</v>
      </c>
      <c r="BE3069" s="12">
        <f t="shared" si="4746"/>
        <v>0</v>
      </c>
      <c r="BF3069" s="12">
        <f t="shared" si="4746"/>
        <v>0</v>
      </c>
      <c r="BG3069" s="12">
        <f t="shared" si="4746"/>
        <v>0</v>
      </c>
      <c r="BH3069" s="12">
        <f t="shared" si="4746"/>
        <v>0</v>
      </c>
      <c r="BI3069" s="12">
        <f t="shared" si="4746"/>
        <v>0</v>
      </c>
      <c r="BJ3069" s="12">
        <f t="shared" si="4746"/>
        <v>0</v>
      </c>
      <c r="BK3069" s="12">
        <f t="shared" si="4746"/>
        <v>0</v>
      </c>
      <c r="BL3069" s="12">
        <f t="shared" si="4746"/>
        <v>0</v>
      </c>
      <c r="BM3069" s="12">
        <f t="shared" si="4746"/>
        <v>0</v>
      </c>
      <c r="BN3069" s="12">
        <f t="shared" si="4746"/>
        <v>0</v>
      </c>
      <c r="BO3069" s="12">
        <f t="shared" si="4746"/>
        <v>0</v>
      </c>
      <c r="BP3069" s="12">
        <f t="shared" si="4746"/>
        <v>0</v>
      </c>
      <c r="BQ3069" s="12">
        <f t="shared" si="4746"/>
        <v>0</v>
      </c>
      <c r="BR3069" s="12">
        <v>0</v>
      </c>
      <c r="BS3069" s="12">
        <v>0</v>
      </c>
      <c r="BT3069" s="12" t="e">
        <f>IF(#REF!=0,"-",#REF!/#REF!*100)</f>
        <v>#REF!</v>
      </c>
    </row>
    <row r="3070" spans="1:72" x14ac:dyDescent="0.25">
      <c r="A3070" s="4" t="s">
        <v>1050</v>
      </c>
      <c r="B3070" s="4" t="s">
        <v>1</v>
      </c>
      <c r="C3070" s="4" t="s">
        <v>12</v>
      </c>
      <c r="D3070" s="102" t="s">
        <v>1052</v>
      </c>
      <c r="E3070" s="113">
        <v>8213</v>
      </c>
      <c r="F3070" s="102"/>
      <c r="G3070" s="98" t="s">
        <v>1647</v>
      </c>
      <c r="H3070" s="13" t="s">
        <v>51</v>
      </c>
      <c r="I3070" s="14">
        <v>0</v>
      </c>
      <c r="J3070" s="14"/>
      <c r="K3070" s="14"/>
      <c r="L3070" s="14"/>
      <c r="M3070" s="14"/>
      <c r="N3070" s="14"/>
      <c r="O3070" s="14">
        <f t="shared" si="4720"/>
        <v>0</v>
      </c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>
        <v>0</v>
      </c>
      <c r="AC3070" s="14">
        <v>0</v>
      </c>
      <c r="AD3070" s="14">
        <v>0</v>
      </c>
      <c r="AE3070" s="14"/>
      <c r="AF3070" s="14"/>
      <c r="AG3070" s="14"/>
      <c r="AH3070" s="14"/>
      <c r="AI3070" s="14"/>
      <c r="AJ3070" s="14">
        <f t="shared" si="4721"/>
        <v>0</v>
      </c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>
        <v>0</v>
      </c>
      <c r="AX3070" s="14">
        <v>0</v>
      </c>
      <c r="AY3070" s="14">
        <v>0</v>
      </c>
      <c r="AZ3070" s="14"/>
      <c r="BA3070" s="14"/>
      <c r="BB3070" s="14"/>
      <c r="BC3070" s="14"/>
      <c r="BD3070" s="14"/>
      <c r="BE3070" s="14">
        <f t="shared" si="4722"/>
        <v>0</v>
      </c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>
        <v>0</v>
      </c>
      <c r="BS3070" s="14">
        <v>0</v>
      </c>
      <c r="BT3070" s="14" t="e">
        <f>IF(#REF!=0,"-",#REF!/#REF!*100)</f>
        <v>#REF!</v>
      </c>
    </row>
    <row r="3071" spans="1:72" ht="22.5" x14ac:dyDescent="0.25">
      <c r="A3071" s="13" t="s">
        <v>0</v>
      </c>
      <c r="B3071" s="13" t="s">
        <v>0</v>
      </c>
      <c r="C3071" s="13" t="s">
        <v>0</v>
      </c>
      <c r="D3071" s="98" t="s">
        <v>0</v>
      </c>
      <c r="E3071" s="98" t="s">
        <v>0</v>
      </c>
      <c r="F3071" s="98" t="s">
        <v>0</v>
      </c>
      <c r="G3071" s="13" t="s">
        <v>0</v>
      </c>
      <c r="H3071" s="10" t="s">
        <v>1060</v>
      </c>
      <c r="I3071" s="11">
        <f t="shared" ref="I3071:AA3071" si="4747">SUM(I3068,I3065,I3041)</f>
        <v>0</v>
      </c>
      <c r="J3071" s="11">
        <f t="shared" si="4747"/>
        <v>0</v>
      </c>
      <c r="K3071" s="11">
        <f t="shared" si="4747"/>
        <v>0</v>
      </c>
      <c r="L3071" s="11">
        <f t="shared" si="4747"/>
        <v>0</v>
      </c>
      <c r="M3071" s="11">
        <f t="shared" si="4747"/>
        <v>0</v>
      </c>
      <c r="N3071" s="11">
        <f t="shared" si="4747"/>
        <v>0</v>
      </c>
      <c r="O3071" s="11">
        <f t="shared" si="4747"/>
        <v>0</v>
      </c>
      <c r="P3071" s="11">
        <f t="shared" si="4747"/>
        <v>0</v>
      </c>
      <c r="Q3071" s="11">
        <f t="shared" si="4747"/>
        <v>0</v>
      </c>
      <c r="R3071" s="11">
        <f t="shared" si="4747"/>
        <v>0</v>
      </c>
      <c r="S3071" s="11">
        <f t="shared" si="4747"/>
        <v>0</v>
      </c>
      <c r="T3071" s="11">
        <f t="shared" si="4747"/>
        <v>0</v>
      </c>
      <c r="U3071" s="11">
        <f t="shared" si="4747"/>
        <v>0</v>
      </c>
      <c r="V3071" s="11">
        <f t="shared" si="4747"/>
        <v>0</v>
      </c>
      <c r="W3071" s="11">
        <f t="shared" si="4747"/>
        <v>0</v>
      </c>
      <c r="X3071" s="11">
        <f t="shared" si="4747"/>
        <v>0</v>
      </c>
      <c r="Y3071" s="11">
        <f t="shared" si="4747"/>
        <v>0</v>
      </c>
      <c r="Z3071" s="11">
        <f t="shared" si="4747"/>
        <v>0</v>
      </c>
      <c r="AA3071" s="11">
        <f t="shared" si="4747"/>
        <v>0</v>
      </c>
      <c r="AB3071" s="11">
        <v>0</v>
      </c>
      <c r="AC3071" s="11">
        <v>0</v>
      </c>
      <c r="AD3071" s="11">
        <f t="shared" ref="AD3071:AV3071" si="4748">SUM(AD3068,AD3065,AD3041)</f>
        <v>0</v>
      </c>
      <c r="AE3071" s="11">
        <f t="shared" si="4748"/>
        <v>0</v>
      </c>
      <c r="AF3071" s="11">
        <f t="shared" si="4748"/>
        <v>0</v>
      </c>
      <c r="AG3071" s="11">
        <f t="shared" si="4748"/>
        <v>0</v>
      </c>
      <c r="AH3071" s="11">
        <f t="shared" si="4748"/>
        <v>0</v>
      </c>
      <c r="AI3071" s="11">
        <f t="shared" si="4748"/>
        <v>0</v>
      </c>
      <c r="AJ3071" s="11">
        <f t="shared" si="4748"/>
        <v>0</v>
      </c>
      <c r="AK3071" s="11">
        <f t="shared" si="4748"/>
        <v>0</v>
      </c>
      <c r="AL3071" s="11">
        <f t="shared" si="4748"/>
        <v>0</v>
      </c>
      <c r="AM3071" s="11">
        <f t="shared" si="4748"/>
        <v>0</v>
      </c>
      <c r="AN3071" s="11">
        <f t="shared" si="4748"/>
        <v>0</v>
      </c>
      <c r="AO3071" s="11">
        <f t="shared" si="4748"/>
        <v>0</v>
      </c>
      <c r="AP3071" s="11">
        <f t="shared" si="4748"/>
        <v>0</v>
      </c>
      <c r="AQ3071" s="11">
        <f t="shared" si="4748"/>
        <v>0</v>
      </c>
      <c r="AR3071" s="11">
        <f t="shared" si="4748"/>
        <v>0</v>
      </c>
      <c r="AS3071" s="11">
        <f t="shared" si="4748"/>
        <v>0</v>
      </c>
      <c r="AT3071" s="11">
        <f t="shared" si="4748"/>
        <v>0</v>
      </c>
      <c r="AU3071" s="11">
        <f t="shared" si="4748"/>
        <v>0</v>
      </c>
      <c r="AV3071" s="11">
        <f t="shared" si="4748"/>
        <v>0</v>
      </c>
      <c r="AW3071" s="11">
        <v>0</v>
      </c>
      <c r="AX3071" s="11">
        <v>0</v>
      </c>
      <c r="AY3071" s="11">
        <f t="shared" ref="AY3071:BQ3071" si="4749">SUM(AY3068,AY3065,AY3041)</f>
        <v>0</v>
      </c>
      <c r="AZ3071" s="11">
        <f t="shared" si="4749"/>
        <v>0</v>
      </c>
      <c r="BA3071" s="11">
        <f t="shared" si="4749"/>
        <v>0</v>
      </c>
      <c r="BB3071" s="11">
        <f t="shared" si="4749"/>
        <v>0</v>
      </c>
      <c r="BC3071" s="11">
        <f t="shared" si="4749"/>
        <v>0</v>
      </c>
      <c r="BD3071" s="11">
        <f t="shared" si="4749"/>
        <v>0</v>
      </c>
      <c r="BE3071" s="11">
        <f t="shared" si="4749"/>
        <v>0</v>
      </c>
      <c r="BF3071" s="11">
        <f t="shared" si="4749"/>
        <v>0</v>
      </c>
      <c r="BG3071" s="11">
        <f t="shared" si="4749"/>
        <v>0</v>
      </c>
      <c r="BH3071" s="11">
        <f t="shared" si="4749"/>
        <v>0</v>
      </c>
      <c r="BI3071" s="11">
        <f t="shared" si="4749"/>
        <v>0</v>
      </c>
      <c r="BJ3071" s="11">
        <f t="shared" si="4749"/>
        <v>0</v>
      </c>
      <c r="BK3071" s="11">
        <f t="shared" si="4749"/>
        <v>0</v>
      </c>
      <c r="BL3071" s="11">
        <f t="shared" si="4749"/>
        <v>0</v>
      </c>
      <c r="BM3071" s="11">
        <f t="shared" si="4749"/>
        <v>0</v>
      </c>
      <c r="BN3071" s="11">
        <f t="shared" si="4749"/>
        <v>0</v>
      </c>
      <c r="BO3071" s="11">
        <f t="shared" si="4749"/>
        <v>0</v>
      </c>
      <c r="BP3071" s="11">
        <f t="shared" si="4749"/>
        <v>0</v>
      </c>
      <c r="BQ3071" s="11">
        <f t="shared" si="4749"/>
        <v>0</v>
      </c>
      <c r="BR3071" s="11">
        <v>0</v>
      </c>
      <c r="BS3071" s="11">
        <v>0</v>
      </c>
      <c r="BT3071" s="11" t="e">
        <f>IF(#REF!=0,"-",#REF!/#REF!*100)</f>
        <v>#REF!</v>
      </c>
    </row>
    <row r="3072" spans="1:72" ht="15.75" thickBot="1" x14ac:dyDescent="0.3">
      <c r="A3072" s="13" t="s">
        <v>0</v>
      </c>
      <c r="B3072" s="13" t="s">
        <v>0</v>
      </c>
      <c r="C3072" s="13" t="s">
        <v>0</v>
      </c>
      <c r="D3072" s="98" t="s">
        <v>0</v>
      </c>
      <c r="E3072" s="98" t="s">
        <v>0</v>
      </c>
      <c r="F3072" s="98" t="s">
        <v>0</v>
      </c>
      <c r="G3072" s="13" t="s">
        <v>0</v>
      </c>
      <c r="H3072" s="2" t="s">
        <v>53</v>
      </c>
      <c r="I3072" s="13" t="s">
        <v>0</v>
      </c>
      <c r="J3072" s="13"/>
      <c r="K3072" s="13"/>
      <c r="L3072" s="13"/>
      <c r="M3072" s="13"/>
      <c r="N3072" s="13"/>
      <c r="O3072" s="13" t="e">
        <f t="shared" si="4720"/>
        <v>#VALUE!</v>
      </c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>
        <v>0</v>
      </c>
      <c r="AC3072" s="13" t="e">
        <v>#VALUE!</v>
      </c>
      <c r="AD3072" s="13" t="s">
        <v>0</v>
      </c>
      <c r="AE3072" s="13"/>
      <c r="AF3072" s="13"/>
      <c r="AG3072" s="13"/>
      <c r="AH3072" s="13"/>
      <c r="AI3072" s="13"/>
      <c r="AJ3072" s="13" t="e">
        <f t="shared" si="4721"/>
        <v>#VALUE!</v>
      </c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>
        <v>0</v>
      </c>
      <c r="AX3072" s="13" t="e">
        <v>#VALUE!</v>
      </c>
      <c r="AY3072" s="13" t="s">
        <v>0</v>
      </c>
      <c r="AZ3072" s="13"/>
      <c r="BA3072" s="13"/>
      <c r="BB3072" s="13"/>
      <c r="BC3072" s="13"/>
      <c r="BD3072" s="13"/>
      <c r="BE3072" s="13" t="e">
        <f t="shared" si="4722"/>
        <v>#VALUE!</v>
      </c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>
        <v>0</v>
      </c>
      <c r="BS3072" s="13" t="e">
        <v>#VALUE!</v>
      </c>
      <c r="BT3072" s="12"/>
    </row>
    <row r="3073" spans="1:72" ht="69.75" customHeight="1" thickBot="1" x14ac:dyDescent="0.3">
      <c r="A3073" s="132" t="s">
        <v>0</v>
      </c>
      <c r="B3073" s="132" t="s">
        <v>0</v>
      </c>
      <c r="C3073" s="132" t="s">
        <v>0</v>
      </c>
      <c r="D3073" s="135" t="s">
        <v>0</v>
      </c>
      <c r="E3073" s="135" t="s">
        <v>0</v>
      </c>
      <c r="F3073" s="135" t="s">
        <v>0</v>
      </c>
      <c r="G3073" s="138" t="s">
        <v>0</v>
      </c>
      <c r="H3073" s="5" t="s">
        <v>54</v>
      </c>
      <c r="I3073" s="89" t="s">
        <v>9</v>
      </c>
      <c r="J3073" s="89" t="s">
        <v>1606</v>
      </c>
      <c r="K3073" s="89" t="s">
        <v>1534</v>
      </c>
      <c r="L3073" s="89" t="s">
        <v>1592</v>
      </c>
      <c r="M3073" s="89" t="s">
        <v>1593</v>
      </c>
      <c r="N3073" s="89" t="s">
        <v>1594</v>
      </c>
      <c r="O3073" s="89" t="s">
        <v>1610</v>
      </c>
      <c r="P3073" s="89" t="s">
        <v>1607</v>
      </c>
      <c r="Q3073" s="89" t="s">
        <v>1595</v>
      </c>
      <c r="R3073" s="89" t="s">
        <v>1596</v>
      </c>
      <c r="S3073" s="89" t="s">
        <v>1597</v>
      </c>
      <c r="T3073" s="89" t="s">
        <v>1598</v>
      </c>
      <c r="U3073" s="89" t="s">
        <v>1599</v>
      </c>
      <c r="V3073" s="89" t="s">
        <v>1600</v>
      </c>
      <c r="W3073" s="89" t="s">
        <v>1608</v>
      </c>
      <c r="X3073" s="89" t="s">
        <v>1609</v>
      </c>
      <c r="Y3073" s="89" t="s">
        <v>1601</v>
      </c>
      <c r="Z3073" s="89" t="s">
        <v>1602</v>
      </c>
      <c r="AA3073" s="89" t="s">
        <v>1603</v>
      </c>
      <c r="AB3073" s="89" t="s">
        <v>1604</v>
      </c>
      <c r="AC3073" s="89" t="s">
        <v>1605</v>
      </c>
      <c r="AD3073" s="90" t="s">
        <v>10</v>
      </c>
      <c r="AE3073" s="90" t="s">
        <v>1606</v>
      </c>
      <c r="AF3073" s="90" t="s">
        <v>1534</v>
      </c>
      <c r="AG3073" s="90" t="s">
        <v>1592</v>
      </c>
      <c r="AH3073" s="90" t="s">
        <v>1593</v>
      </c>
      <c r="AI3073" s="90" t="s">
        <v>1594</v>
      </c>
      <c r="AJ3073" s="90" t="s">
        <v>1611</v>
      </c>
      <c r="AK3073" s="90" t="s">
        <v>1607</v>
      </c>
      <c r="AL3073" s="90" t="s">
        <v>1595</v>
      </c>
      <c r="AM3073" s="90" t="s">
        <v>1596</v>
      </c>
      <c r="AN3073" s="90" t="s">
        <v>1597</v>
      </c>
      <c r="AO3073" s="90" t="s">
        <v>1598</v>
      </c>
      <c r="AP3073" s="90" t="s">
        <v>1599</v>
      </c>
      <c r="AQ3073" s="90" t="s">
        <v>1600</v>
      </c>
      <c r="AR3073" s="90" t="s">
        <v>1608</v>
      </c>
      <c r="AS3073" s="90" t="s">
        <v>1609</v>
      </c>
      <c r="AT3073" s="90" t="s">
        <v>1601</v>
      </c>
      <c r="AU3073" s="90" t="s">
        <v>1602</v>
      </c>
      <c r="AV3073" s="90" t="s">
        <v>1603</v>
      </c>
      <c r="AW3073" s="90" t="s">
        <v>1604</v>
      </c>
      <c r="AX3073" s="90" t="s">
        <v>1605</v>
      </c>
      <c r="AY3073" s="91" t="s">
        <v>11</v>
      </c>
      <c r="AZ3073" s="91" t="s">
        <v>1606</v>
      </c>
      <c r="BA3073" s="91" t="s">
        <v>1534</v>
      </c>
      <c r="BB3073" s="91" t="s">
        <v>1592</v>
      </c>
      <c r="BC3073" s="91" t="s">
        <v>1593</v>
      </c>
      <c r="BD3073" s="91" t="s">
        <v>1594</v>
      </c>
      <c r="BE3073" s="91" t="s">
        <v>1612</v>
      </c>
      <c r="BF3073" s="91" t="s">
        <v>1607</v>
      </c>
      <c r="BG3073" s="91" t="s">
        <v>1595</v>
      </c>
      <c r="BH3073" s="91" t="s">
        <v>1596</v>
      </c>
      <c r="BI3073" s="91" t="s">
        <v>1597</v>
      </c>
      <c r="BJ3073" s="91" t="s">
        <v>1598</v>
      </c>
      <c r="BK3073" s="91" t="s">
        <v>1599</v>
      </c>
      <c r="BL3073" s="91" t="s">
        <v>1600</v>
      </c>
      <c r="BM3073" s="91" t="s">
        <v>1608</v>
      </c>
      <c r="BN3073" s="91" t="s">
        <v>1609</v>
      </c>
      <c r="BO3073" s="91" t="s">
        <v>1601</v>
      </c>
      <c r="BP3073" s="91" t="s">
        <v>1602</v>
      </c>
      <c r="BQ3073" s="91" t="s">
        <v>1603</v>
      </c>
      <c r="BR3073" s="91" t="s">
        <v>1604</v>
      </c>
      <c r="BS3073" s="91" t="s">
        <v>1605</v>
      </c>
      <c r="BT3073" s="5" t="s">
        <v>1671</v>
      </c>
    </row>
    <row r="3074" spans="1:72" x14ac:dyDescent="0.25">
      <c r="A3074" s="133"/>
      <c r="B3074" s="133"/>
      <c r="C3074" s="133"/>
      <c r="D3074" s="136"/>
      <c r="E3074" s="136"/>
      <c r="F3074" s="136"/>
      <c r="G3074" s="139"/>
      <c r="H3074" s="15" t="s">
        <v>0</v>
      </c>
      <c r="I3074" s="9">
        <v>1</v>
      </c>
      <c r="J3074" s="9">
        <v>2</v>
      </c>
      <c r="K3074" s="9">
        <v>3</v>
      </c>
      <c r="L3074" s="9">
        <v>4</v>
      </c>
      <c r="M3074" s="9">
        <v>5</v>
      </c>
      <c r="N3074" s="9">
        <v>6</v>
      </c>
      <c r="O3074" s="9">
        <v>7</v>
      </c>
      <c r="P3074" s="9">
        <v>8</v>
      </c>
      <c r="Q3074" s="9">
        <v>9</v>
      </c>
      <c r="R3074" s="9">
        <v>10</v>
      </c>
      <c r="S3074" s="9">
        <v>11</v>
      </c>
      <c r="T3074" s="9">
        <v>12</v>
      </c>
      <c r="U3074" s="9">
        <v>13</v>
      </c>
      <c r="V3074" s="9">
        <v>14</v>
      </c>
      <c r="W3074" s="9">
        <v>15</v>
      </c>
      <c r="X3074" s="9">
        <v>16</v>
      </c>
      <c r="Y3074" s="9">
        <v>17</v>
      </c>
      <c r="Z3074" s="9">
        <v>18</v>
      </c>
      <c r="AA3074" s="9">
        <v>19</v>
      </c>
      <c r="AB3074" s="9">
        <v>20</v>
      </c>
      <c r="AC3074" s="9">
        <v>21</v>
      </c>
      <c r="AD3074" s="9">
        <v>1</v>
      </c>
      <c r="AE3074" s="9">
        <v>2</v>
      </c>
      <c r="AF3074" s="9">
        <v>3</v>
      </c>
      <c r="AG3074" s="9">
        <v>4</v>
      </c>
      <c r="AH3074" s="9">
        <v>5</v>
      </c>
      <c r="AI3074" s="9">
        <v>6</v>
      </c>
      <c r="AJ3074" s="9">
        <v>7</v>
      </c>
      <c r="AK3074" s="9">
        <v>8</v>
      </c>
      <c r="AL3074" s="9">
        <v>9</v>
      </c>
      <c r="AM3074" s="9">
        <v>10</v>
      </c>
      <c r="AN3074" s="9">
        <v>11</v>
      </c>
      <c r="AO3074" s="9">
        <v>12</v>
      </c>
      <c r="AP3074" s="9">
        <v>13</v>
      </c>
      <c r="AQ3074" s="9">
        <v>14</v>
      </c>
      <c r="AR3074" s="9">
        <v>15</v>
      </c>
      <c r="AS3074" s="9">
        <v>16</v>
      </c>
      <c r="AT3074" s="9">
        <v>17</v>
      </c>
      <c r="AU3074" s="9">
        <v>18</v>
      </c>
      <c r="AV3074" s="9">
        <v>19</v>
      </c>
      <c r="AW3074" s="9">
        <v>20</v>
      </c>
      <c r="AX3074" s="9">
        <v>21</v>
      </c>
      <c r="AY3074" s="9">
        <v>1</v>
      </c>
      <c r="AZ3074" s="9">
        <v>2</v>
      </c>
      <c r="BA3074" s="9">
        <v>3</v>
      </c>
      <c r="BB3074" s="9">
        <v>4</v>
      </c>
      <c r="BC3074" s="9">
        <v>5</v>
      </c>
      <c r="BD3074" s="9">
        <v>6</v>
      </c>
      <c r="BE3074" s="9">
        <v>7</v>
      </c>
      <c r="BF3074" s="9">
        <v>8</v>
      </c>
      <c r="BG3074" s="9">
        <v>9</v>
      </c>
      <c r="BH3074" s="9">
        <v>10</v>
      </c>
      <c r="BI3074" s="9">
        <v>11</v>
      </c>
      <c r="BJ3074" s="9">
        <v>12</v>
      </c>
      <c r="BK3074" s="9">
        <v>13</v>
      </c>
      <c r="BL3074" s="9">
        <v>14</v>
      </c>
      <c r="BM3074" s="9">
        <v>15</v>
      </c>
      <c r="BN3074" s="9">
        <v>16</v>
      </c>
      <c r="BO3074" s="9">
        <v>17</v>
      </c>
      <c r="BP3074" s="9">
        <v>18</v>
      </c>
      <c r="BQ3074" s="9">
        <v>19</v>
      </c>
      <c r="BR3074" s="9">
        <v>20</v>
      </c>
      <c r="BS3074" s="9">
        <v>21</v>
      </c>
      <c r="BT3074" s="9">
        <v>9</v>
      </c>
    </row>
    <row r="3075" spans="1:72" x14ac:dyDescent="0.25">
      <c r="A3075" s="133"/>
      <c r="B3075" s="133"/>
      <c r="C3075" s="133"/>
      <c r="D3075" s="136"/>
      <c r="E3075" s="136"/>
      <c r="F3075" s="136"/>
      <c r="G3075" s="139"/>
      <c r="H3075" s="16" t="s">
        <v>110</v>
      </c>
      <c r="I3075" s="17">
        <f t="shared" ref="I3075:AA3075" si="4750">SUM(I3071)</f>
        <v>0</v>
      </c>
      <c r="J3075" s="17">
        <f t="shared" si="4750"/>
        <v>0</v>
      </c>
      <c r="K3075" s="17">
        <f t="shared" si="4750"/>
        <v>0</v>
      </c>
      <c r="L3075" s="17">
        <f t="shared" si="4750"/>
        <v>0</v>
      </c>
      <c r="M3075" s="17">
        <f t="shared" si="4750"/>
        <v>0</v>
      </c>
      <c r="N3075" s="17">
        <f t="shared" si="4750"/>
        <v>0</v>
      </c>
      <c r="O3075" s="17">
        <f t="shared" ref="O3075" si="4751">SUM(O3071)</f>
        <v>0</v>
      </c>
      <c r="P3075" s="17">
        <f t="shared" si="4750"/>
        <v>0</v>
      </c>
      <c r="Q3075" s="17">
        <f t="shared" si="4750"/>
        <v>0</v>
      </c>
      <c r="R3075" s="17">
        <f t="shared" si="4750"/>
        <v>0</v>
      </c>
      <c r="S3075" s="17">
        <f t="shared" si="4750"/>
        <v>0</v>
      </c>
      <c r="T3075" s="17">
        <f t="shared" si="4750"/>
        <v>0</v>
      </c>
      <c r="U3075" s="17">
        <f t="shared" si="4750"/>
        <v>0</v>
      </c>
      <c r="V3075" s="17">
        <f t="shared" si="4750"/>
        <v>0</v>
      </c>
      <c r="W3075" s="17">
        <f t="shared" si="4750"/>
        <v>0</v>
      </c>
      <c r="X3075" s="17">
        <f t="shared" si="4750"/>
        <v>0</v>
      </c>
      <c r="Y3075" s="17">
        <f t="shared" si="4750"/>
        <v>0</v>
      </c>
      <c r="Z3075" s="17">
        <f t="shared" si="4750"/>
        <v>0</v>
      </c>
      <c r="AA3075" s="17">
        <f t="shared" si="4750"/>
        <v>0</v>
      </c>
      <c r="AB3075" s="17">
        <v>0</v>
      </c>
      <c r="AC3075" s="17">
        <v>0</v>
      </c>
      <c r="AD3075" s="17">
        <f t="shared" ref="AD3075:AV3075" si="4752">SUM(AD3071)</f>
        <v>0</v>
      </c>
      <c r="AE3075" s="17">
        <f t="shared" si="4752"/>
        <v>0</v>
      </c>
      <c r="AF3075" s="17">
        <f t="shared" si="4752"/>
        <v>0</v>
      </c>
      <c r="AG3075" s="17">
        <f t="shared" si="4752"/>
        <v>0</v>
      </c>
      <c r="AH3075" s="17">
        <f t="shared" si="4752"/>
        <v>0</v>
      </c>
      <c r="AI3075" s="17">
        <f t="shared" si="4752"/>
        <v>0</v>
      </c>
      <c r="AJ3075" s="17">
        <f t="shared" ref="AJ3075" si="4753">SUM(AJ3071)</f>
        <v>0</v>
      </c>
      <c r="AK3075" s="17">
        <f t="shared" si="4752"/>
        <v>0</v>
      </c>
      <c r="AL3075" s="17">
        <f t="shared" si="4752"/>
        <v>0</v>
      </c>
      <c r="AM3075" s="17">
        <f t="shared" si="4752"/>
        <v>0</v>
      </c>
      <c r="AN3075" s="17">
        <f t="shared" si="4752"/>
        <v>0</v>
      </c>
      <c r="AO3075" s="17">
        <f t="shared" si="4752"/>
        <v>0</v>
      </c>
      <c r="AP3075" s="17">
        <f t="shared" si="4752"/>
        <v>0</v>
      </c>
      <c r="AQ3075" s="17">
        <f t="shared" si="4752"/>
        <v>0</v>
      </c>
      <c r="AR3075" s="17">
        <f t="shared" si="4752"/>
        <v>0</v>
      </c>
      <c r="AS3075" s="17">
        <f t="shared" si="4752"/>
        <v>0</v>
      </c>
      <c r="AT3075" s="17">
        <f t="shared" si="4752"/>
        <v>0</v>
      </c>
      <c r="AU3075" s="17">
        <f t="shared" si="4752"/>
        <v>0</v>
      </c>
      <c r="AV3075" s="17">
        <f t="shared" si="4752"/>
        <v>0</v>
      </c>
      <c r="AW3075" s="17">
        <v>0</v>
      </c>
      <c r="AX3075" s="17">
        <v>0</v>
      </c>
      <c r="AY3075" s="17">
        <f t="shared" ref="AY3075:BQ3075" si="4754">SUM(AY3071)</f>
        <v>0</v>
      </c>
      <c r="AZ3075" s="17">
        <f t="shared" si="4754"/>
        <v>0</v>
      </c>
      <c r="BA3075" s="17">
        <f t="shared" si="4754"/>
        <v>0</v>
      </c>
      <c r="BB3075" s="17">
        <f t="shared" si="4754"/>
        <v>0</v>
      </c>
      <c r="BC3075" s="17">
        <f t="shared" si="4754"/>
        <v>0</v>
      </c>
      <c r="BD3075" s="17">
        <f t="shared" si="4754"/>
        <v>0</v>
      </c>
      <c r="BE3075" s="17">
        <f t="shared" ref="BE3075" si="4755">SUM(BE3071)</f>
        <v>0</v>
      </c>
      <c r="BF3075" s="17">
        <f t="shared" si="4754"/>
        <v>0</v>
      </c>
      <c r="BG3075" s="17">
        <f t="shared" si="4754"/>
        <v>0</v>
      </c>
      <c r="BH3075" s="17">
        <f t="shared" si="4754"/>
        <v>0</v>
      </c>
      <c r="BI3075" s="17">
        <f t="shared" si="4754"/>
        <v>0</v>
      </c>
      <c r="BJ3075" s="17">
        <f t="shared" si="4754"/>
        <v>0</v>
      </c>
      <c r="BK3075" s="17">
        <f t="shared" si="4754"/>
        <v>0</v>
      </c>
      <c r="BL3075" s="17">
        <f t="shared" si="4754"/>
        <v>0</v>
      </c>
      <c r="BM3075" s="17">
        <f t="shared" si="4754"/>
        <v>0</v>
      </c>
      <c r="BN3075" s="17">
        <f t="shared" si="4754"/>
        <v>0</v>
      </c>
      <c r="BO3075" s="17">
        <f t="shared" si="4754"/>
        <v>0</v>
      </c>
      <c r="BP3075" s="17">
        <f t="shared" si="4754"/>
        <v>0</v>
      </c>
      <c r="BQ3075" s="17">
        <f t="shared" si="4754"/>
        <v>0</v>
      </c>
      <c r="BR3075" s="17">
        <v>0</v>
      </c>
      <c r="BS3075" s="17">
        <v>0</v>
      </c>
      <c r="BT3075" s="17" t="e">
        <f>IF(#REF!=0,"-",#REF!/#REF!*100)</f>
        <v>#REF!</v>
      </c>
    </row>
    <row r="3076" spans="1:72" x14ac:dyDescent="0.25">
      <c r="A3076" s="134"/>
      <c r="B3076" s="134"/>
      <c r="C3076" s="134"/>
      <c r="D3076" s="137"/>
      <c r="E3076" s="137"/>
      <c r="F3076" s="137"/>
      <c r="G3076" s="140"/>
      <c r="H3076" s="18" t="s">
        <v>55</v>
      </c>
      <c r="I3076" s="17">
        <f t="shared" ref="I3076:AA3076" si="4756">SUM(I3075)</f>
        <v>0</v>
      </c>
      <c r="J3076" s="17">
        <f t="shared" si="4756"/>
        <v>0</v>
      </c>
      <c r="K3076" s="17">
        <f t="shared" si="4756"/>
        <v>0</v>
      </c>
      <c r="L3076" s="17">
        <f t="shared" si="4756"/>
        <v>0</v>
      </c>
      <c r="M3076" s="17">
        <f t="shared" si="4756"/>
        <v>0</v>
      </c>
      <c r="N3076" s="17">
        <f t="shared" si="4756"/>
        <v>0</v>
      </c>
      <c r="O3076" s="17">
        <f t="shared" ref="O3076" si="4757">SUM(O3075)</f>
        <v>0</v>
      </c>
      <c r="P3076" s="17">
        <f t="shared" si="4756"/>
        <v>0</v>
      </c>
      <c r="Q3076" s="17">
        <f t="shared" si="4756"/>
        <v>0</v>
      </c>
      <c r="R3076" s="17">
        <f t="shared" si="4756"/>
        <v>0</v>
      </c>
      <c r="S3076" s="17">
        <f t="shared" si="4756"/>
        <v>0</v>
      </c>
      <c r="T3076" s="17">
        <f t="shared" si="4756"/>
        <v>0</v>
      </c>
      <c r="U3076" s="17">
        <f t="shared" si="4756"/>
        <v>0</v>
      </c>
      <c r="V3076" s="17">
        <f t="shared" si="4756"/>
        <v>0</v>
      </c>
      <c r="W3076" s="17">
        <f t="shared" si="4756"/>
        <v>0</v>
      </c>
      <c r="X3076" s="17">
        <f t="shared" si="4756"/>
        <v>0</v>
      </c>
      <c r="Y3076" s="17">
        <f t="shared" si="4756"/>
        <v>0</v>
      </c>
      <c r="Z3076" s="17">
        <f t="shared" si="4756"/>
        <v>0</v>
      </c>
      <c r="AA3076" s="17">
        <f t="shared" si="4756"/>
        <v>0</v>
      </c>
      <c r="AB3076" s="17">
        <v>0</v>
      </c>
      <c r="AC3076" s="17">
        <v>0</v>
      </c>
      <c r="AD3076" s="17">
        <f t="shared" ref="AD3076:AV3076" si="4758">SUM(AD3075)</f>
        <v>0</v>
      </c>
      <c r="AE3076" s="17">
        <f t="shared" si="4758"/>
        <v>0</v>
      </c>
      <c r="AF3076" s="17">
        <f t="shared" si="4758"/>
        <v>0</v>
      </c>
      <c r="AG3076" s="17">
        <f t="shared" si="4758"/>
        <v>0</v>
      </c>
      <c r="AH3076" s="17">
        <f t="shared" si="4758"/>
        <v>0</v>
      </c>
      <c r="AI3076" s="17">
        <f t="shared" si="4758"/>
        <v>0</v>
      </c>
      <c r="AJ3076" s="17">
        <f t="shared" ref="AJ3076" si="4759">SUM(AJ3075)</f>
        <v>0</v>
      </c>
      <c r="AK3076" s="17">
        <f t="shared" si="4758"/>
        <v>0</v>
      </c>
      <c r="AL3076" s="17">
        <f t="shared" si="4758"/>
        <v>0</v>
      </c>
      <c r="AM3076" s="17">
        <f t="shared" si="4758"/>
        <v>0</v>
      </c>
      <c r="AN3076" s="17">
        <f t="shared" si="4758"/>
        <v>0</v>
      </c>
      <c r="AO3076" s="17">
        <f t="shared" si="4758"/>
        <v>0</v>
      </c>
      <c r="AP3076" s="17">
        <f t="shared" si="4758"/>
        <v>0</v>
      </c>
      <c r="AQ3076" s="17">
        <f t="shared" si="4758"/>
        <v>0</v>
      </c>
      <c r="AR3076" s="17">
        <f t="shared" si="4758"/>
        <v>0</v>
      </c>
      <c r="AS3076" s="17">
        <f t="shared" si="4758"/>
        <v>0</v>
      </c>
      <c r="AT3076" s="17">
        <f t="shared" si="4758"/>
        <v>0</v>
      </c>
      <c r="AU3076" s="17">
        <f t="shared" si="4758"/>
        <v>0</v>
      </c>
      <c r="AV3076" s="17">
        <f t="shared" si="4758"/>
        <v>0</v>
      </c>
      <c r="AW3076" s="17">
        <v>0</v>
      </c>
      <c r="AX3076" s="17">
        <v>0</v>
      </c>
      <c r="AY3076" s="17">
        <f t="shared" ref="AY3076:BQ3076" si="4760">SUM(AY3075)</f>
        <v>0</v>
      </c>
      <c r="AZ3076" s="17">
        <f t="shared" si="4760"/>
        <v>0</v>
      </c>
      <c r="BA3076" s="17">
        <f t="shared" si="4760"/>
        <v>0</v>
      </c>
      <c r="BB3076" s="17">
        <f t="shared" si="4760"/>
        <v>0</v>
      </c>
      <c r="BC3076" s="17">
        <f t="shared" si="4760"/>
        <v>0</v>
      </c>
      <c r="BD3076" s="17">
        <f t="shared" si="4760"/>
        <v>0</v>
      </c>
      <c r="BE3076" s="17">
        <f t="shared" ref="BE3076" si="4761">SUM(BE3075)</f>
        <v>0</v>
      </c>
      <c r="BF3076" s="17">
        <f t="shared" si="4760"/>
        <v>0</v>
      </c>
      <c r="BG3076" s="17">
        <f t="shared" si="4760"/>
        <v>0</v>
      </c>
      <c r="BH3076" s="17">
        <f t="shared" si="4760"/>
        <v>0</v>
      </c>
      <c r="BI3076" s="17">
        <f t="shared" si="4760"/>
        <v>0</v>
      </c>
      <c r="BJ3076" s="17">
        <f t="shared" si="4760"/>
        <v>0</v>
      </c>
      <c r="BK3076" s="17">
        <f t="shared" si="4760"/>
        <v>0</v>
      </c>
      <c r="BL3076" s="17">
        <f t="shared" si="4760"/>
        <v>0</v>
      </c>
      <c r="BM3076" s="17">
        <f t="shared" si="4760"/>
        <v>0</v>
      </c>
      <c r="BN3076" s="17">
        <f t="shared" si="4760"/>
        <v>0</v>
      </c>
      <c r="BO3076" s="17">
        <f t="shared" si="4760"/>
        <v>0</v>
      </c>
      <c r="BP3076" s="17">
        <f t="shared" si="4760"/>
        <v>0</v>
      </c>
      <c r="BQ3076" s="17">
        <f t="shared" si="4760"/>
        <v>0</v>
      </c>
      <c r="BR3076" s="17">
        <v>0</v>
      </c>
      <c r="BS3076" s="17">
        <v>0</v>
      </c>
      <c r="BT3076" s="17" t="e">
        <f>IF(#REF!=0,"-",#REF!/#REF!*100)</f>
        <v>#REF!</v>
      </c>
    </row>
    <row r="3077" spans="1:72" x14ac:dyDescent="0.25">
      <c r="A3077" s="13" t="s">
        <v>0</v>
      </c>
      <c r="B3077" s="13" t="s">
        <v>0</v>
      </c>
      <c r="C3077" s="13" t="s">
        <v>0</v>
      </c>
      <c r="D3077" s="98" t="s">
        <v>0</v>
      </c>
      <c r="E3077" s="98" t="s">
        <v>0</v>
      </c>
      <c r="F3077" s="98" t="s">
        <v>0</v>
      </c>
      <c r="G3077" s="13" t="s">
        <v>0</v>
      </c>
      <c r="H3077" s="10" t="s">
        <v>1061</v>
      </c>
      <c r="I3077" s="11">
        <f t="shared" ref="I3077:AA3077" si="4762">SUM(I3071)</f>
        <v>0</v>
      </c>
      <c r="J3077" s="11">
        <f t="shared" si="4762"/>
        <v>0</v>
      </c>
      <c r="K3077" s="11">
        <f t="shared" si="4762"/>
        <v>0</v>
      </c>
      <c r="L3077" s="11">
        <f t="shared" si="4762"/>
        <v>0</v>
      </c>
      <c r="M3077" s="11">
        <f t="shared" si="4762"/>
        <v>0</v>
      </c>
      <c r="N3077" s="11">
        <f t="shared" si="4762"/>
        <v>0</v>
      </c>
      <c r="O3077" s="11">
        <f t="shared" ref="O3077" si="4763">SUM(O3071)</f>
        <v>0</v>
      </c>
      <c r="P3077" s="11">
        <f t="shared" si="4762"/>
        <v>0</v>
      </c>
      <c r="Q3077" s="11">
        <f t="shared" si="4762"/>
        <v>0</v>
      </c>
      <c r="R3077" s="11">
        <f t="shared" si="4762"/>
        <v>0</v>
      </c>
      <c r="S3077" s="11">
        <f t="shared" si="4762"/>
        <v>0</v>
      </c>
      <c r="T3077" s="11">
        <f t="shared" si="4762"/>
        <v>0</v>
      </c>
      <c r="U3077" s="11">
        <f t="shared" si="4762"/>
        <v>0</v>
      </c>
      <c r="V3077" s="11">
        <f t="shared" si="4762"/>
        <v>0</v>
      </c>
      <c r="W3077" s="11">
        <f t="shared" si="4762"/>
        <v>0</v>
      </c>
      <c r="X3077" s="11">
        <f t="shared" si="4762"/>
        <v>0</v>
      </c>
      <c r="Y3077" s="11">
        <f t="shared" si="4762"/>
        <v>0</v>
      </c>
      <c r="Z3077" s="11">
        <f t="shared" si="4762"/>
        <v>0</v>
      </c>
      <c r="AA3077" s="11">
        <f t="shared" si="4762"/>
        <v>0</v>
      </c>
      <c r="AB3077" s="11">
        <v>0</v>
      </c>
      <c r="AC3077" s="11">
        <v>0</v>
      </c>
      <c r="AD3077" s="11">
        <f t="shared" ref="AD3077:AV3077" si="4764">SUM(AD3071)</f>
        <v>0</v>
      </c>
      <c r="AE3077" s="11">
        <f t="shared" si="4764"/>
        <v>0</v>
      </c>
      <c r="AF3077" s="11">
        <f t="shared" si="4764"/>
        <v>0</v>
      </c>
      <c r="AG3077" s="11">
        <f t="shared" si="4764"/>
        <v>0</v>
      </c>
      <c r="AH3077" s="11">
        <f t="shared" si="4764"/>
        <v>0</v>
      </c>
      <c r="AI3077" s="11">
        <f t="shared" si="4764"/>
        <v>0</v>
      </c>
      <c r="AJ3077" s="11">
        <f t="shared" ref="AJ3077" si="4765">SUM(AJ3071)</f>
        <v>0</v>
      </c>
      <c r="AK3077" s="11">
        <f t="shared" si="4764"/>
        <v>0</v>
      </c>
      <c r="AL3077" s="11">
        <f t="shared" si="4764"/>
        <v>0</v>
      </c>
      <c r="AM3077" s="11">
        <f t="shared" si="4764"/>
        <v>0</v>
      </c>
      <c r="AN3077" s="11">
        <f t="shared" si="4764"/>
        <v>0</v>
      </c>
      <c r="AO3077" s="11">
        <f t="shared" si="4764"/>
        <v>0</v>
      </c>
      <c r="AP3077" s="11">
        <f t="shared" si="4764"/>
        <v>0</v>
      </c>
      <c r="AQ3077" s="11">
        <f t="shared" si="4764"/>
        <v>0</v>
      </c>
      <c r="AR3077" s="11">
        <f t="shared" si="4764"/>
        <v>0</v>
      </c>
      <c r="AS3077" s="11">
        <f t="shared" si="4764"/>
        <v>0</v>
      </c>
      <c r="AT3077" s="11">
        <f t="shared" si="4764"/>
        <v>0</v>
      </c>
      <c r="AU3077" s="11">
        <f t="shared" si="4764"/>
        <v>0</v>
      </c>
      <c r="AV3077" s="11">
        <f t="shared" si="4764"/>
        <v>0</v>
      </c>
      <c r="AW3077" s="11">
        <v>0</v>
      </c>
      <c r="AX3077" s="11">
        <v>0</v>
      </c>
      <c r="AY3077" s="11">
        <f t="shared" ref="AY3077:BQ3077" si="4766">SUM(AY3071)</f>
        <v>0</v>
      </c>
      <c r="AZ3077" s="11">
        <f t="shared" si="4766"/>
        <v>0</v>
      </c>
      <c r="BA3077" s="11">
        <f t="shared" si="4766"/>
        <v>0</v>
      </c>
      <c r="BB3077" s="11">
        <f t="shared" si="4766"/>
        <v>0</v>
      </c>
      <c r="BC3077" s="11">
        <f t="shared" si="4766"/>
        <v>0</v>
      </c>
      <c r="BD3077" s="11">
        <f t="shared" si="4766"/>
        <v>0</v>
      </c>
      <c r="BE3077" s="11">
        <f t="shared" ref="BE3077" si="4767">SUM(BE3071)</f>
        <v>0</v>
      </c>
      <c r="BF3077" s="11">
        <f t="shared" si="4766"/>
        <v>0</v>
      </c>
      <c r="BG3077" s="11">
        <f t="shared" si="4766"/>
        <v>0</v>
      </c>
      <c r="BH3077" s="11">
        <f t="shared" si="4766"/>
        <v>0</v>
      </c>
      <c r="BI3077" s="11">
        <f t="shared" si="4766"/>
        <v>0</v>
      </c>
      <c r="BJ3077" s="11">
        <f t="shared" si="4766"/>
        <v>0</v>
      </c>
      <c r="BK3077" s="11">
        <f t="shared" si="4766"/>
        <v>0</v>
      </c>
      <c r="BL3077" s="11">
        <f t="shared" si="4766"/>
        <v>0</v>
      </c>
      <c r="BM3077" s="11">
        <f t="shared" si="4766"/>
        <v>0</v>
      </c>
      <c r="BN3077" s="11">
        <f t="shared" si="4766"/>
        <v>0</v>
      </c>
      <c r="BO3077" s="11">
        <f t="shared" si="4766"/>
        <v>0</v>
      </c>
      <c r="BP3077" s="11">
        <f t="shared" si="4766"/>
        <v>0</v>
      </c>
      <c r="BQ3077" s="11">
        <f t="shared" si="4766"/>
        <v>0</v>
      </c>
      <c r="BR3077" s="11">
        <v>0</v>
      </c>
      <c r="BS3077" s="11">
        <v>0</v>
      </c>
      <c r="BT3077" s="11" t="e">
        <f>IF(#REF!=0,"-",#REF!/#REF!*100)</f>
        <v>#REF!</v>
      </c>
    </row>
    <row r="3078" spans="1:72" x14ac:dyDescent="0.25">
      <c r="A3078" s="13" t="s">
        <v>0</v>
      </c>
      <c r="B3078" s="13" t="s">
        <v>0</v>
      </c>
      <c r="C3078" s="13" t="s">
        <v>0</v>
      </c>
      <c r="D3078" s="98" t="s">
        <v>0</v>
      </c>
      <c r="E3078" s="98" t="s">
        <v>0</v>
      </c>
      <c r="F3078" s="98" t="s">
        <v>0</v>
      </c>
      <c r="G3078" s="13" t="s">
        <v>0</v>
      </c>
      <c r="H3078" s="2" t="s">
        <v>53</v>
      </c>
      <c r="I3078" s="13" t="s">
        <v>0</v>
      </c>
      <c r="J3078" s="13"/>
      <c r="K3078" s="13"/>
      <c r="L3078" s="13"/>
      <c r="M3078" s="13"/>
      <c r="N3078" s="13"/>
      <c r="O3078" s="13" t="e">
        <f t="shared" si="4720"/>
        <v>#VALUE!</v>
      </c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>
        <v>0</v>
      </c>
      <c r="AC3078" s="13" t="e">
        <v>#VALUE!</v>
      </c>
      <c r="AD3078" s="13" t="s">
        <v>0</v>
      </c>
      <c r="AE3078" s="13"/>
      <c r="AF3078" s="13"/>
      <c r="AG3078" s="13"/>
      <c r="AH3078" s="13"/>
      <c r="AI3078" s="13"/>
      <c r="AJ3078" s="13" t="e">
        <f t="shared" si="4721"/>
        <v>#VALUE!</v>
      </c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>
        <v>0</v>
      </c>
      <c r="AX3078" s="13" t="e">
        <v>#VALUE!</v>
      </c>
      <c r="AY3078" s="13" t="s">
        <v>0</v>
      </c>
      <c r="AZ3078" s="13"/>
      <c r="BA3078" s="13"/>
      <c r="BB3078" s="13"/>
      <c r="BC3078" s="13"/>
      <c r="BD3078" s="13"/>
      <c r="BE3078" s="13" t="e">
        <f t="shared" si="4722"/>
        <v>#VALUE!</v>
      </c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>
        <v>0</v>
      </c>
      <c r="BS3078" s="13" t="e">
        <v>#VALUE!</v>
      </c>
      <c r="BT3078" s="12" t="e">
        <f>IF(#REF!=0,"-",#REF!/#REF!*100)</f>
        <v>#REF!</v>
      </c>
    </row>
    <row r="3079" spans="1:72" x14ac:dyDescent="0.25">
      <c r="A3079" s="13" t="s">
        <v>0</v>
      </c>
      <c r="B3079" s="13" t="s">
        <v>0</v>
      </c>
      <c r="C3079" s="13" t="s">
        <v>0</v>
      </c>
      <c r="D3079" s="98" t="s">
        <v>0</v>
      </c>
      <c r="E3079" s="98" t="s">
        <v>0</v>
      </c>
      <c r="F3079" s="98" t="s">
        <v>0</v>
      </c>
      <c r="G3079" s="13" t="s">
        <v>0</v>
      </c>
      <c r="H3079" s="20" t="s">
        <v>0</v>
      </c>
      <c r="I3079" s="21" t="s">
        <v>0</v>
      </c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>
        <v>0</v>
      </c>
      <c r="AC3079" s="21">
        <v>0</v>
      </c>
      <c r="AD3079" s="21" t="s">
        <v>0</v>
      </c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>
        <v>0</v>
      </c>
      <c r="AX3079" s="21">
        <v>0</v>
      </c>
      <c r="AY3079" s="21" t="s">
        <v>0</v>
      </c>
      <c r="AZ3079" s="21"/>
      <c r="BA3079" s="21"/>
      <c r="BB3079" s="21"/>
      <c r="BC3079" s="21"/>
      <c r="BD3079" s="21"/>
      <c r="BE3079" s="21"/>
      <c r="BF3079" s="21"/>
      <c r="BG3079" s="21"/>
      <c r="BH3079" s="21"/>
      <c r="BI3079" s="21"/>
      <c r="BJ3079" s="21"/>
      <c r="BK3079" s="21"/>
      <c r="BL3079" s="21"/>
      <c r="BM3079" s="21"/>
      <c r="BN3079" s="21"/>
      <c r="BO3079" s="21"/>
      <c r="BP3079" s="21"/>
      <c r="BQ3079" s="21"/>
      <c r="BR3079" s="21">
        <v>0</v>
      </c>
      <c r="BS3079" s="21">
        <v>0</v>
      </c>
      <c r="BT3079" s="21"/>
    </row>
    <row r="3080" spans="1:72" x14ac:dyDescent="0.25">
      <c r="A3080" s="13" t="s">
        <v>0</v>
      </c>
      <c r="B3080" s="13" t="s">
        <v>0</v>
      </c>
      <c r="C3080" s="13" t="s">
        <v>0</v>
      </c>
      <c r="D3080" s="98" t="s">
        <v>0</v>
      </c>
      <c r="E3080" s="98" t="s">
        <v>0</v>
      </c>
      <c r="F3080" s="98" t="s">
        <v>0</v>
      </c>
      <c r="G3080" s="13" t="s">
        <v>0</v>
      </c>
      <c r="H3080" s="10" t="s">
        <v>1062</v>
      </c>
      <c r="I3080" s="22">
        <f t="shared" ref="I3080:AA3080" si="4768">SUM(I3077)</f>
        <v>0</v>
      </c>
      <c r="J3080" s="22">
        <f t="shared" si="4768"/>
        <v>0</v>
      </c>
      <c r="K3080" s="22">
        <f t="shared" si="4768"/>
        <v>0</v>
      </c>
      <c r="L3080" s="22">
        <f t="shared" si="4768"/>
        <v>0</v>
      </c>
      <c r="M3080" s="22">
        <f t="shared" si="4768"/>
        <v>0</v>
      </c>
      <c r="N3080" s="22">
        <f t="shared" si="4768"/>
        <v>0</v>
      </c>
      <c r="O3080" s="22">
        <f t="shared" si="4768"/>
        <v>0</v>
      </c>
      <c r="P3080" s="22">
        <f t="shared" si="4768"/>
        <v>0</v>
      </c>
      <c r="Q3080" s="22">
        <f t="shared" si="4768"/>
        <v>0</v>
      </c>
      <c r="R3080" s="22">
        <f t="shared" si="4768"/>
        <v>0</v>
      </c>
      <c r="S3080" s="22">
        <f t="shared" si="4768"/>
        <v>0</v>
      </c>
      <c r="T3080" s="22">
        <f t="shared" si="4768"/>
        <v>0</v>
      </c>
      <c r="U3080" s="22">
        <f t="shared" si="4768"/>
        <v>0</v>
      </c>
      <c r="V3080" s="22">
        <f t="shared" si="4768"/>
        <v>0</v>
      </c>
      <c r="W3080" s="22">
        <f t="shared" si="4768"/>
        <v>0</v>
      </c>
      <c r="X3080" s="22">
        <f t="shared" si="4768"/>
        <v>0</v>
      </c>
      <c r="Y3080" s="22">
        <f t="shared" si="4768"/>
        <v>0</v>
      </c>
      <c r="Z3080" s="22">
        <f t="shared" si="4768"/>
        <v>0</v>
      </c>
      <c r="AA3080" s="22">
        <f t="shared" si="4768"/>
        <v>0</v>
      </c>
      <c r="AB3080" s="22">
        <v>0</v>
      </c>
      <c r="AC3080" s="22">
        <v>0</v>
      </c>
      <c r="AD3080" s="22">
        <f t="shared" ref="AD3080:AV3080" si="4769">SUM(AD3077)</f>
        <v>0</v>
      </c>
      <c r="AE3080" s="22">
        <f t="shared" si="4769"/>
        <v>0</v>
      </c>
      <c r="AF3080" s="22">
        <f t="shared" si="4769"/>
        <v>0</v>
      </c>
      <c r="AG3080" s="22">
        <f t="shared" si="4769"/>
        <v>0</v>
      </c>
      <c r="AH3080" s="22">
        <f t="shared" si="4769"/>
        <v>0</v>
      </c>
      <c r="AI3080" s="22">
        <f t="shared" si="4769"/>
        <v>0</v>
      </c>
      <c r="AJ3080" s="22">
        <f t="shared" si="4769"/>
        <v>0</v>
      </c>
      <c r="AK3080" s="22">
        <f t="shared" si="4769"/>
        <v>0</v>
      </c>
      <c r="AL3080" s="22">
        <f t="shared" si="4769"/>
        <v>0</v>
      </c>
      <c r="AM3080" s="22">
        <f t="shared" si="4769"/>
        <v>0</v>
      </c>
      <c r="AN3080" s="22">
        <f t="shared" si="4769"/>
        <v>0</v>
      </c>
      <c r="AO3080" s="22">
        <f t="shared" si="4769"/>
        <v>0</v>
      </c>
      <c r="AP3080" s="22">
        <f t="shared" si="4769"/>
        <v>0</v>
      </c>
      <c r="AQ3080" s="22">
        <f t="shared" si="4769"/>
        <v>0</v>
      </c>
      <c r="AR3080" s="22">
        <f t="shared" si="4769"/>
        <v>0</v>
      </c>
      <c r="AS3080" s="22">
        <f t="shared" si="4769"/>
        <v>0</v>
      </c>
      <c r="AT3080" s="22">
        <f t="shared" si="4769"/>
        <v>0</v>
      </c>
      <c r="AU3080" s="22">
        <f t="shared" si="4769"/>
        <v>0</v>
      </c>
      <c r="AV3080" s="22">
        <f t="shared" si="4769"/>
        <v>0</v>
      </c>
      <c r="AW3080" s="22">
        <v>0</v>
      </c>
      <c r="AX3080" s="22">
        <v>0</v>
      </c>
      <c r="AY3080" s="22">
        <f t="shared" ref="AY3080:BQ3080" si="4770">SUM(AY3077)</f>
        <v>0</v>
      </c>
      <c r="AZ3080" s="22">
        <f t="shared" si="4770"/>
        <v>0</v>
      </c>
      <c r="BA3080" s="22">
        <f t="shared" si="4770"/>
        <v>0</v>
      </c>
      <c r="BB3080" s="22">
        <f t="shared" si="4770"/>
        <v>0</v>
      </c>
      <c r="BC3080" s="22">
        <f t="shared" si="4770"/>
        <v>0</v>
      </c>
      <c r="BD3080" s="22">
        <f t="shared" si="4770"/>
        <v>0</v>
      </c>
      <c r="BE3080" s="22">
        <f t="shared" si="4770"/>
        <v>0</v>
      </c>
      <c r="BF3080" s="22">
        <f t="shared" si="4770"/>
        <v>0</v>
      </c>
      <c r="BG3080" s="22">
        <f t="shared" si="4770"/>
        <v>0</v>
      </c>
      <c r="BH3080" s="22">
        <f t="shared" si="4770"/>
        <v>0</v>
      </c>
      <c r="BI3080" s="22">
        <f t="shared" si="4770"/>
        <v>0</v>
      </c>
      <c r="BJ3080" s="22">
        <f t="shared" si="4770"/>
        <v>0</v>
      </c>
      <c r="BK3080" s="22">
        <f t="shared" si="4770"/>
        <v>0</v>
      </c>
      <c r="BL3080" s="22">
        <f t="shared" si="4770"/>
        <v>0</v>
      </c>
      <c r="BM3080" s="22">
        <f t="shared" si="4770"/>
        <v>0</v>
      </c>
      <c r="BN3080" s="22">
        <f t="shared" si="4770"/>
        <v>0</v>
      </c>
      <c r="BO3080" s="22">
        <f t="shared" si="4770"/>
        <v>0</v>
      </c>
      <c r="BP3080" s="22">
        <f t="shared" si="4770"/>
        <v>0</v>
      </c>
      <c r="BQ3080" s="22">
        <f t="shared" si="4770"/>
        <v>0</v>
      </c>
      <c r="BR3080" s="22">
        <v>0</v>
      </c>
      <c r="BS3080" s="22">
        <v>0</v>
      </c>
      <c r="BT3080" s="22" t="e">
        <f>IF(#REF!=0,"-",#REF!/#REF!*100)</f>
        <v>#REF!</v>
      </c>
    </row>
    <row r="3081" spans="1:72" x14ac:dyDescent="0.25">
      <c r="A3081" s="13" t="s">
        <v>0</v>
      </c>
      <c r="B3081" s="13" t="s">
        <v>0</v>
      </c>
      <c r="C3081" s="13" t="s">
        <v>0</v>
      </c>
      <c r="D3081" s="98" t="s">
        <v>0</v>
      </c>
      <c r="E3081" s="98" t="s">
        <v>0</v>
      </c>
      <c r="F3081" s="98" t="s">
        <v>0</v>
      </c>
      <c r="G3081" s="13" t="s">
        <v>0</v>
      </c>
      <c r="H3081" s="2" t="s">
        <v>61</v>
      </c>
      <c r="I3081" s="13" t="s">
        <v>0</v>
      </c>
      <c r="J3081" s="13"/>
      <c r="K3081" s="13"/>
      <c r="L3081" s="13"/>
      <c r="M3081" s="13"/>
      <c r="N3081" s="13"/>
      <c r="O3081" s="13" t="e">
        <f t="shared" si="4720"/>
        <v>#VALUE!</v>
      </c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>
        <v>0</v>
      </c>
      <c r="AC3081" s="13" t="e">
        <v>#VALUE!</v>
      </c>
      <c r="AD3081" s="13" t="s">
        <v>0</v>
      </c>
      <c r="AE3081" s="13"/>
      <c r="AF3081" s="13"/>
      <c r="AG3081" s="13"/>
      <c r="AH3081" s="13"/>
      <c r="AI3081" s="13"/>
      <c r="AJ3081" s="13" t="e">
        <f t="shared" si="4721"/>
        <v>#VALUE!</v>
      </c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>
        <v>0</v>
      </c>
      <c r="AX3081" s="13" t="e">
        <v>#VALUE!</v>
      </c>
      <c r="AY3081" s="13" t="s">
        <v>0</v>
      </c>
      <c r="AZ3081" s="13"/>
      <c r="BA3081" s="13"/>
      <c r="BB3081" s="13"/>
      <c r="BC3081" s="13"/>
      <c r="BD3081" s="13"/>
      <c r="BE3081" s="13" t="e">
        <f t="shared" si="4722"/>
        <v>#VALUE!</v>
      </c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>
        <v>0</v>
      </c>
      <c r="BS3081" s="13" t="e">
        <v>#VALUE!</v>
      </c>
      <c r="BT3081" s="12" t="e">
        <f>IF(#REF!=0,"-",#REF!/#REF!*100)</f>
        <v>#REF!</v>
      </c>
    </row>
    <row r="3082" spans="1:72" ht="45" x14ac:dyDescent="0.25">
      <c r="A3082" s="1" t="s">
        <v>1063</v>
      </c>
      <c r="B3082" s="2" t="s">
        <v>0</v>
      </c>
      <c r="C3082" s="2" t="s">
        <v>0</v>
      </c>
      <c r="D3082" s="101" t="s">
        <v>0</v>
      </c>
      <c r="E3082" s="101" t="s">
        <v>0</v>
      </c>
      <c r="F3082" s="101" t="s">
        <v>0</v>
      </c>
      <c r="G3082" s="2" t="s">
        <v>0</v>
      </c>
      <c r="H3082" s="2" t="s">
        <v>1064</v>
      </c>
      <c r="I3082" s="3" t="s">
        <v>0</v>
      </c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>
        <v>0</v>
      </c>
      <c r="AC3082" s="3">
        <v>0</v>
      </c>
      <c r="AD3082" s="3" t="s">
        <v>0</v>
      </c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>
        <v>0</v>
      </c>
      <c r="AX3082" s="3">
        <v>0</v>
      </c>
      <c r="AY3082" s="3" t="s">
        <v>0</v>
      </c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>
        <v>0</v>
      </c>
      <c r="BS3082" s="3">
        <v>0</v>
      </c>
      <c r="BT3082" s="3"/>
    </row>
    <row r="3083" spans="1:72" ht="15.75" thickBot="1" x14ac:dyDescent="0.3">
      <c r="A3083" s="1" t="s">
        <v>1063</v>
      </c>
      <c r="B3083" s="1" t="s">
        <v>1</v>
      </c>
      <c r="C3083" s="4" t="s">
        <v>0</v>
      </c>
      <c r="D3083" s="102" t="s">
        <v>0</v>
      </c>
      <c r="E3083" s="101" t="s">
        <v>0</v>
      </c>
      <c r="F3083" s="101" t="s">
        <v>0</v>
      </c>
      <c r="G3083" s="2" t="s">
        <v>0</v>
      </c>
      <c r="H3083" s="2" t="s">
        <v>0</v>
      </c>
      <c r="I3083" s="3" t="s">
        <v>0</v>
      </c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>
        <v>0</v>
      </c>
      <c r="AC3083" s="3">
        <v>0</v>
      </c>
      <c r="AD3083" s="3" t="s">
        <v>0</v>
      </c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>
        <v>0</v>
      </c>
      <c r="AX3083" s="3">
        <v>0</v>
      </c>
      <c r="AY3083" s="3" t="s">
        <v>0</v>
      </c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>
        <v>0</v>
      </c>
      <c r="BS3083" s="3">
        <v>0</v>
      </c>
      <c r="BT3083" s="3"/>
    </row>
    <row r="3084" spans="1:72" ht="69.75" customHeight="1" thickBot="1" x14ac:dyDescent="0.3">
      <c r="A3084" s="5" t="s">
        <v>2</v>
      </c>
      <c r="B3084" s="5" t="s">
        <v>3</v>
      </c>
      <c r="C3084" s="5" t="s">
        <v>4</v>
      </c>
      <c r="D3084" s="103" t="s">
        <v>0</v>
      </c>
      <c r="E3084" s="112" t="s">
        <v>5</v>
      </c>
      <c r="F3084" s="112" t="s">
        <v>6</v>
      </c>
      <c r="G3084" s="5" t="s">
        <v>7</v>
      </c>
      <c r="H3084" s="5" t="s">
        <v>8</v>
      </c>
      <c r="I3084" s="89" t="s">
        <v>9</v>
      </c>
      <c r="J3084" s="89" t="s">
        <v>1606</v>
      </c>
      <c r="K3084" s="89" t="s">
        <v>1534</v>
      </c>
      <c r="L3084" s="89" t="s">
        <v>1592</v>
      </c>
      <c r="M3084" s="89" t="s">
        <v>1593</v>
      </c>
      <c r="N3084" s="89" t="s">
        <v>1594</v>
      </c>
      <c r="O3084" s="89" t="s">
        <v>1610</v>
      </c>
      <c r="P3084" s="89" t="s">
        <v>1607</v>
      </c>
      <c r="Q3084" s="89" t="s">
        <v>1595</v>
      </c>
      <c r="R3084" s="89" t="s">
        <v>1596</v>
      </c>
      <c r="S3084" s="89" t="s">
        <v>1597</v>
      </c>
      <c r="T3084" s="89" t="s">
        <v>1598</v>
      </c>
      <c r="U3084" s="89" t="s">
        <v>1599</v>
      </c>
      <c r="V3084" s="89" t="s">
        <v>1600</v>
      </c>
      <c r="W3084" s="89" t="s">
        <v>1608</v>
      </c>
      <c r="X3084" s="89" t="s">
        <v>1609</v>
      </c>
      <c r="Y3084" s="89" t="s">
        <v>1601</v>
      </c>
      <c r="Z3084" s="89" t="s">
        <v>1602</v>
      </c>
      <c r="AA3084" s="89" t="s">
        <v>1603</v>
      </c>
      <c r="AB3084" s="89" t="s">
        <v>1604</v>
      </c>
      <c r="AC3084" s="89" t="s">
        <v>1605</v>
      </c>
      <c r="AD3084" s="90" t="s">
        <v>10</v>
      </c>
      <c r="AE3084" s="90" t="s">
        <v>1606</v>
      </c>
      <c r="AF3084" s="90" t="s">
        <v>1534</v>
      </c>
      <c r="AG3084" s="90" t="s">
        <v>1592</v>
      </c>
      <c r="AH3084" s="90" t="s">
        <v>1593</v>
      </c>
      <c r="AI3084" s="90" t="s">
        <v>1594</v>
      </c>
      <c r="AJ3084" s="90" t="s">
        <v>1611</v>
      </c>
      <c r="AK3084" s="90" t="s">
        <v>1607</v>
      </c>
      <c r="AL3084" s="90" t="s">
        <v>1595</v>
      </c>
      <c r="AM3084" s="90" t="s">
        <v>1596</v>
      </c>
      <c r="AN3084" s="90" t="s">
        <v>1597</v>
      </c>
      <c r="AO3084" s="90" t="s">
        <v>1598</v>
      </c>
      <c r="AP3084" s="90" t="s">
        <v>1599</v>
      </c>
      <c r="AQ3084" s="90" t="s">
        <v>1600</v>
      </c>
      <c r="AR3084" s="90" t="s">
        <v>1608</v>
      </c>
      <c r="AS3084" s="90" t="s">
        <v>1609</v>
      </c>
      <c r="AT3084" s="90" t="s">
        <v>1601</v>
      </c>
      <c r="AU3084" s="90" t="s">
        <v>1602</v>
      </c>
      <c r="AV3084" s="90" t="s">
        <v>1603</v>
      </c>
      <c r="AW3084" s="90" t="s">
        <v>1604</v>
      </c>
      <c r="AX3084" s="90" t="s">
        <v>1605</v>
      </c>
      <c r="AY3084" s="91" t="s">
        <v>11</v>
      </c>
      <c r="AZ3084" s="91" t="s">
        <v>1606</v>
      </c>
      <c r="BA3084" s="91" t="s">
        <v>1534</v>
      </c>
      <c r="BB3084" s="91" t="s">
        <v>1592</v>
      </c>
      <c r="BC3084" s="91" t="s">
        <v>1593</v>
      </c>
      <c r="BD3084" s="91" t="s">
        <v>1594</v>
      </c>
      <c r="BE3084" s="91" t="s">
        <v>1612</v>
      </c>
      <c r="BF3084" s="91" t="s">
        <v>1607</v>
      </c>
      <c r="BG3084" s="91" t="s">
        <v>1595</v>
      </c>
      <c r="BH3084" s="91" t="s">
        <v>1596</v>
      </c>
      <c r="BI3084" s="91" t="s">
        <v>1597</v>
      </c>
      <c r="BJ3084" s="91" t="s">
        <v>1598</v>
      </c>
      <c r="BK3084" s="91" t="s">
        <v>1599</v>
      </c>
      <c r="BL3084" s="91" t="s">
        <v>1600</v>
      </c>
      <c r="BM3084" s="91" t="s">
        <v>1608</v>
      </c>
      <c r="BN3084" s="91" t="s">
        <v>1609</v>
      </c>
      <c r="BO3084" s="91" t="s">
        <v>1601</v>
      </c>
      <c r="BP3084" s="91" t="s">
        <v>1602</v>
      </c>
      <c r="BQ3084" s="91" t="s">
        <v>1603</v>
      </c>
      <c r="BR3084" s="91" t="s">
        <v>1604</v>
      </c>
      <c r="BS3084" s="91" t="s">
        <v>1605</v>
      </c>
      <c r="BT3084" s="5" t="s">
        <v>1671</v>
      </c>
    </row>
    <row r="3085" spans="1:72" x14ac:dyDescent="0.25">
      <c r="A3085" s="6" t="s">
        <v>0</v>
      </c>
      <c r="B3085" s="6" t="s">
        <v>0</v>
      </c>
      <c r="C3085" s="6" t="s">
        <v>0</v>
      </c>
      <c r="D3085" s="104" t="s">
        <v>0</v>
      </c>
      <c r="E3085" s="104" t="s">
        <v>0</v>
      </c>
      <c r="F3085" s="121" t="s">
        <v>0</v>
      </c>
      <c r="G3085" s="7" t="s">
        <v>0</v>
      </c>
      <c r="H3085" s="8" t="s">
        <v>0</v>
      </c>
      <c r="I3085" s="9">
        <v>1</v>
      </c>
      <c r="J3085" s="9">
        <v>2</v>
      </c>
      <c r="K3085" s="9">
        <v>3</v>
      </c>
      <c r="L3085" s="9">
        <v>4</v>
      </c>
      <c r="M3085" s="9">
        <v>5</v>
      </c>
      <c r="N3085" s="9">
        <v>6</v>
      </c>
      <c r="O3085" s="9">
        <v>7</v>
      </c>
      <c r="P3085" s="9">
        <v>8</v>
      </c>
      <c r="Q3085" s="9">
        <v>9</v>
      </c>
      <c r="R3085" s="9">
        <v>10</v>
      </c>
      <c r="S3085" s="9">
        <v>11</v>
      </c>
      <c r="T3085" s="9">
        <v>12</v>
      </c>
      <c r="U3085" s="9">
        <v>13</v>
      </c>
      <c r="V3085" s="9">
        <v>14</v>
      </c>
      <c r="W3085" s="9">
        <v>15</v>
      </c>
      <c r="X3085" s="9">
        <v>16</v>
      </c>
      <c r="Y3085" s="9">
        <v>17</v>
      </c>
      <c r="Z3085" s="9">
        <v>18</v>
      </c>
      <c r="AA3085" s="9">
        <v>19</v>
      </c>
      <c r="AB3085" s="9">
        <v>20</v>
      </c>
      <c r="AC3085" s="9">
        <v>21</v>
      </c>
      <c r="AD3085" s="9">
        <v>1</v>
      </c>
      <c r="AE3085" s="9">
        <v>2</v>
      </c>
      <c r="AF3085" s="9">
        <v>3</v>
      </c>
      <c r="AG3085" s="9">
        <v>4</v>
      </c>
      <c r="AH3085" s="9">
        <v>5</v>
      </c>
      <c r="AI3085" s="9">
        <v>6</v>
      </c>
      <c r="AJ3085" s="9">
        <v>7</v>
      </c>
      <c r="AK3085" s="9">
        <v>8</v>
      </c>
      <c r="AL3085" s="9">
        <v>9</v>
      </c>
      <c r="AM3085" s="9">
        <v>10</v>
      </c>
      <c r="AN3085" s="9">
        <v>11</v>
      </c>
      <c r="AO3085" s="9">
        <v>12</v>
      </c>
      <c r="AP3085" s="9">
        <v>13</v>
      </c>
      <c r="AQ3085" s="9">
        <v>14</v>
      </c>
      <c r="AR3085" s="9">
        <v>15</v>
      </c>
      <c r="AS3085" s="9">
        <v>16</v>
      </c>
      <c r="AT3085" s="9">
        <v>17</v>
      </c>
      <c r="AU3085" s="9">
        <v>18</v>
      </c>
      <c r="AV3085" s="9">
        <v>19</v>
      </c>
      <c r="AW3085" s="9">
        <v>20</v>
      </c>
      <c r="AX3085" s="9">
        <v>21</v>
      </c>
      <c r="AY3085" s="9">
        <v>1</v>
      </c>
      <c r="AZ3085" s="9">
        <v>2</v>
      </c>
      <c r="BA3085" s="9">
        <v>3</v>
      </c>
      <c r="BB3085" s="9">
        <v>4</v>
      </c>
      <c r="BC3085" s="9">
        <v>5</v>
      </c>
      <c r="BD3085" s="9">
        <v>6</v>
      </c>
      <c r="BE3085" s="9">
        <v>7</v>
      </c>
      <c r="BF3085" s="9">
        <v>8</v>
      </c>
      <c r="BG3085" s="9">
        <v>9</v>
      </c>
      <c r="BH3085" s="9">
        <v>10</v>
      </c>
      <c r="BI3085" s="9">
        <v>11</v>
      </c>
      <c r="BJ3085" s="9">
        <v>12</v>
      </c>
      <c r="BK3085" s="9">
        <v>13</v>
      </c>
      <c r="BL3085" s="9">
        <v>14</v>
      </c>
      <c r="BM3085" s="9">
        <v>15</v>
      </c>
      <c r="BN3085" s="9">
        <v>16</v>
      </c>
      <c r="BO3085" s="9">
        <v>17</v>
      </c>
      <c r="BP3085" s="9">
        <v>18</v>
      </c>
      <c r="BQ3085" s="9">
        <v>19</v>
      </c>
      <c r="BR3085" s="9">
        <v>20</v>
      </c>
      <c r="BS3085" s="9">
        <v>21</v>
      </c>
      <c r="BT3085" s="9">
        <v>9</v>
      </c>
    </row>
    <row r="3086" spans="1:72" ht="45" x14ac:dyDescent="0.25">
      <c r="A3086" s="1" t="s">
        <v>1063</v>
      </c>
      <c r="B3086" s="1" t="s">
        <v>1</v>
      </c>
      <c r="C3086" s="4" t="s">
        <v>12</v>
      </c>
      <c r="D3086" s="102" t="s">
        <v>1065</v>
      </c>
      <c r="E3086" s="101" t="s">
        <v>0</v>
      </c>
      <c r="F3086" s="101" t="s">
        <v>0</v>
      </c>
      <c r="G3086" s="2" t="s">
        <v>0</v>
      </c>
      <c r="H3086" s="2" t="s">
        <v>1064</v>
      </c>
      <c r="I3086" s="3" t="s">
        <v>0</v>
      </c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>
        <v>0</v>
      </c>
      <c r="AC3086" s="3">
        <v>0</v>
      </c>
      <c r="AD3086" s="3" t="s">
        <v>0</v>
      </c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>
        <v>0</v>
      </c>
      <c r="AX3086" s="3">
        <v>0</v>
      </c>
      <c r="AY3086" s="3" t="s">
        <v>0</v>
      </c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>
        <v>0</v>
      </c>
      <c r="BS3086" s="3">
        <v>0</v>
      </c>
      <c r="BT3086" s="3"/>
    </row>
    <row r="3087" spans="1:72" ht="33.75" x14ac:dyDescent="0.25">
      <c r="A3087" s="1" t="s">
        <v>0</v>
      </c>
      <c r="B3087" s="1" t="s">
        <v>0</v>
      </c>
      <c r="C3087" s="1" t="s">
        <v>0</v>
      </c>
      <c r="D3087" s="101" t="s">
        <v>0</v>
      </c>
      <c r="E3087" s="101" t="s">
        <v>0</v>
      </c>
      <c r="F3087" s="101" t="s">
        <v>0</v>
      </c>
      <c r="G3087" s="2" t="s">
        <v>0</v>
      </c>
      <c r="H3087" s="10" t="s">
        <v>13</v>
      </c>
      <c r="I3087" s="11">
        <f t="shared" ref="I3087:AA3087" si="4771">SUM(I3088,I3096,I3098)</f>
        <v>0</v>
      </c>
      <c r="J3087" s="11">
        <f t="shared" si="4771"/>
        <v>0</v>
      </c>
      <c r="K3087" s="11">
        <f t="shared" si="4771"/>
        <v>0</v>
      </c>
      <c r="L3087" s="11">
        <f t="shared" si="4771"/>
        <v>0</v>
      </c>
      <c r="M3087" s="11">
        <f t="shared" si="4771"/>
        <v>0</v>
      </c>
      <c r="N3087" s="11">
        <f t="shared" si="4771"/>
        <v>0</v>
      </c>
      <c r="O3087" s="11">
        <f t="shared" ref="O3087" si="4772">SUM(O3088,O3096,O3098)</f>
        <v>0</v>
      </c>
      <c r="P3087" s="11">
        <f t="shared" si="4771"/>
        <v>0</v>
      </c>
      <c r="Q3087" s="11">
        <f t="shared" si="4771"/>
        <v>0</v>
      </c>
      <c r="R3087" s="11">
        <f t="shared" si="4771"/>
        <v>0</v>
      </c>
      <c r="S3087" s="11">
        <f t="shared" si="4771"/>
        <v>0</v>
      </c>
      <c r="T3087" s="11">
        <f t="shared" si="4771"/>
        <v>0</v>
      </c>
      <c r="U3087" s="11">
        <f t="shared" si="4771"/>
        <v>0</v>
      </c>
      <c r="V3087" s="11">
        <f t="shared" si="4771"/>
        <v>0</v>
      </c>
      <c r="W3087" s="11">
        <f t="shared" si="4771"/>
        <v>0</v>
      </c>
      <c r="X3087" s="11">
        <f t="shared" si="4771"/>
        <v>0</v>
      </c>
      <c r="Y3087" s="11">
        <f t="shared" si="4771"/>
        <v>0</v>
      </c>
      <c r="Z3087" s="11">
        <f t="shared" si="4771"/>
        <v>0</v>
      </c>
      <c r="AA3087" s="11">
        <f t="shared" si="4771"/>
        <v>0</v>
      </c>
      <c r="AB3087" s="11">
        <v>0</v>
      </c>
      <c r="AC3087" s="11">
        <v>0</v>
      </c>
      <c r="AD3087" s="11">
        <f t="shared" ref="AD3087:AV3087" si="4773">SUM(AD3088,AD3096,AD3098)</f>
        <v>0</v>
      </c>
      <c r="AE3087" s="11">
        <f t="shared" si="4773"/>
        <v>0</v>
      </c>
      <c r="AF3087" s="11">
        <f t="shared" si="4773"/>
        <v>0</v>
      </c>
      <c r="AG3087" s="11">
        <f t="shared" si="4773"/>
        <v>0</v>
      </c>
      <c r="AH3087" s="11">
        <f t="shared" si="4773"/>
        <v>0</v>
      </c>
      <c r="AI3087" s="11">
        <f t="shared" si="4773"/>
        <v>0</v>
      </c>
      <c r="AJ3087" s="11">
        <f t="shared" ref="AJ3087" si="4774">SUM(AJ3088,AJ3096,AJ3098)</f>
        <v>0</v>
      </c>
      <c r="AK3087" s="11">
        <f t="shared" si="4773"/>
        <v>0</v>
      </c>
      <c r="AL3087" s="11">
        <f t="shared" si="4773"/>
        <v>0</v>
      </c>
      <c r="AM3087" s="11">
        <f t="shared" si="4773"/>
        <v>0</v>
      </c>
      <c r="AN3087" s="11">
        <f t="shared" si="4773"/>
        <v>0</v>
      </c>
      <c r="AO3087" s="11">
        <f t="shared" si="4773"/>
        <v>0</v>
      </c>
      <c r="AP3087" s="11">
        <f t="shared" si="4773"/>
        <v>0</v>
      </c>
      <c r="AQ3087" s="11">
        <f t="shared" si="4773"/>
        <v>0</v>
      </c>
      <c r="AR3087" s="11">
        <f t="shared" si="4773"/>
        <v>0</v>
      </c>
      <c r="AS3087" s="11">
        <f t="shared" si="4773"/>
        <v>0</v>
      </c>
      <c r="AT3087" s="11">
        <f t="shared" si="4773"/>
        <v>0</v>
      </c>
      <c r="AU3087" s="11">
        <f t="shared" si="4773"/>
        <v>0</v>
      </c>
      <c r="AV3087" s="11">
        <f t="shared" si="4773"/>
        <v>0</v>
      </c>
      <c r="AW3087" s="11">
        <v>0</v>
      </c>
      <c r="AX3087" s="11">
        <v>0</v>
      </c>
      <c r="AY3087" s="11">
        <f t="shared" ref="AY3087:BQ3087" si="4775">SUM(AY3088,AY3096,AY3098)</f>
        <v>0</v>
      </c>
      <c r="AZ3087" s="11">
        <f t="shared" si="4775"/>
        <v>0</v>
      </c>
      <c r="BA3087" s="11">
        <f t="shared" si="4775"/>
        <v>0</v>
      </c>
      <c r="BB3087" s="11">
        <f t="shared" si="4775"/>
        <v>0</v>
      </c>
      <c r="BC3087" s="11">
        <f t="shared" si="4775"/>
        <v>0</v>
      </c>
      <c r="BD3087" s="11">
        <f t="shared" si="4775"/>
        <v>0</v>
      </c>
      <c r="BE3087" s="11">
        <f t="shared" ref="BE3087" si="4776">SUM(BE3088,BE3096,BE3098)</f>
        <v>0</v>
      </c>
      <c r="BF3087" s="11">
        <f t="shared" si="4775"/>
        <v>0</v>
      </c>
      <c r="BG3087" s="11">
        <f t="shared" si="4775"/>
        <v>0</v>
      </c>
      <c r="BH3087" s="11">
        <f t="shared" si="4775"/>
        <v>0</v>
      </c>
      <c r="BI3087" s="11">
        <f t="shared" si="4775"/>
        <v>0</v>
      </c>
      <c r="BJ3087" s="11">
        <f t="shared" si="4775"/>
        <v>0</v>
      </c>
      <c r="BK3087" s="11">
        <f t="shared" si="4775"/>
        <v>0</v>
      </c>
      <c r="BL3087" s="11">
        <f t="shared" si="4775"/>
        <v>0</v>
      </c>
      <c r="BM3087" s="11">
        <f t="shared" si="4775"/>
        <v>0</v>
      </c>
      <c r="BN3087" s="11">
        <f t="shared" si="4775"/>
        <v>0</v>
      </c>
      <c r="BO3087" s="11">
        <f t="shared" si="4775"/>
        <v>0</v>
      </c>
      <c r="BP3087" s="11">
        <f t="shared" si="4775"/>
        <v>0</v>
      </c>
      <c r="BQ3087" s="11">
        <f t="shared" si="4775"/>
        <v>0</v>
      </c>
      <c r="BR3087" s="11">
        <v>0</v>
      </c>
      <c r="BS3087" s="11">
        <v>0</v>
      </c>
      <c r="BT3087" s="11" t="e">
        <f>IF(#REF!=0,"-",#REF!/#REF!*100)</f>
        <v>#REF!</v>
      </c>
    </row>
    <row r="3088" spans="1:72" x14ac:dyDescent="0.25">
      <c r="A3088" s="4" t="s">
        <v>1063</v>
      </c>
      <c r="B3088" s="4" t="s">
        <v>1</v>
      </c>
      <c r="C3088" s="4" t="s">
        <v>12</v>
      </c>
      <c r="D3088" s="102" t="s">
        <v>1065</v>
      </c>
      <c r="E3088" s="101" t="s">
        <v>14</v>
      </c>
      <c r="F3088" s="101" t="s">
        <v>0</v>
      </c>
      <c r="G3088" s="2" t="s">
        <v>0</v>
      </c>
      <c r="H3088" s="2" t="s">
        <v>15</v>
      </c>
      <c r="I3088" s="12">
        <f t="shared" ref="I3088:AA3088" si="4777">SUM(I3089:I3090)</f>
        <v>0</v>
      </c>
      <c r="J3088" s="12">
        <f t="shared" si="4777"/>
        <v>0</v>
      </c>
      <c r="K3088" s="12">
        <f t="shared" si="4777"/>
        <v>0</v>
      </c>
      <c r="L3088" s="12">
        <f t="shared" si="4777"/>
        <v>0</v>
      </c>
      <c r="M3088" s="12">
        <f t="shared" si="4777"/>
        <v>0</v>
      </c>
      <c r="N3088" s="12">
        <f t="shared" si="4777"/>
        <v>0</v>
      </c>
      <c r="O3088" s="12">
        <f t="shared" ref="O3088" si="4778">SUM(O3089:O3090)</f>
        <v>0</v>
      </c>
      <c r="P3088" s="12">
        <f t="shared" si="4777"/>
        <v>0</v>
      </c>
      <c r="Q3088" s="12">
        <f t="shared" si="4777"/>
        <v>0</v>
      </c>
      <c r="R3088" s="12">
        <f t="shared" si="4777"/>
        <v>0</v>
      </c>
      <c r="S3088" s="12">
        <f t="shared" si="4777"/>
        <v>0</v>
      </c>
      <c r="T3088" s="12">
        <f t="shared" si="4777"/>
        <v>0</v>
      </c>
      <c r="U3088" s="12">
        <f t="shared" si="4777"/>
        <v>0</v>
      </c>
      <c r="V3088" s="12">
        <f t="shared" si="4777"/>
        <v>0</v>
      </c>
      <c r="W3088" s="12">
        <f t="shared" si="4777"/>
        <v>0</v>
      </c>
      <c r="X3088" s="12">
        <f t="shared" si="4777"/>
        <v>0</v>
      </c>
      <c r="Y3088" s="12">
        <f t="shared" si="4777"/>
        <v>0</v>
      </c>
      <c r="Z3088" s="12">
        <f t="shared" si="4777"/>
        <v>0</v>
      </c>
      <c r="AA3088" s="12">
        <f t="shared" si="4777"/>
        <v>0</v>
      </c>
      <c r="AB3088" s="12">
        <v>0</v>
      </c>
      <c r="AC3088" s="12">
        <v>0</v>
      </c>
      <c r="AD3088" s="12">
        <f t="shared" ref="AD3088:AV3088" si="4779">SUM(AD3089:AD3090)</f>
        <v>0</v>
      </c>
      <c r="AE3088" s="12">
        <f t="shared" si="4779"/>
        <v>0</v>
      </c>
      <c r="AF3088" s="12">
        <f t="shared" si="4779"/>
        <v>0</v>
      </c>
      <c r="AG3088" s="12">
        <f t="shared" si="4779"/>
        <v>0</v>
      </c>
      <c r="AH3088" s="12">
        <f t="shared" si="4779"/>
        <v>0</v>
      </c>
      <c r="AI3088" s="12">
        <f t="shared" si="4779"/>
        <v>0</v>
      </c>
      <c r="AJ3088" s="12">
        <f t="shared" ref="AJ3088" si="4780">SUM(AJ3089:AJ3090)</f>
        <v>0</v>
      </c>
      <c r="AK3088" s="12">
        <f t="shared" si="4779"/>
        <v>0</v>
      </c>
      <c r="AL3088" s="12">
        <f t="shared" si="4779"/>
        <v>0</v>
      </c>
      <c r="AM3088" s="12">
        <f t="shared" si="4779"/>
        <v>0</v>
      </c>
      <c r="AN3088" s="12">
        <f t="shared" si="4779"/>
        <v>0</v>
      </c>
      <c r="AO3088" s="12">
        <f t="shared" si="4779"/>
        <v>0</v>
      </c>
      <c r="AP3088" s="12">
        <f t="shared" si="4779"/>
        <v>0</v>
      </c>
      <c r="AQ3088" s="12">
        <f t="shared" si="4779"/>
        <v>0</v>
      </c>
      <c r="AR3088" s="12">
        <f t="shared" si="4779"/>
        <v>0</v>
      </c>
      <c r="AS3088" s="12">
        <f t="shared" si="4779"/>
        <v>0</v>
      </c>
      <c r="AT3088" s="12">
        <f t="shared" si="4779"/>
        <v>0</v>
      </c>
      <c r="AU3088" s="12">
        <f t="shared" si="4779"/>
        <v>0</v>
      </c>
      <c r="AV3088" s="12">
        <f t="shared" si="4779"/>
        <v>0</v>
      </c>
      <c r="AW3088" s="12">
        <v>0</v>
      </c>
      <c r="AX3088" s="12">
        <v>0</v>
      </c>
      <c r="AY3088" s="12">
        <f t="shared" ref="AY3088:BQ3088" si="4781">SUM(AY3089:AY3090)</f>
        <v>0</v>
      </c>
      <c r="AZ3088" s="12">
        <f t="shared" si="4781"/>
        <v>0</v>
      </c>
      <c r="BA3088" s="12">
        <f t="shared" si="4781"/>
        <v>0</v>
      </c>
      <c r="BB3088" s="12">
        <f t="shared" si="4781"/>
        <v>0</v>
      </c>
      <c r="BC3088" s="12">
        <f t="shared" si="4781"/>
        <v>0</v>
      </c>
      <c r="BD3088" s="12">
        <f t="shared" si="4781"/>
        <v>0</v>
      </c>
      <c r="BE3088" s="12">
        <f t="shared" ref="BE3088" si="4782">SUM(BE3089:BE3090)</f>
        <v>0</v>
      </c>
      <c r="BF3088" s="12">
        <f t="shared" si="4781"/>
        <v>0</v>
      </c>
      <c r="BG3088" s="12">
        <f t="shared" si="4781"/>
        <v>0</v>
      </c>
      <c r="BH3088" s="12">
        <f t="shared" si="4781"/>
        <v>0</v>
      </c>
      <c r="BI3088" s="12">
        <f t="shared" si="4781"/>
        <v>0</v>
      </c>
      <c r="BJ3088" s="12">
        <f t="shared" si="4781"/>
        <v>0</v>
      </c>
      <c r="BK3088" s="12">
        <f t="shared" si="4781"/>
        <v>0</v>
      </c>
      <c r="BL3088" s="12">
        <f t="shared" si="4781"/>
        <v>0</v>
      </c>
      <c r="BM3088" s="12">
        <f t="shared" si="4781"/>
        <v>0</v>
      </c>
      <c r="BN3088" s="12">
        <f t="shared" si="4781"/>
        <v>0</v>
      </c>
      <c r="BO3088" s="12">
        <f t="shared" si="4781"/>
        <v>0</v>
      </c>
      <c r="BP3088" s="12">
        <f t="shared" si="4781"/>
        <v>0</v>
      </c>
      <c r="BQ3088" s="12">
        <f t="shared" si="4781"/>
        <v>0</v>
      </c>
      <c r="BR3088" s="12">
        <v>0</v>
      </c>
      <c r="BS3088" s="12">
        <v>0</v>
      </c>
      <c r="BT3088" s="12" t="e">
        <f>IF(#REF!=0,"-",#REF!/#REF!*100)</f>
        <v>#REF!</v>
      </c>
    </row>
    <row r="3089" spans="1:72" x14ac:dyDescent="0.25">
      <c r="A3089" s="4" t="s">
        <v>1063</v>
      </c>
      <c r="B3089" s="4" t="s">
        <v>1</v>
      </c>
      <c r="C3089" s="4" t="s">
        <v>12</v>
      </c>
      <c r="D3089" s="102" t="s">
        <v>1065</v>
      </c>
      <c r="E3089" s="113">
        <v>6111</v>
      </c>
      <c r="F3089" s="102"/>
      <c r="G3089" s="98" t="s">
        <v>1656</v>
      </c>
      <c r="H3089" s="13" t="s">
        <v>16</v>
      </c>
      <c r="I3089" s="14">
        <v>0</v>
      </c>
      <c r="J3089" s="14"/>
      <c r="K3089" s="14"/>
      <c r="L3089" s="14"/>
      <c r="M3089" s="14"/>
      <c r="N3089" s="14"/>
      <c r="O3089" s="14">
        <f t="shared" si="4720"/>
        <v>0</v>
      </c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>
        <v>0</v>
      </c>
      <c r="AC3089" s="14">
        <v>0</v>
      </c>
      <c r="AD3089" s="14">
        <v>0</v>
      </c>
      <c r="AE3089" s="14"/>
      <c r="AF3089" s="14"/>
      <c r="AG3089" s="14"/>
      <c r="AH3089" s="14"/>
      <c r="AI3089" s="14"/>
      <c r="AJ3089" s="14">
        <f t="shared" si="4721"/>
        <v>0</v>
      </c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>
        <v>0</v>
      </c>
      <c r="AX3089" s="14">
        <v>0</v>
      </c>
      <c r="AY3089" s="14">
        <v>0</v>
      </c>
      <c r="AZ3089" s="14"/>
      <c r="BA3089" s="14"/>
      <c r="BB3089" s="14"/>
      <c r="BC3089" s="14"/>
      <c r="BD3089" s="14"/>
      <c r="BE3089" s="14">
        <f t="shared" si="4722"/>
        <v>0</v>
      </c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>
        <v>0</v>
      </c>
      <c r="BS3089" s="14">
        <v>0</v>
      </c>
      <c r="BT3089" s="14" t="e">
        <f>IF(#REF!=0,"-",#REF!/#REF!*100)</f>
        <v>#REF!</v>
      </c>
    </row>
    <row r="3090" spans="1:72" x14ac:dyDescent="0.25">
      <c r="A3090" s="1" t="s">
        <v>1063</v>
      </c>
      <c r="B3090" s="1" t="s">
        <v>1</v>
      </c>
      <c r="C3090" s="1" t="s">
        <v>12</v>
      </c>
      <c r="D3090" s="105" t="s">
        <v>1065</v>
      </c>
      <c r="E3090" s="105" t="s">
        <v>18</v>
      </c>
      <c r="F3090" s="102" t="s">
        <v>0</v>
      </c>
      <c r="G3090" s="13" t="s">
        <v>0</v>
      </c>
      <c r="H3090" s="2" t="s">
        <v>19</v>
      </c>
      <c r="I3090" s="12">
        <f t="shared" ref="I3090:AA3090" si="4783">SUM(I3091:I3095)</f>
        <v>0</v>
      </c>
      <c r="J3090" s="12">
        <f t="shared" si="4783"/>
        <v>0</v>
      </c>
      <c r="K3090" s="12">
        <f t="shared" si="4783"/>
        <v>0</v>
      </c>
      <c r="L3090" s="12">
        <f t="shared" si="4783"/>
        <v>0</v>
      </c>
      <c r="M3090" s="12">
        <f t="shared" si="4783"/>
        <v>0</v>
      </c>
      <c r="N3090" s="12">
        <f t="shared" si="4783"/>
        <v>0</v>
      </c>
      <c r="O3090" s="12">
        <f t="shared" si="4783"/>
        <v>0</v>
      </c>
      <c r="P3090" s="12">
        <f t="shared" si="4783"/>
        <v>0</v>
      </c>
      <c r="Q3090" s="12">
        <f t="shared" si="4783"/>
        <v>0</v>
      </c>
      <c r="R3090" s="12">
        <f t="shared" si="4783"/>
        <v>0</v>
      </c>
      <c r="S3090" s="12">
        <f t="shared" si="4783"/>
        <v>0</v>
      </c>
      <c r="T3090" s="12">
        <f t="shared" si="4783"/>
        <v>0</v>
      </c>
      <c r="U3090" s="12">
        <f t="shared" si="4783"/>
        <v>0</v>
      </c>
      <c r="V3090" s="12">
        <f t="shared" si="4783"/>
        <v>0</v>
      </c>
      <c r="W3090" s="12">
        <f t="shared" si="4783"/>
        <v>0</v>
      </c>
      <c r="X3090" s="12">
        <f t="shared" si="4783"/>
        <v>0</v>
      </c>
      <c r="Y3090" s="12">
        <f t="shared" si="4783"/>
        <v>0</v>
      </c>
      <c r="Z3090" s="12">
        <f t="shared" si="4783"/>
        <v>0</v>
      </c>
      <c r="AA3090" s="12">
        <f t="shared" si="4783"/>
        <v>0</v>
      </c>
      <c r="AB3090" s="12">
        <v>0</v>
      </c>
      <c r="AC3090" s="12">
        <v>0</v>
      </c>
      <c r="AD3090" s="12">
        <f t="shared" ref="AD3090:AV3090" si="4784">SUM(AD3091:AD3095)</f>
        <v>0</v>
      </c>
      <c r="AE3090" s="12">
        <f t="shared" si="4784"/>
        <v>0</v>
      </c>
      <c r="AF3090" s="12">
        <f t="shared" si="4784"/>
        <v>0</v>
      </c>
      <c r="AG3090" s="12">
        <f t="shared" si="4784"/>
        <v>0</v>
      </c>
      <c r="AH3090" s="12">
        <f t="shared" si="4784"/>
        <v>0</v>
      </c>
      <c r="AI3090" s="12">
        <f t="shared" si="4784"/>
        <v>0</v>
      </c>
      <c r="AJ3090" s="12">
        <f t="shared" si="4784"/>
        <v>0</v>
      </c>
      <c r="AK3090" s="12">
        <f t="shared" si="4784"/>
        <v>0</v>
      </c>
      <c r="AL3090" s="12">
        <f t="shared" si="4784"/>
        <v>0</v>
      </c>
      <c r="AM3090" s="12">
        <f t="shared" si="4784"/>
        <v>0</v>
      </c>
      <c r="AN3090" s="12">
        <f t="shared" si="4784"/>
        <v>0</v>
      </c>
      <c r="AO3090" s="12">
        <f t="shared" si="4784"/>
        <v>0</v>
      </c>
      <c r="AP3090" s="12">
        <f t="shared" si="4784"/>
        <v>0</v>
      </c>
      <c r="AQ3090" s="12">
        <f t="shared" si="4784"/>
        <v>0</v>
      </c>
      <c r="AR3090" s="12">
        <f t="shared" si="4784"/>
        <v>0</v>
      </c>
      <c r="AS3090" s="12">
        <f t="shared" si="4784"/>
        <v>0</v>
      </c>
      <c r="AT3090" s="12">
        <f t="shared" si="4784"/>
        <v>0</v>
      </c>
      <c r="AU3090" s="12">
        <f t="shared" si="4784"/>
        <v>0</v>
      </c>
      <c r="AV3090" s="12">
        <f t="shared" si="4784"/>
        <v>0</v>
      </c>
      <c r="AW3090" s="12">
        <v>0</v>
      </c>
      <c r="AX3090" s="12">
        <v>0</v>
      </c>
      <c r="AY3090" s="12">
        <f t="shared" ref="AY3090:BQ3090" si="4785">SUM(AY3091:AY3095)</f>
        <v>0</v>
      </c>
      <c r="AZ3090" s="12">
        <f t="shared" si="4785"/>
        <v>0</v>
      </c>
      <c r="BA3090" s="12">
        <f t="shared" si="4785"/>
        <v>0</v>
      </c>
      <c r="BB3090" s="12">
        <f t="shared" si="4785"/>
        <v>0</v>
      </c>
      <c r="BC3090" s="12">
        <f t="shared" si="4785"/>
        <v>0</v>
      </c>
      <c r="BD3090" s="12">
        <f t="shared" si="4785"/>
        <v>0</v>
      </c>
      <c r="BE3090" s="12">
        <f t="shared" si="4785"/>
        <v>0</v>
      </c>
      <c r="BF3090" s="12">
        <f t="shared" si="4785"/>
        <v>0</v>
      </c>
      <c r="BG3090" s="12">
        <f t="shared" si="4785"/>
        <v>0</v>
      </c>
      <c r="BH3090" s="12">
        <f t="shared" si="4785"/>
        <v>0</v>
      </c>
      <c r="BI3090" s="12">
        <f t="shared" si="4785"/>
        <v>0</v>
      </c>
      <c r="BJ3090" s="12">
        <f t="shared" si="4785"/>
        <v>0</v>
      </c>
      <c r="BK3090" s="12">
        <f t="shared" si="4785"/>
        <v>0</v>
      </c>
      <c r="BL3090" s="12">
        <f t="shared" si="4785"/>
        <v>0</v>
      </c>
      <c r="BM3090" s="12">
        <f t="shared" si="4785"/>
        <v>0</v>
      </c>
      <c r="BN3090" s="12">
        <f t="shared" si="4785"/>
        <v>0</v>
      </c>
      <c r="BO3090" s="12">
        <f t="shared" si="4785"/>
        <v>0</v>
      </c>
      <c r="BP3090" s="12">
        <f t="shared" si="4785"/>
        <v>0</v>
      </c>
      <c r="BQ3090" s="12">
        <f t="shared" si="4785"/>
        <v>0</v>
      </c>
      <c r="BR3090" s="12">
        <v>0</v>
      </c>
      <c r="BS3090" s="12">
        <v>0</v>
      </c>
      <c r="BT3090" s="12" t="e">
        <f>IF(#REF!=0,"-",#REF!/#REF!*100)</f>
        <v>#REF!</v>
      </c>
    </row>
    <row r="3091" spans="1:72" ht="22.5" x14ac:dyDescent="0.25">
      <c r="A3091" s="4" t="s">
        <v>1063</v>
      </c>
      <c r="B3091" s="4" t="s">
        <v>1</v>
      </c>
      <c r="C3091" s="4" t="s">
        <v>12</v>
      </c>
      <c r="D3091" s="102" t="s">
        <v>1065</v>
      </c>
      <c r="E3091" s="113">
        <v>6112</v>
      </c>
      <c r="F3091" s="102" t="s">
        <v>1066</v>
      </c>
      <c r="G3091" s="98" t="s">
        <v>1656</v>
      </c>
      <c r="H3091" s="13" t="s">
        <v>57</v>
      </c>
      <c r="I3091" s="14">
        <v>0</v>
      </c>
      <c r="J3091" s="14"/>
      <c r="K3091" s="14"/>
      <c r="L3091" s="14"/>
      <c r="M3091" s="14"/>
      <c r="N3091" s="14"/>
      <c r="O3091" s="14">
        <f t="shared" si="4720"/>
        <v>0</v>
      </c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>
        <v>0</v>
      </c>
      <c r="AC3091" s="14">
        <v>0</v>
      </c>
      <c r="AD3091" s="14">
        <v>0</v>
      </c>
      <c r="AE3091" s="14"/>
      <c r="AF3091" s="14"/>
      <c r="AG3091" s="14"/>
      <c r="AH3091" s="14"/>
      <c r="AI3091" s="14"/>
      <c r="AJ3091" s="14">
        <f t="shared" si="4721"/>
        <v>0</v>
      </c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>
        <v>0</v>
      </c>
      <c r="AX3091" s="14">
        <v>0</v>
      </c>
      <c r="AY3091" s="14">
        <v>0</v>
      </c>
      <c r="AZ3091" s="14"/>
      <c r="BA3091" s="14"/>
      <c r="BB3091" s="14"/>
      <c r="BC3091" s="14"/>
      <c r="BD3091" s="14"/>
      <c r="BE3091" s="14">
        <f t="shared" si="4722"/>
        <v>0</v>
      </c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>
        <v>0</v>
      </c>
      <c r="BS3091" s="14">
        <v>0</v>
      </c>
      <c r="BT3091" s="14" t="e">
        <f>IF(#REF!=0,"-",#REF!/#REF!*100)</f>
        <v>#REF!</v>
      </c>
    </row>
    <row r="3092" spans="1:72" x14ac:dyDescent="0.25">
      <c r="A3092" s="4" t="s">
        <v>1063</v>
      </c>
      <c r="B3092" s="4" t="s">
        <v>1</v>
      </c>
      <c r="C3092" s="4" t="s">
        <v>12</v>
      </c>
      <c r="D3092" s="102" t="s">
        <v>1065</v>
      </c>
      <c r="E3092" s="113">
        <v>6112</v>
      </c>
      <c r="F3092" s="102" t="s">
        <v>1067</v>
      </c>
      <c r="G3092" s="98" t="s">
        <v>1656</v>
      </c>
      <c r="H3092" s="13" t="s">
        <v>22</v>
      </c>
      <c r="I3092" s="14">
        <v>0</v>
      </c>
      <c r="J3092" s="14"/>
      <c r="K3092" s="14"/>
      <c r="L3092" s="14"/>
      <c r="M3092" s="14"/>
      <c r="N3092" s="14"/>
      <c r="O3092" s="14">
        <f t="shared" si="4720"/>
        <v>0</v>
      </c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>
        <v>0</v>
      </c>
      <c r="AC3092" s="14">
        <v>0</v>
      </c>
      <c r="AD3092" s="14">
        <v>0</v>
      </c>
      <c r="AE3092" s="14"/>
      <c r="AF3092" s="14"/>
      <c r="AG3092" s="14"/>
      <c r="AH3092" s="14"/>
      <c r="AI3092" s="14"/>
      <c r="AJ3092" s="14">
        <f t="shared" si="4721"/>
        <v>0</v>
      </c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>
        <v>0</v>
      </c>
      <c r="AX3092" s="14">
        <v>0</v>
      </c>
      <c r="AY3092" s="14">
        <v>0</v>
      </c>
      <c r="AZ3092" s="14"/>
      <c r="BA3092" s="14"/>
      <c r="BB3092" s="14"/>
      <c r="BC3092" s="14"/>
      <c r="BD3092" s="14"/>
      <c r="BE3092" s="14">
        <f t="shared" si="4722"/>
        <v>0</v>
      </c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>
        <v>0</v>
      </c>
      <c r="BS3092" s="14">
        <v>0</v>
      </c>
      <c r="BT3092" s="14" t="e">
        <f>IF(#REF!=0,"-",#REF!/#REF!*100)</f>
        <v>#REF!</v>
      </c>
    </row>
    <row r="3093" spans="1:72" x14ac:dyDescent="0.25">
      <c r="A3093" s="4" t="s">
        <v>1063</v>
      </c>
      <c r="B3093" s="4" t="s">
        <v>1</v>
      </c>
      <c r="C3093" s="4" t="s">
        <v>12</v>
      </c>
      <c r="D3093" s="102" t="s">
        <v>1065</v>
      </c>
      <c r="E3093" s="113">
        <v>6112</v>
      </c>
      <c r="F3093" s="102" t="s">
        <v>1068</v>
      </c>
      <c r="G3093" s="98" t="s">
        <v>1656</v>
      </c>
      <c r="H3093" s="13" t="s">
        <v>23</v>
      </c>
      <c r="I3093" s="14">
        <v>0</v>
      </c>
      <c r="J3093" s="14"/>
      <c r="K3093" s="14"/>
      <c r="L3093" s="14"/>
      <c r="M3093" s="14"/>
      <c r="N3093" s="14"/>
      <c r="O3093" s="14">
        <f t="shared" si="4720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>
        <v>0</v>
      </c>
      <c r="AC3093" s="14">
        <v>0</v>
      </c>
      <c r="AD3093" s="14">
        <v>0</v>
      </c>
      <c r="AE3093" s="14"/>
      <c r="AF3093" s="14"/>
      <c r="AG3093" s="14"/>
      <c r="AH3093" s="14"/>
      <c r="AI3093" s="14"/>
      <c r="AJ3093" s="14">
        <f t="shared" si="4721"/>
        <v>0</v>
      </c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>
        <v>0</v>
      </c>
      <c r="AX3093" s="14">
        <v>0</v>
      </c>
      <c r="AY3093" s="14">
        <v>0</v>
      </c>
      <c r="AZ3093" s="14"/>
      <c r="BA3093" s="14"/>
      <c r="BB3093" s="14"/>
      <c r="BC3093" s="14"/>
      <c r="BD3093" s="14"/>
      <c r="BE3093" s="14">
        <f t="shared" si="4722"/>
        <v>0</v>
      </c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>
        <v>0</v>
      </c>
      <c r="BS3093" s="14">
        <v>0</v>
      </c>
      <c r="BT3093" s="14" t="e">
        <f>IF(#REF!=0,"-",#REF!/#REF!*100)</f>
        <v>#REF!</v>
      </c>
    </row>
    <row r="3094" spans="1:72" x14ac:dyDescent="0.25">
      <c r="A3094" s="4" t="s">
        <v>1063</v>
      </c>
      <c r="B3094" s="4" t="s">
        <v>1</v>
      </c>
      <c r="C3094" s="4" t="s">
        <v>12</v>
      </c>
      <c r="D3094" s="102" t="s">
        <v>1065</v>
      </c>
      <c r="E3094" s="113">
        <v>6112</v>
      </c>
      <c r="F3094" s="102" t="s">
        <v>1069</v>
      </c>
      <c r="G3094" s="98" t="s">
        <v>1656</v>
      </c>
      <c r="H3094" s="13" t="s">
        <v>21</v>
      </c>
      <c r="I3094" s="14">
        <v>0</v>
      </c>
      <c r="J3094" s="14"/>
      <c r="K3094" s="14"/>
      <c r="L3094" s="14"/>
      <c r="M3094" s="14"/>
      <c r="N3094" s="14"/>
      <c r="O3094" s="14">
        <f t="shared" si="4720"/>
        <v>0</v>
      </c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>
        <v>0</v>
      </c>
      <c r="AC3094" s="14">
        <v>0</v>
      </c>
      <c r="AD3094" s="14">
        <v>0</v>
      </c>
      <c r="AE3094" s="14"/>
      <c r="AF3094" s="14"/>
      <c r="AG3094" s="14"/>
      <c r="AH3094" s="14"/>
      <c r="AI3094" s="14"/>
      <c r="AJ3094" s="14">
        <f t="shared" si="4721"/>
        <v>0</v>
      </c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>
        <v>0</v>
      </c>
      <c r="AX3094" s="14">
        <v>0</v>
      </c>
      <c r="AY3094" s="14">
        <v>0</v>
      </c>
      <c r="AZ3094" s="14"/>
      <c r="BA3094" s="14"/>
      <c r="BB3094" s="14"/>
      <c r="BC3094" s="14"/>
      <c r="BD3094" s="14"/>
      <c r="BE3094" s="14">
        <f t="shared" si="4722"/>
        <v>0</v>
      </c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>
        <v>0</v>
      </c>
      <c r="BS3094" s="14">
        <v>0</v>
      </c>
      <c r="BT3094" s="14" t="e">
        <f>IF(#REF!=0,"-",#REF!/#REF!*100)</f>
        <v>#REF!</v>
      </c>
    </row>
    <row r="3095" spans="1:72" x14ac:dyDescent="0.25">
      <c r="A3095" s="4" t="s">
        <v>1063</v>
      </c>
      <c r="B3095" s="4" t="s">
        <v>1</v>
      </c>
      <c r="C3095" s="4" t="s">
        <v>12</v>
      </c>
      <c r="D3095" s="102" t="s">
        <v>1065</v>
      </c>
      <c r="E3095" s="113">
        <v>6112</v>
      </c>
      <c r="F3095" s="102" t="s">
        <v>1070</v>
      </c>
      <c r="G3095" s="98" t="s">
        <v>1656</v>
      </c>
      <c r="H3095" s="13" t="s">
        <v>24</v>
      </c>
      <c r="I3095" s="14">
        <v>0</v>
      </c>
      <c r="J3095" s="14"/>
      <c r="K3095" s="14"/>
      <c r="L3095" s="14"/>
      <c r="M3095" s="14"/>
      <c r="N3095" s="14"/>
      <c r="O3095" s="14">
        <f t="shared" si="4720"/>
        <v>0</v>
      </c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>
        <v>0</v>
      </c>
      <c r="AC3095" s="14">
        <v>0</v>
      </c>
      <c r="AD3095" s="14">
        <v>0</v>
      </c>
      <c r="AE3095" s="14"/>
      <c r="AF3095" s="14"/>
      <c r="AG3095" s="14"/>
      <c r="AH3095" s="14"/>
      <c r="AI3095" s="14"/>
      <c r="AJ3095" s="14">
        <f t="shared" si="4721"/>
        <v>0</v>
      </c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>
        <v>0</v>
      </c>
      <c r="AX3095" s="14">
        <v>0</v>
      </c>
      <c r="AY3095" s="14">
        <v>0</v>
      </c>
      <c r="AZ3095" s="14"/>
      <c r="BA3095" s="14"/>
      <c r="BB3095" s="14"/>
      <c r="BC3095" s="14"/>
      <c r="BD3095" s="14"/>
      <c r="BE3095" s="14">
        <f t="shared" si="4722"/>
        <v>0</v>
      </c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>
        <v>0</v>
      </c>
      <c r="BS3095" s="14">
        <v>0</v>
      </c>
      <c r="BT3095" s="14" t="e">
        <f>IF(#REF!=0,"-",#REF!/#REF!*100)</f>
        <v>#REF!</v>
      </c>
    </row>
    <row r="3096" spans="1:72" ht="22.5" x14ac:dyDescent="0.25">
      <c r="A3096" s="4" t="s">
        <v>1063</v>
      </c>
      <c r="B3096" s="4" t="s">
        <v>1</v>
      </c>
      <c r="C3096" s="4" t="s">
        <v>12</v>
      </c>
      <c r="D3096" s="102" t="s">
        <v>1065</v>
      </c>
      <c r="E3096" s="101" t="s">
        <v>25</v>
      </c>
      <c r="F3096" s="101" t="s">
        <v>0</v>
      </c>
      <c r="G3096" s="2" t="s">
        <v>0</v>
      </c>
      <c r="H3096" s="2" t="s">
        <v>26</v>
      </c>
      <c r="I3096" s="12">
        <f t="shared" ref="I3096:AA3096" si="4786">SUM(I3097)</f>
        <v>0</v>
      </c>
      <c r="J3096" s="12">
        <f t="shared" si="4786"/>
        <v>0</v>
      </c>
      <c r="K3096" s="12">
        <f t="shared" si="4786"/>
        <v>0</v>
      </c>
      <c r="L3096" s="12">
        <f t="shared" si="4786"/>
        <v>0</v>
      </c>
      <c r="M3096" s="12">
        <f t="shared" si="4786"/>
        <v>0</v>
      </c>
      <c r="N3096" s="12">
        <f t="shared" si="4786"/>
        <v>0</v>
      </c>
      <c r="O3096" s="12">
        <f t="shared" si="4786"/>
        <v>0</v>
      </c>
      <c r="P3096" s="12">
        <f t="shared" si="4786"/>
        <v>0</v>
      </c>
      <c r="Q3096" s="12">
        <f t="shared" si="4786"/>
        <v>0</v>
      </c>
      <c r="R3096" s="12">
        <f t="shared" si="4786"/>
        <v>0</v>
      </c>
      <c r="S3096" s="12">
        <f t="shared" si="4786"/>
        <v>0</v>
      </c>
      <c r="T3096" s="12">
        <f t="shared" si="4786"/>
        <v>0</v>
      </c>
      <c r="U3096" s="12">
        <f t="shared" si="4786"/>
        <v>0</v>
      </c>
      <c r="V3096" s="12">
        <f t="shared" si="4786"/>
        <v>0</v>
      </c>
      <c r="W3096" s="12">
        <f t="shared" si="4786"/>
        <v>0</v>
      </c>
      <c r="X3096" s="12">
        <f t="shared" si="4786"/>
        <v>0</v>
      </c>
      <c r="Y3096" s="12">
        <f t="shared" si="4786"/>
        <v>0</v>
      </c>
      <c r="Z3096" s="12">
        <f t="shared" si="4786"/>
        <v>0</v>
      </c>
      <c r="AA3096" s="12">
        <f t="shared" si="4786"/>
        <v>0</v>
      </c>
      <c r="AB3096" s="12">
        <v>0</v>
      </c>
      <c r="AC3096" s="12">
        <v>0</v>
      </c>
      <c r="AD3096" s="12">
        <f t="shared" ref="AD3096:AV3096" si="4787">SUM(AD3097)</f>
        <v>0</v>
      </c>
      <c r="AE3096" s="12">
        <f t="shared" si="4787"/>
        <v>0</v>
      </c>
      <c r="AF3096" s="12">
        <f t="shared" si="4787"/>
        <v>0</v>
      </c>
      <c r="AG3096" s="12">
        <f t="shared" si="4787"/>
        <v>0</v>
      </c>
      <c r="AH3096" s="12">
        <f t="shared" si="4787"/>
        <v>0</v>
      </c>
      <c r="AI3096" s="12">
        <f t="shared" si="4787"/>
        <v>0</v>
      </c>
      <c r="AJ3096" s="12">
        <f t="shared" si="4787"/>
        <v>0</v>
      </c>
      <c r="AK3096" s="12">
        <f t="shared" si="4787"/>
        <v>0</v>
      </c>
      <c r="AL3096" s="12">
        <f t="shared" si="4787"/>
        <v>0</v>
      </c>
      <c r="AM3096" s="12">
        <f t="shared" si="4787"/>
        <v>0</v>
      </c>
      <c r="AN3096" s="12">
        <f t="shared" si="4787"/>
        <v>0</v>
      </c>
      <c r="AO3096" s="12">
        <f t="shared" si="4787"/>
        <v>0</v>
      </c>
      <c r="AP3096" s="12">
        <f t="shared" si="4787"/>
        <v>0</v>
      </c>
      <c r="AQ3096" s="12">
        <f t="shared" si="4787"/>
        <v>0</v>
      </c>
      <c r="AR3096" s="12">
        <f t="shared" si="4787"/>
        <v>0</v>
      </c>
      <c r="AS3096" s="12">
        <f t="shared" si="4787"/>
        <v>0</v>
      </c>
      <c r="AT3096" s="12">
        <f t="shared" si="4787"/>
        <v>0</v>
      </c>
      <c r="AU3096" s="12">
        <f t="shared" si="4787"/>
        <v>0</v>
      </c>
      <c r="AV3096" s="12">
        <f t="shared" si="4787"/>
        <v>0</v>
      </c>
      <c r="AW3096" s="12">
        <v>0</v>
      </c>
      <c r="AX3096" s="12">
        <v>0</v>
      </c>
      <c r="AY3096" s="12">
        <f t="shared" ref="AY3096:BQ3096" si="4788">SUM(AY3097)</f>
        <v>0</v>
      </c>
      <c r="AZ3096" s="12">
        <f t="shared" si="4788"/>
        <v>0</v>
      </c>
      <c r="BA3096" s="12">
        <f t="shared" si="4788"/>
        <v>0</v>
      </c>
      <c r="BB3096" s="12">
        <f t="shared" si="4788"/>
        <v>0</v>
      </c>
      <c r="BC3096" s="12">
        <f t="shared" si="4788"/>
        <v>0</v>
      </c>
      <c r="BD3096" s="12">
        <f t="shared" si="4788"/>
        <v>0</v>
      </c>
      <c r="BE3096" s="12">
        <f t="shared" si="4788"/>
        <v>0</v>
      </c>
      <c r="BF3096" s="12">
        <f t="shared" si="4788"/>
        <v>0</v>
      </c>
      <c r="BG3096" s="12">
        <f t="shared" si="4788"/>
        <v>0</v>
      </c>
      <c r="BH3096" s="12">
        <f t="shared" si="4788"/>
        <v>0</v>
      </c>
      <c r="BI3096" s="12">
        <f t="shared" si="4788"/>
        <v>0</v>
      </c>
      <c r="BJ3096" s="12">
        <f t="shared" si="4788"/>
        <v>0</v>
      </c>
      <c r="BK3096" s="12">
        <f t="shared" si="4788"/>
        <v>0</v>
      </c>
      <c r="BL3096" s="12">
        <f t="shared" si="4788"/>
        <v>0</v>
      </c>
      <c r="BM3096" s="12">
        <f t="shared" si="4788"/>
        <v>0</v>
      </c>
      <c r="BN3096" s="12">
        <f t="shared" si="4788"/>
        <v>0</v>
      </c>
      <c r="BO3096" s="12">
        <f t="shared" si="4788"/>
        <v>0</v>
      </c>
      <c r="BP3096" s="12">
        <f t="shared" si="4788"/>
        <v>0</v>
      </c>
      <c r="BQ3096" s="12">
        <f t="shared" si="4788"/>
        <v>0</v>
      </c>
      <c r="BR3096" s="12">
        <v>0</v>
      </c>
      <c r="BS3096" s="12">
        <v>0</v>
      </c>
      <c r="BT3096" s="12" t="e">
        <f>IF(#REF!=0,"-",#REF!/#REF!*100)</f>
        <v>#REF!</v>
      </c>
    </row>
    <row r="3097" spans="1:72" x14ac:dyDescent="0.25">
      <c r="A3097" s="4" t="s">
        <v>1063</v>
      </c>
      <c r="B3097" s="4" t="s">
        <v>1</v>
      </c>
      <c r="C3097" s="4" t="s">
        <v>12</v>
      </c>
      <c r="D3097" s="102" t="s">
        <v>1065</v>
      </c>
      <c r="E3097" s="113">
        <v>6121</v>
      </c>
      <c r="F3097" s="102"/>
      <c r="G3097" s="98" t="s">
        <v>1656</v>
      </c>
      <c r="H3097" s="13" t="s">
        <v>27</v>
      </c>
      <c r="I3097" s="14">
        <v>0</v>
      </c>
      <c r="J3097" s="14"/>
      <c r="K3097" s="14"/>
      <c r="L3097" s="14"/>
      <c r="M3097" s="14"/>
      <c r="N3097" s="14"/>
      <c r="O3097" s="14">
        <f t="shared" si="4720"/>
        <v>0</v>
      </c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>
        <v>0</v>
      </c>
      <c r="AC3097" s="14">
        <v>0</v>
      </c>
      <c r="AD3097" s="14">
        <v>0</v>
      </c>
      <c r="AE3097" s="14"/>
      <c r="AF3097" s="14"/>
      <c r="AG3097" s="14"/>
      <c r="AH3097" s="14"/>
      <c r="AI3097" s="14"/>
      <c r="AJ3097" s="14">
        <f t="shared" si="4721"/>
        <v>0</v>
      </c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>
        <v>0</v>
      </c>
      <c r="AX3097" s="14">
        <v>0</v>
      </c>
      <c r="AY3097" s="14">
        <v>0</v>
      </c>
      <c r="AZ3097" s="14"/>
      <c r="BA3097" s="14"/>
      <c r="BB3097" s="14"/>
      <c r="BC3097" s="14"/>
      <c r="BD3097" s="14"/>
      <c r="BE3097" s="14">
        <f t="shared" si="4722"/>
        <v>0</v>
      </c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>
        <v>0</v>
      </c>
      <c r="BS3097" s="14">
        <v>0</v>
      </c>
      <c r="BT3097" s="14" t="e">
        <f>IF(#REF!=0,"-",#REF!/#REF!*100)</f>
        <v>#REF!</v>
      </c>
    </row>
    <row r="3098" spans="1:72" ht="22.5" x14ac:dyDescent="0.25">
      <c r="A3098" s="4" t="s">
        <v>1063</v>
      </c>
      <c r="B3098" s="4" t="s">
        <v>1</v>
      </c>
      <c r="C3098" s="4" t="s">
        <v>12</v>
      </c>
      <c r="D3098" s="102" t="s">
        <v>1065</v>
      </c>
      <c r="E3098" s="101" t="s">
        <v>29</v>
      </c>
      <c r="F3098" s="101" t="s">
        <v>0</v>
      </c>
      <c r="G3098" s="2" t="s">
        <v>0</v>
      </c>
      <c r="H3098" s="2" t="s">
        <v>30</v>
      </c>
      <c r="I3098" s="12">
        <f t="shared" ref="I3098:AA3098" si="4789">SUM(I3099:I3104)</f>
        <v>0</v>
      </c>
      <c r="J3098" s="12">
        <f t="shared" si="4789"/>
        <v>0</v>
      </c>
      <c r="K3098" s="12">
        <f t="shared" si="4789"/>
        <v>0</v>
      </c>
      <c r="L3098" s="12">
        <f t="shared" si="4789"/>
        <v>0</v>
      </c>
      <c r="M3098" s="12">
        <f t="shared" si="4789"/>
        <v>0</v>
      </c>
      <c r="N3098" s="12">
        <f t="shared" si="4789"/>
        <v>0</v>
      </c>
      <c r="O3098" s="12">
        <f t="shared" si="4789"/>
        <v>0</v>
      </c>
      <c r="P3098" s="12">
        <f t="shared" si="4789"/>
        <v>0</v>
      </c>
      <c r="Q3098" s="12">
        <f t="shared" si="4789"/>
        <v>0</v>
      </c>
      <c r="R3098" s="12">
        <f t="shared" si="4789"/>
        <v>0</v>
      </c>
      <c r="S3098" s="12">
        <f t="shared" si="4789"/>
        <v>0</v>
      </c>
      <c r="T3098" s="12">
        <f t="shared" si="4789"/>
        <v>0</v>
      </c>
      <c r="U3098" s="12">
        <f t="shared" si="4789"/>
        <v>0</v>
      </c>
      <c r="V3098" s="12">
        <f t="shared" si="4789"/>
        <v>0</v>
      </c>
      <c r="W3098" s="12">
        <f t="shared" si="4789"/>
        <v>0</v>
      </c>
      <c r="X3098" s="12">
        <f t="shared" si="4789"/>
        <v>0</v>
      </c>
      <c r="Y3098" s="12">
        <f t="shared" si="4789"/>
        <v>0</v>
      </c>
      <c r="Z3098" s="12">
        <f t="shared" si="4789"/>
        <v>0</v>
      </c>
      <c r="AA3098" s="12">
        <f t="shared" si="4789"/>
        <v>0</v>
      </c>
      <c r="AB3098" s="12">
        <v>0</v>
      </c>
      <c r="AC3098" s="12">
        <v>0</v>
      </c>
      <c r="AD3098" s="12">
        <f t="shared" ref="AD3098:AV3098" si="4790">SUM(AD3099:AD3104)</f>
        <v>0</v>
      </c>
      <c r="AE3098" s="12">
        <f t="shared" si="4790"/>
        <v>0</v>
      </c>
      <c r="AF3098" s="12">
        <f t="shared" si="4790"/>
        <v>0</v>
      </c>
      <c r="AG3098" s="12">
        <f t="shared" si="4790"/>
        <v>0</v>
      </c>
      <c r="AH3098" s="12">
        <f t="shared" si="4790"/>
        <v>0</v>
      </c>
      <c r="AI3098" s="12">
        <f t="shared" si="4790"/>
        <v>0</v>
      </c>
      <c r="AJ3098" s="12">
        <f t="shared" si="4790"/>
        <v>0</v>
      </c>
      <c r="AK3098" s="12">
        <f t="shared" si="4790"/>
        <v>0</v>
      </c>
      <c r="AL3098" s="12">
        <f t="shared" si="4790"/>
        <v>0</v>
      </c>
      <c r="AM3098" s="12">
        <f t="shared" si="4790"/>
        <v>0</v>
      </c>
      <c r="AN3098" s="12">
        <f t="shared" si="4790"/>
        <v>0</v>
      </c>
      <c r="AO3098" s="12">
        <f t="shared" si="4790"/>
        <v>0</v>
      </c>
      <c r="AP3098" s="12">
        <f t="shared" si="4790"/>
        <v>0</v>
      </c>
      <c r="AQ3098" s="12">
        <f t="shared" si="4790"/>
        <v>0</v>
      </c>
      <c r="AR3098" s="12">
        <f t="shared" si="4790"/>
        <v>0</v>
      </c>
      <c r="AS3098" s="12">
        <f t="shared" si="4790"/>
        <v>0</v>
      </c>
      <c r="AT3098" s="12">
        <f t="shared" si="4790"/>
        <v>0</v>
      </c>
      <c r="AU3098" s="12">
        <f t="shared" si="4790"/>
        <v>0</v>
      </c>
      <c r="AV3098" s="12">
        <f t="shared" si="4790"/>
        <v>0</v>
      </c>
      <c r="AW3098" s="12">
        <v>0</v>
      </c>
      <c r="AX3098" s="12">
        <v>0</v>
      </c>
      <c r="AY3098" s="12">
        <f t="shared" ref="AY3098:BQ3098" si="4791">SUM(AY3099:AY3104)</f>
        <v>0</v>
      </c>
      <c r="AZ3098" s="12">
        <f t="shared" si="4791"/>
        <v>0</v>
      </c>
      <c r="BA3098" s="12">
        <f t="shared" si="4791"/>
        <v>0</v>
      </c>
      <c r="BB3098" s="12">
        <f t="shared" si="4791"/>
        <v>0</v>
      </c>
      <c r="BC3098" s="12">
        <f t="shared" si="4791"/>
        <v>0</v>
      </c>
      <c r="BD3098" s="12">
        <f t="shared" si="4791"/>
        <v>0</v>
      </c>
      <c r="BE3098" s="12">
        <f t="shared" si="4791"/>
        <v>0</v>
      </c>
      <c r="BF3098" s="12">
        <f t="shared" si="4791"/>
        <v>0</v>
      </c>
      <c r="BG3098" s="12">
        <f t="shared" si="4791"/>
        <v>0</v>
      </c>
      <c r="BH3098" s="12">
        <f t="shared" si="4791"/>
        <v>0</v>
      </c>
      <c r="BI3098" s="12">
        <f t="shared" si="4791"/>
        <v>0</v>
      </c>
      <c r="BJ3098" s="12">
        <f t="shared" si="4791"/>
        <v>0</v>
      </c>
      <c r="BK3098" s="12">
        <f t="shared" si="4791"/>
        <v>0</v>
      </c>
      <c r="BL3098" s="12">
        <f t="shared" si="4791"/>
        <v>0</v>
      </c>
      <c r="BM3098" s="12">
        <f t="shared" si="4791"/>
        <v>0</v>
      </c>
      <c r="BN3098" s="12">
        <f t="shared" si="4791"/>
        <v>0</v>
      </c>
      <c r="BO3098" s="12">
        <f t="shared" si="4791"/>
        <v>0</v>
      </c>
      <c r="BP3098" s="12">
        <f t="shared" si="4791"/>
        <v>0</v>
      </c>
      <c r="BQ3098" s="12">
        <f t="shared" si="4791"/>
        <v>0</v>
      </c>
      <c r="BR3098" s="12">
        <v>0</v>
      </c>
      <c r="BS3098" s="12">
        <v>0</v>
      </c>
      <c r="BT3098" s="12" t="e">
        <f>IF(#REF!=0,"-",#REF!/#REF!*100)</f>
        <v>#REF!</v>
      </c>
    </row>
    <row r="3099" spans="1:72" x14ac:dyDescent="0.25">
      <c r="A3099" s="4" t="s">
        <v>1063</v>
      </c>
      <c r="B3099" s="4" t="s">
        <v>1</v>
      </c>
      <c r="C3099" s="4" t="s">
        <v>12</v>
      </c>
      <c r="D3099" s="102" t="s">
        <v>1065</v>
      </c>
      <c r="E3099" s="113">
        <v>6131</v>
      </c>
      <c r="F3099" s="102"/>
      <c r="G3099" s="98" t="s">
        <v>1656</v>
      </c>
      <c r="H3099" s="13" t="s">
        <v>32</v>
      </c>
      <c r="I3099" s="14">
        <v>0</v>
      </c>
      <c r="J3099" s="14"/>
      <c r="K3099" s="14"/>
      <c r="L3099" s="14"/>
      <c r="M3099" s="14"/>
      <c r="N3099" s="14"/>
      <c r="O3099" s="14">
        <f t="shared" si="4720"/>
        <v>0</v>
      </c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>
        <v>0</v>
      </c>
      <c r="AC3099" s="14">
        <v>0</v>
      </c>
      <c r="AD3099" s="14">
        <v>0</v>
      </c>
      <c r="AE3099" s="14"/>
      <c r="AF3099" s="14"/>
      <c r="AG3099" s="14"/>
      <c r="AH3099" s="14"/>
      <c r="AI3099" s="14"/>
      <c r="AJ3099" s="14">
        <f t="shared" si="4721"/>
        <v>0</v>
      </c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>
        <v>0</v>
      </c>
      <c r="AX3099" s="14">
        <v>0</v>
      </c>
      <c r="AY3099" s="14">
        <v>0</v>
      </c>
      <c r="AZ3099" s="14"/>
      <c r="BA3099" s="14"/>
      <c r="BB3099" s="14"/>
      <c r="BC3099" s="14"/>
      <c r="BD3099" s="14"/>
      <c r="BE3099" s="14">
        <f t="shared" si="4722"/>
        <v>0</v>
      </c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>
        <v>0</v>
      </c>
      <c r="BS3099" s="14">
        <v>0</v>
      </c>
      <c r="BT3099" s="14" t="e">
        <f>IF(#REF!=0,"-",#REF!/#REF!*100)</f>
        <v>#REF!</v>
      </c>
    </row>
    <row r="3100" spans="1:72" x14ac:dyDescent="0.25">
      <c r="A3100" s="4" t="s">
        <v>1063</v>
      </c>
      <c r="B3100" s="4" t="s">
        <v>1</v>
      </c>
      <c r="C3100" s="4" t="s">
        <v>12</v>
      </c>
      <c r="D3100" s="102" t="s">
        <v>1065</v>
      </c>
      <c r="E3100" s="113">
        <v>6132</v>
      </c>
      <c r="F3100" s="102"/>
      <c r="G3100" s="98" t="s">
        <v>1656</v>
      </c>
      <c r="H3100" s="13" t="s">
        <v>72</v>
      </c>
      <c r="I3100" s="14">
        <v>0</v>
      </c>
      <c r="J3100" s="14"/>
      <c r="K3100" s="14"/>
      <c r="L3100" s="14"/>
      <c r="M3100" s="14"/>
      <c r="N3100" s="14"/>
      <c r="O3100" s="14">
        <f t="shared" si="4720"/>
        <v>0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>
        <v>0</v>
      </c>
      <c r="AC3100" s="14">
        <v>0</v>
      </c>
      <c r="AD3100" s="14">
        <v>0</v>
      </c>
      <c r="AE3100" s="14"/>
      <c r="AF3100" s="14"/>
      <c r="AG3100" s="14"/>
      <c r="AH3100" s="14"/>
      <c r="AI3100" s="14"/>
      <c r="AJ3100" s="14">
        <f t="shared" si="4721"/>
        <v>0</v>
      </c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>
        <v>0</v>
      </c>
      <c r="AX3100" s="14">
        <v>0</v>
      </c>
      <c r="AY3100" s="14">
        <v>0</v>
      </c>
      <c r="AZ3100" s="14"/>
      <c r="BA3100" s="14"/>
      <c r="BB3100" s="14"/>
      <c r="BC3100" s="14"/>
      <c r="BD3100" s="14"/>
      <c r="BE3100" s="14">
        <f t="shared" si="4722"/>
        <v>0</v>
      </c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>
        <v>0</v>
      </c>
      <c r="BS3100" s="14">
        <v>0</v>
      </c>
      <c r="BT3100" s="14" t="e">
        <f>IF(#REF!=0,"-",#REF!/#REF!*100)</f>
        <v>#REF!</v>
      </c>
    </row>
    <row r="3101" spans="1:72" x14ac:dyDescent="0.25">
      <c r="A3101" s="4" t="s">
        <v>1063</v>
      </c>
      <c r="B3101" s="4" t="s">
        <v>1</v>
      </c>
      <c r="C3101" s="4" t="s">
        <v>12</v>
      </c>
      <c r="D3101" s="102" t="s">
        <v>1065</v>
      </c>
      <c r="E3101" s="113">
        <v>6133</v>
      </c>
      <c r="F3101" s="102"/>
      <c r="G3101" s="98" t="s">
        <v>1656</v>
      </c>
      <c r="H3101" s="13" t="s">
        <v>75</v>
      </c>
      <c r="I3101" s="14">
        <v>0</v>
      </c>
      <c r="J3101" s="14"/>
      <c r="K3101" s="14"/>
      <c r="L3101" s="14"/>
      <c r="M3101" s="14"/>
      <c r="N3101" s="14"/>
      <c r="O3101" s="14">
        <f t="shared" si="4720"/>
        <v>0</v>
      </c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>
        <v>0</v>
      </c>
      <c r="AC3101" s="14">
        <v>0</v>
      </c>
      <c r="AD3101" s="14">
        <v>0</v>
      </c>
      <c r="AE3101" s="14"/>
      <c r="AF3101" s="14"/>
      <c r="AG3101" s="14"/>
      <c r="AH3101" s="14"/>
      <c r="AI3101" s="14"/>
      <c r="AJ3101" s="14">
        <f t="shared" si="4721"/>
        <v>0</v>
      </c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>
        <v>0</v>
      </c>
      <c r="AX3101" s="14">
        <v>0</v>
      </c>
      <c r="AY3101" s="14">
        <v>0</v>
      </c>
      <c r="AZ3101" s="14"/>
      <c r="BA3101" s="14"/>
      <c r="BB3101" s="14"/>
      <c r="BC3101" s="14"/>
      <c r="BD3101" s="14"/>
      <c r="BE3101" s="14">
        <f t="shared" si="4722"/>
        <v>0</v>
      </c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>
        <v>0</v>
      </c>
      <c r="BS3101" s="14">
        <v>0</v>
      </c>
      <c r="BT3101" s="14" t="e">
        <f>IF(#REF!=0,"-",#REF!/#REF!*100)</f>
        <v>#REF!</v>
      </c>
    </row>
    <row r="3102" spans="1:72" x14ac:dyDescent="0.25">
      <c r="A3102" s="4" t="s">
        <v>1063</v>
      </c>
      <c r="B3102" s="4" t="s">
        <v>1</v>
      </c>
      <c r="C3102" s="4" t="s">
        <v>12</v>
      </c>
      <c r="D3102" s="102" t="s">
        <v>1065</v>
      </c>
      <c r="E3102" s="113">
        <v>6134</v>
      </c>
      <c r="F3102" s="102"/>
      <c r="G3102" s="98" t="s">
        <v>1656</v>
      </c>
      <c r="H3102" s="13" t="s">
        <v>78</v>
      </c>
      <c r="I3102" s="14">
        <v>0</v>
      </c>
      <c r="J3102" s="14"/>
      <c r="K3102" s="14"/>
      <c r="L3102" s="14"/>
      <c r="M3102" s="14"/>
      <c r="N3102" s="14"/>
      <c r="O3102" s="14">
        <f t="shared" si="4720"/>
        <v>0</v>
      </c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>
        <v>0</v>
      </c>
      <c r="AC3102" s="14">
        <v>0</v>
      </c>
      <c r="AD3102" s="14"/>
      <c r="AE3102" s="14"/>
      <c r="AF3102" s="14"/>
      <c r="AG3102" s="14"/>
      <c r="AH3102" s="14"/>
      <c r="AI3102" s="14"/>
      <c r="AJ3102" s="14">
        <f t="shared" si="4721"/>
        <v>0</v>
      </c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>
        <v>0</v>
      </c>
      <c r="AX3102" s="14">
        <v>0</v>
      </c>
      <c r="AY3102" s="14"/>
      <c r="AZ3102" s="14"/>
      <c r="BA3102" s="14"/>
      <c r="BB3102" s="14"/>
      <c r="BC3102" s="14"/>
      <c r="BD3102" s="14"/>
      <c r="BE3102" s="14">
        <f t="shared" si="4722"/>
        <v>0</v>
      </c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>
        <v>0</v>
      </c>
      <c r="BS3102" s="14">
        <v>0</v>
      </c>
      <c r="BT3102" s="14" t="e">
        <f>IF(#REF!=0,"-",#REF!/#REF!*100)</f>
        <v>#REF!</v>
      </c>
    </row>
    <row r="3103" spans="1:72" x14ac:dyDescent="0.25">
      <c r="A3103" s="4" t="s">
        <v>1063</v>
      </c>
      <c r="B3103" s="4" t="s">
        <v>1</v>
      </c>
      <c r="C3103" s="4" t="s">
        <v>12</v>
      </c>
      <c r="D3103" s="102" t="s">
        <v>1065</v>
      </c>
      <c r="E3103" s="113">
        <v>6137</v>
      </c>
      <c r="F3103" s="102"/>
      <c r="G3103" s="98" t="s">
        <v>1656</v>
      </c>
      <c r="H3103" s="13" t="s">
        <v>87</v>
      </c>
      <c r="I3103" s="14">
        <v>0</v>
      </c>
      <c r="J3103" s="14"/>
      <c r="K3103" s="14"/>
      <c r="L3103" s="14"/>
      <c r="M3103" s="14"/>
      <c r="N3103" s="14"/>
      <c r="O3103" s="14">
        <f t="shared" si="4720"/>
        <v>0</v>
      </c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>
        <v>0</v>
      </c>
      <c r="AC3103" s="14">
        <v>0</v>
      </c>
      <c r="AD3103" s="14">
        <v>0</v>
      </c>
      <c r="AE3103" s="14"/>
      <c r="AF3103" s="14"/>
      <c r="AG3103" s="14"/>
      <c r="AH3103" s="14"/>
      <c r="AI3103" s="14"/>
      <c r="AJ3103" s="14">
        <f t="shared" si="4721"/>
        <v>0</v>
      </c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>
        <v>0</v>
      </c>
      <c r="AX3103" s="14">
        <v>0</v>
      </c>
      <c r="AY3103" s="14">
        <v>0</v>
      </c>
      <c r="AZ3103" s="14"/>
      <c r="BA3103" s="14"/>
      <c r="BB3103" s="14"/>
      <c r="BC3103" s="14"/>
      <c r="BD3103" s="14"/>
      <c r="BE3103" s="14">
        <f t="shared" si="4722"/>
        <v>0</v>
      </c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>
        <v>0</v>
      </c>
      <c r="BS3103" s="14">
        <v>0</v>
      </c>
      <c r="BT3103" s="14" t="e">
        <f>IF(#REF!=0,"-",#REF!/#REF!*100)</f>
        <v>#REF!</v>
      </c>
    </row>
    <row r="3104" spans="1:72" x14ac:dyDescent="0.25">
      <c r="A3104" s="1" t="s">
        <v>1063</v>
      </c>
      <c r="B3104" s="1" t="s">
        <v>1</v>
      </c>
      <c r="C3104" s="1" t="s">
        <v>12</v>
      </c>
      <c r="D3104" s="105" t="s">
        <v>1065</v>
      </c>
      <c r="E3104" s="105" t="s">
        <v>34</v>
      </c>
      <c r="F3104" s="102" t="s">
        <v>0</v>
      </c>
      <c r="G3104" s="13" t="s">
        <v>0</v>
      </c>
      <c r="H3104" s="2" t="s">
        <v>35</v>
      </c>
      <c r="I3104" s="12">
        <f t="shared" ref="I3104:AA3104" si="4792">SUM(I3105:I3109)</f>
        <v>0</v>
      </c>
      <c r="J3104" s="12">
        <f t="shared" si="4792"/>
        <v>0</v>
      </c>
      <c r="K3104" s="12">
        <f t="shared" si="4792"/>
        <v>0</v>
      </c>
      <c r="L3104" s="12">
        <f t="shared" si="4792"/>
        <v>0</v>
      </c>
      <c r="M3104" s="12">
        <f t="shared" si="4792"/>
        <v>0</v>
      </c>
      <c r="N3104" s="12">
        <f t="shared" si="4792"/>
        <v>0</v>
      </c>
      <c r="O3104" s="12">
        <f t="shared" si="4792"/>
        <v>0</v>
      </c>
      <c r="P3104" s="12">
        <f t="shared" si="4792"/>
        <v>0</v>
      </c>
      <c r="Q3104" s="12">
        <f t="shared" si="4792"/>
        <v>0</v>
      </c>
      <c r="R3104" s="12">
        <f t="shared" si="4792"/>
        <v>0</v>
      </c>
      <c r="S3104" s="12">
        <f t="shared" si="4792"/>
        <v>0</v>
      </c>
      <c r="T3104" s="12">
        <f t="shared" si="4792"/>
        <v>0</v>
      </c>
      <c r="U3104" s="12">
        <f t="shared" si="4792"/>
        <v>0</v>
      </c>
      <c r="V3104" s="12">
        <f t="shared" si="4792"/>
        <v>0</v>
      </c>
      <c r="W3104" s="12">
        <f t="shared" si="4792"/>
        <v>0</v>
      </c>
      <c r="X3104" s="12">
        <f t="shared" si="4792"/>
        <v>0</v>
      </c>
      <c r="Y3104" s="12">
        <f t="shared" si="4792"/>
        <v>0</v>
      </c>
      <c r="Z3104" s="12">
        <f t="shared" si="4792"/>
        <v>0</v>
      </c>
      <c r="AA3104" s="12">
        <f t="shared" si="4792"/>
        <v>0</v>
      </c>
      <c r="AB3104" s="12">
        <v>0</v>
      </c>
      <c r="AC3104" s="12">
        <v>0</v>
      </c>
      <c r="AD3104" s="12">
        <f t="shared" ref="AD3104:AV3104" si="4793">SUM(AD3105:AD3109)</f>
        <v>0</v>
      </c>
      <c r="AE3104" s="12">
        <f t="shared" si="4793"/>
        <v>0</v>
      </c>
      <c r="AF3104" s="12">
        <f t="shared" si="4793"/>
        <v>0</v>
      </c>
      <c r="AG3104" s="12">
        <f t="shared" si="4793"/>
        <v>0</v>
      </c>
      <c r="AH3104" s="12">
        <f t="shared" si="4793"/>
        <v>0</v>
      </c>
      <c r="AI3104" s="12">
        <f t="shared" si="4793"/>
        <v>0</v>
      </c>
      <c r="AJ3104" s="12">
        <f t="shared" si="4793"/>
        <v>0</v>
      </c>
      <c r="AK3104" s="12">
        <f t="shared" si="4793"/>
        <v>0</v>
      </c>
      <c r="AL3104" s="12">
        <f t="shared" si="4793"/>
        <v>0</v>
      </c>
      <c r="AM3104" s="12">
        <f t="shared" si="4793"/>
        <v>0</v>
      </c>
      <c r="AN3104" s="12">
        <f t="shared" si="4793"/>
        <v>0</v>
      </c>
      <c r="AO3104" s="12">
        <f t="shared" si="4793"/>
        <v>0</v>
      </c>
      <c r="AP3104" s="12">
        <f t="shared" si="4793"/>
        <v>0</v>
      </c>
      <c r="AQ3104" s="12">
        <f t="shared" si="4793"/>
        <v>0</v>
      </c>
      <c r="AR3104" s="12">
        <f t="shared" si="4793"/>
        <v>0</v>
      </c>
      <c r="AS3104" s="12">
        <f t="shared" si="4793"/>
        <v>0</v>
      </c>
      <c r="AT3104" s="12">
        <f t="shared" si="4793"/>
        <v>0</v>
      </c>
      <c r="AU3104" s="12">
        <f t="shared" si="4793"/>
        <v>0</v>
      </c>
      <c r="AV3104" s="12">
        <f t="shared" si="4793"/>
        <v>0</v>
      </c>
      <c r="AW3104" s="12">
        <v>0</v>
      </c>
      <c r="AX3104" s="12">
        <v>0</v>
      </c>
      <c r="AY3104" s="12">
        <f t="shared" ref="AY3104:BQ3104" si="4794">SUM(AY3105:AY3109)</f>
        <v>0</v>
      </c>
      <c r="AZ3104" s="12">
        <f t="shared" si="4794"/>
        <v>0</v>
      </c>
      <c r="BA3104" s="12">
        <f t="shared" si="4794"/>
        <v>0</v>
      </c>
      <c r="BB3104" s="12">
        <f t="shared" si="4794"/>
        <v>0</v>
      </c>
      <c r="BC3104" s="12">
        <f t="shared" si="4794"/>
        <v>0</v>
      </c>
      <c r="BD3104" s="12">
        <f t="shared" si="4794"/>
        <v>0</v>
      </c>
      <c r="BE3104" s="12">
        <f t="shared" si="4794"/>
        <v>0</v>
      </c>
      <c r="BF3104" s="12">
        <f t="shared" si="4794"/>
        <v>0</v>
      </c>
      <c r="BG3104" s="12">
        <f t="shared" si="4794"/>
        <v>0</v>
      </c>
      <c r="BH3104" s="12">
        <f t="shared" si="4794"/>
        <v>0</v>
      </c>
      <c r="BI3104" s="12">
        <f t="shared" si="4794"/>
        <v>0</v>
      </c>
      <c r="BJ3104" s="12">
        <f t="shared" si="4794"/>
        <v>0</v>
      </c>
      <c r="BK3104" s="12">
        <f t="shared" si="4794"/>
        <v>0</v>
      </c>
      <c r="BL3104" s="12">
        <f t="shared" si="4794"/>
        <v>0</v>
      </c>
      <c r="BM3104" s="12">
        <f t="shared" si="4794"/>
        <v>0</v>
      </c>
      <c r="BN3104" s="12">
        <f t="shared" si="4794"/>
        <v>0</v>
      </c>
      <c r="BO3104" s="12">
        <f t="shared" si="4794"/>
        <v>0</v>
      </c>
      <c r="BP3104" s="12">
        <f t="shared" si="4794"/>
        <v>0</v>
      </c>
      <c r="BQ3104" s="12">
        <f t="shared" si="4794"/>
        <v>0</v>
      </c>
      <c r="BR3104" s="12">
        <v>0</v>
      </c>
      <c r="BS3104" s="12">
        <v>0</v>
      </c>
      <c r="BT3104" s="12" t="e">
        <f>IF(#REF!=0,"-",#REF!/#REF!*100)</f>
        <v>#REF!</v>
      </c>
    </row>
    <row r="3105" spans="1:72" ht="22.5" x14ac:dyDescent="0.25">
      <c r="A3105" s="4" t="s">
        <v>1063</v>
      </c>
      <c r="B3105" s="4" t="s">
        <v>1</v>
      </c>
      <c r="C3105" s="4" t="s">
        <v>12</v>
      </c>
      <c r="D3105" s="102" t="s">
        <v>1065</v>
      </c>
      <c r="E3105" s="113">
        <v>6139</v>
      </c>
      <c r="F3105" s="102" t="s">
        <v>1071</v>
      </c>
      <c r="G3105" s="98" t="s">
        <v>1656</v>
      </c>
      <c r="H3105" s="13" t="s">
        <v>37</v>
      </c>
      <c r="I3105" s="14">
        <v>0</v>
      </c>
      <c r="J3105" s="14"/>
      <c r="K3105" s="14"/>
      <c r="L3105" s="14"/>
      <c r="M3105" s="14"/>
      <c r="N3105" s="14"/>
      <c r="O3105" s="14">
        <f t="shared" ref="O3105:O3168" si="4795">I3105+J3105+K3105+L3105+M3105+N3105</f>
        <v>0</v>
      </c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>
        <v>0</v>
      </c>
      <c r="AC3105" s="14">
        <v>0</v>
      </c>
      <c r="AD3105" s="14">
        <v>0</v>
      </c>
      <c r="AE3105" s="14"/>
      <c r="AF3105" s="14"/>
      <c r="AG3105" s="14"/>
      <c r="AH3105" s="14"/>
      <c r="AI3105" s="14"/>
      <c r="AJ3105" s="14">
        <f t="shared" ref="AJ3105:AJ3168" si="4796">AD3105+AE3105+AF3105+AG3105+AH3105+AI3105</f>
        <v>0</v>
      </c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>
        <v>0</v>
      </c>
      <c r="AX3105" s="14">
        <v>0</v>
      </c>
      <c r="AY3105" s="14">
        <v>0</v>
      </c>
      <c r="AZ3105" s="14"/>
      <c r="BA3105" s="14"/>
      <c r="BB3105" s="14"/>
      <c r="BC3105" s="14"/>
      <c r="BD3105" s="14"/>
      <c r="BE3105" s="14">
        <f t="shared" ref="BE3105:BE3168" si="4797">AY3105+AZ3105+BA3105+BB3105+BC3105+BD3105</f>
        <v>0</v>
      </c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>
        <v>0</v>
      </c>
      <c r="BS3105" s="14">
        <v>0</v>
      </c>
      <c r="BT3105" s="14" t="e">
        <f>IF(#REF!=0,"-",#REF!/#REF!*100)</f>
        <v>#REF!</v>
      </c>
    </row>
    <row r="3106" spans="1:72" x14ac:dyDescent="0.25">
      <c r="A3106" s="4" t="s">
        <v>1063</v>
      </c>
      <c r="B3106" s="4" t="s">
        <v>1</v>
      </c>
      <c r="C3106" s="4" t="s">
        <v>12</v>
      </c>
      <c r="D3106" s="102" t="s">
        <v>1065</v>
      </c>
      <c r="E3106" s="113">
        <v>6139</v>
      </c>
      <c r="F3106" s="102" t="s">
        <v>1072</v>
      </c>
      <c r="G3106" s="98" t="s">
        <v>1656</v>
      </c>
      <c r="H3106" s="13" t="s">
        <v>1073</v>
      </c>
      <c r="I3106" s="14">
        <v>0</v>
      </c>
      <c r="J3106" s="14"/>
      <c r="K3106" s="14"/>
      <c r="L3106" s="14"/>
      <c r="M3106" s="14"/>
      <c r="N3106" s="14"/>
      <c r="O3106" s="14">
        <f t="shared" si="4795"/>
        <v>0</v>
      </c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>
        <v>0</v>
      </c>
      <c r="AC3106" s="14">
        <v>0</v>
      </c>
      <c r="AD3106" s="14">
        <v>0</v>
      </c>
      <c r="AE3106" s="14"/>
      <c r="AF3106" s="14"/>
      <c r="AG3106" s="14"/>
      <c r="AH3106" s="14"/>
      <c r="AI3106" s="14"/>
      <c r="AJ3106" s="14">
        <f t="shared" si="4796"/>
        <v>0</v>
      </c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>
        <v>0</v>
      </c>
      <c r="AX3106" s="14">
        <v>0</v>
      </c>
      <c r="AY3106" s="14">
        <v>0</v>
      </c>
      <c r="AZ3106" s="14"/>
      <c r="BA3106" s="14"/>
      <c r="BB3106" s="14"/>
      <c r="BC3106" s="14"/>
      <c r="BD3106" s="14"/>
      <c r="BE3106" s="14">
        <f t="shared" si="4797"/>
        <v>0</v>
      </c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>
        <v>0</v>
      </c>
      <c r="BS3106" s="14">
        <v>0</v>
      </c>
      <c r="BT3106" s="14" t="e">
        <f>IF(#REF!=0,"-",#REF!/#REF!*100)</f>
        <v>#REF!</v>
      </c>
    </row>
    <row r="3107" spans="1:72" ht="33.75" x14ac:dyDescent="0.25">
      <c r="A3107" s="4" t="s">
        <v>1063</v>
      </c>
      <c r="B3107" s="4" t="s">
        <v>1</v>
      </c>
      <c r="C3107" s="4" t="s">
        <v>12</v>
      </c>
      <c r="D3107" s="102" t="s">
        <v>1065</v>
      </c>
      <c r="E3107" s="113">
        <v>6139</v>
      </c>
      <c r="F3107" s="102" t="s">
        <v>1074</v>
      </c>
      <c r="G3107" s="98" t="s">
        <v>1656</v>
      </c>
      <c r="H3107" s="13" t="s">
        <v>38</v>
      </c>
      <c r="I3107" s="14">
        <v>0</v>
      </c>
      <c r="J3107" s="14"/>
      <c r="K3107" s="14"/>
      <c r="L3107" s="14"/>
      <c r="M3107" s="14"/>
      <c r="N3107" s="14"/>
      <c r="O3107" s="14">
        <f t="shared" si="4795"/>
        <v>0</v>
      </c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>
        <v>0</v>
      </c>
      <c r="AC3107" s="14">
        <v>0</v>
      </c>
      <c r="AD3107" s="14">
        <v>0</v>
      </c>
      <c r="AE3107" s="14"/>
      <c r="AF3107" s="14"/>
      <c r="AG3107" s="14"/>
      <c r="AH3107" s="14"/>
      <c r="AI3107" s="14"/>
      <c r="AJ3107" s="14">
        <f t="shared" si="4796"/>
        <v>0</v>
      </c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>
        <v>0</v>
      </c>
      <c r="AX3107" s="14">
        <v>0</v>
      </c>
      <c r="AY3107" s="14">
        <v>0</v>
      </c>
      <c r="AZ3107" s="14"/>
      <c r="BA3107" s="14"/>
      <c r="BB3107" s="14"/>
      <c r="BC3107" s="14"/>
      <c r="BD3107" s="14"/>
      <c r="BE3107" s="14">
        <f t="shared" si="4797"/>
        <v>0</v>
      </c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>
        <v>0</v>
      </c>
      <c r="BS3107" s="14">
        <v>0</v>
      </c>
      <c r="BT3107" s="14" t="e">
        <f>IF(#REF!=0,"-",#REF!/#REF!*100)</f>
        <v>#REF!</v>
      </c>
    </row>
    <row r="3108" spans="1:72" ht="33.75" x14ac:dyDescent="0.25">
      <c r="A3108" s="4" t="s">
        <v>1063</v>
      </c>
      <c r="B3108" s="4" t="s">
        <v>1</v>
      </c>
      <c r="C3108" s="4" t="s">
        <v>12</v>
      </c>
      <c r="D3108" s="102" t="s">
        <v>1065</v>
      </c>
      <c r="E3108" s="113">
        <v>6139</v>
      </c>
      <c r="F3108" s="102" t="s">
        <v>1625</v>
      </c>
      <c r="G3108" s="98" t="s">
        <v>1656</v>
      </c>
      <c r="H3108" s="13" t="s">
        <v>1581</v>
      </c>
      <c r="I3108" s="14">
        <v>0</v>
      </c>
      <c r="J3108" s="14"/>
      <c r="K3108" s="14"/>
      <c r="L3108" s="14"/>
      <c r="M3108" s="14"/>
      <c r="N3108" s="14"/>
      <c r="O3108" s="14">
        <f t="shared" si="4795"/>
        <v>0</v>
      </c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>
        <v>0</v>
      </c>
      <c r="AC3108" s="14">
        <v>0</v>
      </c>
      <c r="AD3108" s="14"/>
      <c r="AE3108" s="14"/>
      <c r="AF3108" s="14"/>
      <c r="AG3108" s="14"/>
      <c r="AH3108" s="14"/>
      <c r="AI3108" s="14"/>
      <c r="AJ3108" s="14">
        <f t="shared" si="4796"/>
        <v>0</v>
      </c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>
        <v>0</v>
      </c>
      <c r="AX3108" s="14">
        <v>0</v>
      </c>
      <c r="AY3108" s="14"/>
      <c r="AZ3108" s="14"/>
      <c r="BA3108" s="14"/>
      <c r="BB3108" s="14"/>
      <c r="BC3108" s="14"/>
      <c r="BD3108" s="14"/>
      <c r="BE3108" s="14">
        <f t="shared" si="4797"/>
        <v>0</v>
      </c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>
        <v>0</v>
      </c>
      <c r="BS3108" s="14">
        <v>0</v>
      </c>
      <c r="BT3108" s="14" t="e">
        <f>IF(#REF!=0,"-",#REF!/#REF!*100)</f>
        <v>#REF!</v>
      </c>
    </row>
    <row r="3109" spans="1:72" ht="22.5" x14ac:dyDescent="0.25">
      <c r="A3109" s="4" t="s">
        <v>1063</v>
      </c>
      <c r="B3109" s="4" t="s">
        <v>1</v>
      </c>
      <c r="C3109" s="4" t="s">
        <v>12</v>
      </c>
      <c r="D3109" s="102" t="s">
        <v>1065</v>
      </c>
      <c r="E3109" s="113">
        <v>6139</v>
      </c>
      <c r="F3109" s="102" t="s">
        <v>1626</v>
      </c>
      <c r="G3109" s="98" t="s">
        <v>1656</v>
      </c>
      <c r="H3109" s="13" t="s">
        <v>1582</v>
      </c>
      <c r="I3109" s="14">
        <v>0</v>
      </c>
      <c r="J3109" s="14"/>
      <c r="K3109" s="14"/>
      <c r="L3109" s="14"/>
      <c r="M3109" s="14"/>
      <c r="N3109" s="14"/>
      <c r="O3109" s="14">
        <f t="shared" si="4795"/>
        <v>0</v>
      </c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>
        <v>0</v>
      </c>
      <c r="AC3109" s="14">
        <v>0</v>
      </c>
      <c r="AD3109" s="14"/>
      <c r="AE3109" s="14"/>
      <c r="AF3109" s="14"/>
      <c r="AG3109" s="14"/>
      <c r="AH3109" s="14"/>
      <c r="AI3109" s="14"/>
      <c r="AJ3109" s="14">
        <f t="shared" si="4796"/>
        <v>0</v>
      </c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>
        <v>0</v>
      </c>
      <c r="AX3109" s="14">
        <v>0</v>
      </c>
      <c r="AY3109" s="14"/>
      <c r="AZ3109" s="14"/>
      <c r="BA3109" s="14"/>
      <c r="BB3109" s="14"/>
      <c r="BC3109" s="14"/>
      <c r="BD3109" s="14"/>
      <c r="BE3109" s="14">
        <f t="shared" si="4797"/>
        <v>0</v>
      </c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>
        <v>0</v>
      </c>
      <c r="BS3109" s="14">
        <v>0</v>
      </c>
      <c r="BT3109" s="14" t="e">
        <f>IF(#REF!=0,"-",#REF!/#REF!*100)</f>
        <v>#REF!</v>
      </c>
    </row>
    <row r="3110" spans="1:72" ht="33.75" x14ac:dyDescent="0.25">
      <c r="A3110" s="1" t="s">
        <v>0</v>
      </c>
      <c r="B3110" s="1" t="s">
        <v>0</v>
      </c>
      <c r="C3110" s="1" t="s">
        <v>0</v>
      </c>
      <c r="D3110" s="101" t="s">
        <v>0</v>
      </c>
      <c r="E3110" s="101" t="s">
        <v>0</v>
      </c>
      <c r="F3110" s="101" t="s">
        <v>0</v>
      </c>
      <c r="G3110" s="2" t="s">
        <v>0</v>
      </c>
      <c r="H3110" s="10" t="s">
        <v>39</v>
      </c>
      <c r="I3110" s="11">
        <f t="shared" ref="I3110:AA3110" si="4798">SUM(I3111)</f>
        <v>0</v>
      </c>
      <c r="J3110" s="11">
        <f t="shared" si="4798"/>
        <v>0</v>
      </c>
      <c r="K3110" s="11">
        <f t="shared" si="4798"/>
        <v>0</v>
      </c>
      <c r="L3110" s="11">
        <f t="shared" si="4798"/>
        <v>0</v>
      </c>
      <c r="M3110" s="11">
        <f t="shared" si="4798"/>
        <v>0</v>
      </c>
      <c r="N3110" s="11">
        <f t="shared" si="4798"/>
        <v>0</v>
      </c>
      <c r="O3110" s="11">
        <f t="shared" si="4798"/>
        <v>0</v>
      </c>
      <c r="P3110" s="11">
        <f t="shared" si="4798"/>
        <v>0</v>
      </c>
      <c r="Q3110" s="11">
        <f t="shared" si="4798"/>
        <v>0</v>
      </c>
      <c r="R3110" s="11">
        <f t="shared" si="4798"/>
        <v>0</v>
      </c>
      <c r="S3110" s="11">
        <f t="shared" si="4798"/>
        <v>0</v>
      </c>
      <c r="T3110" s="11">
        <f t="shared" si="4798"/>
        <v>0</v>
      </c>
      <c r="U3110" s="11">
        <f t="shared" si="4798"/>
        <v>0</v>
      </c>
      <c r="V3110" s="11">
        <f t="shared" si="4798"/>
        <v>0</v>
      </c>
      <c r="W3110" s="11">
        <f t="shared" si="4798"/>
        <v>0</v>
      </c>
      <c r="X3110" s="11">
        <f t="shared" si="4798"/>
        <v>0</v>
      </c>
      <c r="Y3110" s="11">
        <f t="shared" si="4798"/>
        <v>0</v>
      </c>
      <c r="Z3110" s="11">
        <f t="shared" si="4798"/>
        <v>0</v>
      </c>
      <c r="AA3110" s="11">
        <f t="shared" si="4798"/>
        <v>0</v>
      </c>
      <c r="AB3110" s="11">
        <v>0</v>
      </c>
      <c r="AC3110" s="11">
        <v>0</v>
      </c>
      <c r="AD3110" s="11">
        <f t="shared" ref="AD3110:AV3110" si="4799">SUM(AD3111)</f>
        <v>0</v>
      </c>
      <c r="AE3110" s="11">
        <f t="shared" si="4799"/>
        <v>0</v>
      </c>
      <c r="AF3110" s="11">
        <f t="shared" si="4799"/>
        <v>0</v>
      </c>
      <c r="AG3110" s="11">
        <f t="shared" si="4799"/>
        <v>0</v>
      </c>
      <c r="AH3110" s="11">
        <f t="shared" si="4799"/>
        <v>0</v>
      </c>
      <c r="AI3110" s="11">
        <f t="shared" si="4799"/>
        <v>0</v>
      </c>
      <c r="AJ3110" s="11">
        <f t="shared" si="4799"/>
        <v>0</v>
      </c>
      <c r="AK3110" s="11">
        <f t="shared" si="4799"/>
        <v>0</v>
      </c>
      <c r="AL3110" s="11">
        <f t="shared" si="4799"/>
        <v>0</v>
      </c>
      <c r="AM3110" s="11">
        <f t="shared" si="4799"/>
        <v>0</v>
      </c>
      <c r="AN3110" s="11">
        <f t="shared" si="4799"/>
        <v>0</v>
      </c>
      <c r="AO3110" s="11">
        <f t="shared" si="4799"/>
        <v>0</v>
      </c>
      <c r="AP3110" s="11">
        <f t="shared" si="4799"/>
        <v>0</v>
      </c>
      <c r="AQ3110" s="11">
        <f t="shared" si="4799"/>
        <v>0</v>
      </c>
      <c r="AR3110" s="11">
        <f t="shared" si="4799"/>
        <v>0</v>
      </c>
      <c r="AS3110" s="11">
        <f t="shared" si="4799"/>
        <v>0</v>
      </c>
      <c r="AT3110" s="11">
        <f t="shared" si="4799"/>
        <v>0</v>
      </c>
      <c r="AU3110" s="11">
        <f t="shared" si="4799"/>
        <v>0</v>
      </c>
      <c r="AV3110" s="11">
        <f t="shared" si="4799"/>
        <v>0</v>
      </c>
      <c r="AW3110" s="11">
        <v>0</v>
      </c>
      <c r="AX3110" s="11">
        <v>0</v>
      </c>
      <c r="AY3110" s="11">
        <f t="shared" ref="AY3110:BQ3110" si="4800">SUM(AY3111)</f>
        <v>3000000</v>
      </c>
      <c r="AZ3110" s="11">
        <f t="shared" si="4800"/>
        <v>0</v>
      </c>
      <c r="BA3110" s="11">
        <f t="shared" si="4800"/>
        <v>0</v>
      </c>
      <c r="BB3110" s="11">
        <f t="shared" si="4800"/>
        <v>0</v>
      </c>
      <c r="BC3110" s="11">
        <f t="shared" si="4800"/>
        <v>0</v>
      </c>
      <c r="BD3110" s="11">
        <f t="shared" si="4800"/>
        <v>0</v>
      </c>
      <c r="BE3110" s="11">
        <f t="shared" si="4800"/>
        <v>3000000</v>
      </c>
      <c r="BF3110" s="11">
        <f t="shared" si="4800"/>
        <v>0</v>
      </c>
      <c r="BG3110" s="11">
        <f t="shared" si="4800"/>
        <v>0</v>
      </c>
      <c r="BH3110" s="11">
        <f t="shared" si="4800"/>
        <v>0</v>
      </c>
      <c r="BI3110" s="11">
        <f t="shared" si="4800"/>
        <v>0</v>
      </c>
      <c r="BJ3110" s="11">
        <f t="shared" si="4800"/>
        <v>0</v>
      </c>
      <c r="BK3110" s="11">
        <f t="shared" si="4800"/>
        <v>0</v>
      </c>
      <c r="BL3110" s="11">
        <f t="shared" si="4800"/>
        <v>0</v>
      </c>
      <c r="BM3110" s="11">
        <f t="shared" si="4800"/>
        <v>0</v>
      </c>
      <c r="BN3110" s="11">
        <f t="shared" si="4800"/>
        <v>0</v>
      </c>
      <c r="BO3110" s="11">
        <f t="shared" si="4800"/>
        <v>0</v>
      </c>
      <c r="BP3110" s="11">
        <f t="shared" si="4800"/>
        <v>0</v>
      </c>
      <c r="BQ3110" s="11">
        <f t="shared" si="4800"/>
        <v>0</v>
      </c>
      <c r="BR3110" s="11">
        <v>0</v>
      </c>
      <c r="BS3110" s="11">
        <v>3000000</v>
      </c>
      <c r="BT3110" s="11" t="e">
        <f>IF(#REF!=0,"-",#REF!/#REF!*100)</f>
        <v>#REF!</v>
      </c>
    </row>
    <row r="3111" spans="1:72" ht="22.5" x14ac:dyDescent="0.25">
      <c r="A3111" s="4" t="s">
        <v>1063</v>
      </c>
      <c r="B3111" s="4" t="s">
        <v>1</v>
      </c>
      <c r="C3111" s="4" t="s">
        <v>12</v>
      </c>
      <c r="D3111" s="102" t="s">
        <v>1065</v>
      </c>
      <c r="E3111" s="101" t="s">
        <v>40</v>
      </c>
      <c r="F3111" s="101" t="s">
        <v>0</v>
      </c>
      <c r="G3111" s="2" t="s">
        <v>0</v>
      </c>
      <c r="H3111" s="2" t="s">
        <v>41</v>
      </c>
      <c r="I3111" s="12">
        <f t="shared" ref="I3111:AA3111" si="4801">SUM(I3112,I3115,I3119,I3123,I3128)</f>
        <v>0</v>
      </c>
      <c r="J3111" s="12">
        <f t="shared" si="4801"/>
        <v>0</v>
      </c>
      <c r="K3111" s="12">
        <f t="shared" si="4801"/>
        <v>0</v>
      </c>
      <c r="L3111" s="12">
        <f t="shared" si="4801"/>
        <v>0</v>
      </c>
      <c r="M3111" s="12">
        <f t="shared" si="4801"/>
        <v>0</v>
      </c>
      <c r="N3111" s="12">
        <f t="shared" si="4801"/>
        <v>0</v>
      </c>
      <c r="O3111" s="12">
        <f t="shared" ref="O3111" si="4802">SUM(O3112,O3115,O3119,O3123,O3128)</f>
        <v>0</v>
      </c>
      <c r="P3111" s="12">
        <f t="shared" si="4801"/>
        <v>0</v>
      </c>
      <c r="Q3111" s="12">
        <f t="shared" si="4801"/>
        <v>0</v>
      </c>
      <c r="R3111" s="12">
        <f t="shared" si="4801"/>
        <v>0</v>
      </c>
      <c r="S3111" s="12">
        <f t="shared" si="4801"/>
        <v>0</v>
      </c>
      <c r="T3111" s="12">
        <f t="shared" si="4801"/>
        <v>0</v>
      </c>
      <c r="U3111" s="12">
        <f t="shared" si="4801"/>
        <v>0</v>
      </c>
      <c r="V3111" s="12">
        <f t="shared" si="4801"/>
        <v>0</v>
      </c>
      <c r="W3111" s="12">
        <f t="shared" si="4801"/>
        <v>0</v>
      </c>
      <c r="X3111" s="12">
        <f t="shared" si="4801"/>
        <v>0</v>
      </c>
      <c r="Y3111" s="12">
        <f t="shared" si="4801"/>
        <v>0</v>
      </c>
      <c r="Z3111" s="12">
        <f t="shared" si="4801"/>
        <v>0</v>
      </c>
      <c r="AA3111" s="12">
        <f t="shared" si="4801"/>
        <v>0</v>
      </c>
      <c r="AB3111" s="12">
        <v>0</v>
      </c>
      <c r="AC3111" s="12">
        <v>0</v>
      </c>
      <c r="AD3111" s="12">
        <f t="shared" ref="AD3111:AV3111" si="4803">SUM(AD3112,AD3115,AD3119,AD3123,AD3128)</f>
        <v>0</v>
      </c>
      <c r="AE3111" s="12">
        <f t="shared" si="4803"/>
        <v>0</v>
      </c>
      <c r="AF3111" s="12">
        <f t="shared" si="4803"/>
        <v>0</v>
      </c>
      <c r="AG3111" s="12">
        <f t="shared" si="4803"/>
        <v>0</v>
      </c>
      <c r="AH3111" s="12">
        <f t="shared" si="4803"/>
        <v>0</v>
      </c>
      <c r="AI3111" s="12">
        <f t="shared" si="4803"/>
        <v>0</v>
      </c>
      <c r="AJ3111" s="12">
        <f t="shared" ref="AJ3111" si="4804">SUM(AJ3112,AJ3115,AJ3119,AJ3123,AJ3128)</f>
        <v>0</v>
      </c>
      <c r="AK3111" s="12">
        <f t="shared" si="4803"/>
        <v>0</v>
      </c>
      <c r="AL3111" s="12">
        <f t="shared" si="4803"/>
        <v>0</v>
      </c>
      <c r="AM3111" s="12">
        <f t="shared" si="4803"/>
        <v>0</v>
      </c>
      <c r="AN3111" s="12">
        <f t="shared" si="4803"/>
        <v>0</v>
      </c>
      <c r="AO3111" s="12">
        <f t="shared" si="4803"/>
        <v>0</v>
      </c>
      <c r="AP3111" s="12">
        <f t="shared" si="4803"/>
        <v>0</v>
      </c>
      <c r="AQ3111" s="12">
        <f t="shared" si="4803"/>
        <v>0</v>
      </c>
      <c r="AR3111" s="12">
        <f t="shared" si="4803"/>
        <v>0</v>
      </c>
      <c r="AS3111" s="12">
        <f t="shared" si="4803"/>
        <v>0</v>
      </c>
      <c r="AT3111" s="12">
        <f t="shared" si="4803"/>
        <v>0</v>
      </c>
      <c r="AU3111" s="12">
        <f t="shared" si="4803"/>
        <v>0</v>
      </c>
      <c r="AV3111" s="12">
        <f t="shared" si="4803"/>
        <v>0</v>
      </c>
      <c r="AW3111" s="12">
        <v>0</v>
      </c>
      <c r="AX3111" s="12">
        <v>0</v>
      </c>
      <c r="AY3111" s="12">
        <f t="shared" ref="AY3111:BQ3111" si="4805">SUM(AY3112,AY3115,AY3119,AY3123,AY3128)</f>
        <v>3000000</v>
      </c>
      <c r="AZ3111" s="12">
        <f t="shared" si="4805"/>
        <v>0</v>
      </c>
      <c r="BA3111" s="12">
        <f t="shared" si="4805"/>
        <v>0</v>
      </c>
      <c r="BB3111" s="12">
        <f t="shared" si="4805"/>
        <v>0</v>
      </c>
      <c r="BC3111" s="12">
        <f t="shared" si="4805"/>
        <v>0</v>
      </c>
      <c r="BD3111" s="12">
        <f t="shared" si="4805"/>
        <v>0</v>
      </c>
      <c r="BE3111" s="12">
        <f t="shared" ref="BE3111" si="4806">SUM(BE3112,BE3115,BE3119,BE3123,BE3128)</f>
        <v>3000000</v>
      </c>
      <c r="BF3111" s="12">
        <f t="shared" si="4805"/>
        <v>0</v>
      </c>
      <c r="BG3111" s="12">
        <f t="shared" si="4805"/>
        <v>0</v>
      </c>
      <c r="BH3111" s="12">
        <f t="shared" si="4805"/>
        <v>0</v>
      </c>
      <c r="BI3111" s="12">
        <f t="shared" si="4805"/>
        <v>0</v>
      </c>
      <c r="BJ3111" s="12">
        <f t="shared" si="4805"/>
        <v>0</v>
      </c>
      <c r="BK3111" s="12">
        <f t="shared" si="4805"/>
        <v>0</v>
      </c>
      <c r="BL3111" s="12">
        <f t="shared" si="4805"/>
        <v>0</v>
      </c>
      <c r="BM3111" s="12">
        <f t="shared" si="4805"/>
        <v>0</v>
      </c>
      <c r="BN3111" s="12">
        <f t="shared" si="4805"/>
        <v>0</v>
      </c>
      <c r="BO3111" s="12">
        <f t="shared" si="4805"/>
        <v>0</v>
      </c>
      <c r="BP3111" s="12">
        <f t="shared" si="4805"/>
        <v>0</v>
      </c>
      <c r="BQ3111" s="12">
        <f t="shared" si="4805"/>
        <v>0</v>
      </c>
      <c r="BR3111" s="12">
        <v>0</v>
      </c>
      <c r="BS3111" s="12">
        <v>3000000</v>
      </c>
      <c r="BT3111" s="12" t="e">
        <f>IF(#REF!=0,"-",#REF!/#REF!*100)</f>
        <v>#REF!</v>
      </c>
    </row>
    <row r="3112" spans="1:72" ht="22.5" x14ac:dyDescent="0.25">
      <c r="A3112" s="1" t="s">
        <v>1063</v>
      </c>
      <c r="B3112" s="1" t="s">
        <v>1</v>
      </c>
      <c r="C3112" s="1" t="s">
        <v>12</v>
      </c>
      <c r="D3112" s="105" t="s">
        <v>1065</v>
      </c>
      <c r="E3112" s="105" t="s">
        <v>93</v>
      </c>
      <c r="F3112" s="102" t="s">
        <v>0</v>
      </c>
      <c r="G3112" s="13" t="s">
        <v>0</v>
      </c>
      <c r="H3112" s="2" t="s">
        <v>94</v>
      </c>
      <c r="I3112" s="12">
        <f t="shared" ref="I3112:AA3112" si="4807">SUM(I3113:I3114)</f>
        <v>0</v>
      </c>
      <c r="J3112" s="12">
        <f t="shared" si="4807"/>
        <v>0</v>
      </c>
      <c r="K3112" s="12">
        <f t="shared" si="4807"/>
        <v>0</v>
      </c>
      <c r="L3112" s="12">
        <f t="shared" si="4807"/>
        <v>0</v>
      </c>
      <c r="M3112" s="12">
        <f t="shared" si="4807"/>
        <v>0</v>
      </c>
      <c r="N3112" s="12">
        <f t="shared" si="4807"/>
        <v>0</v>
      </c>
      <c r="O3112" s="12">
        <f t="shared" ref="O3112" si="4808">SUM(O3113:O3114)</f>
        <v>0</v>
      </c>
      <c r="P3112" s="12">
        <f t="shared" si="4807"/>
        <v>0</v>
      </c>
      <c r="Q3112" s="12">
        <f t="shared" si="4807"/>
        <v>0</v>
      </c>
      <c r="R3112" s="12">
        <f t="shared" si="4807"/>
        <v>0</v>
      </c>
      <c r="S3112" s="12">
        <f t="shared" si="4807"/>
        <v>0</v>
      </c>
      <c r="T3112" s="12">
        <f t="shared" si="4807"/>
        <v>0</v>
      </c>
      <c r="U3112" s="12">
        <f t="shared" si="4807"/>
        <v>0</v>
      </c>
      <c r="V3112" s="12">
        <f t="shared" si="4807"/>
        <v>0</v>
      </c>
      <c r="W3112" s="12">
        <f t="shared" si="4807"/>
        <v>0</v>
      </c>
      <c r="X3112" s="12">
        <f t="shared" si="4807"/>
        <v>0</v>
      </c>
      <c r="Y3112" s="12">
        <f t="shared" si="4807"/>
        <v>0</v>
      </c>
      <c r="Z3112" s="12">
        <f t="shared" si="4807"/>
        <v>0</v>
      </c>
      <c r="AA3112" s="12">
        <f t="shared" si="4807"/>
        <v>0</v>
      </c>
      <c r="AB3112" s="12">
        <v>0</v>
      </c>
      <c r="AC3112" s="12">
        <v>0</v>
      </c>
      <c r="AD3112" s="12">
        <f t="shared" ref="AD3112:AV3112" si="4809">SUM(AD3113:AD3114)</f>
        <v>0</v>
      </c>
      <c r="AE3112" s="12">
        <f t="shared" si="4809"/>
        <v>0</v>
      </c>
      <c r="AF3112" s="12">
        <f t="shared" si="4809"/>
        <v>0</v>
      </c>
      <c r="AG3112" s="12">
        <f t="shared" si="4809"/>
        <v>0</v>
      </c>
      <c r="AH3112" s="12">
        <f t="shared" si="4809"/>
        <v>0</v>
      </c>
      <c r="AI3112" s="12">
        <f t="shared" si="4809"/>
        <v>0</v>
      </c>
      <c r="AJ3112" s="12">
        <f t="shared" ref="AJ3112" si="4810">SUM(AJ3113:AJ3114)</f>
        <v>0</v>
      </c>
      <c r="AK3112" s="12">
        <f t="shared" si="4809"/>
        <v>0</v>
      </c>
      <c r="AL3112" s="12">
        <f t="shared" si="4809"/>
        <v>0</v>
      </c>
      <c r="AM3112" s="12">
        <f t="shared" si="4809"/>
        <v>0</v>
      </c>
      <c r="AN3112" s="12">
        <f t="shared" si="4809"/>
        <v>0</v>
      </c>
      <c r="AO3112" s="12">
        <f t="shared" si="4809"/>
        <v>0</v>
      </c>
      <c r="AP3112" s="12">
        <f t="shared" si="4809"/>
        <v>0</v>
      </c>
      <c r="AQ3112" s="12">
        <f t="shared" si="4809"/>
        <v>0</v>
      </c>
      <c r="AR3112" s="12">
        <f t="shared" si="4809"/>
        <v>0</v>
      </c>
      <c r="AS3112" s="12">
        <f t="shared" si="4809"/>
        <v>0</v>
      </c>
      <c r="AT3112" s="12">
        <f t="shared" si="4809"/>
        <v>0</v>
      </c>
      <c r="AU3112" s="12">
        <f t="shared" si="4809"/>
        <v>0</v>
      </c>
      <c r="AV3112" s="12">
        <f t="shared" si="4809"/>
        <v>0</v>
      </c>
      <c r="AW3112" s="12">
        <v>0</v>
      </c>
      <c r="AX3112" s="12">
        <v>0</v>
      </c>
      <c r="AY3112" s="12">
        <f t="shared" ref="AY3112:BQ3112" si="4811">SUM(AY3113:AY3114)</f>
        <v>0</v>
      </c>
      <c r="AZ3112" s="12">
        <f t="shared" si="4811"/>
        <v>0</v>
      </c>
      <c r="BA3112" s="12">
        <f t="shared" si="4811"/>
        <v>0</v>
      </c>
      <c r="BB3112" s="12">
        <f t="shared" si="4811"/>
        <v>0</v>
      </c>
      <c r="BC3112" s="12">
        <f t="shared" si="4811"/>
        <v>0</v>
      </c>
      <c r="BD3112" s="12">
        <f t="shared" si="4811"/>
        <v>0</v>
      </c>
      <c r="BE3112" s="12">
        <f t="shared" ref="BE3112" si="4812">SUM(BE3113:BE3114)</f>
        <v>0</v>
      </c>
      <c r="BF3112" s="12">
        <f t="shared" si="4811"/>
        <v>0</v>
      </c>
      <c r="BG3112" s="12">
        <f t="shared" si="4811"/>
        <v>0</v>
      </c>
      <c r="BH3112" s="12">
        <f t="shared" si="4811"/>
        <v>0</v>
      </c>
      <c r="BI3112" s="12">
        <f t="shared" si="4811"/>
        <v>0</v>
      </c>
      <c r="BJ3112" s="12">
        <f t="shared" si="4811"/>
        <v>0</v>
      </c>
      <c r="BK3112" s="12">
        <f t="shared" si="4811"/>
        <v>0</v>
      </c>
      <c r="BL3112" s="12">
        <f t="shared" si="4811"/>
        <v>0</v>
      </c>
      <c r="BM3112" s="12">
        <f t="shared" si="4811"/>
        <v>0</v>
      </c>
      <c r="BN3112" s="12">
        <f t="shared" si="4811"/>
        <v>0</v>
      </c>
      <c r="BO3112" s="12">
        <f t="shared" si="4811"/>
        <v>0</v>
      </c>
      <c r="BP3112" s="12">
        <f t="shared" si="4811"/>
        <v>0</v>
      </c>
      <c r="BQ3112" s="12">
        <f t="shared" si="4811"/>
        <v>0</v>
      </c>
      <c r="BR3112" s="12">
        <v>0</v>
      </c>
      <c r="BS3112" s="12">
        <v>0</v>
      </c>
      <c r="BT3112" s="12" t="e">
        <f>IF(#REF!=0,"-",#REF!/#REF!*100)</f>
        <v>#REF!</v>
      </c>
    </row>
    <row r="3113" spans="1:72" x14ac:dyDescent="0.25">
      <c r="A3113" s="4" t="s">
        <v>1063</v>
      </c>
      <c r="B3113" s="4" t="s">
        <v>1</v>
      </c>
      <c r="C3113" s="4" t="s">
        <v>12</v>
      </c>
      <c r="D3113" s="102" t="s">
        <v>1065</v>
      </c>
      <c r="E3113" s="113">
        <v>6141</v>
      </c>
      <c r="F3113" s="102" t="s">
        <v>1075</v>
      </c>
      <c r="G3113" s="98" t="s">
        <v>1657</v>
      </c>
      <c r="H3113" s="13" t="s">
        <v>112</v>
      </c>
      <c r="I3113" s="14">
        <v>0</v>
      </c>
      <c r="J3113" s="14"/>
      <c r="K3113" s="14"/>
      <c r="L3113" s="14"/>
      <c r="M3113" s="14"/>
      <c r="N3113" s="14"/>
      <c r="O3113" s="14">
        <f t="shared" si="4795"/>
        <v>0</v>
      </c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>
        <v>0</v>
      </c>
      <c r="AC3113" s="14">
        <v>0</v>
      </c>
      <c r="AD3113" s="14">
        <v>0</v>
      </c>
      <c r="AE3113" s="14"/>
      <c r="AF3113" s="14"/>
      <c r="AG3113" s="14"/>
      <c r="AH3113" s="14"/>
      <c r="AI3113" s="14"/>
      <c r="AJ3113" s="14">
        <f t="shared" si="4796"/>
        <v>0</v>
      </c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>
        <v>0</v>
      </c>
      <c r="AX3113" s="14">
        <v>0</v>
      </c>
      <c r="AY3113" s="14">
        <v>0</v>
      </c>
      <c r="AZ3113" s="14"/>
      <c r="BA3113" s="14"/>
      <c r="BB3113" s="14"/>
      <c r="BC3113" s="14"/>
      <c r="BD3113" s="14"/>
      <c r="BE3113" s="14">
        <f t="shared" si="4797"/>
        <v>0</v>
      </c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>
        <v>0</v>
      </c>
      <c r="BS3113" s="14">
        <v>0</v>
      </c>
      <c r="BT3113" s="14" t="e">
        <f>IF(#REF!=0,"-",#REF!/#REF!*100)</f>
        <v>#REF!</v>
      </c>
    </row>
    <row r="3114" spans="1:72" ht="22.5" x14ac:dyDescent="0.25">
      <c r="A3114" s="4" t="s">
        <v>1063</v>
      </c>
      <c r="B3114" s="4" t="s">
        <v>1</v>
      </c>
      <c r="C3114" s="4" t="s">
        <v>12</v>
      </c>
      <c r="D3114" s="102" t="s">
        <v>1065</v>
      </c>
      <c r="E3114" s="113">
        <v>6141</v>
      </c>
      <c r="F3114" s="102" t="s">
        <v>1076</v>
      </c>
      <c r="G3114" s="98" t="s">
        <v>1656</v>
      </c>
      <c r="H3114" s="13" t="s">
        <v>1077</v>
      </c>
      <c r="I3114" s="14">
        <v>0</v>
      </c>
      <c r="J3114" s="14"/>
      <c r="K3114" s="14"/>
      <c r="L3114" s="14"/>
      <c r="M3114" s="14"/>
      <c r="N3114" s="14"/>
      <c r="O3114" s="14">
        <f t="shared" si="4795"/>
        <v>0</v>
      </c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>
        <v>0</v>
      </c>
      <c r="AC3114" s="14">
        <v>0</v>
      </c>
      <c r="AD3114" s="14">
        <v>0</v>
      </c>
      <c r="AE3114" s="14"/>
      <c r="AF3114" s="14"/>
      <c r="AG3114" s="14"/>
      <c r="AH3114" s="14"/>
      <c r="AI3114" s="14"/>
      <c r="AJ3114" s="14">
        <f t="shared" si="4796"/>
        <v>0</v>
      </c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>
        <v>0</v>
      </c>
      <c r="AX3114" s="14">
        <v>0</v>
      </c>
      <c r="AY3114" s="14">
        <v>0</v>
      </c>
      <c r="AZ3114" s="14"/>
      <c r="BA3114" s="14"/>
      <c r="BB3114" s="14"/>
      <c r="BC3114" s="14"/>
      <c r="BD3114" s="14"/>
      <c r="BE3114" s="14">
        <f t="shared" si="4797"/>
        <v>0</v>
      </c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>
        <v>0</v>
      </c>
      <c r="BS3114" s="14">
        <v>0</v>
      </c>
      <c r="BT3114" s="14" t="e">
        <f>IF(#REF!=0,"-",#REF!/#REF!*100)</f>
        <v>#REF!</v>
      </c>
    </row>
    <row r="3115" spans="1:72" x14ac:dyDescent="0.25">
      <c r="A3115" s="1" t="s">
        <v>1063</v>
      </c>
      <c r="B3115" s="1" t="s">
        <v>1</v>
      </c>
      <c r="C3115" s="1" t="s">
        <v>12</v>
      </c>
      <c r="D3115" s="105" t="s">
        <v>1065</v>
      </c>
      <c r="E3115" s="105" t="s">
        <v>59</v>
      </c>
      <c r="F3115" s="102" t="s">
        <v>0</v>
      </c>
      <c r="G3115" s="13" t="s">
        <v>0</v>
      </c>
      <c r="H3115" s="2" t="s">
        <v>60</v>
      </c>
      <c r="I3115" s="12">
        <f t="shared" ref="I3115:AA3115" si="4813">SUM(I3116:I3118)</f>
        <v>0</v>
      </c>
      <c r="J3115" s="12">
        <f t="shared" si="4813"/>
        <v>0</v>
      </c>
      <c r="K3115" s="12">
        <f t="shared" si="4813"/>
        <v>0</v>
      </c>
      <c r="L3115" s="12">
        <f t="shared" si="4813"/>
        <v>0</v>
      </c>
      <c r="M3115" s="12">
        <f t="shared" si="4813"/>
        <v>0</v>
      </c>
      <c r="N3115" s="12">
        <f t="shared" si="4813"/>
        <v>0</v>
      </c>
      <c r="O3115" s="12">
        <f t="shared" si="4813"/>
        <v>0</v>
      </c>
      <c r="P3115" s="12">
        <f t="shared" si="4813"/>
        <v>0</v>
      </c>
      <c r="Q3115" s="12">
        <f t="shared" si="4813"/>
        <v>0</v>
      </c>
      <c r="R3115" s="12">
        <f t="shared" si="4813"/>
        <v>0</v>
      </c>
      <c r="S3115" s="12">
        <f t="shared" si="4813"/>
        <v>0</v>
      </c>
      <c r="T3115" s="12">
        <f t="shared" si="4813"/>
        <v>0</v>
      </c>
      <c r="U3115" s="12">
        <f t="shared" si="4813"/>
        <v>0</v>
      </c>
      <c r="V3115" s="12">
        <f t="shared" si="4813"/>
        <v>0</v>
      </c>
      <c r="W3115" s="12">
        <f t="shared" si="4813"/>
        <v>0</v>
      </c>
      <c r="X3115" s="12">
        <f t="shared" si="4813"/>
        <v>0</v>
      </c>
      <c r="Y3115" s="12">
        <f t="shared" si="4813"/>
        <v>0</v>
      </c>
      <c r="Z3115" s="12">
        <f t="shared" si="4813"/>
        <v>0</v>
      </c>
      <c r="AA3115" s="12">
        <f t="shared" si="4813"/>
        <v>0</v>
      </c>
      <c r="AB3115" s="12">
        <v>0</v>
      </c>
      <c r="AC3115" s="12">
        <v>0</v>
      </c>
      <c r="AD3115" s="12">
        <f t="shared" ref="AD3115:AV3115" si="4814">SUM(AD3116:AD3118)</f>
        <v>0</v>
      </c>
      <c r="AE3115" s="12">
        <f t="shared" si="4814"/>
        <v>0</v>
      </c>
      <c r="AF3115" s="12">
        <f t="shared" si="4814"/>
        <v>0</v>
      </c>
      <c r="AG3115" s="12">
        <f t="shared" si="4814"/>
        <v>0</v>
      </c>
      <c r="AH3115" s="12">
        <f t="shared" si="4814"/>
        <v>0</v>
      </c>
      <c r="AI3115" s="12">
        <f t="shared" si="4814"/>
        <v>0</v>
      </c>
      <c r="AJ3115" s="12">
        <f t="shared" si="4814"/>
        <v>0</v>
      </c>
      <c r="AK3115" s="12">
        <f t="shared" si="4814"/>
        <v>0</v>
      </c>
      <c r="AL3115" s="12">
        <f t="shared" si="4814"/>
        <v>0</v>
      </c>
      <c r="AM3115" s="12">
        <f t="shared" si="4814"/>
        <v>0</v>
      </c>
      <c r="AN3115" s="12">
        <f t="shared" si="4814"/>
        <v>0</v>
      </c>
      <c r="AO3115" s="12">
        <f t="shared" si="4814"/>
        <v>0</v>
      </c>
      <c r="AP3115" s="12">
        <f t="shared" si="4814"/>
        <v>0</v>
      </c>
      <c r="AQ3115" s="12">
        <f t="shared" si="4814"/>
        <v>0</v>
      </c>
      <c r="AR3115" s="12">
        <f t="shared" si="4814"/>
        <v>0</v>
      </c>
      <c r="AS3115" s="12">
        <f t="shared" si="4814"/>
        <v>0</v>
      </c>
      <c r="AT3115" s="12">
        <f t="shared" si="4814"/>
        <v>0</v>
      </c>
      <c r="AU3115" s="12">
        <f t="shared" si="4814"/>
        <v>0</v>
      </c>
      <c r="AV3115" s="12">
        <f t="shared" si="4814"/>
        <v>0</v>
      </c>
      <c r="AW3115" s="12">
        <v>0</v>
      </c>
      <c r="AX3115" s="12">
        <v>0</v>
      </c>
      <c r="AY3115" s="12">
        <f t="shared" ref="AY3115:BQ3115" si="4815">SUM(AY3116:AY3118)</f>
        <v>0</v>
      </c>
      <c r="AZ3115" s="12">
        <f t="shared" si="4815"/>
        <v>0</v>
      </c>
      <c r="BA3115" s="12">
        <f t="shared" si="4815"/>
        <v>0</v>
      </c>
      <c r="BB3115" s="12">
        <f t="shared" si="4815"/>
        <v>0</v>
      </c>
      <c r="BC3115" s="12">
        <f t="shared" si="4815"/>
        <v>0</v>
      </c>
      <c r="BD3115" s="12">
        <f t="shared" si="4815"/>
        <v>0</v>
      </c>
      <c r="BE3115" s="12">
        <f t="shared" si="4815"/>
        <v>0</v>
      </c>
      <c r="BF3115" s="12">
        <f t="shared" si="4815"/>
        <v>0</v>
      </c>
      <c r="BG3115" s="12">
        <f t="shared" si="4815"/>
        <v>0</v>
      </c>
      <c r="BH3115" s="12">
        <f t="shared" si="4815"/>
        <v>0</v>
      </c>
      <c r="BI3115" s="12">
        <f t="shared" si="4815"/>
        <v>0</v>
      </c>
      <c r="BJ3115" s="12">
        <f t="shared" si="4815"/>
        <v>0</v>
      </c>
      <c r="BK3115" s="12">
        <f t="shared" si="4815"/>
        <v>0</v>
      </c>
      <c r="BL3115" s="12">
        <f t="shared" si="4815"/>
        <v>0</v>
      </c>
      <c r="BM3115" s="12">
        <f t="shared" si="4815"/>
        <v>0</v>
      </c>
      <c r="BN3115" s="12">
        <f t="shared" si="4815"/>
        <v>0</v>
      </c>
      <c r="BO3115" s="12">
        <f t="shared" si="4815"/>
        <v>0</v>
      </c>
      <c r="BP3115" s="12">
        <f t="shared" si="4815"/>
        <v>0</v>
      </c>
      <c r="BQ3115" s="12">
        <f t="shared" si="4815"/>
        <v>0</v>
      </c>
      <c r="BR3115" s="12">
        <v>0</v>
      </c>
      <c r="BS3115" s="12">
        <v>0</v>
      </c>
      <c r="BT3115" s="12" t="e">
        <f>IF(#REF!=0,"-",#REF!/#REF!*100)</f>
        <v>#REF!</v>
      </c>
    </row>
    <row r="3116" spans="1:72" x14ac:dyDescent="0.25">
      <c r="A3116" s="4" t="s">
        <v>1063</v>
      </c>
      <c r="B3116" s="4" t="s">
        <v>1</v>
      </c>
      <c r="C3116" s="4" t="s">
        <v>12</v>
      </c>
      <c r="D3116" s="102" t="s">
        <v>1065</v>
      </c>
      <c r="E3116" s="113">
        <v>6142</v>
      </c>
      <c r="F3116" s="102" t="s">
        <v>1078</v>
      </c>
      <c r="G3116" s="98" t="s">
        <v>1656</v>
      </c>
      <c r="H3116" s="13" t="s">
        <v>135</v>
      </c>
      <c r="I3116" s="14">
        <v>0</v>
      </c>
      <c r="J3116" s="14"/>
      <c r="K3116" s="14"/>
      <c r="L3116" s="14"/>
      <c r="M3116" s="14"/>
      <c r="N3116" s="14"/>
      <c r="O3116" s="14">
        <f t="shared" si="4795"/>
        <v>0</v>
      </c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>
        <v>0</v>
      </c>
      <c r="AC3116" s="14">
        <v>0</v>
      </c>
      <c r="AD3116" s="14">
        <v>0</v>
      </c>
      <c r="AE3116" s="14"/>
      <c r="AF3116" s="14"/>
      <c r="AG3116" s="14"/>
      <c r="AH3116" s="14"/>
      <c r="AI3116" s="14"/>
      <c r="AJ3116" s="14">
        <f t="shared" si="4796"/>
        <v>0</v>
      </c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>
        <v>0</v>
      </c>
      <c r="AX3116" s="14">
        <v>0</v>
      </c>
      <c r="AY3116" s="14">
        <v>0</v>
      </c>
      <c r="AZ3116" s="14"/>
      <c r="BA3116" s="14"/>
      <c r="BB3116" s="14"/>
      <c r="BC3116" s="14"/>
      <c r="BD3116" s="14"/>
      <c r="BE3116" s="14">
        <f t="shared" si="4797"/>
        <v>0</v>
      </c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>
        <v>0</v>
      </c>
      <c r="BS3116" s="14">
        <v>0</v>
      </c>
      <c r="BT3116" s="14" t="e">
        <f>IF(#REF!=0,"-",#REF!/#REF!*100)</f>
        <v>#REF!</v>
      </c>
    </row>
    <row r="3117" spans="1:72" ht="22.5" x14ac:dyDescent="0.25">
      <c r="A3117" s="4" t="s">
        <v>1063</v>
      </c>
      <c r="B3117" s="4" t="s">
        <v>1</v>
      </c>
      <c r="C3117" s="4" t="s">
        <v>12</v>
      </c>
      <c r="D3117" s="102" t="s">
        <v>1065</v>
      </c>
      <c r="E3117" s="113">
        <v>6142</v>
      </c>
      <c r="F3117" s="102" t="s">
        <v>1627</v>
      </c>
      <c r="G3117" s="98" t="s">
        <v>1656</v>
      </c>
      <c r="H3117" s="13" t="s">
        <v>1583</v>
      </c>
      <c r="I3117" s="14">
        <v>0</v>
      </c>
      <c r="J3117" s="14"/>
      <c r="K3117" s="14"/>
      <c r="L3117" s="14"/>
      <c r="M3117" s="14"/>
      <c r="N3117" s="14"/>
      <c r="O3117" s="14">
        <f t="shared" si="4795"/>
        <v>0</v>
      </c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>
        <v>0</v>
      </c>
      <c r="AC3117" s="14">
        <v>0</v>
      </c>
      <c r="AD3117" s="14"/>
      <c r="AE3117" s="14"/>
      <c r="AF3117" s="14"/>
      <c r="AG3117" s="14"/>
      <c r="AH3117" s="14"/>
      <c r="AI3117" s="14"/>
      <c r="AJ3117" s="14">
        <f t="shared" si="4796"/>
        <v>0</v>
      </c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>
        <v>0</v>
      </c>
      <c r="AX3117" s="14">
        <v>0</v>
      </c>
      <c r="AY3117" s="14"/>
      <c r="AZ3117" s="14"/>
      <c r="BA3117" s="14"/>
      <c r="BB3117" s="14"/>
      <c r="BC3117" s="14"/>
      <c r="BD3117" s="14"/>
      <c r="BE3117" s="14">
        <f t="shared" si="4797"/>
        <v>0</v>
      </c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>
        <v>0</v>
      </c>
      <c r="BS3117" s="14">
        <v>0</v>
      </c>
      <c r="BT3117" s="14" t="e">
        <f>IF(#REF!=0,"-",#REF!/#REF!*100)</f>
        <v>#REF!</v>
      </c>
    </row>
    <row r="3118" spans="1:72" ht="22.5" x14ac:dyDescent="0.25">
      <c r="A3118" s="4" t="s">
        <v>1063</v>
      </c>
      <c r="B3118" s="4" t="s">
        <v>1</v>
      </c>
      <c r="C3118" s="4" t="s">
        <v>12</v>
      </c>
      <c r="D3118" s="102" t="s">
        <v>1065</v>
      </c>
      <c r="E3118" s="113">
        <v>6142</v>
      </c>
      <c r="F3118" s="102" t="s">
        <v>1628</v>
      </c>
      <c r="G3118" s="98" t="s">
        <v>1656</v>
      </c>
      <c r="H3118" s="13" t="s">
        <v>1584</v>
      </c>
      <c r="I3118" s="14">
        <v>0</v>
      </c>
      <c r="J3118" s="14"/>
      <c r="K3118" s="14"/>
      <c r="L3118" s="14"/>
      <c r="M3118" s="14"/>
      <c r="N3118" s="14"/>
      <c r="O3118" s="14">
        <f t="shared" si="4795"/>
        <v>0</v>
      </c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>
        <v>0</v>
      </c>
      <c r="AC3118" s="14">
        <v>0</v>
      </c>
      <c r="AD3118" s="14"/>
      <c r="AE3118" s="14"/>
      <c r="AF3118" s="14"/>
      <c r="AG3118" s="14"/>
      <c r="AH3118" s="14"/>
      <c r="AI3118" s="14"/>
      <c r="AJ3118" s="14">
        <f t="shared" si="4796"/>
        <v>0</v>
      </c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>
        <v>0</v>
      </c>
      <c r="AX3118" s="14">
        <v>0</v>
      </c>
      <c r="AY3118" s="14"/>
      <c r="AZ3118" s="14"/>
      <c r="BA3118" s="14"/>
      <c r="BB3118" s="14"/>
      <c r="BC3118" s="14"/>
      <c r="BD3118" s="14"/>
      <c r="BE3118" s="14">
        <f t="shared" si="4797"/>
        <v>0</v>
      </c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>
        <v>0</v>
      </c>
      <c r="BS3118" s="14">
        <v>0</v>
      </c>
      <c r="BT3118" s="14" t="e">
        <f>IF(#REF!=0,"-",#REF!/#REF!*100)</f>
        <v>#REF!</v>
      </c>
    </row>
    <row r="3119" spans="1:72" ht="22.5" x14ac:dyDescent="0.25">
      <c r="A3119" s="1" t="s">
        <v>1063</v>
      </c>
      <c r="B3119" s="1" t="s">
        <v>1</v>
      </c>
      <c r="C3119" s="1" t="s">
        <v>12</v>
      </c>
      <c r="D3119" s="105" t="s">
        <v>1065</v>
      </c>
      <c r="E3119" s="105" t="s">
        <v>42</v>
      </c>
      <c r="F3119" s="102" t="s">
        <v>0</v>
      </c>
      <c r="G3119" s="13" t="s">
        <v>0</v>
      </c>
      <c r="H3119" s="2" t="s">
        <v>43</v>
      </c>
      <c r="I3119" s="12">
        <f t="shared" ref="I3119:AA3119" si="4816">SUM(I3120:I3122)</f>
        <v>0</v>
      </c>
      <c r="J3119" s="12">
        <f t="shared" si="4816"/>
        <v>0</v>
      </c>
      <c r="K3119" s="12">
        <f t="shared" si="4816"/>
        <v>0</v>
      </c>
      <c r="L3119" s="12">
        <f t="shared" si="4816"/>
        <v>0</v>
      </c>
      <c r="M3119" s="12">
        <f t="shared" si="4816"/>
        <v>0</v>
      </c>
      <c r="N3119" s="12">
        <f t="shared" si="4816"/>
        <v>0</v>
      </c>
      <c r="O3119" s="12">
        <f t="shared" si="4816"/>
        <v>0</v>
      </c>
      <c r="P3119" s="12">
        <f t="shared" si="4816"/>
        <v>0</v>
      </c>
      <c r="Q3119" s="12">
        <f t="shared" si="4816"/>
        <v>0</v>
      </c>
      <c r="R3119" s="12">
        <f t="shared" si="4816"/>
        <v>0</v>
      </c>
      <c r="S3119" s="12">
        <f t="shared" si="4816"/>
        <v>0</v>
      </c>
      <c r="T3119" s="12">
        <f t="shared" si="4816"/>
        <v>0</v>
      </c>
      <c r="U3119" s="12">
        <f t="shared" si="4816"/>
        <v>0</v>
      </c>
      <c r="V3119" s="12">
        <f t="shared" si="4816"/>
        <v>0</v>
      </c>
      <c r="W3119" s="12">
        <f t="shared" si="4816"/>
        <v>0</v>
      </c>
      <c r="X3119" s="12">
        <f t="shared" si="4816"/>
        <v>0</v>
      </c>
      <c r="Y3119" s="12">
        <f t="shared" si="4816"/>
        <v>0</v>
      </c>
      <c r="Z3119" s="12">
        <f t="shared" si="4816"/>
        <v>0</v>
      </c>
      <c r="AA3119" s="12">
        <f t="shared" si="4816"/>
        <v>0</v>
      </c>
      <c r="AB3119" s="12">
        <v>0</v>
      </c>
      <c r="AC3119" s="12">
        <v>0</v>
      </c>
      <c r="AD3119" s="12">
        <f t="shared" ref="AD3119:AV3119" si="4817">SUM(AD3120:AD3122)</f>
        <v>0</v>
      </c>
      <c r="AE3119" s="12">
        <f t="shared" si="4817"/>
        <v>0</v>
      </c>
      <c r="AF3119" s="12">
        <f t="shared" si="4817"/>
        <v>0</v>
      </c>
      <c r="AG3119" s="12">
        <f t="shared" si="4817"/>
        <v>0</v>
      </c>
      <c r="AH3119" s="12">
        <f t="shared" si="4817"/>
        <v>0</v>
      </c>
      <c r="AI3119" s="12">
        <f t="shared" si="4817"/>
        <v>0</v>
      </c>
      <c r="AJ3119" s="12">
        <f t="shared" si="4817"/>
        <v>0</v>
      </c>
      <c r="AK3119" s="12">
        <f t="shared" si="4817"/>
        <v>0</v>
      </c>
      <c r="AL3119" s="12">
        <f t="shared" si="4817"/>
        <v>0</v>
      </c>
      <c r="AM3119" s="12">
        <f t="shared" si="4817"/>
        <v>0</v>
      </c>
      <c r="AN3119" s="12">
        <f t="shared" si="4817"/>
        <v>0</v>
      </c>
      <c r="AO3119" s="12">
        <f t="shared" si="4817"/>
        <v>0</v>
      </c>
      <c r="AP3119" s="12">
        <f t="shared" si="4817"/>
        <v>0</v>
      </c>
      <c r="AQ3119" s="12">
        <f t="shared" si="4817"/>
        <v>0</v>
      </c>
      <c r="AR3119" s="12">
        <f t="shared" si="4817"/>
        <v>0</v>
      </c>
      <c r="AS3119" s="12">
        <f t="shared" si="4817"/>
        <v>0</v>
      </c>
      <c r="AT3119" s="12">
        <f t="shared" si="4817"/>
        <v>0</v>
      </c>
      <c r="AU3119" s="12">
        <f t="shared" si="4817"/>
        <v>0</v>
      </c>
      <c r="AV3119" s="12">
        <f t="shared" si="4817"/>
        <v>0</v>
      </c>
      <c r="AW3119" s="12">
        <v>0</v>
      </c>
      <c r="AX3119" s="12">
        <v>0</v>
      </c>
      <c r="AY3119" s="12">
        <f t="shared" ref="AY3119:BQ3119" si="4818">SUM(AY3120:AY3122)</f>
        <v>0</v>
      </c>
      <c r="AZ3119" s="12">
        <f t="shared" si="4818"/>
        <v>0</v>
      </c>
      <c r="BA3119" s="12">
        <f t="shared" si="4818"/>
        <v>0</v>
      </c>
      <c r="BB3119" s="12">
        <f t="shared" si="4818"/>
        <v>0</v>
      </c>
      <c r="BC3119" s="12">
        <f t="shared" si="4818"/>
        <v>0</v>
      </c>
      <c r="BD3119" s="12">
        <f t="shared" si="4818"/>
        <v>0</v>
      </c>
      <c r="BE3119" s="12">
        <f t="shared" si="4818"/>
        <v>0</v>
      </c>
      <c r="BF3119" s="12">
        <f t="shared" si="4818"/>
        <v>0</v>
      </c>
      <c r="BG3119" s="12">
        <f t="shared" si="4818"/>
        <v>0</v>
      </c>
      <c r="BH3119" s="12">
        <f t="shared" si="4818"/>
        <v>0</v>
      </c>
      <c r="BI3119" s="12">
        <f t="shared" si="4818"/>
        <v>0</v>
      </c>
      <c r="BJ3119" s="12">
        <f t="shared" si="4818"/>
        <v>0</v>
      </c>
      <c r="BK3119" s="12">
        <f t="shared" si="4818"/>
        <v>0</v>
      </c>
      <c r="BL3119" s="12">
        <f t="shared" si="4818"/>
        <v>0</v>
      </c>
      <c r="BM3119" s="12">
        <f t="shared" si="4818"/>
        <v>0</v>
      </c>
      <c r="BN3119" s="12">
        <f t="shared" si="4818"/>
        <v>0</v>
      </c>
      <c r="BO3119" s="12">
        <f t="shared" si="4818"/>
        <v>0</v>
      </c>
      <c r="BP3119" s="12">
        <f t="shared" si="4818"/>
        <v>0</v>
      </c>
      <c r="BQ3119" s="12">
        <f t="shared" si="4818"/>
        <v>0</v>
      </c>
      <c r="BR3119" s="12">
        <v>0</v>
      </c>
      <c r="BS3119" s="12">
        <v>0</v>
      </c>
      <c r="BT3119" s="12" t="e">
        <f>IF(#REF!=0,"-",#REF!/#REF!*100)</f>
        <v>#REF!</v>
      </c>
    </row>
    <row r="3120" spans="1:72" x14ac:dyDescent="0.25">
      <c r="A3120" s="4" t="s">
        <v>1063</v>
      </c>
      <c r="B3120" s="4" t="s">
        <v>1</v>
      </c>
      <c r="C3120" s="4" t="s">
        <v>12</v>
      </c>
      <c r="D3120" s="102" t="s">
        <v>1065</v>
      </c>
      <c r="E3120" s="113">
        <v>6143</v>
      </c>
      <c r="F3120" s="102" t="s">
        <v>1079</v>
      </c>
      <c r="G3120" s="98" t="s">
        <v>1656</v>
      </c>
      <c r="H3120" s="13" t="s">
        <v>1080</v>
      </c>
      <c r="I3120" s="14">
        <v>0</v>
      </c>
      <c r="J3120" s="14"/>
      <c r="K3120" s="14"/>
      <c r="L3120" s="14"/>
      <c r="M3120" s="14"/>
      <c r="N3120" s="14"/>
      <c r="O3120" s="14">
        <f t="shared" si="4795"/>
        <v>0</v>
      </c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>
        <v>0</v>
      </c>
      <c r="AC3120" s="14">
        <v>0</v>
      </c>
      <c r="AD3120" s="14">
        <v>0</v>
      </c>
      <c r="AE3120" s="14"/>
      <c r="AF3120" s="14"/>
      <c r="AG3120" s="14"/>
      <c r="AH3120" s="14"/>
      <c r="AI3120" s="14"/>
      <c r="AJ3120" s="14">
        <f t="shared" si="4796"/>
        <v>0</v>
      </c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>
        <v>0</v>
      </c>
      <c r="AX3120" s="14">
        <v>0</v>
      </c>
      <c r="AY3120" s="14">
        <v>0</v>
      </c>
      <c r="AZ3120" s="14"/>
      <c r="BA3120" s="14"/>
      <c r="BB3120" s="14"/>
      <c r="BC3120" s="14"/>
      <c r="BD3120" s="14"/>
      <c r="BE3120" s="14">
        <f t="shared" si="4797"/>
        <v>0</v>
      </c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>
        <v>0</v>
      </c>
      <c r="BS3120" s="14">
        <v>0</v>
      </c>
      <c r="BT3120" s="14" t="e">
        <f>IF(#REF!=0,"-",#REF!/#REF!*100)</f>
        <v>#REF!</v>
      </c>
    </row>
    <row r="3121" spans="1:72" ht="22.5" x14ac:dyDescent="0.25">
      <c r="A3121" s="4" t="s">
        <v>1063</v>
      </c>
      <c r="B3121" s="4" t="s">
        <v>1</v>
      </c>
      <c r="C3121" s="4" t="s">
        <v>12</v>
      </c>
      <c r="D3121" s="102" t="s">
        <v>1065</v>
      </c>
      <c r="E3121" s="113">
        <v>6143</v>
      </c>
      <c r="F3121" s="102" t="s">
        <v>1081</v>
      </c>
      <c r="G3121" s="98" t="s">
        <v>1657</v>
      </c>
      <c r="H3121" s="13" t="s">
        <v>1082</v>
      </c>
      <c r="I3121" s="14">
        <v>0</v>
      </c>
      <c r="J3121" s="14"/>
      <c r="K3121" s="14"/>
      <c r="L3121" s="14"/>
      <c r="M3121" s="14"/>
      <c r="N3121" s="14"/>
      <c r="O3121" s="14">
        <f t="shared" si="4795"/>
        <v>0</v>
      </c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>
        <v>0</v>
      </c>
      <c r="AC3121" s="14">
        <v>0</v>
      </c>
      <c r="AD3121" s="14">
        <v>0</v>
      </c>
      <c r="AE3121" s="14"/>
      <c r="AF3121" s="14"/>
      <c r="AG3121" s="14"/>
      <c r="AH3121" s="14"/>
      <c r="AI3121" s="14"/>
      <c r="AJ3121" s="14">
        <f t="shared" si="4796"/>
        <v>0</v>
      </c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>
        <v>0</v>
      </c>
      <c r="AX3121" s="14">
        <v>0</v>
      </c>
      <c r="AY3121" s="14">
        <v>0</v>
      </c>
      <c r="AZ3121" s="14"/>
      <c r="BA3121" s="14"/>
      <c r="BB3121" s="14"/>
      <c r="BC3121" s="14"/>
      <c r="BD3121" s="14"/>
      <c r="BE3121" s="14">
        <f t="shared" si="4797"/>
        <v>0</v>
      </c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>
        <v>0</v>
      </c>
      <c r="BS3121" s="14">
        <v>0</v>
      </c>
      <c r="BT3121" s="14" t="e">
        <f>IF(#REF!=0,"-",#REF!/#REF!*100)</f>
        <v>#REF!</v>
      </c>
    </row>
    <row r="3122" spans="1:72" ht="45" x14ac:dyDescent="0.25">
      <c r="A3122" s="4" t="s">
        <v>1063</v>
      </c>
      <c r="B3122" s="4" t="s">
        <v>1</v>
      </c>
      <c r="C3122" s="4" t="s">
        <v>12</v>
      </c>
      <c r="D3122" s="102" t="s">
        <v>1065</v>
      </c>
      <c r="E3122" s="113">
        <v>6143</v>
      </c>
      <c r="F3122" s="102" t="s">
        <v>1083</v>
      </c>
      <c r="G3122" s="98" t="s">
        <v>1656</v>
      </c>
      <c r="H3122" s="13" t="s">
        <v>1084</v>
      </c>
      <c r="I3122" s="14">
        <v>0</v>
      </c>
      <c r="J3122" s="14"/>
      <c r="K3122" s="14"/>
      <c r="L3122" s="14"/>
      <c r="M3122" s="14"/>
      <c r="N3122" s="14"/>
      <c r="O3122" s="14">
        <f t="shared" si="4795"/>
        <v>0</v>
      </c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>
        <v>0</v>
      </c>
      <c r="AC3122" s="14">
        <v>0</v>
      </c>
      <c r="AD3122" s="14">
        <v>0</v>
      </c>
      <c r="AE3122" s="14"/>
      <c r="AF3122" s="14"/>
      <c r="AG3122" s="14"/>
      <c r="AH3122" s="14"/>
      <c r="AI3122" s="14"/>
      <c r="AJ3122" s="14">
        <f t="shared" si="4796"/>
        <v>0</v>
      </c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>
        <v>0</v>
      </c>
      <c r="AX3122" s="14">
        <v>0</v>
      </c>
      <c r="AY3122" s="14">
        <v>0</v>
      </c>
      <c r="AZ3122" s="14"/>
      <c r="BA3122" s="14"/>
      <c r="BB3122" s="14"/>
      <c r="BC3122" s="14"/>
      <c r="BD3122" s="14"/>
      <c r="BE3122" s="14">
        <f t="shared" si="4797"/>
        <v>0</v>
      </c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>
        <v>0</v>
      </c>
      <c r="BS3122" s="14">
        <v>0</v>
      </c>
      <c r="BT3122" s="14" t="e">
        <f>IF(#REF!=0,"-",#REF!/#REF!*100)</f>
        <v>#REF!</v>
      </c>
    </row>
    <row r="3123" spans="1:72" x14ac:dyDescent="0.25">
      <c r="A3123" s="1" t="s">
        <v>1063</v>
      </c>
      <c r="B3123" s="1" t="s">
        <v>1</v>
      </c>
      <c r="C3123" s="1" t="s">
        <v>12</v>
      </c>
      <c r="D3123" s="105" t="s">
        <v>1065</v>
      </c>
      <c r="E3123" s="105" t="s">
        <v>95</v>
      </c>
      <c r="F3123" s="102" t="s">
        <v>0</v>
      </c>
      <c r="G3123" s="13" t="s">
        <v>0</v>
      </c>
      <c r="H3123" s="2" t="s">
        <v>96</v>
      </c>
      <c r="I3123" s="12">
        <f t="shared" ref="I3123:AA3123" si="4819">SUM(I3124:I3127)</f>
        <v>0</v>
      </c>
      <c r="J3123" s="12">
        <f t="shared" si="4819"/>
        <v>0</v>
      </c>
      <c r="K3123" s="12">
        <f t="shared" si="4819"/>
        <v>0</v>
      </c>
      <c r="L3123" s="12">
        <f t="shared" si="4819"/>
        <v>0</v>
      </c>
      <c r="M3123" s="12">
        <f t="shared" si="4819"/>
        <v>0</v>
      </c>
      <c r="N3123" s="12">
        <f t="shared" si="4819"/>
        <v>0</v>
      </c>
      <c r="O3123" s="12">
        <f t="shared" si="4819"/>
        <v>0</v>
      </c>
      <c r="P3123" s="12">
        <f t="shared" si="4819"/>
        <v>0</v>
      </c>
      <c r="Q3123" s="12">
        <f t="shared" si="4819"/>
        <v>0</v>
      </c>
      <c r="R3123" s="12">
        <f t="shared" si="4819"/>
        <v>0</v>
      </c>
      <c r="S3123" s="12">
        <f t="shared" si="4819"/>
        <v>0</v>
      </c>
      <c r="T3123" s="12">
        <f t="shared" si="4819"/>
        <v>0</v>
      </c>
      <c r="U3123" s="12">
        <f t="shared" si="4819"/>
        <v>0</v>
      </c>
      <c r="V3123" s="12">
        <f t="shared" si="4819"/>
        <v>0</v>
      </c>
      <c r="W3123" s="12">
        <f t="shared" si="4819"/>
        <v>0</v>
      </c>
      <c r="X3123" s="12">
        <f t="shared" si="4819"/>
        <v>0</v>
      </c>
      <c r="Y3123" s="12">
        <f t="shared" si="4819"/>
        <v>0</v>
      </c>
      <c r="Z3123" s="12">
        <f t="shared" si="4819"/>
        <v>0</v>
      </c>
      <c r="AA3123" s="12">
        <f t="shared" si="4819"/>
        <v>0</v>
      </c>
      <c r="AB3123" s="12">
        <v>0</v>
      </c>
      <c r="AC3123" s="12">
        <v>0</v>
      </c>
      <c r="AD3123" s="12">
        <f t="shared" ref="AD3123:AV3123" si="4820">SUM(AD3124:AD3127)</f>
        <v>0</v>
      </c>
      <c r="AE3123" s="12">
        <f t="shared" si="4820"/>
        <v>0</v>
      </c>
      <c r="AF3123" s="12">
        <f t="shared" si="4820"/>
        <v>0</v>
      </c>
      <c r="AG3123" s="12">
        <f t="shared" si="4820"/>
        <v>0</v>
      </c>
      <c r="AH3123" s="12">
        <f t="shared" si="4820"/>
        <v>0</v>
      </c>
      <c r="AI3123" s="12">
        <f t="shared" si="4820"/>
        <v>0</v>
      </c>
      <c r="AJ3123" s="12">
        <f t="shared" si="4820"/>
        <v>0</v>
      </c>
      <c r="AK3123" s="12">
        <f t="shared" si="4820"/>
        <v>0</v>
      </c>
      <c r="AL3123" s="12">
        <f t="shared" si="4820"/>
        <v>0</v>
      </c>
      <c r="AM3123" s="12">
        <f t="shared" si="4820"/>
        <v>0</v>
      </c>
      <c r="AN3123" s="12">
        <f t="shared" si="4820"/>
        <v>0</v>
      </c>
      <c r="AO3123" s="12">
        <f t="shared" si="4820"/>
        <v>0</v>
      </c>
      <c r="AP3123" s="12">
        <f t="shared" si="4820"/>
        <v>0</v>
      </c>
      <c r="AQ3123" s="12">
        <f t="shared" si="4820"/>
        <v>0</v>
      </c>
      <c r="AR3123" s="12">
        <f t="shared" si="4820"/>
        <v>0</v>
      </c>
      <c r="AS3123" s="12">
        <f t="shared" si="4820"/>
        <v>0</v>
      </c>
      <c r="AT3123" s="12">
        <f t="shared" si="4820"/>
        <v>0</v>
      </c>
      <c r="AU3123" s="12">
        <f t="shared" si="4820"/>
        <v>0</v>
      </c>
      <c r="AV3123" s="12">
        <f t="shared" si="4820"/>
        <v>0</v>
      </c>
      <c r="AW3123" s="12">
        <v>0</v>
      </c>
      <c r="AX3123" s="12">
        <v>0</v>
      </c>
      <c r="AY3123" s="12">
        <f t="shared" ref="AY3123:BQ3123" si="4821">SUM(AY3124:AY3127)</f>
        <v>3000000</v>
      </c>
      <c r="AZ3123" s="12">
        <f t="shared" si="4821"/>
        <v>0</v>
      </c>
      <c r="BA3123" s="12">
        <f t="shared" si="4821"/>
        <v>0</v>
      </c>
      <c r="BB3123" s="12">
        <f t="shared" si="4821"/>
        <v>0</v>
      </c>
      <c r="BC3123" s="12">
        <f t="shared" si="4821"/>
        <v>0</v>
      </c>
      <c r="BD3123" s="12">
        <f t="shared" si="4821"/>
        <v>0</v>
      </c>
      <c r="BE3123" s="12">
        <f t="shared" si="4821"/>
        <v>3000000</v>
      </c>
      <c r="BF3123" s="12">
        <f t="shared" si="4821"/>
        <v>0</v>
      </c>
      <c r="BG3123" s="12">
        <f t="shared" si="4821"/>
        <v>0</v>
      </c>
      <c r="BH3123" s="12">
        <f t="shared" si="4821"/>
        <v>0</v>
      </c>
      <c r="BI3123" s="12">
        <f t="shared" si="4821"/>
        <v>0</v>
      </c>
      <c r="BJ3123" s="12">
        <f t="shared" si="4821"/>
        <v>0</v>
      </c>
      <c r="BK3123" s="12">
        <f t="shared" si="4821"/>
        <v>0</v>
      </c>
      <c r="BL3123" s="12">
        <f t="shared" si="4821"/>
        <v>0</v>
      </c>
      <c r="BM3123" s="12">
        <f t="shared" si="4821"/>
        <v>0</v>
      </c>
      <c r="BN3123" s="12">
        <f t="shared" si="4821"/>
        <v>0</v>
      </c>
      <c r="BO3123" s="12">
        <f t="shared" si="4821"/>
        <v>0</v>
      </c>
      <c r="BP3123" s="12">
        <f t="shared" si="4821"/>
        <v>0</v>
      </c>
      <c r="BQ3123" s="12">
        <f t="shared" si="4821"/>
        <v>0</v>
      </c>
      <c r="BR3123" s="12">
        <v>0</v>
      </c>
      <c r="BS3123" s="12">
        <v>3000000</v>
      </c>
      <c r="BT3123" s="12" t="e">
        <f>IF(#REF!=0,"-",#REF!/#REF!*100)</f>
        <v>#REF!</v>
      </c>
    </row>
    <row r="3124" spans="1:72" ht="22.5" x14ac:dyDescent="0.25">
      <c r="A3124" s="4" t="s">
        <v>1063</v>
      </c>
      <c r="B3124" s="4" t="s">
        <v>1</v>
      </c>
      <c r="C3124" s="4" t="s">
        <v>12</v>
      </c>
      <c r="D3124" s="102" t="s">
        <v>1065</v>
      </c>
      <c r="E3124" s="113">
        <v>6144</v>
      </c>
      <c r="F3124" s="102" t="s">
        <v>1085</v>
      </c>
      <c r="G3124" s="98" t="s">
        <v>1649</v>
      </c>
      <c r="H3124" s="13" t="s">
        <v>1086</v>
      </c>
      <c r="I3124" s="14">
        <v>0</v>
      </c>
      <c r="J3124" s="14"/>
      <c r="K3124" s="14"/>
      <c r="L3124" s="14"/>
      <c r="M3124" s="14"/>
      <c r="N3124" s="14"/>
      <c r="O3124" s="14">
        <f t="shared" si="4795"/>
        <v>0</v>
      </c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>
        <v>0</v>
      </c>
      <c r="AC3124" s="14">
        <v>0</v>
      </c>
      <c r="AD3124" s="14">
        <v>0</v>
      </c>
      <c r="AE3124" s="14"/>
      <c r="AF3124" s="14"/>
      <c r="AG3124" s="14"/>
      <c r="AH3124" s="14"/>
      <c r="AI3124" s="14"/>
      <c r="AJ3124" s="14">
        <f t="shared" si="4796"/>
        <v>0</v>
      </c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>
        <v>0</v>
      </c>
      <c r="AX3124" s="14">
        <v>0</v>
      </c>
      <c r="AY3124" s="14">
        <v>0</v>
      </c>
      <c r="AZ3124" s="14"/>
      <c r="BA3124" s="14"/>
      <c r="BB3124" s="14"/>
      <c r="BC3124" s="14"/>
      <c r="BD3124" s="14"/>
      <c r="BE3124" s="14">
        <f t="shared" si="4797"/>
        <v>0</v>
      </c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>
        <v>0</v>
      </c>
      <c r="BS3124" s="14">
        <v>0</v>
      </c>
      <c r="BT3124" s="14" t="e">
        <f>IF(#REF!=0,"-",#REF!/#REF!*100)</f>
        <v>#REF!</v>
      </c>
    </row>
    <row r="3125" spans="1:72" s="84" customFormat="1" ht="17.25" customHeight="1" x14ac:dyDescent="0.25">
      <c r="A3125" s="85" t="s">
        <v>1063</v>
      </c>
      <c r="B3125" s="85" t="s">
        <v>1</v>
      </c>
      <c r="C3125" s="85" t="s">
        <v>12</v>
      </c>
      <c r="D3125" s="106" t="s">
        <v>1065</v>
      </c>
      <c r="E3125" s="114">
        <v>6144</v>
      </c>
      <c r="F3125" s="106" t="s">
        <v>1087</v>
      </c>
      <c r="G3125" s="98" t="s">
        <v>1656</v>
      </c>
      <c r="H3125" s="86" t="s">
        <v>1088</v>
      </c>
      <c r="I3125" s="87">
        <v>0</v>
      </c>
      <c r="J3125" s="87"/>
      <c r="K3125" s="87"/>
      <c r="L3125" s="87"/>
      <c r="M3125" s="87"/>
      <c r="N3125" s="87"/>
      <c r="O3125" s="87">
        <f t="shared" si="4795"/>
        <v>0</v>
      </c>
      <c r="P3125" s="87"/>
      <c r="Q3125" s="87"/>
      <c r="R3125" s="87"/>
      <c r="S3125" s="87"/>
      <c r="T3125" s="87"/>
      <c r="U3125" s="87"/>
      <c r="V3125" s="87"/>
      <c r="W3125" s="87"/>
      <c r="X3125" s="87"/>
      <c r="Y3125" s="87"/>
      <c r="Z3125" s="87"/>
      <c r="AA3125" s="87"/>
      <c r="AB3125" s="87">
        <v>0</v>
      </c>
      <c r="AC3125" s="87">
        <v>0</v>
      </c>
      <c r="AD3125" s="87">
        <v>0</v>
      </c>
      <c r="AE3125" s="87"/>
      <c r="AF3125" s="87"/>
      <c r="AG3125" s="87"/>
      <c r="AH3125" s="87"/>
      <c r="AI3125" s="87"/>
      <c r="AJ3125" s="87">
        <f t="shared" si="4796"/>
        <v>0</v>
      </c>
      <c r="AK3125" s="87"/>
      <c r="AL3125" s="87"/>
      <c r="AM3125" s="87"/>
      <c r="AN3125" s="87"/>
      <c r="AO3125" s="87"/>
      <c r="AP3125" s="87"/>
      <c r="AQ3125" s="87"/>
      <c r="AR3125" s="87"/>
      <c r="AS3125" s="87"/>
      <c r="AT3125" s="87"/>
      <c r="AU3125" s="87"/>
      <c r="AV3125" s="87"/>
      <c r="AW3125" s="87">
        <v>0</v>
      </c>
      <c r="AX3125" s="87">
        <v>0</v>
      </c>
      <c r="AY3125" s="87">
        <v>3000000</v>
      </c>
      <c r="AZ3125" s="87"/>
      <c r="BA3125" s="87"/>
      <c r="BB3125" s="87"/>
      <c r="BC3125" s="87"/>
      <c r="BD3125" s="87"/>
      <c r="BE3125" s="87">
        <f t="shared" si="4797"/>
        <v>3000000</v>
      </c>
      <c r="BF3125" s="87"/>
      <c r="BG3125" s="87"/>
      <c r="BH3125" s="87"/>
      <c r="BI3125" s="87"/>
      <c r="BJ3125" s="87"/>
      <c r="BK3125" s="87"/>
      <c r="BL3125" s="87"/>
      <c r="BM3125" s="87"/>
      <c r="BN3125" s="87"/>
      <c r="BO3125" s="87"/>
      <c r="BP3125" s="87"/>
      <c r="BQ3125" s="87"/>
      <c r="BR3125" s="87">
        <v>0</v>
      </c>
      <c r="BS3125" s="87">
        <v>3000000</v>
      </c>
      <c r="BT3125" s="14" t="e">
        <f>IF(#REF!=0,"-",#REF!/#REF!*100)</f>
        <v>#REF!</v>
      </c>
    </row>
    <row r="3126" spans="1:72" ht="22.5" x14ac:dyDescent="0.25">
      <c r="A3126" s="4" t="s">
        <v>1063</v>
      </c>
      <c r="B3126" s="4" t="s">
        <v>1</v>
      </c>
      <c r="C3126" s="4" t="s">
        <v>12</v>
      </c>
      <c r="D3126" s="102" t="s">
        <v>1065</v>
      </c>
      <c r="E3126" s="113">
        <v>6144</v>
      </c>
      <c r="F3126" s="102" t="s">
        <v>1089</v>
      </c>
      <c r="G3126" s="98" t="s">
        <v>1658</v>
      </c>
      <c r="H3126" s="13" t="s">
        <v>1090</v>
      </c>
      <c r="I3126" s="14">
        <v>0</v>
      </c>
      <c r="J3126" s="14"/>
      <c r="K3126" s="14"/>
      <c r="L3126" s="14"/>
      <c r="M3126" s="14"/>
      <c r="N3126" s="14"/>
      <c r="O3126" s="14">
        <f t="shared" si="4795"/>
        <v>0</v>
      </c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>
        <v>0</v>
      </c>
      <c r="AC3126" s="14">
        <v>0</v>
      </c>
      <c r="AD3126" s="14">
        <v>0</v>
      </c>
      <c r="AE3126" s="14"/>
      <c r="AF3126" s="14"/>
      <c r="AG3126" s="14"/>
      <c r="AH3126" s="14"/>
      <c r="AI3126" s="14"/>
      <c r="AJ3126" s="14">
        <f t="shared" si="4796"/>
        <v>0</v>
      </c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>
        <v>0</v>
      </c>
      <c r="AX3126" s="14">
        <v>0</v>
      </c>
      <c r="AY3126" s="14">
        <v>0</v>
      </c>
      <c r="AZ3126" s="14"/>
      <c r="BA3126" s="14"/>
      <c r="BB3126" s="14"/>
      <c r="BC3126" s="14"/>
      <c r="BD3126" s="14"/>
      <c r="BE3126" s="14">
        <f t="shared" si="4797"/>
        <v>0</v>
      </c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>
        <v>0</v>
      </c>
      <c r="BS3126" s="14">
        <v>0</v>
      </c>
      <c r="BT3126" s="14" t="e">
        <f>IF(#REF!=0,"-",#REF!/#REF!*100)</f>
        <v>#REF!</v>
      </c>
    </row>
    <row r="3127" spans="1:72" ht="22.5" x14ac:dyDescent="0.25">
      <c r="A3127" s="4" t="s">
        <v>1063</v>
      </c>
      <c r="B3127" s="4" t="s">
        <v>1</v>
      </c>
      <c r="C3127" s="4" t="s">
        <v>12</v>
      </c>
      <c r="D3127" s="102" t="s">
        <v>1065</v>
      </c>
      <c r="E3127" s="113">
        <v>6144</v>
      </c>
      <c r="F3127" s="102" t="s">
        <v>1091</v>
      </c>
      <c r="G3127" s="98" t="s">
        <v>1656</v>
      </c>
      <c r="H3127" s="13" t="s">
        <v>1092</v>
      </c>
      <c r="I3127" s="14">
        <v>0</v>
      </c>
      <c r="J3127" s="14"/>
      <c r="K3127" s="14"/>
      <c r="L3127" s="14"/>
      <c r="M3127" s="14"/>
      <c r="N3127" s="14"/>
      <c r="O3127" s="14">
        <f t="shared" si="4795"/>
        <v>0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>
        <v>0</v>
      </c>
      <c r="AC3127" s="14">
        <v>0</v>
      </c>
      <c r="AD3127" s="14">
        <v>0</v>
      </c>
      <c r="AE3127" s="14"/>
      <c r="AF3127" s="14"/>
      <c r="AG3127" s="14"/>
      <c r="AH3127" s="14"/>
      <c r="AI3127" s="14"/>
      <c r="AJ3127" s="14">
        <f t="shared" si="4796"/>
        <v>0</v>
      </c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>
        <v>0</v>
      </c>
      <c r="AX3127" s="14">
        <v>0</v>
      </c>
      <c r="AY3127" s="14">
        <v>0</v>
      </c>
      <c r="AZ3127" s="14"/>
      <c r="BA3127" s="14"/>
      <c r="BB3127" s="14"/>
      <c r="BC3127" s="14"/>
      <c r="BD3127" s="14"/>
      <c r="BE3127" s="14">
        <f t="shared" si="4797"/>
        <v>0</v>
      </c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>
        <v>0</v>
      </c>
      <c r="BS3127" s="14">
        <v>0</v>
      </c>
      <c r="BT3127" s="14" t="e">
        <f>IF(#REF!=0,"-",#REF!/#REF!*100)</f>
        <v>#REF!</v>
      </c>
    </row>
    <row r="3128" spans="1:72" x14ac:dyDescent="0.25">
      <c r="A3128" s="1" t="s">
        <v>1063</v>
      </c>
      <c r="B3128" s="1" t="s">
        <v>1</v>
      </c>
      <c r="C3128" s="1" t="s">
        <v>12</v>
      </c>
      <c r="D3128" s="105" t="s">
        <v>1065</v>
      </c>
      <c r="E3128" s="105" t="s">
        <v>44</v>
      </c>
      <c r="F3128" s="102" t="s">
        <v>0</v>
      </c>
      <c r="G3128" s="13" t="s">
        <v>0</v>
      </c>
      <c r="H3128" s="2" t="s">
        <v>45</v>
      </c>
      <c r="I3128" s="12">
        <f t="shared" ref="I3128:AA3128" si="4822">SUM(I3129:I3130)</f>
        <v>0</v>
      </c>
      <c r="J3128" s="12">
        <f t="shared" si="4822"/>
        <v>0</v>
      </c>
      <c r="K3128" s="12">
        <f t="shared" si="4822"/>
        <v>0</v>
      </c>
      <c r="L3128" s="12">
        <f t="shared" si="4822"/>
        <v>0</v>
      </c>
      <c r="M3128" s="12">
        <f t="shared" si="4822"/>
        <v>0</v>
      </c>
      <c r="N3128" s="12">
        <f t="shared" si="4822"/>
        <v>0</v>
      </c>
      <c r="O3128" s="12">
        <f t="shared" si="4822"/>
        <v>0</v>
      </c>
      <c r="P3128" s="12">
        <f t="shared" si="4822"/>
        <v>0</v>
      </c>
      <c r="Q3128" s="12">
        <f t="shared" si="4822"/>
        <v>0</v>
      </c>
      <c r="R3128" s="12">
        <f t="shared" si="4822"/>
        <v>0</v>
      </c>
      <c r="S3128" s="12">
        <f t="shared" si="4822"/>
        <v>0</v>
      </c>
      <c r="T3128" s="12">
        <f t="shared" si="4822"/>
        <v>0</v>
      </c>
      <c r="U3128" s="12">
        <f t="shared" si="4822"/>
        <v>0</v>
      </c>
      <c r="V3128" s="12">
        <f t="shared" si="4822"/>
        <v>0</v>
      </c>
      <c r="W3128" s="12">
        <f t="shared" si="4822"/>
        <v>0</v>
      </c>
      <c r="X3128" s="12">
        <f t="shared" si="4822"/>
        <v>0</v>
      </c>
      <c r="Y3128" s="12">
        <f t="shared" si="4822"/>
        <v>0</v>
      </c>
      <c r="Z3128" s="12">
        <f t="shared" si="4822"/>
        <v>0</v>
      </c>
      <c r="AA3128" s="12">
        <f t="shared" si="4822"/>
        <v>0</v>
      </c>
      <c r="AB3128" s="12">
        <v>0</v>
      </c>
      <c r="AC3128" s="12">
        <v>0</v>
      </c>
      <c r="AD3128" s="12">
        <f t="shared" ref="AD3128:AV3128" si="4823">SUM(AD3129:AD3130)</f>
        <v>0</v>
      </c>
      <c r="AE3128" s="12">
        <f t="shared" si="4823"/>
        <v>0</v>
      </c>
      <c r="AF3128" s="12">
        <f t="shared" si="4823"/>
        <v>0</v>
      </c>
      <c r="AG3128" s="12">
        <f t="shared" si="4823"/>
        <v>0</v>
      </c>
      <c r="AH3128" s="12">
        <f t="shared" si="4823"/>
        <v>0</v>
      </c>
      <c r="AI3128" s="12">
        <f t="shared" si="4823"/>
        <v>0</v>
      </c>
      <c r="AJ3128" s="12">
        <f t="shared" si="4823"/>
        <v>0</v>
      </c>
      <c r="AK3128" s="12">
        <f t="shared" si="4823"/>
        <v>0</v>
      </c>
      <c r="AL3128" s="12">
        <f t="shared" si="4823"/>
        <v>0</v>
      </c>
      <c r="AM3128" s="12">
        <f t="shared" si="4823"/>
        <v>0</v>
      </c>
      <c r="AN3128" s="12">
        <f t="shared" si="4823"/>
        <v>0</v>
      </c>
      <c r="AO3128" s="12">
        <f t="shared" si="4823"/>
        <v>0</v>
      </c>
      <c r="AP3128" s="12">
        <f t="shared" si="4823"/>
        <v>0</v>
      </c>
      <c r="AQ3128" s="12">
        <f t="shared" si="4823"/>
        <v>0</v>
      </c>
      <c r="AR3128" s="12">
        <f t="shared" si="4823"/>
        <v>0</v>
      </c>
      <c r="AS3128" s="12">
        <f t="shared" si="4823"/>
        <v>0</v>
      </c>
      <c r="AT3128" s="12">
        <f t="shared" si="4823"/>
        <v>0</v>
      </c>
      <c r="AU3128" s="12">
        <f t="shared" si="4823"/>
        <v>0</v>
      </c>
      <c r="AV3128" s="12">
        <f t="shared" si="4823"/>
        <v>0</v>
      </c>
      <c r="AW3128" s="12">
        <v>0</v>
      </c>
      <c r="AX3128" s="12">
        <v>0</v>
      </c>
      <c r="AY3128" s="12">
        <f t="shared" ref="AY3128:BQ3128" si="4824">SUM(AY3129:AY3130)</f>
        <v>0</v>
      </c>
      <c r="AZ3128" s="12">
        <f t="shared" si="4824"/>
        <v>0</v>
      </c>
      <c r="BA3128" s="12">
        <f t="shared" si="4824"/>
        <v>0</v>
      </c>
      <c r="BB3128" s="12">
        <f t="shared" si="4824"/>
        <v>0</v>
      </c>
      <c r="BC3128" s="12">
        <f t="shared" si="4824"/>
        <v>0</v>
      </c>
      <c r="BD3128" s="12">
        <f t="shared" si="4824"/>
        <v>0</v>
      </c>
      <c r="BE3128" s="12">
        <f t="shared" si="4824"/>
        <v>0</v>
      </c>
      <c r="BF3128" s="12">
        <f t="shared" si="4824"/>
        <v>0</v>
      </c>
      <c r="BG3128" s="12">
        <f t="shared" si="4824"/>
        <v>0</v>
      </c>
      <c r="BH3128" s="12">
        <f t="shared" si="4824"/>
        <v>0</v>
      </c>
      <c r="BI3128" s="12">
        <f t="shared" si="4824"/>
        <v>0</v>
      </c>
      <c r="BJ3128" s="12">
        <f t="shared" si="4824"/>
        <v>0</v>
      </c>
      <c r="BK3128" s="12">
        <f t="shared" si="4824"/>
        <v>0</v>
      </c>
      <c r="BL3128" s="12">
        <f t="shared" si="4824"/>
        <v>0</v>
      </c>
      <c r="BM3128" s="12">
        <f t="shared" si="4824"/>
        <v>0</v>
      </c>
      <c r="BN3128" s="12">
        <f t="shared" si="4824"/>
        <v>0</v>
      </c>
      <c r="BO3128" s="12">
        <f t="shared" si="4824"/>
        <v>0</v>
      </c>
      <c r="BP3128" s="12">
        <f t="shared" si="4824"/>
        <v>0</v>
      </c>
      <c r="BQ3128" s="12">
        <f t="shared" si="4824"/>
        <v>0</v>
      </c>
      <c r="BR3128" s="12">
        <v>0</v>
      </c>
      <c r="BS3128" s="12">
        <v>0</v>
      </c>
      <c r="BT3128" s="12" t="e">
        <f>IF(#REF!=0,"-",#REF!/#REF!*100)</f>
        <v>#REF!</v>
      </c>
    </row>
    <row r="3129" spans="1:72" x14ac:dyDescent="0.25">
      <c r="A3129" s="4" t="s">
        <v>1063</v>
      </c>
      <c r="B3129" s="4" t="s">
        <v>1</v>
      </c>
      <c r="C3129" s="4" t="s">
        <v>12</v>
      </c>
      <c r="D3129" s="102" t="s">
        <v>1065</v>
      </c>
      <c r="E3129" s="113">
        <v>6148</v>
      </c>
      <c r="F3129" s="102"/>
      <c r="G3129" s="98" t="s">
        <v>1656</v>
      </c>
      <c r="H3129" s="13" t="s">
        <v>45</v>
      </c>
      <c r="I3129" s="14">
        <v>0</v>
      </c>
      <c r="J3129" s="14"/>
      <c r="K3129" s="14"/>
      <c r="L3129" s="14"/>
      <c r="M3129" s="14"/>
      <c r="N3129" s="14"/>
      <c r="O3129" s="14">
        <f t="shared" si="4795"/>
        <v>0</v>
      </c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>
        <v>0</v>
      </c>
      <c r="AC3129" s="14">
        <v>0</v>
      </c>
      <c r="AD3129" s="14">
        <v>0</v>
      </c>
      <c r="AE3129" s="14"/>
      <c r="AF3129" s="14"/>
      <c r="AG3129" s="14"/>
      <c r="AH3129" s="14"/>
      <c r="AI3129" s="14"/>
      <c r="AJ3129" s="14">
        <f t="shared" si="4796"/>
        <v>0</v>
      </c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>
        <v>0</v>
      </c>
      <c r="AX3129" s="14">
        <v>0</v>
      </c>
      <c r="AY3129" s="14">
        <v>0</v>
      </c>
      <c r="AZ3129" s="14"/>
      <c r="BA3129" s="14"/>
      <c r="BB3129" s="14"/>
      <c r="BC3129" s="14"/>
      <c r="BD3129" s="14"/>
      <c r="BE3129" s="14">
        <f t="shared" si="4797"/>
        <v>0</v>
      </c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>
        <v>0</v>
      </c>
      <c r="BS3129" s="14">
        <v>0</v>
      </c>
      <c r="BT3129" s="14" t="e">
        <f>IF(#REF!=0,"-",#REF!/#REF!*100)</f>
        <v>#REF!</v>
      </c>
    </row>
    <row r="3130" spans="1:72" ht="22.5" x14ac:dyDescent="0.25">
      <c r="A3130" s="4" t="s">
        <v>1063</v>
      </c>
      <c r="B3130" s="4" t="s">
        <v>1</v>
      </c>
      <c r="C3130" s="4" t="s">
        <v>12</v>
      </c>
      <c r="D3130" s="102" t="s">
        <v>1065</v>
      </c>
      <c r="E3130" s="113">
        <v>6148</v>
      </c>
      <c r="F3130" s="102" t="s">
        <v>1093</v>
      </c>
      <c r="G3130" s="98" t="s">
        <v>1656</v>
      </c>
      <c r="H3130" s="13" t="s">
        <v>113</v>
      </c>
      <c r="I3130" s="14">
        <v>0</v>
      </c>
      <c r="J3130" s="14"/>
      <c r="K3130" s="14"/>
      <c r="L3130" s="14"/>
      <c r="M3130" s="14"/>
      <c r="N3130" s="14"/>
      <c r="O3130" s="14">
        <f t="shared" si="4795"/>
        <v>0</v>
      </c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>
        <v>0</v>
      </c>
      <c r="AC3130" s="14">
        <v>0</v>
      </c>
      <c r="AD3130" s="14">
        <v>0</v>
      </c>
      <c r="AE3130" s="14"/>
      <c r="AF3130" s="14"/>
      <c r="AG3130" s="14"/>
      <c r="AH3130" s="14"/>
      <c r="AI3130" s="14"/>
      <c r="AJ3130" s="14">
        <f t="shared" si="4796"/>
        <v>0</v>
      </c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>
        <v>0</v>
      </c>
      <c r="AX3130" s="14">
        <v>0</v>
      </c>
      <c r="AY3130" s="14">
        <v>0</v>
      </c>
      <c r="AZ3130" s="14"/>
      <c r="BA3130" s="14"/>
      <c r="BB3130" s="14"/>
      <c r="BC3130" s="14"/>
      <c r="BD3130" s="14"/>
      <c r="BE3130" s="14">
        <f t="shared" si="4797"/>
        <v>0</v>
      </c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>
        <v>0</v>
      </c>
      <c r="BS3130" s="14">
        <v>0</v>
      </c>
      <c r="BT3130" s="14" t="e">
        <f>IF(#REF!=0,"-",#REF!/#REF!*100)</f>
        <v>#REF!</v>
      </c>
    </row>
    <row r="3131" spans="1:72" ht="14.25" customHeight="1" x14ac:dyDescent="0.25">
      <c r="A3131" s="1" t="s">
        <v>0</v>
      </c>
      <c r="B3131" s="1" t="s">
        <v>0</v>
      </c>
      <c r="C3131" s="1" t="s">
        <v>0</v>
      </c>
      <c r="D3131" s="101" t="s">
        <v>0</v>
      </c>
      <c r="E3131" s="101" t="s">
        <v>0</v>
      </c>
      <c r="F3131" s="101" t="s">
        <v>0</v>
      </c>
      <c r="G3131" s="2" t="s">
        <v>0</v>
      </c>
      <c r="H3131" s="10" t="s">
        <v>97</v>
      </c>
      <c r="I3131" s="11">
        <f t="shared" ref="I3131:AA3131" si="4825">SUM(I3132)</f>
        <v>500000</v>
      </c>
      <c r="J3131" s="11">
        <f t="shared" si="4825"/>
        <v>0</v>
      </c>
      <c r="K3131" s="11">
        <f t="shared" si="4825"/>
        <v>0</v>
      </c>
      <c r="L3131" s="11">
        <f t="shared" si="4825"/>
        <v>0</v>
      </c>
      <c r="M3131" s="11">
        <f t="shared" si="4825"/>
        <v>0</v>
      </c>
      <c r="N3131" s="11">
        <f t="shared" si="4825"/>
        <v>0</v>
      </c>
      <c r="O3131" s="11">
        <f t="shared" si="4825"/>
        <v>500000</v>
      </c>
      <c r="P3131" s="11">
        <f t="shared" si="4825"/>
        <v>0</v>
      </c>
      <c r="Q3131" s="11">
        <f t="shared" si="4825"/>
        <v>0</v>
      </c>
      <c r="R3131" s="11">
        <f t="shared" si="4825"/>
        <v>0</v>
      </c>
      <c r="S3131" s="11">
        <f t="shared" si="4825"/>
        <v>0</v>
      </c>
      <c r="T3131" s="11">
        <f t="shared" si="4825"/>
        <v>0</v>
      </c>
      <c r="U3131" s="11">
        <f t="shared" si="4825"/>
        <v>0</v>
      </c>
      <c r="V3131" s="11">
        <f t="shared" si="4825"/>
        <v>0</v>
      </c>
      <c r="W3131" s="11">
        <f t="shared" si="4825"/>
        <v>0</v>
      </c>
      <c r="X3131" s="11">
        <f t="shared" si="4825"/>
        <v>0</v>
      </c>
      <c r="Y3131" s="11">
        <f t="shared" si="4825"/>
        <v>0</v>
      </c>
      <c r="Z3131" s="11">
        <f t="shared" si="4825"/>
        <v>0</v>
      </c>
      <c r="AA3131" s="11">
        <f t="shared" si="4825"/>
        <v>0</v>
      </c>
      <c r="AB3131" s="11">
        <v>0</v>
      </c>
      <c r="AC3131" s="11">
        <v>500000</v>
      </c>
      <c r="AD3131" s="11">
        <f t="shared" ref="AD3131:AV3131" si="4826">SUM(AD3132)</f>
        <v>0</v>
      </c>
      <c r="AE3131" s="11">
        <f t="shared" si="4826"/>
        <v>0</v>
      </c>
      <c r="AF3131" s="11">
        <f t="shared" si="4826"/>
        <v>0</v>
      </c>
      <c r="AG3131" s="11">
        <f t="shared" si="4826"/>
        <v>0</v>
      </c>
      <c r="AH3131" s="11">
        <f t="shared" si="4826"/>
        <v>0</v>
      </c>
      <c r="AI3131" s="11">
        <f t="shared" si="4826"/>
        <v>0</v>
      </c>
      <c r="AJ3131" s="11">
        <f t="shared" si="4826"/>
        <v>0</v>
      </c>
      <c r="AK3131" s="11">
        <f t="shared" si="4826"/>
        <v>0</v>
      </c>
      <c r="AL3131" s="11">
        <f t="shared" si="4826"/>
        <v>0</v>
      </c>
      <c r="AM3131" s="11">
        <f t="shared" si="4826"/>
        <v>0</v>
      </c>
      <c r="AN3131" s="11">
        <f t="shared" si="4826"/>
        <v>0</v>
      </c>
      <c r="AO3131" s="11">
        <f t="shared" si="4826"/>
        <v>0</v>
      </c>
      <c r="AP3131" s="11">
        <f t="shared" si="4826"/>
        <v>0</v>
      </c>
      <c r="AQ3131" s="11">
        <f t="shared" si="4826"/>
        <v>0</v>
      </c>
      <c r="AR3131" s="11">
        <f t="shared" si="4826"/>
        <v>0</v>
      </c>
      <c r="AS3131" s="11">
        <f t="shared" si="4826"/>
        <v>0</v>
      </c>
      <c r="AT3131" s="11">
        <f t="shared" si="4826"/>
        <v>0</v>
      </c>
      <c r="AU3131" s="11">
        <f t="shared" si="4826"/>
        <v>0</v>
      </c>
      <c r="AV3131" s="11">
        <f t="shared" si="4826"/>
        <v>0</v>
      </c>
      <c r="AW3131" s="11">
        <v>0</v>
      </c>
      <c r="AX3131" s="11">
        <v>0</v>
      </c>
      <c r="AY3131" s="11">
        <f t="shared" ref="AY3131:BQ3131" si="4827">SUM(AY3132)</f>
        <v>1000000</v>
      </c>
      <c r="AZ3131" s="11">
        <f t="shared" si="4827"/>
        <v>1379058</v>
      </c>
      <c r="BA3131" s="11">
        <f t="shared" si="4827"/>
        <v>0</v>
      </c>
      <c r="BB3131" s="11">
        <f t="shared" si="4827"/>
        <v>0</v>
      </c>
      <c r="BC3131" s="11">
        <f t="shared" si="4827"/>
        <v>0</v>
      </c>
      <c r="BD3131" s="11">
        <f t="shared" si="4827"/>
        <v>0</v>
      </c>
      <c r="BE3131" s="11">
        <f t="shared" si="4827"/>
        <v>2379058</v>
      </c>
      <c r="BF3131" s="11">
        <f t="shared" si="4827"/>
        <v>0</v>
      </c>
      <c r="BG3131" s="11">
        <f t="shared" si="4827"/>
        <v>0</v>
      </c>
      <c r="BH3131" s="11">
        <f t="shared" si="4827"/>
        <v>1379058</v>
      </c>
      <c r="BI3131" s="11">
        <f t="shared" si="4827"/>
        <v>0</v>
      </c>
      <c r="BJ3131" s="11">
        <f t="shared" si="4827"/>
        <v>0</v>
      </c>
      <c r="BK3131" s="11">
        <f t="shared" si="4827"/>
        <v>0</v>
      </c>
      <c r="BL3131" s="11">
        <f t="shared" si="4827"/>
        <v>0</v>
      </c>
      <c r="BM3131" s="11">
        <f t="shared" si="4827"/>
        <v>0</v>
      </c>
      <c r="BN3131" s="11">
        <f t="shared" si="4827"/>
        <v>0</v>
      </c>
      <c r="BO3131" s="11">
        <f t="shared" si="4827"/>
        <v>0</v>
      </c>
      <c r="BP3131" s="11">
        <f t="shared" si="4827"/>
        <v>0</v>
      </c>
      <c r="BQ3131" s="11">
        <f t="shared" si="4827"/>
        <v>0</v>
      </c>
      <c r="BR3131" s="11">
        <v>1379058</v>
      </c>
      <c r="BS3131" s="11">
        <v>1000000</v>
      </c>
      <c r="BT3131" s="11" t="e">
        <f>IF(#REF!=0,"-",#REF!/#REF!*100)</f>
        <v>#REF!</v>
      </c>
    </row>
    <row r="3132" spans="1:72" x14ac:dyDescent="0.25">
      <c r="A3132" s="4" t="s">
        <v>1063</v>
      </c>
      <c r="B3132" s="4" t="s">
        <v>1</v>
      </c>
      <c r="C3132" s="4" t="s">
        <v>12</v>
      </c>
      <c r="D3132" s="102" t="s">
        <v>1065</v>
      </c>
      <c r="E3132" s="101" t="s">
        <v>98</v>
      </c>
      <c r="F3132" s="101" t="s">
        <v>0</v>
      </c>
      <c r="G3132" s="2" t="s">
        <v>0</v>
      </c>
      <c r="H3132" s="2" t="s">
        <v>99</v>
      </c>
      <c r="I3132" s="12">
        <f t="shared" ref="I3132:AA3132" si="4828">SUM(I3133,I3137,I3139,I3145,I3159)</f>
        <v>500000</v>
      </c>
      <c r="J3132" s="12">
        <f t="shared" si="4828"/>
        <v>0</v>
      </c>
      <c r="K3132" s="12">
        <f t="shared" si="4828"/>
        <v>0</v>
      </c>
      <c r="L3132" s="12">
        <f t="shared" si="4828"/>
        <v>0</v>
      </c>
      <c r="M3132" s="12">
        <f t="shared" si="4828"/>
        <v>0</v>
      </c>
      <c r="N3132" s="12">
        <f t="shared" si="4828"/>
        <v>0</v>
      </c>
      <c r="O3132" s="12">
        <f t="shared" ref="O3132" si="4829">SUM(O3133,O3137,O3139,O3145,O3159)</f>
        <v>500000</v>
      </c>
      <c r="P3132" s="12">
        <f t="shared" si="4828"/>
        <v>0</v>
      </c>
      <c r="Q3132" s="12">
        <f t="shared" si="4828"/>
        <v>0</v>
      </c>
      <c r="R3132" s="12">
        <f t="shared" si="4828"/>
        <v>0</v>
      </c>
      <c r="S3132" s="12">
        <f t="shared" si="4828"/>
        <v>0</v>
      </c>
      <c r="T3132" s="12">
        <f t="shared" si="4828"/>
        <v>0</v>
      </c>
      <c r="U3132" s="12">
        <f t="shared" si="4828"/>
        <v>0</v>
      </c>
      <c r="V3132" s="12">
        <f t="shared" si="4828"/>
        <v>0</v>
      </c>
      <c r="W3132" s="12">
        <f t="shared" si="4828"/>
        <v>0</v>
      </c>
      <c r="X3132" s="12">
        <f t="shared" si="4828"/>
        <v>0</v>
      </c>
      <c r="Y3132" s="12">
        <f t="shared" si="4828"/>
        <v>0</v>
      </c>
      <c r="Z3132" s="12">
        <f t="shared" si="4828"/>
        <v>0</v>
      </c>
      <c r="AA3132" s="12">
        <f t="shared" si="4828"/>
        <v>0</v>
      </c>
      <c r="AB3132" s="12">
        <v>0</v>
      </c>
      <c r="AC3132" s="12">
        <v>500000</v>
      </c>
      <c r="AD3132" s="12">
        <f t="shared" ref="AD3132:AV3132" si="4830">SUM(AD3133,AD3137,AD3139,AD3145,AD3159)</f>
        <v>0</v>
      </c>
      <c r="AE3132" s="12">
        <f t="shared" si="4830"/>
        <v>0</v>
      </c>
      <c r="AF3132" s="12">
        <f t="shared" si="4830"/>
        <v>0</v>
      </c>
      <c r="AG3132" s="12">
        <f t="shared" si="4830"/>
        <v>0</v>
      </c>
      <c r="AH3132" s="12">
        <f t="shared" si="4830"/>
        <v>0</v>
      </c>
      <c r="AI3132" s="12">
        <f t="shared" si="4830"/>
        <v>0</v>
      </c>
      <c r="AJ3132" s="12">
        <f t="shared" ref="AJ3132" si="4831">SUM(AJ3133,AJ3137,AJ3139,AJ3145,AJ3159)</f>
        <v>0</v>
      </c>
      <c r="AK3132" s="12">
        <f t="shared" si="4830"/>
        <v>0</v>
      </c>
      <c r="AL3132" s="12">
        <f t="shared" si="4830"/>
        <v>0</v>
      </c>
      <c r="AM3132" s="12">
        <f t="shared" si="4830"/>
        <v>0</v>
      </c>
      <c r="AN3132" s="12">
        <f t="shared" si="4830"/>
        <v>0</v>
      </c>
      <c r="AO3132" s="12">
        <f t="shared" si="4830"/>
        <v>0</v>
      </c>
      <c r="AP3132" s="12">
        <f t="shared" si="4830"/>
        <v>0</v>
      </c>
      <c r="AQ3132" s="12">
        <f t="shared" si="4830"/>
        <v>0</v>
      </c>
      <c r="AR3132" s="12">
        <f t="shared" si="4830"/>
        <v>0</v>
      </c>
      <c r="AS3132" s="12">
        <f t="shared" si="4830"/>
        <v>0</v>
      </c>
      <c r="AT3132" s="12">
        <f t="shared" si="4830"/>
        <v>0</v>
      </c>
      <c r="AU3132" s="12">
        <f t="shared" si="4830"/>
        <v>0</v>
      </c>
      <c r="AV3132" s="12">
        <f t="shared" si="4830"/>
        <v>0</v>
      </c>
      <c r="AW3132" s="12">
        <v>0</v>
      </c>
      <c r="AX3132" s="12">
        <v>0</v>
      </c>
      <c r="AY3132" s="12">
        <f t="shared" ref="AY3132:BQ3132" si="4832">SUM(AY3133,AY3137,AY3139,AY3145,AY3159)</f>
        <v>1000000</v>
      </c>
      <c r="AZ3132" s="12">
        <f t="shared" si="4832"/>
        <v>1379058</v>
      </c>
      <c r="BA3132" s="12">
        <f t="shared" si="4832"/>
        <v>0</v>
      </c>
      <c r="BB3132" s="12">
        <f t="shared" si="4832"/>
        <v>0</v>
      </c>
      <c r="BC3132" s="12">
        <f t="shared" si="4832"/>
        <v>0</v>
      </c>
      <c r="BD3132" s="12">
        <f t="shared" si="4832"/>
        <v>0</v>
      </c>
      <c r="BE3132" s="12">
        <f t="shared" ref="BE3132" si="4833">SUM(BE3133,BE3137,BE3139,BE3145,BE3159)</f>
        <v>2379058</v>
      </c>
      <c r="BF3132" s="12">
        <f t="shared" si="4832"/>
        <v>0</v>
      </c>
      <c r="BG3132" s="12">
        <f t="shared" si="4832"/>
        <v>0</v>
      </c>
      <c r="BH3132" s="12">
        <f t="shared" si="4832"/>
        <v>1379058</v>
      </c>
      <c r="BI3132" s="12">
        <f t="shared" si="4832"/>
        <v>0</v>
      </c>
      <c r="BJ3132" s="12">
        <f t="shared" si="4832"/>
        <v>0</v>
      </c>
      <c r="BK3132" s="12">
        <f t="shared" si="4832"/>
        <v>0</v>
      </c>
      <c r="BL3132" s="12">
        <f t="shared" si="4832"/>
        <v>0</v>
      </c>
      <c r="BM3132" s="12">
        <f t="shared" si="4832"/>
        <v>0</v>
      </c>
      <c r="BN3132" s="12">
        <f t="shared" si="4832"/>
        <v>0</v>
      </c>
      <c r="BO3132" s="12">
        <f t="shared" si="4832"/>
        <v>0</v>
      </c>
      <c r="BP3132" s="12">
        <f t="shared" si="4832"/>
        <v>0</v>
      </c>
      <c r="BQ3132" s="12">
        <f t="shared" si="4832"/>
        <v>0</v>
      </c>
      <c r="BR3132" s="12">
        <v>1379058</v>
      </c>
      <c r="BS3132" s="12">
        <v>1000000</v>
      </c>
      <c r="BT3132" s="12" t="e">
        <f>IF(#REF!=0,"-",#REF!/#REF!*100)</f>
        <v>#REF!</v>
      </c>
    </row>
    <row r="3133" spans="1:72" ht="22.5" x14ac:dyDescent="0.25">
      <c r="A3133" s="1" t="s">
        <v>1063</v>
      </c>
      <c r="B3133" s="1" t="s">
        <v>1</v>
      </c>
      <c r="C3133" s="1" t="s">
        <v>12</v>
      </c>
      <c r="D3133" s="105" t="s">
        <v>1065</v>
      </c>
      <c r="E3133" s="105" t="s">
        <v>100</v>
      </c>
      <c r="F3133" s="102" t="s">
        <v>0</v>
      </c>
      <c r="G3133" s="13" t="s">
        <v>0</v>
      </c>
      <c r="H3133" s="2" t="s">
        <v>101</v>
      </c>
      <c r="I3133" s="12">
        <f t="shared" ref="I3133:AA3133" si="4834">SUM(I3134:I3136)</f>
        <v>0</v>
      </c>
      <c r="J3133" s="12">
        <f t="shared" si="4834"/>
        <v>0</v>
      </c>
      <c r="K3133" s="12">
        <f t="shared" si="4834"/>
        <v>0</v>
      </c>
      <c r="L3133" s="12">
        <f t="shared" si="4834"/>
        <v>0</v>
      </c>
      <c r="M3133" s="12">
        <f t="shared" si="4834"/>
        <v>0</v>
      </c>
      <c r="N3133" s="12">
        <f t="shared" si="4834"/>
        <v>0</v>
      </c>
      <c r="O3133" s="12">
        <f t="shared" ref="O3133" si="4835">SUM(O3134:O3136)</f>
        <v>0</v>
      </c>
      <c r="P3133" s="12">
        <f t="shared" si="4834"/>
        <v>0</v>
      </c>
      <c r="Q3133" s="12">
        <f t="shared" si="4834"/>
        <v>0</v>
      </c>
      <c r="R3133" s="12">
        <f t="shared" si="4834"/>
        <v>0</v>
      </c>
      <c r="S3133" s="12">
        <f t="shared" si="4834"/>
        <v>0</v>
      </c>
      <c r="T3133" s="12">
        <f t="shared" si="4834"/>
        <v>0</v>
      </c>
      <c r="U3133" s="12">
        <f t="shared" si="4834"/>
        <v>0</v>
      </c>
      <c r="V3133" s="12">
        <f t="shared" si="4834"/>
        <v>0</v>
      </c>
      <c r="W3133" s="12">
        <f t="shared" si="4834"/>
        <v>0</v>
      </c>
      <c r="X3133" s="12">
        <f t="shared" si="4834"/>
        <v>0</v>
      </c>
      <c r="Y3133" s="12">
        <f t="shared" si="4834"/>
        <v>0</v>
      </c>
      <c r="Z3133" s="12">
        <f t="shared" si="4834"/>
        <v>0</v>
      </c>
      <c r="AA3133" s="12">
        <f t="shared" si="4834"/>
        <v>0</v>
      </c>
      <c r="AB3133" s="12">
        <v>0</v>
      </c>
      <c r="AC3133" s="12">
        <v>0</v>
      </c>
      <c r="AD3133" s="12">
        <f t="shared" ref="AD3133:AV3133" si="4836">SUM(AD3134:AD3136)</f>
        <v>0</v>
      </c>
      <c r="AE3133" s="12">
        <f t="shared" si="4836"/>
        <v>0</v>
      </c>
      <c r="AF3133" s="12">
        <f t="shared" si="4836"/>
        <v>0</v>
      </c>
      <c r="AG3133" s="12">
        <f t="shared" si="4836"/>
        <v>0</v>
      </c>
      <c r="AH3133" s="12">
        <f t="shared" si="4836"/>
        <v>0</v>
      </c>
      <c r="AI3133" s="12">
        <f t="shared" si="4836"/>
        <v>0</v>
      </c>
      <c r="AJ3133" s="12">
        <f t="shared" ref="AJ3133" si="4837">SUM(AJ3134:AJ3136)</f>
        <v>0</v>
      </c>
      <c r="AK3133" s="12">
        <f t="shared" si="4836"/>
        <v>0</v>
      </c>
      <c r="AL3133" s="12">
        <f t="shared" si="4836"/>
        <v>0</v>
      </c>
      <c r="AM3133" s="12">
        <f t="shared" si="4836"/>
        <v>0</v>
      </c>
      <c r="AN3133" s="12">
        <f t="shared" si="4836"/>
        <v>0</v>
      </c>
      <c r="AO3133" s="12">
        <f t="shared" si="4836"/>
        <v>0</v>
      </c>
      <c r="AP3133" s="12">
        <f t="shared" si="4836"/>
        <v>0</v>
      </c>
      <c r="AQ3133" s="12">
        <f t="shared" si="4836"/>
        <v>0</v>
      </c>
      <c r="AR3133" s="12">
        <f t="shared" si="4836"/>
        <v>0</v>
      </c>
      <c r="AS3133" s="12">
        <f t="shared" si="4836"/>
        <v>0</v>
      </c>
      <c r="AT3133" s="12">
        <f t="shared" si="4836"/>
        <v>0</v>
      </c>
      <c r="AU3133" s="12">
        <f t="shared" si="4836"/>
        <v>0</v>
      </c>
      <c r="AV3133" s="12">
        <f t="shared" si="4836"/>
        <v>0</v>
      </c>
      <c r="AW3133" s="12">
        <v>0</v>
      </c>
      <c r="AX3133" s="12">
        <v>0</v>
      </c>
      <c r="AY3133" s="12">
        <f t="shared" ref="AY3133:BQ3133" si="4838">SUM(AY3134:AY3136)</f>
        <v>0</v>
      </c>
      <c r="AZ3133" s="12">
        <f t="shared" si="4838"/>
        <v>0</v>
      </c>
      <c r="BA3133" s="12">
        <f t="shared" si="4838"/>
        <v>0</v>
      </c>
      <c r="BB3133" s="12">
        <f t="shared" si="4838"/>
        <v>0</v>
      </c>
      <c r="BC3133" s="12">
        <f t="shared" si="4838"/>
        <v>0</v>
      </c>
      <c r="BD3133" s="12">
        <f t="shared" si="4838"/>
        <v>0</v>
      </c>
      <c r="BE3133" s="12">
        <f t="shared" ref="BE3133" si="4839">SUM(BE3134:BE3136)</f>
        <v>0</v>
      </c>
      <c r="BF3133" s="12">
        <f t="shared" si="4838"/>
        <v>0</v>
      </c>
      <c r="BG3133" s="12">
        <f t="shared" si="4838"/>
        <v>0</v>
      </c>
      <c r="BH3133" s="12">
        <f t="shared" si="4838"/>
        <v>0</v>
      </c>
      <c r="BI3133" s="12">
        <f t="shared" si="4838"/>
        <v>0</v>
      </c>
      <c r="BJ3133" s="12">
        <f t="shared" si="4838"/>
        <v>0</v>
      </c>
      <c r="BK3133" s="12">
        <f t="shared" si="4838"/>
        <v>0</v>
      </c>
      <c r="BL3133" s="12">
        <f t="shared" si="4838"/>
        <v>0</v>
      </c>
      <c r="BM3133" s="12">
        <f t="shared" si="4838"/>
        <v>0</v>
      </c>
      <c r="BN3133" s="12">
        <f t="shared" si="4838"/>
        <v>0</v>
      </c>
      <c r="BO3133" s="12">
        <f t="shared" si="4838"/>
        <v>0</v>
      </c>
      <c r="BP3133" s="12">
        <f t="shared" si="4838"/>
        <v>0</v>
      </c>
      <c r="BQ3133" s="12">
        <f t="shared" si="4838"/>
        <v>0</v>
      </c>
      <c r="BR3133" s="12">
        <v>0</v>
      </c>
      <c r="BS3133" s="12">
        <v>0</v>
      </c>
      <c r="BT3133" s="12" t="e">
        <f>IF(#REF!=0,"-",#REF!/#REF!*100)</f>
        <v>#REF!</v>
      </c>
    </row>
    <row r="3134" spans="1:72" x14ac:dyDescent="0.25">
      <c r="A3134" s="4" t="s">
        <v>1063</v>
      </c>
      <c r="B3134" s="4" t="s">
        <v>1</v>
      </c>
      <c r="C3134" s="4" t="s">
        <v>12</v>
      </c>
      <c r="D3134" s="102" t="s">
        <v>1065</v>
      </c>
      <c r="E3134" s="113">
        <v>6151</v>
      </c>
      <c r="F3134" s="102" t="s">
        <v>1094</v>
      </c>
      <c r="G3134" s="98" t="s">
        <v>1657</v>
      </c>
      <c r="H3134" s="13" t="s">
        <v>102</v>
      </c>
      <c r="I3134" s="14">
        <v>0</v>
      </c>
      <c r="J3134" s="14"/>
      <c r="K3134" s="14"/>
      <c r="L3134" s="14"/>
      <c r="M3134" s="14"/>
      <c r="N3134" s="14"/>
      <c r="O3134" s="14">
        <f t="shared" si="4795"/>
        <v>0</v>
      </c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>
        <v>0</v>
      </c>
      <c r="AC3134" s="14">
        <v>0</v>
      </c>
      <c r="AD3134" s="14">
        <v>0</v>
      </c>
      <c r="AE3134" s="14"/>
      <c r="AF3134" s="14"/>
      <c r="AG3134" s="14"/>
      <c r="AH3134" s="14"/>
      <c r="AI3134" s="14"/>
      <c r="AJ3134" s="14">
        <f t="shared" si="4796"/>
        <v>0</v>
      </c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>
        <v>0</v>
      </c>
      <c r="AX3134" s="14">
        <v>0</v>
      </c>
      <c r="AY3134" s="14">
        <v>0</v>
      </c>
      <c r="AZ3134" s="14"/>
      <c r="BA3134" s="14"/>
      <c r="BB3134" s="14"/>
      <c r="BC3134" s="14"/>
      <c r="BD3134" s="14"/>
      <c r="BE3134" s="14">
        <f t="shared" si="4797"/>
        <v>0</v>
      </c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>
        <v>0</v>
      </c>
      <c r="BS3134" s="14">
        <v>0</v>
      </c>
      <c r="BT3134" s="14" t="e">
        <f>IF(#REF!=0,"-",#REF!/#REF!*100)</f>
        <v>#REF!</v>
      </c>
    </row>
    <row r="3135" spans="1:72" ht="22.5" x14ac:dyDescent="0.25">
      <c r="A3135" s="4" t="s">
        <v>1063</v>
      </c>
      <c r="B3135" s="4" t="s">
        <v>1</v>
      </c>
      <c r="C3135" s="4" t="s">
        <v>12</v>
      </c>
      <c r="D3135" s="102" t="s">
        <v>1065</v>
      </c>
      <c r="E3135" s="113">
        <v>6151</v>
      </c>
      <c r="F3135" s="102" t="s">
        <v>1095</v>
      </c>
      <c r="G3135" s="98" t="s">
        <v>1653</v>
      </c>
      <c r="H3135" s="13" t="s">
        <v>1096</v>
      </c>
      <c r="I3135" s="14">
        <v>0</v>
      </c>
      <c r="J3135" s="14"/>
      <c r="K3135" s="14"/>
      <c r="L3135" s="14"/>
      <c r="M3135" s="14"/>
      <c r="N3135" s="14"/>
      <c r="O3135" s="14">
        <f t="shared" si="4795"/>
        <v>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>
        <v>0</v>
      </c>
      <c r="AC3135" s="14">
        <v>0</v>
      </c>
      <c r="AD3135" s="14">
        <v>0</v>
      </c>
      <c r="AE3135" s="14"/>
      <c r="AF3135" s="14"/>
      <c r="AG3135" s="14"/>
      <c r="AH3135" s="14"/>
      <c r="AI3135" s="14"/>
      <c r="AJ3135" s="14">
        <f t="shared" si="4796"/>
        <v>0</v>
      </c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>
        <v>0</v>
      </c>
      <c r="AX3135" s="14">
        <v>0</v>
      </c>
      <c r="AY3135" s="14">
        <v>0</v>
      </c>
      <c r="AZ3135" s="14"/>
      <c r="BA3135" s="14"/>
      <c r="BB3135" s="14"/>
      <c r="BC3135" s="14"/>
      <c r="BD3135" s="14"/>
      <c r="BE3135" s="14">
        <f t="shared" si="4797"/>
        <v>0</v>
      </c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>
        <v>0</v>
      </c>
      <c r="BS3135" s="14">
        <v>0</v>
      </c>
      <c r="BT3135" s="14" t="e">
        <f>IF(#REF!=0,"-",#REF!/#REF!*100)</f>
        <v>#REF!</v>
      </c>
    </row>
    <row r="3136" spans="1:72" x14ac:dyDescent="0.25">
      <c r="A3136" s="4" t="s">
        <v>1063</v>
      </c>
      <c r="B3136" s="4" t="s">
        <v>1</v>
      </c>
      <c r="C3136" s="4" t="s">
        <v>12</v>
      </c>
      <c r="D3136" s="102" t="s">
        <v>1065</v>
      </c>
      <c r="E3136" s="113">
        <v>6151</v>
      </c>
      <c r="F3136" s="102" t="s">
        <v>1097</v>
      </c>
      <c r="G3136" s="98" t="s">
        <v>1656</v>
      </c>
      <c r="H3136" s="13" t="s">
        <v>1098</v>
      </c>
      <c r="I3136" s="14">
        <v>0</v>
      </c>
      <c r="J3136" s="14"/>
      <c r="K3136" s="14"/>
      <c r="L3136" s="14"/>
      <c r="M3136" s="14"/>
      <c r="N3136" s="14"/>
      <c r="O3136" s="14">
        <f t="shared" si="4795"/>
        <v>0</v>
      </c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>
        <v>0</v>
      </c>
      <c r="AC3136" s="14">
        <v>0</v>
      </c>
      <c r="AD3136" s="14">
        <v>0</v>
      </c>
      <c r="AE3136" s="14"/>
      <c r="AF3136" s="14"/>
      <c r="AG3136" s="14"/>
      <c r="AH3136" s="14"/>
      <c r="AI3136" s="14"/>
      <c r="AJ3136" s="14">
        <f t="shared" si="4796"/>
        <v>0</v>
      </c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>
        <v>0</v>
      </c>
      <c r="AX3136" s="14">
        <v>0</v>
      </c>
      <c r="AY3136" s="14">
        <v>0</v>
      </c>
      <c r="AZ3136" s="14"/>
      <c r="BA3136" s="14"/>
      <c r="BB3136" s="14"/>
      <c r="BC3136" s="14"/>
      <c r="BD3136" s="14"/>
      <c r="BE3136" s="14">
        <f t="shared" si="4797"/>
        <v>0</v>
      </c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>
        <v>0</v>
      </c>
      <c r="BS3136" s="14">
        <v>0</v>
      </c>
      <c r="BT3136" s="14" t="e">
        <f>IF(#REF!=0,"-",#REF!/#REF!*100)</f>
        <v>#REF!</v>
      </c>
    </row>
    <row r="3137" spans="1:72" x14ac:dyDescent="0.25">
      <c r="A3137" s="1" t="s">
        <v>1063</v>
      </c>
      <c r="B3137" s="1" t="s">
        <v>1</v>
      </c>
      <c r="C3137" s="1" t="s">
        <v>12</v>
      </c>
      <c r="D3137" s="105" t="s">
        <v>1065</v>
      </c>
      <c r="E3137" s="105" t="s">
        <v>114</v>
      </c>
      <c r="F3137" s="102" t="s">
        <v>0</v>
      </c>
      <c r="G3137" s="13" t="s">
        <v>0</v>
      </c>
      <c r="H3137" s="2" t="s">
        <v>115</v>
      </c>
      <c r="I3137" s="12">
        <f t="shared" ref="I3137:AA3137" si="4840">SUM(I3138)</f>
        <v>0</v>
      </c>
      <c r="J3137" s="12">
        <f t="shared" si="4840"/>
        <v>0</v>
      </c>
      <c r="K3137" s="12">
        <f t="shared" si="4840"/>
        <v>0</v>
      </c>
      <c r="L3137" s="12">
        <f t="shared" si="4840"/>
        <v>0</v>
      </c>
      <c r="M3137" s="12">
        <f t="shared" si="4840"/>
        <v>0</v>
      </c>
      <c r="N3137" s="12">
        <f t="shared" si="4840"/>
        <v>0</v>
      </c>
      <c r="O3137" s="12">
        <f t="shared" si="4840"/>
        <v>0</v>
      </c>
      <c r="P3137" s="12">
        <f t="shared" si="4840"/>
        <v>0</v>
      </c>
      <c r="Q3137" s="12">
        <f t="shared" si="4840"/>
        <v>0</v>
      </c>
      <c r="R3137" s="12">
        <f t="shared" si="4840"/>
        <v>0</v>
      </c>
      <c r="S3137" s="12">
        <f t="shared" si="4840"/>
        <v>0</v>
      </c>
      <c r="T3137" s="12">
        <f t="shared" si="4840"/>
        <v>0</v>
      </c>
      <c r="U3137" s="12">
        <f t="shared" si="4840"/>
        <v>0</v>
      </c>
      <c r="V3137" s="12">
        <f t="shared" si="4840"/>
        <v>0</v>
      </c>
      <c r="W3137" s="12">
        <f t="shared" si="4840"/>
        <v>0</v>
      </c>
      <c r="X3137" s="12">
        <f t="shared" si="4840"/>
        <v>0</v>
      </c>
      <c r="Y3137" s="12">
        <f t="shared" si="4840"/>
        <v>0</v>
      </c>
      <c r="Z3137" s="12">
        <f t="shared" si="4840"/>
        <v>0</v>
      </c>
      <c r="AA3137" s="12">
        <f t="shared" si="4840"/>
        <v>0</v>
      </c>
      <c r="AB3137" s="12">
        <v>0</v>
      </c>
      <c r="AC3137" s="12">
        <v>0</v>
      </c>
      <c r="AD3137" s="12">
        <f t="shared" ref="AD3137:AV3137" si="4841">SUM(AD3138)</f>
        <v>0</v>
      </c>
      <c r="AE3137" s="12">
        <f t="shared" si="4841"/>
        <v>0</v>
      </c>
      <c r="AF3137" s="12">
        <f t="shared" si="4841"/>
        <v>0</v>
      </c>
      <c r="AG3137" s="12">
        <f t="shared" si="4841"/>
        <v>0</v>
      </c>
      <c r="AH3137" s="12">
        <f t="shared" si="4841"/>
        <v>0</v>
      </c>
      <c r="AI3137" s="12">
        <f t="shared" si="4841"/>
        <v>0</v>
      </c>
      <c r="AJ3137" s="12">
        <f t="shared" si="4841"/>
        <v>0</v>
      </c>
      <c r="AK3137" s="12">
        <f t="shared" si="4841"/>
        <v>0</v>
      </c>
      <c r="AL3137" s="12">
        <f t="shared" si="4841"/>
        <v>0</v>
      </c>
      <c r="AM3137" s="12">
        <f t="shared" si="4841"/>
        <v>0</v>
      </c>
      <c r="AN3137" s="12">
        <f t="shared" si="4841"/>
        <v>0</v>
      </c>
      <c r="AO3137" s="12">
        <f t="shared" si="4841"/>
        <v>0</v>
      </c>
      <c r="AP3137" s="12">
        <f t="shared" si="4841"/>
        <v>0</v>
      </c>
      <c r="AQ3137" s="12">
        <f t="shared" si="4841"/>
        <v>0</v>
      </c>
      <c r="AR3137" s="12">
        <f t="shared" si="4841"/>
        <v>0</v>
      </c>
      <c r="AS3137" s="12">
        <f t="shared" si="4841"/>
        <v>0</v>
      </c>
      <c r="AT3137" s="12">
        <f t="shared" si="4841"/>
        <v>0</v>
      </c>
      <c r="AU3137" s="12">
        <f t="shared" si="4841"/>
        <v>0</v>
      </c>
      <c r="AV3137" s="12">
        <f t="shared" si="4841"/>
        <v>0</v>
      </c>
      <c r="AW3137" s="12">
        <v>0</v>
      </c>
      <c r="AX3137" s="12">
        <v>0</v>
      </c>
      <c r="AY3137" s="12">
        <f t="shared" ref="AY3137:BQ3137" si="4842">SUM(AY3138)</f>
        <v>0</v>
      </c>
      <c r="AZ3137" s="12">
        <f t="shared" si="4842"/>
        <v>0</v>
      </c>
      <c r="BA3137" s="12">
        <f t="shared" si="4842"/>
        <v>0</v>
      </c>
      <c r="BB3137" s="12">
        <f t="shared" si="4842"/>
        <v>0</v>
      </c>
      <c r="BC3137" s="12">
        <f t="shared" si="4842"/>
        <v>0</v>
      </c>
      <c r="BD3137" s="12">
        <f t="shared" si="4842"/>
        <v>0</v>
      </c>
      <c r="BE3137" s="12">
        <f t="shared" si="4842"/>
        <v>0</v>
      </c>
      <c r="BF3137" s="12">
        <f t="shared" si="4842"/>
        <v>0</v>
      </c>
      <c r="BG3137" s="12">
        <f t="shared" si="4842"/>
        <v>0</v>
      </c>
      <c r="BH3137" s="12">
        <f t="shared" si="4842"/>
        <v>0</v>
      </c>
      <c r="BI3137" s="12">
        <f t="shared" si="4842"/>
        <v>0</v>
      </c>
      <c r="BJ3137" s="12">
        <f t="shared" si="4842"/>
        <v>0</v>
      </c>
      <c r="BK3137" s="12">
        <f t="shared" si="4842"/>
        <v>0</v>
      </c>
      <c r="BL3137" s="12">
        <f t="shared" si="4842"/>
        <v>0</v>
      </c>
      <c r="BM3137" s="12">
        <f t="shared" si="4842"/>
        <v>0</v>
      </c>
      <c r="BN3137" s="12">
        <f t="shared" si="4842"/>
        <v>0</v>
      </c>
      <c r="BO3137" s="12">
        <f t="shared" si="4842"/>
        <v>0</v>
      </c>
      <c r="BP3137" s="12">
        <f t="shared" si="4842"/>
        <v>0</v>
      </c>
      <c r="BQ3137" s="12">
        <f t="shared" si="4842"/>
        <v>0</v>
      </c>
      <c r="BR3137" s="12">
        <v>0</v>
      </c>
      <c r="BS3137" s="12">
        <v>0</v>
      </c>
      <c r="BT3137" s="12" t="e">
        <f>IF(#REF!=0,"-",#REF!/#REF!*100)</f>
        <v>#REF!</v>
      </c>
    </row>
    <row r="3138" spans="1:72" ht="33.75" x14ac:dyDescent="0.25">
      <c r="A3138" s="4" t="s">
        <v>1063</v>
      </c>
      <c r="B3138" s="4" t="s">
        <v>1</v>
      </c>
      <c r="C3138" s="4" t="s">
        <v>12</v>
      </c>
      <c r="D3138" s="102" t="s">
        <v>1065</v>
      </c>
      <c r="E3138" s="113">
        <v>6152</v>
      </c>
      <c r="F3138" s="102" t="s">
        <v>1099</v>
      </c>
      <c r="G3138" s="98" t="s">
        <v>1657</v>
      </c>
      <c r="H3138" s="13" t="s">
        <v>1100</v>
      </c>
      <c r="I3138" s="14">
        <v>0</v>
      </c>
      <c r="J3138" s="14"/>
      <c r="K3138" s="14"/>
      <c r="L3138" s="14"/>
      <c r="M3138" s="14"/>
      <c r="N3138" s="14"/>
      <c r="O3138" s="14">
        <f t="shared" si="4795"/>
        <v>0</v>
      </c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>
        <v>0</v>
      </c>
      <c r="AC3138" s="14">
        <v>0</v>
      </c>
      <c r="AD3138" s="14">
        <v>0</v>
      </c>
      <c r="AE3138" s="14"/>
      <c r="AF3138" s="14"/>
      <c r="AG3138" s="14"/>
      <c r="AH3138" s="14"/>
      <c r="AI3138" s="14"/>
      <c r="AJ3138" s="14">
        <f t="shared" si="4796"/>
        <v>0</v>
      </c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>
        <v>0</v>
      </c>
      <c r="AX3138" s="14">
        <v>0</v>
      </c>
      <c r="AY3138" s="14">
        <v>0</v>
      </c>
      <c r="AZ3138" s="14"/>
      <c r="BA3138" s="14"/>
      <c r="BB3138" s="14"/>
      <c r="BC3138" s="14"/>
      <c r="BD3138" s="14"/>
      <c r="BE3138" s="14">
        <f t="shared" si="4797"/>
        <v>0</v>
      </c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>
        <v>0</v>
      </c>
      <c r="BS3138" s="14">
        <v>0</v>
      </c>
      <c r="BT3138" s="14" t="e">
        <f>IF(#REF!=0,"-",#REF!/#REF!*100)</f>
        <v>#REF!</v>
      </c>
    </row>
    <row r="3139" spans="1:72" ht="22.5" x14ac:dyDescent="0.25">
      <c r="A3139" s="1" t="s">
        <v>1063</v>
      </c>
      <c r="B3139" s="1" t="s">
        <v>1</v>
      </c>
      <c r="C3139" s="1" t="s">
        <v>12</v>
      </c>
      <c r="D3139" s="105" t="s">
        <v>1065</v>
      </c>
      <c r="E3139" s="105" t="s">
        <v>103</v>
      </c>
      <c r="F3139" s="102" t="s">
        <v>0</v>
      </c>
      <c r="G3139" s="13" t="s">
        <v>0</v>
      </c>
      <c r="H3139" s="2" t="s">
        <v>104</v>
      </c>
      <c r="I3139" s="12">
        <f t="shared" ref="I3139:AA3139" si="4843">SUM(I3140:I3144)</f>
        <v>500000</v>
      </c>
      <c r="J3139" s="12">
        <f t="shared" si="4843"/>
        <v>0</v>
      </c>
      <c r="K3139" s="12">
        <f t="shared" si="4843"/>
        <v>0</v>
      </c>
      <c r="L3139" s="12">
        <f t="shared" si="4843"/>
        <v>0</v>
      </c>
      <c r="M3139" s="12">
        <f t="shared" si="4843"/>
        <v>0</v>
      </c>
      <c r="N3139" s="12">
        <f t="shared" si="4843"/>
        <v>0</v>
      </c>
      <c r="O3139" s="12">
        <f t="shared" si="4843"/>
        <v>500000</v>
      </c>
      <c r="P3139" s="12">
        <f t="shared" si="4843"/>
        <v>0</v>
      </c>
      <c r="Q3139" s="12">
        <f t="shared" si="4843"/>
        <v>0</v>
      </c>
      <c r="R3139" s="12">
        <f t="shared" si="4843"/>
        <v>0</v>
      </c>
      <c r="S3139" s="12">
        <f t="shared" si="4843"/>
        <v>0</v>
      </c>
      <c r="T3139" s="12">
        <f t="shared" si="4843"/>
        <v>0</v>
      </c>
      <c r="U3139" s="12">
        <f t="shared" si="4843"/>
        <v>0</v>
      </c>
      <c r="V3139" s="12">
        <f t="shared" si="4843"/>
        <v>0</v>
      </c>
      <c r="W3139" s="12">
        <f t="shared" si="4843"/>
        <v>0</v>
      </c>
      <c r="X3139" s="12">
        <f t="shared" si="4843"/>
        <v>0</v>
      </c>
      <c r="Y3139" s="12">
        <f t="shared" si="4843"/>
        <v>0</v>
      </c>
      <c r="Z3139" s="12">
        <f t="shared" si="4843"/>
        <v>0</v>
      </c>
      <c r="AA3139" s="12">
        <f t="shared" si="4843"/>
        <v>0</v>
      </c>
      <c r="AB3139" s="12">
        <v>0</v>
      </c>
      <c r="AC3139" s="12">
        <v>500000</v>
      </c>
      <c r="AD3139" s="12">
        <f t="shared" ref="AD3139:AV3139" si="4844">SUM(AD3140:AD3144)</f>
        <v>0</v>
      </c>
      <c r="AE3139" s="12">
        <f t="shared" si="4844"/>
        <v>0</v>
      </c>
      <c r="AF3139" s="12">
        <f t="shared" si="4844"/>
        <v>0</v>
      </c>
      <c r="AG3139" s="12">
        <f t="shared" si="4844"/>
        <v>0</v>
      </c>
      <c r="AH3139" s="12">
        <f t="shared" si="4844"/>
        <v>0</v>
      </c>
      <c r="AI3139" s="12">
        <f t="shared" si="4844"/>
        <v>0</v>
      </c>
      <c r="AJ3139" s="12">
        <f t="shared" si="4844"/>
        <v>0</v>
      </c>
      <c r="AK3139" s="12">
        <f t="shared" si="4844"/>
        <v>0</v>
      </c>
      <c r="AL3139" s="12">
        <f t="shared" si="4844"/>
        <v>0</v>
      </c>
      <c r="AM3139" s="12">
        <f t="shared" si="4844"/>
        <v>0</v>
      </c>
      <c r="AN3139" s="12">
        <f t="shared" si="4844"/>
        <v>0</v>
      </c>
      <c r="AO3139" s="12">
        <f t="shared" si="4844"/>
        <v>0</v>
      </c>
      <c r="AP3139" s="12">
        <f t="shared" si="4844"/>
        <v>0</v>
      </c>
      <c r="AQ3139" s="12">
        <f t="shared" si="4844"/>
        <v>0</v>
      </c>
      <c r="AR3139" s="12">
        <f t="shared" si="4844"/>
        <v>0</v>
      </c>
      <c r="AS3139" s="12">
        <f t="shared" si="4844"/>
        <v>0</v>
      </c>
      <c r="AT3139" s="12">
        <f t="shared" si="4844"/>
        <v>0</v>
      </c>
      <c r="AU3139" s="12">
        <f t="shared" si="4844"/>
        <v>0</v>
      </c>
      <c r="AV3139" s="12">
        <f t="shared" si="4844"/>
        <v>0</v>
      </c>
      <c r="AW3139" s="12">
        <v>0</v>
      </c>
      <c r="AX3139" s="12">
        <v>0</v>
      </c>
      <c r="AY3139" s="12">
        <f t="shared" ref="AY3139:BQ3139" si="4845">SUM(AY3140:AY3144)</f>
        <v>1000000</v>
      </c>
      <c r="AZ3139" s="12">
        <f t="shared" si="4845"/>
        <v>0</v>
      </c>
      <c r="BA3139" s="12">
        <f t="shared" si="4845"/>
        <v>0</v>
      </c>
      <c r="BB3139" s="12">
        <f t="shared" si="4845"/>
        <v>0</v>
      </c>
      <c r="BC3139" s="12">
        <f t="shared" si="4845"/>
        <v>0</v>
      </c>
      <c r="BD3139" s="12">
        <f t="shared" si="4845"/>
        <v>0</v>
      </c>
      <c r="BE3139" s="12">
        <f t="shared" si="4845"/>
        <v>1000000</v>
      </c>
      <c r="BF3139" s="12">
        <f t="shared" si="4845"/>
        <v>0</v>
      </c>
      <c r="BG3139" s="12">
        <f t="shared" si="4845"/>
        <v>0</v>
      </c>
      <c r="BH3139" s="12">
        <f t="shared" si="4845"/>
        <v>0</v>
      </c>
      <c r="BI3139" s="12">
        <f t="shared" si="4845"/>
        <v>0</v>
      </c>
      <c r="BJ3139" s="12">
        <f t="shared" si="4845"/>
        <v>0</v>
      </c>
      <c r="BK3139" s="12">
        <f t="shared" si="4845"/>
        <v>0</v>
      </c>
      <c r="BL3139" s="12">
        <f t="shared" si="4845"/>
        <v>0</v>
      </c>
      <c r="BM3139" s="12">
        <f t="shared" si="4845"/>
        <v>0</v>
      </c>
      <c r="BN3139" s="12">
        <f t="shared" si="4845"/>
        <v>0</v>
      </c>
      <c r="BO3139" s="12">
        <f t="shared" si="4845"/>
        <v>0</v>
      </c>
      <c r="BP3139" s="12">
        <f t="shared" si="4845"/>
        <v>0</v>
      </c>
      <c r="BQ3139" s="12">
        <f t="shared" si="4845"/>
        <v>0</v>
      </c>
      <c r="BR3139" s="12">
        <v>0</v>
      </c>
      <c r="BS3139" s="12">
        <v>1000000</v>
      </c>
      <c r="BT3139" s="12" t="e">
        <f>IF(#REF!=0,"-",#REF!/#REF!*100)</f>
        <v>#REF!</v>
      </c>
    </row>
    <row r="3140" spans="1:72" s="84" customFormat="1" x14ac:dyDescent="0.25">
      <c r="A3140" s="85" t="s">
        <v>1063</v>
      </c>
      <c r="B3140" s="85" t="s">
        <v>1</v>
      </c>
      <c r="C3140" s="85" t="s">
        <v>12</v>
      </c>
      <c r="D3140" s="106" t="s">
        <v>1065</v>
      </c>
      <c r="E3140" s="114">
        <v>6153</v>
      </c>
      <c r="F3140" s="106" t="s">
        <v>1101</v>
      </c>
      <c r="G3140" s="98" t="s">
        <v>1656</v>
      </c>
      <c r="H3140" s="86" t="s">
        <v>1102</v>
      </c>
      <c r="I3140" s="87">
        <v>0</v>
      </c>
      <c r="J3140" s="87"/>
      <c r="K3140" s="87"/>
      <c r="L3140" s="87"/>
      <c r="M3140" s="87"/>
      <c r="N3140" s="87"/>
      <c r="O3140" s="87">
        <f t="shared" si="4795"/>
        <v>0</v>
      </c>
      <c r="P3140" s="87"/>
      <c r="Q3140" s="87"/>
      <c r="R3140" s="87"/>
      <c r="S3140" s="87"/>
      <c r="T3140" s="87"/>
      <c r="U3140" s="87"/>
      <c r="V3140" s="87"/>
      <c r="W3140" s="87"/>
      <c r="X3140" s="87"/>
      <c r="Y3140" s="87"/>
      <c r="Z3140" s="87"/>
      <c r="AA3140" s="87"/>
      <c r="AB3140" s="87">
        <v>0</v>
      </c>
      <c r="AC3140" s="87">
        <v>0</v>
      </c>
      <c r="AD3140" s="87">
        <v>0</v>
      </c>
      <c r="AE3140" s="87"/>
      <c r="AF3140" s="87"/>
      <c r="AG3140" s="87"/>
      <c r="AH3140" s="87"/>
      <c r="AI3140" s="87"/>
      <c r="AJ3140" s="87">
        <f t="shared" si="4796"/>
        <v>0</v>
      </c>
      <c r="AK3140" s="87"/>
      <c r="AL3140" s="87"/>
      <c r="AM3140" s="87"/>
      <c r="AN3140" s="87"/>
      <c r="AO3140" s="87"/>
      <c r="AP3140" s="87"/>
      <c r="AQ3140" s="87"/>
      <c r="AR3140" s="87"/>
      <c r="AS3140" s="87"/>
      <c r="AT3140" s="87"/>
      <c r="AU3140" s="87"/>
      <c r="AV3140" s="87"/>
      <c r="AW3140" s="87">
        <v>0</v>
      </c>
      <c r="AX3140" s="87">
        <v>0</v>
      </c>
      <c r="AY3140" s="87">
        <v>1000000</v>
      </c>
      <c r="AZ3140" s="87"/>
      <c r="BA3140" s="87"/>
      <c r="BB3140" s="87"/>
      <c r="BC3140" s="87"/>
      <c r="BD3140" s="87"/>
      <c r="BE3140" s="87">
        <f t="shared" si="4797"/>
        <v>1000000</v>
      </c>
      <c r="BF3140" s="87"/>
      <c r="BG3140" s="87"/>
      <c r="BH3140" s="87"/>
      <c r="BI3140" s="87"/>
      <c r="BJ3140" s="87"/>
      <c r="BK3140" s="87"/>
      <c r="BL3140" s="87"/>
      <c r="BM3140" s="87"/>
      <c r="BN3140" s="87"/>
      <c r="BO3140" s="87"/>
      <c r="BP3140" s="87"/>
      <c r="BQ3140" s="87"/>
      <c r="BR3140" s="87">
        <v>0</v>
      </c>
      <c r="BS3140" s="87">
        <v>1000000</v>
      </c>
      <c r="BT3140" s="14" t="e">
        <f>IF(#REF!=0,"-",#REF!/#REF!*100)</f>
        <v>#REF!</v>
      </c>
    </row>
    <row r="3141" spans="1:72" x14ac:dyDescent="0.25">
      <c r="A3141" s="4" t="s">
        <v>1063</v>
      </c>
      <c r="B3141" s="4" t="s">
        <v>1</v>
      </c>
      <c r="C3141" s="4" t="s">
        <v>12</v>
      </c>
      <c r="D3141" s="102" t="s">
        <v>1065</v>
      </c>
      <c r="E3141" s="113">
        <v>6153</v>
      </c>
      <c r="F3141" s="102" t="s">
        <v>1103</v>
      </c>
      <c r="G3141" s="98" t="s">
        <v>1657</v>
      </c>
      <c r="H3141" s="13" t="s">
        <v>1104</v>
      </c>
      <c r="I3141" s="87">
        <v>0</v>
      </c>
      <c r="J3141" s="87"/>
      <c r="K3141" s="87"/>
      <c r="L3141" s="87"/>
      <c r="M3141" s="87"/>
      <c r="N3141" s="87"/>
      <c r="O3141" s="87">
        <f t="shared" si="4795"/>
        <v>0</v>
      </c>
      <c r="P3141" s="87"/>
      <c r="Q3141" s="87"/>
      <c r="R3141" s="87"/>
      <c r="S3141" s="87"/>
      <c r="T3141" s="87"/>
      <c r="U3141" s="87"/>
      <c r="V3141" s="87"/>
      <c r="W3141" s="87"/>
      <c r="X3141" s="87"/>
      <c r="Y3141" s="87"/>
      <c r="Z3141" s="87"/>
      <c r="AA3141" s="87"/>
      <c r="AB3141" s="87">
        <v>0</v>
      </c>
      <c r="AC3141" s="87">
        <v>0</v>
      </c>
      <c r="AD3141" s="87">
        <v>0</v>
      </c>
      <c r="AE3141" s="87"/>
      <c r="AF3141" s="87"/>
      <c r="AG3141" s="87"/>
      <c r="AH3141" s="87"/>
      <c r="AI3141" s="87"/>
      <c r="AJ3141" s="87">
        <f t="shared" si="4796"/>
        <v>0</v>
      </c>
      <c r="AK3141" s="87"/>
      <c r="AL3141" s="87"/>
      <c r="AM3141" s="87"/>
      <c r="AN3141" s="87"/>
      <c r="AO3141" s="87"/>
      <c r="AP3141" s="87"/>
      <c r="AQ3141" s="87"/>
      <c r="AR3141" s="87"/>
      <c r="AS3141" s="87"/>
      <c r="AT3141" s="87"/>
      <c r="AU3141" s="87"/>
      <c r="AV3141" s="87"/>
      <c r="AW3141" s="87">
        <v>0</v>
      </c>
      <c r="AX3141" s="87">
        <v>0</v>
      </c>
      <c r="AY3141" s="87">
        <v>0</v>
      </c>
      <c r="AZ3141" s="87"/>
      <c r="BA3141" s="87"/>
      <c r="BB3141" s="87"/>
      <c r="BC3141" s="87"/>
      <c r="BD3141" s="87"/>
      <c r="BE3141" s="87">
        <f t="shared" si="4797"/>
        <v>0</v>
      </c>
      <c r="BF3141" s="87"/>
      <c r="BG3141" s="87"/>
      <c r="BH3141" s="87"/>
      <c r="BI3141" s="87"/>
      <c r="BJ3141" s="87"/>
      <c r="BK3141" s="87"/>
      <c r="BL3141" s="87"/>
      <c r="BM3141" s="87"/>
      <c r="BN3141" s="87"/>
      <c r="BO3141" s="87"/>
      <c r="BP3141" s="87"/>
      <c r="BQ3141" s="87"/>
      <c r="BR3141" s="87">
        <v>0</v>
      </c>
      <c r="BS3141" s="87">
        <v>0</v>
      </c>
      <c r="BT3141" s="14" t="e">
        <f>IF(#REF!=0,"-",#REF!/#REF!*100)</f>
        <v>#REF!</v>
      </c>
    </row>
    <row r="3142" spans="1:72" ht="22.5" x14ac:dyDescent="0.25">
      <c r="A3142" s="4" t="s">
        <v>1063</v>
      </c>
      <c r="B3142" s="4" t="s">
        <v>1</v>
      </c>
      <c r="C3142" s="4" t="s">
        <v>12</v>
      </c>
      <c r="D3142" s="102" t="s">
        <v>1065</v>
      </c>
      <c r="E3142" s="113">
        <v>6153</v>
      </c>
      <c r="F3142" s="102" t="s">
        <v>1105</v>
      </c>
      <c r="G3142" s="98" t="s">
        <v>1658</v>
      </c>
      <c r="H3142" s="13" t="s">
        <v>1106</v>
      </c>
      <c r="I3142" s="14">
        <v>500000</v>
      </c>
      <c r="J3142" s="14"/>
      <c r="K3142" s="14"/>
      <c r="L3142" s="14"/>
      <c r="M3142" s="14"/>
      <c r="N3142" s="14"/>
      <c r="O3142" s="14">
        <f t="shared" si="4795"/>
        <v>500000</v>
      </c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>
        <v>0</v>
      </c>
      <c r="AC3142" s="14">
        <v>500000</v>
      </c>
      <c r="AD3142" s="14">
        <v>0</v>
      </c>
      <c r="AE3142" s="14"/>
      <c r="AF3142" s="14"/>
      <c r="AG3142" s="14"/>
      <c r="AH3142" s="14"/>
      <c r="AI3142" s="14"/>
      <c r="AJ3142" s="14">
        <f t="shared" si="4796"/>
        <v>0</v>
      </c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>
        <v>0</v>
      </c>
      <c r="AX3142" s="14">
        <v>0</v>
      </c>
      <c r="AY3142" s="14">
        <v>0</v>
      </c>
      <c r="AZ3142" s="14"/>
      <c r="BA3142" s="14"/>
      <c r="BB3142" s="14"/>
      <c r="BC3142" s="14"/>
      <c r="BD3142" s="14"/>
      <c r="BE3142" s="14">
        <f t="shared" si="4797"/>
        <v>0</v>
      </c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>
        <v>0</v>
      </c>
      <c r="BS3142" s="14">
        <v>0</v>
      </c>
      <c r="BT3142" s="14" t="e">
        <f>IF(#REF!=0,"-",#REF!/#REF!*100)</f>
        <v>#REF!</v>
      </c>
    </row>
    <row r="3143" spans="1:72" ht="45" x14ac:dyDescent="0.25">
      <c r="A3143" s="4" t="s">
        <v>1063</v>
      </c>
      <c r="B3143" s="4" t="s">
        <v>1</v>
      </c>
      <c r="C3143" s="4" t="s">
        <v>12</v>
      </c>
      <c r="D3143" s="102" t="s">
        <v>1065</v>
      </c>
      <c r="E3143" s="113">
        <v>6153</v>
      </c>
      <c r="F3143" s="102" t="s">
        <v>1107</v>
      </c>
      <c r="G3143" s="98" t="s">
        <v>1653</v>
      </c>
      <c r="H3143" s="13" t="s">
        <v>1108</v>
      </c>
      <c r="I3143" s="14">
        <v>0</v>
      </c>
      <c r="J3143" s="14"/>
      <c r="K3143" s="14"/>
      <c r="L3143" s="14"/>
      <c r="M3143" s="14"/>
      <c r="N3143" s="14"/>
      <c r="O3143" s="14">
        <f t="shared" si="4795"/>
        <v>0</v>
      </c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>
        <v>0</v>
      </c>
      <c r="AC3143" s="14">
        <v>0</v>
      </c>
      <c r="AD3143" s="14">
        <v>0</v>
      </c>
      <c r="AE3143" s="14"/>
      <c r="AF3143" s="14"/>
      <c r="AG3143" s="14"/>
      <c r="AH3143" s="14"/>
      <c r="AI3143" s="14"/>
      <c r="AJ3143" s="14">
        <f t="shared" si="4796"/>
        <v>0</v>
      </c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>
        <v>0</v>
      </c>
      <c r="AX3143" s="14">
        <v>0</v>
      </c>
      <c r="AY3143" s="14">
        <v>0</v>
      </c>
      <c r="AZ3143" s="14"/>
      <c r="BA3143" s="14"/>
      <c r="BB3143" s="14"/>
      <c r="BC3143" s="14"/>
      <c r="BD3143" s="14"/>
      <c r="BE3143" s="14">
        <f t="shared" si="4797"/>
        <v>0</v>
      </c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>
        <v>0</v>
      </c>
      <c r="BS3143" s="14">
        <v>0</v>
      </c>
      <c r="BT3143" s="14" t="e">
        <f>IF(#REF!=0,"-",#REF!/#REF!*100)</f>
        <v>#REF!</v>
      </c>
    </row>
    <row r="3144" spans="1:72" ht="33.75" x14ac:dyDescent="0.25">
      <c r="A3144" s="4" t="s">
        <v>1063</v>
      </c>
      <c r="B3144" s="4" t="s">
        <v>1</v>
      </c>
      <c r="C3144" s="4" t="s">
        <v>12</v>
      </c>
      <c r="D3144" s="102" t="s">
        <v>1065</v>
      </c>
      <c r="E3144" s="113">
        <v>6153</v>
      </c>
      <c r="F3144" s="102" t="s">
        <v>1109</v>
      </c>
      <c r="G3144" s="98" t="s">
        <v>1652</v>
      </c>
      <c r="H3144" s="13" t="s">
        <v>1110</v>
      </c>
      <c r="I3144" s="14">
        <v>0</v>
      </c>
      <c r="J3144" s="14"/>
      <c r="K3144" s="14"/>
      <c r="L3144" s="14"/>
      <c r="M3144" s="14"/>
      <c r="N3144" s="14"/>
      <c r="O3144" s="14">
        <f t="shared" si="4795"/>
        <v>0</v>
      </c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>
        <v>0</v>
      </c>
      <c r="AC3144" s="14">
        <v>0</v>
      </c>
      <c r="AD3144" s="14">
        <v>0</v>
      </c>
      <c r="AE3144" s="14"/>
      <c r="AF3144" s="14"/>
      <c r="AG3144" s="14"/>
      <c r="AH3144" s="14"/>
      <c r="AI3144" s="14"/>
      <c r="AJ3144" s="14">
        <f t="shared" si="4796"/>
        <v>0</v>
      </c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>
        <v>0</v>
      </c>
      <c r="AX3144" s="14">
        <v>0</v>
      </c>
      <c r="AY3144" s="14">
        <v>0</v>
      </c>
      <c r="AZ3144" s="14"/>
      <c r="BA3144" s="14"/>
      <c r="BB3144" s="14"/>
      <c r="BC3144" s="14"/>
      <c r="BD3144" s="14"/>
      <c r="BE3144" s="14">
        <f t="shared" si="4797"/>
        <v>0</v>
      </c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>
        <v>0</v>
      </c>
      <c r="BS3144" s="14">
        <v>0</v>
      </c>
      <c r="BT3144" s="14" t="e">
        <f>IF(#REF!=0,"-",#REF!/#REF!*100)</f>
        <v>#REF!</v>
      </c>
    </row>
    <row r="3145" spans="1:72" ht="22.5" x14ac:dyDescent="0.25">
      <c r="A3145" s="1" t="s">
        <v>1063</v>
      </c>
      <c r="B3145" s="1" t="s">
        <v>1</v>
      </c>
      <c r="C3145" s="1" t="s">
        <v>12</v>
      </c>
      <c r="D3145" s="105" t="s">
        <v>1065</v>
      </c>
      <c r="E3145" s="105" t="s">
        <v>105</v>
      </c>
      <c r="F3145" s="102" t="s">
        <v>0</v>
      </c>
      <c r="G3145" s="13" t="s">
        <v>0</v>
      </c>
      <c r="H3145" s="2" t="s">
        <v>106</v>
      </c>
      <c r="I3145" s="12">
        <f t="shared" ref="I3145:AA3145" si="4846">SUM(I3146:I3158)</f>
        <v>0</v>
      </c>
      <c r="J3145" s="12">
        <f t="shared" si="4846"/>
        <v>0</v>
      </c>
      <c r="K3145" s="12">
        <f t="shared" si="4846"/>
        <v>0</v>
      </c>
      <c r="L3145" s="12">
        <f t="shared" si="4846"/>
        <v>0</v>
      </c>
      <c r="M3145" s="12">
        <f t="shared" si="4846"/>
        <v>0</v>
      </c>
      <c r="N3145" s="12">
        <f t="shared" si="4846"/>
        <v>0</v>
      </c>
      <c r="O3145" s="12">
        <f t="shared" si="4846"/>
        <v>0</v>
      </c>
      <c r="P3145" s="12">
        <f t="shared" si="4846"/>
        <v>0</v>
      </c>
      <c r="Q3145" s="12">
        <f t="shared" si="4846"/>
        <v>0</v>
      </c>
      <c r="R3145" s="12">
        <f t="shared" si="4846"/>
        <v>0</v>
      </c>
      <c r="S3145" s="12">
        <f t="shared" si="4846"/>
        <v>0</v>
      </c>
      <c r="T3145" s="12">
        <f t="shared" si="4846"/>
        <v>0</v>
      </c>
      <c r="U3145" s="12">
        <f t="shared" si="4846"/>
        <v>0</v>
      </c>
      <c r="V3145" s="12">
        <f t="shared" si="4846"/>
        <v>0</v>
      </c>
      <c r="W3145" s="12">
        <f t="shared" si="4846"/>
        <v>0</v>
      </c>
      <c r="X3145" s="12">
        <f t="shared" si="4846"/>
        <v>0</v>
      </c>
      <c r="Y3145" s="12">
        <f t="shared" si="4846"/>
        <v>0</v>
      </c>
      <c r="Z3145" s="12">
        <f t="shared" si="4846"/>
        <v>0</v>
      </c>
      <c r="AA3145" s="12">
        <f t="shared" si="4846"/>
        <v>0</v>
      </c>
      <c r="AB3145" s="12">
        <v>0</v>
      </c>
      <c r="AC3145" s="12">
        <v>0</v>
      </c>
      <c r="AD3145" s="12">
        <f t="shared" ref="AD3145:AV3145" si="4847">SUM(AD3146:AD3158)</f>
        <v>0</v>
      </c>
      <c r="AE3145" s="12">
        <f t="shared" si="4847"/>
        <v>0</v>
      </c>
      <c r="AF3145" s="12">
        <f t="shared" si="4847"/>
        <v>0</v>
      </c>
      <c r="AG3145" s="12">
        <f t="shared" si="4847"/>
        <v>0</v>
      </c>
      <c r="AH3145" s="12">
        <f t="shared" si="4847"/>
        <v>0</v>
      </c>
      <c r="AI3145" s="12">
        <f t="shared" si="4847"/>
        <v>0</v>
      </c>
      <c r="AJ3145" s="12">
        <f t="shared" si="4847"/>
        <v>0</v>
      </c>
      <c r="AK3145" s="12">
        <f t="shared" si="4847"/>
        <v>0</v>
      </c>
      <c r="AL3145" s="12">
        <f t="shared" si="4847"/>
        <v>0</v>
      </c>
      <c r="AM3145" s="12">
        <f t="shared" si="4847"/>
        <v>0</v>
      </c>
      <c r="AN3145" s="12">
        <f t="shared" si="4847"/>
        <v>0</v>
      </c>
      <c r="AO3145" s="12">
        <f t="shared" si="4847"/>
        <v>0</v>
      </c>
      <c r="AP3145" s="12">
        <f t="shared" si="4847"/>
        <v>0</v>
      </c>
      <c r="AQ3145" s="12">
        <f t="shared" si="4847"/>
        <v>0</v>
      </c>
      <c r="AR3145" s="12">
        <f t="shared" si="4847"/>
        <v>0</v>
      </c>
      <c r="AS3145" s="12">
        <f t="shared" si="4847"/>
        <v>0</v>
      </c>
      <c r="AT3145" s="12">
        <f t="shared" si="4847"/>
        <v>0</v>
      </c>
      <c r="AU3145" s="12">
        <f t="shared" si="4847"/>
        <v>0</v>
      </c>
      <c r="AV3145" s="12">
        <f t="shared" si="4847"/>
        <v>0</v>
      </c>
      <c r="AW3145" s="12">
        <v>0</v>
      </c>
      <c r="AX3145" s="12">
        <v>0</v>
      </c>
      <c r="AY3145" s="12">
        <f t="shared" ref="AY3145:BQ3145" si="4848">SUM(AY3146:AY3158)</f>
        <v>0</v>
      </c>
      <c r="AZ3145" s="12">
        <f t="shared" si="4848"/>
        <v>1379058</v>
      </c>
      <c r="BA3145" s="12">
        <f t="shared" si="4848"/>
        <v>0</v>
      </c>
      <c r="BB3145" s="12">
        <f t="shared" si="4848"/>
        <v>0</v>
      </c>
      <c r="BC3145" s="12">
        <f t="shared" si="4848"/>
        <v>0</v>
      </c>
      <c r="BD3145" s="12">
        <f t="shared" si="4848"/>
        <v>0</v>
      </c>
      <c r="BE3145" s="12">
        <f t="shared" si="4848"/>
        <v>1379058</v>
      </c>
      <c r="BF3145" s="12">
        <f t="shared" si="4848"/>
        <v>0</v>
      </c>
      <c r="BG3145" s="12">
        <f t="shared" si="4848"/>
        <v>0</v>
      </c>
      <c r="BH3145" s="12">
        <f t="shared" si="4848"/>
        <v>1379058</v>
      </c>
      <c r="BI3145" s="12">
        <f t="shared" si="4848"/>
        <v>0</v>
      </c>
      <c r="BJ3145" s="12">
        <f t="shared" si="4848"/>
        <v>0</v>
      </c>
      <c r="BK3145" s="12">
        <f t="shared" si="4848"/>
        <v>0</v>
      </c>
      <c r="BL3145" s="12">
        <f t="shared" si="4848"/>
        <v>0</v>
      </c>
      <c r="BM3145" s="12">
        <f t="shared" si="4848"/>
        <v>0</v>
      </c>
      <c r="BN3145" s="12">
        <f t="shared" si="4848"/>
        <v>0</v>
      </c>
      <c r="BO3145" s="12">
        <f t="shared" si="4848"/>
        <v>0</v>
      </c>
      <c r="BP3145" s="12">
        <f t="shared" si="4848"/>
        <v>0</v>
      </c>
      <c r="BQ3145" s="12">
        <f t="shared" si="4848"/>
        <v>0</v>
      </c>
      <c r="BR3145" s="12">
        <v>1379058</v>
      </c>
      <c r="BS3145" s="12">
        <v>0</v>
      </c>
      <c r="BT3145" s="12" t="e">
        <f>IF(#REF!=0,"-",#REF!/#REF!*100)</f>
        <v>#REF!</v>
      </c>
    </row>
    <row r="3146" spans="1:72" x14ac:dyDescent="0.25">
      <c r="A3146" s="4" t="s">
        <v>1063</v>
      </c>
      <c r="B3146" s="4" t="s">
        <v>1</v>
      </c>
      <c r="C3146" s="4" t="s">
        <v>12</v>
      </c>
      <c r="D3146" s="102" t="s">
        <v>1065</v>
      </c>
      <c r="E3146" s="113">
        <v>6154</v>
      </c>
      <c r="F3146" s="102" t="s">
        <v>1111</v>
      </c>
      <c r="G3146" s="98" t="s">
        <v>1649</v>
      </c>
      <c r="H3146" s="13" t="s">
        <v>1112</v>
      </c>
      <c r="I3146" s="87">
        <v>0</v>
      </c>
      <c r="J3146" s="87"/>
      <c r="K3146" s="87"/>
      <c r="L3146" s="87"/>
      <c r="M3146" s="87"/>
      <c r="N3146" s="87"/>
      <c r="O3146" s="87">
        <f t="shared" si="4795"/>
        <v>0</v>
      </c>
      <c r="P3146" s="87"/>
      <c r="Q3146" s="87"/>
      <c r="R3146" s="87"/>
      <c r="S3146" s="87"/>
      <c r="T3146" s="87"/>
      <c r="U3146" s="87"/>
      <c r="V3146" s="87"/>
      <c r="W3146" s="87"/>
      <c r="X3146" s="87"/>
      <c r="Y3146" s="87"/>
      <c r="Z3146" s="87"/>
      <c r="AA3146" s="87"/>
      <c r="AB3146" s="87">
        <v>0</v>
      </c>
      <c r="AC3146" s="87">
        <v>0</v>
      </c>
      <c r="AD3146" s="87">
        <v>0</v>
      </c>
      <c r="AE3146" s="87"/>
      <c r="AF3146" s="87"/>
      <c r="AG3146" s="87"/>
      <c r="AH3146" s="87"/>
      <c r="AI3146" s="87"/>
      <c r="AJ3146" s="87">
        <f t="shared" si="4796"/>
        <v>0</v>
      </c>
      <c r="AK3146" s="87"/>
      <c r="AL3146" s="87"/>
      <c r="AM3146" s="87"/>
      <c r="AN3146" s="87"/>
      <c r="AO3146" s="87"/>
      <c r="AP3146" s="87"/>
      <c r="AQ3146" s="87"/>
      <c r="AR3146" s="87"/>
      <c r="AS3146" s="87"/>
      <c r="AT3146" s="87"/>
      <c r="AU3146" s="87"/>
      <c r="AV3146" s="87"/>
      <c r="AW3146" s="87">
        <v>0</v>
      </c>
      <c r="AX3146" s="87">
        <v>0</v>
      </c>
      <c r="AY3146" s="87">
        <v>0</v>
      </c>
      <c r="AZ3146" s="87"/>
      <c r="BA3146" s="87"/>
      <c r="BB3146" s="87"/>
      <c r="BC3146" s="87"/>
      <c r="BD3146" s="87"/>
      <c r="BE3146" s="87">
        <f t="shared" si="4797"/>
        <v>0</v>
      </c>
      <c r="BF3146" s="87"/>
      <c r="BG3146" s="87"/>
      <c r="BH3146" s="87"/>
      <c r="BI3146" s="87"/>
      <c r="BJ3146" s="87"/>
      <c r="BK3146" s="87"/>
      <c r="BL3146" s="87"/>
      <c r="BM3146" s="87"/>
      <c r="BN3146" s="87"/>
      <c r="BO3146" s="87"/>
      <c r="BP3146" s="87"/>
      <c r="BQ3146" s="87"/>
      <c r="BR3146" s="87">
        <v>0</v>
      </c>
      <c r="BS3146" s="87">
        <v>0</v>
      </c>
      <c r="BT3146" s="14" t="e">
        <f>IF(#REF!=0,"-",#REF!/#REF!*100)</f>
        <v>#REF!</v>
      </c>
    </row>
    <row r="3147" spans="1:72" x14ac:dyDescent="0.25">
      <c r="A3147" s="4" t="s">
        <v>1063</v>
      </c>
      <c r="B3147" s="4" t="s">
        <v>1</v>
      </c>
      <c r="C3147" s="4" t="s">
        <v>12</v>
      </c>
      <c r="D3147" s="102" t="s">
        <v>1065</v>
      </c>
      <c r="E3147" s="113">
        <v>6154</v>
      </c>
      <c r="F3147" s="102" t="s">
        <v>1113</v>
      </c>
      <c r="G3147" s="98" t="s">
        <v>1653</v>
      </c>
      <c r="H3147" s="13" t="s">
        <v>1114</v>
      </c>
      <c r="I3147" s="14">
        <v>0</v>
      </c>
      <c r="J3147" s="14"/>
      <c r="K3147" s="14"/>
      <c r="L3147" s="14"/>
      <c r="M3147" s="14"/>
      <c r="N3147" s="14"/>
      <c r="O3147" s="14">
        <f t="shared" si="4795"/>
        <v>0</v>
      </c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>
        <v>0</v>
      </c>
      <c r="AC3147" s="14">
        <v>0</v>
      </c>
      <c r="AD3147" s="14">
        <v>0</v>
      </c>
      <c r="AE3147" s="14"/>
      <c r="AF3147" s="14"/>
      <c r="AG3147" s="14"/>
      <c r="AH3147" s="14"/>
      <c r="AI3147" s="14"/>
      <c r="AJ3147" s="14">
        <f t="shared" si="4796"/>
        <v>0</v>
      </c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>
        <v>0</v>
      </c>
      <c r="AX3147" s="14">
        <v>0</v>
      </c>
      <c r="AY3147" s="14">
        <v>0</v>
      </c>
      <c r="AZ3147" s="14"/>
      <c r="BA3147" s="14"/>
      <c r="BB3147" s="14"/>
      <c r="BC3147" s="14"/>
      <c r="BD3147" s="14"/>
      <c r="BE3147" s="14">
        <f t="shared" si="4797"/>
        <v>0</v>
      </c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>
        <v>0</v>
      </c>
      <c r="BS3147" s="14">
        <v>0</v>
      </c>
      <c r="BT3147" s="14" t="e">
        <f>IF(#REF!=0,"-",#REF!/#REF!*100)</f>
        <v>#REF!</v>
      </c>
    </row>
    <row r="3148" spans="1:72" ht="33.75" x14ac:dyDescent="0.25">
      <c r="A3148" s="4" t="s">
        <v>1063</v>
      </c>
      <c r="B3148" s="4" t="s">
        <v>1</v>
      </c>
      <c r="C3148" s="4" t="s">
        <v>12</v>
      </c>
      <c r="D3148" s="102" t="s">
        <v>1065</v>
      </c>
      <c r="E3148" s="113">
        <v>6154</v>
      </c>
      <c r="F3148" s="102" t="s">
        <v>1115</v>
      </c>
      <c r="G3148" s="98" t="s">
        <v>1656</v>
      </c>
      <c r="H3148" s="13" t="s">
        <v>1116</v>
      </c>
      <c r="I3148" s="14">
        <v>0</v>
      </c>
      <c r="J3148" s="14"/>
      <c r="K3148" s="14"/>
      <c r="L3148" s="14"/>
      <c r="M3148" s="14"/>
      <c r="N3148" s="14"/>
      <c r="O3148" s="14">
        <f t="shared" si="4795"/>
        <v>0</v>
      </c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>
        <v>0</v>
      </c>
      <c r="AC3148" s="14">
        <v>0</v>
      </c>
      <c r="AD3148" s="14">
        <v>0</v>
      </c>
      <c r="AE3148" s="14"/>
      <c r="AF3148" s="14"/>
      <c r="AG3148" s="14"/>
      <c r="AH3148" s="14"/>
      <c r="AI3148" s="14"/>
      <c r="AJ3148" s="14">
        <f t="shared" si="4796"/>
        <v>0</v>
      </c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>
        <v>0</v>
      </c>
      <c r="AX3148" s="14">
        <v>0</v>
      </c>
      <c r="AY3148" s="14">
        <v>0</v>
      </c>
      <c r="AZ3148" s="14"/>
      <c r="BA3148" s="14"/>
      <c r="BB3148" s="14"/>
      <c r="BC3148" s="14"/>
      <c r="BD3148" s="14"/>
      <c r="BE3148" s="14">
        <f t="shared" si="4797"/>
        <v>0</v>
      </c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>
        <v>0</v>
      </c>
      <c r="BS3148" s="14">
        <v>0</v>
      </c>
      <c r="BT3148" s="14" t="e">
        <f>IF(#REF!=0,"-",#REF!/#REF!*100)</f>
        <v>#REF!</v>
      </c>
    </row>
    <row r="3149" spans="1:72" x14ac:dyDescent="0.25">
      <c r="A3149" s="4" t="s">
        <v>1063</v>
      </c>
      <c r="B3149" s="4" t="s">
        <v>1</v>
      </c>
      <c r="C3149" s="4" t="s">
        <v>12</v>
      </c>
      <c r="D3149" s="102" t="s">
        <v>1065</v>
      </c>
      <c r="E3149" s="113">
        <v>6154</v>
      </c>
      <c r="F3149" s="102" t="s">
        <v>1117</v>
      </c>
      <c r="G3149" s="98" t="s">
        <v>1658</v>
      </c>
      <c r="H3149" s="13" t="s">
        <v>1118</v>
      </c>
      <c r="I3149" s="14">
        <v>0</v>
      </c>
      <c r="J3149" s="14"/>
      <c r="K3149" s="14"/>
      <c r="L3149" s="14"/>
      <c r="M3149" s="14"/>
      <c r="N3149" s="14"/>
      <c r="O3149" s="14">
        <f t="shared" si="4795"/>
        <v>0</v>
      </c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>
        <v>0</v>
      </c>
      <c r="AC3149" s="14">
        <v>0</v>
      </c>
      <c r="AD3149" s="14">
        <v>0</v>
      </c>
      <c r="AE3149" s="14"/>
      <c r="AF3149" s="14"/>
      <c r="AG3149" s="14"/>
      <c r="AH3149" s="14"/>
      <c r="AI3149" s="14"/>
      <c r="AJ3149" s="14">
        <f t="shared" si="4796"/>
        <v>0</v>
      </c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>
        <v>0</v>
      </c>
      <c r="AX3149" s="14">
        <v>0</v>
      </c>
      <c r="AY3149" s="14">
        <v>0</v>
      </c>
      <c r="AZ3149" s="14"/>
      <c r="BA3149" s="14"/>
      <c r="BB3149" s="14"/>
      <c r="BC3149" s="14"/>
      <c r="BD3149" s="14"/>
      <c r="BE3149" s="14">
        <f t="shared" si="4797"/>
        <v>0</v>
      </c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>
        <v>0</v>
      </c>
      <c r="BS3149" s="14">
        <v>0</v>
      </c>
      <c r="BT3149" s="14" t="e">
        <f>IF(#REF!=0,"-",#REF!/#REF!*100)</f>
        <v>#REF!</v>
      </c>
    </row>
    <row r="3150" spans="1:72" ht="22.5" x14ac:dyDescent="0.25">
      <c r="A3150" s="4" t="s">
        <v>1063</v>
      </c>
      <c r="B3150" s="4" t="s">
        <v>1</v>
      </c>
      <c r="C3150" s="4" t="s">
        <v>12</v>
      </c>
      <c r="D3150" s="102" t="s">
        <v>1065</v>
      </c>
      <c r="E3150" s="113">
        <v>6154</v>
      </c>
      <c r="F3150" s="102" t="s">
        <v>1119</v>
      </c>
      <c r="G3150" s="98" t="s">
        <v>1652</v>
      </c>
      <c r="H3150" s="13" t="s">
        <v>1120</v>
      </c>
      <c r="I3150" s="14">
        <v>0</v>
      </c>
      <c r="J3150" s="14"/>
      <c r="K3150" s="14"/>
      <c r="L3150" s="14"/>
      <c r="M3150" s="14"/>
      <c r="N3150" s="14"/>
      <c r="O3150" s="14">
        <f t="shared" si="4795"/>
        <v>0</v>
      </c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>
        <v>0</v>
      </c>
      <c r="AC3150" s="14">
        <v>0</v>
      </c>
      <c r="AD3150" s="14">
        <v>0</v>
      </c>
      <c r="AE3150" s="14"/>
      <c r="AF3150" s="14"/>
      <c r="AG3150" s="14"/>
      <c r="AH3150" s="14"/>
      <c r="AI3150" s="14"/>
      <c r="AJ3150" s="14">
        <f t="shared" si="4796"/>
        <v>0</v>
      </c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>
        <v>0</v>
      </c>
      <c r="AX3150" s="14">
        <v>0</v>
      </c>
      <c r="AY3150" s="14">
        <v>0</v>
      </c>
      <c r="AZ3150" s="14"/>
      <c r="BA3150" s="14"/>
      <c r="BB3150" s="14"/>
      <c r="BC3150" s="14"/>
      <c r="BD3150" s="14"/>
      <c r="BE3150" s="14">
        <f t="shared" si="4797"/>
        <v>0</v>
      </c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>
        <v>0</v>
      </c>
      <c r="BS3150" s="14">
        <v>0</v>
      </c>
      <c r="BT3150" s="14" t="e">
        <f>IF(#REF!=0,"-",#REF!/#REF!*100)</f>
        <v>#REF!</v>
      </c>
    </row>
    <row r="3151" spans="1:72" ht="22.5" x14ac:dyDescent="0.25">
      <c r="A3151" s="4" t="s">
        <v>1063</v>
      </c>
      <c r="B3151" s="4" t="s">
        <v>1</v>
      </c>
      <c r="C3151" s="4" t="s">
        <v>12</v>
      </c>
      <c r="D3151" s="102" t="s">
        <v>1065</v>
      </c>
      <c r="E3151" s="113">
        <v>6154</v>
      </c>
      <c r="F3151" s="102" t="s">
        <v>1121</v>
      </c>
      <c r="G3151" s="98" t="s">
        <v>1656</v>
      </c>
      <c r="H3151" s="13" t="s">
        <v>1122</v>
      </c>
      <c r="I3151" s="14">
        <v>0</v>
      </c>
      <c r="J3151" s="14"/>
      <c r="K3151" s="14"/>
      <c r="L3151" s="14"/>
      <c r="M3151" s="14"/>
      <c r="N3151" s="14"/>
      <c r="O3151" s="14">
        <f t="shared" si="4795"/>
        <v>0</v>
      </c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>
        <v>0</v>
      </c>
      <c r="AC3151" s="14">
        <v>0</v>
      </c>
      <c r="AD3151" s="14">
        <v>0</v>
      </c>
      <c r="AE3151" s="14"/>
      <c r="AF3151" s="14"/>
      <c r="AG3151" s="14"/>
      <c r="AH3151" s="14"/>
      <c r="AI3151" s="14"/>
      <c r="AJ3151" s="14">
        <f t="shared" si="4796"/>
        <v>0</v>
      </c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>
        <v>0</v>
      </c>
      <c r="AX3151" s="14">
        <v>0</v>
      </c>
      <c r="AY3151" s="14">
        <v>0</v>
      </c>
      <c r="AZ3151" s="14"/>
      <c r="BA3151" s="14"/>
      <c r="BB3151" s="14"/>
      <c r="BC3151" s="14"/>
      <c r="BD3151" s="14"/>
      <c r="BE3151" s="14">
        <f t="shared" si="4797"/>
        <v>0</v>
      </c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>
        <v>0</v>
      </c>
      <c r="BS3151" s="14">
        <v>0</v>
      </c>
      <c r="BT3151" s="14" t="e">
        <f>IF(#REF!=0,"-",#REF!/#REF!*100)</f>
        <v>#REF!</v>
      </c>
    </row>
    <row r="3152" spans="1:72" ht="45" x14ac:dyDescent="0.25">
      <c r="A3152" s="4" t="s">
        <v>1063</v>
      </c>
      <c r="B3152" s="4" t="s">
        <v>1</v>
      </c>
      <c r="C3152" s="4" t="s">
        <v>12</v>
      </c>
      <c r="D3152" s="102" t="s">
        <v>1065</v>
      </c>
      <c r="E3152" s="113">
        <v>6154</v>
      </c>
      <c r="F3152" s="102" t="s">
        <v>1123</v>
      </c>
      <c r="G3152" s="98" t="s">
        <v>1656</v>
      </c>
      <c r="H3152" s="13" t="s">
        <v>1124</v>
      </c>
      <c r="I3152" s="14">
        <v>0</v>
      </c>
      <c r="J3152" s="14"/>
      <c r="K3152" s="14"/>
      <c r="L3152" s="14"/>
      <c r="M3152" s="14"/>
      <c r="N3152" s="14"/>
      <c r="O3152" s="14">
        <f t="shared" si="4795"/>
        <v>0</v>
      </c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>
        <v>0</v>
      </c>
      <c r="AC3152" s="14">
        <v>0</v>
      </c>
      <c r="AD3152" s="14">
        <v>0</v>
      </c>
      <c r="AE3152" s="14"/>
      <c r="AF3152" s="14"/>
      <c r="AG3152" s="14"/>
      <c r="AH3152" s="14"/>
      <c r="AI3152" s="14"/>
      <c r="AJ3152" s="14">
        <f t="shared" si="4796"/>
        <v>0</v>
      </c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>
        <v>0</v>
      </c>
      <c r="AX3152" s="14">
        <v>0</v>
      </c>
      <c r="AY3152" s="14">
        <v>0</v>
      </c>
      <c r="AZ3152" s="14">
        <v>1379058</v>
      </c>
      <c r="BA3152" s="14"/>
      <c r="BB3152" s="14"/>
      <c r="BC3152" s="14"/>
      <c r="BD3152" s="14"/>
      <c r="BE3152" s="14">
        <f t="shared" si="4797"/>
        <v>1379058</v>
      </c>
      <c r="BF3152" s="14"/>
      <c r="BG3152" s="14"/>
      <c r="BH3152" s="14">
        <v>1379058</v>
      </c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>
        <v>1379058</v>
      </c>
      <c r="BS3152" s="14">
        <v>0</v>
      </c>
      <c r="BT3152" s="14" t="e">
        <f>IF(#REF!=0,"-",#REF!/#REF!*100)</f>
        <v>#REF!</v>
      </c>
    </row>
    <row r="3153" spans="1:72" ht="22.5" x14ac:dyDescent="0.25">
      <c r="A3153" s="4" t="s">
        <v>1063</v>
      </c>
      <c r="B3153" s="4" t="s">
        <v>1</v>
      </c>
      <c r="C3153" s="4" t="s">
        <v>12</v>
      </c>
      <c r="D3153" s="102" t="s">
        <v>1065</v>
      </c>
      <c r="E3153" s="113">
        <v>6154</v>
      </c>
      <c r="F3153" s="102" t="s">
        <v>1629</v>
      </c>
      <c r="G3153" s="98" t="s">
        <v>1656</v>
      </c>
      <c r="H3153" s="13" t="s">
        <v>1585</v>
      </c>
      <c r="I3153" s="14">
        <v>0</v>
      </c>
      <c r="J3153" s="14"/>
      <c r="K3153" s="14"/>
      <c r="L3153" s="14"/>
      <c r="M3153" s="14"/>
      <c r="N3153" s="14"/>
      <c r="O3153" s="14">
        <f t="shared" si="4795"/>
        <v>0</v>
      </c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>
        <v>0</v>
      </c>
      <c r="AC3153" s="14">
        <v>0</v>
      </c>
      <c r="AD3153" s="14"/>
      <c r="AE3153" s="14"/>
      <c r="AF3153" s="14"/>
      <c r="AG3153" s="14"/>
      <c r="AH3153" s="14"/>
      <c r="AI3153" s="14"/>
      <c r="AJ3153" s="14">
        <f t="shared" si="4796"/>
        <v>0</v>
      </c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>
        <v>0</v>
      </c>
      <c r="AX3153" s="14">
        <v>0</v>
      </c>
      <c r="AY3153" s="14"/>
      <c r="AZ3153" s="14"/>
      <c r="BA3153" s="14"/>
      <c r="BB3153" s="14"/>
      <c r="BC3153" s="14"/>
      <c r="BD3153" s="14"/>
      <c r="BE3153" s="14">
        <f t="shared" si="4797"/>
        <v>0</v>
      </c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>
        <v>0</v>
      </c>
      <c r="BS3153" s="14">
        <v>0</v>
      </c>
      <c r="BT3153" s="14" t="e">
        <f>IF(#REF!=0,"-",#REF!/#REF!*100)</f>
        <v>#REF!</v>
      </c>
    </row>
    <row r="3154" spans="1:72" x14ac:dyDescent="0.25">
      <c r="A3154" s="4" t="s">
        <v>1063</v>
      </c>
      <c r="B3154" s="4" t="s">
        <v>1</v>
      </c>
      <c r="C3154" s="4" t="s">
        <v>12</v>
      </c>
      <c r="D3154" s="102" t="s">
        <v>1065</v>
      </c>
      <c r="E3154" s="113">
        <v>6154</v>
      </c>
      <c r="F3154" s="102" t="s">
        <v>1638</v>
      </c>
      <c r="G3154" s="98" t="s">
        <v>1656</v>
      </c>
      <c r="H3154" s="13" t="s">
        <v>1586</v>
      </c>
      <c r="I3154" s="14">
        <v>0</v>
      </c>
      <c r="J3154" s="14"/>
      <c r="K3154" s="14"/>
      <c r="L3154" s="14"/>
      <c r="M3154" s="14"/>
      <c r="N3154" s="14"/>
      <c r="O3154" s="14">
        <f t="shared" si="4795"/>
        <v>0</v>
      </c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>
        <v>0</v>
      </c>
      <c r="AC3154" s="14">
        <v>0</v>
      </c>
      <c r="AD3154" s="14"/>
      <c r="AE3154" s="14"/>
      <c r="AF3154" s="14"/>
      <c r="AG3154" s="14"/>
      <c r="AH3154" s="14"/>
      <c r="AI3154" s="14"/>
      <c r="AJ3154" s="14">
        <f t="shared" si="4796"/>
        <v>0</v>
      </c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>
        <v>0</v>
      </c>
      <c r="AX3154" s="14">
        <v>0</v>
      </c>
      <c r="AY3154" s="14"/>
      <c r="AZ3154" s="14"/>
      <c r="BA3154" s="14"/>
      <c r="BB3154" s="14"/>
      <c r="BC3154" s="14"/>
      <c r="BD3154" s="14"/>
      <c r="BE3154" s="14">
        <f t="shared" si="4797"/>
        <v>0</v>
      </c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>
        <v>0</v>
      </c>
      <c r="BS3154" s="14">
        <v>0</v>
      </c>
      <c r="BT3154" s="14" t="e">
        <f>IF(#REF!=0,"-",#REF!/#REF!*100)</f>
        <v>#REF!</v>
      </c>
    </row>
    <row r="3155" spans="1:72" ht="22.5" x14ac:dyDescent="0.25">
      <c r="A3155" s="4" t="s">
        <v>1063</v>
      </c>
      <c r="B3155" s="4" t="s">
        <v>1</v>
      </c>
      <c r="C3155" s="4" t="s">
        <v>12</v>
      </c>
      <c r="D3155" s="102" t="s">
        <v>1065</v>
      </c>
      <c r="E3155" s="113">
        <v>6154</v>
      </c>
      <c r="F3155" s="102" t="s">
        <v>1639</v>
      </c>
      <c r="G3155" s="98" t="s">
        <v>1656</v>
      </c>
      <c r="H3155" s="13" t="s">
        <v>1587</v>
      </c>
      <c r="I3155" s="14">
        <v>0</v>
      </c>
      <c r="J3155" s="14"/>
      <c r="K3155" s="14"/>
      <c r="L3155" s="14"/>
      <c r="M3155" s="14"/>
      <c r="N3155" s="14"/>
      <c r="O3155" s="14">
        <f t="shared" si="4795"/>
        <v>0</v>
      </c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>
        <v>0</v>
      </c>
      <c r="AC3155" s="14">
        <v>0</v>
      </c>
      <c r="AD3155" s="14"/>
      <c r="AE3155" s="14"/>
      <c r="AF3155" s="14"/>
      <c r="AG3155" s="14"/>
      <c r="AH3155" s="14"/>
      <c r="AI3155" s="14"/>
      <c r="AJ3155" s="14">
        <f t="shared" si="4796"/>
        <v>0</v>
      </c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>
        <v>0</v>
      </c>
      <c r="AX3155" s="14">
        <v>0</v>
      </c>
      <c r="AY3155" s="14"/>
      <c r="AZ3155" s="14"/>
      <c r="BA3155" s="14"/>
      <c r="BB3155" s="14"/>
      <c r="BC3155" s="14"/>
      <c r="BD3155" s="14"/>
      <c r="BE3155" s="14">
        <f t="shared" si="4797"/>
        <v>0</v>
      </c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>
        <v>0</v>
      </c>
      <c r="BS3155" s="14">
        <v>0</v>
      </c>
      <c r="BT3155" s="14" t="e">
        <f>IF(#REF!=0,"-",#REF!/#REF!*100)</f>
        <v>#REF!</v>
      </c>
    </row>
    <row r="3156" spans="1:72" ht="22.5" x14ac:dyDescent="0.25">
      <c r="A3156" s="4" t="s">
        <v>1063</v>
      </c>
      <c r="B3156" s="4" t="s">
        <v>1</v>
      </c>
      <c r="C3156" s="4" t="s">
        <v>12</v>
      </c>
      <c r="D3156" s="102" t="s">
        <v>1065</v>
      </c>
      <c r="E3156" s="113">
        <v>6154</v>
      </c>
      <c r="F3156" s="102" t="s">
        <v>1640</v>
      </c>
      <c r="G3156" s="98" t="s">
        <v>1656</v>
      </c>
      <c r="H3156" s="13" t="s">
        <v>1588</v>
      </c>
      <c r="I3156" s="14">
        <v>0</v>
      </c>
      <c r="J3156" s="14"/>
      <c r="K3156" s="14"/>
      <c r="L3156" s="14"/>
      <c r="M3156" s="14"/>
      <c r="N3156" s="14"/>
      <c r="O3156" s="14">
        <f t="shared" si="4795"/>
        <v>0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>
        <v>0</v>
      </c>
      <c r="AC3156" s="14">
        <v>0</v>
      </c>
      <c r="AD3156" s="14"/>
      <c r="AE3156" s="14"/>
      <c r="AF3156" s="14"/>
      <c r="AG3156" s="14"/>
      <c r="AH3156" s="14"/>
      <c r="AI3156" s="14"/>
      <c r="AJ3156" s="14">
        <f t="shared" si="4796"/>
        <v>0</v>
      </c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>
        <v>0</v>
      </c>
      <c r="AX3156" s="14">
        <v>0</v>
      </c>
      <c r="AY3156" s="14"/>
      <c r="AZ3156" s="14"/>
      <c r="BA3156" s="14"/>
      <c r="BB3156" s="14"/>
      <c r="BC3156" s="14"/>
      <c r="BD3156" s="14"/>
      <c r="BE3156" s="14">
        <f t="shared" si="4797"/>
        <v>0</v>
      </c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>
        <v>0</v>
      </c>
      <c r="BS3156" s="14">
        <v>0</v>
      </c>
      <c r="BT3156" s="14" t="e">
        <f>IF(#REF!=0,"-",#REF!/#REF!*100)</f>
        <v>#REF!</v>
      </c>
    </row>
    <row r="3157" spans="1:72" x14ac:dyDescent="0.25">
      <c r="A3157" s="4" t="s">
        <v>1063</v>
      </c>
      <c r="B3157" s="4" t="s">
        <v>1</v>
      </c>
      <c r="C3157" s="4" t="s">
        <v>12</v>
      </c>
      <c r="D3157" s="102" t="s">
        <v>1065</v>
      </c>
      <c r="E3157" s="113">
        <v>6154</v>
      </c>
      <c r="F3157" s="102" t="s">
        <v>1630</v>
      </c>
      <c r="G3157" s="98" t="s">
        <v>1656</v>
      </c>
      <c r="H3157" s="13" t="s">
        <v>1589</v>
      </c>
      <c r="I3157" s="14">
        <v>0</v>
      </c>
      <c r="J3157" s="14"/>
      <c r="K3157" s="14"/>
      <c r="L3157" s="14"/>
      <c r="M3157" s="14"/>
      <c r="N3157" s="14"/>
      <c r="O3157" s="14">
        <f t="shared" si="4795"/>
        <v>0</v>
      </c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>
        <v>0</v>
      </c>
      <c r="AC3157" s="14">
        <v>0</v>
      </c>
      <c r="AD3157" s="14"/>
      <c r="AE3157" s="14"/>
      <c r="AF3157" s="14"/>
      <c r="AG3157" s="14"/>
      <c r="AH3157" s="14"/>
      <c r="AI3157" s="14"/>
      <c r="AJ3157" s="14">
        <f t="shared" si="4796"/>
        <v>0</v>
      </c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>
        <v>0</v>
      </c>
      <c r="AX3157" s="14">
        <v>0</v>
      </c>
      <c r="AY3157" s="14"/>
      <c r="AZ3157" s="14"/>
      <c r="BA3157" s="14"/>
      <c r="BB3157" s="14"/>
      <c r="BC3157" s="14"/>
      <c r="BD3157" s="14"/>
      <c r="BE3157" s="14">
        <f t="shared" si="4797"/>
        <v>0</v>
      </c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>
        <v>0</v>
      </c>
      <c r="BS3157" s="14">
        <v>0</v>
      </c>
      <c r="BT3157" s="14" t="e">
        <f>IF(#REF!=0,"-",#REF!/#REF!*100)</f>
        <v>#REF!</v>
      </c>
    </row>
    <row r="3158" spans="1:72" x14ac:dyDescent="0.25">
      <c r="A3158" s="4" t="s">
        <v>1063</v>
      </c>
      <c r="B3158" s="4" t="s">
        <v>1</v>
      </c>
      <c r="C3158" s="4" t="s">
        <v>12</v>
      </c>
      <c r="D3158" s="102" t="s">
        <v>1065</v>
      </c>
      <c r="E3158" s="113">
        <v>6154</v>
      </c>
      <c r="F3158" s="102" t="s">
        <v>1631</v>
      </c>
      <c r="G3158" s="98" t="s">
        <v>1656</v>
      </c>
      <c r="H3158" s="13" t="s">
        <v>1590</v>
      </c>
      <c r="I3158" s="14">
        <v>0</v>
      </c>
      <c r="J3158" s="14"/>
      <c r="K3158" s="14"/>
      <c r="L3158" s="14"/>
      <c r="M3158" s="14"/>
      <c r="N3158" s="14"/>
      <c r="O3158" s="14">
        <f t="shared" si="4795"/>
        <v>0</v>
      </c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>
        <v>0</v>
      </c>
      <c r="AC3158" s="14">
        <v>0</v>
      </c>
      <c r="AD3158" s="14"/>
      <c r="AE3158" s="14"/>
      <c r="AF3158" s="14"/>
      <c r="AG3158" s="14"/>
      <c r="AH3158" s="14"/>
      <c r="AI3158" s="14"/>
      <c r="AJ3158" s="14">
        <f t="shared" si="4796"/>
        <v>0</v>
      </c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>
        <v>0</v>
      </c>
      <c r="AX3158" s="14">
        <v>0</v>
      </c>
      <c r="AY3158" s="14"/>
      <c r="AZ3158" s="14"/>
      <c r="BA3158" s="14"/>
      <c r="BB3158" s="14"/>
      <c r="BC3158" s="14"/>
      <c r="BD3158" s="14"/>
      <c r="BE3158" s="14">
        <f t="shared" si="4797"/>
        <v>0</v>
      </c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>
        <v>0</v>
      </c>
      <c r="BS3158" s="14">
        <v>0</v>
      </c>
      <c r="BT3158" s="14" t="e">
        <f>IF(#REF!=0,"-",#REF!/#REF!*100)</f>
        <v>#REF!</v>
      </c>
    </row>
    <row r="3159" spans="1:72" ht="22.5" x14ac:dyDescent="0.25">
      <c r="A3159" s="1" t="s">
        <v>1063</v>
      </c>
      <c r="B3159" s="1" t="s">
        <v>1</v>
      </c>
      <c r="C3159" s="1" t="s">
        <v>12</v>
      </c>
      <c r="D3159" s="105" t="s">
        <v>1065</v>
      </c>
      <c r="E3159" s="105" t="s">
        <v>1125</v>
      </c>
      <c r="F3159" s="102" t="s">
        <v>0</v>
      </c>
      <c r="G3159" s="13" t="s">
        <v>0</v>
      </c>
      <c r="H3159" s="2" t="s">
        <v>1126</v>
      </c>
      <c r="I3159" s="12">
        <f t="shared" ref="I3159:AA3159" si="4849">SUM(I3160)</f>
        <v>0</v>
      </c>
      <c r="J3159" s="12">
        <f t="shared" si="4849"/>
        <v>0</v>
      </c>
      <c r="K3159" s="12">
        <f t="shared" si="4849"/>
        <v>0</v>
      </c>
      <c r="L3159" s="12">
        <f t="shared" si="4849"/>
        <v>0</v>
      </c>
      <c r="M3159" s="12">
        <f t="shared" si="4849"/>
        <v>0</v>
      </c>
      <c r="N3159" s="12">
        <f t="shared" si="4849"/>
        <v>0</v>
      </c>
      <c r="O3159" s="12">
        <f t="shared" si="4849"/>
        <v>0</v>
      </c>
      <c r="P3159" s="12">
        <f t="shared" si="4849"/>
        <v>0</v>
      </c>
      <c r="Q3159" s="12">
        <f t="shared" si="4849"/>
        <v>0</v>
      </c>
      <c r="R3159" s="12">
        <f t="shared" si="4849"/>
        <v>0</v>
      </c>
      <c r="S3159" s="12">
        <f t="shared" si="4849"/>
        <v>0</v>
      </c>
      <c r="T3159" s="12">
        <f t="shared" si="4849"/>
        <v>0</v>
      </c>
      <c r="U3159" s="12">
        <f t="shared" si="4849"/>
        <v>0</v>
      </c>
      <c r="V3159" s="12">
        <f t="shared" si="4849"/>
        <v>0</v>
      </c>
      <c r="W3159" s="12">
        <f t="shared" si="4849"/>
        <v>0</v>
      </c>
      <c r="X3159" s="12">
        <f t="shared" si="4849"/>
        <v>0</v>
      </c>
      <c r="Y3159" s="12">
        <f t="shared" si="4849"/>
        <v>0</v>
      </c>
      <c r="Z3159" s="12">
        <f t="shared" si="4849"/>
        <v>0</v>
      </c>
      <c r="AA3159" s="12">
        <f t="shared" si="4849"/>
        <v>0</v>
      </c>
      <c r="AB3159" s="12">
        <v>0</v>
      </c>
      <c r="AC3159" s="12">
        <v>0</v>
      </c>
      <c r="AD3159" s="12">
        <f t="shared" ref="AD3159:AV3159" si="4850">SUM(AD3160)</f>
        <v>0</v>
      </c>
      <c r="AE3159" s="12">
        <f t="shared" si="4850"/>
        <v>0</v>
      </c>
      <c r="AF3159" s="12">
        <f t="shared" si="4850"/>
        <v>0</v>
      </c>
      <c r="AG3159" s="12">
        <f t="shared" si="4850"/>
        <v>0</v>
      </c>
      <c r="AH3159" s="12">
        <f t="shared" si="4850"/>
        <v>0</v>
      </c>
      <c r="AI3159" s="12">
        <f t="shared" si="4850"/>
        <v>0</v>
      </c>
      <c r="AJ3159" s="12">
        <f t="shared" si="4850"/>
        <v>0</v>
      </c>
      <c r="AK3159" s="12">
        <f t="shared" si="4850"/>
        <v>0</v>
      </c>
      <c r="AL3159" s="12">
        <f t="shared" si="4850"/>
        <v>0</v>
      </c>
      <c r="AM3159" s="12">
        <f t="shared" si="4850"/>
        <v>0</v>
      </c>
      <c r="AN3159" s="12">
        <f t="shared" si="4850"/>
        <v>0</v>
      </c>
      <c r="AO3159" s="12">
        <f t="shared" si="4850"/>
        <v>0</v>
      </c>
      <c r="AP3159" s="12">
        <f t="shared" si="4850"/>
        <v>0</v>
      </c>
      <c r="AQ3159" s="12">
        <f t="shared" si="4850"/>
        <v>0</v>
      </c>
      <c r="AR3159" s="12">
        <f t="shared" si="4850"/>
        <v>0</v>
      </c>
      <c r="AS3159" s="12">
        <f t="shared" si="4850"/>
        <v>0</v>
      </c>
      <c r="AT3159" s="12">
        <f t="shared" si="4850"/>
        <v>0</v>
      </c>
      <c r="AU3159" s="12">
        <f t="shared" si="4850"/>
        <v>0</v>
      </c>
      <c r="AV3159" s="12">
        <f t="shared" si="4850"/>
        <v>0</v>
      </c>
      <c r="AW3159" s="12">
        <v>0</v>
      </c>
      <c r="AX3159" s="12">
        <v>0</v>
      </c>
      <c r="AY3159" s="12">
        <f t="shared" ref="AY3159:BQ3159" si="4851">SUM(AY3160)</f>
        <v>0</v>
      </c>
      <c r="AZ3159" s="12">
        <f t="shared" si="4851"/>
        <v>0</v>
      </c>
      <c r="BA3159" s="12">
        <f t="shared" si="4851"/>
        <v>0</v>
      </c>
      <c r="BB3159" s="12">
        <f t="shared" si="4851"/>
        <v>0</v>
      </c>
      <c r="BC3159" s="12">
        <f t="shared" si="4851"/>
        <v>0</v>
      </c>
      <c r="BD3159" s="12">
        <f t="shared" si="4851"/>
        <v>0</v>
      </c>
      <c r="BE3159" s="12">
        <f t="shared" si="4851"/>
        <v>0</v>
      </c>
      <c r="BF3159" s="12">
        <f t="shared" si="4851"/>
        <v>0</v>
      </c>
      <c r="BG3159" s="12">
        <f t="shared" si="4851"/>
        <v>0</v>
      </c>
      <c r="BH3159" s="12">
        <f t="shared" si="4851"/>
        <v>0</v>
      </c>
      <c r="BI3159" s="12">
        <f t="shared" si="4851"/>
        <v>0</v>
      </c>
      <c r="BJ3159" s="12">
        <f t="shared" si="4851"/>
        <v>0</v>
      </c>
      <c r="BK3159" s="12">
        <f t="shared" si="4851"/>
        <v>0</v>
      </c>
      <c r="BL3159" s="12">
        <f t="shared" si="4851"/>
        <v>0</v>
      </c>
      <c r="BM3159" s="12">
        <f t="shared" si="4851"/>
        <v>0</v>
      </c>
      <c r="BN3159" s="12">
        <f t="shared" si="4851"/>
        <v>0</v>
      </c>
      <c r="BO3159" s="12">
        <f t="shared" si="4851"/>
        <v>0</v>
      </c>
      <c r="BP3159" s="12">
        <f t="shared" si="4851"/>
        <v>0</v>
      </c>
      <c r="BQ3159" s="12">
        <f t="shared" si="4851"/>
        <v>0</v>
      </c>
      <c r="BR3159" s="12">
        <v>0</v>
      </c>
      <c r="BS3159" s="12">
        <v>0</v>
      </c>
      <c r="BT3159" s="12" t="e">
        <f>IF(#REF!=0,"-",#REF!/#REF!*100)</f>
        <v>#REF!</v>
      </c>
    </row>
    <row r="3160" spans="1:72" x14ac:dyDescent="0.25">
      <c r="A3160" s="4" t="s">
        <v>1063</v>
      </c>
      <c r="B3160" s="4" t="s">
        <v>1</v>
      </c>
      <c r="C3160" s="4" t="s">
        <v>12</v>
      </c>
      <c r="D3160" s="102" t="s">
        <v>1065</v>
      </c>
      <c r="E3160" s="113">
        <v>6155</v>
      </c>
      <c r="F3160" s="102" t="s">
        <v>1127</v>
      </c>
      <c r="G3160" s="98" t="s">
        <v>1644</v>
      </c>
      <c r="H3160" s="13" t="s">
        <v>1128</v>
      </c>
      <c r="I3160" s="14">
        <v>0</v>
      </c>
      <c r="J3160" s="14"/>
      <c r="K3160" s="14"/>
      <c r="L3160" s="14"/>
      <c r="M3160" s="14"/>
      <c r="N3160" s="14"/>
      <c r="O3160" s="14">
        <f t="shared" si="4795"/>
        <v>0</v>
      </c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>
        <v>0</v>
      </c>
      <c r="AC3160" s="14">
        <v>0</v>
      </c>
      <c r="AD3160" s="14">
        <v>0</v>
      </c>
      <c r="AE3160" s="14"/>
      <c r="AF3160" s="14"/>
      <c r="AG3160" s="14"/>
      <c r="AH3160" s="14"/>
      <c r="AI3160" s="14"/>
      <c r="AJ3160" s="14">
        <f t="shared" si="4796"/>
        <v>0</v>
      </c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>
        <v>0</v>
      </c>
      <c r="AX3160" s="14">
        <v>0</v>
      </c>
      <c r="AY3160" s="14">
        <v>0</v>
      </c>
      <c r="AZ3160" s="14"/>
      <c r="BA3160" s="14"/>
      <c r="BB3160" s="14"/>
      <c r="BC3160" s="14"/>
      <c r="BD3160" s="14"/>
      <c r="BE3160" s="14">
        <f t="shared" si="4797"/>
        <v>0</v>
      </c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>
        <v>0</v>
      </c>
      <c r="BS3160" s="14">
        <v>0</v>
      </c>
      <c r="BT3160" s="14" t="e">
        <f>IF(#REF!=0,"-",#REF!/#REF!*100)</f>
        <v>#REF!</v>
      </c>
    </row>
    <row r="3161" spans="1:72" ht="14.25" customHeight="1" x14ac:dyDescent="0.25">
      <c r="A3161" s="1" t="s">
        <v>0</v>
      </c>
      <c r="B3161" s="1" t="s">
        <v>0</v>
      </c>
      <c r="C3161" s="1" t="s">
        <v>0</v>
      </c>
      <c r="D3161" s="101" t="s">
        <v>0</v>
      </c>
      <c r="E3161" s="101" t="s">
        <v>0</v>
      </c>
      <c r="F3161" s="101" t="s">
        <v>0</v>
      </c>
      <c r="G3161" s="2" t="s">
        <v>0</v>
      </c>
      <c r="H3161" s="10" t="s">
        <v>47</v>
      </c>
      <c r="I3161" s="11">
        <f t="shared" ref="I3161:AA3161" si="4852">SUM(I3162)</f>
        <v>0</v>
      </c>
      <c r="J3161" s="11">
        <f t="shared" si="4852"/>
        <v>0</v>
      </c>
      <c r="K3161" s="11">
        <f t="shared" si="4852"/>
        <v>0</v>
      </c>
      <c r="L3161" s="11">
        <f t="shared" si="4852"/>
        <v>0</v>
      </c>
      <c r="M3161" s="11">
        <f t="shared" si="4852"/>
        <v>0</v>
      </c>
      <c r="N3161" s="11">
        <f t="shared" si="4852"/>
        <v>0</v>
      </c>
      <c r="O3161" s="11">
        <f t="shared" si="4852"/>
        <v>0</v>
      </c>
      <c r="P3161" s="11">
        <f t="shared" si="4852"/>
        <v>0</v>
      </c>
      <c r="Q3161" s="11">
        <f t="shared" si="4852"/>
        <v>0</v>
      </c>
      <c r="R3161" s="11">
        <f t="shared" si="4852"/>
        <v>0</v>
      </c>
      <c r="S3161" s="11">
        <f t="shared" si="4852"/>
        <v>0</v>
      </c>
      <c r="T3161" s="11">
        <f t="shared" si="4852"/>
        <v>0</v>
      </c>
      <c r="U3161" s="11">
        <f t="shared" si="4852"/>
        <v>0</v>
      </c>
      <c r="V3161" s="11">
        <f t="shared" si="4852"/>
        <v>0</v>
      </c>
      <c r="W3161" s="11">
        <f t="shared" si="4852"/>
        <v>0</v>
      </c>
      <c r="X3161" s="11">
        <f t="shared" si="4852"/>
        <v>0</v>
      </c>
      <c r="Y3161" s="11">
        <f t="shared" si="4852"/>
        <v>0</v>
      </c>
      <c r="Z3161" s="11">
        <f t="shared" si="4852"/>
        <v>0</v>
      </c>
      <c r="AA3161" s="11">
        <f t="shared" si="4852"/>
        <v>0</v>
      </c>
      <c r="AB3161" s="11">
        <v>0</v>
      </c>
      <c r="AC3161" s="11">
        <v>0</v>
      </c>
      <c r="AD3161" s="11">
        <f t="shared" ref="AD3161:AV3161" si="4853">SUM(AD3162)</f>
        <v>0</v>
      </c>
      <c r="AE3161" s="11">
        <f t="shared" si="4853"/>
        <v>0</v>
      </c>
      <c r="AF3161" s="11">
        <f t="shared" si="4853"/>
        <v>0</v>
      </c>
      <c r="AG3161" s="11">
        <f t="shared" si="4853"/>
        <v>0</v>
      </c>
      <c r="AH3161" s="11">
        <f t="shared" si="4853"/>
        <v>0</v>
      </c>
      <c r="AI3161" s="11">
        <f t="shared" si="4853"/>
        <v>0</v>
      </c>
      <c r="AJ3161" s="11">
        <f t="shared" si="4853"/>
        <v>0</v>
      </c>
      <c r="AK3161" s="11">
        <f t="shared" si="4853"/>
        <v>0</v>
      </c>
      <c r="AL3161" s="11">
        <f t="shared" si="4853"/>
        <v>0</v>
      </c>
      <c r="AM3161" s="11">
        <f t="shared" si="4853"/>
        <v>0</v>
      </c>
      <c r="AN3161" s="11">
        <f t="shared" si="4853"/>
        <v>0</v>
      </c>
      <c r="AO3161" s="11">
        <f t="shared" si="4853"/>
        <v>0</v>
      </c>
      <c r="AP3161" s="11">
        <f t="shared" si="4853"/>
        <v>0</v>
      </c>
      <c r="AQ3161" s="11">
        <f t="shared" si="4853"/>
        <v>0</v>
      </c>
      <c r="AR3161" s="11">
        <f t="shared" si="4853"/>
        <v>0</v>
      </c>
      <c r="AS3161" s="11">
        <f t="shared" si="4853"/>
        <v>0</v>
      </c>
      <c r="AT3161" s="11">
        <f t="shared" si="4853"/>
        <v>0</v>
      </c>
      <c r="AU3161" s="11">
        <f t="shared" si="4853"/>
        <v>0</v>
      </c>
      <c r="AV3161" s="11">
        <f t="shared" si="4853"/>
        <v>0</v>
      </c>
      <c r="AW3161" s="11">
        <v>0</v>
      </c>
      <c r="AX3161" s="11">
        <v>0</v>
      </c>
      <c r="AY3161" s="11">
        <f t="shared" ref="AY3161:BQ3161" si="4854">SUM(AY3162)</f>
        <v>0</v>
      </c>
      <c r="AZ3161" s="11">
        <f t="shared" si="4854"/>
        <v>0</v>
      </c>
      <c r="BA3161" s="11">
        <f t="shared" si="4854"/>
        <v>0</v>
      </c>
      <c r="BB3161" s="11">
        <f t="shared" si="4854"/>
        <v>0</v>
      </c>
      <c r="BC3161" s="11">
        <f t="shared" si="4854"/>
        <v>0</v>
      </c>
      <c r="BD3161" s="11">
        <f t="shared" si="4854"/>
        <v>0</v>
      </c>
      <c r="BE3161" s="11">
        <f t="shared" si="4854"/>
        <v>0</v>
      </c>
      <c r="BF3161" s="11">
        <f t="shared" si="4854"/>
        <v>0</v>
      </c>
      <c r="BG3161" s="11">
        <f t="shared" si="4854"/>
        <v>0</v>
      </c>
      <c r="BH3161" s="11">
        <f t="shared" si="4854"/>
        <v>0</v>
      </c>
      <c r="BI3161" s="11">
        <f t="shared" si="4854"/>
        <v>0</v>
      </c>
      <c r="BJ3161" s="11">
        <f t="shared" si="4854"/>
        <v>0</v>
      </c>
      <c r="BK3161" s="11">
        <f t="shared" si="4854"/>
        <v>0</v>
      </c>
      <c r="BL3161" s="11">
        <f t="shared" si="4854"/>
        <v>0</v>
      </c>
      <c r="BM3161" s="11">
        <f t="shared" si="4854"/>
        <v>0</v>
      </c>
      <c r="BN3161" s="11">
        <f t="shared" si="4854"/>
        <v>0</v>
      </c>
      <c r="BO3161" s="11">
        <f t="shared" si="4854"/>
        <v>0</v>
      </c>
      <c r="BP3161" s="11">
        <f t="shared" si="4854"/>
        <v>0</v>
      </c>
      <c r="BQ3161" s="11">
        <f t="shared" si="4854"/>
        <v>0</v>
      </c>
      <c r="BR3161" s="11">
        <v>0</v>
      </c>
      <c r="BS3161" s="11">
        <v>0</v>
      </c>
      <c r="BT3161" s="11" t="e">
        <f>IF(#REF!=0,"-",#REF!/#REF!*100)</f>
        <v>#REF!</v>
      </c>
    </row>
    <row r="3162" spans="1:72" x14ac:dyDescent="0.25">
      <c r="A3162" s="4" t="s">
        <v>1063</v>
      </c>
      <c r="B3162" s="4" t="s">
        <v>1</v>
      </c>
      <c r="C3162" s="4" t="s">
        <v>12</v>
      </c>
      <c r="D3162" s="102" t="s">
        <v>1065</v>
      </c>
      <c r="E3162" s="101" t="s">
        <v>48</v>
      </c>
      <c r="F3162" s="101" t="s">
        <v>0</v>
      </c>
      <c r="G3162" s="2" t="s">
        <v>0</v>
      </c>
      <c r="H3162" s="2" t="s">
        <v>49</v>
      </c>
      <c r="I3162" s="12">
        <f t="shared" ref="I3162:AA3162" si="4855">SUM(I3163,I3165,I3168)</f>
        <v>0</v>
      </c>
      <c r="J3162" s="12">
        <f t="shared" si="4855"/>
        <v>0</v>
      </c>
      <c r="K3162" s="12">
        <f t="shared" si="4855"/>
        <v>0</v>
      </c>
      <c r="L3162" s="12">
        <f t="shared" si="4855"/>
        <v>0</v>
      </c>
      <c r="M3162" s="12">
        <f t="shared" si="4855"/>
        <v>0</v>
      </c>
      <c r="N3162" s="12">
        <f t="shared" si="4855"/>
        <v>0</v>
      </c>
      <c r="O3162" s="12">
        <f t="shared" ref="O3162" si="4856">SUM(O3163,O3165,O3168)</f>
        <v>0</v>
      </c>
      <c r="P3162" s="12">
        <f t="shared" si="4855"/>
        <v>0</v>
      </c>
      <c r="Q3162" s="12">
        <f t="shared" si="4855"/>
        <v>0</v>
      </c>
      <c r="R3162" s="12">
        <f t="shared" si="4855"/>
        <v>0</v>
      </c>
      <c r="S3162" s="12">
        <f t="shared" si="4855"/>
        <v>0</v>
      </c>
      <c r="T3162" s="12">
        <f t="shared" si="4855"/>
        <v>0</v>
      </c>
      <c r="U3162" s="12">
        <f t="shared" si="4855"/>
        <v>0</v>
      </c>
      <c r="V3162" s="12">
        <f t="shared" si="4855"/>
        <v>0</v>
      </c>
      <c r="W3162" s="12">
        <f t="shared" si="4855"/>
        <v>0</v>
      </c>
      <c r="X3162" s="12">
        <f t="shared" si="4855"/>
        <v>0</v>
      </c>
      <c r="Y3162" s="12">
        <f t="shared" si="4855"/>
        <v>0</v>
      </c>
      <c r="Z3162" s="12">
        <f t="shared" si="4855"/>
        <v>0</v>
      </c>
      <c r="AA3162" s="12">
        <f t="shared" si="4855"/>
        <v>0</v>
      </c>
      <c r="AB3162" s="12">
        <v>0</v>
      </c>
      <c r="AC3162" s="12">
        <v>0</v>
      </c>
      <c r="AD3162" s="12">
        <f t="shared" ref="AD3162:AV3162" si="4857">SUM(AD3163,AD3165,AD3168)</f>
        <v>0</v>
      </c>
      <c r="AE3162" s="12">
        <f t="shared" si="4857"/>
        <v>0</v>
      </c>
      <c r="AF3162" s="12">
        <f t="shared" si="4857"/>
        <v>0</v>
      </c>
      <c r="AG3162" s="12">
        <f t="shared" si="4857"/>
        <v>0</v>
      </c>
      <c r="AH3162" s="12">
        <f t="shared" si="4857"/>
        <v>0</v>
      </c>
      <c r="AI3162" s="12">
        <f t="shared" si="4857"/>
        <v>0</v>
      </c>
      <c r="AJ3162" s="12">
        <f t="shared" ref="AJ3162" si="4858">SUM(AJ3163,AJ3165,AJ3168)</f>
        <v>0</v>
      </c>
      <c r="AK3162" s="12">
        <f t="shared" si="4857"/>
        <v>0</v>
      </c>
      <c r="AL3162" s="12">
        <f t="shared" si="4857"/>
        <v>0</v>
      </c>
      <c r="AM3162" s="12">
        <f t="shared" si="4857"/>
        <v>0</v>
      </c>
      <c r="AN3162" s="12">
        <f t="shared" si="4857"/>
        <v>0</v>
      </c>
      <c r="AO3162" s="12">
        <f t="shared" si="4857"/>
        <v>0</v>
      </c>
      <c r="AP3162" s="12">
        <f t="shared" si="4857"/>
        <v>0</v>
      </c>
      <c r="AQ3162" s="12">
        <f t="shared" si="4857"/>
        <v>0</v>
      </c>
      <c r="AR3162" s="12">
        <f t="shared" si="4857"/>
        <v>0</v>
      </c>
      <c r="AS3162" s="12">
        <f t="shared" si="4857"/>
        <v>0</v>
      </c>
      <c r="AT3162" s="12">
        <f t="shared" si="4857"/>
        <v>0</v>
      </c>
      <c r="AU3162" s="12">
        <f t="shared" si="4857"/>
        <v>0</v>
      </c>
      <c r="AV3162" s="12">
        <f t="shared" si="4857"/>
        <v>0</v>
      </c>
      <c r="AW3162" s="12">
        <v>0</v>
      </c>
      <c r="AX3162" s="12">
        <v>0</v>
      </c>
      <c r="AY3162" s="12">
        <f t="shared" ref="AY3162:BQ3162" si="4859">SUM(AY3163,AY3165,AY3168)</f>
        <v>0</v>
      </c>
      <c r="AZ3162" s="12">
        <f t="shared" si="4859"/>
        <v>0</v>
      </c>
      <c r="BA3162" s="12">
        <f t="shared" si="4859"/>
        <v>0</v>
      </c>
      <c r="BB3162" s="12">
        <f t="shared" si="4859"/>
        <v>0</v>
      </c>
      <c r="BC3162" s="12">
        <f t="shared" si="4859"/>
        <v>0</v>
      </c>
      <c r="BD3162" s="12">
        <f t="shared" si="4859"/>
        <v>0</v>
      </c>
      <c r="BE3162" s="12">
        <f t="shared" ref="BE3162" si="4860">SUM(BE3163,BE3165,BE3168)</f>
        <v>0</v>
      </c>
      <c r="BF3162" s="12">
        <f t="shared" si="4859"/>
        <v>0</v>
      </c>
      <c r="BG3162" s="12">
        <f t="shared" si="4859"/>
        <v>0</v>
      </c>
      <c r="BH3162" s="12">
        <f t="shared" si="4859"/>
        <v>0</v>
      </c>
      <c r="BI3162" s="12">
        <f t="shared" si="4859"/>
        <v>0</v>
      </c>
      <c r="BJ3162" s="12">
        <f t="shared" si="4859"/>
        <v>0</v>
      </c>
      <c r="BK3162" s="12">
        <f t="shared" si="4859"/>
        <v>0</v>
      </c>
      <c r="BL3162" s="12">
        <f t="shared" si="4859"/>
        <v>0</v>
      </c>
      <c r="BM3162" s="12">
        <f t="shared" si="4859"/>
        <v>0</v>
      </c>
      <c r="BN3162" s="12">
        <f t="shared" si="4859"/>
        <v>0</v>
      </c>
      <c r="BO3162" s="12">
        <f t="shared" si="4859"/>
        <v>0</v>
      </c>
      <c r="BP3162" s="12">
        <f t="shared" si="4859"/>
        <v>0</v>
      </c>
      <c r="BQ3162" s="12">
        <f t="shared" si="4859"/>
        <v>0</v>
      </c>
      <c r="BR3162" s="12">
        <v>0</v>
      </c>
      <c r="BS3162" s="12">
        <v>0</v>
      </c>
      <c r="BT3162" s="12" t="e">
        <f>IF(#REF!=0,"-",#REF!/#REF!*100)</f>
        <v>#REF!</v>
      </c>
    </row>
    <row r="3163" spans="1:72" ht="22.5" x14ac:dyDescent="0.25">
      <c r="A3163" s="1" t="s">
        <v>1063</v>
      </c>
      <c r="B3163" s="1" t="s">
        <v>1</v>
      </c>
      <c r="C3163" s="1" t="s">
        <v>12</v>
      </c>
      <c r="D3163" s="105" t="s">
        <v>1065</v>
      </c>
      <c r="E3163" s="105" t="s">
        <v>117</v>
      </c>
      <c r="F3163" s="102" t="s">
        <v>0</v>
      </c>
      <c r="G3163" s="13" t="s">
        <v>0</v>
      </c>
      <c r="H3163" s="2" t="s">
        <v>118</v>
      </c>
      <c r="I3163" s="12">
        <f t="shared" ref="I3163:AA3163" si="4861">SUM(I3164)</f>
        <v>0</v>
      </c>
      <c r="J3163" s="12">
        <f t="shared" si="4861"/>
        <v>0</v>
      </c>
      <c r="K3163" s="12">
        <f t="shared" si="4861"/>
        <v>0</v>
      </c>
      <c r="L3163" s="12">
        <f t="shared" si="4861"/>
        <v>0</v>
      </c>
      <c r="M3163" s="12">
        <f t="shared" si="4861"/>
        <v>0</v>
      </c>
      <c r="N3163" s="12">
        <f t="shared" si="4861"/>
        <v>0</v>
      </c>
      <c r="O3163" s="12">
        <f t="shared" si="4861"/>
        <v>0</v>
      </c>
      <c r="P3163" s="12">
        <f t="shared" si="4861"/>
        <v>0</v>
      </c>
      <c r="Q3163" s="12">
        <f t="shared" si="4861"/>
        <v>0</v>
      </c>
      <c r="R3163" s="12">
        <f t="shared" si="4861"/>
        <v>0</v>
      </c>
      <c r="S3163" s="12">
        <f t="shared" si="4861"/>
        <v>0</v>
      </c>
      <c r="T3163" s="12">
        <f t="shared" si="4861"/>
        <v>0</v>
      </c>
      <c r="U3163" s="12">
        <f t="shared" si="4861"/>
        <v>0</v>
      </c>
      <c r="V3163" s="12">
        <f t="shared" si="4861"/>
        <v>0</v>
      </c>
      <c r="W3163" s="12">
        <f t="shared" si="4861"/>
        <v>0</v>
      </c>
      <c r="X3163" s="12">
        <f t="shared" si="4861"/>
        <v>0</v>
      </c>
      <c r="Y3163" s="12">
        <f t="shared" si="4861"/>
        <v>0</v>
      </c>
      <c r="Z3163" s="12">
        <f t="shared" si="4861"/>
        <v>0</v>
      </c>
      <c r="AA3163" s="12">
        <f t="shared" si="4861"/>
        <v>0</v>
      </c>
      <c r="AB3163" s="12">
        <v>0</v>
      </c>
      <c r="AC3163" s="12">
        <v>0</v>
      </c>
      <c r="AD3163" s="12">
        <f t="shared" ref="AD3163:AV3163" si="4862">SUM(AD3164)</f>
        <v>0</v>
      </c>
      <c r="AE3163" s="12">
        <f t="shared" si="4862"/>
        <v>0</v>
      </c>
      <c r="AF3163" s="12">
        <f t="shared" si="4862"/>
        <v>0</v>
      </c>
      <c r="AG3163" s="12">
        <f t="shared" si="4862"/>
        <v>0</v>
      </c>
      <c r="AH3163" s="12">
        <f t="shared" si="4862"/>
        <v>0</v>
      </c>
      <c r="AI3163" s="12">
        <f t="shared" si="4862"/>
        <v>0</v>
      </c>
      <c r="AJ3163" s="12">
        <f t="shared" si="4862"/>
        <v>0</v>
      </c>
      <c r="AK3163" s="12">
        <f t="shared" si="4862"/>
        <v>0</v>
      </c>
      <c r="AL3163" s="12">
        <f t="shared" si="4862"/>
        <v>0</v>
      </c>
      <c r="AM3163" s="12">
        <f t="shared" si="4862"/>
        <v>0</v>
      </c>
      <c r="AN3163" s="12">
        <f t="shared" si="4862"/>
        <v>0</v>
      </c>
      <c r="AO3163" s="12">
        <f t="shared" si="4862"/>
        <v>0</v>
      </c>
      <c r="AP3163" s="12">
        <f t="shared" si="4862"/>
        <v>0</v>
      </c>
      <c r="AQ3163" s="12">
        <f t="shared" si="4862"/>
        <v>0</v>
      </c>
      <c r="AR3163" s="12">
        <f t="shared" si="4862"/>
        <v>0</v>
      </c>
      <c r="AS3163" s="12">
        <f t="shared" si="4862"/>
        <v>0</v>
      </c>
      <c r="AT3163" s="12">
        <f t="shared" si="4862"/>
        <v>0</v>
      </c>
      <c r="AU3163" s="12">
        <f t="shared" si="4862"/>
        <v>0</v>
      </c>
      <c r="AV3163" s="12">
        <f t="shared" si="4862"/>
        <v>0</v>
      </c>
      <c r="AW3163" s="12">
        <v>0</v>
      </c>
      <c r="AX3163" s="12">
        <v>0</v>
      </c>
      <c r="AY3163" s="12">
        <f t="shared" ref="AY3163:BQ3163" si="4863">SUM(AY3164)</f>
        <v>0</v>
      </c>
      <c r="AZ3163" s="12">
        <f t="shared" si="4863"/>
        <v>0</v>
      </c>
      <c r="BA3163" s="12">
        <f t="shared" si="4863"/>
        <v>0</v>
      </c>
      <c r="BB3163" s="12">
        <f t="shared" si="4863"/>
        <v>0</v>
      </c>
      <c r="BC3163" s="12">
        <f t="shared" si="4863"/>
        <v>0</v>
      </c>
      <c r="BD3163" s="12">
        <f t="shared" si="4863"/>
        <v>0</v>
      </c>
      <c r="BE3163" s="12">
        <f t="shared" si="4863"/>
        <v>0</v>
      </c>
      <c r="BF3163" s="12">
        <f t="shared" si="4863"/>
        <v>0</v>
      </c>
      <c r="BG3163" s="12">
        <f t="shared" si="4863"/>
        <v>0</v>
      </c>
      <c r="BH3163" s="12">
        <f t="shared" si="4863"/>
        <v>0</v>
      </c>
      <c r="BI3163" s="12">
        <f t="shared" si="4863"/>
        <v>0</v>
      </c>
      <c r="BJ3163" s="12">
        <f t="shared" si="4863"/>
        <v>0</v>
      </c>
      <c r="BK3163" s="12">
        <f t="shared" si="4863"/>
        <v>0</v>
      </c>
      <c r="BL3163" s="12">
        <f t="shared" si="4863"/>
        <v>0</v>
      </c>
      <c r="BM3163" s="12">
        <f t="shared" si="4863"/>
        <v>0</v>
      </c>
      <c r="BN3163" s="12">
        <f t="shared" si="4863"/>
        <v>0</v>
      </c>
      <c r="BO3163" s="12">
        <f t="shared" si="4863"/>
        <v>0</v>
      </c>
      <c r="BP3163" s="12">
        <f t="shared" si="4863"/>
        <v>0</v>
      </c>
      <c r="BQ3163" s="12">
        <f t="shared" si="4863"/>
        <v>0</v>
      </c>
      <c r="BR3163" s="12">
        <v>0</v>
      </c>
      <c r="BS3163" s="12">
        <v>0</v>
      </c>
      <c r="BT3163" s="12" t="e">
        <f>IF(#REF!=0,"-",#REF!/#REF!*100)</f>
        <v>#REF!</v>
      </c>
    </row>
    <row r="3164" spans="1:72" ht="22.5" x14ac:dyDescent="0.25">
      <c r="A3164" s="4" t="s">
        <v>1063</v>
      </c>
      <c r="B3164" s="4" t="s">
        <v>1</v>
      </c>
      <c r="C3164" s="4" t="s">
        <v>12</v>
      </c>
      <c r="D3164" s="102" t="s">
        <v>1065</v>
      </c>
      <c r="E3164" s="113">
        <v>8211</v>
      </c>
      <c r="F3164" s="102" t="s">
        <v>1129</v>
      </c>
      <c r="G3164" s="98" t="s">
        <v>1656</v>
      </c>
      <c r="H3164" s="13" t="s">
        <v>1130</v>
      </c>
      <c r="I3164" s="14">
        <v>0</v>
      </c>
      <c r="J3164" s="14"/>
      <c r="K3164" s="14"/>
      <c r="L3164" s="14"/>
      <c r="M3164" s="14"/>
      <c r="N3164" s="14"/>
      <c r="O3164" s="14">
        <f t="shared" si="4795"/>
        <v>0</v>
      </c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>
        <v>0</v>
      </c>
      <c r="AC3164" s="14">
        <v>0</v>
      </c>
      <c r="AD3164" s="14">
        <v>0</v>
      </c>
      <c r="AE3164" s="14"/>
      <c r="AF3164" s="14"/>
      <c r="AG3164" s="14"/>
      <c r="AH3164" s="14"/>
      <c r="AI3164" s="14"/>
      <c r="AJ3164" s="14">
        <f t="shared" si="4796"/>
        <v>0</v>
      </c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>
        <v>0</v>
      </c>
      <c r="AX3164" s="14">
        <v>0</v>
      </c>
      <c r="AY3164" s="14">
        <v>0</v>
      </c>
      <c r="AZ3164" s="14"/>
      <c r="BA3164" s="14"/>
      <c r="BB3164" s="14"/>
      <c r="BC3164" s="14"/>
      <c r="BD3164" s="14"/>
      <c r="BE3164" s="14">
        <f t="shared" si="4797"/>
        <v>0</v>
      </c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>
        <v>0</v>
      </c>
      <c r="BS3164" s="14">
        <v>0</v>
      </c>
      <c r="BT3164" s="14" t="e">
        <f>IF(#REF!=0,"-",#REF!/#REF!*100)</f>
        <v>#REF!</v>
      </c>
    </row>
    <row r="3165" spans="1:72" x14ac:dyDescent="0.25">
      <c r="A3165" s="1" t="s">
        <v>1063</v>
      </c>
      <c r="B3165" s="1" t="s">
        <v>1</v>
      </c>
      <c r="C3165" s="1" t="s">
        <v>12</v>
      </c>
      <c r="D3165" s="105" t="s">
        <v>1065</v>
      </c>
      <c r="E3165" s="105" t="s">
        <v>50</v>
      </c>
      <c r="F3165" s="102" t="s">
        <v>0</v>
      </c>
      <c r="G3165" s="13" t="s">
        <v>0</v>
      </c>
      <c r="H3165" s="2" t="s">
        <v>51</v>
      </c>
      <c r="I3165" s="12">
        <f t="shared" ref="I3165:AA3165" si="4864">SUM(I3166:I3167)</f>
        <v>0</v>
      </c>
      <c r="J3165" s="12">
        <f t="shared" si="4864"/>
        <v>0</v>
      </c>
      <c r="K3165" s="12">
        <f t="shared" si="4864"/>
        <v>0</v>
      </c>
      <c r="L3165" s="12">
        <f t="shared" si="4864"/>
        <v>0</v>
      </c>
      <c r="M3165" s="12">
        <f t="shared" si="4864"/>
        <v>0</v>
      </c>
      <c r="N3165" s="12">
        <f t="shared" si="4864"/>
        <v>0</v>
      </c>
      <c r="O3165" s="12">
        <f t="shared" si="4864"/>
        <v>0</v>
      </c>
      <c r="P3165" s="12">
        <f t="shared" si="4864"/>
        <v>0</v>
      </c>
      <c r="Q3165" s="12">
        <f t="shared" si="4864"/>
        <v>0</v>
      </c>
      <c r="R3165" s="12">
        <f t="shared" si="4864"/>
        <v>0</v>
      </c>
      <c r="S3165" s="12">
        <f t="shared" si="4864"/>
        <v>0</v>
      </c>
      <c r="T3165" s="12">
        <f t="shared" si="4864"/>
        <v>0</v>
      </c>
      <c r="U3165" s="12">
        <f t="shared" si="4864"/>
        <v>0</v>
      </c>
      <c r="V3165" s="12">
        <f t="shared" si="4864"/>
        <v>0</v>
      </c>
      <c r="W3165" s="12">
        <f t="shared" si="4864"/>
        <v>0</v>
      </c>
      <c r="X3165" s="12">
        <f t="shared" si="4864"/>
        <v>0</v>
      </c>
      <c r="Y3165" s="12">
        <f t="shared" si="4864"/>
        <v>0</v>
      </c>
      <c r="Z3165" s="12">
        <f t="shared" si="4864"/>
        <v>0</v>
      </c>
      <c r="AA3165" s="12">
        <f t="shared" si="4864"/>
        <v>0</v>
      </c>
      <c r="AB3165" s="12">
        <v>0</v>
      </c>
      <c r="AC3165" s="12">
        <v>0</v>
      </c>
      <c r="AD3165" s="12">
        <f t="shared" ref="AD3165:AV3165" si="4865">SUM(AD3166:AD3167)</f>
        <v>0</v>
      </c>
      <c r="AE3165" s="12">
        <f t="shared" si="4865"/>
        <v>0</v>
      </c>
      <c r="AF3165" s="12">
        <f t="shared" si="4865"/>
        <v>0</v>
      </c>
      <c r="AG3165" s="12">
        <f t="shared" si="4865"/>
        <v>0</v>
      </c>
      <c r="AH3165" s="12">
        <f t="shared" si="4865"/>
        <v>0</v>
      </c>
      <c r="AI3165" s="12">
        <f t="shared" si="4865"/>
        <v>0</v>
      </c>
      <c r="AJ3165" s="12">
        <f t="shared" si="4865"/>
        <v>0</v>
      </c>
      <c r="AK3165" s="12">
        <f t="shared" si="4865"/>
        <v>0</v>
      </c>
      <c r="AL3165" s="12">
        <f t="shared" si="4865"/>
        <v>0</v>
      </c>
      <c r="AM3165" s="12">
        <f t="shared" si="4865"/>
        <v>0</v>
      </c>
      <c r="AN3165" s="12">
        <f t="shared" si="4865"/>
        <v>0</v>
      </c>
      <c r="AO3165" s="12">
        <f t="shared" si="4865"/>
        <v>0</v>
      </c>
      <c r="AP3165" s="12">
        <f t="shared" si="4865"/>
        <v>0</v>
      </c>
      <c r="AQ3165" s="12">
        <f t="shared" si="4865"/>
        <v>0</v>
      </c>
      <c r="AR3165" s="12">
        <f t="shared" si="4865"/>
        <v>0</v>
      </c>
      <c r="AS3165" s="12">
        <f t="shared" si="4865"/>
        <v>0</v>
      </c>
      <c r="AT3165" s="12">
        <f t="shared" si="4865"/>
        <v>0</v>
      </c>
      <c r="AU3165" s="12">
        <f t="shared" si="4865"/>
        <v>0</v>
      </c>
      <c r="AV3165" s="12">
        <f t="shared" si="4865"/>
        <v>0</v>
      </c>
      <c r="AW3165" s="12">
        <v>0</v>
      </c>
      <c r="AX3165" s="12">
        <v>0</v>
      </c>
      <c r="AY3165" s="12">
        <f t="shared" ref="AY3165:BQ3165" si="4866">SUM(AY3166:AY3167)</f>
        <v>0</v>
      </c>
      <c r="AZ3165" s="12">
        <f t="shared" si="4866"/>
        <v>0</v>
      </c>
      <c r="BA3165" s="12">
        <f t="shared" si="4866"/>
        <v>0</v>
      </c>
      <c r="BB3165" s="12">
        <f t="shared" si="4866"/>
        <v>0</v>
      </c>
      <c r="BC3165" s="12">
        <f t="shared" si="4866"/>
        <v>0</v>
      </c>
      <c r="BD3165" s="12">
        <f t="shared" si="4866"/>
        <v>0</v>
      </c>
      <c r="BE3165" s="12">
        <f t="shared" si="4866"/>
        <v>0</v>
      </c>
      <c r="BF3165" s="12">
        <f t="shared" si="4866"/>
        <v>0</v>
      </c>
      <c r="BG3165" s="12">
        <f t="shared" si="4866"/>
        <v>0</v>
      </c>
      <c r="BH3165" s="12">
        <f t="shared" si="4866"/>
        <v>0</v>
      </c>
      <c r="BI3165" s="12">
        <f t="shared" si="4866"/>
        <v>0</v>
      </c>
      <c r="BJ3165" s="12">
        <f t="shared" si="4866"/>
        <v>0</v>
      </c>
      <c r="BK3165" s="12">
        <f t="shared" si="4866"/>
        <v>0</v>
      </c>
      <c r="BL3165" s="12">
        <f t="shared" si="4866"/>
        <v>0</v>
      </c>
      <c r="BM3165" s="12">
        <f t="shared" si="4866"/>
        <v>0</v>
      </c>
      <c r="BN3165" s="12">
        <f t="shared" si="4866"/>
        <v>0</v>
      </c>
      <c r="BO3165" s="12">
        <f t="shared" si="4866"/>
        <v>0</v>
      </c>
      <c r="BP3165" s="12">
        <f t="shared" si="4866"/>
        <v>0</v>
      </c>
      <c r="BQ3165" s="12">
        <f t="shared" si="4866"/>
        <v>0</v>
      </c>
      <c r="BR3165" s="12">
        <v>0</v>
      </c>
      <c r="BS3165" s="12">
        <v>0</v>
      </c>
      <c r="BT3165" s="12" t="e">
        <f>IF(#REF!=0,"-",#REF!/#REF!*100)</f>
        <v>#REF!</v>
      </c>
    </row>
    <row r="3166" spans="1:72" x14ac:dyDescent="0.25">
      <c r="A3166" s="4" t="s">
        <v>1063</v>
      </c>
      <c r="B3166" s="4" t="s">
        <v>1</v>
      </c>
      <c r="C3166" s="4" t="s">
        <v>12</v>
      </c>
      <c r="D3166" s="102" t="s">
        <v>1065</v>
      </c>
      <c r="E3166" s="113">
        <v>8213</v>
      </c>
      <c r="F3166" s="102" t="s">
        <v>1131</v>
      </c>
      <c r="G3166" s="98" t="s">
        <v>1656</v>
      </c>
      <c r="H3166" s="13" t="s">
        <v>51</v>
      </c>
      <c r="I3166" s="14">
        <v>0</v>
      </c>
      <c r="J3166" s="14"/>
      <c r="K3166" s="14"/>
      <c r="L3166" s="14"/>
      <c r="M3166" s="14"/>
      <c r="N3166" s="14"/>
      <c r="O3166" s="14">
        <f t="shared" si="4795"/>
        <v>0</v>
      </c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>
        <v>0</v>
      </c>
      <c r="AC3166" s="14">
        <v>0</v>
      </c>
      <c r="AD3166" s="14">
        <v>0</v>
      </c>
      <c r="AE3166" s="14"/>
      <c r="AF3166" s="14"/>
      <c r="AG3166" s="14"/>
      <c r="AH3166" s="14"/>
      <c r="AI3166" s="14"/>
      <c r="AJ3166" s="14">
        <f t="shared" si="4796"/>
        <v>0</v>
      </c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>
        <v>0</v>
      </c>
      <c r="AX3166" s="14">
        <v>0</v>
      </c>
      <c r="AY3166" s="14">
        <v>0</v>
      </c>
      <c r="AZ3166" s="14"/>
      <c r="BA3166" s="14"/>
      <c r="BB3166" s="14"/>
      <c r="BC3166" s="14"/>
      <c r="BD3166" s="14"/>
      <c r="BE3166" s="14">
        <f t="shared" si="4797"/>
        <v>0</v>
      </c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>
        <v>0</v>
      </c>
      <c r="BS3166" s="14">
        <v>0</v>
      </c>
      <c r="BT3166" s="14" t="e">
        <f>IF(#REF!=0,"-",#REF!/#REF!*100)</f>
        <v>#REF!</v>
      </c>
    </row>
    <row r="3167" spans="1:72" ht="22.5" x14ac:dyDescent="0.25">
      <c r="A3167" s="4" t="s">
        <v>1063</v>
      </c>
      <c r="B3167" s="4" t="s">
        <v>1</v>
      </c>
      <c r="C3167" s="4" t="s">
        <v>12</v>
      </c>
      <c r="D3167" s="102" t="s">
        <v>1065</v>
      </c>
      <c r="E3167" s="113">
        <v>8213</v>
      </c>
      <c r="F3167" s="102" t="s">
        <v>1132</v>
      </c>
      <c r="G3167" s="98" t="s">
        <v>1656</v>
      </c>
      <c r="H3167" s="13" t="s">
        <v>1133</v>
      </c>
      <c r="I3167" s="14">
        <v>0</v>
      </c>
      <c r="J3167" s="14"/>
      <c r="K3167" s="14"/>
      <c r="L3167" s="14"/>
      <c r="M3167" s="14"/>
      <c r="N3167" s="14"/>
      <c r="O3167" s="14">
        <f t="shared" si="4795"/>
        <v>0</v>
      </c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>
        <v>0</v>
      </c>
      <c r="AC3167" s="14">
        <v>0</v>
      </c>
      <c r="AD3167" s="14">
        <v>0</v>
      </c>
      <c r="AE3167" s="14"/>
      <c r="AF3167" s="14"/>
      <c r="AG3167" s="14"/>
      <c r="AH3167" s="14"/>
      <c r="AI3167" s="14"/>
      <c r="AJ3167" s="14">
        <f t="shared" si="4796"/>
        <v>0</v>
      </c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>
        <v>0</v>
      </c>
      <c r="AX3167" s="14">
        <v>0</v>
      </c>
      <c r="AY3167" s="14">
        <v>0</v>
      </c>
      <c r="AZ3167" s="14"/>
      <c r="BA3167" s="14"/>
      <c r="BB3167" s="14"/>
      <c r="BC3167" s="14"/>
      <c r="BD3167" s="14"/>
      <c r="BE3167" s="14">
        <f t="shared" si="4797"/>
        <v>0</v>
      </c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>
        <v>0</v>
      </c>
      <c r="BS3167" s="14">
        <v>0</v>
      </c>
      <c r="BT3167" s="14" t="e">
        <f>IF(#REF!=0,"-",#REF!/#REF!*100)</f>
        <v>#REF!</v>
      </c>
    </row>
    <row r="3168" spans="1:72" x14ac:dyDescent="0.25">
      <c r="A3168" s="4" t="s">
        <v>1063</v>
      </c>
      <c r="B3168" s="4" t="s">
        <v>1</v>
      </c>
      <c r="C3168" s="4" t="s">
        <v>12</v>
      </c>
      <c r="D3168" s="102" t="s">
        <v>1065</v>
      </c>
      <c r="E3168" s="113">
        <v>8215</v>
      </c>
      <c r="F3168" s="102"/>
      <c r="G3168" s="98" t="s">
        <v>1658</v>
      </c>
      <c r="H3168" s="13" t="s">
        <v>68</v>
      </c>
      <c r="I3168" s="14">
        <v>0</v>
      </c>
      <c r="J3168" s="14"/>
      <c r="K3168" s="14"/>
      <c r="L3168" s="14"/>
      <c r="M3168" s="14"/>
      <c r="N3168" s="14"/>
      <c r="O3168" s="14">
        <f t="shared" si="4795"/>
        <v>0</v>
      </c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>
        <v>0</v>
      </c>
      <c r="AC3168" s="14">
        <v>0</v>
      </c>
      <c r="AD3168" s="14">
        <v>0</v>
      </c>
      <c r="AE3168" s="14"/>
      <c r="AF3168" s="14"/>
      <c r="AG3168" s="14"/>
      <c r="AH3168" s="14"/>
      <c r="AI3168" s="14"/>
      <c r="AJ3168" s="14">
        <f t="shared" si="4796"/>
        <v>0</v>
      </c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>
        <v>0</v>
      </c>
      <c r="AX3168" s="14">
        <v>0</v>
      </c>
      <c r="AY3168" s="14">
        <v>0</v>
      </c>
      <c r="AZ3168" s="14"/>
      <c r="BA3168" s="14"/>
      <c r="BB3168" s="14"/>
      <c r="BC3168" s="14"/>
      <c r="BD3168" s="14"/>
      <c r="BE3168" s="14">
        <f t="shared" si="4797"/>
        <v>0</v>
      </c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>
        <v>0</v>
      </c>
      <c r="BS3168" s="14">
        <v>0</v>
      </c>
      <c r="BT3168" s="14" t="e">
        <f>IF(#REF!=0,"-",#REF!/#REF!*100)</f>
        <v>#REF!</v>
      </c>
    </row>
    <row r="3169" spans="1:72" ht="45" x14ac:dyDescent="0.25">
      <c r="A3169" s="13" t="s">
        <v>0</v>
      </c>
      <c r="B3169" s="13" t="s">
        <v>0</v>
      </c>
      <c r="C3169" s="13" t="s">
        <v>0</v>
      </c>
      <c r="D3169" s="98" t="s">
        <v>0</v>
      </c>
      <c r="E3169" s="98" t="s">
        <v>0</v>
      </c>
      <c r="F3169" s="98" t="s">
        <v>0</v>
      </c>
      <c r="G3169" s="13" t="s">
        <v>0</v>
      </c>
      <c r="H3169" s="10" t="s">
        <v>1134</v>
      </c>
      <c r="I3169" s="11">
        <f t="shared" ref="I3169:AA3169" si="4867">SUM(I3161,I3131,I3110,I3087)</f>
        <v>500000</v>
      </c>
      <c r="J3169" s="11">
        <f t="shared" si="4867"/>
        <v>0</v>
      </c>
      <c r="K3169" s="11">
        <f t="shared" si="4867"/>
        <v>0</v>
      </c>
      <c r="L3169" s="11">
        <f t="shared" si="4867"/>
        <v>0</v>
      </c>
      <c r="M3169" s="11">
        <f t="shared" si="4867"/>
        <v>0</v>
      </c>
      <c r="N3169" s="11">
        <f t="shared" si="4867"/>
        <v>0</v>
      </c>
      <c r="O3169" s="11">
        <f t="shared" si="4867"/>
        <v>500000</v>
      </c>
      <c r="P3169" s="11">
        <f t="shared" si="4867"/>
        <v>0</v>
      </c>
      <c r="Q3169" s="11">
        <f t="shared" si="4867"/>
        <v>0</v>
      </c>
      <c r="R3169" s="11">
        <f t="shared" si="4867"/>
        <v>0</v>
      </c>
      <c r="S3169" s="11">
        <f t="shared" si="4867"/>
        <v>0</v>
      </c>
      <c r="T3169" s="11">
        <f t="shared" si="4867"/>
        <v>0</v>
      </c>
      <c r="U3169" s="11">
        <f t="shared" si="4867"/>
        <v>0</v>
      </c>
      <c r="V3169" s="11">
        <f t="shared" si="4867"/>
        <v>0</v>
      </c>
      <c r="W3169" s="11">
        <f t="shared" si="4867"/>
        <v>0</v>
      </c>
      <c r="X3169" s="11">
        <f t="shared" si="4867"/>
        <v>0</v>
      </c>
      <c r="Y3169" s="11">
        <f t="shared" si="4867"/>
        <v>0</v>
      </c>
      <c r="Z3169" s="11">
        <f t="shared" si="4867"/>
        <v>0</v>
      </c>
      <c r="AA3169" s="11">
        <f t="shared" si="4867"/>
        <v>0</v>
      </c>
      <c r="AB3169" s="11">
        <v>0</v>
      </c>
      <c r="AC3169" s="11">
        <v>500000</v>
      </c>
      <c r="AD3169" s="11">
        <f t="shared" ref="AD3169:AV3169" si="4868">SUM(AD3161,AD3131,AD3110,AD3087)</f>
        <v>0</v>
      </c>
      <c r="AE3169" s="11">
        <f t="shared" si="4868"/>
        <v>0</v>
      </c>
      <c r="AF3169" s="11">
        <f t="shared" si="4868"/>
        <v>0</v>
      </c>
      <c r="AG3169" s="11">
        <f t="shared" si="4868"/>
        <v>0</v>
      </c>
      <c r="AH3169" s="11">
        <f t="shared" si="4868"/>
        <v>0</v>
      </c>
      <c r="AI3169" s="11">
        <f t="shared" si="4868"/>
        <v>0</v>
      </c>
      <c r="AJ3169" s="11">
        <f t="shared" si="4868"/>
        <v>0</v>
      </c>
      <c r="AK3169" s="11">
        <f t="shared" si="4868"/>
        <v>0</v>
      </c>
      <c r="AL3169" s="11">
        <f t="shared" si="4868"/>
        <v>0</v>
      </c>
      <c r="AM3169" s="11">
        <f t="shared" si="4868"/>
        <v>0</v>
      </c>
      <c r="AN3169" s="11">
        <f t="shared" si="4868"/>
        <v>0</v>
      </c>
      <c r="AO3169" s="11">
        <f t="shared" si="4868"/>
        <v>0</v>
      </c>
      <c r="AP3169" s="11">
        <f t="shared" si="4868"/>
        <v>0</v>
      </c>
      <c r="AQ3169" s="11">
        <f t="shared" si="4868"/>
        <v>0</v>
      </c>
      <c r="AR3169" s="11">
        <f t="shared" si="4868"/>
        <v>0</v>
      </c>
      <c r="AS3169" s="11">
        <f t="shared" si="4868"/>
        <v>0</v>
      </c>
      <c r="AT3169" s="11">
        <f t="shared" si="4868"/>
        <v>0</v>
      </c>
      <c r="AU3169" s="11">
        <f t="shared" si="4868"/>
        <v>0</v>
      </c>
      <c r="AV3169" s="11">
        <f t="shared" si="4868"/>
        <v>0</v>
      </c>
      <c r="AW3169" s="11">
        <v>0</v>
      </c>
      <c r="AX3169" s="11">
        <v>0</v>
      </c>
      <c r="AY3169" s="11">
        <f t="shared" ref="AY3169:BQ3169" si="4869">SUM(AY3161,AY3131,AY3110,AY3087)</f>
        <v>4000000</v>
      </c>
      <c r="AZ3169" s="11">
        <f t="shared" si="4869"/>
        <v>1379058</v>
      </c>
      <c r="BA3169" s="11">
        <f t="shared" si="4869"/>
        <v>0</v>
      </c>
      <c r="BB3169" s="11">
        <f t="shared" si="4869"/>
        <v>0</v>
      </c>
      <c r="BC3169" s="11">
        <f t="shared" si="4869"/>
        <v>0</v>
      </c>
      <c r="BD3169" s="11">
        <f t="shared" si="4869"/>
        <v>0</v>
      </c>
      <c r="BE3169" s="11">
        <f t="shared" si="4869"/>
        <v>5379058</v>
      </c>
      <c r="BF3169" s="11">
        <f t="shared" si="4869"/>
        <v>0</v>
      </c>
      <c r="BG3169" s="11">
        <f t="shared" si="4869"/>
        <v>0</v>
      </c>
      <c r="BH3169" s="11">
        <f t="shared" si="4869"/>
        <v>1379058</v>
      </c>
      <c r="BI3169" s="11">
        <f t="shared" si="4869"/>
        <v>0</v>
      </c>
      <c r="BJ3169" s="11">
        <f t="shared" si="4869"/>
        <v>0</v>
      </c>
      <c r="BK3169" s="11">
        <f t="shared" si="4869"/>
        <v>0</v>
      </c>
      <c r="BL3169" s="11">
        <f t="shared" si="4869"/>
        <v>0</v>
      </c>
      <c r="BM3169" s="11">
        <f t="shared" si="4869"/>
        <v>0</v>
      </c>
      <c r="BN3169" s="11">
        <f t="shared" si="4869"/>
        <v>0</v>
      </c>
      <c r="BO3169" s="11">
        <f t="shared" si="4869"/>
        <v>0</v>
      </c>
      <c r="BP3169" s="11">
        <f t="shared" si="4869"/>
        <v>0</v>
      </c>
      <c r="BQ3169" s="11">
        <f t="shared" si="4869"/>
        <v>0</v>
      </c>
      <c r="BR3169" s="11">
        <v>1379058</v>
      </c>
      <c r="BS3169" s="11">
        <v>4000000</v>
      </c>
      <c r="BT3169" s="11" t="e">
        <f>IF(#REF!=0,"-",#REF!/#REF!*100)</f>
        <v>#REF!</v>
      </c>
    </row>
    <row r="3170" spans="1:72" ht="15.75" thickBot="1" x14ac:dyDescent="0.3">
      <c r="A3170" s="13" t="s">
        <v>0</v>
      </c>
      <c r="B3170" s="13" t="s">
        <v>0</v>
      </c>
      <c r="C3170" s="13" t="s">
        <v>0</v>
      </c>
      <c r="D3170" s="98" t="s">
        <v>0</v>
      </c>
      <c r="E3170" s="98" t="s">
        <v>0</v>
      </c>
      <c r="F3170" s="98" t="s">
        <v>0</v>
      </c>
      <c r="G3170" s="13" t="s">
        <v>0</v>
      </c>
      <c r="H3170" s="2" t="s">
        <v>53</v>
      </c>
      <c r="I3170" s="13" t="s">
        <v>0</v>
      </c>
      <c r="J3170" s="13"/>
      <c r="K3170" s="13"/>
      <c r="L3170" s="13"/>
      <c r="M3170" s="13"/>
      <c r="N3170" s="13"/>
      <c r="O3170" s="13" t="e">
        <f t="shared" ref="O3170:O3232" si="4870">I3170+J3170+K3170+L3170+M3170+N3170</f>
        <v>#VALUE!</v>
      </c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>
        <v>0</v>
      </c>
      <c r="AC3170" s="13" t="e">
        <v>#VALUE!</v>
      </c>
      <c r="AD3170" s="13" t="s">
        <v>0</v>
      </c>
      <c r="AE3170" s="13"/>
      <c r="AF3170" s="13"/>
      <c r="AG3170" s="13"/>
      <c r="AH3170" s="13"/>
      <c r="AI3170" s="13"/>
      <c r="AJ3170" s="13" t="e">
        <f t="shared" ref="AJ3170:AJ3232" si="4871">AD3170+AE3170+AF3170+AG3170+AH3170+AI3170</f>
        <v>#VALUE!</v>
      </c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>
        <v>0</v>
      </c>
      <c r="AX3170" s="13" t="e">
        <v>#VALUE!</v>
      </c>
      <c r="AY3170" s="13" t="s">
        <v>0</v>
      </c>
      <c r="AZ3170" s="13"/>
      <c r="BA3170" s="13"/>
      <c r="BB3170" s="13"/>
      <c r="BC3170" s="13"/>
      <c r="BD3170" s="13"/>
      <c r="BE3170" s="13" t="e">
        <f t="shared" ref="BE3170:BE3232" si="4872">AY3170+AZ3170+BA3170+BB3170+BC3170+BD3170</f>
        <v>#VALUE!</v>
      </c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>
        <v>0</v>
      </c>
      <c r="BS3170" s="13" t="e">
        <v>#VALUE!</v>
      </c>
      <c r="BT3170" s="12"/>
    </row>
    <row r="3171" spans="1:72" ht="69.75" customHeight="1" thickBot="1" x14ac:dyDescent="0.3">
      <c r="A3171" s="132" t="s">
        <v>0</v>
      </c>
      <c r="B3171" s="132" t="s">
        <v>0</v>
      </c>
      <c r="C3171" s="132" t="s">
        <v>0</v>
      </c>
      <c r="D3171" s="135" t="s">
        <v>0</v>
      </c>
      <c r="E3171" s="135" t="s">
        <v>0</v>
      </c>
      <c r="F3171" s="135" t="s">
        <v>0</v>
      </c>
      <c r="G3171" s="138" t="s">
        <v>0</v>
      </c>
      <c r="H3171" s="5" t="s">
        <v>54</v>
      </c>
      <c r="I3171" s="89" t="s">
        <v>9</v>
      </c>
      <c r="J3171" s="89" t="s">
        <v>1606</v>
      </c>
      <c r="K3171" s="89" t="s">
        <v>1534</v>
      </c>
      <c r="L3171" s="89" t="s">
        <v>1592</v>
      </c>
      <c r="M3171" s="89" t="s">
        <v>1593</v>
      </c>
      <c r="N3171" s="89" t="s">
        <v>1594</v>
      </c>
      <c r="O3171" s="89" t="s">
        <v>1610</v>
      </c>
      <c r="P3171" s="89" t="s">
        <v>1607</v>
      </c>
      <c r="Q3171" s="89" t="s">
        <v>1595</v>
      </c>
      <c r="R3171" s="89" t="s">
        <v>1596</v>
      </c>
      <c r="S3171" s="89" t="s">
        <v>1597</v>
      </c>
      <c r="T3171" s="89" t="s">
        <v>1598</v>
      </c>
      <c r="U3171" s="89" t="s">
        <v>1599</v>
      </c>
      <c r="V3171" s="89" t="s">
        <v>1600</v>
      </c>
      <c r="W3171" s="89" t="s">
        <v>1608</v>
      </c>
      <c r="X3171" s="89" t="s">
        <v>1609</v>
      </c>
      <c r="Y3171" s="89" t="s">
        <v>1601</v>
      </c>
      <c r="Z3171" s="89" t="s">
        <v>1602</v>
      </c>
      <c r="AA3171" s="89" t="s">
        <v>1603</v>
      </c>
      <c r="AB3171" s="89" t="s">
        <v>1604</v>
      </c>
      <c r="AC3171" s="89" t="s">
        <v>1605</v>
      </c>
      <c r="AD3171" s="90" t="s">
        <v>10</v>
      </c>
      <c r="AE3171" s="90" t="s">
        <v>1606</v>
      </c>
      <c r="AF3171" s="90" t="s">
        <v>1534</v>
      </c>
      <c r="AG3171" s="90" t="s">
        <v>1592</v>
      </c>
      <c r="AH3171" s="90" t="s">
        <v>1593</v>
      </c>
      <c r="AI3171" s="90" t="s">
        <v>1594</v>
      </c>
      <c r="AJ3171" s="90" t="s">
        <v>1611</v>
      </c>
      <c r="AK3171" s="90" t="s">
        <v>1607</v>
      </c>
      <c r="AL3171" s="90" t="s">
        <v>1595</v>
      </c>
      <c r="AM3171" s="90" t="s">
        <v>1596</v>
      </c>
      <c r="AN3171" s="90" t="s">
        <v>1597</v>
      </c>
      <c r="AO3171" s="90" t="s">
        <v>1598</v>
      </c>
      <c r="AP3171" s="90" t="s">
        <v>1599</v>
      </c>
      <c r="AQ3171" s="90" t="s">
        <v>1600</v>
      </c>
      <c r="AR3171" s="90" t="s">
        <v>1608</v>
      </c>
      <c r="AS3171" s="90" t="s">
        <v>1609</v>
      </c>
      <c r="AT3171" s="90" t="s">
        <v>1601</v>
      </c>
      <c r="AU3171" s="90" t="s">
        <v>1602</v>
      </c>
      <c r="AV3171" s="90" t="s">
        <v>1603</v>
      </c>
      <c r="AW3171" s="90" t="s">
        <v>1604</v>
      </c>
      <c r="AX3171" s="90" t="s">
        <v>1605</v>
      </c>
      <c r="AY3171" s="91" t="s">
        <v>11</v>
      </c>
      <c r="AZ3171" s="91" t="s">
        <v>1606</v>
      </c>
      <c r="BA3171" s="91" t="s">
        <v>1534</v>
      </c>
      <c r="BB3171" s="91" t="s">
        <v>1592</v>
      </c>
      <c r="BC3171" s="91" t="s">
        <v>1593</v>
      </c>
      <c r="BD3171" s="91" t="s">
        <v>1594</v>
      </c>
      <c r="BE3171" s="91" t="s">
        <v>1612</v>
      </c>
      <c r="BF3171" s="91" t="s">
        <v>1607</v>
      </c>
      <c r="BG3171" s="91" t="s">
        <v>1595</v>
      </c>
      <c r="BH3171" s="91" t="s">
        <v>1596</v>
      </c>
      <c r="BI3171" s="91" t="s">
        <v>1597</v>
      </c>
      <c r="BJ3171" s="91" t="s">
        <v>1598</v>
      </c>
      <c r="BK3171" s="91" t="s">
        <v>1599</v>
      </c>
      <c r="BL3171" s="91" t="s">
        <v>1600</v>
      </c>
      <c r="BM3171" s="91" t="s">
        <v>1608</v>
      </c>
      <c r="BN3171" s="91" t="s">
        <v>1609</v>
      </c>
      <c r="BO3171" s="91" t="s">
        <v>1601</v>
      </c>
      <c r="BP3171" s="91" t="s">
        <v>1602</v>
      </c>
      <c r="BQ3171" s="91" t="s">
        <v>1603</v>
      </c>
      <c r="BR3171" s="91" t="s">
        <v>1604</v>
      </c>
      <c r="BS3171" s="91" t="s">
        <v>1605</v>
      </c>
      <c r="BT3171" s="5" t="s">
        <v>1671</v>
      </c>
    </row>
    <row r="3172" spans="1:72" x14ac:dyDescent="0.25">
      <c r="A3172" s="133"/>
      <c r="B3172" s="133"/>
      <c r="C3172" s="133"/>
      <c r="D3172" s="136"/>
      <c r="E3172" s="136"/>
      <c r="F3172" s="136"/>
      <c r="G3172" s="139"/>
      <c r="H3172" s="15" t="s">
        <v>0</v>
      </c>
      <c r="I3172" s="9">
        <v>1</v>
      </c>
      <c r="J3172" s="9">
        <v>2</v>
      </c>
      <c r="K3172" s="9">
        <v>3</v>
      </c>
      <c r="L3172" s="9">
        <v>4</v>
      </c>
      <c r="M3172" s="9">
        <v>5</v>
      </c>
      <c r="N3172" s="9">
        <v>6</v>
      </c>
      <c r="O3172" s="9">
        <v>7</v>
      </c>
      <c r="P3172" s="9">
        <v>8</v>
      </c>
      <c r="Q3172" s="9">
        <v>9</v>
      </c>
      <c r="R3172" s="9">
        <v>10</v>
      </c>
      <c r="S3172" s="9">
        <v>11</v>
      </c>
      <c r="T3172" s="9">
        <v>12</v>
      </c>
      <c r="U3172" s="9">
        <v>13</v>
      </c>
      <c r="V3172" s="9">
        <v>14</v>
      </c>
      <c r="W3172" s="9">
        <v>15</v>
      </c>
      <c r="X3172" s="9">
        <v>16</v>
      </c>
      <c r="Y3172" s="9">
        <v>17</v>
      </c>
      <c r="Z3172" s="9">
        <v>18</v>
      </c>
      <c r="AA3172" s="9">
        <v>19</v>
      </c>
      <c r="AB3172" s="9">
        <v>20</v>
      </c>
      <c r="AC3172" s="9">
        <v>21</v>
      </c>
      <c r="AD3172" s="9">
        <v>1</v>
      </c>
      <c r="AE3172" s="9">
        <v>2</v>
      </c>
      <c r="AF3172" s="9">
        <v>3</v>
      </c>
      <c r="AG3172" s="9">
        <v>4</v>
      </c>
      <c r="AH3172" s="9">
        <v>5</v>
      </c>
      <c r="AI3172" s="9">
        <v>6</v>
      </c>
      <c r="AJ3172" s="9">
        <v>7</v>
      </c>
      <c r="AK3172" s="9">
        <v>8</v>
      </c>
      <c r="AL3172" s="9">
        <v>9</v>
      </c>
      <c r="AM3172" s="9">
        <v>10</v>
      </c>
      <c r="AN3172" s="9">
        <v>11</v>
      </c>
      <c r="AO3172" s="9">
        <v>12</v>
      </c>
      <c r="AP3172" s="9">
        <v>13</v>
      </c>
      <c r="AQ3172" s="9">
        <v>14</v>
      </c>
      <c r="AR3172" s="9">
        <v>15</v>
      </c>
      <c r="AS3172" s="9">
        <v>16</v>
      </c>
      <c r="AT3172" s="9">
        <v>17</v>
      </c>
      <c r="AU3172" s="9">
        <v>18</v>
      </c>
      <c r="AV3172" s="9">
        <v>19</v>
      </c>
      <c r="AW3172" s="9">
        <v>20</v>
      </c>
      <c r="AX3172" s="9">
        <v>21</v>
      </c>
      <c r="AY3172" s="9">
        <v>1</v>
      </c>
      <c r="AZ3172" s="9">
        <v>2</v>
      </c>
      <c r="BA3172" s="9">
        <v>3</v>
      </c>
      <c r="BB3172" s="9">
        <v>4</v>
      </c>
      <c r="BC3172" s="9">
        <v>5</v>
      </c>
      <c r="BD3172" s="9">
        <v>6</v>
      </c>
      <c r="BE3172" s="9">
        <v>7</v>
      </c>
      <c r="BF3172" s="9">
        <v>8</v>
      </c>
      <c r="BG3172" s="9">
        <v>9</v>
      </c>
      <c r="BH3172" s="9">
        <v>10</v>
      </c>
      <c r="BI3172" s="9">
        <v>11</v>
      </c>
      <c r="BJ3172" s="9">
        <v>12</v>
      </c>
      <c r="BK3172" s="9">
        <v>13</v>
      </c>
      <c r="BL3172" s="9">
        <v>14</v>
      </c>
      <c r="BM3172" s="9">
        <v>15</v>
      </c>
      <c r="BN3172" s="9">
        <v>16</v>
      </c>
      <c r="BO3172" s="9">
        <v>17</v>
      </c>
      <c r="BP3172" s="9">
        <v>18</v>
      </c>
      <c r="BQ3172" s="9">
        <v>19</v>
      </c>
      <c r="BR3172" s="9">
        <v>20</v>
      </c>
      <c r="BS3172" s="9">
        <v>21</v>
      </c>
      <c r="BT3172" s="9">
        <v>9</v>
      </c>
    </row>
    <row r="3173" spans="1:72" x14ac:dyDescent="0.25">
      <c r="A3173" s="133"/>
      <c r="B3173" s="133"/>
      <c r="C3173" s="133"/>
      <c r="D3173" s="136"/>
      <c r="E3173" s="136"/>
      <c r="F3173" s="136"/>
      <c r="G3173" s="139"/>
      <c r="H3173" s="16" t="s">
        <v>70</v>
      </c>
      <c r="I3173" s="17">
        <f t="shared" ref="I3173:AA3173" si="4873">SUM(I3160)</f>
        <v>0</v>
      </c>
      <c r="J3173" s="17">
        <f t="shared" si="4873"/>
        <v>0</v>
      </c>
      <c r="K3173" s="17">
        <f t="shared" si="4873"/>
        <v>0</v>
      </c>
      <c r="L3173" s="17">
        <f t="shared" si="4873"/>
        <v>0</v>
      </c>
      <c r="M3173" s="17">
        <f t="shared" si="4873"/>
        <v>0</v>
      </c>
      <c r="N3173" s="17">
        <f t="shared" si="4873"/>
        <v>0</v>
      </c>
      <c r="O3173" s="17">
        <f t="shared" ref="O3173" si="4874">SUM(O3160)</f>
        <v>0</v>
      </c>
      <c r="P3173" s="17">
        <f t="shared" si="4873"/>
        <v>0</v>
      </c>
      <c r="Q3173" s="17">
        <f t="shared" si="4873"/>
        <v>0</v>
      </c>
      <c r="R3173" s="17">
        <f t="shared" si="4873"/>
        <v>0</v>
      </c>
      <c r="S3173" s="17">
        <f t="shared" si="4873"/>
        <v>0</v>
      </c>
      <c r="T3173" s="17">
        <f t="shared" si="4873"/>
        <v>0</v>
      </c>
      <c r="U3173" s="17">
        <f t="shared" si="4873"/>
        <v>0</v>
      </c>
      <c r="V3173" s="17">
        <f t="shared" si="4873"/>
        <v>0</v>
      </c>
      <c r="W3173" s="17">
        <f t="shared" si="4873"/>
        <v>0</v>
      </c>
      <c r="X3173" s="17">
        <f t="shared" si="4873"/>
        <v>0</v>
      </c>
      <c r="Y3173" s="17">
        <f t="shared" si="4873"/>
        <v>0</v>
      </c>
      <c r="Z3173" s="17">
        <f t="shared" si="4873"/>
        <v>0</v>
      </c>
      <c r="AA3173" s="17">
        <f t="shared" si="4873"/>
        <v>0</v>
      </c>
      <c r="AB3173" s="17">
        <v>0</v>
      </c>
      <c r="AC3173" s="17">
        <v>0</v>
      </c>
      <c r="AD3173" s="17">
        <f t="shared" ref="AD3173:AV3173" si="4875">SUM(AD3160)</f>
        <v>0</v>
      </c>
      <c r="AE3173" s="17">
        <f t="shared" si="4875"/>
        <v>0</v>
      </c>
      <c r="AF3173" s="17">
        <f t="shared" si="4875"/>
        <v>0</v>
      </c>
      <c r="AG3173" s="17">
        <f t="shared" si="4875"/>
        <v>0</v>
      </c>
      <c r="AH3173" s="17">
        <f t="shared" si="4875"/>
        <v>0</v>
      </c>
      <c r="AI3173" s="17">
        <f t="shared" si="4875"/>
        <v>0</v>
      </c>
      <c r="AJ3173" s="17">
        <f t="shared" ref="AJ3173" si="4876">SUM(AJ3160)</f>
        <v>0</v>
      </c>
      <c r="AK3173" s="17">
        <f t="shared" si="4875"/>
        <v>0</v>
      </c>
      <c r="AL3173" s="17">
        <f t="shared" si="4875"/>
        <v>0</v>
      </c>
      <c r="AM3173" s="17">
        <f t="shared" si="4875"/>
        <v>0</v>
      </c>
      <c r="AN3173" s="17">
        <f t="shared" si="4875"/>
        <v>0</v>
      </c>
      <c r="AO3173" s="17">
        <f t="shared" si="4875"/>
        <v>0</v>
      </c>
      <c r="AP3173" s="17">
        <f t="shared" si="4875"/>
        <v>0</v>
      </c>
      <c r="AQ3173" s="17">
        <f t="shared" si="4875"/>
        <v>0</v>
      </c>
      <c r="AR3173" s="17">
        <f t="shared" si="4875"/>
        <v>0</v>
      </c>
      <c r="AS3173" s="17">
        <f t="shared" si="4875"/>
        <v>0</v>
      </c>
      <c r="AT3173" s="17">
        <f t="shared" si="4875"/>
        <v>0</v>
      </c>
      <c r="AU3173" s="17">
        <f t="shared" si="4875"/>
        <v>0</v>
      </c>
      <c r="AV3173" s="17">
        <f t="shared" si="4875"/>
        <v>0</v>
      </c>
      <c r="AW3173" s="17">
        <v>0</v>
      </c>
      <c r="AX3173" s="17">
        <v>0</v>
      </c>
      <c r="AY3173" s="17">
        <f t="shared" ref="AY3173:BQ3173" si="4877">SUM(AY3160)</f>
        <v>0</v>
      </c>
      <c r="AZ3173" s="17">
        <f t="shared" si="4877"/>
        <v>0</v>
      </c>
      <c r="BA3173" s="17">
        <f t="shared" si="4877"/>
        <v>0</v>
      </c>
      <c r="BB3173" s="17">
        <f t="shared" si="4877"/>
        <v>0</v>
      </c>
      <c r="BC3173" s="17">
        <f t="shared" si="4877"/>
        <v>0</v>
      </c>
      <c r="BD3173" s="17">
        <f t="shared" si="4877"/>
        <v>0</v>
      </c>
      <c r="BE3173" s="17">
        <f t="shared" ref="BE3173" si="4878">SUM(BE3160)</f>
        <v>0</v>
      </c>
      <c r="BF3173" s="17">
        <f t="shared" si="4877"/>
        <v>0</v>
      </c>
      <c r="BG3173" s="17">
        <f t="shared" si="4877"/>
        <v>0</v>
      </c>
      <c r="BH3173" s="17">
        <f t="shared" si="4877"/>
        <v>0</v>
      </c>
      <c r="BI3173" s="17">
        <f t="shared" si="4877"/>
        <v>0</v>
      </c>
      <c r="BJ3173" s="17">
        <f t="shared" si="4877"/>
        <v>0</v>
      </c>
      <c r="BK3173" s="17">
        <f t="shared" si="4877"/>
        <v>0</v>
      </c>
      <c r="BL3173" s="17">
        <f t="shared" si="4877"/>
        <v>0</v>
      </c>
      <c r="BM3173" s="17">
        <f t="shared" si="4877"/>
        <v>0</v>
      </c>
      <c r="BN3173" s="17">
        <f t="shared" si="4877"/>
        <v>0</v>
      </c>
      <c r="BO3173" s="17">
        <f t="shared" si="4877"/>
        <v>0</v>
      </c>
      <c r="BP3173" s="17">
        <f t="shared" si="4877"/>
        <v>0</v>
      </c>
      <c r="BQ3173" s="17">
        <f t="shared" si="4877"/>
        <v>0</v>
      </c>
      <c r="BR3173" s="17">
        <v>0</v>
      </c>
      <c r="BS3173" s="17">
        <v>0</v>
      </c>
      <c r="BT3173" s="17" t="e">
        <f>IF(#REF!=0,"-",#REF!/#REF!*100)</f>
        <v>#REF!</v>
      </c>
    </row>
    <row r="3174" spans="1:72" x14ac:dyDescent="0.25">
      <c r="A3174" s="133"/>
      <c r="B3174" s="133"/>
      <c r="C3174" s="133"/>
      <c r="D3174" s="136"/>
      <c r="E3174" s="136"/>
      <c r="F3174" s="136"/>
      <c r="G3174" s="139"/>
      <c r="H3174" s="16" t="s">
        <v>1135</v>
      </c>
      <c r="I3174" s="17">
        <f t="shared" ref="I3174:AA3174" si="4879">SUM(I3146,I3124)</f>
        <v>0</v>
      </c>
      <c r="J3174" s="17">
        <f t="shared" si="4879"/>
        <v>0</v>
      </c>
      <c r="K3174" s="17">
        <f t="shared" si="4879"/>
        <v>0</v>
      </c>
      <c r="L3174" s="17">
        <f t="shared" si="4879"/>
        <v>0</v>
      </c>
      <c r="M3174" s="17">
        <f t="shared" si="4879"/>
        <v>0</v>
      </c>
      <c r="N3174" s="17">
        <f t="shared" si="4879"/>
        <v>0</v>
      </c>
      <c r="O3174" s="17">
        <f t="shared" ref="O3174" si="4880">SUM(O3146,O3124)</f>
        <v>0</v>
      </c>
      <c r="P3174" s="17">
        <f t="shared" si="4879"/>
        <v>0</v>
      </c>
      <c r="Q3174" s="17">
        <f t="shared" si="4879"/>
        <v>0</v>
      </c>
      <c r="R3174" s="17">
        <f t="shared" si="4879"/>
        <v>0</v>
      </c>
      <c r="S3174" s="17">
        <f t="shared" si="4879"/>
        <v>0</v>
      </c>
      <c r="T3174" s="17">
        <f t="shared" si="4879"/>
        <v>0</v>
      </c>
      <c r="U3174" s="17">
        <f t="shared" si="4879"/>
        <v>0</v>
      </c>
      <c r="V3174" s="17">
        <f t="shared" si="4879"/>
        <v>0</v>
      </c>
      <c r="W3174" s="17">
        <f t="shared" si="4879"/>
        <v>0</v>
      </c>
      <c r="X3174" s="17">
        <f t="shared" si="4879"/>
        <v>0</v>
      </c>
      <c r="Y3174" s="17">
        <f t="shared" si="4879"/>
        <v>0</v>
      </c>
      <c r="Z3174" s="17">
        <f t="shared" si="4879"/>
        <v>0</v>
      </c>
      <c r="AA3174" s="17">
        <f t="shared" si="4879"/>
        <v>0</v>
      </c>
      <c r="AB3174" s="17">
        <v>0</v>
      </c>
      <c r="AC3174" s="17">
        <v>0</v>
      </c>
      <c r="AD3174" s="17">
        <f t="shared" ref="AD3174:AV3174" si="4881">SUM(AD3146,AD3124)</f>
        <v>0</v>
      </c>
      <c r="AE3174" s="17">
        <f t="shared" si="4881"/>
        <v>0</v>
      </c>
      <c r="AF3174" s="17">
        <f t="shared" si="4881"/>
        <v>0</v>
      </c>
      <c r="AG3174" s="17">
        <f t="shared" si="4881"/>
        <v>0</v>
      </c>
      <c r="AH3174" s="17">
        <f t="shared" si="4881"/>
        <v>0</v>
      </c>
      <c r="AI3174" s="17">
        <f t="shared" si="4881"/>
        <v>0</v>
      </c>
      <c r="AJ3174" s="17">
        <f t="shared" ref="AJ3174" si="4882">SUM(AJ3146,AJ3124)</f>
        <v>0</v>
      </c>
      <c r="AK3174" s="17">
        <f t="shared" si="4881"/>
        <v>0</v>
      </c>
      <c r="AL3174" s="17">
        <f t="shared" si="4881"/>
        <v>0</v>
      </c>
      <c r="AM3174" s="17">
        <f t="shared" si="4881"/>
        <v>0</v>
      </c>
      <c r="AN3174" s="17">
        <f t="shared" si="4881"/>
        <v>0</v>
      </c>
      <c r="AO3174" s="17">
        <f t="shared" si="4881"/>
        <v>0</v>
      </c>
      <c r="AP3174" s="17">
        <f t="shared" si="4881"/>
        <v>0</v>
      </c>
      <c r="AQ3174" s="17">
        <f t="shared" si="4881"/>
        <v>0</v>
      </c>
      <c r="AR3174" s="17">
        <f t="shared" si="4881"/>
        <v>0</v>
      </c>
      <c r="AS3174" s="17">
        <f t="shared" si="4881"/>
        <v>0</v>
      </c>
      <c r="AT3174" s="17">
        <f t="shared" si="4881"/>
        <v>0</v>
      </c>
      <c r="AU3174" s="17">
        <f t="shared" si="4881"/>
        <v>0</v>
      </c>
      <c r="AV3174" s="17">
        <f t="shared" si="4881"/>
        <v>0</v>
      </c>
      <c r="AW3174" s="17">
        <v>0</v>
      </c>
      <c r="AX3174" s="17">
        <v>0</v>
      </c>
      <c r="AY3174" s="17">
        <f t="shared" ref="AY3174:BQ3174" si="4883">SUM(AY3146,AY3124)</f>
        <v>0</v>
      </c>
      <c r="AZ3174" s="17">
        <f t="shared" si="4883"/>
        <v>0</v>
      </c>
      <c r="BA3174" s="17">
        <f t="shared" si="4883"/>
        <v>0</v>
      </c>
      <c r="BB3174" s="17">
        <f t="shared" si="4883"/>
        <v>0</v>
      </c>
      <c r="BC3174" s="17">
        <f t="shared" si="4883"/>
        <v>0</v>
      </c>
      <c r="BD3174" s="17">
        <f t="shared" si="4883"/>
        <v>0</v>
      </c>
      <c r="BE3174" s="17">
        <f t="shared" ref="BE3174" si="4884">SUM(BE3146,BE3124)</f>
        <v>0</v>
      </c>
      <c r="BF3174" s="17">
        <f t="shared" si="4883"/>
        <v>0</v>
      </c>
      <c r="BG3174" s="17">
        <f t="shared" si="4883"/>
        <v>0</v>
      </c>
      <c r="BH3174" s="17">
        <f t="shared" si="4883"/>
        <v>0</v>
      </c>
      <c r="BI3174" s="17">
        <f t="shared" si="4883"/>
        <v>0</v>
      </c>
      <c r="BJ3174" s="17">
        <f t="shared" si="4883"/>
        <v>0</v>
      </c>
      <c r="BK3174" s="17">
        <f t="shared" si="4883"/>
        <v>0</v>
      </c>
      <c r="BL3174" s="17">
        <f t="shared" si="4883"/>
        <v>0</v>
      </c>
      <c r="BM3174" s="17">
        <f t="shared" si="4883"/>
        <v>0</v>
      </c>
      <c r="BN3174" s="17">
        <f t="shared" si="4883"/>
        <v>0</v>
      </c>
      <c r="BO3174" s="17">
        <f t="shared" si="4883"/>
        <v>0</v>
      </c>
      <c r="BP3174" s="17">
        <f t="shared" si="4883"/>
        <v>0</v>
      </c>
      <c r="BQ3174" s="17">
        <f t="shared" si="4883"/>
        <v>0</v>
      </c>
      <c r="BR3174" s="17">
        <v>0</v>
      </c>
      <c r="BS3174" s="17">
        <v>0</v>
      </c>
      <c r="BT3174" s="17" t="e">
        <f>IF(#REF!=0,"-",#REF!/#REF!*100)</f>
        <v>#REF!</v>
      </c>
    </row>
    <row r="3175" spans="1:72" x14ac:dyDescent="0.25">
      <c r="A3175" s="133"/>
      <c r="B3175" s="133"/>
      <c r="C3175" s="133"/>
      <c r="D3175" s="136"/>
      <c r="E3175" s="136"/>
      <c r="F3175" s="136"/>
      <c r="G3175" s="139"/>
      <c r="H3175" s="16" t="s">
        <v>1136</v>
      </c>
      <c r="I3175" s="17">
        <f t="shared" ref="I3175:AA3175" si="4885">SUM(I3150,I3144)</f>
        <v>0</v>
      </c>
      <c r="J3175" s="17">
        <f t="shared" si="4885"/>
        <v>0</v>
      </c>
      <c r="K3175" s="17">
        <f t="shared" si="4885"/>
        <v>0</v>
      </c>
      <c r="L3175" s="17">
        <f t="shared" si="4885"/>
        <v>0</v>
      </c>
      <c r="M3175" s="17">
        <f t="shared" si="4885"/>
        <v>0</v>
      </c>
      <c r="N3175" s="17">
        <f t="shared" si="4885"/>
        <v>0</v>
      </c>
      <c r="O3175" s="17">
        <f t="shared" ref="O3175" si="4886">SUM(O3150,O3144)</f>
        <v>0</v>
      </c>
      <c r="P3175" s="17">
        <f t="shared" si="4885"/>
        <v>0</v>
      </c>
      <c r="Q3175" s="17">
        <f t="shared" si="4885"/>
        <v>0</v>
      </c>
      <c r="R3175" s="17">
        <f t="shared" si="4885"/>
        <v>0</v>
      </c>
      <c r="S3175" s="17">
        <f t="shared" si="4885"/>
        <v>0</v>
      </c>
      <c r="T3175" s="17">
        <f t="shared" si="4885"/>
        <v>0</v>
      </c>
      <c r="U3175" s="17">
        <f t="shared" si="4885"/>
        <v>0</v>
      </c>
      <c r="V3175" s="17">
        <f t="shared" si="4885"/>
        <v>0</v>
      </c>
      <c r="W3175" s="17">
        <f t="shared" si="4885"/>
        <v>0</v>
      </c>
      <c r="X3175" s="17">
        <f t="shared" si="4885"/>
        <v>0</v>
      </c>
      <c r="Y3175" s="17">
        <f t="shared" si="4885"/>
        <v>0</v>
      </c>
      <c r="Z3175" s="17">
        <f t="shared" si="4885"/>
        <v>0</v>
      </c>
      <c r="AA3175" s="17">
        <f t="shared" si="4885"/>
        <v>0</v>
      </c>
      <c r="AB3175" s="17">
        <v>0</v>
      </c>
      <c r="AC3175" s="17">
        <v>0</v>
      </c>
      <c r="AD3175" s="17">
        <f t="shared" ref="AD3175:AV3175" si="4887">SUM(AD3150,AD3144)</f>
        <v>0</v>
      </c>
      <c r="AE3175" s="17">
        <f t="shared" si="4887"/>
        <v>0</v>
      </c>
      <c r="AF3175" s="17">
        <f t="shared" si="4887"/>
        <v>0</v>
      </c>
      <c r="AG3175" s="17">
        <f t="shared" si="4887"/>
        <v>0</v>
      </c>
      <c r="AH3175" s="17">
        <f t="shared" si="4887"/>
        <v>0</v>
      </c>
      <c r="AI3175" s="17">
        <f t="shared" si="4887"/>
        <v>0</v>
      </c>
      <c r="AJ3175" s="17">
        <f t="shared" ref="AJ3175" si="4888">SUM(AJ3150,AJ3144)</f>
        <v>0</v>
      </c>
      <c r="AK3175" s="17">
        <f t="shared" si="4887"/>
        <v>0</v>
      </c>
      <c r="AL3175" s="17">
        <f t="shared" si="4887"/>
        <v>0</v>
      </c>
      <c r="AM3175" s="17">
        <f t="shared" si="4887"/>
        <v>0</v>
      </c>
      <c r="AN3175" s="17">
        <f t="shared" si="4887"/>
        <v>0</v>
      </c>
      <c r="AO3175" s="17">
        <f t="shared" si="4887"/>
        <v>0</v>
      </c>
      <c r="AP3175" s="17">
        <f t="shared" si="4887"/>
        <v>0</v>
      </c>
      <c r="AQ3175" s="17">
        <f t="shared" si="4887"/>
        <v>0</v>
      </c>
      <c r="AR3175" s="17">
        <f t="shared" si="4887"/>
        <v>0</v>
      </c>
      <c r="AS3175" s="17">
        <f t="shared" si="4887"/>
        <v>0</v>
      </c>
      <c r="AT3175" s="17">
        <f t="shared" si="4887"/>
        <v>0</v>
      </c>
      <c r="AU3175" s="17">
        <f t="shared" si="4887"/>
        <v>0</v>
      </c>
      <c r="AV3175" s="17">
        <f t="shared" si="4887"/>
        <v>0</v>
      </c>
      <c r="AW3175" s="17">
        <v>0</v>
      </c>
      <c r="AX3175" s="17">
        <v>0</v>
      </c>
      <c r="AY3175" s="17">
        <f t="shared" ref="AY3175:BQ3175" si="4889">SUM(AY3150,AY3144)</f>
        <v>0</v>
      </c>
      <c r="AZ3175" s="17">
        <f t="shared" si="4889"/>
        <v>0</v>
      </c>
      <c r="BA3175" s="17">
        <f t="shared" si="4889"/>
        <v>0</v>
      </c>
      <c r="BB3175" s="17">
        <f t="shared" si="4889"/>
        <v>0</v>
      </c>
      <c r="BC3175" s="17">
        <f t="shared" si="4889"/>
        <v>0</v>
      </c>
      <c r="BD3175" s="17">
        <f t="shared" si="4889"/>
        <v>0</v>
      </c>
      <c r="BE3175" s="17">
        <f t="shared" ref="BE3175" si="4890">SUM(BE3150,BE3144)</f>
        <v>0</v>
      </c>
      <c r="BF3175" s="17">
        <f t="shared" si="4889"/>
        <v>0</v>
      </c>
      <c r="BG3175" s="17">
        <f t="shared" si="4889"/>
        <v>0</v>
      </c>
      <c r="BH3175" s="17">
        <f t="shared" si="4889"/>
        <v>0</v>
      </c>
      <c r="BI3175" s="17">
        <f t="shared" si="4889"/>
        <v>0</v>
      </c>
      <c r="BJ3175" s="17">
        <f t="shared" si="4889"/>
        <v>0</v>
      </c>
      <c r="BK3175" s="17">
        <f t="shared" si="4889"/>
        <v>0</v>
      </c>
      <c r="BL3175" s="17">
        <f t="shared" si="4889"/>
        <v>0</v>
      </c>
      <c r="BM3175" s="17">
        <f t="shared" si="4889"/>
        <v>0</v>
      </c>
      <c r="BN3175" s="17">
        <f t="shared" si="4889"/>
        <v>0</v>
      </c>
      <c r="BO3175" s="17">
        <f t="shared" si="4889"/>
        <v>0</v>
      </c>
      <c r="BP3175" s="17">
        <f t="shared" si="4889"/>
        <v>0</v>
      </c>
      <c r="BQ3175" s="17">
        <f t="shared" si="4889"/>
        <v>0</v>
      </c>
      <c r="BR3175" s="17">
        <v>0</v>
      </c>
      <c r="BS3175" s="17">
        <v>0</v>
      </c>
      <c r="BT3175" s="17" t="e">
        <f>IF(#REF!=0,"-",#REF!/#REF!*100)</f>
        <v>#REF!</v>
      </c>
    </row>
    <row r="3176" spans="1:72" x14ac:dyDescent="0.25">
      <c r="A3176" s="133"/>
      <c r="B3176" s="133"/>
      <c r="C3176" s="133"/>
      <c r="D3176" s="136"/>
      <c r="E3176" s="136"/>
      <c r="F3176" s="136"/>
      <c r="G3176" s="139"/>
      <c r="H3176" s="16" t="s">
        <v>1137</v>
      </c>
      <c r="I3176" s="17">
        <f t="shared" ref="I3176:AA3176" si="4891">SUM(I3147,I3143,I3135)</f>
        <v>0</v>
      </c>
      <c r="J3176" s="17">
        <f t="shared" si="4891"/>
        <v>0</v>
      </c>
      <c r="K3176" s="17">
        <f t="shared" si="4891"/>
        <v>0</v>
      </c>
      <c r="L3176" s="17">
        <f t="shared" si="4891"/>
        <v>0</v>
      </c>
      <c r="M3176" s="17">
        <f t="shared" si="4891"/>
        <v>0</v>
      </c>
      <c r="N3176" s="17">
        <f t="shared" si="4891"/>
        <v>0</v>
      </c>
      <c r="O3176" s="17">
        <f t="shared" ref="O3176" si="4892">SUM(O3147,O3143,O3135)</f>
        <v>0</v>
      </c>
      <c r="P3176" s="17">
        <f t="shared" si="4891"/>
        <v>0</v>
      </c>
      <c r="Q3176" s="17">
        <f t="shared" si="4891"/>
        <v>0</v>
      </c>
      <c r="R3176" s="17">
        <f t="shared" si="4891"/>
        <v>0</v>
      </c>
      <c r="S3176" s="17">
        <f t="shared" si="4891"/>
        <v>0</v>
      </c>
      <c r="T3176" s="17">
        <f t="shared" si="4891"/>
        <v>0</v>
      </c>
      <c r="U3176" s="17">
        <f t="shared" si="4891"/>
        <v>0</v>
      </c>
      <c r="V3176" s="17">
        <f t="shared" si="4891"/>
        <v>0</v>
      </c>
      <c r="W3176" s="17">
        <f t="shared" si="4891"/>
        <v>0</v>
      </c>
      <c r="X3176" s="17">
        <f t="shared" si="4891"/>
        <v>0</v>
      </c>
      <c r="Y3176" s="17">
        <f t="shared" si="4891"/>
        <v>0</v>
      </c>
      <c r="Z3176" s="17">
        <f t="shared" si="4891"/>
        <v>0</v>
      </c>
      <c r="AA3176" s="17">
        <f t="shared" si="4891"/>
        <v>0</v>
      </c>
      <c r="AB3176" s="17">
        <v>0</v>
      </c>
      <c r="AC3176" s="17">
        <v>0</v>
      </c>
      <c r="AD3176" s="17">
        <f t="shared" ref="AD3176:AV3176" si="4893">SUM(AD3147,AD3143,AD3135)</f>
        <v>0</v>
      </c>
      <c r="AE3176" s="17">
        <f t="shared" si="4893"/>
        <v>0</v>
      </c>
      <c r="AF3176" s="17">
        <f t="shared" si="4893"/>
        <v>0</v>
      </c>
      <c r="AG3176" s="17">
        <f t="shared" si="4893"/>
        <v>0</v>
      </c>
      <c r="AH3176" s="17">
        <f t="shared" si="4893"/>
        <v>0</v>
      </c>
      <c r="AI3176" s="17">
        <f t="shared" si="4893"/>
        <v>0</v>
      </c>
      <c r="AJ3176" s="17">
        <f t="shared" ref="AJ3176" si="4894">SUM(AJ3147,AJ3143,AJ3135)</f>
        <v>0</v>
      </c>
      <c r="AK3176" s="17">
        <f t="shared" si="4893"/>
        <v>0</v>
      </c>
      <c r="AL3176" s="17">
        <f t="shared" si="4893"/>
        <v>0</v>
      </c>
      <c r="AM3176" s="17">
        <f t="shared" si="4893"/>
        <v>0</v>
      </c>
      <c r="AN3176" s="17">
        <f t="shared" si="4893"/>
        <v>0</v>
      </c>
      <c r="AO3176" s="17">
        <f t="shared" si="4893"/>
        <v>0</v>
      </c>
      <c r="AP3176" s="17">
        <f t="shared" si="4893"/>
        <v>0</v>
      </c>
      <c r="AQ3176" s="17">
        <f t="shared" si="4893"/>
        <v>0</v>
      </c>
      <c r="AR3176" s="17">
        <f t="shared" si="4893"/>
        <v>0</v>
      </c>
      <c r="AS3176" s="17">
        <f t="shared" si="4893"/>
        <v>0</v>
      </c>
      <c r="AT3176" s="17">
        <f t="shared" si="4893"/>
        <v>0</v>
      </c>
      <c r="AU3176" s="17">
        <f t="shared" si="4893"/>
        <v>0</v>
      </c>
      <c r="AV3176" s="17">
        <f t="shared" si="4893"/>
        <v>0</v>
      </c>
      <c r="AW3176" s="17">
        <v>0</v>
      </c>
      <c r="AX3176" s="17">
        <v>0</v>
      </c>
      <c r="AY3176" s="17">
        <f t="shared" ref="AY3176:BQ3176" si="4895">SUM(AY3147,AY3143,AY3135)</f>
        <v>0</v>
      </c>
      <c r="AZ3176" s="17">
        <f t="shared" si="4895"/>
        <v>0</v>
      </c>
      <c r="BA3176" s="17">
        <f t="shared" si="4895"/>
        <v>0</v>
      </c>
      <c r="BB3176" s="17">
        <f t="shared" si="4895"/>
        <v>0</v>
      </c>
      <c r="BC3176" s="17">
        <f t="shared" si="4895"/>
        <v>0</v>
      </c>
      <c r="BD3176" s="17">
        <f t="shared" si="4895"/>
        <v>0</v>
      </c>
      <c r="BE3176" s="17">
        <f t="shared" ref="BE3176" si="4896">SUM(BE3147,BE3143,BE3135)</f>
        <v>0</v>
      </c>
      <c r="BF3176" s="17">
        <f t="shared" si="4895"/>
        <v>0</v>
      </c>
      <c r="BG3176" s="17">
        <f t="shared" si="4895"/>
        <v>0</v>
      </c>
      <c r="BH3176" s="17">
        <f t="shared" si="4895"/>
        <v>0</v>
      </c>
      <c r="BI3176" s="17">
        <f t="shared" si="4895"/>
        <v>0</v>
      </c>
      <c r="BJ3176" s="17">
        <f t="shared" si="4895"/>
        <v>0</v>
      </c>
      <c r="BK3176" s="17">
        <f t="shared" si="4895"/>
        <v>0</v>
      </c>
      <c r="BL3176" s="17">
        <f t="shared" si="4895"/>
        <v>0</v>
      </c>
      <c r="BM3176" s="17">
        <f t="shared" si="4895"/>
        <v>0</v>
      </c>
      <c r="BN3176" s="17">
        <f t="shared" si="4895"/>
        <v>0</v>
      </c>
      <c r="BO3176" s="17">
        <f t="shared" si="4895"/>
        <v>0</v>
      </c>
      <c r="BP3176" s="17">
        <f t="shared" si="4895"/>
        <v>0</v>
      </c>
      <c r="BQ3176" s="17">
        <f t="shared" si="4895"/>
        <v>0</v>
      </c>
      <c r="BR3176" s="17">
        <v>0</v>
      </c>
      <c r="BS3176" s="17">
        <v>0</v>
      </c>
      <c r="BT3176" s="17" t="e">
        <f>IF(#REF!=0,"-",#REF!/#REF!*100)</f>
        <v>#REF!</v>
      </c>
    </row>
    <row r="3177" spans="1:72" x14ac:dyDescent="0.25">
      <c r="A3177" s="133"/>
      <c r="B3177" s="133"/>
      <c r="C3177" s="133"/>
      <c r="D3177" s="136"/>
      <c r="E3177" s="136"/>
      <c r="F3177" s="136"/>
      <c r="G3177" s="139"/>
      <c r="H3177" s="16" t="s">
        <v>1138</v>
      </c>
      <c r="I3177" s="17">
        <f t="shared" ref="I3177:AA3177" si="4897">SUM(I3167,I3166,I3164,I3152,I3151,I3148,I3140,I3136,I3130,I3129,I3127,I3125,I3122,I3120,I3116,I3114,I3107,I3106,I3105,I3103,I3101,I3100,I3099,I3097,I3095,I3094,I3093,I3092,I3091,I3089,I3102,I3108,I3109,I3117,I3118,I3153,I3154,I3155,I3156,I3157,I3158)</f>
        <v>0</v>
      </c>
      <c r="J3177" s="17">
        <f t="shared" si="4897"/>
        <v>0</v>
      </c>
      <c r="K3177" s="17">
        <f t="shared" si="4897"/>
        <v>0</v>
      </c>
      <c r="L3177" s="17">
        <f t="shared" si="4897"/>
        <v>0</v>
      </c>
      <c r="M3177" s="17">
        <f t="shared" si="4897"/>
        <v>0</v>
      </c>
      <c r="N3177" s="17">
        <f t="shared" si="4897"/>
        <v>0</v>
      </c>
      <c r="O3177" s="17">
        <f t="shared" ref="O3177" si="4898">SUM(O3167,O3166,O3164,O3152,O3151,O3148,O3140,O3136,O3130,O3129,O3127,O3125,O3122,O3120,O3116,O3114,O3107,O3106,O3105,O3103,O3101,O3100,O3099,O3097,O3095,O3094,O3093,O3092,O3091,O3089,O3102,O3108,O3109,O3117,O3118,O3153,O3154,O3155,O3156,O3157,O3158)</f>
        <v>0</v>
      </c>
      <c r="P3177" s="17">
        <f t="shared" si="4897"/>
        <v>0</v>
      </c>
      <c r="Q3177" s="17">
        <f t="shared" si="4897"/>
        <v>0</v>
      </c>
      <c r="R3177" s="17">
        <f t="shared" si="4897"/>
        <v>0</v>
      </c>
      <c r="S3177" s="17">
        <f t="shared" si="4897"/>
        <v>0</v>
      </c>
      <c r="T3177" s="17">
        <f t="shared" si="4897"/>
        <v>0</v>
      </c>
      <c r="U3177" s="17">
        <f t="shared" si="4897"/>
        <v>0</v>
      </c>
      <c r="V3177" s="17">
        <f t="shared" si="4897"/>
        <v>0</v>
      </c>
      <c r="W3177" s="17">
        <f t="shared" si="4897"/>
        <v>0</v>
      </c>
      <c r="X3177" s="17">
        <f t="shared" si="4897"/>
        <v>0</v>
      </c>
      <c r="Y3177" s="17">
        <f t="shared" si="4897"/>
        <v>0</v>
      </c>
      <c r="Z3177" s="17">
        <f t="shared" si="4897"/>
        <v>0</v>
      </c>
      <c r="AA3177" s="17">
        <f t="shared" si="4897"/>
        <v>0</v>
      </c>
      <c r="AB3177" s="17">
        <v>0</v>
      </c>
      <c r="AC3177" s="17">
        <v>0</v>
      </c>
      <c r="AD3177" s="17">
        <f t="shared" ref="AD3177:AV3177" si="4899">SUM(AD3167,AD3166,AD3164,AD3152,AD3151,AD3148,AD3140,AD3136,AD3130,AD3129,AD3127,AD3125,AD3122,AD3120,AD3116,AD3114,AD3107,AD3106,AD3105,AD3103,AD3101,AD3100,AD3099,AD3097,AD3095,AD3094,AD3093,AD3092,AD3091,AD3089,AD3102,AD3108,AD3109,AD3117,AD3118,AD3153,AD3154,AD3155,AD3156,AD3157,AD3158)</f>
        <v>0</v>
      </c>
      <c r="AE3177" s="17">
        <f t="shared" si="4899"/>
        <v>0</v>
      </c>
      <c r="AF3177" s="17">
        <f t="shared" si="4899"/>
        <v>0</v>
      </c>
      <c r="AG3177" s="17">
        <f t="shared" si="4899"/>
        <v>0</v>
      </c>
      <c r="AH3177" s="17">
        <f t="shared" si="4899"/>
        <v>0</v>
      </c>
      <c r="AI3177" s="17">
        <f t="shared" si="4899"/>
        <v>0</v>
      </c>
      <c r="AJ3177" s="17">
        <f t="shared" ref="AJ3177" si="4900">SUM(AJ3167,AJ3166,AJ3164,AJ3152,AJ3151,AJ3148,AJ3140,AJ3136,AJ3130,AJ3129,AJ3127,AJ3125,AJ3122,AJ3120,AJ3116,AJ3114,AJ3107,AJ3106,AJ3105,AJ3103,AJ3101,AJ3100,AJ3099,AJ3097,AJ3095,AJ3094,AJ3093,AJ3092,AJ3091,AJ3089,AJ3102,AJ3108,AJ3109,AJ3117,AJ3118,AJ3153,AJ3154,AJ3155,AJ3156,AJ3157,AJ3158)</f>
        <v>0</v>
      </c>
      <c r="AK3177" s="17">
        <f t="shared" si="4899"/>
        <v>0</v>
      </c>
      <c r="AL3177" s="17">
        <f t="shared" si="4899"/>
        <v>0</v>
      </c>
      <c r="AM3177" s="17">
        <f t="shared" si="4899"/>
        <v>0</v>
      </c>
      <c r="AN3177" s="17">
        <f t="shared" si="4899"/>
        <v>0</v>
      </c>
      <c r="AO3177" s="17">
        <f t="shared" si="4899"/>
        <v>0</v>
      </c>
      <c r="AP3177" s="17">
        <f t="shared" si="4899"/>
        <v>0</v>
      </c>
      <c r="AQ3177" s="17">
        <f t="shared" si="4899"/>
        <v>0</v>
      </c>
      <c r="AR3177" s="17">
        <f t="shared" si="4899"/>
        <v>0</v>
      </c>
      <c r="AS3177" s="17">
        <f t="shared" si="4899"/>
        <v>0</v>
      </c>
      <c r="AT3177" s="17">
        <f t="shared" si="4899"/>
        <v>0</v>
      </c>
      <c r="AU3177" s="17">
        <f t="shared" si="4899"/>
        <v>0</v>
      </c>
      <c r="AV3177" s="17">
        <f t="shared" si="4899"/>
        <v>0</v>
      </c>
      <c r="AW3177" s="17">
        <v>0</v>
      </c>
      <c r="AX3177" s="17">
        <v>0</v>
      </c>
      <c r="AY3177" s="17">
        <f t="shared" ref="AY3177:BQ3177" si="4901">SUM(AY3167,AY3166,AY3164,AY3152,AY3151,AY3148,AY3140,AY3136,AY3130,AY3129,AY3127,AY3125,AY3122,AY3120,AY3116,AY3114,AY3107,AY3106,AY3105,AY3103,AY3101,AY3100,AY3099,AY3097,AY3095,AY3094,AY3093,AY3092,AY3091,AY3089,AY3102,AY3108,AY3109,AY3117,AY3118,AY3153,AY3154,AY3155,AY3156,AY3157,AY3158)</f>
        <v>4000000</v>
      </c>
      <c r="AZ3177" s="17">
        <f t="shared" si="4901"/>
        <v>1379058</v>
      </c>
      <c r="BA3177" s="17">
        <f t="shared" si="4901"/>
        <v>0</v>
      </c>
      <c r="BB3177" s="17">
        <f t="shared" si="4901"/>
        <v>0</v>
      </c>
      <c r="BC3177" s="17">
        <f t="shared" si="4901"/>
        <v>0</v>
      </c>
      <c r="BD3177" s="17">
        <f t="shared" si="4901"/>
        <v>0</v>
      </c>
      <c r="BE3177" s="17">
        <f t="shared" ref="BE3177" si="4902">SUM(BE3167,BE3166,BE3164,BE3152,BE3151,BE3148,BE3140,BE3136,BE3130,BE3129,BE3127,BE3125,BE3122,BE3120,BE3116,BE3114,BE3107,BE3106,BE3105,BE3103,BE3101,BE3100,BE3099,BE3097,BE3095,BE3094,BE3093,BE3092,BE3091,BE3089,BE3102,BE3108,BE3109,BE3117,BE3118,BE3153,BE3154,BE3155,BE3156,BE3157,BE3158)</f>
        <v>5379058</v>
      </c>
      <c r="BF3177" s="17">
        <f t="shared" si="4901"/>
        <v>0</v>
      </c>
      <c r="BG3177" s="17">
        <f t="shared" si="4901"/>
        <v>0</v>
      </c>
      <c r="BH3177" s="17">
        <f t="shared" si="4901"/>
        <v>1379058</v>
      </c>
      <c r="BI3177" s="17">
        <f t="shared" si="4901"/>
        <v>0</v>
      </c>
      <c r="BJ3177" s="17">
        <f t="shared" si="4901"/>
        <v>0</v>
      </c>
      <c r="BK3177" s="17">
        <f t="shared" si="4901"/>
        <v>0</v>
      </c>
      <c r="BL3177" s="17">
        <f t="shared" si="4901"/>
        <v>0</v>
      </c>
      <c r="BM3177" s="17">
        <f t="shared" si="4901"/>
        <v>0</v>
      </c>
      <c r="BN3177" s="17">
        <f t="shared" si="4901"/>
        <v>0</v>
      </c>
      <c r="BO3177" s="17">
        <f t="shared" si="4901"/>
        <v>0</v>
      </c>
      <c r="BP3177" s="17">
        <f t="shared" si="4901"/>
        <v>0</v>
      </c>
      <c r="BQ3177" s="17">
        <f t="shared" si="4901"/>
        <v>0</v>
      </c>
      <c r="BR3177" s="17">
        <v>1379058</v>
      </c>
      <c r="BS3177" s="17">
        <v>4000000</v>
      </c>
      <c r="BT3177" s="17" t="e">
        <f>IF(#REF!=0,"-",#REF!/#REF!*100)</f>
        <v>#REF!</v>
      </c>
    </row>
    <row r="3178" spans="1:72" x14ac:dyDescent="0.25">
      <c r="A3178" s="133"/>
      <c r="B3178" s="133"/>
      <c r="C3178" s="133"/>
      <c r="D3178" s="136"/>
      <c r="E3178" s="136"/>
      <c r="F3178" s="136"/>
      <c r="G3178" s="139"/>
      <c r="H3178" s="16" t="s">
        <v>1139</v>
      </c>
      <c r="I3178" s="17">
        <f t="shared" ref="I3178:AA3178" si="4903">SUM(I3141,I3138,I3134,I3121,I3113)</f>
        <v>0</v>
      </c>
      <c r="J3178" s="17">
        <f t="shared" si="4903"/>
        <v>0</v>
      </c>
      <c r="K3178" s="17">
        <f t="shared" si="4903"/>
        <v>0</v>
      </c>
      <c r="L3178" s="17">
        <f t="shared" si="4903"/>
        <v>0</v>
      </c>
      <c r="M3178" s="17">
        <f t="shared" si="4903"/>
        <v>0</v>
      </c>
      <c r="N3178" s="17">
        <f t="shared" si="4903"/>
        <v>0</v>
      </c>
      <c r="O3178" s="17">
        <f t="shared" ref="O3178" si="4904">SUM(O3141,O3138,O3134,O3121,O3113)</f>
        <v>0</v>
      </c>
      <c r="P3178" s="17">
        <f t="shared" si="4903"/>
        <v>0</v>
      </c>
      <c r="Q3178" s="17">
        <f t="shared" si="4903"/>
        <v>0</v>
      </c>
      <c r="R3178" s="17">
        <f t="shared" si="4903"/>
        <v>0</v>
      </c>
      <c r="S3178" s="17">
        <f t="shared" si="4903"/>
        <v>0</v>
      </c>
      <c r="T3178" s="17">
        <f t="shared" si="4903"/>
        <v>0</v>
      </c>
      <c r="U3178" s="17">
        <f t="shared" si="4903"/>
        <v>0</v>
      </c>
      <c r="V3178" s="17">
        <f t="shared" si="4903"/>
        <v>0</v>
      </c>
      <c r="W3178" s="17">
        <f t="shared" si="4903"/>
        <v>0</v>
      </c>
      <c r="X3178" s="17">
        <f t="shared" si="4903"/>
        <v>0</v>
      </c>
      <c r="Y3178" s="17">
        <f t="shared" si="4903"/>
        <v>0</v>
      </c>
      <c r="Z3178" s="17">
        <f t="shared" si="4903"/>
        <v>0</v>
      </c>
      <c r="AA3178" s="17">
        <f t="shared" si="4903"/>
        <v>0</v>
      </c>
      <c r="AB3178" s="17">
        <v>0</v>
      </c>
      <c r="AC3178" s="17">
        <v>0</v>
      </c>
      <c r="AD3178" s="17">
        <f t="shared" ref="AD3178:AV3178" si="4905">SUM(AD3141,AD3138,AD3134,AD3121,AD3113)</f>
        <v>0</v>
      </c>
      <c r="AE3178" s="17">
        <f t="shared" si="4905"/>
        <v>0</v>
      </c>
      <c r="AF3178" s="17">
        <f t="shared" si="4905"/>
        <v>0</v>
      </c>
      <c r="AG3178" s="17">
        <f t="shared" si="4905"/>
        <v>0</v>
      </c>
      <c r="AH3178" s="17">
        <f t="shared" si="4905"/>
        <v>0</v>
      </c>
      <c r="AI3178" s="17">
        <f t="shared" si="4905"/>
        <v>0</v>
      </c>
      <c r="AJ3178" s="17">
        <f t="shared" ref="AJ3178" si="4906">SUM(AJ3141,AJ3138,AJ3134,AJ3121,AJ3113)</f>
        <v>0</v>
      </c>
      <c r="AK3178" s="17">
        <f t="shared" si="4905"/>
        <v>0</v>
      </c>
      <c r="AL3178" s="17">
        <f t="shared" si="4905"/>
        <v>0</v>
      </c>
      <c r="AM3178" s="17">
        <f t="shared" si="4905"/>
        <v>0</v>
      </c>
      <c r="AN3178" s="17">
        <f t="shared" si="4905"/>
        <v>0</v>
      </c>
      <c r="AO3178" s="17">
        <f t="shared" si="4905"/>
        <v>0</v>
      </c>
      <c r="AP3178" s="17">
        <f t="shared" si="4905"/>
        <v>0</v>
      </c>
      <c r="AQ3178" s="17">
        <f t="shared" si="4905"/>
        <v>0</v>
      </c>
      <c r="AR3178" s="17">
        <f t="shared" si="4905"/>
        <v>0</v>
      </c>
      <c r="AS3178" s="17">
        <f t="shared" si="4905"/>
        <v>0</v>
      </c>
      <c r="AT3178" s="17">
        <f t="shared" si="4905"/>
        <v>0</v>
      </c>
      <c r="AU3178" s="17">
        <f t="shared" si="4905"/>
        <v>0</v>
      </c>
      <c r="AV3178" s="17">
        <f t="shared" si="4905"/>
        <v>0</v>
      </c>
      <c r="AW3178" s="17">
        <v>0</v>
      </c>
      <c r="AX3178" s="17">
        <v>0</v>
      </c>
      <c r="AY3178" s="17">
        <f t="shared" ref="AY3178:BQ3178" si="4907">SUM(AY3141,AY3138,AY3134,AY3121,AY3113)</f>
        <v>0</v>
      </c>
      <c r="AZ3178" s="17">
        <f t="shared" si="4907"/>
        <v>0</v>
      </c>
      <c r="BA3178" s="17">
        <f t="shared" si="4907"/>
        <v>0</v>
      </c>
      <c r="BB3178" s="17">
        <f t="shared" si="4907"/>
        <v>0</v>
      </c>
      <c r="BC3178" s="17">
        <f t="shared" si="4907"/>
        <v>0</v>
      </c>
      <c r="BD3178" s="17">
        <f t="shared" si="4907"/>
        <v>0</v>
      </c>
      <c r="BE3178" s="17">
        <f t="shared" ref="BE3178" si="4908">SUM(BE3141,BE3138,BE3134,BE3121,BE3113)</f>
        <v>0</v>
      </c>
      <c r="BF3178" s="17">
        <f t="shared" si="4907"/>
        <v>0</v>
      </c>
      <c r="BG3178" s="17">
        <f t="shared" si="4907"/>
        <v>0</v>
      </c>
      <c r="BH3178" s="17">
        <f t="shared" si="4907"/>
        <v>0</v>
      </c>
      <c r="BI3178" s="17">
        <f t="shared" si="4907"/>
        <v>0</v>
      </c>
      <c r="BJ3178" s="17">
        <f t="shared" si="4907"/>
        <v>0</v>
      </c>
      <c r="BK3178" s="17">
        <f t="shared" si="4907"/>
        <v>0</v>
      </c>
      <c r="BL3178" s="17">
        <f t="shared" si="4907"/>
        <v>0</v>
      </c>
      <c r="BM3178" s="17">
        <f t="shared" si="4907"/>
        <v>0</v>
      </c>
      <c r="BN3178" s="17">
        <f t="shared" si="4907"/>
        <v>0</v>
      </c>
      <c r="BO3178" s="17">
        <f t="shared" si="4907"/>
        <v>0</v>
      </c>
      <c r="BP3178" s="17">
        <f t="shared" si="4907"/>
        <v>0</v>
      </c>
      <c r="BQ3178" s="17">
        <f t="shared" si="4907"/>
        <v>0</v>
      </c>
      <c r="BR3178" s="17">
        <v>0</v>
      </c>
      <c r="BS3178" s="17">
        <v>0</v>
      </c>
      <c r="BT3178" s="17" t="e">
        <f>IF(#REF!=0,"-",#REF!/#REF!*100)</f>
        <v>#REF!</v>
      </c>
    </row>
    <row r="3179" spans="1:72" x14ac:dyDescent="0.25">
      <c r="A3179" s="133"/>
      <c r="B3179" s="133"/>
      <c r="C3179" s="133"/>
      <c r="D3179" s="136"/>
      <c r="E3179" s="136"/>
      <c r="F3179" s="136"/>
      <c r="G3179" s="139"/>
      <c r="H3179" s="16" t="s">
        <v>1140</v>
      </c>
      <c r="I3179" s="17">
        <f t="shared" ref="I3179:AA3179" si="4909">SUM(I3168,I3149,I3142,I3126)</f>
        <v>500000</v>
      </c>
      <c r="J3179" s="17">
        <f t="shared" si="4909"/>
        <v>0</v>
      </c>
      <c r="K3179" s="17">
        <f t="shared" si="4909"/>
        <v>0</v>
      </c>
      <c r="L3179" s="17">
        <f t="shared" si="4909"/>
        <v>0</v>
      </c>
      <c r="M3179" s="17">
        <f t="shared" si="4909"/>
        <v>0</v>
      </c>
      <c r="N3179" s="17">
        <f t="shared" si="4909"/>
        <v>0</v>
      </c>
      <c r="O3179" s="17">
        <f t="shared" ref="O3179" si="4910">SUM(O3168,O3149,O3142,O3126)</f>
        <v>500000</v>
      </c>
      <c r="P3179" s="17">
        <f t="shared" si="4909"/>
        <v>0</v>
      </c>
      <c r="Q3179" s="17">
        <f t="shared" si="4909"/>
        <v>0</v>
      </c>
      <c r="R3179" s="17">
        <f t="shared" si="4909"/>
        <v>0</v>
      </c>
      <c r="S3179" s="17">
        <f t="shared" si="4909"/>
        <v>0</v>
      </c>
      <c r="T3179" s="17">
        <f t="shared" si="4909"/>
        <v>0</v>
      </c>
      <c r="U3179" s="17">
        <f t="shared" si="4909"/>
        <v>0</v>
      </c>
      <c r="V3179" s="17">
        <f t="shared" si="4909"/>
        <v>0</v>
      </c>
      <c r="W3179" s="17">
        <f t="shared" si="4909"/>
        <v>0</v>
      </c>
      <c r="X3179" s="17">
        <f t="shared" si="4909"/>
        <v>0</v>
      </c>
      <c r="Y3179" s="17">
        <f t="shared" si="4909"/>
        <v>0</v>
      </c>
      <c r="Z3179" s="17">
        <f t="shared" si="4909"/>
        <v>0</v>
      </c>
      <c r="AA3179" s="17">
        <f t="shared" si="4909"/>
        <v>0</v>
      </c>
      <c r="AB3179" s="17">
        <v>0</v>
      </c>
      <c r="AC3179" s="17">
        <v>500000</v>
      </c>
      <c r="AD3179" s="17">
        <f t="shared" ref="AD3179:AV3179" si="4911">SUM(AD3168,AD3149,AD3142,AD3126)</f>
        <v>0</v>
      </c>
      <c r="AE3179" s="17">
        <f t="shared" si="4911"/>
        <v>0</v>
      </c>
      <c r="AF3179" s="17">
        <f t="shared" si="4911"/>
        <v>0</v>
      </c>
      <c r="AG3179" s="17">
        <f t="shared" si="4911"/>
        <v>0</v>
      </c>
      <c r="AH3179" s="17">
        <f t="shared" si="4911"/>
        <v>0</v>
      </c>
      <c r="AI3179" s="17">
        <f t="shared" si="4911"/>
        <v>0</v>
      </c>
      <c r="AJ3179" s="17">
        <f t="shared" ref="AJ3179" si="4912">SUM(AJ3168,AJ3149,AJ3142,AJ3126)</f>
        <v>0</v>
      </c>
      <c r="AK3179" s="17">
        <f t="shared" si="4911"/>
        <v>0</v>
      </c>
      <c r="AL3179" s="17">
        <f t="shared" si="4911"/>
        <v>0</v>
      </c>
      <c r="AM3179" s="17">
        <f t="shared" si="4911"/>
        <v>0</v>
      </c>
      <c r="AN3179" s="17">
        <f t="shared" si="4911"/>
        <v>0</v>
      </c>
      <c r="AO3179" s="17">
        <f t="shared" si="4911"/>
        <v>0</v>
      </c>
      <c r="AP3179" s="17">
        <f t="shared" si="4911"/>
        <v>0</v>
      </c>
      <c r="AQ3179" s="17">
        <f t="shared" si="4911"/>
        <v>0</v>
      </c>
      <c r="AR3179" s="17">
        <f t="shared" si="4911"/>
        <v>0</v>
      </c>
      <c r="AS3179" s="17">
        <f t="shared" si="4911"/>
        <v>0</v>
      </c>
      <c r="AT3179" s="17">
        <f t="shared" si="4911"/>
        <v>0</v>
      </c>
      <c r="AU3179" s="17">
        <f t="shared" si="4911"/>
        <v>0</v>
      </c>
      <c r="AV3179" s="17">
        <f t="shared" si="4911"/>
        <v>0</v>
      </c>
      <c r="AW3179" s="17">
        <v>0</v>
      </c>
      <c r="AX3179" s="17">
        <v>0</v>
      </c>
      <c r="AY3179" s="17">
        <f t="shared" ref="AY3179:BQ3179" si="4913">SUM(AY3168,AY3149,AY3142,AY3126)</f>
        <v>0</v>
      </c>
      <c r="AZ3179" s="17">
        <f t="shared" si="4913"/>
        <v>0</v>
      </c>
      <c r="BA3179" s="17">
        <f t="shared" si="4913"/>
        <v>0</v>
      </c>
      <c r="BB3179" s="17">
        <f t="shared" si="4913"/>
        <v>0</v>
      </c>
      <c r="BC3179" s="17">
        <f t="shared" si="4913"/>
        <v>0</v>
      </c>
      <c r="BD3179" s="17">
        <f t="shared" si="4913"/>
        <v>0</v>
      </c>
      <c r="BE3179" s="17">
        <f t="shared" ref="BE3179" si="4914">SUM(BE3168,BE3149,BE3142,BE3126)</f>
        <v>0</v>
      </c>
      <c r="BF3179" s="17">
        <f t="shared" si="4913"/>
        <v>0</v>
      </c>
      <c r="BG3179" s="17">
        <f t="shared" si="4913"/>
        <v>0</v>
      </c>
      <c r="BH3179" s="17">
        <f t="shared" si="4913"/>
        <v>0</v>
      </c>
      <c r="BI3179" s="17">
        <f t="shared" si="4913"/>
        <v>0</v>
      </c>
      <c r="BJ3179" s="17">
        <f t="shared" si="4913"/>
        <v>0</v>
      </c>
      <c r="BK3179" s="17">
        <f t="shared" si="4913"/>
        <v>0</v>
      </c>
      <c r="BL3179" s="17">
        <f t="shared" si="4913"/>
        <v>0</v>
      </c>
      <c r="BM3179" s="17">
        <f t="shared" si="4913"/>
        <v>0</v>
      </c>
      <c r="BN3179" s="17">
        <f t="shared" si="4913"/>
        <v>0</v>
      </c>
      <c r="BO3179" s="17">
        <f t="shared" si="4913"/>
        <v>0</v>
      </c>
      <c r="BP3179" s="17">
        <f t="shared" si="4913"/>
        <v>0</v>
      </c>
      <c r="BQ3179" s="17">
        <f t="shared" si="4913"/>
        <v>0</v>
      </c>
      <c r="BR3179" s="17">
        <v>0</v>
      </c>
      <c r="BS3179" s="17">
        <v>0</v>
      </c>
      <c r="BT3179" s="17" t="e">
        <f>IF(#REF!=0,"-",#REF!/#REF!*100)</f>
        <v>#REF!</v>
      </c>
    </row>
    <row r="3180" spans="1:72" ht="15.75" thickBot="1" x14ac:dyDescent="0.3">
      <c r="A3180" s="134"/>
      <c r="B3180" s="134"/>
      <c r="C3180" s="134"/>
      <c r="D3180" s="137"/>
      <c r="E3180" s="137"/>
      <c r="F3180" s="137"/>
      <c r="G3180" s="140"/>
      <c r="H3180" s="18" t="s">
        <v>55</v>
      </c>
      <c r="I3180" s="17">
        <f t="shared" ref="I3180:AA3180" si="4915">SUM(I3173:I3179)</f>
        <v>500000</v>
      </c>
      <c r="J3180" s="17">
        <f t="shared" si="4915"/>
        <v>0</v>
      </c>
      <c r="K3180" s="17">
        <f t="shared" si="4915"/>
        <v>0</v>
      </c>
      <c r="L3180" s="17">
        <f t="shared" si="4915"/>
        <v>0</v>
      </c>
      <c r="M3180" s="17">
        <f t="shared" si="4915"/>
        <v>0</v>
      </c>
      <c r="N3180" s="17">
        <f t="shared" si="4915"/>
        <v>0</v>
      </c>
      <c r="O3180" s="17">
        <f t="shared" ref="O3180" si="4916">SUM(O3173:O3179)</f>
        <v>500000</v>
      </c>
      <c r="P3180" s="17">
        <f t="shared" si="4915"/>
        <v>0</v>
      </c>
      <c r="Q3180" s="17">
        <f t="shared" si="4915"/>
        <v>0</v>
      </c>
      <c r="R3180" s="17">
        <f t="shared" si="4915"/>
        <v>0</v>
      </c>
      <c r="S3180" s="17">
        <f t="shared" si="4915"/>
        <v>0</v>
      </c>
      <c r="T3180" s="17">
        <f t="shared" si="4915"/>
        <v>0</v>
      </c>
      <c r="U3180" s="17">
        <f t="shared" si="4915"/>
        <v>0</v>
      </c>
      <c r="V3180" s="17">
        <f t="shared" si="4915"/>
        <v>0</v>
      </c>
      <c r="W3180" s="17">
        <f t="shared" si="4915"/>
        <v>0</v>
      </c>
      <c r="X3180" s="17">
        <f t="shared" si="4915"/>
        <v>0</v>
      </c>
      <c r="Y3180" s="17">
        <f t="shared" si="4915"/>
        <v>0</v>
      </c>
      <c r="Z3180" s="17">
        <f t="shared" si="4915"/>
        <v>0</v>
      </c>
      <c r="AA3180" s="17">
        <f t="shared" si="4915"/>
        <v>0</v>
      </c>
      <c r="AB3180" s="17">
        <v>0</v>
      </c>
      <c r="AC3180" s="17">
        <v>500000</v>
      </c>
      <c r="AD3180" s="17">
        <f t="shared" ref="AD3180:AV3180" si="4917">SUM(AD3173:AD3179)</f>
        <v>0</v>
      </c>
      <c r="AE3180" s="17">
        <f t="shared" si="4917"/>
        <v>0</v>
      </c>
      <c r="AF3180" s="17">
        <f t="shared" si="4917"/>
        <v>0</v>
      </c>
      <c r="AG3180" s="17">
        <f t="shared" si="4917"/>
        <v>0</v>
      </c>
      <c r="AH3180" s="17">
        <f t="shared" si="4917"/>
        <v>0</v>
      </c>
      <c r="AI3180" s="17">
        <f t="shared" si="4917"/>
        <v>0</v>
      </c>
      <c r="AJ3180" s="17">
        <f t="shared" ref="AJ3180" si="4918">SUM(AJ3173:AJ3179)</f>
        <v>0</v>
      </c>
      <c r="AK3180" s="17">
        <f t="shared" si="4917"/>
        <v>0</v>
      </c>
      <c r="AL3180" s="17">
        <f t="shared" si="4917"/>
        <v>0</v>
      </c>
      <c r="AM3180" s="17">
        <f t="shared" si="4917"/>
        <v>0</v>
      </c>
      <c r="AN3180" s="17">
        <f t="shared" si="4917"/>
        <v>0</v>
      </c>
      <c r="AO3180" s="17">
        <f t="shared" si="4917"/>
        <v>0</v>
      </c>
      <c r="AP3180" s="17">
        <f t="shared" si="4917"/>
        <v>0</v>
      </c>
      <c r="AQ3180" s="17">
        <f t="shared" si="4917"/>
        <v>0</v>
      </c>
      <c r="AR3180" s="17">
        <f t="shared" si="4917"/>
        <v>0</v>
      </c>
      <c r="AS3180" s="17">
        <f t="shared" si="4917"/>
        <v>0</v>
      </c>
      <c r="AT3180" s="17">
        <f t="shared" si="4917"/>
        <v>0</v>
      </c>
      <c r="AU3180" s="17">
        <f t="shared" si="4917"/>
        <v>0</v>
      </c>
      <c r="AV3180" s="17">
        <f t="shared" si="4917"/>
        <v>0</v>
      </c>
      <c r="AW3180" s="17">
        <v>0</v>
      </c>
      <c r="AX3180" s="17">
        <v>0</v>
      </c>
      <c r="AY3180" s="17">
        <f t="shared" ref="AY3180:BQ3180" si="4919">SUM(AY3173:AY3179)</f>
        <v>4000000</v>
      </c>
      <c r="AZ3180" s="17">
        <f t="shared" si="4919"/>
        <v>1379058</v>
      </c>
      <c r="BA3180" s="17">
        <f t="shared" si="4919"/>
        <v>0</v>
      </c>
      <c r="BB3180" s="17">
        <f t="shared" si="4919"/>
        <v>0</v>
      </c>
      <c r="BC3180" s="17">
        <f t="shared" si="4919"/>
        <v>0</v>
      </c>
      <c r="BD3180" s="17">
        <f t="shared" si="4919"/>
        <v>0</v>
      </c>
      <c r="BE3180" s="17">
        <f t="shared" ref="BE3180" si="4920">SUM(BE3173:BE3179)</f>
        <v>5379058</v>
      </c>
      <c r="BF3180" s="17">
        <f t="shared" si="4919"/>
        <v>0</v>
      </c>
      <c r="BG3180" s="17">
        <f t="shared" si="4919"/>
        <v>0</v>
      </c>
      <c r="BH3180" s="17">
        <f t="shared" si="4919"/>
        <v>1379058</v>
      </c>
      <c r="BI3180" s="17">
        <f t="shared" si="4919"/>
        <v>0</v>
      </c>
      <c r="BJ3180" s="17">
        <f t="shared" si="4919"/>
        <v>0</v>
      </c>
      <c r="BK3180" s="17">
        <f t="shared" si="4919"/>
        <v>0</v>
      </c>
      <c r="BL3180" s="17">
        <f t="shared" si="4919"/>
        <v>0</v>
      </c>
      <c r="BM3180" s="17">
        <f t="shared" si="4919"/>
        <v>0</v>
      </c>
      <c r="BN3180" s="17">
        <f t="shared" si="4919"/>
        <v>0</v>
      </c>
      <c r="BO3180" s="17">
        <f t="shared" si="4919"/>
        <v>0</v>
      </c>
      <c r="BP3180" s="17">
        <f t="shared" si="4919"/>
        <v>0</v>
      </c>
      <c r="BQ3180" s="17">
        <f t="shared" si="4919"/>
        <v>0</v>
      </c>
      <c r="BR3180" s="17">
        <v>1379058</v>
      </c>
      <c r="BS3180" s="17">
        <v>4000000</v>
      </c>
      <c r="BT3180" s="17" t="e">
        <f>IF(#REF!=0,"-",#REF!/#REF!*100)</f>
        <v>#REF!</v>
      </c>
    </row>
    <row r="3181" spans="1:72" ht="69.75" customHeight="1" thickBot="1" x14ac:dyDescent="0.3">
      <c r="A3181" s="5" t="s">
        <v>2</v>
      </c>
      <c r="B3181" s="5" t="s">
        <v>3</v>
      </c>
      <c r="C3181" s="5" t="s">
        <v>4</v>
      </c>
      <c r="D3181" s="103" t="s">
        <v>0</v>
      </c>
      <c r="E3181" s="112" t="s">
        <v>5</v>
      </c>
      <c r="F3181" s="112" t="s">
        <v>6</v>
      </c>
      <c r="G3181" s="5" t="s">
        <v>7</v>
      </c>
      <c r="H3181" s="5" t="s">
        <v>8</v>
      </c>
      <c r="I3181" s="89" t="s">
        <v>9</v>
      </c>
      <c r="J3181" s="89" t="s">
        <v>1606</v>
      </c>
      <c r="K3181" s="89" t="s">
        <v>1534</v>
      </c>
      <c r="L3181" s="89" t="s">
        <v>1592</v>
      </c>
      <c r="M3181" s="89" t="s">
        <v>1593</v>
      </c>
      <c r="N3181" s="89" t="s">
        <v>1594</v>
      </c>
      <c r="O3181" s="89" t="s">
        <v>1610</v>
      </c>
      <c r="P3181" s="89" t="s">
        <v>1607</v>
      </c>
      <c r="Q3181" s="89" t="s">
        <v>1595</v>
      </c>
      <c r="R3181" s="89" t="s">
        <v>1596</v>
      </c>
      <c r="S3181" s="89" t="s">
        <v>1597</v>
      </c>
      <c r="T3181" s="89" t="s">
        <v>1598</v>
      </c>
      <c r="U3181" s="89" t="s">
        <v>1599</v>
      </c>
      <c r="V3181" s="89" t="s">
        <v>1600</v>
      </c>
      <c r="W3181" s="89" t="s">
        <v>1608</v>
      </c>
      <c r="X3181" s="89" t="s">
        <v>1609</v>
      </c>
      <c r="Y3181" s="89" t="s">
        <v>1601</v>
      </c>
      <c r="Z3181" s="89" t="s">
        <v>1602</v>
      </c>
      <c r="AA3181" s="89" t="s">
        <v>1603</v>
      </c>
      <c r="AB3181" s="89" t="s">
        <v>1604</v>
      </c>
      <c r="AC3181" s="89" t="s">
        <v>1605</v>
      </c>
      <c r="AD3181" s="90" t="s">
        <v>10</v>
      </c>
      <c r="AE3181" s="90" t="s">
        <v>1606</v>
      </c>
      <c r="AF3181" s="90" t="s">
        <v>1534</v>
      </c>
      <c r="AG3181" s="90" t="s">
        <v>1592</v>
      </c>
      <c r="AH3181" s="90" t="s">
        <v>1593</v>
      </c>
      <c r="AI3181" s="90" t="s">
        <v>1594</v>
      </c>
      <c r="AJ3181" s="90" t="s">
        <v>1611</v>
      </c>
      <c r="AK3181" s="90" t="s">
        <v>1607</v>
      </c>
      <c r="AL3181" s="90" t="s">
        <v>1595</v>
      </c>
      <c r="AM3181" s="90" t="s">
        <v>1596</v>
      </c>
      <c r="AN3181" s="90" t="s">
        <v>1597</v>
      </c>
      <c r="AO3181" s="90" t="s">
        <v>1598</v>
      </c>
      <c r="AP3181" s="90" t="s">
        <v>1599</v>
      </c>
      <c r="AQ3181" s="90" t="s">
        <v>1600</v>
      </c>
      <c r="AR3181" s="90" t="s">
        <v>1608</v>
      </c>
      <c r="AS3181" s="90" t="s">
        <v>1609</v>
      </c>
      <c r="AT3181" s="90" t="s">
        <v>1601</v>
      </c>
      <c r="AU3181" s="90" t="s">
        <v>1602</v>
      </c>
      <c r="AV3181" s="90" t="s">
        <v>1603</v>
      </c>
      <c r="AW3181" s="90" t="s">
        <v>1604</v>
      </c>
      <c r="AX3181" s="90" t="s">
        <v>1605</v>
      </c>
      <c r="AY3181" s="91" t="s">
        <v>11</v>
      </c>
      <c r="AZ3181" s="91" t="s">
        <v>1606</v>
      </c>
      <c r="BA3181" s="91" t="s">
        <v>1534</v>
      </c>
      <c r="BB3181" s="91" t="s">
        <v>1592</v>
      </c>
      <c r="BC3181" s="91" t="s">
        <v>1593</v>
      </c>
      <c r="BD3181" s="91" t="s">
        <v>1594</v>
      </c>
      <c r="BE3181" s="91" t="s">
        <v>1612</v>
      </c>
      <c r="BF3181" s="91" t="s">
        <v>1607</v>
      </c>
      <c r="BG3181" s="91" t="s">
        <v>1595</v>
      </c>
      <c r="BH3181" s="91" t="s">
        <v>1596</v>
      </c>
      <c r="BI3181" s="91" t="s">
        <v>1597</v>
      </c>
      <c r="BJ3181" s="91" t="s">
        <v>1598</v>
      </c>
      <c r="BK3181" s="91" t="s">
        <v>1599</v>
      </c>
      <c r="BL3181" s="91" t="s">
        <v>1600</v>
      </c>
      <c r="BM3181" s="91" t="s">
        <v>1608</v>
      </c>
      <c r="BN3181" s="91" t="s">
        <v>1609</v>
      </c>
      <c r="BO3181" s="91" t="s">
        <v>1601</v>
      </c>
      <c r="BP3181" s="91" t="s">
        <v>1602</v>
      </c>
      <c r="BQ3181" s="91" t="s">
        <v>1603</v>
      </c>
      <c r="BR3181" s="91" t="s">
        <v>1604</v>
      </c>
      <c r="BS3181" s="91" t="s">
        <v>1605</v>
      </c>
      <c r="BT3181" s="5" t="s">
        <v>1671</v>
      </c>
    </row>
    <row r="3182" spans="1:72" x14ac:dyDescent="0.25">
      <c r="A3182" s="6" t="s">
        <v>0</v>
      </c>
      <c r="B3182" s="6" t="s">
        <v>0</v>
      </c>
      <c r="C3182" s="6" t="s">
        <v>0</v>
      </c>
      <c r="D3182" s="104" t="s">
        <v>0</v>
      </c>
      <c r="E3182" s="104" t="s">
        <v>0</v>
      </c>
      <c r="F3182" s="121" t="s">
        <v>0</v>
      </c>
      <c r="G3182" s="7" t="s">
        <v>0</v>
      </c>
      <c r="H3182" s="8" t="s">
        <v>0</v>
      </c>
      <c r="I3182" s="9">
        <v>1</v>
      </c>
      <c r="J3182" s="9">
        <v>2</v>
      </c>
      <c r="K3182" s="9">
        <v>3</v>
      </c>
      <c r="L3182" s="9">
        <v>4</v>
      </c>
      <c r="M3182" s="9">
        <v>5</v>
      </c>
      <c r="N3182" s="9">
        <v>6</v>
      </c>
      <c r="O3182" s="9">
        <v>7</v>
      </c>
      <c r="P3182" s="9">
        <v>8</v>
      </c>
      <c r="Q3182" s="9">
        <v>9</v>
      </c>
      <c r="R3182" s="9">
        <v>10</v>
      </c>
      <c r="S3182" s="9">
        <v>11</v>
      </c>
      <c r="T3182" s="9">
        <v>12</v>
      </c>
      <c r="U3182" s="9">
        <v>13</v>
      </c>
      <c r="V3182" s="9">
        <v>14</v>
      </c>
      <c r="W3182" s="9">
        <v>15</v>
      </c>
      <c r="X3182" s="9">
        <v>16</v>
      </c>
      <c r="Y3182" s="9">
        <v>17</v>
      </c>
      <c r="Z3182" s="9">
        <v>18</v>
      </c>
      <c r="AA3182" s="9">
        <v>19</v>
      </c>
      <c r="AB3182" s="9">
        <v>20</v>
      </c>
      <c r="AC3182" s="9">
        <v>21</v>
      </c>
      <c r="AD3182" s="9">
        <v>1</v>
      </c>
      <c r="AE3182" s="9">
        <v>2</v>
      </c>
      <c r="AF3182" s="9">
        <v>3</v>
      </c>
      <c r="AG3182" s="9">
        <v>4</v>
      </c>
      <c r="AH3182" s="9">
        <v>5</v>
      </c>
      <c r="AI3182" s="9">
        <v>6</v>
      </c>
      <c r="AJ3182" s="9">
        <v>7</v>
      </c>
      <c r="AK3182" s="9">
        <v>8</v>
      </c>
      <c r="AL3182" s="9">
        <v>9</v>
      </c>
      <c r="AM3182" s="9">
        <v>10</v>
      </c>
      <c r="AN3182" s="9">
        <v>11</v>
      </c>
      <c r="AO3182" s="9">
        <v>12</v>
      </c>
      <c r="AP3182" s="9">
        <v>13</v>
      </c>
      <c r="AQ3182" s="9">
        <v>14</v>
      </c>
      <c r="AR3182" s="9">
        <v>15</v>
      </c>
      <c r="AS3182" s="9">
        <v>16</v>
      </c>
      <c r="AT3182" s="9">
        <v>17</v>
      </c>
      <c r="AU3182" s="9">
        <v>18</v>
      </c>
      <c r="AV3182" s="9">
        <v>19</v>
      </c>
      <c r="AW3182" s="9">
        <v>20</v>
      </c>
      <c r="AX3182" s="9">
        <v>21</v>
      </c>
      <c r="AY3182" s="9">
        <v>1</v>
      </c>
      <c r="AZ3182" s="9">
        <v>2</v>
      </c>
      <c r="BA3182" s="9">
        <v>3</v>
      </c>
      <c r="BB3182" s="9">
        <v>4</v>
      </c>
      <c r="BC3182" s="9">
        <v>5</v>
      </c>
      <c r="BD3182" s="9">
        <v>6</v>
      </c>
      <c r="BE3182" s="9">
        <v>7</v>
      </c>
      <c r="BF3182" s="9">
        <v>8</v>
      </c>
      <c r="BG3182" s="9">
        <v>9</v>
      </c>
      <c r="BH3182" s="9">
        <v>10</v>
      </c>
      <c r="BI3182" s="9">
        <v>11</v>
      </c>
      <c r="BJ3182" s="9">
        <v>12</v>
      </c>
      <c r="BK3182" s="9">
        <v>13</v>
      </c>
      <c r="BL3182" s="9">
        <v>14</v>
      </c>
      <c r="BM3182" s="9">
        <v>15</v>
      </c>
      <c r="BN3182" s="9">
        <v>16</v>
      </c>
      <c r="BO3182" s="9">
        <v>17</v>
      </c>
      <c r="BP3182" s="9">
        <v>18</v>
      </c>
      <c r="BQ3182" s="9">
        <v>19</v>
      </c>
      <c r="BR3182" s="9">
        <v>20</v>
      </c>
      <c r="BS3182" s="9">
        <v>21</v>
      </c>
      <c r="BT3182" s="9">
        <v>9</v>
      </c>
    </row>
    <row r="3183" spans="1:72" ht="22.5" x14ac:dyDescent="0.25">
      <c r="A3183" s="1" t="s">
        <v>1063</v>
      </c>
      <c r="B3183" s="1" t="s">
        <v>1</v>
      </c>
      <c r="C3183" s="4" t="s">
        <v>141</v>
      </c>
      <c r="D3183" s="102" t="s">
        <v>1141</v>
      </c>
      <c r="E3183" s="101" t="s">
        <v>0</v>
      </c>
      <c r="F3183" s="101" t="s">
        <v>0</v>
      </c>
      <c r="G3183" s="2" t="s">
        <v>0</v>
      </c>
      <c r="H3183" s="2" t="s">
        <v>1142</v>
      </c>
      <c r="I3183" s="3" t="s">
        <v>0</v>
      </c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>
        <v>0</v>
      </c>
      <c r="AC3183" s="3">
        <v>0</v>
      </c>
      <c r="AD3183" s="3" t="s">
        <v>0</v>
      </c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>
        <v>0</v>
      </c>
      <c r="AX3183" s="3">
        <v>0</v>
      </c>
      <c r="AY3183" s="3" t="s">
        <v>0</v>
      </c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>
        <v>0</v>
      </c>
      <c r="BS3183" s="3">
        <v>0</v>
      </c>
      <c r="BT3183" s="3"/>
    </row>
    <row r="3184" spans="1:72" ht="33.75" x14ac:dyDescent="0.25">
      <c r="A3184" s="1" t="s">
        <v>0</v>
      </c>
      <c r="B3184" s="1" t="s">
        <v>0</v>
      </c>
      <c r="C3184" s="1" t="s">
        <v>0</v>
      </c>
      <c r="D3184" s="101" t="s">
        <v>0</v>
      </c>
      <c r="E3184" s="101" t="s">
        <v>0</v>
      </c>
      <c r="F3184" s="101" t="s">
        <v>0</v>
      </c>
      <c r="G3184" s="2" t="s">
        <v>0</v>
      </c>
      <c r="H3184" s="10" t="s">
        <v>13</v>
      </c>
      <c r="I3184" s="11">
        <f t="shared" ref="I3184:AA3184" si="4921">SUM(I3185,I3193,I3195)</f>
        <v>851700</v>
      </c>
      <c r="J3184" s="11">
        <f t="shared" si="4921"/>
        <v>0</v>
      </c>
      <c r="K3184" s="11">
        <f t="shared" si="4921"/>
        <v>0</v>
      </c>
      <c r="L3184" s="11">
        <f t="shared" si="4921"/>
        <v>0</v>
      </c>
      <c r="M3184" s="11">
        <f t="shared" si="4921"/>
        <v>0</v>
      </c>
      <c r="N3184" s="11">
        <f t="shared" si="4921"/>
        <v>0</v>
      </c>
      <c r="O3184" s="11">
        <f t="shared" ref="O3184" si="4922">SUM(O3185,O3193,O3195)</f>
        <v>851700</v>
      </c>
      <c r="P3184" s="11">
        <f t="shared" si="4921"/>
        <v>41900</v>
      </c>
      <c r="Q3184" s="11">
        <f t="shared" si="4921"/>
        <v>24900</v>
      </c>
      <c r="R3184" s="11">
        <f t="shared" si="4921"/>
        <v>41400</v>
      </c>
      <c r="S3184" s="11">
        <f t="shared" si="4921"/>
        <v>0</v>
      </c>
      <c r="T3184" s="11">
        <f t="shared" si="4921"/>
        <v>0</v>
      </c>
      <c r="U3184" s="11">
        <f t="shared" si="4921"/>
        <v>0</v>
      </c>
      <c r="V3184" s="11">
        <f t="shared" si="4921"/>
        <v>0</v>
      </c>
      <c r="W3184" s="11">
        <f t="shared" si="4921"/>
        <v>0</v>
      </c>
      <c r="X3184" s="11">
        <f t="shared" si="4921"/>
        <v>0</v>
      </c>
      <c r="Y3184" s="11">
        <f t="shared" si="4921"/>
        <v>0</v>
      </c>
      <c r="Z3184" s="11">
        <f t="shared" si="4921"/>
        <v>0</v>
      </c>
      <c r="AA3184" s="11">
        <f t="shared" si="4921"/>
        <v>0</v>
      </c>
      <c r="AB3184" s="11">
        <v>108200</v>
      </c>
      <c r="AC3184" s="11">
        <v>743500</v>
      </c>
      <c r="AD3184" s="11">
        <f t="shared" ref="AD3184:AV3184" si="4923">SUM(AD3185,AD3193,AD3195)</f>
        <v>0</v>
      </c>
      <c r="AE3184" s="11">
        <f t="shared" si="4923"/>
        <v>3606</v>
      </c>
      <c r="AF3184" s="11">
        <f t="shared" si="4923"/>
        <v>0</v>
      </c>
      <c r="AG3184" s="11">
        <f t="shared" si="4923"/>
        <v>0</v>
      </c>
      <c r="AH3184" s="11">
        <f t="shared" si="4923"/>
        <v>0</v>
      </c>
      <c r="AI3184" s="11">
        <f t="shared" si="4923"/>
        <v>0</v>
      </c>
      <c r="AJ3184" s="11">
        <f t="shared" ref="AJ3184" si="4924">SUM(AJ3185,AJ3193,AJ3195)</f>
        <v>3606</v>
      </c>
      <c r="AK3184" s="11">
        <f t="shared" si="4923"/>
        <v>0</v>
      </c>
      <c r="AL3184" s="11">
        <f t="shared" si="4923"/>
        <v>0</v>
      </c>
      <c r="AM3184" s="11">
        <f t="shared" si="4923"/>
        <v>3606</v>
      </c>
      <c r="AN3184" s="11">
        <f t="shared" si="4923"/>
        <v>0</v>
      </c>
      <c r="AO3184" s="11">
        <f t="shared" si="4923"/>
        <v>0</v>
      </c>
      <c r="AP3184" s="11">
        <f t="shared" si="4923"/>
        <v>0</v>
      </c>
      <c r="AQ3184" s="11">
        <f t="shared" si="4923"/>
        <v>0</v>
      </c>
      <c r="AR3184" s="11">
        <f t="shared" si="4923"/>
        <v>0</v>
      </c>
      <c r="AS3184" s="11">
        <f t="shared" si="4923"/>
        <v>0</v>
      </c>
      <c r="AT3184" s="11">
        <f t="shared" si="4923"/>
        <v>0</v>
      </c>
      <c r="AU3184" s="11">
        <f t="shared" si="4923"/>
        <v>0</v>
      </c>
      <c r="AV3184" s="11">
        <f t="shared" si="4923"/>
        <v>0</v>
      </c>
      <c r="AW3184" s="11">
        <v>3606</v>
      </c>
      <c r="AX3184" s="11">
        <v>0</v>
      </c>
      <c r="AY3184" s="11">
        <f t="shared" ref="AY3184:BQ3184" si="4925">SUM(AY3185,AY3193,AY3195)</f>
        <v>34900</v>
      </c>
      <c r="AZ3184" s="11">
        <f t="shared" si="4925"/>
        <v>0</v>
      </c>
      <c r="BA3184" s="11">
        <f t="shared" si="4925"/>
        <v>0</v>
      </c>
      <c r="BB3184" s="11">
        <f t="shared" si="4925"/>
        <v>0</v>
      </c>
      <c r="BC3184" s="11">
        <f t="shared" si="4925"/>
        <v>0</v>
      </c>
      <c r="BD3184" s="11">
        <f t="shared" si="4925"/>
        <v>0</v>
      </c>
      <c r="BE3184" s="11">
        <f t="shared" ref="BE3184" si="4926">SUM(BE3185,BE3193,BE3195)</f>
        <v>34900</v>
      </c>
      <c r="BF3184" s="11">
        <f t="shared" si="4925"/>
        <v>0</v>
      </c>
      <c r="BG3184" s="11">
        <f t="shared" si="4925"/>
        <v>0</v>
      </c>
      <c r="BH3184" s="11">
        <f t="shared" si="4925"/>
        <v>4263</v>
      </c>
      <c r="BI3184" s="11">
        <f t="shared" si="4925"/>
        <v>0</v>
      </c>
      <c r="BJ3184" s="11">
        <f t="shared" si="4925"/>
        <v>0</v>
      </c>
      <c r="BK3184" s="11">
        <f t="shared" si="4925"/>
        <v>0</v>
      </c>
      <c r="BL3184" s="11">
        <f t="shared" si="4925"/>
        <v>0</v>
      </c>
      <c r="BM3184" s="11">
        <f t="shared" si="4925"/>
        <v>0</v>
      </c>
      <c r="BN3184" s="11">
        <f t="shared" si="4925"/>
        <v>0</v>
      </c>
      <c r="BO3184" s="11">
        <f t="shared" si="4925"/>
        <v>0</v>
      </c>
      <c r="BP3184" s="11">
        <f t="shared" si="4925"/>
        <v>0</v>
      </c>
      <c r="BQ3184" s="11">
        <f t="shared" si="4925"/>
        <v>0</v>
      </c>
      <c r="BR3184" s="11">
        <v>4263</v>
      </c>
      <c r="BS3184" s="11">
        <v>30637</v>
      </c>
      <c r="BT3184" s="11" t="e">
        <f>IF(#REF!=0,"-",#REF!/#REF!*100)</f>
        <v>#REF!</v>
      </c>
    </row>
    <row r="3185" spans="1:72" x14ac:dyDescent="0.25">
      <c r="A3185" s="4" t="s">
        <v>1063</v>
      </c>
      <c r="B3185" s="4" t="s">
        <v>1</v>
      </c>
      <c r="C3185" s="4" t="s">
        <v>141</v>
      </c>
      <c r="D3185" s="102" t="s">
        <v>1141</v>
      </c>
      <c r="E3185" s="101" t="s">
        <v>14</v>
      </c>
      <c r="F3185" s="101" t="s">
        <v>0</v>
      </c>
      <c r="G3185" s="2" t="s">
        <v>0</v>
      </c>
      <c r="H3185" s="2" t="s">
        <v>15</v>
      </c>
      <c r="I3185" s="12">
        <f t="shared" ref="I3185:AA3185" si="4927">SUM(I3186:I3187)</f>
        <v>198000</v>
      </c>
      <c r="J3185" s="12">
        <f t="shared" si="4927"/>
        <v>0</v>
      </c>
      <c r="K3185" s="12">
        <f t="shared" si="4927"/>
        <v>0</v>
      </c>
      <c r="L3185" s="12">
        <f t="shared" si="4927"/>
        <v>0</v>
      </c>
      <c r="M3185" s="12">
        <f t="shared" si="4927"/>
        <v>0</v>
      </c>
      <c r="N3185" s="12">
        <f t="shared" si="4927"/>
        <v>0</v>
      </c>
      <c r="O3185" s="12">
        <f t="shared" ref="O3185" si="4928">SUM(O3186:O3187)</f>
        <v>198000</v>
      </c>
      <c r="P3185" s="12">
        <f t="shared" si="4927"/>
        <v>0</v>
      </c>
      <c r="Q3185" s="12">
        <f t="shared" si="4927"/>
        <v>0</v>
      </c>
      <c r="R3185" s="12">
        <f t="shared" si="4927"/>
        <v>0</v>
      </c>
      <c r="S3185" s="12">
        <f t="shared" si="4927"/>
        <v>0</v>
      </c>
      <c r="T3185" s="12">
        <f t="shared" si="4927"/>
        <v>0</v>
      </c>
      <c r="U3185" s="12">
        <f t="shared" si="4927"/>
        <v>0</v>
      </c>
      <c r="V3185" s="12">
        <f t="shared" si="4927"/>
        <v>0</v>
      </c>
      <c r="W3185" s="12">
        <f t="shared" si="4927"/>
        <v>0</v>
      </c>
      <c r="X3185" s="12">
        <f t="shared" si="4927"/>
        <v>0</v>
      </c>
      <c r="Y3185" s="12">
        <f t="shared" si="4927"/>
        <v>0</v>
      </c>
      <c r="Z3185" s="12">
        <f t="shared" si="4927"/>
        <v>0</v>
      </c>
      <c r="AA3185" s="12">
        <f t="shared" si="4927"/>
        <v>0</v>
      </c>
      <c r="AB3185" s="12">
        <v>0</v>
      </c>
      <c r="AC3185" s="12">
        <v>198000</v>
      </c>
      <c r="AD3185" s="12">
        <f t="shared" ref="AD3185:AV3185" si="4929">SUM(AD3186:AD3187)</f>
        <v>0</v>
      </c>
      <c r="AE3185" s="12">
        <f t="shared" si="4929"/>
        <v>0</v>
      </c>
      <c r="AF3185" s="12">
        <f t="shared" si="4929"/>
        <v>0</v>
      </c>
      <c r="AG3185" s="12">
        <f t="shared" si="4929"/>
        <v>0</v>
      </c>
      <c r="AH3185" s="12">
        <f t="shared" si="4929"/>
        <v>0</v>
      </c>
      <c r="AI3185" s="12">
        <f t="shared" si="4929"/>
        <v>0</v>
      </c>
      <c r="AJ3185" s="12">
        <f t="shared" ref="AJ3185" si="4930">SUM(AJ3186:AJ3187)</f>
        <v>0</v>
      </c>
      <c r="AK3185" s="12">
        <f t="shared" si="4929"/>
        <v>0</v>
      </c>
      <c r="AL3185" s="12">
        <f t="shared" si="4929"/>
        <v>0</v>
      </c>
      <c r="AM3185" s="12">
        <f t="shared" si="4929"/>
        <v>0</v>
      </c>
      <c r="AN3185" s="12">
        <f t="shared" si="4929"/>
        <v>0</v>
      </c>
      <c r="AO3185" s="12">
        <f t="shared" si="4929"/>
        <v>0</v>
      </c>
      <c r="AP3185" s="12">
        <f t="shared" si="4929"/>
        <v>0</v>
      </c>
      <c r="AQ3185" s="12">
        <f t="shared" si="4929"/>
        <v>0</v>
      </c>
      <c r="AR3185" s="12">
        <f t="shared" si="4929"/>
        <v>0</v>
      </c>
      <c r="AS3185" s="12">
        <f t="shared" si="4929"/>
        <v>0</v>
      </c>
      <c r="AT3185" s="12">
        <f t="shared" si="4929"/>
        <v>0</v>
      </c>
      <c r="AU3185" s="12">
        <f t="shared" si="4929"/>
        <v>0</v>
      </c>
      <c r="AV3185" s="12">
        <f t="shared" si="4929"/>
        <v>0</v>
      </c>
      <c r="AW3185" s="12">
        <v>0</v>
      </c>
      <c r="AX3185" s="12">
        <v>0</v>
      </c>
      <c r="AY3185" s="12">
        <f t="shared" ref="AY3185:BQ3185" si="4931">SUM(AY3186:AY3187)</f>
        <v>0</v>
      </c>
      <c r="AZ3185" s="12">
        <f t="shared" si="4931"/>
        <v>0</v>
      </c>
      <c r="BA3185" s="12">
        <f t="shared" si="4931"/>
        <v>0</v>
      </c>
      <c r="BB3185" s="12">
        <f t="shared" si="4931"/>
        <v>0</v>
      </c>
      <c r="BC3185" s="12">
        <f t="shared" si="4931"/>
        <v>0</v>
      </c>
      <c r="BD3185" s="12">
        <f t="shared" si="4931"/>
        <v>0</v>
      </c>
      <c r="BE3185" s="12">
        <f t="shared" ref="BE3185" si="4932">SUM(BE3186:BE3187)</f>
        <v>0</v>
      </c>
      <c r="BF3185" s="12">
        <f t="shared" si="4931"/>
        <v>0</v>
      </c>
      <c r="BG3185" s="12">
        <f t="shared" si="4931"/>
        <v>0</v>
      </c>
      <c r="BH3185" s="12">
        <f t="shared" si="4931"/>
        <v>0</v>
      </c>
      <c r="BI3185" s="12">
        <f t="shared" si="4931"/>
        <v>0</v>
      </c>
      <c r="BJ3185" s="12">
        <f t="shared" si="4931"/>
        <v>0</v>
      </c>
      <c r="BK3185" s="12">
        <f t="shared" si="4931"/>
        <v>0</v>
      </c>
      <c r="BL3185" s="12">
        <f t="shared" si="4931"/>
        <v>0</v>
      </c>
      <c r="BM3185" s="12">
        <f t="shared" si="4931"/>
        <v>0</v>
      </c>
      <c r="BN3185" s="12">
        <f t="shared" si="4931"/>
        <v>0</v>
      </c>
      <c r="BO3185" s="12">
        <f t="shared" si="4931"/>
        <v>0</v>
      </c>
      <c r="BP3185" s="12">
        <f t="shared" si="4931"/>
        <v>0</v>
      </c>
      <c r="BQ3185" s="12">
        <f t="shared" si="4931"/>
        <v>0</v>
      </c>
      <c r="BR3185" s="12">
        <v>0</v>
      </c>
      <c r="BS3185" s="12">
        <v>0</v>
      </c>
      <c r="BT3185" s="12" t="e">
        <f>IF(#REF!=0,"-",#REF!/#REF!*100)</f>
        <v>#REF!</v>
      </c>
    </row>
    <row r="3186" spans="1:72" x14ac:dyDescent="0.25">
      <c r="A3186" s="4" t="s">
        <v>1063</v>
      </c>
      <c r="B3186" s="4" t="s">
        <v>1</v>
      </c>
      <c r="C3186" s="4" t="s">
        <v>141</v>
      </c>
      <c r="D3186" s="102" t="s">
        <v>1141</v>
      </c>
      <c r="E3186" s="113">
        <v>6111</v>
      </c>
      <c r="F3186" s="102"/>
      <c r="G3186" s="98" t="s">
        <v>1654</v>
      </c>
      <c r="H3186" s="13" t="s">
        <v>16</v>
      </c>
      <c r="I3186" s="14">
        <v>156000</v>
      </c>
      <c r="J3186" s="14"/>
      <c r="K3186" s="14"/>
      <c r="L3186" s="14"/>
      <c r="M3186" s="14"/>
      <c r="N3186" s="14"/>
      <c r="O3186" s="14">
        <f t="shared" si="4870"/>
        <v>156000</v>
      </c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>
        <v>0</v>
      </c>
      <c r="AC3186" s="14">
        <v>156000</v>
      </c>
      <c r="AD3186" s="14">
        <v>0</v>
      </c>
      <c r="AE3186" s="14"/>
      <c r="AF3186" s="14"/>
      <c r="AG3186" s="14"/>
      <c r="AH3186" s="14"/>
      <c r="AI3186" s="14"/>
      <c r="AJ3186" s="14">
        <f t="shared" si="4871"/>
        <v>0</v>
      </c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>
        <v>0</v>
      </c>
      <c r="AX3186" s="14">
        <v>0</v>
      </c>
      <c r="AY3186" s="14">
        <v>0</v>
      </c>
      <c r="AZ3186" s="14"/>
      <c r="BA3186" s="14"/>
      <c r="BB3186" s="14"/>
      <c r="BC3186" s="14"/>
      <c r="BD3186" s="14"/>
      <c r="BE3186" s="14">
        <f t="shared" si="4872"/>
        <v>0</v>
      </c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>
        <v>0</v>
      </c>
      <c r="BS3186" s="14">
        <v>0</v>
      </c>
      <c r="BT3186" s="14" t="e">
        <f>IF(#REF!=0,"-",#REF!/#REF!*100)</f>
        <v>#REF!</v>
      </c>
    </row>
    <row r="3187" spans="1:72" x14ac:dyDescent="0.25">
      <c r="A3187" s="1" t="s">
        <v>1063</v>
      </c>
      <c r="B3187" s="1" t="s">
        <v>1</v>
      </c>
      <c r="C3187" s="1" t="s">
        <v>141</v>
      </c>
      <c r="D3187" s="105" t="s">
        <v>1141</v>
      </c>
      <c r="E3187" s="105" t="s">
        <v>18</v>
      </c>
      <c r="F3187" s="102" t="s">
        <v>0</v>
      </c>
      <c r="G3187" s="13" t="s">
        <v>0</v>
      </c>
      <c r="H3187" s="2" t="s">
        <v>19</v>
      </c>
      <c r="I3187" s="12">
        <f t="shared" ref="I3187:AA3187" si="4933">SUM(I3188:I3192)</f>
        <v>42000</v>
      </c>
      <c r="J3187" s="12">
        <f t="shared" si="4933"/>
        <v>0</v>
      </c>
      <c r="K3187" s="12">
        <f t="shared" si="4933"/>
        <v>0</v>
      </c>
      <c r="L3187" s="12">
        <f t="shared" si="4933"/>
        <v>0</v>
      </c>
      <c r="M3187" s="12">
        <f t="shared" si="4933"/>
        <v>0</v>
      </c>
      <c r="N3187" s="12">
        <f t="shared" si="4933"/>
        <v>0</v>
      </c>
      <c r="O3187" s="12">
        <f t="shared" si="4933"/>
        <v>42000</v>
      </c>
      <c r="P3187" s="12">
        <f t="shared" si="4933"/>
        <v>0</v>
      </c>
      <c r="Q3187" s="12">
        <f t="shared" si="4933"/>
        <v>0</v>
      </c>
      <c r="R3187" s="12">
        <f t="shared" si="4933"/>
        <v>0</v>
      </c>
      <c r="S3187" s="12">
        <f t="shared" si="4933"/>
        <v>0</v>
      </c>
      <c r="T3187" s="12">
        <f t="shared" si="4933"/>
        <v>0</v>
      </c>
      <c r="U3187" s="12">
        <f t="shared" si="4933"/>
        <v>0</v>
      </c>
      <c r="V3187" s="12">
        <f t="shared" si="4933"/>
        <v>0</v>
      </c>
      <c r="W3187" s="12">
        <f t="shared" si="4933"/>
        <v>0</v>
      </c>
      <c r="X3187" s="12">
        <f t="shared" si="4933"/>
        <v>0</v>
      </c>
      <c r="Y3187" s="12">
        <f t="shared" si="4933"/>
        <v>0</v>
      </c>
      <c r="Z3187" s="12">
        <f t="shared" si="4933"/>
        <v>0</v>
      </c>
      <c r="AA3187" s="12">
        <f t="shared" si="4933"/>
        <v>0</v>
      </c>
      <c r="AB3187" s="12">
        <v>0</v>
      </c>
      <c r="AC3187" s="12">
        <v>42000</v>
      </c>
      <c r="AD3187" s="12">
        <f t="shared" ref="AD3187:AV3187" si="4934">SUM(AD3188:AD3192)</f>
        <v>0</v>
      </c>
      <c r="AE3187" s="12">
        <f t="shared" si="4934"/>
        <v>0</v>
      </c>
      <c r="AF3187" s="12">
        <f t="shared" si="4934"/>
        <v>0</v>
      </c>
      <c r="AG3187" s="12">
        <f t="shared" si="4934"/>
        <v>0</v>
      </c>
      <c r="AH3187" s="12">
        <f t="shared" si="4934"/>
        <v>0</v>
      </c>
      <c r="AI3187" s="12">
        <f t="shared" si="4934"/>
        <v>0</v>
      </c>
      <c r="AJ3187" s="12">
        <f t="shared" si="4934"/>
        <v>0</v>
      </c>
      <c r="AK3187" s="12">
        <f t="shared" si="4934"/>
        <v>0</v>
      </c>
      <c r="AL3187" s="12">
        <f t="shared" si="4934"/>
        <v>0</v>
      </c>
      <c r="AM3187" s="12">
        <f t="shared" si="4934"/>
        <v>0</v>
      </c>
      <c r="AN3187" s="12">
        <f t="shared" si="4934"/>
        <v>0</v>
      </c>
      <c r="AO3187" s="12">
        <f t="shared" si="4934"/>
        <v>0</v>
      </c>
      <c r="AP3187" s="12">
        <f t="shared" si="4934"/>
        <v>0</v>
      </c>
      <c r="AQ3187" s="12">
        <f t="shared" si="4934"/>
        <v>0</v>
      </c>
      <c r="AR3187" s="12">
        <f t="shared" si="4934"/>
        <v>0</v>
      </c>
      <c r="AS3187" s="12">
        <f t="shared" si="4934"/>
        <v>0</v>
      </c>
      <c r="AT3187" s="12">
        <f t="shared" si="4934"/>
        <v>0</v>
      </c>
      <c r="AU3187" s="12">
        <f t="shared" si="4934"/>
        <v>0</v>
      </c>
      <c r="AV3187" s="12">
        <f t="shared" si="4934"/>
        <v>0</v>
      </c>
      <c r="AW3187" s="12">
        <v>0</v>
      </c>
      <c r="AX3187" s="12">
        <v>0</v>
      </c>
      <c r="AY3187" s="12">
        <f t="shared" ref="AY3187:BQ3187" si="4935">SUM(AY3188:AY3192)</f>
        <v>0</v>
      </c>
      <c r="AZ3187" s="12">
        <f t="shared" si="4935"/>
        <v>0</v>
      </c>
      <c r="BA3187" s="12">
        <f t="shared" si="4935"/>
        <v>0</v>
      </c>
      <c r="BB3187" s="12">
        <f t="shared" si="4935"/>
        <v>0</v>
      </c>
      <c r="BC3187" s="12">
        <f t="shared" si="4935"/>
        <v>0</v>
      </c>
      <c r="BD3187" s="12">
        <f t="shared" si="4935"/>
        <v>0</v>
      </c>
      <c r="BE3187" s="12">
        <f t="shared" si="4935"/>
        <v>0</v>
      </c>
      <c r="BF3187" s="12">
        <f t="shared" si="4935"/>
        <v>0</v>
      </c>
      <c r="BG3187" s="12">
        <f t="shared" si="4935"/>
        <v>0</v>
      </c>
      <c r="BH3187" s="12">
        <f t="shared" si="4935"/>
        <v>0</v>
      </c>
      <c r="BI3187" s="12">
        <f t="shared" si="4935"/>
        <v>0</v>
      </c>
      <c r="BJ3187" s="12">
        <f t="shared" si="4935"/>
        <v>0</v>
      </c>
      <c r="BK3187" s="12">
        <f t="shared" si="4935"/>
        <v>0</v>
      </c>
      <c r="BL3187" s="12">
        <f t="shared" si="4935"/>
        <v>0</v>
      </c>
      <c r="BM3187" s="12">
        <f t="shared" si="4935"/>
        <v>0</v>
      </c>
      <c r="BN3187" s="12">
        <f t="shared" si="4935"/>
        <v>0</v>
      </c>
      <c r="BO3187" s="12">
        <f t="shared" si="4935"/>
        <v>0</v>
      </c>
      <c r="BP3187" s="12">
        <f t="shared" si="4935"/>
        <v>0</v>
      </c>
      <c r="BQ3187" s="12">
        <f t="shared" si="4935"/>
        <v>0</v>
      </c>
      <c r="BR3187" s="12">
        <v>0</v>
      </c>
      <c r="BS3187" s="12">
        <v>0</v>
      </c>
      <c r="BT3187" s="12" t="e">
        <f>IF(#REF!=0,"-",#REF!/#REF!*100)</f>
        <v>#REF!</v>
      </c>
    </row>
    <row r="3188" spans="1:72" ht="22.5" x14ac:dyDescent="0.25">
      <c r="A3188" s="4" t="s">
        <v>1063</v>
      </c>
      <c r="B3188" s="4" t="s">
        <v>1</v>
      </c>
      <c r="C3188" s="4" t="s">
        <v>141</v>
      </c>
      <c r="D3188" s="102" t="s">
        <v>1141</v>
      </c>
      <c r="E3188" s="113">
        <v>6112</v>
      </c>
      <c r="F3188" s="102" t="s">
        <v>1143</v>
      </c>
      <c r="G3188" s="98" t="s">
        <v>1654</v>
      </c>
      <c r="H3188" s="13" t="s">
        <v>57</v>
      </c>
      <c r="I3188" s="14">
        <v>16000</v>
      </c>
      <c r="J3188" s="14"/>
      <c r="K3188" s="14"/>
      <c r="L3188" s="14"/>
      <c r="M3188" s="14"/>
      <c r="N3188" s="14"/>
      <c r="O3188" s="14">
        <f t="shared" si="4870"/>
        <v>16000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>
        <v>0</v>
      </c>
      <c r="AC3188" s="14">
        <v>16000</v>
      </c>
      <c r="AD3188" s="14">
        <v>0</v>
      </c>
      <c r="AE3188" s="14"/>
      <c r="AF3188" s="14"/>
      <c r="AG3188" s="14"/>
      <c r="AH3188" s="14"/>
      <c r="AI3188" s="14"/>
      <c r="AJ3188" s="14">
        <f t="shared" si="4871"/>
        <v>0</v>
      </c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>
        <v>0</v>
      </c>
      <c r="AX3188" s="14">
        <v>0</v>
      </c>
      <c r="AY3188" s="14">
        <v>0</v>
      </c>
      <c r="AZ3188" s="14"/>
      <c r="BA3188" s="14"/>
      <c r="BB3188" s="14"/>
      <c r="BC3188" s="14"/>
      <c r="BD3188" s="14"/>
      <c r="BE3188" s="14">
        <f t="shared" si="4872"/>
        <v>0</v>
      </c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>
        <v>0</v>
      </c>
      <c r="BS3188" s="14">
        <v>0</v>
      </c>
      <c r="BT3188" s="14" t="e">
        <f>IF(#REF!=0,"-",#REF!/#REF!*100)</f>
        <v>#REF!</v>
      </c>
    </row>
    <row r="3189" spans="1:72" x14ac:dyDescent="0.25">
      <c r="A3189" s="4" t="s">
        <v>1063</v>
      </c>
      <c r="B3189" s="4" t="s">
        <v>1</v>
      </c>
      <c r="C3189" s="4" t="s">
        <v>141</v>
      </c>
      <c r="D3189" s="102" t="s">
        <v>1141</v>
      </c>
      <c r="E3189" s="113">
        <v>6112</v>
      </c>
      <c r="F3189" s="102" t="s">
        <v>1144</v>
      </c>
      <c r="G3189" s="98" t="s">
        <v>1654</v>
      </c>
      <c r="H3189" s="13" t="s">
        <v>22</v>
      </c>
      <c r="I3189" s="14">
        <v>16000</v>
      </c>
      <c r="J3189" s="14"/>
      <c r="K3189" s="14"/>
      <c r="L3189" s="14"/>
      <c r="M3189" s="14"/>
      <c r="N3189" s="14"/>
      <c r="O3189" s="14">
        <f t="shared" si="4870"/>
        <v>16000</v>
      </c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>
        <v>0</v>
      </c>
      <c r="AC3189" s="14">
        <v>16000</v>
      </c>
      <c r="AD3189" s="14">
        <v>0</v>
      </c>
      <c r="AE3189" s="14"/>
      <c r="AF3189" s="14"/>
      <c r="AG3189" s="14"/>
      <c r="AH3189" s="14"/>
      <c r="AI3189" s="14"/>
      <c r="AJ3189" s="14">
        <f t="shared" si="4871"/>
        <v>0</v>
      </c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>
        <v>0</v>
      </c>
      <c r="AX3189" s="14">
        <v>0</v>
      </c>
      <c r="AY3189" s="14">
        <v>0</v>
      </c>
      <c r="AZ3189" s="14"/>
      <c r="BA3189" s="14"/>
      <c r="BB3189" s="14"/>
      <c r="BC3189" s="14"/>
      <c r="BD3189" s="14"/>
      <c r="BE3189" s="14">
        <f t="shared" si="4872"/>
        <v>0</v>
      </c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>
        <v>0</v>
      </c>
      <c r="BS3189" s="14">
        <v>0</v>
      </c>
      <c r="BT3189" s="14" t="e">
        <f>IF(#REF!=0,"-",#REF!/#REF!*100)</f>
        <v>#REF!</v>
      </c>
    </row>
    <row r="3190" spans="1:72" x14ac:dyDescent="0.25">
      <c r="A3190" s="4" t="s">
        <v>1063</v>
      </c>
      <c r="B3190" s="4" t="s">
        <v>1</v>
      </c>
      <c r="C3190" s="4" t="s">
        <v>141</v>
      </c>
      <c r="D3190" s="102" t="s">
        <v>1141</v>
      </c>
      <c r="E3190" s="113">
        <v>6112</v>
      </c>
      <c r="F3190" s="102" t="s">
        <v>1145</v>
      </c>
      <c r="G3190" s="98" t="s">
        <v>1654</v>
      </c>
      <c r="H3190" s="13" t="s">
        <v>23</v>
      </c>
      <c r="I3190" s="14">
        <v>10000</v>
      </c>
      <c r="J3190" s="14"/>
      <c r="K3190" s="14"/>
      <c r="L3190" s="14"/>
      <c r="M3190" s="14"/>
      <c r="N3190" s="14"/>
      <c r="O3190" s="14">
        <f t="shared" si="4870"/>
        <v>10000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>
        <v>0</v>
      </c>
      <c r="AC3190" s="14">
        <v>10000</v>
      </c>
      <c r="AD3190" s="14">
        <v>0</v>
      </c>
      <c r="AE3190" s="14"/>
      <c r="AF3190" s="14"/>
      <c r="AG3190" s="14"/>
      <c r="AH3190" s="14"/>
      <c r="AI3190" s="14"/>
      <c r="AJ3190" s="14">
        <f t="shared" si="4871"/>
        <v>0</v>
      </c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>
        <v>0</v>
      </c>
      <c r="AX3190" s="14">
        <v>0</v>
      </c>
      <c r="AY3190" s="14">
        <v>0</v>
      </c>
      <c r="AZ3190" s="14"/>
      <c r="BA3190" s="14"/>
      <c r="BB3190" s="14"/>
      <c r="BC3190" s="14"/>
      <c r="BD3190" s="14"/>
      <c r="BE3190" s="14">
        <f t="shared" si="4872"/>
        <v>0</v>
      </c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>
        <v>0</v>
      </c>
      <c r="BS3190" s="14">
        <v>0</v>
      </c>
      <c r="BT3190" s="14" t="e">
        <f>IF(#REF!=0,"-",#REF!/#REF!*100)</f>
        <v>#REF!</v>
      </c>
    </row>
    <row r="3191" spans="1:72" x14ac:dyDescent="0.25">
      <c r="A3191" s="4" t="s">
        <v>1063</v>
      </c>
      <c r="B3191" s="4" t="s">
        <v>1</v>
      </c>
      <c r="C3191" s="4" t="s">
        <v>141</v>
      </c>
      <c r="D3191" s="102" t="s">
        <v>1141</v>
      </c>
      <c r="E3191" s="113">
        <v>6112</v>
      </c>
      <c r="F3191" s="102" t="s">
        <v>1146</v>
      </c>
      <c r="G3191" s="98" t="s">
        <v>1654</v>
      </c>
      <c r="H3191" s="13" t="s">
        <v>21</v>
      </c>
      <c r="I3191" s="14">
        <v>0</v>
      </c>
      <c r="J3191" s="14"/>
      <c r="K3191" s="14"/>
      <c r="L3191" s="14"/>
      <c r="M3191" s="14"/>
      <c r="N3191" s="14"/>
      <c r="O3191" s="14">
        <f t="shared" si="4870"/>
        <v>0</v>
      </c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>
        <v>0</v>
      </c>
      <c r="AC3191" s="14">
        <v>0</v>
      </c>
      <c r="AD3191" s="14">
        <v>0</v>
      </c>
      <c r="AE3191" s="14"/>
      <c r="AF3191" s="14"/>
      <c r="AG3191" s="14"/>
      <c r="AH3191" s="14"/>
      <c r="AI3191" s="14"/>
      <c r="AJ3191" s="14">
        <f t="shared" si="4871"/>
        <v>0</v>
      </c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>
        <v>0</v>
      </c>
      <c r="AX3191" s="14">
        <v>0</v>
      </c>
      <c r="AY3191" s="14">
        <v>0</v>
      </c>
      <c r="AZ3191" s="14"/>
      <c r="BA3191" s="14"/>
      <c r="BB3191" s="14"/>
      <c r="BC3191" s="14"/>
      <c r="BD3191" s="14"/>
      <c r="BE3191" s="14">
        <f t="shared" si="4872"/>
        <v>0</v>
      </c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>
        <v>0</v>
      </c>
      <c r="BS3191" s="14">
        <v>0</v>
      </c>
      <c r="BT3191" s="14" t="e">
        <f>IF(#REF!=0,"-",#REF!/#REF!*100)</f>
        <v>#REF!</v>
      </c>
    </row>
    <row r="3192" spans="1:72" x14ac:dyDescent="0.25">
      <c r="A3192" s="4" t="s">
        <v>1063</v>
      </c>
      <c r="B3192" s="4" t="s">
        <v>1</v>
      </c>
      <c r="C3192" s="4" t="s">
        <v>141</v>
      </c>
      <c r="D3192" s="102" t="s">
        <v>1141</v>
      </c>
      <c r="E3192" s="113">
        <v>6112</v>
      </c>
      <c r="F3192" s="102" t="s">
        <v>1147</v>
      </c>
      <c r="G3192" s="98" t="s">
        <v>1654</v>
      </c>
      <c r="H3192" s="13" t="s">
        <v>24</v>
      </c>
      <c r="I3192" s="14">
        <v>0</v>
      </c>
      <c r="J3192" s="14"/>
      <c r="K3192" s="14"/>
      <c r="L3192" s="14"/>
      <c r="M3192" s="14"/>
      <c r="N3192" s="14"/>
      <c r="O3192" s="14">
        <f t="shared" si="4870"/>
        <v>0</v>
      </c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>
        <v>0</v>
      </c>
      <c r="AC3192" s="14">
        <v>0</v>
      </c>
      <c r="AD3192" s="14">
        <v>0</v>
      </c>
      <c r="AE3192" s="14"/>
      <c r="AF3192" s="14"/>
      <c r="AG3192" s="14"/>
      <c r="AH3192" s="14"/>
      <c r="AI3192" s="14"/>
      <c r="AJ3192" s="14">
        <f t="shared" si="4871"/>
        <v>0</v>
      </c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>
        <v>0</v>
      </c>
      <c r="AX3192" s="14">
        <v>0</v>
      </c>
      <c r="AY3192" s="14">
        <v>0</v>
      </c>
      <c r="AZ3192" s="14"/>
      <c r="BA3192" s="14"/>
      <c r="BB3192" s="14"/>
      <c r="BC3192" s="14"/>
      <c r="BD3192" s="14"/>
      <c r="BE3192" s="14">
        <f t="shared" si="4872"/>
        <v>0</v>
      </c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>
        <v>0</v>
      </c>
      <c r="BS3192" s="14">
        <v>0</v>
      </c>
      <c r="BT3192" s="14" t="e">
        <f>IF(#REF!=0,"-",#REF!/#REF!*100)</f>
        <v>#REF!</v>
      </c>
    </row>
    <row r="3193" spans="1:72" ht="22.5" x14ac:dyDescent="0.25">
      <c r="A3193" s="4" t="s">
        <v>1063</v>
      </c>
      <c r="B3193" s="4" t="s">
        <v>1</v>
      </c>
      <c r="C3193" s="4" t="s">
        <v>141</v>
      </c>
      <c r="D3193" s="102" t="s">
        <v>1141</v>
      </c>
      <c r="E3193" s="101" t="s">
        <v>25</v>
      </c>
      <c r="F3193" s="101" t="s">
        <v>0</v>
      </c>
      <c r="G3193" s="2" t="s">
        <v>0</v>
      </c>
      <c r="H3193" s="2" t="s">
        <v>26</v>
      </c>
      <c r="I3193" s="12">
        <f t="shared" ref="I3193:AA3193" si="4936">SUM(I3194)</f>
        <v>20000</v>
      </c>
      <c r="J3193" s="12">
        <f t="shared" si="4936"/>
        <v>0</v>
      </c>
      <c r="K3193" s="12">
        <f t="shared" si="4936"/>
        <v>0</v>
      </c>
      <c r="L3193" s="12">
        <f t="shared" si="4936"/>
        <v>0</v>
      </c>
      <c r="M3193" s="12">
        <f t="shared" si="4936"/>
        <v>0</v>
      </c>
      <c r="N3193" s="12">
        <f t="shared" si="4936"/>
        <v>0</v>
      </c>
      <c r="O3193" s="12">
        <f t="shared" si="4936"/>
        <v>20000</v>
      </c>
      <c r="P3193" s="12">
        <f t="shared" si="4936"/>
        <v>0</v>
      </c>
      <c r="Q3193" s="12">
        <f t="shared" si="4936"/>
        <v>0</v>
      </c>
      <c r="R3193" s="12">
        <f t="shared" si="4936"/>
        <v>0</v>
      </c>
      <c r="S3193" s="12">
        <f t="shared" si="4936"/>
        <v>0</v>
      </c>
      <c r="T3193" s="12">
        <f t="shared" si="4936"/>
        <v>0</v>
      </c>
      <c r="U3193" s="12">
        <f t="shared" si="4936"/>
        <v>0</v>
      </c>
      <c r="V3193" s="12">
        <f t="shared" si="4936"/>
        <v>0</v>
      </c>
      <c r="W3193" s="12">
        <f t="shared" si="4936"/>
        <v>0</v>
      </c>
      <c r="X3193" s="12">
        <f t="shared" si="4936"/>
        <v>0</v>
      </c>
      <c r="Y3193" s="12">
        <f t="shared" si="4936"/>
        <v>0</v>
      </c>
      <c r="Z3193" s="12">
        <f t="shared" si="4936"/>
        <v>0</v>
      </c>
      <c r="AA3193" s="12">
        <f t="shared" si="4936"/>
        <v>0</v>
      </c>
      <c r="AB3193" s="12">
        <v>0</v>
      </c>
      <c r="AC3193" s="12">
        <v>20000</v>
      </c>
      <c r="AD3193" s="12">
        <f t="shared" ref="AD3193:AV3193" si="4937">SUM(AD3194)</f>
        <v>0</v>
      </c>
      <c r="AE3193" s="12">
        <f t="shared" si="4937"/>
        <v>0</v>
      </c>
      <c r="AF3193" s="12">
        <f t="shared" si="4937"/>
        <v>0</v>
      </c>
      <c r="AG3193" s="12">
        <f t="shared" si="4937"/>
        <v>0</v>
      </c>
      <c r="AH3193" s="12">
        <f t="shared" si="4937"/>
        <v>0</v>
      </c>
      <c r="AI3193" s="12">
        <f t="shared" si="4937"/>
        <v>0</v>
      </c>
      <c r="AJ3193" s="12">
        <f t="shared" si="4937"/>
        <v>0</v>
      </c>
      <c r="AK3193" s="12">
        <f t="shared" si="4937"/>
        <v>0</v>
      </c>
      <c r="AL3193" s="12">
        <f t="shared" si="4937"/>
        <v>0</v>
      </c>
      <c r="AM3193" s="12">
        <f t="shared" si="4937"/>
        <v>0</v>
      </c>
      <c r="AN3193" s="12">
        <f t="shared" si="4937"/>
        <v>0</v>
      </c>
      <c r="AO3193" s="12">
        <f t="shared" si="4937"/>
        <v>0</v>
      </c>
      <c r="AP3193" s="12">
        <f t="shared" si="4937"/>
        <v>0</v>
      </c>
      <c r="AQ3193" s="12">
        <f t="shared" si="4937"/>
        <v>0</v>
      </c>
      <c r="AR3193" s="12">
        <f t="shared" si="4937"/>
        <v>0</v>
      </c>
      <c r="AS3193" s="12">
        <f t="shared" si="4937"/>
        <v>0</v>
      </c>
      <c r="AT3193" s="12">
        <f t="shared" si="4937"/>
        <v>0</v>
      </c>
      <c r="AU3193" s="12">
        <f t="shared" si="4937"/>
        <v>0</v>
      </c>
      <c r="AV3193" s="12">
        <f t="shared" si="4937"/>
        <v>0</v>
      </c>
      <c r="AW3193" s="12">
        <v>0</v>
      </c>
      <c r="AX3193" s="12">
        <v>0</v>
      </c>
      <c r="AY3193" s="12">
        <f t="shared" ref="AY3193:BQ3193" si="4938">SUM(AY3194)</f>
        <v>0</v>
      </c>
      <c r="AZ3193" s="12">
        <f t="shared" si="4938"/>
        <v>0</v>
      </c>
      <c r="BA3193" s="12">
        <f t="shared" si="4938"/>
        <v>0</v>
      </c>
      <c r="BB3193" s="12">
        <f t="shared" si="4938"/>
        <v>0</v>
      </c>
      <c r="BC3193" s="12">
        <f t="shared" si="4938"/>
        <v>0</v>
      </c>
      <c r="BD3193" s="12">
        <f t="shared" si="4938"/>
        <v>0</v>
      </c>
      <c r="BE3193" s="12">
        <f t="shared" si="4938"/>
        <v>0</v>
      </c>
      <c r="BF3193" s="12">
        <f t="shared" si="4938"/>
        <v>0</v>
      </c>
      <c r="BG3193" s="12">
        <f t="shared" si="4938"/>
        <v>0</v>
      </c>
      <c r="BH3193" s="12">
        <f t="shared" si="4938"/>
        <v>0</v>
      </c>
      <c r="BI3193" s="12">
        <f t="shared" si="4938"/>
        <v>0</v>
      </c>
      <c r="BJ3193" s="12">
        <f t="shared" si="4938"/>
        <v>0</v>
      </c>
      <c r="BK3193" s="12">
        <f t="shared" si="4938"/>
        <v>0</v>
      </c>
      <c r="BL3193" s="12">
        <f t="shared" si="4938"/>
        <v>0</v>
      </c>
      <c r="BM3193" s="12">
        <f t="shared" si="4938"/>
        <v>0</v>
      </c>
      <c r="BN3193" s="12">
        <f t="shared" si="4938"/>
        <v>0</v>
      </c>
      <c r="BO3193" s="12">
        <f t="shared" si="4938"/>
        <v>0</v>
      </c>
      <c r="BP3193" s="12">
        <f t="shared" si="4938"/>
        <v>0</v>
      </c>
      <c r="BQ3193" s="12">
        <f t="shared" si="4938"/>
        <v>0</v>
      </c>
      <c r="BR3193" s="12">
        <v>0</v>
      </c>
      <c r="BS3193" s="12">
        <v>0</v>
      </c>
      <c r="BT3193" s="12" t="e">
        <f>IF(#REF!=0,"-",#REF!/#REF!*100)</f>
        <v>#REF!</v>
      </c>
    </row>
    <row r="3194" spans="1:72" x14ac:dyDescent="0.25">
      <c r="A3194" s="4" t="s">
        <v>1063</v>
      </c>
      <c r="B3194" s="4" t="s">
        <v>1</v>
      </c>
      <c r="C3194" s="4" t="s">
        <v>141</v>
      </c>
      <c r="D3194" s="102" t="s">
        <v>1141</v>
      </c>
      <c r="E3194" s="113">
        <v>6121</v>
      </c>
      <c r="F3194" s="102"/>
      <c r="G3194" s="98" t="s">
        <v>1654</v>
      </c>
      <c r="H3194" s="13" t="s">
        <v>27</v>
      </c>
      <c r="I3194" s="14">
        <v>20000</v>
      </c>
      <c r="J3194" s="14"/>
      <c r="K3194" s="14"/>
      <c r="L3194" s="14"/>
      <c r="M3194" s="14"/>
      <c r="N3194" s="14"/>
      <c r="O3194" s="14">
        <f t="shared" si="4870"/>
        <v>20000</v>
      </c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>
        <v>0</v>
      </c>
      <c r="AC3194" s="14">
        <v>20000</v>
      </c>
      <c r="AD3194" s="14">
        <v>0</v>
      </c>
      <c r="AE3194" s="14"/>
      <c r="AF3194" s="14"/>
      <c r="AG3194" s="14"/>
      <c r="AH3194" s="14"/>
      <c r="AI3194" s="14"/>
      <c r="AJ3194" s="14">
        <f t="shared" si="4871"/>
        <v>0</v>
      </c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>
        <v>0</v>
      </c>
      <c r="AX3194" s="14">
        <v>0</v>
      </c>
      <c r="AY3194" s="14">
        <v>0</v>
      </c>
      <c r="AZ3194" s="14"/>
      <c r="BA3194" s="14"/>
      <c r="BB3194" s="14"/>
      <c r="BC3194" s="14"/>
      <c r="BD3194" s="14"/>
      <c r="BE3194" s="14">
        <f t="shared" si="4872"/>
        <v>0</v>
      </c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>
        <v>0</v>
      </c>
      <c r="BS3194" s="14">
        <v>0</v>
      </c>
      <c r="BT3194" s="14" t="e">
        <f>IF(#REF!=0,"-",#REF!/#REF!*100)</f>
        <v>#REF!</v>
      </c>
    </row>
    <row r="3195" spans="1:72" ht="22.5" x14ac:dyDescent="0.25">
      <c r="A3195" s="4" t="s">
        <v>1063</v>
      </c>
      <c r="B3195" s="4" t="s">
        <v>1</v>
      </c>
      <c r="C3195" s="4" t="s">
        <v>141</v>
      </c>
      <c r="D3195" s="102" t="s">
        <v>1141</v>
      </c>
      <c r="E3195" s="101" t="s">
        <v>29</v>
      </c>
      <c r="F3195" s="101" t="s">
        <v>0</v>
      </c>
      <c r="G3195" s="2" t="s">
        <v>0</v>
      </c>
      <c r="H3195" s="2" t="s">
        <v>30</v>
      </c>
      <c r="I3195" s="12">
        <f t="shared" ref="I3195:AA3195" si="4939">SUM(I3196:I3204)</f>
        <v>633700</v>
      </c>
      <c r="J3195" s="12">
        <f t="shared" si="4939"/>
        <v>0</v>
      </c>
      <c r="K3195" s="12">
        <f t="shared" si="4939"/>
        <v>0</v>
      </c>
      <c r="L3195" s="12">
        <f t="shared" si="4939"/>
        <v>0</v>
      </c>
      <c r="M3195" s="12">
        <f t="shared" si="4939"/>
        <v>0</v>
      </c>
      <c r="N3195" s="12">
        <f t="shared" si="4939"/>
        <v>0</v>
      </c>
      <c r="O3195" s="12">
        <f t="shared" si="4939"/>
        <v>633700</v>
      </c>
      <c r="P3195" s="12">
        <f t="shared" si="4939"/>
        <v>41900</v>
      </c>
      <c r="Q3195" s="12">
        <f t="shared" si="4939"/>
        <v>24900</v>
      </c>
      <c r="R3195" s="12">
        <f t="shared" si="4939"/>
        <v>41400</v>
      </c>
      <c r="S3195" s="12">
        <f t="shared" si="4939"/>
        <v>0</v>
      </c>
      <c r="T3195" s="12">
        <f t="shared" si="4939"/>
        <v>0</v>
      </c>
      <c r="U3195" s="12">
        <f t="shared" si="4939"/>
        <v>0</v>
      </c>
      <c r="V3195" s="12">
        <f t="shared" si="4939"/>
        <v>0</v>
      </c>
      <c r="W3195" s="12">
        <f t="shared" si="4939"/>
        <v>0</v>
      </c>
      <c r="X3195" s="12">
        <f t="shared" si="4939"/>
        <v>0</v>
      </c>
      <c r="Y3195" s="12">
        <f t="shared" si="4939"/>
        <v>0</v>
      </c>
      <c r="Z3195" s="12">
        <f t="shared" si="4939"/>
        <v>0</v>
      </c>
      <c r="AA3195" s="12">
        <f t="shared" si="4939"/>
        <v>0</v>
      </c>
      <c r="AB3195" s="12">
        <v>108200</v>
      </c>
      <c r="AC3195" s="12">
        <v>525500</v>
      </c>
      <c r="AD3195" s="12">
        <f t="shared" ref="AD3195:AV3195" si="4940">SUM(AD3196:AD3204)</f>
        <v>0</v>
      </c>
      <c r="AE3195" s="12">
        <f t="shared" si="4940"/>
        <v>3606</v>
      </c>
      <c r="AF3195" s="12">
        <f t="shared" si="4940"/>
        <v>0</v>
      </c>
      <c r="AG3195" s="12">
        <f t="shared" si="4940"/>
        <v>0</v>
      </c>
      <c r="AH3195" s="12">
        <f t="shared" si="4940"/>
        <v>0</v>
      </c>
      <c r="AI3195" s="12">
        <f t="shared" si="4940"/>
        <v>0</v>
      </c>
      <c r="AJ3195" s="12">
        <f t="shared" si="4940"/>
        <v>3606</v>
      </c>
      <c r="AK3195" s="12">
        <f t="shared" si="4940"/>
        <v>0</v>
      </c>
      <c r="AL3195" s="12">
        <f t="shared" si="4940"/>
        <v>0</v>
      </c>
      <c r="AM3195" s="12">
        <f t="shared" si="4940"/>
        <v>3606</v>
      </c>
      <c r="AN3195" s="12">
        <f t="shared" si="4940"/>
        <v>0</v>
      </c>
      <c r="AO3195" s="12">
        <f t="shared" si="4940"/>
        <v>0</v>
      </c>
      <c r="AP3195" s="12">
        <f t="shared" si="4940"/>
        <v>0</v>
      </c>
      <c r="AQ3195" s="12">
        <f t="shared" si="4940"/>
        <v>0</v>
      </c>
      <c r="AR3195" s="12">
        <f t="shared" si="4940"/>
        <v>0</v>
      </c>
      <c r="AS3195" s="12">
        <f t="shared" si="4940"/>
        <v>0</v>
      </c>
      <c r="AT3195" s="12">
        <f t="shared" si="4940"/>
        <v>0</v>
      </c>
      <c r="AU3195" s="12">
        <f t="shared" si="4940"/>
        <v>0</v>
      </c>
      <c r="AV3195" s="12">
        <f t="shared" si="4940"/>
        <v>0</v>
      </c>
      <c r="AW3195" s="12">
        <v>3606</v>
      </c>
      <c r="AX3195" s="12">
        <v>0</v>
      </c>
      <c r="AY3195" s="12">
        <f t="shared" ref="AY3195:BQ3195" si="4941">SUM(AY3196:AY3204)</f>
        <v>34900</v>
      </c>
      <c r="AZ3195" s="12">
        <f t="shared" si="4941"/>
        <v>0</v>
      </c>
      <c r="BA3195" s="12">
        <f t="shared" si="4941"/>
        <v>0</v>
      </c>
      <c r="BB3195" s="12">
        <f t="shared" si="4941"/>
        <v>0</v>
      </c>
      <c r="BC3195" s="12">
        <f t="shared" si="4941"/>
        <v>0</v>
      </c>
      <c r="BD3195" s="12">
        <f t="shared" si="4941"/>
        <v>0</v>
      </c>
      <c r="BE3195" s="12">
        <f t="shared" si="4941"/>
        <v>34900</v>
      </c>
      <c r="BF3195" s="12">
        <f t="shared" si="4941"/>
        <v>0</v>
      </c>
      <c r="BG3195" s="12">
        <f t="shared" si="4941"/>
        <v>0</v>
      </c>
      <c r="BH3195" s="12">
        <f t="shared" si="4941"/>
        <v>4263</v>
      </c>
      <c r="BI3195" s="12">
        <f t="shared" si="4941"/>
        <v>0</v>
      </c>
      <c r="BJ3195" s="12">
        <f t="shared" si="4941"/>
        <v>0</v>
      </c>
      <c r="BK3195" s="12">
        <f t="shared" si="4941"/>
        <v>0</v>
      </c>
      <c r="BL3195" s="12">
        <f t="shared" si="4941"/>
        <v>0</v>
      </c>
      <c r="BM3195" s="12">
        <f t="shared" si="4941"/>
        <v>0</v>
      </c>
      <c r="BN3195" s="12">
        <f t="shared" si="4941"/>
        <v>0</v>
      </c>
      <c r="BO3195" s="12">
        <f t="shared" si="4941"/>
        <v>0</v>
      </c>
      <c r="BP3195" s="12">
        <f t="shared" si="4941"/>
        <v>0</v>
      </c>
      <c r="BQ3195" s="12">
        <f t="shared" si="4941"/>
        <v>0</v>
      </c>
      <c r="BR3195" s="12">
        <v>4263</v>
      </c>
      <c r="BS3195" s="12">
        <v>30637</v>
      </c>
      <c r="BT3195" s="12" t="e">
        <f>IF(#REF!=0,"-",#REF!/#REF!*100)</f>
        <v>#REF!</v>
      </c>
    </row>
    <row r="3196" spans="1:72" x14ac:dyDescent="0.25">
      <c r="A3196" s="4" t="s">
        <v>1063</v>
      </c>
      <c r="B3196" s="4" t="s">
        <v>1</v>
      </c>
      <c r="C3196" s="4" t="s">
        <v>141</v>
      </c>
      <c r="D3196" s="102" t="s">
        <v>1141</v>
      </c>
      <c r="E3196" s="113">
        <v>6131</v>
      </c>
      <c r="F3196" s="102"/>
      <c r="G3196" s="98" t="s">
        <v>1654</v>
      </c>
      <c r="H3196" s="13" t="s">
        <v>32</v>
      </c>
      <c r="I3196" s="14">
        <v>7000</v>
      </c>
      <c r="J3196" s="14"/>
      <c r="K3196" s="14"/>
      <c r="L3196" s="14"/>
      <c r="M3196" s="14"/>
      <c r="N3196" s="14"/>
      <c r="O3196" s="14">
        <f t="shared" si="4870"/>
        <v>7000</v>
      </c>
      <c r="P3196" s="14"/>
      <c r="Q3196" s="14">
        <v>5000</v>
      </c>
      <c r="R3196" s="14">
        <v>2000</v>
      </c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>
        <v>7000</v>
      </c>
      <c r="AC3196" s="14">
        <v>0</v>
      </c>
      <c r="AD3196" s="14">
        <v>0</v>
      </c>
      <c r="AE3196" s="14"/>
      <c r="AF3196" s="14"/>
      <c r="AG3196" s="14"/>
      <c r="AH3196" s="14"/>
      <c r="AI3196" s="14"/>
      <c r="AJ3196" s="14">
        <f t="shared" si="4871"/>
        <v>0</v>
      </c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>
        <v>0</v>
      </c>
      <c r="AX3196" s="14">
        <v>0</v>
      </c>
      <c r="AY3196" s="14">
        <v>8000</v>
      </c>
      <c r="AZ3196" s="14"/>
      <c r="BA3196" s="14"/>
      <c r="BB3196" s="14"/>
      <c r="BC3196" s="14"/>
      <c r="BD3196" s="14"/>
      <c r="BE3196" s="14">
        <f t="shared" si="4872"/>
        <v>8000</v>
      </c>
      <c r="BF3196" s="14"/>
      <c r="BG3196" s="14"/>
      <c r="BH3196" s="14">
        <v>4263</v>
      </c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>
        <v>4263</v>
      </c>
      <c r="BS3196" s="14">
        <v>3737</v>
      </c>
      <c r="BT3196" s="14" t="e">
        <f>IF(#REF!=0,"-",#REF!/#REF!*100)</f>
        <v>#REF!</v>
      </c>
    </row>
    <row r="3197" spans="1:72" x14ac:dyDescent="0.25">
      <c r="A3197" s="4" t="s">
        <v>1063</v>
      </c>
      <c r="B3197" s="4" t="s">
        <v>1</v>
      </c>
      <c r="C3197" s="4" t="s">
        <v>141</v>
      </c>
      <c r="D3197" s="102" t="s">
        <v>1141</v>
      </c>
      <c r="E3197" s="113">
        <v>6132</v>
      </c>
      <c r="F3197" s="102"/>
      <c r="G3197" s="98" t="s">
        <v>1654</v>
      </c>
      <c r="H3197" s="13" t="s">
        <v>72</v>
      </c>
      <c r="I3197" s="14">
        <v>26100</v>
      </c>
      <c r="J3197" s="14"/>
      <c r="K3197" s="14"/>
      <c r="L3197" s="14"/>
      <c r="M3197" s="14"/>
      <c r="N3197" s="14"/>
      <c r="O3197" s="14">
        <f t="shared" si="4870"/>
        <v>26100</v>
      </c>
      <c r="P3197" s="14">
        <v>3000</v>
      </c>
      <c r="Q3197" s="14">
        <v>2000</v>
      </c>
      <c r="R3197" s="14">
        <v>1100</v>
      </c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>
        <v>6100</v>
      </c>
      <c r="AC3197" s="14">
        <v>20000</v>
      </c>
      <c r="AD3197" s="14">
        <v>0</v>
      </c>
      <c r="AE3197" s="14"/>
      <c r="AF3197" s="14"/>
      <c r="AG3197" s="14"/>
      <c r="AH3197" s="14"/>
      <c r="AI3197" s="14"/>
      <c r="AJ3197" s="14">
        <f t="shared" si="4871"/>
        <v>0</v>
      </c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>
        <v>0</v>
      </c>
      <c r="AX3197" s="14">
        <v>0</v>
      </c>
      <c r="AY3197" s="14">
        <v>1900</v>
      </c>
      <c r="AZ3197" s="14"/>
      <c r="BA3197" s="14"/>
      <c r="BB3197" s="14"/>
      <c r="BC3197" s="14"/>
      <c r="BD3197" s="14"/>
      <c r="BE3197" s="14">
        <f t="shared" si="4872"/>
        <v>1900</v>
      </c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>
        <v>0</v>
      </c>
      <c r="BS3197" s="14">
        <v>1900</v>
      </c>
      <c r="BT3197" s="14" t="e">
        <f>IF(#REF!=0,"-",#REF!/#REF!*100)</f>
        <v>#REF!</v>
      </c>
    </row>
    <row r="3198" spans="1:72" x14ac:dyDescent="0.25">
      <c r="A3198" s="4" t="s">
        <v>1063</v>
      </c>
      <c r="B3198" s="4" t="s">
        <v>1</v>
      </c>
      <c r="C3198" s="4" t="s">
        <v>141</v>
      </c>
      <c r="D3198" s="102" t="s">
        <v>1141</v>
      </c>
      <c r="E3198" s="113">
        <v>6133</v>
      </c>
      <c r="F3198" s="102"/>
      <c r="G3198" s="98" t="s">
        <v>1654</v>
      </c>
      <c r="H3198" s="13" t="s">
        <v>75</v>
      </c>
      <c r="I3198" s="14">
        <v>43000</v>
      </c>
      <c r="J3198" s="14"/>
      <c r="K3198" s="14"/>
      <c r="L3198" s="14"/>
      <c r="M3198" s="14"/>
      <c r="N3198" s="14"/>
      <c r="O3198" s="14">
        <f t="shared" si="4870"/>
        <v>43000</v>
      </c>
      <c r="P3198" s="14">
        <v>3000</v>
      </c>
      <c r="Q3198" s="14">
        <v>1000</v>
      </c>
      <c r="R3198" s="14">
        <v>3000</v>
      </c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>
        <v>7000</v>
      </c>
      <c r="AC3198" s="14">
        <v>36000</v>
      </c>
      <c r="AD3198" s="14">
        <v>0</v>
      </c>
      <c r="AE3198" s="14"/>
      <c r="AF3198" s="14"/>
      <c r="AG3198" s="14"/>
      <c r="AH3198" s="14"/>
      <c r="AI3198" s="14"/>
      <c r="AJ3198" s="14">
        <f t="shared" si="4871"/>
        <v>0</v>
      </c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>
        <v>0</v>
      </c>
      <c r="AX3198" s="14">
        <v>0</v>
      </c>
      <c r="AY3198" s="14">
        <v>3000</v>
      </c>
      <c r="AZ3198" s="14"/>
      <c r="BA3198" s="14"/>
      <c r="BB3198" s="14"/>
      <c r="BC3198" s="14"/>
      <c r="BD3198" s="14"/>
      <c r="BE3198" s="14">
        <f t="shared" si="4872"/>
        <v>3000</v>
      </c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>
        <v>0</v>
      </c>
      <c r="BS3198" s="14">
        <v>3000</v>
      </c>
      <c r="BT3198" s="14" t="e">
        <f>IF(#REF!=0,"-",#REF!/#REF!*100)</f>
        <v>#REF!</v>
      </c>
    </row>
    <row r="3199" spans="1:72" x14ac:dyDescent="0.25">
      <c r="A3199" s="4" t="s">
        <v>1063</v>
      </c>
      <c r="B3199" s="4" t="s">
        <v>1</v>
      </c>
      <c r="C3199" s="4" t="s">
        <v>141</v>
      </c>
      <c r="D3199" s="102" t="s">
        <v>1141</v>
      </c>
      <c r="E3199" s="113">
        <v>6134</v>
      </c>
      <c r="F3199" s="102"/>
      <c r="G3199" s="98" t="s">
        <v>1654</v>
      </c>
      <c r="H3199" s="13" t="s">
        <v>78</v>
      </c>
      <c r="I3199" s="14">
        <v>35000</v>
      </c>
      <c r="J3199" s="14"/>
      <c r="K3199" s="14"/>
      <c r="L3199" s="14"/>
      <c r="M3199" s="14"/>
      <c r="N3199" s="14"/>
      <c r="O3199" s="14">
        <f t="shared" si="4870"/>
        <v>35000</v>
      </c>
      <c r="P3199" s="14">
        <v>3000</v>
      </c>
      <c r="Q3199" s="14">
        <v>1000</v>
      </c>
      <c r="R3199" s="14">
        <v>1000</v>
      </c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>
        <v>5000</v>
      </c>
      <c r="AC3199" s="14">
        <v>30000</v>
      </c>
      <c r="AD3199" s="14">
        <v>0</v>
      </c>
      <c r="AE3199" s="14"/>
      <c r="AF3199" s="14"/>
      <c r="AG3199" s="14"/>
      <c r="AH3199" s="14"/>
      <c r="AI3199" s="14"/>
      <c r="AJ3199" s="14">
        <f t="shared" si="4871"/>
        <v>0</v>
      </c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>
        <v>0</v>
      </c>
      <c r="AX3199" s="14">
        <v>0</v>
      </c>
      <c r="AY3199" s="14">
        <v>3000</v>
      </c>
      <c r="AZ3199" s="14"/>
      <c r="BA3199" s="14"/>
      <c r="BB3199" s="14"/>
      <c r="BC3199" s="14"/>
      <c r="BD3199" s="14"/>
      <c r="BE3199" s="14">
        <f t="shared" si="4872"/>
        <v>3000</v>
      </c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>
        <v>0</v>
      </c>
      <c r="BS3199" s="14">
        <v>3000</v>
      </c>
      <c r="BT3199" s="14" t="e">
        <f>IF(#REF!=0,"-",#REF!/#REF!*100)</f>
        <v>#REF!</v>
      </c>
    </row>
    <row r="3200" spans="1:72" x14ac:dyDescent="0.25">
      <c r="A3200" s="4" t="s">
        <v>1063</v>
      </c>
      <c r="B3200" s="4" t="s">
        <v>1</v>
      </c>
      <c r="C3200" s="4" t="s">
        <v>141</v>
      </c>
      <c r="D3200" s="102" t="s">
        <v>1141</v>
      </c>
      <c r="E3200" s="113">
        <v>6135</v>
      </c>
      <c r="F3200" s="102"/>
      <c r="G3200" s="98" t="s">
        <v>1654</v>
      </c>
      <c r="H3200" s="13" t="s">
        <v>81</v>
      </c>
      <c r="I3200" s="14">
        <v>50000</v>
      </c>
      <c r="J3200" s="14"/>
      <c r="K3200" s="14"/>
      <c r="L3200" s="14"/>
      <c r="M3200" s="14"/>
      <c r="N3200" s="14"/>
      <c r="O3200" s="14">
        <f t="shared" si="4870"/>
        <v>50000</v>
      </c>
      <c r="P3200" s="14">
        <v>3000</v>
      </c>
      <c r="Q3200" s="14">
        <v>3000</v>
      </c>
      <c r="R3200" s="14">
        <v>3000</v>
      </c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>
        <v>9000</v>
      </c>
      <c r="AC3200" s="14">
        <v>41000</v>
      </c>
      <c r="AD3200" s="14">
        <v>0</v>
      </c>
      <c r="AE3200" s="14"/>
      <c r="AF3200" s="14"/>
      <c r="AG3200" s="14"/>
      <c r="AH3200" s="14"/>
      <c r="AI3200" s="14"/>
      <c r="AJ3200" s="14">
        <f t="shared" si="4871"/>
        <v>0</v>
      </c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>
        <v>0</v>
      </c>
      <c r="AX3200" s="14">
        <v>0</v>
      </c>
      <c r="AY3200" s="14">
        <v>2000</v>
      </c>
      <c r="AZ3200" s="14"/>
      <c r="BA3200" s="14"/>
      <c r="BB3200" s="14"/>
      <c r="BC3200" s="14"/>
      <c r="BD3200" s="14"/>
      <c r="BE3200" s="14">
        <f t="shared" si="4872"/>
        <v>2000</v>
      </c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>
        <v>0</v>
      </c>
      <c r="BS3200" s="14">
        <v>2000</v>
      </c>
      <c r="BT3200" s="14" t="e">
        <f>IF(#REF!=0,"-",#REF!/#REF!*100)</f>
        <v>#REF!</v>
      </c>
    </row>
    <row r="3201" spans="1:72" ht="22.5" x14ac:dyDescent="0.25">
      <c r="A3201" s="4" t="s">
        <v>1063</v>
      </c>
      <c r="B3201" s="4" t="s">
        <v>1</v>
      </c>
      <c r="C3201" s="4" t="s">
        <v>141</v>
      </c>
      <c r="D3201" s="102" t="s">
        <v>1141</v>
      </c>
      <c r="E3201" s="113">
        <v>6136</v>
      </c>
      <c r="F3201" s="102"/>
      <c r="G3201" s="98" t="s">
        <v>1654</v>
      </c>
      <c r="H3201" s="13" t="s">
        <v>84</v>
      </c>
      <c r="I3201" s="14">
        <v>26700</v>
      </c>
      <c r="J3201" s="14"/>
      <c r="K3201" s="14"/>
      <c r="L3201" s="14"/>
      <c r="M3201" s="14"/>
      <c r="N3201" s="14"/>
      <c r="O3201" s="14">
        <f t="shared" si="4870"/>
        <v>26700</v>
      </c>
      <c r="P3201" s="14">
        <v>2000</v>
      </c>
      <c r="Q3201" s="14"/>
      <c r="R3201" s="14">
        <v>5700</v>
      </c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>
        <v>7700</v>
      </c>
      <c r="AC3201" s="14">
        <v>19000</v>
      </c>
      <c r="AD3201" s="14">
        <v>0</v>
      </c>
      <c r="AE3201" s="14"/>
      <c r="AF3201" s="14"/>
      <c r="AG3201" s="14"/>
      <c r="AH3201" s="14"/>
      <c r="AI3201" s="14"/>
      <c r="AJ3201" s="14">
        <f t="shared" si="4871"/>
        <v>0</v>
      </c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>
        <v>0</v>
      </c>
      <c r="AX3201" s="14">
        <v>0</v>
      </c>
      <c r="AY3201" s="14">
        <v>0</v>
      </c>
      <c r="AZ3201" s="14"/>
      <c r="BA3201" s="14"/>
      <c r="BB3201" s="14"/>
      <c r="BC3201" s="14"/>
      <c r="BD3201" s="14"/>
      <c r="BE3201" s="14">
        <f t="shared" si="4872"/>
        <v>0</v>
      </c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>
        <v>0</v>
      </c>
      <c r="BS3201" s="14">
        <v>0</v>
      </c>
      <c r="BT3201" s="14" t="e">
        <f>IF(#REF!=0,"-",#REF!/#REF!*100)</f>
        <v>#REF!</v>
      </c>
    </row>
    <row r="3202" spans="1:72" x14ac:dyDescent="0.25">
      <c r="A3202" s="4" t="s">
        <v>1063</v>
      </c>
      <c r="B3202" s="4" t="s">
        <v>1</v>
      </c>
      <c r="C3202" s="4" t="s">
        <v>141</v>
      </c>
      <c r="D3202" s="102" t="s">
        <v>1141</v>
      </c>
      <c r="E3202" s="113">
        <v>6137</v>
      </c>
      <c r="F3202" s="102"/>
      <c r="G3202" s="98" t="s">
        <v>1654</v>
      </c>
      <c r="H3202" s="13" t="s">
        <v>87</v>
      </c>
      <c r="I3202" s="14">
        <v>45000</v>
      </c>
      <c r="J3202" s="14"/>
      <c r="K3202" s="14"/>
      <c r="L3202" s="14"/>
      <c r="M3202" s="14"/>
      <c r="N3202" s="14"/>
      <c r="O3202" s="14">
        <f t="shared" si="4870"/>
        <v>45000</v>
      </c>
      <c r="P3202" s="14">
        <v>4500</v>
      </c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>
        <v>4500</v>
      </c>
      <c r="AC3202" s="14">
        <v>40500</v>
      </c>
      <c r="AD3202" s="14">
        <v>0</v>
      </c>
      <c r="AE3202" s="14"/>
      <c r="AF3202" s="14"/>
      <c r="AG3202" s="14"/>
      <c r="AH3202" s="14"/>
      <c r="AI3202" s="14"/>
      <c r="AJ3202" s="14">
        <f t="shared" si="4871"/>
        <v>0</v>
      </c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>
        <v>0</v>
      </c>
      <c r="AX3202" s="14">
        <v>0</v>
      </c>
      <c r="AY3202" s="14">
        <v>5000</v>
      </c>
      <c r="AZ3202" s="14"/>
      <c r="BA3202" s="14"/>
      <c r="BB3202" s="14"/>
      <c r="BC3202" s="14"/>
      <c r="BD3202" s="14"/>
      <c r="BE3202" s="14">
        <f t="shared" si="4872"/>
        <v>5000</v>
      </c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>
        <v>0</v>
      </c>
      <c r="BS3202" s="14">
        <v>5000</v>
      </c>
      <c r="BT3202" s="14" t="e">
        <f>IF(#REF!=0,"-",#REF!/#REF!*100)</f>
        <v>#REF!</v>
      </c>
    </row>
    <row r="3203" spans="1:72" ht="22.5" x14ac:dyDescent="0.25">
      <c r="A3203" s="4" t="s">
        <v>1063</v>
      </c>
      <c r="B3203" s="4" t="s">
        <v>1</v>
      </c>
      <c r="C3203" s="4" t="s">
        <v>141</v>
      </c>
      <c r="D3203" s="102" t="s">
        <v>1141</v>
      </c>
      <c r="E3203" s="113">
        <v>6138</v>
      </c>
      <c r="F3203" s="102"/>
      <c r="G3203" s="98" t="s">
        <v>1654</v>
      </c>
      <c r="H3203" s="13" t="s">
        <v>90</v>
      </c>
      <c r="I3203" s="14">
        <v>12000</v>
      </c>
      <c r="J3203" s="14"/>
      <c r="K3203" s="14"/>
      <c r="L3203" s="14"/>
      <c r="M3203" s="14"/>
      <c r="N3203" s="14"/>
      <c r="O3203" s="14">
        <f t="shared" si="4870"/>
        <v>12000</v>
      </c>
      <c r="P3203" s="14">
        <v>5000</v>
      </c>
      <c r="Q3203" s="14">
        <v>1000</v>
      </c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>
        <v>6000</v>
      </c>
      <c r="AC3203" s="14">
        <v>6000</v>
      </c>
      <c r="AD3203" s="14">
        <v>0</v>
      </c>
      <c r="AE3203" s="14">
        <v>3606</v>
      </c>
      <c r="AF3203" s="14"/>
      <c r="AG3203" s="14"/>
      <c r="AH3203" s="14"/>
      <c r="AI3203" s="14"/>
      <c r="AJ3203" s="14">
        <f t="shared" si="4871"/>
        <v>3606</v>
      </c>
      <c r="AK3203" s="14"/>
      <c r="AL3203" s="14"/>
      <c r="AM3203" s="14">
        <v>3606</v>
      </c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>
        <v>3606</v>
      </c>
      <c r="AX3203" s="14">
        <v>0</v>
      </c>
      <c r="AY3203" s="14">
        <v>0</v>
      </c>
      <c r="AZ3203" s="14"/>
      <c r="BA3203" s="14"/>
      <c r="BB3203" s="14"/>
      <c r="BC3203" s="14"/>
      <c r="BD3203" s="14"/>
      <c r="BE3203" s="14">
        <f t="shared" si="4872"/>
        <v>0</v>
      </c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>
        <v>0</v>
      </c>
      <c r="BS3203" s="14">
        <v>0</v>
      </c>
      <c r="BT3203" s="14" t="e">
        <f>IF(#REF!=0,"-",#REF!/#REF!*100)</f>
        <v>#REF!</v>
      </c>
    </row>
    <row r="3204" spans="1:72" x14ac:dyDescent="0.25">
      <c r="A3204" s="1" t="s">
        <v>1063</v>
      </c>
      <c r="B3204" s="1" t="s">
        <v>1</v>
      </c>
      <c r="C3204" s="1" t="s">
        <v>141</v>
      </c>
      <c r="D3204" s="105" t="s">
        <v>1141</v>
      </c>
      <c r="E3204" s="105" t="s">
        <v>34</v>
      </c>
      <c r="F3204" s="102" t="s">
        <v>0</v>
      </c>
      <c r="G3204" s="13" t="s">
        <v>0</v>
      </c>
      <c r="H3204" s="2" t="s">
        <v>35</v>
      </c>
      <c r="I3204" s="12">
        <f t="shared" ref="I3204:AA3204" si="4942">SUM(I3205:I3207)</f>
        <v>388900</v>
      </c>
      <c r="J3204" s="12">
        <f t="shared" si="4942"/>
        <v>0</v>
      </c>
      <c r="K3204" s="12">
        <f t="shared" si="4942"/>
        <v>0</v>
      </c>
      <c r="L3204" s="12">
        <f t="shared" si="4942"/>
        <v>0</v>
      </c>
      <c r="M3204" s="12">
        <f t="shared" si="4942"/>
        <v>0</v>
      </c>
      <c r="N3204" s="12">
        <f t="shared" si="4942"/>
        <v>0</v>
      </c>
      <c r="O3204" s="12">
        <f t="shared" si="4942"/>
        <v>388900</v>
      </c>
      <c r="P3204" s="12">
        <f t="shared" si="4942"/>
        <v>18400</v>
      </c>
      <c r="Q3204" s="12">
        <f t="shared" si="4942"/>
        <v>11900</v>
      </c>
      <c r="R3204" s="12">
        <f t="shared" si="4942"/>
        <v>25600</v>
      </c>
      <c r="S3204" s="12">
        <f t="shared" si="4942"/>
        <v>0</v>
      </c>
      <c r="T3204" s="12">
        <f t="shared" si="4942"/>
        <v>0</v>
      </c>
      <c r="U3204" s="12">
        <f t="shared" si="4942"/>
        <v>0</v>
      </c>
      <c r="V3204" s="12">
        <f t="shared" si="4942"/>
        <v>0</v>
      </c>
      <c r="W3204" s="12">
        <f t="shared" si="4942"/>
        <v>0</v>
      </c>
      <c r="X3204" s="12">
        <f t="shared" si="4942"/>
        <v>0</v>
      </c>
      <c r="Y3204" s="12">
        <f t="shared" si="4942"/>
        <v>0</v>
      </c>
      <c r="Z3204" s="12">
        <f t="shared" si="4942"/>
        <v>0</v>
      </c>
      <c r="AA3204" s="12">
        <f t="shared" si="4942"/>
        <v>0</v>
      </c>
      <c r="AB3204" s="12">
        <v>55900</v>
      </c>
      <c r="AC3204" s="12">
        <v>333000</v>
      </c>
      <c r="AD3204" s="12">
        <f t="shared" ref="AD3204:AV3204" si="4943">SUM(AD3205:AD3207)</f>
        <v>0</v>
      </c>
      <c r="AE3204" s="12">
        <f t="shared" si="4943"/>
        <v>0</v>
      </c>
      <c r="AF3204" s="12">
        <f t="shared" si="4943"/>
        <v>0</v>
      </c>
      <c r="AG3204" s="12">
        <f t="shared" si="4943"/>
        <v>0</v>
      </c>
      <c r="AH3204" s="12">
        <f t="shared" si="4943"/>
        <v>0</v>
      </c>
      <c r="AI3204" s="12">
        <f t="shared" si="4943"/>
        <v>0</v>
      </c>
      <c r="AJ3204" s="12">
        <f t="shared" si="4943"/>
        <v>0</v>
      </c>
      <c r="AK3204" s="12">
        <f t="shared" si="4943"/>
        <v>0</v>
      </c>
      <c r="AL3204" s="12">
        <f t="shared" si="4943"/>
        <v>0</v>
      </c>
      <c r="AM3204" s="12">
        <f t="shared" si="4943"/>
        <v>0</v>
      </c>
      <c r="AN3204" s="12">
        <f t="shared" si="4943"/>
        <v>0</v>
      </c>
      <c r="AO3204" s="12">
        <f t="shared" si="4943"/>
        <v>0</v>
      </c>
      <c r="AP3204" s="12">
        <f t="shared" si="4943"/>
        <v>0</v>
      </c>
      <c r="AQ3204" s="12">
        <f t="shared" si="4943"/>
        <v>0</v>
      </c>
      <c r="AR3204" s="12">
        <f t="shared" si="4943"/>
        <v>0</v>
      </c>
      <c r="AS3204" s="12">
        <f t="shared" si="4943"/>
        <v>0</v>
      </c>
      <c r="AT3204" s="12">
        <f t="shared" si="4943"/>
        <v>0</v>
      </c>
      <c r="AU3204" s="12">
        <f t="shared" si="4943"/>
        <v>0</v>
      </c>
      <c r="AV3204" s="12">
        <f t="shared" si="4943"/>
        <v>0</v>
      </c>
      <c r="AW3204" s="12">
        <v>0</v>
      </c>
      <c r="AX3204" s="12">
        <v>0</v>
      </c>
      <c r="AY3204" s="12">
        <f t="shared" ref="AY3204:BQ3204" si="4944">SUM(AY3205:AY3207)</f>
        <v>12000</v>
      </c>
      <c r="AZ3204" s="12">
        <f t="shared" si="4944"/>
        <v>0</v>
      </c>
      <c r="BA3204" s="12">
        <f t="shared" si="4944"/>
        <v>0</v>
      </c>
      <c r="BB3204" s="12">
        <f t="shared" si="4944"/>
        <v>0</v>
      </c>
      <c r="BC3204" s="12">
        <f t="shared" si="4944"/>
        <v>0</v>
      </c>
      <c r="BD3204" s="12">
        <f t="shared" si="4944"/>
        <v>0</v>
      </c>
      <c r="BE3204" s="12">
        <f t="shared" si="4944"/>
        <v>12000</v>
      </c>
      <c r="BF3204" s="12">
        <f t="shared" si="4944"/>
        <v>0</v>
      </c>
      <c r="BG3204" s="12">
        <f t="shared" si="4944"/>
        <v>0</v>
      </c>
      <c r="BH3204" s="12">
        <f t="shared" si="4944"/>
        <v>0</v>
      </c>
      <c r="BI3204" s="12">
        <f t="shared" si="4944"/>
        <v>0</v>
      </c>
      <c r="BJ3204" s="12">
        <f t="shared" si="4944"/>
        <v>0</v>
      </c>
      <c r="BK3204" s="12">
        <f t="shared" si="4944"/>
        <v>0</v>
      </c>
      <c r="BL3204" s="12">
        <f t="shared" si="4944"/>
        <v>0</v>
      </c>
      <c r="BM3204" s="12">
        <f t="shared" si="4944"/>
        <v>0</v>
      </c>
      <c r="BN3204" s="12">
        <f t="shared" si="4944"/>
        <v>0</v>
      </c>
      <c r="BO3204" s="12">
        <f t="shared" si="4944"/>
        <v>0</v>
      </c>
      <c r="BP3204" s="12">
        <f t="shared" si="4944"/>
        <v>0</v>
      </c>
      <c r="BQ3204" s="12">
        <f t="shared" si="4944"/>
        <v>0</v>
      </c>
      <c r="BR3204" s="12">
        <v>0</v>
      </c>
      <c r="BS3204" s="12">
        <v>12000</v>
      </c>
      <c r="BT3204" s="12" t="e">
        <f>IF(#REF!=0,"-",#REF!/#REF!*100)</f>
        <v>#REF!</v>
      </c>
    </row>
    <row r="3205" spans="1:72" x14ac:dyDescent="0.25">
      <c r="A3205" s="4" t="s">
        <v>1063</v>
      </c>
      <c r="B3205" s="4" t="s">
        <v>1</v>
      </c>
      <c r="C3205" s="4" t="s">
        <v>141</v>
      </c>
      <c r="D3205" s="102" t="s">
        <v>1141</v>
      </c>
      <c r="E3205" s="113">
        <v>6139</v>
      </c>
      <c r="F3205" s="102"/>
      <c r="G3205" s="98" t="s">
        <v>1654</v>
      </c>
      <c r="H3205" s="13" t="s">
        <v>35</v>
      </c>
      <c r="I3205" s="14">
        <v>385900</v>
      </c>
      <c r="J3205" s="14"/>
      <c r="K3205" s="14"/>
      <c r="L3205" s="14"/>
      <c r="M3205" s="14"/>
      <c r="N3205" s="14"/>
      <c r="O3205" s="14">
        <f t="shared" si="4870"/>
        <v>385900</v>
      </c>
      <c r="P3205" s="14">
        <v>18400</v>
      </c>
      <c r="Q3205" s="14">
        <v>11900</v>
      </c>
      <c r="R3205" s="14">
        <v>25600</v>
      </c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>
        <v>55900</v>
      </c>
      <c r="AC3205" s="14">
        <v>330000</v>
      </c>
      <c r="AD3205" s="14">
        <v>0</v>
      </c>
      <c r="AE3205" s="14"/>
      <c r="AF3205" s="14"/>
      <c r="AG3205" s="14"/>
      <c r="AH3205" s="14"/>
      <c r="AI3205" s="14"/>
      <c r="AJ3205" s="14">
        <f t="shared" si="4871"/>
        <v>0</v>
      </c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>
        <v>0</v>
      </c>
      <c r="AX3205" s="14">
        <v>0</v>
      </c>
      <c r="AY3205" s="14">
        <v>12000</v>
      </c>
      <c r="AZ3205" s="14"/>
      <c r="BA3205" s="14"/>
      <c r="BB3205" s="14"/>
      <c r="BC3205" s="14"/>
      <c r="BD3205" s="14"/>
      <c r="BE3205" s="14">
        <f t="shared" si="4872"/>
        <v>12000</v>
      </c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>
        <v>0</v>
      </c>
      <c r="BS3205" s="14">
        <v>12000</v>
      </c>
      <c r="BT3205" s="14" t="e">
        <f>IF(#REF!=0,"-",#REF!/#REF!*100)</f>
        <v>#REF!</v>
      </c>
    </row>
    <row r="3206" spans="1:72" ht="22.5" x14ac:dyDescent="0.25">
      <c r="A3206" s="4" t="s">
        <v>1063</v>
      </c>
      <c r="B3206" s="4" t="s">
        <v>1</v>
      </c>
      <c r="C3206" s="4" t="s">
        <v>141</v>
      </c>
      <c r="D3206" s="102" t="s">
        <v>1141</v>
      </c>
      <c r="E3206" s="113">
        <v>6139</v>
      </c>
      <c r="F3206" s="102" t="s">
        <v>1148</v>
      </c>
      <c r="G3206" s="98" t="s">
        <v>1654</v>
      </c>
      <c r="H3206" s="13" t="s">
        <v>37</v>
      </c>
      <c r="I3206" s="14">
        <v>0</v>
      </c>
      <c r="J3206" s="14"/>
      <c r="K3206" s="14"/>
      <c r="L3206" s="14"/>
      <c r="M3206" s="14"/>
      <c r="N3206" s="14"/>
      <c r="O3206" s="14">
        <f t="shared" si="4870"/>
        <v>0</v>
      </c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>
        <v>0</v>
      </c>
      <c r="AC3206" s="14">
        <v>0</v>
      </c>
      <c r="AD3206" s="14">
        <v>0</v>
      </c>
      <c r="AE3206" s="14"/>
      <c r="AF3206" s="14"/>
      <c r="AG3206" s="14"/>
      <c r="AH3206" s="14"/>
      <c r="AI3206" s="14"/>
      <c r="AJ3206" s="14">
        <f t="shared" si="4871"/>
        <v>0</v>
      </c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>
        <v>0</v>
      </c>
      <c r="AX3206" s="14">
        <v>0</v>
      </c>
      <c r="AY3206" s="14">
        <v>0</v>
      </c>
      <c r="AZ3206" s="14"/>
      <c r="BA3206" s="14"/>
      <c r="BB3206" s="14"/>
      <c r="BC3206" s="14"/>
      <c r="BD3206" s="14"/>
      <c r="BE3206" s="14">
        <f t="shared" si="4872"/>
        <v>0</v>
      </c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>
        <v>0</v>
      </c>
      <c r="BS3206" s="14">
        <v>0</v>
      </c>
      <c r="BT3206" s="14" t="e">
        <f>IF(#REF!=0,"-",#REF!/#REF!*100)</f>
        <v>#REF!</v>
      </c>
    </row>
    <row r="3207" spans="1:72" ht="33.75" x14ac:dyDescent="0.25">
      <c r="A3207" s="4" t="s">
        <v>1063</v>
      </c>
      <c r="B3207" s="4" t="s">
        <v>1</v>
      </c>
      <c r="C3207" s="4" t="s">
        <v>141</v>
      </c>
      <c r="D3207" s="102" t="s">
        <v>1141</v>
      </c>
      <c r="E3207" s="113">
        <v>6139</v>
      </c>
      <c r="F3207" s="102" t="s">
        <v>1149</v>
      </c>
      <c r="G3207" s="98" t="s">
        <v>1654</v>
      </c>
      <c r="H3207" s="13" t="s">
        <v>38</v>
      </c>
      <c r="I3207" s="14">
        <v>3000</v>
      </c>
      <c r="J3207" s="14"/>
      <c r="K3207" s="14"/>
      <c r="L3207" s="14"/>
      <c r="M3207" s="14"/>
      <c r="N3207" s="14"/>
      <c r="O3207" s="14">
        <f t="shared" si="4870"/>
        <v>3000</v>
      </c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>
        <v>0</v>
      </c>
      <c r="AC3207" s="14">
        <v>3000</v>
      </c>
      <c r="AD3207" s="14">
        <v>0</v>
      </c>
      <c r="AE3207" s="14"/>
      <c r="AF3207" s="14"/>
      <c r="AG3207" s="14"/>
      <c r="AH3207" s="14"/>
      <c r="AI3207" s="14"/>
      <c r="AJ3207" s="14">
        <f t="shared" si="4871"/>
        <v>0</v>
      </c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>
        <v>0</v>
      </c>
      <c r="AX3207" s="14">
        <v>0</v>
      </c>
      <c r="AY3207" s="14">
        <v>0</v>
      </c>
      <c r="AZ3207" s="14"/>
      <c r="BA3207" s="14"/>
      <c r="BB3207" s="14"/>
      <c r="BC3207" s="14"/>
      <c r="BD3207" s="14"/>
      <c r="BE3207" s="14">
        <f t="shared" si="4872"/>
        <v>0</v>
      </c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>
        <v>0</v>
      </c>
      <c r="BS3207" s="14">
        <v>0</v>
      </c>
      <c r="BT3207" s="14" t="e">
        <f>IF(#REF!=0,"-",#REF!/#REF!*100)</f>
        <v>#REF!</v>
      </c>
    </row>
    <row r="3208" spans="1:72" ht="33.75" x14ac:dyDescent="0.25">
      <c r="A3208" s="1" t="s">
        <v>0</v>
      </c>
      <c r="B3208" s="1" t="s">
        <v>0</v>
      </c>
      <c r="C3208" s="1" t="s">
        <v>0</v>
      </c>
      <c r="D3208" s="101" t="s">
        <v>0</v>
      </c>
      <c r="E3208" s="101" t="s">
        <v>0</v>
      </c>
      <c r="F3208" s="101" t="s">
        <v>0</v>
      </c>
      <c r="G3208" s="2" t="s">
        <v>0</v>
      </c>
      <c r="H3208" s="10" t="s">
        <v>39</v>
      </c>
      <c r="I3208" s="11">
        <f t="shared" ref="I3208:X3209" si="4945">SUM(I3209)</f>
        <v>0</v>
      </c>
      <c r="J3208" s="11">
        <f t="shared" si="4945"/>
        <v>0</v>
      </c>
      <c r="K3208" s="11">
        <f t="shared" si="4945"/>
        <v>0</v>
      </c>
      <c r="L3208" s="11">
        <f t="shared" si="4945"/>
        <v>0</v>
      </c>
      <c r="M3208" s="11">
        <f t="shared" si="4945"/>
        <v>0</v>
      </c>
      <c r="N3208" s="11">
        <f t="shared" si="4945"/>
        <v>0</v>
      </c>
      <c r="O3208" s="11">
        <f t="shared" si="4945"/>
        <v>0</v>
      </c>
      <c r="P3208" s="11">
        <f t="shared" si="4945"/>
        <v>0</v>
      </c>
      <c r="Q3208" s="11">
        <f t="shared" si="4945"/>
        <v>0</v>
      </c>
      <c r="R3208" s="11">
        <f t="shared" si="4945"/>
        <v>0</v>
      </c>
      <c r="S3208" s="11">
        <f t="shared" si="4945"/>
        <v>0</v>
      </c>
      <c r="T3208" s="11">
        <f t="shared" si="4945"/>
        <v>0</v>
      </c>
      <c r="U3208" s="11">
        <f t="shared" si="4945"/>
        <v>0</v>
      </c>
      <c r="V3208" s="11">
        <f t="shared" si="4945"/>
        <v>0</v>
      </c>
      <c r="W3208" s="11">
        <f t="shared" si="4945"/>
        <v>0</v>
      </c>
      <c r="X3208" s="11">
        <f t="shared" si="4945"/>
        <v>0</v>
      </c>
      <c r="Y3208" s="11">
        <f t="shared" ref="J3208:AA3209" si="4946">SUM(Y3209)</f>
        <v>0</v>
      </c>
      <c r="Z3208" s="11">
        <f t="shared" si="4946"/>
        <v>0</v>
      </c>
      <c r="AA3208" s="11">
        <f t="shared" si="4946"/>
        <v>0</v>
      </c>
      <c r="AB3208" s="11">
        <v>0</v>
      </c>
      <c r="AC3208" s="11">
        <v>0</v>
      </c>
      <c r="AD3208" s="11">
        <f t="shared" ref="AD3208:AS3209" si="4947">SUM(AD3209)</f>
        <v>0</v>
      </c>
      <c r="AE3208" s="11">
        <f t="shared" si="4947"/>
        <v>0</v>
      </c>
      <c r="AF3208" s="11">
        <f t="shared" si="4947"/>
        <v>0</v>
      </c>
      <c r="AG3208" s="11">
        <f t="shared" si="4947"/>
        <v>0</v>
      </c>
      <c r="AH3208" s="11">
        <f t="shared" si="4947"/>
        <v>0</v>
      </c>
      <c r="AI3208" s="11">
        <f t="shared" si="4947"/>
        <v>0</v>
      </c>
      <c r="AJ3208" s="11">
        <f t="shared" si="4947"/>
        <v>0</v>
      </c>
      <c r="AK3208" s="11">
        <f t="shared" si="4947"/>
        <v>0</v>
      </c>
      <c r="AL3208" s="11">
        <f t="shared" si="4947"/>
        <v>0</v>
      </c>
      <c r="AM3208" s="11">
        <f t="shared" si="4947"/>
        <v>0</v>
      </c>
      <c r="AN3208" s="11">
        <f t="shared" si="4947"/>
        <v>0</v>
      </c>
      <c r="AO3208" s="11">
        <f t="shared" si="4947"/>
        <v>0</v>
      </c>
      <c r="AP3208" s="11">
        <f t="shared" si="4947"/>
        <v>0</v>
      </c>
      <c r="AQ3208" s="11">
        <f t="shared" si="4947"/>
        <v>0</v>
      </c>
      <c r="AR3208" s="11">
        <f t="shared" si="4947"/>
        <v>0</v>
      </c>
      <c r="AS3208" s="11">
        <f t="shared" si="4947"/>
        <v>0</v>
      </c>
      <c r="AT3208" s="11">
        <f t="shared" ref="AE3208:AV3209" si="4948">SUM(AT3209)</f>
        <v>0</v>
      </c>
      <c r="AU3208" s="11">
        <f t="shared" si="4948"/>
        <v>0</v>
      </c>
      <c r="AV3208" s="11">
        <f t="shared" si="4948"/>
        <v>0</v>
      </c>
      <c r="AW3208" s="11">
        <v>0</v>
      </c>
      <c r="AX3208" s="11">
        <v>0</v>
      </c>
      <c r="AY3208" s="11">
        <f t="shared" ref="AY3208:BN3209" si="4949">SUM(AY3209)</f>
        <v>0</v>
      </c>
      <c r="AZ3208" s="11">
        <f t="shared" si="4949"/>
        <v>0</v>
      </c>
      <c r="BA3208" s="11">
        <f t="shared" si="4949"/>
        <v>0</v>
      </c>
      <c r="BB3208" s="11">
        <f t="shared" si="4949"/>
        <v>0</v>
      </c>
      <c r="BC3208" s="11">
        <f t="shared" si="4949"/>
        <v>0</v>
      </c>
      <c r="BD3208" s="11">
        <f t="shared" si="4949"/>
        <v>0</v>
      </c>
      <c r="BE3208" s="11">
        <f t="shared" si="4949"/>
        <v>0</v>
      </c>
      <c r="BF3208" s="11">
        <f t="shared" si="4949"/>
        <v>0</v>
      </c>
      <c r="BG3208" s="11">
        <f t="shared" si="4949"/>
        <v>0</v>
      </c>
      <c r="BH3208" s="11">
        <f t="shared" si="4949"/>
        <v>0</v>
      </c>
      <c r="BI3208" s="11">
        <f t="shared" si="4949"/>
        <v>0</v>
      </c>
      <c r="BJ3208" s="11">
        <f t="shared" si="4949"/>
        <v>0</v>
      </c>
      <c r="BK3208" s="11">
        <f t="shared" si="4949"/>
        <v>0</v>
      </c>
      <c r="BL3208" s="11">
        <f t="shared" si="4949"/>
        <v>0</v>
      </c>
      <c r="BM3208" s="11">
        <f t="shared" si="4949"/>
        <v>0</v>
      </c>
      <c r="BN3208" s="11">
        <f t="shared" si="4949"/>
        <v>0</v>
      </c>
      <c r="BO3208" s="11">
        <f t="shared" ref="AZ3208:BQ3209" si="4950">SUM(BO3209)</f>
        <v>0</v>
      </c>
      <c r="BP3208" s="11">
        <f t="shared" si="4950"/>
        <v>0</v>
      </c>
      <c r="BQ3208" s="11">
        <f t="shared" si="4950"/>
        <v>0</v>
      </c>
      <c r="BR3208" s="11">
        <v>0</v>
      </c>
      <c r="BS3208" s="11">
        <v>0</v>
      </c>
      <c r="BT3208" s="11" t="e">
        <f>IF(#REF!=0,"-",#REF!/#REF!*100)</f>
        <v>#REF!</v>
      </c>
    </row>
    <row r="3209" spans="1:72" ht="22.5" x14ac:dyDescent="0.25">
      <c r="A3209" s="4" t="s">
        <v>1063</v>
      </c>
      <c r="B3209" s="4" t="s">
        <v>1</v>
      </c>
      <c r="C3209" s="4" t="s">
        <v>141</v>
      </c>
      <c r="D3209" s="102" t="s">
        <v>1141</v>
      </c>
      <c r="E3209" s="101" t="s">
        <v>40</v>
      </c>
      <c r="F3209" s="101" t="s">
        <v>0</v>
      </c>
      <c r="G3209" s="2" t="s">
        <v>0</v>
      </c>
      <c r="H3209" s="2" t="s">
        <v>41</v>
      </c>
      <c r="I3209" s="12">
        <f t="shared" si="4945"/>
        <v>0</v>
      </c>
      <c r="J3209" s="12">
        <f t="shared" si="4946"/>
        <v>0</v>
      </c>
      <c r="K3209" s="12">
        <f t="shared" si="4946"/>
        <v>0</v>
      </c>
      <c r="L3209" s="12">
        <f t="shared" si="4946"/>
        <v>0</v>
      </c>
      <c r="M3209" s="12">
        <f t="shared" si="4946"/>
        <v>0</v>
      </c>
      <c r="N3209" s="12">
        <f t="shared" si="4946"/>
        <v>0</v>
      </c>
      <c r="O3209" s="12">
        <f t="shared" si="4946"/>
        <v>0</v>
      </c>
      <c r="P3209" s="12">
        <f t="shared" si="4946"/>
        <v>0</v>
      </c>
      <c r="Q3209" s="12">
        <f t="shared" si="4946"/>
        <v>0</v>
      </c>
      <c r="R3209" s="12">
        <f t="shared" si="4946"/>
        <v>0</v>
      </c>
      <c r="S3209" s="12">
        <f t="shared" si="4946"/>
        <v>0</v>
      </c>
      <c r="T3209" s="12">
        <f t="shared" si="4946"/>
        <v>0</v>
      </c>
      <c r="U3209" s="12">
        <f t="shared" si="4946"/>
        <v>0</v>
      </c>
      <c r="V3209" s="12">
        <f t="shared" si="4946"/>
        <v>0</v>
      </c>
      <c r="W3209" s="12">
        <f t="shared" si="4946"/>
        <v>0</v>
      </c>
      <c r="X3209" s="12">
        <f t="shared" si="4946"/>
        <v>0</v>
      </c>
      <c r="Y3209" s="12">
        <f t="shared" si="4946"/>
        <v>0</v>
      </c>
      <c r="Z3209" s="12">
        <f t="shared" si="4946"/>
        <v>0</v>
      </c>
      <c r="AA3209" s="12">
        <f t="shared" si="4946"/>
        <v>0</v>
      </c>
      <c r="AB3209" s="12">
        <v>0</v>
      </c>
      <c r="AC3209" s="12">
        <v>0</v>
      </c>
      <c r="AD3209" s="12">
        <f t="shared" si="4947"/>
        <v>0</v>
      </c>
      <c r="AE3209" s="12">
        <f t="shared" si="4948"/>
        <v>0</v>
      </c>
      <c r="AF3209" s="12">
        <f t="shared" si="4948"/>
        <v>0</v>
      </c>
      <c r="AG3209" s="12">
        <f t="shared" si="4948"/>
        <v>0</v>
      </c>
      <c r="AH3209" s="12">
        <f t="shared" si="4948"/>
        <v>0</v>
      </c>
      <c r="AI3209" s="12">
        <f t="shared" si="4948"/>
        <v>0</v>
      </c>
      <c r="AJ3209" s="12">
        <f t="shared" si="4948"/>
        <v>0</v>
      </c>
      <c r="AK3209" s="12">
        <f t="shared" si="4948"/>
        <v>0</v>
      </c>
      <c r="AL3209" s="12">
        <f t="shared" si="4948"/>
        <v>0</v>
      </c>
      <c r="AM3209" s="12">
        <f t="shared" si="4948"/>
        <v>0</v>
      </c>
      <c r="AN3209" s="12">
        <f t="shared" si="4948"/>
        <v>0</v>
      </c>
      <c r="AO3209" s="12">
        <f t="shared" si="4948"/>
        <v>0</v>
      </c>
      <c r="AP3209" s="12">
        <f t="shared" si="4948"/>
        <v>0</v>
      </c>
      <c r="AQ3209" s="12">
        <f t="shared" si="4948"/>
        <v>0</v>
      </c>
      <c r="AR3209" s="12">
        <f t="shared" si="4948"/>
        <v>0</v>
      </c>
      <c r="AS3209" s="12">
        <f t="shared" si="4948"/>
        <v>0</v>
      </c>
      <c r="AT3209" s="12">
        <f t="shared" si="4948"/>
        <v>0</v>
      </c>
      <c r="AU3209" s="12">
        <f t="shared" si="4948"/>
        <v>0</v>
      </c>
      <c r="AV3209" s="12">
        <f t="shared" si="4948"/>
        <v>0</v>
      </c>
      <c r="AW3209" s="12">
        <v>0</v>
      </c>
      <c r="AX3209" s="12">
        <v>0</v>
      </c>
      <c r="AY3209" s="12">
        <f t="shared" si="4949"/>
        <v>0</v>
      </c>
      <c r="AZ3209" s="12">
        <f t="shared" si="4950"/>
        <v>0</v>
      </c>
      <c r="BA3209" s="12">
        <f t="shared" si="4950"/>
        <v>0</v>
      </c>
      <c r="BB3209" s="12">
        <f t="shared" si="4950"/>
        <v>0</v>
      </c>
      <c r="BC3209" s="12">
        <f t="shared" si="4950"/>
        <v>0</v>
      </c>
      <c r="BD3209" s="12">
        <f t="shared" si="4950"/>
        <v>0</v>
      </c>
      <c r="BE3209" s="12">
        <f t="shared" si="4950"/>
        <v>0</v>
      </c>
      <c r="BF3209" s="12">
        <f t="shared" si="4950"/>
        <v>0</v>
      </c>
      <c r="BG3209" s="12">
        <f t="shared" si="4950"/>
        <v>0</v>
      </c>
      <c r="BH3209" s="12">
        <f t="shared" si="4950"/>
        <v>0</v>
      </c>
      <c r="BI3209" s="12">
        <f t="shared" si="4950"/>
        <v>0</v>
      </c>
      <c r="BJ3209" s="12">
        <f t="shared" si="4950"/>
        <v>0</v>
      </c>
      <c r="BK3209" s="12">
        <f t="shared" si="4950"/>
        <v>0</v>
      </c>
      <c r="BL3209" s="12">
        <f t="shared" si="4950"/>
        <v>0</v>
      </c>
      <c r="BM3209" s="12">
        <f t="shared" si="4950"/>
        <v>0</v>
      </c>
      <c r="BN3209" s="12">
        <f t="shared" si="4950"/>
        <v>0</v>
      </c>
      <c r="BO3209" s="12">
        <f t="shared" si="4950"/>
        <v>0</v>
      </c>
      <c r="BP3209" s="12">
        <f t="shared" si="4950"/>
        <v>0</v>
      </c>
      <c r="BQ3209" s="12">
        <f t="shared" si="4950"/>
        <v>0</v>
      </c>
      <c r="BR3209" s="12">
        <v>0</v>
      </c>
      <c r="BS3209" s="12">
        <v>0</v>
      </c>
      <c r="BT3209" s="12" t="e">
        <f>IF(#REF!=0,"-",#REF!/#REF!*100)</f>
        <v>#REF!</v>
      </c>
    </row>
    <row r="3210" spans="1:72" x14ac:dyDescent="0.25">
      <c r="A3210" s="4" t="s">
        <v>1063</v>
      </c>
      <c r="B3210" s="4" t="s">
        <v>1</v>
      </c>
      <c r="C3210" s="4" t="s">
        <v>141</v>
      </c>
      <c r="D3210" s="102" t="s">
        <v>1141</v>
      </c>
      <c r="E3210" s="113">
        <v>6148</v>
      </c>
      <c r="F3210" s="102"/>
      <c r="G3210" s="98" t="s">
        <v>1654</v>
      </c>
      <c r="H3210" s="13" t="s">
        <v>45</v>
      </c>
      <c r="I3210" s="14">
        <v>0</v>
      </c>
      <c r="J3210" s="14"/>
      <c r="K3210" s="14"/>
      <c r="L3210" s="14"/>
      <c r="M3210" s="14"/>
      <c r="N3210" s="14"/>
      <c r="O3210" s="14">
        <f t="shared" si="4870"/>
        <v>0</v>
      </c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>
        <v>0</v>
      </c>
      <c r="AC3210" s="14">
        <v>0</v>
      </c>
      <c r="AD3210" s="14">
        <v>0</v>
      </c>
      <c r="AE3210" s="14"/>
      <c r="AF3210" s="14"/>
      <c r="AG3210" s="14"/>
      <c r="AH3210" s="14"/>
      <c r="AI3210" s="14"/>
      <c r="AJ3210" s="14">
        <f t="shared" si="4871"/>
        <v>0</v>
      </c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>
        <v>0</v>
      </c>
      <c r="AX3210" s="14">
        <v>0</v>
      </c>
      <c r="AY3210" s="14">
        <v>0</v>
      </c>
      <c r="AZ3210" s="14"/>
      <c r="BA3210" s="14"/>
      <c r="BB3210" s="14"/>
      <c r="BC3210" s="14"/>
      <c r="BD3210" s="14"/>
      <c r="BE3210" s="14">
        <f t="shared" si="4872"/>
        <v>0</v>
      </c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>
        <v>0</v>
      </c>
      <c r="BS3210" s="14">
        <v>0</v>
      </c>
      <c r="BT3210" s="14" t="e">
        <f>IF(#REF!=0,"-",#REF!/#REF!*100)</f>
        <v>#REF!</v>
      </c>
    </row>
    <row r="3211" spans="1:72" ht="33.75" x14ac:dyDescent="0.25">
      <c r="A3211" s="1" t="s">
        <v>0</v>
      </c>
      <c r="B3211" s="1" t="s">
        <v>0</v>
      </c>
      <c r="C3211" s="1" t="s">
        <v>0</v>
      </c>
      <c r="D3211" s="101" t="s">
        <v>0</v>
      </c>
      <c r="E3211" s="101" t="s">
        <v>0</v>
      </c>
      <c r="F3211" s="101" t="s">
        <v>0</v>
      </c>
      <c r="G3211" s="2" t="s">
        <v>0</v>
      </c>
      <c r="H3211" s="10" t="s">
        <v>97</v>
      </c>
      <c r="I3211" s="11">
        <f t="shared" ref="I3211:X3212" si="4951">SUM(I3212)</f>
        <v>40000</v>
      </c>
      <c r="J3211" s="11">
        <f t="shared" si="4951"/>
        <v>0</v>
      </c>
      <c r="K3211" s="11">
        <f t="shared" si="4951"/>
        <v>0</v>
      </c>
      <c r="L3211" s="11">
        <f t="shared" si="4951"/>
        <v>0</v>
      </c>
      <c r="M3211" s="11">
        <f t="shared" si="4951"/>
        <v>0</v>
      </c>
      <c r="N3211" s="11">
        <f t="shared" si="4951"/>
        <v>0</v>
      </c>
      <c r="O3211" s="11">
        <f t="shared" si="4951"/>
        <v>40000</v>
      </c>
      <c r="P3211" s="11">
        <f t="shared" si="4951"/>
        <v>0</v>
      </c>
      <c r="Q3211" s="11">
        <f t="shared" si="4951"/>
        <v>0</v>
      </c>
      <c r="R3211" s="11">
        <f t="shared" si="4951"/>
        <v>0</v>
      </c>
      <c r="S3211" s="11">
        <f t="shared" si="4951"/>
        <v>0</v>
      </c>
      <c r="T3211" s="11">
        <f t="shared" si="4951"/>
        <v>0</v>
      </c>
      <c r="U3211" s="11">
        <f t="shared" si="4951"/>
        <v>0</v>
      </c>
      <c r="V3211" s="11">
        <f t="shared" si="4951"/>
        <v>0</v>
      </c>
      <c r="W3211" s="11">
        <f t="shared" si="4951"/>
        <v>0</v>
      </c>
      <c r="X3211" s="11">
        <f t="shared" si="4951"/>
        <v>0</v>
      </c>
      <c r="Y3211" s="11">
        <f t="shared" ref="J3211:AA3212" si="4952">SUM(Y3212)</f>
        <v>0</v>
      </c>
      <c r="Z3211" s="11">
        <f t="shared" si="4952"/>
        <v>0</v>
      </c>
      <c r="AA3211" s="11">
        <f t="shared" si="4952"/>
        <v>0</v>
      </c>
      <c r="AB3211" s="11">
        <v>0</v>
      </c>
      <c r="AC3211" s="11">
        <v>40000</v>
      </c>
      <c r="AD3211" s="11">
        <f t="shared" ref="AD3211:AS3212" si="4953">SUM(AD3212)</f>
        <v>0</v>
      </c>
      <c r="AE3211" s="11">
        <f t="shared" si="4953"/>
        <v>0</v>
      </c>
      <c r="AF3211" s="11">
        <f t="shared" si="4953"/>
        <v>0</v>
      </c>
      <c r="AG3211" s="11">
        <f t="shared" si="4953"/>
        <v>0</v>
      </c>
      <c r="AH3211" s="11">
        <f t="shared" si="4953"/>
        <v>0</v>
      </c>
      <c r="AI3211" s="11">
        <f t="shared" si="4953"/>
        <v>0</v>
      </c>
      <c r="AJ3211" s="11">
        <f t="shared" si="4953"/>
        <v>0</v>
      </c>
      <c r="AK3211" s="11">
        <f t="shared" si="4953"/>
        <v>0</v>
      </c>
      <c r="AL3211" s="11">
        <f t="shared" si="4953"/>
        <v>0</v>
      </c>
      <c r="AM3211" s="11">
        <f t="shared" si="4953"/>
        <v>0</v>
      </c>
      <c r="AN3211" s="11">
        <f t="shared" si="4953"/>
        <v>0</v>
      </c>
      <c r="AO3211" s="11">
        <f t="shared" si="4953"/>
        <v>0</v>
      </c>
      <c r="AP3211" s="11">
        <f t="shared" si="4953"/>
        <v>0</v>
      </c>
      <c r="AQ3211" s="11">
        <f t="shared" si="4953"/>
        <v>0</v>
      </c>
      <c r="AR3211" s="11">
        <f t="shared" si="4953"/>
        <v>0</v>
      </c>
      <c r="AS3211" s="11">
        <f t="shared" si="4953"/>
        <v>0</v>
      </c>
      <c r="AT3211" s="11">
        <f t="shared" ref="AE3211:AV3212" si="4954">SUM(AT3212)</f>
        <v>0</v>
      </c>
      <c r="AU3211" s="11">
        <f t="shared" si="4954"/>
        <v>0</v>
      </c>
      <c r="AV3211" s="11">
        <f t="shared" si="4954"/>
        <v>0</v>
      </c>
      <c r="AW3211" s="11">
        <v>0</v>
      </c>
      <c r="AX3211" s="11">
        <v>0</v>
      </c>
      <c r="AY3211" s="11">
        <f t="shared" ref="AY3211:BN3212" si="4955">SUM(AY3212)</f>
        <v>0</v>
      </c>
      <c r="AZ3211" s="11">
        <f t="shared" si="4955"/>
        <v>0</v>
      </c>
      <c r="BA3211" s="11">
        <f t="shared" si="4955"/>
        <v>0</v>
      </c>
      <c r="BB3211" s="11">
        <f t="shared" si="4955"/>
        <v>0</v>
      </c>
      <c r="BC3211" s="11">
        <f t="shared" si="4955"/>
        <v>0</v>
      </c>
      <c r="BD3211" s="11">
        <f t="shared" si="4955"/>
        <v>0</v>
      </c>
      <c r="BE3211" s="11">
        <f t="shared" si="4955"/>
        <v>0</v>
      </c>
      <c r="BF3211" s="11">
        <f t="shared" si="4955"/>
        <v>0</v>
      </c>
      <c r="BG3211" s="11">
        <f t="shared" si="4955"/>
        <v>0</v>
      </c>
      <c r="BH3211" s="11">
        <f t="shared" si="4955"/>
        <v>0</v>
      </c>
      <c r="BI3211" s="11">
        <f t="shared" si="4955"/>
        <v>0</v>
      </c>
      <c r="BJ3211" s="11">
        <f t="shared" si="4955"/>
        <v>0</v>
      </c>
      <c r="BK3211" s="11">
        <f t="shared" si="4955"/>
        <v>0</v>
      </c>
      <c r="BL3211" s="11">
        <f t="shared" si="4955"/>
        <v>0</v>
      </c>
      <c r="BM3211" s="11">
        <f t="shared" si="4955"/>
        <v>0</v>
      </c>
      <c r="BN3211" s="11">
        <f t="shared" si="4955"/>
        <v>0</v>
      </c>
      <c r="BO3211" s="11">
        <f t="shared" ref="AZ3211:BQ3212" si="4956">SUM(BO3212)</f>
        <v>0</v>
      </c>
      <c r="BP3211" s="11">
        <f t="shared" si="4956"/>
        <v>0</v>
      </c>
      <c r="BQ3211" s="11">
        <f t="shared" si="4956"/>
        <v>0</v>
      </c>
      <c r="BR3211" s="11">
        <v>0</v>
      </c>
      <c r="BS3211" s="11">
        <v>0</v>
      </c>
      <c r="BT3211" s="11" t="e">
        <f>IF(#REF!=0,"-",#REF!/#REF!*100)</f>
        <v>#REF!</v>
      </c>
    </row>
    <row r="3212" spans="1:72" x14ac:dyDescent="0.25">
      <c r="A3212" s="4" t="s">
        <v>1063</v>
      </c>
      <c r="B3212" s="4" t="s">
        <v>1</v>
      </c>
      <c r="C3212" s="4" t="s">
        <v>141</v>
      </c>
      <c r="D3212" s="102" t="s">
        <v>1141</v>
      </c>
      <c r="E3212" s="101" t="s">
        <v>98</v>
      </c>
      <c r="F3212" s="101" t="s">
        <v>0</v>
      </c>
      <c r="G3212" s="2" t="s">
        <v>0</v>
      </c>
      <c r="H3212" s="2" t="s">
        <v>99</v>
      </c>
      <c r="I3212" s="12">
        <f t="shared" si="4951"/>
        <v>40000</v>
      </c>
      <c r="J3212" s="12">
        <f t="shared" si="4952"/>
        <v>0</v>
      </c>
      <c r="K3212" s="12">
        <f t="shared" si="4952"/>
        <v>0</v>
      </c>
      <c r="L3212" s="12">
        <f t="shared" si="4952"/>
        <v>0</v>
      </c>
      <c r="M3212" s="12">
        <f t="shared" si="4952"/>
        <v>0</v>
      </c>
      <c r="N3212" s="12">
        <f t="shared" si="4952"/>
        <v>0</v>
      </c>
      <c r="O3212" s="12">
        <f t="shared" si="4952"/>
        <v>40000</v>
      </c>
      <c r="P3212" s="12">
        <f t="shared" si="4952"/>
        <v>0</v>
      </c>
      <c r="Q3212" s="12">
        <f t="shared" si="4952"/>
        <v>0</v>
      </c>
      <c r="R3212" s="12">
        <f t="shared" si="4952"/>
        <v>0</v>
      </c>
      <c r="S3212" s="12">
        <f t="shared" si="4952"/>
        <v>0</v>
      </c>
      <c r="T3212" s="12">
        <f t="shared" si="4952"/>
        <v>0</v>
      </c>
      <c r="U3212" s="12">
        <f t="shared" si="4952"/>
        <v>0</v>
      </c>
      <c r="V3212" s="12">
        <f t="shared" si="4952"/>
        <v>0</v>
      </c>
      <c r="W3212" s="12">
        <f t="shared" si="4952"/>
        <v>0</v>
      </c>
      <c r="X3212" s="12">
        <f t="shared" si="4952"/>
        <v>0</v>
      </c>
      <c r="Y3212" s="12">
        <f t="shared" si="4952"/>
        <v>0</v>
      </c>
      <c r="Z3212" s="12">
        <f t="shared" si="4952"/>
        <v>0</v>
      </c>
      <c r="AA3212" s="12">
        <f t="shared" si="4952"/>
        <v>0</v>
      </c>
      <c r="AB3212" s="12">
        <v>0</v>
      </c>
      <c r="AC3212" s="12">
        <v>40000</v>
      </c>
      <c r="AD3212" s="12">
        <f t="shared" si="4953"/>
        <v>0</v>
      </c>
      <c r="AE3212" s="12">
        <f t="shared" si="4954"/>
        <v>0</v>
      </c>
      <c r="AF3212" s="12">
        <f t="shared" si="4954"/>
        <v>0</v>
      </c>
      <c r="AG3212" s="12">
        <f t="shared" si="4954"/>
        <v>0</v>
      </c>
      <c r="AH3212" s="12">
        <f t="shared" si="4954"/>
        <v>0</v>
      </c>
      <c r="AI3212" s="12">
        <f t="shared" si="4954"/>
        <v>0</v>
      </c>
      <c r="AJ3212" s="12">
        <f t="shared" si="4954"/>
        <v>0</v>
      </c>
      <c r="AK3212" s="12">
        <f t="shared" si="4954"/>
        <v>0</v>
      </c>
      <c r="AL3212" s="12">
        <f t="shared" si="4954"/>
        <v>0</v>
      </c>
      <c r="AM3212" s="12">
        <f t="shared" si="4954"/>
        <v>0</v>
      </c>
      <c r="AN3212" s="12">
        <f t="shared" si="4954"/>
        <v>0</v>
      </c>
      <c r="AO3212" s="12">
        <f t="shared" si="4954"/>
        <v>0</v>
      </c>
      <c r="AP3212" s="12">
        <f t="shared" si="4954"/>
        <v>0</v>
      </c>
      <c r="AQ3212" s="12">
        <f t="shared" si="4954"/>
        <v>0</v>
      </c>
      <c r="AR3212" s="12">
        <f t="shared" si="4954"/>
        <v>0</v>
      </c>
      <c r="AS3212" s="12">
        <f t="shared" si="4954"/>
        <v>0</v>
      </c>
      <c r="AT3212" s="12">
        <f t="shared" si="4954"/>
        <v>0</v>
      </c>
      <c r="AU3212" s="12">
        <f t="shared" si="4954"/>
        <v>0</v>
      </c>
      <c r="AV3212" s="12">
        <f t="shared" si="4954"/>
        <v>0</v>
      </c>
      <c r="AW3212" s="12">
        <v>0</v>
      </c>
      <c r="AX3212" s="12">
        <v>0</v>
      </c>
      <c r="AY3212" s="12">
        <f t="shared" si="4955"/>
        <v>0</v>
      </c>
      <c r="AZ3212" s="12">
        <f t="shared" si="4956"/>
        <v>0</v>
      </c>
      <c r="BA3212" s="12">
        <f t="shared" si="4956"/>
        <v>0</v>
      </c>
      <c r="BB3212" s="12">
        <f t="shared" si="4956"/>
        <v>0</v>
      </c>
      <c r="BC3212" s="12">
        <f t="shared" si="4956"/>
        <v>0</v>
      </c>
      <c r="BD3212" s="12">
        <f t="shared" si="4956"/>
        <v>0</v>
      </c>
      <c r="BE3212" s="12">
        <f t="shared" si="4956"/>
        <v>0</v>
      </c>
      <c r="BF3212" s="12">
        <f t="shared" si="4956"/>
        <v>0</v>
      </c>
      <c r="BG3212" s="12">
        <f t="shared" si="4956"/>
        <v>0</v>
      </c>
      <c r="BH3212" s="12">
        <f t="shared" si="4956"/>
        <v>0</v>
      </c>
      <c r="BI3212" s="12">
        <f t="shared" si="4956"/>
        <v>0</v>
      </c>
      <c r="BJ3212" s="12">
        <f t="shared" si="4956"/>
        <v>0</v>
      </c>
      <c r="BK3212" s="12">
        <f t="shared" si="4956"/>
        <v>0</v>
      </c>
      <c r="BL3212" s="12">
        <f t="shared" si="4956"/>
        <v>0</v>
      </c>
      <c r="BM3212" s="12">
        <f t="shared" si="4956"/>
        <v>0</v>
      </c>
      <c r="BN3212" s="12">
        <f t="shared" si="4956"/>
        <v>0</v>
      </c>
      <c r="BO3212" s="12">
        <f t="shared" si="4956"/>
        <v>0</v>
      </c>
      <c r="BP3212" s="12">
        <f t="shared" si="4956"/>
        <v>0</v>
      </c>
      <c r="BQ3212" s="12">
        <f t="shared" si="4956"/>
        <v>0</v>
      </c>
      <c r="BR3212" s="12">
        <v>0</v>
      </c>
      <c r="BS3212" s="12">
        <v>0</v>
      </c>
      <c r="BT3212" s="12" t="e">
        <f>IF(#REF!=0,"-",#REF!/#REF!*100)</f>
        <v>#REF!</v>
      </c>
    </row>
    <row r="3213" spans="1:72" ht="22.5" x14ac:dyDescent="0.25">
      <c r="A3213" s="4" t="s">
        <v>1063</v>
      </c>
      <c r="B3213" s="4" t="s">
        <v>1</v>
      </c>
      <c r="C3213" s="4" t="s">
        <v>141</v>
      </c>
      <c r="D3213" s="102" t="s">
        <v>1141</v>
      </c>
      <c r="E3213" s="113">
        <v>6151</v>
      </c>
      <c r="F3213" s="102"/>
      <c r="G3213" s="98" t="s">
        <v>1654</v>
      </c>
      <c r="H3213" s="13" t="s">
        <v>101</v>
      </c>
      <c r="I3213" s="14">
        <v>40000</v>
      </c>
      <c r="J3213" s="14"/>
      <c r="K3213" s="14"/>
      <c r="L3213" s="14"/>
      <c r="M3213" s="14"/>
      <c r="N3213" s="14"/>
      <c r="O3213" s="14">
        <f t="shared" si="4870"/>
        <v>40000</v>
      </c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>
        <v>0</v>
      </c>
      <c r="AC3213" s="14">
        <v>40000</v>
      </c>
      <c r="AD3213" s="14">
        <v>0</v>
      </c>
      <c r="AE3213" s="14"/>
      <c r="AF3213" s="14"/>
      <c r="AG3213" s="14"/>
      <c r="AH3213" s="14"/>
      <c r="AI3213" s="14"/>
      <c r="AJ3213" s="14">
        <f t="shared" si="4871"/>
        <v>0</v>
      </c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>
        <v>0</v>
      </c>
      <c r="AX3213" s="14">
        <v>0</v>
      </c>
      <c r="AY3213" s="14">
        <v>0</v>
      </c>
      <c r="AZ3213" s="14"/>
      <c r="BA3213" s="14"/>
      <c r="BB3213" s="14"/>
      <c r="BC3213" s="14"/>
      <c r="BD3213" s="14"/>
      <c r="BE3213" s="14">
        <f t="shared" si="4872"/>
        <v>0</v>
      </c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>
        <v>0</v>
      </c>
      <c r="BS3213" s="14">
        <v>0</v>
      </c>
      <c r="BT3213" s="14" t="e">
        <f>IF(#REF!=0,"-",#REF!/#REF!*100)</f>
        <v>#REF!</v>
      </c>
    </row>
    <row r="3214" spans="1:72" ht="33.75" x14ac:dyDescent="0.25">
      <c r="A3214" s="1" t="s">
        <v>0</v>
      </c>
      <c r="B3214" s="1" t="s">
        <v>0</v>
      </c>
      <c r="C3214" s="1" t="s">
        <v>0</v>
      </c>
      <c r="D3214" s="101" t="s">
        <v>0</v>
      </c>
      <c r="E3214" s="101" t="s">
        <v>0</v>
      </c>
      <c r="F3214" s="101" t="s">
        <v>0</v>
      </c>
      <c r="G3214" s="2" t="s">
        <v>0</v>
      </c>
      <c r="H3214" s="10" t="s">
        <v>47</v>
      </c>
      <c r="I3214" s="11">
        <f t="shared" ref="I3214:AA3214" si="4957">SUM(I3215)</f>
        <v>208300</v>
      </c>
      <c r="J3214" s="11">
        <f t="shared" si="4957"/>
        <v>0</v>
      </c>
      <c r="K3214" s="11">
        <f t="shared" si="4957"/>
        <v>0</v>
      </c>
      <c r="L3214" s="11">
        <f t="shared" si="4957"/>
        <v>0</v>
      </c>
      <c r="M3214" s="11">
        <f t="shared" si="4957"/>
        <v>0</v>
      </c>
      <c r="N3214" s="11">
        <f t="shared" si="4957"/>
        <v>0</v>
      </c>
      <c r="O3214" s="11">
        <f t="shared" si="4957"/>
        <v>208300</v>
      </c>
      <c r="P3214" s="11">
        <f t="shared" si="4957"/>
        <v>2000</v>
      </c>
      <c r="Q3214" s="11">
        <f t="shared" si="4957"/>
        <v>5100</v>
      </c>
      <c r="R3214" s="11">
        <f t="shared" si="4957"/>
        <v>5000</v>
      </c>
      <c r="S3214" s="11">
        <f t="shared" si="4957"/>
        <v>0</v>
      </c>
      <c r="T3214" s="11">
        <f t="shared" si="4957"/>
        <v>0</v>
      </c>
      <c r="U3214" s="11">
        <f t="shared" si="4957"/>
        <v>0</v>
      </c>
      <c r="V3214" s="11">
        <f t="shared" si="4957"/>
        <v>0</v>
      </c>
      <c r="W3214" s="11">
        <f t="shared" si="4957"/>
        <v>0</v>
      </c>
      <c r="X3214" s="11">
        <f t="shared" si="4957"/>
        <v>0</v>
      </c>
      <c r="Y3214" s="11">
        <f t="shared" si="4957"/>
        <v>0</v>
      </c>
      <c r="Z3214" s="11">
        <f t="shared" si="4957"/>
        <v>0</v>
      </c>
      <c r="AA3214" s="11">
        <f t="shared" si="4957"/>
        <v>0</v>
      </c>
      <c r="AB3214" s="11">
        <v>12100</v>
      </c>
      <c r="AC3214" s="11">
        <v>196200</v>
      </c>
      <c r="AD3214" s="11">
        <f t="shared" ref="AD3214:AV3214" si="4958">SUM(AD3215)</f>
        <v>17000</v>
      </c>
      <c r="AE3214" s="11">
        <f t="shared" si="4958"/>
        <v>0</v>
      </c>
      <c r="AF3214" s="11">
        <f t="shared" si="4958"/>
        <v>0</v>
      </c>
      <c r="AG3214" s="11">
        <f t="shared" si="4958"/>
        <v>0</v>
      </c>
      <c r="AH3214" s="11">
        <f t="shared" si="4958"/>
        <v>0</v>
      </c>
      <c r="AI3214" s="11">
        <f t="shared" si="4958"/>
        <v>0</v>
      </c>
      <c r="AJ3214" s="11">
        <f t="shared" si="4958"/>
        <v>17000</v>
      </c>
      <c r="AK3214" s="11">
        <f t="shared" si="4958"/>
        <v>0</v>
      </c>
      <c r="AL3214" s="11">
        <f t="shared" si="4958"/>
        <v>0</v>
      </c>
      <c r="AM3214" s="11">
        <f t="shared" si="4958"/>
        <v>0</v>
      </c>
      <c r="AN3214" s="11">
        <f t="shared" si="4958"/>
        <v>0</v>
      </c>
      <c r="AO3214" s="11">
        <f t="shared" si="4958"/>
        <v>0</v>
      </c>
      <c r="AP3214" s="11">
        <f t="shared" si="4958"/>
        <v>0</v>
      </c>
      <c r="AQ3214" s="11">
        <f t="shared" si="4958"/>
        <v>0</v>
      </c>
      <c r="AR3214" s="11">
        <f t="shared" si="4958"/>
        <v>0</v>
      </c>
      <c r="AS3214" s="11">
        <f t="shared" si="4958"/>
        <v>0</v>
      </c>
      <c r="AT3214" s="11">
        <f t="shared" si="4958"/>
        <v>0</v>
      </c>
      <c r="AU3214" s="11">
        <f t="shared" si="4958"/>
        <v>0</v>
      </c>
      <c r="AV3214" s="11">
        <f t="shared" si="4958"/>
        <v>0</v>
      </c>
      <c r="AW3214" s="11">
        <v>0</v>
      </c>
      <c r="AX3214" s="11">
        <v>17000</v>
      </c>
      <c r="AY3214" s="11">
        <f t="shared" ref="AY3214:BQ3214" si="4959">SUM(AY3215)</f>
        <v>111761</v>
      </c>
      <c r="AZ3214" s="11">
        <f t="shared" si="4959"/>
        <v>0</v>
      </c>
      <c r="BA3214" s="11">
        <f t="shared" si="4959"/>
        <v>0</v>
      </c>
      <c r="BB3214" s="11">
        <f t="shared" si="4959"/>
        <v>0</v>
      </c>
      <c r="BC3214" s="11">
        <f t="shared" si="4959"/>
        <v>0</v>
      </c>
      <c r="BD3214" s="11">
        <f t="shared" si="4959"/>
        <v>0</v>
      </c>
      <c r="BE3214" s="11">
        <f t="shared" si="4959"/>
        <v>111761</v>
      </c>
      <c r="BF3214" s="11">
        <f t="shared" si="4959"/>
        <v>0</v>
      </c>
      <c r="BG3214" s="11">
        <f t="shared" si="4959"/>
        <v>0</v>
      </c>
      <c r="BH3214" s="11">
        <f t="shared" si="4959"/>
        <v>111761</v>
      </c>
      <c r="BI3214" s="11">
        <f t="shared" si="4959"/>
        <v>0</v>
      </c>
      <c r="BJ3214" s="11">
        <f t="shared" si="4959"/>
        <v>0</v>
      </c>
      <c r="BK3214" s="11">
        <f t="shared" si="4959"/>
        <v>0</v>
      </c>
      <c r="BL3214" s="11">
        <f t="shared" si="4959"/>
        <v>0</v>
      </c>
      <c r="BM3214" s="11">
        <f t="shared" si="4959"/>
        <v>0</v>
      </c>
      <c r="BN3214" s="11">
        <f t="shared" si="4959"/>
        <v>0</v>
      </c>
      <c r="BO3214" s="11">
        <f t="shared" si="4959"/>
        <v>0</v>
      </c>
      <c r="BP3214" s="11">
        <f t="shared" si="4959"/>
        <v>0</v>
      </c>
      <c r="BQ3214" s="11">
        <f t="shared" si="4959"/>
        <v>0</v>
      </c>
      <c r="BR3214" s="11">
        <v>111761</v>
      </c>
      <c r="BS3214" s="11">
        <v>0</v>
      </c>
      <c r="BT3214" s="11" t="e">
        <f>IF(#REF!=0,"-",#REF!/#REF!*100)</f>
        <v>#REF!</v>
      </c>
    </row>
    <row r="3215" spans="1:72" x14ac:dyDescent="0.25">
      <c r="A3215" s="4" t="s">
        <v>1063</v>
      </c>
      <c r="B3215" s="4" t="s">
        <v>1</v>
      </c>
      <c r="C3215" s="4" t="s">
        <v>141</v>
      </c>
      <c r="D3215" s="102" t="s">
        <v>1141</v>
      </c>
      <c r="E3215" s="101" t="s">
        <v>48</v>
      </c>
      <c r="F3215" s="101" t="s">
        <v>0</v>
      </c>
      <c r="G3215" s="2" t="s">
        <v>0</v>
      </c>
      <c r="H3215" s="2" t="s">
        <v>49</v>
      </c>
      <c r="I3215" s="12">
        <f t="shared" ref="I3215:AA3215" si="4960">SUM(I3216:I3219)</f>
        <v>208300</v>
      </c>
      <c r="J3215" s="12">
        <f t="shared" si="4960"/>
        <v>0</v>
      </c>
      <c r="K3215" s="12">
        <f t="shared" si="4960"/>
        <v>0</v>
      </c>
      <c r="L3215" s="12">
        <f t="shared" si="4960"/>
        <v>0</v>
      </c>
      <c r="M3215" s="12">
        <f t="shared" si="4960"/>
        <v>0</v>
      </c>
      <c r="N3215" s="12">
        <f t="shared" si="4960"/>
        <v>0</v>
      </c>
      <c r="O3215" s="12">
        <f t="shared" ref="O3215" si="4961">SUM(O3216:O3219)</f>
        <v>208300</v>
      </c>
      <c r="P3215" s="12">
        <f t="shared" si="4960"/>
        <v>2000</v>
      </c>
      <c r="Q3215" s="12">
        <f t="shared" si="4960"/>
        <v>5100</v>
      </c>
      <c r="R3215" s="12">
        <f t="shared" si="4960"/>
        <v>5000</v>
      </c>
      <c r="S3215" s="12">
        <f t="shared" si="4960"/>
        <v>0</v>
      </c>
      <c r="T3215" s="12">
        <f t="shared" si="4960"/>
        <v>0</v>
      </c>
      <c r="U3215" s="12">
        <f t="shared" si="4960"/>
        <v>0</v>
      </c>
      <c r="V3215" s="12">
        <f t="shared" si="4960"/>
        <v>0</v>
      </c>
      <c r="W3215" s="12">
        <f t="shared" si="4960"/>
        <v>0</v>
      </c>
      <c r="X3215" s="12">
        <f t="shared" si="4960"/>
        <v>0</v>
      </c>
      <c r="Y3215" s="12">
        <f t="shared" si="4960"/>
        <v>0</v>
      </c>
      <c r="Z3215" s="12">
        <f t="shared" si="4960"/>
        <v>0</v>
      </c>
      <c r="AA3215" s="12">
        <f t="shared" si="4960"/>
        <v>0</v>
      </c>
      <c r="AB3215" s="12">
        <v>12100</v>
      </c>
      <c r="AC3215" s="12">
        <v>196200</v>
      </c>
      <c r="AD3215" s="12">
        <f t="shared" ref="AD3215:AV3215" si="4962">SUM(AD3216:AD3219)</f>
        <v>17000</v>
      </c>
      <c r="AE3215" s="12">
        <f t="shared" si="4962"/>
        <v>0</v>
      </c>
      <c r="AF3215" s="12">
        <f t="shared" si="4962"/>
        <v>0</v>
      </c>
      <c r="AG3215" s="12">
        <f t="shared" si="4962"/>
        <v>0</v>
      </c>
      <c r="AH3215" s="12">
        <f t="shared" si="4962"/>
        <v>0</v>
      </c>
      <c r="AI3215" s="12">
        <f t="shared" si="4962"/>
        <v>0</v>
      </c>
      <c r="AJ3215" s="12">
        <f t="shared" ref="AJ3215" si="4963">SUM(AJ3216:AJ3219)</f>
        <v>17000</v>
      </c>
      <c r="AK3215" s="12">
        <f t="shared" si="4962"/>
        <v>0</v>
      </c>
      <c r="AL3215" s="12">
        <f t="shared" si="4962"/>
        <v>0</v>
      </c>
      <c r="AM3215" s="12">
        <f t="shared" si="4962"/>
        <v>0</v>
      </c>
      <c r="AN3215" s="12">
        <f t="shared" si="4962"/>
        <v>0</v>
      </c>
      <c r="AO3215" s="12">
        <f t="shared" si="4962"/>
        <v>0</v>
      </c>
      <c r="AP3215" s="12">
        <f t="shared" si="4962"/>
        <v>0</v>
      </c>
      <c r="AQ3215" s="12">
        <f t="shared" si="4962"/>
        <v>0</v>
      </c>
      <c r="AR3215" s="12">
        <f t="shared" si="4962"/>
        <v>0</v>
      </c>
      <c r="AS3215" s="12">
        <f t="shared" si="4962"/>
        <v>0</v>
      </c>
      <c r="AT3215" s="12">
        <f t="shared" si="4962"/>
        <v>0</v>
      </c>
      <c r="AU3215" s="12">
        <f t="shared" si="4962"/>
        <v>0</v>
      </c>
      <c r="AV3215" s="12">
        <f t="shared" si="4962"/>
        <v>0</v>
      </c>
      <c r="AW3215" s="12">
        <v>0</v>
      </c>
      <c r="AX3215" s="12">
        <v>17000</v>
      </c>
      <c r="AY3215" s="12">
        <f t="shared" ref="AY3215:BQ3215" si="4964">SUM(AY3216:AY3219)</f>
        <v>111761</v>
      </c>
      <c r="AZ3215" s="12">
        <f t="shared" si="4964"/>
        <v>0</v>
      </c>
      <c r="BA3215" s="12">
        <f t="shared" si="4964"/>
        <v>0</v>
      </c>
      <c r="BB3215" s="12">
        <f t="shared" si="4964"/>
        <v>0</v>
      </c>
      <c r="BC3215" s="12">
        <f t="shared" si="4964"/>
        <v>0</v>
      </c>
      <c r="BD3215" s="12">
        <f t="shared" si="4964"/>
        <v>0</v>
      </c>
      <c r="BE3215" s="12">
        <f t="shared" ref="BE3215" si="4965">SUM(BE3216:BE3219)</f>
        <v>111761</v>
      </c>
      <c r="BF3215" s="12">
        <f t="shared" si="4964"/>
        <v>0</v>
      </c>
      <c r="BG3215" s="12">
        <f t="shared" si="4964"/>
        <v>0</v>
      </c>
      <c r="BH3215" s="12">
        <f t="shared" si="4964"/>
        <v>111761</v>
      </c>
      <c r="BI3215" s="12">
        <f t="shared" si="4964"/>
        <v>0</v>
      </c>
      <c r="BJ3215" s="12">
        <f t="shared" si="4964"/>
        <v>0</v>
      </c>
      <c r="BK3215" s="12">
        <f t="shared" si="4964"/>
        <v>0</v>
      </c>
      <c r="BL3215" s="12">
        <f t="shared" si="4964"/>
        <v>0</v>
      </c>
      <c r="BM3215" s="12">
        <f t="shared" si="4964"/>
        <v>0</v>
      </c>
      <c r="BN3215" s="12">
        <f t="shared" si="4964"/>
        <v>0</v>
      </c>
      <c r="BO3215" s="12">
        <f t="shared" si="4964"/>
        <v>0</v>
      </c>
      <c r="BP3215" s="12">
        <f t="shared" si="4964"/>
        <v>0</v>
      </c>
      <c r="BQ3215" s="12">
        <f t="shared" si="4964"/>
        <v>0</v>
      </c>
      <c r="BR3215" s="12">
        <v>111761</v>
      </c>
      <c r="BS3215" s="12">
        <v>0</v>
      </c>
      <c r="BT3215" s="12" t="e">
        <f>IF(#REF!=0,"-",#REF!/#REF!*100)</f>
        <v>#REF!</v>
      </c>
    </row>
    <row r="3216" spans="1:72" ht="22.5" x14ac:dyDescent="0.25">
      <c r="A3216" s="4" t="s">
        <v>1063</v>
      </c>
      <c r="B3216" s="4" t="s">
        <v>1</v>
      </c>
      <c r="C3216" s="4" t="s">
        <v>141</v>
      </c>
      <c r="D3216" s="102" t="s">
        <v>1141</v>
      </c>
      <c r="E3216" s="113">
        <v>8211</v>
      </c>
      <c r="F3216" s="102"/>
      <c r="G3216" s="98" t="s">
        <v>1654</v>
      </c>
      <c r="H3216" s="13" t="s">
        <v>118</v>
      </c>
      <c r="I3216" s="14">
        <v>1000</v>
      </c>
      <c r="J3216" s="14"/>
      <c r="K3216" s="14"/>
      <c r="L3216" s="14"/>
      <c r="M3216" s="14"/>
      <c r="N3216" s="14"/>
      <c r="O3216" s="14">
        <f t="shared" si="4870"/>
        <v>1000</v>
      </c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>
        <v>0</v>
      </c>
      <c r="AC3216" s="14">
        <v>1000</v>
      </c>
      <c r="AD3216" s="14">
        <v>0</v>
      </c>
      <c r="AE3216" s="14"/>
      <c r="AF3216" s="14"/>
      <c r="AG3216" s="14"/>
      <c r="AH3216" s="14"/>
      <c r="AI3216" s="14"/>
      <c r="AJ3216" s="14">
        <f t="shared" si="4871"/>
        <v>0</v>
      </c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>
        <v>0</v>
      </c>
      <c r="AX3216" s="14">
        <v>0</v>
      </c>
      <c r="AY3216" s="14">
        <v>0</v>
      </c>
      <c r="AZ3216" s="14"/>
      <c r="BA3216" s="14"/>
      <c r="BB3216" s="14"/>
      <c r="BC3216" s="14"/>
      <c r="BD3216" s="14"/>
      <c r="BE3216" s="14">
        <f t="shared" si="4872"/>
        <v>0</v>
      </c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>
        <v>0</v>
      </c>
      <c r="BS3216" s="14">
        <v>0</v>
      </c>
      <c r="BT3216" s="14" t="e">
        <f>IF(#REF!=0,"-",#REF!/#REF!*100)</f>
        <v>#REF!</v>
      </c>
    </row>
    <row r="3217" spans="1:72" x14ac:dyDescent="0.25">
      <c r="A3217" s="4" t="s">
        <v>1063</v>
      </c>
      <c r="B3217" s="4" t="s">
        <v>1</v>
      </c>
      <c r="C3217" s="4" t="s">
        <v>141</v>
      </c>
      <c r="D3217" s="102" t="s">
        <v>1141</v>
      </c>
      <c r="E3217" s="113">
        <v>8212</v>
      </c>
      <c r="F3217" s="102"/>
      <c r="G3217" s="98" t="s">
        <v>1654</v>
      </c>
      <c r="H3217" s="13" t="s">
        <v>120</v>
      </c>
      <c r="I3217" s="14">
        <v>0</v>
      </c>
      <c r="J3217" s="14"/>
      <c r="K3217" s="14"/>
      <c r="L3217" s="14"/>
      <c r="M3217" s="14"/>
      <c r="N3217" s="14"/>
      <c r="O3217" s="14">
        <f t="shared" si="4870"/>
        <v>0</v>
      </c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>
        <v>0</v>
      </c>
      <c r="AC3217" s="14">
        <v>0</v>
      </c>
      <c r="AD3217" s="14">
        <v>0</v>
      </c>
      <c r="AE3217" s="14"/>
      <c r="AF3217" s="14"/>
      <c r="AG3217" s="14"/>
      <c r="AH3217" s="14"/>
      <c r="AI3217" s="14"/>
      <c r="AJ3217" s="14">
        <f t="shared" si="4871"/>
        <v>0</v>
      </c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>
        <v>0</v>
      </c>
      <c r="AX3217" s="14">
        <v>0</v>
      </c>
      <c r="AY3217" s="14">
        <v>1000</v>
      </c>
      <c r="AZ3217" s="14"/>
      <c r="BA3217" s="14"/>
      <c r="BB3217" s="14"/>
      <c r="BC3217" s="14"/>
      <c r="BD3217" s="14"/>
      <c r="BE3217" s="14">
        <f t="shared" si="4872"/>
        <v>1000</v>
      </c>
      <c r="BF3217" s="14"/>
      <c r="BG3217" s="14"/>
      <c r="BH3217" s="14">
        <v>1000</v>
      </c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>
        <v>1000</v>
      </c>
      <c r="BS3217" s="14">
        <v>0</v>
      </c>
      <c r="BT3217" s="14" t="e">
        <f>IF(#REF!=0,"-",#REF!/#REF!*100)</f>
        <v>#REF!</v>
      </c>
    </row>
    <row r="3218" spans="1:72" x14ac:dyDescent="0.25">
      <c r="A3218" s="4" t="s">
        <v>1063</v>
      </c>
      <c r="B3218" s="4" t="s">
        <v>1</v>
      </c>
      <c r="C3218" s="4" t="s">
        <v>141</v>
      </c>
      <c r="D3218" s="102" t="s">
        <v>1141</v>
      </c>
      <c r="E3218" s="113">
        <v>8213</v>
      </c>
      <c r="F3218" s="102"/>
      <c r="G3218" s="98" t="s">
        <v>1654</v>
      </c>
      <c r="H3218" s="13" t="s">
        <v>51</v>
      </c>
      <c r="I3218" s="14">
        <v>60000</v>
      </c>
      <c r="J3218" s="14"/>
      <c r="K3218" s="14"/>
      <c r="L3218" s="14"/>
      <c r="M3218" s="14"/>
      <c r="N3218" s="14"/>
      <c r="O3218" s="14">
        <f t="shared" si="4870"/>
        <v>60000</v>
      </c>
      <c r="P3218" s="14">
        <v>2000</v>
      </c>
      <c r="Q3218" s="14">
        <v>3000</v>
      </c>
      <c r="R3218" s="14">
        <v>5000</v>
      </c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>
        <v>10000</v>
      </c>
      <c r="AC3218" s="14">
        <v>50000</v>
      </c>
      <c r="AD3218" s="14">
        <v>0</v>
      </c>
      <c r="AE3218" s="14"/>
      <c r="AF3218" s="14"/>
      <c r="AG3218" s="14"/>
      <c r="AH3218" s="14"/>
      <c r="AI3218" s="14"/>
      <c r="AJ3218" s="14">
        <f t="shared" si="4871"/>
        <v>0</v>
      </c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>
        <v>0</v>
      </c>
      <c r="AX3218" s="14">
        <v>0</v>
      </c>
      <c r="AY3218" s="14">
        <v>72000</v>
      </c>
      <c r="AZ3218" s="14"/>
      <c r="BA3218" s="14"/>
      <c r="BB3218" s="14"/>
      <c r="BC3218" s="14"/>
      <c r="BD3218" s="14"/>
      <c r="BE3218" s="14">
        <f t="shared" si="4872"/>
        <v>72000</v>
      </c>
      <c r="BF3218" s="14"/>
      <c r="BG3218" s="14"/>
      <c r="BH3218" s="14">
        <v>72000</v>
      </c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>
        <v>72000</v>
      </c>
      <c r="BS3218" s="14">
        <v>0</v>
      </c>
      <c r="BT3218" s="14" t="e">
        <f>IF(#REF!=0,"-",#REF!/#REF!*100)</f>
        <v>#REF!</v>
      </c>
    </row>
    <row r="3219" spans="1:72" x14ac:dyDescent="0.25">
      <c r="A3219" s="4" t="s">
        <v>1063</v>
      </c>
      <c r="B3219" s="4" t="s">
        <v>1</v>
      </c>
      <c r="C3219" s="4" t="s">
        <v>141</v>
      </c>
      <c r="D3219" s="102" t="s">
        <v>1141</v>
      </c>
      <c r="E3219" s="113">
        <v>8216</v>
      </c>
      <c r="F3219" s="102"/>
      <c r="G3219" s="98" t="s">
        <v>1654</v>
      </c>
      <c r="H3219" s="13" t="s">
        <v>108</v>
      </c>
      <c r="I3219" s="14">
        <v>147300</v>
      </c>
      <c r="J3219" s="14"/>
      <c r="K3219" s="14"/>
      <c r="L3219" s="14"/>
      <c r="M3219" s="14"/>
      <c r="N3219" s="14"/>
      <c r="O3219" s="14">
        <f t="shared" si="4870"/>
        <v>147300</v>
      </c>
      <c r="P3219" s="14"/>
      <c r="Q3219" s="14">
        <v>2100</v>
      </c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>
        <v>2100</v>
      </c>
      <c r="AC3219" s="14">
        <v>145200</v>
      </c>
      <c r="AD3219" s="14">
        <v>17000</v>
      </c>
      <c r="AE3219" s="14"/>
      <c r="AF3219" s="14"/>
      <c r="AG3219" s="14"/>
      <c r="AH3219" s="14"/>
      <c r="AI3219" s="14"/>
      <c r="AJ3219" s="14">
        <f t="shared" si="4871"/>
        <v>17000</v>
      </c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>
        <v>0</v>
      </c>
      <c r="AX3219" s="14">
        <v>17000</v>
      </c>
      <c r="AY3219" s="14">
        <v>38761</v>
      </c>
      <c r="AZ3219" s="14"/>
      <c r="BA3219" s="14"/>
      <c r="BB3219" s="14"/>
      <c r="BC3219" s="14"/>
      <c r="BD3219" s="14"/>
      <c r="BE3219" s="14">
        <f t="shared" si="4872"/>
        <v>38761</v>
      </c>
      <c r="BF3219" s="14"/>
      <c r="BG3219" s="14"/>
      <c r="BH3219" s="14">
        <v>38761</v>
      </c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>
        <v>38761</v>
      </c>
      <c r="BS3219" s="14">
        <v>0</v>
      </c>
      <c r="BT3219" s="14" t="e">
        <f>IF(#REF!=0,"-",#REF!/#REF!*100)</f>
        <v>#REF!</v>
      </c>
    </row>
    <row r="3220" spans="1:72" ht="33.75" x14ac:dyDescent="0.25">
      <c r="A3220" s="13" t="s">
        <v>0</v>
      </c>
      <c r="B3220" s="13" t="s">
        <v>0</v>
      </c>
      <c r="C3220" s="13" t="s">
        <v>0</v>
      </c>
      <c r="D3220" s="98" t="s">
        <v>0</v>
      </c>
      <c r="E3220" s="98" t="s">
        <v>0</v>
      </c>
      <c r="F3220" s="98" t="s">
        <v>0</v>
      </c>
      <c r="G3220" s="13" t="s">
        <v>0</v>
      </c>
      <c r="H3220" s="10" t="s">
        <v>1150</v>
      </c>
      <c r="I3220" s="11">
        <f t="shared" ref="I3220:AA3220" si="4966">SUM(I3214,I3211,I3208,I3184)</f>
        <v>1100000</v>
      </c>
      <c r="J3220" s="11">
        <f t="shared" si="4966"/>
        <v>0</v>
      </c>
      <c r="K3220" s="11">
        <f t="shared" si="4966"/>
        <v>0</v>
      </c>
      <c r="L3220" s="11">
        <f t="shared" si="4966"/>
        <v>0</v>
      </c>
      <c r="M3220" s="11">
        <f t="shared" si="4966"/>
        <v>0</v>
      </c>
      <c r="N3220" s="11">
        <f t="shared" si="4966"/>
        <v>0</v>
      </c>
      <c r="O3220" s="11">
        <f t="shared" si="4966"/>
        <v>1100000</v>
      </c>
      <c r="P3220" s="11">
        <f t="shared" si="4966"/>
        <v>43900</v>
      </c>
      <c r="Q3220" s="11">
        <f t="shared" si="4966"/>
        <v>30000</v>
      </c>
      <c r="R3220" s="11">
        <f t="shared" si="4966"/>
        <v>46400</v>
      </c>
      <c r="S3220" s="11">
        <f t="shared" si="4966"/>
        <v>0</v>
      </c>
      <c r="T3220" s="11">
        <f t="shared" si="4966"/>
        <v>0</v>
      </c>
      <c r="U3220" s="11">
        <f t="shared" si="4966"/>
        <v>0</v>
      </c>
      <c r="V3220" s="11">
        <f t="shared" si="4966"/>
        <v>0</v>
      </c>
      <c r="W3220" s="11">
        <f t="shared" si="4966"/>
        <v>0</v>
      </c>
      <c r="X3220" s="11">
        <f t="shared" si="4966"/>
        <v>0</v>
      </c>
      <c r="Y3220" s="11">
        <f t="shared" si="4966"/>
        <v>0</v>
      </c>
      <c r="Z3220" s="11">
        <f t="shared" si="4966"/>
        <v>0</v>
      </c>
      <c r="AA3220" s="11">
        <f t="shared" si="4966"/>
        <v>0</v>
      </c>
      <c r="AB3220" s="11">
        <v>120300</v>
      </c>
      <c r="AC3220" s="11">
        <v>979700</v>
      </c>
      <c r="AD3220" s="11">
        <f t="shared" ref="AD3220:AV3220" si="4967">SUM(AD3214,AD3211,AD3208,AD3184)</f>
        <v>17000</v>
      </c>
      <c r="AE3220" s="11">
        <f t="shared" si="4967"/>
        <v>3606</v>
      </c>
      <c r="AF3220" s="11">
        <f t="shared" si="4967"/>
        <v>0</v>
      </c>
      <c r="AG3220" s="11">
        <f t="shared" si="4967"/>
        <v>0</v>
      </c>
      <c r="AH3220" s="11">
        <f t="shared" si="4967"/>
        <v>0</v>
      </c>
      <c r="AI3220" s="11">
        <f t="shared" si="4967"/>
        <v>0</v>
      </c>
      <c r="AJ3220" s="11">
        <f t="shared" si="4967"/>
        <v>20606</v>
      </c>
      <c r="AK3220" s="11">
        <f t="shared" si="4967"/>
        <v>0</v>
      </c>
      <c r="AL3220" s="11">
        <f t="shared" si="4967"/>
        <v>0</v>
      </c>
      <c r="AM3220" s="11">
        <f t="shared" si="4967"/>
        <v>3606</v>
      </c>
      <c r="AN3220" s="11">
        <f t="shared" si="4967"/>
        <v>0</v>
      </c>
      <c r="AO3220" s="11">
        <f t="shared" si="4967"/>
        <v>0</v>
      </c>
      <c r="AP3220" s="11">
        <f t="shared" si="4967"/>
        <v>0</v>
      </c>
      <c r="AQ3220" s="11">
        <f t="shared" si="4967"/>
        <v>0</v>
      </c>
      <c r="AR3220" s="11">
        <f t="shared" si="4967"/>
        <v>0</v>
      </c>
      <c r="AS3220" s="11">
        <f t="shared" si="4967"/>
        <v>0</v>
      </c>
      <c r="AT3220" s="11">
        <f t="shared" si="4967"/>
        <v>0</v>
      </c>
      <c r="AU3220" s="11">
        <f t="shared" si="4967"/>
        <v>0</v>
      </c>
      <c r="AV3220" s="11">
        <f t="shared" si="4967"/>
        <v>0</v>
      </c>
      <c r="AW3220" s="11">
        <v>3606</v>
      </c>
      <c r="AX3220" s="11">
        <v>17000</v>
      </c>
      <c r="AY3220" s="11">
        <f t="shared" ref="AY3220:BQ3220" si="4968">SUM(AY3214,AY3211,AY3208,AY3184)</f>
        <v>146661</v>
      </c>
      <c r="AZ3220" s="11">
        <f t="shared" si="4968"/>
        <v>0</v>
      </c>
      <c r="BA3220" s="11">
        <f t="shared" si="4968"/>
        <v>0</v>
      </c>
      <c r="BB3220" s="11">
        <f t="shared" si="4968"/>
        <v>0</v>
      </c>
      <c r="BC3220" s="11">
        <f t="shared" si="4968"/>
        <v>0</v>
      </c>
      <c r="BD3220" s="11">
        <f t="shared" si="4968"/>
        <v>0</v>
      </c>
      <c r="BE3220" s="11">
        <f t="shared" si="4968"/>
        <v>146661</v>
      </c>
      <c r="BF3220" s="11">
        <f t="shared" si="4968"/>
        <v>0</v>
      </c>
      <c r="BG3220" s="11">
        <f t="shared" si="4968"/>
        <v>0</v>
      </c>
      <c r="BH3220" s="11">
        <f t="shared" si="4968"/>
        <v>116024</v>
      </c>
      <c r="BI3220" s="11">
        <f t="shared" si="4968"/>
        <v>0</v>
      </c>
      <c r="BJ3220" s="11">
        <f t="shared" si="4968"/>
        <v>0</v>
      </c>
      <c r="BK3220" s="11">
        <f t="shared" si="4968"/>
        <v>0</v>
      </c>
      <c r="BL3220" s="11">
        <f t="shared" si="4968"/>
        <v>0</v>
      </c>
      <c r="BM3220" s="11">
        <f t="shared" si="4968"/>
        <v>0</v>
      </c>
      <c r="BN3220" s="11">
        <f t="shared" si="4968"/>
        <v>0</v>
      </c>
      <c r="BO3220" s="11">
        <f t="shared" si="4968"/>
        <v>0</v>
      </c>
      <c r="BP3220" s="11">
        <f t="shared" si="4968"/>
        <v>0</v>
      </c>
      <c r="BQ3220" s="11">
        <f t="shared" si="4968"/>
        <v>0</v>
      </c>
      <c r="BR3220" s="11">
        <v>116024</v>
      </c>
      <c r="BS3220" s="11">
        <v>30637</v>
      </c>
      <c r="BT3220" s="11" t="e">
        <f>IF(#REF!=0,"-",#REF!/#REF!*100)</f>
        <v>#REF!</v>
      </c>
    </row>
    <row r="3221" spans="1:72" ht="15.75" thickBot="1" x14ac:dyDescent="0.3">
      <c r="A3221" s="13" t="s">
        <v>0</v>
      </c>
      <c r="B3221" s="13" t="s">
        <v>0</v>
      </c>
      <c r="C3221" s="13" t="s">
        <v>0</v>
      </c>
      <c r="D3221" s="98" t="s">
        <v>0</v>
      </c>
      <c r="E3221" s="98" t="s">
        <v>0</v>
      </c>
      <c r="F3221" s="98" t="s">
        <v>0</v>
      </c>
      <c r="G3221" s="13" t="s">
        <v>0</v>
      </c>
      <c r="H3221" s="2" t="s">
        <v>53</v>
      </c>
      <c r="I3221" s="13" t="s">
        <v>0</v>
      </c>
      <c r="J3221" s="13"/>
      <c r="K3221" s="13"/>
      <c r="L3221" s="13"/>
      <c r="M3221" s="13"/>
      <c r="N3221" s="13"/>
      <c r="O3221" s="13" t="e">
        <f t="shared" si="4870"/>
        <v>#VALUE!</v>
      </c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>
        <v>0</v>
      </c>
      <c r="AC3221" s="13" t="e">
        <v>#VALUE!</v>
      </c>
      <c r="AD3221" s="13" t="s">
        <v>0</v>
      </c>
      <c r="AE3221" s="13"/>
      <c r="AF3221" s="13"/>
      <c r="AG3221" s="13"/>
      <c r="AH3221" s="13"/>
      <c r="AI3221" s="13"/>
      <c r="AJ3221" s="13" t="e">
        <f t="shared" si="4871"/>
        <v>#VALUE!</v>
      </c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  <c r="AW3221" s="13">
        <v>0</v>
      </c>
      <c r="AX3221" s="13" t="e">
        <v>#VALUE!</v>
      </c>
      <c r="AY3221" s="13" t="s">
        <v>0</v>
      </c>
      <c r="AZ3221" s="13"/>
      <c r="BA3221" s="13"/>
      <c r="BB3221" s="13"/>
      <c r="BC3221" s="13"/>
      <c r="BD3221" s="13"/>
      <c r="BE3221" s="13" t="e">
        <f t="shared" si="4872"/>
        <v>#VALUE!</v>
      </c>
      <c r="BF3221" s="13"/>
      <c r="BG3221" s="13"/>
      <c r="BH3221" s="13"/>
      <c r="BI3221" s="13"/>
      <c r="BJ3221" s="13"/>
      <c r="BK3221" s="13"/>
      <c r="BL3221" s="13"/>
      <c r="BM3221" s="13"/>
      <c r="BN3221" s="13"/>
      <c r="BO3221" s="13"/>
      <c r="BP3221" s="13"/>
      <c r="BQ3221" s="13"/>
      <c r="BR3221" s="13">
        <v>0</v>
      </c>
      <c r="BS3221" s="13" t="e">
        <v>#VALUE!</v>
      </c>
      <c r="BT3221" s="12"/>
    </row>
    <row r="3222" spans="1:72" ht="69.75" customHeight="1" thickBot="1" x14ac:dyDescent="0.3">
      <c r="A3222" s="132" t="s">
        <v>0</v>
      </c>
      <c r="B3222" s="132" t="s">
        <v>0</v>
      </c>
      <c r="C3222" s="132" t="s">
        <v>0</v>
      </c>
      <c r="D3222" s="135" t="s">
        <v>0</v>
      </c>
      <c r="E3222" s="135" t="s">
        <v>0</v>
      </c>
      <c r="F3222" s="135" t="s">
        <v>0</v>
      </c>
      <c r="G3222" s="138" t="s">
        <v>0</v>
      </c>
      <c r="H3222" s="5" t="s">
        <v>54</v>
      </c>
      <c r="I3222" s="89" t="s">
        <v>9</v>
      </c>
      <c r="J3222" s="89" t="s">
        <v>1606</v>
      </c>
      <c r="K3222" s="89" t="s">
        <v>1534</v>
      </c>
      <c r="L3222" s="89" t="s">
        <v>1592</v>
      </c>
      <c r="M3222" s="89" t="s">
        <v>1593</v>
      </c>
      <c r="N3222" s="89" t="s">
        <v>1594</v>
      </c>
      <c r="O3222" s="89" t="s">
        <v>1610</v>
      </c>
      <c r="P3222" s="89" t="s">
        <v>1607</v>
      </c>
      <c r="Q3222" s="89" t="s">
        <v>1595</v>
      </c>
      <c r="R3222" s="89" t="s">
        <v>1596</v>
      </c>
      <c r="S3222" s="89" t="s">
        <v>1597</v>
      </c>
      <c r="T3222" s="89" t="s">
        <v>1598</v>
      </c>
      <c r="U3222" s="89" t="s">
        <v>1599</v>
      </c>
      <c r="V3222" s="89" t="s">
        <v>1600</v>
      </c>
      <c r="W3222" s="89" t="s">
        <v>1608</v>
      </c>
      <c r="X3222" s="89" t="s">
        <v>1609</v>
      </c>
      <c r="Y3222" s="89" t="s">
        <v>1601</v>
      </c>
      <c r="Z3222" s="89" t="s">
        <v>1602</v>
      </c>
      <c r="AA3222" s="89" t="s">
        <v>1603</v>
      </c>
      <c r="AB3222" s="89" t="s">
        <v>1604</v>
      </c>
      <c r="AC3222" s="89" t="s">
        <v>1605</v>
      </c>
      <c r="AD3222" s="90" t="s">
        <v>10</v>
      </c>
      <c r="AE3222" s="90" t="s">
        <v>1606</v>
      </c>
      <c r="AF3222" s="90" t="s">
        <v>1534</v>
      </c>
      <c r="AG3222" s="90" t="s">
        <v>1592</v>
      </c>
      <c r="AH3222" s="90" t="s">
        <v>1593</v>
      </c>
      <c r="AI3222" s="90" t="s">
        <v>1594</v>
      </c>
      <c r="AJ3222" s="90" t="s">
        <v>1611</v>
      </c>
      <c r="AK3222" s="90" t="s">
        <v>1607</v>
      </c>
      <c r="AL3222" s="90" t="s">
        <v>1595</v>
      </c>
      <c r="AM3222" s="90" t="s">
        <v>1596</v>
      </c>
      <c r="AN3222" s="90" t="s">
        <v>1597</v>
      </c>
      <c r="AO3222" s="90" t="s">
        <v>1598</v>
      </c>
      <c r="AP3222" s="90" t="s">
        <v>1599</v>
      </c>
      <c r="AQ3222" s="90" t="s">
        <v>1600</v>
      </c>
      <c r="AR3222" s="90" t="s">
        <v>1608</v>
      </c>
      <c r="AS3222" s="90" t="s">
        <v>1609</v>
      </c>
      <c r="AT3222" s="90" t="s">
        <v>1601</v>
      </c>
      <c r="AU3222" s="90" t="s">
        <v>1602</v>
      </c>
      <c r="AV3222" s="90" t="s">
        <v>1603</v>
      </c>
      <c r="AW3222" s="90" t="s">
        <v>1604</v>
      </c>
      <c r="AX3222" s="90" t="s">
        <v>1605</v>
      </c>
      <c r="AY3222" s="91" t="s">
        <v>11</v>
      </c>
      <c r="AZ3222" s="91" t="s">
        <v>1606</v>
      </c>
      <c r="BA3222" s="91" t="s">
        <v>1534</v>
      </c>
      <c r="BB3222" s="91" t="s">
        <v>1592</v>
      </c>
      <c r="BC3222" s="91" t="s">
        <v>1593</v>
      </c>
      <c r="BD3222" s="91" t="s">
        <v>1594</v>
      </c>
      <c r="BE3222" s="91" t="s">
        <v>1612</v>
      </c>
      <c r="BF3222" s="91" t="s">
        <v>1607</v>
      </c>
      <c r="BG3222" s="91" t="s">
        <v>1595</v>
      </c>
      <c r="BH3222" s="91" t="s">
        <v>1596</v>
      </c>
      <c r="BI3222" s="91" t="s">
        <v>1597</v>
      </c>
      <c r="BJ3222" s="91" t="s">
        <v>1598</v>
      </c>
      <c r="BK3222" s="91" t="s">
        <v>1599</v>
      </c>
      <c r="BL3222" s="91" t="s">
        <v>1600</v>
      </c>
      <c r="BM3222" s="91" t="s">
        <v>1608</v>
      </c>
      <c r="BN3222" s="91" t="s">
        <v>1609</v>
      </c>
      <c r="BO3222" s="91" t="s">
        <v>1601</v>
      </c>
      <c r="BP3222" s="91" t="s">
        <v>1602</v>
      </c>
      <c r="BQ3222" s="91" t="s">
        <v>1603</v>
      </c>
      <c r="BR3222" s="91" t="s">
        <v>1604</v>
      </c>
      <c r="BS3222" s="91" t="s">
        <v>1605</v>
      </c>
      <c r="BT3222" s="5" t="s">
        <v>1671</v>
      </c>
    </row>
    <row r="3223" spans="1:72" x14ac:dyDescent="0.25">
      <c r="A3223" s="133"/>
      <c r="B3223" s="133"/>
      <c r="C3223" s="133"/>
      <c r="D3223" s="136"/>
      <c r="E3223" s="136"/>
      <c r="F3223" s="136"/>
      <c r="G3223" s="139"/>
      <c r="H3223" s="15" t="s">
        <v>0</v>
      </c>
      <c r="I3223" s="9">
        <v>1</v>
      </c>
      <c r="J3223" s="9">
        <v>2</v>
      </c>
      <c r="K3223" s="9">
        <v>3</v>
      </c>
      <c r="L3223" s="9">
        <v>4</v>
      </c>
      <c r="M3223" s="9">
        <v>5</v>
      </c>
      <c r="N3223" s="9">
        <v>6</v>
      </c>
      <c r="O3223" s="9">
        <v>7</v>
      </c>
      <c r="P3223" s="9">
        <v>8</v>
      </c>
      <c r="Q3223" s="9">
        <v>9</v>
      </c>
      <c r="R3223" s="9">
        <v>10</v>
      </c>
      <c r="S3223" s="9">
        <v>11</v>
      </c>
      <c r="T3223" s="9">
        <v>12</v>
      </c>
      <c r="U3223" s="9">
        <v>13</v>
      </c>
      <c r="V3223" s="9">
        <v>14</v>
      </c>
      <c r="W3223" s="9">
        <v>15</v>
      </c>
      <c r="X3223" s="9">
        <v>16</v>
      </c>
      <c r="Y3223" s="9">
        <v>17</v>
      </c>
      <c r="Z3223" s="9">
        <v>18</v>
      </c>
      <c r="AA3223" s="9">
        <v>19</v>
      </c>
      <c r="AB3223" s="9">
        <v>20</v>
      </c>
      <c r="AC3223" s="9">
        <v>21</v>
      </c>
      <c r="AD3223" s="9">
        <v>1</v>
      </c>
      <c r="AE3223" s="9">
        <v>2</v>
      </c>
      <c r="AF3223" s="9">
        <v>3</v>
      </c>
      <c r="AG3223" s="9">
        <v>4</v>
      </c>
      <c r="AH3223" s="9">
        <v>5</v>
      </c>
      <c r="AI3223" s="9">
        <v>6</v>
      </c>
      <c r="AJ3223" s="9">
        <v>7</v>
      </c>
      <c r="AK3223" s="9">
        <v>8</v>
      </c>
      <c r="AL3223" s="9">
        <v>9</v>
      </c>
      <c r="AM3223" s="9">
        <v>10</v>
      </c>
      <c r="AN3223" s="9">
        <v>11</v>
      </c>
      <c r="AO3223" s="9">
        <v>12</v>
      </c>
      <c r="AP3223" s="9">
        <v>13</v>
      </c>
      <c r="AQ3223" s="9">
        <v>14</v>
      </c>
      <c r="AR3223" s="9">
        <v>15</v>
      </c>
      <c r="AS3223" s="9">
        <v>16</v>
      </c>
      <c r="AT3223" s="9">
        <v>17</v>
      </c>
      <c r="AU3223" s="9">
        <v>18</v>
      </c>
      <c r="AV3223" s="9">
        <v>19</v>
      </c>
      <c r="AW3223" s="9">
        <v>20</v>
      </c>
      <c r="AX3223" s="9">
        <v>21</v>
      </c>
      <c r="AY3223" s="9">
        <v>1</v>
      </c>
      <c r="AZ3223" s="9">
        <v>2</v>
      </c>
      <c r="BA3223" s="9">
        <v>3</v>
      </c>
      <c r="BB3223" s="9">
        <v>4</v>
      </c>
      <c r="BC3223" s="9">
        <v>5</v>
      </c>
      <c r="BD3223" s="9">
        <v>6</v>
      </c>
      <c r="BE3223" s="9">
        <v>7</v>
      </c>
      <c r="BF3223" s="9">
        <v>8</v>
      </c>
      <c r="BG3223" s="9">
        <v>9</v>
      </c>
      <c r="BH3223" s="9">
        <v>10</v>
      </c>
      <c r="BI3223" s="9">
        <v>11</v>
      </c>
      <c r="BJ3223" s="9">
        <v>12</v>
      </c>
      <c r="BK3223" s="9">
        <v>13</v>
      </c>
      <c r="BL3223" s="9">
        <v>14</v>
      </c>
      <c r="BM3223" s="9">
        <v>15</v>
      </c>
      <c r="BN3223" s="9">
        <v>16</v>
      </c>
      <c r="BO3223" s="9">
        <v>17</v>
      </c>
      <c r="BP3223" s="9">
        <v>18</v>
      </c>
      <c r="BQ3223" s="9">
        <v>19</v>
      </c>
      <c r="BR3223" s="9">
        <v>20</v>
      </c>
      <c r="BS3223" s="9">
        <v>21</v>
      </c>
      <c r="BT3223" s="9">
        <v>9</v>
      </c>
    </row>
    <row r="3224" spans="1:72" ht="22.5" x14ac:dyDescent="0.25">
      <c r="A3224" s="133"/>
      <c r="B3224" s="133"/>
      <c r="C3224" s="133"/>
      <c r="D3224" s="136"/>
      <c r="E3224" s="136"/>
      <c r="F3224" s="136"/>
      <c r="G3224" s="139"/>
      <c r="H3224" s="16" t="s">
        <v>1151</v>
      </c>
      <c r="I3224" s="17">
        <f t="shared" ref="I3224:AA3224" si="4969">SUM(I3220)</f>
        <v>1100000</v>
      </c>
      <c r="J3224" s="17">
        <f t="shared" si="4969"/>
        <v>0</v>
      </c>
      <c r="K3224" s="17">
        <f t="shared" si="4969"/>
        <v>0</v>
      </c>
      <c r="L3224" s="17">
        <f t="shared" si="4969"/>
        <v>0</v>
      </c>
      <c r="M3224" s="17">
        <f t="shared" si="4969"/>
        <v>0</v>
      </c>
      <c r="N3224" s="17">
        <f t="shared" si="4969"/>
        <v>0</v>
      </c>
      <c r="O3224" s="17">
        <f t="shared" ref="O3224" si="4970">SUM(O3220)</f>
        <v>1100000</v>
      </c>
      <c r="P3224" s="17">
        <f t="shared" si="4969"/>
        <v>43900</v>
      </c>
      <c r="Q3224" s="17">
        <f t="shared" si="4969"/>
        <v>30000</v>
      </c>
      <c r="R3224" s="17">
        <f t="shared" si="4969"/>
        <v>46400</v>
      </c>
      <c r="S3224" s="17">
        <f t="shared" si="4969"/>
        <v>0</v>
      </c>
      <c r="T3224" s="17">
        <f t="shared" si="4969"/>
        <v>0</v>
      </c>
      <c r="U3224" s="17">
        <f t="shared" si="4969"/>
        <v>0</v>
      </c>
      <c r="V3224" s="17">
        <f t="shared" si="4969"/>
        <v>0</v>
      </c>
      <c r="W3224" s="17">
        <f t="shared" si="4969"/>
        <v>0</v>
      </c>
      <c r="X3224" s="17">
        <f t="shared" si="4969"/>
        <v>0</v>
      </c>
      <c r="Y3224" s="17">
        <f t="shared" si="4969"/>
        <v>0</v>
      </c>
      <c r="Z3224" s="17">
        <f t="shared" si="4969"/>
        <v>0</v>
      </c>
      <c r="AA3224" s="17">
        <f t="shared" si="4969"/>
        <v>0</v>
      </c>
      <c r="AB3224" s="17">
        <v>120300</v>
      </c>
      <c r="AC3224" s="17">
        <v>979700</v>
      </c>
      <c r="AD3224" s="17">
        <f t="shared" ref="AD3224:AV3224" si="4971">SUM(AD3220)</f>
        <v>17000</v>
      </c>
      <c r="AE3224" s="17">
        <f t="shared" si="4971"/>
        <v>3606</v>
      </c>
      <c r="AF3224" s="17">
        <f t="shared" si="4971"/>
        <v>0</v>
      </c>
      <c r="AG3224" s="17">
        <f t="shared" si="4971"/>
        <v>0</v>
      </c>
      <c r="AH3224" s="17">
        <f t="shared" si="4971"/>
        <v>0</v>
      </c>
      <c r="AI3224" s="17">
        <f t="shared" si="4971"/>
        <v>0</v>
      </c>
      <c r="AJ3224" s="17">
        <f t="shared" ref="AJ3224" si="4972">SUM(AJ3220)</f>
        <v>20606</v>
      </c>
      <c r="AK3224" s="17">
        <f t="shared" si="4971"/>
        <v>0</v>
      </c>
      <c r="AL3224" s="17">
        <f t="shared" si="4971"/>
        <v>0</v>
      </c>
      <c r="AM3224" s="17">
        <f t="shared" si="4971"/>
        <v>3606</v>
      </c>
      <c r="AN3224" s="17">
        <f t="shared" si="4971"/>
        <v>0</v>
      </c>
      <c r="AO3224" s="17">
        <f t="shared" si="4971"/>
        <v>0</v>
      </c>
      <c r="AP3224" s="17">
        <f t="shared" si="4971"/>
        <v>0</v>
      </c>
      <c r="AQ3224" s="17">
        <f t="shared" si="4971"/>
        <v>0</v>
      </c>
      <c r="AR3224" s="17">
        <f t="shared" si="4971"/>
        <v>0</v>
      </c>
      <c r="AS3224" s="17">
        <f t="shared" si="4971"/>
        <v>0</v>
      </c>
      <c r="AT3224" s="17">
        <f t="shared" si="4971"/>
        <v>0</v>
      </c>
      <c r="AU3224" s="17">
        <f t="shared" si="4971"/>
        <v>0</v>
      </c>
      <c r="AV3224" s="17">
        <f t="shared" si="4971"/>
        <v>0</v>
      </c>
      <c r="AW3224" s="17">
        <v>3606</v>
      </c>
      <c r="AX3224" s="17">
        <v>17000</v>
      </c>
      <c r="AY3224" s="17">
        <f t="shared" ref="AY3224:BQ3224" si="4973">SUM(AY3220)</f>
        <v>146661</v>
      </c>
      <c r="AZ3224" s="17">
        <f t="shared" si="4973"/>
        <v>0</v>
      </c>
      <c r="BA3224" s="17">
        <f t="shared" si="4973"/>
        <v>0</v>
      </c>
      <c r="BB3224" s="17">
        <f t="shared" si="4973"/>
        <v>0</v>
      </c>
      <c r="BC3224" s="17">
        <f t="shared" si="4973"/>
        <v>0</v>
      </c>
      <c r="BD3224" s="17">
        <f t="shared" si="4973"/>
        <v>0</v>
      </c>
      <c r="BE3224" s="17">
        <f t="shared" ref="BE3224" si="4974">SUM(BE3220)</f>
        <v>146661</v>
      </c>
      <c r="BF3224" s="17">
        <f t="shared" si="4973"/>
        <v>0</v>
      </c>
      <c r="BG3224" s="17">
        <f t="shared" si="4973"/>
        <v>0</v>
      </c>
      <c r="BH3224" s="17">
        <f t="shared" si="4973"/>
        <v>116024</v>
      </c>
      <c r="BI3224" s="17">
        <f t="shared" si="4973"/>
        <v>0</v>
      </c>
      <c r="BJ3224" s="17">
        <f t="shared" si="4973"/>
        <v>0</v>
      </c>
      <c r="BK3224" s="17">
        <f t="shared" si="4973"/>
        <v>0</v>
      </c>
      <c r="BL3224" s="17">
        <f t="shared" si="4973"/>
        <v>0</v>
      </c>
      <c r="BM3224" s="17">
        <f t="shared" si="4973"/>
        <v>0</v>
      </c>
      <c r="BN3224" s="17">
        <f t="shared" si="4973"/>
        <v>0</v>
      </c>
      <c r="BO3224" s="17">
        <f t="shared" si="4973"/>
        <v>0</v>
      </c>
      <c r="BP3224" s="17">
        <f t="shared" si="4973"/>
        <v>0</v>
      </c>
      <c r="BQ3224" s="17">
        <f t="shared" si="4973"/>
        <v>0</v>
      </c>
      <c r="BR3224" s="17">
        <v>116024</v>
      </c>
      <c r="BS3224" s="17">
        <v>30637</v>
      </c>
      <c r="BT3224" s="17" t="e">
        <f>IF(#REF!=0,"-",#REF!/#REF!*100)</f>
        <v>#REF!</v>
      </c>
    </row>
    <row r="3225" spans="1:72" x14ac:dyDescent="0.25">
      <c r="A3225" s="133"/>
      <c r="B3225" s="133"/>
      <c r="C3225" s="133"/>
      <c r="D3225" s="136"/>
      <c r="E3225" s="136"/>
      <c r="F3225" s="136"/>
      <c r="G3225" s="139"/>
      <c r="H3225" s="18" t="s">
        <v>55</v>
      </c>
      <c r="I3225" s="17">
        <f t="shared" ref="I3225:AA3225" si="4975">SUM(I3224)</f>
        <v>1100000</v>
      </c>
      <c r="J3225" s="17">
        <f t="shared" si="4975"/>
        <v>0</v>
      </c>
      <c r="K3225" s="17">
        <f t="shared" si="4975"/>
        <v>0</v>
      </c>
      <c r="L3225" s="17">
        <f t="shared" si="4975"/>
        <v>0</v>
      </c>
      <c r="M3225" s="17">
        <f t="shared" si="4975"/>
        <v>0</v>
      </c>
      <c r="N3225" s="17">
        <f t="shared" si="4975"/>
        <v>0</v>
      </c>
      <c r="O3225" s="17">
        <f t="shared" ref="O3225" si="4976">SUM(O3224)</f>
        <v>1100000</v>
      </c>
      <c r="P3225" s="17">
        <f t="shared" si="4975"/>
        <v>43900</v>
      </c>
      <c r="Q3225" s="17">
        <f t="shared" si="4975"/>
        <v>30000</v>
      </c>
      <c r="R3225" s="17">
        <f t="shared" si="4975"/>
        <v>46400</v>
      </c>
      <c r="S3225" s="17">
        <f t="shared" si="4975"/>
        <v>0</v>
      </c>
      <c r="T3225" s="17">
        <f t="shared" si="4975"/>
        <v>0</v>
      </c>
      <c r="U3225" s="17">
        <f t="shared" si="4975"/>
        <v>0</v>
      </c>
      <c r="V3225" s="17">
        <f t="shared" si="4975"/>
        <v>0</v>
      </c>
      <c r="W3225" s="17">
        <f t="shared" si="4975"/>
        <v>0</v>
      </c>
      <c r="X3225" s="17">
        <f t="shared" si="4975"/>
        <v>0</v>
      </c>
      <c r="Y3225" s="17">
        <f t="shared" si="4975"/>
        <v>0</v>
      </c>
      <c r="Z3225" s="17">
        <f t="shared" si="4975"/>
        <v>0</v>
      </c>
      <c r="AA3225" s="17">
        <f t="shared" si="4975"/>
        <v>0</v>
      </c>
      <c r="AB3225" s="17">
        <v>120300</v>
      </c>
      <c r="AC3225" s="17">
        <v>979700</v>
      </c>
      <c r="AD3225" s="17">
        <f t="shared" ref="AD3225:AV3225" si="4977">SUM(AD3224)</f>
        <v>17000</v>
      </c>
      <c r="AE3225" s="17">
        <f t="shared" si="4977"/>
        <v>3606</v>
      </c>
      <c r="AF3225" s="17">
        <f t="shared" si="4977"/>
        <v>0</v>
      </c>
      <c r="AG3225" s="17">
        <f t="shared" si="4977"/>
        <v>0</v>
      </c>
      <c r="AH3225" s="17">
        <f t="shared" si="4977"/>
        <v>0</v>
      </c>
      <c r="AI3225" s="17">
        <f t="shared" si="4977"/>
        <v>0</v>
      </c>
      <c r="AJ3225" s="17">
        <f t="shared" ref="AJ3225" si="4978">SUM(AJ3224)</f>
        <v>20606</v>
      </c>
      <c r="AK3225" s="17">
        <f t="shared" si="4977"/>
        <v>0</v>
      </c>
      <c r="AL3225" s="17">
        <f t="shared" si="4977"/>
        <v>0</v>
      </c>
      <c r="AM3225" s="17">
        <f t="shared" si="4977"/>
        <v>3606</v>
      </c>
      <c r="AN3225" s="17">
        <f t="shared" si="4977"/>
        <v>0</v>
      </c>
      <c r="AO3225" s="17">
        <f t="shared" si="4977"/>
        <v>0</v>
      </c>
      <c r="AP3225" s="17">
        <f t="shared" si="4977"/>
        <v>0</v>
      </c>
      <c r="AQ3225" s="17">
        <f t="shared" si="4977"/>
        <v>0</v>
      </c>
      <c r="AR3225" s="17">
        <f t="shared" si="4977"/>
        <v>0</v>
      </c>
      <c r="AS3225" s="17">
        <f t="shared" si="4977"/>
        <v>0</v>
      </c>
      <c r="AT3225" s="17">
        <f t="shared" si="4977"/>
        <v>0</v>
      </c>
      <c r="AU3225" s="17">
        <f t="shared" si="4977"/>
        <v>0</v>
      </c>
      <c r="AV3225" s="17">
        <f t="shared" si="4977"/>
        <v>0</v>
      </c>
      <c r="AW3225" s="17">
        <v>3606</v>
      </c>
      <c r="AX3225" s="17">
        <v>17000</v>
      </c>
      <c r="AY3225" s="17">
        <f t="shared" ref="AY3225:BQ3225" si="4979">SUM(AY3224)</f>
        <v>146661</v>
      </c>
      <c r="AZ3225" s="17">
        <f t="shared" si="4979"/>
        <v>0</v>
      </c>
      <c r="BA3225" s="17">
        <f t="shared" si="4979"/>
        <v>0</v>
      </c>
      <c r="BB3225" s="17">
        <f t="shared" si="4979"/>
        <v>0</v>
      </c>
      <c r="BC3225" s="17">
        <f t="shared" si="4979"/>
        <v>0</v>
      </c>
      <c r="BD3225" s="17">
        <f t="shared" si="4979"/>
        <v>0</v>
      </c>
      <c r="BE3225" s="17">
        <f t="shared" ref="BE3225" si="4980">SUM(BE3224)</f>
        <v>146661</v>
      </c>
      <c r="BF3225" s="17">
        <f t="shared" si="4979"/>
        <v>0</v>
      </c>
      <c r="BG3225" s="17">
        <f t="shared" si="4979"/>
        <v>0</v>
      </c>
      <c r="BH3225" s="17">
        <f t="shared" si="4979"/>
        <v>116024</v>
      </c>
      <c r="BI3225" s="17">
        <f t="shared" si="4979"/>
        <v>0</v>
      </c>
      <c r="BJ3225" s="17">
        <f t="shared" si="4979"/>
        <v>0</v>
      </c>
      <c r="BK3225" s="17">
        <f t="shared" si="4979"/>
        <v>0</v>
      </c>
      <c r="BL3225" s="17">
        <f t="shared" si="4979"/>
        <v>0</v>
      </c>
      <c r="BM3225" s="17">
        <f t="shared" si="4979"/>
        <v>0</v>
      </c>
      <c r="BN3225" s="17">
        <f t="shared" si="4979"/>
        <v>0</v>
      </c>
      <c r="BO3225" s="17">
        <f t="shared" si="4979"/>
        <v>0</v>
      </c>
      <c r="BP3225" s="17">
        <f t="shared" si="4979"/>
        <v>0</v>
      </c>
      <c r="BQ3225" s="17">
        <f t="shared" si="4979"/>
        <v>0</v>
      </c>
      <c r="BR3225" s="17">
        <v>116024</v>
      </c>
      <c r="BS3225" s="17">
        <v>30637</v>
      </c>
      <c r="BT3225" s="17" t="e">
        <f>IF(#REF!=0,"-",#REF!/#REF!*100)</f>
        <v>#REF!</v>
      </c>
    </row>
    <row r="3226" spans="1:72" x14ac:dyDescent="0.25">
      <c r="A3226" s="134"/>
      <c r="B3226" s="134"/>
      <c r="C3226" s="134"/>
      <c r="D3226" s="137"/>
      <c r="E3226" s="137"/>
      <c r="F3226" s="137"/>
      <c r="G3226" s="140"/>
      <c r="O3226">
        <f t="shared" si="4870"/>
        <v>0</v>
      </c>
      <c r="AB3226">
        <v>0</v>
      </c>
      <c r="AC3226">
        <v>0</v>
      </c>
      <c r="AJ3226">
        <f t="shared" si="4871"/>
        <v>0</v>
      </c>
      <c r="AW3226">
        <v>0</v>
      </c>
      <c r="AX3226">
        <v>0</v>
      </c>
      <c r="BE3226">
        <f t="shared" si="4872"/>
        <v>0</v>
      </c>
      <c r="BR3226">
        <v>0</v>
      </c>
      <c r="BS3226">
        <v>0</v>
      </c>
      <c r="BT3226" t="e">
        <f>IF(#REF!=0,"-",#REF!/#REF!*100)</f>
        <v>#REF!</v>
      </c>
    </row>
    <row r="3227" spans="1:72" x14ac:dyDescent="0.25">
      <c r="A3227" s="13" t="s">
        <v>0</v>
      </c>
      <c r="B3227" s="13" t="s">
        <v>0</v>
      </c>
      <c r="C3227" s="13" t="s">
        <v>0</v>
      </c>
      <c r="D3227" s="98" t="s">
        <v>0</v>
      </c>
      <c r="E3227" s="98" t="s">
        <v>0</v>
      </c>
      <c r="F3227" s="98" t="s">
        <v>0</v>
      </c>
      <c r="G3227" s="13" t="s">
        <v>0</v>
      </c>
      <c r="H3227" s="19" t="s">
        <v>0</v>
      </c>
      <c r="I3227" s="19" t="s">
        <v>0</v>
      </c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>
        <v>0</v>
      </c>
      <c r="AC3227" s="19">
        <v>0</v>
      </c>
      <c r="AD3227" s="19" t="s">
        <v>0</v>
      </c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>
        <v>0</v>
      </c>
      <c r="AX3227" s="19">
        <v>0</v>
      </c>
      <c r="AY3227" s="19" t="s">
        <v>0</v>
      </c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>
        <v>0</v>
      </c>
      <c r="BS3227" s="19">
        <v>0</v>
      </c>
      <c r="BT3227" s="19"/>
    </row>
    <row r="3228" spans="1:72" x14ac:dyDescent="0.25">
      <c r="A3228" s="13" t="s">
        <v>0</v>
      </c>
      <c r="B3228" s="13" t="s">
        <v>0</v>
      </c>
      <c r="C3228" s="13" t="s">
        <v>0</v>
      </c>
      <c r="D3228" s="98" t="s">
        <v>0</v>
      </c>
      <c r="E3228" s="98" t="s">
        <v>0</v>
      </c>
      <c r="F3228" s="98" t="s">
        <v>0</v>
      </c>
      <c r="G3228" s="13" t="s">
        <v>0</v>
      </c>
      <c r="H3228" s="10" t="s">
        <v>1152</v>
      </c>
      <c r="I3228" s="11">
        <f>SUM(I3220,I3169)</f>
        <v>1600000</v>
      </c>
      <c r="J3228" s="11">
        <f t="shared" ref="J3228:AA3228" si="4981">SUM(J3220,J3169)</f>
        <v>0</v>
      </c>
      <c r="K3228" s="11">
        <f t="shared" si="4981"/>
        <v>0</v>
      </c>
      <c r="L3228" s="11">
        <f t="shared" si="4981"/>
        <v>0</v>
      </c>
      <c r="M3228" s="11">
        <f t="shared" si="4981"/>
        <v>0</v>
      </c>
      <c r="N3228" s="11">
        <f t="shared" si="4981"/>
        <v>0</v>
      </c>
      <c r="O3228" s="11">
        <f t="shared" si="4981"/>
        <v>1600000</v>
      </c>
      <c r="P3228" s="11">
        <f t="shared" si="4981"/>
        <v>43900</v>
      </c>
      <c r="Q3228" s="11">
        <f t="shared" si="4981"/>
        <v>30000</v>
      </c>
      <c r="R3228" s="11">
        <f t="shared" si="4981"/>
        <v>46400</v>
      </c>
      <c r="S3228" s="11">
        <f t="shared" si="4981"/>
        <v>0</v>
      </c>
      <c r="T3228" s="11">
        <f t="shared" si="4981"/>
        <v>0</v>
      </c>
      <c r="U3228" s="11">
        <f t="shared" si="4981"/>
        <v>0</v>
      </c>
      <c r="V3228" s="11">
        <f t="shared" si="4981"/>
        <v>0</v>
      </c>
      <c r="W3228" s="11">
        <f t="shared" si="4981"/>
        <v>0</v>
      </c>
      <c r="X3228" s="11">
        <f t="shared" si="4981"/>
        <v>0</v>
      </c>
      <c r="Y3228" s="11">
        <f t="shared" si="4981"/>
        <v>0</v>
      </c>
      <c r="Z3228" s="11">
        <f t="shared" si="4981"/>
        <v>0</v>
      </c>
      <c r="AA3228" s="11">
        <f t="shared" si="4981"/>
        <v>0</v>
      </c>
      <c r="AB3228" s="11">
        <v>120300</v>
      </c>
      <c r="AC3228" s="11">
        <v>1479700</v>
      </c>
      <c r="AD3228" s="11">
        <f>SUM(AD3220,AD3169)</f>
        <v>17000</v>
      </c>
      <c r="AE3228" s="11">
        <f t="shared" ref="AE3228:AV3228" si="4982">SUM(AE3220,AE3169)</f>
        <v>3606</v>
      </c>
      <c r="AF3228" s="11">
        <f t="shared" si="4982"/>
        <v>0</v>
      </c>
      <c r="AG3228" s="11">
        <f t="shared" si="4982"/>
        <v>0</v>
      </c>
      <c r="AH3228" s="11">
        <f t="shared" si="4982"/>
        <v>0</v>
      </c>
      <c r="AI3228" s="11">
        <f t="shared" si="4982"/>
        <v>0</v>
      </c>
      <c r="AJ3228" s="11">
        <f t="shared" si="4982"/>
        <v>20606</v>
      </c>
      <c r="AK3228" s="11">
        <f t="shared" si="4982"/>
        <v>0</v>
      </c>
      <c r="AL3228" s="11">
        <f t="shared" si="4982"/>
        <v>0</v>
      </c>
      <c r="AM3228" s="11">
        <f t="shared" si="4982"/>
        <v>3606</v>
      </c>
      <c r="AN3228" s="11">
        <f t="shared" si="4982"/>
        <v>0</v>
      </c>
      <c r="AO3228" s="11">
        <f t="shared" si="4982"/>
        <v>0</v>
      </c>
      <c r="AP3228" s="11">
        <f t="shared" si="4982"/>
        <v>0</v>
      </c>
      <c r="AQ3228" s="11">
        <f t="shared" si="4982"/>
        <v>0</v>
      </c>
      <c r="AR3228" s="11">
        <f t="shared" si="4982"/>
        <v>0</v>
      </c>
      <c r="AS3228" s="11">
        <f t="shared" si="4982"/>
        <v>0</v>
      </c>
      <c r="AT3228" s="11">
        <f t="shared" si="4982"/>
        <v>0</v>
      </c>
      <c r="AU3228" s="11">
        <f t="shared" si="4982"/>
        <v>0</v>
      </c>
      <c r="AV3228" s="11">
        <f t="shared" si="4982"/>
        <v>0</v>
      </c>
      <c r="AW3228" s="11">
        <v>3606</v>
      </c>
      <c r="AX3228" s="11">
        <v>17000</v>
      </c>
      <c r="AY3228" s="11">
        <f>SUM(AY3220,AY3169)</f>
        <v>4146661</v>
      </c>
      <c r="AZ3228" s="11">
        <f t="shared" ref="AZ3228:BQ3228" si="4983">SUM(AZ3220,AZ3169)</f>
        <v>1379058</v>
      </c>
      <c r="BA3228" s="11">
        <f t="shared" si="4983"/>
        <v>0</v>
      </c>
      <c r="BB3228" s="11">
        <f t="shared" si="4983"/>
        <v>0</v>
      </c>
      <c r="BC3228" s="11">
        <f t="shared" si="4983"/>
        <v>0</v>
      </c>
      <c r="BD3228" s="11">
        <f t="shared" si="4983"/>
        <v>0</v>
      </c>
      <c r="BE3228" s="11">
        <f t="shared" si="4983"/>
        <v>5525719</v>
      </c>
      <c r="BF3228" s="11">
        <f t="shared" si="4983"/>
        <v>0</v>
      </c>
      <c r="BG3228" s="11">
        <f t="shared" si="4983"/>
        <v>0</v>
      </c>
      <c r="BH3228" s="11">
        <f t="shared" si="4983"/>
        <v>1495082</v>
      </c>
      <c r="BI3228" s="11">
        <f t="shared" si="4983"/>
        <v>0</v>
      </c>
      <c r="BJ3228" s="11">
        <f t="shared" si="4983"/>
        <v>0</v>
      </c>
      <c r="BK3228" s="11">
        <f t="shared" si="4983"/>
        <v>0</v>
      </c>
      <c r="BL3228" s="11">
        <f t="shared" si="4983"/>
        <v>0</v>
      </c>
      <c r="BM3228" s="11">
        <f t="shared" si="4983"/>
        <v>0</v>
      </c>
      <c r="BN3228" s="11">
        <f t="shared" si="4983"/>
        <v>0</v>
      </c>
      <c r="BO3228" s="11">
        <f t="shared" si="4983"/>
        <v>0</v>
      </c>
      <c r="BP3228" s="11">
        <f t="shared" si="4983"/>
        <v>0</v>
      </c>
      <c r="BQ3228" s="11">
        <f t="shared" si="4983"/>
        <v>0</v>
      </c>
      <c r="BR3228" s="11">
        <v>1495082</v>
      </c>
      <c r="BS3228" s="11">
        <v>4030637</v>
      </c>
      <c r="BT3228" s="11" t="e">
        <f>IF(#REF!=0,"-",#REF!/#REF!*100)</f>
        <v>#REF!</v>
      </c>
    </row>
    <row r="3229" spans="1:72" x14ac:dyDescent="0.25">
      <c r="A3229" s="13" t="s">
        <v>0</v>
      </c>
      <c r="B3229" s="13" t="s">
        <v>0</v>
      </c>
      <c r="C3229" s="13" t="s">
        <v>0</v>
      </c>
      <c r="D3229" s="98" t="s">
        <v>0</v>
      </c>
      <c r="E3229" s="98" t="s">
        <v>0</v>
      </c>
      <c r="F3229" s="98" t="s">
        <v>0</v>
      </c>
      <c r="G3229" s="13" t="s">
        <v>0</v>
      </c>
      <c r="H3229" s="2" t="s">
        <v>53</v>
      </c>
      <c r="I3229" s="13" t="s">
        <v>0</v>
      </c>
      <c r="J3229" s="13"/>
      <c r="K3229" s="13"/>
      <c r="L3229" s="13"/>
      <c r="M3229" s="13"/>
      <c r="N3229" s="13"/>
      <c r="O3229" s="13" t="e">
        <f t="shared" si="4870"/>
        <v>#VALUE!</v>
      </c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>
        <v>0</v>
      </c>
      <c r="AC3229" s="13" t="e">
        <v>#VALUE!</v>
      </c>
      <c r="AD3229" s="13" t="s">
        <v>0</v>
      </c>
      <c r="AE3229" s="13"/>
      <c r="AF3229" s="13"/>
      <c r="AG3229" s="13"/>
      <c r="AH3229" s="13"/>
      <c r="AI3229" s="13"/>
      <c r="AJ3229" s="13" t="e">
        <f t="shared" si="4871"/>
        <v>#VALUE!</v>
      </c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  <c r="AW3229" s="13">
        <v>0</v>
      </c>
      <c r="AX3229" s="13" t="e">
        <v>#VALUE!</v>
      </c>
      <c r="AY3229" s="13" t="s">
        <v>0</v>
      </c>
      <c r="AZ3229" s="13"/>
      <c r="BA3229" s="13"/>
      <c r="BB3229" s="13"/>
      <c r="BC3229" s="13"/>
      <c r="BD3229" s="13"/>
      <c r="BE3229" s="13" t="e">
        <f t="shared" si="4872"/>
        <v>#VALUE!</v>
      </c>
      <c r="BF3229" s="13"/>
      <c r="BG3229" s="13"/>
      <c r="BH3229" s="13"/>
      <c r="BI3229" s="13"/>
      <c r="BJ3229" s="13"/>
      <c r="BK3229" s="13"/>
      <c r="BL3229" s="13"/>
      <c r="BM3229" s="13"/>
      <c r="BN3229" s="13"/>
      <c r="BO3229" s="13"/>
      <c r="BP3229" s="13"/>
      <c r="BQ3229" s="13"/>
      <c r="BR3229" s="13">
        <v>0</v>
      </c>
      <c r="BS3229" s="13" t="e">
        <v>#VALUE!</v>
      </c>
      <c r="BT3229" s="12" t="e">
        <f>IF(#REF!=0,"-",#REF!/#REF!*100)</f>
        <v>#REF!</v>
      </c>
    </row>
    <row r="3230" spans="1:72" x14ac:dyDescent="0.25">
      <c r="A3230" s="13" t="s">
        <v>0</v>
      </c>
      <c r="B3230" s="13" t="s">
        <v>0</v>
      </c>
      <c r="C3230" s="13" t="s">
        <v>0</v>
      </c>
      <c r="D3230" s="98" t="s">
        <v>0</v>
      </c>
      <c r="E3230" s="98" t="s">
        <v>0</v>
      </c>
      <c r="F3230" s="98" t="s">
        <v>0</v>
      </c>
      <c r="G3230" s="13" t="s">
        <v>0</v>
      </c>
      <c r="H3230" s="20" t="s">
        <v>0</v>
      </c>
      <c r="I3230" s="21" t="s">
        <v>0</v>
      </c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>
        <v>0</v>
      </c>
      <c r="AC3230" s="21">
        <v>0</v>
      </c>
      <c r="AD3230" s="21" t="s">
        <v>0</v>
      </c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>
        <v>0</v>
      </c>
      <c r="AX3230" s="21">
        <v>0</v>
      </c>
      <c r="AY3230" s="21" t="s">
        <v>0</v>
      </c>
      <c r="AZ3230" s="21"/>
      <c r="BA3230" s="21"/>
      <c r="BB3230" s="21"/>
      <c r="BC3230" s="21"/>
      <c r="BD3230" s="21"/>
      <c r="BE3230" s="21"/>
      <c r="BF3230" s="21"/>
      <c r="BG3230" s="21"/>
      <c r="BH3230" s="21"/>
      <c r="BI3230" s="21"/>
      <c r="BJ3230" s="21"/>
      <c r="BK3230" s="21"/>
      <c r="BL3230" s="21"/>
      <c r="BM3230" s="21"/>
      <c r="BN3230" s="21"/>
      <c r="BO3230" s="21"/>
      <c r="BP3230" s="21"/>
      <c r="BQ3230" s="21"/>
      <c r="BR3230" s="21">
        <v>0</v>
      </c>
      <c r="BS3230" s="21">
        <v>0</v>
      </c>
      <c r="BT3230" s="21"/>
    </row>
    <row r="3231" spans="1:72" x14ac:dyDescent="0.25">
      <c r="A3231" s="13" t="s">
        <v>0</v>
      </c>
      <c r="B3231" s="13" t="s">
        <v>0</v>
      </c>
      <c r="C3231" s="13" t="s">
        <v>0</v>
      </c>
      <c r="D3231" s="98" t="s">
        <v>0</v>
      </c>
      <c r="E3231" s="98" t="s">
        <v>0</v>
      </c>
      <c r="F3231" s="98" t="s">
        <v>0</v>
      </c>
      <c r="G3231" s="13" t="s">
        <v>0</v>
      </c>
      <c r="H3231" s="10" t="s">
        <v>1153</v>
      </c>
      <c r="I3231" s="22">
        <f t="shared" ref="I3231:AA3231" si="4984">SUM(I3228)</f>
        <v>1600000</v>
      </c>
      <c r="J3231" s="22">
        <f t="shared" si="4984"/>
        <v>0</v>
      </c>
      <c r="K3231" s="22">
        <f t="shared" si="4984"/>
        <v>0</v>
      </c>
      <c r="L3231" s="22">
        <f t="shared" si="4984"/>
        <v>0</v>
      </c>
      <c r="M3231" s="22">
        <f t="shared" si="4984"/>
        <v>0</v>
      </c>
      <c r="N3231" s="22">
        <f t="shared" si="4984"/>
        <v>0</v>
      </c>
      <c r="O3231" s="22">
        <f t="shared" si="4984"/>
        <v>1600000</v>
      </c>
      <c r="P3231" s="22">
        <f t="shared" si="4984"/>
        <v>43900</v>
      </c>
      <c r="Q3231" s="22">
        <f t="shared" si="4984"/>
        <v>30000</v>
      </c>
      <c r="R3231" s="22">
        <f t="shared" si="4984"/>
        <v>46400</v>
      </c>
      <c r="S3231" s="22">
        <f t="shared" si="4984"/>
        <v>0</v>
      </c>
      <c r="T3231" s="22">
        <f t="shared" si="4984"/>
        <v>0</v>
      </c>
      <c r="U3231" s="22">
        <f t="shared" si="4984"/>
        <v>0</v>
      </c>
      <c r="V3231" s="22">
        <f t="shared" si="4984"/>
        <v>0</v>
      </c>
      <c r="W3231" s="22">
        <f t="shared" si="4984"/>
        <v>0</v>
      </c>
      <c r="X3231" s="22">
        <f t="shared" si="4984"/>
        <v>0</v>
      </c>
      <c r="Y3231" s="22">
        <f t="shared" si="4984"/>
        <v>0</v>
      </c>
      <c r="Z3231" s="22">
        <f t="shared" si="4984"/>
        <v>0</v>
      </c>
      <c r="AA3231" s="22">
        <f t="shared" si="4984"/>
        <v>0</v>
      </c>
      <c r="AB3231" s="22">
        <v>120300</v>
      </c>
      <c r="AC3231" s="22">
        <v>1479700</v>
      </c>
      <c r="AD3231" s="22">
        <f t="shared" ref="AD3231:AV3231" si="4985">SUM(AD3228)</f>
        <v>17000</v>
      </c>
      <c r="AE3231" s="22">
        <f t="shared" si="4985"/>
        <v>3606</v>
      </c>
      <c r="AF3231" s="22">
        <f t="shared" si="4985"/>
        <v>0</v>
      </c>
      <c r="AG3231" s="22">
        <f t="shared" si="4985"/>
        <v>0</v>
      </c>
      <c r="AH3231" s="22">
        <f t="shared" si="4985"/>
        <v>0</v>
      </c>
      <c r="AI3231" s="22">
        <f t="shared" si="4985"/>
        <v>0</v>
      </c>
      <c r="AJ3231" s="22">
        <f t="shared" si="4985"/>
        <v>20606</v>
      </c>
      <c r="AK3231" s="22">
        <f t="shared" si="4985"/>
        <v>0</v>
      </c>
      <c r="AL3231" s="22">
        <f t="shared" si="4985"/>
        <v>0</v>
      </c>
      <c r="AM3231" s="22">
        <f t="shared" si="4985"/>
        <v>3606</v>
      </c>
      <c r="AN3231" s="22">
        <f t="shared" si="4985"/>
        <v>0</v>
      </c>
      <c r="AO3231" s="22">
        <f t="shared" si="4985"/>
        <v>0</v>
      </c>
      <c r="AP3231" s="22">
        <f t="shared" si="4985"/>
        <v>0</v>
      </c>
      <c r="AQ3231" s="22">
        <f t="shared" si="4985"/>
        <v>0</v>
      </c>
      <c r="AR3231" s="22">
        <f t="shared" si="4985"/>
        <v>0</v>
      </c>
      <c r="AS3231" s="22">
        <f t="shared" si="4985"/>
        <v>0</v>
      </c>
      <c r="AT3231" s="22">
        <f t="shared" si="4985"/>
        <v>0</v>
      </c>
      <c r="AU3231" s="22">
        <f t="shared" si="4985"/>
        <v>0</v>
      </c>
      <c r="AV3231" s="22">
        <f t="shared" si="4985"/>
        <v>0</v>
      </c>
      <c r="AW3231" s="22">
        <v>3606</v>
      </c>
      <c r="AX3231" s="22">
        <v>17000</v>
      </c>
      <c r="AY3231" s="22">
        <f t="shared" ref="AY3231:BQ3231" si="4986">SUM(AY3228)</f>
        <v>4146661</v>
      </c>
      <c r="AZ3231" s="22">
        <f t="shared" si="4986"/>
        <v>1379058</v>
      </c>
      <c r="BA3231" s="22">
        <f t="shared" si="4986"/>
        <v>0</v>
      </c>
      <c r="BB3231" s="22">
        <f t="shared" si="4986"/>
        <v>0</v>
      </c>
      <c r="BC3231" s="22">
        <f t="shared" si="4986"/>
        <v>0</v>
      </c>
      <c r="BD3231" s="22">
        <f t="shared" si="4986"/>
        <v>0</v>
      </c>
      <c r="BE3231" s="22">
        <f t="shared" si="4986"/>
        <v>5525719</v>
      </c>
      <c r="BF3231" s="22">
        <f t="shared" si="4986"/>
        <v>0</v>
      </c>
      <c r="BG3231" s="22">
        <f t="shared" si="4986"/>
        <v>0</v>
      </c>
      <c r="BH3231" s="22">
        <f t="shared" si="4986"/>
        <v>1495082</v>
      </c>
      <c r="BI3231" s="22">
        <f t="shared" si="4986"/>
        <v>0</v>
      </c>
      <c r="BJ3231" s="22">
        <f t="shared" si="4986"/>
        <v>0</v>
      </c>
      <c r="BK3231" s="22">
        <f t="shared" si="4986"/>
        <v>0</v>
      </c>
      <c r="BL3231" s="22">
        <f t="shared" si="4986"/>
        <v>0</v>
      </c>
      <c r="BM3231" s="22">
        <f t="shared" si="4986"/>
        <v>0</v>
      </c>
      <c r="BN3231" s="22">
        <f t="shared" si="4986"/>
        <v>0</v>
      </c>
      <c r="BO3231" s="22">
        <f t="shared" si="4986"/>
        <v>0</v>
      </c>
      <c r="BP3231" s="22">
        <f t="shared" si="4986"/>
        <v>0</v>
      </c>
      <c r="BQ3231" s="22">
        <f t="shared" si="4986"/>
        <v>0</v>
      </c>
      <c r="BR3231" s="22">
        <v>1495082</v>
      </c>
      <c r="BS3231" s="22">
        <v>4030637</v>
      </c>
      <c r="BT3231" s="22" t="e">
        <f>IF(#REF!=0,"-",#REF!/#REF!*100)</f>
        <v>#REF!</v>
      </c>
    </row>
    <row r="3232" spans="1:72" x14ac:dyDescent="0.25">
      <c r="A3232" s="13" t="s">
        <v>0</v>
      </c>
      <c r="B3232" s="13" t="s">
        <v>0</v>
      </c>
      <c r="C3232" s="13" t="s">
        <v>0</v>
      </c>
      <c r="D3232" s="98" t="s">
        <v>0</v>
      </c>
      <c r="E3232" s="98" t="s">
        <v>0</v>
      </c>
      <c r="F3232" s="98" t="s">
        <v>0</v>
      </c>
      <c r="G3232" s="13" t="s">
        <v>0</v>
      </c>
      <c r="H3232" s="2" t="s">
        <v>61</v>
      </c>
      <c r="I3232" s="13" t="s">
        <v>0</v>
      </c>
      <c r="J3232" s="13"/>
      <c r="K3232" s="13"/>
      <c r="L3232" s="13"/>
      <c r="M3232" s="13"/>
      <c r="N3232" s="13"/>
      <c r="O3232" s="13" t="e">
        <f t="shared" si="4870"/>
        <v>#VALUE!</v>
      </c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>
        <v>0</v>
      </c>
      <c r="AC3232" s="13" t="e">
        <v>#VALUE!</v>
      </c>
      <c r="AD3232" s="13" t="s">
        <v>0</v>
      </c>
      <c r="AE3232" s="13"/>
      <c r="AF3232" s="13"/>
      <c r="AG3232" s="13"/>
      <c r="AH3232" s="13"/>
      <c r="AI3232" s="13"/>
      <c r="AJ3232" s="13" t="e">
        <f t="shared" si="4871"/>
        <v>#VALUE!</v>
      </c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  <c r="AW3232" s="13">
        <v>0</v>
      </c>
      <c r="AX3232" s="13" t="e">
        <v>#VALUE!</v>
      </c>
      <c r="AY3232" s="13" t="s">
        <v>0</v>
      </c>
      <c r="AZ3232" s="13"/>
      <c r="BA3232" s="13"/>
      <c r="BB3232" s="13"/>
      <c r="BC3232" s="13"/>
      <c r="BD3232" s="13"/>
      <c r="BE3232" s="13" t="e">
        <f t="shared" si="4872"/>
        <v>#VALUE!</v>
      </c>
      <c r="BF3232" s="13"/>
      <c r="BG3232" s="13"/>
      <c r="BH3232" s="13"/>
      <c r="BI3232" s="13"/>
      <c r="BJ3232" s="13"/>
      <c r="BK3232" s="13"/>
      <c r="BL3232" s="13"/>
      <c r="BM3232" s="13"/>
      <c r="BN3232" s="13"/>
      <c r="BO3232" s="13"/>
      <c r="BP3232" s="13"/>
      <c r="BQ3232" s="13"/>
      <c r="BR3232" s="13">
        <v>0</v>
      </c>
      <c r="BS3232" s="13" t="e">
        <v>#VALUE!</v>
      </c>
      <c r="BT3232" s="12" t="e">
        <f>IF(#REF!=0,"-",#REF!/#REF!*100)</f>
        <v>#REF!</v>
      </c>
    </row>
    <row r="3233" spans="1:72" ht="33.75" x14ac:dyDescent="0.25">
      <c r="A3233" s="1" t="s">
        <v>1154</v>
      </c>
      <c r="B3233" s="2" t="s">
        <v>0</v>
      </c>
      <c r="C3233" s="2" t="s">
        <v>0</v>
      </c>
      <c r="D3233" s="101" t="s">
        <v>0</v>
      </c>
      <c r="E3233" s="101" t="s">
        <v>0</v>
      </c>
      <c r="F3233" s="101" t="s">
        <v>0</v>
      </c>
      <c r="G3233" s="2" t="s">
        <v>0</v>
      </c>
      <c r="H3233" s="2" t="s">
        <v>1155</v>
      </c>
      <c r="I3233" s="3" t="s">
        <v>0</v>
      </c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>
        <v>0</v>
      </c>
      <c r="AC3233" s="3">
        <v>0</v>
      </c>
      <c r="AD3233" s="3" t="s">
        <v>0</v>
      </c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>
        <v>0</v>
      </c>
      <c r="AX3233" s="3">
        <v>0</v>
      </c>
      <c r="AY3233" s="3" t="s">
        <v>0</v>
      </c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>
        <v>0</v>
      </c>
      <c r="BS3233" s="3">
        <v>0</v>
      </c>
      <c r="BT3233" s="3"/>
    </row>
    <row r="3234" spans="1:72" ht="15.75" thickBot="1" x14ac:dyDescent="0.3">
      <c r="A3234" s="1" t="s">
        <v>1154</v>
      </c>
      <c r="B3234" s="1" t="s">
        <v>1</v>
      </c>
      <c r="C3234" s="4" t="s">
        <v>0</v>
      </c>
      <c r="D3234" s="102" t="s">
        <v>0</v>
      </c>
      <c r="E3234" s="101" t="s">
        <v>0</v>
      </c>
      <c r="F3234" s="101" t="s">
        <v>0</v>
      </c>
      <c r="G3234" s="2" t="s">
        <v>0</v>
      </c>
      <c r="H3234" s="2" t="s">
        <v>0</v>
      </c>
      <c r="I3234" s="3" t="s">
        <v>0</v>
      </c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>
        <v>0</v>
      </c>
      <c r="AC3234" s="3">
        <v>0</v>
      </c>
      <c r="AD3234" s="3" t="s">
        <v>0</v>
      </c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>
        <v>0</v>
      </c>
      <c r="AX3234" s="3">
        <v>0</v>
      </c>
      <c r="AY3234" s="3" t="s">
        <v>0</v>
      </c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>
        <v>0</v>
      </c>
      <c r="BS3234" s="3">
        <v>0</v>
      </c>
      <c r="BT3234" s="3"/>
    </row>
    <row r="3235" spans="1:72" ht="69.75" customHeight="1" thickBot="1" x14ac:dyDescent="0.3">
      <c r="A3235" s="5" t="s">
        <v>2</v>
      </c>
      <c r="B3235" s="5" t="s">
        <v>3</v>
      </c>
      <c r="C3235" s="5" t="s">
        <v>4</v>
      </c>
      <c r="D3235" s="103" t="s">
        <v>0</v>
      </c>
      <c r="E3235" s="112" t="s">
        <v>5</v>
      </c>
      <c r="F3235" s="112" t="s">
        <v>6</v>
      </c>
      <c r="G3235" s="5" t="s">
        <v>7</v>
      </c>
      <c r="H3235" s="5" t="s">
        <v>8</v>
      </c>
      <c r="I3235" s="89" t="s">
        <v>9</v>
      </c>
      <c r="J3235" s="89" t="s">
        <v>1606</v>
      </c>
      <c r="K3235" s="89" t="s">
        <v>1534</v>
      </c>
      <c r="L3235" s="89" t="s">
        <v>1592</v>
      </c>
      <c r="M3235" s="89" t="s">
        <v>1593</v>
      </c>
      <c r="N3235" s="89" t="s">
        <v>1594</v>
      </c>
      <c r="O3235" s="89" t="s">
        <v>1610</v>
      </c>
      <c r="P3235" s="89" t="s">
        <v>1607</v>
      </c>
      <c r="Q3235" s="89" t="s">
        <v>1595</v>
      </c>
      <c r="R3235" s="89" t="s">
        <v>1596</v>
      </c>
      <c r="S3235" s="89" t="s">
        <v>1597</v>
      </c>
      <c r="T3235" s="89" t="s">
        <v>1598</v>
      </c>
      <c r="U3235" s="89" t="s">
        <v>1599</v>
      </c>
      <c r="V3235" s="89" t="s">
        <v>1600</v>
      </c>
      <c r="W3235" s="89" t="s">
        <v>1608</v>
      </c>
      <c r="X3235" s="89" t="s">
        <v>1609</v>
      </c>
      <c r="Y3235" s="89" t="s">
        <v>1601</v>
      </c>
      <c r="Z3235" s="89" t="s">
        <v>1602</v>
      </c>
      <c r="AA3235" s="89" t="s">
        <v>1603</v>
      </c>
      <c r="AB3235" s="89" t="s">
        <v>1604</v>
      </c>
      <c r="AC3235" s="89" t="s">
        <v>1605</v>
      </c>
      <c r="AD3235" s="90" t="s">
        <v>10</v>
      </c>
      <c r="AE3235" s="90" t="s">
        <v>1606</v>
      </c>
      <c r="AF3235" s="90" t="s">
        <v>1534</v>
      </c>
      <c r="AG3235" s="90" t="s">
        <v>1592</v>
      </c>
      <c r="AH3235" s="90" t="s">
        <v>1593</v>
      </c>
      <c r="AI3235" s="90" t="s">
        <v>1594</v>
      </c>
      <c r="AJ3235" s="90" t="s">
        <v>1611</v>
      </c>
      <c r="AK3235" s="90" t="s">
        <v>1607</v>
      </c>
      <c r="AL3235" s="90" t="s">
        <v>1595</v>
      </c>
      <c r="AM3235" s="90" t="s">
        <v>1596</v>
      </c>
      <c r="AN3235" s="90" t="s">
        <v>1597</v>
      </c>
      <c r="AO3235" s="90" t="s">
        <v>1598</v>
      </c>
      <c r="AP3235" s="90" t="s">
        <v>1599</v>
      </c>
      <c r="AQ3235" s="90" t="s">
        <v>1600</v>
      </c>
      <c r="AR3235" s="90" t="s">
        <v>1608</v>
      </c>
      <c r="AS3235" s="90" t="s">
        <v>1609</v>
      </c>
      <c r="AT3235" s="90" t="s">
        <v>1601</v>
      </c>
      <c r="AU3235" s="90" t="s">
        <v>1602</v>
      </c>
      <c r="AV3235" s="90" t="s">
        <v>1603</v>
      </c>
      <c r="AW3235" s="90" t="s">
        <v>1604</v>
      </c>
      <c r="AX3235" s="90" t="s">
        <v>1605</v>
      </c>
      <c r="AY3235" s="91" t="s">
        <v>11</v>
      </c>
      <c r="AZ3235" s="91" t="s">
        <v>1606</v>
      </c>
      <c r="BA3235" s="91" t="s">
        <v>1534</v>
      </c>
      <c r="BB3235" s="91" t="s">
        <v>1592</v>
      </c>
      <c r="BC3235" s="91" t="s">
        <v>1593</v>
      </c>
      <c r="BD3235" s="91" t="s">
        <v>1594</v>
      </c>
      <c r="BE3235" s="91" t="s">
        <v>1612</v>
      </c>
      <c r="BF3235" s="91" t="s">
        <v>1607</v>
      </c>
      <c r="BG3235" s="91" t="s">
        <v>1595</v>
      </c>
      <c r="BH3235" s="91" t="s">
        <v>1596</v>
      </c>
      <c r="BI3235" s="91" t="s">
        <v>1597</v>
      </c>
      <c r="BJ3235" s="91" t="s">
        <v>1598</v>
      </c>
      <c r="BK3235" s="91" t="s">
        <v>1599</v>
      </c>
      <c r="BL3235" s="91" t="s">
        <v>1600</v>
      </c>
      <c r="BM3235" s="91" t="s">
        <v>1608</v>
      </c>
      <c r="BN3235" s="91" t="s">
        <v>1609</v>
      </c>
      <c r="BO3235" s="91" t="s">
        <v>1601</v>
      </c>
      <c r="BP3235" s="91" t="s">
        <v>1602</v>
      </c>
      <c r="BQ3235" s="91" t="s">
        <v>1603</v>
      </c>
      <c r="BR3235" s="91" t="s">
        <v>1604</v>
      </c>
      <c r="BS3235" s="91" t="s">
        <v>1605</v>
      </c>
      <c r="BT3235" s="5" t="s">
        <v>1671</v>
      </c>
    </row>
    <row r="3236" spans="1:72" x14ac:dyDescent="0.25">
      <c r="A3236" s="6" t="s">
        <v>0</v>
      </c>
      <c r="B3236" s="6" t="s">
        <v>0</v>
      </c>
      <c r="C3236" s="6" t="s">
        <v>0</v>
      </c>
      <c r="D3236" s="104" t="s">
        <v>0</v>
      </c>
      <c r="E3236" s="104" t="s">
        <v>0</v>
      </c>
      <c r="F3236" s="121" t="s">
        <v>0</v>
      </c>
      <c r="G3236" s="7" t="s">
        <v>0</v>
      </c>
      <c r="H3236" s="8" t="s">
        <v>0</v>
      </c>
      <c r="I3236" s="9">
        <v>1</v>
      </c>
      <c r="J3236" s="9">
        <v>2</v>
      </c>
      <c r="K3236" s="9">
        <v>3</v>
      </c>
      <c r="L3236" s="9">
        <v>4</v>
      </c>
      <c r="M3236" s="9">
        <v>5</v>
      </c>
      <c r="N3236" s="9">
        <v>6</v>
      </c>
      <c r="O3236" s="9">
        <v>7</v>
      </c>
      <c r="P3236" s="9">
        <v>8</v>
      </c>
      <c r="Q3236" s="9">
        <v>9</v>
      </c>
      <c r="R3236" s="9">
        <v>10</v>
      </c>
      <c r="S3236" s="9">
        <v>11</v>
      </c>
      <c r="T3236" s="9">
        <v>12</v>
      </c>
      <c r="U3236" s="9">
        <v>13</v>
      </c>
      <c r="V3236" s="9">
        <v>14</v>
      </c>
      <c r="W3236" s="9">
        <v>15</v>
      </c>
      <c r="X3236" s="9">
        <v>16</v>
      </c>
      <c r="Y3236" s="9">
        <v>17</v>
      </c>
      <c r="Z3236" s="9">
        <v>18</v>
      </c>
      <c r="AA3236" s="9">
        <v>19</v>
      </c>
      <c r="AB3236" s="9">
        <v>20</v>
      </c>
      <c r="AC3236" s="9">
        <v>21</v>
      </c>
      <c r="AD3236" s="9">
        <v>1</v>
      </c>
      <c r="AE3236" s="9">
        <v>2</v>
      </c>
      <c r="AF3236" s="9">
        <v>3</v>
      </c>
      <c r="AG3236" s="9">
        <v>4</v>
      </c>
      <c r="AH3236" s="9">
        <v>5</v>
      </c>
      <c r="AI3236" s="9">
        <v>6</v>
      </c>
      <c r="AJ3236" s="9">
        <v>7</v>
      </c>
      <c r="AK3236" s="9">
        <v>8</v>
      </c>
      <c r="AL3236" s="9">
        <v>9</v>
      </c>
      <c r="AM3236" s="9">
        <v>10</v>
      </c>
      <c r="AN3236" s="9">
        <v>11</v>
      </c>
      <c r="AO3236" s="9">
        <v>12</v>
      </c>
      <c r="AP3236" s="9">
        <v>13</v>
      </c>
      <c r="AQ3236" s="9">
        <v>14</v>
      </c>
      <c r="AR3236" s="9">
        <v>15</v>
      </c>
      <c r="AS3236" s="9">
        <v>16</v>
      </c>
      <c r="AT3236" s="9">
        <v>17</v>
      </c>
      <c r="AU3236" s="9">
        <v>18</v>
      </c>
      <c r="AV3236" s="9">
        <v>19</v>
      </c>
      <c r="AW3236" s="9">
        <v>20</v>
      </c>
      <c r="AX3236" s="9">
        <v>21</v>
      </c>
      <c r="AY3236" s="9">
        <v>1</v>
      </c>
      <c r="AZ3236" s="9">
        <v>2</v>
      </c>
      <c r="BA3236" s="9">
        <v>3</v>
      </c>
      <c r="BB3236" s="9">
        <v>4</v>
      </c>
      <c r="BC3236" s="9">
        <v>5</v>
      </c>
      <c r="BD3236" s="9">
        <v>6</v>
      </c>
      <c r="BE3236" s="9">
        <v>7</v>
      </c>
      <c r="BF3236" s="9">
        <v>8</v>
      </c>
      <c r="BG3236" s="9">
        <v>9</v>
      </c>
      <c r="BH3236" s="9">
        <v>10</v>
      </c>
      <c r="BI3236" s="9">
        <v>11</v>
      </c>
      <c r="BJ3236" s="9">
        <v>12</v>
      </c>
      <c r="BK3236" s="9">
        <v>13</v>
      </c>
      <c r="BL3236" s="9">
        <v>14</v>
      </c>
      <c r="BM3236" s="9">
        <v>15</v>
      </c>
      <c r="BN3236" s="9">
        <v>16</v>
      </c>
      <c r="BO3236" s="9">
        <v>17</v>
      </c>
      <c r="BP3236" s="9">
        <v>18</v>
      </c>
      <c r="BQ3236" s="9">
        <v>19</v>
      </c>
      <c r="BR3236" s="9">
        <v>20</v>
      </c>
      <c r="BS3236" s="9">
        <v>21</v>
      </c>
      <c r="BT3236" s="9">
        <v>9</v>
      </c>
    </row>
    <row r="3237" spans="1:72" ht="33.75" x14ac:dyDescent="0.25">
      <c r="A3237" s="1" t="s">
        <v>1154</v>
      </c>
      <c r="B3237" s="1" t="s">
        <v>1</v>
      </c>
      <c r="C3237" s="4" t="s">
        <v>12</v>
      </c>
      <c r="D3237" s="102" t="s">
        <v>1156</v>
      </c>
      <c r="E3237" s="101" t="s">
        <v>0</v>
      </c>
      <c r="F3237" s="101" t="s">
        <v>0</v>
      </c>
      <c r="G3237" s="2" t="s">
        <v>0</v>
      </c>
      <c r="H3237" s="2" t="s">
        <v>1155</v>
      </c>
      <c r="I3237" s="3" t="s">
        <v>0</v>
      </c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>
        <v>0</v>
      </c>
      <c r="AC3237" s="3">
        <v>0</v>
      </c>
      <c r="AD3237" s="3" t="s">
        <v>0</v>
      </c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>
        <v>0</v>
      </c>
      <c r="AX3237" s="3">
        <v>0</v>
      </c>
      <c r="AY3237" s="3" t="s">
        <v>0</v>
      </c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>
        <v>0</v>
      </c>
      <c r="BS3237" s="3">
        <v>0</v>
      </c>
      <c r="BT3237" s="3"/>
    </row>
    <row r="3238" spans="1:72" ht="33.75" x14ac:dyDescent="0.25">
      <c r="A3238" s="1" t="s">
        <v>0</v>
      </c>
      <c r="B3238" s="1" t="s">
        <v>0</v>
      </c>
      <c r="C3238" s="1" t="s">
        <v>0</v>
      </c>
      <c r="D3238" s="101" t="s">
        <v>0</v>
      </c>
      <c r="E3238" s="101" t="s">
        <v>0</v>
      </c>
      <c r="F3238" s="101" t="s">
        <v>0</v>
      </c>
      <c r="G3238" s="2" t="s">
        <v>0</v>
      </c>
      <c r="H3238" s="10" t="s">
        <v>13</v>
      </c>
      <c r="I3238" s="11">
        <f t="shared" ref="I3238:AA3238" si="4987">SUM(I3239,I3247,I3249)</f>
        <v>0</v>
      </c>
      <c r="J3238" s="11">
        <f t="shared" si="4987"/>
        <v>0</v>
      </c>
      <c r="K3238" s="11">
        <f t="shared" si="4987"/>
        <v>0</v>
      </c>
      <c r="L3238" s="11">
        <f t="shared" si="4987"/>
        <v>0</v>
      </c>
      <c r="M3238" s="11">
        <f t="shared" si="4987"/>
        <v>0</v>
      </c>
      <c r="N3238" s="11">
        <f t="shared" si="4987"/>
        <v>0</v>
      </c>
      <c r="O3238" s="11">
        <f t="shared" ref="O3238" si="4988">SUM(O3239,O3247,O3249)</f>
        <v>0</v>
      </c>
      <c r="P3238" s="11">
        <f t="shared" si="4987"/>
        <v>0</v>
      </c>
      <c r="Q3238" s="11">
        <f t="shared" si="4987"/>
        <v>0</v>
      </c>
      <c r="R3238" s="11">
        <f t="shared" si="4987"/>
        <v>0</v>
      </c>
      <c r="S3238" s="11">
        <f t="shared" si="4987"/>
        <v>0</v>
      </c>
      <c r="T3238" s="11">
        <f t="shared" si="4987"/>
        <v>0</v>
      </c>
      <c r="U3238" s="11">
        <f t="shared" si="4987"/>
        <v>0</v>
      </c>
      <c r="V3238" s="11">
        <f t="shared" si="4987"/>
        <v>0</v>
      </c>
      <c r="W3238" s="11">
        <f t="shared" si="4987"/>
        <v>0</v>
      </c>
      <c r="X3238" s="11">
        <f t="shared" si="4987"/>
        <v>0</v>
      </c>
      <c r="Y3238" s="11">
        <f t="shared" si="4987"/>
        <v>0</v>
      </c>
      <c r="Z3238" s="11">
        <f t="shared" si="4987"/>
        <v>0</v>
      </c>
      <c r="AA3238" s="11">
        <f t="shared" si="4987"/>
        <v>0</v>
      </c>
      <c r="AB3238" s="11">
        <v>0</v>
      </c>
      <c r="AC3238" s="11">
        <v>0</v>
      </c>
      <c r="AD3238" s="11">
        <f t="shared" ref="AD3238:AV3238" si="4989">SUM(AD3239,AD3247,AD3249)</f>
        <v>0</v>
      </c>
      <c r="AE3238" s="11">
        <f t="shared" si="4989"/>
        <v>0</v>
      </c>
      <c r="AF3238" s="11">
        <f t="shared" si="4989"/>
        <v>0</v>
      </c>
      <c r="AG3238" s="11">
        <f t="shared" si="4989"/>
        <v>0</v>
      </c>
      <c r="AH3238" s="11">
        <f t="shared" si="4989"/>
        <v>0</v>
      </c>
      <c r="AI3238" s="11">
        <f t="shared" si="4989"/>
        <v>0</v>
      </c>
      <c r="AJ3238" s="11">
        <f t="shared" ref="AJ3238" si="4990">SUM(AJ3239,AJ3247,AJ3249)</f>
        <v>0</v>
      </c>
      <c r="AK3238" s="11">
        <f t="shared" si="4989"/>
        <v>0</v>
      </c>
      <c r="AL3238" s="11">
        <f t="shared" si="4989"/>
        <v>0</v>
      </c>
      <c r="AM3238" s="11">
        <f t="shared" si="4989"/>
        <v>0</v>
      </c>
      <c r="AN3238" s="11">
        <f t="shared" si="4989"/>
        <v>0</v>
      </c>
      <c r="AO3238" s="11">
        <f t="shared" si="4989"/>
        <v>0</v>
      </c>
      <c r="AP3238" s="11">
        <f t="shared" si="4989"/>
        <v>0</v>
      </c>
      <c r="AQ3238" s="11">
        <f t="shared" si="4989"/>
        <v>0</v>
      </c>
      <c r="AR3238" s="11">
        <f t="shared" si="4989"/>
        <v>0</v>
      </c>
      <c r="AS3238" s="11">
        <f t="shared" si="4989"/>
        <v>0</v>
      </c>
      <c r="AT3238" s="11">
        <f t="shared" si="4989"/>
        <v>0</v>
      </c>
      <c r="AU3238" s="11">
        <f t="shared" si="4989"/>
        <v>0</v>
      </c>
      <c r="AV3238" s="11">
        <f t="shared" si="4989"/>
        <v>0</v>
      </c>
      <c r="AW3238" s="11">
        <v>0</v>
      </c>
      <c r="AX3238" s="11">
        <v>0</v>
      </c>
      <c r="AY3238" s="11">
        <f t="shared" ref="AY3238:BQ3238" si="4991">SUM(AY3239,AY3247,AY3249)</f>
        <v>0</v>
      </c>
      <c r="AZ3238" s="11">
        <f t="shared" si="4991"/>
        <v>14882</v>
      </c>
      <c r="BA3238" s="11">
        <f t="shared" si="4991"/>
        <v>0</v>
      </c>
      <c r="BB3238" s="11">
        <f t="shared" si="4991"/>
        <v>0</v>
      </c>
      <c r="BC3238" s="11">
        <f t="shared" si="4991"/>
        <v>0</v>
      </c>
      <c r="BD3238" s="11">
        <f t="shared" si="4991"/>
        <v>0</v>
      </c>
      <c r="BE3238" s="11">
        <f t="shared" ref="BE3238" si="4992">SUM(BE3239,BE3247,BE3249)</f>
        <v>14882</v>
      </c>
      <c r="BF3238" s="11">
        <f t="shared" si="4991"/>
        <v>0</v>
      </c>
      <c r="BG3238" s="11">
        <f t="shared" si="4991"/>
        <v>0</v>
      </c>
      <c r="BH3238" s="11">
        <f t="shared" si="4991"/>
        <v>14882</v>
      </c>
      <c r="BI3238" s="11">
        <f t="shared" si="4991"/>
        <v>0</v>
      </c>
      <c r="BJ3238" s="11">
        <f t="shared" si="4991"/>
        <v>0</v>
      </c>
      <c r="BK3238" s="11">
        <f t="shared" si="4991"/>
        <v>0</v>
      </c>
      <c r="BL3238" s="11">
        <f t="shared" si="4991"/>
        <v>0</v>
      </c>
      <c r="BM3238" s="11">
        <f t="shared" si="4991"/>
        <v>0</v>
      </c>
      <c r="BN3238" s="11">
        <f t="shared" si="4991"/>
        <v>0</v>
      </c>
      <c r="BO3238" s="11">
        <f t="shared" si="4991"/>
        <v>0</v>
      </c>
      <c r="BP3238" s="11">
        <f t="shared" si="4991"/>
        <v>0</v>
      </c>
      <c r="BQ3238" s="11">
        <f t="shared" si="4991"/>
        <v>0</v>
      </c>
      <c r="BR3238" s="11">
        <v>14882</v>
      </c>
      <c r="BS3238" s="11">
        <v>0</v>
      </c>
      <c r="BT3238" s="11" t="e">
        <f>IF(#REF!=0,"-",#REF!/#REF!*100)</f>
        <v>#REF!</v>
      </c>
    </row>
    <row r="3239" spans="1:72" x14ac:dyDescent="0.25">
      <c r="A3239" s="4" t="s">
        <v>1154</v>
      </c>
      <c r="B3239" s="4" t="s">
        <v>1</v>
      </c>
      <c r="C3239" s="4" t="s">
        <v>12</v>
      </c>
      <c r="D3239" s="102" t="s">
        <v>1156</v>
      </c>
      <c r="E3239" s="101" t="s">
        <v>14</v>
      </c>
      <c r="F3239" s="101" t="s">
        <v>0</v>
      </c>
      <c r="G3239" s="2" t="s">
        <v>0</v>
      </c>
      <c r="H3239" s="2" t="s">
        <v>15</v>
      </c>
      <c r="I3239" s="12">
        <f t="shared" ref="I3239:AA3239" si="4993">SUM(I3240,I3241)</f>
        <v>0</v>
      </c>
      <c r="J3239" s="12">
        <f t="shared" si="4993"/>
        <v>0</v>
      </c>
      <c r="K3239" s="12">
        <f t="shared" si="4993"/>
        <v>0</v>
      </c>
      <c r="L3239" s="12">
        <f t="shared" si="4993"/>
        <v>0</v>
      </c>
      <c r="M3239" s="12">
        <f t="shared" si="4993"/>
        <v>0</v>
      </c>
      <c r="N3239" s="12">
        <f t="shared" si="4993"/>
        <v>0</v>
      </c>
      <c r="O3239" s="12">
        <f t="shared" ref="O3239" si="4994">SUM(O3240,O3241)</f>
        <v>0</v>
      </c>
      <c r="P3239" s="12">
        <f t="shared" si="4993"/>
        <v>0</v>
      </c>
      <c r="Q3239" s="12">
        <f t="shared" si="4993"/>
        <v>0</v>
      </c>
      <c r="R3239" s="12">
        <f t="shared" si="4993"/>
        <v>0</v>
      </c>
      <c r="S3239" s="12">
        <f t="shared" si="4993"/>
        <v>0</v>
      </c>
      <c r="T3239" s="12">
        <f t="shared" si="4993"/>
        <v>0</v>
      </c>
      <c r="U3239" s="12">
        <f t="shared" si="4993"/>
        <v>0</v>
      </c>
      <c r="V3239" s="12">
        <f t="shared" si="4993"/>
        <v>0</v>
      </c>
      <c r="W3239" s="12">
        <f t="shared" si="4993"/>
        <v>0</v>
      </c>
      <c r="X3239" s="12">
        <f t="shared" si="4993"/>
        <v>0</v>
      </c>
      <c r="Y3239" s="12">
        <f t="shared" si="4993"/>
        <v>0</v>
      </c>
      <c r="Z3239" s="12">
        <f t="shared" si="4993"/>
        <v>0</v>
      </c>
      <c r="AA3239" s="12">
        <f t="shared" si="4993"/>
        <v>0</v>
      </c>
      <c r="AB3239" s="12">
        <v>0</v>
      </c>
      <c r="AC3239" s="12">
        <v>0</v>
      </c>
      <c r="AD3239" s="12">
        <f t="shared" ref="AD3239:AV3239" si="4995">SUM(AD3240,AD3241)</f>
        <v>0</v>
      </c>
      <c r="AE3239" s="12">
        <f t="shared" si="4995"/>
        <v>0</v>
      </c>
      <c r="AF3239" s="12">
        <f t="shared" si="4995"/>
        <v>0</v>
      </c>
      <c r="AG3239" s="12">
        <f t="shared" si="4995"/>
        <v>0</v>
      </c>
      <c r="AH3239" s="12">
        <f t="shared" si="4995"/>
        <v>0</v>
      </c>
      <c r="AI3239" s="12">
        <f t="shared" si="4995"/>
        <v>0</v>
      </c>
      <c r="AJ3239" s="12">
        <f t="shared" ref="AJ3239" si="4996">SUM(AJ3240,AJ3241)</f>
        <v>0</v>
      </c>
      <c r="AK3239" s="12">
        <f t="shared" si="4995"/>
        <v>0</v>
      </c>
      <c r="AL3239" s="12">
        <f t="shared" si="4995"/>
        <v>0</v>
      </c>
      <c r="AM3239" s="12">
        <f t="shared" si="4995"/>
        <v>0</v>
      </c>
      <c r="AN3239" s="12">
        <f t="shared" si="4995"/>
        <v>0</v>
      </c>
      <c r="AO3239" s="12">
        <f t="shared" si="4995"/>
        <v>0</v>
      </c>
      <c r="AP3239" s="12">
        <f t="shared" si="4995"/>
        <v>0</v>
      </c>
      <c r="AQ3239" s="12">
        <f t="shared" si="4995"/>
        <v>0</v>
      </c>
      <c r="AR3239" s="12">
        <f t="shared" si="4995"/>
        <v>0</v>
      </c>
      <c r="AS3239" s="12">
        <f t="shared" si="4995"/>
        <v>0</v>
      </c>
      <c r="AT3239" s="12">
        <f t="shared" si="4995"/>
        <v>0</v>
      </c>
      <c r="AU3239" s="12">
        <f t="shared" si="4995"/>
        <v>0</v>
      </c>
      <c r="AV3239" s="12">
        <f t="shared" si="4995"/>
        <v>0</v>
      </c>
      <c r="AW3239" s="12">
        <v>0</v>
      </c>
      <c r="AX3239" s="12">
        <v>0</v>
      </c>
      <c r="AY3239" s="12">
        <f t="shared" ref="AY3239:BQ3239" si="4997">SUM(AY3240,AY3241)</f>
        <v>0</v>
      </c>
      <c r="AZ3239" s="12">
        <f t="shared" si="4997"/>
        <v>0</v>
      </c>
      <c r="BA3239" s="12">
        <f t="shared" si="4997"/>
        <v>0</v>
      </c>
      <c r="BB3239" s="12">
        <f t="shared" si="4997"/>
        <v>0</v>
      </c>
      <c r="BC3239" s="12">
        <f t="shared" si="4997"/>
        <v>0</v>
      </c>
      <c r="BD3239" s="12">
        <f t="shared" si="4997"/>
        <v>0</v>
      </c>
      <c r="BE3239" s="12">
        <f t="shared" ref="BE3239" si="4998">SUM(BE3240,BE3241)</f>
        <v>0</v>
      </c>
      <c r="BF3239" s="12">
        <f t="shared" si="4997"/>
        <v>0</v>
      </c>
      <c r="BG3239" s="12">
        <f t="shared" si="4997"/>
        <v>0</v>
      </c>
      <c r="BH3239" s="12">
        <f t="shared" si="4997"/>
        <v>0</v>
      </c>
      <c r="BI3239" s="12">
        <f t="shared" si="4997"/>
        <v>0</v>
      </c>
      <c r="BJ3239" s="12">
        <f t="shared" si="4997"/>
        <v>0</v>
      </c>
      <c r="BK3239" s="12">
        <f t="shared" si="4997"/>
        <v>0</v>
      </c>
      <c r="BL3239" s="12">
        <f t="shared" si="4997"/>
        <v>0</v>
      </c>
      <c r="BM3239" s="12">
        <f t="shared" si="4997"/>
        <v>0</v>
      </c>
      <c r="BN3239" s="12">
        <f t="shared" si="4997"/>
        <v>0</v>
      </c>
      <c r="BO3239" s="12">
        <f t="shared" si="4997"/>
        <v>0</v>
      </c>
      <c r="BP3239" s="12">
        <f t="shared" si="4997"/>
        <v>0</v>
      </c>
      <c r="BQ3239" s="12">
        <f t="shared" si="4997"/>
        <v>0</v>
      </c>
      <c r="BR3239" s="12">
        <v>0</v>
      </c>
      <c r="BS3239" s="12">
        <v>0</v>
      </c>
      <c r="BT3239" s="12" t="e">
        <f>IF(#REF!=0,"-",#REF!/#REF!*100)</f>
        <v>#REF!</v>
      </c>
    </row>
    <row r="3240" spans="1:72" x14ac:dyDescent="0.25">
      <c r="A3240" s="4" t="s">
        <v>1154</v>
      </c>
      <c r="B3240" s="4" t="s">
        <v>1</v>
      </c>
      <c r="C3240" s="4" t="s">
        <v>12</v>
      </c>
      <c r="D3240" s="102" t="s">
        <v>1156</v>
      </c>
      <c r="E3240" s="113">
        <v>6111</v>
      </c>
      <c r="F3240" s="102"/>
      <c r="G3240" s="98" t="s">
        <v>1666</v>
      </c>
      <c r="H3240" s="13" t="s">
        <v>16</v>
      </c>
      <c r="I3240" s="14">
        <v>0</v>
      </c>
      <c r="J3240" s="14"/>
      <c r="K3240" s="14"/>
      <c r="L3240" s="14"/>
      <c r="M3240" s="14"/>
      <c r="N3240" s="14"/>
      <c r="O3240" s="14">
        <f t="shared" ref="O3240:O3290" si="4999">I3240+J3240+K3240+L3240+M3240+N3240</f>
        <v>0</v>
      </c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>
        <v>0</v>
      </c>
      <c r="AC3240" s="14">
        <v>0</v>
      </c>
      <c r="AD3240" s="14">
        <v>0</v>
      </c>
      <c r="AE3240" s="14"/>
      <c r="AF3240" s="14"/>
      <c r="AG3240" s="14"/>
      <c r="AH3240" s="14"/>
      <c r="AI3240" s="14"/>
      <c r="AJ3240" s="14">
        <f t="shared" ref="AJ3240:AJ3290" si="5000">AD3240+AE3240+AF3240+AG3240+AH3240+AI3240</f>
        <v>0</v>
      </c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>
        <v>0</v>
      </c>
      <c r="AX3240" s="14">
        <v>0</v>
      </c>
      <c r="AY3240" s="14">
        <v>0</v>
      </c>
      <c r="AZ3240" s="14"/>
      <c r="BA3240" s="14"/>
      <c r="BB3240" s="14"/>
      <c r="BC3240" s="14"/>
      <c r="BD3240" s="14"/>
      <c r="BE3240" s="14">
        <f t="shared" ref="BE3240:BE3290" si="5001">AY3240+AZ3240+BA3240+BB3240+BC3240+BD3240</f>
        <v>0</v>
      </c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>
        <v>0</v>
      </c>
      <c r="BS3240" s="14">
        <v>0</v>
      </c>
      <c r="BT3240" s="14" t="e">
        <f>IF(#REF!=0,"-",#REF!/#REF!*100)</f>
        <v>#REF!</v>
      </c>
    </row>
    <row r="3241" spans="1:72" x14ac:dyDescent="0.25">
      <c r="A3241" s="1" t="s">
        <v>1154</v>
      </c>
      <c r="B3241" s="1" t="s">
        <v>1</v>
      </c>
      <c r="C3241" s="1" t="s">
        <v>12</v>
      </c>
      <c r="D3241" s="105" t="s">
        <v>1156</v>
      </c>
      <c r="E3241" s="105" t="s">
        <v>18</v>
      </c>
      <c r="F3241" s="102" t="s">
        <v>0</v>
      </c>
      <c r="G3241" s="13" t="s">
        <v>0</v>
      </c>
      <c r="H3241" s="2" t="s">
        <v>19</v>
      </c>
      <c r="I3241" s="12">
        <f t="shared" ref="I3241:AA3241" si="5002">SUM(I3242:I3246)</f>
        <v>0</v>
      </c>
      <c r="J3241" s="12">
        <f t="shared" si="5002"/>
        <v>0</v>
      </c>
      <c r="K3241" s="12">
        <f t="shared" si="5002"/>
        <v>0</v>
      </c>
      <c r="L3241" s="12">
        <f t="shared" si="5002"/>
        <v>0</v>
      </c>
      <c r="M3241" s="12">
        <f t="shared" si="5002"/>
        <v>0</v>
      </c>
      <c r="N3241" s="12">
        <f t="shared" si="5002"/>
        <v>0</v>
      </c>
      <c r="O3241" s="12">
        <f t="shared" si="5002"/>
        <v>0</v>
      </c>
      <c r="P3241" s="12">
        <f t="shared" si="5002"/>
        <v>0</v>
      </c>
      <c r="Q3241" s="12">
        <f t="shared" si="5002"/>
        <v>0</v>
      </c>
      <c r="R3241" s="12">
        <f t="shared" si="5002"/>
        <v>0</v>
      </c>
      <c r="S3241" s="12">
        <f t="shared" si="5002"/>
        <v>0</v>
      </c>
      <c r="T3241" s="12">
        <f t="shared" si="5002"/>
        <v>0</v>
      </c>
      <c r="U3241" s="12">
        <f t="shared" si="5002"/>
        <v>0</v>
      </c>
      <c r="V3241" s="12">
        <f t="shared" si="5002"/>
        <v>0</v>
      </c>
      <c r="W3241" s="12">
        <f t="shared" si="5002"/>
        <v>0</v>
      </c>
      <c r="X3241" s="12">
        <f t="shared" si="5002"/>
        <v>0</v>
      </c>
      <c r="Y3241" s="12">
        <f t="shared" si="5002"/>
        <v>0</v>
      </c>
      <c r="Z3241" s="12">
        <f t="shared" si="5002"/>
        <v>0</v>
      </c>
      <c r="AA3241" s="12">
        <f t="shared" si="5002"/>
        <v>0</v>
      </c>
      <c r="AB3241" s="12">
        <v>0</v>
      </c>
      <c r="AC3241" s="12">
        <v>0</v>
      </c>
      <c r="AD3241" s="12">
        <f t="shared" ref="AD3241:AV3241" si="5003">SUM(AD3242:AD3246)</f>
        <v>0</v>
      </c>
      <c r="AE3241" s="12">
        <f t="shared" si="5003"/>
        <v>0</v>
      </c>
      <c r="AF3241" s="12">
        <f t="shared" si="5003"/>
        <v>0</v>
      </c>
      <c r="AG3241" s="12">
        <f t="shared" si="5003"/>
        <v>0</v>
      </c>
      <c r="AH3241" s="12">
        <f t="shared" si="5003"/>
        <v>0</v>
      </c>
      <c r="AI3241" s="12">
        <f t="shared" si="5003"/>
        <v>0</v>
      </c>
      <c r="AJ3241" s="12">
        <f t="shared" si="5003"/>
        <v>0</v>
      </c>
      <c r="AK3241" s="12">
        <f t="shared" si="5003"/>
        <v>0</v>
      </c>
      <c r="AL3241" s="12">
        <f t="shared" si="5003"/>
        <v>0</v>
      </c>
      <c r="AM3241" s="12">
        <f t="shared" si="5003"/>
        <v>0</v>
      </c>
      <c r="AN3241" s="12">
        <f t="shared" si="5003"/>
        <v>0</v>
      </c>
      <c r="AO3241" s="12">
        <f t="shared" si="5003"/>
        <v>0</v>
      </c>
      <c r="AP3241" s="12">
        <f t="shared" si="5003"/>
        <v>0</v>
      </c>
      <c r="AQ3241" s="12">
        <f t="shared" si="5003"/>
        <v>0</v>
      </c>
      <c r="AR3241" s="12">
        <f t="shared" si="5003"/>
        <v>0</v>
      </c>
      <c r="AS3241" s="12">
        <f t="shared" si="5003"/>
        <v>0</v>
      </c>
      <c r="AT3241" s="12">
        <f t="shared" si="5003"/>
        <v>0</v>
      </c>
      <c r="AU3241" s="12">
        <f t="shared" si="5003"/>
        <v>0</v>
      </c>
      <c r="AV3241" s="12">
        <f t="shared" si="5003"/>
        <v>0</v>
      </c>
      <c r="AW3241" s="12">
        <v>0</v>
      </c>
      <c r="AX3241" s="12">
        <v>0</v>
      </c>
      <c r="AY3241" s="12">
        <f t="shared" ref="AY3241:BQ3241" si="5004">SUM(AY3242:AY3246)</f>
        <v>0</v>
      </c>
      <c r="AZ3241" s="12">
        <f t="shared" si="5004"/>
        <v>0</v>
      </c>
      <c r="BA3241" s="12">
        <f t="shared" si="5004"/>
        <v>0</v>
      </c>
      <c r="BB3241" s="12">
        <f t="shared" si="5004"/>
        <v>0</v>
      </c>
      <c r="BC3241" s="12">
        <f t="shared" si="5004"/>
        <v>0</v>
      </c>
      <c r="BD3241" s="12">
        <f t="shared" si="5004"/>
        <v>0</v>
      </c>
      <c r="BE3241" s="12">
        <f t="shared" si="5004"/>
        <v>0</v>
      </c>
      <c r="BF3241" s="12">
        <f t="shared" si="5004"/>
        <v>0</v>
      </c>
      <c r="BG3241" s="12">
        <f t="shared" si="5004"/>
        <v>0</v>
      </c>
      <c r="BH3241" s="12">
        <f t="shared" si="5004"/>
        <v>0</v>
      </c>
      <c r="BI3241" s="12">
        <f t="shared" si="5004"/>
        <v>0</v>
      </c>
      <c r="BJ3241" s="12">
        <f t="shared" si="5004"/>
        <v>0</v>
      </c>
      <c r="BK3241" s="12">
        <f t="shared" si="5004"/>
        <v>0</v>
      </c>
      <c r="BL3241" s="12">
        <f t="shared" si="5004"/>
        <v>0</v>
      </c>
      <c r="BM3241" s="12">
        <f t="shared" si="5004"/>
        <v>0</v>
      </c>
      <c r="BN3241" s="12">
        <f t="shared" si="5004"/>
        <v>0</v>
      </c>
      <c r="BO3241" s="12">
        <f t="shared" si="5004"/>
        <v>0</v>
      </c>
      <c r="BP3241" s="12">
        <f t="shared" si="5004"/>
        <v>0</v>
      </c>
      <c r="BQ3241" s="12">
        <f t="shared" si="5004"/>
        <v>0</v>
      </c>
      <c r="BR3241" s="12">
        <v>0</v>
      </c>
      <c r="BS3241" s="12">
        <v>0</v>
      </c>
      <c r="BT3241" s="12" t="e">
        <f>IF(#REF!=0,"-",#REF!/#REF!*100)</f>
        <v>#REF!</v>
      </c>
    </row>
    <row r="3242" spans="1:72" ht="22.5" x14ac:dyDescent="0.25">
      <c r="A3242" s="4" t="s">
        <v>1154</v>
      </c>
      <c r="B3242" s="4" t="s">
        <v>1</v>
      </c>
      <c r="C3242" s="4" t="s">
        <v>12</v>
      </c>
      <c r="D3242" s="102" t="s">
        <v>1156</v>
      </c>
      <c r="E3242" s="113">
        <v>6112</v>
      </c>
      <c r="F3242" s="102" t="s">
        <v>1157</v>
      </c>
      <c r="G3242" s="98" t="s">
        <v>1666</v>
      </c>
      <c r="H3242" s="13" t="s">
        <v>57</v>
      </c>
      <c r="I3242" s="14">
        <v>0</v>
      </c>
      <c r="J3242" s="14"/>
      <c r="K3242" s="14"/>
      <c r="L3242" s="14"/>
      <c r="M3242" s="14"/>
      <c r="N3242" s="14"/>
      <c r="O3242" s="14">
        <f t="shared" si="4999"/>
        <v>0</v>
      </c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>
        <v>0</v>
      </c>
      <c r="AC3242" s="14">
        <v>0</v>
      </c>
      <c r="AD3242" s="14">
        <v>0</v>
      </c>
      <c r="AE3242" s="14"/>
      <c r="AF3242" s="14"/>
      <c r="AG3242" s="14"/>
      <c r="AH3242" s="14"/>
      <c r="AI3242" s="14"/>
      <c r="AJ3242" s="14">
        <f t="shared" si="5000"/>
        <v>0</v>
      </c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>
        <v>0</v>
      </c>
      <c r="AX3242" s="14">
        <v>0</v>
      </c>
      <c r="AY3242" s="14">
        <v>0</v>
      </c>
      <c r="AZ3242" s="14"/>
      <c r="BA3242" s="14"/>
      <c r="BB3242" s="14"/>
      <c r="BC3242" s="14"/>
      <c r="BD3242" s="14"/>
      <c r="BE3242" s="14">
        <f t="shared" si="5001"/>
        <v>0</v>
      </c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>
        <v>0</v>
      </c>
      <c r="BS3242" s="14">
        <v>0</v>
      </c>
      <c r="BT3242" s="14" t="e">
        <f>IF(#REF!=0,"-",#REF!/#REF!*100)</f>
        <v>#REF!</v>
      </c>
    </row>
    <row r="3243" spans="1:72" x14ac:dyDescent="0.25">
      <c r="A3243" s="4" t="s">
        <v>1154</v>
      </c>
      <c r="B3243" s="4" t="s">
        <v>1</v>
      </c>
      <c r="C3243" s="4" t="s">
        <v>12</v>
      </c>
      <c r="D3243" s="102" t="s">
        <v>1156</v>
      </c>
      <c r="E3243" s="113">
        <v>6112</v>
      </c>
      <c r="F3243" s="102" t="s">
        <v>1158</v>
      </c>
      <c r="G3243" s="98" t="s">
        <v>1666</v>
      </c>
      <c r="H3243" s="13" t="s">
        <v>22</v>
      </c>
      <c r="I3243" s="14">
        <v>0</v>
      </c>
      <c r="J3243" s="14"/>
      <c r="K3243" s="14"/>
      <c r="L3243" s="14"/>
      <c r="M3243" s="14"/>
      <c r="N3243" s="14"/>
      <c r="O3243" s="14">
        <f t="shared" si="4999"/>
        <v>0</v>
      </c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>
        <v>0</v>
      </c>
      <c r="AC3243" s="14">
        <v>0</v>
      </c>
      <c r="AD3243" s="14">
        <v>0</v>
      </c>
      <c r="AE3243" s="14"/>
      <c r="AF3243" s="14"/>
      <c r="AG3243" s="14"/>
      <c r="AH3243" s="14"/>
      <c r="AI3243" s="14"/>
      <c r="AJ3243" s="14">
        <f t="shared" si="5000"/>
        <v>0</v>
      </c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>
        <v>0</v>
      </c>
      <c r="AX3243" s="14">
        <v>0</v>
      </c>
      <c r="AY3243" s="14">
        <v>0</v>
      </c>
      <c r="AZ3243" s="14"/>
      <c r="BA3243" s="14"/>
      <c r="BB3243" s="14"/>
      <c r="BC3243" s="14"/>
      <c r="BD3243" s="14"/>
      <c r="BE3243" s="14">
        <f t="shared" si="5001"/>
        <v>0</v>
      </c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>
        <v>0</v>
      </c>
      <c r="BS3243" s="14">
        <v>0</v>
      </c>
      <c r="BT3243" s="14" t="e">
        <f>IF(#REF!=0,"-",#REF!/#REF!*100)</f>
        <v>#REF!</v>
      </c>
    </row>
    <row r="3244" spans="1:72" x14ac:dyDescent="0.25">
      <c r="A3244" s="4" t="s">
        <v>1154</v>
      </c>
      <c r="B3244" s="4" t="s">
        <v>1</v>
      </c>
      <c r="C3244" s="4" t="s">
        <v>12</v>
      </c>
      <c r="D3244" s="102" t="s">
        <v>1156</v>
      </c>
      <c r="E3244" s="113">
        <v>6112</v>
      </c>
      <c r="F3244" s="102" t="s">
        <v>1159</v>
      </c>
      <c r="G3244" s="98" t="s">
        <v>1666</v>
      </c>
      <c r="H3244" s="13" t="s">
        <v>23</v>
      </c>
      <c r="I3244" s="14">
        <v>0</v>
      </c>
      <c r="J3244" s="14"/>
      <c r="K3244" s="14"/>
      <c r="L3244" s="14"/>
      <c r="M3244" s="14"/>
      <c r="N3244" s="14"/>
      <c r="O3244" s="14">
        <f t="shared" si="4999"/>
        <v>0</v>
      </c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>
        <v>0</v>
      </c>
      <c r="AC3244" s="14">
        <v>0</v>
      </c>
      <c r="AD3244" s="14">
        <v>0</v>
      </c>
      <c r="AE3244" s="14"/>
      <c r="AF3244" s="14"/>
      <c r="AG3244" s="14"/>
      <c r="AH3244" s="14"/>
      <c r="AI3244" s="14"/>
      <c r="AJ3244" s="14">
        <f t="shared" si="5000"/>
        <v>0</v>
      </c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>
        <v>0</v>
      </c>
      <c r="AX3244" s="14">
        <v>0</v>
      </c>
      <c r="AY3244" s="14">
        <v>0</v>
      </c>
      <c r="AZ3244" s="14"/>
      <c r="BA3244" s="14"/>
      <c r="BB3244" s="14"/>
      <c r="BC3244" s="14"/>
      <c r="BD3244" s="14"/>
      <c r="BE3244" s="14">
        <f t="shared" si="5001"/>
        <v>0</v>
      </c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>
        <v>0</v>
      </c>
      <c r="BS3244" s="14">
        <v>0</v>
      </c>
      <c r="BT3244" s="14" t="e">
        <f>IF(#REF!=0,"-",#REF!/#REF!*100)</f>
        <v>#REF!</v>
      </c>
    </row>
    <row r="3245" spans="1:72" x14ac:dyDescent="0.25">
      <c r="A3245" s="4" t="s">
        <v>1154</v>
      </c>
      <c r="B3245" s="4" t="s">
        <v>1</v>
      </c>
      <c r="C3245" s="4" t="s">
        <v>12</v>
      </c>
      <c r="D3245" s="102" t="s">
        <v>1156</v>
      </c>
      <c r="E3245" s="113">
        <v>6112</v>
      </c>
      <c r="F3245" s="102" t="s">
        <v>1160</v>
      </c>
      <c r="G3245" s="98" t="s">
        <v>1666</v>
      </c>
      <c r="H3245" s="13" t="s">
        <v>21</v>
      </c>
      <c r="I3245" s="14">
        <v>0</v>
      </c>
      <c r="J3245" s="14"/>
      <c r="K3245" s="14"/>
      <c r="L3245" s="14"/>
      <c r="M3245" s="14"/>
      <c r="N3245" s="14"/>
      <c r="O3245" s="14">
        <f t="shared" si="4999"/>
        <v>0</v>
      </c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>
        <v>0</v>
      </c>
      <c r="AC3245" s="14">
        <v>0</v>
      </c>
      <c r="AD3245" s="14">
        <v>0</v>
      </c>
      <c r="AE3245" s="14"/>
      <c r="AF3245" s="14"/>
      <c r="AG3245" s="14"/>
      <c r="AH3245" s="14"/>
      <c r="AI3245" s="14"/>
      <c r="AJ3245" s="14">
        <f t="shared" si="5000"/>
        <v>0</v>
      </c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>
        <v>0</v>
      </c>
      <c r="AX3245" s="14">
        <v>0</v>
      </c>
      <c r="AY3245" s="14">
        <v>0</v>
      </c>
      <c r="AZ3245" s="14"/>
      <c r="BA3245" s="14"/>
      <c r="BB3245" s="14"/>
      <c r="BC3245" s="14"/>
      <c r="BD3245" s="14"/>
      <c r="BE3245" s="14">
        <f t="shared" si="5001"/>
        <v>0</v>
      </c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>
        <v>0</v>
      </c>
      <c r="BS3245" s="14">
        <v>0</v>
      </c>
      <c r="BT3245" s="14" t="e">
        <f>IF(#REF!=0,"-",#REF!/#REF!*100)</f>
        <v>#REF!</v>
      </c>
    </row>
    <row r="3246" spans="1:72" x14ac:dyDescent="0.25">
      <c r="A3246" s="4" t="s">
        <v>1154</v>
      </c>
      <c r="B3246" s="4" t="s">
        <v>1</v>
      </c>
      <c r="C3246" s="4" t="s">
        <v>12</v>
      </c>
      <c r="D3246" s="102" t="s">
        <v>1156</v>
      </c>
      <c r="E3246" s="113">
        <v>6112</v>
      </c>
      <c r="F3246" s="102" t="s">
        <v>1161</v>
      </c>
      <c r="G3246" s="98" t="s">
        <v>1666</v>
      </c>
      <c r="H3246" s="13" t="s">
        <v>24</v>
      </c>
      <c r="I3246" s="14">
        <v>0</v>
      </c>
      <c r="J3246" s="14"/>
      <c r="K3246" s="14"/>
      <c r="L3246" s="14"/>
      <c r="M3246" s="14"/>
      <c r="N3246" s="14"/>
      <c r="O3246" s="14">
        <f t="shared" si="4999"/>
        <v>0</v>
      </c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>
        <v>0</v>
      </c>
      <c r="AC3246" s="14">
        <v>0</v>
      </c>
      <c r="AD3246" s="14">
        <v>0</v>
      </c>
      <c r="AE3246" s="14"/>
      <c r="AF3246" s="14"/>
      <c r="AG3246" s="14"/>
      <c r="AH3246" s="14"/>
      <c r="AI3246" s="14"/>
      <c r="AJ3246" s="14">
        <f t="shared" si="5000"/>
        <v>0</v>
      </c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>
        <v>0</v>
      </c>
      <c r="AX3246" s="14">
        <v>0</v>
      </c>
      <c r="AY3246" s="14">
        <v>0</v>
      </c>
      <c r="AZ3246" s="14"/>
      <c r="BA3246" s="14"/>
      <c r="BB3246" s="14"/>
      <c r="BC3246" s="14"/>
      <c r="BD3246" s="14"/>
      <c r="BE3246" s="14">
        <f t="shared" si="5001"/>
        <v>0</v>
      </c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>
        <v>0</v>
      </c>
      <c r="BS3246" s="14">
        <v>0</v>
      </c>
      <c r="BT3246" s="14" t="e">
        <f>IF(#REF!=0,"-",#REF!/#REF!*100)</f>
        <v>#REF!</v>
      </c>
    </row>
    <row r="3247" spans="1:72" ht="22.5" x14ac:dyDescent="0.25">
      <c r="A3247" s="4" t="s">
        <v>1154</v>
      </c>
      <c r="B3247" s="4" t="s">
        <v>1</v>
      </c>
      <c r="C3247" s="4" t="s">
        <v>12</v>
      </c>
      <c r="D3247" s="102" t="s">
        <v>1156</v>
      </c>
      <c r="E3247" s="101" t="s">
        <v>25</v>
      </c>
      <c r="F3247" s="101" t="s">
        <v>0</v>
      </c>
      <c r="G3247" s="2" t="s">
        <v>0</v>
      </c>
      <c r="H3247" s="2" t="s">
        <v>26</v>
      </c>
      <c r="I3247" s="12">
        <f t="shared" ref="I3247:AA3247" si="5005">SUM(I3248)</f>
        <v>0</v>
      </c>
      <c r="J3247" s="12">
        <f t="shared" si="5005"/>
        <v>0</v>
      </c>
      <c r="K3247" s="12">
        <f t="shared" si="5005"/>
        <v>0</v>
      </c>
      <c r="L3247" s="12">
        <f t="shared" si="5005"/>
        <v>0</v>
      </c>
      <c r="M3247" s="12">
        <f t="shared" si="5005"/>
        <v>0</v>
      </c>
      <c r="N3247" s="12">
        <f t="shared" si="5005"/>
        <v>0</v>
      </c>
      <c r="O3247" s="12">
        <f t="shared" si="5005"/>
        <v>0</v>
      </c>
      <c r="P3247" s="12">
        <f t="shared" si="5005"/>
        <v>0</v>
      </c>
      <c r="Q3247" s="12">
        <f t="shared" si="5005"/>
        <v>0</v>
      </c>
      <c r="R3247" s="12">
        <f t="shared" si="5005"/>
        <v>0</v>
      </c>
      <c r="S3247" s="12">
        <f t="shared" si="5005"/>
        <v>0</v>
      </c>
      <c r="T3247" s="12">
        <f t="shared" si="5005"/>
        <v>0</v>
      </c>
      <c r="U3247" s="12">
        <f t="shared" si="5005"/>
        <v>0</v>
      </c>
      <c r="V3247" s="12">
        <f t="shared" si="5005"/>
        <v>0</v>
      </c>
      <c r="W3247" s="12">
        <f t="shared" si="5005"/>
        <v>0</v>
      </c>
      <c r="X3247" s="12">
        <f t="shared" si="5005"/>
        <v>0</v>
      </c>
      <c r="Y3247" s="12">
        <f t="shared" si="5005"/>
        <v>0</v>
      </c>
      <c r="Z3247" s="12">
        <f t="shared" si="5005"/>
        <v>0</v>
      </c>
      <c r="AA3247" s="12">
        <f t="shared" si="5005"/>
        <v>0</v>
      </c>
      <c r="AB3247" s="12">
        <v>0</v>
      </c>
      <c r="AC3247" s="12">
        <v>0</v>
      </c>
      <c r="AD3247" s="12">
        <f t="shared" ref="AD3247:AV3247" si="5006">SUM(AD3248)</f>
        <v>0</v>
      </c>
      <c r="AE3247" s="12">
        <f t="shared" si="5006"/>
        <v>0</v>
      </c>
      <c r="AF3247" s="12">
        <f t="shared" si="5006"/>
        <v>0</v>
      </c>
      <c r="AG3247" s="12">
        <f t="shared" si="5006"/>
        <v>0</v>
      </c>
      <c r="AH3247" s="12">
        <f t="shared" si="5006"/>
        <v>0</v>
      </c>
      <c r="AI3247" s="12">
        <f t="shared" si="5006"/>
        <v>0</v>
      </c>
      <c r="AJ3247" s="12">
        <f t="shared" si="5006"/>
        <v>0</v>
      </c>
      <c r="AK3247" s="12">
        <f t="shared" si="5006"/>
        <v>0</v>
      </c>
      <c r="AL3247" s="12">
        <f t="shared" si="5006"/>
        <v>0</v>
      </c>
      <c r="AM3247" s="12">
        <f t="shared" si="5006"/>
        <v>0</v>
      </c>
      <c r="AN3247" s="12">
        <f t="shared" si="5006"/>
        <v>0</v>
      </c>
      <c r="AO3247" s="12">
        <f t="shared" si="5006"/>
        <v>0</v>
      </c>
      <c r="AP3247" s="12">
        <f t="shared" si="5006"/>
        <v>0</v>
      </c>
      <c r="AQ3247" s="12">
        <f t="shared" si="5006"/>
        <v>0</v>
      </c>
      <c r="AR3247" s="12">
        <f t="shared" si="5006"/>
        <v>0</v>
      </c>
      <c r="AS3247" s="12">
        <f t="shared" si="5006"/>
        <v>0</v>
      </c>
      <c r="AT3247" s="12">
        <f t="shared" si="5006"/>
        <v>0</v>
      </c>
      <c r="AU3247" s="12">
        <f t="shared" si="5006"/>
        <v>0</v>
      </c>
      <c r="AV3247" s="12">
        <f t="shared" si="5006"/>
        <v>0</v>
      </c>
      <c r="AW3247" s="12">
        <v>0</v>
      </c>
      <c r="AX3247" s="12">
        <v>0</v>
      </c>
      <c r="AY3247" s="12">
        <f t="shared" ref="AY3247:BQ3247" si="5007">SUM(AY3248)</f>
        <v>0</v>
      </c>
      <c r="AZ3247" s="12">
        <f t="shared" si="5007"/>
        <v>0</v>
      </c>
      <c r="BA3247" s="12">
        <f t="shared" si="5007"/>
        <v>0</v>
      </c>
      <c r="BB3247" s="12">
        <f t="shared" si="5007"/>
        <v>0</v>
      </c>
      <c r="BC3247" s="12">
        <f t="shared" si="5007"/>
        <v>0</v>
      </c>
      <c r="BD3247" s="12">
        <f t="shared" si="5007"/>
        <v>0</v>
      </c>
      <c r="BE3247" s="12">
        <f t="shared" si="5007"/>
        <v>0</v>
      </c>
      <c r="BF3247" s="12">
        <f t="shared" si="5007"/>
        <v>0</v>
      </c>
      <c r="BG3247" s="12">
        <f t="shared" si="5007"/>
        <v>0</v>
      </c>
      <c r="BH3247" s="12">
        <f t="shared" si="5007"/>
        <v>0</v>
      </c>
      <c r="BI3247" s="12">
        <f t="shared" si="5007"/>
        <v>0</v>
      </c>
      <c r="BJ3247" s="12">
        <f t="shared" si="5007"/>
        <v>0</v>
      </c>
      <c r="BK3247" s="12">
        <f t="shared" si="5007"/>
        <v>0</v>
      </c>
      <c r="BL3247" s="12">
        <f t="shared" si="5007"/>
        <v>0</v>
      </c>
      <c r="BM3247" s="12">
        <f t="shared" si="5007"/>
        <v>0</v>
      </c>
      <c r="BN3247" s="12">
        <f t="shared" si="5007"/>
        <v>0</v>
      </c>
      <c r="BO3247" s="12">
        <f t="shared" si="5007"/>
        <v>0</v>
      </c>
      <c r="BP3247" s="12">
        <f t="shared" si="5007"/>
        <v>0</v>
      </c>
      <c r="BQ3247" s="12">
        <f t="shared" si="5007"/>
        <v>0</v>
      </c>
      <c r="BR3247" s="12">
        <v>0</v>
      </c>
      <c r="BS3247" s="12">
        <v>0</v>
      </c>
      <c r="BT3247" s="12" t="e">
        <f>IF(#REF!=0,"-",#REF!/#REF!*100)</f>
        <v>#REF!</v>
      </c>
    </row>
    <row r="3248" spans="1:72" x14ac:dyDescent="0.25">
      <c r="A3248" s="4" t="s">
        <v>1154</v>
      </c>
      <c r="B3248" s="4" t="s">
        <v>1</v>
      </c>
      <c r="C3248" s="4" t="s">
        <v>12</v>
      </c>
      <c r="D3248" s="102" t="s">
        <v>1156</v>
      </c>
      <c r="E3248" s="113">
        <v>6121</v>
      </c>
      <c r="F3248" s="102"/>
      <c r="G3248" s="98" t="s">
        <v>1666</v>
      </c>
      <c r="H3248" s="13" t="s">
        <v>27</v>
      </c>
      <c r="I3248" s="14">
        <v>0</v>
      </c>
      <c r="J3248" s="14"/>
      <c r="K3248" s="14"/>
      <c r="L3248" s="14"/>
      <c r="M3248" s="14"/>
      <c r="N3248" s="14"/>
      <c r="O3248" s="14">
        <f t="shared" si="4999"/>
        <v>0</v>
      </c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>
        <v>0</v>
      </c>
      <c r="AC3248" s="14">
        <v>0</v>
      </c>
      <c r="AD3248" s="14">
        <v>0</v>
      </c>
      <c r="AE3248" s="14"/>
      <c r="AF3248" s="14"/>
      <c r="AG3248" s="14"/>
      <c r="AH3248" s="14"/>
      <c r="AI3248" s="14"/>
      <c r="AJ3248" s="14">
        <f t="shared" si="5000"/>
        <v>0</v>
      </c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>
        <v>0</v>
      </c>
      <c r="AX3248" s="14">
        <v>0</v>
      </c>
      <c r="AY3248" s="14">
        <v>0</v>
      </c>
      <c r="AZ3248" s="14"/>
      <c r="BA3248" s="14"/>
      <c r="BB3248" s="14"/>
      <c r="BC3248" s="14"/>
      <c r="BD3248" s="14"/>
      <c r="BE3248" s="14">
        <f t="shared" si="5001"/>
        <v>0</v>
      </c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>
        <v>0</v>
      </c>
      <c r="BS3248" s="14">
        <v>0</v>
      </c>
      <c r="BT3248" s="14" t="e">
        <f>IF(#REF!=0,"-",#REF!/#REF!*100)</f>
        <v>#REF!</v>
      </c>
    </row>
    <row r="3249" spans="1:72" ht="22.5" x14ac:dyDescent="0.25">
      <c r="A3249" s="4" t="s">
        <v>1154</v>
      </c>
      <c r="B3249" s="4" t="s">
        <v>1</v>
      </c>
      <c r="C3249" s="4" t="s">
        <v>12</v>
      </c>
      <c r="D3249" s="102" t="s">
        <v>1156</v>
      </c>
      <c r="E3249" s="101" t="s">
        <v>29</v>
      </c>
      <c r="F3249" s="101" t="s">
        <v>0</v>
      </c>
      <c r="G3249" s="2" t="s">
        <v>0</v>
      </c>
      <c r="H3249" s="2" t="s">
        <v>30</v>
      </c>
      <c r="I3249" s="12">
        <f t="shared" ref="I3249:AA3249" si="5008">SUM(I3250:I3256)</f>
        <v>0</v>
      </c>
      <c r="J3249" s="12">
        <f t="shared" si="5008"/>
        <v>0</v>
      </c>
      <c r="K3249" s="12">
        <f t="shared" si="5008"/>
        <v>0</v>
      </c>
      <c r="L3249" s="12">
        <f t="shared" si="5008"/>
        <v>0</v>
      </c>
      <c r="M3249" s="12">
        <f t="shared" si="5008"/>
        <v>0</v>
      </c>
      <c r="N3249" s="12">
        <f t="shared" si="5008"/>
        <v>0</v>
      </c>
      <c r="O3249" s="12">
        <f t="shared" si="5008"/>
        <v>0</v>
      </c>
      <c r="P3249" s="12">
        <f t="shared" si="5008"/>
        <v>0</v>
      </c>
      <c r="Q3249" s="12">
        <f t="shared" si="5008"/>
        <v>0</v>
      </c>
      <c r="R3249" s="12">
        <f t="shared" si="5008"/>
        <v>0</v>
      </c>
      <c r="S3249" s="12">
        <f t="shared" si="5008"/>
        <v>0</v>
      </c>
      <c r="T3249" s="12">
        <f t="shared" si="5008"/>
        <v>0</v>
      </c>
      <c r="U3249" s="12">
        <f t="shared" si="5008"/>
        <v>0</v>
      </c>
      <c r="V3249" s="12">
        <f t="shared" si="5008"/>
        <v>0</v>
      </c>
      <c r="W3249" s="12">
        <f t="shared" si="5008"/>
        <v>0</v>
      </c>
      <c r="X3249" s="12">
        <f t="shared" si="5008"/>
        <v>0</v>
      </c>
      <c r="Y3249" s="12">
        <f t="shared" si="5008"/>
        <v>0</v>
      </c>
      <c r="Z3249" s="12">
        <f t="shared" si="5008"/>
        <v>0</v>
      </c>
      <c r="AA3249" s="12">
        <f t="shared" si="5008"/>
        <v>0</v>
      </c>
      <c r="AB3249" s="12">
        <v>0</v>
      </c>
      <c r="AC3249" s="12">
        <v>0</v>
      </c>
      <c r="AD3249" s="12">
        <f t="shared" ref="AD3249:AV3249" si="5009">SUM(AD3250:AD3256)</f>
        <v>0</v>
      </c>
      <c r="AE3249" s="12">
        <f t="shared" si="5009"/>
        <v>0</v>
      </c>
      <c r="AF3249" s="12">
        <f t="shared" si="5009"/>
        <v>0</v>
      </c>
      <c r="AG3249" s="12">
        <f t="shared" si="5009"/>
        <v>0</v>
      </c>
      <c r="AH3249" s="12">
        <f t="shared" si="5009"/>
        <v>0</v>
      </c>
      <c r="AI3249" s="12">
        <f t="shared" si="5009"/>
        <v>0</v>
      </c>
      <c r="AJ3249" s="12">
        <f t="shared" si="5009"/>
        <v>0</v>
      </c>
      <c r="AK3249" s="12">
        <f t="shared" si="5009"/>
        <v>0</v>
      </c>
      <c r="AL3249" s="12">
        <f t="shared" si="5009"/>
        <v>0</v>
      </c>
      <c r="AM3249" s="12">
        <f t="shared" si="5009"/>
        <v>0</v>
      </c>
      <c r="AN3249" s="12">
        <f t="shared" si="5009"/>
        <v>0</v>
      </c>
      <c r="AO3249" s="12">
        <f t="shared" si="5009"/>
        <v>0</v>
      </c>
      <c r="AP3249" s="12">
        <f t="shared" si="5009"/>
        <v>0</v>
      </c>
      <c r="AQ3249" s="12">
        <f t="shared" si="5009"/>
        <v>0</v>
      </c>
      <c r="AR3249" s="12">
        <f t="shared" si="5009"/>
        <v>0</v>
      </c>
      <c r="AS3249" s="12">
        <f t="shared" si="5009"/>
        <v>0</v>
      </c>
      <c r="AT3249" s="12">
        <f t="shared" si="5009"/>
        <v>0</v>
      </c>
      <c r="AU3249" s="12">
        <f t="shared" si="5009"/>
        <v>0</v>
      </c>
      <c r="AV3249" s="12">
        <f t="shared" si="5009"/>
        <v>0</v>
      </c>
      <c r="AW3249" s="12">
        <v>0</v>
      </c>
      <c r="AX3249" s="12">
        <v>0</v>
      </c>
      <c r="AY3249" s="12">
        <f t="shared" ref="AY3249:BQ3249" si="5010">SUM(AY3250:AY3256)</f>
        <v>0</v>
      </c>
      <c r="AZ3249" s="12">
        <f t="shared" si="5010"/>
        <v>14882</v>
      </c>
      <c r="BA3249" s="12">
        <f t="shared" si="5010"/>
        <v>0</v>
      </c>
      <c r="BB3249" s="12">
        <f t="shared" si="5010"/>
        <v>0</v>
      </c>
      <c r="BC3249" s="12">
        <f t="shared" si="5010"/>
        <v>0</v>
      </c>
      <c r="BD3249" s="12">
        <f t="shared" si="5010"/>
        <v>0</v>
      </c>
      <c r="BE3249" s="12">
        <f t="shared" si="5010"/>
        <v>14882</v>
      </c>
      <c r="BF3249" s="12">
        <f t="shared" si="5010"/>
        <v>0</v>
      </c>
      <c r="BG3249" s="12">
        <f t="shared" si="5010"/>
        <v>0</v>
      </c>
      <c r="BH3249" s="12">
        <f t="shared" si="5010"/>
        <v>14882</v>
      </c>
      <c r="BI3249" s="12">
        <f t="shared" si="5010"/>
        <v>0</v>
      </c>
      <c r="BJ3249" s="12">
        <f t="shared" si="5010"/>
        <v>0</v>
      </c>
      <c r="BK3249" s="12">
        <f t="shared" si="5010"/>
        <v>0</v>
      </c>
      <c r="BL3249" s="12">
        <f t="shared" si="5010"/>
        <v>0</v>
      </c>
      <c r="BM3249" s="12">
        <f t="shared" si="5010"/>
        <v>0</v>
      </c>
      <c r="BN3249" s="12">
        <f t="shared" si="5010"/>
        <v>0</v>
      </c>
      <c r="BO3249" s="12">
        <f t="shared" si="5010"/>
        <v>0</v>
      </c>
      <c r="BP3249" s="12">
        <f t="shared" si="5010"/>
        <v>0</v>
      </c>
      <c r="BQ3249" s="12">
        <f t="shared" si="5010"/>
        <v>0</v>
      </c>
      <c r="BR3249" s="12">
        <v>14882</v>
      </c>
      <c r="BS3249" s="12">
        <v>0</v>
      </c>
      <c r="BT3249" s="12" t="e">
        <f>IF(#REF!=0,"-",#REF!/#REF!*100)</f>
        <v>#REF!</v>
      </c>
    </row>
    <row r="3250" spans="1:72" x14ac:dyDescent="0.25">
      <c r="A3250" s="4" t="s">
        <v>1154</v>
      </c>
      <c r="B3250" s="4" t="s">
        <v>1</v>
      </c>
      <c r="C3250" s="4" t="s">
        <v>12</v>
      </c>
      <c r="D3250" s="102" t="s">
        <v>1156</v>
      </c>
      <c r="E3250" s="113">
        <v>6131</v>
      </c>
      <c r="F3250" s="102"/>
      <c r="G3250" s="98" t="s">
        <v>1666</v>
      </c>
      <c r="H3250" s="13" t="s">
        <v>32</v>
      </c>
      <c r="I3250" s="14">
        <v>0</v>
      </c>
      <c r="J3250" s="14"/>
      <c r="K3250" s="14"/>
      <c r="L3250" s="14"/>
      <c r="M3250" s="14"/>
      <c r="N3250" s="14"/>
      <c r="O3250" s="14">
        <f t="shared" si="4999"/>
        <v>0</v>
      </c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>
        <v>0</v>
      </c>
      <c r="AC3250" s="14">
        <v>0</v>
      </c>
      <c r="AD3250" s="14">
        <v>0</v>
      </c>
      <c r="AE3250" s="14"/>
      <c r="AF3250" s="14"/>
      <c r="AG3250" s="14"/>
      <c r="AH3250" s="14"/>
      <c r="AI3250" s="14"/>
      <c r="AJ3250" s="14">
        <f t="shared" si="5000"/>
        <v>0</v>
      </c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>
        <v>0</v>
      </c>
      <c r="AX3250" s="14">
        <v>0</v>
      </c>
      <c r="AY3250" s="14">
        <v>0</v>
      </c>
      <c r="AZ3250" s="14">
        <v>702</v>
      </c>
      <c r="BA3250" s="14"/>
      <c r="BB3250" s="14"/>
      <c r="BC3250" s="14"/>
      <c r="BD3250" s="14"/>
      <c r="BE3250" s="14">
        <f t="shared" si="5001"/>
        <v>702</v>
      </c>
      <c r="BF3250" s="14"/>
      <c r="BG3250" s="14"/>
      <c r="BH3250" s="14">
        <v>702</v>
      </c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>
        <v>702</v>
      </c>
      <c r="BS3250" s="14">
        <v>0</v>
      </c>
      <c r="BT3250" s="14" t="e">
        <f>IF(#REF!=0,"-",#REF!/#REF!*100)</f>
        <v>#REF!</v>
      </c>
    </row>
    <row r="3251" spans="1:72" x14ac:dyDescent="0.25">
      <c r="A3251" s="4" t="s">
        <v>1154</v>
      </c>
      <c r="B3251" s="4" t="s">
        <v>1</v>
      </c>
      <c r="C3251" s="4" t="s">
        <v>12</v>
      </c>
      <c r="D3251" s="102" t="s">
        <v>1156</v>
      </c>
      <c r="E3251" s="113">
        <v>6134</v>
      </c>
      <c r="F3251" s="102"/>
      <c r="G3251" s="98" t="s">
        <v>1666</v>
      </c>
      <c r="H3251" s="13" t="s">
        <v>78</v>
      </c>
      <c r="I3251" s="14">
        <v>0</v>
      </c>
      <c r="J3251" s="14"/>
      <c r="K3251" s="14"/>
      <c r="L3251" s="14"/>
      <c r="M3251" s="14"/>
      <c r="N3251" s="14"/>
      <c r="O3251" s="14">
        <f t="shared" si="4999"/>
        <v>0</v>
      </c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>
        <v>0</v>
      </c>
      <c r="AC3251" s="14">
        <v>0</v>
      </c>
      <c r="AD3251" s="14">
        <v>0</v>
      </c>
      <c r="AE3251" s="14"/>
      <c r="AF3251" s="14"/>
      <c r="AG3251" s="14"/>
      <c r="AH3251" s="14"/>
      <c r="AI3251" s="14"/>
      <c r="AJ3251" s="14">
        <f t="shared" si="5000"/>
        <v>0</v>
      </c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>
        <v>0</v>
      </c>
      <c r="AX3251" s="14">
        <v>0</v>
      </c>
      <c r="AY3251" s="14">
        <v>0</v>
      </c>
      <c r="AZ3251" s="14"/>
      <c r="BA3251" s="14"/>
      <c r="BB3251" s="14"/>
      <c r="BC3251" s="14"/>
      <c r="BD3251" s="14"/>
      <c r="BE3251" s="14">
        <f t="shared" si="5001"/>
        <v>0</v>
      </c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>
        <v>0</v>
      </c>
      <c r="BS3251" s="14">
        <v>0</v>
      </c>
      <c r="BT3251" s="14" t="e">
        <f>IF(#REF!=0,"-",#REF!/#REF!*100)</f>
        <v>#REF!</v>
      </c>
    </row>
    <row r="3252" spans="1:72" x14ac:dyDescent="0.25">
      <c r="A3252" s="4" t="s">
        <v>1154</v>
      </c>
      <c r="B3252" s="4" t="s">
        <v>1</v>
      </c>
      <c r="C3252" s="4" t="s">
        <v>12</v>
      </c>
      <c r="D3252" s="102" t="s">
        <v>1156</v>
      </c>
      <c r="E3252" s="113">
        <v>6135</v>
      </c>
      <c r="F3252" s="102"/>
      <c r="G3252" s="98" t="s">
        <v>1666</v>
      </c>
      <c r="H3252" s="13" t="s">
        <v>81</v>
      </c>
      <c r="I3252" s="14">
        <v>0</v>
      </c>
      <c r="J3252" s="14"/>
      <c r="K3252" s="14"/>
      <c r="L3252" s="14"/>
      <c r="M3252" s="14"/>
      <c r="N3252" s="14"/>
      <c r="O3252" s="14">
        <f t="shared" si="4999"/>
        <v>0</v>
      </c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>
        <v>0</v>
      </c>
      <c r="AC3252" s="14">
        <v>0</v>
      </c>
      <c r="AD3252" s="14">
        <v>0</v>
      </c>
      <c r="AE3252" s="14"/>
      <c r="AF3252" s="14"/>
      <c r="AG3252" s="14"/>
      <c r="AH3252" s="14"/>
      <c r="AI3252" s="14"/>
      <c r="AJ3252" s="14">
        <f t="shared" si="5000"/>
        <v>0</v>
      </c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>
        <v>0</v>
      </c>
      <c r="AX3252" s="14">
        <v>0</v>
      </c>
      <c r="AY3252" s="14">
        <v>0</v>
      </c>
      <c r="AZ3252" s="14"/>
      <c r="BA3252" s="14"/>
      <c r="BB3252" s="14"/>
      <c r="BC3252" s="14"/>
      <c r="BD3252" s="14"/>
      <c r="BE3252" s="14">
        <f t="shared" si="5001"/>
        <v>0</v>
      </c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>
        <v>0</v>
      </c>
      <c r="BS3252" s="14">
        <v>0</v>
      </c>
      <c r="BT3252" s="14" t="e">
        <f>IF(#REF!=0,"-",#REF!/#REF!*100)</f>
        <v>#REF!</v>
      </c>
    </row>
    <row r="3253" spans="1:72" ht="22.5" x14ac:dyDescent="0.25">
      <c r="A3253" s="4" t="s">
        <v>1154</v>
      </c>
      <c r="B3253" s="4" t="s">
        <v>1</v>
      </c>
      <c r="C3253" s="4" t="s">
        <v>12</v>
      </c>
      <c r="D3253" s="102" t="s">
        <v>1156</v>
      </c>
      <c r="E3253" s="113">
        <v>6136</v>
      </c>
      <c r="F3253" s="102"/>
      <c r="G3253" s="98" t="s">
        <v>1666</v>
      </c>
      <c r="H3253" s="13" t="s">
        <v>84</v>
      </c>
      <c r="I3253" s="14">
        <v>0</v>
      </c>
      <c r="J3253" s="14"/>
      <c r="K3253" s="14"/>
      <c r="L3253" s="14"/>
      <c r="M3253" s="14"/>
      <c r="N3253" s="14"/>
      <c r="O3253" s="14">
        <f t="shared" si="4999"/>
        <v>0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>
        <v>0</v>
      </c>
      <c r="AC3253" s="14">
        <v>0</v>
      </c>
      <c r="AD3253" s="14">
        <v>0</v>
      </c>
      <c r="AE3253" s="14"/>
      <c r="AF3253" s="14"/>
      <c r="AG3253" s="14"/>
      <c r="AH3253" s="14"/>
      <c r="AI3253" s="14"/>
      <c r="AJ3253" s="14">
        <f t="shared" si="5000"/>
        <v>0</v>
      </c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>
        <v>0</v>
      </c>
      <c r="AX3253" s="14">
        <v>0</v>
      </c>
      <c r="AY3253" s="14">
        <v>0</v>
      </c>
      <c r="AZ3253" s="14"/>
      <c r="BA3253" s="14"/>
      <c r="BB3253" s="14"/>
      <c r="BC3253" s="14"/>
      <c r="BD3253" s="14"/>
      <c r="BE3253" s="14">
        <f t="shared" si="5001"/>
        <v>0</v>
      </c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>
        <v>0</v>
      </c>
      <c r="BS3253" s="14">
        <v>0</v>
      </c>
      <c r="BT3253" s="14" t="e">
        <f>IF(#REF!=0,"-",#REF!/#REF!*100)</f>
        <v>#REF!</v>
      </c>
    </row>
    <row r="3254" spans="1:72" x14ac:dyDescent="0.25">
      <c r="A3254" s="4" t="s">
        <v>1154</v>
      </c>
      <c r="B3254" s="4" t="s">
        <v>1</v>
      </c>
      <c r="C3254" s="4" t="s">
        <v>12</v>
      </c>
      <c r="D3254" s="102" t="s">
        <v>1156</v>
      </c>
      <c r="E3254" s="113">
        <v>6137</v>
      </c>
      <c r="F3254" s="102"/>
      <c r="G3254" s="98" t="s">
        <v>1666</v>
      </c>
      <c r="H3254" s="13" t="s">
        <v>87</v>
      </c>
      <c r="I3254" s="14">
        <v>0</v>
      </c>
      <c r="J3254" s="14"/>
      <c r="K3254" s="14"/>
      <c r="L3254" s="14"/>
      <c r="M3254" s="14"/>
      <c r="N3254" s="14"/>
      <c r="O3254" s="14">
        <f t="shared" si="4999"/>
        <v>0</v>
      </c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>
        <v>0</v>
      </c>
      <c r="AC3254" s="14">
        <v>0</v>
      </c>
      <c r="AD3254" s="14">
        <v>0</v>
      </c>
      <c r="AE3254" s="14"/>
      <c r="AF3254" s="14"/>
      <c r="AG3254" s="14"/>
      <c r="AH3254" s="14"/>
      <c r="AI3254" s="14"/>
      <c r="AJ3254" s="14">
        <f t="shared" si="5000"/>
        <v>0</v>
      </c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>
        <v>0</v>
      </c>
      <c r="AX3254" s="14">
        <v>0</v>
      </c>
      <c r="AY3254" s="14">
        <v>0</v>
      </c>
      <c r="AZ3254" s="14"/>
      <c r="BA3254" s="14"/>
      <c r="BB3254" s="14"/>
      <c r="BC3254" s="14"/>
      <c r="BD3254" s="14"/>
      <c r="BE3254" s="14">
        <f t="shared" si="5001"/>
        <v>0</v>
      </c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>
        <v>0</v>
      </c>
      <c r="BS3254" s="14">
        <v>0</v>
      </c>
      <c r="BT3254" s="14" t="e">
        <f>IF(#REF!=0,"-",#REF!/#REF!*100)</f>
        <v>#REF!</v>
      </c>
    </row>
    <row r="3255" spans="1:72" ht="22.5" x14ac:dyDescent="0.25">
      <c r="A3255" s="4" t="s">
        <v>1154</v>
      </c>
      <c r="B3255" s="4" t="s">
        <v>1</v>
      </c>
      <c r="C3255" s="4" t="s">
        <v>12</v>
      </c>
      <c r="D3255" s="102" t="s">
        <v>1156</v>
      </c>
      <c r="E3255" s="113">
        <v>6138</v>
      </c>
      <c r="F3255" s="102"/>
      <c r="G3255" s="98" t="s">
        <v>1666</v>
      </c>
      <c r="H3255" s="13" t="s">
        <v>90</v>
      </c>
      <c r="I3255" s="14">
        <v>0</v>
      </c>
      <c r="J3255" s="14"/>
      <c r="K3255" s="14"/>
      <c r="L3255" s="14"/>
      <c r="M3255" s="14"/>
      <c r="N3255" s="14"/>
      <c r="O3255" s="14">
        <f t="shared" si="4999"/>
        <v>0</v>
      </c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>
        <v>0</v>
      </c>
      <c r="AC3255" s="14">
        <v>0</v>
      </c>
      <c r="AD3255" s="14">
        <v>0</v>
      </c>
      <c r="AE3255" s="14"/>
      <c r="AF3255" s="14"/>
      <c r="AG3255" s="14"/>
      <c r="AH3255" s="14"/>
      <c r="AI3255" s="14"/>
      <c r="AJ3255" s="14">
        <f t="shared" si="5000"/>
        <v>0</v>
      </c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>
        <v>0</v>
      </c>
      <c r="AX3255" s="14">
        <v>0</v>
      </c>
      <c r="AY3255" s="14">
        <v>0</v>
      </c>
      <c r="AZ3255" s="14"/>
      <c r="BA3255" s="14"/>
      <c r="BB3255" s="14"/>
      <c r="BC3255" s="14"/>
      <c r="BD3255" s="14"/>
      <c r="BE3255" s="14">
        <f t="shared" si="5001"/>
        <v>0</v>
      </c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>
        <v>0</v>
      </c>
      <c r="BS3255" s="14">
        <v>0</v>
      </c>
      <c r="BT3255" s="14" t="e">
        <f>IF(#REF!=0,"-",#REF!/#REF!*100)</f>
        <v>#REF!</v>
      </c>
    </row>
    <row r="3256" spans="1:72" x14ac:dyDescent="0.25">
      <c r="A3256" s="1" t="s">
        <v>1154</v>
      </c>
      <c r="B3256" s="1" t="s">
        <v>1</v>
      </c>
      <c r="C3256" s="1" t="s">
        <v>12</v>
      </c>
      <c r="D3256" s="105" t="s">
        <v>1156</v>
      </c>
      <c r="E3256" s="105" t="s">
        <v>34</v>
      </c>
      <c r="F3256" s="102" t="s">
        <v>0</v>
      </c>
      <c r="G3256" s="13" t="s">
        <v>0</v>
      </c>
      <c r="H3256" s="2" t="s">
        <v>35</v>
      </c>
      <c r="I3256" s="12">
        <f t="shared" ref="I3256:AA3256" si="5011">SUM(I3257:I3263)</f>
        <v>0</v>
      </c>
      <c r="J3256" s="12">
        <f t="shared" si="5011"/>
        <v>0</v>
      </c>
      <c r="K3256" s="12">
        <f t="shared" si="5011"/>
        <v>0</v>
      </c>
      <c r="L3256" s="12">
        <f t="shared" si="5011"/>
        <v>0</v>
      </c>
      <c r="M3256" s="12">
        <f t="shared" si="5011"/>
        <v>0</v>
      </c>
      <c r="N3256" s="12">
        <f t="shared" si="5011"/>
        <v>0</v>
      </c>
      <c r="O3256" s="12">
        <f t="shared" si="5011"/>
        <v>0</v>
      </c>
      <c r="P3256" s="12">
        <f t="shared" si="5011"/>
        <v>0</v>
      </c>
      <c r="Q3256" s="12">
        <f t="shared" si="5011"/>
        <v>0</v>
      </c>
      <c r="R3256" s="12">
        <f t="shared" si="5011"/>
        <v>0</v>
      </c>
      <c r="S3256" s="12">
        <f t="shared" si="5011"/>
        <v>0</v>
      </c>
      <c r="T3256" s="12">
        <f t="shared" si="5011"/>
        <v>0</v>
      </c>
      <c r="U3256" s="12">
        <f t="shared" si="5011"/>
        <v>0</v>
      </c>
      <c r="V3256" s="12">
        <f t="shared" si="5011"/>
        <v>0</v>
      </c>
      <c r="W3256" s="12">
        <f t="shared" si="5011"/>
        <v>0</v>
      </c>
      <c r="X3256" s="12">
        <f t="shared" si="5011"/>
        <v>0</v>
      </c>
      <c r="Y3256" s="12">
        <f t="shared" si="5011"/>
        <v>0</v>
      </c>
      <c r="Z3256" s="12">
        <f t="shared" si="5011"/>
        <v>0</v>
      </c>
      <c r="AA3256" s="12">
        <f t="shared" si="5011"/>
        <v>0</v>
      </c>
      <c r="AB3256" s="12">
        <v>0</v>
      </c>
      <c r="AC3256" s="12">
        <v>0</v>
      </c>
      <c r="AD3256" s="12">
        <f t="shared" ref="AD3256:AV3256" si="5012">SUM(AD3257:AD3263)</f>
        <v>0</v>
      </c>
      <c r="AE3256" s="12">
        <f t="shared" si="5012"/>
        <v>0</v>
      </c>
      <c r="AF3256" s="12">
        <f t="shared" si="5012"/>
        <v>0</v>
      </c>
      <c r="AG3256" s="12">
        <f t="shared" si="5012"/>
        <v>0</v>
      </c>
      <c r="AH3256" s="12">
        <f t="shared" si="5012"/>
        <v>0</v>
      </c>
      <c r="AI3256" s="12">
        <f t="shared" si="5012"/>
        <v>0</v>
      </c>
      <c r="AJ3256" s="12">
        <f t="shared" si="5012"/>
        <v>0</v>
      </c>
      <c r="AK3256" s="12">
        <f t="shared" si="5012"/>
        <v>0</v>
      </c>
      <c r="AL3256" s="12">
        <f t="shared" si="5012"/>
        <v>0</v>
      </c>
      <c r="AM3256" s="12">
        <f t="shared" si="5012"/>
        <v>0</v>
      </c>
      <c r="AN3256" s="12">
        <f t="shared" si="5012"/>
        <v>0</v>
      </c>
      <c r="AO3256" s="12">
        <f t="shared" si="5012"/>
        <v>0</v>
      </c>
      <c r="AP3256" s="12">
        <f t="shared" si="5012"/>
        <v>0</v>
      </c>
      <c r="AQ3256" s="12">
        <f t="shared" si="5012"/>
        <v>0</v>
      </c>
      <c r="AR3256" s="12">
        <f t="shared" si="5012"/>
        <v>0</v>
      </c>
      <c r="AS3256" s="12">
        <f t="shared" si="5012"/>
        <v>0</v>
      </c>
      <c r="AT3256" s="12">
        <f t="shared" si="5012"/>
        <v>0</v>
      </c>
      <c r="AU3256" s="12">
        <f t="shared" si="5012"/>
        <v>0</v>
      </c>
      <c r="AV3256" s="12">
        <f t="shared" si="5012"/>
        <v>0</v>
      </c>
      <c r="AW3256" s="12">
        <v>0</v>
      </c>
      <c r="AX3256" s="12">
        <v>0</v>
      </c>
      <c r="AY3256" s="12">
        <f t="shared" ref="AY3256:BQ3256" si="5013">SUM(AY3257:AY3263)</f>
        <v>0</v>
      </c>
      <c r="AZ3256" s="12">
        <f t="shared" si="5013"/>
        <v>14180</v>
      </c>
      <c r="BA3256" s="12">
        <f t="shared" si="5013"/>
        <v>0</v>
      </c>
      <c r="BB3256" s="12">
        <f t="shared" si="5013"/>
        <v>0</v>
      </c>
      <c r="BC3256" s="12">
        <f t="shared" si="5013"/>
        <v>0</v>
      </c>
      <c r="BD3256" s="12">
        <f t="shared" si="5013"/>
        <v>0</v>
      </c>
      <c r="BE3256" s="12">
        <f t="shared" si="5013"/>
        <v>14180</v>
      </c>
      <c r="BF3256" s="12">
        <f t="shared" si="5013"/>
        <v>0</v>
      </c>
      <c r="BG3256" s="12">
        <f t="shared" si="5013"/>
        <v>0</v>
      </c>
      <c r="BH3256" s="12">
        <f t="shared" si="5013"/>
        <v>14180</v>
      </c>
      <c r="BI3256" s="12">
        <f t="shared" si="5013"/>
        <v>0</v>
      </c>
      <c r="BJ3256" s="12">
        <f t="shared" si="5013"/>
        <v>0</v>
      </c>
      <c r="BK3256" s="12">
        <f t="shared" si="5013"/>
        <v>0</v>
      </c>
      <c r="BL3256" s="12">
        <f t="shared" si="5013"/>
        <v>0</v>
      </c>
      <c r="BM3256" s="12">
        <f t="shared" si="5013"/>
        <v>0</v>
      </c>
      <c r="BN3256" s="12">
        <f t="shared" si="5013"/>
        <v>0</v>
      </c>
      <c r="BO3256" s="12">
        <f t="shared" si="5013"/>
        <v>0</v>
      </c>
      <c r="BP3256" s="12">
        <f t="shared" si="5013"/>
        <v>0</v>
      </c>
      <c r="BQ3256" s="12">
        <f t="shared" si="5013"/>
        <v>0</v>
      </c>
      <c r="BR3256" s="12">
        <v>14180</v>
      </c>
      <c r="BS3256" s="12">
        <v>0</v>
      </c>
      <c r="BT3256" s="12" t="e">
        <f>IF(#REF!=0,"-",#REF!/#REF!*100)</f>
        <v>#REF!</v>
      </c>
    </row>
    <row r="3257" spans="1:72" ht="22.5" x14ac:dyDescent="0.25">
      <c r="A3257" s="4" t="s">
        <v>1154</v>
      </c>
      <c r="B3257" s="4" t="s">
        <v>1</v>
      </c>
      <c r="C3257" s="4" t="s">
        <v>12</v>
      </c>
      <c r="D3257" s="102" t="s">
        <v>1156</v>
      </c>
      <c r="E3257" s="113">
        <v>6139</v>
      </c>
      <c r="F3257" s="102" t="s">
        <v>1162</v>
      </c>
      <c r="G3257" s="98" t="s">
        <v>1666</v>
      </c>
      <c r="H3257" s="13" t="s">
        <v>134</v>
      </c>
      <c r="I3257" s="14">
        <v>0</v>
      </c>
      <c r="J3257" s="14"/>
      <c r="K3257" s="14"/>
      <c r="L3257" s="14"/>
      <c r="M3257" s="14"/>
      <c r="N3257" s="14"/>
      <c r="O3257" s="14">
        <f t="shared" si="4999"/>
        <v>0</v>
      </c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>
        <v>0</v>
      </c>
      <c r="AC3257" s="14">
        <v>0</v>
      </c>
      <c r="AD3257" s="14">
        <v>0</v>
      </c>
      <c r="AE3257" s="14"/>
      <c r="AF3257" s="14"/>
      <c r="AG3257" s="14"/>
      <c r="AH3257" s="14"/>
      <c r="AI3257" s="14"/>
      <c r="AJ3257" s="14">
        <f t="shared" si="5000"/>
        <v>0</v>
      </c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>
        <v>0</v>
      </c>
      <c r="AX3257" s="14">
        <v>0</v>
      </c>
      <c r="AY3257" s="14">
        <v>0</v>
      </c>
      <c r="AZ3257" s="14"/>
      <c r="BA3257" s="14"/>
      <c r="BB3257" s="14"/>
      <c r="BC3257" s="14"/>
      <c r="BD3257" s="14"/>
      <c r="BE3257" s="14">
        <f t="shared" si="5001"/>
        <v>0</v>
      </c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>
        <v>0</v>
      </c>
      <c r="BS3257" s="14">
        <v>0</v>
      </c>
      <c r="BT3257" s="14" t="e">
        <f>IF(#REF!=0,"-",#REF!/#REF!*100)</f>
        <v>#REF!</v>
      </c>
    </row>
    <row r="3258" spans="1:72" x14ac:dyDescent="0.25">
      <c r="A3258" s="4" t="s">
        <v>1154</v>
      </c>
      <c r="B3258" s="4" t="s">
        <v>1</v>
      </c>
      <c r="C3258" s="4" t="s">
        <v>12</v>
      </c>
      <c r="D3258" s="102" t="s">
        <v>1156</v>
      </c>
      <c r="E3258" s="113">
        <v>6139</v>
      </c>
      <c r="F3258" s="102" t="s">
        <v>1163</v>
      </c>
      <c r="G3258" s="98" t="s">
        <v>1666</v>
      </c>
      <c r="H3258" s="13" t="s">
        <v>92</v>
      </c>
      <c r="I3258" s="14">
        <v>0</v>
      </c>
      <c r="J3258" s="14"/>
      <c r="K3258" s="14"/>
      <c r="L3258" s="14"/>
      <c r="M3258" s="14"/>
      <c r="N3258" s="14"/>
      <c r="O3258" s="14">
        <f t="shared" si="4999"/>
        <v>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>
        <v>0</v>
      </c>
      <c r="AC3258" s="14">
        <v>0</v>
      </c>
      <c r="AD3258" s="14">
        <v>0</v>
      </c>
      <c r="AE3258" s="14"/>
      <c r="AF3258" s="14"/>
      <c r="AG3258" s="14"/>
      <c r="AH3258" s="14"/>
      <c r="AI3258" s="14"/>
      <c r="AJ3258" s="14">
        <f t="shared" si="5000"/>
        <v>0</v>
      </c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>
        <v>0</v>
      </c>
      <c r="AX3258" s="14">
        <v>0</v>
      </c>
      <c r="AY3258" s="14">
        <v>0</v>
      </c>
      <c r="AZ3258" s="14">
        <v>14180</v>
      </c>
      <c r="BA3258" s="14"/>
      <c r="BB3258" s="14"/>
      <c r="BC3258" s="14"/>
      <c r="BD3258" s="14"/>
      <c r="BE3258" s="14">
        <f t="shared" si="5001"/>
        <v>14180</v>
      </c>
      <c r="BF3258" s="14"/>
      <c r="BG3258" s="14"/>
      <c r="BH3258" s="14">
        <v>14180</v>
      </c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>
        <v>14180</v>
      </c>
      <c r="BS3258" s="14">
        <v>0</v>
      </c>
      <c r="BT3258" s="14" t="e">
        <f>IF(#REF!=0,"-",#REF!/#REF!*100)</f>
        <v>#REF!</v>
      </c>
    </row>
    <row r="3259" spans="1:72" ht="22.5" x14ac:dyDescent="0.25">
      <c r="A3259" s="4" t="s">
        <v>1154</v>
      </c>
      <c r="B3259" s="4" t="s">
        <v>1</v>
      </c>
      <c r="C3259" s="4" t="s">
        <v>12</v>
      </c>
      <c r="D3259" s="102" t="s">
        <v>1156</v>
      </c>
      <c r="E3259" s="113">
        <v>6139</v>
      </c>
      <c r="F3259" s="102" t="s">
        <v>1164</v>
      </c>
      <c r="G3259" s="98" t="s">
        <v>1666</v>
      </c>
      <c r="H3259" s="13" t="s">
        <v>37</v>
      </c>
      <c r="I3259" s="14">
        <v>0</v>
      </c>
      <c r="J3259" s="14"/>
      <c r="K3259" s="14"/>
      <c r="L3259" s="14"/>
      <c r="M3259" s="14"/>
      <c r="N3259" s="14"/>
      <c r="O3259" s="14">
        <f t="shared" si="4999"/>
        <v>0</v>
      </c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>
        <v>0</v>
      </c>
      <c r="AC3259" s="14">
        <v>0</v>
      </c>
      <c r="AD3259" s="14">
        <v>0</v>
      </c>
      <c r="AE3259" s="14"/>
      <c r="AF3259" s="14"/>
      <c r="AG3259" s="14"/>
      <c r="AH3259" s="14"/>
      <c r="AI3259" s="14"/>
      <c r="AJ3259" s="14">
        <f t="shared" si="5000"/>
        <v>0</v>
      </c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>
        <v>0</v>
      </c>
      <c r="AX3259" s="14">
        <v>0</v>
      </c>
      <c r="AY3259" s="14">
        <v>0</v>
      </c>
      <c r="AZ3259" s="14"/>
      <c r="BA3259" s="14"/>
      <c r="BB3259" s="14"/>
      <c r="BC3259" s="14"/>
      <c r="BD3259" s="14"/>
      <c r="BE3259" s="14">
        <f t="shared" si="5001"/>
        <v>0</v>
      </c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>
        <v>0</v>
      </c>
      <c r="BS3259" s="14">
        <v>0</v>
      </c>
      <c r="BT3259" s="14" t="e">
        <f>IF(#REF!=0,"-",#REF!/#REF!*100)</f>
        <v>#REF!</v>
      </c>
    </row>
    <row r="3260" spans="1:72" ht="33.75" x14ac:dyDescent="0.25">
      <c r="A3260" s="4" t="s">
        <v>1154</v>
      </c>
      <c r="B3260" s="4" t="s">
        <v>1</v>
      </c>
      <c r="C3260" s="4" t="s">
        <v>12</v>
      </c>
      <c r="D3260" s="102" t="s">
        <v>1156</v>
      </c>
      <c r="E3260" s="113">
        <v>6139</v>
      </c>
      <c r="F3260" s="102" t="s">
        <v>1165</v>
      </c>
      <c r="G3260" s="98" t="s">
        <v>1666</v>
      </c>
      <c r="H3260" s="13" t="s">
        <v>38</v>
      </c>
      <c r="I3260" s="14">
        <v>0</v>
      </c>
      <c r="J3260" s="14"/>
      <c r="K3260" s="14"/>
      <c r="L3260" s="14"/>
      <c r="M3260" s="14"/>
      <c r="N3260" s="14"/>
      <c r="O3260" s="14">
        <f t="shared" si="4999"/>
        <v>0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>
        <v>0</v>
      </c>
      <c r="AC3260" s="14">
        <v>0</v>
      </c>
      <c r="AD3260" s="14">
        <v>0</v>
      </c>
      <c r="AE3260" s="14"/>
      <c r="AF3260" s="14"/>
      <c r="AG3260" s="14"/>
      <c r="AH3260" s="14"/>
      <c r="AI3260" s="14"/>
      <c r="AJ3260" s="14">
        <f t="shared" si="5000"/>
        <v>0</v>
      </c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>
        <v>0</v>
      </c>
      <c r="AX3260" s="14">
        <v>0</v>
      </c>
      <c r="AY3260" s="14">
        <v>0</v>
      </c>
      <c r="AZ3260" s="14"/>
      <c r="BA3260" s="14"/>
      <c r="BB3260" s="14"/>
      <c r="BC3260" s="14"/>
      <c r="BD3260" s="14"/>
      <c r="BE3260" s="14">
        <f t="shared" si="5001"/>
        <v>0</v>
      </c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>
        <v>0</v>
      </c>
      <c r="BS3260" s="14">
        <v>0</v>
      </c>
      <c r="BT3260" s="14" t="e">
        <f>IF(#REF!=0,"-",#REF!/#REF!*100)</f>
        <v>#REF!</v>
      </c>
    </row>
    <row r="3261" spans="1:72" x14ac:dyDescent="0.25">
      <c r="A3261" s="4" t="s">
        <v>1154</v>
      </c>
      <c r="B3261" s="4" t="s">
        <v>1</v>
      </c>
      <c r="C3261" s="4" t="s">
        <v>12</v>
      </c>
      <c r="D3261" s="102" t="s">
        <v>1156</v>
      </c>
      <c r="E3261" s="113">
        <v>6139</v>
      </c>
      <c r="F3261" s="102" t="s">
        <v>1166</v>
      </c>
      <c r="G3261" s="98" t="s">
        <v>1666</v>
      </c>
      <c r="H3261" s="13" t="s">
        <v>1167</v>
      </c>
      <c r="I3261" s="14">
        <v>0</v>
      </c>
      <c r="J3261" s="14"/>
      <c r="K3261" s="14"/>
      <c r="L3261" s="14"/>
      <c r="M3261" s="14"/>
      <c r="N3261" s="14"/>
      <c r="O3261" s="14">
        <f t="shared" si="4999"/>
        <v>0</v>
      </c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>
        <v>0</v>
      </c>
      <c r="AC3261" s="14">
        <v>0</v>
      </c>
      <c r="AD3261" s="14">
        <v>0</v>
      </c>
      <c r="AE3261" s="14"/>
      <c r="AF3261" s="14"/>
      <c r="AG3261" s="14"/>
      <c r="AH3261" s="14"/>
      <c r="AI3261" s="14"/>
      <c r="AJ3261" s="14">
        <f t="shared" si="5000"/>
        <v>0</v>
      </c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>
        <v>0</v>
      </c>
      <c r="AX3261" s="14">
        <v>0</v>
      </c>
      <c r="AY3261" s="14">
        <v>0</v>
      </c>
      <c r="AZ3261" s="14"/>
      <c r="BA3261" s="14"/>
      <c r="BB3261" s="14"/>
      <c r="BC3261" s="14"/>
      <c r="BD3261" s="14"/>
      <c r="BE3261" s="14">
        <f t="shared" si="5001"/>
        <v>0</v>
      </c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>
        <v>0</v>
      </c>
      <c r="BS3261" s="14">
        <v>0</v>
      </c>
      <c r="BT3261" s="14" t="e">
        <f>IF(#REF!=0,"-",#REF!/#REF!*100)</f>
        <v>#REF!</v>
      </c>
    </row>
    <row r="3262" spans="1:72" ht="33.75" x14ac:dyDescent="0.25">
      <c r="A3262" s="4" t="s">
        <v>1154</v>
      </c>
      <c r="B3262" s="4" t="s">
        <v>1</v>
      </c>
      <c r="C3262" s="4" t="s">
        <v>12</v>
      </c>
      <c r="D3262" s="102" t="s">
        <v>1156</v>
      </c>
      <c r="E3262" s="113">
        <v>6139</v>
      </c>
      <c r="F3262" s="102" t="s">
        <v>1168</v>
      </c>
      <c r="G3262" s="98" t="s">
        <v>1666</v>
      </c>
      <c r="H3262" s="13" t="s">
        <v>1169</v>
      </c>
      <c r="I3262" s="14">
        <v>0</v>
      </c>
      <c r="J3262" s="14"/>
      <c r="K3262" s="14"/>
      <c r="L3262" s="14"/>
      <c r="M3262" s="14"/>
      <c r="N3262" s="14"/>
      <c r="O3262" s="14">
        <f t="shared" si="4999"/>
        <v>0</v>
      </c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>
        <v>0</v>
      </c>
      <c r="AC3262" s="14">
        <v>0</v>
      </c>
      <c r="AD3262" s="14">
        <v>0</v>
      </c>
      <c r="AE3262" s="14"/>
      <c r="AF3262" s="14"/>
      <c r="AG3262" s="14"/>
      <c r="AH3262" s="14"/>
      <c r="AI3262" s="14"/>
      <c r="AJ3262" s="14">
        <f t="shared" si="5000"/>
        <v>0</v>
      </c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>
        <v>0</v>
      </c>
      <c r="AX3262" s="14">
        <v>0</v>
      </c>
      <c r="AY3262" s="14">
        <v>0</v>
      </c>
      <c r="AZ3262" s="14"/>
      <c r="BA3262" s="14"/>
      <c r="BB3262" s="14"/>
      <c r="BC3262" s="14"/>
      <c r="BD3262" s="14"/>
      <c r="BE3262" s="14">
        <f t="shared" si="5001"/>
        <v>0</v>
      </c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>
        <v>0</v>
      </c>
      <c r="BS3262" s="14">
        <v>0</v>
      </c>
      <c r="BT3262" s="14" t="e">
        <f>IF(#REF!=0,"-",#REF!/#REF!*100)</f>
        <v>#REF!</v>
      </c>
    </row>
    <row r="3263" spans="1:72" ht="22.5" x14ac:dyDescent="0.25">
      <c r="A3263" s="4" t="s">
        <v>1154</v>
      </c>
      <c r="B3263" s="4" t="s">
        <v>1</v>
      </c>
      <c r="C3263" s="4" t="s">
        <v>12</v>
      </c>
      <c r="D3263" s="102" t="s">
        <v>1156</v>
      </c>
      <c r="E3263" s="113">
        <v>6139</v>
      </c>
      <c r="F3263" s="102" t="s">
        <v>1170</v>
      </c>
      <c r="G3263" s="98" t="s">
        <v>1666</v>
      </c>
      <c r="H3263" s="13" t="s">
        <v>1171</v>
      </c>
      <c r="I3263" s="14">
        <v>0</v>
      </c>
      <c r="J3263" s="14"/>
      <c r="K3263" s="14"/>
      <c r="L3263" s="14"/>
      <c r="M3263" s="14"/>
      <c r="N3263" s="14"/>
      <c r="O3263" s="14">
        <f t="shared" si="4999"/>
        <v>0</v>
      </c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>
        <v>0</v>
      </c>
      <c r="AC3263" s="14">
        <v>0</v>
      </c>
      <c r="AD3263" s="14">
        <v>0</v>
      </c>
      <c r="AE3263" s="14"/>
      <c r="AF3263" s="14"/>
      <c r="AG3263" s="14"/>
      <c r="AH3263" s="14"/>
      <c r="AI3263" s="14"/>
      <c r="AJ3263" s="14">
        <f t="shared" si="5000"/>
        <v>0</v>
      </c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>
        <v>0</v>
      </c>
      <c r="AX3263" s="14">
        <v>0</v>
      </c>
      <c r="AY3263" s="14">
        <v>0</v>
      </c>
      <c r="AZ3263" s="14"/>
      <c r="BA3263" s="14"/>
      <c r="BB3263" s="14"/>
      <c r="BC3263" s="14"/>
      <c r="BD3263" s="14"/>
      <c r="BE3263" s="14">
        <f t="shared" si="5001"/>
        <v>0</v>
      </c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>
        <v>0</v>
      </c>
      <c r="BS3263" s="14">
        <v>0</v>
      </c>
      <c r="BT3263" s="14" t="e">
        <f>IF(#REF!=0,"-",#REF!/#REF!*100)</f>
        <v>#REF!</v>
      </c>
    </row>
    <row r="3264" spans="1:72" ht="33.75" x14ac:dyDescent="0.25">
      <c r="A3264" s="1" t="s">
        <v>0</v>
      </c>
      <c r="B3264" s="1" t="s">
        <v>0</v>
      </c>
      <c r="C3264" s="1" t="s">
        <v>0</v>
      </c>
      <c r="D3264" s="101" t="s">
        <v>0</v>
      </c>
      <c r="E3264" s="101" t="s">
        <v>0</v>
      </c>
      <c r="F3264" s="101" t="s">
        <v>0</v>
      </c>
      <c r="G3264" s="2" t="s">
        <v>0</v>
      </c>
      <c r="H3264" s="10" t="s">
        <v>39</v>
      </c>
      <c r="I3264" s="11">
        <f t="shared" ref="I3264:AA3264" si="5014">SUM(I3265)</f>
        <v>0</v>
      </c>
      <c r="J3264" s="11">
        <f t="shared" si="5014"/>
        <v>0</v>
      </c>
      <c r="K3264" s="11">
        <f t="shared" si="5014"/>
        <v>0</v>
      </c>
      <c r="L3264" s="11">
        <f t="shared" si="5014"/>
        <v>0</v>
      </c>
      <c r="M3264" s="11">
        <f t="shared" si="5014"/>
        <v>0</v>
      </c>
      <c r="N3264" s="11">
        <f t="shared" si="5014"/>
        <v>0</v>
      </c>
      <c r="O3264" s="11">
        <f t="shared" si="5014"/>
        <v>0</v>
      </c>
      <c r="P3264" s="11">
        <f t="shared" si="5014"/>
        <v>0</v>
      </c>
      <c r="Q3264" s="11">
        <f t="shared" si="5014"/>
        <v>0</v>
      </c>
      <c r="R3264" s="11">
        <f t="shared" si="5014"/>
        <v>0</v>
      </c>
      <c r="S3264" s="11">
        <f t="shared" si="5014"/>
        <v>0</v>
      </c>
      <c r="T3264" s="11">
        <f t="shared" si="5014"/>
        <v>0</v>
      </c>
      <c r="U3264" s="11">
        <f t="shared" si="5014"/>
        <v>0</v>
      </c>
      <c r="V3264" s="11">
        <f t="shared" si="5014"/>
        <v>0</v>
      </c>
      <c r="W3264" s="11">
        <f t="shared" si="5014"/>
        <v>0</v>
      </c>
      <c r="X3264" s="11">
        <f t="shared" si="5014"/>
        <v>0</v>
      </c>
      <c r="Y3264" s="11">
        <f t="shared" si="5014"/>
        <v>0</v>
      </c>
      <c r="Z3264" s="11">
        <f t="shared" si="5014"/>
        <v>0</v>
      </c>
      <c r="AA3264" s="11">
        <f t="shared" si="5014"/>
        <v>0</v>
      </c>
      <c r="AB3264" s="11">
        <v>0</v>
      </c>
      <c r="AC3264" s="11">
        <v>0</v>
      </c>
      <c r="AD3264" s="11">
        <f t="shared" ref="AD3264:AV3264" si="5015">SUM(AD3265)</f>
        <v>0</v>
      </c>
      <c r="AE3264" s="11">
        <f t="shared" si="5015"/>
        <v>0</v>
      </c>
      <c r="AF3264" s="11">
        <f t="shared" si="5015"/>
        <v>0</v>
      </c>
      <c r="AG3264" s="11">
        <f t="shared" si="5015"/>
        <v>0</v>
      </c>
      <c r="AH3264" s="11">
        <f t="shared" si="5015"/>
        <v>0</v>
      </c>
      <c r="AI3264" s="11">
        <f t="shared" si="5015"/>
        <v>0</v>
      </c>
      <c r="AJ3264" s="11">
        <f t="shared" si="5015"/>
        <v>0</v>
      </c>
      <c r="AK3264" s="11">
        <f t="shared" si="5015"/>
        <v>0</v>
      </c>
      <c r="AL3264" s="11">
        <f t="shared" si="5015"/>
        <v>0</v>
      </c>
      <c r="AM3264" s="11">
        <f t="shared" si="5015"/>
        <v>0</v>
      </c>
      <c r="AN3264" s="11">
        <f t="shared" si="5015"/>
        <v>0</v>
      </c>
      <c r="AO3264" s="11">
        <f t="shared" si="5015"/>
        <v>0</v>
      </c>
      <c r="AP3264" s="11">
        <f t="shared" si="5015"/>
        <v>0</v>
      </c>
      <c r="AQ3264" s="11">
        <f t="shared" si="5015"/>
        <v>0</v>
      </c>
      <c r="AR3264" s="11">
        <f t="shared" si="5015"/>
        <v>0</v>
      </c>
      <c r="AS3264" s="11">
        <f t="shared" si="5015"/>
        <v>0</v>
      </c>
      <c r="AT3264" s="11">
        <f t="shared" si="5015"/>
        <v>0</v>
      </c>
      <c r="AU3264" s="11">
        <f t="shared" si="5015"/>
        <v>0</v>
      </c>
      <c r="AV3264" s="11">
        <f t="shared" si="5015"/>
        <v>0</v>
      </c>
      <c r="AW3264" s="11">
        <v>0</v>
      </c>
      <c r="AX3264" s="11">
        <v>0</v>
      </c>
      <c r="AY3264" s="11">
        <f t="shared" ref="AY3264:BQ3264" si="5016">SUM(AY3265)</f>
        <v>1000000</v>
      </c>
      <c r="AZ3264" s="11">
        <f t="shared" si="5016"/>
        <v>100000</v>
      </c>
      <c r="BA3264" s="11">
        <f t="shared" si="5016"/>
        <v>0</v>
      </c>
      <c r="BB3264" s="11">
        <f t="shared" si="5016"/>
        <v>0</v>
      </c>
      <c r="BC3264" s="11">
        <f t="shared" si="5016"/>
        <v>0</v>
      </c>
      <c r="BD3264" s="11">
        <f t="shared" si="5016"/>
        <v>0</v>
      </c>
      <c r="BE3264" s="11">
        <f t="shared" si="5016"/>
        <v>1100000</v>
      </c>
      <c r="BF3264" s="11">
        <f t="shared" si="5016"/>
        <v>0</v>
      </c>
      <c r="BG3264" s="11">
        <f t="shared" si="5016"/>
        <v>0</v>
      </c>
      <c r="BH3264" s="11">
        <f t="shared" si="5016"/>
        <v>100000</v>
      </c>
      <c r="BI3264" s="11">
        <f t="shared" si="5016"/>
        <v>0</v>
      </c>
      <c r="BJ3264" s="11">
        <f t="shared" si="5016"/>
        <v>0</v>
      </c>
      <c r="BK3264" s="11">
        <f t="shared" si="5016"/>
        <v>0</v>
      </c>
      <c r="BL3264" s="11">
        <f t="shared" si="5016"/>
        <v>0</v>
      </c>
      <c r="BM3264" s="11">
        <f t="shared" si="5016"/>
        <v>0</v>
      </c>
      <c r="BN3264" s="11">
        <f t="shared" si="5016"/>
        <v>0</v>
      </c>
      <c r="BO3264" s="11">
        <f t="shared" si="5016"/>
        <v>0</v>
      </c>
      <c r="BP3264" s="11">
        <f t="shared" si="5016"/>
        <v>0</v>
      </c>
      <c r="BQ3264" s="11">
        <f t="shared" si="5016"/>
        <v>0</v>
      </c>
      <c r="BR3264" s="11">
        <v>100000</v>
      </c>
      <c r="BS3264" s="11">
        <v>1000000</v>
      </c>
      <c r="BT3264" s="11" t="e">
        <f>IF(#REF!=0,"-",#REF!/#REF!*100)</f>
        <v>#REF!</v>
      </c>
    </row>
    <row r="3265" spans="1:72" ht="22.5" x14ac:dyDescent="0.25">
      <c r="A3265" s="4" t="s">
        <v>1154</v>
      </c>
      <c r="B3265" s="4" t="s">
        <v>1</v>
      </c>
      <c r="C3265" s="4" t="s">
        <v>12</v>
      </c>
      <c r="D3265" s="102" t="s">
        <v>1156</v>
      </c>
      <c r="E3265" s="101" t="s">
        <v>40</v>
      </c>
      <c r="F3265" s="101" t="s">
        <v>0</v>
      </c>
      <c r="G3265" s="2" t="s">
        <v>0</v>
      </c>
      <c r="H3265" s="2" t="s">
        <v>41</v>
      </c>
      <c r="I3265" s="12">
        <f t="shared" ref="I3265:AA3265" si="5017">SUM(I3266,I3268,I3270,I3273)</f>
        <v>0</v>
      </c>
      <c r="J3265" s="12">
        <f t="shared" si="5017"/>
        <v>0</v>
      </c>
      <c r="K3265" s="12">
        <f t="shared" si="5017"/>
        <v>0</v>
      </c>
      <c r="L3265" s="12">
        <f t="shared" si="5017"/>
        <v>0</v>
      </c>
      <c r="M3265" s="12">
        <f t="shared" si="5017"/>
        <v>0</v>
      </c>
      <c r="N3265" s="12">
        <f t="shared" si="5017"/>
        <v>0</v>
      </c>
      <c r="O3265" s="12">
        <f t="shared" ref="O3265" si="5018">SUM(O3266,O3268,O3270,O3273)</f>
        <v>0</v>
      </c>
      <c r="P3265" s="12">
        <f t="shared" si="5017"/>
        <v>0</v>
      </c>
      <c r="Q3265" s="12">
        <f t="shared" si="5017"/>
        <v>0</v>
      </c>
      <c r="R3265" s="12">
        <f t="shared" si="5017"/>
        <v>0</v>
      </c>
      <c r="S3265" s="12">
        <f t="shared" si="5017"/>
        <v>0</v>
      </c>
      <c r="T3265" s="12">
        <f t="shared" si="5017"/>
        <v>0</v>
      </c>
      <c r="U3265" s="12">
        <f t="shared" si="5017"/>
        <v>0</v>
      </c>
      <c r="V3265" s="12">
        <f t="shared" si="5017"/>
        <v>0</v>
      </c>
      <c r="W3265" s="12">
        <f t="shared" si="5017"/>
        <v>0</v>
      </c>
      <c r="X3265" s="12">
        <f t="shared" si="5017"/>
        <v>0</v>
      </c>
      <c r="Y3265" s="12">
        <f t="shared" si="5017"/>
        <v>0</v>
      </c>
      <c r="Z3265" s="12">
        <f t="shared" si="5017"/>
        <v>0</v>
      </c>
      <c r="AA3265" s="12">
        <f t="shared" si="5017"/>
        <v>0</v>
      </c>
      <c r="AB3265" s="12">
        <v>0</v>
      </c>
      <c r="AC3265" s="12">
        <v>0</v>
      </c>
      <c r="AD3265" s="12">
        <f t="shared" ref="AD3265:AV3265" si="5019">SUM(AD3266,AD3268,AD3270,AD3273)</f>
        <v>0</v>
      </c>
      <c r="AE3265" s="12">
        <f t="shared" si="5019"/>
        <v>0</v>
      </c>
      <c r="AF3265" s="12">
        <f t="shared" si="5019"/>
        <v>0</v>
      </c>
      <c r="AG3265" s="12">
        <f t="shared" si="5019"/>
        <v>0</v>
      </c>
      <c r="AH3265" s="12">
        <f t="shared" si="5019"/>
        <v>0</v>
      </c>
      <c r="AI3265" s="12">
        <f t="shared" si="5019"/>
        <v>0</v>
      </c>
      <c r="AJ3265" s="12">
        <f t="shared" ref="AJ3265" si="5020">SUM(AJ3266,AJ3268,AJ3270,AJ3273)</f>
        <v>0</v>
      </c>
      <c r="AK3265" s="12">
        <f t="shared" si="5019"/>
        <v>0</v>
      </c>
      <c r="AL3265" s="12">
        <f t="shared" si="5019"/>
        <v>0</v>
      </c>
      <c r="AM3265" s="12">
        <f t="shared" si="5019"/>
        <v>0</v>
      </c>
      <c r="AN3265" s="12">
        <f t="shared" si="5019"/>
        <v>0</v>
      </c>
      <c r="AO3265" s="12">
        <f t="shared" si="5019"/>
        <v>0</v>
      </c>
      <c r="AP3265" s="12">
        <f t="shared" si="5019"/>
        <v>0</v>
      </c>
      <c r="AQ3265" s="12">
        <f t="shared" si="5019"/>
        <v>0</v>
      </c>
      <c r="AR3265" s="12">
        <f t="shared" si="5019"/>
        <v>0</v>
      </c>
      <c r="AS3265" s="12">
        <f t="shared" si="5019"/>
        <v>0</v>
      </c>
      <c r="AT3265" s="12">
        <f t="shared" si="5019"/>
        <v>0</v>
      </c>
      <c r="AU3265" s="12">
        <f t="shared" si="5019"/>
        <v>0</v>
      </c>
      <c r="AV3265" s="12">
        <f t="shared" si="5019"/>
        <v>0</v>
      </c>
      <c r="AW3265" s="12">
        <v>0</v>
      </c>
      <c r="AX3265" s="12">
        <v>0</v>
      </c>
      <c r="AY3265" s="12">
        <f t="shared" ref="AY3265:BQ3265" si="5021">SUM(AY3266,AY3268,AY3270,AY3273)</f>
        <v>1000000</v>
      </c>
      <c r="AZ3265" s="12">
        <f t="shared" si="5021"/>
        <v>100000</v>
      </c>
      <c r="BA3265" s="12">
        <f t="shared" si="5021"/>
        <v>0</v>
      </c>
      <c r="BB3265" s="12">
        <f t="shared" si="5021"/>
        <v>0</v>
      </c>
      <c r="BC3265" s="12">
        <f t="shared" si="5021"/>
        <v>0</v>
      </c>
      <c r="BD3265" s="12">
        <f t="shared" si="5021"/>
        <v>0</v>
      </c>
      <c r="BE3265" s="12">
        <f t="shared" ref="BE3265" si="5022">SUM(BE3266,BE3268,BE3270,BE3273)</f>
        <v>1100000</v>
      </c>
      <c r="BF3265" s="12">
        <f t="shared" si="5021"/>
        <v>0</v>
      </c>
      <c r="BG3265" s="12">
        <f t="shared" si="5021"/>
        <v>0</v>
      </c>
      <c r="BH3265" s="12">
        <f t="shared" si="5021"/>
        <v>100000</v>
      </c>
      <c r="BI3265" s="12">
        <f t="shared" si="5021"/>
        <v>0</v>
      </c>
      <c r="BJ3265" s="12">
        <f t="shared" si="5021"/>
        <v>0</v>
      </c>
      <c r="BK3265" s="12">
        <f t="shared" si="5021"/>
        <v>0</v>
      </c>
      <c r="BL3265" s="12">
        <f t="shared" si="5021"/>
        <v>0</v>
      </c>
      <c r="BM3265" s="12">
        <f t="shared" si="5021"/>
        <v>0</v>
      </c>
      <c r="BN3265" s="12">
        <f t="shared" si="5021"/>
        <v>0</v>
      </c>
      <c r="BO3265" s="12">
        <f t="shared" si="5021"/>
        <v>0</v>
      </c>
      <c r="BP3265" s="12">
        <f t="shared" si="5021"/>
        <v>0</v>
      </c>
      <c r="BQ3265" s="12">
        <f t="shared" si="5021"/>
        <v>0</v>
      </c>
      <c r="BR3265" s="12">
        <v>100000</v>
      </c>
      <c r="BS3265" s="12">
        <v>1000000</v>
      </c>
      <c r="BT3265" s="12" t="e">
        <f>IF(#REF!=0,"-",#REF!/#REF!*100)</f>
        <v>#REF!</v>
      </c>
    </row>
    <row r="3266" spans="1:72" ht="22.5" x14ac:dyDescent="0.25">
      <c r="A3266" s="1" t="s">
        <v>1154</v>
      </c>
      <c r="B3266" s="1" t="s">
        <v>1</v>
      </c>
      <c r="C3266" s="1" t="s">
        <v>12</v>
      </c>
      <c r="D3266" s="105" t="s">
        <v>1156</v>
      </c>
      <c r="E3266" s="105" t="s">
        <v>93</v>
      </c>
      <c r="F3266" s="102" t="s">
        <v>0</v>
      </c>
      <c r="G3266" s="13" t="s">
        <v>0</v>
      </c>
      <c r="H3266" s="2" t="s">
        <v>94</v>
      </c>
      <c r="I3266" s="12">
        <f t="shared" ref="I3266:AA3266" si="5023">SUM(I3267)</f>
        <v>0</v>
      </c>
      <c r="J3266" s="12">
        <f t="shared" si="5023"/>
        <v>0</v>
      </c>
      <c r="K3266" s="12">
        <f t="shared" si="5023"/>
        <v>0</v>
      </c>
      <c r="L3266" s="12">
        <f t="shared" si="5023"/>
        <v>0</v>
      </c>
      <c r="M3266" s="12">
        <f t="shared" si="5023"/>
        <v>0</v>
      </c>
      <c r="N3266" s="12">
        <f t="shared" si="5023"/>
        <v>0</v>
      </c>
      <c r="O3266" s="12">
        <f t="shared" si="5023"/>
        <v>0</v>
      </c>
      <c r="P3266" s="12">
        <f t="shared" si="5023"/>
        <v>0</v>
      </c>
      <c r="Q3266" s="12">
        <f t="shared" si="5023"/>
        <v>0</v>
      </c>
      <c r="R3266" s="12">
        <f t="shared" si="5023"/>
        <v>0</v>
      </c>
      <c r="S3266" s="12">
        <f t="shared" si="5023"/>
        <v>0</v>
      </c>
      <c r="T3266" s="12">
        <f t="shared" si="5023"/>
        <v>0</v>
      </c>
      <c r="U3266" s="12">
        <f t="shared" si="5023"/>
        <v>0</v>
      </c>
      <c r="V3266" s="12">
        <f t="shared" si="5023"/>
        <v>0</v>
      </c>
      <c r="W3266" s="12">
        <f t="shared" si="5023"/>
        <v>0</v>
      </c>
      <c r="X3266" s="12">
        <f t="shared" si="5023"/>
        <v>0</v>
      </c>
      <c r="Y3266" s="12">
        <f t="shared" si="5023"/>
        <v>0</v>
      </c>
      <c r="Z3266" s="12">
        <f t="shared" si="5023"/>
        <v>0</v>
      </c>
      <c r="AA3266" s="12">
        <f t="shared" si="5023"/>
        <v>0</v>
      </c>
      <c r="AB3266" s="12">
        <v>0</v>
      </c>
      <c r="AC3266" s="12">
        <v>0</v>
      </c>
      <c r="AD3266" s="12">
        <f t="shared" ref="AD3266:AV3266" si="5024">SUM(AD3267)</f>
        <v>0</v>
      </c>
      <c r="AE3266" s="12">
        <f t="shared" si="5024"/>
        <v>0</v>
      </c>
      <c r="AF3266" s="12">
        <f t="shared" si="5024"/>
        <v>0</v>
      </c>
      <c r="AG3266" s="12">
        <f t="shared" si="5024"/>
        <v>0</v>
      </c>
      <c r="AH3266" s="12">
        <f t="shared" si="5024"/>
        <v>0</v>
      </c>
      <c r="AI3266" s="12">
        <f t="shared" si="5024"/>
        <v>0</v>
      </c>
      <c r="AJ3266" s="12">
        <f t="shared" si="5024"/>
        <v>0</v>
      </c>
      <c r="AK3266" s="12">
        <f t="shared" si="5024"/>
        <v>0</v>
      </c>
      <c r="AL3266" s="12">
        <f t="shared" si="5024"/>
        <v>0</v>
      </c>
      <c r="AM3266" s="12">
        <f t="shared" si="5024"/>
        <v>0</v>
      </c>
      <c r="AN3266" s="12">
        <f t="shared" si="5024"/>
        <v>0</v>
      </c>
      <c r="AO3266" s="12">
        <f t="shared" si="5024"/>
        <v>0</v>
      </c>
      <c r="AP3266" s="12">
        <f t="shared" si="5024"/>
        <v>0</v>
      </c>
      <c r="AQ3266" s="12">
        <f t="shared" si="5024"/>
        <v>0</v>
      </c>
      <c r="AR3266" s="12">
        <f t="shared" si="5024"/>
        <v>0</v>
      </c>
      <c r="AS3266" s="12">
        <f t="shared" si="5024"/>
        <v>0</v>
      </c>
      <c r="AT3266" s="12">
        <f t="shared" si="5024"/>
        <v>0</v>
      </c>
      <c r="AU3266" s="12">
        <f t="shared" si="5024"/>
        <v>0</v>
      </c>
      <c r="AV3266" s="12">
        <f t="shared" si="5024"/>
        <v>0</v>
      </c>
      <c r="AW3266" s="12">
        <v>0</v>
      </c>
      <c r="AX3266" s="12">
        <v>0</v>
      </c>
      <c r="AY3266" s="12">
        <f t="shared" ref="AY3266:BQ3266" si="5025">SUM(AY3267)</f>
        <v>0</v>
      </c>
      <c r="AZ3266" s="12">
        <f t="shared" si="5025"/>
        <v>0</v>
      </c>
      <c r="BA3266" s="12">
        <f t="shared" si="5025"/>
        <v>0</v>
      </c>
      <c r="BB3266" s="12">
        <f t="shared" si="5025"/>
        <v>0</v>
      </c>
      <c r="BC3266" s="12">
        <f t="shared" si="5025"/>
        <v>0</v>
      </c>
      <c r="BD3266" s="12">
        <f t="shared" si="5025"/>
        <v>0</v>
      </c>
      <c r="BE3266" s="12">
        <f t="shared" si="5025"/>
        <v>0</v>
      </c>
      <c r="BF3266" s="12">
        <f t="shared" si="5025"/>
        <v>0</v>
      </c>
      <c r="BG3266" s="12">
        <f t="shared" si="5025"/>
        <v>0</v>
      </c>
      <c r="BH3266" s="12">
        <f t="shared" si="5025"/>
        <v>0</v>
      </c>
      <c r="BI3266" s="12">
        <f t="shared" si="5025"/>
        <v>0</v>
      </c>
      <c r="BJ3266" s="12">
        <f t="shared" si="5025"/>
        <v>0</v>
      </c>
      <c r="BK3266" s="12">
        <f t="shared" si="5025"/>
        <v>0</v>
      </c>
      <c r="BL3266" s="12">
        <f t="shared" si="5025"/>
        <v>0</v>
      </c>
      <c r="BM3266" s="12">
        <f t="shared" si="5025"/>
        <v>0</v>
      </c>
      <c r="BN3266" s="12">
        <f t="shared" si="5025"/>
        <v>0</v>
      </c>
      <c r="BO3266" s="12">
        <f t="shared" si="5025"/>
        <v>0</v>
      </c>
      <c r="BP3266" s="12">
        <f t="shared" si="5025"/>
        <v>0</v>
      </c>
      <c r="BQ3266" s="12">
        <f t="shared" si="5025"/>
        <v>0</v>
      </c>
      <c r="BR3266" s="12">
        <v>0</v>
      </c>
      <c r="BS3266" s="12">
        <v>0</v>
      </c>
      <c r="BT3266" s="12" t="e">
        <f>IF(#REF!=0,"-",#REF!/#REF!*100)</f>
        <v>#REF!</v>
      </c>
    </row>
    <row r="3267" spans="1:72" x14ac:dyDescent="0.25">
      <c r="A3267" s="4" t="s">
        <v>1154</v>
      </c>
      <c r="B3267" s="4" t="s">
        <v>1</v>
      </c>
      <c r="C3267" s="4" t="s">
        <v>12</v>
      </c>
      <c r="D3267" s="102" t="s">
        <v>1156</v>
      </c>
      <c r="E3267" s="113">
        <v>6141</v>
      </c>
      <c r="F3267" s="102" t="s">
        <v>1172</v>
      </c>
      <c r="G3267" s="98" t="s">
        <v>1664</v>
      </c>
      <c r="H3267" s="13" t="s">
        <v>112</v>
      </c>
      <c r="I3267" s="14">
        <v>0</v>
      </c>
      <c r="J3267" s="14"/>
      <c r="K3267" s="14"/>
      <c r="L3267" s="14"/>
      <c r="M3267" s="14"/>
      <c r="N3267" s="14"/>
      <c r="O3267" s="14">
        <f t="shared" si="4999"/>
        <v>0</v>
      </c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>
        <v>0</v>
      </c>
      <c r="AC3267" s="14">
        <v>0</v>
      </c>
      <c r="AD3267" s="14">
        <v>0</v>
      </c>
      <c r="AE3267" s="14"/>
      <c r="AF3267" s="14"/>
      <c r="AG3267" s="14"/>
      <c r="AH3267" s="14"/>
      <c r="AI3267" s="14"/>
      <c r="AJ3267" s="14">
        <f t="shared" si="5000"/>
        <v>0</v>
      </c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>
        <v>0</v>
      </c>
      <c r="AX3267" s="14">
        <v>0</v>
      </c>
      <c r="AY3267" s="14">
        <v>0</v>
      </c>
      <c r="AZ3267" s="14"/>
      <c r="BA3267" s="14"/>
      <c r="BB3267" s="14"/>
      <c r="BC3267" s="14"/>
      <c r="BD3267" s="14"/>
      <c r="BE3267" s="14">
        <f t="shared" si="5001"/>
        <v>0</v>
      </c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>
        <v>0</v>
      </c>
      <c r="BS3267" s="14">
        <v>0</v>
      </c>
      <c r="BT3267" s="14" t="e">
        <f>IF(#REF!=0,"-",#REF!/#REF!*100)</f>
        <v>#REF!</v>
      </c>
    </row>
    <row r="3268" spans="1:72" x14ac:dyDescent="0.25">
      <c r="A3268" s="1" t="s">
        <v>1154</v>
      </c>
      <c r="B3268" s="1" t="s">
        <v>1</v>
      </c>
      <c r="C3268" s="1" t="s">
        <v>12</v>
      </c>
      <c r="D3268" s="105" t="s">
        <v>1156</v>
      </c>
      <c r="E3268" s="105" t="s">
        <v>59</v>
      </c>
      <c r="F3268" s="102" t="s">
        <v>0</v>
      </c>
      <c r="G3268" s="13" t="s">
        <v>0</v>
      </c>
      <c r="H3268" s="2" t="s">
        <v>60</v>
      </c>
      <c r="I3268" s="12">
        <f t="shared" ref="I3268:AA3268" si="5026">SUM(I3269)</f>
        <v>0</v>
      </c>
      <c r="J3268" s="12">
        <f t="shared" si="5026"/>
        <v>0</v>
      </c>
      <c r="K3268" s="12">
        <f t="shared" si="5026"/>
        <v>0</v>
      </c>
      <c r="L3268" s="12">
        <f t="shared" si="5026"/>
        <v>0</v>
      </c>
      <c r="M3268" s="12">
        <f t="shared" si="5026"/>
        <v>0</v>
      </c>
      <c r="N3268" s="12">
        <f t="shared" si="5026"/>
        <v>0</v>
      </c>
      <c r="O3268" s="12">
        <f t="shared" si="5026"/>
        <v>0</v>
      </c>
      <c r="P3268" s="12">
        <f t="shared" si="5026"/>
        <v>0</v>
      </c>
      <c r="Q3268" s="12">
        <f t="shared" si="5026"/>
        <v>0</v>
      </c>
      <c r="R3268" s="12">
        <f t="shared" si="5026"/>
        <v>0</v>
      </c>
      <c r="S3268" s="12">
        <f t="shared" si="5026"/>
        <v>0</v>
      </c>
      <c r="T3268" s="12">
        <f t="shared" si="5026"/>
        <v>0</v>
      </c>
      <c r="U3268" s="12">
        <f t="shared" si="5026"/>
        <v>0</v>
      </c>
      <c r="V3268" s="12">
        <f t="shared" si="5026"/>
        <v>0</v>
      </c>
      <c r="W3268" s="12">
        <f t="shared" si="5026"/>
        <v>0</v>
      </c>
      <c r="X3268" s="12">
        <f t="shared" si="5026"/>
        <v>0</v>
      </c>
      <c r="Y3268" s="12">
        <f t="shared" si="5026"/>
        <v>0</v>
      </c>
      <c r="Z3268" s="12">
        <f t="shared" si="5026"/>
        <v>0</v>
      </c>
      <c r="AA3268" s="12">
        <f t="shared" si="5026"/>
        <v>0</v>
      </c>
      <c r="AB3268" s="12">
        <v>0</v>
      </c>
      <c r="AC3268" s="12">
        <v>0</v>
      </c>
      <c r="AD3268" s="12">
        <f t="shared" ref="AD3268:AV3268" si="5027">SUM(AD3269)</f>
        <v>0</v>
      </c>
      <c r="AE3268" s="12">
        <f t="shared" si="5027"/>
        <v>0</v>
      </c>
      <c r="AF3268" s="12">
        <f t="shared" si="5027"/>
        <v>0</v>
      </c>
      <c r="AG3268" s="12">
        <f t="shared" si="5027"/>
        <v>0</v>
      </c>
      <c r="AH3268" s="12">
        <f t="shared" si="5027"/>
        <v>0</v>
      </c>
      <c r="AI3268" s="12">
        <f t="shared" si="5027"/>
        <v>0</v>
      </c>
      <c r="AJ3268" s="12">
        <f t="shared" si="5027"/>
        <v>0</v>
      </c>
      <c r="AK3268" s="12">
        <f t="shared" si="5027"/>
        <v>0</v>
      </c>
      <c r="AL3268" s="12">
        <f t="shared" si="5027"/>
        <v>0</v>
      </c>
      <c r="AM3268" s="12">
        <f t="shared" si="5027"/>
        <v>0</v>
      </c>
      <c r="AN3268" s="12">
        <f t="shared" si="5027"/>
        <v>0</v>
      </c>
      <c r="AO3268" s="12">
        <f t="shared" si="5027"/>
        <v>0</v>
      </c>
      <c r="AP3268" s="12">
        <f t="shared" si="5027"/>
        <v>0</v>
      </c>
      <c r="AQ3268" s="12">
        <f t="shared" si="5027"/>
        <v>0</v>
      </c>
      <c r="AR3268" s="12">
        <f t="shared" si="5027"/>
        <v>0</v>
      </c>
      <c r="AS3268" s="12">
        <f t="shared" si="5027"/>
        <v>0</v>
      </c>
      <c r="AT3268" s="12">
        <f t="shared" si="5027"/>
        <v>0</v>
      </c>
      <c r="AU3268" s="12">
        <f t="shared" si="5027"/>
        <v>0</v>
      </c>
      <c r="AV3268" s="12">
        <f t="shared" si="5027"/>
        <v>0</v>
      </c>
      <c r="AW3268" s="12">
        <v>0</v>
      </c>
      <c r="AX3268" s="12">
        <v>0</v>
      </c>
      <c r="AY3268" s="12">
        <f t="shared" ref="AY3268:BQ3268" si="5028">SUM(AY3269)</f>
        <v>0</v>
      </c>
      <c r="AZ3268" s="12">
        <f t="shared" si="5028"/>
        <v>0</v>
      </c>
      <c r="BA3268" s="12">
        <f t="shared" si="5028"/>
        <v>0</v>
      </c>
      <c r="BB3268" s="12">
        <f t="shared" si="5028"/>
        <v>0</v>
      </c>
      <c r="BC3268" s="12">
        <f t="shared" si="5028"/>
        <v>0</v>
      </c>
      <c r="BD3268" s="12">
        <f t="shared" si="5028"/>
        <v>0</v>
      </c>
      <c r="BE3268" s="12">
        <f t="shared" si="5028"/>
        <v>0</v>
      </c>
      <c r="BF3268" s="12">
        <f t="shared" si="5028"/>
        <v>0</v>
      </c>
      <c r="BG3268" s="12">
        <f t="shared" si="5028"/>
        <v>0</v>
      </c>
      <c r="BH3268" s="12">
        <f t="shared" si="5028"/>
        <v>0</v>
      </c>
      <c r="BI3268" s="12">
        <f t="shared" si="5028"/>
        <v>0</v>
      </c>
      <c r="BJ3268" s="12">
        <f t="shared" si="5028"/>
        <v>0</v>
      </c>
      <c r="BK3268" s="12">
        <f t="shared" si="5028"/>
        <v>0</v>
      </c>
      <c r="BL3268" s="12">
        <f t="shared" si="5028"/>
        <v>0</v>
      </c>
      <c r="BM3268" s="12">
        <f t="shared" si="5028"/>
        <v>0</v>
      </c>
      <c r="BN3268" s="12">
        <f t="shared" si="5028"/>
        <v>0</v>
      </c>
      <c r="BO3268" s="12">
        <f t="shared" si="5028"/>
        <v>0</v>
      </c>
      <c r="BP3268" s="12">
        <f t="shared" si="5028"/>
        <v>0</v>
      </c>
      <c r="BQ3268" s="12">
        <f t="shared" si="5028"/>
        <v>0</v>
      </c>
      <c r="BR3268" s="12">
        <v>0</v>
      </c>
      <c r="BS3268" s="12">
        <v>0</v>
      </c>
      <c r="BT3268" s="12" t="e">
        <f>IF(#REF!=0,"-",#REF!/#REF!*100)</f>
        <v>#REF!</v>
      </c>
    </row>
    <row r="3269" spans="1:72" x14ac:dyDescent="0.25">
      <c r="A3269" s="4" t="s">
        <v>1154</v>
      </c>
      <c r="B3269" s="4" t="s">
        <v>1</v>
      </c>
      <c r="C3269" s="4" t="s">
        <v>12</v>
      </c>
      <c r="D3269" s="102" t="s">
        <v>1156</v>
      </c>
      <c r="E3269" s="113">
        <v>6142</v>
      </c>
      <c r="F3269" s="102" t="s">
        <v>1173</v>
      </c>
      <c r="G3269" s="98" t="s">
        <v>1664</v>
      </c>
      <c r="H3269" s="13" t="s">
        <v>135</v>
      </c>
      <c r="I3269" s="14">
        <v>0</v>
      </c>
      <c r="J3269" s="14"/>
      <c r="K3269" s="14"/>
      <c r="L3269" s="14"/>
      <c r="M3269" s="14"/>
      <c r="N3269" s="14"/>
      <c r="O3269" s="14">
        <f t="shared" si="4999"/>
        <v>0</v>
      </c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>
        <v>0</v>
      </c>
      <c r="AC3269" s="14">
        <v>0</v>
      </c>
      <c r="AD3269" s="14">
        <v>0</v>
      </c>
      <c r="AE3269" s="14"/>
      <c r="AF3269" s="14"/>
      <c r="AG3269" s="14"/>
      <c r="AH3269" s="14"/>
      <c r="AI3269" s="14"/>
      <c r="AJ3269" s="14">
        <f t="shared" si="5000"/>
        <v>0</v>
      </c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>
        <v>0</v>
      </c>
      <c r="AX3269" s="14">
        <v>0</v>
      </c>
      <c r="AY3269" s="14">
        <v>0</v>
      </c>
      <c r="AZ3269" s="14"/>
      <c r="BA3269" s="14"/>
      <c r="BB3269" s="14"/>
      <c r="BC3269" s="14"/>
      <c r="BD3269" s="14"/>
      <c r="BE3269" s="14">
        <f t="shared" si="5001"/>
        <v>0</v>
      </c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>
        <v>0</v>
      </c>
      <c r="BS3269" s="14">
        <v>0</v>
      </c>
      <c r="BT3269" s="14" t="e">
        <f>IF(#REF!=0,"-",#REF!/#REF!*100)</f>
        <v>#REF!</v>
      </c>
    </row>
    <row r="3270" spans="1:72" ht="22.5" x14ac:dyDescent="0.25">
      <c r="A3270" s="1" t="s">
        <v>1154</v>
      </c>
      <c r="B3270" s="1" t="s">
        <v>1</v>
      </c>
      <c r="C3270" s="1" t="s">
        <v>12</v>
      </c>
      <c r="D3270" s="105" t="s">
        <v>1156</v>
      </c>
      <c r="E3270" s="105" t="s">
        <v>42</v>
      </c>
      <c r="F3270" s="102" t="s">
        <v>0</v>
      </c>
      <c r="G3270" s="13" t="s">
        <v>0</v>
      </c>
      <c r="H3270" s="2" t="s">
        <v>43</v>
      </c>
      <c r="I3270" s="12">
        <f t="shared" ref="I3270:AA3270" si="5029">SUM(I3271:I3272)</f>
        <v>0</v>
      </c>
      <c r="J3270" s="12">
        <f t="shared" si="5029"/>
        <v>0</v>
      </c>
      <c r="K3270" s="12">
        <f t="shared" si="5029"/>
        <v>0</v>
      </c>
      <c r="L3270" s="12">
        <f t="shared" si="5029"/>
        <v>0</v>
      </c>
      <c r="M3270" s="12">
        <f t="shared" si="5029"/>
        <v>0</v>
      </c>
      <c r="N3270" s="12">
        <f t="shared" si="5029"/>
        <v>0</v>
      </c>
      <c r="O3270" s="12">
        <f t="shared" si="5029"/>
        <v>0</v>
      </c>
      <c r="P3270" s="12">
        <f t="shared" si="5029"/>
        <v>0</v>
      </c>
      <c r="Q3270" s="12">
        <f t="shared" si="5029"/>
        <v>0</v>
      </c>
      <c r="R3270" s="12">
        <f t="shared" si="5029"/>
        <v>0</v>
      </c>
      <c r="S3270" s="12">
        <f t="shared" si="5029"/>
        <v>0</v>
      </c>
      <c r="T3270" s="12">
        <f t="shared" si="5029"/>
        <v>0</v>
      </c>
      <c r="U3270" s="12">
        <f t="shared" si="5029"/>
        <v>0</v>
      </c>
      <c r="V3270" s="12">
        <f t="shared" si="5029"/>
        <v>0</v>
      </c>
      <c r="W3270" s="12">
        <f t="shared" si="5029"/>
        <v>0</v>
      </c>
      <c r="X3270" s="12">
        <f t="shared" si="5029"/>
        <v>0</v>
      </c>
      <c r="Y3270" s="12">
        <f t="shared" si="5029"/>
        <v>0</v>
      </c>
      <c r="Z3270" s="12">
        <f t="shared" si="5029"/>
        <v>0</v>
      </c>
      <c r="AA3270" s="12">
        <f t="shared" si="5029"/>
        <v>0</v>
      </c>
      <c r="AB3270" s="12">
        <v>0</v>
      </c>
      <c r="AC3270" s="12">
        <v>0</v>
      </c>
      <c r="AD3270" s="12">
        <f t="shared" ref="AD3270:AV3270" si="5030">SUM(AD3271:AD3272)</f>
        <v>0</v>
      </c>
      <c r="AE3270" s="12">
        <f t="shared" si="5030"/>
        <v>0</v>
      </c>
      <c r="AF3270" s="12">
        <f t="shared" si="5030"/>
        <v>0</v>
      </c>
      <c r="AG3270" s="12">
        <f t="shared" si="5030"/>
        <v>0</v>
      </c>
      <c r="AH3270" s="12">
        <f t="shared" si="5030"/>
        <v>0</v>
      </c>
      <c r="AI3270" s="12">
        <f t="shared" si="5030"/>
        <v>0</v>
      </c>
      <c r="AJ3270" s="12">
        <f t="shared" si="5030"/>
        <v>0</v>
      </c>
      <c r="AK3270" s="12">
        <f t="shared" si="5030"/>
        <v>0</v>
      </c>
      <c r="AL3270" s="12">
        <f t="shared" si="5030"/>
        <v>0</v>
      </c>
      <c r="AM3270" s="12">
        <f t="shared" si="5030"/>
        <v>0</v>
      </c>
      <c r="AN3270" s="12">
        <f t="shared" si="5030"/>
        <v>0</v>
      </c>
      <c r="AO3270" s="12">
        <f t="shared" si="5030"/>
        <v>0</v>
      </c>
      <c r="AP3270" s="12">
        <f t="shared" si="5030"/>
        <v>0</v>
      </c>
      <c r="AQ3270" s="12">
        <f t="shared" si="5030"/>
        <v>0</v>
      </c>
      <c r="AR3270" s="12">
        <f t="shared" si="5030"/>
        <v>0</v>
      </c>
      <c r="AS3270" s="12">
        <f t="shared" si="5030"/>
        <v>0</v>
      </c>
      <c r="AT3270" s="12">
        <f t="shared" si="5030"/>
        <v>0</v>
      </c>
      <c r="AU3270" s="12">
        <f t="shared" si="5030"/>
        <v>0</v>
      </c>
      <c r="AV3270" s="12">
        <f t="shared" si="5030"/>
        <v>0</v>
      </c>
      <c r="AW3270" s="12">
        <v>0</v>
      </c>
      <c r="AX3270" s="12">
        <v>0</v>
      </c>
      <c r="AY3270" s="12">
        <f t="shared" ref="AY3270:BQ3270" si="5031">SUM(AY3271:AY3272)</f>
        <v>1000000</v>
      </c>
      <c r="AZ3270" s="12">
        <f t="shared" si="5031"/>
        <v>100000</v>
      </c>
      <c r="BA3270" s="12">
        <f t="shared" si="5031"/>
        <v>0</v>
      </c>
      <c r="BB3270" s="12">
        <f t="shared" si="5031"/>
        <v>0</v>
      </c>
      <c r="BC3270" s="12">
        <f t="shared" si="5031"/>
        <v>0</v>
      </c>
      <c r="BD3270" s="12">
        <f t="shared" si="5031"/>
        <v>0</v>
      </c>
      <c r="BE3270" s="12">
        <f t="shared" si="5031"/>
        <v>1100000</v>
      </c>
      <c r="BF3270" s="12">
        <f t="shared" si="5031"/>
        <v>0</v>
      </c>
      <c r="BG3270" s="12">
        <f t="shared" si="5031"/>
        <v>0</v>
      </c>
      <c r="BH3270" s="12">
        <f t="shared" si="5031"/>
        <v>100000</v>
      </c>
      <c r="BI3270" s="12">
        <f t="shared" si="5031"/>
        <v>0</v>
      </c>
      <c r="BJ3270" s="12">
        <f t="shared" si="5031"/>
        <v>0</v>
      </c>
      <c r="BK3270" s="12">
        <f t="shared" si="5031"/>
        <v>0</v>
      </c>
      <c r="BL3270" s="12">
        <f t="shared" si="5031"/>
        <v>0</v>
      </c>
      <c r="BM3270" s="12">
        <f t="shared" si="5031"/>
        <v>0</v>
      </c>
      <c r="BN3270" s="12">
        <f t="shared" si="5031"/>
        <v>0</v>
      </c>
      <c r="BO3270" s="12">
        <f t="shared" si="5031"/>
        <v>0</v>
      </c>
      <c r="BP3270" s="12">
        <f t="shared" si="5031"/>
        <v>0</v>
      </c>
      <c r="BQ3270" s="12">
        <f t="shared" si="5031"/>
        <v>0</v>
      </c>
      <c r="BR3270" s="12">
        <v>100000</v>
      </c>
      <c r="BS3270" s="12">
        <v>1000000</v>
      </c>
      <c r="BT3270" s="12" t="e">
        <f>IF(#REF!=0,"-",#REF!/#REF!*100)</f>
        <v>#REF!</v>
      </c>
    </row>
    <row r="3271" spans="1:72" ht="33.75" x14ac:dyDescent="0.25">
      <c r="A3271" s="4" t="s">
        <v>1154</v>
      </c>
      <c r="B3271" s="4" t="s">
        <v>1</v>
      </c>
      <c r="C3271" s="4" t="s">
        <v>12</v>
      </c>
      <c r="D3271" s="102" t="s">
        <v>1156</v>
      </c>
      <c r="E3271" s="113">
        <v>6143</v>
      </c>
      <c r="F3271" s="102" t="s">
        <v>1174</v>
      </c>
      <c r="G3271" s="98" t="s">
        <v>1663</v>
      </c>
      <c r="H3271" s="13" t="s">
        <v>1175</v>
      </c>
      <c r="I3271" s="14">
        <v>0</v>
      </c>
      <c r="J3271" s="14"/>
      <c r="K3271" s="14"/>
      <c r="L3271" s="14"/>
      <c r="M3271" s="14"/>
      <c r="N3271" s="14"/>
      <c r="O3271" s="14">
        <f t="shared" si="4999"/>
        <v>0</v>
      </c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>
        <v>0</v>
      </c>
      <c r="AC3271" s="14">
        <v>0</v>
      </c>
      <c r="AD3271" s="14">
        <v>0</v>
      </c>
      <c r="AE3271" s="14"/>
      <c r="AF3271" s="14"/>
      <c r="AG3271" s="14"/>
      <c r="AH3271" s="14"/>
      <c r="AI3271" s="14"/>
      <c r="AJ3271" s="14">
        <f t="shared" si="5000"/>
        <v>0</v>
      </c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>
        <v>0</v>
      </c>
      <c r="AX3271" s="14">
        <v>0</v>
      </c>
      <c r="AY3271" s="14">
        <v>0</v>
      </c>
      <c r="AZ3271" s="14">
        <v>100000</v>
      </c>
      <c r="BA3271" s="14"/>
      <c r="BB3271" s="14"/>
      <c r="BC3271" s="14"/>
      <c r="BD3271" s="14"/>
      <c r="BE3271" s="14">
        <f t="shared" si="5001"/>
        <v>100000</v>
      </c>
      <c r="BF3271" s="14"/>
      <c r="BG3271" s="14"/>
      <c r="BH3271" s="14">
        <v>100000</v>
      </c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>
        <v>100000</v>
      </c>
      <c r="BS3271" s="14">
        <v>0</v>
      </c>
      <c r="BT3271" s="14" t="e">
        <f>IF(#REF!=0,"-",#REF!/#REF!*100)</f>
        <v>#REF!</v>
      </c>
    </row>
    <row r="3272" spans="1:72" s="84" customFormat="1" ht="22.5" x14ac:dyDescent="0.25">
      <c r="A3272" s="85" t="s">
        <v>1154</v>
      </c>
      <c r="B3272" s="85" t="s">
        <v>1</v>
      </c>
      <c r="C3272" s="85" t="s">
        <v>12</v>
      </c>
      <c r="D3272" s="106" t="s">
        <v>1156</v>
      </c>
      <c r="E3272" s="114">
        <v>6143</v>
      </c>
      <c r="F3272" s="106" t="s">
        <v>1176</v>
      </c>
      <c r="G3272" s="99" t="s">
        <v>1665</v>
      </c>
      <c r="H3272" s="88" t="s">
        <v>1177</v>
      </c>
      <c r="I3272" s="87">
        <v>0</v>
      </c>
      <c r="J3272" s="87"/>
      <c r="K3272" s="87"/>
      <c r="L3272" s="87"/>
      <c r="M3272" s="87"/>
      <c r="N3272" s="87"/>
      <c r="O3272" s="87">
        <f t="shared" si="4999"/>
        <v>0</v>
      </c>
      <c r="P3272" s="87"/>
      <c r="Q3272" s="87"/>
      <c r="R3272" s="87"/>
      <c r="S3272" s="87"/>
      <c r="T3272" s="87"/>
      <c r="U3272" s="87"/>
      <c r="V3272" s="87"/>
      <c r="W3272" s="87"/>
      <c r="X3272" s="87"/>
      <c r="Y3272" s="87"/>
      <c r="Z3272" s="87"/>
      <c r="AA3272" s="87"/>
      <c r="AB3272" s="87">
        <v>0</v>
      </c>
      <c r="AC3272" s="87">
        <v>0</v>
      </c>
      <c r="AD3272" s="87">
        <v>0</v>
      </c>
      <c r="AE3272" s="87"/>
      <c r="AF3272" s="87"/>
      <c r="AG3272" s="87"/>
      <c r="AH3272" s="87"/>
      <c r="AI3272" s="87"/>
      <c r="AJ3272" s="87">
        <f t="shared" si="5000"/>
        <v>0</v>
      </c>
      <c r="AK3272" s="87"/>
      <c r="AL3272" s="87"/>
      <c r="AM3272" s="87"/>
      <c r="AN3272" s="87"/>
      <c r="AO3272" s="87"/>
      <c r="AP3272" s="87"/>
      <c r="AQ3272" s="87"/>
      <c r="AR3272" s="87"/>
      <c r="AS3272" s="87"/>
      <c r="AT3272" s="87"/>
      <c r="AU3272" s="87"/>
      <c r="AV3272" s="87"/>
      <c r="AW3272" s="87">
        <v>0</v>
      </c>
      <c r="AX3272" s="87">
        <v>0</v>
      </c>
      <c r="AY3272" s="87">
        <v>1000000</v>
      </c>
      <c r="AZ3272" s="87"/>
      <c r="BA3272" s="87"/>
      <c r="BB3272" s="87"/>
      <c r="BC3272" s="87"/>
      <c r="BD3272" s="87"/>
      <c r="BE3272" s="87">
        <f t="shared" si="5001"/>
        <v>1000000</v>
      </c>
      <c r="BF3272" s="87"/>
      <c r="BG3272" s="87"/>
      <c r="BH3272" s="87"/>
      <c r="BI3272" s="87"/>
      <c r="BJ3272" s="87"/>
      <c r="BK3272" s="87"/>
      <c r="BL3272" s="87"/>
      <c r="BM3272" s="87"/>
      <c r="BN3272" s="87"/>
      <c r="BO3272" s="87"/>
      <c r="BP3272" s="87"/>
      <c r="BQ3272" s="87"/>
      <c r="BR3272" s="87">
        <v>0</v>
      </c>
      <c r="BS3272" s="87">
        <v>1000000</v>
      </c>
      <c r="BT3272" s="14" t="e">
        <f>IF(#REF!=0,"-",#REF!/#REF!*100)</f>
        <v>#REF!</v>
      </c>
    </row>
    <row r="3273" spans="1:72" x14ac:dyDescent="0.25">
      <c r="A3273" s="4" t="s">
        <v>1154</v>
      </c>
      <c r="B3273" s="4" t="s">
        <v>1</v>
      </c>
      <c r="C3273" s="4" t="s">
        <v>12</v>
      </c>
      <c r="D3273" s="102" t="s">
        <v>1156</v>
      </c>
      <c r="E3273" s="113">
        <v>6148</v>
      </c>
      <c r="F3273" s="102"/>
      <c r="G3273" s="98" t="s">
        <v>1666</v>
      </c>
      <c r="H3273" s="13" t="s">
        <v>45</v>
      </c>
      <c r="I3273" s="14">
        <v>0</v>
      </c>
      <c r="J3273" s="14"/>
      <c r="K3273" s="14"/>
      <c r="L3273" s="14"/>
      <c r="M3273" s="14"/>
      <c r="N3273" s="14"/>
      <c r="O3273" s="14">
        <f t="shared" si="4999"/>
        <v>0</v>
      </c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>
        <v>0</v>
      </c>
      <c r="AC3273" s="14">
        <v>0</v>
      </c>
      <c r="AD3273" s="14">
        <v>0</v>
      </c>
      <c r="AE3273" s="14"/>
      <c r="AF3273" s="14"/>
      <c r="AG3273" s="14"/>
      <c r="AH3273" s="14"/>
      <c r="AI3273" s="14"/>
      <c r="AJ3273" s="14">
        <f t="shared" si="5000"/>
        <v>0</v>
      </c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>
        <v>0</v>
      </c>
      <c r="AX3273" s="14">
        <v>0</v>
      </c>
      <c r="AY3273" s="14">
        <v>0</v>
      </c>
      <c r="AZ3273" s="14"/>
      <c r="BA3273" s="14"/>
      <c r="BB3273" s="14"/>
      <c r="BC3273" s="14"/>
      <c r="BD3273" s="14"/>
      <c r="BE3273" s="14">
        <f t="shared" si="5001"/>
        <v>0</v>
      </c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>
        <v>0</v>
      </c>
      <c r="BS3273" s="14">
        <v>0</v>
      </c>
      <c r="BT3273" s="14" t="e">
        <f>IF(#REF!=0,"-",#REF!/#REF!*100)</f>
        <v>#REF!</v>
      </c>
    </row>
    <row r="3274" spans="1:72" ht="33.75" x14ac:dyDescent="0.25">
      <c r="A3274" s="1" t="s">
        <v>0</v>
      </c>
      <c r="B3274" s="1" t="s">
        <v>0</v>
      </c>
      <c r="C3274" s="1" t="s">
        <v>0</v>
      </c>
      <c r="D3274" s="101" t="s">
        <v>0</v>
      </c>
      <c r="E3274" s="101" t="s">
        <v>0</v>
      </c>
      <c r="F3274" s="101" t="s">
        <v>0</v>
      </c>
      <c r="G3274" s="2" t="s">
        <v>0</v>
      </c>
      <c r="H3274" s="10" t="s">
        <v>97</v>
      </c>
      <c r="I3274" s="11">
        <f t="shared" ref="I3274:X3276" si="5032">SUM(I3275)</f>
        <v>0</v>
      </c>
      <c r="J3274" s="11">
        <f t="shared" si="5032"/>
        <v>0</v>
      </c>
      <c r="K3274" s="11">
        <f t="shared" si="5032"/>
        <v>0</v>
      </c>
      <c r="L3274" s="11">
        <f t="shared" si="5032"/>
        <v>0</v>
      </c>
      <c r="M3274" s="11">
        <f t="shared" si="5032"/>
        <v>0</v>
      </c>
      <c r="N3274" s="11">
        <f t="shared" si="5032"/>
        <v>0</v>
      </c>
      <c r="O3274" s="11">
        <f t="shared" si="5032"/>
        <v>0</v>
      </c>
      <c r="P3274" s="11">
        <f t="shared" si="5032"/>
        <v>0</v>
      </c>
      <c r="Q3274" s="11">
        <f t="shared" si="5032"/>
        <v>0</v>
      </c>
      <c r="R3274" s="11">
        <f t="shared" si="5032"/>
        <v>0</v>
      </c>
      <c r="S3274" s="11">
        <f t="shared" si="5032"/>
        <v>0</v>
      </c>
      <c r="T3274" s="11">
        <f t="shared" si="5032"/>
        <v>0</v>
      </c>
      <c r="U3274" s="11">
        <f t="shared" si="5032"/>
        <v>0</v>
      </c>
      <c r="V3274" s="11">
        <f t="shared" si="5032"/>
        <v>0</v>
      </c>
      <c r="W3274" s="11">
        <f t="shared" si="5032"/>
        <v>0</v>
      </c>
      <c r="X3274" s="11">
        <f t="shared" si="5032"/>
        <v>0</v>
      </c>
      <c r="Y3274" s="11">
        <f t="shared" ref="J3274:AA3276" si="5033">SUM(Y3275)</f>
        <v>0</v>
      </c>
      <c r="Z3274" s="11">
        <f t="shared" si="5033"/>
        <v>0</v>
      </c>
      <c r="AA3274" s="11">
        <f t="shared" si="5033"/>
        <v>0</v>
      </c>
      <c r="AB3274" s="11">
        <v>0</v>
      </c>
      <c r="AC3274" s="11">
        <v>0</v>
      </c>
      <c r="AD3274" s="11">
        <f t="shared" ref="AD3274:AS3276" si="5034">SUM(AD3275)</f>
        <v>0</v>
      </c>
      <c r="AE3274" s="11">
        <f t="shared" si="5034"/>
        <v>0</v>
      </c>
      <c r="AF3274" s="11">
        <f t="shared" si="5034"/>
        <v>0</v>
      </c>
      <c r="AG3274" s="11">
        <f t="shared" si="5034"/>
        <v>0</v>
      </c>
      <c r="AH3274" s="11">
        <f t="shared" si="5034"/>
        <v>0</v>
      </c>
      <c r="AI3274" s="11">
        <f t="shared" si="5034"/>
        <v>0</v>
      </c>
      <c r="AJ3274" s="11">
        <f t="shared" si="5034"/>
        <v>0</v>
      </c>
      <c r="AK3274" s="11">
        <f t="shared" si="5034"/>
        <v>0</v>
      </c>
      <c r="AL3274" s="11">
        <f t="shared" si="5034"/>
        <v>0</v>
      </c>
      <c r="AM3274" s="11">
        <f t="shared" si="5034"/>
        <v>0</v>
      </c>
      <c r="AN3274" s="11">
        <f t="shared" si="5034"/>
        <v>0</v>
      </c>
      <c r="AO3274" s="11">
        <f t="shared" si="5034"/>
        <v>0</v>
      </c>
      <c r="AP3274" s="11">
        <f t="shared" si="5034"/>
        <v>0</v>
      </c>
      <c r="AQ3274" s="11">
        <f t="shared" si="5034"/>
        <v>0</v>
      </c>
      <c r="AR3274" s="11">
        <f t="shared" si="5034"/>
        <v>0</v>
      </c>
      <c r="AS3274" s="11">
        <f t="shared" si="5034"/>
        <v>0</v>
      </c>
      <c r="AT3274" s="11">
        <f t="shared" ref="AE3274:AV3276" si="5035">SUM(AT3275)</f>
        <v>0</v>
      </c>
      <c r="AU3274" s="11">
        <f t="shared" si="5035"/>
        <v>0</v>
      </c>
      <c r="AV3274" s="11">
        <f t="shared" si="5035"/>
        <v>0</v>
      </c>
      <c r="AW3274" s="11">
        <v>0</v>
      </c>
      <c r="AX3274" s="11">
        <v>0</v>
      </c>
      <c r="AY3274" s="11">
        <f t="shared" ref="AY3274:BN3276" si="5036">SUM(AY3275)</f>
        <v>0</v>
      </c>
      <c r="AZ3274" s="11">
        <f t="shared" si="5036"/>
        <v>0</v>
      </c>
      <c r="BA3274" s="11">
        <f t="shared" si="5036"/>
        <v>0</v>
      </c>
      <c r="BB3274" s="11">
        <f t="shared" si="5036"/>
        <v>0</v>
      </c>
      <c r="BC3274" s="11">
        <f t="shared" si="5036"/>
        <v>0</v>
      </c>
      <c r="BD3274" s="11">
        <f t="shared" si="5036"/>
        <v>0</v>
      </c>
      <c r="BE3274" s="11">
        <f t="shared" si="5036"/>
        <v>0</v>
      </c>
      <c r="BF3274" s="11">
        <f t="shared" si="5036"/>
        <v>0</v>
      </c>
      <c r="BG3274" s="11">
        <f t="shared" si="5036"/>
        <v>0</v>
      </c>
      <c r="BH3274" s="11">
        <f t="shared" si="5036"/>
        <v>0</v>
      </c>
      <c r="BI3274" s="11">
        <f t="shared" si="5036"/>
        <v>0</v>
      </c>
      <c r="BJ3274" s="11">
        <f t="shared" si="5036"/>
        <v>0</v>
      </c>
      <c r="BK3274" s="11">
        <f t="shared" si="5036"/>
        <v>0</v>
      </c>
      <c r="BL3274" s="11">
        <f t="shared" si="5036"/>
        <v>0</v>
      </c>
      <c r="BM3274" s="11">
        <f t="shared" si="5036"/>
        <v>0</v>
      </c>
      <c r="BN3274" s="11">
        <f t="shared" si="5036"/>
        <v>0</v>
      </c>
      <c r="BO3274" s="11">
        <f t="shared" ref="AZ3274:BQ3276" si="5037">SUM(BO3275)</f>
        <v>0</v>
      </c>
      <c r="BP3274" s="11">
        <f t="shared" si="5037"/>
        <v>0</v>
      </c>
      <c r="BQ3274" s="11">
        <f t="shared" si="5037"/>
        <v>0</v>
      </c>
      <c r="BR3274" s="11">
        <v>0</v>
      </c>
      <c r="BS3274" s="11">
        <v>0</v>
      </c>
      <c r="BT3274" s="11" t="e">
        <f>IF(#REF!=0,"-",#REF!/#REF!*100)</f>
        <v>#REF!</v>
      </c>
    </row>
    <row r="3275" spans="1:72" x14ac:dyDescent="0.25">
      <c r="A3275" s="4" t="s">
        <v>1154</v>
      </c>
      <c r="B3275" s="4" t="s">
        <v>1</v>
      </c>
      <c r="C3275" s="4" t="s">
        <v>12</v>
      </c>
      <c r="D3275" s="102" t="s">
        <v>1156</v>
      </c>
      <c r="E3275" s="101" t="s">
        <v>98</v>
      </c>
      <c r="F3275" s="101" t="s">
        <v>0</v>
      </c>
      <c r="G3275" s="2" t="s">
        <v>0</v>
      </c>
      <c r="H3275" s="2" t="s">
        <v>99</v>
      </c>
      <c r="I3275" s="12">
        <f t="shared" si="5032"/>
        <v>0</v>
      </c>
      <c r="J3275" s="12">
        <f t="shared" si="5033"/>
        <v>0</v>
      </c>
      <c r="K3275" s="12">
        <f t="shared" si="5033"/>
        <v>0</v>
      </c>
      <c r="L3275" s="12">
        <f t="shared" si="5033"/>
        <v>0</v>
      </c>
      <c r="M3275" s="12">
        <f t="shared" si="5033"/>
        <v>0</v>
      </c>
      <c r="N3275" s="12">
        <f t="shared" si="5033"/>
        <v>0</v>
      </c>
      <c r="O3275" s="12">
        <f t="shared" si="5033"/>
        <v>0</v>
      </c>
      <c r="P3275" s="12">
        <f t="shared" si="5033"/>
        <v>0</v>
      </c>
      <c r="Q3275" s="12">
        <f t="shared" si="5033"/>
        <v>0</v>
      </c>
      <c r="R3275" s="12">
        <f t="shared" si="5033"/>
        <v>0</v>
      </c>
      <c r="S3275" s="12">
        <f t="shared" si="5033"/>
        <v>0</v>
      </c>
      <c r="T3275" s="12">
        <f t="shared" si="5033"/>
        <v>0</v>
      </c>
      <c r="U3275" s="12">
        <f t="shared" si="5033"/>
        <v>0</v>
      </c>
      <c r="V3275" s="12">
        <f t="shared" si="5033"/>
        <v>0</v>
      </c>
      <c r="W3275" s="12">
        <f t="shared" si="5033"/>
        <v>0</v>
      </c>
      <c r="X3275" s="12">
        <f t="shared" si="5033"/>
        <v>0</v>
      </c>
      <c r="Y3275" s="12">
        <f t="shared" si="5033"/>
        <v>0</v>
      </c>
      <c r="Z3275" s="12">
        <f t="shared" si="5033"/>
        <v>0</v>
      </c>
      <c r="AA3275" s="12">
        <f t="shared" si="5033"/>
        <v>0</v>
      </c>
      <c r="AB3275" s="12">
        <v>0</v>
      </c>
      <c r="AC3275" s="12">
        <v>0</v>
      </c>
      <c r="AD3275" s="12">
        <f t="shared" si="5034"/>
        <v>0</v>
      </c>
      <c r="AE3275" s="12">
        <f t="shared" si="5035"/>
        <v>0</v>
      </c>
      <c r="AF3275" s="12">
        <f t="shared" si="5035"/>
        <v>0</v>
      </c>
      <c r="AG3275" s="12">
        <f t="shared" si="5035"/>
        <v>0</v>
      </c>
      <c r="AH3275" s="12">
        <f t="shared" si="5035"/>
        <v>0</v>
      </c>
      <c r="AI3275" s="12">
        <f t="shared" si="5035"/>
        <v>0</v>
      </c>
      <c r="AJ3275" s="12">
        <f t="shared" si="5035"/>
        <v>0</v>
      </c>
      <c r="AK3275" s="12">
        <f t="shared" si="5035"/>
        <v>0</v>
      </c>
      <c r="AL3275" s="12">
        <f t="shared" si="5035"/>
        <v>0</v>
      </c>
      <c r="AM3275" s="12">
        <f t="shared" si="5035"/>
        <v>0</v>
      </c>
      <c r="AN3275" s="12">
        <f t="shared" si="5035"/>
        <v>0</v>
      </c>
      <c r="AO3275" s="12">
        <f t="shared" si="5035"/>
        <v>0</v>
      </c>
      <c r="AP3275" s="12">
        <f t="shared" si="5035"/>
        <v>0</v>
      </c>
      <c r="AQ3275" s="12">
        <f t="shared" si="5035"/>
        <v>0</v>
      </c>
      <c r="AR3275" s="12">
        <f t="shared" si="5035"/>
        <v>0</v>
      </c>
      <c r="AS3275" s="12">
        <f t="shared" si="5035"/>
        <v>0</v>
      </c>
      <c r="AT3275" s="12">
        <f t="shared" si="5035"/>
        <v>0</v>
      </c>
      <c r="AU3275" s="12">
        <f t="shared" si="5035"/>
        <v>0</v>
      </c>
      <c r="AV3275" s="12">
        <f t="shared" si="5035"/>
        <v>0</v>
      </c>
      <c r="AW3275" s="12">
        <v>0</v>
      </c>
      <c r="AX3275" s="12">
        <v>0</v>
      </c>
      <c r="AY3275" s="12">
        <f t="shared" si="5036"/>
        <v>0</v>
      </c>
      <c r="AZ3275" s="12">
        <f t="shared" si="5037"/>
        <v>0</v>
      </c>
      <c r="BA3275" s="12">
        <f t="shared" si="5037"/>
        <v>0</v>
      </c>
      <c r="BB3275" s="12">
        <f t="shared" si="5037"/>
        <v>0</v>
      </c>
      <c r="BC3275" s="12">
        <f t="shared" si="5037"/>
        <v>0</v>
      </c>
      <c r="BD3275" s="12">
        <f t="shared" si="5037"/>
        <v>0</v>
      </c>
      <c r="BE3275" s="12">
        <f t="shared" si="5037"/>
        <v>0</v>
      </c>
      <c r="BF3275" s="12">
        <f t="shared" si="5037"/>
        <v>0</v>
      </c>
      <c r="BG3275" s="12">
        <f t="shared" si="5037"/>
        <v>0</v>
      </c>
      <c r="BH3275" s="12">
        <f t="shared" si="5037"/>
        <v>0</v>
      </c>
      <c r="BI3275" s="12">
        <f t="shared" si="5037"/>
        <v>0</v>
      </c>
      <c r="BJ3275" s="12">
        <f t="shared" si="5037"/>
        <v>0</v>
      </c>
      <c r="BK3275" s="12">
        <f t="shared" si="5037"/>
        <v>0</v>
      </c>
      <c r="BL3275" s="12">
        <f t="shared" si="5037"/>
        <v>0</v>
      </c>
      <c r="BM3275" s="12">
        <f t="shared" si="5037"/>
        <v>0</v>
      </c>
      <c r="BN3275" s="12">
        <f t="shared" si="5037"/>
        <v>0</v>
      </c>
      <c r="BO3275" s="12">
        <f t="shared" si="5037"/>
        <v>0</v>
      </c>
      <c r="BP3275" s="12">
        <f t="shared" si="5037"/>
        <v>0</v>
      </c>
      <c r="BQ3275" s="12">
        <f t="shared" si="5037"/>
        <v>0</v>
      </c>
      <c r="BR3275" s="12">
        <v>0</v>
      </c>
      <c r="BS3275" s="12">
        <v>0</v>
      </c>
      <c r="BT3275" s="12" t="e">
        <f>IF(#REF!=0,"-",#REF!/#REF!*100)</f>
        <v>#REF!</v>
      </c>
    </row>
    <row r="3276" spans="1:72" ht="22.5" x14ac:dyDescent="0.25">
      <c r="A3276" s="1" t="s">
        <v>1154</v>
      </c>
      <c r="B3276" s="1" t="s">
        <v>1</v>
      </c>
      <c r="C3276" s="1" t="s">
        <v>12</v>
      </c>
      <c r="D3276" s="105" t="s">
        <v>1156</v>
      </c>
      <c r="E3276" s="105" t="s">
        <v>100</v>
      </c>
      <c r="F3276" s="102" t="s">
        <v>0</v>
      </c>
      <c r="G3276" s="13" t="s">
        <v>0</v>
      </c>
      <c r="H3276" s="2" t="s">
        <v>101</v>
      </c>
      <c r="I3276" s="12">
        <f t="shared" si="5032"/>
        <v>0</v>
      </c>
      <c r="J3276" s="12">
        <f t="shared" si="5033"/>
        <v>0</v>
      </c>
      <c r="K3276" s="12">
        <f t="shared" si="5033"/>
        <v>0</v>
      </c>
      <c r="L3276" s="12">
        <f t="shared" si="5033"/>
        <v>0</v>
      </c>
      <c r="M3276" s="12">
        <f t="shared" si="5033"/>
        <v>0</v>
      </c>
      <c r="N3276" s="12">
        <f t="shared" si="5033"/>
        <v>0</v>
      </c>
      <c r="O3276" s="12">
        <f t="shared" si="5033"/>
        <v>0</v>
      </c>
      <c r="P3276" s="12">
        <f t="shared" si="5033"/>
        <v>0</v>
      </c>
      <c r="Q3276" s="12">
        <f t="shared" si="5033"/>
        <v>0</v>
      </c>
      <c r="R3276" s="12">
        <f t="shared" si="5033"/>
        <v>0</v>
      </c>
      <c r="S3276" s="12">
        <f t="shared" si="5033"/>
        <v>0</v>
      </c>
      <c r="T3276" s="12">
        <f t="shared" si="5033"/>
        <v>0</v>
      </c>
      <c r="U3276" s="12">
        <f t="shared" si="5033"/>
        <v>0</v>
      </c>
      <c r="V3276" s="12">
        <f t="shared" si="5033"/>
        <v>0</v>
      </c>
      <c r="W3276" s="12">
        <f t="shared" si="5033"/>
        <v>0</v>
      </c>
      <c r="X3276" s="12">
        <f t="shared" si="5033"/>
        <v>0</v>
      </c>
      <c r="Y3276" s="12">
        <f t="shared" si="5033"/>
        <v>0</v>
      </c>
      <c r="Z3276" s="12">
        <f t="shared" si="5033"/>
        <v>0</v>
      </c>
      <c r="AA3276" s="12">
        <f t="shared" si="5033"/>
        <v>0</v>
      </c>
      <c r="AB3276" s="12">
        <v>0</v>
      </c>
      <c r="AC3276" s="12">
        <v>0</v>
      </c>
      <c r="AD3276" s="12">
        <f t="shared" si="5034"/>
        <v>0</v>
      </c>
      <c r="AE3276" s="12">
        <f t="shared" si="5035"/>
        <v>0</v>
      </c>
      <c r="AF3276" s="12">
        <f t="shared" si="5035"/>
        <v>0</v>
      </c>
      <c r="AG3276" s="12">
        <f t="shared" si="5035"/>
        <v>0</v>
      </c>
      <c r="AH3276" s="12">
        <f t="shared" si="5035"/>
        <v>0</v>
      </c>
      <c r="AI3276" s="12">
        <f t="shared" si="5035"/>
        <v>0</v>
      </c>
      <c r="AJ3276" s="12">
        <f t="shared" si="5035"/>
        <v>0</v>
      </c>
      <c r="AK3276" s="12">
        <f t="shared" si="5035"/>
        <v>0</v>
      </c>
      <c r="AL3276" s="12">
        <f t="shared" si="5035"/>
        <v>0</v>
      </c>
      <c r="AM3276" s="12">
        <f t="shared" si="5035"/>
        <v>0</v>
      </c>
      <c r="AN3276" s="12">
        <f t="shared" si="5035"/>
        <v>0</v>
      </c>
      <c r="AO3276" s="12">
        <f t="shared" si="5035"/>
        <v>0</v>
      </c>
      <c r="AP3276" s="12">
        <f t="shared" si="5035"/>
        <v>0</v>
      </c>
      <c r="AQ3276" s="12">
        <f t="shared" si="5035"/>
        <v>0</v>
      </c>
      <c r="AR3276" s="12">
        <f t="shared" si="5035"/>
        <v>0</v>
      </c>
      <c r="AS3276" s="12">
        <f t="shared" si="5035"/>
        <v>0</v>
      </c>
      <c r="AT3276" s="12">
        <f t="shared" si="5035"/>
        <v>0</v>
      </c>
      <c r="AU3276" s="12">
        <f t="shared" si="5035"/>
        <v>0</v>
      </c>
      <c r="AV3276" s="12">
        <f t="shared" si="5035"/>
        <v>0</v>
      </c>
      <c r="AW3276" s="12">
        <v>0</v>
      </c>
      <c r="AX3276" s="12">
        <v>0</v>
      </c>
      <c r="AY3276" s="12">
        <f t="shared" si="5036"/>
        <v>0</v>
      </c>
      <c r="AZ3276" s="12">
        <f t="shared" si="5037"/>
        <v>0</v>
      </c>
      <c r="BA3276" s="12">
        <f t="shared" si="5037"/>
        <v>0</v>
      </c>
      <c r="BB3276" s="12">
        <f t="shared" si="5037"/>
        <v>0</v>
      </c>
      <c r="BC3276" s="12">
        <f t="shared" si="5037"/>
        <v>0</v>
      </c>
      <c r="BD3276" s="12">
        <f t="shared" si="5037"/>
        <v>0</v>
      </c>
      <c r="BE3276" s="12">
        <f t="shared" si="5037"/>
        <v>0</v>
      </c>
      <c r="BF3276" s="12">
        <f t="shared" si="5037"/>
        <v>0</v>
      </c>
      <c r="BG3276" s="12">
        <f t="shared" si="5037"/>
        <v>0</v>
      </c>
      <c r="BH3276" s="12">
        <f t="shared" si="5037"/>
        <v>0</v>
      </c>
      <c r="BI3276" s="12">
        <f t="shared" si="5037"/>
        <v>0</v>
      </c>
      <c r="BJ3276" s="12">
        <f t="shared" si="5037"/>
        <v>0</v>
      </c>
      <c r="BK3276" s="12">
        <f t="shared" si="5037"/>
        <v>0</v>
      </c>
      <c r="BL3276" s="12">
        <f t="shared" si="5037"/>
        <v>0</v>
      </c>
      <c r="BM3276" s="12">
        <f t="shared" si="5037"/>
        <v>0</v>
      </c>
      <c r="BN3276" s="12">
        <f t="shared" si="5037"/>
        <v>0</v>
      </c>
      <c r="BO3276" s="12">
        <f t="shared" si="5037"/>
        <v>0</v>
      </c>
      <c r="BP3276" s="12">
        <f t="shared" si="5037"/>
        <v>0</v>
      </c>
      <c r="BQ3276" s="12">
        <f t="shared" si="5037"/>
        <v>0</v>
      </c>
      <c r="BR3276" s="12">
        <v>0</v>
      </c>
      <c r="BS3276" s="12">
        <v>0</v>
      </c>
      <c r="BT3276" s="12" t="e">
        <f>IF(#REF!=0,"-",#REF!/#REF!*100)</f>
        <v>#REF!</v>
      </c>
    </row>
    <row r="3277" spans="1:72" x14ac:dyDescent="0.25">
      <c r="A3277" s="4" t="s">
        <v>1154</v>
      </c>
      <c r="B3277" s="4" t="s">
        <v>1</v>
      </c>
      <c r="C3277" s="4" t="s">
        <v>12</v>
      </c>
      <c r="D3277" s="102" t="s">
        <v>1156</v>
      </c>
      <c r="E3277" s="113">
        <v>6151</v>
      </c>
      <c r="F3277" s="102" t="s">
        <v>1178</v>
      </c>
      <c r="G3277" s="98" t="s">
        <v>1666</v>
      </c>
      <c r="H3277" s="13" t="s">
        <v>102</v>
      </c>
      <c r="I3277" s="14">
        <v>0</v>
      </c>
      <c r="J3277" s="14"/>
      <c r="K3277" s="14"/>
      <c r="L3277" s="14"/>
      <c r="M3277" s="14"/>
      <c r="N3277" s="14"/>
      <c r="O3277" s="14">
        <f t="shared" si="4999"/>
        <v>0</v>
      </c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>
        <v>0</v>
      </c>
      <c r="AC3277" s="14">
        <v>0</v>
      </c>
      <c r="AD3277" s="14">
        <v>0</v>
      </c>
      <c r="AE3277" s="14"/>
      <c r="AF3277" s="14"/>
      <c r="AG3277" s="14"/>
      <c r="AH3277" s="14"/>
      <c r="AI3277" s="14"/>
      <c r="AJ3277" s="14">
        <f t="shared" si="5000"/>
        <v>0</v>
      </c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>
        <v>0</v>
      </c>
      <c r="AX3277" s="14">
        <v>0</v>
      </c>
      <c r="AY3277" s="14">
        <v>0</v>
      </c>
      <c r="AZ3277" s="14"/>
      <c r="BA3277" s="14"/>
      <c r="BB3277" s="14"/>
      <c r="BC3277" s="14"/>
      <c r="BD3277" s="14"/>
      <c r="BE3277" s="14">
        <f t="shared" si="5001"/>
        <v>0</v>
      </c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>
        <v>0</v>
      </c>
      <c r="BS3277" s="14">
        <v>0</v>
      </c>
      <c r="BT3277" s="14" t="e">
        <f>IF(#REF!=0,"-",#REF!/#REF!*100)</f>
        <v>#REF!</v>
      </c>
    </row>
    <row r="3278" spans="1:72" ht="33.75" x14ac:dyDescent="0.25">
      <c r="A3278" s="1" t="s">
        <v>0</v>
      </c>
      <c r="B3278" s="1" t="s">
        <v>0</v>
      </c>
      <c r="C3278" s="1" t="s">
        <v>0</v>
      </c>
      <c r="D3278" s="101" t="s">
        <v>0</v>
      </c>
      <c r="E3278" s="101" t="s">
        <v>0</v>
      </c>
      <c r="F3278" s="101" t="s">
        <v>0</v>
      </c>
      <c r="G3278" s="2" t="s">
        <v>0</v>
      </c>
      <c r="H3278" s="10" t="s">
        <v>47</v>
      </c>
      <c r="I3278" s="11">
        <f t="shared" ref="I3278:AA3278" si="5038">SUM(I3279)</f>
        <v>0</v>
      </c>
      <c r="J3278" s="11">
        <f t="shared" si="5038"/>
        <v>0</v>
      </c>
      <c r="K3278" s="11">
        <f t="shared" si="5038"/>
        <v>0</v>
      </c>
      <c r="L3278" s="11">
        <f t="shared" si="5038"/>
        <v>0</v>
      </c>
      <c r="M3278" s="11">
        <f t="shared" si="5038"/>
        <v>0</v>
      </c>
      <c r="N3278" s="11">
        <f t="shared" si="5038"/>
        <v>0</v>
      </c>
      <c r="O3278" s="11">
        <f t="shared" si="5038"/>
        <v>0</v>
      </c>
      <c r="P3278" s="11">
        <f t="shared" si="5038"/>
        <v>0</v>
      </c>
      <c r="Q3278" s="11">
        <f t="shared" si="5038"/>
        <v>0</v>
      </c>
      <c r="R3278" s="11">
        <f t="shared" si="5038"/>
        <v>0</v>
      </c>
      <c r="S3278" s="11">
        <f t="shared" si="5038"/>
        <v>0</v>
      </c>
      <c r="T3278" s="11">
        <f t="shared" si="5038"/>
        <v>0</v>
      </c>
      <c r="U3278" s="11">
        <f t="shared" si="5038"/>
        <v>0</v>
      </c>
      <c r="V3278" s="11">
        <f t="shared" si="5038"/>
        <v>0</v>
      </c>
      <c r="W3278" s="11">
        <f t="shared" si="5038"/>
        <v>0</v>
      </c>
      <c r="X3278" s="11">
        <f t="shared" si="5038"/>
        <v>0</v>
      </c>
      <c r="Y3278" s="11">
        <f t="shared" si="5038"/>
        <v>0</v>
      </c>
      <c r="Z3278" s="11">
        <f t="shared" si="5038"/>
        <v>0</v>
      </c>
      <c r="AA3278" s="11">
        <f t="shared" si="5038"/>
        <v>0</v>
      </c>
      <c r="AB3278" s="11">
        <v>0</v>
      </c>
      <c r="AC3278" s="11">
        <v>0</v>
      </c>
      <c r="AD3278" s="11">
        <f t="shared" ref="AD3278:AV3278" si="5039">SUM(AD3279)</f>
        <v>0</v>
      </c>
      <c r="AE3278" s="11">
        <f t="shared" si="5039"/>
        <v>0</v>
      </c>
      <c r="AF3278" s="11">
        <f t="shared" si="5039"/>
        <v>0</v>
      </c>
      <c r="AG3278" s="11">
        <f t="shared" si="5039"/>
        <v>0</v>
      </c>
      <c r="AH3278" s="11">
        <f t="shared" si="5039"/>
        <v>0</v>
      </c>
      <c r="AI3278" s="11">
        <f t="shared" si="5039"/>
        <v>0</v>
      </c>
      <c r="AJ3278" s="11">
        <f t="shared" si="5039"/>
        <v>0</v>
      </c>
      <c r="AK3278" s="11">
        <f t="shared" si="5039"/>
        <v>0</v>
      </c>
      <c r="AL3278" s="11">
        <f t="shared" si="5039"/>
        <v>0</v>
      </c>
      <c r="AM3278" s="11">
        <f t="shared" si="5039"/>
        <v>0</v>
      </c>
      <c r="AN3278" s="11">
        <f t="shared" si="5039"/>
        <v>0</v>
      </c>
      <c r="AO3278" s="11">
        <f t="shared" si="5039"/>
        <v>0</v>
      </c>
      <c r="AP3278" s="11">
        <f t="shared" si="5039"/>
        <v>0</v>
      </c>
      <c r="AQ3278" s="11">
        <f t="shared" si="5039"/>
        <v>0</v>
      </c>
      <c r="AR3278" s="11">
        <f t="shared" si="5039"/>
        <v>0</v>
      </c>
      <c r="AS3278" s="11">
        <f t="shared" si="5039"/>
        <v>0</v>
      </c>
      <c r="AT3278" s="11">
        <f t="shared" si="5039"/>
        <v>0</v>
      </c>
      <c r="AU3278" s="11">
        <f t="shared" si="5039"/>
        <v>0</v>
      </c>
      <c r="AV3278" s="11">
        <f t="shared" si="5039"/>
        <v>0</v>
      </c>
      <c r="AW3278" s="11">
        <v>0</v>
      </c>
      <c r="AX3278" s="11">
        <v>0</v>
      </c>
      <c r="AY3278" s="11">
        <f t="shared" ref="AY3278:BQ3278" si="5040">SUM(AY3279)</f>
        <v>0</v>
      </c>
      <c r="AZ3278" s="11">
        <f t="shared" si="5040"/>
        <v>0</v>
      </c>
      <c r="BA3278" s="11">
        <f t="shared" si="5040"/>
        <v>0</v>
      </c>
      <c r="BB3278" s="11">
        <f t="shared" si="5040"/>
        <v>0</v>
      </c>
      <c r="BC3278" s="11">
        <f t="shared" si="5040"/>
        <v>0</v>
      </c>
      <c r="BD3278" s="11">
        <f t="shared" si="5040"/>
        <v>0</v>
      </c>
      <c r="BE3278" s="11">
        <f t="shared" si="5040"/>
        <v>0</v>
      </c>
      <c r="BF3278" s="11">
        <f t="shared" si="5040"/>
        <v>0</v>
      </c>
      <c r="BG3278" s="11">
        <f t="shared" si="5040"/>
        <v>0</v>
      </c>
      <c r="BH3278" s="11">
        <f t="shared" si="5040"/>
        <v>0</v>
      </c>
      <c r="BI3278" s="11">
        <f t="shared" si="5040"/>
        <v>0</v>
      </c>
      <c r="BJ3278" s="11">
        <f t="shared" si="5040"/>
        <v>0</v>
      </c>
      <c r="BK3278" s="11">
        <f t="shared" si="5040"/>
        <v>0</v>
      </c>
      <c r="BL3278" s="11">
        <f t="shared" si="5040"/>
        <v>0</v>
      </c>
      <c r="BM3278" s="11">
        <f t="shared" si="5040"/>
        <v>0</v>
      </c>
      <c r="BN3278" s="11">
        <f t="shared" si="5040"/>
        <v>0</v>
      </c>
      <c r="BO3278" s="11">
        <f t="shared" si="5040"/>
        <v>0</v>
      </c>
      <c r="BP3278" s="11">
        <f t="shared" si="5040"/>
        <v>0</v>
      </c>
      <c r="BQ3278" s="11">
        <f t="shared" si="5040"/>
        <v>0</v>
      </c>
      <c r="BR3278" s="11">
        <v>0</v>
      </c>
      <c r="BS3278" s="11">
        <v>0</v>
      </c>
      <c r="BT3278" s="11" t="e">
        <f>IF(#REF!=0,"-",#REF!/#REF!*100)</f>
        <v>#REF!</v>
      </c>
    </row>
    <row r="3279" spans="1:72" x14ac:dyDescent="0.25">
      <c r="A3279" s="4" t="s">
        <v>1154</v>
      </c>
      <c r="B3279" s="4" t="s">
        <v>1</v>
      </c>
      <c r="C3279" s="4" t="s">
        <v>12</v>
      </c>
      <c r="D3279" s="102" t="s">
        <v>1156</v>
      </c>
      <c r="E3279" s="101" t="s">
        <v>48</v>
      </c>
      <c r="F3279" s="101" t="s">
        <v>0</v>
      </c>
      <c r="G3279" s="2" t="s">
        <v>0</v>
      </c>
      <c r="H3279" s="2" t="s">
        <v>49</v>
      </c>
      <c r="I3279" s="12">
        <f t="shared" ref="I3279:AA3279" si="5041">SUM(I3280,I3283,I3285,I3287)</f>
        <v>0</v>
      </c>
      <c r="J3279" s="12">
        <f t="shared" si="5041"/>
        <v>0</v>
      </c>
      <c r="K3279" s="12">
        <f t="shared" si="5041"/>
        <v>0</v>
      </c>
      <c r="L3279" s="12">
        <f t="shared" si="5041"/>
        <v>0</v>
      </c>
      <c r="M3279" s="12">
        <f t="shared" si="5041"/>
        <v>0</v>
      </c>
      <c r="N3279" s="12">
        <f t="shared" si="5041"/>
        <v>0</v>
      </c>
      <c r="O3279" s="12">
        <f t="shared" ref="O3279" si="5042">SUM(O3280,O3283,O3285,O3287)</f>
        <v>0</v>
      </c>
      <c r="P3279" s="12">
        <f t="shared" si="5041"/>
        <v>0</v>
      </c>
      <c r="Q3279" s="12">
        <f t="shared" si="5041"/>
        <v>0</v>
      </c>
      <c r="R3279" s="12">
        <f t="shared" si="5041"/>
        <v>0</v>
      </c>
      <c r="S3279" s="12">
        <f t="shared" si="5041"/>
        <v>0</v>
      </c>
      <c r="T3279" s="12">
        <f t="shared" si="5041"/>
        <v>0</v>
      </c>
      <c r="U3279" s="12">
        <f t="shared" si="5041"/>
        <v>0</v>
      </c>
      <c r="V3279" s="12">
        <f t="shared" si="5041"/>
        <v>0</v>
      </c>
      <c r="W3279" s="12">
        <f t="shared" si="5041"/>
        <v>0</v>
      </c>
      <c r="X3279" s="12">
        <f t="shared" si="5041"/>
        <v>0</v>
      </c>
      <c r="Y3279" s="12">
        <f t="shared" si="5041"/>
        <v>0</v>
      </c>
      <c r="Z3279" s="12">
        <f t="shared" si="5041"/>
        <v>0</v>
      </c>
      <c r="AA3279" s="12">
        <f t="shared" si="5041"/>
        <v>0</v>
      </c>
      <c r="AB3279" s="12">
        <v>0</v>
      </c>
      <c r="AC3279" s="12">
        <v>0</v>
      </c>
      <c r="AD3279" s="12">
        <f t="shared" ref="AD3279:AV3279" si="5043">SUM(AD3280,AD3283,AD3285,AD3287)</f>
        <v>0</v>
      </c>
      <c r="AE3279" s="12">
        <f t="shared" si="5043"/>
        <v>0</v>
      </c>
      <c r="AF3279" s="12">
        <f t="shared" si="5043"/>
        <v>0</v>
      </c>
      <c r="AG3279" s="12">
        <f t="shared" si="5043"/>
        <v>0</v>
      </c>
      <c r="AH3279" s="12">
        <f t="shared" si="5043"/>
        <v>0</v>
      </c>
      <c r="AI3279" s="12">
        <f t="shared" si="5043"/>
        <v>0</v>
      </c>
      <c r="AJ3279" s="12">
        <f t="shared" ref="AJ3279" si="5044">SUM(AJ3280,AJ3283,AJ3285,AJ3287)</f>
        <v>0</v>
      </c>
      <c r="AK3279" s="12">
        <f t="shared" si="5043"/>
        <v>0</v>
      </c>
      <c r="AL3279" s="12">
        <f t="shared" si="5043"/>
        <v>0</v>
      </c>
      <c r="AM3279" s="12">
        <f t="shared" si="5043"/>
        <v>0</v>
      </c>
      <c r="AN3279" s="12">
        <f t="shared" si="5043"/>
        <v>0</v>
      </c>
      <c r="AO3279" s="12">
        <f t="shared" si="5043"/>
        <v>0</v>
      </c>
      <c r="AP3279" s="12">
        <f t="shared" si="5043"/>
        <v>0</v>
      </c>
      <c r="AQ3279" s="12">
        <f t="shared" si="5043"/>
        <v>0</v>
      </c>
      <c r="AR3279" s="12">
        <f t="shared" si="5043"/>
        <v>0</v>
      </c>
      <c r="AS3279" s="12">
        <f t="shared" si="5043"/>
        <v>0</v>
      </c>
      <c r="AT3279" s="12">
        <f t="shared" si="5043"/>
        <v>0</v>
      </c>
      <c r="AU3279" s="12">
        <f t="shared" si="5043"/>
        <v>0</v>
      </c>
      <c r="AV3279" s="12">
        <f t="shared" si="5043"/>
        <v>0</v>
      </c>
      <c r="AW3279" s="12">
        <v>0</v>
      </c>
      <c r="AX3279" s="12">
        <v>0</v>
      </c>
      <c r="AY3279" s="12">
        <f t="shared" ref="AY3279:BQ3279" si="5045">SUM(AY3280,AY3283,AY3285,AY3287)</f>
        <v>0</v>
      </c>
      <c r="AZ3279" s="12">
        <f t="shared" si="5045"/>
        <v>0</v>
      </c>
      <c r="BA3279" s="12">
        <f t="shared" si="5045"/>
        <v>0</v>
      </c>
      <c r="BB3279" s="12">
        <f t="shared" si="5045"/>
        <v>0</v>
      </c>
      <c r="BC3279" s="12">
        <f t="shared" si="5045"/>
        <v>0</v>
      </c>
      <c r="BD3279" s="12">
        <f t="shared" si="5045"/>
        <v>0</v>
      </c>
      <c r="BE3279" s="12">
        <f t="shared" ref="BE3279" si="5046">SUM(BE3280,BE3283,BE3285,BE3287)</f>
        <v>0</v>
      </c>
      <c r="BF3279" s="12">
        <f t="shared" si="5045"/>
        <v>0</v>
      </c>
      <c r="BG3279" s="12">
        <f t="shared" si="5045"/>
        <v>0</v>
      </c>
      <c r="BH3279" s="12">
        <f t="shared" si="5045"/>
        <v>0</v>
      </c>
      <c r="BI3279" s="12">
        <f t="shared" si="5045"/>
        <v>0</v>
      </c>
      <c r="BJ3279" s="12">
        <f t="shared" si="5045"/>
        <v>0</v>
      </c>
      <c r="BK3279" s="12">
        <f t="shared" si="5045"/>
        <v>0</v>
      </c>
      <c r="BL3279" s="12">
        <f t="shared" si="5045"/>
        <v>0</v>
      </c>
      <c r="BM3279" s="12">
        <f t="shared" si="5045"/>
        <v>0</v>
      </c>
      <c r="BN3279" s="12">
        <f t="shared" si="5045"/>
        <v>0</v>
      </c>
      <c r="BO3279" s="12">
        <f t="shared" si="5045"/>
        <v>0</v>
      </c>
      <c r="BP3279" s="12">
        <f t="shared" si="5045"/>
        <v>0</v>
      </c>
      <c r="BQ3279" s="12">
        <f t="shared" si="5045"/>
        <v>0</v>
      </c>
      <c r="BR3279" s="12">
        <v>0</v>
      </c>
      <c r="BS3279" s="12">
        <v>0</v>
      </c>
      <c r="BT3279" s="12" t="e">
        <f>IF(#REF!=0,"-",#REF!/#REF!*100)</f>
        <v>#REF!</v>
      </c>
    </row>
    <row r="3280" spans="1:72" x14ac:dyDescent="0.25">
      <c r="A3280" s="1" t="s">
        <v>1154</v>
      </c>
      <c r="B3280" s="1" t="s">
        <v>1</v>
      </c>
      <c r="C3280" s="1" t="s">
        <v>12</v>
      </c>
      <c r="D3280" s="105" t="s">
        <v>1156</v>
      </c>
      <c r="E3280" s="105" t="s">
        <v>119</v>
      </c>
      <c r="F3280" s="102" t="s">
        <v>0</v>
      </c>
      <c r="G3280" s="13" t="s">
        <v>0</v>
      </c>
      <c r="H3280" s="2" t="s">
        <v>120</v>
      </c>
      <c r="I3280" s="12">
        <f t="shared" ref="I3280:AA3280" si="5047">SUM(I3281:I3282)</f>
        <v>0</v>
      </c>
      <c r="J3280" s="12">
        <f t="shared" si="5047"/>
        <v>0</v>
      </c>
      <c r="K3280" s="12">
        <f t="shared" si="5047"/>
        <v>0</v>
      </c>
      <c r="L3280" s="12">
        <f t="shared" si="5047"/>
        <v>0</v>
      </c>
      <c r="M3280" s="12">
        <f t="shared" si="5047"/>
        <v>0</v>
      </c>
      <c r="N3280" s="12">
        <f t="shared" si="5047"/>
        <v>0</v>
      </c>
      <c r="O3280" s="12">
        <f t="shared" ref="O3280" si="5048">SUM(O3281:O3282)</f>
        <v>0</v>
      </c>
      <c r="P3280" s="12">
        <f t="shared" si="5047"/>
        <v>0</v>
      </c>
      <c r="Q3280" s="12">
        <f t="shared" si="5047"/>
        <v>0</v>
      </c>
      <c r="R3280" s="12">
        <f t="shared" si="5047"/>
        <v>0</v>
      </c>
      <c r="S3280" s="12">
        <f t="shared" si="5047"/>
        <v>0</v>
      </c>
      <c r="T3280" s="12">
        <f t="shared" si="5047"/>
        <v>0</v>
      </c>
      <c r="U3280" s="12">
        <f t="shared" si="5047"/>
        <v>0</v>
      </c>
      <c r="V3280" s="12">
        <f t="shared" si="5047"/>
        <v>0</v>
      </c>
      <c r="W3280" s="12">
        <f t="shared" si="5047"/>
        <v>0</v>
      </c>
      <c r="X3280" s="12">
        <f t="shared" si="5047"/>
        <v>0</v>
      </c>
      <c r="Y3280" s="12">
        <f t="shared" si="5047"/>
        <v>0</v>
      </c>
      <c r="Z3280" s="12">
        <f t="shared" si="5047"/>
        <v>0</v>
      </c>
      <c r="AA3280" s="12">
        <f t="shared" si="5047"/>
        <v>0</v>
      </c>
      <c r="AB3280" s="12">
        <v>0</v>
      </c>
      <c r="AC3280" s="12">
        <v>0</v>
      </c>
      <c r="AD3280" s="12">
        <f t="shared" ref="AD3280:AV3280" si="5049">SUM(AD3281:AD3282)</f>
        <v>0</v>
      </c>
      <c r="AE3280" s="12">
        <f t="shared" si="5049"/>
        <v>0</v>
      </c>
      <c r="AF3280" s="12">
        <f t="shared" si="5049"/>
        <v>0</v>
      </c>
      <c r="AG3280" s="12">
        <f t="shared" si="5049"/>
        <v>0</v>
      </c>
      <c r="AH3280" s="12">
        <f t="shared" si="5049"/>
        <v>0</v>
      </c>
      <c r="AI3280" s="12">
        <f t="shared" si="5049"/>
        <v>0</v>
      </c>
      <c r="AJ3280" s="12">
        <f t="shared" ref="AJ3280" si="5050">SUM(AJ3281:AJ3282)</f>
        <v>0</v>
      </c>
      <c r="AK3280" s="12">
        <f t="shared" si="5049"/>
        <v>0</v>
      </c>
      <c r="AL3280" s="12">
        <f t="shared" si="5049"/>
        <v>0</v>
      </c>
      <c r="AM3280" s="12">
        <f t="shared" si="5049"/>
        <v>0</v>
      </c>
      <c r="AN3280" s="12">
        <f t="shared" si="5049"/>
        <v>0</v>
      </c>
      <c r="AO3280" s="12">
        <f t="shared" si="5049"/>
        <v>0</v>
      </c>
      <c r="AP3280" s="12">
        <f t="shared" si="5049"/>
        <v>0</v>
      </c>
      <c r="AQ3280" s="12">
        <f t="shared" si="5049"/>
        <v>0</v>
      </c>
      <c r="AR3280" s="12">
        <f t="shared" si="5049"/>
        <v>0</v>
      </c>
      <c r="AS3280" s="12">
        <f t="shared" si="5049"/>
        <v>0</v>
      </c>
      <c r="AT3280" s="12">
        <f t="shared" si="5049"/>
        <v>0</v>
      </c>
      <c r="AU3280" s="12">
        <f t="shared" si="5049"/>
        <v>0</v>
      </c>
      <c r="AV3280" s="12">
        <f t="shared" si="5049"/>
        <v>0</v>
      </c>
      <c r="AW3280" s="12">
        <v>0</v>
      </c>
      <c r="AX3280" s="12">
        <v>0</v>
      </c>
      <c r="AY3280" s="12">
        <f t="shared" ref="AY3280:BQ3280" si="5051">SUM(AY3281:AY3282)</f>
        <v>0</v>
      </c>
      <c r="AZ3280" s="12">
        <f t="shared" si="5051"/>
        <v>0</v>
      </c>
      <c r="BA3280" s="12">
        <f t="shared" si="5051"/>
        <v>0</v>
      </c>
      <c r="BB3280" s="12">
        <f t="shared" si="5051"/>
        <v>0</v>
      </c>
      <c r="BC3280" s="12">
        <f t="shared" si="5051"/>
        <v>0</v>
      </c>
      <c r="BD3280" s="12">
        <f t="shared" si="5051"/>
        <v>0</v>
      </c>
      <c r="BE3280" s="12">
        <f t="shared" ref="BE3280" si="5052">SUM(BE3281:BE3282)</f>
        <v>0</v>
      </c>
      <c r="BF3280" s="12">
        <f t="shared" si="5051"/>
        <v>0</v>
      </c>
      <c r="BG3280" s="12">
        <f t="shared" si="5051"/>
        <v>0</v>
      </c>
      <c r="BH3280" s="12">
        <f t="shared" si="5051"/>
        <v>0</v>
      </c>
      <c r="BI3280" s="12">
        <f t="shared" si="5051"/>
        <v>0</v>
      </c>
      <c r="BJ3280" s="12">
        <f t="shared" si="5051"/>
        <v>0</v>
      </c>
      <c r="BK3280" s="12">
        <f t="shared" si="5051"/>
        <v>0</v>
      </c>
      <c r="BL3280" s="12">
        <f t="shared" si="5051"/>
        <v>0</v>
      </c>
      <c r="BM3280" s="12">
        <f t="shared" si="5051"/>
        <v>0</v>
      </c>
      <c r="BN3280" s="12">
        <f t="shared" si="5051"/>
        <v>0</v>
      </c>
      <c r="BO3280" s="12">
        <f t="shared" si="5051"/>
        <v>0</v>
      </c>
      <c r="BP3280" s="12">
        <f t="shared" si="5051"/>
        <v>0</v>
      </c>
      <c r="BQ3280" s="12">
        <f t="shared" si="5051"/>
        <v>0</v>
      </c>
      <c r="BR3280" s="12">
        <v>0</v>
      </c>
      <c r="BS3280" s="12">
        <v>0</v>
      </c>
      <c r="BT3280" s="12" t="e">
        <f>IF(#REF!=0,"-",#REF!/#REF!*100)</f>
        <v>#REF!</v>
      </c>
    </row>
    <row r="3281" spans="1:72" x14ac:dyDescent="0.25">
      <c r="A3281" s="4" t="s">
        <v>1154</v>
      </c>
      <c r="B3281" s="4" t="s">
        <v>1</v>
      </c>
      <c r="C3281" s="4" t="s">
        <v>12</v>
      </c>
      <c r="D3281" s="102" t="s">
        <v>1156</v>
      </c>
      <c r="E3281" s="113">
        <v>8212</v>
      </c>
      <c r="F3281" s="102" t="s">
        <v>1179</v>
      </c>
      <c r="G3281" s="98" t="s">
        <v>1666</v>
      </c>
      <c r="H3281" s="13" t="s">
        <v>1180</v>
      </c>
      <c r="I3281" s="14">
        <v>0</v>
      </c>
      <c r="J3281" s="14"/>
      <c r="K3281" s="14"/>
      <c r="L3281" s="14"/>
      <c r="M3281" s="14"/>
      <c r="N3281" s="14"/>
      <c r="O3281" s="14">
        <f t="shared" si="4999"/>
        <v>0</v>
      </c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>
        <v>0</v>
      </c>
      <c r="AC3281" s="14">
        <v>0</v>
      </c>
      <c r="AD3281" s="14">
        <v>0</v>
      </c>
      <c r="AE3281" s="14"/>
      <c r="AF3281" s="14"/>
      <c r="AG3281" s="14"/>
      <c r="AH3281" s="14"/>
      <c r="AI3281" s="14"/>
      <c r="AJ3281" s="14">
        <f t="shared" si="5000"/>
        <v>0</v>
      </c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>
        <v>0</v>
      </c>
      <c r="AX3281" s="14">
        <v>0</v>
      </c>
      <c r="AY3281" s="14">
        <v>0</v>
      </c>
      <c r="AZ3281" s="14"/>
      <c r="BA3281" s="14"/>
      <c r="BB3281" s="14"/>
      <c r="BC3281" s="14"/>
      <c r="BD3281" s="14"/>
      <c r="BE3281" s="14">
        <f t="shared" si="5001"/>
        <v>0</v>
      </c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>
        <v>0</v>
      </c>
      <c r="BS3281" s="14">
        <v>0</v>
      </c>
      <c r="BT3281" s="14" t="e">
        <f>IF(#REF!=0,"-",#REF!/#REF!*100)</f>
        <v>#REF!</v>
      </c>
    </row>
    <row r="3282" spans="1:72" x14ac:dyDescent="0.25">
      <c r="A3282" s="4" t="s">
        <v>1154</v>
      </c>
      <c r="B3282" s="4" t="s">
        <v>1</v>
      </c>
      <c r="C3282" s="4" t="s">
        <v>12</v>
      </c>
      <c r="D3282" s="102" t="s">
        <v>1156</v>
      </c>
      <c r="E3282" s="113">
        <v>8212</v>
      </c>
      <c r="F3282" s="102" t="s">
        <v>1181</v>
      </c>
      <c r="G3282" s="98" t="s">
        <v>1666</v>
      </c>
      <c r="H3282" s="13" t="s">
        <v>1182</v>
      </c>
      <c r="I3282" s="14">
        <v>0</v>
      </c>
      <c r="J3282" s="14"/>
      <c r="K3282" s="14"/>
      <c r="L3282" s="14"/>
      <c r="M3282" s="14"/>
      <c r="N3282" s="14"/>
      <c r="O3282" s="14">
        <f t="shared" si="4999"/>
        <v>0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>
        <v>0</v>
      </c>
      <c r="AC3282" s="14">
        <v>0</v>
      </c>
      <c r="AD3282" s="14">
        <v>0</v>
      </c>
      <c r="AE3282" s="14"/>
      <c r="AF3282" s="14"/>
      <c r="AG3282" s="14"/>
      <c r="AH3282" s="14"/>
      <c r="AI3282" s="14"/>
      <c r="AJ3282" s="14">
        <f t="shared" si="5000"/>
        <v>0</v>
      </c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>
        <v>0</v>
      </c>
      <c r="AX3282" s="14">
        <v>0</v>
      </c>
      <c r="AY3282" s="14">
        <v>0</v>
      </c>
      <c r="AZ3282" s="14"/>
      <c r="BA3282" s="14"/>
      <c r="BB3282" s="14"/>
      <c r="BC3282" s="14"/>
      <c r="BD3282" s="14"/>
      <c r="BE3282" s="14">
        <f t="shared" si="5001"/>
        <v>0</v>
      </c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>
        <v>0</v>
      </c>
      <c r="BS3282" s="14">
        <v>0</v>
      </c>
      <c r="BT3282" s="14" t="e">
        <f>IF(#REF!=0,"-",#REF!/#REF!*100)</f>
        <v>#REF!</v>
      </c>
    </row>
    <row r="3283" spans="1:72" x14ac:dyDescent="0.25">
      <c r="A3283" s="1" t="s">
        <v>1154</v>
      </c>
      <c r="B3283" s="1" t="s">
        <v>1</v>
      </c>
      <c r="C3283" s="1" t="s">
        <v>12</v>
      </c>
      <c r="D3283" s="105" t="s">
        <v>1156</v>
      </c>
      <c r="E3283" s="105" t="s">
        <v>50</v>
      </c>
      <c r="F3283" s="102" t="s">
        <v>0</v>
      </c>
      <c r="G3283" s="13" t="s">
        <v>0</v>
      </c>
      <c r="H3283" s="2" t="s">
        <v>51</v>
      </c>
      <c r="I3283" s="12">
        <f t="shared" ref="I3283:AA3283" si="5053">SUM(I3284)</f>
        <v>0</v>
      </c>
      <c r="J3283" s="12">
        <f t="shared" si="5053"/>
        <v>0</v>
      </c>
      <c r="K3283" s="12">
        <f t="shared" si="5053"/>
        <v>0</v>
      </c>
      <c r="L3283" s="12">
        <f t="shared" si="5053"/>
        <v>0</v>
      </c>
      <c r="M3283" s="12">
        <f t="shared" si="5053"/>
        <v>0</v>
      </c>
      <c r="N3283" s="12">
        <f t="shared" si="5053"/>
        <v>0</v>
      </c>
      <c r="O3283" s="12">
        <f t="shared" si="5053"/>
        <v>0</v>
      </c>
      <c r="P3283" s="12">
        <f t="shared" si="5053"/>
        <v>0</v>
      </c>
      <c r="Q3283" s="12">
        <f t="shared" si="5053"/>
        <v>0</v>
      </c>
      <c r="R3283" s="12">
        <f t="shared" si="5053"/>
        <v>0</v>
      </c>
      <c r="S3283" s="12">
        <f t="shared" si="5053"/>
        <v>0</v>
      </c>
      <c r="T3283" s="12">
        <f t="shared" si="5053"/>
        <v>0</v>
      </c>
      <c r="U3283" s="12">
        <f t="shared" si="5053"/>
        <v>0</v>
      </c>
      <c r="V3283" s="12">
        <f t="shared" si="5053"/>
        <v>0</v>
      </c>
      <c r="W3283" s="12">
        <f t="shared" si="5053"/>
        <v>0</v>
      </c>
      <c r="X3283" s="12">
        <f t="shared" si="5053"/>
        <v>0</v>
      </c>
      <c r="Y3283" s="12">
        <f t="shared" si="5053"/>
        <v>0</v>
      </c>
      <c r="Z3283" s="12">
        <f t="shared" si="5053"/>
        <v>0</v>
      </c>
      <c r="AA3283" s="12">
        <f t="shared" si="5053"/>
        <v>0</v>
      </c>
      <c r="AB3283" s="12">
        <v>0</v>
      </c>
      <c r="AC3283" s="12">
        <v>0</v>
      </c>
      <c r="AD3283" s="12">
        <f t="shared" ref="AD3283:AV3283" si="5054">SUM(AD3284)</f>
        <v>0</v>
      </c>
      <c r="AE3283" s="12">
        <f t="shared" si="5054"/>
        <v>0</v>
      </c>
      <c r="AF3283" s="12">
        <f t="shared" si="5054"/>
        <v>0</v>
      </c>
      <c r="AG3283" s="12">
        <f t="shared" si="5054"/>
        <v>0</v>
      </c>
      <c r="AH3283" s="12">
        <f t="shared" si="5054"/>
        <v>0</v>
      </c>
      <c r="AI3283" s="12">
        <f t="shared" si="5054"/>
        <v>0</v>
      </c>
      <c r="AJ3283" s="12">
        <f t="shared" si="5054"/>
        <v>0</v>
      </c>
      <c r="AK3283" s="12">
        <f t="shared" si="5054"/>
        <v>0</v>
      </c>
      <c r="AL3283" s="12">
        <f t="shared" si="5054"/>
        <v>0</v>
      </c>
      <c r="AM3283" s="12">
        <f t="shared" si="5054"/>
        <v>0</v>
      </c>
      <c r="AN3283" s="12">
        <f t="shared" si="5054"/>
        <v>0</v>
      </c>
      <c r="AO3283" s="12">
        <f t="shared" si="5054"/>
        <v>0</v>
      </c>
      <c r="AP3283" s="12">
        <f t="shared" si="5054"/>
        <v>0</v>
      </c>
      <c r="AQ3283" s="12">
        <f t="shared" si="5054"/>
        <v>0</v>
      </c>
      <c r="AR3283" s="12">
        <f t="shared" si="5054"/>
        <v>0</v>
      </c>
      <c r="AS3283" s="12">
        <f t="shared" si="5054"/>
        <v>0</v>
      </c>
      <c r="AT3283" s="12">
        <f t="shared" si="5054"/>
        <v>0</v>
      </c>
      <c r="AU3283" s="12">
        <f t="shared" si="5054"/>
        <v>0</v>
      </c>
      <c r="AV3283" s="12">
        <f t="shared" si="5054"/>
        <v>0</v>
      </c>
      <c r="AW3283" s="12">
        <v>0</v>
      </c>
      <c r="AX3283" s="12">
        <v>0</v>
      </c>
      <c r="AY3283" s="12">
        <f t="shared" ref="AY3283:BQ3283" si="5055">SUM(AY3284)</f>
        <v>0</v>
      </c>
      <c r="AZ3283" s="12">
        <f t="shared" si="5055"/>
        <v>0</v>
      </c>
      <c r="BA3283" s="12">
        <f t="shared" si="5055"/>
        <v>0</v>
      </c>
      <c r="BB3283" s="12">
        <f t="shared" si="5055"/>
        <v>0</v>
      </c>
      <c r="BC3283" s="12">
        <f t="shared" si="5055"/>
        <v>0</v>
      </c>
      <c r="BD3283" s="12">
        <f t="shared" si="5055"/>
        <v>0</v>
      </c>
      <c r="BE3283" s="12">
        <f t="shared" si="5055"/>
        <v>0</v>
      </c>
      <c r="BF3283" s="12">
        <f t="shared" si="5055"/>
        <v>0</v>
      </c>
      <c r="BG3283" s="12">
        <f t="shared" si="5055"/>
        <v>0</v>
      </c>
      <c r="BH3283" s="12">
        <f t="shared" si="5055"/>
        <v>0</v>
      </c>
      <c r="BI3283" s="12">
        <f t="shared" si="5055"/>
        <v>0</v>
      </c>
      <c r="BJ3283" s="12">
        <f t="shared" si="5055"/>
        <v>0</v>
      </c>
      <c r="BK3283" s="12">
        <f t="shared" si="5055"/>
        <v>0</v>
      </c>
      <c r="BL3283" s="12">
        <f t="shared" si="5055"/>
        <v>0</v>
      </c>
      <c r="BM3283" s="12">
        <f t="shared" si="5055"/>
        <v>0</v>
      </c>
      <c r="BN3283" s="12">
        <f t="shared" si="5055"/>
        <v>0</v>
      </c>
      <c r="BO3283" s="12">
        <f t="shared" si="5055"/>
        <v>0</v>
      </c>
      <c r="BP3283" s="12">
        <f t="shared" si="5055"/>
        <v>0</v>
      </c>
      <c r="BQ3283" s="12">
        <f t="shared" si="5055"/>
        <v>0</v>
      </c>
      <c r="BR3283" s="12">
        <v>0</v>
      </c>
      <c r="BS3283" s="12">
        <v>0</v>
      </c>
      <c r="BT3283" s="12" t="e">
        <f>IF(#REF!=0,"-",#REF!/#REF!*100)</f>
        <v>#REF!</v>
      </c>
    </row>
    <row r="3284" spans="1:72" x14ac:dyDescent="0.25">
      <c r="A3284" s="4" t="s">
        <v>1154</v>
      </c>
      <c r="B3284" s="4" t="s">
        <v>1</v>
      </c>
      <c r="C3284" s="4" t="s">
        <v>12</v>
      </c>
      <c r="D3284" s="102" t="s">
        <v>1156</v>
      </c>
      <c r="E3284" s="113">
        <v>8213</v>
      </c>
      <c r="F3284" s="102" t="s">
        <v>1183</v>
      </c>
      <c r="G3284" s="98" t="s">
        <v>1666</v>
      </c>
      <c r="H3284" s="13" t="s">
        <v>51</v>
      </c>
      <c r="I3284" s="14">
        <v>0</v>
      </c>
      <c r="J3284" s="14"/>
      <c r="K3284" s="14"/>
      <c r="L3284" s="14"/>
      <c r="M3284" s="14"/>
      <c r="N3284" s="14"/>
      <c r="O3284" s="14">
        <f t="shared" si="4999"/>
        <v>0</v>
      </c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>
        <v>0</v>
      </c>
      <c r="AC3284" s="14">
        <v>0</v>
      </c>
      <c r="AD3284" s="14">
        <v>0</v>
      </c>
      <c r="AE3284" s="14"/>
      <c r="AF3284" s="14"/>
      <c r="AG3284" s="14"/>
      <c r="AH3284" s="14"/>
      <c r="AI3284" s="14"/>
      <c r="AJ3284" s="14">
        <f t="shared" si="5000"/>
        <v>0</v>
      </c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>
        <v>0</v>
      </c>
      <c r="AX3284" s="14">
        <v>0</v>
      </c>
      <c r="AY3284" s="14">
        <v>0</v>
      </c>
      <c r="AZ3284" s="14"/>
      <c r="BA3284" s="14"/>
      <c r="BB3284" s="14"/>
      <c r="BC3284" s="14"/>
      <c r="BD3284" s="14"/>
      <c r="BE3284" s="14">
        <f t="shared" si="5001"/>
        <v>0</v>
      </c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>
        <v>0</v>
      </c>
      <c r="BS3284" s="14">
        <v>0</v>
      </c>
      <c r="BT3284" s="14" t="e">
        <f>IF(#REF!=0,"-",#REF!/#REF!*100)</f>
        <v>#REF!</v>
      </c>
    </row>
    <row r="3285" spans="1:72" ht="22.5" x14ac:dyDescent="0.25">
      <c r="A3285" s="1" t="s">
        <v>1154</v>
      </c>
      <c r="B3285" s="1" t="s">
        <v>1</v>
      </c>
      <c r="C3285" s="1" t="s">
        <v>12</v>
      </c>
      <c r="D3285" s="105" t="s">
        <v>1156</v>
      </c>
      <c r="E3285" s="105" t="s">
        <v>67</v>
      </c>
      <c r="F3285" s="102" t="s">
        <v>0</v>
      </c>
      <c r="G3285" s="13" t="s">
        <v>0</v>
      </c>
      <c r="H3285" s="2" t="s">
        <v>68</v>
      </c>
      <c r="I3285" s="12">
        <f t="shared" ref="I3285:AA3285" si="5056">SUM(I3286)</f>
        <v>0</v>
      </c>
      <c r="J3285" s="12">
        <f t="shared" si="5056"/>
        <v>0</v>
      </c>
      <c r="K3285" s="12">
        <f t="shared" si="5056"/>
        <v>0</v>
      </c>
      <c r="L3285" s="12">
        <f t="shared" si="5056"/>
        <v>0</v>
      </c>
      <c r="M3285" s="12">
        <f t="shared" si="5056"/>
        <v>0</v>
      </c>
      <c r="N3285" s="12">
        <f t="shared" si="5056"/>
        <v>0</v>
      </c>
      <c r="O3285" s="12">
        <f t="shared" si="5056"/>
        <v>0</v>
      </c>
      <c r="P3285" s="12">
        <f t="shared" si="5056"/>
        <v>0</v>
      </c>
      <c r="Q3285" s="12">
        <f t="shared" si="5056"/>
        <v>0</v>
      </c>
      <c r="R3285" s="12">
        <f t="shared" si="5056"/>
        <v>0</v>
      </c>
      <c r="S3285" s="12">
        <f t="shared" si="5056"/>
        <v>0</v>
      </c>
      <c r="T3285" s="12">
        <f t="shared" si="5056"/>
        <v>0</v>
      </c>
      <c r="U3285" s="12">
        <f t="shared" si="5056"/>
        <v>0</v>
      </c>
      <c r="V3285" s="12">
        <f t="shared" si="5056"/>
        <v>0</v>
      </c>
      <c r="W3285" s="12">
        <f t="shared" si="5056"/>
        <v>0</v>
      </c>
      <c r="X3285" s="12">
        <f t="shared" si="5056"/>
        <v>0</v>
      </c>
      <c r="Y3285" s="12">
        <f t="shared" si="5056"/>
        <v>0</v>
      </c>
      <c r="Z3285" s="12">
        <f t="shared" si="5056"/>
        <v>0</v>
      </c>
      <c r="AA3285" s="12">
        <f t="shared" si="5056"/>
        <v>0</v>
      </c>
      <c r="AB3285" s="12">
        <v>0</v>
      </c>
      <c r="AC3285" s="12">
        <v>0</v>
      </c>
      <c r="AD3285" s="12">
        <f t="shared" ref="AD3285:AV3285" si="5057">SUM(AD3286)</f>
        <v>0</v>
      </c>
      <c r="AE3285" s="12">
        <f t="shared" si="5057"/>
        <v>0</v>
      </c>
      <c r="AF3285" s="12">
        <f t="shared" si="5057"/>
        <v>0</v>
      </c>
      <c r="AG3285" s="12">
        <f t="shared" si="5057"/>
        <v>0</v>
      </c>
      <c r="AH3285" s="12">
        <f t="shared" si="5057"/>
        <v>0</v>
      </c>
      <c r="AI3285" s="12">
        <f t="shared" si="5057"/>
        <v>0</v>
      </c>
      <c r="AJ3285" s="12">
        <f t="shared" si="5057"/>
        <v>0</v>
      </c>
      <c r="AK3285" s="12">
        <f t="shared" si="5057"/>
        <v>0</v>
      </c>
      <c r="AL3285" s="12">
        <f t="shared" si="5057"/>
        <v>0</v>
      </c>
      <c r="AM3285" s="12">
        <f t="shared" si="5057"/>
        <v>0</v>
      </c>
      <c r="AN3285" s="12">
        <f t="shared" si="5057"/>
        <v>0</v>
      </c>
      <c r="AO3285" s="12">
        <f t="shared" si="5057"/>
        <v>0</v>
      </c>
      <c r="AP3285" s="12">
        <f t="shared" si="5057"/>
        <v>0</v>
      </c>
      <c r="AQ3285" s="12">
        <f t="shared" si="5057"/>
        <v>0</v>
      </c>
      <c r="AR3285" s="12">
        <f t="shared" si="5057"/>
        <v>0</v>
      </c>
      <c r="AS3285" s="12">
        <f t="shared" si="5057"/>
        <v>0</v>
      </c>
      <c r="AT3285" s="12">
        <f t="shared" si="5057"/>
        <v>0</v>
      </c>
      <c r="AU3285" s="12">
        <f t="shared" si="5057"/>
        <v>0</v>
      </c>
      <c r="AV3285" s="12">
        <f t="shared" si="5057"/>
        <v>0</v>
      </c>
      <c r="AW3285" s="12">
        <v>0</v>
      </c>
      <c r="AX3285" s="12">
        <v>0</v>
      </c>
      <c r="AY3285" s="12">
        <f t="shared" ref="AY3285:BQ3285" si="5058">SUM(AY3286)</f>
        <v>0</v>
      </c>
      <c r="AZ3285" s="12">
        <f t="shared" si="5058"/>
        <v>0</v>
      </c>
      <c r="BA3285" s="12">
        <f t="shared" si="5058"/>
        <v>0</v>
      </c>
      <c r="BB3285" s="12">
        <f t="shared" si="5058"/>
        <v>0</v>
      </c>
      <c r="BC3285" s="12">
        <f t="shared" si="5058"/>
        <v>0</v>
      </c>
      <c r="BD3285" s="12">
        <f t="shared" si="5058"/>
        <v>0</v>
      </c>
      <c r="BE3285" s="12">
        <f t="shared" si="5058"/>
        <v>0</v>
      </c>
      <c r="BF3285" s="12">
        <f t="shared" si="5058"/>
        <v>0</v>
      </c>
      <c r="BG3285" s="12">
        <f t="shared" si="5058"/>
        <v>0</v>
      </c>
      <c r="BH3285" s="12">
        <f t="shared" si="5058"/>
        <v>0</v>
      </c>
      <c r="BI3285" s="12">
        <f t="shared" si="5058"/>
        <v>0</v>
      </c>
      <c r="BJ3285" s="12">
        <f t="shared" si="5058"/>
        <v>0</v>
      </c>
      <c r="BK3285" s="12">
        <f t="shared" si="5058"/>
        <v>0</v>
      </c>
      <c r="BL3285" s="12">
        <f t="shared" si="5058"/>
        <v>0</v>
      </c>
      <c r="BM3285" s="12">
        <f t="shared" si="5058"/>
        <v>0</v>
      </c>
      <c r="BN3285" s="12">
        <f t="shared" si="5058"/>
        <v>0</v>
      </c>
      <c r="BO3285" s="12">
        <f t="shared" si="5058"/>
        <v>0</v>
      </c>
      <c r="BP3285" s="12">
        <f t="shared" si="5058"/>
        <v>0</v>
      </c>
      <c r="BQ3285" s="12">
        <f t="shared" si="5058"/>
        <v>0</v>
      </c>
      <c r="BR3285" s="12">
        <v>0</v>
      </c>
      <c r="BS3285" s="12">
        <v>0</v>
      </c>
      <c r="BT3285" s="12" t="e">
        <f>IF(#REF!=0,"-",#REF!/#REF!*100)</f>
        <v>#REF!</v>
      </c>
    </row>
    <row r="3286" spans="1:72" x14ac:dyDescent="0.25">
      <c r="A3286" s="4" t="s">
        <v>1154</v>
      </c>
      <c r="B3286" s="4" t="s">
        <v>1</v>
      </c>
      <c r="C3286" s="4" t="s">
        <v>12</v>
      </c>
      <c r="D3286" s="102" t="s">
        <v>1156</v>
      </c>
      <c r="E3286" s="113">
        <v>8215</v>
      </c>
      <c r="F3286" s="102" t="s">
        <v>1184</v>
      </c>
      <c r="G3286" s="98" t="s">
        <v>1666</v>
      </c>
      <c r="H3286" s="13" t="s">
        <v>121</v>
      </c>
      <c r="I3286" s="14">
        <v>0</v>
      </c>
      <c r="J3286" s="14"/>
      <c r="K3286" s="14"/>
      <c r="L3286" s="14"/>
      <c r="M3286" s="14"/>
      <c r="N3286" s="14"/>
      <c r="O3286" s="14">
        <f t="shared" si="4999"/>
        <v>0</v>
      </c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>
        <v>0</v>
      </c>
      <c r="AC3286" s="14">
        <v>0</v>
      </c>
      <c r="AD3286" s="14">
        <v>0</v>
      </c>
      <c r="AE3286" s="14"/>
      <c r="AF3286" s="14"/>
      <c r="AG3286" s="14"/>
      <c r="AH3286" s="14"/>
      <c r="AI3286" s="14"/>
      <c r="AJ3286" s="14">
        <f t="shared" si="5000"/>
        <v>0</v>
      </c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>
        <v>0</v>
      </c>
      <c r="AX3286" s="14">
        <v>0</v>
      </c>
      <c r="AY3286" s="14">
        <v>0</v>
      </c>
      <c r="AZ3286" s="14"/>
      <c r="BA3286" s="14"/>
      <c r="BB3286" s="14"/>
      <c r="BC3286" s="14"/>
      <c r="BD3286" s="14"/>
      <c r="BE3286" s="14">
        <f t="shared" si="5001"/>
        <v>0</v>
      </c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>
        <v>0</v>
      </c>
      <c r="BS3286" s="14">
        <v>0</v>
      </c>
      <c r="BT3286" s="14" t="e">
        <f>IF(#REF!=0,"-",#REF!/#REF!*100)</f>
        <v>#REF!</v>
      </c>
    </row>
    <row r="3287" spans="1:72" ht="22.5" x14ac:dyDescent="0.25">
      <c r="A3287" s="1" t="s">
        <v>1154</v>
      </c>
      <c r="B3287" s="1" t="s">
        <v>1</v>
      </c>
      <c r="C3287" s="1" t="s">
        <v>12</v>
      </c>
      <c r="D3287" s="105" t="s">
        <v>1156</v>
      </c>
      <c r="E3287" s="105" t="s">
        <v>107</v>
      </c>
      <c r="F3287" s="102" t="s">
        <v>0</v>
      </c>
      <c r="G3287" s="13" t="s">
        <v>0</v>
      </c>
      <c r="H3287" s="2" t="s">
        <v>108</v>
      </c>
      <c r="I3287" s="12">
        <f t="shared" ref="I3287:AA3287" si="5059">SUM(I3288)</f>
        <v>0</v>
      </c>
      <c r="J3287" s="12">
        <f t="shared" si="5059"/>
        <v>0</v>
      </c>
      <c r="K3287" s="12">
        <f t="shared" si="5059"/>
        <v>0</v>
      </c>
      <c r="L3287" s="12">
        <f t="shared" si="5059"/>
        <v>0</v>
      </c>
      <c r="M3287" s="12">
        <f t="shared" si="5059"/>
        <v>0</v>
      </c>
      <c r="N3287" s="12">
        <f t="shared" si="5059"/>
        <v>0</v>
      </c>
      <c r="O3287" s="12">
        <f t="shared" si="5059"/>
        <v>0</v>
      </c>
      <c r="P3287" s="12">
        <f t="shared" si="5059"/>
        <v>0</v>
      </c>
      <c r="Q3287" s="12">
        <f t="shared" si="5059"/>
        <v>0</v>
      </c>
      <c r="R3287" s="12">
        <f t="shared" si="5059"/>
        <v>0</v>
      </c>
      <c r="S3287" s="12">
        <f t="shared" si="5059"/>
        <v>0</v>
      </c>
      <c r="T3287" s="12">
        <f t="shared" si="5059"/>
        <v>0</v>
      </c>
      <c r="U3287" s="12">
        <f t="shared" si="5059"/>
        <v>0</v>
      </c>
      <c r="V3287" s="12">
        <f t="shared" si="5059"/>
        <v>0</v>
      </c>
      <c r="W3287" s="12">
        <f t="shared" si="5059"/>
        <v>0</v>
      </c>
      <c r="X3287" s="12">
        <f t="shared" si="5059"/>
        <v>0</v>
      </c>
      <c r="Y3287" s="12">
        <f t="shared" si="5059"/>
        <v>0</v>
      </c>
      <c r="Z3287" s="12">
        <f t="shared" si="5059"/>
        <v>0</v>
      </c>
      <c r="AA3287" s="12">
        <f t="shared" si="5059"/>
        <v>0</v>
      </c>
      <c r="AB3287" s="12">
        <v>0</v>
      </c>
      <c r="AC3287" s="12">
        <v>0</v>
      </c>
      <c r="AD3287" s="12">
        <f t="shared" ref="AD3287:AV3287" si="5060">SUM(AD3288)</f>
        <v>0</v>
      </c>
      <c r="AE3287" s="12">
        <f t="shared" si="5060"/>
        <v>0</v>
      </c>
      <c r="AF3287" s="12">
        <f t="shared" si="5060"/>
        <v>0</v>
      </c>
      <c r="AG3287" s="12">
        <f t="shared" si="5060"/>
        <v>0</v>
      </c>
      <c r="AH3287" s="12">
        <f t="shared" si="5060"/>
        <v>0</v>
      </c>
      <c r="AI3287" s="12">
        <f t="shared" si="5060"/>
        <v>0</v>
      </c>
      <c r="AJ3287" s="12">
        <f t="shared" si="5060"/>
        <v>0</v>
      </c>
      <c r="AK3287" s="12">
        <f t="shared" si="5060"/>
        <v>0</v>
      </c>
      <c r="AL3287" s="12">
        <f t="shared" si="5060"/>
        <v>0</v>
      </c>
      <c r="AM3287" s="12">
        <f t="shared" si="5060"/>
        <v>0</v>
      </c>
      <c r="AN3287" s="12">
        <f t="shared" si="5060"/>
        <v>0</v>
      </c>
      <c r="AO3287" s="12">
        <f t="shared" si="5060"/>
        <v>0</v>
      </c>
      <c r="AP3287" s="12">
        <f t="shared" si="5060"/>
        <v>0</v>
      </c>
      <c r="AQ3287" s="12">
        <f t="shared" si="5060"/>
        <v>0</v>
      </c>
      <c r="AR3287" s="12">
        <f t="shared" si="5060"/>
        <v>0</v>
      </c>
      <c r="AS3287" s="12">
        <f t="shared" si="5060"/>
        <v>0</v>
      </c>
      <c r="AT3287" s="12">
        <f t="shared" si="5060"/>
        <v>0</v>
      </c>
      <c r="AU3287" s="12">
        <f t="shared" si="5060"/>
        <v>0</v>
      </c>
      <c r="AV3287" s="12">
        <f t="shared" si="5060"/>
        <v>0</v>
      </c>
      <c r="AW3287" s="12">
        <v>0</v>
      </c>
      <c r="AX3287" s="12">
        <v>0</v>
      </c>
      <c r="AY3287" s="12">
        <f t="shared" ref="AY3287:BQ3287" si="5061">SUM(AY3288)</f>
        <v>0</v>
      </c>
      <c r="AZ3287" s="12">
        <f t="shared" si="5061"/>
        <v>0</v>
      </c>
      <c r="BA3287" s="12">
        <f t="shared" si="5061"/>
        <v>0</v>
      </c>
      <c r="BB3287" s="12">
        <f t="shared" si="5061"/>
        <v>0</v>
      </c>
      <c r="BC3287" s="12">
        <f t="shared" si="5061"/>
        <v>0</v>
      </c>
      <c r="BD3287" s="12">
        <f t="shared" si="5061"/>
        <v>0</v>
      </c>
      <c r="BE3287" s="12">
        <f t="shared" si="5061"/>
        <v>0</v>
      </c>
      <c r="BF3287" s="12">
        <f t="shared" si="5061"/>
        <v>0</v>
      </c>
      <c r="BG3287" s="12">
        <f t="shared" si="5061"/>
        <v>0</v>
      </c>
      <c r="BH3287" s="12">
        <f t="shared" si="5061"/>
        <v>0</v>
      </c>
      <c r="BI3287" s="12">
        <f t="shared" si="5061"/>
        <v>0</v>
      </c>
      <c r="BJ3287" s="12">
        <f t="shared" si="5061"/>
        <v>0</v>
      </c>
      <c r="BK3287" s="12">
        <f t="shared" si="5061"/>
        <v>0</v>
      </c>
      <c r="BL3287" s="12">
        <f t="shared" si="5061"/>
        <v>0</v>
      </c>
      <c r="BM3287" s="12">
        <f t="shared" si="5061"/>
        <v>0</v>
      </c>
      <c r="BN3287" s="12">
        <f t="shared" si="5061"/>
        <v>0</v>
      </c>
      <c r="BO3287" s="12">
        <f t="shared" si="5061"/>
        <v>0</v>
      </c>
      <c r="BP3287" s="12">
        <f t="shared" si="5061"/>
        <v>0</v>
      </c>
      <c r="BQ3287" s="12">
        <f t="shared" si="5061"/>
        <v>0</v>
      </c>
      <c r="BR3287" s="12">
        <v>0</v>
      </c>
      <c r="BS3287" s="12">
        <v>0</v>
      </c>
      <c r="BT3287" s="12" t="e">
        <f>IF(#REF!=0,"-",#REF!/#REF!*100)</f>
        <v>#REF!</v>
      </c>
    </row>
    <row r="3288" spans="1:72" x14ac:dyDescent="0.25">
      <c r="A3288" s="4" t="s">
        <v>1154</v>
      </c>
      <c r="B3288" s="4" t="s">
        <v>1</v>
      </c>
      <c r="C3288" s="4" t="s">
        <v>12</v>
      </c>
      <c r="D3288" s="102" t="s">
        <v>1156</v>
      </c>
      <c r="E3288" s="113">
        <v>8216</v>
      </c>
      <c r="F3288" s="102" t="s">
        <v>1185</v>
      </c>
      <c r="G3288" s="98" t="s">
        <v>1666</v>
      </c>
      <c r="H3288" s="13" t="s">
        <v>108</v>
      </c>
      <c r="I3288" s="14">
        <v>0</v>
      </c>
      <c r="J3288" s="14"/>
      <c r="K3288" s="14"/>
      <c r="L3288" s="14"/>
      <c r="M3288" s="14"/>
      <c r="N3288" s="14"/>
      <c r="O3288" s="14">
        <f t="shared" si="4999"/>
        <v>0</v>
      </c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>
        <v>0</v>
      </c>
      <c r="AC3288" s="14">
        <v>0</v>
      </c>
      <c r="AD3288" s="14">
        <v>0</v>
      </c>
      <c r="AE3288" s="14"/>
      <c r="AF3288" s="14"/>
      <c r="AG3288" s="14"/>
      <c r="AH3288" s="14"/>
      <c r="AI3288" s="14"/>
      <c r="AJ3288" s="14">
        <f t="shared" si="5000"/>
        <v>0</v>
      </c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>
        <v>0</v>
      </c>
      <c r="AX3288" s="14">
        <v>0</v>
      </c>
      <c r="AY3288" s="14">
        <v>0</v>
      </c>
      <c r="AZ3288" s="14"/>
      <c r="BA3288" s="14"/>
      <c r="BB3288" s="14"/>
      <c r="BC3288" s="14"/>
      <c r="BD3288" s="14"/>
      <c r="BE3288" s="14">
        <f t="shared" si="5001"/>
        <v>0</v>
      </c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>
        <v>0</v>
      </c>
      <c r="BS3288" s="14">
        <v>0</v>
      </c>
      <c r="BT3288" s="14" t="e">
        <f>IF(#REF!=0,"-",#REF!/#REF!*100)</f>
        <v>#REF!</v>
      </c>
    </row>
    <row r="3289" spans="1:72" ht="33.75" x14ac:dyDescent="0.25">
      <c r="A3289" s="13" t="s">
        <v>0</v>
      </c>
      <c r="B3289" s="13" t="s">
        <v>0</v>
      </c>
      <c r="C3289" s="13" t="s">
        <v>0</v>
      </c>
      <c r="D3289" s="98" t="s">
        <v>0</v>
      </c>
      <c r="E3289" s="98" t="s">
        <v>0</v>
      </c>
      <c r="F3289" s="98" t="s">
        <v>0</v>
      </c>
      <c r="G3289" s="13" t="s">
        <v>0</v>
      </c>
      <c r="H3289" s="10" t="s">
        <v>1186</v>
      </c>
      <c r="I3289" s="11">
        <f t="shared" ref="I3289:AA3289" si="5062">SUM(I3238,I3264,I3274,I3278)</f>
        <v>0</v>
      </c>
      <c r="J3289" s="11">
        <f t="shared" si="5062"/>
        <v>0</v>
      </c>
      <c r="K3289" s="11">
        <f t="shared" si="5062"/>
        <v>0</v>
      </c>
      <c r="L3289" s="11">
        <f t="shared" si="5062"/>
        <v>0</v>
      </c>
      <c r="M3289" s="11">
        <f t="shared" si="5062"/>
        <v>0</v>
      </c>
      <c r="N3289" s="11">
        <f t="shared" si="5062"/>
        <v>0</v>
      </c>
      <c r="O3289" s="11">
        <f t="shared" si="5062"/>
        <v>0</v>
      </c>
      <c r="P3289" s="11">
        <f t="shared" si="5062"/>
        <v>0</v>
      </c>
      <c r="Q3289" s="11">
        <f t="shared" si="5062"/>
        <v>0</v>
      </c>
      <c r="R3289" s="11">
        <f t="shared" si="5062"/>
        <v>0</v>
      </c>
      <c r="S3289" s="11">
        <f t="shared" si="5062"/>
        <v>0</v>
      </c>
      <c r="T3289" s="11">
        <f t="shared" si="5062"/>
        <v>0</v>
      </c>
      <c r="U3289" s="11">
        <f t="shared" si="5062"/>
        <v>0</v>
      </c>
      <c r="V3289" s="11">
        <f t="shared" si="5062"/>
        <v>0</v>
      </c>
      <c r="W3289" s="11">
        <f t="shared" si="5062"/>
        <v>0</v>
      </c>
      <c r="X3289" s="11">
        <f t="shared" si="5062"/>
        <v>0</v>
      </c>
      <c r="Y3289" s="11">
        <f t="shared" si="5062"/>
        <v>0</v>
      </c>
      <c r="Z3289" s="11">
        <f t="shared" si="5062"/>
        <v>0</v>
      </c>
      <c r="AA3289" s="11">
        <f t="shared" si="5062"/>
        <v>0</v>
      </c>
      <c r="AB3289" s="11">
        <v>0</v>
      </c>
      <c r="AC3289" s="11">
        <v>0</v>
      </c>
      <c r="AD3289" s="11">
        <f t="shared" ref="AD3289:AV3289" si="5063">SUM(AD3238,AD3264,AD3274,AD3278)</f>
        <v>0</v>
      </c>
      <c r="AE3289" s="11">
        <f t="shared" si="5063"/>
        <v>0</v>
      </c>
      <c r="AF3289" s="11">
        <f t="shared" si="5063"/>
        <v>0</v>
      </c>
      <c r="AG3289" s="11">
        <f t="shared" si="5063"/>
        <v>0</v>
      </c>
      <c r="AH3289" s="11">
        <f t="shared" si="5063"/>
        <v>0</v>
      </c>
      <c r="AI3289" s="11">
        <f t="shared" si="5063"/>
        <v>0</v>
      </c>
      <c r="AJ3289" s="11">
        <f t="shared" si="5063"/>
        <v>0</v>
      </c>
      <c r="AK3289" s="11">
        <f t="shared" si="5063"/>
        <v>0</v>
      </c>
      <c r="AL3289" s="11">
        <f t="shared" si="5063"/>
        <v>0</v>
      </c>
      <c r="AM3289" s="11">
        <f t="shared" si="5063"/>
        <v>0</v>
      </c>
      <c r="AN3289" s="11">
        <f t="shared" si="5063"/>
        <v>0</v>
      </c>
      <c r="AO3289" s="11">
        <f t="shared" si="5063"/>
        <v>0</v>
      </c>
      <c r="AP3289" s="11">
        <f t="shared" si="5063"/>
        <v>0</v>
      </c>
      <c r="AQ3289" s="11">
        <f t="shared" si="5063"/>
        <v>0</v>
      </c>
      <c r="AR3289" s="11">
        <f t="shared" si="5063"/>
        <v>0</v>
      </c>
      <c r="AS3289" s="11">
        <f t="shared" si="5063"/>
        <v>0</v>
      </c>
      <c r="AT3289" s="11">
        <f t="shared" si="5063"/>
        <v>0</v>
      </c>
      <c r="AU3289" s="11">
        <f t="shared" si="5063"/>
        <v>0</v>
      </c>
      <c r="AV3289" s="11">
        <f t="shared" si="5063"/>
        <v>0</v>
      </c>
      <c r="AW3289" s="11">
        <v>0</v>
      </c>
      <c r="AX3289" s="11">
        <v>0</v>
      </c>
      <c r="AY3289" s="11">
        <f t="shared" ref="AY3289:BQ3289" si="5064">SUM(AY3238,AY3264,AY3274,AY3278)</f>
        <v>1000000</v>
      </c>
      <c r="AZ3289" s="11">
        <f t="shared" si="5064"/>
        <v>114882</v>
      </c>
      <c r="BA3289" s="11">
        <f t="shared" si="5064"/>
        <v>0</v>
      </c>
      <c r="BB3289" s="11">
        <f t="shared" si="5064"/>
        <v>0</v>
      </c>
      <c r="BC3289" s="11">
        <f t="shared" si="5064"/>
        <v>0</v>
      </c>
      <c r="BD3289" s="11">
        <f t="shared" si="5064"/>
        <v>0</v>
      </c>
      <c r="BE3289" s="11">
        <f t="shared" si="5064"/>
        <v>1114882</v>
      </c>
      <c r="BF3289" s="11">
        <f t="shared" si="5064"/>
        <v>0</v>
      </c>
      <c r="BG3289" s="11">
        <f t="shared" si="5064"/>
        <v>0</v>
      </c>
      <c r="BH3289" s="11">
        <f t="shared" si="5064"/>
        <v>114882</v>
      </c>
      <c r="BI3289" s="11">
        <f t="shared" si="5064"/>
        <v>0</v>
      </c>
      <c r="BJ3289" s="11">
        <f t="shared" si="5064"/>
        <v>0</v>
      </c>
      <c r="BK3289" s="11">
        <f t="shared" si="5064"/>
        <v>0</v>
      </c>
      <c r="BL3289" s="11">
        <f t="shared" si="5064"/>
        <v>0</v>
      </c>
      <c r="BM3289" s="11">
        <f t="shared" si="5064"/>
        <v>0</v>
      </c>
      <c r="BN3289" s="11">
        <f t="shared" si="5064"/>
        <v>0</v>
      </c>
      <c r="BO3289" s="11">
        <f t="shared" si="5064"/>
        <v>0</v>
      </c>
      <c r="BP3289" s="11">
        <f t="shared" si="5064"/>
        <v>0</v>
      </c>
      <c r="BQ3289" s="11">
        <f t="shared" si="5064"/>
        <v>0</v>
      </c>
      <c r="BR3289" s="11">
        <v>114882</v>
      </c>
      <c r="BS3289" s="11">
        <v>1000000</v>
      </c>
      <c r="BT3289" s="11" t="e">
        <f>IF(#REF!=0,"-",#REF!/#REF!*100)</f>
        <v>#REF!</v>
      </c>
    </row>
    <row r="3290" spans="1:72" ht="15.75" thickBot="1" x14ac:dyDescent="0.3">
      <c r="A3290" s="13" t="s">
        <v>0</v>
      </c>
      <c r="B3290" s="13" t="s">
        <v>0</v>
      </c>
      <c r="C3290" s="13" t="s">
        <v>0</v>
      </c>
      <c r="D3290" s="98" t="s">
        <v>0</v>
      </c>
      <c r="E3290" s="98" t="s">
        <v>0</v>
      </c>
      <c r="F3290" s="98" t="s">
        <v>0</v>
      </c>
      <c r="G3290" s="13" t="s">
        <v>0</v>
      </c>
      <c r="H3290" s="2" t="s">
        <v>53</v>
      </c>
      <c r="I3290" s="13" t="s">
        <v>0</v>
      </c>
      <c r="J3290" s="13"/>
      <c r="K3290" s="13"/>
      <c r="L3290" s="13"/>
      <c r="M3290" s="13"/>
      <c r="N3290" s="13"/>
      <c r="O3290" s="13" t="e">
        <f t="shared" si="4999"/>
        <v>#VALUE!</v>
      </c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>
        <v>0</v>
      </c>
      <c r="AC3290" s="13" t="e">
        <v>#VALUE!</v>
      </c>
      <c r="AD3290" s="13" t="s">
        <v>0</v>
      </c>
      <c r="AE3290" s="13"/>
      <c r="AF3290" s="13"/>
      <c r="AG3290" s="13"/>
      <c r="AH3290" s="13"/>
      <c r="AI3290" s="13"/>
      <c r="AJ3290" s="13" t="e">
        <f t="shared" si="5000"/>
        <v>#VALUE!</v>
      </c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>
        <v>0</v>
      </c>
      <c r="AX3290" s="13" t="e">
        <v>#VALUE!</v>
      </c>
      <c r="AY3290" s="13" t="s">
        <v>0</v>
      </c>
      <c r="AZ3290" s="13"/>
      <c r="BA3290" s="13"/>
      <c r="BB3290" s="13"/>
      <c r="BC3290" s="13"/>
      <c r="BD3290" s="13"/>
      <c r="BE3290" s="13" t="e">
        <f t="shared" si="5001"/>
        <v>#VALUE!</v>
      </c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>
        <v>0</v>
      </c>
      <c r="BS3290" s="13" t="e">
        <v>#VALUE!</v>
      </c>
      <c r="BT3290" s="12"/>
    </row>
    <row r="3291" spans="1:72" ht="69.75" customHeight="1" thickBot="1" x14ac:dyDescent="0.3">
      <c r="A3291" s="132" t="s">
        <v>0</v>
      </c>
      <c r="B3291" s="132" t="s">
        <v>0</v>
      </c>
      <c r="C3291" s="132" t="s">
        <v>0</v>
      </c>
      <c r="D3291" s="135" t="s">
        <v>0</v>
      </c>
      <c r="E3291" s="135" t="s">
        <v>0</v>
      </c>
      <c r="F3291" s="135" t="s">
        <v>0</v>
      </c>
      <c r="G3291" s="138" t="s">
        <v>0</v>
      </c>
      <c r="H3291" s="5" t="s">
        <v>54</v>
      </c>
      <c r="I3291" s="89" t="s">
        <v>9</v>
      </c>
      <c r="J3291" s="89" t="s">
        <v>1606</v>
      </c>
      <c r="K3291" s="89" t="s">
        <v>1534</v>
      </c>
      <c r="L3291" s="89" t="s">
        <v>1592</v>
      </c>
      <c r="M3291" s="89" t="s">
        <v>1593</v>
      </c>
      <c r="N3291" s="89" t="s">
        <v>1594</v>
      </c>
      <c r="O3291" s="89" t="s">
        <v>1610</v>
      </c>
      <c r="P3291" s="89" t="s">
        <v>1607</v>
      </c>
      <c r="Q3291" s="89" t="s">
        <v>1595</v>
      </c>
      <c r="R3291" s="89" t="s">
        <v>1596</v>
      </c>
      <c r="S3291" s="89" t="s">
        <v>1597</v>
      </c>
      <c r="T3291" s="89" t="s">
        <v>1598</v>
      </c>
      <c r="U3291" s="89" t="s">
        <v>1599</v>
      </c>
      <c r="V3291" s="89" t="s">
        <v>1600</v>
      </c>
      <c r="W3291" s="89" t="s">
        <v>1608</v>
      </c>
      <c r="X3291" s="89" t="s">
        <v>1609</v>
      </c>
      <c r="Y3291" s="89" t="s">
        <v>1601</v>
      </c>
      <c r="Z3291" s="89" t="s">
        <v>1602</v>
      </c>
      <c r="AA3291" s="89" t="s">
        <v>1603</v>
      </c>
      <c r="AB3291" s="89" t="s">
        <v>1604</v>
      </c>
      <c r="AC3291" s="89" t="s">
        <v>1605</v>
      </c>
      <c r="AD3291" s="90" t="s">
        <v>10</v>
      </c>
      <c r="AE3291" s="90" t="s">
        <v>1606</v>
      </c>
      <c r="AF3291" s="90" t="s">
        <v>1534</v>
      </c>
      <c r="AG3291" s="90" t="s">
        <v>1592</v>
      </c>
      <c r="AH3291" s="90" t="s">
        <v>1593</v>
      </c>
      <c r="AI3291" s="90" t="s">
        <v>1594</v>
      </c>
      <c r="AJ3291" s="90" t="s">
        <v>1611</v>
      </c>
      <c r="AK3291" s="90" t="s">
        <v>1607</v>
      </c>
      <c r="AL3291" s="90" t="s">
        <v>1595</v>
      </c>
      <c r="AM3291" s="90" t="s">
        <v>1596</v>
      </c>
      <c r="AN3291" s="90" t="s">
        <v>1597</v>
      </c>
      <c r="AO3291" s="90" t="s">
        <v>1598</v>
      </c>
      <c r="AP3291" s="90" t="s">
        <v>1599</v>
      </c>
      <c r="AQ3291" s="90" t="s">
        <v>1600</v>
      </c>
      <c r="AR3291" s="90" t="s">
        <v>1608</v>
      </c>
      <c r="AS3291" s="90" t="s">
        <v>1609</v>
      </c>
      <c r="AT3291" s="90" t="s">
        <v>1601</v>
      </c>
      <c r="AU3291" s="90" t="s">
        <v>1602</v>
      </c>
      <c r="AV3291" s="90" t="s">
        <v>1603</v>
      </c>
      <c r="AW3291" s="90" t="s">
        <v>1604</v>
      </c>
      <c r="AX3291" s="90" t="s">
        <v>1605</v>
      </c>
      <c r="AY3291" s="91" t="s">
        <v>11</v>
      </c>
      <c r="AZ3291" s="91" t="s">
        <v>1606</v>
      </c>
      <c r="BA3291" s="91" t="s">
        <v>1534</v>
      </c>
      <c r="BB3291" s="91" t="s">
        <v>1592</v>
      </c>
      <c r="BC3291" s="91" t="s">
        <v>1593</v>
      </c>
      <c r="BD3291" s="91" t="s">
        <v>1594</v>
      </c>
      <c r="BE3291" s="91" t="s">
        <v>1612</v>
      </c>
      <c r="BF3291" s="91" t="s">
        <v>1607</v>
      </c>
      <c r="BG3291" s="91" t="s">
        <v>1595</v>
      </c>
      <c r="BH3291" s="91" t="s">
        <v>1596</v>
      </c>
      <c r="BI3291" s="91" t="s">
        <v>1597</v>
      </c>
      <c r="BJ3291" s="91" t="s">
        <v>1598</v>
      </c>
      <c r="BK3291" s="91" t="s">
        <v>1599</v>
      </c>
      <c r="BL3291" s="91" t="s">
        <v>1600</v>
      </c>
      <c r="BM3291" s="91" t="s">
        <v>1608</v>
      </c>
      <c r="BN3291" s="91" t="s">
        <v>1609</v>
      </c>
      <c r="BO3291" s="91" t="s">
        <v>1601</v>
      </c>
      <c r="BP3291" s="91" t="s">
        <v>1602</v>
      </c>
      <c r="BQ3291" s="91" t="s">
        <v>1603</v>
      </c>
      <c r="BR3291" s="91" t="s">
        <v>1604</v>
      </c>
      <c r="BS3291" s="91" t="s">
        <v>1605</v>
      </c>
      <c r="BT3291" s="5" t="s">
        <v>1671</v>
      </c>
    </row>
    <row r="3292" spans="1:72" x14ac:dyDescent="0.25">
      <c r="A3292" s="133"/>
      <c r="B3292" s="133"/>
      <c r="C3292" s="133"/>
      <c r="D3292" s="136"/>
      <c r="E3292" s="136"/>
      <c r="F3292" s="136"/>
      <c r="G3292" s="139"/>
      <c r="H3292" s="15" t="s">
        <v>0</v>
      </c>
      <c r="I3292" s="9">
        <v>1</v>
      </c>
      <c r="J3292" s="9">
        <v>2</v>
      </c>
      <c r="K3292" s="9">
        <v>3</v>
      </c>
      <c r="L3292" s="9">
        <v>4</v>
      </c>
      <c r="M3292" s="9">
        <v>5</v>
      </c>
      <c r="N3292" s="9">
        <v>6</v>
      </c>
      <c r="O3292" s="9">
        <v>7</v>
      </c>
      <c r="P3292" s="9">
        <v>8</v>
      </c>
      <c r="Q3292" s="9">
        <v>9</v>
      </c>
      <c r="R3292" s="9">
        <v>10</v>
      </c>
      <c r="S3292" s="9">
        <v>11</v>
      </c>
      <c r="T3292" s="9">
        <v>12</v>
      </c>
      <c r="U3292" s="9">
        <v>13</v>
      </c>
      <c r="V3292" s="9">
        <v>14</v>
      </c>
      <c r="W3292" s="9">
        <v>15</v>
      </c>
      <c r="X3292" s="9">
        <v>16</v>
      </c>
      <c r="Y3292" s="9">
        <v>17</v>
      </c>
      <c r="Z3292" s="9">
        <v>18</v>
      </c>
      <c r="AA3292" s="9">
        <v>19</v>
      </c>
      <c r="AB3292" s="9">
        <v>20</v>
      </c>
      <c r="AC3292" s="9">
        <v>21</v>
      </c>
      <c r="AD3292" s="9">
        <v>1</v>
      </c>
      <c r="AE3292" s="9">
        <v>2</v>
      </c>
      <c r="AF3292" s="9">
        <v>3</v>
      </c>
      <c r="AG3292" s="9">
        <v>4</v>
      </c>
      <c r="AH3292" s="9">
        <v>5</v>
      </c>
      <c r="AI3292" s="9">
        <v>6</v>
      </c>
      <c r="AJ3292" s="9">
        <v>7</v>
      </c>
      <c r="AK3292" s="9">
        <v>8</v>
      </c>
      <c r="AL3292" s="9">
        <v>9</v>
      </c>
      <c r="AM3292" s="9">
        <v>10</v>
      </c>
      <c r="AN3292" s="9">
        <v>11</v>
      </c>
      <c r="AO3292" s="9">
        <v>12</v>
      </c>
      <c r="AP3292" s="9">
        <v>13</v>
      </c>
      <c r="AQ3292" s="9">
        <v>14</v>
      </c>
      <c r="AR3292" s="9">
        <v>15</v>
      </c>
      <c r="AS3292" s="9">
        <v>16</v>
      </c>
      <c r="AT3292" s="9">
        <v>17</v>
      </c>
      <c r="AU3292" s="9">
        <v>18</v>
      </c>
      <c r="AV3292" s="9">
        <v>19</v>
      </c>
      <c r="AW3292" s="9">
        <v>20</v>
      </c>
      <c r="AX3292" s="9">
        <v>21</v>
      </c>
      <c r="AY3292" s="9">
        <v>1</v>
      </c>
      <c r="AZ3292" s="9">
        <v>2</v>
      </c>
      <c r="BA3292" s="9">
        <v>3</v>
      </c>
      <c r="BB3292" s="9">
        <v>4</v>
      </c>
      <c r="BC3292" s="9">
        <v>5</v>
      </c>
      <c r="BD3292" s="9">
        <v>6</v>
      </c>
      <c r="BE3292" s="9">
        <v>7</v>
      </c>
      <c r="BF3292" s="9">
        <v>8</v>
      </c>
      <c r="BG3292" s="9">
        <v>9</v>
      </c>
      <c r="BH3292" s="9">
        <v>10</v>
      </c>
      <c r="BI3292" s="9">
        <v>11</v>
      </c>
      <c r="BJ3292" s="9">
        <v>12</v>
      </c>
      <c r="BK3292" s="9">
        <v>13</v>
      </c>
      <c r="BL3292" s="9">
        <v>14</v>
      </c>
      <c r="BM3292" s="9">
        <v>15</v>
      </c>
      <c r="BN3292" s="9">
        <v>16</v>
      </c>
      <c r="BO3292" s="9">
        <v>17</v>
      </c>
      <c r="BP3292" s="9">
        <v>18</v>
      </c>
      <c r="BQ3292" s="9">
        <v>19</v>
      </c>
      <c r="BR3292" s="9">
        <v>20</v>
      </c>
      <c r="BS3292" s="9">
        <v>21</v>
      </c>
      <c r="BT3292" s="9">
        <v>9</v>
      </c>
    </row>
    <row r="3293" spans="1:72" x14ac:dyDescent="0.25">
      <c r="A3293" s="133"/>
      <c r="B3293" s="133"/>
      <c r="C3293" s="133"/>
      <c r="D3293" s="136"/>
      <c r="E3293" s="136"/>
      <c r="F3293" s="136"/>
      <c r="G3293" s="139"/>
      <c r="H3293" s="16" t="s">
        <v>1187</v>
      </c>
      <c r="I3293" s="17">
        <f t="shared" ref="I3293:AA3293" si="5065">SUM(I3271)</f>
        <v>0</v>
      </c>
      <c r="J3293" s="17">
        <f t="shared" si="5065"/>
        <v>0</v>
      </c>
      <c r="K3293" s="17">
        <f t="shared" si="5065"/>
        <v>0</v>
      </c>
      <c r="L3293" s="17">
        <f t="shared" si="5065"/>
        <v>0</v>
      </c>
      <c r="M3293" s="17">
        <f t="shared" si="5065"/>
        <v>0</v>
      </c>
      <c r="N3293" s="17">
        <f t="shared" si="5065"/>
        <v>0</v>
      </c>
      <c r="O3293" s="17">
        <f t="shared" ref="O3293" si="5066">SUM(O3271)</f>
        <v>0</v>
      </c>
      <c r="P3293" s="17">
        <f t="shared" si="5065"/>
        <v>0</v>
      </c>
      <c r="Q3293" s="17">
        <f t="shared" si="5065"/>
        <v>0</v>
      </c>
      <c r="R3293" s="17">
        <f t="shared" si="5065"/>
        <v>0</v>
      </c>
      <c r="S3293" s="17">
        <f t="shared" si="5065"/>
        <v>0</v>
      </c>
      <c r="T3293" s="17">
        <f t="shared" si="5065"/>
        <v>0</v>
      </c>
      <c r="U3293" s="17">
        <f t="shared" si="5065"/>
        <v>0</v>
      </c>
      <c r="V3293" s="17">
        <f t="shared" si="5065"/>
        <v>0</v>
      </c>
      <c r="W3293" s="17">
        <f t="shared" si="5065"/>
        <v>0</v>
      </c>
      <c r="X3293" s="17">
        <f t="shared" si="5065"/>
        <v>0</v>
      </c>
      <c r="Y3293" s="17">
        <f t="shared" si="5065"/>
        <v>0</v>
      </c>
      <c r="Z3293" s="17">
        <f t="shared" si="5065"/>
        <v>0</v>
      </c>
      <c r="AA3293" s="17">
        <f t="shared" si="5065"/>
        <v>0</v>
      </c>
      <c r="AB3293" s="17">
        <v>0</v>
      </c>
      <c r="AC3293" s="17">
        <v>0</v>
      </c>
      <c r="AD3293" s="17">
        <f t="shared" ref="AD3293:AV3293" si="5067">SUM(AD3271)</f>
        <v>0</v>
      </c>
      <c r="AE3293" s="17">
        <f t="shared" si="5067"/>
        <v>0</v>
      </c>
      <c r="AF3293" s="17">
        <f t="shared" si="5067"/>
        <v>0</v>
      </c>
      <c r="AG3293" s="17">
        <f t="shared" si="5067"/>
        <v>0</v>
      </c>
      <c r="AH3293" s="17">
        <f t="shared" si="5067"/>
        <v>0</v>
      </c>
      <c r="AI3293" s="17">
        <f t="shared" si="5067"/>
        <v>0</v>
      </c>
      <c r="AJ3293" s="17">
        <f t="shared" ref="AJ3293" si="5068">SUM(AJ3271)</f>
        <v>0</v>
      </c>
      <c r="AK3293" s="17">
        <f t="shared" si="5067"/>
        <v>0</v>
      </c>
      <c r="AL3293" s="17">
        <f t="shared" si="5067"/>
        <v>0</v>
      </c>
      <c r="AM3293" s="17">
        <f t="shared" si="5067"/>
        <v>0</v>
      </c>
      <c r="AN3293" s="17">
        <f t="shared" si="5067"/>
        <v>0</v>
      </c>
      <c r="AO3293" s="17">
        <f t="shared" si="5067"/>
        <v>0</v>
      </c>
      <c r="AP3293" s="17">
        <f t="shared" si="5067"/>
        <v>0</v>
      </c>
      <c r="AQ3293" s="17">
        <f t="shared" si="5067"/>
        <v>0</v>
      </c>
      <c r="AR3293" s="17">
        <f t="shared" si="5067"/>
        <v>0</v>
      </c>
      <c r="AS3293" s="17">
        <f t="shared" si="5067"/>
        <v>0</v>
      </c>
      <c r="AT3293" s="17">
        <f t="shared" si="5067"/>
        <v>0</v>
      </c>
      <c r="AU3293" s="17">
        <f t="shared" si="5067"/>
        <v>0</v>
      </c>
      <c r="AV3293" s="17">
        <f t="shared" si="5067"/>
        <v>0</v>
      </c>
      <c r="AW3293" s="17">
        <v>0</v>
      </c>
      <c r="AX3293" s="17">
        <v>0</v>
      </c>
      <c r="AY3293" s="17">
        <f t="shared" ref="AY3293:BQ3293" si="5069">SUM(AY3271)</f>
        <v>0</v>
      </c>
      <c r="AZ3293" s="17">
        <f t="shared" si="5069"/>
        <v>100000</v>
      </c>
      <c r="BA3293" s="17">
        <f t="shared" si="5069"/>
        <v>0</v>
      </c>
      <c r="BB3293" s="17">
        <f t="shared" si="5069"/>
        <v>0</v>
      </c>
      <c r="BC3293" s="17">
        <f t="shared" si="5069"/>
        <v>0</v>
      </c>
      <c r="BD3293" s="17">
        <f t="shared" si="5069"/>
        <v>0</v>
      </c>
      <c r="BE3293" s="17">
        <f t="shared" ref="BE3293" si="5070">SUM(BE3271)</f>
        <v>100000</v>
      </c>
      <c r="BF3293" s="17">
        <f t="shared" si="5069"/>
        <v>0</v>
      </c>
      <c r="BG3293" s="17">
        <f t="shared" si="5069"/>
        <v>0</v>
      </c>
      <c r="BH3293" s="17">
        <f t="shared" si="5069"/>
        <v>100000</v>
      </c>
      <c r="BI3293" s="17">
        <f t="shared" si="5069"/>
        <v>0</v>
      </c>
      <c r="BJ3293" s="17">
        <f t="shared" si="5069"/>
        <v>0</v>
      </c>
      <c r="BK3293" s="17">
        <f t="shared" si="5069"/>
        <v>0</v>
      </c>
      <c r="BL3293" s="17">
        <f t="shared" si="5069"/>
        <v>0</v>
      </c>
      <c r="BM3293" s="17">
        <f t="shared" si="5069"/>
        <v>0</v>
      </c>
      <c r="BN3293" s="17">
        <f t="shared" si="5069"/>
        <v>0</v>
      </c>
      <c r="BO3293" s="17">
        <f t="shared" si="5069"/>
        <v>0</v>
      </c>
      <c r="BP3293" s="17">
        <f t="shared" si="5069"/>
        <v>0</v>
      </c>
      <c r="BQ3293" s="17">
        <f t="shared" si="5069"/>
        <v>0</v>
      </c>
      <c r="BR3293" s="17">
        <v>100000</v>
      </c>
      <c r="BS3293" s="17">
        <v>0</v>
      </c>
      <c r="BT3293" s="17" t="e">
        <f>IF(#REF!=0,"-",#REF!/#REF!*100)</f>
        <v>#REF!</v>
      </c>
    </row>
    <row r="3294" spans="1:72" x14ac:dyDescent="0.25">
      <c r="A3294" s="133"/>
      <c r="B3294" s="133"/>
      <c r="C3294" s="133"/>
      <c r="D3294" s="136"/>
      <c r="E3294" s="136"/>
      <c r="F3294" s="136"/>
      <c r="G3294" s="139"/>
      <c r="H3294" s="16" t="s">
        <v>138</v>
      </c>
      <c r="I3294" s="17">
        <f t="shared" ref="I3294:AA3294" si="5071">SUM(I3267,I3269)</f>
        <v>0</v>
      </c>
      <c r="J3294" s="17">
        <f t="shared" si="5071"/>
        <v>0</v>
      </c>
      <c r="K3294" s="17">
        <f t="shared" si="5071"/>
        <v>0</v>
      </c>
      <c r="L3294" s="17">
        <f t="shared" si="5071"/>
        <v>0</v>
      </c>
      <c r="M3294" s="17">
        <f t="shared" si="5071"/>
        <v>0</v>
      </c>
      <c r="N3294" s="17">
        <f t="shared" si="5071"/>
        <v>0</v>
      </c>
      <c r="O3294" s="17">
        <f t="shared" ref="O3294" si="5072">SUM(O3267,O3269)</f>
        <v>0</v>
      </c>
      <c r="P3294" s="17">
        <f t="shared" si="5071"/>
        <v>0</v>
      </c>
      <c r="Q3294" s="17">
        <f t="shared" si="5071"/>
        <v>0</v>
      </c>
      <c r="R3294" s="17">
        <f t="shared" si="5071"/>
        <v>0</v>
      </c>
      <c r="S3294" s="17">
        <f t="shared" si="5071"/>
        <v>0</v>
      </c>
      <c r="T3294" s="17">
        <f t="shared" si="5071"/>
        <v>0</v>
      </c>
      <c r="U3294" s="17">
        <f t="shared" si="5071"/>
        <v>0</v>
      </c>
      <c r="V3294" s="17">
        <f t="shared" si="5071"/>
        <v>0</v>
      </c>
      <c r="W3294" s="17">
        <f t="shared" si="5071"/>
        <v>0</v>
      </c>
      <c r="X3294" s="17">
        <f t="shared" si="5071"/>
        <v>0</v>
      </c>
      <c r="Y3294" s="17">
        <f t="shared" si="5071"/>
        <v>0</v>
      </c>
      <c r="Z3294" s="17">
        <f t="shared" si="5071"/>
        <v>0</v>
      </c>
      <c r="AA3294" s="17">
        <f t="shared" si="5071"/>
        <v>0</v>
      </c>
      <c r="AB3294" s="17">
        <v>0</v>
      </c>
      <c r="AC3294" s="17">
        <v>0</v>
      </c>
      <c r="AD3294" s="17">
        <f t="shared" ref="AD3294:AV3294" si="5073">SUM(AD3267,AD3269)</f>
        <v>0</v>
      </c>
      <c r="AE3294" s="17">
        <f t="shared" si="5073"/>
        <v>0</v>
      </c>
      <c r="AF3294" s="17">
        <f t="shared" si="5073"/>
        <v>0</v>
      </c>
      <c r="AG3294" s="17">
        <f t="shared" si="5073"/>
        <v>0</v>
      </c>
      <c r="AH3294" s="17">
        <f t="shared" si="5073"/>
        <v>0</v>
      </c>
      <c r="AI3294" s="17">
        <f t="shared" si="5073"/>
        <v>0</v>
      </c>
      <c r="AJ3294" s="17">
        <f t="shared" ref="AJ3294" si="5074">SUM(AJ3267,AJ3269)</f>
        <v>0</v>
      </c>
      <c r="AK3294" s="17">
        <f t="shared" si="5073"/>
        <v>0</v>
      </c>
      <c r="AL3294" s="17">
        <f t="shared" si="5073"/>
        <v>0</v>
      </c>
      <c r="AM3294" s="17">
        <f t="shared" si="5073"/>
        <v>0</v>
      </c>
      <c r="AN3294" s="17">
        <f t="shared" si="5073"/>
        <v>0</v>
      </c>
      <c r="AO3294" s="17">
        <f t="shared" si="5073"/>
        <v>0</v>
      </c>
      <c r="AP3294" s="17">
        <f t="shared" si="5073"/>
        <v>0</v>
      </c>
      <c r="AQ3294" s="17">
        <f t="shared" si="5073"/>
        <v>0</v>
      </c>
      <c r="AR3294" s="17">
        <f t="shared" si="5073"/>
        <v>0</v>
      </c>
      <c r="AS3294" s="17">
        <f t="shared" si="5073"/>
        <v>0</v>
      </c>
      <c r="AT3294" s="17">
        <f t="shared" si="5073"/>
        <v>0</v>
      </c>
      <c r="AU3294" s="17">
        <f t="shared" si="5073"/>
        <v>0</v>
      </c>
      <c r="AV3294" s="17">
        <f t="shared" si="5073"/>
        <v>0</v>
      </c>
      <c r="AW3294" s="17">
        <v>0</v>
      </c>
      <c r="AX3294" s="17">
        <v>0</v>
      </c>
      <c r="AY3294" s="17">
        <f t="shared" ref="AY3294:BQ3294" si="5075">SUM(AY3267,AY3269)</f>
        <v>0</v>
      </c>
      <c r="AZ3294" s="17">
        <f t="shared" si="5075"/>
        <v>0</v>
      </c>
      <c r="BA3294" s="17">
        <f t="shared" si="5075"/>
        <v>0</v>
      </c>
      <c r="BB3294" s="17">
        <f t="shared" si="5075"/>
        <v>0</v>
      </c>
      <c r="BC3294" s="17">
        <f t="shared" si="5075"/>
        <v>0</v>
      </c>
      <c r="BD3294" s="17">
        <f t="shared" si="5075"/>
        <v>0</v>
      </c>
      <c r="BE3294" s="17">
        <f t="shared" ref="BE3294" si="5076">SUM(BE3267,BE3269)</f>
        <v>0</v>
      </c>
      <c r="BF3294" s="17">
        <f t="shared" si="5075"/>
        <v>0</v>
      </c>
      <c r="BG3294" s="17">
        <f t="shared" si="5075"/>
        <v>0</v>
      </c>
      <c r="BH3294" s="17">
        <f t="shared" si="5075"/>
        <v>0</v>
      </c>
      <c r="BI3294" s="17">
        <f t="shared" si="5075"/>
        <v>0</v>
      </c>
      <c r="BJ3294" s="17">
        <f t="shared" si="5075"/>
        <v>0</v>
      </c>
      <c r="BK3294" s="17">
        <f t="shared" si="5075"/>
        <v>0</v>
      </c>
      <c r="BL3294" s="17">
        <f t="shared" si="5075"/>
        <v>0</v>
      </c>
      <c r="BM3294" s="17">
        <f t="shared" si="5075"/>
        <v>0</v>
      </c>
      <c r="BN3294" s="17">
        <f t="shared" si="5075"/>
        <v>0</v>
      </c>
      <c r="BO3294" s="17">
        <f t="shared" si="5075"/>
        <v>0</v>
      </c>
      <c r="BP3294" s="17">
        <f t="shared" si="5075"/>
        <v>0</v>
      </c>
      <c r="BQ3294" s="17">
        <f t="shared" si="5075"/>
        <v>0</v>
      </c>
      <c r="BR3294" s="17">
        <v>0</v>
      </c>
      <c r="BS3294" s="17">
        <v>0</v>
      </c>
      <c r="BT3294" s="17" t="e">
        <f>IF(#REF!=0,"-",#REF!/#REF!*100)</f>
        <v>#REF!</v>
      </c>
    </row>
    <row r="3295" spans="1:72" x14ac:dyDescent="0.25">
      <c r="A3295" s="133"/>
      <c r="B3295" s="133"/>
      <c r="C3295" s="133"/>
      <c r="D3295" s="136"/>
      <c r="E3295" s="136"/>
      <c r="F3295" s="136"/>
      <c r="G3295" s="139"/>
      <c r="H3295" s="16" t="s">
        <v>1188</v>
      </c>
      <c r="I3295" s="17">
        <f t="shared" ref="I3295:AA3295" si="5077">SUM(I3272)</f>
        <v>0</v>
      </c>
      <c r="J3295" s="17">
        <f t="shared" si="5077"/>
        <v>0</v>
      </c>
      <c r="K3295" s="17">
        <f t="shared" si="5077"/>
        <v>0</v>
      </c>
      <c r="L3295" s="17">
        <f t="shared" si="5077"/>
        <v>0</v>
      </c>
      <c r="M3295" s="17">
        <f t="shared" si="5077"/>
        <v>0</v>
      </c>
      <c r="N3295" s="17">
        <f t="shared" si="5077"/>
        <v>0</v>
      </c>
      <c r="O3295" s="17">
        <f t="shared" ref="O3295" si="5078">SUM(O3272)</f>
        <v>0</v>
      </c>
      <c r="P3295" s="17">
        <f t="shared" si="5077"/>
        <v>0</v>
      </c>
      <c r="Q3295" s="17">
        <f t="shared" si="5077"/>
        <v>0</v>
      </c>
      <c r="R3295" s="17">
        <f t="shared" si="5077"/>
        <v>0</v>
      </c>
      <c r="S3295" s="17">
        <f t="shared" si="5077"/>
        <v>0</v>
      </c>
      <c r="T3295" s="17">
        <f t="shared" si="5077"/>
        <v>0</v>
      </c>
      <c r="U3295" s="17">
        <f t="shared" si="5077"/>
        <v>0</v>
      </c>
      <c r="V3295" s="17">
        <f t="shared" si="5077"/>
        <v>0</v>
      </c>
      <c r="W3295" s="17">
        <f t="shared" si="5077"/>
        <v>0</v>
      </c>
      <c r="X3295" s="17">
        <f t="shared" si="5077"/>
        <v>0</v>
      </c>
      <c r="Y3295" s="17">
        <f t="shared" si="5077"/>
        <v>0</v>
      </c>
      <c r="Z3295" s="17">
        <f t="shared" si="5077"/>
        <v>0</v>
      </c>
      <c r="AA3295" s="17">
        <f t="shared" si="5077"/>
        <v>0</v>
      </c>
      <c r="AB3295" s="17">
        <v>0</v>
      </c>
      <c r="AC3295" s="17">
        <v>0</v>
      </c>
      <c r="AD3295" s="17">
        <f t="shared" ref="AD3295:AV3295" si="5079">SUM(AD3272)</f>
        <v>0</v>
      </c>
      <c r="AE3295" s="17">
        <f t="shared" si="5079"/>
        <v>0</v>
      </c>
      <c r="AF3295" s="17">
        <f t="shared" si="5079"/>
        <v>0</v>
      </c>
      <c r="AG3295" s="17">
        <f t="shared" si="5079"/>
        <v>0</v>
      </c>
      <c r="AH3295" s="17">
        <f t="shared" si="5079"/>
        <v>0</v>
      </c>
      <c r="AI3295" s="17">
        <f t="shared" si="5079"/>
        <v>0</v>
      </c>
      <c r="AJ3295" s="17">
        <f t="shared" ref="AJ3295" si="5080">SUM(AJ3272)</f>
        <v>0</v>
      </c>
      <c r="AK3295" s="17">
        <f t="shared" si="5079"/>
        <v>0</v>
      </c>
      <c r="AL3295" s="17">
        <f t="shared" si="5079"/>
        <v>0</v>
      </c>
      <c r="AM3295" s="17">
        <f t="shared" si="5079"/>
        <v>0</v>
      </c>
      <c r="AN3295" s="17">
        <f t="shared" si="5079"/>
        <v>0</v>
      </c>
      <c r="AO3295" s="17">
        <f t="shared" si="5079"/>
        <v>0</v>
      </c>
      <c r="AP3295" s="17">
        <f t="shared" si="5079"/>
        <v>0</v>
      </c>
      <c r="AQ3295" s="17">
        <f t="shared" si="5079"/>
        <v>0</v>
      </c>
      <c r="AR3295" s="17">
        <f t="shared" si="5079"/>
        <v>0</v>
      </c>
      <c r="AS3295" s="17">
        <f t="shared" si="5079"/>
        <v>0</v>
      </c>
      <c r="AT3295" s="17">
        <f t="shared" si="5079"/>
        <v>0</v>
      </c>
      <c r="AU3295" s="17">
        <f t="shared" si="5079"/>
        <v>0</v>
      </c>
      <c r="AV3295" s="17">
        <f t="shared" si="5079"/>
        <v>0</v>
      </c>
      <c r="AW3295" s="17">
        <v>0</v>
      </c>
      <c r="AX3295" s="17">
        <v>0</v>
      </c>
      <c r="AY3295" s="17">
        <f t="shared" ref="AY3295:BQ3295" si="5081">SUM(AY3272)</f>
        <v>1000000</v>
      </c>
      <c r="AZ3295" s="17">
        <f t="shared" si="5081"/>
        <v>0</v>
      </c>
      <c r="BA3295" s="17">
        <f t="shared" si="5081"/>
        <v>0</v>
      </c>
      <c r="BB3295" s="17">
        <f t="shared" si="5081"/>
        <v>0</v>
      </c>
      <c r="BC3295" s="17">
        <f t="shared" si="5081"/>
        <v>0</v>
      </c>
      <c r="BD3295" s="17">
        <f t="shared" si="5081"/>
        <v>0</v>
      </c>
      <c r="BE3295" s="17">
        <f t="shared" ref="BE3295" si="5082">SUM(BE3272)</f>
        <v>1000000</v>
      </c>
      <c r="BF3295" s="17">
        <f t="shared" si="5081"/>
        <v>0</v>
      </c>
      <c r="BG3295" s="17">
        <f t="shared" si="5081"/>
        <v>0</v>
      </c>
      <c r="BH3295" s="17">
        <f t="shared" si="5081"/>
        <v>0</v>
      </c>
      <c r="BI3295" s="17">
        <f t="shared" si="5081"/>
        <v>0</v>
      </c>
      <c r="BJ3295" s="17">
        <f t="shared" si="5081"/>
        <v>0</v>
      </c>
      <c r="BK3295" s="17">
        <f t="shared" si="5081"/>
        <v>0</v>
      </c>
      <c r="BL3295" s="17">
        <f t="shared" si="5081"/>
        <v>0</v>
      </c>
      <c r="BM3295" s="17">
        <f t="shared" si="5081"/>
        <v>0</v>
      </c>
      <c r="BN3295" s="17">
        <f t="shared" si="5081"/>
        <v>0</v>
      </c>
      <c r="BO3295" s="17">
        <f t="shared" si="5081"/>
        <v>0</v>
      </c>
      <c r="BP3295" s="17">
        <f t="shared" si="5081"/>
        <v>0</v>
      </c>
      <c r="BQ3295" s="17">
        <f t="shared" si="5081"/>
        <v>0</v>
      </c>
      <c r="BR3295" s="17">
        <v>0</v>
      </c>
      <c r="BS3295" s="17">
        <v>1000000</v>
      </c>
      <c r="BT3295" s="17" t="e">
        <f>IF(#REF!=0,"-",#REF!/#REF!*100)</f>
        <v>#REF!</v>
      </c>
    </row>
    <row r="3296" spans="1:72" x14ac:dyDescent="0.25">
      <c r="A3296" s="133"/>
      <c r="B3296" s="133"/>
      <c r="C3296" s="133"/>
      <c r="D3296" s="136"/>
      <c r="E3296" s="136"/>
      <c r="F3296" s="136"/>
      <c r="G3296" s="139"/>
      <c r="H3296" s="16" t="s">
        <v>139</v>
      </c>
      <c r="I3296" s="17">
        <f t="shared" ref="I3296:AA3296" si="5083">SUM(I3240,I3242:I3246,I3248,I3250:I3255,I3257:I3263,I3273,I3277,I3281:I3282,I3284,I3286,I3288)</f>
        <v>0</v>
      </c>
      <c r="J3296" s="17">
        <f t="shared" si="5083"/>
        <v>0</v>
      </c>
      <c r="K3296" s="17">
        <f t="shared" si="5083"/>
        <v>0</v>
      </c>
      <c r="L3296" s="17">
        <f t="shared" si="5083"/>
        <v>0</v>
      </c>
      <c r="M3296" s="17">
        <f t="shared" si="5083"/>
        <v>0</v>
      </c>
      <c r="N3296" s="17">
        <f t="shared" si="5083"/>
        <v>0</v>
      </c>
      <c r="O3296" s="17">
        <f t="shared" ref="O3296" si="5084">SUM(O3240,O3242:O3246,O3248,O3250:O3255,O3257:O3263,O3273,O3277,O3281:O3282,O3284,O3286,O3288)</f>
        <v>0</v>
      </c>
      <c r="P3296" s="17">
        <f t="shared" si="5083"/>
        <v>0</v>
      </c>
      <c r="Q3296" s="17">
        <f t="shared" si="5083"/>
        <v>0</v>
      </c>
      <c r="R3296" s="17">
        <f t="shared" si="5083"/>
        <v>0</v>
      </c>
      <c r="S3296" s="17">
        <f t="shared" si="5083"/>
        <v>0</v>
      </c>
      <c r="T3296" s="17">
        <f t="shared" si="5083"/>
        <v>0</v>
      </c>
      <c r="U3296" s="17">
        <f t="shared" si="5083"/>
        <v>0</v>
      </c>
      <c r="V3296" s="17">
        <f t="shared" si="5083"/>
        <v>0</v>
      </c>
      <c r="W3296" s="17">
        <f t="shared" si="5083"/>
        <v>0</v>
      </c>
      <c r="X3296" s="17">
        <f t="shared" si="5083"/>
        <v>0</v>
      </c>
      <c r="Y3296" s="17">
        <f t="shared" si="5083"/>
        <v>0</v>
      </c>
      <c r="Z3296" s="17">
        <f t="shared" si="5083"/>
        <v>0</v>
      </c>
      <c r="AA3296" s="17">
        <f t="shared" si="5083"/>
        <v>0</v>
      </c>
      <c r="AB3296" s="17">
        <v>0</v>
      </c>
      <c r="AC3296" s="17">
        <v>0</v>
      </c>
      <c r="AD3296" s="17">
        <f t="shared" ref="AD3296:AV3296" si="5085">SUM(AD3240,AD3242:AD3246,AD3248,AD3250:AD3255,AD3257:AD3263,AD3273,AD3277,AD3281:AD3282,AD3284,AD3286,AD3288)</f>
        <v>0</v>
      </c>
      <c r="AE3296" s="17">
        <f t="shared" si="5085"/>
        <v>0</v>
      </c>
      <c r="AF3296" s="17">
        <f t="shared" si="5085"/>
        <v>0</v>
      </c>
      <c r="AG3296" s="17">
        <f t="shared" si="5085"/>
        <v>0</v>
      </c>
      <c r="AH3296" s="17">
        <f t="shared" si="5085"/>
        <v>0</v>
      </c>
      <c r="AI3296" s="17">
        <f t="shared" si="5085"/>
        <v>0</v>
      </c>
      <c r="AJ3296" s="17">
        <f t="shared" ref="AJ3296" si="5086">SUM(AJ3240,AJ3242:AJ3246,AJ3248,AJ3250:AJ3255,AJ3257:AJ3263,AJ3273,AJ3277,AJ3281:AJ3282,AJ3284,AJ3286,AJ3288)</f>
        <v>0</v>
      </c>
      <c r="AK3296" s="17">
        <f t="shared" si="5085"/>
        <v>0</v>
      </c>
      <c r="AL3296" s="17">
        <f t="shared" si="5085"/>
        <v>0</v>
      </c>
      <c r="AM3296" s="17">
        <f t="shared" si="5085"/>
        <v>0</v>
      </c>
      <c r="AN3296" s="17">
        <f t="shared" si="5085"/>
        <v>0</v>
      </c>
      <c r="AO3296" s="17">
        <f t="shared" si="5085"/>
        <v>0</v>
      </c>
      <c r="AP3296" s="17">
        <f t="shared" si="5085"/>
        <v>0</v>
      </c>
      <c r="AQ3296" s="17">
        <f t="shared" si="5085"/>
        <v>0</v>
      </c>
      <c r="AR3296" s="17">
        <f t="shared" si="5085"/>
        <v>0</v>
      </c>
      <c r="AS3296" s="17">
        <f t="shared" si="5085"/>
        <v>0</v>
      </c>
      <c r="AT3296" s="17">
        <f t="shared" si="5085"/>
        <v>0</v>
      </c>
      <c r="AU3296" s="17">
        <f t="shared" si="5085"/>
        <v>0</v>
      </c>
      <c r="AV3296" s="17">
        <f t="shared" si="5085"/>
        <v>0</v>
      </c>
      <c r="AW3296" s="17">
        <v>0</v>
      </c>
      <c r="AX3296" s="17">
        <v>0</v>
      </c>
      <c r="AY3296" s="17">
        <f t="shared" ref="AY3296:BQ3296" si="5087">SUM(AY3240,AY3242:AY3246,AY3248,AY3250:AY3255,AY3257:AY3263,AY3273,AY3277,AY3281:AY3282,AY3284,AY3286,AY3288)</f>
        <v>0</v>
      </c>
      <c r="AZ3296" s="17">
        <f t="shared" si="5087"/>
        <v>14882</v>
      </c>
      <c r="BA3296" s="17">
        <f t="shared" si="5087"/>
        <v>0</v>
      </c>
      <c r="BB3296" s="17">
        <f t="shared" si="5087"/>
        <v>0</v>
      </c>
      <c r="BC3296" s="17">
        <f t="shared" si="5087"/>
        <v>0</v>
      </c>
      <c r="BD3296" s="17">
        <f t="shared" si="5087"/>
        <v>0</v>
      </c>
      <c r="BE3296" s="17">
        <f t="shared" ref="BE3296" si="5088">SUM(BE3240,BE3242:BE3246,BE3248,BE3250:BE3255,BE3257:BE3263,BE3273,BE3277,BE3281:BE3282,BE3284,BE3286,BE3288)</f>
        <v>14882</v>
      </c>
      <c r="BF3296" s="17">
        <f t="shared" si="5087"/>
        <v>0</v>
      </c>
      <c r="BG3296" s="17">
        <f t="shared" si="5087"/>
        <v>0</v>
      </c>
      <c r="BH3296" s="17">
        <f t="shared" si="5087"/>
        <v>14882</v>
      </c>
      <c r="BI3296" s="17">
        <f t="shared" si="5087"/>
        <v>0</v>
      </c>
      <c r="BJ3296" s="17">
        <f t="shared" si="5087"/>
        <v>0</v>
      </c>
      <c r="BK3296" s="17">
        <f t="shared" si="5087"/>
        <v>0</v>
      </c>
      <c r="BL3296" s="17">
        <f t="shared" si="5087"/>
        <v>0</v>
      </c>
      <c r="BM3296" s="17">
        <f t="shared" si="5087"/>
        <v>0</v>
      </c>
      <c r="BN3296" s="17">
        <f t="shared" si="5087"/>
        <v>0</v>
      </c>
      <c r="BO3296" s="17">
        <f t="shared" si="5087"/>
        <v>0</v>
      </c>
      <c r="BP3296" s="17">
        <f t="shared" si="5087"/>
        <v>0</v>
      </c>
      <c r="BQ3296" s="17">
        <f t="shared" si="5087"/>
        <v>0</v>
      </c>
      <c r="BR3296" s="17">
        <v>14882</v>
      </c>
      <c r="BS3296" s="17">
        <v>0</v>
      </c>
      <c r="BT3296" s="17" t="e">
        <f>IF(#REF!=0,"-",#REF!/#REF!*100)</f>
        <v>#REF!</v>
      </c>
    </row>
    <row r="3297" spans="1:72" x14ac:dyDescent="0.25">
      <c r="A3297" s="134"/>
      <c r="B3297" s="134"/>
      <c r="C3297" s="134"/>
      <c r="D3297" s="137"/>
      <c r="E3297" s="137"/>
      <c r="F3297" s="137"/>
      <c r="G3297" s="140"/>
      <c r="H3297" s="18" t="s">
        <v>55</v>
      </c>
      <c r="I3297" s="17">
        <f t="shared" ref="I3297:AA3297" si="5089">SUM(I3293:I3296)</f>
        <v>0</v>
      </c>
      <c r="J3297" s="17">
        <f t="shared" si="5089"/>
        <v>0</v>
      </c>
      <c r="K3297" s="17">
        <f t="shared" si="5089"/>
        <v>0</v>
      </c>
      <c r="L3297" s="17">
        <f t="shared" si="5089"/>
        <v>0</v>
      </c>
      <c r="M3297" s="17">
        <f t="shared" si="5089"/>
        <v>0</v>
      </c>
      <c r="N3297" s="17">
        <f t="shared" si="5089"/>
        <v>0</v>
      </c>
      <c r="O3297" s="17">
        <f t="shared" ref="O3297" si="5090">SUM(O3293:O3296)</f>
        <v>0</v>
      </c>
      <c r="P3297" s="17">
        <f t="shared" si="5089"/>
        <v>0</v>
      </c>
      <c r="Q3297" s="17">
        <f t="shared" si="5089"/>
        <v>0</v>
      </c>
      <c r="R3297" s="17">
        <f t="shared" si="5089"/>
        <v>0</v>
      </c>
      <c r="S3297" s="17">
        <f t="shared" si="5089"/>
        <v>0</v>
      </c>
      <c r="T3297" s="17">
        <f t="shared" si="5089"/>
        <v>0</v>
      </c>
      <c r="U3297" s="17">
        <f t="shared" si="5089"/>
        <v>0</v>
      </c>
      <c r="V3297" s="17">
        <f t="shared" si="5089"/>
        <v>0</v>
      </c>
      <c r="W3297" s="17">
        <f t="shared" si="5089"/>
        <v>0</v>
      </c>
      <c r="X3297" s="17">
        <f t="shared" si="5089"/>
        <v>0</v>
      </c>
      <c r="Y3297" s="17">
        <f t="shared" si="5089"/>
        <v>0</v>
      </c>
      <c r="Z3297" s="17">
        <f t="shared" si="5089"/>
        <v>0</v>
      </c>
      <c r="AA3297" s="17">
        <f t="shared" si="5089"/>
        <v>0</v>
      </c>
      <c r="AB3297" s="17">
        <v>0</v>
      </c>
      <c r="AC3297" s="17">
        <v>0</v>
      </c>
      <c r="AD3297" s="17">
        <f t="shared" ref="AD3297:AV3297" si="5091">SUM(AD3293:AD3296)</f>
        <v>0</v>
      </c>
      <c r="AE3297" s="17">
        <f t="shared" si="5091"/>
        <v>0</v>
      </c>
      <c r="AF3297" s="17">
        <f t="shared" si="5091"/>
        <v>0</v>
      </c>
      <c r="AG3297" s="17">
        <f t="shared" si="5091"/>
        <v>0</v>
      </c>
      <c r="AH3297" s="17">
        <f t="shared" si="5091"/>
        <v>0</v>
      </c>
      <c r="AI3297" s="17">
        <f t="shared" si="5091"/>
        <v>0</v>
      </c>
      <c r="AJ3297" s="17">
        <f t="shared" ref="AJ3297" si="5092">SUM(AJ3293:AJ3296)</f>
        <v>0</v>
      </c>
      <c r="AK3297" s="17">
        <f t="shared" si="5091"/>
        <v>0</v>
      </c>
      <c r="AL3297" s="17">
        <f t="shared" si="5091"/>
        <v>0</v>
      </c>
      <c r="AM3297" s="17">
        <f t="shared" si="5091"/>
        <v>0</v>
      </c>
      <c r="AN3297" s="17">
        <f t="shared" si="5091"/>
        <v>0</v>
      </c>
      <c r="AO3297" s="17">
        <f t="shared" si="5091"/>
        <v>0</v>
      </c>
      <c r="AP3297" s="17">
        <f t="shared" si="5091"/>
        <v>0</v>
      </c>
      <c r="AQ3297" s="17">
        <f t="shared" si="5091"/>
        <v>0</v>
      </c>
      <c r="AR3297" s="17">
        <f t="shared" si="5091"/>
        <v>0</v>
      </c>
      <c r="AS3297" s="17">
        <f t="shared" si="5091"/>
        <v>0</v>
      </c>
      <c r="AT3297" s="17">
        <f t="shared" si="5091"/>
        <v>0</v>
      </c>
      <c r="AU3297" s="17">
        <f t="shared" si="5091"/>
        <v>0</v>
      </c>
      <c r="AV3297" s="17">
        <f t="shared" si="5091"/>
        <v>0</v>
      </c>
      <c r="AW3297" s="17">
        <v>0</v>
      </c>
      <c r="AX3297" s="17">
        <v>0</v>
      </c>
      <c r="AY3297" s="17">
        <f t="shared" ref="AY3297:BQ3297" si="5093">SUM(AY3293:AY3296)</f>
        <v>1000000</v>
      </c>
      <c r="AZ3297" s="17">
        <f t="shared" si="5093"/>
        <v>114882</v>
      </c>
      <c r="BA3297" s="17">
        <f t="shared" si="5093"/>
        <v>0</v>
      </c>
      <c r="BB3297" s="17">
        <f t="shared" si="5093"/>
        <v>0</v>
      </c>
      <c r="BC3297" s="17">
        <f t="shared" si="5093"/>
        <v>0</v>
      </c>
      <c r="BD3297" s="17">
        <f t="shared" si="5093"/>
        <v>0</v>
      </c>
      <c r="BE3297" s="17">
        <f t="shared" ref="BE3297" si="5094">SUM(BE3293:BE3296)</f>
        <v>1114882</v>
      </c>
      <c r="BF3297" s="17">
        <f t="shared" si="5093"/>
        <v>0</v>
      </c>
      <c r="BG3297" s="17">
        <f t="shared" si="5093"/>
        <v>0</v>
      </c>
      <c r="BH3297" s="17">
        <f t="shared" si="5093"/>
        <v>114882</v>
      </c>
      <c r="BI3297" s="17">
        <f t="shared" si="5093"/>
        <v>0</v>
      </c>
      <c r="BJ3297" s="17">
        <f t="shared" si="5093"/>
        <v>0</v>
      </c>
      <c r="BK3297" s="17">
        <f t="shared" si="5093"/>
        <v>0</v>
      </c>
      <c r="BL3297" s="17">
        <f t="shared" si="5093"/>
        <v>0</v>
      </c>
      <c r="BM3297" s="17">
        <f t="shared" si="5093"/>
        <v>0</v>
      </c>
      <c r="BN3297" s="17">
        <f t="shared" si="5093"/>
        <v>0</v>
      </c>
      <c r="BO3297" s="17">
        <f t="shared" si="5093"/>
        <v>0</v>
      </c>
      <c r="BP3297" s="17">
        <f t="shared" si="5093"/>
        <v>0</v>
      </c>
      <c r="BQ3297" s="17">
        <f t="shared" si="5093"/>
        <v>0</v>
      </c>
      <c r="BR3297" s="17">
        <v>114882</v>
      </c>
      <c r="BS3297" s="17">
        <v>1000000</v>
      </c>
      <c r="BT3297" s="17" t="e">
        <f>IF(#REF!=0,"-",#REF!/#REF!*100)</f>
        <v>#REF!</v>
      </c>
    </row>
    <row r="3298" spans="1:72" x14ac:dyDescent="0.25">
      <c r="A3298" s="13" t="s">
        <v>0</v>
      </c>
      <c r="B3298" s="13" t="s">
        <v>0</v>
      </c>
      <c r="C3298" s="13" t="s">
        <v>0</v>
      </c>
      <c r="D3298" s="98" t="s">
        <v>0</v>
      </c>
      <c r="E3298" s="98" t="s">
        <v>0</v>
      </c>
      <c r="F3298" s="98" t="s">
        <v>0</v>
      </c>
      <c r="G3298" s="13" t="s">
        <v>0</v>
      </c>
      <c r="H3298" s="19" t="s">
        <v>0</v>
      </c>
      <c r="I3298" s="19" t="s">
        <v>0</v>
      </c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>
        <v>0</v>
      </c>
      <c r="AC3298" s="19">
        <v>0</v>
      </c>
      <c r="AD3298" s="19" t="s">
        <v>0</v>
      </c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>
        <v>0</v>
      </c>
      <c r="AX3298" s="19">
        <v>0</v>
      </c>
      <c r="AY3298" s="19" t="s">
        <v>0</v>
      </c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>
        <v>0</v>
      </c>
      <c r="BS3298" s="19">
        <v>0</v>
      </c>
      <c r="BT3298" s="19"/>
    </row>
    <row r="3299" spans="1:72" x14ac:dyDescent="0.25">
      <c r="A3299" s="13" t="s">
        <v>0</v>
      </c>
      <c r="B3299" s="13" t="s">
        <v>0</v>
      </c>
      <c r="C3299" s="13" t="s">
        <v>0</v>
      </c>
      <c r="D3299" s="98" t="s">
        <v>0</v>
      </c>
      <c r="E3299" s="98" t="s">
        <v>0</v>
      </c>
      <c r="F3299" s="98" t="s">
        <v>0</v>
      </c>
      <c r="G3299" s="13" t="s">
        <v>0</v>
      </c>
      <c r="H3299" s="10" t="s">
        <v>1189</v>
      </c>
      <c r="I3299" s="11">
        <f t="shared" ref="I3299:AA3299" si="5095">I3289</f>
        <v>0</v>
      </c>
      <c r="J3299" s="11">
        <f t="shared" si="5095"/>
        <v>0</v>
      </c>
      <c r="K3299" s="11">
        <f t="shared" si="5095"/>
        <v>0</v>
      </c>
      <c r="L3299" s="11">
        <f t="shared" si="5095"/>
        <v>0</v>
      </c>
      <c r="M3299" s="11">
        <f t="shared" si="5095"/>
        <v>0</v>
      </c>
      <c r="N3299" s="11">
        <f t="shared" si="5095"/>
        <v>0</v>
      </c>
      <c r="O3299" s="11">
        <f t="shared" si="5095"/>
        <v>0</v>
      </c>
      <c r="P3299" s="11">
        <f t="shared" si="5095"/>
        <v>0</v>
      </c>
      <c r="Q3299" s="11">
        <f t="shared" si="5095"/>
        <v>0</v>
      </c>
      <c r="R3299" s="11">
        <f t="shared" si="5095"/>
        <v>0</v>
      </c>
      <c r="S3299" s="11">
        <f t="shared" si="5095"/>
        <v>0</v>
      </c>
      <c r="T3299" s="11">
        <f t="shared" si="5095"/>
        <v>0</v>
      </c>
      <c r="U3299" s="11">
        <f t="shared" si="5095"/>
        <v>0</v>
      </c>
      <c r="V3299" s="11">
        <f t="shared" si="5095"/>
        <v>0</v>
      </c>
      <c r="W3299" s="11">
        <f t="shared" si="5095"/>
        <v>0</v>
      </c>
      <c r="X3299" s="11">
        <f t="shared" si="5095"/>
        <v>0</v>
      </c>
      <c r="Y3299" s="11">
        <f t="shared" si="5095"/>
        <v>0</v>
      </c>
      <c r="Z3299" s="11">
        <f t="shared" si="5095"/>
        <v>0</v>
      </c>
      <c r="AA3299" s="11">
        <f t="shared" si="5095"/>
        <v>0</v>
      </c>
      <c r="AB3299" s="11">
        <v>0</v>
      </c>
      <c r="AC3299" s="11">
        <v>0</v>
      </c>
      <c r="AD3299" s="11">
        <f t="shared" ref="AD3299:AV3299" si="5096">AD3289</f>
        <v>0</v>
      </c>
      <c r="AE3299" s="11">
        <f t="shared" si="5096"/>
        <v>0</v>
      </c>
      <c r="AF3299" s="11">
        <f t="shared" si="5096"/>
        <v>0</v>
      </c>
      <c r="AG3299" s="11">
        <f t="shared" si="5096"/>
        <v>0</v>
      </c>
      <c r="AH3299" s="11">
        <f t="shared" si="5096"/>
        <v>0</v>
      </c>
      <c r="AI3299" s="11">
        <f t="shared" si="5096"/>
        <v>0</v>
      </c>
      <c r="AJ3299" s="11">
        <f t="shared" si="5096"/>
        <v>0</v>
      </c>
      <c r="AK3299" s="11">
        <f t="shared" si="5096"/>
        <v>0</v>
      </c>
      <c r="AL3299" s="11">
        <f t="shared" si="5096"/>
        <v>0</v>
      </c>
      <c r="AM3299" s="11">
        <f t="shared" si="5096"/>
        <v>0</v>
      </c>
      <c r="AN3299" s="11">
        <f t="shared" si="5096"/>
        <v>0</v>
      </c>
      <c r="AO3299" s="11">
        <f t="shared" si="5096"/>
        <v>0</v>
      </c>
      <c r="AP3299" s="11">
        <f t="shared" si="5096"/>
        <v>0</v>
      </c>
      <c r="AQ3299" s="11">
        <f t="shared" si="5096"/>
        <v>0</v>
      </c>
      <c r="AR3299" s="11">
        <f t="shared" si="5096"/>
        <v>0</v>
      </c>
      <c r="AS3299" s="11">
        <f t="shared" si="5096"/>
        <v>0</v>
      </c>
      <c r="AT3299" s="11">
        <f t="shared" si="5096"/>
        <v>0</v>
      </c>
      <c r="AU3299" s="11">
        <f t="shared" si="5096"/>
        <v>0</v>
      </c>
      <c r="AV3299" s="11">
        <f t="shared" si="5096"/>
        <v>0</v>
      </c>
      <c r="AW3299" s="11">
        <v>0</v>
      </c>
      <c r="AX3299" s="11">
        <v>0</v>
      </c>
      <c r="AY3299" s="11">
        <f t="shared" ref="AY3299:BQ3299" si="5097">AY3289</f>
        <v>1000000</v>
      </c>
      <c r="AZ3299" s="11">
        <f t="shared" si="5097"/>
        <v>114882</v>
      </c>
      <c r="BA3299" s="11">
        <f t="shared" si="5097"/>
        <v>0</v>
      </c>
      <c r="BB3299" s="11">
        <f t="shared" si="5097"/>
        <v>0</v>
      </c>
      <c r="BC3299" s="11">
        <f t="shared" si="5097"/>
        <v>0</v>
      </c>
      <c r="BD3299" s="11">
        <f t="shared" si="5097"/>
        <v>0</v>
      </c>
      <c r="BE3299" s="11">
        <f t="shared" si="5097"/>
        <v>1114882</v>
      </c>
      <c r="BF3299" s="11">
        <f t="shared" si="5097"/>
        <v>0</v>
      </c>
      <c r="BG3299" s="11">
        <f t="shared" si="5097"/>
        <v>0</v>
      </c>
      <c r="BH3299" s="11">
        <f t="shared" si="5097"/>
        <v>114882</v>
      </c>
      <c r="BI3299" s="11">
        <f t="shared" si="5097"/>
        <v>0</v>
      </c>
      <c r="BJ3299" s="11">
        <f t="shared" si="5097"/>
        <v>0</v>
      </c>
      <c r="BK3299" s="11">
        <f t="shared" si="5097"/>
        <v>0</v>
      </c>
      <c r="BL3299" s="11">
        <f t="shared" si="5097"/>
        <v>0</v>
      </c>
      <c r="BM3299" s="11">
        <f t="shared" si="5097"/>
        <v>0</v>
      </c>
      <c r="BN3299" s="11">
        <f t="shared" si="5097"/>
        <v>0</v>
      </c>
      <c r="BO3299" s="11">
        <f t="shared" si="5097"/>
        <v>0</v>
      </c>
      <c r="BP3299" s="11">
        <f t="shared" si="5097"/>
        <v>0</v>
      </c>
      <c r="BQ3299" s="11">
        <f t="shared" si="5097"/>
        <v>0</v>
      </c>
      <c r="BR3299" s="11">
        <v>114882</v>
      </c>
      <c r="BS3299" s="11">
        <v>1000000</v>
      </c>
      <c r="BT3299" s="11" t="e">
        <f>IF(#REF!=0,"-",#REF!/#REF!*100)</f>
        <v>#REF!</v>
      </c>
    </row>
    <row r="3300" spans="1:72" x14ac:dyDescent="0.25">
      <c r="A3300" s="13" t="s">
        <v>0</v>
      </c>
      <c r="B3300" s="13" t="s">
        <v>0</v>
      </c>
      <c r="C3300" s="13" t="s">
        <v>0</v>
      </c>
      <c r="D3300" s="98" t="s">
        <v>0</v>
      </c>
      <c r="E3300" s="98" t="s">
        <v>0</v>
      </c>
      <c r="F3300" s="98" t="s">
        <v>0</v>
      </c>
      <c r="G3300" s="13" t="s">
        <v>0</v>
      </c>
      <c r="H3300" s="2" t="s">
        <v>53</v>
      </c>
      <c r="I3300" s="13" t="s">
        <v>0</v>
      </c>
      <c r="J3300" s="13"/>
      <c r="K3300" s="13"/>
      <c r="L3300" s="13"/>
      <c r="M3300" s="13"/>
      <c r="N3300" s="13"/>
      <c r="O3300" s="13" t="e">
        <f t="shared" ref="O3300:O3359" si="5098">I3300+J3300+K3300+L3300+M3300+N3300</f>
        <v>#VALUE!</v>
      </c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>
        <v>0</v>
      </c>
      <c r="AC3300" s="13" t="e">
        <v>#VALUE!</v>
      </c>
      <c r="AD3300" s="13" t="s">
        <v>0</v>
      </c>
      <c r="AE3300" s="13"/>
      <c r="AF3300" s="13"/>
      <c r="AG3300" s="13"/>
      <c r="AH3300" s="13"/>
      <c r="AI3300" s="13"/>
      <c r="AJ3300" s="13" t="e">
        <f t="shared" ref="AJ3300:AJ3359" si="5099">AD3300+AE3300+AF3300+AG3300+AH3300+AI3300</f>
        <v>#VALUE!</v>
      </c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>
        <v>0</v>
      </c>
      <c r="AX3300" s="13" t="e">
        <v>#VALUE!</v>
      </c>
      <c r="AY3300" s="13" t="s">
        <v>0</v>
      </c>
      <c r="AZ3300" s="13"/>
      <c r="BA3300" s="13"/>
      <c r="BB3300" s="13"/>
      <c r="BC3300" s="13"/>
      <c r="BD3300" s="13"/>
      <c r="BE3300" s="13" t="e">
        <f t="shared" ref="BE3300:BE3359" si="5100">AY3300+AZ3300+BA3300+BB3300+BC3300+BD3300</f>
        <v>#VALUE!</v>
      </c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>
        <v>0</v>
      </c>
      <c r="BS3300" s="13" t="e">
        <v>#VALUE!</v>
      </c>
      <c r="BT3300" s="12" t="e">
        <f>IF(#REF!=0,"-",#REF!/#REF!*100)</f>
        <v>#REF!</v>
      </c>
    </row>
    <row r="3301" spans="1:72" ht="15.75" thickBot="1" x14ac:dyDescent="0.3">
      <c r="A3301" s="13" t="s">
        <v>0</v>
      </c>
      <c r="B3301" s="13" t="s">
        <v>0</v>
      </c>
      <c r="C3301" s="13" t="s">
        <v>0</v>
      </c>
      <c r="D3301" s="98" t="s">
        <v>0</v>
      </c>
      <c r="E3301" s="98" t="s">
        <v>0</v>
      </c>
      <c r="F3301" s="98" t="s">
        <v>0</v>
      </c>
      <c r="G3301" s="13" t="s">
        <v>0</v>
      </c>
      <c r="H3301" s="20" t="s">
        <v>0</v>
      </c>
      <c r="I3301" s="21" t="s">
        <v>0</v>
      </c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>
        <v>0</v>
      </c>
      <c r="AC3301" s="21">
        <v>0</v>
      </c>
      <c r="AD3301" s="21" t="s">
        <v>0</v>
      </c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  <c r="AT3301" s="21"/>
      <c r="AU3301" s="21"/>
      <c r="AV3301" s="21"/>
      <c r="AW3301" s="21">
        <v>0</v>
      </c>
      <c r="AX3301" s="21">
        <v>0</v>
      </c>
      <c r="AY3301" s="21" t="s">
        <v>0</v>
      </c>
      <c r="AZ3301" s="21"/>
      <c r="BA3301" s="21"/>
      <c r="BB3301" s="21"/>
      <c r="BC3301" s="21"/>
      <c r="BD3301" s="21"/>
      <c r="BE3301" s="21"/>
      <c r="BF3301" s="21"/>
      <c r="BG3301" s="21"/>
      <c r="BH3301" s="21"/>
      <c r="BI3301" s="21"/>
      <c r="BJ3301" s="21"/>
      <c r="BK3301" s="21"/>
      <c r="BL3301" s="21"/>
      <c r="BM3301" s="21"/>
      <c r="BN3301" s="21"/>
      <c r="BO3301" s="21"/>
      <c r="BP3301" s="21"/>
      <c r="BQ3301" s="21"/>
      <c r="BR3301" s="21">
        <v>0</v>
      </c>
      <c r="BS3301" s="21">
        <v>0</v>
      </c>
      <c r="BT3301" s="21"/>
    </row>
    <row r="3302" spans="1:72" s="50" customFormat="1" ht="69.75" customHeight="1" thickBot="1" x14ac:dyDescent="0.3">
      <c r="A3302" s="47" t="s">
        <v>2</v>
      </c>
      <c r="B3302" s="48" t="s">
        <v>3</v>
      </c>
      <c r="C3302" s="48" t="s">
        <v>4</v>
      </c>
      <c r="D3302" s="49" t="s">
        <v>0</v>
      </c>
      <c r="E3302" s="48" t="s">
        <v>5</v>
      </c>
      <c r="F3302" s="48" t="s">
        <v>6</v>
      </c>
      <c r="G3302" s="47" t="s">
        <v>7</v>
      </c>
      <c r="H3302" s="47" t="s">
        <v>8</v>
      </c>
      <c r="I3302" s="89" t="s">
        <v>9</v>
      </c>
      <c r="J3302" s="89" t="s">
        <v>1606</v>
      </c>
      <c r="K3302" s="89" t="s">
        <v>1534</v>
      </c>
      <c r="L3302" s="89" t="s">
        <v>1592</v>
      </c>
      <c r="M3302" s="89" t="s">
        <v>1593</v>
      </c>
      <c r="N3302" s="89" t="s">
        <v>1594</v>
      </c>
      <c r="O3302" s="89" t="s">
        <v>1610</v>
      </c>
      <c r="P3302" s="89" t="s">
        <v>1607</v>
      </c>
      <c r="Q3302" s="89" t="s">
        <v>1595</v>
      </c>
      <c r="R3302" s="89" t="s">
        <v>1596</v>
      </c>
      <c r="S3302" s="89" t="s">
        <v>1597</v>
      </c>
      <c r="T3302" s="89" t="s">
        <v>1598</v>
      </c>
      <c r="U3302" s="89" t="s">
        <v>1599</v>
      </c>
      <c r="V3302" s="89" t="s">
        <v>1600</v>
      </c>
      <c r="W3302" s="89" t="s">
        <v>1608</v>
      </c>
      <c r="X3302" s="89" t="s">
        <v>1609</v>
      </c>
      <c r="Y3302" s="89" t="s">
        <v>1601</v>
      </c>
      <c r="Z3302" s="89" t="s">
        <v>1602</v>
      </c>
      <c r="AA3302" s="89" t="s">
        <v>1603</v>
      </c>
      <c r="AB3302" s="89" t="s">
        <v>1604</v>
      </c>
      <c r="AC3302" s="89" t="s">
        <v>1605</v>
      </c>
      <c r="AD3302" s="90" t="s">
        <v>10</v>
      </c>
      <c r="AE3302" s="90" t="s">
        <v>1606</v>
      </c>
      <c r="AF3302" s="90" t="s">
        <v>1534</v>
      </c>
      <c r="AG3302" s="90" t="s">
        <v>1592</v>
      </c>
      <c r="AH3302" s="90" t="s">
        <v>1593</v>
      </c>
      <c r="AI3302" s="90" t="s">
        <v>1594</v>
      </c>
      <c r="AJ3302" s="90" t="s">
        <v>1611</v>
      </c>
      <c r="AK3302" s="90" t="s">
        <v>1607</v>
      </c>
      <c r="AL3302" s="90" t="s">
        <v>1595</v>
      </c>
      <c r="AM3302" s="90" t="s">
        <v>1596</v>
      </c>
      <c r="AN3302" s="90" t="s">
        <v>1597</v>
      </c>
      <c r="AO3302" s="90" t="s">
        <v>1598</v>
      </c>
      <c r="AP3302" s="90" t="s">
        <v>1599</v>
      </c>
      <c r="AQ3302" s="90" t="s">
        <v>1600</v>
      </c>
      <c r="AR3302" s="90" t="s">
        <v>1608</v>
      </c>
      <c r="AS3302" s="90" t="s">
        <v>1609</v>
      </c>
      <c r="AT3302" s="90" t="s">
        <v>1601</v>
      </c>
      <c r="AU3302" s="90" t="s">
        <v>1602</v>
      </c>
      <c r="AV3302" s="90" t="s">
        <v>1603</v>
      </c>
      <c r="AW3302" s="90" t="s">
        <v>1604</v>
      </c>
      <c r="AX3302" s="90" t="s">
        <v>1605</v>
      </c>
      <c r="AY3302" s="91" t="s">
        <v>11</v>
      </c>
      <c r="AZ3302" s="91" t="s">
        <v>1606</v>
      </c>
      <c r="BA3302" s="91" t="s">
        <v>1534</v>
      </c>
      <c r="BB3302" s="91" t="s">
        <v>1592</v>
      </c>
      <c r="BC3302" s="91" t="s">
        <v>1593</v>
      </c>
      <c r="BD3302" s="91" t="s">
        <v>1594</v>
      </c>
      <c r="BE3302" s="91" t="s">
        <v>1612</v>
      </c>
      <c r="BF3302" s="91" t="s">
        <v>1607</v>
      </c>
      <c r="BG3302" s="91" t="s">
        <v>1595</v>
      </c>
      <c r="BH3302" s="91" t="s">
        <v>1596</v>
      </c>
      <c r="BI3302" s="91" t="s">
        <v>1597</v>
      </c>
      <c r="BJ3302" s="91" t="s">
        <v>1598</v>
      </c>
      <c r="BK3302" s="91" t="s">
        <v>1599</v>
      </c>
      <c r="BL3302" s="91" t="s">
        <v>1600</v>
      </c>
      <c r="BM3302" s="91" t="s">
        <v>1608</v>
      </c>
      <c r="BN3302" s="91" t="s">
        <v>1609</v>
      </c>
      <c r="BO3302" s="91" t="s">
        <v>1601</v>
      </c>
      <c r="BP3302" s="91" t="s">
        <v>1602</v>
      </c>
      <c r="BQ3302" s="91" t="s">
        <v>1603</v>
      </c>
      <c r="BR3302" s="91" t="s">
        <v>1604</v>
      </c>
      <c r="BS3302" s="91" t="s">
        <v>1605</v>
      </c>
      <c r="BT3302" s="5" t="s">
        <v>1671</v>
      </c>
    </row>
    <row r="3303" spans="1:72" s="50" customFormat="1" x14ac:dyDescent="0.25">
      <c r="A3303" s="51" t="s">
        <v>0</v>
      </c>
      <c r="B3303" s="52" t="s">
        <v>0</v>
      </c>
      <c r="C3303" s="52" t="s">
        <v>0</v>
      </c>
      <c r="D3303" s="53" t="s">
        <v>0</v>
      </c>
      <c r="E3303" s="53" t="s">
        <v>0</v>
      </c>
      <c r="F3303" s="82" t="s">
        <v>0</v>
      </c>
      <c r="G3303" s="54" t="s">
        <v>0</v>
      </c>
      <c r="H3303" s="55" t="s">
        <v>0</v>
      </c>
      <c r="I3303" s="9">
        <v>1</v>
      </c>
      <c r="J3303" s="9">
        <v>2</v>
      </c>
      <c r="K3303" s="9">
        <v>3</v>
      </c>
      <c r="L3303" s="9">
        <v>4</v>
      </c>
      <c r="M3303" s="9">
        <v>5</v>
      </c>
      <c r="N3303" s="9">
        <v>6</v>
      </c>
      <c r="O3303" s="9">
        <v>7</v>
      </c>
      <c r="P3303" s="9">
        <v>8</v>
      </c>
      <c r="Q3303" s="9">
        <v>9</v>
      </c>
      <c r="R3303" s="9">
        <v>10</v>
      </c>
      <c r="S3303" s="9">
        <v>11</v>
      </c>
      <c r="T3303" s="9">
        <v>12</v>
      </c>
      <c r="U3303" s="9">
        <v>13</v>
      </c>
      <c r="V3303" s="9">
        <v>14</v>
      </c>
      <c r="W3303" s="9">
        <v>15</v>
      </c>
      <c r="X3303" s="9">
        <v>16</v>
      </c>
      <c r="Y3303" s="9">
        <v>17</v>
      </c>
      <c r="Z3303" s="9">
        <v>18</v>
      </c>
      <c r="AA3303" s="9">
        <v>19</v>
      </c>
      <c r="AB3303" s="9">
        <v>20</v>
      </c>
      <c r="AC3303" s="9">
        <v>21</v>
      </c>
      <c r="AD3303" s="9">
        <v>1</v>
      </c>
      <c r="AE3303" s="9">
        <v>2</v>
      </c>
      <c r="AF3303" s="9">
        <v>3</v>
      </c>
      <c r="AG3303" s="9">
        <v>4</v>
      </c>
      <c r="AH3303" s="9">
        <v>5</v>
      </c>
      <c r="AI3303" s="9">
        <v>6</v>
      </c>
      <c r="AJ3303" s="9">
        <v>7</v>
      </c>
      <c r="AK3303" s="9">
        <v>8</v>
      </c>
      <c r="AL3303" s="9">
        <v>9</v>
      </c>
      <c r="AM3303" s="9">
        <v>10</v>
      </c>
      <c r="AN3303" s="9">
        <v>11</v>
      </c>
      <c r="AO3303" s="9">
        <v>12</v>
      </c>
      <c r="AP3303" s="9">
        <v>13</v>
      </c>
      <c r="AQ3303" s="9">
        <v>14</v>
      </c>
      <c r="AR3303" s="9">
        <v>15</v>
      </c>
      <c r="AS3303" s="9">
        <v>16</v>
      </c>
      <c r="AT3303" s="9">
        <v>17</v>
      </c>
      <c r="AU3303" s="9">
        <v>18</v>
      </c>
      <c r="AV3303" s="9">
        <v>19</v>
      </c>
      <c r="AW3303" s="9">
        <v>20</v>
      </c>
      <c r="AX3303" s="9">
        <v>21</v>
      </c>
      <c r="AY3303" s="9">
        <v>1</v>
      </c>
      <c r="AZ3303" s="9">
        <v>2</v>
      </c>
      <c r="BA3303" s="9">
        <v>3</v>
      </c>
      <c r="BB3303" s="9">
        <v>4</v>
      </c>
      <c r="BC3303" s="9">
        <v>5</v>
      </c>
      <c r="BD3303" s="9">
        <v>6</v>
      </c>
      <c r="BE3303" s="9">
        <v>7</v>
      </c>
      <c r="BF3303" s="9">
        <v>8</v>
      </c>
      <c r="BG3303" s="9">
        <v>9</v>
      </c>
      <c r="BH3303" s="9">
        <v>10</v>
      </c>
      <c r="BI3303" s="9">
        <v>11</v>
      </c>
      <c r="BJ3303" s="9">
        <v>12</v>
      </c>
      <c r="BK3303" s="9">
        <v>13</v>
      </c>
      <c r="BL3303" s="9">
        <v>14</v>
      </c>
      <c r="BM3303" s="9">
        <v>15</v>
      </c>
      <c r="BN3303" s="9">
        <v>16</v>
      </c>
      <c r="BO3303" s="9">
        <v>17</v>
      </c>
      <c r="BP3303" s="9">
        <v>18</v>
      </c>
      <c r="BQ3303" s="9">
        <v>19</v>
      </c>
      <c r="BR3303" s="9">
        <v>20</v>
      </c>
      <c r="BS3303" s="9">
        <v>21</v>
      </c>
      <c r="BT3303" s="9">
        <v>9</v>
      </c>
    </row>
    <row r="3304" spans="1:72" s="50" customFormat="1" x14ac:dyDescent="0.25">
      <c r="A3304" s="56">
        <v>35</v>
      </c>
      <c r="B3304" s="57" t="s">
        <v>56</v>
      </c>
      <c r="C3304" s="58" t="s">
        <v>1537</v>
      </c>
      <c r="D3304" s="58">
        <v>3502000</v>
      </c>
      <c r="E3304" s="61" t="s">
        <v>0</v>
      </c>
      <c r="F3304" s="61" t="s">
        <v>0</v>
      </c>
      <c r="G3304" s="59" t="s">
        <v>0</v>
      </c>
      <c r="H3304" s="59" t="s">
        <v>1553</v>
      </c>
      <c r="I3304" s="50" t="s">
        <v>0</v>
      </c>
      <c r="O3304" s="50" t="e">
        <f t="shared" si="5098"/>
        <v>#VALUE!</v>
      </c>
      <c r="AB3304" s="50">
        <v>0</v>
      </c>
      <c r="AC3304" s="50" t="e">
        <v>#VALUE!</v>
      </c>
      <c r="AD3304" s="50" t="s">
        <v>0</v>
      </c>
      <c r="AJ3304" s="50" t="e">
        <f t="shared" si="5099"/>
        <v>#VALUE!</v>
      </c>
      <c r="AW3304" s="50">
        <v>0</v>
      </c>
      <c r="AX3304" s="50" t="e">
        <v>#VALUE!</v>
      </c>
      <c r="AY3304" s="50" t="s">
        <v>0</v>
      </c>
      <c r="BE3304" s="50" t="e">
        <f t="shared" si="5100"/>
        <v>#VALUE!</v>
      </c>
      <c r="BR3304" s="50">
        <v>0</v>
      </c>
      <c r="BS3304" s="50" t="e">
        <v>#VALUE!</v>
      </c>
      <c r="BT3304" s="3" t="e">
        <f>IF(#REF!=0,"-",#REF!/#REF!*100)</f>
        <v>#REF!</v>
      </c>
    </row>
    <row r="3305" spans="1:72" s="50" customFormat="1" ht="33.75" x14ac:dyDescent="0.25">
      <c r="A3305" s="56" t="s">
        <v>0</v>
      </c>
      <c r="B3305" s="60" t="s">
        <v>0</v>
      </c>
      <c r="C3305" s="60" t="s">
        <v>0</v>
      </c>
      <c r="D3305" s="61" t="s">
        <v>0</v>
      </c>
      <c r="E3305" s="61" t="s">
        <v>0</v>
      </c>
      <c r="F3305" s="61" t="s">
        <v>0</v>
      </c>
      <c r="G3305" s="59" t="s">
        <v>0</v>
      </c>
      <c r="H3305" s="62" t="s">
        <v>13</v>
      </c>
      <c r="I3305" s="63">
        <f t="shared" ref="I3305:AA3305" si="5101">SUM(I3306,I3314,I3316)</f>
        <v>16710950</v>
      </c>
      <c r="J3305" s="63">
        <f t="shared" si="5101"/>
        <v>7546337</v>
      </c>
      <c r="K3305" s="63">
        <f t="shared" si="5101"/>
        <v>0</v>
      </c>
      <c r="L3305" s="63">
        <f t="shared" si="5101"/>
        <v>38637</v>
      </c>
      <c r="M3305" s="63">
        <f t="shared" si="5101"/>
        <v>0</v>
      </c>
      <c r="N3305" s="63">
        <f t="shared" si="5101"/>
        <v>0</v>
      </c>
      <c r="O3305" s="63">
        <f t="shared" ref="O3305" si="5102">SUM(O3306,O3314,O3316)</f>
        <v>24295924</v>
      </c>
      <c r="P3305" s="63">
        <f t="shared" si="5101"/>
        <v>1051000</v>
      </c>
      <c r="Q3305" s="63">
        <f t="shared" si="5101"/>
        <v>493694</v>
      </c>
      <c r="R3305" s="63">
        <f t="shared" si="5101"/>
        <v>8139646</v>
      </c>
      <c r="S3305" s="63">
        <f t="shared" si="5101"/>
        <v>0</v>
      </c>
      <c r="T3305" s="63">
        <f t="shared" si="5101"/>
        <v>0</v>
      </c>
      <c r="U3305" s="63">
        <f t="shared" si="5101"/>
        <v>0</v>
      </c>
      <c r="V3305" s="63">
        <f t="shared" si="5101"/>
        <v>0</v>
      </c>
      <c r="W3305" s="63">
        <f t="shared" si="5101"/>
        <v>0</v>
      </c>
      <c r="X3305" s="63">
        <f t="shared" si="5101"/>
        <v>0</v>
      </c>
      <c r="Y3305" s="63">
        <f t="shared" si="5101"/>
        <v>0</v>
      </c>
      <c r="Z3305" s="63">
        <f t="shared" si="5101"/>
        <v>0</v>
      </c>
      <c r="AA3305" s="63">
        <f t="shared" si="5101"/>
        <v>0</v>
      </c>
      <c r="AB3305" s="63">
        <v>9684340</v>
      </c>
      <c r="AC3305" s="63">
        <v>14611584</v>
      </c>
      <c r="AD3305" s="63">
        <f t="shared" ref="AD3305:AV3305" si="5103">SUM(AD3306,AD3314,AD3316)</f>
        <v>260774</v>
      </c>
      <c r="AE3305" s="63">
        <f t="shared" si="5103"/>
        <v>108957</v>
      </c>
      <c r="AF3305" s="63">
        <f t="shared" si="5103"/>
        <v>0</v>
      </c>
      <c r="AG3305" s="63">
        <f t="shared" si="5103"/>
        <v>0</v>
      </c>
      <c r="AH3305" s="63">
        <f t="shared" si="5103"/>
        <v>0</v>
      </c>
      <c r="AI3305" s="63">
        <f t="shared" si="5103"/>
        <v>0</v>
      </c>
      <c r="AJ3305" s="63">
        <f t="shared" ref="AJ3305" si="5104">SUM(AJ3306,AJ3314,AJ3316)</f>
        <v>369731</v>
      </c>
      <c r="AK3305" s="63">
        <f t="shared" si="5103"/>
        <v>0</v>
      </c>
      <c r="AL3305" s="63">
        <f t="shared" si="5103"/>
        <v>0</v>
      </c>
      <c r="AM3305" s="63">
        <f t="shared" si="5103"/>
        <v>108957</v>
      </c>
      <c r="AN3305" s="63">
        <f t="shared" si="5103"/>
        <v>0</v>
      </c>
      <c r="AO3305" s="63">
        <f t="shared" si="5103"/>
        <v>0</v>
      </c>
      <c r="AP3305" s="63">
        <f t="shared" si="5103"/>
        <v>0</v>
      </c>
      <c r="AQ3305" s="63">
        <f t="shared" si="5103"/>
        <v>0</v>
      </c>
      <c r="AR3305" s="63">
        <f t="shared" si="5103"/>
        <v>0</v>
      </c>
      <c r="AS3305" s="63">
        <f t="shared" si="5103"/>
        <v>0</v>
      </c>
      <c r="AT3305" s="63">
        <f t="shared" si="5103"/>
        <v>0</v>
      </c>
      <c r="AU3305" s="63">
        <f t="shared" si="5103"/>
        <v>0</v>
      </c>
      <c r="AV3305" s="63">
        <f t="shared" si="5103"/>
        <v>0</v>
      </c>
      <c r="AW3305" s="63">
        <v>108957</v>
      </c>
      <c r="AX3305" s="63">
        <v>260774</v>
      </c>
      <c r="AY3305" s="63">
        <f t="shared" ref="AY3305:BQ3305" si="5105">SUM(AY3306,AY3314,AY3316)</f>
        <v>11678702</v>
      </c>
      <c r="AZ3305" s="63">
        <f t="shared" si="5105"/>
        <v>5706943</v>
      </c>
      <c r="BA3305" s="63">
        <f t="shared" si="5105"/>
        <v>0</v>
      </c>
      <c r="BB3305" s="63">
        <f t="shared" si="5105"/>
        <v>0</v>
      </c>
      <c r="BC3305" s="63">
        <f t="shared" si="5105"/>
        <v>0</v>
      </c>
      <c r="BD3305" s="63">
        <f t="shared" si="5105"/>
        <v>0</v>
      </c>
      <c r="BE3305" s="63">
        <f t="shared" ref="BE3305" si="5106">SUM(BE3306,BE3314,BE3316)</f>
        <v>17385645</v>
      </c>
      <c r="BF3305" s="63">
        <f t="shared" si="5105"/>
        <v>582583</v>
      </c>
      <c r="BG3305" s="63">
        <f t="shared" si="5105"/>
        <v>702807</v>
      </c>
      <c r="BH3305" s="63">
        <f t="shared" si="5105"/>
        <v>6261585</v>
      </c>
      <c r="BI3305" s="63">
        <f t="shared" si="5105"/>
        <v>0</v>
      </c>
      <c r="BJ3305" s="63">
        <f t="shared" si="5105"/>
        <v>0</v>
      </c>
      <c r="BK3305" s="63">
        <f t="shared" si="5105"/>
        <v>0</v>
      </c>
      <c r="BL3305" s="63">
        <f t="shared" si="5105"/>
        <v>0</v>
      </c>
      <c r="BM3305" s="63">
        <f t="shared" si="5105"/>
        <v>0</v>
      </c>
      <c r="BN3305" s="63">
        <f t="shared" si="5105"/>
        <v>0</v>
      </c>
      <c r="BO3305" s="63">
        <f t="shared" si="5105"/>
        <v>0</v>
      </c>
      <c r="BP3305" s="63">
        <f t="shared" si="5105"/>
        <v>0</v>
      </c>
      <c r="BQ3305" s="63">
        <f t="shared" si="5105"/>
        <v>0</v>
      </c>
      <c r="BR3305" s="63">
        <v>7546975</v>
      </c>
      <c r="BS3305" s="63">
        <v>9838670</v>
      </c>
      <c r="BT3305" s="123" t="e">
        <f>IF(#REF!=0,"-",#REF!/#REF!*100)</f>
        <v>#REF!</v>
      </c>
    </row>
    <row r="3306" spans="1:72" s="50" customFormat="1" x14ac:dyDescent="0.25">
      <c r="A3306" s="64">
        <v>35</v>
      </c>
      <c r="B3306" s="65" t="s">
        <v>56</v>
      </c>
      <c r="C3306" s="58" t="s">
        <v>1537</v>
      </c>
      <c r="D3306" s="58">
        <v>3502000</v>
      </c>
      <c r="E3306" s="61" t="s">
        <v>1554</v>
      </c>
      <c r="F3306" s="61" t="s">
        <v>0</v>
      </c>
      <c r="G3306" s="59" t="s">
        <v>0</v>
      </c>
      <c r="H3306" s="59" t="s">
        <v>15</v>
      </c>
      <c r="I3306" s="34">
        <f t="shared" ref="I3306:AA3306" si="5107">SUM(I3307:I3308)</f>
        <v>6121014</v>
      </c>
      <c r="J3306" s="34">
        <f t="shared" si="5107"/>
        <v>3291686</v>
      </c>
      <c r="K3306" s="34">
        <f t="shared" si="5107"/>
        <v>0</v>
      </c>
      <c r="L3306" s="34">
        <f t="shared" si="5107"/>
        <v>21000</v>
      </c>
      <c r="M3306" s="34">
        <f t="shared" si="5107"/>
        <v>0</v>
      </c>
      <c r="N3306" s="34">
        <f t="shared" si="5107"/>
        <v>0</v>
      </c>
      <c r="O3306" s="34">
        <f t="shared" ref="O3306" si="5108">SUM(O3307:O3308)</f>
        <v>9433700</v>
      </c>
      <c r="P3306" s="34">
        <f t="shared" si="5107"/>
        <v>430371</v>
      </c>
      <c r="Q3306" s="34">
        <f t="shared" si="5107"/>
        <v>234841</v>
      </c>
      <c r="R3306" s="34">
        <f t="shared" si="5107"/>
        <v>3420717</v>
      </c>
      <c r="S3306" s="34">
        <f t="shared" si="5107"/>
        <v>0</v>
      </c>
      <c r="T3306" s="34">
        <f t="shared" si="5107"/>
        <v>0</v>
      </c>
      <c r="U3306" s="34">
        <f t="shared" si="5107"/>
        <v>0</v>
      </c>
      <c r="V3306" s="34">
        <f t="shared" si="5107"/>
        <v>0</v>
      </c>
      <c r="W3306" s="34">
        <f t="shared" si="5107"/>
        <v>0</v>
      </c>
      <c r="X3306" s="34">
        <f t="shared" si="5107"/>
        <v>0</v>
      </c>
      <c r="Y3306" s="34">
        <f t="shared" si="5107"/>
        <v>0</v>
      </c>
      <c r="Z3306" s="34">
        <f t="shared" si="5107"/>
        <v>0</v>
      </c>
      <c r="AA3306" s="34">
        <f t="shared" si="5107"/>
        <v>0</v>
      </c>
      <c r="AB3306" s="34">
        <v>4085929</v>
      </c>
      <c r="AC3306" s="34">
        <v>5347771</v>
      </c>
      <c r="AD3306" s="34">
        <f t="shared" ref="AD3306:AV3306" si="5109">SUM(AD3307:AD3308)</f>
        <v>22942</v>
      </c>
      <c r="AE3306" s="34">
        <f t="shared" si="5109"/>
        <v>8242</v>
      </c>
      <c r="AF3306" s="34">
        <f t="shared" si="5109"/>
        <v>0</v>
      </c>
      <c r="AG3306" s="34">
        <f t="shared" si="5109"/>
        <v>0</v>
      </c>
      <c r="AH3306" s="34">
        <f t="shared" si="5109"/>
        <v>0</v>
      </c>
      <c r="AI3306" s="34">
        <f t="shared" si="5109"/>
        <v>0</v>
      </c>
      <c r="AJ3306" s="34">
        <f t="shared" ref="AJ3306" si="5110">SUM(AJ3307:AJ3308)</f>
        <v>31184</v>
      </c>
      <c r="AK3306" s="34">
        <f t="shared" si="5109"/>
        <v>0</v>
      </c>
      <c r="AL3306" s="34">
        <f t="shared" si="5109"/>
        <v>0</v>
      </c>
      <c r="AM3306" s="34">
        <f t="shared" si="5109"/>
        <v>8242</v>
      </c>
      <c r="AN3306" s="34">
        <f t="shared" si="5109"/>
        <v>0</v>
      </c>
      <c r="AO3306" s="34">
        <f t="shared" si="5109"/>
        <v>0</v>
      </c>
      <c r="AP3306" s="34">
        <f t="shared" si="5109"/>
        <v>0</v>
      </c>
      <c r="AQ3306" s="34">
        <f t="shared" si="5109"/>
        <v>0</v>
      </c>
      <c r="AR3306" s="34">
        <f t="shared" si="5109"/>
        <v>0</v>
      </c>
      <c r="AS3306" s="34">
        <f t="shared" si="5109"/>
        <v>0</v>
      </c>
      <c r="AT3306" s="34">
        <f t="shared" si="5109"/>
        <v>0</v>
      </c>
      <c r="AU3306" s="34">
        <f t="shared" si="5109"/>
        <v>0</v>
      </c>
      <c r="AV3306" s="34">
        <f t="shared" si="5109"/>
        <v>0</v>
      </c>
      <c r="AW3306" s="34">
        <v>8242</v>
      </c>
      <c r="AX3306" s="34">
        <v>22942</v>
      </c>
      <c r="AY3306" s="34">
        <f t="shared" ref="AY3306:BQ3306" si="5111">SUM(AY3307:AY3308)</f>
        <v>6381832</v>
      </c>
      <c r="AZ3306" s="34">
        <f t="shared" si="5111"/>
        <v>1038009</v>
      </c>
      <c r="BA3306" s="34">
        <f t="shared" si="5111"/>
        <v>0</v>
      </c>
      <c r="BB3306" s="34">
        <f t="shared" si="5111"/>
        <v>0</v>
      </c>
      <c r="BC3306" s="34">
        <f t="shared" si="5111"/>
        <v>0</v>
      </c>
      <c r="BD3306" s="34">
        <f t="shared" si="5111"/>
        <v>0</v>
      </c>
      <c r="BE3306" s="34">
        <f t="shared" ref="BE3306" si="5112">SUM(BE3307:BE3308)</f>
        <v>7419841</v>
      </c>
      <c r="BF3306" s="34">
        <f t="shared" si="5111"/>
        <v>472222</v>
      </c>
      <c r="BG3306" s="34">
        <f t="shared" si="5111"/>
        <v>560043</v>
      </c>
      <c r="BH3306" s="34">
        <f t="shared" si="5111"/>
        <v>1483283</v>
      </c>
      <c r="BI3306" s="34">
        <f t="shared" si="5111"/>
        <v>0</v>
      </c>
      <c r="BJ3306" s="34">
        <f t="shared" si="5111"/>
        <v>0</v>
      </c>
      <c r="BK3306" s="34">
        <f t="shared" si="5111"/>
        <v>0</v>
      </c>
      <c r="BL3306" s="34">
        <f t="shared" si="5111"/>
        <v>0</v>
      </c>
      <c r="BM3306" s="34">
        <f t="shared" si="5111"/>
        <v>0</v>
      </c>
      <c r="BN3306" s="34">
        <f t="shared" si="5111"/>
        <v>0</v>
      </c>
      <c r="BO3306" s="34">
        <f t="shared" si="5111"/>
        <v>0</v>
      </c>
      <c r="BP3306" s="34">
        <f t="shared" si="5111"/>
        <v>0</v>
      </c>
      <c r="BQ3306" s="34">
        <f t="shared" si="5111"/>
        <v>0</v>
      </c>
      <c r="BR3306" s="34">
        <v>2515548</v>
      </c>
      <c r="BS3306" s="34">
        <v>4904293</v>
      </c>
      <c r="BT3306" s="12" t="e">
        <f>IF(#REF!=0,"-",#REF!/#REF!*100)</f>
        <v>#REF!</v>
      </c>
    </row>
    <row r="3307" spans="1:72" s="71" customFormat="1" x14ac:dyDescent="0.25">
      <c r="A3307" s="66">
        <v>35</v>
      </c>
      <c r="B3307" s="67" t="s">
        <v>56</v>
      </c>
      <c r="C3307" s="68" t="s">
        <v>1537</v>
      </c>
      <c r="D3307" s="68">
        <v>3502000</v>
      </c>
      <c r="E3307" s="118">
        <v>6111</v>
      </c>
      <c r="F3307" s="68" t="s">
        <v>0</v>
      </c>
      <c r="G3307" s="98" t="s">
        <v>1663</v>
      </c>
      <c r="H3307" s="69" t="s">
        <v>16</v>
      </c>
      <c r="I3307" s="70">
        <f t="shared" ref="I3307:AA3307" si="5113">SUM(I3366,I3367,I3437,I3478,I3517,I3562,I3611,I3670,I3715,I3757,I3802,I3848,I3893,I3938,I3982,I4040,I4086,I4132,I4176,I4222,I4265,I4309,I4354,I4400,I4446,I4491,I4542,I4583,I4628,I4668)</f>
        <v>5982149</v>
      </c>
      <c r="J3307" s="70">
        <f t="shared" si="5113"/>
        <v>3233175</v>
      </c>
      <c r="K3307" s="70">
        <f t="shared" si="5113"/>
        <v>0</v>
      </c>
      <c r="L3307" s="70">
        <f t="shared" si="5113"/>
        <v>21000</v>
      </c>
      <c r="M3307" s="70">
        <f t="shared" si="5113"/>
        <v>0</v>
      </c>
      <c r="N3307" s="70">
        <f t="shared" si="5113"/>
        <v>0</v>
      </c>
      <c r="O3307" s="70">
        <f t="shared" si="5113"/>
        <v>9236324</v>
      </c>
      <c r="P3307" s="70">
        <f t="shared" si="5113"/>
        <v>430371</v>
      </c>
      <c r="Q3307" s="70">
        <f t="shared" si="5113"/>
        <v>234841</v>
      </c>
      <c r="R3307" s="70">
        <f t="shared" si="5113"/>
        <v>3362206</v>
      </c>
      <c r="S3307" s="70">
        <f t="shared" si="5113"/>
        <v>0</v>
      </c>
      <c r="T3307" s="70">
        <f t="shared" si="5113"/>
        <v>0</v>
      </c>
      <c r="U3307" s="70">
        <f t="shared" si="5113"/>
        <v>0</v>
      </c>
      <c r="V3307" s="70">
        <f t="shared" si="5113"/>
        <v>0</v>
      </c>
      <c r="W3307" s="70">
        <f t="shared" si="5113"/>
        <v>0</v>
      </c>
      <c r="X3307" s="70">
        <f t="shared" si="5113"/>
        <v>0</v>
      </c>
      <c r="Y3307" s="70">
        <f t="shared" si="5113"/>
        <v>0</v>
      </c>
      <c r="Z3307" s="70">
        <f t="shared" si="5113"/>
        <v>0</v>
      </c>
      <c r="AA3307" s="70">
        <f t="shared" si="5113"/>
        <v>0</v>
      </c>
      <c r="AB3307" s="70">
        <v>4027418</v>
      </c>
      <c r="AC3307" s="70">
        <v>5208906</v>
      </c>
      <c r="AD3307" s="70">
        <f t="shared" ref="AD3307:AV3307" si="5114">SUM(AD3366,AD3367,AD3437,AD3478,AD3517,AD3562,AD3611,AD3670,AD3715,AD3757,AD3802,AD3848,AD3893,AD3938,AD3982,AD4040,AD4086,AD4132,AD4176,AD4222,AD4265,AD4309,AD4354,AD4400,AD4446,AD4491,AD4542,AD4583,AD4628,AD4668)</f>
        <v>22942</v>
      </c>
      <c r="AE3307" s="70">
        <f t="shared" si="5114"/>
        <v>8242</v>
      </c>
      <c r="AF3307" s="70">
        <f t="shared" si="5114"/>
        <v>0</v>
      </c>
      <c r="AG3307" s="70">
        <f t="shared" si="5114"/>
        <v>0</v>
      </c>
      <c r="AH3307" s="70">
        <f t="shared" si="5114"/>
        <v>0</v>
      </c>
      <c r="AI3307" s="70">
        <f t="shared" si="5114"/>
        <v>0</v>
      </c>
      <c r="AJ3307" s="70">
        <f t="shared" si="5114"/>
        <v>31184</v>
      </c>
      <c r="AK3307" s="70">
        <f t="shared" si="5114"/>
        <v>0</v>
      </c>
      <c r="AL3307" s="70">
        <f t="shared" si="5114"/>
        <v>0</v>
      </c>
      <c r="AM3307" s="70">
        <f t="shared" si="5114"/>
        <v>8242</v>
      </c>
      <c r="AN3307" s="70">
        <f t="shared" si="5114"/>
        <v>0</v>
      </c>
      <c r="AO3307" s="70">
        <f t="shared" si="5114"/>
        <v>0</v>
      </c>
      <c r="AP3307" s="70">
        <f t="shared" si="5114"/>
        <v>0</v>
      </c>
      <c r="AQ3307" s="70">
        <f t="shared" si="5114"/>
        <v>0</v>
      </c>
      <c r="AR3307" s="70">
        <f t="shared" si="5114"/>
        <v>0</v>
      </c>
      <c r="AS3307" s="70">
        <f t="shared" si="5114"/>
        <v>0</v>
      </c>
      <c r="AT3307" s="70">
        <f t="shared" si="5114"/>
        <v>0</v>
      </c>
      <c r="AU3307" s="70">
        <f t="shared" si="5114"/>
        <v>0</v>
      </c>
      <c r="AV3307" s="70">
        <f t="shared" si="5114"/>
        <v>0</v>
      </c>
      <c r="AW3307" s="70">
        <v>8242</v>
      </c>
      <c r="AX3307" s="70">
        <v>22942</v>
      </c>
      <c r="AY3307" s="70">
        <f t="shared" ref="AY3307:BQ3307" si="5115">SUM(AY3366,AY3367,AY3437,AY3478,AY3517,AY3562,AY3611,AY3670,AY3715,AY3757,AY3802,AY3848,AY3893,AY3938,AY3982,AY4040,AY4086,AY4132,AY4176,AY4222,AY4265,AY4309,AY4354,AY4400,AY4446,AY4491,AY4542,AY4583,AY4628,AY4668)</f>
        <v>5872041</v>
      </c>
      <c r="AZ3307" s="70">
        <f t="shared" si="5115"/>
        <v>941064</v>
      </c>
      <c r="BA3307" s="70">
        <f t="shared" si="5115"/>
        <v>0</v>
      </c>
      <c r="BB3307" s="70">
        <f t="shared" si="5115"/>
        <v>0</v>
      </c>
      <c r="BC3307" s="70">
        <f t="shared" si="5115"/>
        <v>0</v>
      </c>
      <c r="BD3307" s="70">
        <f t="shared" si="5115"/>
        <v>0</v>
      </c>
      <c r="BE3307" s="70">
        <f t="shared" si="5115"/>
        <v>6813105</v>
      </c>
      <c r="BF3307" s="70">
        <f t="shared" si="5115"/>
        <v>429232</v>
      </c>
      <c r="BG3307" s="70">
        <f t="shared" si="5115"/>
        <v>517053</v>
      </c>
      <c r="BH3307" s="70">
        <f t="shared" si="5115"/>
        <v>1350971</v>
      </c>
      <c r="BI3307" s="70">
        <f t="shared" si="5115"/>
        <v>0</v>
      </c>
      <c r="BJ3307" s="70">
        <f t="shared" si="5115"/>
        <v>0</v>
      </c>
      <c r="BK3307" s="70">
        <f t="shared" si="5115"/>
        <v>0</v>
      </c>
      <c r="BL3307" s="70">
        <f t="shared" si="5115"/>
        <v>0</v>
      </c>
      <c r="BM3307" s="70">
        <f t="shared" si="5115"/>
        <v>0</v>
      </c>
      <c r="BN3307" s="70">
        <f t="shared" si="5115"/>
        <v>0</v>
      </c>
      <c r="BO3307" s="70">
        <f t="shared" si="5115"/>
        <v>0</v>
      </c>
      <c r="BP3307" s="70">
        <f t="shared" si="5115"/>
        <v>0</v>
      </c>
      <c r="BQ3307" s="70">
        <f t="shared" si="5115"/>
        <v>0</v>
      </c>
      <c r="BR3307" s="70">
        <v>2297256</v>
      </c>
      <c r="BS3307" s="70">
        <v>4515849</v>
      </c>
      <c r="BT3307" s="127" t="e">
        <f>IF(#REF!=0,"-",#REF!/#REF!*100)</f>
        <v>#REF!</v>
      </c>
    </row>
    <row r="3308" spans="1:72" s="50" customFormat="1" x14ac:dyDescent="0.25">
      <c r="A3308" s="56">
        <v>35</v>
      </c>
      <c r="B3308" s="57" t="s">
        <v>56</v>
      </c>
      <c r="C3308" s="60" t="s">
        <v>1537</v>
      </c>
      <c r="D3308" s="60">
        <v>3502000</v>
      </c>
      <c r="E3308" s="60" t="s">
        <v>1555</v>
      </c>
      <c r="F3308" s="58" t="s">
        <v>0</v>
      </c>
      <c r="G3308" s="72" t="s">
        <v>0</v>
      </c>
      <c r="H3308" s="59" t="s">
        <v>19</v>
      </c>
      <c r="I3308" s="73">
        <f t="shared" ref="I3308:AA3308" si="5116">SUM(I3309:I3313)</f>
        <v>138865</v>
      </c>
      <c r="J3308" s="73">
        <f t="shared" si="5116"/>
        <v>58511</v>
      </c>
      <c r="K3308" s="73">
        <f t="shared" si="5116"/>
        <v>0</v>
      </c>
      <c r="L3308" s="73">
        <f t="shared" si="5116"/>
        <v>0</v>
      </c>
      <c r="M3308" s="73">
        <f t="shared" si="5116"/>
        <v>0</v>
      </c>
      <c r="N3308" s="73">
        <f t="shared" si="5116"/>
        <v>0</v>
      </c>
      <c r="O3308" s="73">
        <f t="shared" ref="O3308" si="5117">SUM(O3309:O3313)</f>
        <v>197376</v>
      </c>
      <c r="P3308" s="73">
        <f t="shared" si="5116"/>
        <v>0</v>
      </c>
      <c r="Q3308" s="73">
        <f t="shared" si="5116"/>
        <v>0</v>
      </c>
      <c r="R3308" s="73">
        <f t="shared" si="5116"/>
        <v>58511</v>
      </c>
      <c r="S3308" s="73">
        <f t="shared" si="5116"/>
        <v>0</v>
      </c>
      <c r="T3308" s="73">
        <f t="shared" si="5116"/>
        <v>0</v>
      </c>
      <c r="U3308" s="73">
        <f t="shared" si="5116"/>
        <v>0</v>
      </c>
      <c r="V3308" s="73">
        <f t="shared" si="5116"/>
        <v>0</v>
      </c>
      <c r="W3308" s="73">
        <f t="shared" si="5116"/>
        <v>0</v>
      </c>
      <c r="X3308" s="73">
        <f t="shared" si="5116"/>
        <v>0</v>
      </c>
      <c r="Y3308" s="73">
        <f t="shared" si="5116"/>
        <v>0</v>
      </c>
      <c r="Z3308" s="73">
        <f t="shared" si="5116"/>
        <v>0</v>
      </c>
      <c r="AA3308" s="73">
        <f t="shared" si="5116"/>
        <v>0</v>
      </c>
      <c r="AB3308" s="73">
        <v>58511</v>
      </c>
      <c r="AC3308" s="73">
        <v>138865</v>
      </c>
      <c r="AD3308" s="73">
        <f t="shared" ref="AD3308:AV3308" si="5118">SUM(AD3309:AD3313)</f>
        <v>0</v>
      </c>
      <c r="AE3308" s="73">
        <f t="shared" si="5118"/>
        <v>0</v>
      </c>
      <c r="AF3308" s="73">
        <f t="shared" si="5118"/>
        <v>0</v>
      </c>
      <c r="AG3308" s="73">
        <f t="shared" si="5118"/>
        <v>0</v>
      </c>
      <c r="AH3308" s="73">
        <f t="shared" si="5118"/>
        <v>0</v>
      </c>
      <c r="AI3308" s="73">
        <f t="shared" si="5118"/>
        <v>0</v>
      </c>
      <c r="AJ3308" s="73">
        <f t="shared" ref="AJ3308" si="5119">SUM(AJ3309:AJ3313)</f>
        <v>0</v>
      </c>
      <c r="AK3308" s="73">
        <f t="shared" si="5118"/>
        <v>0</v>
      </c>
      <c r="AL3308" s="73">
        <f t="shared" si="5118"/>
        <v>0</v>
      </c>
      <c r="AM3308" s="73">
        <f t="shared" si="5118"/>
        <v>0</v>
      </c>
      <c r="AN3308" s="73">
        <f t="shared" si="5118"/>
        <v>0</v>
      </c>
      <c r="AO3308" s="73">
        <f t="shared" si="5118"/>
        <v>0</v>
      </c>
      <c r="AP3308" s="73">
        <f t="shared" si="5118"/>
        <v>0</v>
      </c>
      <c r="AQ3308" s="73">
        <f t="shared" si="5118"/>
        <v>0</v>
      </c>
      <c r="AR3308" s="73">
        <f t="shared" si="5118"/>
        <v>0</v>
      </c>
      <c r="AS3308" s="73">
        <f t="shared" si="5118"/>
        <v>0</v>
      </c>
      <c r="AT3308" s="73">
        <f t="shared" si="5118"/>
        <v>0</v>
      </c>
      <c r="AU3308" s="73">
        <f t="shared" si="5118"/>
        <v>0</v>
      </c>
      <c r="AV3308" s="73">
        <f t="shared" si="5118"/>
        <v>0</v>
      </c>
      <c r="AW3308" s="73">
        <v>0</v>
      </c>
      <c r="AX3308" s="73">
        <v>0</v>
      </c>
      <c r="AY3308" s="73">
        <f t="shared" ref="AY3308:BQ3308" si="5120">SUM(AY3309:AY3313)</f>
        <v>509791</v>
      </c>
      <c r="AZ3308" s="73">
        <f t="shared" si="5120"/>
        <v>96945</v>
      </c>
      <c r="BA3308" s="73">
        <f t="shared" si="5120"/>
        <v>0</v>
      </c>
      <c r="BB3308" s="73">
        <f t="shared" si="5120"/>
        <v>0</v>
      </c>
      <c r="BC3308" s="73">
        <f t="shared" si="5120"/>
        <v>0</v>
      </c>
      <c r="BD3308" s="73">
        <f t="shared" si="5120"/>
        <v>0</v>
      </c>
      <c r="BE3308" s="73">
        <f t="shared" ref="BE3308" si="5121">SUM(BE3309:BE3313)</f>
        <v>606736</v>
      </c>
      <c r="BF3308" s="73">
        <f t="shared" si="5120"/>
        <v>42990</v>
      </c>
      <c r="BG3308" s="73">
        <f t="shared" si="5120"/>
        <v>42990</v>
      </c>
      <c r="BH3308" s="73">
        <f t="shared" si="5120"/>
        <v>132312</v>
      </c>
      <c r="BI3308" s="73">
        <f t="shared" si="5120"/>
        <v>0</v>
      </c>
      <c r="BJ3308" s="73">
        <f t="shared" si="5120"/>
        <v>0</v>
      </c>
      <c r="BK3308" s="73">
        <f t="shared" si="5120"/>
        <v>0</v>
      </c>
      <c r="BL3308" s="73">
        <f t="shared" si="5120"/>
        <v>0</v>
      </c>
      <c r="BM3308" s="73">
        <f t="shared" si="5120"/>
        <v>0</v>
      </c>
      <c r="BN3308" s="73">
        <f t="shared" si="5120"/>
        <v>0</v>
      </c>
      <c r="BO3308" s="73">
        <f t="shared" si="5120"/>
        <v>0</v>
      </c>
      <c r="BP3308" s="73">
        <f t="shared" si="5120"/>
        <v>0</v>
      </c>
      <c r="BQ3308" s="73">
        <f t="shared" si="5120"/>
        <v>0</v>
      </c>
      <c r="BR3308" s="73">
        <v>218292</v>
      </c>
      <c r="BS3308" s="73">
        <v>388444</v>
      </c>
      <c r="BT3308" s="124" t="e">
        <f>IF(#REF!=0,"-",#REF!/#REF!*100)</f>
        <v>#REF!</v>
      </c>
    </row>
    <row r="3309" spans="1:72" s="50" customFormat="1" ht="22.5" x14ac:dyDescent="0.25">
      <c r="A3309" s="64">
        <v>35</v>
      </c>
      <c r="B3309" s="65" t="s">
        <v>56</v>
      </c>
      <c r="C3309" s="58" t="s">
        <v>1537</v>
      </c>
      <c r="D3309" s="58">
        <v>3502000</v>
      </c>
      <c r="E3309" s="119">
        <v>6112</v>
      </c>
      <c r="F3309" s="58" t="s">
        <v>0</v>
      </c>
      <c r="G3309" s="98" t="s">
        <v>1663</v>
      </c>
      <c r="H3309" s="72" t="s">
        <v>57</v>
      </c>
      <c r="I3309" s="74">
        <f t="shared" ref="I3309:AA3309" si="5122">SUM(I3369,I3374,I3439,I3480,I3519,I3564,I3613,I3672,I3717,I3759,I3804,I3850,I3895,I3940,I3984,I4042,I4088,I4134,I4178,I4224,I4267,I4311,I4356,I4402,I4448,I4493,I4544,I4585,I4630,I4670)</f>
        <v>100</v>
      </c>
      <c r="J3309" s="74">
        <f t="shared" si="5122"/>
        <v>0</v>
      </c>
      <c r="K3309" s="74">
        <f t="shared" si="5122"/>
        <v>0</v>
      </c>
      <c r="L3309" s="74">
        <f t="shared" si="5122"/>
        <v>0</v>
      </c>
      <c r="M3309" s="74">
        <f t="shared" si="5122"/>
        <v>0</v>
      </c>
      <c r="N3309" s="74">
        <f t="shared" si="5122"/>
        <v>0</v>
      </c>
      <c r="O3309" s="74">
        <f t="shared" si="5122"/>
        <v>100</v>
      </c>
      <c r="P3309" s="74">
        <f t="shared" si="5122"/>
        <v>0</v>
      </c>
      <c r="Q3309" s="74">
        <f t="shared" si="5122"/>
        <v>0</v>
      </c>
      <c r="R3309" s="74">
        <f t="shared" si="5122"/>
        <v>0</v>
      </c>
      <c r="S3309" s="74">
        <f t="shared" si="5122"/>
        <v>0</v>
      </c>
      <c r="T3309" s="74">
        <f t="shared" si="5122"/>
        <v>0</v>
      </c>
      <c r="U3309" s="74">
        <f t="shared" si="5122"/>
        <v>0</v>
      </c>
      <c r="V3309" s="74">
        <f t="shared" si="5122"/>
        <v>0</v>
      </c>
      <c r="W3309" s="74">
        <f t="shared" si="5122"/>
        <v>0</v>
      </c>
      <c r="X3309" s="74">
        <f t="shared" si="5122"/>
        <v>0</v>
      </c>
      <c r="Y3309" s="74">
        <f t="shared" si="5122"/>
        <v>0</v>
      </c>
      <c r="Z3309" s="74">
        <f t="shared" si="5122"/>
        <v>0</v>
      </c>
      <c r="AA3309" s="74">
        <f t="shared" si="5122"/>
        <v>0</v>
      </c>
      <c r="AB3309" s="74">
        <v>0</v>
      </c>
      <c r="AC3309" s="74">
        <v>100</v>
      </c>
      <c r="AD3309" s="74">
        <f t="shared" ref="AD3309:AV3309" si="5123">SUM(AD3369,AD3374,AD3439,AD3480,AD3519,AD3564,AD3613,AD3672,AD3717,AD3759,AD3804,AD3850,AD3895,AD3940,AD3984,AD4042,AD4088,AD4134,AD4178,AD4224,AD4267,AD4311,AD4356,AD4402,AD4448,AD4493,AD4544,AD4585,AD4630,AD4670)</f>
        <v>0</v>
      </c>
      <c r="AE3309" s="74">
        <f t="shared" si="5123"/>
        <v>0</v>
      </c>
      <c r="AF3309" s="74">
        <f t="shared" si="5123"/>
        <v>0</v>
      </c>
      <c r="AG3309" s="74">
        <f t="shared" si="5123"/>
        <v>0</v>
      </c>
      <c r="AH3309" s="74">
        <f t="shared" si="5123"/>
        <v>0</v>
      </c>
      <c r="AI3309" s="74">
        <f t="shared" si="5123"/>
        <v>0</v>
      </c>
      <c r="AJ3309" s="74">
        <f t="shared" si="5123"/>
        <v>0</v>
      </c>
      <c r="AK3309" s="74">
        <f t="shared" si="5123"/>
        <v>0</v>
      </c>
      <c r="AL3309" s="74">
        <f t="shared" si="5123"/>
        <v>0</v>
      </c>
      <c r="AM3309" s="74">
        <f t="shared" si="5123"/>
        <v>0</v>
      </c>
      <c r="AN3309" s="74">
        <f t="shared" si="5123"/>
        <v>0</v>
      </c>
      <c r="AO3309" s="74">
        <f t="shared" si="5123"/>
        <v>0</v>
      </c>
      <c r="AP3309" s="74">
        <f t="shared" si="5123"/>
        <v>0</v>
      </c>
      <c r="AQ3309" s="74">
        <f t="shared" si="5123"/>
        <v>0</v>
      </c>
      <c r="AR3309" s="74">
        <f t="shared" si="5123"/>
        <v>0</v>
      </c>
      <c r="AS3309" s="74">
        <f t="shared" si="5123"/>
        <v>0</v>
      </c>
      <c r="AT3309" s="74">
        <f t="shared" si="5123"/>
        <v>0</v>
      </c>
      <c r="AU3309" s="74">
        <f t="shared" si="5123"/>
        <v>0</v>
      </c>
      <c r="AV3309" s="74">
        <f t="shared" si="5123"/>
        <v>0</v>
      </c>
      <c r="AW3309" s="74">
        <v>0</v>
      </c>
      <c r="AX3309" s="74">
        <v>0</v>
      </c>
      <c r="AY3309" s="74">
        <f t="shared" ref="AY3309:BQ3309" si="5124">SUM(AY3369,AY3374,AY3439,AY3480,AY3519,AY3564,AY3613,AY3672,AY3717,AY3759,AY3804,AY3850,AY3895,AY3940,AY3984,AY4042,AY4088,AY4134,AY4178,AY4224,AY4267,AY4311,AY4356,AY4402,AY4448,AY4493,AY4544,AY4585,AY4630,AY4670)</f>
        <v>62799</v>
      </c>
      <c r="AZ3309" s="74">
        <f t="shared" si="5124"/>
        <v>14937</v>
      </c>
      <c r="BA3309" s="74">
        <f t="shared" si="5124"/>
        <v>0</v>
      </c>
      <c r="BB3309" s="74">
        <f t="shared" si="5124"/>
        <v>0</v>
      </c>
      <c r="BC3309" s="74">
        <f t="shared" si="5124"/>
        <v>0</v>
      </c>
      <c r="BD3309" s="74">
        <f t="shared" si="5124"/>
        <v>0</v>
      </c>
      <c r="BE3309" s="74">
        <f t="shared" si="5124"/>
        <v>77736</v>
      </c>
      <c r="BF3309" s="74">
        <f t="shared" si="5124"/>
        <v>4841</v>
      </c>
      <c r="BG3309" s="74">
        <f t="shared" si="5124"/>
        <v>4841</v>
      </c>
      <c r="BH3309" s="74">
        <f t="shared" si="5124"/>
        <v>19779</v>
      </c>
      <c r="BI3309" s="74">
        <f t="shared" si="5124"/>
        <v>0</v>
      </c>
      <c r="BJ3309" s="74">
        <f t="shared" si="5124"/>
        <v>0</v>
      </c>
      <c r="BK3309" s="74">
        <f t="shared" si="5124"/>
        <v>0</v>
      </c>
      <c r="BL3309" s="74">
        <f t="shared" si="5124"/>
        <v>0</v>
      </c>
      <c r="BM3309" s="74">
        <f t="shared" si="5124"/>
        <v>0</v>
      </c>
      <c r="BN3309" s="74">
        <f t="shared" si="5124"/>
        <v>0</v>
      </c>
      <c r="BO3309" s="74">
        <f t="shared" si="5124"/>
        <v>0</v>
      </c>
      <c r="BP3309" s="74">
        <f t="shared" si="5124"/>
        <v>0</v>
      </c>
      <c r="BQ3309" s="74">
        <f t="shared" si="5124"/>
        <v>0</v>
      </c>
      <c r="BR3309" s="74">
        <v>29461</v>
      </c>
      <c r="BS3309" s="74">
        <v>48275</v>
      </c>
      <c r="BT3309" s="125" t="e">
        <f>IF(#REF!=0,"-",#REF!/#REF!*100)</f>
        <v>#REF!</v>
      </c>
    </row>
    <row r="3310" spans="1:72" s="50" customFormat="1" x14ac:dyDescent="0.25">
      <c r="A3310" s="64">
        <v>35</v>
      </c>
      <c r="B3310" s="65" t="s">
        <v>56</v>
      </c>
      <c r="C3310" s="58" t="s">
        <v>1537</v>
      </c>
      <c r="D3310" s="58">
        <v>3502000</v>
      </c>
      <c r="E3310" s="119">
        <v>6112</v>
      </c>
      <c r="F3310" s="58" t="s">
        <v>0</v>
      </c>
      <c r="G3310" s="98" t="s">
        <v>1663</v>
      </c>
      <c r="H3310" s="72" t="s">
        <v>24</v>
      </c>
      <c r="I3310" s="74">
        <f t="shared" ref="I3310:AA3310" si="5125">SUM(I3373,I3378,I3443,I3484,I3523,I3568,I3617,I3676,I3721,I3763,I3808,I3854,I3899,I3944,I3988,I4046,I4092,I4138,I4182,I4228,I4271,I4315,I4360,I4406,I4452,I4497,I4548,I4589,I4633,I4673)</f>
        <v>96000</v>
      </c>
      <c r="J3310" s="74">
        <f t="shared" si="5125"/>
        <v>45900</v>
      </c>
      <c r="K3310" s="74">
        <f t="shared" si="5125"/>
        <v>0</v>
      </c>
      <c r="L3310" s="74">
        <f t="shared" si="5125"/>
        <v>0</v>
      </c>
      <c r="M3310" s="74">
        <f t="shared" si="5125"/>
        <v>0</v>
      </c>
      <c r="N3310" s="74">
        <f t="shared" si="5125"/>
        <v>0</v>
      </c>
      <c r="O3310" s="74">
        <f t="shared" si="5125"/>
        <v>141900</v>
      </c>
      <c r="P3310" s="74">
        <f t="shared" si="5125"/>
        <v>0</v>
      </c>
      <c r="Q3310" s="74">
        <f t="shared" si="5125"/>
        <v>0</v>
      </c>
      <c r="R3310" s="74">
        <f t="shared" si="5125"/>
        <v>45900</v>
      </c>
      <c r="S3310" s="74">
        <f t="shared" si="5125"/>
        <v>0</v>
      </c>
      <c r="T3310" s="74">
        <f t="shared" si="5125"/>
        <v>0</v>
      </c>
      <c r="U3310" s="74">
        <f t="shared" si="5125"/>
        <v>0</v>
      </c>
      <c r="V3310" s="74">
        <f t="shared" si="5125"/>
        <v>0</v>
      </c>
      <c r="W3310" s="74">
        <f t="shared" si="5125"/>
        <v>0</v>
      </c>
      <c r="X3310" s="74">
        <f t="shared" si="5125"/>
        <v>0</v>
      </c>
      <c r="Y3310" s="74">
        <f t="shared" si="5125"/>
        <v>0</v>
      </c>
      <c r="Z3310" s="74">
        <f t="shared" si="5125"/>
        <v>0</v>
      </c>
      <c r="AA3310" s="74">
        <f t="shared" si="5125"/>
        <v>0</v>
      </c>
      <c r="AB3310" s="74">
        <v>45900</v>
      </c>
      <c r="AC3310" s="74">
        <v>96000</v>
      </c>
      <c r="AD3310" s="74">
        <f t="shared" ref="AD3310:AV3310" si="5126">SUM(AD3373,AD3378,AD3443,AD3484,AD3523,AD3568,AD3617,AD3676,AD3721,AD3763,AD3808,AD3854,AD3899,AD3944,AD3988,AD4046,AD4092,AD4138,AD4182,AD4228,AD4271,AD4315,AD4360,AD4406,AD4452,AD4497,AD4548,AD4589,AD4633,AD4673)</f>
        <v>0</v>
      </c>
      <c r="AE3310" s="74">
        <f t="shared" si="5126"/>
        <v>0</v>
      </c>
      <c r="AF3310" s="74">
        <f t="shared" si="5126"/>
        <v>0</v>
      </c>
      <c r="AG3310" s="74">
        <f t="shared" si="5126"/>
        <v>0</v>
      </c>
      <c r="AH3310" s="74">
        <f t="shared" si="5126"/>
        <v>0</v>
      </c>
      <c r="AI3310" s="74">
        <f t="shared" si="5126"/>
        <v>0</v>
      </c>
      <c r="AJ3310" s="74">
        <f t="shared" si="5126"/>
        <v>0</v>
      </c>
      <c r="AK3310" s="74">
        <f t="shared" si="5126"/>
        <v>0</v>
      </c>
      <c r="AL3310" s="74">
        <f t="shared" si="5126"/>
        <v>0</v>
      </c>
      <c r="AM3310" s="74">
        <f t="shared" si="5126"/>
        <v>0</v>
      </c>
      <c r="AN3310" s="74">
        <f t="shared" si="5126"/>
        <v>0</v>
      </c>
      <c r="AO3310" s="74">
        <f t="shared" si="5126"/>
        <v>0</v>
      </c>
      <c r="AP3310" s="74">
        <f t="shared" si="5126"/>
        <v>0</v>
      </c>
      <c r="AQ3310" s="74">
        <f t="shared" si="5126"/>
        <v>0</v>
      </c>
      <c r="AR3310" s="74">
        <f t="shared" si="5126"/>
        <v>0</v>
      </c>
      <c r="AS3310" s="74">
        <f t="shared" si="5126"/>
        <v>0</v>
      </c>
      <c r="AT3310" s="74">
        <f t="shared" si="5126"/>
        <v>0</v>
      </c>
      <c r="AU3310" s="74">
        <f t="shared" si="5126"/>
        <v>0</v>
      </c>
      <c r="AV3310" s="74">
        <f t="shared" si="5126"/>
        <v>0</v>
      </c>
      <c r="AW3310" s="74">
        <v>0</v>
      </c>
      <c r="AX3310" s="74">
        <v>0</v>
      </c>
      <c r="AY3310" s="74">
        <f t="shared" ref="AY3310:BQ3310" si="5127">SUM(AY3373,AY3378,AY3443,AY3484,AY3523,AY3568,AY3617,AY3676,AY3721,AY3763,AY3808,AY3854,AY3899,AY3944,AY3988,AY4046,AY4092,AY4138,AY4182,AY4228,AY4271,AY4315,AY4360,AY4406,AY4452,AY4497,AY4548,AY4589,AY4633,AY4673)</f>
        <v>55560</v>
      </c>
      <c r="AZ3310" s="74">
        <f t="shared" si="5127"/>
        <v>6099</v>
      </c>
      <c r="BA3310" s="74">
        <f t="shared" si="5127"/>
        <v>0</v>
      </c>
      <c r="BB3310" s="74">
        <f t="shared" si="5127"/>
        <v>0</v>
      </c>
      <c r="BC3310" s="74">
        <f t="shared" si="5127"/>
        <v>0</v>
      </c>
      <c r="BD3310" s="74">
        <f t="shared" si="5127"/>
        <v>0</v>
      </c>
      <c r="BE3310" s="74">
        <f t="shared" si="5127"/>
        <v>61659</v>
      </c>
      <c r="BF3310" s="74">
        <f t="shared" si="5127"/>
        <v>7624</v>
      </c>
      <c r="BG3310" s="74">
        <f t="shared" si="5127"/>
        <v>7624</v>
      </c>
      <c r="BH3310" s="74">
        <f t="shared" si="5127"/>
        <v>6099</v>
      </c>
      <c r="BI3310" s="74">
        <f t="shared" si="5127"/>
        <v>0</v>
      </c>
      <c r="BJ3310" s="74">
        <f t="shared" si="5127"/>
        <v>0</v>
      </c>
      <c r="BK3310" s="74">
        <f t="shared" si="5127"/>
        <v>0</v>
      </c>
      <c r="BL3310" s="74">
        <f t="shared" si="5127"/>
        <v>0</v>
      </c>
      <c r="BM3310" s="74">
        <f t="shared" si="5127"/>
        <v>0</v>
      </c>
      <c r="BN3310" s="74">
        <f t="shared" si="5127"/>
        <v>0</v>
      </c>
      <c r="BO3310" s="74">
        <f t="shared" si="5127"/>
        <v>0</v>
      </c>
      <c r="BP3310" s="74">
        <f t="shared" si="5127"/>
        <v>0</v>
      </c>
      <c r="BQ3310" s="74">
        <f t="shared" si="5127"/>
        <v>0</v>
      </c>
      <c r="BR3310" s="74">
        <v>21347</v>
      </c>
      <c r="BS3310" s="74">
        <v>40312</v>
      </c>
      <c r="BT3310" s="125" t="e">
        <f>IF(#REF!=0,"-",#REF!/#REF!*100)</f>
        <v>#REF!</v>
      </c>
    </row>
    <row r="3311" spans="1:72" s="50" customFormat="1" x14ac:dyDescent="0.25">
      <c r="A3311" s="64">
        <v>35</v>
      </c>
      <c r="B3311" s="65" t="s">
        <v>56</v>
      </c>
      <c r="C3311" s="58" t="s">
        <v>1537</v>
      </c>
      <c r="D3311" s="58">
        <v>3502000</v>
      </c>
      <c r="E3311" s="119">
        <v>6112</v>
      </c>
      <c r="F3311" s="58" t="s">
        <v>0</v>
      </c>
      <c r="G3311" s="98" t="s">
        <v>1663</v>
      </c>
      <c r="H3311" s="72" t="s">
        <v>23</v>
      </c>
      <c r="I3311" s="74">
        <f t="shared" ref="I3311:AA3311" si="5128">SUM(I3371,I3376,I3441,I3482,I3521,I3566,I3615,I3674,I3719,I3761,I3806,I3852,I3897,I3942,I3986,I4044,I4090,I4136,I4180,I4226,I4269,I4313,I4358,I4404,I4450,I4495,I4546,I4587,I4632,I4672)</f>
        <v>100</v>
      </c>
      <c r="J3311" s="74">
        <f t="shared" si="5128"/>
        <v>531</v>
      </c>
      <c r="K3311" s="74">
        <f t="shared" si="5128"/>
        <v>0</v>
      </c>
      <c r="L3311" s="74">
        <f t="shared" si="5128"/>
        <v>0</v>
      </c>
      <c r="M3311" s="74">
        <f t="shared" si="5128"/>
        <v>0</v>
      </c>
      <c r="N3311" s="74">
        <f t="shared" si="5128"/>
        <v>0</v>
      </c>
      <c r="O3311" s="74">
        <f t="shared" si="5128"/>
        <v>631</v>
      </c>
      <c r="P3311" s="74">
        <f t="shared" si="5128"/>
        <v>0</v>
      </c>
      <c r="Q3311" s="74">
        <f t="shared" si="5128"/>
        <v>0</v>
      </c>
      <c r="R3311" s="74">
        <f t="shared" si="5128"/>
        <v>531</v>
      </c>
      <c r="S3311" s="74">
        <f t="shared" si="5128"/>
        <v>0</v>
      </c>
      <c r="T3311" s="74">
        <f t="shared" si="5128"/>
        <v>0</v>
      </c>
      <c r="U3311" s="74">
        <f t="shared" si="5128"/>
        <v>0</v>
      </c>
      <c r="V3311" s="74">
        <f t="shared" si="5128"/>
        <v>0</v>
      </c>
      <c r="W3311" s="74">
        <f t="shared" si="5128"/>
        <v>0</v>
      </c>
      <c r="X3311" s="74">
        <f t="shared" si="5128"/>
        <v>0</v>
      </c>
      <c r="Y3311" s="74">
        <f t="shared" si="5128"/>
        <v>0</v>
      </c>
      <c r="Z3311" s="74">
        <f t="shared" si="5128"/>
        <v>0</v>
      </c>
      <c r="AA3311" s="74">
        <f t="shared" si="5128"/>
        <v>0</v>
      </c>
      <c r="AB3311" s="74">
        <v>531</v>
      </c>
      <c r="AC3311" s="74">
        <v>100</v>
      </c>
      <c r="AD3311" s="74">
        <f t="shared" ref="AD3311:AV3311" si="5129">SUM(AD3371,AD3376,AD3441,AD3482,AD3521,AD3566,AD3615,AD3674,AD3719,AD3761,AD3806,AD3852,AD3897,AD3942,AD3986,AD4044,AD4090,AD4136,AD4180,AD4226,AD4269,AD4313,AD4358,AD4404,AD4450,AD4495,AD4546,AD4587,AD4632,AD4672)</f>
        <v>0</v>
      </c>
      <c r="AE3311" s="74">
        <f t="shared" si="5129"/>
        <v>0</v>
      </c>
      <c r="AF3311" s="74">
        <f t="shared" si="5129"/>
        <v>0</v>
      </c>
      <c r="AG3311" s="74">
        <f t="shared" si="5129"/>
        <v>0</v>
      </c>
      <c r="AH3311" s="74">
        <f t="shared" si="5129"/>
        <v>0</v>
      </c>
      <c r="AI3311" s="74">
        <f t="shared" si="5129"/>
        <v>0</v>
      </c>
      <c r="AJ3311" s="74">
        <f t="shared" si="5129"/>
        <v>0</v>
      </c>
      <c r="AK3311" s="74">
        <f t="shared" si="5129"/>
        <v>0</v>
      </c>
      <c r="AL3311" s="74">
        <f t="shared" si="5129"/>
        <v>0</v>
      </c>
      <c r="AM3311" s="74">
        <f t="shared" si="5129"/>
        <v>0</v>
      </c>
      <c r="AN3311" s="74">
        <f t="shared" si="5129"/>
        <v>0</v>
      </c>
      <c r="AO3311" s="74">
        <f t="shared" si="5129"/>
        <v>0</v>
      </c>
      <c r="AP3311" s="74">
        <f t="shared" si="5129"/>
        <v>0</v>
      </c>
      <c r="AQ3311" s="74">
        <f t="shared" si="5129"/>
        <v>0</v>
      </c>
      <c r="AR3311" s="74">
        <f t="shared" si="5129"/>
        <v>0</v>
      </c>
      <c r="AS3311" s="74">
        <f t="shared" si="5129"/>
        <v>0</v>
      </c>
      <c r="AT3311" s="74">
        <f t="shared" si="5129"/>
        <v>0</v>
      </c>
      <c r="AU3311" s="74">
        <f t="shared" si="5129"/>
        <v>0</v>
      </c>
      <c r="AV3311" s="74">
        <f t="shared" si="5129"/>
        <v>0</v>
      </c>
      <c r="AW3311" s="74">
        <v>0</v>
      </c>
      <c r="AX3311" s="74">
        <v>0</v>
      </c>
      <c r="AY3311" s="74">
        <f t="shared" ref="AY3311:BQ3311" si="5130">SUM(AY3371,AY3376,AY3441,AY3482,AY3521,AY3566,AY3615,AY3674,AY3719,AY3761,AY3806,AY3852,AY3897,AY3942,AY3986,AY4044,AY4090,AY4136,AY4180,AY4226,AY4269,AY4313,AY4358,AY4404,AY4450,AY4495,AY4546,AY4587,AY4632,AY4672)</f>
        <v>65778</v>
      </c>
      <c r="AZ3311" s="74">
        <f t="shared" si="5130"/>
        <v>9556</v>
      </c>
      <c r="BA3311" s="74">
        <f t="shared" si="5130"/>
        <v>0</v>
      </c>
      <c r="BB3311" s="74">
        <f t="shared" si="5130"/>
        <v>0</v>
      </c>
      <c r="BC3311" s="74">
        <f t="shared" si="5130"/>
        <v>0</v>
      </c>
      <c r="BD3311" s="74">
        <f t="shared" si="5130"/>
        <v>0</v>
      </c>
      <c r="BE3311" s="74">
        <f t="shared" si="5130"/>
        <v>75334</v>
      </c>
      <c r="BF3311" s="74">
        <f t="shared" si="5130"/>
        <v>0</v>
      </c>
      <c r="BG3311" s="74">
        <f t="shared" si="5130"/>
        <v>0</v>
      </c>
      <c r="BH3311" s="74">
        <f t="shared" si="5130"/>
        <v>9556</v>
      </c>
      <c r="BI3311" s="74">
        <f t="shared" si="5130"/>
        <v>0</v>
      </c>
      <c r="BJ3311" s="74">
        <f t="shared" si="5130"/>
        <v>0</v>
      </c>
      <c r="BK3311" s="74">
        <f t="shared" si="5130"/>
        <v>0</v>
      </c>
      <c r="BL3311" s="74">
        <f t="shared" si="5130"/>
        <v>0</v>
      </c>
      <c r="BM3311" s="74">
        <f t="shared" si="5130"/>
        <v>0</v>
      </c>
      <c r="BN3311" s="74">
        <f t="shared" si="5130"/>
        <v>0</v>
      </c>
      <c r="BO3311" s="74">
        <f t="shared" si="5130"/>
        <v>0</v>
      </c>
      <c r="BP3311" s="74">
        <f t="shared" si="5130"/>
        <v>0</v>
      </c>
      <c r="BQ3311" s="74">
        <f t="shared" si="5130"/>
        <v>0</v>
      </c>
      <c r="BR3311" s="74">
        <v>9556</v>
      </c>
      <c r="BS3311" s="74">
        <v>65778</v>
      </c>
      <c r="BT3311" s="125" t="e">
        <f>IF(#REF!=0,"-",#REF!/#REF!*100)</f>
        <v>#REF!</v>
      </c>
    </row>
    <row r="3312" spans="1:72" s="50" customFormat="1" x14ac:dyDescent="0.25">
      <c r="A3312" s="64">
        <v>35</v>
      </c>
      <c r="B3312" s="65" t="s">
        <v>56</v>
      </c>
      <c r="C3312" s="58" t="s">
        <v>1537</v>
      </c>
      <c r="D3312" s="58">
        <v>3502000</v>
      </c>
      <c r="E3312" s="119">
        <v>6112</v>
      </c>
      <c r="F3312" s="58" t="s">
        <v>0</v>
      </c>
      <c r="G3312" s="98" t="s">
        <v>1663</v>
      </c>
      <c r="H3312" s="72" t="s">
        <v>22</v>
      </c>
      <c r="I3312" s="74">
        <f t="shared" ref="I3312:AA3312" si="5131">SUM(I3370,I3375,I3440,I3481,I3520,I3565,I3614,I3673,I3718,I3760,I3805,I3851,I3896,I3941,I3985,I4043,I4089,I4135,I4179,I4225,I4268,I4312,I4357,I4403,I4449,I4494,I4545,I4586,I4631,I4671)</f>
        <v>21125</v>
      </c>
      <c r="J3312" s="74">
        <f t="shared" si="5131"/>
        <v>11240</v>
      </c>
      <c r="K3312" s="74">
        <f t="shared" si="5131"/>
        <v>0</v>
      </c>
      <c r="L3312" s="74">
        <f t="shared" si="5131"/>
        <v>0</v>
      </c>
      <c r="M3312" s="74">
        <f t="shared" si="5131"/>
        <v>0</v>
      </c>
      <c r="N3312" s="74">
        <f t="shared" si="5131"/>
        <v>0</v>
      </c>
      <c r="O3312" s="74">
        <f t="shared" si="5131"/>
        <v>32365</v>
      </c>
      <c r="P3312" s="74">
        <f t="shared" si="5131"/>
        <v>0</v>
      </c>
      <c r="Q3312" s="74">
        <f t="shared" si="5131"/>
        <v>0</v>
      </c>
      <c r="R3312" s="74">
        <f t="shared" si="5131"/>
        <v>11240</v>
      </c>
      <c r="S3312" s="74">
        <f t="shared" si="5131"/>
        <v>0</v>
      </c>
      <c r="T3312" s="74">
        <f t="shared" si="5131"/>
        <v>0</v>
      </c>
      <c r="U3312" s="74">
        <f t="shared" si="5131"/>
        <v>0</v>
      </c>
      <c r="V3312" s="74">
        <f t="shared" si="5131"/>
        <v>0</v>
      </c>
      <c r="W3312" s="74">
        <f t="shared" si="5131"/>
        <v>0</v>
      </c>
      <c r="X3312" s="74">
        <f t="shared" si="5131"/>
        <v>0</v>
      </c>
      <c r="Y3312" s="74">
        <f t="shared" si="5131"/>
        <v>0</v>
      </c>
      <c r="Z3312" s="74">
        <f t="shared" si="5131"/>
        <v>0</v>
      </c>
      <c r="AA3312" s="74">
        <f t="shared" si="5131"/>
        <v>0</v>
      </c>
      <c r="AB3312" s="74">
        <v>11240</v>
      </c>
      <c r="AC3312" s="74">
        <v>21125</v>
      </c>
      <c r="AD3312" s="74">
        <f t="shared" ref="AD3312:AV3312" si="5132">SUM(AD3370,AD3375,AD3440,AD3481,AD3520,AD3565,AD3614,AD3673,AD3718,AD3760,AD3805,AD3851,AD3896,AD3941,AD3985,AD4043,AD4089,AD4135,AD4179,AD4225,AD4268,AD4312,AD4357,AD4403,AD4449,AD4494,AD4545,AD4586,AD4631,AD4671)</f>
        <v>0</v>
      </c>
      <c r="AE3312" s="74">
        <f t="shared" si="5132"/>
        <v>0</v>
      </c>
      <c r="AF3312" s="74">
        <f t="shared" si="5132"/>
        <v>0</v>
      </c>
      <c r="AG3312" s="74">
        <f t="shared" si="5132"/>
        <v>0</v>
      </c>
      <c r="AH3312" s="74">
        <f t="shared" si="5132"/>
        <v>0</v>
      </c>
      <c r="AI3312" s="74">
        <f t="shared" si="5132"/>
        <v>0</v>
      </c>
      <c r="AJ3312" s="74">
        <f t="shared" si="5132"/>
        <v>0</v>
      </c>
      <c r="AK3312" s="74">
        <f t="shared" si="5132"/>
        <v>0</v>
      </c>
      <c r="AL3312" s="74">
        <f t="shared" si="5132"/>
        <v>0</v>
      </c>
      <c r="AM3312" s="74">
        <f t="shared" si="5132"/>
        <v>0</v>
      </c>
      <c r="AN3312" s="74">
        <f t="shared" si="5132"/>
        <v>0</v>
      </c>
      <c r="AO3312" s="74">
        <f t="shared" si="5132"/>
        <v>0</v>
      </c>
      <c r="AP3312" s="74">
        <f t="shared" si="5132"/>
        <v>0</v>
      </c>
      <c r="AQ3312" s="74">
        <f t="shared" si="5132"/>
        <v>0</v>
      </c>
      <c r="AR3312" s="74">
        <f t="shared" si="5132"/>
        <v>0</v>
      </c>
      <c r="AS3312" s="74">
        <f t="shared" si="5132"/>
        <v>0</v>
      </c>
      <c r="AT3312" s="74">
        <f t="shared" si="5132"/>
        <v>0</v>
      </c>
      <c r="AU3312" s="74">
        <f t="shared" si="5132"/>
        <v>0</v>
      </c>
      <c r="AV3312" s="74">
        <f t="shared" si="5132"/>
        <v>0</v>
      </c>
      <c r="AW3312" s="74">
        <v>0</v>
      </c>
      <c r="AX3312" s="74">
        <v>0</v>
      </c>
      <c r="AY3312" s="74">
        <f t="shared" ref="AY3312:BQ3312" si="5133">SUM(AY3370,AY3375,AY3440,AY3481,AY3520,AY3565,AY3614,AY3673,AY3718,AY3760,AY3805,AY3851,AY3896,AY3941,AY3985,AY4043,AY4089,AY4135,AY4179,AY4225,AY4268,AY4312,AY4357,AY4403,AY4449,AY4494,AY4545,AY4586,AY4631,AY4671)</f>
        <v>313654</v>
      </c>
      <c r="AZ3312" s="74">
        <f t="shared" si="5133"/>
        <v>59013</v>
      </c>
      <c r="BA3312" s="74">
        <f t="shared" si="5133"/>
        <v>0</v>
      </c>
      <c r="BB3312" s="74">
        <f t="shared" si="5133"/>
        <v>0</v>
      </c>
      <c r="BC3312" s="74">
        <f t="shared" si="5133"/>
        <v>0</v>
      </c>
      <c r="BD3312" s="74">
        <f t="shared" si="5133"/>
        <v>0</v>
      </c>
      <c r="BE3312" s="74">
        <f t="shared" si="5133"/>
        <v>372667</v>
      </c>
      <c r="BF3312" s="74">
        <f t="shared" si="5133"/>
        <v>30525</v>
      </c>
      <c r="BG3312" s="74">
        <f t="shared" si="5133"/>
        <v>30525</v>
      </c>
      <c r="BH3312" s="74">
        <f t="shared" si="5133"/>
        <v>89538</v>
      </c>
      <c r="BI3312" s="74">
        <f t="shared" si="5133"/>
        <v>0</v>
      </c>
      <c r="BJ3312" s="74">
        <f t="shared" si="5133"/>
        <v>0</v>
      </c>
      <c r="BK3312" s="74">
        <f t="shared" si="5133"/>
        <v>0</v>
      </c>
      <c r="BL3312" s="74">
        <f t="shared" si="5133"/>
        <v>0</v>
      </c>
      <c r="BM3312" s="74">
        <f t="shared" si="5133"/>
        <v>0</v>
      </c>
      <c r="BN3312" s="74">
        <f t="shared" si="5133"/>
        <v>0</v>
      </c>
      <c r="BO3312" s="74">
        <f t="shared" si="5133"/>
        <v>0</v>
      </c>
      <c r="BP3312" s="74">
        <f t="shared" si="5133"/>
        <v>0</v>
      </c>
      <c r="BQ3312" s="74">
        <f t="shared" si="5133"/>
        <v>0</v>
      </c>
      <c r="BR3312" s="74">
        <v>150588</v>
      </c>
      <c r="BS3312" s="74">
        <v>222079</v>
      </c>
      <c r="BT3312" s="125" t="e">
        <f>IF(#REF!=0,"-",#REF!/#REF!*100)</f>
        <v>#REF!</v>
      </c>
    </row>
    <row r="3313" spans="1:72" s="50" customFormat="1" x14ac:dyDescent="0.25">
      <c r="A3313" s="64">
        <v>35</v>
      </c>
      <c r="B3313" s="65" t="s">
        <v>56</v>
      </c>
      <c r="C3313" s="58" t="s">
        <v>1537</v>
      </c>
      <c r="D3313" s="58">
        <v>3502000</v>
      </c>
      <c r="E3313" s="119">
        <v>6112</v>
      </c>
      <c r="F3313" s="58" t="s">
        <v>0</v>
      </c>
      <c r="G3313" s="98" t="s">
        <v>1663</v>
      </c>
      <c r="H3313" s="72" t="s">
        <v>21</v>
      </c>
      <c r="I3313" s="74">
        <f t="shared" ref="I3313:AA3313" si="5134">SUM(I3372,I3377,I3442,I3483,I3522,I3567,I3616,I3675,I3720,I3762,I3807,I3853,I3898,I3943,I3987,I4045,I4091,I4137,I4181,I4227,I4270,I4314,I4359,I4405,I4451,I4496,I4547,I4588)</f>
        <v>21540</v>
      </c>
      <c r="J3313" s="74">
        <f t="shared" si="5134"/>
        <v>840</v>
      </c>
      <c r="K3313" s="74">
        <f t="shared" si="5134"/>
        <v>0</v>
      </c>
      <c r="L3313" s="74">
        <f t="shared" si="5134"/>
        <v>0</v>
      </c>
      <c r="M3313" s="74">
        <f t="shared" si="5134"/>
        <v>0</v>
      </c>
      <c r="N3313" s="74">
        <f t="shared" si="5134"/>
        <v>0</v>
      </c>
      <c r="O3313" s="74">
        <f t="shared" si="5134"/>
        <v>22380</v>
      </c>
      <c r="P3313" s="74">
        <f t="shared" si="5134"/>
        <v>0</v>
      </c>
      <c r="Q3313" s="74">
        <f t="shared" si="5134"/>
        <v>0</v>
      </c>
      <c r="R3313" s="74">
        <f t="shared" si="5134"/>
        <v>840</v>
      </c>
      <c r="S3313" s="74">
        <f t="shared" si="5134"/>
        <v>0</v>
      </c>
      <c r="T3313" s="74">
        <f t="shared" si="5134"/>
        <v>0</v>
      </c>
      <c r="U3313" s="74">
        <f t="shared" si="5134"/>
        <v>0</v>
      </c>
      <c r="V3313" s="74">
        <f t="shared" si="5134"/>
        <v>0</v>
      </c>
      <c r="W3313" s="74">
        <f t="shared" si="5134"/>
        <v>0</v>
      </c>
      <c r="X3313" s="74">
        <f t="shared" si="5134"/>
        <v>0</v>
      </c>
      <c r="Y3313" s="74">
        <f t="shared" si="5134"/>
        <v>0</v>
      </c>
      <c r="Z3313" s="74">
        <f t="shared" si="5134"/>
        <v>0</v>
      </c>
      <c r="AA3313" s="74">
        <f t="shared" si="5134"/>
        <v>0</v>
      </c>
      <c r="AB3313" s="74">
        <v>840</v>
      </c>
      <c r="AC3313" s="74">
        <v>21540</v>
      </c>
      <c r="AD3313" s="74">
        <f t="shared" ref="AD3313:AV3313" si="5135">SUM(AD3372,AD3377,AD3442,AD3483,AD3522,AD3567,AD3616,AD3675,AD3720,AD3762,AD3807,AD3853,AD3898,AD3943,AD3987,AD4045,AD4091,AD4137,AD4181,AD4227,AD4270,AD4314,AD4359,AD4405,AD4451,AD4496,AD4547,AD4588)</f>
        <v>0</v>
      </c>
      <c r="AE3313" s="74">
        <f t="shared" si="5135"/>
        <v>0</v>
      </c>
      <c r="AF3313" s="74">
        <f t="shared" si="5135"/>
        <v>0</v>
      </c>
      <c r="AG3313" s="74">
        <f t="shared" si="5135"/>
        <v>0</v>
      </c>
      <c r="AH3313" s="74">
        <f t="shared" si="5135"/>
        <v>0</v>
      </c>
      <c r="AI3313" s="74">
        <f t="shared" si="5135"/>
        <v>0</v>
      </c>
      <c r="AJ3313" s="74">
        <f t="shared" si="5135"/>
        <v>0</v>
      </c>
      <c r="AK3313" s="74">
        <f t="shared" si="5135"/>
        <v>0</v>
      </c>
      <c r="AL3313" s="74">
        <f t="shared" si="5135"/>
        <v>0</v>
      </c>
      <c r="AM3313" s="74">
        <f t="shared" si="5135"/>
        <v>0</v>
      </c>
      <c r="AN3313" s="74">
        <f t="shared" si="5135"/>
        <v>0</v>
      </c>
      <c r="AO3313" s="74">
        <f t="shared" si="5135"/>
        <v>0</v>
      </c>
      <c r="AP3313" s="74">
        <f t="shared" si="5135"/>
        <v>0</v>
      </c>
      <c r="AQ3313" s="74">
        <f t="shared" si="5135"/>
        <v>0</v>
      </c>
      <c r="AR3313" s="74">
        <f t="shared" si="5135"/>
        <v>0</v>
      </c>
      <c r="AS3313" s="74">
        <f t="shared" si="5135"/>
        <v>0</v>
      </c>
      <c r="AT3313" s="74">
        <f t="shared" si="5135"/>
        <v>0</v>
      </c>
      <c r="AU3313" s="74">
        <f t="shared" si="5135"/>
        <v>0</v>
      </c>
      <c r="AV3313" s="74">
        <f t="shared" si="5135"/>
        <v>0</v>
      </c>
      <c r="AW3313" s="74">
        <v>0</v>
      </c>
      <c r="AX3313" s="74">
        <v>0</v>
      </c>
      <c r="AY3313" s="74">
        <f t="shared" ref="AY3313:BQ3313" si="5136">SUM(AY3372,AY3377,AY3442,AY3483,AY3522,AY3567,AY3616,AY3675,AY3720,AY3762,AY3807,AY3853,AY3898,AY3943,AY3987,AY4045,AY4091,AY4137,AY4181,AY4227,AY4270,AY4314,AY4359,AY4405,AY4451,AY4496,AY4547,AY4588)</f>
        <v>12000</v>
      </c>
      <c r="AZ3313" s="74">
        <f t="shared" si="5136"/>
        <v>7340</v>
      </c>
      <c r="BA3313" s="74">
        <f t="shared" si="5136"/>
        <v>0</v>
      </c>
      <c r="BB3313" s="74">
        <f t="shared" si="5136"/>
        <v>0</v>
      </c>
      <c r="BC3313" s="74">
        <f t="shared" si="5136"/>
        <v>0</v>
      </c>
      <c r="BD3313" s="74">
        <f t="shared" si="5136"/>
        <v>0</v>
      </c>
      <c r="BE3313" s="74">
        <f t="shared" si="5136"/>
        <v>19340</v>
      </c>
      <c r="BF3313" s="74">
        <f t="shared" si="5136"/>
        <v>0</v>
      </c>
      <c r="BG3313" s="74">
        <f t="shared" si="5136"/>
        <v>0</v>
      </c>
      <c r="BH3313" s="74">
        <f t="shared" si="5136"/>
        <v>7340</v>
      </c>
      <c r="BI3313" s="74">
        <f t="shared" si="5136"/>
        <v>0</v>
      </c>
      <c r="BJ3313" s="74">
        <f t="shared" si="5136"/>
        <v>0</v>
      </c>
      <c r="BK3313" s="74">
        <f t="shared" si="5136"/>
        <v>0</v>
      </c>
      <c r="BL3313" s="74">
        <f t="shared" si="5136"/>
        <v>0</v>
      </c>
      <c r="BM3313" s="74">
        <f t="shared" si="5136"/>
        <v>0</v>
      </c>
      <c r="BN3313" s="74">
        <f t="shared" si="5136"/>
        <v>0</v>
      </c>
      <c r="BO3313" s="74">
        <f t="shared" si="5136"/>
        <v>0</v>
      </c>
      <c r="BP3313" s="74">
        <f t="shared" si="5136"/>
        <v>0</v>
      </c>
      <c r="BQ3313" s="74">
        <f t="shared" si="5136"/>
        <v>0</v>
      </c>
      <c r="BR3313" s="74">
        <v>7340</v>
      </c>
      <c r="BS3313" s="74">
        <v>12000</v>
      </c>
      <c r="BT3313" s="125" t="e">
        <f>IF(#REF!=0,"-",#REF!/#REF!*100)</f>
        <v>#REF!</v>
      </c>
    </row>
    <row r="3314" spans="1:72" s="50" customFormat="1" ht="22.5" x14ac:dyDescent="0.25">
      <c r="A3314" s="64">
        <v>35</v>
      </c>
      <c r="B3314" s="65" t="s">
        <v>56</v>
      </c>
      <c r="C3314" s="58" t="s">
        <v>1537</v>
      </c>
      <c r="D3314" s="58">
        <v>3502000</v>
      </c>
      <c r="E3314" s="61" t="s">
        <v>1556</v>
      </c>
      <c r="F3314" s="61" t="s">
        <v>0</v>
      </c>
      <c r="G3314" s="59" t="s">
        <v>0</v>
      </c>
      <c r="H3314" s="59" t="s">
        <v>26</v>
      </c>
      <c r="I3314" s="34">
        <f t="shared" ref="I3314:AA3314" si="5137">SUM(I3315)</f>
        <v>642700</v>
      </c>
      <c r="J3314" s="34">
        <f t="shared" si="5137"/>
        <v>357364</v>
      </c>
      <c r="K3314" s="34">
        <f t="shared" si="5137"/>
        <v>0</v>
      </c>
      <c r="L3314" s="34">
        <f t="shared" si="5137"/>
        <v>2137</v>
      </c>
      <c r="M3314" s="34">
        <f t="shared" si="5137"/>
        <v>0</v>
      </c>
      <c r="N3314" s="34">
        <f t="shared" si="5137"/>
        <v>0</v>
      </c>
      <c r="O3314" s="34">
        <f t="shared" si="5137"/>
        <v>1002201</v>
      </c>
      <c r="P3314" s="34">
        <f t="shared" si="5137"/>
        <v>51742</v>
      </c>
      <c r="Q3314" s="34">
        <f t="shared" si="5137"/>
        <v>31469</v>
      </c>
      <c r="R3314" s="34">
        <f t="shared" si="5137"/>
        <v>369752</v>
      </c>
      <c r="S3314" s="34">
        <f t="shared" si="5137"/>
        <v>0</v>
      </c>
      <c r="T3314" s="34">
        <f t="shared" si="5137"/>
        <v>0</v>
      </c>
      <c r="U3314" s="34">
        <f t="shared" si="5137"/>
        <v>0</v>
      </c>
      <c r="V3314" s="34">
        <f t="shared" si="5137"/>
        <v>0</v>
      </c>
      <c r="W3314" s="34">
        <f t="shared" si="5137"/>
        <v>0</v>
      </c>
      <c r="X3314" s="34">
        <f t="shared" si="5137"/>
        <v>0</v>
      </c>
      <c r="Y3314" s="34">
        <f t="shared" si="5137"/>
        <v>0</v>
      </c>
      <c r="Z3314" s="34">
        <f t="shared" si="5137"/>
        <v>0</v>
      </c>
      <c r="AA3314" s="34">
        <f t="shared" si="5137"/>
        <v>0</v>
      </c>
      <c r="AB3314" s="34">
        <v>452963</v>
      </c>
      <c r="AC3314" s="34">
        <v>549238</v>
      </c>
      <c r="AD3314" s="34">
        <f t="shared" ref="AD3314:AV3314" si="5138">SUM(AD3315)</f>
        <v>3235</v>
      </c>
      <c r="AE3314" s="34">
        <f t="shared" si="5138"/>
        <v>1995</v>
      </c>
      <c r="AF3314" s="34">
        <f t="shared" si="5138"/>
        <v>0</v>
      </c>
      <c r="AG3314" s="34">
        <f t="shared" si="5138"/>
        <v>0</v>
      </c>
      <c r="AH3314" s="34">
        <f t="shared" si="5138"/>
        <v>0</v>
      </c>
      <c r="AI3314" s="34">
        <f t="shared" si="5138"/>
        <v>0</v>
      </c>
      <c r="AJ3314" s="34">
        <f t="shared" si="5138"/>
        <v>5230</v>
      </c>
      <c r="AK3314" s="34">
        <f t="shared" si="5138"/>
        <v>0</v>
      </c>
      <c r="AL3314" s="34">
        <f t="shared" si="5138"/>
        <v>0</v>
      </c>
      <c r="AM3314" s="34">
        <f t="shared" si="5138"/>
        <v>1995</v>
      </c>
      <c r="AN3314" s="34">
        <f t="shared" si="5138"/>
        <v>0</v>
      </c>
      <c r="AO3314" s="34">
        <f t="shared" si="5138"/>
        <v>0</v>
      </c>
      <c r="AP3314" s="34">
        <f t="shared" si="5138"/>
        <v>0</v>
      </c>
      <c r="AQ3314" s="34">
        <f t="shared" si="5138"/>
        <v>0</v>
      </c>
      <c r="AR3314" s="34">
        <f t="shared" si="5138"/>
        <v>0</v>
      </c>
      <c r="AS3314" s="34">
        <f t="shared" si="5138"/>
        <v>0</v>
      </c>
      <c r="AT3314" s="34">
        <f t="shared" si="5138"/>
        <v>0</v>
      </c>
      <c r="AU3314" s="34">
        <f t="shared" si="5138"/>
        <v>0</v>
      </c>
      <c r="AV3314" s="34">
        <f t="shared" si="5138"/>
        <v>0</v>
      </c>
      <c r="AW3314" s="34">
        <v>1995</v>
      </c>
      <c r="AX3314" s="34">
        <v>3235</v>
      </c>
      <c r="AY3314" s="34">
        <f t="shared" ref="AY3314:BQ3314" si="5139">SUM(AY3315)</f>
        <v>696610</v>
      </c>
      <c r="AZ3314" s="34">
        <f t="shared" si="5139"/>
        <v>261582</v>
      </c>
      <c r="BA3314" s="34">
        <f t="shared" si="5139"/>
        <v>0</v>
      </c>
      <c r="BB3314" s="34">
        <f t="shared" si="5139"/>
        <v>0</v>
      </c>
      <c r="BC3314" s="34">
        <f t="shared" si="5139"/>
        <v>0</v>
      </c>
      <c r="BD3314" s="34">
        <f t="shared" si="5139"/>
        <v>0</v>
      </c>
      <c r="BE3314" s="34">
        <f t="shared" si="5139"/>
        <v>958192</v>
      </c>
      <c r="BF3314" s="34">
        <f t="shared" si="5139"/>
        <v>52789</v>
      </c>
      <c r="BG3314" s="34">
        <f t="shared" si="5139"/>
        <v>62181</v>
      </c>
      <c r="BH3314" s="34">
        <f t="shared" si="5139"/>
        <v>311467</v>
      </c>
      <c r="BI3314" s="34">
        <f t="shared" si="5139"/>
        <v>0</v>
      </c>
      <c r="BJ3314" s="34">
        <f t="shared" si="5139"/>
        <v>0</v>
      </c>
      <c r="BK3314" s="34">
        <f t="shared" si="5139"/>
        <v>0</v>
      </c>
      <c r="BL3314" s="34">
        <f t="shared" si="5139"/>
        <v>0</v>
      </c>
      <c r="BM3314" s="34">
        <f t="shared" si="5139"/>
        <v>0</v>
      </c>
      <c r="BN3314" s="34">
        <f t="shared" si="5139"/>
        <v>0</v>
      </c>
      <c r="BO3314" s="34">
        <f t="shared" si="5139"/>
        <v>0</v>
      </c>
      <c r="BP3314" s="34">
        <f t="shared" si="5139"/>
        <v>0</v>
      </c>
      <c r="BQ3314" s="34">
        <f t="shared" si="5139"/>
        <v>0</v>
      </c>
      <c r="BR3314" s="34">
        <v>426437</v>
      </c>
      <c r="BS3314" s="34">
        <v>531755</v>
      </c>
      <c r="BT3314" s="12" t="e">
        <f>IF(#REF!=0,"-",#REF!/#REF!*100)</f>
        <v>#REF!</v>
      </c>
    </row>
    <row r="3315" spans="1:72" s="71" customFormat="1" x14ac:dyDescent="0.25">
      <c r="A3315" s="66">
        <v>35</v>
      </c>
      <c r="B3315" s="67" t="s">
        <v>56</v>
      </c>
      <c r="C3315" s="68" t="s">
        <v>1537</v>
      </c>
      <c r="D3315" s="68">
        <v>3502000</v>
      </c>
      <c r="E3315" s="118">
        <v>6121</v>
      </c>
      <c r="F3315" s="68" t="s">
        <v>0</v>
      </c>
      <c r="G3315" s="98" t="s">
        <v>1663</v>
      </c>
      <c r="H3315" s="69" t="s">
        <v>27</v>
      </c>
      <c r="I3315" s="70">
        <f t="shared" ref="I3315:AA3315" si="5140">SUM(I3380,I3381,I3445,I3486,I3525,I3570,I3619,I3678,I3723,I3765,I3810,I3856,I3901,I3990,I3946,I4048,I4094,I4140,I4184,I4230,I4273,I4317,I4362,I4408,I4454,I4499,I4550,I4591,I4635,I4675)</f>
        <v>642700</v>
      </c>
      <c r="J3315" s="70">
        <f t="shared" si="5140"/>
        <v>357364</v>
      </c>
      <c r="K3315" s="70">
        <f t="shared" si="5140"/>
        <v>0</v>
      </c>
      <c r="L3315" s="70">
        <f t="shared" si="5140"/>
        <v>2137</v>
      </c>
      <c r="M3315" s="70">
        <f t="shared" si="5140"/>
        <v>0</v>
      </c>
      <c r="N3315" s="70">
        <f t="shared" si="5140"/>
        <v>0</v>
      </c>
      <c r="O3315" s="70">
        <f t="shared" si="5140"/>
        <v>1002201</v>
      </c>
      <c r="P3315" s="70">
        <f t="shared" si="5140"/>
        <v>51742</v>
      </c>
      <c r="Q3315" s="70">
        <f t="shared" si="5140"/>
        <v>31469</v>
      </c>
      <c r="R3315" s="70">
        <f t="shared" si="5140"/>
        <v>369752</v>
      </c>
      <c r="S3315" s="70">
        <f t="shared" si="5140"/>
        <v>0</v>
      </c>
      <c r="T3315" s="70">
        <f t="shared" si="5140"/>
        <v>0</v>
      </c>
      <c r="U3315" s="70">
        <f t="shared" si="5140"/>
        <v>0</v>
      </c>
      <c r="V3315" s="70">
        <f t="shared" si="5140"/>
        <v>0</v>
      </c>
      <c r="W3315" s="70">
        <f t="shared" si="5140"/>
        <v>0</v>
      </c>
      <c r="X3315" s="70">
        <f t="shared" si="5140"/>
        <v>0</v>
      </c>
      <c r="Y3315" s="70">
        <f t="shared" si="5140"/>
        <v>0</v>
      </c>
      <c r="Z3315" s="70">
        <f t="shared" si="5140"/>
        <v>0</v>
      </c>
      <c r="AA3315" s="70">
        <f t="shared" si="5140"/>
        <v>0</v>
      </c>
      <c r="AB3315" s="70">
        <v>452963</v>
      </c>
      <c r="AC3315" s="70">
        <v>549238</v>
      </c>
      <c r="AD3315" s="70">
        <f t="shared" ref="AD3315:AV3315" si="5141">SUM(AD3380,AD3381,AD3445,AD3486,AD3525,AD3570,AD3619,AD3678,AD3723,AD3765,AD3810,AD3856,AD3901,AD3990,AD3946,AD4048,AD4094,AD4140,AD4184,AD4230,AD4273,AD4317,AD4362,AD4408,AD4454,AD4499,AD4550,AD4591,AD4635,AD4675)</f>
        <v>3235</v>
      </c>
      <c r="AE3315" s="70">
        <f t="shared" si="5141"/>
        <v>1995</v>
      </c>
      <c r="AF3315" s="70">
        <f t="shared" si="5141"/>
        <v>0</v>
      </c>
      <c r="AG3315" s="70">
        <f t="shared" si="5141"/>
        <v>0</v>
      </c>
      <c r="AH3315" s="70">
        <f t="shared" si="5141"/>
        <v>0</v>
      </c>
      <c r="AI3315" s="70">
        <f t="shared" si="5141"/>
        <v>0</v>
      </c>
      <c r="AJ3315" s="70">
        <f t="shared" si="5141"/>
        <v>5230</v>
      </c>
      <c r="AK3315" s="70">
        <f t="shared" si="5141"/>
        <v>0</v>
      </c>
      <c r="AL3315" s="70">
        <f t="shared" si="5141"/>
        <v>0</v>
      </c>
      <c r="AM3315" s="70">
        <f t="shared" si="5141"/>
        <v>1995</v>
      </c>
      <c r="AN3315" s="70">
        <f t="shared" si="5141"/>
        <v>0</v>
      </c>
      <c r="AO3315" s="70">
        <f t="shared" si="5141"/>
        <v>0</v>
      </c>
      <c r="AP3315" s="70">
        <f t="shared" si="5141"/>
        <v>0</v>
      </c>
      <c r="AQ3315" s="70">
        <f t="shared" si="5141"/>
        <v>0</v>
      </c>
      <c r="AR3315" s="70">
        <f t="shared" si="5141"/>
        <v>0</v>
      </c>
      <c r="AS3315" s="70">
        <f t="shared" si="5141"/>
        <v>0</v>
      </c>
      <c r="AT3315" s="70">
        <f t="shared" si="5141"/>
        <v>0</v>
      </c>
      <c r="AU3315" s="70">
        <f t="shared" si="5141"/>
        <v>0</v>
      </c>
      <c r="AV3315" s="70">
        <f t="shared" si="5141"/>
        <v>0</v>
      </c>
      <c r="AW3315" s="70">
        <v>1995</v>
      </c>
      <c r="AX3315" s="70">
        <v>3235</v>
      </c>
      <c r="AY3315" s="70">
        <f t="shared" ref="AY3315:BQ3315" si="5142">SUM(AY3380,AY3381,AY3445,AY3486,AY3525,AY3570,AY3619,AY3678,AY3723,AY3765,AY3810,AY3856,AY3901,AY3990,AY3946,AY4048,AY4094,AY4140,AY4184,AY4230,AY4273,AY4317,AY4362,AY4408,AY4454,AY4499,AY4550,AY4591,AY4635,AY4675)</f>
        <v>696610</v>
      </c>
      <c r="AZ3315" s="70">
        <f t="shared" si="5142"/>
        <v>261582</v>
      </c>
      <c r="BA3315" s="70">
        <f t="shared" si="5142"/>
        <v>0</v>
      </c>
      <c r="BB3315" s="70">
        <f t="shared" si="5142"/>
        <v>0</v>
      </c>
      <c r="BC3315" s="70">
        <f t="shared" si="5142"/>
        <v>0</v>
      </c>
      <c r="BD3315" s="70">
        <f t="shared" si="5142"/>
        <v>0</v>
      </c>
      <c r="BE3315" s="70">
        <f t="shared" si="5142"/>
        <v>958192</v>
      </c>
      <c r="BF3315" s="70">
        <f t="shared" si="5142"/>
        <v>52789</v>
      </c>
      <c r="BG3315" s="70">
        <f t="shared" si="5142"/>
        <v>62181</v>
      </c>
      <c r="BH3315" s="70">
        <f t="shared" si="5142"/>
        <v>311467</v>
      </c>
      <c r="BI3315" s="70">
        <f t="shared" si="5142"/>
        <v>0</v>
      </c>
      <c r="BJ3315" s="70">
        <f t="shared" si="5142"/>
        <v>0</v>
      </c>
      <c r="BK3315" s="70">
        <f t="shared" si="5142"/>
        <v>0</v>
      </c>
      <c r="BL3315" s="70">
        <f t="shared" si="5142"/>
        <v>0</v>
      </c>
      <c r="BM3315" s="70">
        <f t="shared" si="5142"/>
        <v>0</v>
      </c>
      <c r="BN3315" s="70">
        <f t="shared" si="5142"/>
        <v>0</v>
      </c>
      <c r="BO3315" s="70">
        <f t="shared" si="5142"/>
        <v>0</v>
      </c>
      <c r="BP3315" s="70">
        <f t="shared" si="5142"/>
        <v>0</v>
      </c>
      <c r="BQ3315" s="70">
        <f t="shared" si="5142"/>
        <v>0</v>
      </c>
      <c r="BR3315" s="70">
        <v>426437</v>
      </c>
      <c r="BS3315" s="70">
        <v>531755</v>
      </c>
      <c r="BT3315" s="127" t="e">
        <f>IF(#REF!=0,"-",#REF!/#REF!*100)</f>
        <v>#REF!</v>
      </c>
    </row>
    <row r="3316" spans="1:72" s="50" customFormat="1" ht="22.5" x14ac:dyDescent="0.25">
      <c r="A3316" s="64">
        <v>35</v>
      </c>
      <c r="B3316" s="65" t="s">
        <v>56</v>
      </c>
      <c r="C3316" s="58" t="s">
        <v>1537</v>
      </c>
      <c r="D3316" s="58">
        <v>3502000</v>
      </c>
      <c r="E3316" s="61" t="s">
        <v>1557</v>
      </c>
      <c r="F3316" s="61" t="s">
        <v>0</v>
      </c>
      <c r="G3316" s="59" t="s">
        <v>0</v>
      </c>
      <c r="H3316" s="59" t="s">
        <v>30</v>
      </c>
      <c r="I3316" s="73">
        <f t="shared" ref="I3316:AA3316" si="5143">SUM(I3317:I3325)</f>
        <v>9947236</v>
      </c>
      <c r="J3316" s="73">
        <f t="shared" si="5143"/>
        <v>3897287</v>
      </c>
      <c r="K3316" s="73">
        <f t="shared" si="5143"/>
        <v>0</v>
      </c>
      <c r="L3316" s="73">
        <f t="shared" si="5143"/>
        <v>15500</v>
      </c>
      <c r="M3316" s="73">
        <f t="shared" si="5143"/>
        <v>0</v>
      </c>
      <c r="N3316" s="73">
        <f t="shared" si="5143"/>
        <v>0</v>
      </c>
      <c r="O3316" s="73">
        <f t="shared" ref="O3316" si="5144">SUM(O3317:O3325)</f>
        <v>13860023</v>
      </c>
      <c r="P3316" s="73">
        <f t="shared" si="5143"/>
        <v>568887</v>
      </c>
      <c r="Q3316" s="73">
        <f t="shared" si="5143"/>
        <v>227384</v>
      </c>
      <c r="R3316" s="73">
        <f t="shared" si="5143"/>
        <v>4349177</v>
      </c>
      <c r="S3316" s="73">
        <f t="shared" si="5143"/>
        <v>0</v>
      </c>
      <c r="T3316" s="73">
        <f t="shared" si="5143"/>
        <v>0</v>
      </c>
      <c r="U3316" s="73">
        <f t="shared" si="5143"/>
        <v>0</v>
      </c>
      <c r="V3316" s="73">
        <f t="shared" si="5143"/>
        <v>0</v>
      </c>
      <c r="W3316" s="73">
        <f t="shared" si="5143"/>
        <v>0</v>
      </c>
      <c r="X3316" s="73">
        <f t="shared" si="5143"/>
        <v>0</v>
      </c>
      <c r="Y3316" s="73">
        <f t="shared" si="5143"/>
        <v>0</v>
      </c>
      <c r="Z3316" s="73">
        <f t="shared" si="5143"/>
        <v>0</v>
      </c>
      <c r="AA3316" s="73">
        <f t="shared" si="5143"/>
        <v>0</v>
      </c>
      <c r="AB3316" s="73">
        <v>5145448</v>
      </c>
      <c r="AC3316" s="73">
        <v>8714575</v>
      </c>
      <c r="AD3316" s="73">
        <f t="shared" ref="AD3316:AV3316" si="5145">SUM(AD3317:AD3325)</f>
        <v>234597</v>
      </c>
      <c r="AE3316" s="73">
        <f t="shared" si="5145"/>
        <v>98720</v>
      </c>
      <c r="AF3316" s="73">
        <f t="shared" si="5145"/>
        <v>0</v>
      </c>
      <c r="AG3316" s="73">
        <f t="shared" si="5145"/>
        <v>0</v>
      </c>
      <c r="AH3316" s="73">
        <f t="shared" si="5145"/>
        <v>0</v>
      </c>
      <c r="AI3316" s="73">
        <f t="shared" si="5145"/>
        <v>0</v>
      </c>
      <c r="AJ3316" s="73">
        <f t="shared" ref="AJ3316" si="5146">SUM(AJ3317:AJ3325)</f>
        <v>333317</v>
      </c>
      <c r="AK3316" s="73">
        <f t="shared" si="5145"/>
        <v>0</v>
      </c>
      <c r="AL3316" s="73">
        <f t="shared" si="5145"/>
        <v>0</v>
      </c>
      <c r="AM3316" s="73">
        <f t="shared" si="5145"/>
        <v>98720</v>
      </c>
      <c r="AN3316" s="73">
        <f t="shared" si="5145"/>
        <v>0</v>
      </c>
      <c r="AO3316" s="73">
        <f t="shared" si="5145"/>
        <v>0</v>
      </c>
      <c r="AP3316" s="73">
        <f t="shared" si="5145"/>
        <v>0</v>
      </c>
      <c r="AQ3316" s="73">
        <f t="shared" si="5145"/>
        <v>0</v>
      </c>
      <c r="AR3316" s="73">
        <f t="shared" si="5145"/>
        <v>0</v>
      </c>
      <c r="AS3316" s="73">
        <f t="shared" si="5145"/>
        <v>0</v>
      </c>
      <c r="AT3316" s="73">
        <f t="shared" si="5145"/>
        <v>0</v>
      </c>
      <c r="AU3316" s="73">
        <f t="shared" si="5145"/>
        <v>0</v>
      </c>
      <c r="AV3316" s="73">
        <f t="shared" si="5145"/>
        <v>0</v>
      </c>
      <c r="AW3316" s="73">
        <v>98720</v>
      </c>
      <c r="AX3316" s="73">
        <v>234597</v>
      </c>
      <c r="AY3316" s="73">
        <f t="shared" ref="AY3316:BQ3316" si="5147">SUM(AY3317:AY3325)</f>
        <v>4600260</v>
      </c>
      <c r="AZ3316" s="73">
        <f t="shared" si="5147"/>
        <v>4407352</v>
      </c>
      <c r="BA3316" s="73">
        <f t="shared" si="5147"/>
        <v>0</v>
      </c>
      <c r="BB3316" s="73">
        <f t="shared" si="5147"/>
        <v>0</v>
      </c>
      <c r="BC3316" s="73">
        <f t="shared" si="5147"/>
        <v>0</v>
      </c>
      <c r="BD3316" s="73">
        <f t="shared" si="5147"/>
        <v>0</v>
      </c>
      <c r="BE3316" s="73">
        <f t="shared" ref="BE3316" si="5148">SUM(BE3317:BE3325)</f>
        <v>9007612</v>
      </c>
      <c r="BF3316" s="73">
        <f t="shared" si="5147"/>
        <v>57572</v>
      </c>
      <c r="BG3316" s="73">
        <f t="shared" si="5147"/>
        <v>80583</v>
      </c>
      <c r="BH3316" s="73">
        <f t="shared" si="5147"/>
        <v>4466835</v>
      </c>
      <c r="BI3316" s="73">
        <f t="shared" si="5147"/>
        <v>0</v>
      </c>
      <c r="BJ3316" s="73">
        <f t="shared" si="5147"/>
        <v>0</v>
      </c>
      <c r="BK3316" s="73">
        <f t="shared" si="5147"/>
        <v>0</v>
      </c>
      <c r="BL3316" s="73">
        <f t="shared" si="5147"/>
        <v>0</v>
      </c>
      <c r="BM3316" s="73">
        <f t="shared" si="5147"/>
        <v>0</v>
      </c>
      <c r="BN3316" s="73">
        <f t="shared" si="5147"/>
        <v>0</v>
      </c>
      <c r="BO3316" s="73">
        <f t="shared" si="5147"/>
        <v>0</v>
      </c>
      <c r="BP3316" s="73">
        <f t="shared" si="5147"/>
        <v>0</v>
      </c>
      <c r="BQ3316" s="73">
        <f t="shared" si="5147"/>
        <v>0</v>
      </c>
      <c r="BR3316" s="73">
        <v>4604990</v>
      </c>
      <c r="BS3316" s="73">
        <v>4402622</v>
      </c>
      <c r="BT3316" s="124" t="e">
        <f>IF(#REF!=0,"-",#REF!/#REF!*100)</f>
        <v>#REF!</v>
      </c>
    </row>
    <row r="3317" spans="1:72" s="50" customFormat="1" x14ac:dyDescent="0.25">
      <c r="A3317" s="64">
        <v>35</v>
      </c>
      <c r="B3317" s="65" t="s">
        <v>56</v>
      </c>
      <c r="C3317" s="58" t="s">
        <v>1537</v>
      </c>
      <c r="D3317" s="58">
        <v>3502000</v>
      </c>
      <c r="E3317" s="119">
        <v>6131</v>
      </c>
      <c r="F3317" s="58" t="s">
        <v>0</v>
      </c>
      <c r="G3317" s="98" t="s">
        <v>1663</v>
      </c>
      <c r="H3317" s="72" t="s">
        <v>32</v>
      </c>
      <c r="I3317" s="74">
        <f t="shared" ref="I3317:AA3317" si="5149">SUM(I3383,I3447,I3488,I3527,I3572,I3621,I3680,I3725,I3767,I3812,I3858,I3903,I3948,I3992,I4050,I4096,I4142,I4186,I4232,I4275,I4319,I4364,I4410,I4456,I4501,I4552,I4593,I4637,I4677)</f>
        <v>735140</v>
      </c>
      <c r="J3317" s="74">
        <f t="shared" si="5149"/>
        <v>400847</v>
      </c>
      <c r="K3317" s="74">
        <f t="shared" si="5149"/>
        <v>0</v>
      </c>
      <c r="L3317" s="74">
        <f t="shared" si="5149"/>
        <v>0</v>
      </c>
      <c r="M3317" s="74">
        <f t="shared" si="5149"/>
        <v>0</v>
      </c>
      <c r="N3317" s="74">
        <f t="shared" si="5149"/>
        <v>0</v>
      </c>
      <c r="O3317" s="74">
        <f t="shared" si="5149"/>
        <v>1135987</v>
      </c>
      <c r="P3317" s="74">
        <f t="shared" si="5149"/>
        <v>57830</v>
      </c>
      <c r="Q3317" s="74">
        <f t="shared" si="5149"/>
        <v>25000</v>
      </c>
      <c r="R3317" s="74">
        <f t="shared" si="5149"/>
        <v>437477</v>
      </c>
      <c r="S3317" s="74">
        <f t="shared" si="5149"/>
        <v>0</v>
      </c>
      <c r="T3317" s="74">
        <f t="shared" si="5149"/>
        <v>0</v>
      </c>
      <c r="U3317" s="74">
        <f t="shared" si="5149"/>
        <v>0</v>
      </c>
      <c r="V3317" s="74">
        <f t="shared" si="5149"/>
        <v>0</v>
      </c>
      <c r="W3317" s="74">
        <f t="shared" si="5149"/>
        <v>0</v>
      </c>
      <c r="X3317" s="74">
        <f t="shared" si="5149"/>
        <v>0</v>
      </c>
      <c r="Y3317" s="74">
        <f t="shared" si="5149"/>
        <v>0</v>
      </c>
      <c r="Z3317" s="74">
        <f t="shared" si="5149"/>
        <v>0</v>
      </c>
      <c r="AA3317" s="74">
        <f t="shared" si="5149"/>
        <v>0</v>
      </c>
      <c r="AB3317" s="74">
        <v>520307</v>
      </c>
      <c r="AC3317" s="74">
        <v>615680</v>
      </c>
      <c r="AD3317" s="74">
        <f t="shared" ref="AD3317:AV3317" si="5150">SUM(AD3383,AD3447,AD3488,AD3527,AD3572,AD3621,AD3680,AD3725,AD3767,AD3812,AD3858,AD3903,AD3948,AD3992,AD4050,AD4096,AD4142,AD4186,AD4232,AD4275,AD4319,AD4364,AD4410,AD4456,AD4501,AD4552,AD4593,AD4637,AD4677)</f>
        <v>28510</v>
      </c>
      <c r="AE3317" s="74">
        <f t="shared" si="5150"/>
        <v>6207</v>
      </c>
      <c r="AF3317" s="74">
        <f t="shared" si="5150"/>
        <v>0</v>
      </c>
      <c r="AG3317" s="74">
        <f t="shared" si="5150"/>
        <v>0</v>
      </c>
      <c r="AH3317" s="74">
        <f t="shared" si="5150"/>
        <v>0</v>
      </c>
      <c r="AI3317" s="74">
        <f t="shared" si="5150"/>
        <v>0</v>
      </c>
      <c r="AJ3317" s="74">
        <f t="shared" si="5150"/>
        <v>34717</v>
      </c>
      <c r="AK3317" s="74">
        <f t="shared" si="5150"/>
        <v>0</v>
      </c>
      <c r="AL3317" s="74">
        <f t="shared" si="5150"/>
        <v>0</v>
      </c>
      <c r="AM3317" s="74">
        <f t="shared" si="5150"/>
        <v>6207</v>
      </c>
      <c r="AN3317" s="74">
        <f t="shared" si="5150"/>
        <v>0</v>
      </c>
      <c r="AO3317" s="74">
        <f t="shared" si="5150"/>
        <v>0</v>
      </c>
      <c r="AP3317" s="74">
        <f t="shared" si="5150"/>
        <v>0</v>
      </c>
      <c r="AQ3317" s="74">
        <f t="shared" si="5150"/>
        <v>0</v>
      </c>
      <c r="AR3317" s="74">
        <f t="shared" si="5150"/>
        <v>0</v>
      </c>
      <c r="AS3317" s="74">
        <f t="shared" si="5150"/>
        <v>0</v>
      </c>
      <c r="AT3317" s="74">
        <f t="shared" si="5150"/>
        <v>0</v>
      </c>
      <c r="AU3317" s="74">
        <f t="shared" si="5150"/>
        <v>0</v>
      </c>
      <c r="AV3317" s="74">
        <f t="shared" si="5150"/>
        <v>0</v>
      </c>
      <c r="AW3317" s="74">
        <v>6207</v>
      </c>
      <c r="AX3317" s="74">
        <v>28510</v>
      </c>
      <c r="AY3317" s="74">
        <f t="shared" ref="AY3317:BQ3317" si="5151">SUM(AY3383,AY3447,AY3488,AY3527,AY3572,AY3621,AY3680,AY3725,AY3767,AY3812,AY3858,AY3903,AY3948,AY3992,AY4050,AY4096,AY4142,AY4186,AY4232,AY4275,AY4319,AY4364,AY4410,AY4456,AY4501,AY4552,AY4593,AY4637,AY4677)</f>
        <v>862382</v>
      </c>
      <c r="AZ3317" s="74">
        <f t="shared" si="5151"/>
        <v>496210</v>
      </c>
      <c r="BA3317" s="74">
        <f t="shared" si="5151"/>
        <v>0</v>
      </c>
      <c r="BB3317" s="74">
        <f t="shared" si="5151"/>
        <v>0</v>
      </c>
      <c r="BC3317" s="74">
        <f t="shared" si="5151"/>
        <v>0</v>
      </c>
      <c r="BD3317" s="74">
        <f t="shared" si="5151"/>
        <v>0</v>
      </c>
      <c r="BE3317" s="74">
        <f t="shared" si="5151"/>
        <v>1358592</v>
      </c>
      <c r="BF3317" s="74">
        <f t="shared" si="5151"/>
        <v>6000</v>
      </c>
      <c r="BG3317" s="74">
        <f t="shared" si="5151"/>
        <v>23000</v>
      </c>
      <c r="BH3317" s="74">
        <f t="shared" si="5151"/>
        <v>499210</v>
      </c>
      <c r="BI3317" s="74">
        <f t="shared" si="5151"/>
        <v>0</v>
      </c>
      <c r="BJ3317" s="74">
        <f t="shared" si="5151"/>
        <v>0</v>
      </c>
      <c r="BK3317" s="74">
        <f t="shared" si="5151"/>
        <v>0</v>
      </c>
      <c r="BL3317" s="74">
        <f t="shared" si="5151"/>
        <v>0</v>
      </c>
      <c r="BM3317" s="74">
        <f t="shared" si="5151"/>
        <v>0</v>
      </c>
      <c r="BN3317" s="74">
        <f t="shared" si="5151"/>
        <v>0</v>
      </c>
      <c r="BO3317" s="74">
        <f t="shared" si="5151"/>
        <v>0</v>
      </c>
      <c r="BP3317" s="74">
        <f t="shared" si="5151"/>
        <v>0</v>
      </c>
      <c r="BQ3317" s="74">
        <f t="shared" si="5151"/>
        <v>0</v>
      </c>
      <c r="BR3317" s="74">
        <v>528210</v>
      </c>
      <c r="BS3317" s="74">
        <v>830382</v>
      </c>
      <c r="BT3317" s="125" t="e">
        <f>IF(#REF!=0,"-",#REF!/#REF!*100)</f>
        <v>#REF!</v>
      </c>
    </row>
    <row r="3318" spans="1:72" s="50" customFormat="1" x14ac:dyDescent="0.25">
      <c r="A3318" s="64">
        <v>35</v>
      </c>
      <c r="B3318" s="65" t="s">
        <v>56</v>
      </c>
      <c r="C3318" s="58" t="s">
        <v>1537</v>
      </c>
      <c r="D3318" s="58">
        <v>3502000</v>
      </c>
      <c r="E3318" s="119">
        <v>6132</v>
      </c>
      <c r="F3318" s="58" t="s">
        <v>0</v>
      </c>
      <c r="G3318" s="98" t="s">
        <v>1663</v>
      </c>
      <c r="H3318" s="72" t="s">
        <v>72</v>
      </c>
      <c r="I3318" s="74">
        <f t="shared" ref="I3318:AA3318" si="5152">SUM(I3384,I3448,I3489,I3528,I3573,I3622,I3681,I3726,I3768,I3813,I3859,I3904,I3949,I3993,I4051,I4097,I4143,I4187,I4233,I4276,I4320,I4365,I4411,I4457,I4502,I4553,I4594,I4638,I4678)</f>
        <v>891190</v>
      </c>
      <c r="J3318" s="74">
        <f t="shared" si="5152"/>
        <v>260826</v>
      </c>
      <c r="K3318" s="74">
        <f t="shared" si="5152"/>
        <v>0</v>
      </c>
      <c r="L3318" s="74">
        <f t="shared" si="5152"/>
        <v>0</v>
      </c>
      <c r="M3318" s="74">
        <f t="shared" si="5152"/>
        <v>0</v>
      </c>
      <c r="N3318" s="74">
        <f t="shared" si="5152"/>
        <v>0</v>
      </c>
      <c r="O3318" s="74">
        <f t="shared" si="5152"/>
        <v>1152016</v>
      </c>
      <c r="P3318" s="74">
        <f t="shared" si="5152"/>
        <v>30000</v>
      </c>
      <c r="Q3318" s="74">
        <f t="shared" si="5152"/>
        <v>10000</v>
      </c>
      <c r="R3318" s="74">
        <f t="shared" si="5152"/>
        <v>310826</v>
      </c>
      <c r="S3318" s="74">
        <f t="shared" si="5152"/>
        <v>0</v>
      </c>
      <c r="T3318" s="74">
        <f t="shared" si="5152"/>
        <v>0</v>
      </c>
      <c r="U3318" s="74">
        <f t="shared" si="5152"/>
        <v>0</v>
      </c>
      <c r="V3318" s="74">
        <f t="shared" si="5152"/>
        <v>0</v>
      </c>
      <c r="W3318" s="74">
        <f t="shared" si="5152"/>
        <v>0</v>
      </c>
      <c r="X3318" s="74">
        <f t="shared" si="5152"/>
        <v>0</v>
      </c>
      <c r="Y3318" s="74">
        <f t="shared" si="5152"/>
        <v>0</v>
      </c>
      <c r="Z3318" s="74">
        <f t="shared" si="5152"/>
        <v>0</v>
      </c>
      <c r="AA3318" s="74">
        <f t="shared" si="5152"/>
        <v>0</v>
      </c>
      <c r="AB3318" s="74">
        <v>350826</v>
      </c>
      <c r="AC3318" s="74">
        <v>801190</v>
      </c>
      <c r="AD3318" s="74">
        <f t="shared" ref="AD3318:AV3318" si="5153">SUM(AD3384,AD3448,AD3489,AD3528,AD3573,AD3622,AD3681,AD3726,AD3768,AD3813,AD3859,AD3904,AD3949,AD3993,AD4051,AD4097,AD4143,AD4187,AD4233,AD4276,AD4320,AD4365,AD4411,AD4457,AD4502,AD4553,AD4594,AD4638,AD4678)</f>
        <v>0</v>
      </c>
      <c r="AE3318" s="74">
        <f t="shared" si="5153"/>
        <v>0</v>
      </c>
      <c r="AF3318" s="74">
        <f t="shared" si="5153"/>
        <v>0</v>
      </c>
      <c r="AG3318" s="74">
        <f t="shared" si="5153"/>
        <v>0</v>
      </c>
      <c r="AH3318" s="74">
        <f t="shared" si="5153"/>
        <v>0</v>
      </c>
      <c r="AI3318" s="74">
        <f t="shared" si="5153"/>
        <v>0</v>
      </c>
      <c r="AJ3318" s="74">
        <f t="shared" si="5153"/>
        <v>0</v>
      </c>
      <c r="AK3318" s="74">
        <f t="shared" si="5153"/>
        <v>0</v>
      </c>
      <c r="AL3318" s="74">
        <f t="shared" si="5153"/>
        <v>0</v>
      </c>
      <c r="AM3318" s="74">
        <f t="shared" si="5153"/>
        <v>0</v>
      </c>
      <c r="AN3318" s="74">
        <f t="shared" si="5153"/>
        <v>0</v>
      </c>
      <c r="AO3318" s="74">
        <f t="shared" si="5153"/>
        <v>0</v>
      </c>
      <c r="AP3318" s="74">
        <f t="shared" si="5153"/>
        <v>0</v>
      </c>
      <c r="AQ3318" s="74">
        <f t="shared" si="5153"/>
        <v>0</v>
      </c>
      <c r="AR3318" s="74">
        <f t="shared" si="5153"/>
        <v>0</v>
      </c>
      <c r="AS3318" s="74">
        <f t="shared" si="5153"/>
        <v>0</v>
      </c>
      <c r="AT3318" s="74">
        <f t="shared" si="5153"/>
        <v>0</v>
      </c>
      <c r="AU3318" s="74">
        <f t="shared" si="5153"/>
        <v>0</v>
      </c>
      <c r="AV3318" s="74">
        <f t="shared" si="5153"/>
        <v>0</v>
      </c>
      <c r="AW3318" s="74">
        <v>0</v>
      </c>
      <c r="AX3318" s="74">
        <v>0</v>
      </c>
      <c r="AY3318" s="74">
        <f t="shared" ref="AY3318:BQ3318" si="5154">SUM(AY3384,AY3448,AY3489,AY3528,AY3573,AY3622,AY3681,AY3726,AY3768,AY3813,AY3859,AY3904,AY3949,AY3993,AY4051,AY4097,AY4143,AY4187,AY4233,AY4276,AY4320,AY4365,AY4411,AY4457,AY4502,AY4553,AY4594,AY4638,AY4678)</f>
        <v>73000</v>
      </c>
      <c r="AZ3318" s="74">
        <f t="shared" si="5154"/>
        <v>73566</v>
      </c>
      <c r="BA3318" s="74">
        <f t="shared" si="5154"/>
        <v>0</v>
      </c>
      <c r="BB3318" s="74">
        <f t="shared" si="5154"/>
        <v>0</v>
      </c>
      <c r="BC3318" s="74">
        <f t="shared" si="5154"/>
        <v>0</v>
      </c>
      <c r="BD3318" s="74">
        <f t="shared" si="5154"/>
        <v>0</v>
      </c>
      <c r="BE3318" s="74">
        <f t="shared" si="5154"/>
        <v>146566</v>
      </c>
      <c r="BF3318" s="74">
        <f t="shared" si="5154"/>
        <v>15000</v>
      </c>
      <c r="BG3318" s="74">
        <f t="shared" si="5154"/>
        <v>0</v>
      </c>
      <c r="BH3318" s="74">
        <f t="shared" si="5154"/>
        <v>73566</v>
      </c>
      <c r="BI3318" s="74">
        <f t="shared" si="5154"/>
        <v>0</v>
      </c>
      <c r="BJ3318" s="74">
        <f t="shared" si="5154"/>
        <v>0</v>
      </c>
      <c r="BK3318" s="74">
        <f t="shared" si="5154"/>
        <v>0</v>
      </c>
      <c r="BL3318" s="74">
        <f t="shared" si="5154"/>
        <v>0</v>
      </c>
      <c r="BM3318" s="74">
        <f t="shared" si="5154"/>
        <v>0</v>
      </c>
      <c r="BN3318" s="74">
        <f t="shared" si="5154"/>
        <v>0</v>
      </c>
      <c r="BO3318" s="74">
        <f t="shared" si="5154"/>
        <v>0</v>
      </c>
      <c r="BP3318" s="74">
        <f t="shared" si="5154"/>
        <v>0</v>
      </c>
      <c r="BQ3318" s="74">
        <f t="shared" si="5154"/>
        <v>0</v>
      </c>
      <c r="BR3318" s="74">
        <v>88566</v>
      </c>
      <c r="BS3318" s="74">
        <v>58000</v>
      </c>
      <c r="BT3318" s="125" t="e">
        <f>IF(#REF!=0,"-",#REF!/#REF!*100)</f>
        <v>#REF!</v>
      </c>
    </row>
    <row r="3319" spans="1:72" s="50" customFormat="1" x14ac:dyDescent="0.25">
      <c r="A3319" s="64">
        <v>35</v>
      </c>
      <c r="B3319" s="65" t="s">
        <v>56</v>
      </c>
      <c r="C3319" s="58" t="s">
        <v>1537</v>
      </c>
      <c r="D3319" s="58">
        <v>3502000</v>
      </c>
      <c r="E3319" s="119">
        <v>6133</v>
      </c>
      <c r="F3319" s="58" t="s">
        <v>0</v>
      </c>
      <c r="G3319" s="98" t="s">
        <v>1663</v>
      </c>
      <c r="H3319" s="72" t="s">
        <v>75</v>
      </c>
      <c r="I3319" s="74">
        <f t="shared" ref="I3319:AA3319" si="5155">SUM(I3385,I3449,I3490,I3529,I3574,I3623,I3682,I3727,I3769,I3814,I3860,I3905,I3950,I3994,I4052,I4098,I4144,I4188,I4234,I4277,I4321,I4366,I4412,I4458,I4503,I4554,I4595,I4639,I4679)</f>
        <v>310411</v>
      </c>
      <c r="J3319" s="74">
        <f t="shared" si="5155"/>
        <v>89292</v>
      </c>
      <c r="K3319" s="74">
        <f t="shared" si="5155"/>
        <v>0</v>
      </c>
      <c r="L3319" s="74">
        <f t="shared" si="5155"/>
        <v>0</v>
      </c>
      <c r="M3319" s="74">
        <f t="shared" si="5155"/>
        <v>0</v>
      </c>
      <c r="N3319" s="74">
        <f t="shared" si="5155"/>
        <v>0</v>
      </c>
      <c r="O3319" s="74">
        <f t="shared" si="5155"/>
        <v>399703</v>
      </c>
      <c r="P3319" s="74">
        <f t="shared" si="5155"/>
        <v>26693</v>
      </c>
      <c r="Q3319" s="74">
        <f t="shared" si="5155"/>
        <v>7500</v>
      </c>
      <c r="R3319" s="74">
        <f t="shared" si="5155"/>
        <v>89992</v>
      </c>
      <c r="S3319" s="74">
        <f t="shared" si="5155"/>
        <v>0</v>
      </c>
      <c r="T3319" s="74">
        <f t="shared" si="5155"/>
        <v>0</v>
      </c>
      <c r="U3319" s="74">
        <f t="shared" si="5155"/>
        <v>0</v>
      </c>
      <c r="V3319" s="74">
        <f t="shared" si="5155"/>
        <v>0</v>
      </c>
      <c r="W3319" s="74">
        <f t="shared" si="5155"/>
        <v>0</v>
      </c>
      <c r="X3319" s="74">
        <f t="shared" si="5155"/>
        <v>0</v>
      </c>
      <c r="Y3319" s="74">
        <f t="shared" si="5155"/>
        <v>0</v>
      </c>
      <c r="Z3319" s="74">
        <f t="shared" si="5155"/>
        <v>0</v>
      </c>
      <c r="AA3319" s="74">
        <f t="shared" si="5155"/>
        <v>0</v>
      </c>
      <c r="AB3319" s="74">
        <v>124185</v>
      </c>
      <c r="AC3319" s="74">
        <v>275518</v>
      </c>
      <c r="AD3319" s="74">
        <f t="shared" ref="AD3319:AV3319" si="5156">SUM(AD3385,AD3449,AD3490,AD3529,AD3574,AD3623,AD3682,AD3727,AD3769,AD3814,AD3860,AD3905,AD3950,AD3994,AD4052,AD4098,AD4144,AD4188,AD4234,AD4277,AD4321,AD4366,AD4412,AD4458,AD4503,AD4554,AD4595,AD4639,AD4679)</f>
        <v>0</v>
      </c>
      <c r="AE3319" s="74">
        <f t="shared" si="5156"/>
        <v>0</v>
      </c>
      <c r="AF3319" s="74">
        <f t="shared" si="5156"/>
        <v>0</v>
      </c>
      <c r="AG3319" s="74">
        <f t="shared" si="5156"/>
        <v>0</v>
      </c>
      <c r="AH3319" s="74">
        <f t="shared" si="5156"/>
        <v>0</v>
      </c>
      <c r="AI3319" s="74">
        <f t="shared" si="5156"/>
        <v>0</v>
      </c>
      <c r="AJ3319" s="74">
        <f t="shared" si="5156"/>
        <v>0</v>
      </c>
      <c r="AK3319" s="74">
        <f t="shared" si="5156"/>
        <v>0</v>
      </c>
      <c r="AL3319" s="74">
        <f t="shared" si="5156"/>
        <v>0</v>
      </c>
      <c r="AM3319" s="74">
        <f t="shared" si="5156"/>
        <v>0</v>
      </c>
      <c r="AN3319" s="74">
        <f t="shared" si="5156"/>
        <v>0</v>
      </c>
      <c r="AO3319" s="74">
        <f t="shared" si="5156"/>
        <v>0</v>
      </c>
      <c r="AP3319" s="74">
        <f t="shared" si="5156"/>
        <v>0</v>
      </c>
      <c r="AQ3319" s="74">
        <f t="shared" si="5156"/>
        <v>0</v>
      </c>
      <c r="AR3319" s="74">
        <f t="shared" si="5156"/>
        <v>0</v>
      </c>
      <c r="AS3319" s="74">
        <f t="shared" si="5156"/>
        <v>0</v>
      </c>
      <c r="AT3319" s="74">
        <f t="shared" si="5156"/>
        <v>0</v>
      </c>
      <c r="AU3319" s="74">
        <f t="shared" si="5156"/>
        <v>0</v>
      </c>
      <c r="AV3319" s="74">
        <f t="shared" si="5156"/>
        <v>0</v>
      </c>
      <c r="AW3319" s="74">
        <v>0</v>
      </c>
      <c r="AX3319" s="74">
        <v>0</v>
      </c>
      <c r="AY3319" s="74">
        <f t="shared" ref="AY3319:BQ3319" si="5157">SUM(AY3385,AY3449,AY3490,AY3529,AY3574,AY3623,AY3682,AY3727,AY3769,AY3814,AY3860,AY3905,AY3950,AY3994,AY4052,AY4098,AY4144,AY4188,AY4234,AY4277,AY4321,AY4366,AY4412,AY4458,AY4503,AY4554,AY4595,AY4639,AY4679)</f>
        <v>34100</v>
      </c>
      <c r="AZ3319" s="74">
        <f t="shared" si="5157"/>
        <v>61429</v>
      </c>
      <c r="BA3319" s="74">
        <f t="shared" si="5157"/>
        <v>0</v>
      </c>
      <c r="BB3319" s="74">
        <f t="shared" si="5157"/>
        <v>0</v>
      </c>
      <c r="BC3319" s="74">
        <f t="shared" si="5157"/>
        <v>0</v>
      </c>
      <c r="BD3319" s="74">
        <f t="shared" si="5157"/>
        <v>0</v>
      </c>
      <c r="BE3319" s="74">
        <f t="shared" si="5157"/>
        <v>95529</v>
      </c>
      <c r="BF3319" s="74">
        <f t="shared" si="5157"/>
        <v>2000</v>
      </c>
      <c r="BG3319" s="74">
        <f t="shared" si="5157"/>
        <v>0</v>
      </c>
      <c r="BH3319" s="74">
        <f t="shared" si="5157"/>
        <v>61430</v>
      </c>
      <c r="BI3319" s="74">
        <f t="shared" si="5157"/>
        <v>0</v>
      </c>
      <c r="BJ3319" s="74">
        <f t="shared" si="5157"/>
        <v>0</v>
      </c>
      <c r="BK3319" s="74">
        <f t="shared" si="5157"/>
        <v>0</v>
      </c>
      <c r="BL3319" s="74">
        <f t="shared" si="5157"/>
        <v>0</v>
      </c>
      <c r="BM3319" s="74">
        <f t="shared" si="5157"/>
        <v>0</v>
      </c>
      <c r="BN3319" s="74">
        <f t="shared" si="5157"/>
        <v>0</v>
      </c>
      <c r="BO3319" s="74">
        <f t="shared" si="5157"/>
        <v>0</v>
      </c>
      <c r="BP3319" s="74">
        <f t="shared" si="5157"/>
        <v>0</v>
      </c>
      <c r="BQ3319" s="74">
        <f t="shared" si="5157"/>
        <v>0</v>
      </c>
      <c r="BR3319" s="74">
        <v>63430</v>
      </c>
      <c r="BS3319" s="74">
        <v>32099</v>
      </c>
      <c r="BT3319" s="125" t="e">
        <f>IF(#REF!=0,"-",#REF!/#REF!*100)</f>
        <v>#REF!</v>
      </c>
    </row>
    <row r="3320" spans="1:72" s="50" customFormat="1" x14ac:dyDescent="0.25">
      <c r="A3320" s="64">
        <v>35</v>
      </c>
      <c r="B3320" s="65" t="s">
        <v>56</v>
      </c>
      <c r="C3320" s="58" t="s">
        <v>1537</v>
      </c>
      <c r="D3320" s="58">
        <v>3502000</v>
      </c>
      <c r="E3320" s="119">
        <v>6134</v>
      </c>
      <c r="F3320" s="58" t="s">
        <v>0</v>
      </c>
      <c r="G3320" s="98" t="s">
        <v>1663</v>
      </c>
      <c r="H3320" s="72" t="s">
        <v>78</v>
      </c>
      <c r="I3320" s="74">
        <f t="shared" ref="I3320:AA3320" si="5158">SUM(I3386,I3450,I3491,I3530,I3575,I3624,I3683,I3728,I3770,I3815,I3861,I3906,I3951,I3995,I4053,I4099,I4145,I4189,I4235,I4278,I4322,I4367,I4413,I4459,I4504,I4555,I4596,I4640,I4680)</f>
        <v>1771285</v>
      </c>
      <c r="J3320" s="74">
        <f t="shared" si="5158"/>
        <v>397863</v>
      </c>
      <c r="K3320" s="74">
        <f t="shared" si="5158"/>
        <v>0</v>
      </c>
      <c r="L3320" s="74">
        <f t="shared" si="5158"/>
        <v>0</v>
      </c>
      <c r="M3320" s="74">
        <f t="shared" si="5158"/>
        <v>0</v>
      </c>
      <c r="N3320" s="74">
        <f t="shared" si="5158"/>
        <v>0</v>
      </c>
      <c r="O3320" s="74">
        <f t="shared" si="5158"/>
        <v>2169148</v>
      </c>
      <c r="P3320" s="74">
        <f t="shared" si="5158"/>
        <v>35627</v>
      </c>
      <c r="Q3320" s="74">
        <f t="shared" si="5158"/>
        <v>5800</v>
      </c>
      <c r="R3320" s="74">
        <f t="shared" si="5158"/>
        <v>457983</v>
      </c>
      <c r="S3320" s="74">
        <f t="shared" si="5158"/>
        <v>0</v>
      </c>
      <c r="T3320" s="74">
        <f t="shared" si="5158"/>
        <v>0</v>
      </c>
      <c r="U3320" s="74">
        <f t="shared" si="5158"/>
        <v>0</v>
      </c>
      <c r="V3320" s="74">
        <f t="shared" si="5158"/>
        <v>0</v>
      </c>
      <c r="W3320" s="74">
        <f t="shared" si="5158"/>
        <v>0</v>
      </c>
      <c r="X3320" s="74">
        <f t="shared" si="5158"/>
        <v>0</v>
      </c>
      <c r="Y3320" s="74">
        <f t="shared" si="5158"/>
        <v>0</v>
      </c>
      <c r="Z3320" s="74">
        <f t="shared" si="5158"/>
        <v>0</v>
      </c>
      <c r="AA3320" s="74">
        <f t="shared" si="5158"/>
        <v>0</v>
      </c>
      <c r="AB3320" s="74">
        <v>499410</v>
      </c>
      <c r="AC3320" s="74">
        <v>1669738</v>
      </c>
      <c r="AD3320" s="74">
        <f t="shared" ref="AD3320:AV3320" si="5159">SUM(AD3386,AD3450,AD3491,AD3530,AD3575,AD3624,AD3683,AD3728,AD3770,AD3815,AD3861,AD3906,AD3951,AD3995,AD4053,AD4099,AD4145,AD4189,AD4235,AD4278,AD4322,AD4367,AD4413,AD4459,AD4504,AD4555,AD4596,AD4640,AD4680)</f>
        <v>56500</v>
      </c>
      <c r="AE3320" s="74">
        <f t="shared" si="5159"/>
        <v>20475</v>
      </c>
      <c r="AF3320" s="74">
        <f t="shared" si="5159"/>
        <v>0</v>
      </c>
      <c r="AG3320" s="74">
        <f t="shared" si="5159"/>
        <v>0</v>
      </c>
      <c r="AH3320" s="74">
        <f t="shared" si="5159"/>
        <v>0</v>
      </c>
      <c r="AI3320" s="74">
        <f t="shared" si="5159"/>
        <v>0</v>
      </c>
      <c r="AJ3320" s="74">
        <f t="shared" si="5159"/>
        <v>76975</v>
      </c>
      <c r="AK3320" s="74">
        <f t="shared" si="5159"/>
        <v>0</v>
      </c>
      <c r="AL3320" s="74">
        <f t="shared" si="5159"/>
        <v>0</v>
      </c>
      <c r="AM3320" s="74">
        <f t="shared" si="5159"/>
        <v>20475</v>
      </c>
      <c r="AN3320" s="74">
        <f t="shared" si="5159"/>
        <v>0</v>
      </c>
      <c r="AO3320" s="74">
        <f t="shared" si="5159"/>
        <v>0</v>
      </c>
      <c r="AP3320" s="74">
        <f t="shared" si="5159"/>
        <v>0</v>
      </c>
      <c r="AQ3320" s="74">
        <f t="shared" si="5159"/>
        <v>0</v>
      </c>
      <c r="AR3320" s="74">
        <f t="shared" si="5159"/>
        <v>0</v>
      </c>
      <c r="AS3320" s="74">
        <f t="shared" si="5159"/>
        <v>0</v>
      </c>
      <c r="AT3320" s="74">
        <f t="shared" si="5159"/>
        <v>0</v>
      </c>
      <c r="AU3320" s="74">
        <f t="shared" si="5159"/>
        <v>0</v>
      </c>
      <c r="AV3320" s="74">
        <f t="shared" si="5159"/>
        <v>0</v>
      </c>
      <c r="AW3320" s="74">
        <v>20475</v>
      </c>
      <c r="AX3320" s="74">
        <v>56500</v>
      </c>
      <c r="AY3320" s="74">
        <f t="shared" ref="AY3320:BQ3320" si="5160">SUM(AY3386,AY3450,AY3491,AY3530,AY3575,AY3624,AY3683,AY3728,AY3770,AY3815,AY3861,AY3906,AY3951,AY3995,AY4053,AY4099,AY4145,AY4189,AY4235,AY4278,AY4322,AY4367,AY4413,AY4459,AY4504,AY4555,AY4596,AY4640,AY4680)</f>
        <v>645025</v>
      </c>
      <c r="AZ3320" s="74">
        <f t="shared" si="5160"/>
        <v>425884</v>
      </c>
      <c r="BA3320" s="74">
        <f t="shared" si="5160"/>
        <v>0</v>
      </c>
      <c r="BB3320" s="74">
        <f t="shared" si="5160"/>
        <v>0</v>
      </c>
      <c r="BC3320" s="74">
        <f t="shared" si="5160"/>
        <v>0</v>
      </c>
      <c r="BD3320" s="74">
        <f t="shared" si="5160"/>
        <v>0</v>
      </c>
      <c r="BE3320" s="74">
        <f t="shared" si="5160"/>
        <v>1070909</v>
      </c>
      <c r="BF3320" s="74">
        <f t="shared" si="5160"/>
        <v>0</v>
      </c>
      <c r="BG3320" s="74">
        <f t="shared" si="5160"/>
        <v>1000</v>
      </c>
      <c r="BH3320" s="74">
        <f t="shared" si="5160"/>
        <v>425884</v>
      </c>
      <c r="BI3320" s="74">
        <f t="shared" si="5160"/>
        <v>0</v>
      </c>
      <c r="BJ3320" s="74">
        <f t="shared" si="5160"/>
        <v>0</v>
      </c>
      <c r="BK3320" s="74">
        <f t="shared" si="5160"/>
        <v>0</v>
      </c>
      <c r="BL3320" s="74">
        <f t="shared" si="5160"/>
        <v>0</v>
      </c>
      <c r="BM3320" s="74">
        <f t="shared" si="5160"/>
        <v>0</v>
      </c>
      <c r="BN3320" s="74">
        <f t="shared" si="5160"/>
        <v>0</v>
      </c>
      <c r="BO3320" s="74">
        <f t="shared" si="5160"/>
        <v>0</v>
      </c>
      <c r="BP3320" s="74">
        <f t="shared" si="5160"/>
        <v>0</v>
      </c>
      <c r="BQ3320" s="74">
        <f t="shared" si="5160"/>
        <v>0</v>
      </c>
      <c r="BR3320" s="74">
        <v>426884</v>
      </c>
      <c r="BS3320" s="74">
        <v>644025</v>
      </c>
      <c r="BT3320" s="125" t="e">
        <f>IF(#REF!=0,"-",#REF!/#REF!*100)</f>
        <v>#REF!</v>
      </c>
    </row>
    <row r="3321" spans="1:72" s="50" customFormat="1" x14ac:dyDescent="0.25">
      <c r="A3321" s="64">
        <v>35</v>
      </c>
      <c r="B3321" s="65" t="s">
        <v>56</v>
      </c>
      <c r="C3321" s="58" t="s">
        <v>1537</v>
      </c>
      <c r="D3321" s="58">
        <v>3502000</v>
      </c>
      <c r="E3321" s="119">
        <v>6135</v>
      </c>
      <c r="F3321" s="58" t="s">
        <v>0</v>
      </c>
      <c r="G3321" s="98" t="s">
        <v>1663</v>
      </c>
      <c r="H3321" s="72" t="s">
        <v>81</v>
      </c>
      <c r="I3321" s="74">
        <f t="shared" ref="I3321:AA3321" si="5161">SUM(I3387,I3451,I3531,I3625,I3684,I3729,I3771,I3816,I3862,I3907,I3952,I3996,I4054,I4100,I4146,I4190,I4236,I4279,I4323,I4368,I4414,I4460,I4505,I4556,I4597,I4641)</f>
        <v>147630</v>
      </c>
      <c r="J3321" s="74">
        <f t="shared" si="5161"/>
        <v>59528</v>
      </c>
      <c r="K3321" s="74">
        <f t="shared" si="5161"/>
        <v>0</v>
      </c>
      <c r="L3321" s="74">
        <f t="shared" si="5161"/>
        <v>0</v>
      </c>
      <c r="M3321" s="74">
        <f t="shared" si="5161"/>
        <v>0</v>
      </c>
      <c r="N3321" s="74">
        <f t="shared" si="5161"/>
        <v>0</v>
      </c>
      <c r="O3321" s="74">
        <f t="shared" si="5161"/>
        <v>207158</v>
      </c>
      <c r="P3321" s="74">
        <f t="shared" si="5161"/>
        <v>11700</v>
      </c>
      <c r="Q3321" s="74">
        <f t="shared" si="5161"/>
        <v>2000</v>
      </c>
      <c r="R3321" s="74">
        <f t="shared" si="5161"/>
        <v>67528</v>
      </c>
      <c r="S3321" s="74">
        <f t="shared" si="5161"/>
        <v>0</v>
      </c>
      <c r="T3321" s="74">
        <f t="shared" si="5161"/>
        <v>0</v>
      </c>
      <c r="U3321" s="74">
        <f t="shared" si="5161"/>
        <v>0</v>
      </c>
      <c r="V3321" s="74">
        <f t="shared" si="5161"/>
        <v>0</v>
      </c>
      <c r="W3321" s="74">
        <f t="shared" si="5161"/>
        <v>0</v>
      </c>
      <c r="X3321" s="74">
        <f t="shared" si="5161"/>
        <v>0</v>
      </c>
      <c r="Y3321" s="74">
        <f t="shared" si="5161"/>
        <v>0</v>
      </c>
      <c r="Z3321" s="74">
        <f t="shared" si="5161"/>
        <v>0</v>
      </c>
      <c r="AA3321" s="74">
        <f t="shared" si="5161"/>
        <v>0</v>
      </c>
      <c r="AB3321" s="74">
        <v>81228</v>
      </c>
      <c r="AC3321" s="74">
        <v>125930</v>
      </c>
      <c r="AD3321" s="74">
        <f t="shared" ref="AD3321:AV3321" si="5162">SUM(AD3387,AD3451,AD3531,AD3625,AD3684,AD3729,AD3771,AD3816,AD3862,AD3907,AD3952,AD3996,AD4054,AD4100,AD4146,AD4190,AD4236,AD4279,AD4323,AD4368,AD4414,AD4460,AD4505,AD4556,AD4597,AD4641)</f>
        <v>1000</v>
      </c>
      <c r="AE3321" s="74">
        <f t="shared" si="5162"/>
        <v>500</v>
      </c>
      <c r="AF3321" s="74">
        <f t="shared" si="5162"/>
        <v>0</v>
      </c>
      <c r="AG3321" s="74">
        <f t="shared" si="5162"/>
        <v>0</v>
      </c>
      <c r="AH3321" s="74">
        <f t="shared" si="5162"/>
        <v>0</v>
      </c>
      <c r="AI3321" s="74">
        <f t="shared" si="5162"/>
        <v>0</v>
      </c>
      <c r="AJ3321" s="74">
        <f t="shared" si="5162"/>
        <v>1500</v>
      </c>
      <c r="AK3321" s="74">
        <f t="shared" si="5162"/>
        <v>0</v>
      </c>
      <c r="AL3321" s="74">
        <f t="shared" si="5162"/>
        <v>0</v>
      </c>
      <c r="AM3321" s="74">
        <f t="shared" si="5162"/>
        <v>500</v>
      </c>
      <c r="AN3321" s="74">
        <f t="shared" si="5162"/>
        <v>0</v>
      </c>
      <c r="AO3321" s="74">
        <f t="shared" si="5162"/>
        <v>0</v>
      </c>
      <c r="AP3321" s="74">
        <f t="shared" si="5162"/>
        <v>0</v>
      </c>
      <c r="AQ3321" s="74">
        <f t="shared" si="5162"/>
        <v>0</v>
      </c>
      <c r="AR3321" s="74">
        <f t="shared" si="5162"/>
        <v>0</v>
      </c>
      <c r="AS3321" s="74">
        <f t="shared" si="5162"/>
        <v>0</v>
      </c>
      <c r="AT3321" s="74">
        <f t="shared" si="5162"/>
        <v>0</v>
      </c>
      <c r="AU3321" s="74">
        <f t="shared" si="5162"/>
        <v>0</v>
      </c>
      <c r="AV3321" s="74">
        <f t="shared" si="5162"/>
        <v>0</v>
      </c>
      <c r="AW3321" s="74">
        <v>500</v>
      </c>
      <c r="AX3321" s="74">
        <v>1000</v>
      </c>
      <c r="AY3321" s="74">
        <f t="shared" ref="AY3321:BQ3321" si="5163">SUM(AY3387,AY3451,AY3531,AY3625,AY3684,AY3729,AY3771,AY3816,AY3862,AY3907,AY3952,AY3996,AY4054,AY4100,AY4146,AY4190,AY4236,AY4279,AY4323,AY4368,AY4414,AY4460,AY4505,AY4556,AY4597,AY4641)</f>
        <v>32110</v>
      </c>
      <c r="AZ3321" s="74">
        <f t="shared" si="5163"/>
        <v>60024</v>
      </c>
      <c r="BA3321" s="74">
        <f t="shared" si="5163"/>
        <v>0</v>
      </c>
      <c r="BB3321" s="74">
        <f t="shared" si="5163"/>
        <v>0</v>
      </c>
      <c r="BC3321" s="74">
        <f t="shared" si="5163"/>
        <v>0</v>
      </c>
      <c r="BD3321" s="74">
        <f t="shared" si="5163"/>
        <v>0</v>
      </c>
      <c r="BE3321" s="74">
        <f t="shared" si="5163"/>
        <v>92134</v>
      </c>
      <c r="BF3321" s="74">
        <f t="shared" si="5163"/>
        <v>1500</v>
      </c>
      <c r="BG3321" s="74">
        <f t="shared" si="5163"/>
        <v>0</v>
      </c>
      <c r="BH3321" s="74">
        <f t="shared" si="5163"/>
        <v>60024</v>
      </c>
      <c r="BI3321" s="74">
        <f t="shared" si="5163"/>
        <v>0</v>
      </c>
      <c r="BJ3321" s="74">
        <f t="shared" si="5163"/>
        <v>0</v>
      </c>
      <c r="BK3321" s="74">
        <f t="shared" si="5163"/>
        <v>0</v>
      </c>
      <c r="BL3321" s="74">
        <f t="shared" si="5163"/>
        <v>0</v>
      </c>
      <c r="BM3321" s="74">
        <f t="shared" si="5163"/>
        <v>0</v>
      </c>
      <c r="BN3321" s="74">
        <f t="shared" si="5163"/>
        <v>0</v>
      </c>
      <c r="BO3321" s="74">
        <f t="shared" si="5163"/>
        <v>0</v>
      </c>
      <c r="BP3321" s="74">
        <f t="shared" si="5163"/>
        <v>0</v>
      </c>
      <c r="BQ3321" s="74">
        <f t="shared" si="5163"/>
        <v>0</v>
      </c>
      <c r="BR3321" s="74">
        <v>61524</v>
      </c>
      <c r="BS3321" s="74">
        <v>30610</v>
      </c>
      <c r="BT3321" s="125" t="e">
        <f>IF(#REF!=0,"-",#REF!/#REF!*100)</f>
        <v>#REF!</v>
      </c>
    </row>
    <row r="3322" spans="1:72" s="50" customFormat="1" ht="22.5" x14ac:dyDescent="0.25">
      <c r="A3322" s="64">
        <v>35</v>
      </c>
      <c r="B3322" s="65" t="s">
        <v>56</v>
      </c>
      <c r="C3322" s="58" t="s">
        <v>1537</v>
      </c>
      <c r="D3322" s="58">
        <v>3502000</v>
      </c>
      <c r="E3322" s="119">
        <v>6136</v>
      </c>
      <c r="F3322" s="58" t="s">
        <v>0</v>
      </c>
      <c r="G3322" s="98" t="s">
        <v>1663</v>
      </c>
      <c r="H3322" s="72" t="s">
        <v>84</v>
      </c>
      <c r="I3322" s="74">
        <f t="shared" ref="I3322:AA3322" si="5164">SUM(I3388,I3452,I3492,I3532,I3576,I3626,I3685,I3730,I3772,I3817,I3863,I3953,I3997,I4055,I4101,I4147,I4191,I4237,I4280,I4324,I4369,I4415,I4461,I4506,I4557,I4598,I4642,I4681)</f>
        <v>168560</v>
      </c>
      <c r="J3322" s="74">
        <f t="shared" si="5164"/>
        <v>28371</v>
      </c>
      <c r="K3322" s="74">
        <f t="shared" si="5164"/>
        <v>0</v>
      </c>
      <c r="L3322" s="74">
        <f t="shared" si="5164"/>
        <v>0</v>
      </c>
      <c r="M3322" s="74">
        <f t="shared" si="5164"/>
        <v>0</v>
      </c>
      <c r="N3322" s="74">
        <f t="shared" si="5164"/>
        <v>0</v>
      </c>
      <c r="O3322" s="74">
        <f t="shared" si="5164"/>
        <v>196931</v>
      </c>
      <c r="P3322" s="74">
        <f t="shared" si="5164"/>
        <v>10500</v>
      </c>
      <c r="Q3322" s="74">
        <f t="shared" si="5164"/>
        <v>2700</v>
      </c>
      <c r="R3322" s="74">
        <f t="shared" si="5164"/>
        <v>68571</v>
      </c>
      <c r="S3322" s="74">
        <f t="shared" si="5164"/>
        <v>0</v>
      </c>
      <c r="T3322" s="74">
        <f t="shared" si="5164"/>
        <v>0</v>
      </c>
      <c r="U3322" s="74">
        <f t="shared" si="5164"/>
        <v>0</v>
      </c>
      <c r="V3322" s="74">
        <f t="shared" si="5164"/>
        <v>0</v>
      </c>
      <c r="W3322" s="74">
        <f t="shared" si="5164"/>
        <v>0</v>
      </c>
      <c r="X3322" s="74">
        <f t="shared" si="5164"/>
        <v>0</v>
      </c>
      <c r="Y3322" s="74">
        <f t="shared" si="5164"/>
        <v>0</v>
      </c>
      <c r="Z3322" s="74">
        <f t="shared" si="5164"/>
        <v>0</v>
      </c>
      <c r="AA3322" s="74">
        <f t="shared" si="5164"/>
        <v>0</v>
      </c>
      <c r="AB3322" s="74">
        <v>81771</v>
      </c>
      <c r="AC3322" s="74">
        <v>115160</v>
      </c>
      <c r="AD3322" s="74">
        <f t="shared" ref="AD3322:AV3322" si="5165">SUM(AD3388,AD3452,AD3492,AD3532,AD3576,AD3626,AD3685,AD3730,AD3772,AD3817,AD3863,AD3953,AD3997,AD4055,AD4101,AD4147,AD4191,AD4237,AD4280,AD4324,AD4369,AD4415,AD4461,AD4506,AD4557,AD4598,AD4642,AD4681)</f>
        <v>6400</v>
      </c>
      <c r="AE3322" s="74">
        <f t="shared" si="5165"/>
        <v>0</v>
      </c>
      <c r="AF3322" s="74">
        <f t="shared" si="5165"/>
        <v>0</v>
      </c>
      <c r="AG3322" s="74">
        <f t="shared" si="5165"/>
        <v>0</v>
      </c>
      <c r="AH3322" s="74">
        <f t="shared" si="5165"/>
        <v>0</v>
      </c>
      <c r="AI3322" s="74">
        <f t="shared" si="5165"/>
        <v>0</v>
      </c>
      <c r="AJ3322" s="74">
        <f t="shared" si="5165"/>
        <v>6400</v>
      </c>
      <c r="AK3322" s="74">
        <f t="shared" si="5165"/>
        <v>0</v>
      </c>
      <c r="AL3322" s="74">
        <f t="shared" si="5165"/>
        <v>0</v>
      </c>
      <c r="AM3322" s="74">
        <f t="shared" si="5165"/>
        <v>0</v>
      </c>
      <c r="AN3322" s="74">
        <f t="shared" si="5165"/>
        <v>0</v>
      </c>
      <c r="AO3322" s="74">
        <f t="shared" si="5165"/>
        <v>0</v>
      </c>
      <c r="AP3322" s="74">
        <f t="shared" si="5165"/>
        <v>0</v>
      </c>
      <c r="AQ3322" s="74">
        <f t="shared" si="5165"/>
        <v>0</v>
      </c>
      <c r="AR3322" s="74">
        <f t="shared" si="5165"/>
        <v>0</v>
      </c>
      <c r="AS3322" s="74">
        <f t="shared" si="5165"/>
        <v>0</v>
      </c>
      <c r="AT3322" s="74">
        <f t="shared" si="5165"/>
        <v>0</v>
      </c>
      <c r="AU3322" s="74">
        <f t="shared" si="5165"/>
        <v>0</v>
      </c>
      <c r="AV3322" s="74">
        <f t="shared" si="5165"/>
        <v>0</v>
      </c>
      <c r="AW3322" s="74">
        <v>0</v>
      </c>
      <c r="AX3322" s="74">
        <v>6400</v>
      </c>
      <c r="AY3322" s="74">
        <f t="shared" ref="AY3322:BQ3322" si="5166">SUM(AY3388,AY3452,AY3492,AY3532,AY3576,AY3626,AY3685,AY3730,AY3772,AY3817,AY3863,AY3953,AY3997,AY4055,AY4101,AY4147,AY4191,AY4237,AY4280,AY4324,AY4369,AY4415,AY4461,AY4506,AY4557,AY4598,AY4642,AY4681)</f>
        <v>36735</v>
      </c>
      <c r="AZ3322" s="74">
        <f t="shared" si="5166"/>
        <v>69845</v>
      </c>
      <c r="BA3322" s="74">
        <f t="shared" si="5166"/>
        <v>0</v>
      </c>
      <c r="BB3322" s="74">
        <f t="shared" si="5166"/>
        <v>0</v>
      </c>
      <c r="BC3322" s="74">
        <f t="shared" si="5166"/>
        <v>0</v>
      </c>
      <c r="BD3322" s="74">
        <f t="shared" si="5166"/>
        <v>0</v>
      </c>
      <c r="BE3322" s="74">
        <f t="shared" si="5166"/>
        <v>106580</v>
      </c>
      <c r="BF3322" s="74">
        <f t="shared" si="5166"/>
        <v>0</v>
      </c>
      <c r="BG3322" s="74">
        <f t="shared" si="5166"/>
        <v>5000</v>
      </c>
      <c r="BH3322" s="74">
        <f t="shared" si="5166"/>
        <v>69845</v>
      </c>
      <c r="BI3322" s="74">
        <f t="shared" si="5166"/>
        <v>0</v>
      </c>
      <c r="BJ3322" s="74">
        <f t="shared" si="5166"/>
        <v>0</v>
      </c>
      <c r="BK3322" s="74">
        <f t="shared" si="5166"/>
        <v>0</v>
      </c>
      <c r="BL3322" s="74">
        <f t="shared" si="5166"/>
        <v>0</v>
      </c>
      <c r="BM3322" s="74">
        <f t="shared" si="5166"/>
        <v>0</v>
      </c>
      <c r="BN3322" s="74">
        <f t="shared" si="5166"/>
        <v>0</v>
      </c>
      <c r="BO3322" s="74">
        <f t="shared" si="5166"/>
        <v>0</v>
      </c>
      <c r="BP3322" s="74">
        <f t="shared" si="5166"/>
        <v>0</v>
      </c>
      <c r="BQ3322" s="74">
        <f t="shared" si="5166"/>
        <v>0</v>
      </c>
      <c r="BR3322" s="74">
        <v>74845</v>
      </c>
      <c r="BS3322" s="74">
        <v>31735</v>
      </c>
      <c r="BT3322" s="125" t="e">
        <f>IF(#REF!=0,"-",#REF!/#REF!*100)</f>
        <v>#REF!</v>
      </c>
    </row>
    <row r="3323" spans="1:72" s="50" customFormat="1" x14ac:dyDescent="0.25">
      <c r="A3323" s="64">
        <v>35</v>
      </c>
      <c r="B3323" s="65" t="s">
        <v>56</v>
      </c>
      <c r="C3323" s="58" t="s">
        <v>1537</v>
      </c>
      <c r="D3323" s="58">
        <v>3502000</v>
      </c>
      <c r="E3323" s="119">
        <v>6137</v>
      </c>
      <c r="F3323" s="58" t="s">
        <v>0</v>
      </c>
      <c r="G3323" s="98" t="s">
        <v>1663</v>
      </c>
      <c r="H3323" s="72" t="s">
        <v>87</v>
      </c>
      <c r="I3323" s="74">
        <f t="shared" ref="I3323:AA3323" si="5167">SUM(I3389,I3453,I3493,I3533,I3577,I3627,I3686,I3731,I3773,I3818,I3864,I3908,I3954,I3998,I4056,I4102,I4148,I4192,I4238,I4281,I4325,I4370,I4416,I4507,I4462,I4558,I4599,I4643,I4682)</f>
        <v>593880</v>
      </c>
      <c r="J3323" s="74">
        <f t="shared" si="5167"/>
        <v>550908</v>
      </c>
      <c r="K3323" s="74">
        <f t="shared" si="5167"/>
        <v>0</v>
      </c>
      <c r="L3323" s="74">
        <f t="shared" si="5167"/>
        <v>0</v>
      </c>
      <c r="M3323" s="74">
        <f t="shared" si="5167"/>
        <v>0</v>
      </c>
      <c r="N3323" s="74">
        <f t="shared" si="5167"/>
        <v>0</v>
      </c>
      <c r="O3323" s="74">
        <f t="shared" si="5167"/>
        <v>1144788</v>
      </c>
      <c r="P3323" s="74">
        <f t="shared" si="5167"/>
        <v>70500</v>
      </c>
      <c r="Q3323" s="74">
        <f t="shared" si="5167"/>
        <v>10500</v>
      </c>
      <c r="R3323" s="74">
        <f t="shared" si="5167"/>
        <v>550908</v>
      </c>
      <c r="S3323" s="74">
        <f t="shared" si="5167"/>
        <v>0</v>
      </c>
      <c r="T3323" s="74">
        <f t="shared" si="5167"/>
        <v>0</v>
      </c>
      <c r="U3323" s="74">
        <f t="shared" si="5167"/>
        <v>0</v>
      </c>
      <c r="V3323" s="74">
        <f t="shared" si="5167"/>
        <v>0</v>
      </c>
      <c r="W3323" s="74">
        <f t="shared" si="5167"/>
        <v>0</v>
      </c>
      <c r="X3323" s="74">
        <f t="shared" si="5167"/>
        <v>0</v>
      </c>
      <c r="Y3323" s="74">
        <f t="shared" si="5167"/>
        <v>0</v>
      </c>
      <c r="Z3323" s="74">
        <f t="shared" si="5167"/>
        <v>0</v>
      </c>
      <c r="AA3323" s="74">
        <f t="shared" si="5167"/>
        <v>0</v>
      </c>
      <c r="AB3323" s="74">
        <v>631908</v>
      </c>
      <c r="AC3323" s="74">
        <v>512880</v>
      </c>
      <c r="AD3323" s="74">
        <f t="shared" ref="AD3323:AV3323" si="5168">SUM(AD3389,AD3453,AD3493,AD3533,AD3577,AD3627,AD3686,AD3731,AD3773,AD3818,AD3864,AD3908,AD3954,AD3998,AD4056,AD4102,AD4148,AD4192,AD4238,AD4281,AD4325,AD4370,AD4416,AD4507,AD4462,AD4558,AD4599,AD4643,AD4682)</f>
        <v>12310</v>
      </c>
      <c r="AE3323" s="74">
        <f t="shared" si="5168"/>
        <v>3999</v>
      </c>
      <c r="AF3323" s="74">
        <f t="shared" si="5168"/>
        <v>0</v>
      </c>
      <c r="AG3323" s="74">
        <f t="shared" si="5168"/>
        <v>0</v>
      </c>
      <c r="AH3323" s="74">
        <f t="shared" si="5168"/>
        <v>0</v>
      </c>
      <c r="AI3323" s="74">
        <f t="shared" si="5168"/>
        <v>0</v>
      </c>
      <c r="AJ3323" s="74">
        <f t="shared" si="5168"/>
        <v>16309</v>
      </c>
      <c r="AK3323" s="74">
        <f t="shared" si="5168"/>
        <v>0</v>
      </c>
      <c r="AL3323" s="74">
        <f t="shared" si="5168"/>
        <v>0</v>
      </c>
      <c r="AM3323" s="74">
        <f t="shared" si="5168"/>
        <v>3999</v>
      </c>
      <c r="AN3323" s="74">
        <f t="shared" si="5168"/>
        <v>0</v>
      </c>
      <c r="AO3323" s="74">
        <f t="shared" si="5168"/>
        <v>0</v>
      </c>
      <c r="AP3323" s="74">
        <f t="shared" si="5168"/>
        <v>0</v>
      </c>
      <c r="AQ3323" s="74">
        <f t="shared" si="5168"/>
        <v>0</v>
      </c>
      <c r="AR3323" s="74">
        <f t="shared" si="5168"/>
        <v>0</v>
      </c>
      <c r="AS3323" s="74">
        <f t="shared" si="5168"/>
        <v>0</v>
      </c>
      <c r="AT3323" s="74">
        <f t="shared" si="5168"/>
        <v>0</v>
      </c>
      <c r="AU3323" s="74">
        <f t="shared" si="5168"/>
        <v>0</v>
      </c>
      <c r="AV3323" s="74">
        <f t="shared" si="5168"/>
        <v>0</v>
      </c>
      <c r="AW3323" s="74">
        <v>3999</v>
      </c>
      <c r="AX3323" s="74">
        <v>12310</v>
      </c>
      <c r="AY3323" s="74">
        <f t="shared" ref="AY3323:BQ3323" si="5169">SUM(AY3389,AY3453,AY3493,AY3533,AY3577,AY3627,AY3686,AY3731,AY3773,AY3818,AY3864,AY3908,AY3954,AY3998,AY4056,AY4102,AY4148,AY4192,AY4238,AY4281,AY4325,AY4370,AY4416,AY4507,AY4462,AY4558,AY4599,AY4643,AY4682)</f>
        <v>183110</v>
      </c>
      <c r="AZ3323" s="74">
        <f t="shared" si="5169"/>
        <v>183045</v>
      </c>
      <c r="BA3323" s="74">
        <f t="shared" si="5169"/>
        <v>0</v>
      </c>
      <c r="BB3323" s="74">
        <f t="shared" si="5169"/>
        <v>0</v>
      </c>
      <c r="BC3323" s="74">
        <f t="shared" si="5169"/>
        <v>0</v>
      </c>
      <c r="BD3323" s="74">
        <f t="shared" si="5169"/>
        <v>0</v>
      </c>
      <c r="BE3323" s="74">
        <f t="shared" si="5169"/>
        <v>366155</v>
      </c>
      <c r="BF3323" s="74">
        <f t="shared" si="5169"/>
        <v>0</v>
      </c>
      <c r="BG3323" s="74">
        <f t="shared" si="5169"/>
        <v>0</v>
      </c>
      <c r="BH3323" s="74">
        <f t="shared" si="5169"/>
        <v>183045</v>
      </c>
      <c r="BI3323" s="74">
        <f t="shared" si="5169"/>
        <v>0</v>
      </c>
      <c r="BJ3323" s="74">
        <f t="shared" si="5169"/>
        <v>0</v>
      </c>
      <c r="BK3323" s="74">
        <f t="shared" si="5169"/>
        <v>0</v>
      </c>
      <c r="BL3323" s="74">
        <f t="shared" si="5169"/>
        <v>0</v>
      </c>
      <c r="BM3323" s="74">
        <f t="shared" si="5169"/>
        <v>0</v>
      </c>
      <c r="BN3323" s="74">
        <f t="shared" si="5169"/>
        <v>0</v>
      </c>
      <c r="BO3323" s="74">
        <f t="shared" si="5169"/>
        <v>0</v>
      </c>
      <c r="BP3323" s="74">
        <f t="shared" si="5169"/>
        <v>0</v>
      </c>
      <c r="BQ3323" s="74">
        <f t="shared" si="5169"/>
        <v>0</v>
      </c>
      <c r="BR3323" s="74">
        <v>183045</v>
      </c>
      <c r="BS3323" s="74">
        <v>183110</v>
      </c>
      <c r="BT3323" s="125" t="e">
        <f>IF(#REF!=0,"-",#REF!/#REF!*100)</f>
        <v>#REF!</v>
      </c>
    </row>
    <row r="3324" spans="1:72" s="50" customFormat="1" ht="22.5" x14ac:dyDescent="0.25">
      <c r="A3324" s="64">
        <v>35</v>
      </c>
      <c r="B3324" s="65" t="s">
        <v>56</v>
      </c>
      <c r="C3324" s="58" t="s">
        <v>1537</v>
      </c>
      <c r="D3324" s="58">
        <v>3502000</v>
      </c>
      <c r="E3324" s="119">
        <v>6138</v>
      </c>
      <c r="F3324" s="58" t="s">
        <v>0</v>
      </c>
      <c r="G3324" s="98" t="s">
        <v>1663</v>
      </c>
      <c r="H3324" s="72" t="s">
        <v>90</v>
      </c>
      <c r="I3324" s="74">
        <f t="shared" ref="I3324:AA3324" si="5170">SUM(I3390,I3454,I3494,I3534,I3578,I3628,I3687,I3732,I3774,I3819,I3865,I3909,I3955,I3999,I4057,I4103,I4149,I4193,I4239,I4282,I4326,I4371,I4417,I4463,I4508,I4559,I4600,I4644,I4683)</f>
        <v>311165</v>
      </c>
      <c r="J3324" s="74">
        <f t="shared" si="5170"/>
        <v>86618</v>
      </c>
      <c r="K3324" s="74">
        <f t="shared" si="5170"/>
        <v>0</v>
      </c>
      <c r="L3324" s="74">
        <f t="shared" si="5170"/>
        <v>0</v>
      </c>
      <c r="M3324" s="74">
        <f t="shared" si="5170"/>
        <v>0</v>
      </c>
      <c r="N3324" s="74">
        <f t="shared" si="5170"/>
        <v>0</v>
      </c>
      <c r="O3324" s="74">
        <f t="shared" si="5170"/>
        <v>397783</v>
      </c>
      <c r="P3324" s="74">
        <f t="shared" si="5170"/>
        <v>23050</v>
      </c>
      <c r="Q3324" s="74">
        <f t="shared" si="5170"/>
        <v>4595</v>
      </c>
      <c r="R3324" s="74">
        <f t="shared" si="5170"/>
        <v>89118</v>
      </c>
      <c r="S3324" s="74">
        <f t="shared" si="5170"/>
        <v>0</v>
      </c>
      <c r="T3324" s="74">
        <f t="shared" si="5170"/>
        <v>0</v>
      </c>
      <c r="U3324" s="74">
        <f t="shared" si="5170"/>
        <v>0</v>
      </c>
      <c r="V3324" s="74">
        <f t="shared" si="5170"/>
        <v>0</v>
      </c>
      <c r="W3324" s="74">
        <f t="shared" si="5170"/>
        <v>0</v>
      </c>
      <c r="X3324" s="74">
        <f t="shared" si="5170"/>
        <v>0</v>
      </c>
      <c r="Y3324" s="74">
        <f t="shared" si="5170"/>
        <v>0</v>
      </c>
      <c r="Z3324" s="74">
        <f t="shared" si="5170"/>
        <v>0</v>
      </c>
      <c r="AA3324" s="74">
        <f t="shared" si="5170"/>
        <v>0</v>
      </c>
      <c r="AB3324" s="74">
        <v>116763</v>
      </c>
      <c r="AC3324" s="74">
        <v>281020</v>
      </c>
      <c r="AD3324" s="74">
        <f t="shared" ref="AD3324:AV3324" si="5171">SUM(AD3390,AD3454,AD3494,AD3534,AD3578,AD3628,AD3687,AD3732,AD3774,AD3819,AD3865,AD3909,AD3955,AD3999,AD4057,AD4103,AD4149,AD4193,AD4239,AD4282,AD4326,AD4371,AD4417,AD4463,AD4508,AD4559,AD4600,AD4644,AD4683)</f>
        <v>1000</v>
      </c>
      <c r="AE3324" s="74">
        <f t="shared" si="5171"/>
        <v>49</v>
      </c>
      <c r="AF3324" s="74">
        <f t="shared" si="5171"/>
        <v>0</v>
      </c>
      <c r="AG3324" s="74">
        <f t="shared" si="5171"/>
        <v>0</v>
      </c>
      <c r="AH3324" s="74">
        <f t="shared" si="5171"/>
        <v>0</v>
      </c>
      <c r="AI3324" s="74">
        <f t="shared" si="5171"/>
        <v>0</v>
      </c>
      <c r="AJ3324" s="74">
        <f t="shared" si="5171"/>
        <v>1049</v>
      </c>
      <c r="AK3324" s="74">
        <f t="shared" si="5171"/>
        <v>0</v>
      </c>
      <c r="AL3324" s="74">
        <f t="shared" si="5171"/>
        <v>0</v>
      </c>
      <c r="AM3324" s="74">
        <f t="shared" si="5171"/>
        <v>49</v>
      </c>
      <c r="AN3324" s="74">
        <f t="shared" si="5171"/>
        <v>0</v>
      </c>
      <c r="AO3324" s="74">
        <f t="shared" si="5171"/>
        <v>0</v>
      </c>
      <c r="AP3324" s="74">
        <f t="shared" si="5171"/>
        <v>0</v>
      </c>
      <c r="AQ3324" s="74">
        <f t="shared" si="5171"/>
        <v>0</v>
      </c>
      <c r="AR3324" s="74">
        <f t="shared" si="5171"/>
        <v>0</v>
      </c>
      <c r="AS3324" s="74">
        <f t="shared" si="5171"/>
        <v>0</v>
      </c>
      <c r="AT3324" s="74">
        <f t="shared" si="5171"/>
        <v>0</v>
      </c>
      <c r="AU3324" s="74">
        <f t="shared" si="5171"/>
        <v>0</v>
      </c>
      <c r="AV3324" s="74">
        <f t="shared" si="5171"/>
        <v>0</v>
      </c>
      <c r="AW3324" s="74">
        <v>49</v>
      </c>
      <c r="AX3324" s="74">
        <v>1000</v>
      </c>
      <c r="AY3324" s="74">
        <f t="shared" ref="AY3324:BQ3324" si="5172">SUM(AY3390,AY3454,AY3494,AY3534,AY3578,AY3628,AY3687,AY3732,AY3774,AY3819,AY3865,AY3909,AY3955,AY3999,AY4057,AY4103,AY4149,AY4193,AY4239,AY4282,AY4326,AY4371,AY4417,AY4463,AY4508,AY4559,AY4600,AY4644,AY4683)</f>
        <v>12250</v>
      </c>
      <c r="AZ3324" s="74">
        <f t="shared" si="5172"/>
        <v>44446</v>
      </c>
      <c r="BA3324" s="74">
        <f t="shared" si="5172"/>
        <v>0</v>
      </c>
      <c r="BB3324" s="74">
        <f t="shared" si="5172"/>
        <v>0</v>
      </c>
      <c r="BC3324" s="74">
        <f t="shared" si="5172"/>
        <v>0</v>
      </c>
      <c r="BD3324" s="74">
        <f t="shared" si="5172"/>
        <v>0</v>
      </c>
      <c r="BE3324" s="74">
        <f t="shared" si="5172"/>
        <v>56696</v>
      </c>
      <c r="BF3324" s="74">
        <f t="shared" si="5172"/>
        <v>0</v>
      </c>
      <c r="BG3324" s="74">
        <f t="shared" si="5172"/>
        <v>1000</v>
      </c>
      <c r="BH3324" s="74">
        <f t="shared" si="5172"/>
        <v>44446</v>
      </c>
      <c r="BI3324" s="74">
        <f t="shared" si="5172"/>
        <v>0</v>
      </c>
      <c r="BJ3324" s="74">
        <f t="shared" si="5172"/>
        <v>0</v>
      </c>
      <c r="BK3324" s="74">
        <f t="shared" si="5172"/>
        <v>0</v>
      </c>
      <c r="BL3324" s="74">
        <f t="shared" si="5172"/>
        <v>0</v>
      </c>
      <c r="BM3324" s="74">
        <f t="shared" si="5172"/>
        <v>0</v>
      </c>
      <c r="BN3324" s="74">
        <f t="shared" si="5172"/>
        <v>0</v>
      </c>
      <c r="BO3324" s="74">
        <f t="shared" si="5172"/>
        <v>0</v>
      </c>
      <c r="BP3324" s="74">
        <f t="shared" si="5172"/>
        <v>0</v>
      </c>
      <c r="BQ3324" s="74">
        <f t="shared" si="5172"/>
        <v>0</v>
      </c>
      <c r="BR3324" s="74">
        <v>45446</v>
      </c>
      <c r="BS3324" s="74">
        <v>11250</v>
      </c>
      <c r="BT3324" s="125" t="e">
        <f>IF(#REF!=0,"-",#REF!/#REF!*100)</f>
        <v>#REF!</v>
      </c>
    </row>
    <row r="3325" spans="1:72" s="50" customFormat="1" x14ac:dyDescent="0.25">
      <c r="A3325" s="64">
        <v>35</v>
      </c>
      <c r="B3325" s="65" t="s">
        <v>56</v>
      </c>
      <c r="C3325" s="58" t="s">
        <v>1537</v>
      </c>
      <c r="D3325" s="58">
        <v>3502000</v>
      </c>
      <c r="E3325" s="116">
        <v>6139</v>
      </c>
      <c r="F3325" s="58" t="s">
        <v>0</v>
      </c>
      <c r="G3325" s="98" t="s">
        <v>1663</v>
      </c>
      <c r="H3325" s="72" t="s">
        <v>35</v>
      </c>
      <c r="I3325" s="74">
        <f t="shared" ref="I3325:AA3325" si="5173">SUM(I3391,I3455,I3495,I3535,I3579,I3688,I3629,I3733,I3775,I3820,I3866,I3910,I3956,I4000,I4058,I4104,I4150,I4194,I4240,I4283,I4327,I4372,I4418,I4464,I4509,I4560,I4601,I4645,I4684)</f>
        <v>5017975</v>
      </c>
      <c r="J3325" s="74">
        <f t="shared" si="5173"/>
        <v>2023034</v>
      </c>
      <c r="K3325" s="74">
        <f t="shared" si="5173"/>
        <v>0</v>
      </c>
      <c r="L3325" s="74">
        <f t="shared" si="5173"/>
        <v>15500</v>
      </c>
      <c r="M3325" s="74">
        <f t="shared" si="5173"/>
        <v>0</v>
      </c>
      <c r="N3325" s="74">
        <f t="shared" si="5173"/>
        <v>0</v>
      </c>
      <c r="O3325" s="74">
        <f t="shared" si="5173"/>
        <v>7056509</v>
      </c>
      <c r="P3325" s="74">
        <f t="shared" si="5173"/>
        <v>302987</v>
      </c>
      <c r="Q3325" s="74">
        <f t="shared" si="5173"/>
        <v>159289</v>
      </c>
      <c r="R3325" s="74">
        <f t="shared" si="5173"/>
        <v>2276774</v>
      </c>
      <c r="S3325" s="74">
        <f t="shared" si="5173"/>
        <v>0</v>
      </c>
      <c r="T3325" s="74">
        <f t="shared" si="5173"/>
        <v>0</v>
      </c>
      <c r="U3325" s="74">
        <f t="shared" si="5173"/>
        <v>0</v>
      </c>
      <c r="V3325" s="74">
        <f t="shared" si="5173"/>
        <v>0</v>
      </c>
      <c r="W3325" s="74">
        <f t="shared" si="5173"/>
        <v>0</v>
      </c>
      <c r="X3325" s="74">
        <f t="shared" si="5173"/>
        <v>0</v>
      </c>
      <c r="Y3325" s="74">
        <f t="shared" si="5173"/>
        <v>0</v>
      </c>
      <c r="Z3325" s="74">
        <f t="shared" si="5173"/>
        <v>0</v>
      </c>
      <c r="AA3325" s="74">
        <f t="shared" si="5173"/>
        <v>0</v>
      </c>
      <c r="AB3325" s="74">
        <v>2739050</v>
      </c>
      <c r="AC3325" s="74">
        <v>4317459</v>
      </c>
      <c r="AD3325" s="74">
        <f t="shared" ref="AD3325:AV3325" si="5174">SUM(AD3391,AD3455,AD3495,AD3535,AD3579,AD3688,AD3629,AD3733,AD3775,AD3820,AD3866,AD3910,AD3956,AD4000,AD4058,AD4104,AD4150,AD4194,AD4240,AD4283,AD4327,AD4372,AD4418,AD4464,AD4509,AD4560,AD4601,AD4645,AD4684)</f>
        <v>128877</v>
      </c>
      <c r="AE3325" s="74">
        <f t="shared" si="5174"/>
        <v>67490</v>
      </c>
      <c r="AF3325" s="74">
        <f t="shared" si="5174"/>
        <v>0</v>
      </c>
      <c r="AG3325" s="74">
        <f t="shared" si="5174"/>
        <v>0</v>
      </c>
      <c r="AH3325" s="74">
        <f t="shared" si="5174"/>
        <v>0</v>
      </c>
      <c r="AI3325" s="74">
        <f t="shared" si="5174"/>
        <v>0</v>
      </c>
      <c r="AJ3325" s="74">
        <f t="shared" si="5174"/>
        <v>196367</v>
      </c>
      <c r="AK3325" s="74">
        <f t="shared" si="5174"/>
        <v>0</v>
      </c>
      <c r="AL3325" s="74">
        <f t="shared" si="5174"/>
        <v>0</v>
      </c>
      <c r="AM3325" s="74">
        <f t="shared" si="5174"/>
        <v>67490</v>
      </c>
      <c r="AN3325" s="74">
        <f t="shared" si="5174"/>
        <v>0</v>
      </c>
      <c r="AO3325" s="74">
        <f t="shared" si="5174"/>
        <v>0</v>
      </c>
      <c r="AP3325" s="74">
        <f t="shared" si="5174"/>
        <v>0</v>
      </c>
      <c r="AQ3325" s="74">
        <f t="shared" si="5174"/>
        <v>0</v>
      </c>
      <c r="AR3325" s="74">
        <f t="shared" si="5174"/>
        <v>0</v>
      </c>
      <c r="AS3325" s="74">
        <f t="shared" si="5174"/>
        <v>0</v>
      </c>
      <c r="AT3325" s="74">
        <f t="shared" si="5174"/>
        <v>0</v>
      </c>
      <c r="AU3325" s="74">
        <f t="shared" si="5174"/>
        <v>0</v>
      </c>
      <c r="AV3325" s="74">
        <f t="shared" si="5174"/>
        <v>0</v>
      </c>
      <c r="AW3325" s="74">
        <v>67490</v>
      </c>
      <c r="AX3325" s="74">
        <v>128877</v>
      </c>
      <c r="AY3325" s="74">
        <f t="shared" ref="AY3325:BQ3325" si="5175">SUM(AY3391,AY3455,AY3495,AY3535,AY3579,AY3688,AY3629,AY3733,AY3775,AY3820,AY3866,AY3910,AY3956,AY4000,AY4058,AY4104,AY4150,AY4194,AY4240,AY4283,AY4327,AY4372,AY4418,AY4464,AY4509,AY4560,AY4601,AY4645,AY4684)</f>
        <v>2721548</v>
      </c>
      <c r="AZ3325" s="74">
        <f t="shared" si="5175"/>
        <v>2992903</v>
      </c>
      <c r="BA3325" s="74">
        <f t="shared" si="5175"/>
        <v>0</v>
      </c>
      <c r="BB3325" s="74">
        <f t="shared" si="5175"/>
        <v>0</v>
      </c>
      <c r="BC3325" s="74">
        <f t="shared" si="5175"/>
        <v>0</v>
      </c>
      <c r="BD3325" s="74">
        <f t="shared" si="5175"/>
        <v>0</v>
      </c>
      <c r="BE3325" s="74">
        <f t="shared" si="5175"/>
        <v>5714451</v>
      </c>
      <c r="BF3325" s="74">
        <f t="shared" si="5175"/>
        <v>33072</v>
      </c>
      <c r="BG3325" s="74">
        <f t="shared" si="5175"/>
        <v>50583</v>
      </c>
      <c r="BH3325" s="74">
        <f t="shared" si="5175"/>
        <v>3049385</v>
      </c>
      <c r="BI3325" s="74">
        <f t="shared" si="5175"/>
        <v>0</v>
      </c>
      <c r="BJ3325" s="74">
        <f t="shared" si="5175"/>
        <v>0</v>
      </c>
      <c r="BK3325" s="74">
        <f t="shared" si="5175"/>
        <v>0</v>
      </c>
      <c r="BL3325" s="74">
        <f t="shared" si="5175"/>
        <v>0</v>
      </c>
      <c r="BM3325" s="74">
        <f t="shared" si="5175"/>
        <v>0</v>
      </c>
      <c r="BN3325" s="74">
        <f t="shared" si="5175"/>
        <v>0</v>
      </c>
      <c r="BO3325" s="74">
        <f t="shared" si="5175"/>
        <v>0</v>
      </c>
      <c r="BP3325" s="74">
        <f t="shared" si="5175"/>
        <v>0</v>
      </c>
      <c r="BQ3325" s="74">
        <f t="shared" si="5175"/>
        <v>0</v>
      </c>
      <c r="BR3325" s="74">
        <v>3133040</v>
      </c>
      <c r="BS3325" s="74">
        <v>2581411</v>
      </c>
      <c r="BT3325" s="125" t="e">
        <f>IF(#REF!=0,"-",#REF!/#REF!*100)</f>
        <v>#REF!</v>
      </c>
    </row>
    <row r="3326" spans="1:72" s="50" customFormat="1" ht="15.75" customHeight="1" x14ac:dyDescent="0.25">
      <c r="A3326" s="56" t="s">
        <v>0</v>
      </c>
      <c r="B3326" s="60" t="s">
        <v>0</v>
      </c>
      <c r="C3326" s="60" t="s">
        <v>0</v>
      </c>
      <c r="D3326" s="61" t="s">
        <v>0</v>
      </c>
      <c r="E3326" s="61" t="s">
        <v>0</v>
      </c>
      <c r="F3326" s="61" t="s">
        <v>0</v>
      </c>
      <c r="G3326" s="59" t="s">
        <v>0</v>
      </c>
      <c r="H3326" s="62" t="s">
        <v>39</v>
      </c>
      <c r="I3326" s="33">
        <f t="shared" ref="I3326:AA3326" si="5176">SUM(I3327)</f>
        <v>284320</v>
      </c>
      <c r="J3326" s="33">
        <f t="shared" si="5176"/>
        <v>234740</v>
      </c>
      <c r="K3326" s="33">
        <f t="shared" si="5176"/>
        <v>0</v>
      </c>
      <c r="L3326" s="33">
        <f t="shared" si="5176"/>
        <v>0</v>
      </c>
      <c r="M3326" s="33">
        <f t="shared" si="5176"/>
        <v>0</v>
      </c>
      <c r="N3326" s="33">
        <f t="shared" si="5176"/>
        <v>0</v>
      </c>
      <c r="O3326" s="33">
        <f t="shared" si="5176"/>
        <v>519060</v>
      </c>
      <c r="P3326" s="33">
        <f t="shared" si="5176"/>
        <v>5400</v>
      </c>
      <c r="Q3326" s="33">
        <f t="shared" si="5176"/>
        <v>2900</v>
      </c>
      <c r="R3326" s="33">
        <f t="shared" si="5176"/>
        <v>245248</v>
      </c>
      <c r="S3326" s="33">
        <f t="shared" si="5176"/>
        <v>0</v>
      </c>
      <c r="T3326" s="33">
        <f t="shared" si="5176"/>
        <v>0</v>
      </c>
      <c r="U3326" s="33">
        <f t="shared" si="5176"/>
        <v>0</v>
      </c>
      <c r="V3326" s="33">
        <f t="shared" si="5176"/>
        <v>0</v>
      </c>
      <c r="W3326" s="33">
        <f t="shared" si="5176"/>
        <v>0</v>
      </c>
      <c r="X3326" s="33">
        <f t="shared" si="5176"/>
        <v>0</v>
      </c>
      <c r="Y3326" s="33">
        <f t="shared" si="5176"/>
        <v>0</v>
      </c>
      <c r="Z3326" s="33">
        <f t="shared" si="5176"/>
        <v>0</v>
      </c>
      <c r="AA3326" s="33">
        <f t="shared" si="5176"/>
        <v>0</v>
      </c>
      <c r="AB3326" s="33">
        <v>253548</v>
      </c>
      <c r="AC3326" s="33">
        <v>265512</v>
      </c>
      <c r="AD3326" s="33">
        <f t="shared" ref="AD3326:AV3326" si="5177">SUM(AD3327)</f>
        <v>152810</v>
      </c>
      <c r="AE3326" s="33">
        <f t="shared" si="5177"/>
        <v>82856</v>
      </c>
      <c r="AF3326" s="33">
        <f t="shared" si="5177"/>
        <v>0</v>
      </c>
      <c r="AG3326" s="33">
        <f t="shared" si="5177"/>
        <v>0</v>
      </c>
      <c r="AH3326" s="33">
        <f t="shared" si="5177"/>
        <v>0</v>
      </c>
      <c r="AI3326" s="33">
        <f t="shared" si="5177"/>
        <v>0</v>
      </c>
      <c r="AJ3326" s="33">
        <f t="shared" si="5177"/>
        <v>235666</v>
      </c>
      <c r="AK3326" s="33">
        <f t="shared" si="5177"/>
        <v>2135</v>
      </c>
      <c r="AL3326" s="33">
        <f t="shared" si="5177"/>
        <v>2415</v>
      </c>
      <c r="AM3326" s="33">
        <f t="shared" si="5177"/>
        <v>87626</v>
      </c>
      <c r="AN3326" s="33">
        <f t="shared" si="5177"/>
        <v>0</v>
      </c>
      <c r="AO3326" s="33">
        <f t="shared" si="5177"/>
        <v>0</v>
      </c>
      <c r="AP3326" s="33">
        <f t="shared" si="5177"/>
        <v>0</v>
      </c>
      <c r="AQ3326" s="33">
        <f t="shared" si="5177"/>
        <v>0</v>
      </c>
      <c r="AR3326" s="33">
        <f t="shared" si="5177"/>
        <v>0</v>
      </c>
      <c r="AS3326" s="33">
        <f t="shared" si="5177"/>
        <v>0</v>
      </c>
      <c r="AT3326" s="33">
        <f t="shared" si="5177"/>
        <v>0</v>
      </c>
      <c r="AU3326" s="33">
        <f t="shared" si="5177"/>
        <v>0</v>
      </c>
      <c r="AV3326" s="33">
        <f t="shared" si="5177"/>
        <v>0</v>
      </c>
      <c r="AW3326" s="33">
        <v>92176</v>
      </c>
      <c r="AX3326" s="33">
        <v>143490</v>
      </c>
      <c r="AY3326" s="33">
        <f t="shared" ref="AY3326:BQ3326" si="5178">SUM(AY3327)</f>
        <v>527425</v>
      </c>
      <c r="AZ3326" s="33">
        <f t="shared" si="5178"/>
        <v>627230</v>
      </c>
      <c r="BA3326" s="33">
        <f t="shared" si="5178"/>
        <v>0</v>
      </c>
      <c r="BB3326" s="33">
        <f t="shared" si="5178"/>
        <v>0</v>
      </c>
      <c r="BC3326" s="33">
        <f t="shared" si="5178"/>
        <v>0</v>
      </c>
      <c r="BD3326" s="33">
        <f t="shared" si="5178"/>
        <v>0</v>
      </c>
      <c r="BE3326" s="33">
        <f t="shared" si="5178"/>
        <v>1154655</v>
      </c>
      <c r="BF3326" s="33">
        <f t="shared" si="5178"/>
        <v>36000</v>
      </c>
      <c r="BG3326" s="33">
        <f t="shared" si="5178"/>
        <v>32000</v>
      </c>
      <c r="BH3326" s="33">
        <f t="shared" si="5178"/>
        <v>627230</v>
      </c>
      <c r="BI3326" s="33">
        <f t="shared" si="5178"/>
        <v>0</v>
      </c>
      <c r="BJ3326" s="33">
        <f t="shared" si="5178"/>
        <v>0</v>
      </c>
      <c r="BK3326" s="33">
        <f t="shared" si="5178"/>
        <v>0</v>
      </c>
      <c r="BL3326" s="33">
        <f t="shared" si="5178"/>
        <v>0</v>
      </c>
      <c r="BM3326" s="33">
        <f t="shared" si="5178"/>
        <v>0</v>
      </c>
      <c r="BN3326" s="33">
        <f t="shared" si="5178"/>
        <v>0</v>
      </c>
      <c r="BO3326" s="33">
        <f t="shared" si="5178"/>
        <v>0</v>
      </c>
      <c r="BP3326" s="33">
        <f t="shared" si="5178"/>
        <v>0</v>
      </c>
      <c r="BQ3326" s="33">
        <f t="shared" si="5178"/>
        <v>0</v>
      </c>
      <c r="BR3326" s="33">
        <v>695230</v>
      </c>
      <c r="BS3326" s="33">
        <v>459425</v>
      </c>
      <c r="BT3326" s="11" t="e">
        <f>IF(#REF!=0,"-",#REF!/#REF!*100)</f>
        <v>#REF!</v>
      </c>
    </row>
    <row r="3327" spans="1:72" s="50" customFormat="1" ht="22.5" x14ac:dyDescent="0.25">
      <c r="A3327" s="64">
        <v>35</v>
      </c>
      <c r="B3327" s="65" t="s">
        <v>56</v>
      </c>
      <c r="C3327" s="58" t="s">
        <v>1537</v>
      </c>
      <c r="D3327" s="58">
        <v>3502000</v>
      </c>
      <c r="E3327" s="61" t="s">
        <v>1558</v>
      </c>
      <c r="F3327" s="61" t="s">
        <v>0</v>
      </c>
      <c r="G3327" s="59" t="s">
        <v>0</v>
      </c>
      <c r="H3327" s="59" t="s">
        <v>41</v>
      </c>
      <c r="I3327" s="34">
        <f t="shared" ref="I3327:AA3327" si="5179">SUM(I3329:I3332)</f>
        <v>284320</v>
      </c>
      <c r="J3327" s="34">
        <f t="shared" si="5179"/>
        <v>234740</v>
      </c>
      <c r="K3327" s="34">
        <f t="shared" si="5179"/>
        <v>0</v>
      </c>
      <c r="L3327" s="34">
        <f t="shared" si="5179"/>
        <v>0</v>
      </c>
      <c r="M3327" s="34">
        <f t="shared" si="5179"/>
        <v>0</v>
      </c>
      <c r="N3327" s="34">
        <f t="shared" si="5179"/>
        <v>0</v>
      </c>
      <c r="O3327" s="34">
        <f t="shared" ref="O3327" si="5180">SUM(O3329:O3332)</f>
        <v>519060</v>
      </c>
      <c r="P3327" s="34">
        <f t="shared" si="5179"/>
        <v>5400</v>
      </c>
      <c r="Q3327" s="34">
        <f t="shared" si="5179"/>
        <v>2900</v>
      </c>
      <c r="R3327" s="34">
        <f t="shared" si="5179"/>
        <v>245248</v>
      </c>
      <c r="S3327" s="34">
        <f t="shared" si="5179"/>
        <v>0</v>
      </c>
      <c r="T3327" s="34">
        <f t="shared" si="5179"/>
        <v>0</v>
      </c>
      <c r="U3327" s="34">
        <f t="shared" si="5179"/>
        <v>0</v>
      </c>
      <c r="V3327" s="34">
        <f t="shared" si="5179"/>
        <v>0</v>
      </c>
      <c r="W3327" s="34">
        <f t="shared" si="5179"/>
        <v>0</v>
      </c>
      <c r="X3327" s="34">
        <f t="shared" si="5179"/>
        <v>0</v>
      </c>
      <c r="Y3327" s="34">
        <f t="shared" si="5179"/>
        <v>0</v>
      </c>
      <c r="Z3327" s="34">
        <f t="shared" si="5179"/>
        <v>0</v>
      </c>
      <c r="AA3327" s="34">
        <f t="shared" si="5179"/>
        <v>0</v>
      </c>
      <c r="AB3327" s="34">
        <v>253548</v>
      </c>
      <c r="AC3327" s="34">
        <v>265512</v>
      </c>
      <c r="AD3327" s="34">
        <f t="shared" ref="AD3327:AV3327" si="5181">SUM(AD3329:AD3332)</f>
        <v>152810</v>
      </c>
      <c r="AE3327" s="34">
        <f t="shared" si="5181"/>
        <v>82856</v>
      </c>
      <c r="AF3327" s="34">
        <f t="shared" si="5181"/>
        <v>0</v>
      </c>
      <c r="AG3327" s="34">
        <f t="shared" si="5181"/>
        <v>0</v>
      </c>
      <c r="AH3327" s="34">
        <f t="shared" si="5181"/>
        <v>0</v>
      </c>
      <c r="AI3327" s="34">
        <f t="shared" si="5181"/>
        <v>0</v>
      </c>
      <c r="AJ3327" s="34">
        <f t="shared" ref="AJ3327" si="5182">SUM(AJ3329:AJ3332)</f>
        <v>235666</v>
      </c>
      <c r="AK3327" s="34">
        <f t="shared" si="5181"/>
        <v>2135</v>
      </c>
      <c r="AL3327" s="34">
        <f t="shared" si="5181"/>
        <v>2415</v>
      </c>
      <c r="AM3327" s="34">
        <f t="shared" si="5181"/>
        <v>87626</v>
      </c>
      <c r="AN3327" s="34">
        <f t="shared" si="5181"/>
        <v>0</v>
      </c>
      <c r="AO3327" s="34">
        <f t="shared" si="5181"/>
        <v>0</v>
      </c>
      <c r="AP3327" s="34">
        <f t="shared" si="5181"/>
        <v>0</v>
      </c>
      <c r="AQ3327" s="34">
        <f t="shared" si="5181"/>
        <v>0</v>
      </c>
      <c r="AR3327" s="34">
        <f t="shared" si="5181"/>
        <v>0</v>
      </c>
      <c r="AS3327" s="34">
        <f t="shared" si="5181"/>
        <v>0</v>
      </c>
      <c r="AT3327" s="34">
        <f t="shared" si="5181"/>
        <v>0</v>
      </c>
      <c r="AU3327" s="34">
        <f t="shared" si="5181"/>
        <v>0</v>
      </c>
      <c r="AV3327" s="34">
        <f t="shared" si="5181"/>
        <v>0</v>
      </c>
      <c r="AW3327" s="34">
        <v>92176</v>
      </c>
      <c r="AX3327" s="34">
        <v>143490</v>
      </c>
      <c r="AY3327" s="34">
        <f t="shared" ref="AY3327:BQ3327" si="5183">SUM(AY3329:AY3332)</f>
        <v>527425</v>
      </c>
      <c r="AZ3327" s="34">
        <f t="shared" si="5183"/>
        <v>627230</v>
      </c>
      <c r="BA3327" s="34">
        <f t="shared" si="5183"/>
        <v>0</v>
      </c>
      <c r="BB3327" s="34">
        <f t="shared" si="5183"/>
        <v>0</v>
      </c>
      <c r="BC3327" s="34">
        <f t="shared" si="5183"/>
        <v>0</v>
      </c>
      <c r="BD3327" s="34">
        <f t="shared" si="5183"/>
        <v>0</v>
      </c>
      <c r="BE3327" s="34">
        <f t="shared" ref="BE3327" si="5184">SUM(BE3329:BE3332)</f>
        <v>1154655</v>
      </c>
      <c r="BF3327" s="34">
        <f t="shared" si="5183"/>
        <v>36000</v>
      </c>
      <c r="BG3327" s="34">
        <f t="shared" si="5183"/>
        <v>32000</v>
      </c>
      <c r="BH3327" s="34">
        <f t="shared" si="5183"/>
        <v>627230</v>
      </c>
      <c r="BI3327" s="34">
        <f t="shared" si="5183"/>
        <v>0</v>
      </c>
      <c r="BJ3327" s="34">
        <f t="shared" si="5183"/>
        <v>0</v>
      </c>
      <c r="BK3327" s="34">
        <f t="shared" si="5183"/>
        <v>0</v>
      </c>
      <c r="BL3327" s="34">
        <f t="shared" si="5183"/>
        <v>0</v>
      </c>
      <c r="BM3327" s="34">
        <f t="shared" si="5183"/>
        <v>0</v>
      </c>
      <c r="BN3327" s="34">
        <f t="shared" si="5183"/>
        <v>0</v>
      </c>
      <c r="BO3327" s="34">
        <f t="shared" si="5183"/>
        <v>0</v>
      </c>
      <c r="BP3327" s="34">
        <f t="shared" si="5183"/>
        <v>0</v>
      </c>
      <c r="BQ3327" s="34">
        <f t="shared" si="5183"/>
        <v>0</v>
      </c>
      <c r="BR3327" s="34">
        <v>695230</v>
      </c>
      <c r="BS3327" s="34">
        <v>459425</v>
      </c>
      <c r="BT3327" s="12" t="e">
        <f>IF(#REF!=0,"-",#REF!/#REF!*100)</f>
        <v>#REF!</v>
      </c>
    </row>
    <row r="3328" spans="1:72" s="50" customFormat="1" ht="22.5" x14ac:dyDescent="0.25">
      <c r="A3328" s="64">
        <v>35</v>
      </c>
      <c r="B3328" s="65" t="s">
        <v>56</v>
      </c>
      <c r="C3328" s="58" t="s">
        <v>1537</v>
      </c>
      <c r="D3328" s="58">
        <v>3502000</v>
      </c>
      <c r="E3328" s="113" t="s">
        <v>1682</v>
      </c>
      <c r="F3328" s="58" t="s">
        <v>0</v>
      </c>
      <c r="G3328" s="98" t="s">
        <v>1663</v>
      </c>
      <c r="H3328" s="13" t="s">
        <v>94</v>
      </c>
      <c r="I3328" s="34">
        <f t="shared" ref="I3328:BN3328" si="5185">SUM(I3403)</f>
        <v>0</v>
      </c>
      <c r="J3328" s="34">
        <f t="shared" si="5185"/>
        <v>0</v>
      </c>
      <c r="K3328" s="34">
        <f t="shared" si="5185"/>
        <v>0</v>
      </c>
      <c r="L3328" s="34">
        <f t="shared" si="5185"/>
        <v>0</v>
      </c>
      <c r="M3328" s="34">
        <f t="shared" si="5185"/>
        <v>0</v>
      </c>
      <c r="N3328" s="34">
        <f t="shared" si="5185"/>
        <v>0</v>
      </c>
      <c r="O3328" s="34">
        <f t="shared" si="5185"/>
        <v>0</v>
      </c>
      <c r="P3328" s="34">
        <f t="shared" si="5185"/>
        <v>0</v>
      </c>
      <c r="Q3328" s="34">
        <f t="shared" si="5185"/>
        <v>0</v>
      </c>
      <c r="R3328" s="34">
        <f t="shared" si="5185"/>
        <v>0</v>
      </c>
      <c r="S3328" s="34">
        <f t="shared" si="5185"/>
        <v>0</v>
      </c>
      <c r="T3328" s="34">
        <f t="shared" si="5185"/>
        <v>0</v>
      </c>
      <c r="U3328" s="34">
        <f t="shared" si="5185"/>
        <v>0</v>
      </c>
      <c r="V3328" s="34">
        <f t="shared" si="5185"/>
        <v>0</v>
      </c>
      <c r="W3328" s="34">
        <f t="shared" si="5185"/>
        <v>0</v>
      </c>
      <c r="X3328" s="34">
        <f t="shared" si="5185"/>
        <v>0</v>
      </c>
      <c r="Y3328" s="34">
        <f t="shared" si="5185"/>
        <v>0</v>
      </c>
      <c r="Z3328" s="34">
        <f t="shared" si="5185"/>
        <v>0</v>
      </c>
      <c r="AA3328" s="34">
        <f t="shared" si="5185"/>
        <v>0</v>
      </c>
      <c r="AB3328" s="34">
        <v>0</v>
      </c>
      <c r="AC3328" s="34">
        <v>0</v>
      </c>
      <c r="AD3328" s="34">
        <f t="shared" si="5185"/>
        <v>0</v>
      </c>
      <c r="AE3328" s="34">
        <f t="shared" si="5185"/>
        <v>0</v>
      </c>
      <c r="AF3328" s="34">
        <f t="shared" si="5185"/>
        <v>0</v>
      </c>
      <c r="AG3328" s="34">
        <f t="shared" si="5185"/>
        <v>0</v>
      </c>
      <c r="AH3328" s="34">
        <f t="shared" si="5185"/>
        <v>0</v>
      </c>
      <c r="AI3328" s="34">
        <f t="shared" si="5185"/>
        <v>0</v>
      </c>
      <c r="AJ3328" s="34">
        <f t="shared" si="5185"/>
        <v>0</v>
      </c>
      <c r="AK3328" s="34">
        <f t="shared" si="5185"/>
        <v>0</v>
      </c>
      <c r="AL3328" s="34">
        <f t="shared" si="5185"/>
        <v>0</v>
      </c>
      <c r="AM3328" s="34">
        <f t="shared" si="5185"/>
        <v>0</v>
      </c>
      <c r="AN3328" s="34">
        <f t="shared" si="5185"/>
        <v>0</v>
      </c>
      <c r="AO3328" s="34">
        <f t="shared" si="5185"/>
        <v>0</v>
      </c>
      <c r="AP3328" s="34">
        <f t="shared" si="5185"/>
        <v>0</v>
      </c>
      <c r="AQ3328" s="34">
        <f t="shared" si="5185"/>
        <v>0</v>
      </c>
      <c r="AR3328" s="34">
        <f t="shared" si="5185"/>
        <v>0</v>
      </c>
      <c r="AS3328" s="34">
        <f t="shared" si="5185"/>
        <v>0</v>
      </c>
      <c r="AT3328" s="34">
        <f t="shared" si="5185"/>
        <v>0</v>
      </c>
      <c r="AU3328" s="34">
        <f t="shared" si="5185"/>
        <v>0</v>
      </c>
      <c r="AV3328" s="34">
        <f t="shared" si="5185"/>
        <v>0</v>
      </c>
      <c r="AW3328" s="34">
        <v>0</v>
      </c>
      <c r="AX3328" s="34">
        <v>0</v>
      </c>
      <c r="AY3328" s="34">
        <f t="shared" si="5185"/>
        <v>0</v>
      </c>
      <c r="AZ3328" s="34">
        <f t="shared" si="5185"/>
        <v>100</v>
      </c>
      <c r="BA3328" s="34">
        <f t="shared" si="5185"/>
        <v>0</v>
      </c>
      <c r="BB3328" s="34">
        <f t="shared" si="5185"/>
        <v>0</v>
      </c>
      <c r="BC3328" s="34">
        <f t="shared" si="5185"/>
        <v>0</v>
      </c>
      <c r="BD3328" s="34">
        <f t="shared" si="5185"/>
        <v>0</v>
      </c>
      <c r="BE3328" s="34">
        <f t="shared" si="5185"/>
        <v>100</v>
      </c>
      <c r="BF3328" s="34">
        <f t="shared" si="5185"/>
        <v>0</v>
      </c>
      <c r="BG3328" s="34">
        <f t="shared" si="5185"/>
        <v>0</v>
      </c>
      <c r="BH3328" s="34">
        <f t="shared" si="5185"/>
        <v>100</v>
      </c>
      <c r="BI3328" s="34">
        <f t="shared" si="5185"/>
        <v>0</v>
      </c>
      <c r="BJ3328" s="34">
        <f t="shared" si="5185"/>
        <v>0</v>
      </c>
      <c r="BK3328" s="34">
        <f t="shared" si="5185"/>
        <v>0</v>
      </c>
      <c r="BL3328" s="34">
        <f t="shared" si="5185"/>
        <v>0</v>
      </c>
      <c r="BM3328" s="34">
        <f t="shared" si="5185"/>
        <v>0</v>
      </c>
      <c r="BN3328" s="34">
        <f t="shared" si="5185"/>
        <v>0</v>
      </c>
      <c r="BO3328" s="34">
        <f t="shared" ref="BO3328:BQ3328" si="5186">SUM(BO3403)</f>
        <v>0</v>
      </c>
      <c r="BP3328" s="34">
        <f t="shared" si="5186"/>
        <v>0</v>
      </c>
      <c r="BQ3328" s="34">
        <f t="shared" si="5186"/>
        <v>0</v>
      </c>
      <c r="BR3328" s="34">
        <v>100</v>
      </c>
      <c r="BS3328" s="34">
        <v>0</v>
      </c>
      <c r="BT3328" s="12"/>
    </row>
    <row r="3329" spans="1:72" s="50" customFormat="1" x14ac:dyDescent="0.25">
      <c r="A3329" s="64">
        <v>35</v>
      </c>
      <c r="B3329" s="65" t="s">
        <v>56</v>
      </c>
      <c r="C3329" s="58" t="s">
        <v>1537</v>
      </c>
      <c r="D3329" s="58">
        <v>3502000</v>
      </c>
      <c r="E3329" s="119">
        <v>6142</v>
      </c>
      <c r="F3329" s="58" t="s">
        <v>0</v>
      </c>
      <c r="G3329" s="98" t="s">
        <v>1663</v>
      </c>
      <c r="H3329" s="72" t="s">
        <v>60</v>
      </c>
      <c r="I3329" s="74">
        <f t="shared" ref="I3329:AA3329" si="5187">SUM(I3404,I3541,I3585,I3635,I3693,I3781,I3827,I3873,I3916,I3962,I4006,I4065,I4111,I4156,I4200,I4247,I4289,I4333,I4379,I4425,I4470,I4515,I4607)</f>
        <v>48010</v>
      </c>
      <c r="J3329" s="74">
        <f t="shared" si="5187"/>
        <v>52885</v>
      </c>
      <c r="K3329" s="74">
        <f t="shared" si="5187"/>
        <v>0</v>
      </c>
      <c r="L3329" s="74">
        <f t="shared" si="5187"/>
        <v>0</v>
      </c>
      <c r="M3329" s="74">
        <f t="shared" si="5187"/>
        <v>0</v>
      </c>
      <c r="N3329" s="74">
        <f t="shared" si="5187"/>
        <v>0</v>
      </c>
      <c r="O3329" s="74">
        <f t="shared" si="5187"/>
        <v>100895</v>
      </c>
      <c r="P3329" s="74">
        <f t="shared" si="5187"/>
        <v>3400</v>
      </c>
      <c r="Q3329" s="74">
        <f t="shared" si="5187"/>
        <v>0</v>
      </c>
      <c r="R3329" s="74">
        <f t="shared" si="5187"/>
        <v>52885</v>
      </c>
      <c r="S3329" s="74">
        <f t="shared" si="5187"/>
        <v>0</v>
      </c>
      <c r="T3329" s="74">
        <f t="shared" si="5187"/>
        <v>0</v>
      </c>
      <c r="U3329" s="74">
        <f t="shared" si="5187"/>
        <v>0</v>
      </c>
      <c r="V3329" s="74">
        <f t="shared" si="5187"/>
        <v>0</v>
      </c>
      <c r="W3329" s="74">
        <f t="shared" si="5187"/>
        <v>0</v>
      </c>
      <c r="X3329" s="74">
        <f t="shared" si="5187"/>
        <v>0</v>
      </c>
      <c r="Y3329" s="74">
        <f t="shared" si="5187"/>
        <v>0</v>
      </c>
      <c r="Z3329" s="74">
        <f t="shared" si="5187"/>
        <v>0</v>
      </c>
      <c r="AA3329" s="74">
        <f t="shared" si="5187"/>
        <v>0</v>
      </c>
      <c r="AB3329" s="74">
        <v>56285</v>
      </c>
      <c r="AC3329" s="74">
        <v>44610</v>
      </c>
      <c r="AD3329" s="74">
        <f t="shared" ref="AD3329:AV3329" si="5188">SUM(AD3404,AD3541,AD3585,AD3635,AD3693,AD3781,AD3827,AD3873,AD3916,AD3962,AD4006,AD4065,AD4111,AD4156,AD4200,AD4247,AD4289,AD4333,AD4379,AD4425,AD4470,AD4515,AD4607)</f>
        <v>152600</v>
      </c>
      <c r="AE3329" s="74">
        <f t="shared" si="5188"/>
        <v>82856</v>
      </c>
      <c r="AF3329" s="74">
        <f t="shared" si="5188"/>
        <v>0</v>
      </c>
      <c r="AG3329" s="74">
        <f t="shared" si="5188"/>
        <v>0</v>
      </c>
      <c r="AH3329" s="74">
        <f t="shared" si="5188"/>
        <v>0</v>
      </c>
      <c r="AI3329" s="74">
        <f t="shared" si="5188"/>
        <v>0</v>
      </c>
      <c r="AJ3329" s="74">
        <f t="shared" si="5188"/>
        <v>235456</v>
      </c>
      <c r="AK3329" s="74">
        <f t="shared" si="5188"/>
        <v>2135</v>
      </c>
      <c r="AL3329" s="74">
        <f t="shared" si="5188"/>
        <v>2415</v>
      </c>
      <c r="AM3329" s="74">
        <f t="shared" si="5188"/>
        <v>87626</v>
      </c>
      <c r="AN3329" s="74">
        <f t="shared" si="5188"/>
        <v>0</v>
      </c>
      <c r="AO3329" s="74">
        <f t="shared" si="5188"/>
        <v>0</v>
      </c>
      <c r="AP3329" s="74">
        <f t="shared" si="5188"/>
        <v>0</v>
      </c>
      <c r="AQ3329" s="74">
        <f t="shared" si="5188"/>
        <v>0</v>
      </c>
      <c r="AR3329" s="74">
        <f t="shared" si="5188"/>
        <v>0</v>
      </c>
      <c r="AS3329" s="74">
        <f t="shared" si="5188"/>
        <v>0</v>
      </c>
      <c r="AT3329" s="74">
        <f t="shared" si="5188"/>
        <v>0</v>
      </c>
      <c r="AU3329" s="74">
        <f t="shared" si="5188"/>
        <v>0</v>
      </c>
      <c r="AV3329" s="74">
        <f t="shared" si="5188"/>
        <v>0</v>
      </c>
      <c r="AW3329" s="74">
        <v>92176</v>
      </c>
      <c r="AX3329" s="74">
        <v>143280</v>
      </c>
      <c r="AY3329" s="74">
        <f t="shared" ref="AY3329:BQ3329" si="5189">SUM(AY3404,AY3541,AY3585,AY3635,AY3693,AY3781,AY3827,AY3873,AY3916,AY3962,AY4006,AY4065,AY4111,AY4156,AY4200,AY4247,AY4289,AY4333,AY4379,AY4425,AY4470,AY4515,AY4607)</f>
        <v>482700</v>
      </c>
      <c r="AZ3329" s="74">
        <f t="shared" si="5189"/>
        <v>170323</v>
      </c>
      <c r="BA3329" s="74">
        <f t="shared" si="5189"/>
        <v>0</v>
      </c>
      <c r="BB3329" s="74">
        <f t="shared" si="5189"/>
        <v>0</v>
      </c>
      <c r="BC3329" s="74">
        <f t="shared" si="5189"/>
        <v>0</v>
      </c>
      <c r="BD3329" s="74">
        <f t="shared" si="5189"/>
        <v>0</v>
      </c>
      <c r="BE3329" s="74">
        <f t="shared" si="5189"/>
        <v>653023</v>
      </c>
      <c r="BF3329" s="74">
        <f t="shared" si="5189"/>
        <v>36000</v>
      </c>
      <c r="BG3329" s="74">
        <f t="shared" si="5189"/>
        <v>32000</v>
      </c>
      <c r="BH3329" s="74">
        <f t="shared" si="5189"/>
        <v>170323</v>
      </c>
      <c r="BI3329" s="74">
        <f t="shared" si="5189"/>
        <v>0</v>
      </c>
      <c r="BJ3329" s="74">
        <f t="shared" si="5189"/>
        <v>0</v>
      </c>
      <c r="BK3329" s="74">
        <f t="shared" si="5189"/>
        <v>0</v>
      </c>
      <c r="BL3329" s="74">
        <f t="shared" si="5189"/>
        <v>0</v>
      </c>
      <c r="BM3329" s="74">
        <f t="shared" si="5189"/>
        <v>0</v>
      </c>
      <c r="BN3329" s="74">
        <f t="shared" si="5189"/>
        <v>0</v>
      </c>
      <c r="BO3329" s="74">
        <f t="shared" si="5189"/>
        <v>0</v>
      </c>
      <c r="BP3329" s="74">
        <f t="shared" si="5189"/>
        <v>0</v>
      </c>
      <c r="BQ3329" s="74">
        <f t="shared" si="5189"/>
        <v>0</v>
      </c>
      <c r="BR3329" s="74">
        <v>238323</v>
      </c>
      <c r="BS3329" s="74">
        <v>414700</v>
      </c>
      <c r="BT3329" s="125" t="e">
        <f>IF(#REF!=0,"-",#REF!/#REF!*100)</f>
        <v>#REF!</v>
      </c>
    </row>
    <row r="3330" spans="1:72" s="50" customFormat="1" ht="22.5" x14ac:dyDescent="0.25">
      <c r="A3330" s="64">
        <v>35</v>
      </c>
      <c r="B3330" s="65" t="s">
        <v>56</v>
      </c>
      <c r="C3330" s="58" t="s">
        <v>1537</v>
      </c>
      <c r="D3330" s="58">
        <v>3502000</v>
      </c>
      <c r="E3330" s="119">
        <v>6143</v>
      </c>
      <c r="F3330" s="58" t="s">
        <v>0</v>
      </c>
      <c r="G3330" s="98" t="s">
        <v>1663</v>
      </c>
      <c r="H3330" s="72" t="s">
        <v>43</v>
      </c>
      <c r="I3330" s="74">
        <f t="shared" ref="I3330:AG3330" si="5190">SUM(I3405,I3542,I3636,I3656,I3694,I3782,I3828,I3874,I3963,I4026,I4066,I4112,I4157,I4201,I4290,I4334,I4380,I4426,I4471,I4516,I4608,I3461)</f>
        <v>41400</v>
      </c>
      <c r="J3330" s="74">
        <f t="shared" si="5190"/>
        <v>74200</v>
      </c>
      <c r="K3330" s="74">
        <f t="shared" si="5190"/>
        <v>0</v>
      </c>
      <c r="L3330" s="74">
        <f t="shared" si="5190"/>
        <v>0</v>
      </c>
      <c r="M3330" s="74">
        <f t="shared" si="5190"/>
        <v>0</v>
      </c>
      <c r="N3330" s="74">
        <f t="shared" si="5190"/>
        <v>0</v>
      </c>
      <c r="O3330" s="74">
        <f t="shared" si="5190"/>
        <v>115600</v>
      </c>
      <c r="P3330" s="74">
        <f t="shared" si="5190"/>
        <v>0</v>
      </c>
      <c r="Q3330" s="74">
        <f t="shared" si="5190"/>
        <v>0</v>
      </c>
      <c r="R3330" s="74">
        <f t="shared" si="5190"/>
        <v>84400</v>
      </c>
      <c r="S3330" s="74">
        <f t="shared" si="5190"/>
        <v>0</v>
      </c>
      <c r="T3330" s="74">
        <f t="shared" si="5190"/>
        <v>0</v>
      </c>
      <c r="U3330" s="74">
        <f t="shared" si="5190"/>
        <v>0</v>
      </c>
      <c r="V3330" s="74">
        <f t="shared" si="5190"/>
        <v>0</v>
      </c>
      <c r="W3330" s="74">
        <f t="shared" si="5190"/>
        <v>0</v>
      </c>
      <c r="X3330" s="74">
        <f t="shared" si="5190"/>
        <v>0</v>
      </c>
      <c r="Y3330" s="74">
        <f t="shared" si="5190"/>
        <v>0</v>
      </c>
      <c r="Z3330" s="74">
        <f t="shared" si="5190"/>
        <v>0</v>
      </c>
      <c r="AA3330" s="74">
        <f t="shared" si="5190"/>
        <v>0</v>
      </c>
      <c r="AB3330" s="74">
        <v>84400</v>
      </c>
      <c r="AC3330" s="74">
        <v>31200</v>
      </c>
      <c r="AD3330" s="74">
        <f t="shared" si="5190"/>
        <v>0</v>
      </c>
      <c r="AE3330" s="74">
        <f t="shared" si="5190"/>
        <v>0</v>
      </c>
      <c r="AF3330" s="74">
        <f t="shared" si="5190"/>
        <v>0</v>
      </c>
      <c r="AG3330" s="74">
        <f t="shared" si="5190"/>
        <v>0</v>
      </c>
      <c r="AH3330" s="74">
        <f t="shared" ref="AH3330:BM3330" si="5191">SUM(AH3405,AH3542,AH3636,AH3656,AH3694,AH3782,AH3828,AH3874,AH3963,AH4026,AH4066,AH4112,AH4157,AH4201,AH4290,AH4334,AH4380,AH4426,AH4471,AH4516,AH4608,AH3461)</f>
        <v>0</v>
      </c>
      <c r="AI3330" s="74">
        <f t="shared" si="5191"/>
        <v>0</v>
      </c>
      <c r="AJ3330" s="74">
        <f t="shared" si="5191"/>
        <v>0</v>
      </c>
      <c r="AK3330" s="74">
        <f t="shared" si="5191"/>
        <v>0</v>
      </c>
      <c r="AL3330" s="74">
        <f t="shared" si="5191"/>
        <v>0</v>
      </c>
      <c r="AM3330" s="74">
        <f t="shared" si="5191"/>
        <v>0</v>
      </c>
      <c r="AN3330" s="74">
        <f t="shared" si="5191"/>
        <v>0</v>
      </c>
      <c r="AO3330" s="74">
        <f t="shared" si="5191"/>
        <v>0</v>
      </c>
      <c r="AP3330" s="74">
        <f t="shared" si="5191"/>
        <v>0</v>
      </c>
      <c r="AQ3330" s="74">
        <f t="shared" si="5191"/>
        <v>0</v>
      </c>
      <c r="AR3330" s="74">
        <f t="shared" si="5191"/>
        <v>0</v>
      </c>
      <c r="AS3330" s="74">
        <f t="shared" si="5191"/>
        <v>0</v>
      </c>
      <c r="AT3330" s="74">
        <f t="shared" si="5191"/>
        <v>0</v>
      </c>
      <c r="AU3330" s="74">
        <f t="shared" si="5191"/>
        <v>0</v>
      </c>
      <c r="AV3330" s="74">
        <f t="shared" si="5191"/>
        <v>0</v>
      </c>
      <c r="AW3330" s="74">
        <v>0</v>
      </c>
      <c r="AX3330" s="74">
        <v>0</v>
      </c>
      <c r="AY3330" s="74">
        <f t="shared" si="5191"/>
        <v>2250</v>
      </c>
      <c r="AZ3330" s="74">
        <f t="shared" si="5191"/>
        <v>104455</v>
      </c>
      <c r="BA3330" s="74">
        <f t="shared" si="5191"/>
        <v>0</v>
      </c>
      <c r="BB3330" s="74">
        <f t="shared" si="5191"/>
        <v>0</v>
      </c>
      <c r="BC3330" s="74">
        <f t="shared" si="5191"/>
        <v>0</v>
      </c>
      <c r="BD3330" s="74">
        <f t="shared" si="5191"/>
        <v>0</v>
      </c>
      <c r="BE3330" s="74">
        <f t="shared" si="5191"/>
        <v>106705</v>
      </c>
      <c r="BF3330" s="74">
        <f t="shared" si="5191"/>
        <v>0</v>
      </c>
      <c r="BG3330" s="74">
        <f t="shared" si="5191"/>
        <v>0</v>
      </c>
      <c r="BH3330" s="74">
        <f t="shared" si="5191"/>
        <v>104455</v>
      </c>
      <c r="BI3330" s="74">
        <f t="shared" si="5191"/>
        <v>0</v>
      </c>
      <c r="BJ3330" s="74">
        <f t="shared" si="5191"/>
        <v>0</v>
      </c>
      <c r="BK3330" s="74">
        <f t="shared" si="5191"/>
        <v>0</v>
      </c>
      <c r="BL3330" s="74">
        <f t="shared" si="5191"/>
        <v>0</v>
      </c>
      <c r="BM3330" s="74">
        <f t="shared" si="5191"/>
        <v>0</v>
      </c>
      <c r="BN3330" s="74">
        <f t="shared" ref="BN3330:BT3330" si="5192">SUM(BN3405,BN3542,BN3636,BN3656,BN3694,BN3782,BN3828,BN3874,BN3963,BN4026,BN4066,BN4112,BN4157,BN4201,BN4290,BN4334,BN4380,BN4426,BN4471,BN4516,BN4608,BN3461)</f>
        <v>0</v>
      </c>
      <c r="BO3330" s="74">
        <f t="shared" si="5192"/>
        <v>0</v>
      </c>
      <c r="BP3330" s="74">
        <f t="shared" si="5192"/>
        <v>0</v>
      </c>
      <c r="BQ3330" s="74">
        <f t="shared" si="5192"/>
        <v>0</v>
      </c>
      <c r="BR3330" s="74">
        <v>104455</v>
      </c>
      <c r="BS3330" s="74">
        <v>2250</v>
      </c>
      <c r="BT3330" s="74" t="e">
        <f t="shared" si="5192"/>
        <v>#REF!</v>
      </c>
    </row>
    <row r="3331" spans="1:72" s="50" customFormat="1" x14ac:dyDescent="0.25">
      <c r="A3331" s="64">
        <v>35</v>
      </c>
      <c r="B3331" s="65" t="s">
        <v>56</v>
      </c>
      <c r="C3331" s="58" t="s">
        <v>1537</v>
      </c>
      <c r="D3331" s="58">
        <v>3502000</v>
      </c>
      <c r="E3331" s="113" t="s">
        <v>1683</v>
      </c>
      <c r="F3331" s="58" t="s">
        <v>0</v>
      </c>
      <c r="G3331" s="98" t="s">
        <v>1663</v>
      </c>
      <c r="H3331" s="13" t="s">
        <v>62</v>
      </c>
      <c r="I3331" s="74">
        <f t="shared" ref="I3331:BN3331" si="5193">SUM(I3408)</f>
        <v>0</v>
      </c>
      <c r="J3331" s="74">
        <f t="shared" si="5193"/>
        <v>0</v>
      </c>
      <c r="K3331" s="74">
        <f t="shared" si="5193"/>
        <v>0</v>
      </c>
      <c r="L3331" s="74">
        <f t="shared" si="5193"/>
        <v>0</v>
      </c>
      <c r="M3331" s="74">
        <f t="shared" si="5193"/>
        <v>0</v>
      </c>
      <c r="N3331" s="74">
        <f t="shared" si="5193"/>
        <v>0</v>
      </c>
      <c r="O3331" s="74">
        <f t="shared" si="5193"/>
        <v>0</v>
      </c>
      <c r="P3331" s="74">
        <f t="shared" si="5193"/>
        <v>0</v>
      </c>
      <c r="Q3331" s="74">
        <f t="shared" si="5193"/>
        <v>0</v>
      </c>
      <c r="R3331" s="74">
        <f t="shared" si="5193"/>
        <v>0</v>
      </c>
      <c r="S3331" s="74">
        <f t="shared" si="5193"/>
        <v>0</v>
      </c>
      <c r="T3331" s="74">
        <f t="shared" si="5193"/>
        <v>0</v>
      </c>
      <c r="U3331" s="74">
        <f t="shared" si="5193"/>
        <v>0</v>
      </c>
      <c r="V3331" s="74">
        <f t="shared" si="5193"/>
        <v>0</v>
      </c>
      <c r="W3331" s="74">
        <f t="shared" si="5193"/>
        <v>0</v>
      </c>
      <c r="X3331" s="74">
        <f t="shared" si="5193"/>
        <v>0</v>
      </c>
      <c r="Y3331" s="74">
        <f t="shared" si="5193"/>
        <v>0</v>
      </c>
      <c r="Z3331" s="74">
        <f t="shared" si="5193"/>
        <v>0</v>
      </c>
      <c r="AA3331" s="74">
        <f t="shared" si="5193"/>
        <v>0</v>
      </c>
      <c r="AB3331" s="74">
        <v>0</v>
      </c>
      <c r="AC3331" s="74">
        <v>0</v>
      </c>
      <c r="AD3331" s="74">
        <f t="shared" si="5193"/>
        <v>0</v>
      </c>
      <c r="AE3331" s="74">
        <f t="shared" si="5193"/>
        <v>0</v>
      </c>
      <c r="AF3331" s="74">
        <f t="shared" si="5193"/>
        <v>0</v>
      </c>
      <c r="AG3331" s="74">
        <f t="shared" si="5193"/>
        <v>0</v>
      </c>
      <c r="AH3331" s="74">
        <f t="shared" si="5193"/>
        <v>0</v>
      </c>
      <c r="AI3331" s="74">
        <f t="shared" si="5193"/>
        <v>0</v>
      </c>
      <c r="AJ3331" s="74">
        <f t="shared" si="5193"/>
        <v>0</v>
      </c>
      <c r="AK3331" s="74">
        <f t="shared" si="5193"/>
        <v>0</v>
      </c>
      <c r="AL3331" s="74">
        <f t="shared" si="5193"/>
        <v>0</v>
      </c>
      <c r="AM3331" s="74">
        <f t="shared" si="5193"/>
        <v>0</v>
      </c>
      <c r="AN3331" s="74">
        <f t="shared" si="5193"/>
        <v>0</v>
      </c>
      <c r="AO3331" s="74">
        <f t="shared" si="5193"/>
        <v>0</v>
      </c>
      <c r="AP3331" s="74">
        <f t="shared" si="5193"/>
        <v>0</v>
      </c>
      <c r="AQ3331" s="74">
        <f t="shared" si="5193"/>
        <v>0</v>
      </c>
      <c r="AR3331" s="74">
        <f t="shared" si="5193"/>
        <v>0</v>
      </c>
      <c r="AS3331" s="74">
        <f t="shared" si="5193"/>
        <v>0</v>
      </c>
      <c r="AT3331" s="74">
        <f t="shared" si="5193"/>
        <v>0</v>
      </c>
      <c r="AU3331" s="74">
        <f t="shared" si="5193"/>
        <v>0</v>
      </c>
      <c r="AV3331" s="74">
        <f t="shared" si="5193"/>
        <v>0</v>
      </c>
      <c r="AW3331" s="74">
        <v>0</v>
      </c>
      <c r="AX3331" s="74">
        <v>0</v>
      </c>
      <c r="AY3331" s="74">
        <f t="shared" si="5193"/>
        <v>0</v>
      </c>
      <c r="AZ3331" s="74">
        <f t="shared" si="5193"/>
        <v>100</v>
      </c>
      <c r="BA3331" s="74">
        <f t="shared" si="5193"/>
        <v>0</v>
      </c>
      <c r="BB3331" s="74">
        <f t="shared" si="5193"/>
        <v>0</v>
      </c>
      <c r="BC3331" s="74">
        <f t="shared" si="5193"/>
        <v>0</v>
      </c>
      <c r="BD3331" s="74">
        <f t="shared" si="5193"/>
        <v>0</v>
      </c>
      <c r="BE3331" s="74">
        <f t="shared" si="5193"/>
        <v>100</v>
      </c>
      <c r="BF3331" s="74">
        <f t="shared" si="5193"/>
        <v>0</v>
      </c>
      <c r="BG3331" s="74">
        <f t="shared" si="5193"/>
        <v>0</v>
      </c>
      <c r="BH3331" s="74">
        <f t="shared" si="5193"/>
        <v>100</v>
      </c>
      <c r="BI3331" s="74">
        <f t="shared" si="5193"/>
        <v>0</v>
      </c>
      <c r="BJ3331" s="74">
        <f t="shared" si="5193"/>
        <v>0</v>
      </c>
      <c r="BK3331" s="74">
        <f t="shared" si="5193"/>
        <v>0</v>
      </c>
      <c r="BL3331" s="74">
        <f t="shared" si="5193"/>
        <v>0</v>
      </c>
      <c r="BM3331" s="74">
        <f t="shared" si="5193"/>
        <v>0</v>
      </c>
      <c r="BN3331" s="74">
        <f t="shared" si="5193"/>
        <v>0</v>
      </c>
      <c r="BO3331" s="74">
        <f t="shared" ref="BO3331:BT3331" si="5194">SUM(BO3408)</f>
        <v>0</v>
      </c>
      <c r="BP3331" s="74">
        <f t="shared" si="5194"/>
        <v>0</v>
      </c>
      <c r="BQ3331" s="74">
        <f t="shared" si="5194"/>
        <v>0</v>
      </c>
      <c r="BR3331" s="74">
        <v>100</v>
      </c>
      <c r="BS3331" s="74">
        <v>0</v>
      </c>
      <c r="BT3331" s="74">
        <f t="shared" si="5194"/>
        <v>0</v>
      </c>
    </row>
    <row r="3332" spans="1:72" s="50" customFormat="1" x14ac:dyDescent="0.25">
      <c r="A3332" s="64">
        <v>35</v>
      </c>
      <c r="B3332" s="65" t="s">
        <v>56</v>
      </c>
      <c r="C3332" s="58" t="s">
        <v>1537</v>
      </c>
      <c r="D3332" s="58">
        <v>3502000</v>
      </c>
      <c r="E3332" s="119">
        <v>6148</v>
      </c>
      <c r="F3332" s="58" t="s">
        <v>0</v>
      </c>
      <c r="G3332" s="98" t="s">
        <v>1663</v>
      </c>
      <c r="H3332" s="72" t="s">
        <v>45</v>
      </c>
      <c r="I3332" s="74">
        <f t="shared" ref="I3332:AA3332" si="5195">SUM(I3409,I3500,I3543,I3586,I3637,I3695,I3739,I3783,I3829,I3875,I3917,I3964,I4007,I4067,I4113,I4158,I4202,I4248,I4291,I4335,I4381,I4427,I4472,I4517,I4566,I4609,I4651,I4690)</f>
        <v>194910</v>
      </c>
      <c r="J3332" s="74">
        <f t="shared" si="5195"/>
        <v>107655</v>
      </c>
      <c r="K3332" s="74">
        <f t="shared" si="5195"/>
        <v>0</v>
      </c>
      <c r="L3332" s="74">
        <f t="shared" si="5195"/>
        <v>0</v>
      </c>
      <c r="M3332" s="74">
        <f t="shared" si="5195"/>
        <v>0</v>
      </c>
      <c r="N3332" s="74">
        <f t="shared" si="5195"/>
        <v>0</v>
      </c>
      <c r="O3332" s="74">
        <f t="shared" si="5195"/>
        <v>302565</v>
      </c>
      <c r="P3332" s="74">
        <f t="shared" si="5195"/>
        <v>2000</v>
      </c>
      <c r="Q3332" s="74">
        <f t="shared" si="5195"/>
        <v>2900</v>
      </c>
      <c r="R3332" s="74">
        <f t="shared" si="5195"/>
        <v>107963</v>
      </c>
      <c r="S3332" s="74">
        <f t="shared" si="5195"/>
        <v>0</v>
      </c>
      <c r="T3332" s="74">
        <f t="shared" si="5195"/>
        <v>0</v>
      </c>
      <c r="U3332" s="74">
        <f t="shared" si="5195"/>
        <v>0</v>
      </c>
      <c r="V3332" s="74">
        <f t="shared" si="5195"/>
        <v>0</v>
      </c>
      <c r="W3332" s="74">
        <f t="shared" si="5195"/>
        <v>0</v>
      </c>
      <c r="X3332" s="74">
        <f t="shared" si="5195"/>
        <v>0</v>
      </c>
      <c r="Y3332" s="74">
        <f t="shared" si="5195"/>
        <v>0</v>
      </c>
      <c r="Z3332" s="74">
        <f t="shared" si="5195"/>
        <v>0</v>
      </c>
      <c r="AA3332" s="74">
        <f t="shared" si="5195"/>
        <v>0</v>
      </c>
      <c r="AB3332" s="74">
        <v>112863</v>
      </c>
      <c r="AC3332" s="74">
        <v>189702</v>
      </c>
      <c r="AD3332" s="74">
        <f t="shared" ref="AD3332:AV3332" si="5196">SUM(AD3409,AD3500,AD3543,AD3586,AD3637,AD3695,AD3739,AD3783,AD3829,AD3875,AD3917,AD3964,AD4007,AD4067,AD4113,AD4158,AD4202,AD4248,AD4291,AD4335,AD4381,AD4427,AD4472,AD4517,AD4566,AD4609,AD4651,AD4690)</f>
        <v>210</v>
      </c>
      <c r="AE3332" s="74">
        <f t="shared" si="5196"/>
        <v>0</v>
      </c>
      <c r="AF3332" s="74">
        <f t="shared" si="5196"/>
        <v>0</v>
      </c>
      <c r="AG3332" s="74">
        <f t="shared" si="5196"/>
        <v>0</v>
      </c>
      <c r="AH3332" s="74">
        <f t="shared" si="5196"/>
        <v>0</v>
      </c>
      <c r="AI3332" s="74">
        <f t="shared" si="5196"/>
        <v>0</v>
      </c>
      <c r="AJ3332" s="74">
        <f t="shared" si="5196"/>
        <v>210</v>
      </c>
      <c r="AK3332" s="74">
        <f t="shared" si="5196"/>
        <v>0</v>
      </c>
      <c r="AL3332" s="74">
        <f t="shared" si="5196"/>
        <v>0</v>
      </c>
      <c r="AM3332" s="74">
        <f t="shared" si="5196"/>
        <v>0</v>
      </c>
      <c r="AN3332" s="74">
        <f t="shared" si="5196"/>
        <v>0</v>
      </c>
      <c r="AO3332" s="74">
        <f t="shared" si="5196"/>
        <v>0</v>
      </c>
      <c r="AP3332" s="74">
        <f t="shared" si="5196"/>
        <v>0</v>
      </c>
      <c r="AQ3332" s="74">
        <f t="shared" si="5196"/>
        <v>0</v>
      </c>
      <c r="AR3332" s="74">
        <f t="shared" si="5196"/>
        <v>0</v>
      </c>
      <c r="AS3332" s="74">
        <f t="shared" si="5196"/>
        <v>0</v>
      </c>
      <c r="AT3332" s="74">
        <f t="shared" si="5196"/>
        <v>0</v>
      </c>
      <c r="AU3332" s="74">
        <f t="shared" si="5196"/>
        <v>0</v>
      </c>
      <c r="AV3332" s="74">
        <f t="shared" si="5196"/>
        <v>0</v>
      </c>
      <c r="AW3332" s="74">
        <v>0</v>
      </c>
      <c r="AX3332" s="74">
        <v>210</v>
      </c>
      <c r="AY3332" s="74">
        <f t="shared" ref="AY3332:BQ3332" si="5197">SUM(AY3409,AY3500,AY3543,AY3586,AY3637,AY3695,AY3739,AY3783,AY3829,AY3875,AY3917,AY3964,AY4007,AY4067,AY4113,AY4158,AY4202,AY4248,AY4291,AY4335,AY4381,AY4427,AY4472,AY4517,AY4566,AY4609,AY4651,AY4690)</f>
        <v>42475</v>
      </c>
      <c r="AZ3332" s="74">
        <f t="shared" si="5197"/>
        <v>352352</v>
      </c>
      <c r="BA3332" s="74">
        <f t="shared" si="5197"/>
        <v>0</v>
      </c>
      <c r="BB3332" s="74">
        <f t="shared" si="5197"/>
        <v>0</v>
      </c>
      <c r="BC3332" s="74">
        <f t="shared" si="5197"/>
        <v>0</v>
      </c>
      <c r="BD3332" s="74">
        <f t="shared" si="5197"/>
        <v>0</v>
      </c>
      <c r="BE3332" s="74">
        <f t="shared" si="5197"/>
        <v>394827</v>
      </c>
      <c r="BF3332" s="74">
        <f t="shared" si="5197"/>
        <v>0</v>
      </c>
      <c r="BG3332" s="74">
        <f t="shared" si="5197"/>
        <v>0</v>
      </c>
      <c r="BH3332" s="74">
        <f t="shared" si="5197"/>
        <v>352352</v>
      </c>
      <c r="BI3332" s="74">
        <f t="shared" si="5197"/>
        <v>0</v>
      </c>
      <c r="BJ3332" s="74">
        <f t="shared" si="5197"/>
        <v>0</v>
      </c>
      <c r="BK3332" s="74">
        <f t="shared" si="5197"/>
        <v>0</v>
      </c>
      <c r="BL3332" s="74">
        <f t="shared" si="5197"/>
        <v>0</v>
      </c>
      <c r="BM3332" s="74">
        <f t="shared" si="5197"/>
        <v>0</v>
      </c>
      <c r="BN3332" s="74">
        <f t="shared" si="5197"/>
        <v>0</v>
      </c>
      <c r="BO3332" s="74">
        <f t="shared" si="5197"/>
        <v>0</v>
      </c>
      <c r="BP3332" s="74">
        <f t="shared" si="5197"/>
        <v>0</v>
      </c>
      <c r="BQ3332" s="74">
        <f t="shared" si="5197"/>
        <v>0</v>
      </c>
      <c r="BR3332" s="74">
        <v>352352</v>
      </c>
      <c r="BS3332" s="74">
        <v>42475</v>
      </c>
      <c r="BT3332" s="125" t="e">
        <f>IF(#REF!=0,"-",#REF!/#REF!*100)</f>
        <v>#REF!</v>
      </c>
    </row>
    <row r="3333" spans="1:72" s="50" customFormat="1" ht="15.75" customHeight="1" x14ac:dyDescent="0.25">
      <c r="A3333" s="56" t="s">
        <v>0</v>
      </c>
      <c r="B3333" s="60" t="s">
        <v>0</v>
      </c>
      <c r="C3333" s="60" t="s">
        <v>0</v>
      </c>
      <c r="D3333" s="61" t="s">
        <v>0</v>
      </c>
      <c r="E3333" s="61" t="s">
        <v>0</v>
      </c>
      <c r="F3333" s="61" t="s">
        <v>0</v>
      </c>
      <c r="G3333" s="59" t="s">
        <v>0</v>
      </c>
      <c r="H3333" s="62" t="s">
        <v>97</v>
      </c>
      <c r="I3333" s="33">
        <f t="shared" ref="I3333:X3334" si="5198">SUM(I3334)</f>
        <v>0</v>
      </c>
      <c r="J3333" s="33">
        <f t="shared" si="5198"/>
        <v>0</v>
      </c>
      <c r="K3333" s="33">
        <f t="shared" si="5198"/>
        <v>0</v>
      </c>
      <c r="L3333" s="33">
        <f t="shared" si="5198"/>
        <v>0</v>
      </c>
      <c r="M3333" s="33">
        <f t="shared" si="5198"/>
        <v>0</v>
      </c>
      <c r="N3333" s="33">
        <f t="shared" si="5198"/>
        <v>0</v>
      </c>
      <c r="O3333" s="33">
        <f t="shared" si="5198"/>
        <v>0</v>
      </c>
      <c r="P3333" s="33">
        <f t="shared" si="5198"/>
        <v>0</v>
      </c>
      <c r="Q3333" s="33">
        <f t="shared" si="5198"/>
        <v>0</v>
      </c>
      <c r="R3333" s="33">
        <f t="shared" si="5198"/>
        <v>0</v>
      </c>
      <c r="S3333" s="33">
        <f t="shared" si="5198"/>
        <v>0</v>
      </c>
      <c r="T3333" s="33">
        <f t="shared" si="5198"/>
        <v>0</v>
      </c>
      <c r="U3333" s="33">
        <f t="shared" si="5198"/>
        <v>0</v>
      </c>
      <c r="V3333" s="33">
        <f t="shared" si="5198"/>
        <v>0</v>
      </c>
      <c r="W3333" s="33">
        <f t="shared" si="5198"/>
        <v>0</v>
      </c>
      <c r="X3333" s="33">
        <f t="shared" si="5198"/>
        <v>0</v>
      </c>
      <c r="Y3333" s="33">
        <f t="shared" ref="J3333:AA3334" si="5199">SUM(Y3334)</f>
        <v>0</v>
      </c>
      <c r="Z3333" s="33">
        <f t="shared" si="5199"/>
        <v>0</v>
      </c>
      <c r="AA3333" s="33">
        <f t="shared" si="5199"/>
        <v>0</v>
      </c>
      <c r="AB3333" s="33">
        <v>0</v>
      </c>
      <c r="AC3333" s="33">
        <v>0</v>
      </c>
      <c r="AD3333" s="33">
        <f t="shared" ref="AD3333:AS3334" si="5200">SUM(AD3334)</f>
        <v>0</v>
      </c>
      <c r="AE3333" s="33">
        <f t="shared" si="5200"/>
        <v>0</v>
      </c>
      <c r="AF3333" s="33">
        <f t="shared" si="5200"/>
        <v>0</v>
      </c>
      <c r="AG3333" s="33">
        <f t="shared" si="5200"/>
        <v>0</v>
      </c>
      <c r="AH3333" s="33">
        <f t="shared" si="5200"/>
        <v>0</v>
      </c>
      <c r="AI3333" s="33">
        <f t="shared" si="5200"/>
        <v>0</v>
      </c>
      <c r="AJ3333" s="33">
        <f t="shared" si="5200"/>
        <v>0</v>
      </c>
      <c r="AK3333" s="33">
        <f t="shared" si="5200"/>
        <v>0</v>
      </c>
      <c r="AL3333" s="33">
        <f t="shared" si="5200"/>
        <v>0</v>
      </c>
      <c r="AM3333" s="33">
        <f t="shared" si="5200"/>
        <v>0</v>
      </c>
      <c r="AN3333" s="33">
        <f t="shared" si="5200"/>
        <v>0</v>
      </c>
      <c r="AO3333" s="33">
        <f t="shared" si="5200"/>
        <v>0</v>
      </c>
      <c r="AP3333" s="33">
        <f t="shared" si="5200"/>
        <v>0</v>
      </c>
      <c r="AQ3333" s="33">
        <f t="shared" si="5200"/>
        <v>0</v>
      </c>
      <c r="AR3333" s="33">
        <f t="shared" si="5200"/>
        <v>0</v>
      </c>
      <c r="AS3333" s="33">
        <f t="shared" si="5200"/>
        <v>0</v>
      </c>
      <c r="AT3333" s="33">
        <f t="shared" ref="AE3333:AV3334" si="5201">SUM(AT3334)</f>
        <v>0</v>
      </c>
      <c r="AU3333" s="33">
        <f t="shared" si="5201"/>
        <v>0</v>
      </c>
      <c r="AV3333" s="33">
        <f t="shared" si="5201"/>
        <v>0</v>
      </c>
      <c r="AW3333" s="33">
        <v>0</v>
      </c>
      <c r="AX3333" s="33">
        <v>0</v>
      </c>
      <c r="AY3333" s="33">
        <f t="shared" ref="AY3333:BN3334" si="5202">SUM(AY3334)</f>
        <v>0</v>
      </c>
      <c r="AZ3333" s="33">
        <f t="shared" si="5202"/>
        <v>0</v>
      </c>
      <c r="BA3333" s="33">
        <f t="shared" si="5202"/>
        <v>0</v>
      </c>
      <c r="BB3333" s="33">
        <f t="shared" si="5202"/>
        <v>0</v>
      </c>
      <c r="BC3333" s="33">
        <f t="shared" si="5202"/>
        <v>0</v>
      </c>
      <c r="BD3333" s="33">
        <f t="shared" si="5202"/>
        <v>0</v>
      </c>
      <c r="BE3333" s="33">
        <f t="shared" si="5202"/>
        <v>0</v>
      </c>
      <c r="BF3333" s="33">
        <f t="shared" si="5202"/>
        <v>0</v>
      </c>
      <c r="BG3333" s="33">
        <f t="shared" si="5202"/>
        <v>0</v>
      </c>
      <c r="BH3333" s="33">
        <f t="shared" si="5202"/>
        <v>0</v>
      </c>
      <c r="BI3333" s="33">
        <f t="shared" si="5202"/>
        <v>0</v>
      </c>
      <c r="BJ3333" s="33">
        <f t="shared" si="5202"/>
        <v>0</v>
      </c>
      <c r="BK3333" s="33">
        <f t="shared" si="5202"/>
        <v>0</v>
      </c>
      <c r="BL3333" s="33">
        <f t="shared" si="5202"/>
        <v>0</v>
      </c>
      <c r="BM3333" s="33">
        <f t="shared" si="5202"/>
        <v>0</v>
      </c>
      <c r="BN3333" s="33">
        <f t="shared" si="5202"/>
        <v>0</v>
      </c>
      <c r="BO3333" s="33">
        <f t="shared" ref="AZ3333:BQ3334" si="5203">SUM(BO3334)</f>
        <v>0</v>
      </c>
      <c r="BP3333" s="33">
        <f t="shared" si="5203"/>
        <v>0</v>
      </c>
      <c r="BQ3333" s="33">
        <f t="shared" si="5203"/>
        <v>0</v>
      </c>
      <c r="BR3333" s="33">
        <v>0</v>
      </c>
      <c r="BS3333" s="33">
        <v>0</v>
      </c>
      <c r="BT3333" s="11" t="e">
        <f>IF(#REF!=0,"-",#REF!/#REF!*100)</f>
        <v>#REF!</v>
      </c>
    </row>
    <row r="3334" spans="1:72" s="50" customFormat="1" x14ac:dyDescent="0.25">
      <c r="A3334" s="64">
        <v>35</v>
      </c>
      <c r="B3334" s="65" t="s">
        <v>56</v>
      </c>
      <c r="C3334" s="58" t="s">
        <v>1537</v>
      </c>
      <c r="D3334" s="58">
        <v>3502000</v>
      </c>
      <c r="E3334" s="61" t="s">
        <v>1559</v>
      </c>
      <c r="F3334" s="61" t="s">
        <v>0</v>
      </c>
      <c r="G3334" s="59" t="s">
        <v>0</v>
      </c>
      <c r="H3334" s="59" t="s">
        <v>99</v>
      </c>
      <c r="I3334" s="34">
        <f t="shared" si="5198"/>
        <v>0</v>
      </c>
      <c r="J3334" s="34">
        <f t="shared" si="5199"/>
        <v>0</v>
      </c>
      <c r="K3334" s="34">
        <f t="shared" si="5199"/>
        <v>0</v>
      </c>
      <c r="L3334" s="34">
        <f t="shared" si="5199"/>
        <v>0</v>
      </c>
      <c r="M3334" s="34">
        <f t="shared" si="5199"/>
        <v>0</v>
      </c>
      <c r="N3334" s="34">
        <f t="shared" si="5199"/>
        <v>0</v>
      </c>
      <c r="O3334" s="34">
        <f t="shared" si="5199"/>
        <v>0</v>
      </c>
      <c r="P3334" s="34">
        <f t="shared" si="5199"/>
        <v>0</v>
      </c>
      <c r="Q3334" s="34">
        <f t="shared" si="5199"/>
        <v>0</v>
      </c>
      <c r="R3334" s="34">
        <f t="shared" si="5199"/>
        <v>0</v>
      </c>
      <c r="S3334" s="34">
        <f t="shared" si="5199"/>
        <v>0</v>
      </c>
      <c r="T3334" s="34">
        <f t="shared" si="5199"/>
        <v>0</v>
      </c>
      <c r="U3334" s="34">
        <f t="shared" si="5199"/>
        <v>0</v>
      </c>
      <c r="V3334" s="34">
        <f t="shared" si="5199"/>
        <v>0</v>
      </c>
      <c r="W3334" s="34">
        <f t="shared" si="5199"/>
        <v>0</v>
      </c>
      <c r="X3334" s="34">
        <f t="shared" si="5199"/>
        <v>0</v>
      </c>
      <c r="Y3334" s="34">
        <f t="shared" si="5199"/>
        <v>0</v>
      </c>
      <c r="Z3334" s="34">
        <f t="shared" si="5199"/>
        <v>0</v>
      </c>
      <c r="AA3334" s="34">
        <f t="shared" si="5199"/>
        <v>0</v>
      </c>
      <c r="AB3334" s="34">
        <v>0</v>
      </c>
      <c r="AC3334" s="34">
        <v>0</v>
      </c>
      <c r="AD3334" s="34">
        <f t="shared" si="5200"/>
        <v>0</v>
      </c>
      <c r="AE3334" s="34">
        <f t="shared" si="5201"/>
        <v>0</v>
      </c>
      <c r="AF3334" s="34">
        <f t="shared" si="5201"/>
        <v>0</v>
      </c>
      <c r="AG3334" s="34">
        <f t="shared" si="5201"/>
        <v>0</v>
      </c>
      <c r="AH3334" s="34">
        <f t="shared" si="5201"/>
        <v>0</v>
      </c>
      <c r="AI3334" s="34">
        <f t="shared" si="5201"/>
        <v>0</v>
      </c>
      <c r="AJ3334" s="34">
        <f t="shared" si="5201"/>
        <v>0</v>
      </c>
      <c r="AK3334" s="34">
        <f t="shared" si="5201"/>
        <v>0</v>
      </c>
      <c r="AL3334" s="34">
        <f t="shared" si="5201"/>
        <v>0</v>
      </c>
      <c r="AM3334" s="34">
        <f t="shared" si="5201"/>
        <v>0</v>
      </c>
      <c r="AN3334" s="34">
        <f t="shared" si="5201"/>
        <v>0</v>
      </c>
      <c r="AO3334" s="34">
        <f t="shared" si="5201"/>
        <v>0</v>
      </c>
      <c r="AP3334" s="34">
        <f t="shared" si="5201"/>
        <v>0</v>
      </c>
      <c r="AQ3334" s="34">
        <f t="shared" si="5201"/>
        <v>0</v>
      </c>
      <c r="AR3334" s="34">
        <f t="shared" si="5201"/>
        <v>0</v>
      </c>
      <c r="AS3334" s="34">
        <f t="shared" si="5201"/>
        <v>0</v>
      </c>
      <c r="AT3334" s="34">
        <f t="shared" si="5201"/>
        <v>0</v>
      </c>
      <c r="AU3334" s="34">
        <f t="shared" si="5201"/>
        <v>0</v>
      </c>
      <c r="AV3334" s="34">
        <f t="shared" si="5201"/>
        <v>0</v>
      </c>
      <c r="AW3334" s="34">
        <v>0</v>
      </c>
      <c r="AX3334" s="34">
        <v>0</v>
      </c>
      <c r="AY3334" s="34">
        <f t="shared" si="5202"/>
        <v>0</v>
      </c>
      <c r="AZ3334" s="34">
        <f t="shared" si="5203"/>
        <v>0</v>
      </c>
      <c r="BA3334" s="34">
        <f t="shared" si="5203"/>
        <v>0</v>
      </c>
      <c r="BB3334" s="34">
        <f t="shared" si="5203"/>
        <v>0</v>
      </c>
      <c r="BC3334" s="34">
        <f t="shared" si="5203"/>
        <v>0</v>
      </c>
      <c r="BD3334" s="34">
        <f t="shared" si="5203"/>
        <v>0</v>
      </c>
      <c r="BE3334" s="34">
        <f t="shared" si="5203"/>
        <v>0</v>
      </c>
      <c r="BF3334" s="34">
        <f t="shared" si="5203"/>
        <v>0</v>
      </c>
      <c r="BG3334" s="34">
        <f t="shared" si="5203"/>
        <v>0</v>
      </c>
      <c r="BH3334" s="34">
        <f t="shared" si="5203"/>
        <v>0</v>
      </c>
      <c r="BI3334" s="34">
        <f t="shared" si="5203"/>
        <v>0</v>
      </c>
      <c r="BJ3334" s="34">
        <f t="shared" si="5203"/>
        <v>0</v>
      </c>
      <c r="BK3334" s="34">
        <f t="shared" si="5203"/>
        <v>0</v>
      </c>
      <c r="BL3334" s="34">
        <f t="shared" si="5203"/>
        <v>0</v>
      </c>
      <c r="BM3334" s="34">
        <f t="shared" si="5203"/>
        <v>0</v>
      </c>
      <c r="BN3334" s="34">
        <f t="shared" si="5203"/>
        <v>0</v>
      </c>
      <c r="BO3334" s="34">
        <f t="shared" si="5203"/>
        <v>0</v>
      </c>
      <c r="BP3334" s="34">
        <f t="shared" si="5203"/>
        <v>0</v>
      </c>
      <c r="BQ3334" s="34">
        <f t="shared" si="5203"/>
        <v>0</v>
      </c>
      <c r="BR3334" s="34">
        <v>0</v>
      </c>
      <c r="BS3334" s="34">
        <v>0</v>
      </c>
      <c r="BT3334" s="12" t="e">
        <f>IF(#REF!=0,"-",#REF!/#REF!*100)</f>
        <v>#REF!</v>
      </c>
    </row>
    <row r="3335" spans="1:72" s="97" customFormat="1" ht="22.5" x14ac:dyDescent="0.25">
      <c r="A3335" s="92">
        <v>35</v>
      </c>
      <c r="B3335" s="93" t="s">
        <v>56</v>
      </c>
      <c r="C3335" s="94" t="s">
        <v>1537</v>
      </c>
      <c r="D3335" s="94">
        <v>3502000</v>
      </c>
      <c r="E3335" s="120">
        <v>6151</v>
      </c>
      <c r="F3335" s="94" t="s">
        <v>0</v>
      </c>
      <c r="G3335" s="98" t="s">
        <v>1663</v>
      </c>
      <c r="H3335" s="95" t="s">
        <v>101</v>
      </c>
      <c r="I3335" s="96">
        <v>0</v>
      </c>
      <c r="J3335" s="96"/>
      <c r="K3335" s="96"/>
      <c r="L3335" s="96"/>
      <c r="M3335" s="96"/>
      <c r="N3335" s="96"/>
      <c r="O3335" s="96">
        <f t="shared" si="5098"/>
        <v>0</v>
      </c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>
        <v>0</v>
      </c>
      <c r="AC3335" s="96">
        <v>0</v>
      </c>
      <c r="AD3335" s="96">
        <v>0</v>
      </c>
      <c r="AE3335" s="96"/>
      <c r="AF3335" s="96"/>
      <c r="AG3335" s="96"/>
      <c r="AH3335" s="96"/>
      <c r="AI3335" s="96"/>
      <c r="AJ3335" s="96">
        <f t="shared" si="5099"/>
        <v>0</v>
      </c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>
        <v>0</v>
      </c>
      <c r="AX3335" s="96">
        <v>0</v>
      </c>
      <c r="AY3335" s="96">
        <v>0</v>
      </c>
      <c r="AZ3335" s="96"/>
      <c r="BA3335" s="96"/>
      <c r="BB3335" s="96"/>
      <c r="BC3335" s="96"/>
      <c r="BD3335" s="96"/>
      <c r="BE3335" s="96">
        <f t="shared" si="5100"/>
        <v>0</v>
      </c>
      <c r="BF3335" s="96"/>
      <c r="BG3335" s="96"/>
      <c r="BH3335" s="96"/>
      <c r="BI3335" s="96"/>
      <c r="BJ3335" s="96"/>
      <c r="BK3335" s="96"/>
      <c r="BL3335" s="96"/>
      <c r="BM3335" s="96"/>
      <c r="BN3335" s="96"/>
      <c r="BO3335" s="96"/>
      <c r="BP3335" s="96"/>
      <c r="BQ3335" s="96"/>
      <c r="BR3335" s="96">
        <v>0</v>
      </c>
      <c r="BS3335" s="96">
        <v>0</v>
      </c>
      <c r="BT3335" s="125" t="e">
        <f>IF(#REF!=0,"-",#REF!/#REF!*100)</f>
        <v>#REF!</v>
      </c>
    </row>
    <row r="3336" spans="1:72" s="50" customFormat="1" ht="33.75" x14ac:dyDescent="0.25">
      <c r="A3336" s="56" t="s">
        <v>0</v>
      </c>
      <c r="B3336" s="60" t="s">
        <v>0</v>
      </c>
      <c r="C3336" s="60" t="s">
        <v>0</v>
      </c>
      <c r="D3336" s="61" t="s">
        <v>0</v>
      </c>
      <c r="E3336" s="61" t="s">
        <v>0</v>
      </c>
      <c r="F3336" s="61" t="s">
        <v>0</v>
      </c>
      <c r="G3336" s="59" t="s">
        <v>0</v>
      </c>
      <c r="H3336" s="62" t="s">
        <v>125</v>
      </c>
      <c r="I3336" s="33">
        <f t="shared" ref="I3336:X3337" si="5204">SUM(I3337)</f>
        <v>100</v>
      </c>
      <c r="J3336" s="33">
        <f t="shared" si="5204"/>
        <v>0</v>
      </c>
      <c r="K3336" s="33">
        <f t="shared" si="5204"/>
        <v>0</v>
      </c>
      <c r="L3336" s="33">
        <f t="shared" si="5204"/>
        <v>0</v>
      </c>
      <c r="M3336" s="33">
        <f t="shared" si="5204"/>
        <v>0</v>
      </c>
      <c r="N3336" s="33">
        <f t="shared" si="5204"/>
        <v>0</v>
      </c>
      <c r="O3336" s="33">
        <f t="shared" si="5204"/>
        <v>100</v>
      </c>
      <c r="P3336" s="33">
        <f t="shared" si="5204"/>
        <v>0</v>
      </c>
      <c r="Q3336" s="33">
        <f t="shared" si="5204"/>
        <v>0</v>
      </c>
      <c r="R3336" s="33">
        <f t="shared" si="5204"/>
        <v>0</v>
      </c>
      <c r="S3336" s="33">
        <f t="shared" si="5204"/>
        <v>0</v>
      </c>
      <c r="T3336" s="33">
        <f t="shared" si="5204"/>
        <v>0</v>
      </c>
      <c r="U3336" s="33">
        <f t="shared" si="5204"/>
        <v>0</v>
      </c>
      <c r="V3336" s="33">
        <f t="shared" si="5204"/>
        <v>0</v>
      </c>
      <c r="W3336" s="33">
        <f t="shared" si="5204"/>
        <v>0</v>
      </c>
      <c r="X3336" s="33">
        <f t="shared" si="5204"/>
        <v>0</v>
      </c>
      <c r="Y3336" s="33">
        <f t="shared" ref="J3336:AA3337" si="5205">SUM(Y3337)</f>
        <v>0</v>
      </c>
      <c r="Z3336" s="33">
        <f t="shared" si="5205"/>
        <v>0</v>
      </c>
      <c r="AA3336" s="33">
        <f t="shared" si="5205"/>
        <v>0</v>
      </c>
      <c r="AB3336" s="33">
        <v>0</v>
      </c>
      <c r="AC3336" s="33">
        <v>100</v>
      </c>
      <c r="AD3336" s="33">
        <f t="shared" ref="AD3336:AS3337" si="5206">SUM(AD3337)</f>
        <v>0</v>
      </c>
      <c r="AE3336" s="33">
        <f t="shared" si="5206"/>
        <v>0</v>
      </c>
      <c r="AF3336" s="33">
        <f t="shared" si="5206"/>
        <v>0</v>
      </c>
      <c r="AG3336" s="33">
        <f t="shared" si="5206"/>
        <v>0</v>
      </c>
      <c r="AH3336" s="33">
        <f t="shared" si="5206"/>
        <v>0</v>
      </c>
      <c r="AI3336" s="33">
        <f t="shared" si="5206"/>
        <v>0</v>
      </c>
      <c r="AJ3336" s="33">
        <f t="shared" si="5206"/>
        <v>0</v>
      </c>
      <c r="AK3336" s="33">
        <f t="shared" si="5206"/>
        <v>0</v>
      </c>
      <c r="AL3336" s="33">
        <f t="shared" si="5206"/>
        <v>0</v>
      </c>
      <c r="AM3336" s="33">
        <f t="shared" si="5206"/>
        <v>0</v>
      </c>
      <c r="AN3336" s="33">
        <f t="shared" si="5206"/>
        <v>0</v>
      </c>
      <c r="AO3336" s="33">
        <f t="shared" si="5206"/>
        <v>0</v>
      </c>
      <c r="AP3336" s="33">
        <f t="shared" si="5206"/>
        <v>0</v>
      </c>
      <c r="AQ3336" s="33">
        <f t="shared" si="5206"/>
        <v>0</v>
      </c>
      <c r="AR3336" s="33">
        <f t="shared" si="5206"/>
        <v>0</v>
      </c>
      <c r="AS3336" s="33">
        <f t="shared" si="5206"/>
        <v>0</v>
      </c>
      <c r="AT3336" s="33">
        <f t="shared" ref="AE3336:AV3337" si="5207">SUM(AT3337)</f>
        <v>0</v>
      </c>
      <c r="AU3336" s="33">
        <f t="shared" si="5207"/>
        <v>0</v>
      </c>
      <c r="AV3336" s="33">
        <f t="shared" si="5207"/>
        <v>0</v>
      </c>
      <c r="AW3336" s="33">
        <v>0</v>
      </c>
      <c r="AX3336" s="33">
        <v>0</v>
      </c>
      <c r="AY3336" s="33">
        <f t="shared" ref="AY3336:BN3337" si="5208">SUM(AY3337)</f>
        <v>0</v>
      </c>
      <c r="AZ3336" s="33">
        <f t="shared" si="5208"/>
        <v>0</v>
      </c>
      <c r="BA3336" s="33">
        <f t="shared" si="5208"/>
        <v>0</v>
      </c>
      <c r="BB3336" s="33">
        <f t="shared" si="5208"/>
        <v>0</v>
      </c>
      <c r="BC3336" s="33">
        <f t="shared" si="5208"/>
        <v>0</v>
      </c>
      <c r="BD3336" s="33">
        <f t="shared" si="5208"/>
        <v>0</v>
      </c>
      <c r="BE3336" s="33">
        <f t="shared" si="5208"/>
        <v>0</v>
      </c>
      <c r="BF3336" s="33">
        <f t="shared" si="5208"/>
        <v>0</v>
      </c>
      <c r="BG3336" s="33">
        <f t="shared" si="5208"/>
        <v>0</v>
      </c>
      <c r="BH3336" s="33">
        <f t="shared" si="5208"/>
        <v>0</v>
      </c>
      <c r="BI3336" s="33">
        <f t="shared" si="5208"/>
        <v>0</v>
      </c>
      <c r="BJ3336" s="33">
        <f t="shared" si="5208"/>
        <v>0</v>
      </c>
      <c r="BK3336" s="33">
        <f t="shared" si="5208"/>
        <v>0</v>
      </c>
      <c r="BL3336" s="33">
        <f t="shared" si="5208"/>
        <v>0</v>
      </c>
      <c r="BM3336" s="33">
        <f t="shared" si="5208"/>
        <v>0</v>
      </c>
      <c r="BN3336" s="33">
        <f t="shared" si="5208"/>
        <v>0</v>
      </c>
      <c r="BO3336" s="33">
        <f t="shared" ref="AZ3336:BQ3337" si="5209">SUM(BO3337)</f>
        <v>0</v>
      </c>
      <c r="BP3336" s="33">
        <f t="shared" si="5209"/>
        <v>0</v>
      </c>
      <c r="BQ3336" s="33">
        <f t="shared" si="5209"/>
        <v>0</v>
      </c>
      <c r="BR3336" s="33">
        <v>0</v>
      </c>
      <c r="BS3336" s="33">
        <v>0</v>
      </c>
      <c r="BT3336" s="11" t="e">
        <f>IF(#REF!=0,"-",#REF!/#REF!*100)</f>
        <v>#REF!</v>
      </c>
    </row>
    <row r="3337" spans="1:72" s="50" customFormat="1" x14ac:dyDescent="0.25">
      <c r="A3337" s="64">
        <v>35</v>
      </c>
      <c r="B3337" s="65" t="s">
        <v>56</v>
      </c>
      <c r="C3337" s="58" t="s">
        <v>1537</v>
      </c>
      <c r="D3337" s="58">
        <v>3502000</v>
      </c>
      <c r="E3337" s="61" t="s">
        <v>1560</v>
      </c>
      <c r="F3337" s="61" t="s">
        <v>0</v>
      </c>
      <c r="G3337" s="59" t="s">
        <v>0</v>
      </c>
      <c r="H3337" s="59" t="s">
        <v>127</v>
      </c>
      <c r="I3337" s="34">
        <f t="shared" si="5204"/>
        <v>100</v>
      </c>
      <c r="J3337" s="34">
        <f t="shared" si="5205"/>
        <v>0</v>
      </c>
      <c r="K3337" s="34">
        <f t="shared" si="5205"/>
        <v>0</v>
      </c>
      <c r="L3337" s="34">
        <f t="shared" si="5205"/>
        <v>0</v>
      </c>
      <c r="M3337" s="34">
        <f t="shared" si="5205"/>
        <v>0</v>
      </c>
      <c r="N3337" s="34">
        <f t="shared" si="5205"/>
        <v>0</v>
      </c>
      <c r="O3337" s="34">
        <f t="shared" si="5205"/>
        <v>100</v>
      </c>
      <c r="P3337" s="34">
        <f t="shared" si="5205"/>
        <v>0</v>
      </c>
      <c r="Q3337" s="34">
        <f t="shared" si="5205"/>
        <v>0</v>
      </c>
      <c r="R3337" s="34">
        <f t="shared" si="5205"/>
        <v>0</v>
      </c>
      <c r="S3337" s="34">
        <f t="shared" si="5205"/>
        <v>0</v>
      </c>
      <c r="T3337" s="34">
        <f t="shared" si="5205"/>
        <v>0</v>
      </c>
      <c r="U3337" s="34">
        <f t="shared" si="5205"/>
        <v>0</v>
      </c>
      <c r="V3337" s="34">
        <f t="shared" si="5205"/>
        <v>0</v>
      </c>
      <c r="W3337" s="34">
        <f t="shared" si="5205"/>
        <v>0</v>
      </c>
      <c r="X3337" s="34">
        <f t="shared" si="5205"/>
        <v>0</v>
      </c>
      <c r="Y3337" s="34">
        <f t="shared" si="5205"/>
        <v>0</v>
      </c>
      <c r="Z3337" s="34">
        <f t="shared" si="5205"/>
        <v>0</v>
      </c>
      <c r="AA3337" s="34">
        <f t="shared" si="5205"/>
        <v>0</v>
      </c>
      <c r="AB3337" s="34">
        <v>0</v>
      </c>
      <c r="AC3337" s="34">
        <v>100</v>
      </c>
      <c r="AD3337" s="34">
        <f t="shared" si="5206"/>
        <v>0</v>
      </c>
      <c r="AE3337" s="34">
        <f t="shared" si="5207"/>
        <v>0</v>
      </c>
      <c r="AF3337" s="34">
        <f t="shared" si="5207"/>
        <v>0</v>
      </c>
      <c r="AG3337" s="34">
        <f t="shared" si="5207"/>
        <v>0</v>
      </c>
      <c r="AH3337" s="34">
        <f t="shared" si="5207"/>
        <v>0</v>
      </c>
      <c r="AI3337" s="34">
        <f t="shared" si="5207"/>
        <v>0</v>
      </c>
      <c r="AJ3337" s="34">
        <f t="shared" si="5207"/>
        <v>0</v>
      </c>
      <c r="AK3337" s="34">
        <f t="shared" si="5207"/>
        <v>0</v>
      </c>
      <c r="AL3337" s="34">
        <f t="shared" si="5207"/>
        <v>0</v>
      </c>
      <c r="AM3337" s="34">
        <f t="shared" si="5207"/>
        <v>0</v>
      </c>
      <c r="AN3337" s="34">
        <f t="shared" si="5207"/>
        <v>0</v>
      </c>
      <c r="AO3337" s="34">
        <f t="shared" si="5207"/>
        <v>0</v>
      </c>
      <c r="AP3337" s="34">
        <f t="shared" si="5207"/>
        <v>0</v>
      </c>
      <c r="AQ3337" s="34">
        <f t="shared" si="5207"/>
        <v>0</v>
      </c>
      <c r="AR3337" s="34">
        <f t="shared" si="5207"/>
        <v>0</v>
      </c>
      <c r="AS3337" s="34">
        <f t="shared" si="5207"/>
        <v>0</v>
      </c>
      <c r="AT3337" s="34">
        <f t="shared" si="5207"/>
        <v>0</v>
      </c>
      <c r="AU3337" s="34">
        <f t="shared" si="5207"/>
        <v>0</v>
      </c>
      <c r="AV3337" s="34">
        <f t="shared" si="5207"/>
        <v>0</v>
      </c>
      <c r="AW3337" s="34">
        <v>0</v>
      </c>
      <c r="AX3337" s="34">
        <v>0</v>
      </c>
      <c r="AY3337" s="34">
        <f t="shared" si="5208"/>
        <v>0</v>
      </c>
      <c r="AZ3337" s="34">
        <f t="shared" si="5209"/>
        <v>0</v>
      </c>
      <c r="BA3337" s="34">
        <f t="shared" si="5209"/>
        <v>0</v>
      </c>
      <c r="BB3337" s="34">
        <f t="shared" si="5209"/>
        <v>0</v>
      </c>
      <c r="BC3337" s="34">
        <f t="shared" si="5209"/>
        <v>0</v>
      </c>
      <c r="BD3337" s="34">
        <f t="shared" si="5209"/>
        <v>0</v>
      </c>
      <c r="BE3337" s="34">
        <f t="shared" si="5209"/>
        <v>0</v>
      </c>
      <c r="BF3337" s="34">
        <f t="shared" si="5209"/>
        <v>0</v>
      </c>
      <c r="BG3337" s="34">
        <f t="shared" si="5209"/>
        <v>0</v>
      </c>
      <c r="BH3337" s="34">
        <f t="shared" si="5209"/>
        <v>0</v>
      </c>
      <c r="BI3337" s="34">
        <f t="shared" si="5209"/>
        <v>0</v>
      </c>
      <c r="BJ3337" s="34">
        <f t="shared" si="5209"/>
        <v>0</v>
      </c>
      <c r="BK3337" s="34">
        <f t="shared" si="5209"/>
        <v>0</v>
      </c>
      <c r="BL3337" s="34">
        <f t="shared" si="5209"/>
        <v>0</v>
      </c>
      <c r="BM3337" s="34">
        <f t="shared" si="5209"/>
        <v>0</v>
      </c>
      <c r="BN3337" s="34">
        <f t="shared" si="5209"/>
        <v>0</v>
      </c>
      <c r="BO3337" s="34">
        <f t="shared" si="5209"/>
        <v>0</v>
      </c>
      <c r="BP3337" s="34">
        <f t="shared" si="5209"/>
        <v>0</v>
      </c>
      <c r="BQ3337" s="34">
        <f t="shared" si="5209"/>
        <v>0</v>
      </c>
      <c r="BR3337" s="34">
        <v>0</v>
      </c>
      <c r="BS3337" s="34">
        <v>0</v>
      </c>
      <c r="BT3337" s="12" t="e">
        <f>IF(#REF!=0,"-",#REF!/#REF!*100)</f>
        <v>#REF!</v>
      </c>
    </row>
    <row r="3338" spans="1:72" s="50" customFormat="1" x14ac:dyDescent="0.25">
      <c r="A3338" s="64">
        <v>35</v>
      </c>
      <c r="B3338" s="65" t="s">
        <v>56</v>
      </c>
      <c r="C3338" s="58" t="s">
        <v>1537</v>
      </c>
      <c r="D3338" s="58">
        <v>3502000</v>
      </c>
      <c r="E3338" s="119">
        <v>6163</v>
      </c>
      <c r="F3338" s="58" t="s">
        <v>0</v>
      </c>
      <c r="G3338" s="98" t="s">
        <v>1663</v>
      </c>
      <c r="H3338" s="72" t="s">
        <v>128</v>
      </c>
      <c r="I3338" s="74">
        <f t="shared" ref="I3338:AA3338" si="5210">SUM(I3589,I4520)</f>
        <v>100</v>
      </c>
      <c r="J3338" s="74">
        <f t="shared" si="5210"/>
        <v>0</v>
      </c>
      <c r="K3338" s="74">
        <f t="shared" si="5210"/>
        <v>0</v>
      </c>
      <c r="L3338" s="74">
        <f t="shared" si="5210"/>
        <v>0</v>
      </c>
      <c r="M3338" s="74">
        <f t="shared" si="5210"/>
        <v>0</v>
      </c>
      <c r="N3338" s="74">
        <f t="shared" si="5210"/>
        <v>0</v>
      </c>
      <c r="O3338" s="74">
        <f t="shared" si="5210"/>
        <v>100</v>
      </c>
      <c r="P3338" s="74">
        <f t="shared" si="5210"/>
        <v>0</v>
      </c>
      <c r="Q3338" s="74">
        <f t="shared" si="5210"/>
        <v>0</v>
      </c>
      <c r="R3338" s="74">
        <f t="shared" si="5210"/>
        <v>0</v>
      </c>
      <c r="S3338" s="74">
        <f t="shared" si="5210"/>
        <v>0</v>
      </c>
      <c r="T3338" s="74">
        <f t="shared" si="5210"/>
        <v>0</v>
      </c>
      <c r="U3338" s="74">
        <f t="shared" si="5210"/>
        <v>0</v>
      </c>
      <c r="V3338" s="74">
        <f t="shared" si="5210"/>
        <v>0</v>
      </c>
      <c r="W3338" s="74">
        <f t="shared" si="5210"/>
        <v>0</v>
      </c>
      <c r="X3338" s="74">
        <f t="shared" si="5210"/>
        <v>0</v>
      </c>
      <c r="Y3338" s="74">
        <f t="shared" si="5210"/>
        <v>0</v>
      </c>
      <c r="Z3338" s="74">
        <f t="shared" si="5210"/>
        <v>0</v>
      </c>
      <c r="AA3338" s="74">
        <f t="shared" si="5210"/>
        <v>0</v>
      </c>
      <c r="AB3338" s="74">
        <v>0</v>
      </c>
      <c r="AC3338" s="74">
        <v>100</v>
      </c>
      <c r="AD3338" s="74">
        <f t="shared" ref="AD3338:AV3338" si="5211">SUM(AD3589,AD4520)</f>
        <v>0</v>
      </c>
      <c r="AE3338" s="74">
        <f t="shared" si="5211"/>
        <v>0</v>
      </c>
      <c r="AF3338" s="74">
        <f t="shared" si="5211"/>
        <v>0</v>
      </c>
      <c r="AG3338" s="74">
        <f t="shared" si="5211"/>
        <v>0</v>
      </c>
      <c r="AH3338" s="74">
        <f t="shared" si="5211"/>
        <v>0</v>
      </c>
      <c r="AI3338" s="74">
        <f t="shared" si="5211"/>
        <v>0</v>
      </c>
      <c r="AJ3338" s="74">
        <f t="shared" si="5211"/>
        <v>0</v>
      </c>
      <c r="AK3338" s="74">
        <f t="shared" si="5211"/>
        <v>0</v>
      </c>
      <c r="AL3338" s="74">
        <f t="shared" si="5211"/>
        <v>0</v>
      </c>
      <c r="AM3338" s="74">
        <f t="shared" si="5211"/>
        <v>0</v>
      </c>
      <c r="AN3338" s="74">
        <f t="shared" si="5211"/>
        <v>0</v>
      </c>
      <c r="AO3338" s="74">
        <f t="shared" si="5211"/>
        <v>0</v>
      </c>
      <c r="AP3338" s="74">
        <f t="shared" si="5211"/>
        <v>0</v>
      </c>
      <c r="AQ3338" s="74">
        <f t="shared" si="5211"/>
        <v>0</v>
      </c>
      <c r="AR3338" s="74">
        <f t="shared" si="5211"/>
        <v>0</v>
      </c>
      <c r="AS3338" s="74">
        <f t="shared" si="5211"/>
        <v>0</v>
      </c>
      <c r="AT3338" s="74">
        <f t="shared" si="5211"/>
        <v>0</v>
      </c>
      <c r="AU3338" s="74">
        <f t="shared" si="5211"/>
        <v>0</v>
      </c>
      <c r="AV3338" s="74">
        <f t="shared" si="5211"/>
        <v>0</v>
      </c>
      <c r="AW3338" s="74">
        <v>0</v>
      </c>
      <c r="AX3338" s="74">
        <v>0</v>
      </c>
      <c r="AY3338" s="74">
        <f t="shared" ref="AY3338:BQ3338" si="5212">SUM(AY3589,AY4520)</f>
        <v>0</v>
      </c>
      <c r="AZ3338" s="74">
        <f t="shared" si="5212"/>
        <v>0</v>
      </c>
      <c r="BA3338" s="74">
        <f t="shared" si="5212"/>
        <v>0</v>
      </c>
      <c r="BB3338" s="74">
        <f t="shared" si="5212"/>
        <v>0</v>
      </c>
      <c r="BC3338" s="74">
        <f t="shared" si="5212"/>
        <v>0</v>
      </c>
      <c r="BD3338" s="74">
        <f t="shared" si="5212"/>
        <v>0</v>
      </c>
      <c r="BE3338" s="74">
        <f t="shared" si="5212"/>
        <v>0</v>
      </c>
      <c r="BF3338" s="74">
        <f t="shared" si="5212"/>
        <v>0</v>
      </c>
      <c r="BG3338" s="74">
        <f t="shared" si="5212"/>
        <v>0</v>
      </c>
      <c r="BH3338" s="74">
        <f t="shared" si="5212"/>
        <v>0</v>
      </c>
      <c r="BI3338" s="74">
        <f t="shared" si="5212"/>
        <v>0</v>
      </c>
      <c r="BJ3338" s="74">
        <f t="shared" si="5212"/>
        <v>0</v>
      </c>
      <c r="BK3338" s="74">
        <f t="shared" si="5212"/>
        <v>0</v>
      </c>
      <c r="BL3338" s="74">
        <f t="shared" si="5212"/>
        <v>0</v>
      </c>
      <c r="BM3338" s="74">
        <f t="shared" si="5212"/>
        <v>0</v>
      </c>
      <c r="BN3338" s="74">
        <f t="shared" si="5212"/>
        <v>0</v>
      </c>
      <c r="BO3338" s="74">
        <f t="shared" si="5212"/>
        <v>0</v>
      </c>
      <c r="BP3338" s="74">
        <f t="shared" si="5212"/>
        <v>0</v>
      </c>
      <c r="BQ3338" s="74">
        <f t="shared" si="5212"/>
        <v>0</v>
      </c>
      <c r="BR3338" s="74">
        <v>0</v>
      </c>
      <c r="BS3338" s="74">
        <v>0</v>
      </c>
      <c r="BT3338" s="125" t="e">
        <f>IF(#REF!=0,"-",#REF!/#REF!*100)</f>
        <v>#REF!</v>
      </c>
    </row>
    <row r="3339" spans="1:72" s="50" customFormat="1" ht="16.5" customHeight="1" x14ac:dyDescent="0.25">
      <c r="A3339" s="56" t="s">
        <v>0</v>
      </c>
      <c r="B3339" s="60" t="s">
        <v>0</v>
      </c>
      <c r="C3339" s="60" t="s">
        <v>0</v>
      </c>
      <c r="D3339" s="61" t="s">
        <v>0</v>
      </c>
      <c r="E3339" s="61" t="s">
        <v>0</v>
      </c>
      <c r="F3339" s="61" t="s">
        <v>0</v>
      </c>
      <c r="G3339" s="59" t="s">
        <v>0</v>
      </c>
      <c r="H3339" s="62" t="s">
        <v>47</v>
      </c>
      <c r="I3339" s="33">
        <f t="shared" ref="I3339:AA3339" si="5213">SUM(I3340)</f>
        <v>3403707</v>
      </c>
      <c r="J3339" s="33">
        <f t="shared" si="5213"/>
        <v>4509743</v>
      </c>
      <c r="K3339" s="33">
        <f t="shared" si="5213"/>
        <v>0</v>
      </c>
      <c r="L3339" s="33">
        <f t="shared" si="5213"/>
        <v>0</v>
      </c>
      <c r="M3339" s="33">
        <f t="shared" si="5213"/>
        <v>0</v>
      </c>
      <c r="N3339" s="33">
        <f t="shared" si="5213"/>
        <v>0</v>
      </c>
      <c r="O3339" s="33">
        <f t="shared" si="5213"/>
        <v>7913450</v>
      </c>
      <c r="P3339" s="33">
        <f t="shared" si="5213"/>
        <v>99000</v>
      </c>
      <c r="Q3339" s="33">
        <f t="shared" si="5213"/>
        <v>8822</v>
      </c>
      <c r="R3339" s="33">
        <f t="shared" si="5213"/>
        <v>4578038</v>
      </c>
      <c r="S3339" s="33">
        <f t="shared" si="5213"/>
        <v>0</v>
      </c>
      <c r="T3339" s="33">
        <f t="shared" si="5213"/>
        <v>0</v>
      </c>
      <c r="U3339" s="33">
        <f t="shared" si="5213"/>
        <v>0</v>
      </c>
      <c r="V3339" s="33">
        <f t="shared" si="5213"/>
        <v>0</v>
      </c>
      <c r="W3339" s="33">
        <f t="shared" si="5213"/>
        <v>0</v>
      </c>
      <c r="X3339" s="33">
        <f t="shared" si="5213"/>
        <v>0</v>
      </c>
      <c r="Y3339" s="33">
        <f t="shared" si="5213"/>
        <v>0</v>
      </c>
      <c r="Z3339" s="33">
        <f t="shared" si="5213"/>
        <v>0</v>
      </c>
      <c r="AA3339" s="33">
        <f t="shared" si="5213"/>
        <v>0</v>
      </c>
      <c r="AB3339" s="33">
        <v>4685860</v>
      </c>
      <c r="AC3339" s="33">
        <v>3227590</v>
      </c>
      <c r="AD3339" s="33">
        <f t="shared" ref="AD3339:AV3339" si="5214">SUM(AD3340)</f>
        <v>176320</v>
      </c>
      <c r="AE3339" s="33">
        <f t="shared" si="5214"/>
        <v>23201</v>
      </c>
      <c r="AF3339" s="33">
        <f t="shared" si="5214"/>
        <v>0</v>
      </c>
      <c r="AG3339" s="33">
        <f t="shared" si="5214"/>
        <v>0</v>
      </c>
      <c r="AH3339" s="33">
        <f t="shared" si="5214"/>
        <v>0</v>
      </c>
      <c r="AI3339" s="33">
        <f t="shared" si="5214"/>
        <v>0</v>
      </c>
      <c r="AJ3339" s="33">
        <f t="shared" si="5214"/>
        <v>199521</v>
      </c>
      <c r="AK3339" s="33">
        <f t="shared" si="5214"/>
        <v>0</v>
      </c>
      <c r="AL3339" s="33">
        <f t="shared" si="5214"/>
        <v>0</v>
      </c>
      <c r="AM3339" s="33">
        <f t="shared" si="5214"/>
        <v>23201</v>
      </c>
      <c r="AN3339" s="33">
        <f t="shared" si="5214"/>
        <v>0</v>
      </c>
      <c r="AO3339" s="33">
        <f t="shared" si="5214"/>
        <v>0</v>
      </c>
      <c r="AP3339" s="33">
        <f t="shared" si="5214"/>
        <v>0</v>
      </c>
      <c r="AQ3339" s="33">
        <f t="shared" si="5214"/>
        <v>0</v>
      </c>
      <c r="AR3339" s="33">
        <f t="shared" si="5214"/>
        <v>0</v>
      </c>
      <c r="AS3339" s="33">
        <f t="shared" si="5214"/>
        <v>0</v>
      </c>
      <c r="AT3339" s="33">
        <f t="shared" si="5214"/>
        <v>0</v>
      </c>
      <c r="AU3339" s="33">
        <f t="shared" si="5214"/>
        <v>0</v>
      </c>
      <c r="AV3339" s="33">
        <f t="shared" si="5214"/>
        <v>0</v>
      </c>
      <c r="AW3339" s="33">
        <v>23201</v>
      </c>
      <c r="AX3339" s="33">
        <v>176320</v>
      </c>
      <c r="AY3339" s="33">
        <f t="shared" ref="AY3339:BQ3339" si="5215">SUM(AY3340)</f>
        <v>1129879</v>
      </c>
      <c r="AZ3339" s="33">
        <f t="shared" si="5215"/>
        <v>2456789</v>
      </c>
      <c r="BA3339" s="33">
        <f t="shared" si="5215"/>
        <v>0</v>
      </c>
      <c r="BB3339" s="33">
        <f t="shared" si="5215"/>
        <v>0</v>
      </c>
      <c r="BC3339" s="33">
        <f t="shared" si="5215"/>
        <v>0</v>
      </c>
      <c r="BD3339" s="33">
        <f t="shared" si="5215"/>
        <v>0</v>
      </c>
      <c r="BE3339" s="33">
        <f t="shared" si="5215"/>
        <v>3586668</v>
      </c>
      <c r="BF3339" s="33">
        <f t="shared" si="5215"/>
        <v>0</v>
      </c>
      <c r="BG3339" s="33">
        <f t="shared" si="5215"/>
        <v>4000</v>
      </c>
      <c r="BH3339" s="33">
        <f t="shared" si="5215"/>
        <v>2456789</v>
      </c>
      <c r="BI3339" s="33">
        <f t="shared" si="5215"/>
        <v>0</v>
      </c>
      <c r="BJ3339" s="33">
        <f t="shared" si="5215"/>
        <v>0</v>
      </c>
      <c r="BK3339" s="33">
        <f t="shared" si="5215"/>
        <v>0</v>
      </c>
      <c r="BL3339" s="33">
        <f t="shared" si="5215"/>
        <v>0</v>
      </c>
      <c r="BM3339" s="33">
        <f t="shared" si="5215"/>
        <v>0</v>
      </c>
      <c r="BN3339" s="33">
        <f t="shared" si="5215"/>
        <v>0</v>
      </c>
      <c r="BO3339" s="33">
        <f t="shared" si="5215"/>
        <v>0</v>
      </c>
      <c r="BP3339" s="33">
        <f t="shared" si="5215"/>
        <v>0</v>
      </c>
      <c r="BQ3339" s="33">
        <f t="shared" si="5215"/>
        <v>0</v>
      </c>
      <c r="BR3339" s="33">
        <v>2460789</v>
      </c>
      <c r="BS3339" s="33">
        <v>1125879</v>
      </c>
      <c r="BT3339" s="11" t="e">
        <f>IF(#REF!=0,"-",#REF!/#REF!*100)</f>
        <v>#REF!</v>
      </c>
    </row>
    <row r="3340" spans="1:72" s="50" customFormat="1" x14ac:dyDescent="0.25">
      <c r="A3340" s="64">
        <v>35</v>
      </c>
      <c r="B3340" s="65" t="s">
        <v>56</v>
      </c>
      <c r="C3340" s="58" t="s">
        <v>1537</v>
      </c>
      <c r="D3340" s="58">
        <v>3502000</v>
      </c>
      <c r="E3340" s="61" t="s">
        <v>1561</v>
      </c>
      <c r="F3340" s="61" t="s">
        <v>0</v>
      </c>
      <c r="G3340" s="59" t="s">
        <v>0</v>
      </c>
      <c r="H3340" s="59" t="s">
        <v>49</v>
      </c>
      <c r="I3340" s="34">
        <f t="shared" ref="I3340:AA3340" si="5216">SUM(I3341:I3346)</f>
        <v>3403707</v>
      </c>
      <c r="J3340" s="34">
        <f t="shared" si="5216"/>
        <v>4509743</v>
      </c>
      <c r="K3340" s="34">
        <f t="shared" si="5216"/>
        <v>0</v>
      </c>
      <c r="L3340" s="34">
        <f t="shared" si="5216"/>
        <v>0</v>
      </c>
      <c r="M3340" s="34">
        <f t="shared" si="5216"/>
        <v>0</v>
      </c>
      <c r="N3340" s="34">
        <f t="shared" si="5216"/>
        <v>0</v>
      </c>
      <c r="O3340" s="34">
        <f t="shared" ref="O3340" si="5217">SUM(O3341:O3346)</f>
        <v>7913450</v>
      </c>
      <c r="P3340" s="34">
        <f t="shared" si="5216"/>
        <v>99000</v>
      </c>
      <c r="Q3340" s="34">
        <f t="shared" si="5216"/>
        <v>8822</v>
      </c>
      <c r="R3340" s="34">
        <f t="shared" si="5216"/>
        <v>4578038</v>
      </c>
      <c r="S3340" s="34">
        <f t="shared" si="5216"/>
        <v>0</v>
      </c>
      <c r="T3340" s="34">
        <f t="shared" si="5216"/>
        <v>0</v>
      </c>
      <c r="U3340" s="34">
        <f t="shared" si="5216"/>
        <v>0</v>
      </c>
      <c r="V3340" s="34">
        <f t="shared" si="5216"/>
        <v>0</v>
      </c>
      <c r="W3340" s="34">
        <f t="shared" si="5216"/>
        <v>0</v>
      </c>
      <c r="X3340" s="34">
        <f t="shared" si="5216"/>
        <v>0</v>
      </c>
      <c r="Y3340" s="34">
        <f t="shared" si="5216"/>
        <v>0</v>
      </c>
      <c r="Z3340" s="34">
        <f t="shared" si="5216"/>
        <v>0</v>
      </c>
      <c r="AA3340" s="34">
        <f t="shared" si="5216"/>
        <v>0</v>
      </c>
      <c r="AB3340" s="34">
        <v>4685860</v>
      </c>
      <c r="AC3340" s="34">
        <v>3227590</v>
      </c>
      <c r="AD3340" s="34">
        <f t="shared" ref="AD3340:AV3340" si="5218">SUM(AD3341:AD3346)</f>
        <v>176320</v>
      </c>
      <c r="AE3340" s="34">
        <f t="shared" si="5218"/>
        <v>23201</v>
      </c>
      <c r="AF3340" s="34">
        <f t="shared" si="5218"/>
        <v>0</v>
      </c>
      <c r="AG3340" s="34">
        <f t="shared" si="5218"/>
        <v>0</v>
      </c>
      <c r="AH3340" s="34">
        <f t="shared" si="5218"/>
        <v>0</v>
      </c>
      <c r="AI3340" s="34">
        <f t="shared" si="5218"/>
        <v>0</v>
      </c>
      <c r="AJ3340" s="34">
        <f t="shared" ref="AJ3340" si="5219">SUM(AJ3341:AJ3346)</f>
        <v>199521</v>
      </c>
      <c r="AK3340" s="34">
        <f t="shared" si="5218"/>
        <v>0</v>
      </c>
      <c r="AL3340" s="34">
        <f t="shared" si="5218"/>
        <v>0</v>
      </c>
      <c r="AM3340" s="34">
        <f t="shared" si="5218"/>
        <v>23201</v>
      </c>
      <c r="AN3340" s="34">
        <f t="shared" si="5218"/>
        <v>0</v>
      </c>
      <c r="AO3340" s="34">
        <f t="shared" si="5218"/>
        <v>0</v>
      </c>
      <c r="AP3340" s="34">
        <f t="shared" si="5218"/>
        <v>0</v>
      </c>
      <c r="AQ3340" s="34">
        <f t="shared" si="5218"/>
        <v>0</v>
      </c>
      <c r="AR3340" s="34">
        <f t="shared" si="5218"/>
        <v>0</v>
      </c>
      <c r="AS3340" s="34">
        <f t="shared" si="5218"/>
        <v>0</v>
      </c>
      <c r="AT3340" s="34">
        <f t="shared" si="5218"/>
        <v>0</v>
      </c>
      <c r="AU3340" s="34">
        <f t="shared" si="5218"/>
        <v>0</v>
      </c>
      <c r="AV3340" s="34">
        <f t="shared" si="5218"/>
        <v>0</v>
      </c>
      <c r="AW3340" s="34">
        <v>23201</v>
      </c>
      <c r="AX3340" s="34">
        <v>176320</v>
      </c>
      <c r="AY3340" s="34">
        <f t="shared" ref="AY3340:BQ3340" si="5220">SUM(AY3341:AY3346)</f>
        <v>1129879</v>
      </c>
      <c r="AZ3340" s="34">
        <f t="shared" si="5220"/>
        <v>2456789</v>
      </c>
      <c r="BA3340" s="34">
        <f t="shared" si="5220"/>
        <v>0</v>
      </c>
      <c r="BB3340" s="34">
        <f t="shared" si="5220"/>
        <v>0</v>
      </c>
      <c r="BC3340" s="34">
        <f t="shared" si="5220"/>
        <v>0</v>
      </c>
      <c r="BD3340" s="34">
        <f t="shared" si="5220"/>
        <v>0</v>
      </c>
      <c r="BE3340" s="34">
        <f t="shared" ref="BE3340" si="5221">SUM(BE3341:BE3346)</f>
        <v>3586668</v>
      </c>
      <c r="BF3340" s="34">
        <f t="shared" si="5220"/>
        <v>0</v>
      </c>
      <c r="BG3340" s="34">
        <f t="shared" si="5220"/>
        <v>4000</v>
      </c>
      <c r="BH3340" s="34">
        <f t="shared" si="5220"/>
        <v>2456789</v>
      </c>
      <c r="BI3340" s="34">
        <f t="shared" si="5220"/>
        <v>0</v>
      </c>
      <c r="BJ3340" s="34">
        <f t="shared" si="5220"/>
        <v>0</v>
      </c>
      <c r="BK3340" s="34">
        <f t="shared" si="5220"/>
        <v>0</v>
      </c>
      <c r="BL3340" s="34">
        <f t="shared" si="5220"/>
        <v>0</v>
      </c>
      <c r="BM3340" s="34">
        <f t="shared" si="5220"/>
        <v>0</v>
      </c>
      <c r="BN3340" s="34">
        <f t="shared" si="5220"/>
        <v>0</v>
      </c>
      <c r="BO3340" s="34">
        <f t="shared" si="5220"/>
        <v>0</v>
      </c>
      <c r="BP3340" s="34">
        <f t="shared" si="5220"/>
        <v>0</v>
      </c>
      <c r="BQ3340" s="34">
        <f t="shared" si="5220"/>
        <v>0</v>
      </c>
      <c r="BR3340" s="34">
        <v>2460789</v>
      </c>
      <c r="BS3340" s="34">
        <v>1125879</v>
      </c>
      <c r="BT3340" s="12" t="e">
        <f>IF(#REF!=0,"-",#REF!/#REF!*100)</f>
        <v>#REF!</v>
      </c>
    </row>
    <row r="3341" spans="1:72" s="97" customFormat="1" ht="22.5" x14ac:dyDescent="0.25">
      <c r="A3341" s="92">
        <v>35</v>
      </c>
      <c r="B3341" s="93" t="s">
        <v>56</v>
      </c>
      <c r="C3341" s="94" t="s">
        <v>1537</v>
      </c>
      <c r="D3341" s="94">
        <v>3502000</v>
      </c>
      <c r="E3341" s="120">
        <v>8211</v>
      </c>
      <c r="F3341" s="94" t="s">
        <v>0</v>
      </c>
      <c r="G3341" s="98" t="s">
        <v>1663</v>
      </c>
      <c r="H3341" s="95" t="s">
        <v>118</v>
      </c>
      <c r="I3341" s="96">
        <f t="shared" ref="I3341:BN3341" si="5222">SUM(I3698,I3413)</f>
        <v>0</v>
      </c>
      <c r="J3341" s="96">
        <f t="shared" si="5222"/>
        <v>53000</v>
      </c>
      <c r="K3341" s="96">
        <f t="shared" si="5222"/>
        <v>0</v>
      </c>
      <c r="L3341" s="96">
        <f t="shared" si="5222"/>
        <v>0</v>
      </c>
      <c r="M3341" s="96">
        <f t="shared" si="5222"/>
        <v>0</v>
      </c>
      <c r="N3341" s="96">
        <f t="shared" si="5222"/>
        <v>0</v>
      </c>
      <c r="O3341" s="96">
        <f t="shared" si="5222"/>
        <v>53000</v>
      </c>
      <c r="P3341" s="96">
        <f t="shared" si="5222"/>
        <v>0</v>
      </c>
      <c r="Q3341" s="96">
        <f t="shared" si="5222"/>
        <v>0</v>
      </c>
      <c r="R3341" s="96">
        <f t="shared" si="5222"/>
        <v>53000</v>
      </c>
      <c r="S3341" s="96">
        <f t="shared" si="5222"/>
        <v>0</v>
      </c>
      <c r="T3341" s="96">
        <f t="shared" si="5222"/>
        <v>0</v>
      </c>
      <c r="U3341" s="96">
        <f t="shared" si="5222"/>
        <v>0</v>
      </c>
      <c r="V3341" s="96">
        <f t="shared" si="5222"/>
        <v>0</v>
      </c>
      <c r="W3341" s="96">
        <f t="shared" si="5222"/>
        <v>0</v>
      </c>
      <c r="X3341" s="96">
        <f t="shared" si="5222"/>
        <v>0</v>
      </c>
      <c r="Y3341" s="96">
        <f t="shared" si="5222"/>
        <v>0</v>
      </c>
      <c r="Z3341" s="96">
        <f t="shared" si="5222"/>
        <v>0</v>
      </c>
      <c r="AA3341" s="96">
        <f t="shared" si="5222"/>
        <v>0</v>
      </c>
      <c r="AB3341" s="96">
        <v>53000</v>
      </c>
      <c r="AC3341" s="96">
        <v>0</v>
      </c>
      <c r="AD3341" s="96">
        <f t="shared" si="5222"/>
        <v>0</v>
      </c>
      <c r="AE3341" s="96">
        <f t="shared" si="5222"/>
        <v>0</v>
      </c>
      <c r="AF3341" s="96">
        <f t="shared" si="5222"/>
        <v>0</v>
      </c>
      <c r="AG3341" s="96">
        <f t="shared" si="5222"/>
        <v>0</v>
      </c>
      <c r="AH3341" s="96">
        <f t="shared" si="5222"/>
        <v>0</v>
      </c>
      <c r="AI3341" s="96">
        <f t="shared" si="5222"/>
        <v>0</v>
      </c>
      <c r="AJ3341" s="96">
        <f t="shared" si="5222"/>
        <v>0</v>
      </c>
      <c r="AK3341" s="96">
        <f t="shared" si="5222"/>
        <v>0</v>
      </c>
      <c r="AL3341" s="96">
        <f t="shared" si="5222"/>
        <v>0</v>
      </c>
      <c r="AM3341" s="96">
        <f t="shared" si="5222"/>
        <v>0</v>
      </c>
      <c r="AN3341" s="96">
        <f t="shared" si="5222"/>
        <v>0</v>
      </c>
      <c r="AO3341" s="96">
        <f t="shared" si="5222"/>
        <v>0</v>
      </c>
      <c r="AP3341" s="96">
        <f t="shared" si="5222"/>
        <v>0</v>
      </c>
      <c r="AQ3341" s="96">
        <f t="shared" si="5222"/>
        <v>0</v>
      </c>
      <c r="AR3341" s="96">
        <f t="shared" si="5222"/>
        <v>0</v>
      </c>
      <c r="AS3341" s="96">
        <f t="shared" si="5222"/>
        <v>0</v>
      </c>
      <c r="AT3341" s="96">
        <f t="shared" si="5222"/>
        <v>0</v>
      </c>
      <c r="AU3341" s="96">
        <f t="shared" si="5222"/>
        <v>0</v>
      </c>
      <c r="AV3341" s="96">
        <f t="shared" si="5222"/>
        <v>0</v>
      </c>
      <c r="AW3341" s="96">
        <v>0</v>
      </c>
      <c r="AX3341" s="96">
        <v>0</v>
      </c>
      <c r="AY3341" s="96">
        <f t="shared" si="5222"/>
        <v>0</v>
      </c>
      <c r="AZ3341" s="96">
        <f t="shared" si="5222"/>
        <v>42890</v>
      </c>
      <c r="BA3341" s="96">
        <f t="shared" si="5222"/>
        <v>0</v>
      </c>
      <c r="BB3341" s="96">
        <f t="shared" si="5222"/>
        <v>0</v>
      </c>
      <c r="BC3341" s="96">
        <f t="shared" si="5222"/>
        <v>0</v>
      </c>
      <c r="BD3341" s="96">
        <f t="shared" si="5222"/>
        <v>0</v>
      </c>
      <c r="BE3341" s="96">
        <f t="shared" si="5222"/>
        <v>42890</v>
      </c>
      <c r="BF3341" s="96">
        <f t="shared" si="5222"/>
        <v>0</v>
      </c>
      <c r="BG3341" s="96">
        <f t="shared" si="5222"/>
        <v>0</v>
      </c>
      <c r="BH3341" s="96">
        <f t="shared" si="5222"/>
        <v>42890</v>
      </c>
      <c r="BI3341" s="96">
        <f t="shared" si="5222"/>
        <v>0</v>
      </c>
      <c r="BJ3341" s="96">
        <f t="shared" si="5222"/>
        <v>0</v>
      </c>
      <c r="BK3341" s="96">
        <f t="shared" si="5222"/>
        <v>0</v>
      </c>
      <c r="BL3341" s="96">
        <f t="shared" si="5222"/>
        <v>0</v>
      </c>
      <c r="BM3341" s="96">
        <f t="shared" si="5222"/>
        <v>0</v>
      </c>
      <c r="BN3341" s="96">
        <f t="shared" si="5222"/>
        <v>0</v>
      </c>
      <c r="BO3341" s="96">
        <f t="shared" ref="BO3341:BQ3341" si="5223">SUM(BO3698,BO3413)</f>
        <v>0</v>
      </c>
      <c r="BP3341" s="96">
        <f t="shared" si="5223"/>
        <v>0</v>
      </c>
      <c r="BQ3341" s="96">
        <f t="shared" si="5223"/>
        <v>0</v>
      </c>
      <c r="BR3341" s="96">
        <v>42890</v>
      </c>
      <c r="BS3341" s="96">
        <v>0</v>
      </c>
      <c r="BT3341" s="125" t="e">
        <f>IF(#REF!=0,"-",#REF!/#REF!*100)</f>
        <v>#REF!</v>
      </c>
    </row>
    <row r="3342" spans="1:72" s="50" customFormat="1" x14ac:dyDescent="0.25">
      <c r="A3342" s="64">
        <v>35</v>
      </c>
      <c r="B3342" s="65" t="s">
        <v>56</v>
      </c>
      <c r="C3342" s="58" t="s">
        <v>1537</v>
      </c>
      <c r="D3342" s="58">
        <v>3502000</v>
      </c>
      <c r="E3342" s="116">
        <v>8212</v>
      </c>
      <c r="F3342" s="58" t="s">
        <v>0</v>
      </c>
      <c r="G3342" s="98" t="s">
        <v>1663</v>
      </c>
      <c r="H3342" s="72" t="s">
        <v>120</v>
      </c>
      <c r="I3342" s="74">
        <f t="shared" ref="I3342:AA3342" si="5224">SUM(I3414,I4116,I4205)</f>
        <v>50010</v>
      </c>
      <c r="J3342" s="74">
        <f t="shared" si="5224"/>
        <v>10100</v>
      </c>
      <c r="K3342" s="74">
        <f t="shared" si="5224"/>
        <v>0</v>
      </c>
      <c r="L3342" s="74">
        <f t="shared" si="5224"/>
        <v>0</v>
      </c>
      <c r="M3342" s="74">
        <f t="shared" si="5224"/>
        <v>0</v>
      </c>
      <c r="N3342" s="74">
        <f t="shared" si="5224"/>
        <v>0</v>
      </c>
      <c r="O3342" s="74">
        <f t="shared" si="5224"/>
        <v>60110</v>
      </c>
      <c r="P3342" s="74">
        <f t="shared" si="5224"/>
        <v>0</v>
      </c>
      <c r="Q3342" s="74">
        <f t="shared" si="5224"/>
        <v>0</v>
      </c>
      <c r="R3342" s="74">
        <f t="shared" si="5224"/>
        <v>10100</v>
      </c>
      <c r="S3342" s="74">
        <f t="shared" si="5224"/>
        <v>0</v>
      </c>
      <c r="T3342" s="74">
        <f t="shared" si="5224"/>
        <v>0</v>
      </c>
      <c r="U3342" s="74">
        <f t="shared" si="5224"/>
        <v>0</v>
      </c>
      <c r="V3342" s="74">
        <f t="shared" si="5224"/>
        <v>0</v>
      </c>
      <c r="W3342" s="74">
        <f t="shared" si="5224"/>
        <v>0</v>
      </c>
      <c r="X3342" s="74">
        <f t="shared" si="5224"/>
        <v>0</v>
      </c>
      <c r="Y3342" s="74">
        <f t="shared" si="5224"/>
        <v>0</v>
      </c>
      <c r="Z3342" s="74">
        <f t="shared" si="5224"/>
        <v>0</v>
      </c>
      <c r="AA3342" s="74">
        <f t="shared" si="5224"/>
        <v>0</v>
      </c>
      <c r="AB3342" s="74">
        <v>10100</v>
      </c>
      <c r="AC3342" s="74">
        <v>50010</v>
      </c>
      <c r="AD3342" s="74">
        <f t="shared" ref="AD3342:AV3342" si="5225">SUM(AD3414,AD4116,AD4205)</f>
        <v>0</v>
      </c>
      <c r="AE3342" s="74">
        <f t="shared" si="5225"/>
        <v>0</v>
      </c>
      <c r="AF3342" s="74">
        <f t="shared" si="5225"/>
        <v>0</v>
      </c>
      <c r="AG3342" s="74">
        <f t="shared" si="5225"/>
        <v>0</v>
      </c>
      <c r="AH3342" s="74">
        <f t="shared" si="5225"/>
        <v>0</v>
      </c>
      <c r="AI3342" s="74">
        <f t="shared" si="5225"/>
        <v>0</v>
      </c>
      <c r="AJ3342" s="74">
        <f t="shared" si="5225"/>
        <v>0</v>
      </c>
      <c r="AK3342" s="74">
        <f t="shared" si="5225"/>
        <v>0</v>
      </c>
      <c r="AL3342" s="74">
        <f t="shared" si="5225"/>
        <v>0</v>
      </c>
      <c r="AM3342" s="74">
        <f t="shared" si="5225"/>
        <v>0</v>
      </c>
      <c r="AN3342" s="74">
        <f t="shared" si="5225"/>
        <v>0</v>
      </c>
      <c r="AO3342" s="74">
        <f t="shared" si="5225"/>
        <v>0</v>
      </c>
      <c r="AP3342" s="74">
        <f t="shared" si="5225"/>
        <v>0</v>
      </c>
      <c r="AQ3342" s="74">
        <f t="shared" si="5225"/>
        <v>0</v>
      </c>
      <c r="AR3342" s="74">
        <f t="shared" si="5225"/>
        <v>0</v>
      </c>
      <c r="AS3342" s="74">
        <f t="shared" si="5225"/>
        <v>0</v>
      </c>
      <c r="AT3342" s="74">
        <f t="shared" si="5225"/>
        <v>0</v>
      </c>
      <c r="AU3342" s="74">
        <f t="shared" si="5225"/>
        <v>0</v>
      </c>
      <c r="AV3342" s="74">
        <f t="shared" si="5225"/>
        <v>0</v>
      </c>
      <c r="AW3342" s="74">
        <v>0</v>
      </c>
      <c r="AX3342" s="74">
        <v>0</v>
      </c>
      <c r="AY3342" s="74">
        <f t="shared" ref="AY3342:BQ3342" si="5226">SUM(AY3414,AY4116,AY4205)</f>
        <v>0</v>
      </c>
      <c r="AZ3342" s="74">
        <f t="shared" si="5226"/>
        <v>0</v>
      </c>
      <c r="BA3342" s="74">
        <f t="shared" si="5226"/>
        <v>0</v>
      </c>
      <c r="BB3342" s="74">
        <f t="shared" si="5226"/>
        <v>0</v>
      </c>
      <c r="BC3342" s="74">
        <f t="shared" si="5226"/>
        <v>0</v>
      </c>
      <c r="BD3342" s="74">
        <f t="shared" si="5226"/>
        <v>0</v>
      </c>
      <c r="BE3342" s="74">
        <f t="shared" si="5226"/>
        <v>0</v>
      </c>
      <c r="BF3342" s="74">
        <f t="shared" si="5226"/>
        <v>0</v>
      </c>
      <c r="BG3342" s="74">
        <f t="shared" si="5226"/>
        <v>0</v>
      </c>
      <c r="BH3342" s="74">
        <f t="shared" si="5226"/>
        <v>0</v>
      </c>
      <c r="BI3342" s="74">
        <f t="shared" si="5226"/>
        <v>0</v>
      </c>
      <c r="BJ3342" s="74">
        <f t="shared" si="5226"/>
        <v>0</v>
      </c>
      <c r="BK3342" s="74">
        <f t="shared" si="5226"/>
        <v>0</v>
      </c>
      <c r="BL3342" s="74">
        <f t="shared" si="5226"/>
        <v>0</v>
      </c>
      <c r="BM3342" s="74">
        <f t="shared" si="5226"/>
        <v>0</v>
      </c>
      <c r="BN3342" s="74">
        <f t="shared" si="5226"/>
        <v>0</v>
      </c>
      <c r="BO3342" s="74">
        <f t="shared" si="5226"/>
        <v>0</v>
      </c>
      <c r="BP3342" s="74">
        <f t="shared" si="5226"/>
        <v>0</v>
      </c>
      <c r="BQ3342" s="74">
        <f t="shared" si="5226"/>
        <v>0</v>
      </c>
      <c r="BR3342" s="74">
        <v>0</v>
      </c>
      <c r="BS3342" s="74">
        <v>0</v>
      </c>
      <c r="BT3342" s="125" t="e">
        <f>IF(#REF!=0,"-",#REF!/#REF!*100)</f>
        <v>#REF!</v>
      </c>
    </row>
    <row r="3343" spans="1:72" s="50" customFormat="1" x14ac:dyDescent="0.25">
      <c r="A3343" s="64">
        <v>35</v>
      </c>
      <c r="B3343" s="65" t="s">
        <v>56</v>
      </c>
      <c r="C3343" s="58" t="s">
        <v>1537</v>
      </c>
      <c r="D3343" s="58">
        <v>3502000</v>
      </c>
      <c r="E3343" s="119">
        <v>8213</v>
      </c>
      <c r="F3343" s="58" t="s">
        <v>0</v>
      </c>
      <c r="G3343" s="98" t="s">
        <v>1663</v>
      </c>
      <c r="H3343" s="72" t="s">
        <v>51</v>
      </c>
      <c r="I3343" s="74">
        <f t="shared" ref="I3343:AA3343" si="5227">SUM(I3417,I3464,I3503,I3546,I3592,I3640,I3699,I3742,I3786,I3832,I3878,I3920,I3967,I4010,I4070,I4117,I4161,I4206,I4251,I4294,I4338,I4384,I4430,I4475,I4523,I4569,I4612,I4654,I4693)</f>
        <v>1843517</v>
      </c>
      <c r="J3343" s="74">
        <f t="shared" si="5227"/>
        <v>1178396</v>
      </c>
      <c r="K3343" s="74">
        <f t="shared" si="5227"/>
        <v>0</v>
      </c>
      <c r="L3343" s="74">
        <f t="shared" si="5227"/>
        <v>0</v>
      </c>
      <c r="M3343" s="74">
        <f t="shared" si="5227"/>
        <v>0</v>
      </c>
      <c r="N3343" s="74">
        <f t="shared" si="5227"/>
        <v>0</v>
      </c>
      <c r="O3343" s="74">
        <f t="shared" si="5227"/>
        <v>3021913</v>
      </c>
      <c r="P3343" s="74">
        <f t="shared" si="5227"/>
        <v>32000</v>
      </c>
      <c r="Q3343" s="74">
        <f t="shared" si="5227"/>
        <v>7900</v>
      </c>
      <c r="R3343" s="74">
        <f t="shared" si="5227"/>
        <v>1227113</v>
      </c>
      <c r="S3343" s="74">
        <f t="shared" si="5227"/>
        <v>0</v>
      </c>
      <c r="T3343" s="74">
        <f t="shared" si="5227"/>
        <v>0</v>
      </c>
      <c r="U3343" s="74">
        <f t="shared" si="5227"/>
        <v>0</v>
      </c>
      <c r="V3343" s="74">
        <f t="shared" si="5227"/>
        <v>0</v>
      </c>
      <c r="W3343" s="74">
        <f t="shared" si="5227"/>
        <v>0</v>
      </c>
      <c r="X3343" s="74">
        <f t="shared" si="5227"/>
        <v>0</v>
      </c>
      <c r="Y3343" s="74">
        <f t="shared" si="5227"/>
        <v>0</v>
      </c>
      <c r="Z3343" s="74">
        <f t="shared" si="5227"/>
        <v>0</v>
      </c>
      <c r="AA3343" s="74">
        <f t="shared" si="5227"/>
        <v>0</v>
      </c>
      <c r="AB3343" s="74">
        <v>1267013</v>
      </c>
      <c r="AC3343" s="74">
        <v>1754900</v>
      </c>
      <c r="AD3343" s="74">
        <f t="shared" ref="AD3343:AV3343" si="5228">SUM(AD3417,AD3464,AD3503,AD3546,AD3592,AD3640,AD3699,AD3742,AD3786,AD3832,AD3878,AD3920,AD3967,AD4010,AD4070,AD4117,AD4161,AD4206,AD4251,AD4294,AD4338,AD4384,AD4430,AD4475,AD4523,AD4569,AD4612,AD4654,AD4693)</f>
        <v>155310</v>
      </c>
      <c r="AE3343" s="74">
        <f t="shared" si="5228"/>
        <v>23201</v>
      </c>
      <c r="AF3343" s="74">
        <f t="shared" si="5228"/>
        <v>0</v>
      </c>
      <c r="AG3343" s="74">
        <f t="shared" si="5228"/>
        <v>0</v>
      </c>
      <c r="AH3343" s="74">
        <f t="shared" si="5228"/>
        <v>0</v>
      </c>
      <c r="AI3343" s="74">
        <f t="shared" si="5228"/>
        <v>0</v>
      </c>
      <c r="AJ3343" s="74">
        <f t="shared" si="5228"/>
        <v>178511</v>
      </c>
      <c r="AK3343" s="74">
        <f t="shared" si="5228"/>
        <v>0</v>
      </c>
      <c r="AL3343" s="74">
        <f t="shared" si="5228"/>
        <v>0</v>
      </c>
      <c r="AM3343" s="74">
        <f t="shared" si="5228"/>
        <v>23201</v>
      </c>
      <c r="AN3343" s="74">
        <f t="shared" si="5228"/>
        <v>0</v>
      </c>
      <c r="AO3343" s="74">
        <f t="shared" si="5228"/>
        <v>0</v>
      </c>
      <c r="AP3343" s="74">
        <f t="shared" si="5228"/>
        <v>0</v>
      </c>
      <c r="AQ3343" s="74">
        <f t="shared" si="5228"/>
        <v>0</v>
      </c>
      <c r="AR3343" s="74">
        <f t="shared" si="5228"/>
        <v>0</v>
      </c>
      <c r="AS3343" s="74">
        <f t="shared" si="5228"/>
        <v>0</v>
      </c>
      <c r="AT3343" s="74">
        <f t="shared" si="5228"/>
        <v>0</v>
      </c>
      <c r="AU3343" s="74">
        <f t="shared" si="5228"/>
        <v>0</v>
      </c>
      <c r="AV3343" s="74">
        <f t="shared" si="5228"/>
        <v>0</v>
      </c>
      <c r="AW3343" s="74">
        <v>23201</v>
      </c>
      <c r="AX3343" s="74">
        <v>155310</v>
      </c>
      <c r="AY3343" s="74">
        <f t="shared" ref="AY3343:BQ3343" si="5229">SUM(AY3417,AY3464,AY3503,AY3546,AY3592,AY3640,AY3699,AY3742,AY3786,AY3832,AY3878,AY3920,AY3967,AY4010,AY4070,AY4117,AY4161,AY4206,AY4251,AY4294,AY4338,AY4384,AY4430,AY4475,AY4523,AY4569,AY4612,AY4654,AY4693)</f>
        <v>914759</v>
      </c>
      <c r="AZ3343" s="74">
        <f t="shared" si="5229"/>
        <v>1233764</v>
      </c>
      <c r="BA3343" s="74">
        <f t="shared" si="5229"/>
        <v>0</v>
      </c>
      <c r="BB3343" s="74">
        <f t="shared" si="5229"/>
        <v>0</v>
      </c>
      <c r="BC3343" s="74">
        <f t="shared" si="5229"/>
        <v>0</v>
      </c>
      <c r="BD3343" s="74">
        <f t="shared" si="5229"/>
        <v>0</v>
      </c>
      <c r="BE3343" s="74">
        <f t="shared" si="5229"/>
        <v>2148523</v>
      </c>
      <c r="BF3343" s="74">
        <f t="shared" si="5229"/>
        <v>0</v>
      </c>
      <c r="BG3343" s="74">
        <f t="shared" si="5229"/>
        <v>4000</v>
      </c>
      <c r="BH3343" s="74">
        <f t="shared" si="5229"/>
        <v>1233764</v>
      </c>
      <c r="BI3343" s="74">
        <f t="shared" si="5229"/>
        <v>0</v>
      </c>
      <c r="BJ3343" s="74">
        <f t="shared" si="5229"/>
        <v>0</v>
      </c>
      <c r="BK3343" s="74">
        <f t="shared" si="5229"/>
        <v>0</v>
      </c>
      <c r="BL3343" s="74">
        <f t="shared" si="5229"/>
        <v>0</v>
      </c>
      <c r="BM3343" s="74">
        <f t="shared" si="5229"/>
        <v>0</v>
      </c>
      <c r="BN3343" s="74">
        <f t="shared" si="5229"/>
        <v>0</v>
      </c>
      <c r="BO3343" s="74">
        <f t="shared" si="5229"/>
        <v>0</v>
      </c>
      <c r="BP3343" s="74">
        <f t="shared" si="5229"/>
        <v>0</v>
      </c>
      <c r="BQ3343" s="74">
        <f t="shared" si="5229"/>
        <v>0</v>
      </c>
      <c r="BR3343" s="74">
        <v>1237764</v>
      </c>
      <c r="BS3343" s="74">
        <v>910759</v>
      </c>
      <c r="BT3343" s="125" t="e">
        <f>IF(#REF!=0,"-",#REF!/#REF!*100)</f>
        <v>#REF!</v>
      </c>
    </row>
    <row r="3344" spans="1:72" s="50" customFormat="1" x14ac:dyDescent="0.25">
      <c r="A3344" s="64">
        <v>35</v>
      </c>
      <c r="B3344" s="65" t="s">
        <v>56</v>
      </c>
      <c r="C3344" s="58" t="s">
        <v>1537</v>
      </c>
      <c r="D3344" s="58">
        <v>3502000</v>
      </c>
      <c r="E3344" s="119">
        <v>8214</v>
      </c>
      <c r="F3344" s="58" t="s">
        <v>0</v>
      </c>
      <c r="G3344" s="98" t="s">
        <v>1663</v>
      </c>
      <c r="H3344" s="72" t="s">
        <v>1043</v>
      </c>
      <c r="I3344" s="74">
        <f t="shared" ref="I3344:AG3344" si="5230">SUM(I4118,I4385,I4431,I3419)</f>
        <v>105510</v>
      </c>
      <c r="J3344" s="74">
        <f t="shared" si="5230"/>
        <v>100</v>
      </c>
      <c r="K3344" s="74">
        <f t="shared" si="5230"/>
        <v>0</v>
      </c>
      <c r="L3344" s="74">
        <f t="shared" si="5230"/>
        <v>0</v>
      </c>
      <c r="M3344" s="74">
        <f t="shared" si="5230"/>
        <v>0</v>
      </c>
      <c r="N3344" s="74">
        <f t="shared" si="5230"/>
        <v>0</v>
      </c>
      <c r="O3344" s="74">
        <f t="shared" si="5230"/>
        <v>105610</v>
      </c>
      <c r="P3344" s="74">
        <f t="shared" si="5230"/>
        <v>0</v>
      </c>
      <c r="Q3344" s="74">
        <f t="shared" si="5230"/>
        <v>0</v>
      </c>
      <c r="R3344" s="74">
        <f t="shared" si="5230"/>
        <v>100</v>
      </c>
      <c r="S3344" s="74">
        <f t="shared" si="5230"/>
        <v>0</v>
      </c>
      <c r="T3344" s="74">
        <f t="shared" si="5230"/>
        <v>0</v>
      </c>
      <c r="U3344" s="74">
        <f t="shared" si="5230"/>
        <v>0</v>
      </c>
      <c r="V3344" s="74">
        <f t="shared" si="5230"/>
        <v>0</v>
      </c>
      <c r="W3344" s="74">
        <f t="shared" si="5230"/>
        <v>0</v>
      </c>
      <c r="X3344" s="74">
        <f t="shared" si="5230"/>
        <v>0</v>
      </c>
      <c r="Y3344" s="74">
        <f t="shared" si="5230"/>
        <v>0</v>
      </c>
      <c r="Z3344" s="74">
        <f t="shared" si="5230"/>
        <v>0</v>
      </c>
      <c r="AA3344" s="74">
        <f t="shared" si="5230"/>
        <v>0</v>
      </c>
      <c r="AB3344" s="74">
        <v>100</v>
      </c>
      <c r="AC3344" s="74">
        <v>105510</v>
      </c>
      <c r="AD3344" s="74">
        <f t="shared" si="5230"/>
        <v>0</v>
      </c>
      <c r="AE3344" s="74">
        <f t="shared" si="5230"/>
        <v>0</v>
      </c>
      <c r="AF3344" s="74">
        <f t="shared" si="5230"/>
        <v>0</v>
      </c>
      <c r="AG3344" s="74">
        <f t="shared" si="5230"/>
        <v>0</v>
      </c>
      <c r="AH3344" s="74">
        <f t="shared" ref="AH3344:BM3344" si="5231">SUM(AH4118,AH4385,AH4431,AH3419)</f>
        <v>0</v>
      </c>
      <c r="AI3344" s="74">
        <f t="shared" si="5231"/>
        <v>0</v>
      </c>
      <c r="AJ3344" s="74">
        <f t="shared" si="5231"/>
        <v>0</v>
      </c>
      <c r="AK3344" s="74">
        <f t="shared" si="5231"/>
        <v>0</v>
      </c>
      <c r="AL3344" s="74">
        <f t="shared" si="5231"/>
        <v>0</v>
      </c>
      <c r="AM3344" s="74">
        <f t="shared" si="5231"/>
        <v>0</v>
      </c>
      <c r="AN3344" s="74">
        <f t="shared" si="5231"/>
        <v>0</v>
      </c>
      <c r="AO3344" s="74">
        <f t="shared" si="5231"/>
        <v>0</v>
      </c>
      <c r="AP3344" s="74">
        <f t="shared" si="5231"/>
        <v>0</v>
      </c>
      <c r="AQ3344" s="74">
        <f t="shared" si="5231"/>
        <v>0</v>
      </c>
      <c r="AR3344" s="74">
        <f t="shared" si="5231"/>
        <v>0</v>
      </c>
      <c r="AS3344" s="74">
        <f t="shared" si="5231"/>
        <v>0</v>
      </c>
      <c r="AT3344" s="74">
        <f t="shared" si="5231"/>
        <v>0</v>
      </c>
      <c r="AU3344" s="74">
        <f t="shared" si="5231"/>
        <v>0</v>
      </c>
      <c r="AV3344" s="74">
        <f t="shared" si="5231"/>
        <v>0</v>
      </c>
      <c r="AW3344" s="74">
        <v>0</v>
      </c>
      <c r="AX3344" s="74">
        <v>0</v>
      </c>
      <c r="AY3344" s="74">
        <f t="shared" si="5231"/>
        <v>0</v>
      </c>
      <c r="AZ3344" s="74">
        <f t="shared" si="5231"/>
        <v>0</v>
      </c>
      <c r="BA3344" s="74">
        <f t="shared" si="5231"/>
        <v>0</v>
      </c>
      <c r="BB3344" s="74">
        <f t="shared" si="5231"/>
        <v>0</v>
      </c>
      <c r="BC3344" s="74">
        <f t="shared" si="5231"/>
        <v>0</v>
      </c>
      <c r="BD3344" s="74">
        <f t="shared" si="5231"/>
        <v>0</v>
      </c>
      <c r="BE3344" s="74">
        <f t="shared" si="5231"/>
        <v>0</v>
      </c>
      <c r="BF3344" s="74">
        <f t="shared" si="5231"/>
        <v>0</v>
      </c>
      <c r="BG3344" s="74">
        <f t="shared" si="5231"/>
        <v>0</v>
      </c>
      <c r="BH3344" s="74">
        <f t="shared" si="5231"/>
        <v>0</v>
      </c>
      <c r="BI3344" s="74">
        <f t="shared" si="5231"/>
        <v>0</v>
      </c>
      <c r="BJ3344" s="74">
        <f t="shared" si="5231"/>
        <v>0</v>
      </c>
      <c r="BK3344" s="74">
        <f t="shared" si="5231"/>
        <v>0</v>
      </c>
      <c r="BL3344" s="74">
        <f t="shared" si="5231"/>
        <v>0</v>
      </c>
      <c r="BM3344" s="74">
        <f t="shared" si="5231"/>
        <v>0</v>
      </c>
      <c r="BN3344" s="74">
        <f t="shared" ref="BN3344:BQ3344" si="5232">SUM(BN4118,BN4385,BN4431,BN3419)</f>
        <v>0</v>
      </c>
      <c r="BO3344" s="74">
        <f t="shared" si="5232"/>
        <v>0</v>
      </c>
      <c r="BP3344" s="74">
        <f t="shared" si="5232"/>
        <v>0</v>
      </c>
      <c r="BQ3344" s="74">
        <f t="shared" si="5232"/>
        <v>0</v>
      </c>
      <c r="BR3344" s="74">
        <v>0</v>
      </c>
      <c r="BS3344" s="74">
        <v>0</v>
      </c>
      <c r="BT3344" s="125" t="e">
        <f>IF(#REF!=0,"-",#REF!/#REF!*100)</f>
        <v>#REF!</v>
      </c>
    </row>
    <row r="3345" spans="1:72" s="50" customFormat="1" x14ac:dyDescent="0.25">
      <c r="A3345" s="64">
        <v>35</v>
      </c>
      <c r="B3345" s="65" t="s">
        <v>56</v>
      </c>
      <c r="C3345" s="58" t="s">
        <v>1537</v>
      </c>
      <c r="D3345" s="58">
        <v>3502000</v>
      </c>
      <c r="E3345" s="119">
        <v>8215</v>
      </c>
      <c r="F3345" s="58" t="s">
        <v>0</v>
      </c>
      <c r="G3345" s="98" t="s">
        <v>1663</v>
      </c>
      <c r="H3345" s="72" t="s">
        <v>68</v>
      </c>
      <c r="I3345" s="74">
        <f t="shared" ref="I3345:AA3345" si="5233">SUM(I3420,I3547,I3593,I3641,I3700,I3787,I3833,I4011,I4071,I4119,I4207,I4339,I4432,I4476,I4524,I4613,I4694)</f>
        <v>253910</v>
      </c>
      <c r="J3345" s="74">
        <f t="shared" si="5233"/>
        <v>303000</v>
      </c>
      <c r="K3345" s="74">
        <f t="shared" si="5233"/>
        <v>0</v>
      </c>
      <c r="L3345" s="74">
        <f t="shared" si="5233"/>
        <v>0</v>
      </c>
      <c r="M3345" s="74">
        <f t="shared" si="5233"/>
        <v>0</v>
      </c>
      <c r="N3345" s="74">
        <f t="shared" si="5233"/>
        <v>0</v>
      </c>
      <c r="O3345" s="74">
        <f t="shared" si="5233"/>
        <v>556910</v>
      </c>
      <c r="P3345" s="74">
        <f t="shared" si="5233"/>
        <v>0</v>
      </c>
      <c r="Q3345" s="74">
        <f t="shared" si="5233"/>
        <v>922</v>
      </c>
      <c r="R3345" s="74">
        <f t="shared" si="5233"/>
        <v>311578</v>
      </c>
      <c r="S3345" s="74">
        <f t="shared" si="5233"/>
        <v>0</v>
      </c>
      <c r="T3345" s="74">
        <f t="shared" si="5233"/>
        <v>0</v>
      </c>
      <c r="U3345" s="74">
        <f t="shared" si="5233"/>
        <v>0</v>
      </c>
      <c r="V3345" s="74">
        <f t="shared" si="5233"/>
        <v>0</v>
      </c>
      <c r="W3345" s="74">
        <f t="shared" si="5233"/>
        <v>0</v>
      </c>
      <c r="X3345" s="74">
        <f t="shared" si="5233"/>
        <v>0</v>
      </c>
      <c r="Y3345" s="74">
        <f t="shared" si="5233"/>
        <v>0</v>
      </c>
      <c r="Z3345" s="74">
        <f t="shared" si="5233"/>
        <v>0</v>
      </c>
      <c r="AA3345" s="74">
        <f t="shared" si="5233"/>
        <v>0</v>
      </c>
      <c r="AB3345" s="74">
        <v>312500</v>
      </c>
      <c r="AC3345" s="74">
        <v>244410</v>
      </c>
      <c r="AD3345" s="74">
        <f t="shared" ref="AD3345:AV3345" si="5234">SUM(AD3420,AD3547,AD3593,AD3641,AD3700,AD3787,AD3833,AD4011,AD4071,AD4119,AD4207,AD4339,AD4432,AD4476,AD4524,AD4613,AD4694)</f>
        <v>0</v>
      </c>
      <c r="AE3345" s="74">
        <f t="shared" si="5234"/>
        <v>0</v>
      </c>
      <c r="AF3345" s="74">
        <f t="shared" si="5234"/>
        <v>0</v>
      </c>
      <c r="AG3345" s="74">
        <f t="shared" si="5234"/>
        <v>0</v>
      </c>
      <c r="AH3345" s="74">
        <f t="shared" si="5234"/>
        <v>0</v>
      </c>
      <c r="AI3345" s="74">
        <f t="shared" si="5234"/>
        <v>0</v>
      </c>
      <c r="AJ3345" s="74">
        <f t="shared" si="5234"/>
        <v>0</v>
      </c>
      <c r="AK3345" s="74">
        <f t="shared" si="5234"/>
        <v>0</v>
      </c>
      <c r="AL3345" s="74">
        <f t="shared" si="5234"/>
        <v>0</v>
      </c>
      <c r="AM3345" s="74">
        <f t="shared" si="5234"/>
        <v>0</v>
      </c>
      <c r="AN3345" s="74">
        <f t="shared" si="5234"/>
        <v>0</v>
      </c>
      <c r="AO3345" s="74">
        <f t="shared" si="5234"/>
        <v>0</v>
      </c>
      <c r="AP3345" s="74">
        <f t="shared" si="5234"/>
        <v>0</v>
      </c>
      <c r="AQ3345" s="74">
        <f t="shared" si="5234"/>
        <v>0</v>
      </c>
      <c r="AR3345" s="74">
        <f t="shared" si="5234"/>
        <v>0</v>
      </c>
      <c r="AS3345" s="74">
        <f t="shared" si="5234"/>
        <v>0</v>
      </c>
      <c r="AT3345" s="74">
        <f t="shared" si="5234"/>
        <v>0</v>
      </c>
      <c r="AU3345" s="74">
        <f t="shared" si="5234"/>
        <v>0</v>
      </c>
      <c r="AV3345" s="74">
        <f t="shared" si="5234"/>
        <v>0</v>
      </c>
      <c r="AW3345" s="74">
        <v>0</v>
      </c>
      <c r="AX3345" s="74">
        <v>0</v>
      </c>
      <c r="AY3345" s="74">
        <f t="shared" ref="AY3345:BQ3345" si="5235">SUM(AY3420,AY3547,AY3593,AY3641,AY3700,AY3787,AY3833,AY4011,AY4071,AY4119,AY4207,AY4339,AY4432,AY4476,AY4524,AY4613,AY4694)</f>
        <v>62610</v>
      </c>
      <c r="AZ3345" s="74">
        <f t="shared" si="5235"/>
        <v>969140</v>
      </c>
      <c r="BA3345" s="74">
        <f t="shared" si="5235"/>
        <v>0</v>
      </c>
      <c r="BB3345" s="74">
        <f t="shared" si="5235"/>
        <v>0</v>
      </c>
      <c r="BC3345" s="74">
        <f t="shared" si="5235"/>
        <v>0</v>
      </c>
      <c r="BD3345" s="74">
        <f t="shared" si="5235"/>
        <v>0</v>
      </c>
      <c r="BE3345" s="74">
        <f t="shared" si="5235"/>
        <v>1031750</v>
      </c>
      <c r="BF3345" s="74">
        <f t="shared" si="5235"/>
        <v>0</v>
      </c>
      <c r="BG3345" s="74">
        <f t="shared" si="5235"/>
        <v>0</v>
      </c>
      <c r="BH3345" s="74">
        <f t="shared" si="5235"/>
        <v>969140</v>
      </c>
      <c r="BI3345" s="74">
        <f t="shared" si="5235"/>
        <v>0</v>
      </c>
      <c r="BJ3345" s="74">
        <f t="shared" si="5235"/>
        <v>0</v>
      </c>
      <c r="BK3345" s="74">
        <f t="shared" si="5235"/>
        <v>0</v>
      </c>
      <c r="BL3345" s="74">
        <f t="shared" si="5235"/>
        <v>0</v>
      </c>
      <c r="BM3345" s="74">
        <f t="shared" si="5235"/>
        <v>0</v>
      </c>
      <c r="BN3345" s="74">
        <f t="shared" si="5235"/>
        <v>0</v>
      </c>
      <c r="BO3345" s="74">
        <f t="shared" si="5235"/>
        <v>0</v>
      </c>
      <c r="BP3345" s="74">
        <f t="shared" si="5235"/>
        <v>0</v>
      </c>
      <c r="BQ3345" s="74">
        <f t="shared" si="5235"/>
        <v>0</v>
      </c>
      <c r="BR3345" s="74">
        <v>969140</v>
      </c>
      <c r="BS3345" s="74">
        <v>62610</v>
      </c>
      <c r="BT3345" s="125" t="e">
        <f>IF(#REF!=0,"-",#REF!/#REF!*100)</f>
        <v>#REF!</v>
      </c>
    </row>
    <row r="3346" spans="1:72" s="50" customFormat="1" x14ac:dyDescent="0.25">
      <c r="A3346" s="64">
        <v>35</v>
      </c>
      <c r="B3346" s="65" t="s">
        <v>56</v>
      </c>
      <c r="C3346" s="58" t="s">
        <v>1537</v>
      </c>
      <c r="D3346" s="58">
        <v>3502000</v>
      </c>
      <c r="E3346" s="119">
        <v>8216</v>
      </c>
      <c r="F3346" s="58" t="s">
        <v>0</v>
      </c>
      <c r="G3346" s="98" t="s">
        <v>1663</v>
      </c>
      <c r="H3346" s="72" t="s">
        <v>108</v>
      </c>
      <c r="I3346" s="74">
        <f t="shared" ref="I3346:BN3346" si="5236">SUM(I3423,I3548,I3594,I3642,I3701,I3743,I3788,I3834,I3879,I3968,I4012,I4072,I4120,I4162,I4208,I4295,I4340,I4386,I4433,I4477,I4525,I4614,I4695,I3921)</f>
        <v>1150760</v>
      </c>
      <c r="J3346" s="74">
        <f t="shared" si="5236"/>
        <v>2965147</v>
      </c>
      <c r="K3346" s="74">
        <f t="shared" si="5236"/>
        <v>0</v>
      </c>
      <c r="L3346" s="74">
        <f t="shared" si="5236"/>
        <v>0</v>
      </c>
      <c r="M3346" s="74">
        <f t="shared" si="5236"/>
        <v>0</v>
      </c>
      <c r="N3346" s="74">
        <f t="shared" si="5236"/>
        <v>0</v>
      </c>
      <c r="O3346" s="74">
        <f t="shared" si="5236"/>
        <v>4115907</v>
      </c>
      <c r="P3346" s="74">
        <f t="shared" si="5236"/>
        <v>67000</v>
      </c>
      <c r="Q3346" s="74">
        <f t="shared" si="5236"/>
        <v>0</v>
      </c>
      <c r="R3346" s="74">
        <f t="shared" si="5236"/>
        <v>2976147</v>
      </c>
      <c r="S3346" s="74">
        <f t="shared" si="5236"/>
        <v>0</v>
      </c>
      <c r="T3346" s="74">
        <f t="shared" si="5236"/>
        <v>0</v>
      </c>
      <c r="U3346" s="74">
        <f t="shared" si="5236"/>
        <v>0</v>
      </c>
      <c r="V3346" s="74">
        <f t="shared" si="5236"/>
        <v>0</v>
      </c>
      <c r="W3346" s="74">
        <f t="shared" si="5236"/>
        <v>0</v>
      </c>
      <c r="X3346" s="74">
        <f t="shared" si="5236"/>
        <v>0</v>
      </c>
      <c r="Y3346" s="74">
        <f t="shared" si="5236"/>
        <v>0</v>
      </c>
      <c r="Z3346" s="74">
        <f t="shared" si="5236"/>
        <v>0</v>
      </c>
      <c r="AA3346" s="74">
        <f t="shared" si="5236"/>
        <v>0</v>
      </c>
      <c r="AB3346" s="74">
        <v>3043147</v>
      </c>
      <c r="AC3346" s="74">
        <v>1072760</v>
      </c>
      <c r="AD3346" s="74">
        <f t="shared" si="5236"/>
        <v>21010</v>
      </c>
      <c r="AE3346" s="74">
        <f t="shared" si="5236"/>
        <v>0</v>
      </c>
      <c r="AF3346" s="74">
        <f t="shared" si="5236"/>
        <v>0</v>
      </c>
      <c r="AG3346" s="74">
        <f t="shared" si="5236"/>
        <v>0</v>
      </c>
      <c r="AH3346" s="74">
        <f t="shared" si="5236"/>
        <v>0</v>
      </c>
      <c r="AI3346" s="74">
        <f t="shared" si="5236"/>
        <v>0</v>
      </c>
      <c r="AJ3346" s="74">
        <f t="shared" si="5236"/>
        <v>21010</v>
      </c>
      <c r="AK3346" s="74">
        <f t="shared" si="5236"/>
        <v>0</v>
      </c>
      <c r="AL3346" s="74">
        <f t="shared" si="5236"/>
        <v>0</v>
      </c>
      <c r="AM3346" s="74">
        <f t="shared" si="5236"/>
        <v>0</v>
      </c>
      <c r="AN3346" s="74">
        <f t="shared" si="5236"/>
        <v>0</v>
      </c>
      <c r="AO3346" s="74">
        <f t="shared" si="5236"/>
        <v>0</v>
      </c>
      <c r="AP3346" s="74">
        <f t="shared" si="5236"/>
        <v>0</v>
      </c>
      <c r="AQ3346" s="74">
        <f t="shared" si="5236"/>
        <v>0</v>
      </c>
      <c r="AR3346" s="74">
        <f t="shared" si="5236"/>
        <v>0</v>
      </c>
      <c r="AS3346" s="74">
        <f t="shared" si="5236"/>
        <v>0</v>
      </c>
      <c r="AT3346" s="74">
        <f t="shared" si="5236"/>
        <v>0</v>
      </c>
      <c r="AU3346" s="74">
        <f t="shared" si="5236"/>
        <v>0</v>
      </c>
      <c r="AV3346" s="74">
        <f t="shared" si="5236"/>
        <v>0</v>
      </c>
      <c r="AW3346" s="74">
        <v>0</v>
      </c>
      <c r="AX3346" s="74">
        <v>21010</v>
      </c>
      <c r="AY3346" s="74">
        <f t="shared" si="5236"/>
        <v>152510</v>
      </c>
      <c r="AZ3346" s="74">
        <f t="shared" si="5236"/>
        <v>210995</v>
      </c>
      <c r="BA3346" s="74">
        <f t="shared" si="5236"/>
        <v>0</v>
      </c>
      <c r="BB3346" s="74">
        <f t="shared" si="5236"/>
        <v>0</v>
      </c>
      <c r="BC3346" s="74">
        <f t="shared" si="5236"/>
        <v>0</v>
      </c>
      <c r="BD3346" s="74">
        <f t="shared" si="5236"/>
        <v>0</v>
      </c>
      <c r="BE3346" s="74">
        <f t="shared" si="5236"/>
        <v>363505</v>
      </c>
      <c r="BF3346" s="74">
        <f t="shared" si="5236"/>
        <v>0</v>
      </c>
      <c r="BG3346" s="74">
        <f t="shared" si="5236"/>
        <v>0</v>
      </c>
      <c r="BH3346" s="74">
        <f t="shared" si="5236"/>
        <v>210995</v>
      </c>
      <c r="BI3346" s="74">
        <f t="shared" si="5236"/>
        <v>0</v>
      </c>
      <c r="BJ3346" s="74">
        <f t="shared" si="5236"/>
        <v>0</v>
      </c>
      <c r="BK3346" s="74">
        <f t="shared" si="5236"/>
        <v>0</v>
      </c>
      <c r="BL3346" s="74">
        <f t="shared" si="5236"/>
        <v>0</v>
      </c>
      <c r="BM3346" s="74">
        <f t="shared" si="5236"/>
        <v>0</v>
      </c>
      <c r="BN3346" s="74">
        <f t="shared" si="5236"/>
        <v>0</v>
      </c>
      <c r="BO3346" s="74">
        <f t="shared" ref="BO3346:BQ3346" si="5237">SUM(BO3423,BO3548,BO3594,BO3642,BO3701,BO3743,BO3788,BO3834,BO3879,BO3968,BO4012,BO4072,BO4120,BO4162,BO4208,BO4295,BO4340,BO4386,BO4433,BO4477,BO4525,BO4614,BO4695,BO3921)</f>
        <v>0</v>
      </c>
      <c r="BP3346" s="74">
        <f t="shared" si="5237"/>
        <v>0</v>
      </c>
      <c r="BQ3346" s="74">
        <f t="shared" si="5237"/>
        <v>0</v>
      </c>
      <c r="BR3346" s="74">
        <v>210995</v>
      </c>
      <c r="BS3346" s="74">
        <v>152510</v>
      </c>
      <c r="BT3346" s="125" t="e">
        <f>IF(#REF!=0,"-",#REF!/#REF!*100)</f>
        <v>#REF!</v>
      </c>
    </row>
    <row r="3347" spans="1:72" s="50" customFormat="1" ht="17.25" customHeight="1" x14ac:dyDescent="0.25">
      <c r="A3347" s="56" t="s">
        <v>0</v>
      </c>
      <c r="B3347" s="60" t="s">
        <v>0</v>
      </c>
      <c r="C3347" s="60" t="s">
        <v>0</v>
      </c>
      <c r="D3347" s="61" t="s">
        <v>0</v>
      </c>
      <c r="E3347" s="61" t="s">
        <v>0</v>
      </c>
      <c r="F3347" s="61" t="s">
        <v>0</v>
      </c>
      <c r="G3347" s="59" t="s">
        <v>0</v>
      </c>
      <c r="H3347" s="62" t="s">
        <v>129</v>
      </c>
      <c r="I3347" s="33">
        <f t="shared" ref="I3347:X3348" si="5238">SUM(I3348)</f>
        <v>100</v>
      </c>
      <c r="J3347" s="33">
        <f t="shared" si="5238"/>
        <v>0</v>
      </c>
      <c r="K3347" s="33">
        <f t="shared" si="5238"/>
        <v>0</v>
      </c>
      <c r="L3347" s="33">
        <f t="shared" si="5238"/>
        <v>0</v>
      </c>
      <c r="M3347" s="33">
        <f t="shared" si="5238"/>
        <v>0</v>
      </c>
      <c r="N3347" s="33">
        <f t="shared" si="5238"/>
        <v>0</v>
      </c>
      <c r="O3347" s="33">
        <f t="shared" si="5238"/>
        <v>100</v>
      </c>
      <c r="P3347" s="33">
        <f t="shared" si="5238"/>
        <v>0</v>
      </c>
      <c r="Q3347" s="33">
        <f t="shared" si="5238"/>
        <v>0</v>
      </c>
      <c r="R3347" s="33">
        <f t="shared" si="5238"/>
        <v>0</v>
      </c>
      <c r="S3347" s="33">
        <f t="shared" si="5238"/>
        <v>0</v>
      </c>
      <c r="T3347" s="33">
        <f t="shared" si="5238"/>
        <v>0</v>
      </c>
      <c r="U3347" s="33">
        <f t="shared" si="5238"/>
        <v>0</v>
      </c>
      <c r="V3347" s="33">
        <f t="shared" si="5238"/>
        <v>0</v>
      </c>
      <c r="W3347" s="33">
        <f t="shared" si="5238"/>
        <v>0</v>
      </c>
      <c r="X3347" s="33">
        <f t="shared" si="5238"/>
        <v>0</v>
      </c>
      <c r="Y3347" s="33">
        <f t="shared" ref="J3347:AA3348" si="5239">SUM(Y3348)</f>
        <v>0</v>
      </c>
      <c r="Z3347" s="33">
        <f t="shared" si="5239"/>
        <v>0</v>
      </c>
      <c r="AA3347" s="33">
        <f t="shared" si="5239"/>
        <v>0</v>
      </c>
      <c r="AB3347" s="33">
        <v>0</v>
      </c>
      <c r="AC3347" s="33">
        <v>100</v>
      </c>
      <c r="AD3347" s="33">
        <f t="shared" ref="AD3347:AS3348" si="5240">SUM(AD3348)</f>
        <v>0</v>
      </c>
      <c r="AE3347" s="33">
        <f t="shared" si="5240"/>
        <v>0</v>
      </c>
      <c r="AF3347" s="33">
        <f t="shared" si="5240"/>
        <v>0</v>
      </c>
      <c r="AG3347" s="33">
        <f t="shared" si="5240"/>
        <v>0</v>
      </c>
      <c r="AH3347" s="33">
        <f t="shared" si="5240"/>
        <v>0</v>
      </c>
      <c r="AI3347" s="33">
        <f t="shared" si="5240"/>
        <v>0</v>
      </c>
      <c r="AJ3347" s="33">
        <f t="shared" si="5240"/>
        <v>0</v>
      </c>
      <c r="AK3347" s="33">
        <f t="shared" si="5240"/>
        <v>0</v>
      </c>
      <c r="AL3347" s="33">
        <f t="shared" si="5240"/>
        <v>0</v>
      </c>
      <c r="AM3347" s="33">
        <f t="shared" si="5240"/>
        <v>0</v>
      </c>
      <c r="AN3347" s="33">
        <f t="shared" si="5240"/>
        <v>0</v>
      </c>
      <c r="AO3347" s="33">
        <f t="shared" si="5240"/>
        <v>0</v>
      </c>
      <c r="AP3347" s="33">
        <f t="shared" si="5240"/>
        <v>0</v>
      </c>
      <c r="AQ3347" s="33">
        <f t="shared" si="5240"/>
        <v>0</v>
      </c>
      <c r="AR3347" s="33">
        <f t="shared" si="5240"/>
        <v>0</v>
      </c>
      <c r="AS3347" s="33">
        <f t="shared" si="5240"/>
        <v>0</v>
      </c>
      <c r="AT3347" s="33">
        <f t="shared" ref="AE3347:AV3348" si="5241">SUM(AT3348)</f>
        <v>0</v>
      </c>
      <c r="AU3347" s="33">
        <f t="shared" si="5241"/>
        <v>0</v>
      </c>
      <c r="AV3347" s="33">
        <f t="shared" si="5241"/>
        <v>0</v>
      </c>
      <c r="AW3347" s="33">
        <v>0</v>
      </c>
      <c r="AX3347" s="33">
        <v>0</v>
      </c>
      <c r="AY3347" s="33">
        <f t="shared" ref="AY3347:BN3348" si="5242">SUM(AY3348)</f>
        <v>0</v>
      </c>
      <c r="AZ3347" s="33">
        <f t="shared" si="5242"/>
        <v>0</v>
      </c>
      <c r="BA3347" s="33">
        <f t="shared" si="5242"/>
        <v>0</v>
      </c>
      <c r="BB3347" s="33">
        <f t="shared" si="5242"/>
        <v>0</v>
      </c>
      <c r="BC3347" s="33">
        <f t="shared" si="5242"/>
        <v>0</v>
      </c>
      <c r="BD3347" s="33">
        <f t="shared" si="5242"/>
        <v>0</v>
      </c>
      <c r="BE3347" s="33">
        <f t="shared" si="5242"/>
        <v>0</v>
      </c>
      <c r="BF3347" s="33">
        <f t="shared" si="5242"/>
        <v>0</v>
      </c>
      <c r="BG3347" s="33">
        <f t="shared" si="5242"/>
        <v>0</v>
      </c>
      <c r="BH3347" s="33">
        <f t="shared" si="5242"/>
        <v>0</v>
      </c>
      <c r="BI3347" s="33">
        <f t="shared" si="5242"/>
        <v>0</v>
      </c>
      <c r="BJ3347" s="33">
        <f t="shared" si="5242"/>
        <v>0</v>
      </c>
      <c r="BK3347" s="33">
        <f t="shared" si="5242"/>
        <v>0</v>
      </c>
      <c r="BL3347" s="33">
        <f t="shared" si="5242"/>
        <v>0</v>
      </c>
      <c r="BM3347" s="33">
        <f t="shared" si="5242"/>
        <v>0</v>
      </c>
      <c r="BN3347" s="33">
        <f t="shared" si="5242"/>
        <v>0</v>
      </c>
      <c r="BO3347" s="33">
        <f t="shared" ref="AZ3347:BQ3348" si="5243">SUM(BO3348)</f>
        <v>0</v>
      </c>
      <c r="BP3347" s="33">
        <f t="shared" si="5243"/>
        <v>0</v>
      </c>
      <c r="BQ3347" s="33">
        <f t="shared" si="5243"/>
        <v>0</v>
      </c>
      <c r="BR3347" s="33">
        <v>0</v>
      </c>
      <c r="BS3347" s="33">
        <v>0</v>
      </c>
      <c r="BT3347" s="11" t="e">
        <f>IF(#REF!=0,"-",#REF!/#REF!*100)</f>
        <v>#REF!</v>
      </c>
    </row>
    <row r="3348" spans="1:72" s="50" customFormat="1" x14ac:dyDescent="0.25">
      <c r="A3348" s="64">
        <v>35</v>
      </c>
      <c r="B3348" s="65" t="s">
        <v>56</v>
      </c>
      <c r="C3348" s="58" t="s">
        <v>1537</v>
      </c>
      <c r="D3348" s="58">
        <v>3502000</v>
      </c>
      <c r="E3348" s="61" t="s">
        <v>1562</v>
      </c>
      <c r="F3348" s="61" t="s">
        <v>0</v>
      </c>
      <c r="G3348" s="59" t="s">
        <v>0</v>
      </c>
      <c r="H3348" s="59" t="s">
        <v>131</v>
      </c>
      <c r="I3348" s="34">
        <f t="shared" si="5238"/>
        <v>100</v>
      </c>
      <c r="J3348" s="34">
        <f t="shared" si="5239"/>
        <v>0</v>
      </c>
      <c r="K3348" s="34">
        <f t="shared" si="5239"/>
        <v>0</v>
      </c>
      <c r="L3348" s="34">
        <f t="shared" si="5239"/>
        <v>0</v>
      </c>
      <c r="M3348" s="34">
        <f t="shared" si="5239"/>
        <v>0</v>
      </c>
      <c r="N3348" s="34">
        <f t="shared" si="5239"/>
        <v>0</v>
      </c>
      <c r="O3348" s="34">
        <f t="shared" si="5239"/>
        <v>100</v>
      </c>
      <c r="P3348" s="34">
        <f t="shared" si="5239"/>
        <v>0</v>
      </c>
      <c r="Q3348" s="34">
        <f t="shared" si="5239"/>
        <v>0</v>
      </c>
      <c r="R3348" s="34">
        <f t="shared" si="5239"/>
        <v>0</v>
      </c>
      <c r="S3348" s="34">
        <f t="shared" si="5239"/>
        <v>0</v>
      </c>
      <c r="T3348" s="34">
        <f t="shared" si="5239"/>
        <v>0</v>
      </c>
      <c r="U3348" s="34">
        <f t="shared" si="5239"/>
        <v>0</v>
      </c>
      <c r="V3348" s="34">
        <f t="shared" si="5239"/>
        <v>0</v>
      </c>
      <c r="W3348" s="34">
        <f t="shared" si="5239"/>
        <v>0</v>
      </c>
      <c r="X3348" s="34">
        <f t="shared" si="5239"/>
        <v>0</v>
      </c>
      <c r="Y3348" s="34">
        <f t="shared" si="5239"/>
        <v>0</v>
      </c>
      <c r="Z3348" s="34">
        <f t="shared" si="5239"/>
        <v>0</v>
      </c>
      <c r="AA3348" s="34">
        <f t="shared" si="5239"/>
        <v>0</v>
      </c>
      <c r="AB3348" s="34">
        <v>0</v>
      </c>
      <c r="AC3348" s="34">
        <v>100</v>
      </c>
      <c r="AD3348" s="34">
        <f t="shared" si="5240"/>
        <v>0</v>
      </c>
      <c r="AE3348" s="34">
        <f t="shared" si="5241"/>
        <v>0</v>
      </c>
      <c r="AF3348" s="34">
        <f t="shared" si="5241"/>
        <v>0</v>
      </c>
      <c r="AG3348" s="34">
        <f t="shared" si="5241"/>
        <v>0</v>
      </c>
      <c r="AH3348" s="34">
        <f t="shared" si="5241"/>
        <v>0</v>
      </c>
      <c r="AI3348" s="34">
        <f t="shared" si="5241"/>
        <v>0</v>
      </c>
      <c r="AJ3348" s="34">
        <f t="shared" si="5241"/>
        <v>0</v>
      </c>
      <c r="AK3348" s="34">
        <f t="shared" si="5241"/>
        <v>0</v>
      </c>
      <c r="AL3348" s="34">
        <f t="shared" si="5241"/>
        <v>0</v>
      </c>
      <c r="AM3348" s="34">
        <f t="shared" si="5241"/>
        <v>0</v>
      </c>
      <c r="AN3348" s="34">
        <f t="shared" si="5241"/>
        <v>0</v>
      </c>
      <c r="AO3348" s="34">
        <f t="shared" si="5241"/>
        <v>0</v>
      </c>
      <c r="AP3348" s="34">
        <f t="shared" si="5241"/>
        <v>0</v>
      </c>
      <c r="AQ3348" s="34">
        <f t="shared" si="5241"/>
        <v>0</v>
      </c>
      <c r="AR3348" s="34">
        <f t="shared" si="5241"/>
        <v>0</v>
      </c>
      <c r="AS3348" s="34">
        <f t="shared" si="5241"/>
        <v>0</v>
      </c>
      <c r="AT3348" s="34">
        <f t="shared" si="5241"/>
        <v>0</v>
      </c>
      <c r="AU3348" s="34">
        <f t="shared" si="5241"/>
        <v>0</v>
      </c>
      <c r="AV3348" s="34">
        <f t="shared" si="5241"/>
        <v>0</v>
      </c>
      <c r="AW3348" s="34">
        <v>0</v>
      </c>
      <c r="AX3348" s="34">
        <v>0</v>
      </c>
      <c r="AY3348" s="34">
        <f t="shared" si="5242"/>
        <v>0</v>
      </c>
      <c r="AZ3348" s="34">
        <f t="shared" si="5243"/>
        <v>0</v>
      </c>
      <c r="BA3348" s="34">
        <f t="shared" si="5243"/>
        <v>0</v>
      </c>
      <c r="BB3348" s="34">
        <f t="shared" si="5243"/>
        <v>0</v>
      </c>
      <c r="BC3348" s="34">
        <f t="shared" si="5243"/>
        <v>0</v>
      </c>
      <c r="BD3348" s="34">
        <f t="shared" si="5243"/>
        <v>0</v>
      </c>
      <c r="BE3348" s="34">
        <f t="shared" si="5243"/>
        <v>0</v>
      </c>
      <c r="BF3348" s="34">
        <f t="shared" si="5243"/>
        <v>0</v>
      </c>
      <c r="BG3348" s="34">
        <f t="shared" si="5243"/>
        <v>0</v>
      </c>
      <c r="BH3348" s="34">
        <f t="shared" si="5243"/>
        <v>0</v>
      </c>
      <c r="BI3348" s="34">
        <f t="shared" si="5243"/>
        <v>0</v>
      </c>
      <c r="BJ3348" s="34">
        <f t="shared" si="5243"/>
        <v>0</v>
      </c>
      <c r="BK3348" s="34">
        <f t="shared" si="5243"/>
        <v>0</v>
      </c>
      <c r="BL3348" s="34">
        <f t="shared" si="5243"/>
        <v>0</v>
      </c>
      <c r="BM3348" s="34">
        <f t="shared" si="5243"/>
        <v>0</v>
      </c>
      <c r="BN3348" s="34">
        <f t="shared" si="5243"/>
        <v>0</v>
      </c>
      <c r="BO3348" s="34">
        <f t="shared" si="5243"/>
        <v>0</v>
      </c>
      <c r="BP3348" s="34">
        <f t="shared" si="5243"/>
        <v>0</v>
      </c>
      <c r="BQ3348" s="34">
        <f t="shared" si="5243"/>
        <v>0</v>
      </c>
      <c r="BR3348" s="34">
        <v>0</v>
      </c>
      <c r="BS3348" s="34">
        <v>0</v>
      </c>
      <c r="BT3348" s="12" t="e">
        <f>IF(#REF!=0,"-",#REF!/#REF!*100)</f>
        <v>#REF!</v>
      </c>
    </row>
    <row r="3349" spans="1:72" s="50" customFormat="1" x14ac:dyDescent="0.25">
      <c r="A3349" s="64">
        <v>35</v>
      </c>
      <c r="B3349" s="65" t="s">
        <v>56</v>
      </c>
      <c r="C3349" s="58" t="s">
        <v>1537</v>
      </c>
      <c r="D3349" s="58">
        <v>3502000</v>
      </c>
      <c r="E3349" s="119">
        <v>8233</v>
      </c>
      <c r="F3349" s="58" t="s">
        <v>0</v>
      </c>
      <c r="G3349" s="98" t="s">
        <v>1663</v>
      </c>
      <c r="H3349" s="72" t="s">
        <v>132</v>
      </c>
      <c r="I3349" s="74">
        <f t="shared" ref="I3349:AA3349" si="5244">SUM(I3597,I3924,I4528)</f>
        <v>100</v>
      </c>
      <c r="J3349" s="74">
        <f t="shared" si="5244"/>
        <v>0</v>
      </c>
      <c r="K3349" s="74">
        <f t="shared" si="5244"/>
        <v>0</v>
      </c>
      <c r="L3349" s="74">
        <f t="shared" si="5244"/>
        <v>0</v>
      </c>
      <c r="M3349" s="74">
        <f t="shared" si="5244"/>
        <v>0</v>
      </c>
      <c r="N3349" s="74">
        <f t="shared" si="5244"/>
        <v>0</v>
      </c>
      <c r="O3349" s="74">
        <f t="shared" si="5244"/>
        <v>100</v>
      </c>
      <c r="P3349" s="74">
        <f t="shared" si="5244"/>
        <v>0</v>
      </c>
      <c r="Q3349" s="74">
        <f t="shared" si="5244"/>
        <v>0</v>
      </c>
      <c r="R3349" s="74">
        <f t="shared" si="5244"/>
        <v>0</v>
      </c>
      <c r="S3349" s="74">
        <f t="shared" si="5244"/>
        <v>0</v>
      </c>
      <c r="T3349" s="74">
        <f t="shared" si="5244"/>
        <v>0</v>
      </c>
      <c r="U3349" s="74">
        <f t="shared" si="5244"/>
        <v>0</v>
      </c>
      <c r="V3349" s="74">
        <f t="shared" si="5244"/>
        <v>0</v>
      </c>
      <c r="W3349" s="74">
        <f t="shared" si="5244"/>
        <v>0</v>
      </c>
      <c r="X3349" s="74">
        <f t="shared" si="5244"/>
        <v>0</v>
      </c>
      <c r="Y3349" s="74">
        <f t="shared" si="5244"/>
        <v>0</v>
      </c>
      <c r="Z3349" s="74">
        <f t="shared" si="5244"/>
        <v>0</v>
      </c>
      <c r="AA3349" s="74">
        <f t="shared" si="5244"/>
        <v>0</v>
      </c>
      <c r="AB3349" s="74">
        <v>0</v>
      </c>
      <c r="AC3349" s="74">
        <v>100</v>
      </c>
      <c r="AD3349" s="74">
        <f t="shared" ref="AD3349:AV3349" si="5245">SUM(AD3597,AD3924,AD4528)</f>
        <v>0</v>
      </c>
      <c r="AE3349" s="74">
        <f t="shared" si="5245"/>
        <v>0</v>
      </c>
      <c r="AF3349" s="74">
        <f t="shared" si="5245"/>
        <v>0</v>
      </c>
      <c r="AG3349" s="74">
        <f t="shared" si="5245"/>
        <v>0</v>
      </c>
      <c r="AH3349" s="74">
        <f t="shared" si="5245"/>
        <v>0</v>
      </c>
      <c r="AI3349" s="74">
        <f t="shared" si="5245"/>
        <v>0</v>
      </c>
      <c r="AJ3349" s="74">
        <f t="shared" si="5245"/>
        <v>0</v>
      </c>
      <c r="AK3349" s="74">
        <f t="shared" si="5245"/>
        <v>0</v>
      </c>
      <c r="AL3349" s="74">
        <f t="shared" si="5245"/>
        <v>0</v>
      </c>
      <c r="AM3349" s="74">
        <f t="shared" si="5245"/>
        <v>0</v>
      </c>
      <c r="AN3349" s="74">
        <f t="shared" si="5245"/>
        <v>0</v>
      </c>
      <c r="AO3349" s="74">
        <f t="shared" si="5245"/>
        <v>0</v>
      </c>
      <c r="AP3349" s="74">
        <f t="shared" si="5245"/>
        <v>0</v>
      </c>
      <c r="AQ3349" s="74">
        <f t="shared" si="5245"/>
        <v>0</v>
      </c>
      <c r="AR3349" s="74">
        <f t="shared" si="5245"/>
        <v>0</v>
      </c>
      <c r="AS3349" s="74">
        <f t="shared" si="5245"/>
        <v>0</v>
      </c>
      <c r="AT3349" s="74">
        <f t="shared" si="5245"/>
        <v>0</v>
      </c>
      <c r="AU3349" s="74">
        <f t="shared" si="5245"/>
        <v>0</v>
      </c>
      <c r="AV3349" s="74">
        <f t="shared" si="5245"/>
        <v>0</v>
      </c>
      <c r="AW3349" s="74">
        <v>0</v>
      </c>
      <c r="AX3349" s="74">
        <v>0</v>
      </c>
      <c r="AY3349" s="74">
        <f t="shared" ref="AY3349:BQ3349" si="5246">SUM(AY3597,AY3924,AY4528)</f>
        <v>0</v>
      </c>
      <c r="AZ3349" s="74">
        <f t="shared" si="5246"/>
        <v>0</v>
      </c>
      <c r="BA3349" s="74">
        <f t="shared" si="5246"/>
        <v>0</v>
      </c>
      <c r="BB3349" s="74">
        <f t="shared" si="5246"/>
        <v>0</v>
      </c>
      <c r="BC3349" s="74">
        <f t="shared" si="5246"/>
        <v>0</v>
      </c>
      <c r="BD3349" s="74">
        <f t="shared" si="5246"/>
        <v>0</v>
      </c>
      <c r="BE3349" s="74">
        <f t="shared" si="5246"/>
        <v>0</v>
      </c>
      <c r="BF3349" s="74">
        <f t="shared" si="5246"/>
        <v>0</v>
      </c>
      <c r="BG3349" s="74">
        <f t="shared" si="5246"/>
        <v>0</v>
      </c>
      <c r="BH3349" s="74">
        <f t="shared" si="5246"/>
        <v>0</v>
      </c>
      <c r="BI3349" s="74">
        <f t="shared" si="5246"/>
        <v>0</v>
      </c>
      <c r="BJ3349" s="74">
        <f t="shared" si="5246"/>
        <v>0</v>
      </c>
      <c r="BK3349" s="74">
        <f t="shared" si="5246"/>
        <v>0</v>
      </c>
      <c r="BL3349" s="74">
        <f t="shared" si="5246"/>
        <v>0</v>
      </c>
      <c r="BM3349" s="74">
        <f t="shared" si="5246"/>
        <v>0</v>
      </c>
      <c r="BN3349" s="74">
        <f t="shared" si="5246"/>
        <v>0</v>
      </c>
      <c r="BO3349" s="74">
        <f t="shared" si="5246"/>
        <v>0</v>
      </c>
      <c r="BP3349" s="74">
        <f t="shared" si="5246"/>
        <v>0</v>
      </c>
      <c r="BQ3349" s="74">
        <f t="shared" si="5246"/>
        <v>0</v>
      </c>
      <c r="BR3349" s="74">
        <v>0</v>
      </c>
      <c r="BS3349" s="74">
        <v>0</v>
      </c>
      <c r="BT3349" s="125" t="e">
        <f>IF(#REF!=0,"-",#REF!/#REF!*100)</f>
        <v>#REF!</v>
      </c>
    </row>
    <row r="3350" spans="1:72" s="50" customFormat="1" x14ac:dyDescent="0.25">
      <c r="A3350" s="72" t="s">
        <v>0</v>
      </c>
      <c r="B3350" s="75" t="s">
        <v>0</v>
      </c>
      <c r="C3350" s="75" t="s">
        <v>0</v>
      </c>
      <c r="D3350" s="75" t="s">
        <v>0</v>
      </c>
      <c r="E3350" s="75" t="s">
        <v>0</v>
      </c>
      <c r="F3350" s="75" t="s">
        <v>0</v>
      </c>
      <c r="G3350" s="72" t="s">
        <v>0</v>
      </c>
      <c r="H3350" s="62" t="s">
        <v>1544</v>
      </c>
      <c r="I3350" s="63">
        <f t="shared" ref="I3350:AA3350" si="5247">SUM(I3305,I3326,I3333,I3336,I3339,I3347)</f>
        <v>20399177</v>
      </c>
      <c r="J3350" s="63">
        <f t="shared" si="5247"/>
        <v>12290820</v>
      </c>
      <c r="K3350" s="63">
        <f t="shared" si="5247"/>
        <v>0</v>
      </c>
      <c r="L3350" s="63">
        <f t="shared" si="5247"/>
        <v>38637</v>
      </c>
      <c r="M3350" s="63">
        <f t="shared" si="5247"/>
        <v>0</v>
      </c>
      <c r="N3350" s="63">
        <f t="shared" si="5247"/>
        <v>0</v>
      </c>
      <c r="O3350" s="63">
        <f t="shared" ref="O3350" si="5248">SUM(O3305,O3326,O3333,O3336,O3339,O3347)</f>
        <v>32728634</v>
      </c>
      <c r="P3350" s="63">
        <f t="shared" si="5247"/>
        <v>1155400</v>
      </c>
      <c r="Q3350" s="63">
        <f t="shared" si="5247"/>
        <v>505416</v>
      </c>
      <c r="R3350" s="63">
        <f t="shared" si="5247"/>
        <v>12962932</v>
      </c>
      <c r="S3350" s="63">
        <f t="shared" si="5247"/>
        <v>0</v>
      </c>
      <c r="T3350" s="63">
        <f t="shared" si="5247"/>
        <v>0</v>
      </c>
      <c r="U3350" s="63">
        <f t="shared" si="5247"/>
        <v>0</v>
      </c>
      <c r="V3350" s="63">
        <f t="shared" si="5247"/>
        <v>0</v>
      </c>
      <c r="W3350" s="63">
        <f t="shared" si="5247"/>
        <v>0</v>
      </c>
      <c r="X3350" s="63">
        <f t="shared" si="5247"/>
        <v>0</v>
      </c>
      <c r="Y3350" s="63">
        <f t="shared" si="5247"/>
        <v>0</v>
      </c>
      <c r="Z3350" s="63">
        <f t="shared" si="5247"/>
        <v>0</v>
      </c>
      <c r="AA3350" s="63">
        <f t="shared" si="5247"/>
        <v>0</v>
      </c>
      <c r="AB3350" s="63">
        <v>14623748</v>
      </c>
      <c r="AC3350" s="63">
        <v>18104886</v>
      </c>
      <c r="AD3350" s="63">
        <f t="shared" ref="AD3350:AV3350" si="5249">SUM(AD3305,AD3326,AD3333,AD3336,AD3339,AD3347)</f>
        <v>589904</v>
      </c>
      <c r="AE3350" s="63">
        <f t="shared" si="5249"/>
        <v>215014</v>
      </c>
      <c r="AF3350" s="63">
        <f t="shared" si="5249"/>
        <v>0</v>
      </c>
      <c r="AG3350" s="63">
        <f t="shared" si="5249"/>
        <v>0</v>
      </c>
      <c r="AH3350" s="63">
        <f t="shared" si="5249"/>
        <v>0</v>
      </c>
      <c r="AI3350" s="63">
        <f t="shared" si="5249"/>
        <v>0</v>
      </c>
      <c r="AJ3350" s="63">
        <f t="shared" ref="AJ3350" si="5250">SUM(AJ3305,AJ3326,AJ3333,AJ3336,AJ3339,AJ3347)</f>
        <v>804918</v>
      </c>
      <c r="AK3350" s="63">
        <f t="shared" si="5249"/>
        <v>2135</v>
      </c>
      <c r="AL3350" s="63">
        <f t="shared" si="5249"/>
        <v>2415</v>
      </c>
      <c r="AM3350" s="63">
        <f t="shared" si="5249"/>
        <v>219784</v>
      </c>
      <c r="AN3350" s="63">
        <f t="shared" si="5249"/>
        <v>0</v>
      </c>
      <c r="AO3350" s="63">
        <f t="shared" si="5249"/>
        <v>0</v>
      </c>
      <c r="AP3350" s="63">
        <f t="shared" si="5249"/>
        <v>0</v>
      </c>
      <c r="AQ3350" s="63">
        <f t="shared" si="5249"/>
        <v>0</v>
      </c>
      <c r="AR3350" s="63">
        <f t="shared" si="5249"/>
        <v>0</v>
      </c>
      <c r="AS3350" s="63">
        <f t="shared" si="5249"/>
        <v>0</v>
      </c>
      <c r="AT3350" s="63">
        <f t="shared" si="5249"/>
        <v>0</v>
      </c>
      <c r="AU3350" s="63">
        <f t="shared" si="5249"/>
        <v>0</v>
      </c>
      <c r="AV3350" s="63">
        <f t="shared" si="5249"/>
        <v>0</v>
      </c>
      <c r="AW3350" s="63">
        <v>224334</v>
      </c>
      <c r="AX3350" s="63">
        <v>580584</v>
      </c>
      <c r="AY3350" s="63">
        <f t="shared" ref="AY3350:BQ3350" si="5251">SUM(AY3305,AY3326,AY3333,AY3336,AY3339,AY3347)</f>
        <v>13336006</v>
      </c>
      <c r="AZ3350" s="63">
        <f t="shared" si="5251"/>
        <v>8790962</v>
      </c>
      <c r="BA3350" s="63">
        <f t="shared" si="5251"/>
        <v>0</v>
      </c>
      <c r="BB3350" s="63">
        <f t="shared" si="5251"/>
        <v>0</v>
      </c>
      <c r="BC3350" s="63">
        <f t="shared" si="5251"/>
        <v>0</v>
      </c>
      <c r="BD3350" s="63">
        <f t="shared" si="5251"/>
        <v>0</v>
      </c>
      <c r="BE3350" s="63">
        <f t="shared" ref="BE3350" si="5252">SUM(BE3305,BE3326,BE3333,BE3336,BE3339,BE3347)</f>
        <v>22126968</v>
      </c>
      <c r="BF3350" s="63">
        <f t="shared" si="5251"/>
        <v>618583</v>
      </c>
      <c r="BG3350" s="63">
        <f t="shared" si="5251"/>
        <v>738807</v>
      </c>
      <c r="BH3350" s="63">
        <f t="shared" si="5251"/>
        <v>9345604</v>
      </c>
      <c r="BI3350" s="63">
        <f t="shared" si="5251"/>
        <v>0</v>
      </c>
      <c r="BJ3350" s="63">
        <f t="shared" si="5251"/>
        <v>0</v>
      </c>
      <c r="BK3350" s="63">
        <f t="shared" si="5251"/>
        <v>0</v>
      </c>
      <c r="BL3350" s="63">
        <f t="shared" si="5251"/>
        <v>0</v>
      </c>
      <c r="BM3350" s="63">
        <f t="shared" si="5251"/>
        <v>0</v>
      </c>
      <c r="BN3350" s="63">
        <f t="shared" si="5251"/>
        <v>0</v>
      </c>
      <c r="BO3350" s="63">
        <f t="shared" si="5251"/>
        <v>0</v>
      </c>
      <c r="BP3350" s="63">
        <f t="shared" si="5251"/>
        <v>0</v>
      </c>
      <c r="BQ3350" s="63">
        <f t="shared" si="5251"/>
        <v>0</v>
      </c>
      <c r="BR3350" s="63">
        <v>10702994</v>
      </c>
      <c r="BS3350" s="63">
        <v>11423974</v>
      </c>
      <c r="BT3350" s="123" t="e">
        <f>IF(#REF!=0,"-",#REF!/#REF!*100)</f>
        <v>#REF!</v>
      </c>
    </row>
    <row r="3351" spans="1:72" s="50" customFormat="1" ht="15.75" thickBot="1" x14ac:dyDescent="0.3">
      <c r="A3351" s="72" t="s">
        <v>0</v>
      </c>
      <c r="B3351" s="75" t="s">
        <v>0</v>
      </c>
      <c r="C3351" s="75" t="s">
        <v>0</v>
      </c>
      <c r="D3351" s="75" t="s">
        <v>0</v>
      </c>
      <c r="E3351" s="75" t="s">
        <v>0</v>
      </c>
      <c r="F3351" s="75" t="s">
        <v>0</v>
      </c>
      <c r="G3351" s="72" t="s">
        <v>0</v>
      </c>
      <c r="H3351" s="59" t="s">
        <v>53</v>
      </c>
      <c r="O3351" s="50">
        <f t="shared" si="5098"/>
        <v>0</v>
      </c>
      <c r="AB3351" s="50">
        <v>0</v>
      </c>
      <c r="AC3351" s="50">
        <v>0</v>
      </c>
      <c r="AJ3351" s="50">
        <f t="shared" si="5099"/>
        <v>0</v>
      </c>
      <c r="AW3351" s="50">
        <v>0</v>
      </c>
      <c r="AX3351" s="50">
        <v>0</v>
      </c>
      <c r="BE3351" s="50">
        <f t="shared" si="5100"/>
        <v>0</v>
      </c>
      <c r="BR3351" s="50">
        <v>0</v>
      </c>
      <c r="BS3351" s="50">
        <v>0</v>
      </c>
      <c r="BT3351" s="124" t="e">
        <f>IF(#REF!=0,"-",#REF!/#REF!*100)</f>
        <v>#REF!</v>
      </c>
    </row>
    <row r="3352" spans="1:72" s="50" customFormat="1" ht="69.75" customHeight="1" thickBot="1" x14ac:dyDescent="0.3">
      <c r="A3352" s="147" t="s">
        <v>0</v>
      </c>
      <c r="B3352" s="150" t="s">
        <v>0</v>
      </c>
      <c r="C3352" s="150" t="s">
        <v>0</v>
      </c>
      <c r="D3352" s="150" t="s">
        <v>0</v>
      </c>
      <c r="E3352" s="150" t="s">
        <v>0</v>
      </c>
      <c r="F3352" s="150" t="s">
        <v>0</v>
      </c>
      <c r="G3352" s="153" t="s">
        <v>0</v>
      </c>
      <c r="H3352" s="5" t="s">
        <v>54</v>
      </c>
      <c r="I3352" s="89" t="s">
        <v>9</v>
      </c>
      <c r="J3352" s="89" t="s">
        <v>1606</v>
      </c>
      <c r="K3352" s="89" t="s">
        <v>1534</v>
      </c>
      <c r="L3352" s="89" t="s">
        <v>1592</v>
      </c>
      <c r="M3352" s="89" t="s">
        <v>1593</v>
      </c>
      <c r="N3352" s="89" t="s">
        <v>1594</v>
      </c>
      <c r="O3352" s="89" t="s">
        <v>1610</v>
      </c>
      <c r="P3352" s="89" t="s">
        <v>1607</v>
      </c>
      <c r="Q3352" s="89" t="s">
        <v>1595</v>
      </c>
      <c r="R3352" s="89" t="s">
        <v>1596</v>
      </c>
      <c r="S3352" s="89" t="s">
        <v>1597</v>
      </c>
      <c r="T3352" s="89" t="s">
        <v>1598</v>
      </c>
      <c r="U3352" s="89" t="s">
        <v>1599</v>
      </c>
      <c r="V3352" s="89" t="s">
        <v>1600</v>
      </c>
      <c r="W3352" s="89" t="s">
        <v>1608</v>
      </c>
      <c r="X3352" s="89" t="s">
        <v>1609</v>
      </c>
      <c r="Y3352" s="89" t="s">
        <v>1601</v>
      </c>
      <c r="Z3352" s="89" t="s">
        <v>1602</v>
      </c>
      <c r="AA3352" s="89" t="s">
        <v>1603</v>
      </c>
      <c r="AB3352" s="89" t="s">
        <v>1604</v>
      </c>
      <c r="AC3352" s="89" t="s">
        <v>1605</v>
      </c>
      <c r="AD3352" s="90" t="s">
        <v>10</v>
      </c>
      <c r="AE3352" s="90" t="s">
        <v>1606</v>
      </c>
      <c r="AF3352" s="90" t="s">
        <v>1534</v>
      </c>
      <c r="AG3352" s="90" t="s">
        <v>1592</v>
      </c>
      <c r="AH3352" s="90" t="s">
        <v>1593</v>
      </c>
      <c r="AI3352" s="90" t="s">
        <v>1594</v>
      </c>
      <c r="AJ3352" s="90" t="s">
        <v>1611</v>
      </c>
      <c r="AK3352" s="90" t="s">
        <v>1607</v>
      </c>
      <c r="AL3352" s="90" t="s">
        <v>1595</v>
      </c>
      <c r="AM3352" s="90" t="s">
        <v>1596</v>
      </c>
      <c r="AN3352" s="90" t="s">
        <v>1597</v>
      </c>
      <c r="AO3352" s="90" t="s">
        <v>1598</v>
      </c>
      <c r="AP3352" s="90" t="s">
        <v>1599</v>
      </c>
      <c r="AQ3352" s="90" t="s">
        <v>1600</v>
      </c>
      <c r="AR3352" s="90" t="s">
        <v>1608</v>
      </c>
      <c r="AS3352" s="90" t="s">
        <v>1609</v>
      </c>
      <c r="AT3352" s="90" t="s">
        <v>1601</v>
      </c>
      <c r="AU3352" s="90" t="s">
        <v>1602</v>
      </c>
      <c r="AV3352" s="90" t="s">
        <v>1603</v>
      </c>
      <c r="AW3352" s="90" t="s">
        <v>1604</v>
      </c>
      <c r="AX3352" s="90" t="s">
        <v>1605</v>
      </c>
      <c r="AY3352" s="91" t="s">
        <v>11</v>
      </c>
      <c r="AZ3352" s="91" t="s">
        <v>1606</v>
      </c>
      <c r="BA3352" s="91" t="s">
        <v>1534</v>
      </c>
      <c r="BB3352" s="91" t="s">
        <v>1592</v>
      </c>
      <c r="BC3352" s="91" t="s">
        <v>1593</v>
      </c>
      <c r="BD3352" s="91" t="s">
        <v>1594</v>
      </c>
      <c r="BE3352" s="91" t="s">
        <v>1612</v>
      </c>
      <c r="BF3352" s="91" t="s">
        <v>1607</v>
      </c>
      <c r="BG3352" s="91" t="s">
        <v>1595</v>
      </c>
      <c r="BH3352" s="91" t="s">
        <v>1596</v>
      </c>
      <c r="BI3352" s="91" t="s">
        <v>1597</v>
      </c>
      <c r="BJ3352" s="91" t="s">
        <v>1598</v>
      </c>
      <c r="BK3352" s="91" t="s">
        <v>1599</v>
      </c>
      <c r="BL3352" s="91" t="s">
        <v>1600</v>
      </c>
      <c r="BM3352" s="91" t="s">
        <v>1608</v>
      </c>
      <c r="BN3352" s="91" t="s">
        <v>1609</v>
      </c>
      <c r="BO3352" s="91" t="s">
        <v>1601</v>
      </c>
      <c r="BP3352" s="91" t="s">
        <v>1602</v>
      </c>
      <c r="BQ3352" s="91" t="s">
        <v>1603</v>
      </c>
      <c r="BR3352" s="91" t="s">
        <v>1604</v>
      </c>
      <c r="BS3352" s="91" t="s">
        <v>1605</v>
      </c>
      <c r="BT3352" s="5" t="s">
        <v>1671</v>
      </c>
    </row>
    <row r="3353" spans="1:72" s="50" customFormat="1" x14ac:dyDescent="0.25">
      <c r="A3353" s="148"/>
      <c r="B3353" s="151"/>
      <c r="C3353" s="151"/>
      <c r="D3353" s="151"/>
      <c r="E3353" s="151"/>
      <c r="F3353" s="151"/>
      <c r="G3353" s="154"/>
      <c r="H3353" s="76" t="s">
        <v>0</v>
      </c>
      <c r="I3353" s="9">
        <v>1</v>
      </c>
      <c r="J3353" s="9">
        <v>2</v>
      </c>
      <c r="K3353" s="9">
        <v>3</v>
      </c>
      <c r="L3353" s="9">
        <v>4</v>
      </c>
      <c r="M3353" s="9">
        <v>5</v>
      </c>
      <c r="N3353" s="9">
        <v>6</v>
      </c>
      <c r="O3353" s="9">
        <v>7</v>
      </c>
      <c r="P3353" s="9">
        <v>8</v>
      </c>
      <c r="Q3353" s="9">
        <v>9</v>
      </c>
      <c r="R3353" s="9">
        <v>10</v>
      </c>
      <c r="S3353" s="9">
        <v>11</v>
      </c>
      <c r="T3353" s="9">
        <v>12</v>
      </c>
      <c r="U3353" s="9">
        <v>13</v>
      </c>
      <c r="V3353" s="9">
        <v>14</v>
      </c>
      <c r="W3353" s="9">
        <v>15</v>
      </c>
      <c r="X3353" s="9">
        <v>16</v>
      </c>
      <c r="Y3353" s="9">
        <v>17</v>
      </c>
      <c r="Z3353" s="9">
        <v>18</v>
      </c>
      <c r="AA3353" s="9">
        <v>19</v>
      </c>
      <c r="AB3353" s="9">
        <v>20</v>
      </c>
      <c r="AC3353" s="9">
        <v>21</v>
      </c>
      <c r="AD3353" s="9">
        <v>1</v>
      </c>
      <c r="AE3353" s="9">
        <v>2</v>
      </c>
      <c r="AF3353" s="9">
        <v>3</v>
      </c>
      <c r="AG3353" s="9">
        <v>4</v>
      </c>
      <c r="AH3353" s="9">
        <v>5</v>
      </c>
      <c r="AI3353" s="9">
        <v>6</v>
      </c>
      <c r="AJ3353" s="9">
        <v>7</v>
      </c>
      <c r="AK3353" s="9">
        <v>8</v>
      </c>
      <c r="AL3353" s="9">
        <v>9</v>
      </c>
      <c r="AM3353" s="9">
        <v>10</v>
      </c>
      <c r="AN3353" s="9">
        <v>11</v>
      </c>
      <c r="AO3353" s="9">
        <v>12</v>
      </c>
      <c r="AP3353" s="9">
        <v>13</v>
      </c>
      <c r="AQ3353" s="9">
        <v>14</v>
      </c>
      <c r="AR3353" s="9">
        <v>15</v>
      </c>
      <c r="AS3353" s="9">
        <v>16</v>
      </c>
      <c r="AT3353" s="9">
        <v>17</v>
      </c>
      <c r="AU3353" s="9">
        <v>18</v>
      </c>
      <c r="AV3353" s="9">
        <v>19</v>
      </c>
      <c r="AW3353" s="9">
        <v>20</v>
      </c>
      <c r="AX3353" s="9">
        <v>21</v>
      </c>
      <c r="AY3353" s="9">
        <v>1</v>
      </c>
      <c r="AZ3353" s="9">
        <v>2</v>
      </c>
      <c r="BA3353" s="9">
        <v>3</v>
      </c>
      <c r="BB3353" s="9">
        <v>4</v>
      </c>
      <c r="BC3353" s="9">
        <v>5</v>
      </c>
      <c r="BD3353" s="9">
        <v>6</v>
      </c>
      <c r="BE3353" s="9">
        <v>7</v>
      </c>
      <c r="BF3353" s="9">
        <v>8</v>
      </c>
      <c r="BG3353" s="9">
        <v>9</v>
      </c>
      <c r="BH3353" s="9">
        <v>10</v>
      </c>
      <c r="BI3353" s="9">
        <v>11</v>
      </c>
      <c r="BJ3353" s="9">
        <v>12</v>
      </c>
      <c r="BK3353" s="9">
        <v>13</v>
      </c>
      <c r="BL3353" s="9">
        <v>14</v>
      </c>
      <c r="BM3353" s="9">
        <v>15</v>
      </c>
      <c r="BN3353" s="9">
        <v>16</v>
      </c>
      <c r="BO3353" s="9">
        <v>17</v>
      </c>
      <c r="BP3353" s="9">
        <v>18</v>
      </c>
      <c r="BQ3353" s="9">
        <v>19</v>
      </c>
      <c r="BR3353" s="9">
        <v>20</v>
      </c>
      <c r="BS3353" s="9">
        <v>21</v>
      </c>
      <c r="BT3353" s="9">
        <v>9</v>
      </c>
    </row>
    <row r="3354" spans="1:72" s="50" customFormat="1" x14ac:dyDescent="0.25">
      <c r="A3354" s="148"/>
      <c r="B3354" s="151"/>
      <c r="C3354" s="151"/>
      <c r="D3354" s="151"/>
      <c r="E3354" s="151"/>
      <c r="F3354" s="151"/>
      <c r="G3354" s="154"/>
      <c r="H3354" s="77" t="s">
        <v>1187</v>
      </c>
      <c r="I3354" s="78">
        <f t="shared" ref="I3354:AA3354" si="5253">SUM(I3350)</f>
        <v>20399177</v>
      </c>
      <c r="J3354" s="78">
        <f t="shared" si="5253"/>
        <v>12290820</v>
      </c>
      <c r="K3354" s="78">
        <f t="shared" si="5253"/>
        <v>0</v>
      </c>
      <c r="L3354" s="78">
        <f t="shared" si="5253"/>
        <v>38637</v>
      </c>
      <c r="M3354" s="78">
        <f t="shared" si="5253"/>
        <v>0</v>
      </c>
      <c r="N3354" s="78">
        <f t="shared" si="5253"/>
        <v>0</v>
      </c>
      <c r="O3354" s="78">
        <f t="shared" ref="O3354" si="5254">SUM(O3350)</f>
        <v>32728634</v>
      </c>
      <c r="P3354" s="78">
        <f t="shared" si="5253"/>
        <v>1155400</v>
      </c>
      <c r="Q3354" s="78">
        <f t="shared" si="5253"/>
        <v>505416</v>
      </c>
      <c r="R3354" s="78">
        <f t="shared" si="5253"/>
        <v>12962932</v>
      </c>
      <c r="S3354" s="78">
        <f t="shared" si="5253"/>
        <v>0</v>
      </c>
      <c r="T3354" s="78">
        <f t="shared" si="5253"/>
        <v>0</v>
      </c>
      <c r="U3354" s="78">
        <f t="shared" si="5253"/>
        <v>0</v>
      </c>
      <c r="V3354" s="78">
        <f t="shared" si="5253"/>
        <v>0</v>
      </c>
      <c r="W3354" s="78">
        <f t="shared" si="5253"/>
        <v>0</v>
      </c>
      <c r="X3354" s="78">
        <f t="shared" si="5253"/>
        <v>0</v>
      </c>
      <c r="Y3354" s="78">
        <f t="shared" si="5253"/>
        <v>0</v>
      </c>
      <c r="Z3354" s="78">
        <f t="shared" si="5253"/>
        <v>0</v>
      </c>
      <c r="AA3354" s="78">
        <f t="shared" si="5253"/>
        <v>0</v>
      </c>
      <c r="AB3354" s="78">
        <v>14623748</v>
      </c>
      <c r="AC3354" s="78">
        <v>18104886</v>
      </c>
      <c r="AD3354" s="78">
        <f t="shared" ref="AD3354:AV3354" si="5255">SUM(AD3350)</f>
        <v>589904</v>
      </c>
      <c r="AE3354" s="78">
        <f t="shared" si="5255"/>
        <v>215014</v>
      </c>
      <c r="AF3354" s="78">
        <f t="shared" si="5255"/>
        <v>0</v>
      </c>
      <c r="AG3354" s="78">
        <f t="shared" si="5255"/>
        <v>0</v>
      </c>
      <c r="AH3354" s="78">
        <f t="shared" si="5255"/>
        <v>0</v>
      </c>
      <c r="AI3354" s="78">
        <f t="shared" si="5255"/>
        <v>0</v>
      </c>
      <c r="AJ3354" s="78">
        <f t="shared" ref="AJ3354" si="5256">SUM(AJ3350)</f>
        <v>804918</v>
      </c>
      <c r="AK3354" s="78">
        <f t="shared" si="5255"/>
        <v>2135</v>
      </c>
      <c r="AL3354" s="78">
        <f t="shared" si="5255"/>
        <v>2415</v>
      </c>
      <c r="AM3354" s="78">
        <f t="shared" si="5255"/>
        <v>219784</v>
      </c>
      <c r="AN3354" s="78">
        <f t="shared" si="5255"/>
        <v>0</v>
      </c>
      <c r="AO3354" s="78">
        <f t="shared" si="5255"/>
        <v>0</v>
      </c>
      <c r="AP3354" s="78">
        <f t="shared" si="5255"/>
        <v>0</v>
      </c>
      <c r="AQ3354" s="78">
        <f t="shared" si="5255"/>
        <v>0</v>
      </c>
      <c r="AR3354" s="78">
        <f t="shared" si="5255"/>
        <v>0</v>
      </c>
      <c r="AS3354" s="78">
        <f t="shared" si="5255"/>
        <v>0</v>
      </c>
      <c r="AT3354" s="78">
        <f t="shared" si="5255"/>
        <v>0</v>
      </c>
      <c r="AU3354" s="78">
        <f t="shared" si="5255"/>
        <v>0</v>
      </c>
      <c r="AV3354" s="78">
        <f t="shared" si="5255"/>
        <v>0</v>
      </c>
      <c r="AW3354" s="78">
        <v>224334</v>
      </c>
      <c r="AX3354" s="78">
        <v>580584</v>
      </c>
      <c r="AY3354" s="78">
        <f t="shared" ref="AY3354:BQ3354" si="5257">SUM(AY3350)</f>
        <v>13336006</v>
      </c>
      <c r="AZ3354" s="78">
        <f t="shared" si="5257"/>
        <v>8790962</v>
      </c>
      <c r="BA3354" s="78">
        <f t="shared" si="5257"/>
        <v>0</v>
      </c>
      <c r="BB3354" s="78">
        <f t="shared" si="5257"/>
        <v>0</v>
      </c>
      <c r="BC3354" s="78">
        <f t="shared" si="5257"/>
        <v>0</v>
      </c>
      <c r="BD3354" s="78">
        <f t="shared" si="5257"/>
        <v>0</v>
      </c>
      <c r="BE3354" s="78">
        <f t="shared" ref="BE3354" si="5258">SUM(BE3350)</f>
        <v>22126968</v>
      </c>
      <c r="BF3354" s="78">
        <f t="shared" si="5257"/>
        <v>618583</v>
      </c>
      <c r="BG3354" s="78">
        <f t="shared" si="5257"/>
        <v>738807</v>
      </c>
      <c r="BH3354" s="78">
        <f t="shared" si="5257"/>
        <v>9345604</v>
      </c>
      <c r="BI3354" s="78">
        <f t="shared" si="5257"/>
        <v>0</v>
      </c>
      <c r="BJ3354" s="78">
        <f t="shared" si="5257"/>
        <v>0</v>
      </c>
      <c r="BK3354" s="78">
        <f t="shared" si="5257"/>
        <v>0</v>
      </c>
      <c r="BL3354" s="78">
        <f t="shared" si="5257"/>
        <v>0</v>
      </c>
      <c r="BM3354" s="78">
        <f t="shared" si="5257"/>
        <v>0</v>
      </c>
      <c r="BN3354" s="78">
        <f t="shared" si="5257"/>
        <v>0</v>
      </c>
      <c r="BO3354" s="78">
        <f t="shared" si="5257"/>
        <v>0</v>
      </c>
      <c r="BP3354" s="78">
        <f t="shared" si="5257"/>
        <v>0</v>
      </c>
      <c r="BQ3354" s="78">
        <f t="shared" si="5257"/>
        <v>0</v>
      </c>
      <c r="BR3354" s="78">
        <v>10702994</v>
      </c>
      <c r="BS3354" s="78">
        <v>11423974</v>
      </c>
      <c r="BT3354" s="126" t="e">
        <f>IF(#REF!=0,"-",#REF!/#REF!*100)</f>
        <v>#REF!</v>
      </c>
    </row>
    <row r="3355" spans="1:72" s="50" customFormat="1" x14ac:dyDescent="0.25">
      <c r="A3355" s="148"/>
      <c r="B3355" s="151"/>
      <c r="C3355" s="151"/>
      <c r="D3355" s="151"/>
      <c r="E3355" s="151"/>
      <c r="F3355" s="151"/>
      <c r="G3355" s="154"/>
      <c r="H3355" s="79" t="s">
        <v>55</v>
      </c>
      <c r="I3355" s="38">
        <f t="shared" ref="I3355:AA3355" si="5259">SUM(I3354)</f>
        <v>20399177</v>
      </c>
      <c r="J3355" s="38">
        <f t="shared" si="5259"/>
        <v>12290820</v>
      </c>
      <c r="K3355" s="38">
        <f t="shared" si="5259"/>
        <v>0</v>
      </c>
      <c r="L3355" s="38">
        <f t="shared" si="5259"/>
        <v>38637</v>
      </c>
      <c r="M3355" s="38">
        <f t="shared" si="5259"/>
        <v>0</v>
      </c>
      <c r="N3355" s="38">
        <f t="shared" si="5259"/>
        <v>0</v>
      </c>
      <c r="O3355" s="38">
        <f t="shared" ref="O3355" si="5260">SUM(O3354)</f>
        <v>32728634</v>
      </c>
      <c r="P3355" s="38">
        <f t="shared" si="5259"/>
        <v>1155400</v>
      </c>
      <c r="Q3355" s="38">
        <f t="shared" si="5259"/>
        <v>505416</v>
      </c>
      <c r="R3355" s="38">
        <f t="shared" si="5259"/>
        <v>12962932</v>
      </c>
      <c r="S3355" s="38">
        <f t="shared" si="5259"/>
        <v>0</v>
      </c>
      <c r="T3355" s="38">
        <f t="shared" si="5259"/>
        <v>0</v>
      </c>
      <c r="U3355" s="38">
        <f t="shared" si="5259"/>
        <v>0</v>
      </c>
      <c r="V3355" s="38">
        <f t="shared" si="5259"/>
        <v>0</v>
      </c>
      <c r="W3355" s="38">
        <f t="shared" si="5259"/>
        <v>0</v>
      </c>
      <c r="X3355" s="38">
        <f t="shared" si="5259"/>
        <v>0</v>
      </c>
      <c r="Y3355" s="38">
        <f t="shared" si="5259"/>
        <v>0</v>
      </c>
      <c r="Z3355" s="38">
        <f t="shared" si="5259"/>
        <v>0</v>
      </c>
      <c r="AA3355" s="38">
        <f t="shared" si="5259"/>
        <v>0</v>
      </c>
      <c r="AB3355" s="38">
        <v>14623748</v>
      </c>
      <c r="AC3355" s="38">
        <v>18104886</v>
      </c>
      <c r="AD3355" s="38">
        <f t="shared" ref="AD3355:AV3355" si="5261">SUM(AD3354)</f>
        <v>589904</v>
      </c>
      <c r="AE3355" s="38">
        <f t="shared" si="5261"/>
        <v>215014</v>
      </c>
      <c r="AF3355" s="38">
        <f t="shared" si="5261"/>
        <v>0</v>
      </c>
      <c r="AG3355" s="38">
        <f t="shared" si="5261"/>
        <v>0</v>
      </c>
      <c r="AH3355" s="38">
        <f t="shared" si="5261"/>
        <v>0</v>
      </c>
      <c r="AI3355" s="38">
        <f t="shared" si="5261"/>
        <v>0</v>
      </c>
      <c r="AJ3355" s="38">
        <f t="shared" ref="AJ3355" si="5262">SUM(AJ3354)</f>
        <v>804918</v>
      </c>
      <c r="AK3355" s="38">
        <f t="shared" si="5261"/>
        <v>2135</v>
      </c>
      <c r="AL3355" s="38">
        <f t="shared" si="5261"/>
        <v>2415</v>
      </c>
      <c r="AM3355" s="38">
        <f t="shared" si="5261"/>
        <v>219784</v>
      </c>
      <c r="AN3355" s="38">
        <f t="shared" si="5261"/>
        <v>0</v>
      </c>
      <c r="AO3355" s="38">
        <f t="shared" si="5261"/>
        <v>0</v>
      </c>
      <c r="AP3355" s="38">
        <f t="shared" si="5261"/>
        <v>0</v>
      </c>
      <c r="AQ3355" s="38">
        <f t="shared" si="5261"/>
        <v>0</v>
      </c>
      <c r="AR3355" s="38">
        <f t="shared" si="5261"/>
        <v>0</v>
      </c>
      <c r="AS3355" s="38">
        <f t="shared" si="5261"/>
        <v>0</v>
      </c>
      <c r="AT3355" s="38">
        <f t="shared" si="5261"/>
        <v>0</v>
      </c>
      <c r="AU3355" s="38">
        <f t="shared" si="5261"/>
        <v>0</v>
      </c>
      <c r="AV3355" s="38">
        <f t="shared" si="5261"/>
        <v>0</v>
      </c>
      <c r="AW3355" s="38">
        <v>224334</v>
      </c>
      <c r="AX3355" s="38">
        <v>580584</v>
      </c>
      <c r="AY3355" s="38">
        <f t="shared" ref="AY3355:BQ3355" si="5263">SUM(AY3354)</f>
        <v>13336006</v>
      </c>
      <c r="AZ3355" s="38">
        <f t="shared" si="5263"/>
        <v>8790962</v>
      </c>
      <c r="BA3355" s="38">
        <f t="shared" si="5263"/>
        <v>0</v>
      </c>
      <c r="BB3355" s="38">
        <f t="shared" si="5263"/>
        <v>0</v>
      </c>
      <c r="BC3355" s="38">
        <f t="shared" si="5263"/>
        <v>0</v>
      </c>
      <c r="BD3355" s="38">
        <f t="shared" si="5263"/>
        <v>0</v>
      </c>
      <c r="BE3355" s="38">
        <f t="shared" ref="BE3355" si="5264">SUM(BE3354)</f>
        <v>22126968</v>
      </c>
      <c r="BF3355" s="38">
        <f t="shared" si="5263"/>
        <v>618583</v>
      </c>
      <c r="BG3355" s="38">
        <f t="shared" si="5263"/>
        <v>738807</v>
      </c>
      <c r="BH3355" s="38">
        <f t="shared" si="5263"/>
        <v>9345604</v>
      </c>
      <c r="BI3355" s="38">
        <f t="shared" si="5263"/>
        <v>0</v>
      </c>
      <c r="BJ3355" s="38">
        <f t="shared" si="5263"/>
        <v>0</v>
      </c>
      <c r="BK3355" s="38">
        <f t="shared" si="5263"/>
        <v>0</v>
      </c>
      <c r="BL3355" s="38">
        <f t="shared" si="5263"/>
        <v>0</v>
      </c>
      <c r="BM3355" s="38">
        <f t="shared" si="5263"/>
        <v>0</v>
      </c>
      <c r="BN3355" s="38">
        <f t="shared" si="5263"/>
        <v>0</v>
      </c>
      <c r="BO3355" s="38">
        <f t="shared" si="5263"/>
        <v>0</v>
      </c>
      <c r="BP3355" s="38">
        <f t="shared" si="5263"/>
        <v>0</v>
      </c>
      <c r="BQ3355" s="38">
        <f t="shared" si="5263"/>
        <v>0</v>
      </c>
      <c r="BR3355" s="38">
        <v>10702994</v>
      </c>
      <c r="BS3355" s="38">
        <v>11423974</v>
      </c>
      <c r="BT3355" s="17" t="e">
        <f>IF(#REF!=0,"-",#REF!/#REF!*100)</f>
        <v>#REF!</v>
      </c>
    </row>
    <row r="3356" spans="1:72" s="50" customFormat="1" x14ac:dyDescent="0.25">
      <c r="A3356" s="149"/>
      <c r="B3356" s="152"/>
      <c r="C3356" s="152"/>
      <c r="D3356" s="152"/>
      <c r="E3356" s="152"/>
      <c r="F3356" s="152"/>
      <c r="G3356" s="155"/>
      <c r="O3356" s="50">
        <f t="shared" si="5098"/>
        <v>0</v>
      </c>
      <c r="AB3356" s="50">
        <v>0</v>
      </c>
      <c r="AC3356" s="50">
        <v>0</v>
      </c>
      <c r="AJ3356" s="50">
        <f t="shared" si="5099"/>
        <v>0</v>
      </c>
      <c r="AW3356" s="50">
        <v>0</v>
      </c>
      <c r="AX3356" s="50">
        <v>0</v>
      </c>
      <c r="BE3356" s="50">
        <f t="shared" si="5100"/>
        <v>0</v>
      </c>
      <c r="BR3356" s="50">
        <v>0</v>
      </c>
      <c r="BS3356" s="50">
        <v>0</v>
      </c>
      <c r="BT3356" t="e">
        <f>IF(#REF!=0,"-",#REF!/#REF!*100)</f>
        <v>#REF!</v>
      </c>
    </row>
    <row r="3357" spans="1:72" s="50" customFormat="1" x14ac:dyDescent="0.25">
      <c r="A3357" s="72" t="s">
        <v>0</v>
      </c>
      <c r="B3357" s="75" t="s">
        <v>0</v>
      </c>
      <c r="C3357" s="75" t="s">
        <v>0</v>
      </c>
      <c r="D3357" s="75" t="s">
        <v>0</v>
      </c>
      <c r="E3357" s="75" t="s">
        <v>0</v>
      </c>
      <c r="F3357" s="75" t="s">
        <v>0</v>
      </c>
      <c r="G3357" s="72" t="s">
        <v>0</v>
      </c>
      <c r="H3357" s="80" t="s">
        <v>0</v>
      </c>
      <c r="I3357" s="80" t="s">
        <v>0</v>
      </c>
      <c r="J3357" s="80"/>
      <c r="K3357" s="80"/>
      <c r="L3357" s="80"/>
      <c r="M3357" s="80"/>
      <c r="N3357" s="80"/>
      <c r="O3357" s="80" t="e">
        <f t="shared" si="5098"/>
        <v>#VALUE!</v>
      </c>
      <c r="P3357" s="80"/>
      <c r="Q3357" s="80"/>
      <c r="R3357" s="80"/>
      <c r="S3357" s="80"/>
      <c r="T3357" s="80"/>
      <c r="U3357" s="80"/>
      <c r="V3357" s="80"/>
      <c r="W3357" s="80"/>
      <c r="X3357" s="80"/>
      <c r="Y3357" s="80"/>
      <c r="Z3357" s="80"/>
      <c r="AA3357" s="80"/>
      <c r="AB3357" s="80">
        <v>0</v>
      </c>
      <c r="AC3357" s="80" t="e">
        <v>#VALUE!</v>
      </c>
      <c r="AD3357" s="80" t="s">
        <v>0</v>
      </c>
      <c r="AE3357" s="80"/>
      <c r="AF3357" s="80"/>
      <c r="AG3357" s="80"/>
      <c r="AH3357" s="80"/>
      <c r="AI3357" s="80"/>
      <c r="AJ3357" s="80" t="e">
        <f t="shared" si="5099"/>
        <v>#VALUE!</v>
      </c>
      <c r="AK3357" s="80"/>
      <c r="AL3357" s="80"/>
      <c r="AM3357" s="80"/>
      <c r="AN3357" s="80"/>
      <c r="AO3357" s="80"/>
      <c r="AP3357" s="80"/>
      <c r="AQ3357" s="80"/>
      <c r="AR3357" s="80"/>
      <c r="AS3357" s="80"/>
      <c r="AT3357" s="80"/>
      <c r="AU3357" s="80"/>
      <c r="AV3357" s="80"/>
      <c r="AW3357" s="80">
        <v>0</v>
      </c>
      <c r="AX3357" s="80" t="e">
        <v>#VALUE!</v>
      </c>
      <c r="AY3357" s="80" t="s">
        <v>0</v>
      </c>
      <c r="AZ3357" s="80"/>
      <c r="BA3357" s="80"/>
      <c r="BB3357" s="80"/>
      <c r="BC3357" s="80"/>
      <c r="BD3357" s="80"/>
      <c r="BE3357" s="80" t="e">
        <f t="shared" si="5100"/>
        <v>#VALUE!</v>
      </c>
      <c r="BF3357" s="80"/>
      <c r="BG3357" s="80"/>
      <c r="BH3357" s="80"/>
      <c r="BI3357" s="80"/>
      <c r="BJ3357" s="80"/>
      <c r="BK3357" s="80"/>
      <c r="BL3357" s="80"/>
      <c r="BM3357" s="80"/>
      <c r="BN3357" s="80"/>
      <c r="BO3357" s="80"/>
      <c r="BP3357" s="80"/>
      <c r="BQ3357" s="80"/>
      <c r="BR3357" s="80">
        <v>0</v>
      </c>
      <c r="BS3357" s="80" t="e">
        <v>#VALUE!</v>
      </c>
      <c r="BT3357" s="19" t="e">
        <f>IF(#REF!=0,"-",#REF!/#REF!*100)</f>
        <v>#REF!</v>
      </c>
    </row>
    <row r="3358" spans="1:72" s="50" customFormat="1" x14ac:dyDescent="0.25">
      <c r="A3358" s="72" t="s">
        <v>0</v>
      </c>
      <c r="B3358" s="75" t="s">
        <v>0</v>
      </c>
      <c r="C3358" s="75" t="s">
        <v>0</v>
      </c>
      <c r="D3358" s="75" t="s">
        <v>0</v>
      </c>
      <c r="E3358" s="75" t="s">
        <v>0</v>
      </c>
      <c r="F3358" s="75" t="s">
        <v>0</v>
      </c>
      <c r="G3358" s="72" t="s">
        <v>0</v>
      </c>
      <c r="H3358" s="62" t="s">
        <v>1518</v>
      </c>
      <c r="I3358" s="63">
        <f t="shared" ref="I3358:AA3358" si="5265">SUM(I3350)</f>
        <v>20399177</v>
      </c>
      <c r="J3358" s="63">
        <f t="shared" si="5265"/>
        <v>12290820</v>
      </c>
      <c r="K3358" s="63">
        <f t="shared" si="5265"/>
        <v>0</v>
      </c>
      <c r="L3358" s="63">
        <f t="shared" si="5265"/>
        <v>38637</v>
      </c>
      <c r="M3358" s="63">
        <f t="shared" si="5265"/>
        <v>0</v>
      </c>
      <c r="N3358" s="63">
        <f t="shared" si="5265"/>
        <v>0</v>
      </c>
      <c r="O3358" s="63">
        <f t="shared" si="5265"/>
        <v>32728634</v>
      </c>
      <c r="P3358" s="63">
        <f t="shared" si="5265"/>
        <v>1155400</v>
      </c>
      <c r="Q3358" s="63">
        <f t="shared" si="5265"/>
        <v>505416</v>
      </c>
      <c r="R3358" s="63">
        <f t="shared" si="5265"/>
        <v>12962932</v>
      </c>
      <c r="S3358" s="63">
        <f t="shared" si="5265"/>
        <v>0</v>
      </c>
      <c r="T3358" s="63">
        <f t="shared" si="5265"/>
        <v>0</v>
      </c>
      <c r="U3358" s="63">
        <f t="shared" si="5265"/>
        <v>0</v>
      </c>
      <c r="V3358" s="63">
        <f t="shared" si="5265"/>
        <v>0</v>
      </c>
      <c r="W3358" s="63">
        <f t="shared" si="5265"/>
        <v>0</v>
      </c>
      <c r="X3358" s="63">
        <f t="shared" si="5265"/>
        <v>0</v>
      </c>
      <c r="Y3358" s="63">
        <f t="shared" si="5265"/>
        <v>0</v>
      </c>
      <c r="Z3358" s="63">
        <f t="shared" si="5265"/>
        <v>0</v>
      </c>
      <c r="AA3358" s="63">
        <f t="shared" si="5265"/>
        <v>0</v>
      </c>
      <c r="AB3358" s="63">
        <v>14623748</v>
      </c>
      <c r="AC3358" s="63">
        <v>18104886</v>
      </c>
      <c r="AD3358" s="63">
        <f t="shared" ref="AD3358:AV3358" si="5266">SUM(AD3350)</f>
        <v>589904</v>
      </c>
      <c r="AE3358" s="63">
        <f t="shared" si="5266"/>
        <v>215014</v>
      </c>
      <c r="AF3358" s="63">
        <f t="shared" si="5266"/>
        <v>0</v>
      </c>
      <c r="AG3358" s="63">
        <f t="shared" si="5266"/>
        <v>0</v>
      </c>
      <c r="AH3358" s="63">
        <f t="shared" si="5266"/>
        <v>0</v>
      </c>
      <c r="AI3358" s="63">
        <f t="shared" si="5266"/>
        <v>0</v>
      </c>
      <c r="AJ3358" s="63">
        <f t="shared" si="5266"/>
        <v>804918</v>
      </c>
      <c r="AK3358" s="63">
        <f t="shared" si="5266"/>
        <v>2135</v>
      </c>
      <c r="AL3358" s="63">
        <f t="shared" si="5266"/>
        <v>2415</v>
      </c>
      <c r="AM3358" s="63">
        <f t="shared" si="5266"/>
        <v>219784</v>
      </c>
      <c r="AN3358" s="63">
        <f t="shared" si="5266"/>
        <v>0</v>
      </c>
      <c r="AO3358" s="63">
        <f t="shared" si="5266"/>
        <v>0</v>
      </c>
      <c r="AP3358" s="63">
        <f t="shared" si="5266"/>
        <v>0</v>
      </c>
      <c r="AQ3358" s="63">
        <f t="shared" si="5266"/>
        <v>0</v>
      </c>
      <c r="AR3358" s="63">
        <f t="shared" si="5266"/>
        <v>0</v>
      </c>
      <c r="AS3358" s="63">
        <f t="shared" si="5266"/>
        <v>0</v>
      </c>
      <c r="AT3358" s="63">
        <f t="shared" si="5266"/>
        <v>0</v>
      </c>
      <c r="AU3358" s="63">
        <f t="shared" si="5266"/>
        <v>0</v>
      </c>
      <c r="AV3358" s="63">
        <f t="shared" si="5266"/>
        <v>0</v>
      </c>
      <c r="AW3358" s="63">
        <v>224334</v>
      </c>
      <c r="AX3358" s="63">
        <v>580584</v>
      </c>
      <c r="AY3358" s="63">
        <f t="shared" ref="AY3358:BQ3358" si="5267">SUM(AY3350)</f>
        <v>13336006</v>
      </c>
      <c r="AZ3358" s="63">
        <f t="shared" si="5267"/>
        <v>8790962</v>
      </c>
      <c r="BA3358" s="63">
        <f t="shared" si="5267"/>
        <v>0</v>
      </c>
      <c r="BB3358" s="63">
        <f t="shared" si="5267"/>
        <v>0</v>
      </c>
      <c r="BC3358" s="63">
        <f t="shared" si="5267"/>
        <v>0</v>
      </c>
      <c r="BD3358" s="63">
        <f t="shared" si="5267"/>
        <v>0</v>
      </c>
      <c r="BE3358" s="63">
        <f t="shared" si="5267"/>
        <v>22126968</v>
      </c>
      <c r="BF3358" s="63">
        <f t="shared" si="5267"/>
        <v>618583</v>
      </c>
      <c r="BG3358" s="63">
        <f t="shared" si="5267"/>
        <v>738807</v>
      </c>
      <c r="BH3358" s="63">
        <f t="shared" si="5267"/>
        <v>9345604</v>
      </c>
      <c r="BI3358" s="63">
        <f t="shared" si="5267"/>
        <v>0</v>
      </c>
      <c r="BJ3358" s="63">
        <f t="shared" si="5267"/>
        <v>0</v>
      </c>
      <c r="BK3358" s="63">
        <f t="shared" si="5267"/>
        <v>0</v>
      </c>
      <c r="BL3358" s="63">
        <f t="shared" si="5267"/>
        <v>0</v>
      </c>
      <c r="BM3358" s="63">
        <f t="shared" si="5267"/>
        <v>0</v>
      </c>
      <c r="BN3358" s="63">
        <f t="shared" si="5267"/>
        <v>0</v>
      </c>
      <c r="BO3358" s="63">
        <f t="shared" si="5267"/>
        <v>0</v>
      </c>
      <c r="BP3358" s="63">
        <f t="shared" si="5267"/>
        <v>0</v>
      </c>
      <c r="BQ3358" s="63">
        <f t="shared" si="5267"/>
        <v>0</v>
      </c>
      <c r="BR3358" s="63">
        <v>10702994</v>
      </c>
      <c r="BS3358" s="63">
        <v>11423974</v>
      </c>
      <c r="BT3358" s="123" t="e">
        <f>IF(#REF!=0,"-",#REF!/#REF!*100)</f>
        <v>#REF!</v>
      </c>
    </row>
    <row r="3359" spans="1:72" s="50" customFormat="1" x14ac:dyDescent="0.25">
      <c r="A3359" s="72" t="s">
        <v>0</v>
      </c>
      <c r="B3359" s="75" t="s">
        <v>0</v>
      </c>
      <c r="C3359" s="75" t="s">
        <v>0</v>
      </c>
      <c r="D3359" s="75" t="s">
        <v>0</v>
      </c>
      <c r="E3359" s="75" t="s">
        <v>0</v>
      </c>
      <c r="F3359" s="75" t="s">
        <v>0</v>
      </c>
      <c r="G3359" s="72" t="s">
        <v>0</v>
      </c>
      <c r="H3359" s="59" t="s">
        <v>53</v>
      </c>
      <c r="I3359" s="73"/>
      <c r="J3359" s="73"/>
      <c r="K3359" s="73"/>
      <c r="L3359" s="73"/>
      <c r="M3359" s="73"/>
      <c r="N3359" s="73"/>
      <c r="O3359" s="73">
        <f t="shared" si="5098"/>
        <v>0</v>
      </c>
      <c r="P3359" s="73"/>
      <c r="Q3359" s="73"/>
      <c r="R3359" s="73"/>
      <c r="S3359" s="73"/>
      <c r="T3359" s="73"/>
      <c r="U3359" s="73"/>
      <c r="V3359" s="73"/>
      <c r="W3359" s="73"/>
      <c r="X3359" s="73"/>
      <c r="Y3359" s="73"/>
      <c r="Z3359" s="73"/>
      <c r="AA3359" s="73"/>
      <c r="AB3359" s="73">
        <v>0</v>
      </c>
      <c r="AC3359" s="73">
        <v>0</v>
      </c>
      <c r="AD3359" s="73"/>
      <c r="AE3359" s="73"/>
      <c r="AF3359" s="73"/>
      <c r="AG3359" s="73"/>
      <c r="AH3359" s="73"/>
      <c r="AI3359" s="73"/>
      <c r="AJ3359" s="73">
        <f t="shared" si="5099"/>
        <v>0</v>
      </c>
      <c r="AK3359" s="73"/>
      <c r="AL3359" s="73"/>
      <c r="AM3359" s="73"/>
      <c r="AN3359" s="73"/>
      <c r="AO3359" s="73"/>
      <c r="AP3359" s="73"/>
      <c r="AQ3359" s="73"/>
      <c r="AR3359" s="73"/>
      <c r="AS3359" s="73"/>
      <c r="AT3359" s="73"/>
      <c r="AU3359" s="73"/>
      <c r="AV3359" s="73"/>
      <c r="AW3359" s="73">
        <v>0</v>
      </c>
      <c r="AX3359" s="73">
        <v>0</v>
      </c>
      <c r="AY3359" s="73"/>
      <c r="AZ3359" s="73"/>
      <c r="BA3359" s="73"/>
      <c r="BB3359" s="73"/>
      <c r="BC3359" s="73"/>
      <c r="BD3359" s="73"/>
      <c r="BE3359" s="73">
        <f t="shared" si="5100"/>
        <v>0</v>
      </c>
      <c r="BF3359" s="73"/>
      <c r="BG3359" s="73"/>
      <c r="BH3359" s="73"/>
      <c r="BI3359" s="73"/>
      <c r="BJ3359" s="73"/>
      <c r="BK3359" s="73"/>
      <c r="BL3359" s="73"/>
      <c r="BM3359" s="73"/>
      <c r="BN3359" s="73"/>
      <c r="BO3359" s="73"/>
      <c r="BP3359" s="73"/>
      <c r="BQ3359" s="73"/>
      <c r="BR3359" s="73">
        <v>0</v>
      </c>
      <c r="BS3359" s="73">
        <v>0</v>
      </c>
      <c r="BT3359" s="124" t="e">
        <f>IF(#REF!=0,"-",#REF!/#REF!*100)</f>
        <v>#REF!</v>
      </c>
    </row>
    <row r="3360" spans="1:72" ht="15.75" thickBot="1" x14ac:dyDescent="0.3">
      <c r="A3360" s="1" t="s">
        <v>1154</v>
      </c>
      <c r="B3360" s="1" t="s">
        <v>56</v>
      </c>
      <c r="C3360" s="4" t="s">
        <v>0</v>
      </c>
      <c r="D3360" s="102" t="s">
        <v>0</v>
      </c>
      <c r="E3360" s="101" t="s">
        <v>0</v>
      </c>
      <c r="F3360" s="101" t="s">
        <v>0</v>
      </c>
      <c r="G3360" s="2" t="s">
        <v>0</v>
      </c>
      <c r="H3360" s="2" t="s">
        <v>0</v>
      </c>
      <c r="I3360" s="3" t="s">
        <v>0</v>
      </c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>
        <v>0</v>
      </c>
      <c r="AC3360" s="3">
        <v>0</v>
      </c>
      <c r="AD3360" s="3" t="s">
        <v>0</v>
      </c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>
        <v>0</v>
      </c>
      <c r="AX3360" s="3">
        <v>0</v>
      </c>
      <c r="AY3360" s="3" t="s">
        <v>0</v>
      </c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>
        <v>0</v>
      </c>
      <c r="BS3360" s="3">
        <v>0</v>
      </c>
      <c r="BT3360" s="3"/>
    </row>
    <row r="3361" spans="1:72" ht="69.75" customHeight="1" thickBot="1" x14ac:dyDescent="0.3">
      <c r="A3361" s="5" t="s">
        <v>2</v>
      </c>
      <c r="B3361" s="5" t="s">
        <v>3</v>
      </c>
      <c r="C3361" s="5" t="s">
        <v>4</v>
      </c>
      <c r="D3361" s="103" t="s">
        <v>0</v>
      </c>
      <c r="E3361" s="112" t="s">
        <v>5</v>
      </c>
      <c r="F3361" s="112" t="s">
        <v>6</v>
      </c>
      <c r="G3361" s="5" t="s">
        <v>7</v>
      </c>
      <c r="H3361" s="5" t="s">
        <v>8</v>
      </c>
      <c r="I3361" s="89" t="s">
        <v>9</v>
      </c>
      <c r="J3361" s="89" t="s">
        <v>1606</v>
      </c>
      <c r="K3361" s="89" t="s">
        <v>1534</v>
      </c>
      <c r="L3361" s="89" t="s">
        <v>1592</v>
      </c>
      <c r="M3361" s="89" t="s">
        <v>1593</v>
      </c>
      <c r="N3361" s="89" t="s">
        <v>1594</v>
      </c>
      <c r="O3361" s="89" t="s">
        <v>1610</v>
      </c>
      <c r="P3361" s="89" t="s">
        <v>1607</v>
      </c>
      <c r="Q3361" s="89" t="s">
        <v>1595</v>
      </c>
      <c r="R3361" s="89" t="s">
        <v>1596</v>
      </c>
      <c r="S3361" s="89" t="s">
        <v>1597</v>
      </c>
      <c r="T3361" s="89" t="s">
        <v>1598</v>
      </c>
      <c r="U3361" s="89" t="s">
        <v>1599</v>
      </c>
      <c r="V3361" s="89" t="s">
        <v>1600</v>
      </c>
      <c r="W3361" s="89" t="s">
        <v>1608</v>
      </c>
      <c r="X3361" s="89" t="s">
        <v>1609</v>
      </c>
      <c r="Y3361" s="89" t="s">
        <v>1601</v>
      </c>
      <c r="Z3361" s="89" t="s">
        <v>1602</v>
      </c>
      <c r="AA3361" s="89" t="s">
        <v>1603</v>
      </c>
      <c r="AB3361" s="89" t="s">
        <v>1604</v>
      </c>
      <c r="AC3361" s="89" t="s">
        <v>1605</v>
      </c>
      <c r="AD3361" s="90" t="s">
        <v>10</v>
      </c>
      <c r="AE3361" s="90" t="s">
        <v>1606</v>
      </c>
      <c r="AF3361" s="90" t="s">
        <v>1534</v>
      </c>
      <c r="AG3361" s="90" t="s">
        <v>1592</v>
      </c>
      <c r="AH3361" s="90" t="s">
        <v>1593</v>
      </c>
      <c r="AI3361" s="90" t="s">
        <v>1594</v>
      </c>
      <c r="AJ3361" s="90" t="s">
        <v>1611</v>
      </c>
      <c r="AK3361" s="90" t="s">
        <v>1607</v>
      </c>
      <c r="AL3361" s="90" t="s">
        <v>1595</v>
      </c>
      <c r="AM3361" s="90" t="s">
        <v>1596</v>
      </c>
      <c r="AN3361" s="90" t="s">
        <v>1597</v>
      </c>
      <c r="AO3361" s="90" t="s">
        <v>1598</v>
      </c>
      <c r="AP3361" s="90" t="s">
        <v>1599</v>
      </c>
      <c r="AQ3361" s="90" t="s">
        <v>1600</v>
      </c>
      <c r="AR3361" s="90" t="s">
        <v>1608</v>
      </c>
      <c r="AS3361" s="90" t="s">
        <v>1609</v>
      </c>
      <c r="AT3361" s="90" t="s">
        <v>1601</v>
      </c>
      <c r="AU3361" s="90" t="s">
        <v>1602</v>
      </c>
      <c r="AV3361" s="90" t="s">
        <v>1603</v>
      </c>
      <c r="AW3361" s="90" t="s">
        <v>1604</v>
      </c>
      <c r="AX3361" s="90" t="s">
        <v>1605</v>
      </c>
      <c r="AY3361" s="91" t="s">
        <v>11</v>
      </c>
      <c r="AZ3361" s="91" t="s">
        <v>1606</v>
      </c>
      <c r="BA3361" s="91" t="s">
        <v>1534</v>
      </c>
      <c r="BB3361" s="91" t="s">
        <v>1592</v>
      </c>
      <c r="BC3361" s="91" t="s">
        <v>1593</v>
      </c>
      <c r="BD3361" s="91" t="s">
        <v>1594</v>
      </c>
      <c r="BE3361" s="91" t="s">
        <v>1612</v>
      </c>
      <c r="BF3361" s="91" t="s">
        <v>1607</v>
      </c>
      <c r="BG3361" s="91" t="s">
        <v>1595</v>
      </c>
      <c r="BH3361" s="91" t="s">
        <v>1596</v>
      </c>
      <c r="BI3361" s="91" t="s">
        <v>1597</v>
      </c>
      <c r="BJ3361" s="91" t="s">
        <v>1598</v>
      </c>
      <c r="BK3361" s="91" t="s">
        <v>1599</v>
      </c>
      <c r="BL3361" s="91" t="s">
        <v>1600</v>
      </c>
      <c r="BM3361" s="91" t="s">
        <v>1608</v>
      </c>
      <c r="BN3361" s="91" t="s">
        <v>1609</v>
      </c>
      <c r="BO3361" s="91" t="s">
        <v>1601</v>
      </c>
      <c r="BP3361" s="91" t="s">
        <v>1602</v>
      </c>
      <c r="BQ3361" s="91" t="s">
        <v>1603</v>
      </c>
      <c r="BR3361" s="91" t="s">
        <v>1604</v>
      </c>
      <c r="BS3361" s="91" t="s">
        <v>1605</v>
      </c>
      <c r="BT3361" s="5" t="s">
        <v>1671</v>
      </c>
    </row>
    <row r="3362" spans="1:72" x14ac:dyDescent="0.25">
      <c r="A3362" s="6" t="s">
        <v>0</v>
      </c>
      <c r="B3362" s="6" t="s">
        <v>0</v>
      </c>
      <c r="C3362" s="6" t="s">
        <v>0</v>
      </c>
      <c r="D3362" s="104" t="s">
        <v>0</v>
      </c>
      <c r="E3362" s="104" t="s">
        <v>0</v>
      </c>
      <c r="F3362" s="121" t="s">
        <v>0</v>
      </c>
      <c r="G3362" s="7" t="s">
        <v>0</v>
      </c>
      <c r="H3362" s="8" t="s">
        <v>0</v>
      </c>
      <c r="I3362" s="9">
        <v>1</v>
      </c>
      <c r="J3362" s="9">
        <v>2</v>
      </c>
      <c r="K3362" s="9">
        <v>3</v>
      </c>
      <c r="L3362" s="9">
        <v>4</v>
      </c>
      <c r="M3362" s="9">
        <v>5</v>
      </c>
      <c r="N3362" s="9">
        <v>6</v>
      </c>
      <c r="O3362" s="9">
        <v>7</v>
      </c>
      <c r="P3362" s="9">
        <v>8</v>
      </c>
      <c r="Q3362" s="9">
        <v>9</v>
      </c>
      <c r="R3362" s="9">
        <v>10</v>
      </c>
      <c r="S3362" s="9">
        <v>11</v>
      </c>
      <c r="T3362" s="9">
        <v>12</v>
      </c>
      <c r="U3362" s="9">
        <v>13</v>
      </c>
      <c r="V3362" s="9">
        <v>14</v>
      </c>
      <c r="W3362" s="9">
        <v>15</v>
      </c>
      <c r="X3362" s="9">
        <v>16</v>
      </c>
      <c r="Y3362" s="9">
        <v>17</v>
      </c>
      <c r="Z3362" s="9">
        <v>18</v>
      </c>
      <c r="AA3362" s="9">
        <v>19</v>
      </c>
      <c r="AB3362" s="9">
        <v>20</v>
      </c>
      <c r="AC3362" s="9">
        <v>21</v>
      </c>
      <c r="AD3362" s="9">
        <v>1</v>
      </c>
      <c r="AE3362" s="9">
        <v>2</v>
      </c>
      <c r="AF3362" s="9">
        <v>3</v>
      </c>
      <c r="AG3362" s="9">
        <v>4</v>
      </c>
      <c r="AH3362" s="9">
        <v>5</v>
      </c>
      <c r="AI3362" s="9">
        <v>6</v>
      </c>
      <c r="AJ3362" s="9">
        <v>7</v>
      </c>
      <c r="AK3362" s="9">
        <v>8</v>
      </c>
      <c r="AL3362" s="9">
        <v>9</v>
      </c>
      <c r="AM3362" s="9">
        <v>10</v>
      </c>
      <c r="AN3362" s="9">
        <v>11</v>
      </c>
      <c r="AO3362" s="9">
        <v>12</v>
      </c>
      <c r="AP3362" s="9">
        <v>13</v>
      </c>
      <c r="AQ3362" s="9">
        <v>14</v>
      </c>
      <c r="AR3362" s="9">
        <v>15</v>
      </c>
      <c r="AS3362" s="9">
        <v>16</v>
      </c>
      <c r="AT3362" s="9">
        <v>17</v>
      </c>
      <c r="AU3362" s="9">
        <v>18</v>
      </c>
      <c r="AV3362" s="9">
        <v>19</v>
      </c>
      <c r="AW3362" s="9">
        <v>20</v>
      </c>
      <c r="AX3362" s="9">
        <v>21</v>
      </c>
      <c r="AY3362" s="9">
        <v>1</v>
      </c>
      <c r="AZ3362" s="9">
        <v>2</v>
      </c>
      <c r="BA3362" s="9">
        <v>3</v>
      </c>
      <c r="BB3362" s="9">
        <v>4</v>
      </c>
      <c r="BC3362" s="9">
        <v>5</v>
      </c>
      <c r="BD3362" s="9">
        <v>6</v>
      </c>
      <c r="BE3362" s="9">
        <v>7</v>
      </c>
      <c r="BF3362" s="9">
        <v>8</v>
      </c>
      <c r="BG3362" s="9">
        <v>9</v>
      </c>
      <c r="BH3362" s="9">
        <v>10</v>
      </c>
      <c r="BI3362" s="9">
        <v>11</v>
      </c>
      <c r="BJ3362" s="9">
        <v>12</v>
      </c>
      <c r="BK3362" s="9">
        <v>13</v>
      </c>
      <c r="BL3362" s="9">
        <v>14</v>
      </c>
      <c r="BM3362" s="9">
        <v>15</v>
      </c>
      <c r="BN3362" s="9">
        <v>16</v>
      </c>
      <c r="BO3362" s="9">
        <v>17</v>
      </c>
      <c r="BP3362" s="9">
        <v>18</v>
      </c>
      <c r="BQ3362" s="9">
        <v>19</v>
      </c>
      <c r="BR3362" s="9">
        <v>20</v>
      </c>
      <c r="BS3362" s="9">
        <v>21</v>
      </c>
      <c r="BT3362" s="9">
        <v>9</v>
      </c>
    </row>
    <row r="3363" spans="1:72" ht="22.5" x14ac:dyDescent="0.25">
      <c r="A3363" s="1" t="s">
        <v>1154</v>
      </c>
      <c r="B3363" s="1" t="s">
        <v>56</v>
      </c>
      <c r="C3363" s="4" t="s">
        <v>12</v>
      </c>
      <c r="D3363" s="102" t="s">
        <v>1190</v>
      </c>
      <c r="E3363" s="101" t="s">
        <v>0</v>
      </c>
      <c r="F3363" s="101" t="s">
        <v>0</v>
      </c>
      <c r="G3363" s="2" t="s">
        <v>0</v>
      </c>
      <c r="H3363" s="2" t="s">
        <v>1191</v>
      </c>
      <c r="I3363" s="3" t="s">
        <v>0</v>
      </c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>
        <v>0</v>
      </c>
      <c r="AC3363" s="3">
        <v>0</v>
      </c>
      <c r="AD3363" s="3" t="s">
        <v>0</v>
      </c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>
        <v>0</v>
      </c>
      <c r="AX3363" s="3">
        <v>0</v>
      </c>
      <c r="AY3363" s="3" t="s">
        <v>0</v>
      </c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>
        <v>0</v>
      </c>
      <c r="BS3363" s="3">
        <v>0</v>
      </c>
      <c r="BT3363" s="3"/>
    </row>
    <row r="3364" spans="1:72" ht="33.75" x14ac:dyDescent="0.25">
      <c r="A3364" s="1" t="s">
        <v>0</v>
      </c>
      <c r="B3364" s="1" t="s">
        <v>0</v>
      </c>
      <c r="C3364" s="1" t="s">
        <v>0</v>
      </c>
      <c r="D3364" s="101" t="s">
        <v>0</v>
      </c>
      <c r="E3364" s="101" t="s">
        <v>0</v>
      </c>
      <c r="F3364" s="101" t="s">
        <v>0</v>
      </c>
      <c r="G3364" s="2" t="s">
        <v>0</v>
      </c>
      <c r="H3364" s="10" t="s">
        <v>13</v>
      </c>
      <c r="I3364" s="11">
        <f t="shared" ref="I3364:AA3364" si="5268">SUM(I3365,I3379,I3382)</f>
        <v>1568250</v>
      </c>
      <c r="J3364" s="11">
        <f t="shared" si="5268"/>
        <v>592688</v>
      </c>
      <c r="K3364" s="11">
        <f t="shared" si="5268"/>
        <v>0</v>
      </c>
      <c r="L3364" s="11">
        <f t="shared" si="5268"/>
        <v>0</v>
      </c>
      <c r="M3364" s="11">
        <f t="shared" si="5268"/>
        <v>0</v>
      </c>
      <c r="N3364" s="11">
        <f t="shared" si="5268"/>
        <v>0</v>
      </c>
      <c r="O3364" s="11">
        <f t="shared" ref="O3364" si="5269">SUM(O3365,O3379,O3382)</f>
        <v>2160938</v>
      </c>
      <c r="P3364" s="11">
        <f t="shared" si="5268"/>
        <v>152619</v>
      </c>
      <c r="Q3364" s="11">
        <f t="shared" si="5268"/>
        <v>89874</v>
      </c>
      <c r="R3364" s="11">
        <f t="shared" si="5268"/>
        <v>592688</v>
      </c>
      <c r="S3364" s="11">
        <f t="shared" si="5268"/>
        <v>0</v>
      </c>
      <c r="T3364" s="11">
        <f t="shared" si="5268"/>
        <v>0</v>
      </c>
      <c r="U3364" s="11">
        <f t="shared" si="5268"/>
        <v>0</v>
      </c>
      <c r="V3364" s="11">
        <f t="shared" si="5268"/>
        <v>0</v>
      </c>
      <c r="W3364" s="11">
        <f t="shared" si="5268"/>
        <v>0</v>
      </c>
      <c r="X3364" s="11">
        <f t="shared" si="5268"/>
        <v>0</v>
      </c>
      <c r="Y3364" s="11">
        <f t="shared" si="5268"/>
        <v>0</v>
      </c>
      <c r="Z3364" s="11">
        <f t="shared" si="5268"/>
        <v>0</v>
      </c>
      <c r="AA3364" s="11">
        <f t="shared" si="5268"/>
        <v>0</v>
      </c>
      <c r="AB3364" s="11">
        <v>835181</v>
      </c>
      <c r="AC3364" s="11">
        <v>1325757</v>
      </c>
      <c r="AD3364" s="11">
        <f t="shared" ref="AD3364:AV3364" si="5270">SUM(AD3365,AD3379,AD3382)</f>
        <v>3000</v>
      </c>
      <c r="AE3364" s="11">
        <f t="shared" si="5270"/>
        <v>0</v>
      </c>
      <c r="AF3364" s="11">
        <f t="shared" si="5270"/>
        <v>0</v>
      </c>
      <c r="AG3364" s="11">
        <f t="shared" si="5270"/>
        <v>0</v>
      </c>
      <c r="AH3364" s="11">
        <f t="shared" si="5270"/>
        <v>0</v>
      </c>
      <c r="AI3364" s="11">
        <f t="shared" si="5270"/>
        <v>0</v>
      </c>
      <c r="AJ3364" s="11">
        <f t="shared" ref="AJ3364" si="5271">SUM(AJ3365,AJ3379,AJ3382)</f>
        <v>3000</v>
      </c>
      <c r="AK3364" s="11">
        <f t="shared" si="5270"/>
        <v>0</v>
      </c>
      <c r="AL3364" s="11">
        <f t="shared" si="5270"/>
        <v>0</v>
      </c>
      <c r="AM3364" s="11">
        <f t="shared" si="5270"/>
        <v>0</v>
      </c>
      <c r="AN3364" s="11">
        <f t="shared" si="5270"/>
        <v>0</v>
      </c>
      <c r="AO3364" s="11">
        <f t="shared" si="5270"/>
        <v>0</v>
      </c>
      <c r="AP3364" s="11">
        <f t="shared" si="5270"/>
        <v>0</v>
      </c>
      <c r="AQ3364" s="11">
        <f t="shared" si="5270"/>
        <v>0</v>
      </c>
      <c r="AR3364" s="11">
        <f t="shared" si="5270"/>
        <v>0</v>
      </c>
      <c r="AS3364" s="11">
        <f t="shared" si="5270"/>
        <v>0</v>
      </c>
      <c r="AT3364" s="11">
        <f t="shared" si="5270"/>
        <v>0</v>
      </c>
      <c r="AU3364" s="11">
        <f t="shared" si="5270"/>
        <v>0</v>
      </c>
      <c r="AV3364" s="11">
        <f t="shared" si="5270"/>
        <v>0</v>
      </c>
      <c r="AW3364" s="11">
        <v>0</v>
      </c>
      <c r="AX3364" s="11">
        <v>3000</v>
      </c>
      <c r="AY3364" s="11">
        <f t="shared" ref="AY3364:BQ3364" si="5272">SUM(AY3365,AY3379,AY3382)</f>
        <v>1674270</v>
      </c>
      <c r="AZ3364" s="11">
        <f t="shared" si="5272"/>
        <v>3174687</v>
      </c>
      <c r="BA3364" s="11">
        <f t="shared" si="5272"/>
        <v>0</v>
      </c>
      <c r="BB3364" s="11">
        <f t="shared" si="5272"/>
        <v>0</v>
      </c>
      <c r="BC3364" s="11">
        <f t="shared" si="5272"/>
        <v>0</v>
      </c>
      <c r="BD3364" s="11">
        <f t="shared" si="5272"/>
        <v>0</v>
      </c>
      <c r="BE3364" s="11">
        <f t="shared" ref="BE3364" si="5273">SUM(BE3365,BE3379,BE3382)</f>
        <v>4848957</v>
      </c>
      <c r="BF3364" s="11">
        <f t="shared" si="5272"/>
        <v>38960</v>
      </c>
      <c r="BG3364" s="11">
        <f t="shared" si="5272"/>
        <v>89034</v>
      </c>
      <c r="BH3364" s="11">
        <f t="shared" si="5272"/>
        <v>3174687</v>
      </c>
      <c r="BI3364" s="11">
        <f t="shared" si="5272"/>
        <v>0</v>
      </c>
      <c r="BJ3364" s="11">
        <f t="shared" si="5272"/>
        <v>0</v>
      </c>
      <c r="BK3364" s="11">
        <f t="shared" si="5272"/>
        <v>0</v>
      </c>
      <c r="BL3364" s="11">
        <f t="shared" si="5272"/>
        <v>0</v>
      </c>
      <c r="BM3364" s="11">
        <f t="shared" si="5272"/>
        <v>0</v>
      </c>
      <c r="BN3364" s="11">
        <f t="shared" si="5272"/>
        <v>0</v>
      </c>
      <c r="BO3364" s="11">
        <f t="shared" si="5272"/>
        <v>0</v>
      </c>
      <c r="BP3364" s="11">
        <f t="shared" si="5272"/>
        <v>0</v>
      </c>
      <c r="BQ3364" s="11">
        <f t="shared" si="5272"/>
        <v>0</v>
      </c>
      <c r="BR3364" s="11">
        <v>3302681</v>
      </c>
      <c r="BS3364" s="11">
        <v>1546276</v>
      </c>
      <c r="BT3364" s="11" t="e">
        <f>IF(#REF!=0,"-",#REF!/#REF!*100)</f>
        <v>#REF!</v>
      </c>
    </row>
    <row r="3365" spans="1:72" x14ac:dyDescent="0.25">
      <c r="A3365" s="4" t="s">
        <v>1154</v>
      </c>
      <c r="B3365" s="4" t="s">
        <v>56</v>
      </c>
      <c r="C3365" s="4" t="s">
        <v>12</v>
      </c>
      <c r="D3365" s="102" t="s">
        <v>1190</v>
      </c>
      <c r="E3365" s="101" t="s">
        <v>14</v>
      </c>
      <c r="F3365" s="101" t="s">
        <v>0</v>
      </c>
      <c r="G3365" s="2" t="s">
        <v>0</v>
      </c>
      <c r="H3365" s="2" t="s">
        <v>15</v>
      </c>
      <c r="I3365" s="12">
        <f t="shared" ref="I3365:AA3365" si="5274">SUM(I3366:I3368)</f>
        <v>381500</v>
      </c>
      <c r="J3365" s="12">
        <f t="shared" si="5274"/>
        <v>260000</v>
      </c>
      <c r="K3365" s="12">
        <f t="shared" si="5274"/>
        <v>0</v>
      </c>
      <c r="L3365" s="12">
        <f t="shared" si="5274"/>
        <v>0</v>
      </c>
      <c r="M3365" s="12">
        <f t="shared" si="5274"/>
        <v>0</v>
      </c>
      <c r="N3365" s="12">
        <f t="shared" si="5274"/>
        <v>0</v>
      </c>
      <c r="O3365" s="12">
        <f t="shared" ref="O3365" si="5275">SUM(O3366:O3368)</f>
        <v>641500</v>
      </c>
      <c r="P3365" s="12">
        <f t="shared" si="5274"/>
        <v>37377</v>
      </c>
      <c r="Q3365" s="12">
        <f t="shared" si="5274"/>
        <v>35000</v>
      </c>
      <c r="R3365" s="12">
        <f t="shared" si="5274"/>
        <v>260000</v>
      </c>
      <c r="S3365" s="12">
        <f t="shared" si="5274"/>
        <v>0</v>
      </c>
      <c r="T3365" s="12">
        <f t="shared" si="5274"/>
        <v>0</v>
      </c>
      <c r="U3365" s="12">
        <f t="shared" si="5274"/>
        <v>0</v>
      </c>
      <c r="V3365" s="12">
        <f t="shared" si="5274"/>
        <v>0</v>
      </c>
      <c r="W3365" s="12">
        <f t="shared" si="5274"/>
        <v>0</v>
      </c>
      <c r="X3365" s="12">
        <f t="shared" si="5274"/>
        <v>0</v>
      </c>
      <c r="Y3365" s="12">
        <f t="shared" si="5274"/>
        <v>0</v>
      </c>
      <c r="Z3365" s="12">
        <f t="shared" si="5274"/>
        <v>0</v>
      </c>
      <c r="AA3365" s="12">
        <f t="shared" si="5274"/>
        <v>0</v>
      </c>
      <c r="AB3365" s="12">
        <v>332377</v>
      </c>
      <c r="AC3365" s="12">
        <v>309123</v>
      </c>
      <c r="AD3365" s="12">
        <f t="shared" ref="AD3365:AV3365" si="5276">SUM(AD3366:AD3368)</f>
        <v>0</v>
      </c>
      <c r="AE3365" s="12">
        <f t="shared" si="5276"/>
        <v>0</v>
      </c>
      <c r="AF3365" s="12">
        <f t="shared" si="5276"/>
        <v>0</v>
      </c>
      <c r="AG3365" s="12">
        <f t="shared" si="5276"/>
        <v>0</v>
      </c>
      <c r="AH3365" s="12">
        <f t="shared" si="5276"/>
        <v>0</v>
      </c>
      <c r="AI3365" s="12">
        <f t="shared" si="5276"/>
        <v>0</v>
      </c>
      <c r="AJ3365" s="12">
        <f t="shared" ref="AJ3365" si="5277">SUM(AJ3366:AJ3368)</f>
        <v>0</v>
      </c>
      <c r="AK3365" s="12">
        <f t="shared" si="5276"/>
        <v>0</v>
      </c>
      <c r="AL3365" s="12">
        <f t="shared" si="5276"/>
        <v>0</v>
      </c>
      <c r="AM3365" s="12">
        <f t="shared" si="5276"/>
        <v>0</v>
      </c>
      <c r="AN3365" s="12">
        <f t="shared" si="5276"/>
        <v>0</v>
      </c>
      <c r="AO3365" s="12">
        <f t="shared" si="5276"/>
        <v>0</v>
      </c>
      <c r="AP3365" s="12">
        <f t="shared" si="5276"/>
        <v>0</v>
      </c>
      <c r="AQ3365" s="12">
        <f t="shared" si="5276"/>
        <v>0</v>
      </c>
      <c r="AR3365" s="12">
        <f t="shared" si="5276"/>
        <v>0</v>
      </c>
      <c r="AS3365" s="12">
        <f t="shared" si="5276"/>
        <v>0</v>
      </c>
      <c r="AT3365" s="12">
        <f t="shared" si="5276"/>
        <v>0</v>
      </c>
      <c r="AU3365" s="12">
        <f t="shared" si="5276"/>
        <v>0</v>
      </c>
      <c r="AV3365" s="12">
        <f t="shared" si="5276"/>
        <v>0</v>
      </c>
      <c r="AW3365" s="12">
        <v>0</v>
      </c>
      <c r="AX3365" s="12">
        <v>0</v>
      </c>
      <c r="AY3365" s="12">
        <f>SUM(AY3366:AY3368)</f>
        <v>394770</v>
      </c>
      <c r="AZ3365" s="12">
        <f t="shared" ref="AZ3365:BQ3365" si="5278">SUM(AZ3366:AZ3368)</f>
        <v>470000</v>
      </c>
      <c r="BA3365" s="12">
        <f t="shared" si="5278"/>
        <v>0</v>
      </c>
      <c r="BB3365" s="12">
        <f t="shared" si="5278"/>
        <v>0</v>
      </c>
      <c r="BC3365" s="12">
        <f t="shared" si="5278"/>
        <v>0</v>
      </c>
      <c r="BD3365" s="12">
        <f t="shared" si="5278"/>
        <v>0</v>
      </c>
      <c r="BE3365" s="12">
        <f t="shared" ref="BE3365" si="5279">SUM(BE3366:BE3368)</f>
        <v>864770</v>
      </c>
      <c r="BF3365" s="12">
        <f t="shared" si="5278"/>
        <v>17109</v>
      </c>
      <c r="BG3365" s="12">
        <f t="shared" si="5278"/>
        <v>30000</v>
      </c>
      <c r="BH3365" s="12">
        <f t="shared" si="5278"/>
        <v>470000</v>
      </c>
      <c r="BI3365" s="12">
        <f t="shared" si="5278"/>
        <v>0</v>
      </c>
      <c r="BJ3365" s="12">
        <f t="shared" si="5278"/>
        <v>0</v>
      </c>
      <c r="BK3365" s="12">
        <f t="shared" si="5278"/>
        <v>0</v>
      </c>
      <c r="BL3365" s="12">
        <f t="shared" si="5278"/>
        <v>0</v>
      </c>
      <c r="BM3365" s="12">
        <f t="shared" si="5278"/>
        <v>0</v>
      </c>
      <c r="BN3365" s="12">
        <f t="shared" si="5278"/>
        <v>0</v>
      </c>
      <c r="BO3365" s="12">
        <f t="shared" si="5278"/>
        <v>0</v>
      </c>
      <c r="BP3365" s="12">
        <f t="shared" si="5278"/>
        <v>0</v>
      </c>
      <c r="BQ3365" s="12">
        <f t="shared" si="5278"/>
        <v>0</v>
      </c>
      <c r="BR3365" s="12">
        <v>517109</v>
      </c>
      <c r="BS3365" s="12">
        <v>347661</v>
      </c>
      <c r="BT3365" s="12" t="e">
        <f>IF(#REF!=0,"-",#REF!/#REF!*100)</f>
        <v>#REF!</v>
      </c>
    </row>
    <row r="3366" spans="1:72" x14ac:dyDescent="0.25">
      <c r="A3366" s="4" t="s">
        <v>1154</v>
      </c>
      <c r="B3366" s="4" t="s">
        <v>56</v>
      </c>
      <c r="C3366" s="4" t="s">
        <v>12</v>
      </c>
      <c r="D3366" s="102" t="s">
        <v>1190</v>
      </c>
      <c r="E3366" s="113">
        <v>6111</v>
      </c>
      <c r="F3366" s="102"/>
      <c r="G3366" s="98" t="s">
        <v>1663</v>
      </c>
      <c r="H3366" s="13" t="s">
        <v>16</v>
      </c>
      <c r="I3366" s="14">
        <v>375500</v>
      </c>
      <c r="J3366" s="14">
        <v>260000</v>
      </c>
      <c r="K3366" s="14"/>
      <c r="L3366" s="14"/>
      <c r="M3366" s="14"/>
      <c r="N3366" s="14"/>
      <c r="O3366" s="14">
        <f t="shared" ref="O3366:O3430" si="5280">I3366+J3366+K3366+L3366+M3366+N3366</f>
        <v>635500</v>
      </c>
      <c r="P3366" s="14">
        <f>30000+7377</f>
        <v>37377</v>
      </c>
      <c r="Q3366" s="14">
        <v>35000</v>
      </c>
      <c r="R3366" s="14">
        <v>260000</v>
      </c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>
        <v>332377</v>
      </c>
      <c r="AC3366" s="14">
        <v>303123</v>
      </c>
      <c r="AD3366" s="14">
        <v>0</v>
      </c>
      <c r="AE3366" s="14"/>
      <c r="AF3366" s="14"/>
      <c r="AG3366" s="14"/>
      <c r="AH3366" s="14"/>
      <c r="AI3366" s="14"/>
      <c r="AJ3366" s="14">
        <f t="shared" ref="AJ3366:AJ3430" si="5281">AD3366+AE3366+AF3366+AG3366+AH3366+AI3366</f>
        <v>0</v>
      </c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>
        <v>0</v>
      </c>
      <c r="AX3366" s="14">
        <v>0</v>
      </c>
      <c r="AY3366" s="14">
        <v>365900</v>
      </c>
      <c r="AZ3366" s="14">
        <v>470000</v>
      </c>
      <c r="BA3366" s="14"/>
      <c r="BB3366" s="14"/>
      <c r="BC3366" s="14"/>
      <c r="BD3366" s="14"/>
      <c r="BE3366" s="14">
        <f t="shared" ref="BE3366:BE3430" si="5282">AY3366+AZ3366+BA3366+BB3366+BC3366+BD3366</f>
        <v>835900</v>
      </c>
      <c r="BF3366" s="14">
        <f>6698+10411</f>
        <v>17109</v>
      </c>
      <c r="BG3366" s="14">
        <v>30000</v>
      </c>
      <c r="BH3366" s="14">
        <v>470000</v>
      </c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>
        <v>517109</v>
      </c>
      <c r="BS3366" s="14">
        <v>318791</v>
      </c>
      <c r="BT3366" s="14" t="e">
        <f>IF(#REF!=0,"-",#REF!/#REF!*100)</f>
        <v>#REF!</v>
      </c>
    </row>
    <row r="3367" spans="1:72" ht="22.5" x14ac:dyDescent="0.25">
      <c r="A3367" s="4" t="s">
        <v>1154</v>
      </c>
      <c r="B3367" s="4" t="s">
        <v>56</v>
      </c>
      <c r="C3367" s="4" t="s">
        <v>12</v>
      </c>
      <c r="D3367" s="102" t="s">
        <v>1190</v>
      </c>
      <c r="E3367" s="113">
        <v>6111</v>
      </c>
      <c r="F3367" s="102" t="s">
        <v>1192</v>
      </c>
      <c r="G3367" s="98" t="s">
        <v>1663</v>
      </c>
      <c r="H3367" s="13" t="s">
        <v>1193</v>
      </c>
      <c r="I3367" s="14">
        <v>0</v>
      </c>
      <c r="J3367" s="14"/>
      <c r="K3367" s="14"/>
      <c r="L3367" s="14"/>
      <c r="M3367" s="14"/>
      <c r="N3367" s="14"/>
      <c r="O3367" s="14">
        <f t="shared" si="5280"/>
        <v>0</v>
      </c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>
        <v>0</v>
      </c>
      <c r="AC3367" s="14">
        <v>0</v>
      </c>
      <c r="AD3367" s="14">
        <v>0</v>
      </c>
      <c r="AE3367" s="14"/>
      <c r="AF3367" s="14"/>
      <c r="AG3367" s="14"/>
      <c r="AH3367" s="14"/>
      <c r="AI3367" s="14"/>
      <c r="AJ3367" s="14">
        <f t="shared" si="5281"/>
        <v>0</v>
      </c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>
        <v>0</v>
      </c>
      <c r="AX3367" s="14">
        <v>0</v>
      </c>
      <c r="AY3367" s="14">
        <v>0</v>
      </c>
      <c r="AZ3367" s="14"/>
      <c r="BA3367" s="14"/>
      <c r="BB3367" s="14"/>
      <c r="BC3367" s="14"/>
      <c r="BD3367" s="14"/>
      <c r="BE3367" s="14">
        <f t="shared" si="5282"/>
        <v>0</v>
      </c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>
        <v>0</v>
      </c>
      <c r="BS3367" s="14">
        <v>0</v>
      </c>
      <c r="BT3367" s="14" t="e">
        <f>IF(#REF!=0,"-",#REF!/#REF!*100)</f>
        <v>#REF!</v>
      </c>
    </row>
    <row r="3368" spans="1:72" x14ac:dyDescent="0.25">
      <c r="A3368" s="1" t="s">
        <v>1154</v>
      </c>
      <c r="B3368" s="1" t="s">
        <v>56</v>
      </c>
      <c r="C3368" s="1" t="s">
        <v>12</v>
      </c>
      <c r="D3368" s="105" t="s">
        <v>1190</v>
      </c>
      <c r="E3368" s="105" t="s">
        <v>18</v>
      </c>
      <c r="F3368" s="102" t="s">
        <v>0</v>
      </c>
      <c r="G3368" s="13" t="s">
        <v>0</v>
      </c>
      <c r="H3368" s="2" t="s">
        <v>19</v>
      </c>
      <c r="I3368" s="12">
        <f t="shared" ref="I3368:AA3368" si="5283">SUM(I3369:I3378)</f>
        <v>6000</v>
      </c>
      <c r="J3368" s="12">
        <f t="shared" si="5283"/>
        <v>0</v>
      </c>
      <c r="K3368" s="12">
        <f t="shared" si="5283"/>
        <v>0</v>
      </c>
      <c r="L3368" s="12">
        <f t="shared" si="5283"/>
        <v>0</v>
      </c>
      <c r="M3368" s="12">
        <f t="shared" si="5283"/>
        <v>0</v>
      </c>
      <c r="N3368" s="12">
        <f t="shared" si="5283"/>
        <v>0</v>
      </c>
      <c r="O3368" s="12">
        <f t="shared" si="5283"/>
        <v>6000</v>
      </c>
      <c r="P3368" s="12">
        <f t="shared" si="5283"/>
        <v>0</v>
      </c>
      <c r="Q3368" s="12">
        <f t="shared" si="5283"/>
        <v>0</v>
      </c>
      <c r="R3368" s="12">
        <f t="shared" si="5283"/>
        <v>0</v>
      </c>
      <c r="S3368" s="12">
        <f t="shared" si="5283"/>
        <v>0</v>
      </c>
      <c r="T3368" s="12">
        <f t="shared" si="5283"/>
        <v>0</v>
      </c>
      <c r="U3368" s="12">
        <f t="shared" si="5283"/>
        <v>0</v>
      </c>
      <c r="V3368" s="12">
        <f t="shared" si="5283"/>
        <v>0</v>
      </c>
      <c r="W3368" s="12">
        <f t="shared" si="5283"/>
        <v>0</v>
      </c>
      <c r="X3368" s="12">
        <f t="shared" si="5283"/>
        <v>0</v>
      </c>
      <c r="Y3368" s="12">
        <f t="shared" si="5283"/>
        <v>0</v>
      </c>
      <c r="Z3368" s="12">
        <f t="shared" si="5283"/>
        <v>0</v>
      </c>
      <c r="AA3368" s="12">
        <f t="shared" si="5283"/>
        <v>0</v>
      </c>
      <c r="AB3368" s="12">
        <v>0</v>
      </c>
      <c r="AC3368" s="12">
        <v>6000</v>
      </c>
      <c r="AD3368" s="12">
        <f t="shared" ref="AD3368:AV3368" si="5284">SUM(AD3369:AD3378)</f>
        <v>0</v>
      </c>
      <c r="AE3368" s="12">
        <f t="shared" si="5284"/>
        <v>0</v>
      </c>
      <c r="AF3368" s="12">
        <f t="shared" si="5284"/>
        <v>0</v>
      </c>
      <c r="AG3368" s="12">
        <f t="shared" si="5284"/>
        <v>0</v>
      </c>
      <c r="AH3368" s="12">
        <f t="shared" si="5284"/>
        <v>0</v>
      </c>
      <c r="AI3368" s="12">
        <f t="shared" si="5284"/>
        <v>0</v>
      </c>
      <c r="AJ3368" s="12">
        <f t="shared" si="5284"/>
        <v>0</v>
      </c>
      <c r="AK3368" s="12">
        <f t="shared" si="5284"/>
        <v>0</v>
      </c>
      <c r="AL3368" s="12">
        <f t="shared" si="5284"/>
        <v>0</v>
      </c>
      <c r="AM3368" s="12">
        <f t="shared" si="5284"/>
        <v>0</v>
      </c>
      <c r="AN3368" s="12">
        <f t="shared" si="5284"/>
        <v>0</v>
      </c>
      <c r="AO3368" s="12">
        <f t="shared" si="5284"/>
        <v>0</v>
      </c>
      <c r="AP3368" s="12">
        <f t="shared" si="5284"/>
        <v>0</v>
      </c>
      <c r="AQ3368" s="12">
        <f t="shared" si="5284"/>
        <v>0</v>
      </c>
      <c r="AR3368" s="12">
        <f t="shared" si="5284"/>
        <v>0</v>
      </c>
      <c r="AS3368" s="12">
        <f t="shared" si="5284"/>
        <v>0</v>
      </c>
      <c r="AT3368" s="12">
        <f t="shared" si="5284"/>
        <v>0</v>
      </c>
      <c r="AU3368" s="12">
        <f t="shared" si="5284"/>
        <v>0</v>
      </c>
      <c r="AV3368" s="12">
        <f t="shared" si="5284"/>
        <v>0</v>
      </c>
      <c r="AW3368" s="12">
        <v>0</v>
      </c>
      <c r="AX3368" s="12">
        <v>0</v>
      </c>
      <c r="AY3368" s="12">
        <f t="shared" ref="AY3368:BQ3368" si="5285">SUM(AY3369:AY3378)</f>
        <v>28870</v>
      </c>
      <c r="AZ3368" s="12">
        <f t="shared" si="5285"/>
        <v>0</v>
      </c>
      <c r="BA3368" s="12">
        <f t="shared" si="5285"/>
        <v>0</v>
      </c>
      <c r="BB3368" s="12">
        <f t="shared" si="5285"/>
        <v>0</v>
      </c>
      <c r="BC3368" s="12">
        <f t="shared" si="5285"/>
        <v>0</v>
      </c>
      <c r="BD3368" s="12">
        <f t="shared" si="5285"/>
        <v>0</v>
      </c>
      <c r="BE3368" s="12">
        <f t="shared" si="5285"/>
        <v>28870</v>
      </c>
      <c r="BF3368" s="12">
        <f t="shared" si="5285"/>
        <v>0</v>
      </c>
      <c r="BG3368" s="12">
        <f t="shared" si="5285"/>
        <v>0</v>
      </c>
      <c r="BH3368" s="12">
        <f t="shared" si="5285"/>
        <v>0</v>
      </c>
      <c r="BI3368" s="12">
        <f t="shared" si="5285"/>
        <v>0</v>
      </c>
      <c r="BJ3368" s="12">
        <f t="shared" si="5285"/>
        <v>0</v>
      </c>
      <c r="BK3368" s="12">
        <f t="shared" si="5285"/>
        <v>0</v>
      </c>
      <c r="BL3368" s="12">
        <f t="shared" si="5285"/>
        <v>0</v>
      </c>
      <c r="BM3368" s="12">
        <f t="shared" si="5285"/>
        <v>0</v>
      </c>
      <c r="BN3368" s="12">
        <f t="shared" si="5285"/>
        <v>0</v>
      </c>
      <c r="BO3368" s="12">
        <f t="shared" si="5285"/>
        <v>0</v>
      </c>
      <c r="BP3368" s="12">
        <f t="shared" si="5285"/>
        <v>0</v>
      </c>
      <c r="BQ3368" s="12">
        <f t="shared" si="5285"/>
        <v>0</v>
      </c>
      <c r="BR3368" s="12">
        <v>0</v>
      </c>
      <c r="BS3368" s="12">
        <v>28870</v>
      </c>
      <c r="BT3368" s="12" t="e">
        <f>IF(#REF!=0,"-",#REF!/#REF!*100)</f>
        <v>#REF!</v>
      </c>
    </row>
    <row r="3369" spans="1:72" ht="22.5" x14ac:dyDescent="0.25">
      <c r="A3369" s="4" t="s">
        <v>1154</v>
      </c>
      <c r="B3369" s="4" t="s">
        <v>56</v>
      </c>
      <c r="C3369" s="4" t="s">
        <v>12</v>
      </c>
      <c r="D3369" s="102" t="s">
        <v>1190</v>
      </c>
      <c r="E3369" s="113">
        <v>6112</v>
      </c>
      <c r="F3369" s="102" t="s">
        <v>1194</v>
      </c>
      <c r="G3369" s="98" t="s">
        <v>1663</v>
      </c>
      <c r="H3369" s="13" t="s">
        <v>57</v>
      </c>
      <c r="I3369" s="14">
        <v>0</v>
      </c>
      <c r="J3369" s="14"/>
      <c r="K3369" s="14"/>
      <c r="L3369" s="14"/>
      <c r="M3369" s="14"/>
      <c r="N3369" s="14"/>
      <c r="O3369" s="14">
        <f t="shared" si="5280"/>
        <v>0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>
        <v>0</v>
      </c>
      <c r="AC3369" s="14">
        <v>0</v>
      </c>
      <c r="AD3369" s="14">
        <v>0</v>
      </c>
      <c r="AE3369" s="14"/>
      <c r="AF3369" s="14"/>
      <c r="AG3369" s="14"/>
      <c r="AH3369" s="14"/>
      <c r="AI3369" s="14"/>
      <c r="AJ3369" s="14">
        <f t="shared" si="5281"/>
        <v>0</v>
      </c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>
        <v>0</v>
      </c>
      <c r="AX3369" s="14">
        <v>0</v>
      </c>
      <c r="AY3369" s="14">
        <v>4000</v>
      </c>
      <c r="AZ3369" s="14"/>
      <c r="BA3369" s="14"/>
      <c r="BB3369" s="14"/>
      <c r="BC3369" s="14"/>
      <c r="BD3369" s="14"/>
      <c r="BE3369" s="14">
        <f t="shared" si="5282"/>
        <v>4000</v>
      </c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>
        <v>0</v>
      </c>
      <c r="BS3369" s="14">
        <v>4000</v>
      </c>
      <c r="BT3369" s="14" t="e">
        <f>IF(#REF!=0,"-",#REF!/#REF!*100)</f>
        <v>#REF!</v>
      </c>
    </row>
    <row r="3370" spans="1:72" x14ac:dyDescent="0.25">
      <c r="A3370" s="4" t="s">
        <v>1154</v>
      </c>
      <c r="B3370" s="4" t="s">
        <v>56</v>
      </c>
      <c r="C3370" s="4" t="s">
        <v>12</v>
      </c>
      <c r="D3370" s="102" t="s">
        <v>1190</v>
      </c>
      <c r="E3370" s="113">
        <v>6112</v>
      </c>
      <c r="F3370" s="102" t="s">
        <v>1195</v>
      </c>
      <c r="G3370" s="98" t="s">
        <v>1663</v>
      </c>
      <c r="H3370" s="13" t="s">
        <v>22</v>
      </c>
      <c r="I3370" s="14">
        <v>0</v>
      </c>
      <c r="J3370" s="14"/>
      <c r="K3370" s="14"/>
      <c r="L3370" s="14"/>
      <c r="M3370" s="14"/>
      <c r="N3370" s="14"/>
      <c r="O3370" s="14">
        <f t="shared" si="5280"/>
        <v>0</v>
      </c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>
        <v>0</v>
      </c>
      <c r="AC3370" s="14">
        <v>0</v>
      </c>
      <c r="AD3370" s="14">
        <v>0</v>
      </c>
      <c r="AE3370" s="14"/>
      <c r="AF3370" s="14"/>
      <c r="AG3370" s="14"/>
      <c r="AH3370" s="14"/>
      <c r="AI3370" s="14"/>
      <c r="AJ3370" s="14">
        <f t="shared" si="5281"/>
        <v>0</v>
      </c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>
        <v>0</v>
      </c>
      <c r="AX3370" s="14">
        <v>0</v>
      </c>
      <c r="AY3370" s="14">
        <v>19870</v>
      </c>
      <c r="AZ3370" s="14"/>
      <c r="BA3370" s="14"/>
      <c r="BB3370" s="14"/>
      <c r="BC3370" s="14"/>
      <c r="BD3370" s="14"/>
      <c r="BE3370" s="14">
        <f t="shared" si="5282"/>
        <v>19870</v>
      </c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>
        <v>0</v>
      </c>
      <c r="BS3370" s="14">
        <v>19870</v>
      </c>
      <c r="BT3370" s="14" t="e">
        <f>IF(#REF!=0,"-",#REF!/#REF!*100)</f>
        <v>#REF!</v>
      </c>
    </row>
    <row r="3371" spans="1:72" x14ac:dyDescent="0.25">
      <c r="A3371" s="4" t="s">
        <v>1154</v>
      </c>
      <c r="B3371" s="4" t="s">
        <v>56</v>
      </c>
      <c r="C3371" s="4" t="s">
        <v>12</v>
      </c>
      <c r="D3371" s="102" t="s">
        <v>1190</v>
      </c>
      <c r="E3371" s="113">
        <v>6112</v>
      </c>
      <c r="F3371" s="102" t="s">
        <v>1196</v>
      </c>
      <c r="G3371" s="98" t="s">
        <v>1663</v>
      </c>
      <c r="H3371" s="13" t="s">
        <v>23</v>
      </c>
      <c r="I3371" s="14">
        <v>0</v>
      </c>
      <c r="J3371" s="14"/>
      <c r="K3371" s="14"/>
      <c r="L3371" s="14"/>
      <c r="M3371" s="14"/>
      <c r="N3371" s="14"/>
      <c r="O3371" s="14">
        <f t="shared" si="5280"/>
        <v>0</v>
      </c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>
        <v>0</v>
      </c>
      <c r="AC3371" s="14">
        <v>0</v>
      </c>
      <c r="AD3371" s="14">
        <v>0</v>
      </c>
      <c r="AE3371" s="14"/>
      <c r="AF3371" s="14"/>
      <c r="AG3371" s="14"/>
      <c r="AH3371" s="14"/>
      <c r="AI3371" s="14"/>
      <c r="AJ3371" s="14">
        <f t="shared" si="5281"/>
        <v>0</v>
      </c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>
        <v>0</v>
      </c>
      <c r="AX3371" s="14">
        <v>0</v>
      </c>
      <c r="AY3371" s="14">
        <v>5000</v>
      </c>
      <c r="AZ3371" s="14"/>
      <c r="BA3371" s="14"/>
      <c r="BB3371" s="14"/>
      <c r="BC3371" s="14"/>
      <c r="BD3371" s="14"/>
      <c r="BE3371" s="14">
        <f t="shared" si="5282"/>
        <v>5000</v>
      </c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>
        <v>0</v>
      </c>
      <c r="BS3371" s="14">
        <v>5000</v>
      </c>
      <c r="BT3371" s="14" t="e">
        <f>IF(#REF!=0,"-",#REF!/#REF!*100)</f>
        <v>#REF!</v>
      </c>
    </row>
    <row r="3372" spans="1:72" x14ac:dyDescent="0.25">
      <c r="A3372" s="4" t="s">
        <v>1154</v>
      </c>
      <c r="B3372" s="4" t="s">
        <v>56</v>
      </c>
      <c r="C3372" s="4" t="s">
        <v>12</v>
      </c>
      <c r="D3372" s="102" t="s">
        <v>1190</v>
      </c>
      <c r="E3372" s="113">
        <v>6112</v>
      </c>
      <c r="F3372" s="102" t="s">
        <v>1197</v>
      </c>
      <c r="G3372" s="98" t="s">
        <v>1663</v>
      </c>
      <c r="H3372" s="13" t="s">
        <v>21</v>
      </c>
      <c r="I3372" s="14">
        <v>0</v>
      </c>
      <c r="J3372" s="14"/>
      <c r="K3372" s="14"/>
      <c r="L3372" s="14"/>
      <c r="M3372" s="14"/>
      <c r="N3372" s="14"/>
      <c r="O3372" s="14">
        <f t="shared" si="5280"/>
        <v>0</v>
      </c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>
        <v>0</v>
      </c>
      <c r="AC3372" s="14">
        <v>0</v>
      </c>
      <c r="AD3372" s="14">
        <v>0</v>
      </c>
      <c r="AE3372" s="14"/>
      <c r="AF3372" s="14"/>
      <c r="AG3372" s="14"/>
      <c r="AH3372" s="14"/>
      <c r="AI3372" s="14"/>
      <c r="AJ3372" s="14">
        <f t="shared" si="5281"/>
        <v>0</v>
      </c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>
        <v>0</v>
      </c>
      <c r="AX3372" s="14">
        <v>0</v>
      </c>
      <c r="AY3372" s="14">
        <v>0</v>
      </c>
      <c r="AZ3372" s="14"/>
      <c r="BA3372" s="14"/>
      <c r="BB3372" s="14"/>
      <c r="BC3372" s="14"/>
      <c r="BD3372" s="14"/>
      <c r="BE3372" s="14">
        <f t="shared" si="5282"/>
        <v>0</v>
      </c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>
        <v>0</v>
      </c>
      <c r="BS3372" s="14">
        <v>0</v>
      </c>
      <c r="BT3372" s="14" t="e">
        <f>IF(#REF!=0,"-",#REF!/#REF!*100)</f>
        <v>#REF!</v>
      </c>
    </row>
    <row r="3373" spans="1:72" x14ac:dyDescent="0.25">
      <c r="A3373" s="4" t="s">
        <v>1154</v>
      </c>
      <c r="B3373" s="4" t="s">
        <v>56</v>
      </c>
      <c r="C3373" s="4" t="s">
        <v>12</v>
      </c>
      <c r="D3373" s="102" t="s">
        <v>1190</v>
      </c>
      <c r="E3373" s="113">
        <v>6112</v>
      </c>
      <c r="F3373" s="102" t="s">
        <v>1198</v>
      </c>
      <c r="G3373" s="98" t="s">
        <v>1663</v>
      </c>
      <c r="H3373" s="13" t="s">
        <v>24</v>
      </c>
      <c r="I3373" s="14">
        <v>6000</v>
      </c>
      <c r="J3373" s="14"/>
      <c r="K3373" s="14"/>
      <c r="L3373" s="14"/>
      <c r="M3373" s="14"/>
      <c r="N3373" s="14"/>
      <c r="O3373" s="14">
        <f t="shared" si="5280"/>
        <v>6000</v>
      </c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>
        <v>0</v>
      </c>
      <c r="AC3373" s="14">
        <v>6000</v>
      </c>
      <c r="AD3373" s="14">
        <v>0</v>
      </c>
      <c r="AE3373" s="14"/>
      <c r="AF3373" s="14"/>
      <c r="AG3373" s="14"/>
      <c r="AH3373" s="14"/>
      <c r="AI3373" s="14"/>
      <c r="AJ3373" s="14">
        <f t="shared" si="5281"/>
        <v>0</v>
      </c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>
        <v>0</v>
      </c>
      <c r="AX3373" s="14">
        <v>0</v>
      </c>
      <c r="AY3373" s="14">
        <v>0</v>
      </c>
      <c r="AZ3373" s="14"/>
      <c r="BA3373" s="14"/>
      <c r="BB3373" s="14"/>
      <c r="BC3373" s="14"/>
      <c r="BD3373" s="14"/>
      <c r="BE3373" s="14">
        <f t="shared" si="5282"/>
        <v>0</v>
      </c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>
        <v>0</v>
      </c>
      <c r="BS3373" s="14">
        <v>0</v>
      </c>
      <c r="BT3373" s="14" t="e">
        <f>IF(#REF!=0,"-",#REF!/#REF!*100)</f>
        <v>#REF!</v>
      </c>
    </row>
    <row r="3374" spans="1:72" ht="22.5" x14ac:dyDescent="0.25">
      <c r="A3374" s="4" t="s">
        <v>1154</v>
      </c>
      <c r="B3374" s="4" t="s">
        <v>56</v>
      </c>
      <c r="C3374" s="4" t="s">
        <v>12</v>
      </c>
      <c r="D3374" s="102" t="s">
        <v>1190</v>
      </c>
      <c r="E3374" s="113">
        <v>6112</v>
      </c>
      <c r="F3374" s="102" t="s">
        <v>1199</v>
      </c>
      <c r="G3374" s="98" t="s">
        <v>1663</v>
      </c>
      <c r="H3374" s="13" t="s">
        <v>1200</v>
      </c>
      <c r="I3374" s="14">
        <v>0</v>
      </c>
      <c r="J3374" s="14"/>
      <c r="K3374" s="14"/>
      <c r="L3374" s="14"/>
      <c r="M3374" s="14"/>
      <c r="N3374" s="14"/>
      <c r="O3374" s="14">
        <f t="shared" si="5280"/>
        <v>0</v>
      </c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>
        <v>0</v>
      </c>
      <c r="AC3374" s="14">
        <v>0</v>
      </c>
      <c r="AD3374" s="14">
        <v>0</v>
      </c>
      <c r="AE3374" s="14"/>
      <c r="AF3374" s="14"/>
      <c r="AG3374" s="14"/>
      <c r="AH3374" s="14"/>
      <c r="AI3374" s="14"/>
      <c r="AJ3374" s="14">
        <f t="shared" si="5281"/>
        <v>0</v>
      </c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>
        <v>0</v>
      </c>
      <c r="AX3374" s="14">
        <v>0</v>
      </c>
      <c r="AY3374" s="14">
        <v>0</v>
      </c>
      <c r="AZ3374" s="14"/>
      <c r="BA3374" s="14"/>
      <c r="BB3374" s="14"/>
      <c r="BC3374" s="14"/>
      <c r="BD3374" s="14"/>
      <c r="BE3374" s="14">
        <f t="shared" si="5282"/>
        <v>0</v>
      </c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>
        <v>0</v>
      </c>
      <c r="BS3374" s="14">
        <v>0</v>
      </c>
      <c r="BT3374" s="14" t="e">
        <f>IF(#REF!=0,"-",#REF!/#REF!*100)</f>
        <v>#REF!</v>
      </c>
    </row>
    <row r="3375" spans="1:72" x14ac:dyDescent="0.25">
      <c r="A3375" s="4" t="s">
        <v>1154</v>
      </c>
      <c r="B3375" s="4" t="s">
        <v>56</v>
      </c>
      <c r="C3375" s="4" t="s">
        <v>12</v>
      </c>
      <c r="D3375" s="102" t="s">
        <v>1190</v>
      </c>
      <c r="E3375" s="113">
        <v>6112</v>
      </c>
      <c r="F3375" s="102" t="s">
        <v>1201</v>
      </c>
      <c r="G3375" s="98" t="s">
        <v>1663</v>
      </c>
      <c r="H3375" s="13" t="s">
        <v>1202</v>
      </c>
      <c r="I3375" s="14">
        <v>0</v>
      </c>
      <c r="J3375" s="14"/>
      <c r="K3375" s="14"/>
      <c r="L3375" s="14"/>
      <c r="M3375" s="14"/>
      <c r="N3375" s="14"/>
      <c r="O3375" s="14">
        <f t="shared" si="5280"/>
        <v>0</v>
      </c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>
        <v>0</v>
      </c>
      <c r="AC3375" s="14">
        <v>0</v>
      </c>
      <c r="AD3375" s="14">
        <v>0</v>
      </c>
      <c r="AE3375" s="14"/>
      <c r="AF3375" s="14"/>
      <c r="AG3375" s="14"/>
      <c r="AH3375" s="14"/>
      <c r="AI3375" s="14"/>
      <c r="AJ3375" s="14">
        <f t="shared" si="5281"/>
        <v>0</v>
      </c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>
        <v>0</v>
      </c>
      <c r="AX3375" s="14">
        <v>0</v>
      </c>
      <c r="AY3375" s="14">
        <v>0</v>
      </c>
      <c r="AZ3375" s="14"/>
      <c r="BA3375" s="14"/>
      <c r="BB3375" s="14"/>
      <c r="BC3375" s="14"/>
      <c r="BD3375" s="14"/>
      <c r="BE3375" s="14">
        <f t="shared" si="5282"/>
        <v>0</v>
      </c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>
        <v>0</v>
      </c>
      <c r="BS3375" s="14">
        <v>0</v>
      </c>
      <c r="BT3375" s="14" t="e">
        <f>IF(#REF!=0,"-",#REF!/#REF!*100)</f>
        <v>#REF!</v>
      </c>
    </row>
    <row r="3376" spans="1:72" ht="22.5" x14ac:dyDescent="0.25">
      <c r="A3376" s="4" t="s">
        <v>1154</v>
      </c>
      <c r="B3376" s="4" t="s">
        <v>56</v>
      </c>
      <c r="C3376" s="4" t="s">
        <v>12</v>
      </c>
      <c r="D3376" s="102" t="s">
        <v>1190</v>
      </c>
      <c r="E3376" s="113">
        <v>6112</v>
      </c>
      <c r="F3376" s="102" t="s">
        <v>1203</v>
      </c>
      <c r="G3376" s="98" t="s">
        <v>1663</v>
      </c>
      <c r="H3376" s="13" t="s">
        <v>1204</v>
      </c>
      <c r="I3376" s="14">
        <v>0</v>
      </c>
      <c r="J3376" s="14"/>
      <c r="K3376" s="14"/>
      <c r="L3376" s="14"/>
      <c r="M3376" s="14"/>
      <c r="N3376" s="14"/>
      <c r="O3376" s="14">
        <f t="shared" si="5280"/>
        <v>0</v>
      </c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>
        <v>0</v>
      </c>
      <c r="AC3376" s="14">
        <v>0</v>
      </c>
      <c r="AD3376" s="14">
        <v>0</v>
      </c>
      <c r="AE3376" s="14"/>
      <c r="AF3376" s="14"/>
      <c r="AG3376" s="14"/>
      <c r="AH3376" s="14"/>
      <c r="AI3376" s="14"/>
      <c r="AJ3376" s="14">
        <f t="shared" si="5281"/>
        <v>0</v>
      </c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>
        <v>0</v>
      </c>
      <c r="AX3376" s="14">
        <v>0</v>
      </c>
      <c r="AY3376" s="14">
        <v>0</v>
      </c>
      <c r="AZ3376" s="14"/>
      <c r="BA3376" s="14"/>
      <c r="BB3376" s="14"/>
      <c r="BC3376" s="14"/>
      <c r="BD3376" s="14"/>
      <c r="BE3376" s="14">
        <f t="shared" si="5282"/>
        <v>0</v>
      </c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>
        <v>0</v>
      </c>
      <c r="BS3376" s="14">
        <v>0</v>
      </c>
      <c r="BT3376" s="14" t="e">
        <f>IF(#REF!=0,"-",#REF!/#REF!*100)</f>
        <v>#REF!</v>
      </c>
    </row>
    <row r="3377" spans="1:72" ht="22.5" x14ac:dyDescent="0.25">
      <c r="A3377" s="4" t="s">
        <v>1154</v>
      </c>
      <c r="B3377" s="4" t="s">
        <v>56</v>
      </c>
      <c r="C3377" s="4" t="s">
        <v>12</v>
      </c>
      <c r="D3377" s="102" t="s">
        <v>1190</v>
      </c>
      <c r="E3377" s="113">
        <v>6112</v>
      </c>
      <c r="F3377" s="102" t="s">
        <v>1205</v>
      </c>
      <c r="G3377" s="98" t="s">
        <v>1663</v>
      </c>
      <c r="H3377" s="13" t="s">
        <v>1206</v>
      </c>
      <c r="I3377" s="14">
        <v>0</v>
      </c>
      <c r="J3377" s="14"/>
      <c r="K3377" s="14"/>
      <c r="L3377" s="14"/>
      <c r="M3377" s="14"/>
      <c r="N3377" s="14"/>
      <c r="O3377" s="14">
        <f t="shared" si="5280"/>
        <v>0</v>
      </c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>
        <v>0</v>
      </c>
      <c r="AC3377" s="14">
        <v>0</v>
      </c>
      <c r="AD3377" s="14">
        <v>0</v>
      </c>
      <c r="AE3377" s="14"/>
      <c r="AF3377" s="14"/>
      <c r="AG3377" s="14"/>
      <c r="AH3377" s="14"/>
      <c r="AI3377" s="14"/>
      <c r="AJ3377" s="14">
        <f t="shared" si="5281"/>
        <v>0</v>
      </c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>
        <v>0</v>
      </c>
      <c r="AX3377" s="14">
        <v>0</v>
      </c>
      <c r="AY3377" s="14">
        <v>0</v>
      </c>
      <c r="AZ3377" s="14"/>
      <c r="BA3377" s="14"/>
      <c r="BB3377" s="14"/>
      <c r="BC3377" s="14"/>
      <c r="BD3377" s="14"/>
      <c r="BE3377" s="14">
        <f t="shared" si="5282"/>
        <v>0</v>
      </c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>
        <v>0</v>
      </c>
      <c r="BS3377" s="14">
        <v>0</v>
      </c>
      <c r="BT3377" s="14" t="e">
        <f>IF(#REF!=0,"-",#REF!/#REF!*100)</f>
        <v>#REF!</v>
      </c>
    </row>
    <row r="3378" spans="1:72" ht="22.5" x14ac:dyDescent="0.25">
      <c r="A3378" s="4" t="s">
        <v>1154</v>
      </c>
      <c r="B3378" s="4" t="s">
        <v>56</v>
      </c>
      <c r="C3378" s="4" t="s">
        <v>12</v>
      </c>
      <c r="D3378" s="102" t="s">
        <v>1190</v>
      </c>
      <c r="E3378" s="113">
        <v>6112</v>
      </c>
      <c r="F3378" s="102" t="s">
        <v>1207</v>
      </c>
      <c r="G3378" s="98" t="s">
        <v>1663</v>
      </c>
      <c r="H3378" s="13" t="s">
        <v>1208</v>
      </c>
      <c r="I3378" s="14">
        <v>0</v>
      </c>
      <c r="J3378" s="14"/>
      <c r="K3378" s="14"/>
      <c r="L3378" s="14"/>
      <c r="M3378" s="14"/>
      <c r="N3378" s="14"/>
      <c r="O3378" s="14">
        <f t="shared" si="5280"/>
        <v>0</v>
      </c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>
        <v>0</v>
      </c>
      <c r="AC3378" s="14">
        <v>0</v>
      </c>
      <c r="AD3378" s="14">
        <v>0</v>
      </c>
      <c r="AE3378" s="14"/>
      <c r="AF3378" s="14"/>
      <c r="AG3378" s="14"/>
      <c r="AH3378" s="14"/>
      <c r="AI3378" s="14"/>
      <c r="AJ3378" s="14">
        <f t="shared" si="5281"/>
        <v>0</v>
      </c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>
        <v>0</v>
      </c>
      <c r="AX3378" s="14">
        <v>0</v>
      </c>
      <c r="AY3378" s="14">
        <v>0</v>
      </c>
      <c r="AZ3378" s="14"/>
      <c r="BA3378" s="14"/>
      <c r="BB3378" s="14"/>
      <c r="BC3378" s="14"/>
      <c r="BD3378" s="14"/>
      <c r="BE3378" s="14">
        <f t="shared" si="5282"/>
        <v>0</v>
      </c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>
        <v>0</v>
      </c>
      <c r="BS3378" s="14">
        <v>0</v>
      </c>
      <c r="BT3378" s="14" t="e">
        <f>IF(#REF!=0,"-",#REF!/#REF!*100)</f>
        <v>#REF!</v>
      </c>
    </row>
    <row r="3379" spans="1:72" ht="22.5" x14ac:dyDescent="0.25">
      <c r="A3379" s="4" t="s">
        <v>1154</v>
      </c>
      <c r="B3379" s="4" t="s">
        <v>56</v>
      </c>
      <c r="C3379" s="4" t="s">
        <v>12</v>
      </c>
      <c r="D3379" s="102" t="s">
        <v>1190</v>
      </c>
      <c r="E3379" s="101" t="s">
        <v>25</v>
      </c>
      <c r="F3379" s="101" t="s">
        <v>0</v>
      </c>
      <c r="G3379" s="2" t="s">
        <v>0</v>
      </c>
      <c r="H3379" s="2" t="s">
        <v>26</v>
      </c>
      <c r="I3379" s="12">
        <f t="shared" ref="I3379:AA3379" si="5286">SUM(I3380:I3381)</f>
        <v>39850</v>
      </c>
      <c r="J3379" s="12">
        <f t="shared" si="5286"/>
        <v>28000</v>
      </c>
      <c r="K3379" s="12">
        <f t="shared" si="5286"/>
        <v>0</v>
      </c>
      <c r="L3379" s="12">
        <f t="shared" si="5286"/>
        <v>0</v>
      </c>
      <c r="M3379" s="12">
        <f t="shared" si="5286"/>
        <v>0</v>
      </c>
      <c r="N3379" s="12">
        <f t="shared" si="5286"/>
        <v>0</v>
      </c>
      <c r="O3379" s="12">
        <f t="shared" si="5286"/>
        <v>67850</v>
      </c>
      <c r="P3379" s="12">
        <f t="shared" si="5286"/>
        <v>3925</v>
      </c>
      <c r="Q3379" s="12">
        <f t="shared" si="5286"/>
        <v>3800</v>
      </c>
      <c r="R3379" s="12">
        <f t="shared" si="5286"/>
        <v>28000</v>
      </c>
      <c r="S3379" s="12">
        <f t="shared" si="5286"/>
        <v>0</v>
      </c>
      <c r="T3379" s="12">
        <f t="shared" si="5286"/>
        <v>0</v>
      </c>
      <c r="U3379" s="12">
        <f t="shared" si="5286"/>
        <v>0</v>
      </c>
      <c r="V3379" s="12">
        <f t="shared" si="5286"/>
        <v>0</v>
      </c>
      <c r="W3379" s="12">
        <f t="shared" si="5286"/>
        <v>0</v>
      </c>
      <c r="X3379" s="12">
        <f t="shared" si="5286"/>
        <v>0</v>
      </c>
      <c r="Y3379" s="12">
        <f t="shared" si="5286"/>
        <v>0</v>
      </c>
      <c r="Z3379" s="12">
        <f t="shared" si="5286"/>
        <v>0</v>
      </c>
      <c r="AA3379" s="12">
        <f t="shared" si="5286"/>
        <v>0</v>
      </c>
      <c r="AB3379" s="12">
        <v>35725</v>
      </c>
      <c r="AC3379" s="12">
        <v>32125</v>
      </c>
      <c r="AD3379" s="12">
        <f t="shared" ref="AD3379:AV3379" si="5287">SUM(AD3380:AD3381)</f>
        <v>0</v>
      </c>
      <c r="AE3379" s="12">
        <f t="shared" si="5287"/>
        <v>0</v>
      </c>
      <c r="AF3379" s="12">
        <f t="shared" si="5287"/>
        <v>0</v>
      </c>
      <c r="AG3379" s="12">
        <f t="shared" si="5287"/>
        <v>0</v>
      </c>
      <c r="AH3379" s="12">
        <f t="shared" si="5287"/>
        <v>0</v>
      </c>
      <c r="AI3379" s="12">
        <f t="shared" si="5287"/>
        <v>0</v>
      </c>
      <c r="AJ3379" s="12">
        <f t="shared" si="5287"/>
        <v>0</v>
      </c>
      <c r="AK3379" s="12">
        <f t="shared" si="5287"/>
        <v>0</v>
      </c>
      <c r="AL3379" s="12">
        <f t="shared" si="5287"/>
        <v>0</v>
      </c>
      <c r="AM3379" s="12">
        <f t="shared" si="5287"/>
        <v>0</v>
      </c>
      <c r="AN3379" s="12">
        <f t="shared" si="5287"/>
        <v>0</v>
      </c>
      <c r="AO3379" s="12">
        <f t="shared" si="5287"/>
        <v>0</v>
      </c>
      <c r="AP3379" s="12">
        <f t="shared" si="5287"/>
        <v>0</v>
      </c>
      <c r="AQ3379" s="12">
        <f t="shared" si="5287"/>
        <v>0</v>
      </c>
      <c r="AR3379" s="12">
        <f t="shared" si="5287"/>
        <v>0</v>
      </c>
      <c r="AS3379" s="12">
        <f t="shared" si="5287"/>
        <v>0</v>
      </c>
      <c r="AT3379" s="12">
        <f t="shared" si="5287"/>
        <v>0</v>
      </c>
      <c r="AU3379" s="12">
        <f t="shared" si="5287"/>
        <v>0</v>
      </c>
      <c r="AV3379" s="12">
        <f t="shared" si="5287"/>
        <v>0</v>
      </c>
      <c r="AW3379" s="12">
        <v>0</v>
      </c>
      <c r="AX3379" s="12">
        <v>0</v>
      </c>
      <c r="AY3379" s="12">
        <f t="shared" ref="AY3379:BQ3379" si="5288">SUM(AY3380:AY3381)</f>
        <v>39500</v>
      </c>
      <c r="AZ3379" s="12">
        <f t="shared" si="5288"/>
        <v>50000</v>
      </c>
      <c r="BA3379" s="12">
        <f t="shared" si="5288"/>
        <v>0</v>
      </c>
      <c r="BB3379" s="12">
        <f t="shared" si="5288"/>
        <v>0</v>
      </c>
      <c r="BC3379" s="12">
        <f t="shared" si="5288"/>
        <v>0</v>
      </c>
      <c r="BD3379" s="12">
        <f t="shared" si="5288"/>
        <v>0</v>
      </c>
      <c r="BE3379" s="12">
        <f t="shared" si="5288"/>
        <v>89500</v>
      </c>
      <c r="BF3379" s="12">
        <f t="shared" si="5288"/>
        <v>1797</v>
      </c>
      <c r="BG3379" s="12">
        <f t="shared" si="5288"/>
        <v>3000</v>
      </c>
      <c r="BH3379" s="12">
        <f t="shared" si="5288"/>
        <v>50000</v>
      </c>
      <c r="BI3379" s="12">
        <f t="shared" si="5288"/>
        <v>0</v>
      </c>
      <c r="BJ3379" s="12">
        <f t="shared" si="5288"/>
        <v>0</v>
      </c>
      <c r="BK3379" s="12">
        <f t="shared" si="5288"/>
        <v>0</v>
      </c>
      <c r="BL3379" s="12">
        <f t="shared" si="5288"/>
        <v>0</v>
      </c>
      <c r="BM3379" s="12">
        <f t="shared" si="5288"/>
        <v>0</v>
      </c>
      <c r="BN3379" s="12">
        <f t="shared" si="5288"/>
        <v>0</v>
      </c>
      <c r="BO3379" s="12">
        <f t="shared" si="5288"/>
        <v>0</v>
      </c>
      <c r="BP3379" s="12">
        <f t="shared" si="5288"/>
        <v>0</v>
      </c>
      <c r="BQ3379" s="12">
        <f t="shared" si="5288"/>
        <v>0</v>
      </c>
      <c r="BR3379" s="12">
        <v>54797</v>
      </c>
      <c r="BS3379" s="12">
        <v>34703</v>
      </c>
      <c r="BT3379" s="12" t="e">
        <f>IF(#REF!=0,"-",#REF!/#REF!*100)</f>
        <v>#REF!</v>
      </c>
    </row>
    <row r="3380" spans="1:72" x14ac:dyDescent="0.25">
      <c r="A3380" s="4" t="s">
        <v>1154</v>
      </c>
      <c r="B3380" s="4" t="s">
        <v>56</v>
      </c>
      <c r="C3380" s="4" t="s">
        <v>12</v>
      </c>
      <c r="D3380" s="102" t="s">
        <v>1190</v>
      </c>
      <c r="E3380" s="113">
        <v>6121</v>
      </c>
      <c r="F3380" s="102"/>
      <c r="G3380" s="98" t="s">
        <v>1663</v>
      </c>
      <c r="H3380" s="13" t="s">
        <v>27</v>
      </c>
      <c r="I3380" s="14">
        <v>39850</v>
      </c>
      <c r="J3380" s="14">
        <v>28000</v>
      </c>
      <c r="K3380" s="14"/>
      <c r="L3380" s="14"/>
      <c r="M3380" s="14"/>
      <c r="N3380" s="14"/>
      <c r="O3380" s="14">
        <f t="shared" si="5280"/>
        <v>67850</v>
      </c>
      <c r="P3380" s="14">
        <f>3000+925</f>
        <v>3925</v>
      </c>
      <c r="Q3380" s="14">
        <v>3800</v>
      </c>
      <c r="R3380" s="14">
        <v>28000</v>
      </c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>
        <v>35725</v>
      </c>
      <c r="AC3380" s="14">
        <v>32125</v>
      </c>
      <c r="AD3380" s="14">
        <v>0</v>
      </c>
      <c r="AE3380" s="14"/>
      <c r="AF3380" s="14"/>
      <c r="AG3380" s="14"/>
      <c r="AH3380" s="14"/>
      <c r="AI3380" s="14"/>
      <c r="AJ3380" s="14">
        <f t="shared" si="5281"/>
        <v>0</v>
      </c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>
        <v>0</v>
      </c>
      <c r="AX3380" s="14">
        <v>0</v>
      </c>
      <c r="AY3380" s="14">
        <v>39500</v>
      </c>
      <c r="AZ3380" s="14">
        <v>50000</v>
      </c>
      <c r="BA3380" s="14"/>
      <c r="BB3380" s="14"/>
      <c r="BC3380" s="14"/>
      <c r="BD3380" s="14"/>
      <c r="BE3380" s="14">
        <f t="shared" si="5282"/>
        <v>89500</v>
      </c>
      <c r="BF3380" s="14">
        <f>704+1093</f>
        <v>1797</v>
      </c>
      <c r="BG3380" s="14">
        <v>3000</v>
      </c>
      <c r="BH3380" s="14">
        <v>50000</v>
      </c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>
        <v>54797</v>
      </c>
      <c r="BS3380" s="14">
        <v>34703</v>
      </c>
      <c r="BT3380" s="14" t="e">
        <f>IF(#REF!=0,"-",#REF!/#REF!*100)</f>
        <v>#REF!</v>
      </c>
    </row>
    <row r="3381" spans="1:72" x14ac:dyDescent="0.25">
      <c r="A3381" s="4" t="s">
        <v>1154</v>
      </c>
      <c r="B3381" s="4" t="s">
        <v>56</v>
      </c>
      <c r="C3381" s="4" t="s">
        <v>12</v>
      </c>
      <c r="D3381" s="102" t="s">
        <v>1190</v>
      </c>
      <c r="E3381" s="113">
        <v>6121</v>
      </c>
      <c r="F3381" s="102" t="s">
        <v>1209</v>
      </c>
      <c r="G3381" s="98" t="s">
        <v>1663</v>
      </c>
      <c r="H3381" s="13" t="s">
        <v>1210</v>
      </c>
      <c r="I3381" s="14">
        <v>0</v>
      </c>
      <c r="J3381" s="14"/>
      <c r="K3381" s="14"/>
      <c r="L3381" s="14"/>
      <c r="M3381" s="14"/>
      <c r="N3381" s="14"/>
      <c r="O3381" s="14">
        <f t="shared" si="5280"/>
        <v>0</v>
      </c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>
        <v>0</v>
      </c>
      <c r="AC3381" s="14">
        <v>0</v>
      </c>
      <c r="AD3381" s="14">
        <v>0</v>
      </c>
      <c r="AE3381" s="14"/>
      <c r="AF3381" s="14"/>
      <c r="AG3381" s="14"/>
      <c r="AH3381" s="14"/>
      <c r="AI3381" s="14"/>
      <c r="AJ3381" s="14">
        <f t="shared" si="5281"/>
        <v>0</v>
      </c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>
        <v>0</v>
      </c>
      <c r="AX3381" s="14">
        <v>0</v>
      </c>
      <c r="AY3381" s="14">
        <v>0</v>
      </c>
      <c r="AZ3381" s="14"/>
      <c r="BA3381" s="14"/>
      <c r="BB3381" s="14"/>
      <c r="BC3381" s="14"/>
      <c r="BD3381" s="14"/>
      <c r="BE3381" s="14">
        <f t="shared" si="5282"/>
        <v>0</v>
      </c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>
        <v>0</v>
      </c>
      <c r="BS3381" s="14">
        <v>0</v>
      </c>
      <c r="BT3381" s="14" t="e">
        <f>IF(#REF!=0,"-",#REF!/#REF!*100)</f>
        <v>#REF!</v>
      </c>
    </row>
    <row r="3382" spans="1:72" ht="22.5" x14ac:dyDescent="0.25">
      <c r="A3382" s="4" t="s">
        <v>1154</v>
      </c>
      <c r="B3382" s="4" t="s">
        <v>56</v>
      </c>
      <c r="C3382" s="4" t="s">
        <v>12</v>
      </c>
      <c r="D3382" s="102" t="s">
        <v>1190</v>
      </c>
      <c r="E3382" s="101" t="s">
        <v>29</v>
      </c>
      <c r="F3382" s="101" t="s">
        <v>0</v>
      </c>
      <c r="G3382" s="2" t="s">
        <v>0</v>
      </c>
      <c r="H3382" s="2" t="s">
        <v>30</v>
      </c>
      <c r="I3382" s="12">
        <f t="shared" ref="I3382:AA3382" si="5289">SUM(I3383:I3391)</f>
        <v>1146900</v>
      </c>
      <c r="J3382" s="12">
        <f t="shared" si="5289"/>
        <v>304688</v>
      </c>
      <c r="K3382" s="12">
        <f t="shared" si="5289"/>
        <v>0</v>
      </c>
      <c r="L3382" s="12">
        <f t="shared" si="5289"/>
        <v>0</v>
      </c>
      <c r="M3382" s="12">
        <f t="shared" si="5289"/>
        <v>0</v>
      </c>
      <c r="N3382" s="12">
        <f t="shared" si="5289"/>
        <v>0</v>
      </c>
      <c r="O3382" s="12">
        <f t="shared" si="5289"/>
        <v>1451588</v>
      </c>
      <c r="P3382" s="12">
        <f t="shared" si="5289"/>
        <v>111317</v>
      </c>
      <c r="Q3382" s="12">
        <f t="shared" si="5289"/>
        <v>51074</v>
      </c>
      <c r="R3382" s="12">
        <f t="shared" si="5289"/>
        <v>304688</v>
      </c>
      <c r="S3382" s="12">
        <f t="shared" si="5289"/>
        <v>0</v>
      </c>
      <c r="T3382" s="12">
        <f t="shared" si="5289"/>
        <v>0</v>
      </c>
      <c r="U3382" s="12">
        <f t="shared" si="5289"/>
        <v>0</v>
      </c>
      <c r="V3382" s="12">
        <f t="shared" si="5289"/>
        <v>0</v>
      </c>
      <c r="W3382" s="12">
        <f t="shared" si="5289"/>
        <v>0</v>
      </c>
      <c r="X3382" s="12">
        <f t="shared" si="5289"/>
        <v>0</v>
      </c>
      <c r="Y3382" s="12">
        <f t="shared" si="5289"/>
        <v>0</v>
      </c>
      <c r="Z3382" s="12">
        <f t="shared" si="5289"/>
        <v>0</v>
      </c>
      <c r="AA3382" s="12">
        <f t="shared" si="5289"/>
        <v>0</v>
      </c>
      <c r="AB3382" s="12">
        <v>467079</v>
      </c>
      <c r="AC3382" s="12">
        <v>984509</v>
      </c>
      <c r="AD3382" s="12">
        <f t="shared" ref="AD3382:AV3382" si="5290">SUM(AD3383:AD3391)</f>
        <v>3000</v>
      </c>
      <c r="AE3382" s="12">
        <f t="shared" si="5290"/>
        <v>0</v>
      </c>
      <c r="AF3382" s="12">
        <f t="shared" si="5290"/>
        <v>0</v>
      </c>
      <c r="AG3382" s="12">
        <f t="shared" si="5290"/>
        <v>0</v>
      </c>
      <c r="AH3382" s="12">
        <f t="shared" si="5290"/>
        <v>0</v>
      </c>
      <c r="AI3382" s="12">
        <f t="shared" si="5290"/>
        <v>0</v>
      </c>
      <c r="AJ3382" s="12">
        <f t="shared" si="5290"/>
        <v>3000</v>
      </c>
      <c r="AK3382" s="12">
        <f t="shared" si="5290"/>
        <v>0</v>
      </c>
      <c r="AL3382" s="12">
        <f t="shared" si="5290"/>
        <v>0</v>
      </c>
      <c r="AM3382" s="12">
        <f t="shared" si="5290"/>
        <v>0</v>
      </c>
      <c r="AN3382" s="12">
        <f t="shared" si="5290"/>
        <v>0</v>
      </c>
      <c r="AO3382" s="12">
        <f t="shared" si="5290"/>
        <v>0</v>
      </c>
      <c r="AP3382" s="12">
        <f t="shared" si="5290"/>
        <v>0</v>
      </c>
      <c r="AQ3382" s="12">
        <f t="shared" si="5290"/>
        <v>0</v>
      </c>
      <c r="AR3382" s="12">
        <f t="shared" si="5290"/>
        <v>0</v>
      </c>
      <c r="AS3382" s="12">
        <f t="shared" si="5290"/>
        <v>0</v>
      </c>
      <c r="AT3382" s="12">
        <f t="shared" si="5290"/>
        <v>0</v>
      </c>
      <c r="AU3382" s="12">
        <f t="shared" si="5290"/>
        <v>0</v>
      </c>
      <c r="AV3382" s="12">
        <f t="shared" si="5290"/>
        <v>0</v>
      </c>
      <c r="AW3382" s="12">
        <v>0</v>
      </c>
      <c r="AX3382" s="12">
        <v>3000</v>
      </c>
      <c r="AY3382" s="12">
        <f t="shared" ref="AY3382:BQ3382" si="5291">SUM(AY3383:AY3391)</f>
        <v>1240000</v>
      </c>
      <c r="AZ3382" s="12">
        <f t="shared" si="5291"/>
        <v>2654687</v>
      </c>
      <c r="BA3382" s="12">
        <f t="shared" si="5291"/>
        <v>0</v>
      </c>
      <c r="BB3382" s="12">
        <f t="shared" si="5291"/>
        <v>0</v>
      </c>
      <c r="BC3382" s="12">
        <f t="shared" si="5291"/>
        <v>0</v>
      </c>
      <c r="BD3382" s="12">
        <f t="shared" si="5291"/>
        <v>0</v>
      </c>
      <c r="BE3382" s="12">
        <f t="shared" si="5291"/>
        <v>3894687</v>
      </c>
      <c r="BF3382" s="12">
        <f t="shared" si="5291"/>
        <v>20054</v>
      </c>
      <c r="BG3382" s="12">
        <f t="shared" si="5291"/>
        <v>56034</v>
      </c>
      <c r="BH3382" s="12">
        <f t="shared" si="5291"/>
        <v>2654687</v>
      </c>
      <c r="BI3382" s="12">
        <f t="shared" si="5291"/>
        <v>0</v>
      </c>
      <c r="BJ3382" s="12">
        <f t="shared" si="5291"/>
        <v>0</v>
      </c>
      <c r="BK3382" s="12">
        <f t="shared" si="5291"/>
        <v>0</v>
      </c>
      <c r="BL3382" s="12">
        <f t="shared" si="5291"/>
        <v>0</v>
      </c>
      <c r="BM3382" s="12">
        <f t="shared" si="5291"/>
        <v>0</v>
      </c>
      <c r="BN3382" s="12">
        <f t="shared" si="5291"/>
        <v>0</v>
      </c>
      <c r="BO3382" s="12">
        <f t="shared" si="5291"/>
        <v>0</v>
      </c>
      <c r="BP3382" s="12">
        <f t="shared" si="5291"/>
        <v>0</v>
      </c>
      <c r="BQ3382" s="12">
        <f t="shared" si="5291"/>
        <v>0</v>
      </c>
      <c r="BR3382" s="12">
        <v>2730775</v>
      </c>
      <c r="BS3382" s="12">
        <v>1163912</v>
      </c>
      <c r="BT3382" s="12" t="e">
        <f>IF(#REF!=0,"-",#REF!/#REF!*100)</f>
        <v>#REF!</v>
      </c>
    </row>
    <row r="3383" spans="1:72" x14ac:dyDescent="0.25">
      <c r="A3383" s="4" t="s">
        <v>1154</v>
      </c>
      <c r="B3383" s="4" t="s">
        <v>56</v>
      </c>
      <c r="C3383" s="4" t="s">
        <v>12</v>
      </c>
      <c r="D3383" s="102" t="s">
        <v>1190</v>
      </c>
      <c r="E3383" s="113">
        <v>6131</v>
      </c>
      <c r="F3383" s="102"/>
      <c r="G3383" s="98" t="s">
        <v>1663</v>
      </c>
      <c r="H3383" s="13" t="s">
        <v>32</v>
      </c>
      <c r="I3383" s="14">
        <v>35000</v>
      </c>
      <c r="J3383" s="14">
        <v>25000</v>
      </c>
      <c r="K3383" s="14"/>
      <c r="L3383" s="14"/>
      <c r="M3383" s="14"/>
      <c r="N3383" s="14"/>
      <c r="O3383" s="14">
        <f t="shared" si="5280"/>
        <v>60000</v>
      </c>
      <c r="P3383" s="14">
        <v>5000</v>
      </c>
      <c r="Q3383" s="14"/>
      <c r="R3383" s="14">
        <v>25000</v>
      </c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>
        <v>30000</v>
      </c>
      <c r="AC3383" s="14">
        <v>30000</v>
      </c>
      <c r="AD3383" s="14">
        <v>0</v>
      </c>
      <c r="AE3383" s="14"/>
      <c r="AF3383" s="14"/>
      <c r="AG3383" s="14"/>
      <c r="AH3383" s="14"/>
      <c r="AI3383" s="14"/>
      <c r="AJ3383" s="14">
        <f t="shared" si="5281"/>
        <v>0</v>
      </c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>
        <v>0</v>
      </c>
      <c r="AX3383" s="14">
        <v>0</v>
      </c>
      <c r="AY3383" s="14">
        <v>385900</v>
      </c>
      <c r="AZ3383" s="14">
        <v>150000</v>
      </c>
      <c r="BA3383" s="14"/>
      <c r="BB3383" s="14"/>
      <c r="BC3383" s="14"/>
      <c r="BD3383" s="14"/>
      <c r="BE3383" s="14">
        <f t="shared" si="5282"/>
        <v>535900</v>
      </c>
      <c r="BF3383" s="14"/>
      <c r="BG3383" s="14">
        <v>10000</v>
      </c>
      <c r="BH3383" s="14">
        <v>150000</v>
      </c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>
        <v>160000</v>
      </c>
      <c r="BS3383" s="14">
        <v>375900</v>
      </c>
      <c r="BT3383" s="14" t="e">
        <f>IF(#REF!=0,"-",#REF!/#REF!*100)</f>
        <v>#REF!</v>
      </c>
    </row>
    <row r="3384" spans="1:72" x14ac:dyDescent="0.25">
      <c r="A3384" s="4" t="s">
        <v>1154</v>
      </c>
      <c r="B3384" s="4" t="s">
        <v>56</v>
      </c>
      <c r="C3384" s="4" t="s">
        <v>12</v>
      </c>
      <c r="D3384" s="102" t="s">
        <v>1190</v>
      </c>
      <c r="E3384" s="113">
        <v>6132</v>
      </c>
      <c r="F3384" s="102"/>
      <c r="G3384" s="98" t="s">
        <v>1663</v>
      </c>
      <c r="H3384" s="13" t="s">
        <v>72</v>
      </c>
      <c r="I3384" s="14">
        <v>25000</v>
      </c>
      <c r="J3384" s="14"/>
      <c r="K3384" s="14"/>
      <c r="L3384" s="14"/>
      <c r="M3384" s="14"/>
      <c r="N3384" s="14"/>
      <c r="O3384" s="14">
        <f t="shared" si="5280"/>
        <v>25000</v>
      </c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>
        <v>0</v>
      </c>
      <c r="AC3384" s="14">
        <v>25000</v>
      </c>
      <c r="AD3384" s="14">
        <v>0</v>
      </c>
      <c r="AE3384" s="14"/>
      <c r="AF3384" s="14"/>
      <c r="AG3384" s="14"/>
      <c r="AH3384" s="14"/>
      <c r="AI3384" s="14"/>
      <c r="AJ3384" s="14">
        <f t="shared" si="5281"/>
        <v>0</v>
      </c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>
        <v>0</v>
      </c>
      <c r="AX3384" s="14">
        <v>0</v>
      </c>
      <c r="AY3384" s="14">
        <v>15000</v>
      </c>
      <c r="AZ3384" s="14">
        <v>20000</v>
      </c>
      <c r="BA3384" s="14"/>
      <c r="BB3384" s="14"/>
      <c r="BC3384" s="14"/>
      <c r="BD3384" s="14"/>
      <c r="BE3384" s="14">
        <f t="shared" si="5282"/>
        <v>35000</v>
      </c>
      <c r="BF3384" s="14"/>
      <c r="BG3384" s="14"/>
      <c r="BH3384" s="14">
        <v>20000</v>
      </c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>
        <v>20000</v>
      </c>
      <c r="BS3384" s="14">
        <v>15000</v>
      </c>
      <c r="BT3384" s="14" t="e">
        <f>IF(#REF!=0,"-",#REF!/#REF!*100)</f>
        <v>#REF!</v>
      </c>
    </row>
    <row r="3385" spans="1:72" x14ac:dyDescent="0.25">
      <c r="A3385" s="4" t="s">
        <v>1154</v>
      </c>
      <c r="B3385" s="4" t="s">
        <v>56</v>
      </c>
      <c r="C3385" s="4" t="s">
        <v>12</v>
      </c>
      <c r="D3385" s="102" t="s">
        <v>1190</v>
      </c>
      <c r="E3385" s="113">
        <v>6133</v>
      </c>
      <c r="F3385" s="102"/>
      <c r="G3385" s="98" t="s">
        <v>1663</v>
      </c>
      <c r="H3385" s="13" t="s">
        <v>75</v>
      </c>
      <c r="I3385" s="14">
        <v>45000</v>
      </c>
      <c r="J3385" s="14"/>
      <c r="K3385" s="14"/>
      <c r="L3385" s="14"/>
      <c r="M3385" s="14"/>
      <c r="N3385" s="14"/>
      <c r="O3385" s="14">
        <f t="shared" si="5280"/>
        <v>45000</v>
      </c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>
        <v>0</v>
      </c>
      <c r="AC3385" s="14">
        <v>45000</v>
      </c>
      <c r="AD3385" s="14">
        <v>0</v>
      </c>
      <c r="AE3385" s="14"/>
      <c r="AF3385" s="14"/>
      <c r="AG3385" s="14"/>
      <c r="AH3385" s="14"/>
      <c r="AI3385" s="14"/>
      <c r="AJ3385" s="14">
        <f t="shared" si="5281"/>
        <v>0</v>
      </c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>
        <v>0</v>
      </c>
      <c r="AX3385" s="14">
        <v>0</v>
      </c>
      <c r="AY3385" s="14">
        <v>5100</v>
      </c>
      <c r="AZ3385" s="14">
        <v>35000</v>
      </c>
      <c r="BA3385" s="14"/>
      <c r="BB3385" s="14"/>
      <c r="BC3385" s="14"/>
      <c r="BD3385" s="14"/>
      <c r="BE3385" s="14">
        <f t="shared" si="5282"/>
        <v>40100</v>
      </c>
      <c r="BF3385" s="14"/>
      <c r="BG3385" s="14"/>
      <c r="BH3385" s="14">
        <v>35000</v>
      </c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>
        <v>35000</v>
      </c>
      <c r="BS3385" s="14">
        <v>5100</v>
      </c>
      <c r="BT3385" s="14" t="e">
        <f>IF(#REF!=0,"-",#REF!/#REF!*100)</f>
        <v>#REF!</v>
      </c>
    </row>
    <row r="3386" spans="1:72" x14ac:dyDescent="0.25">
      <c r="A3386" s="4" t="s">
        <v>1154</v>
      </c>
      <c r="B3386" s="4" t="s">
        <v>56</v>
      </c>
      <c r="C3386" s="4" t="s">
        <v>12</v>
      </c>
      <c r="D3386" s="102" t="s">
        <v>1190</v>
      </c>
      <c r="E3386" s="113">
        <v>6134</v>
      </c>
      <c r="F3386" s="102"/>
      <c r="G3386" s="98" t="s">
        <v>1663</v>
      </c>
      <c r="H3386" s="13" t="s">
        <v>78</v>
      </c>
      <c r="I3386" s="14">
        <v>95000</v>
      </c>
      <c r="J3386" s="14">
        <v>15000</v>
      </c>
      <c r="K3386" s="14"/>
      <c r="L3386" s="14"/>
      <c r="M3386" s="14"/>
      <c r="N3386" s="14"/>
      <c r="O3386" s="14">
        <f t="shared" si="5280"/>
        <v>110000</v>
      </c>
      <c r="P3386" s="14">
        <v>5000</v>
      </c>
      <c r="Q3386" s="14"/>
      <c r="R3386" s="14">
        <v>15000</v>
      </c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>
        <v>20000</v>
      </c>
      <c r="AC3386" s="14">
        <v>90000</v>
      </c>
      <c r="AD3386" s="14">
        <v>0</v>
      </c>
      <c r="AE3386" s="14"/>
      <c r="AF3386" s="14"/>
      <c r="AG3386" s="14"/>
      <c r="AH3386" s="14"/>
      <c r="AI3386" s="14"/>
      <c r="AJ3386" s="14">
        <f t="shared" si="5281"/>
        <v>0</v>
      </c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>
        <v>0</v>
      </c>
      <c r="AX3386" s="14">
        <v>0</v>
      </c>
      <c r="AY3386" s="14">
        <v>5000</v>
      </c>
      <c r="AZ3386" s="14">
        <v>50000</v>
      </c>
      <c r="BA3386" s="14"/>
      <c r="BB3386" s="14"/>
      <c r="BC3386" s="14"/>
      <c r="BD3386" s="14"/>
      <c r="BE3386" s="14">
        <f t="shared" si="5282"/>
        <v>55000</v>
      </c>
      <c r="BF3386" s="14"/>
      <c r="BG3386" s="14"/>
      <c r="BH3386" s="14">
        <v>50000</v>
      </c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>
        <v>50000</v>
      </c>
      <c r="BS3386" s="14">
        <v>5000</v>
      </c>
      <c r="BT3386" s="14" t="e">
        <f>IF(#REF!=0,"-",#REF!/#REF!*100)</f>
        <v>#REF!</v>
      </c>
    </row>
    <row r="3387" spans="1:72" x14ac:dyDescent="0.25">
      <c r="A3387" s="4" t="s">
        <v>1154</v>
      </c>
      <c r="B3387" s="4" t="s">
        <v>56</v>
      </c>
      <c r="C3387" s="4" t="s">
        <v>12</v>
      </c>
      <c r="D3387" s="102" t="s">
        <v>1190</v>
      </c>
      <c r="E3387" s="113">
        <v>6135</v>
      </c>
      <c r="F3387" s="102"/>
      <c r="G3387" s="98" t="s">
        <v>1663</v>
      </c>
      <c r="H3387" s="13" t="s">
        <v>81</v>
      </c>
      <c r="I3387" s="14">
        <v>12000</v>
      </c>
      <c r="J3387" s="14">
        <v>10000</v>
      </c>
      <c r="K3387" s="14"/>
      <c r="L3387" s="14"/>
      <c r="M3387" s="14"/>
      <c r="N3387" s="14"/>
      <c r="O3387" s="14">
        <f t="shared" si="5280"/>
        <v>22000</v>
      </c>
      <c r="P3387" s="14">
        <v>1000</v>
      </c>
      <c r="Q3387" s="14"/>
      <c r="R3387" s="14">
        <v>10000</v>
      </c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>
        <v>11000</v>
      </c>
      <c r="AC3387" s="14">
        <v>11000</v>
      </c>
      <c r="AD3387" s="14">
        <v>0</v>
      </c>
      <c r="AE3387" s="14"/>
      <c r="AF3387" s="14"/>
      <c r="AG3387" s="14"/>
      <c r="AH3387" s="14"/>
      <c r="AI3387" s="14"/>
      <c r="AJ3387" s="14">
        <f t="shared" si="5281"/>
        <v>0</v>
      </c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>
        <v>0</v>
      </c>
      <c r="AX3387" s="14">
        <v>0</v>
      </c>
      <c r="AY3387" s="14">
        <v>2000</v>
      </c>
      <c r="AZ3387" s="14">
        <v>40000</v>
      </c>
      <c r="BA3387" s="14"/>
      <c r="BB3387" s="14"/>
      <c r="BC3387" s="14"/>
      <c r="BD3387" s="14"/>
      <c r="BE3387" s="14">
        <f t="shared" si="5282"/>
        <v>42000</v>
      </c>
      <c r="BF3387" s="14"/>
      <c r="BG3387" s="14"/>
      <c r="BH3387" s="14">
        <v>40000</v>
      </c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>
        <v>40000</v>
      </c>
      <c r="BS3387" s="14">
        <v>2000</v>
      </c>
      <c r="BT3387" s="14" t="e">
        <f>IF(#REF!=0,"-",#REF!/#REF!*100)</f>
        <v>#REF!</v>
      </c>
    </row>
    <row r="3388" spans="1:72" ht="22.5" x14ac:dyDescent="0.25">
      <c r="A3388" s="4" t="s">
        <v>1154</v>
      </c>
      <c r="B3388" s="4" t="s">
        <v>56</v>
      </c>
      <c r="C3388" s="4" t="s">
        <v>12</v>
      </c>
      <c r="D3388" s="102" t="s">
        <v>1190</v>
      </c>
      <c r="E3388" s="113">
        <v>6136</v>
      </c>
      <c r="F3388" s="102"/>
      <c r="G3388" s="98" t="s">
        <v>1663</v>
      </c>
      <c r="H3388" s="13" t="s">
        <v>84</v>
      </c>
      <c r="I3388" s="14">
        <v>12000</v>
      </c>
      <c r="J3388" s="14">
        <v>6000</v>
      </c>
      <c r="K3388" s="14"/>
      <c r="L3388" s="14"/>
      <c r="M3388" s="14"/>
      <c r="N3388" s="14"/>
      <c r="O3388" s="14">
        <f t="shared" si="5280"/>
        <v>18000</v>
      </c>
      <c r="P3388" s="14"/>
      <c r="Q3388" s="14"/>
      <c r="R3388" s="14">
        <v>6000</v>
      </c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>
        <v>6000</v>
      </c>
      <c r="AC3388" s="14">
        <v>12000</v>
      </c>
      <c r="AD3388" s="14">
        <v>0</v>
      </c>
      <c r="AE3388" s="14"/>
      <c r="AF3388" s="14"/>
      <c r="AG3388" s="14"/>
      <c r="AH3388" s="14"/>
      <c r="AI3388" s="14"/>
      <c r="AJ3388" s="14">
        <f t="shared" si="5281"/>
        <v>0</v>
      </c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>
        <v>0</v>
      </c>
      <c r="AX3388" s="14">
        <v>0</v>
      </c>
      <c r="AY3388" s="14">
        <v>12000</v>
      </c>
      <c r="AZ3388" s="14">
        <v>65000</v>
      </c>
      <c r="BA3388" s="14"/>
      <c r="BB3388" s="14"/>
      <c r="BC3388" s="14"/>
      <c r="BD3388" s="14"/>
      <c r="BE3388" s="14">
        <f t="shared" si="5282"/>
        <v>77000</v>
      </c>
      <c r="BF3388" s="14"/>
      <c r="BG3388" s="14">
        <v>5000</v>
      </c>
      <c r="BH3388" s="14">
        <v>65000</v>
      </c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>
        <v>70000</v>
      </c>
      <c r="BS3388" s="14">
        <v>7000</v>
      </c>
      <c r="BT3388" s="14" t="e">
        <f>IF(#REF!=0,"-",#REF!/#REF!*100)</f>
        <v>#REF!</v>
      </c>
    </row>
    <row r="3389" spans="1:72" x14ac:dyDescent="0.25">
      <c r="A3389" s="4" t="s">
        <v>1154</v>
      </c>
      <c r="B3389" s="4" t="s">
        <v>56</v>
      </c>
      <c r="C3389" s="4" t="s">
        <v>12</v>
      </c>
      <c r="D3389" s="102" t="s">
        <v>1190</v>
      </c>
      <c r="E3389" s="113">
        <v>6137</v>
      </c>
      <c r="F3389" s="102"/>
      <c r="G3389" s="98" t="s">
        <v>1663</v>
      </c>
      <c r="H3389" s="13" t="s">
        <v>87</v>
      </c>
      <c r="I3389" s="14">
        <v>195900</v>
      </c>
      <c r="J3389" s="14">
        <v>40000</v>
      </c>
      <c r="K3389" s="14"/>
      <c r="L3389" s="14"/>
      <c r="M3389" s="14"/>
      <c r="N3389" s="14"/>
      <c r="O3389" s="14">
        <f t="shared" si="5280"/>
        <v>235900</v>
      </c>
      <c r="P3389" s="14"/>
      <c r="Q3389" s="14"/>
      <c r="R3389" s="14">
        <v>40000</v>
      </c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>
        <v>40000</v>
      </c>
      <c r="AC3389" s="14">
        <v>195900</v>
      </c>
      <c r="AD3389" s="14">
        <v>0</v>
      </c>
      <c r="AE3389" s="14"/>
      <c r="AF3389" s="14"/>
      <c r="AG3389" s="14"/>
      <c r="AH3389" s="14"/>
      <c r="AI3389" s="14"/>
      <c r="AJ3389" s="14">
        <f t="shared" si="5281"/>
        <v>0</v>
      </c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>
        <v>0</v>
      </c>
      <c r="AX3389" s="14">
        <v>0</v>
      </c>
      <c r="AY3389" s="14">
        <v>4000</v>
      </c>
      <c r="AZ3389" s="14">
        <v>55000</v>
      </c>
      <c r="BA3389" s="14"/>
      <c r="BB3389" s="14"/>
      <c r="BC3389" s="14"/>
      <c r="BD3389" s="14"/>
      <c r="BE3389" s="14">
        <f t="shared" si="5282"/>
        <v>59000</v>
      </c>
      <c r="BF3389" s="14"/>
      <c r="BG3389" s="14"/>
      <c r="BH3389" s="14">
        <v>55000</v>
      </c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>
        <v>55000</v>
      </c>
      <c r="BS3389" s="14">
        <v>4000</v>
      </c>
      <c r="BT3389" s="14" t="e">
        <f>IF(#REF!=0,"-",#REF!/#REF!*100)</f>
        <v>#REF!</v>
      </c>
    </row>
    <row r="3390" spans="1:72" ht="22.5" x14ac:dyDescent="0.25">
      <c r="A3390" s="4" t="s">
        <v>1154</v>
      </c>
      <c r="B3390" s="4" t="s">
        <v>56</v>
      </c>
      <c r="C3390" s="4" t="s">
        <v>12</v>
      </c>
      <c r="D3390" s="102" t="s">
        <v>1190</v>
      </c>
      <c r="E3390" s="113">
        <v>6138</v>
      </c>
      <c r="F3390" s="102"/>
      <c r="G3390" s="98" t="s">
        <v>1663</v>
      </c>
      <c r="H3390" s="13" t="s">
        <v>90</v>
      </c>
      <c r="I3390" s="14">
        <v>3500</v>
      </c>
      <c r="J3390" s="14">
        <v>6000</v>
      </c>
      <c r="K3390" s="14"/>
      <c r="L3390" s="14"/>
      <c r="M3390" s="14"/>
      <c r="N3390" s="14"/>
      <c r="O3390" s="14">
        <f t="shared" si="5280"/>
        <v>9500</v>
      </c>
      <c r="P3390" s="14">
        <v>200</v>
      </c>
      <c r="Q3390" s="14">
        <v>1000</v>
      </c>
      <c r="R3390" s="14">
        <v>6000</v>
      </c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>
        <v>7200</v>
      </c>
      <c r="AC3390" s="14">
        <v>2300</v>
      </c>
      <c r="AD3390" s="14">
        <v>0</v>
      </c>
      <c r="AE3390" s="14"/>
      <c r="AF3390" s="14"/>
      <c r="AG3390" s="14"/>
      <c r="AH3390" s="14"/>
      <c r="AI3390" s="14"/>
      <c r="AJ3390" s="14">
        <f t="shared" si="5281"/>
        <v>0</v>
      </c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>
        <v>0</v>
      </c>
      <c r="AX3390" s="14">
        <v>0</v>
      </c>
      <c r="AY3390" s="14">
        <v>3000</v>
      </c>
      <c r="AZ3390" s="14">
        <v>40000</v>
      </c>
      <c r="BA3390" s="14"/>
      <c r="BB3390" s="14"/>
      <c r="BC3390" s="14"/>
      <c r="BD3390" s="14"/>
      <c r="BE3390" s="14">
        <f t="shared" si="5282"/>
        <v>43000</v>
      </c>
      <c r="BF3390" s="14"/>
      <c r="BG3390" s="14">
        <v>1000</v>
      </c>
      <c r="BH3390" s="14">
        <v>40000</v>
      </c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>
        <v>41000</v>
      </c>
      <c r="BS3390" s="14">
        <v>2000</v>
      </c>
      <c r="BT3390" s="14" t="e">
        <f>IF(#REF!=0,"-",#REF!/#REF!*100)</f>
        <v>#REF!</v>
      </c>
    </row>
    <row r="3391" spans="1:72" x14ac:dyDescent="0.25">
      <c r="A3391" s="1" t="s">
        <v>1154</v>
      </c>
      <c r="B3391" s="1" t="s">
        <v>56</v>
      </c>
      <c r="C3391" s="1" t="s">
        <v>12</v>
      </c>
      <c r="D3391" s="105" t="s">
        <v>1190</v>
      </c>
      <c r="E3391" s="105" t="s">
        <v>34</v>
      </c>
      <c r="F3391" s="102" t="s">
        <v>0</v>
      </c>
      <c r="G3391" s="13" t="s">
        <v>0</v>
      </c>
      <c r="H3391" s="2" t="s">
        <v>35</v>
      </c>
      <c r="I3391" s="12">
        <f>SUM(I3392:I3400)</f>
        <v>723500</v>
      </c>
      <c r="J3391" s="12">
        <f t="shared" ref="J3391:AA3391" si="5292">SUM(J3392:J3400)</f>
        <v>202688</v>
      </c>
      <c r="K3391" s="12">
        <f t="shared" si="5292"/>
        <v>0</v>
      </c>
      <c r="L3391" s="12">
        <f t="shared" si="5292"/>
        <v>0</v>
      </c>
      <c r="M3391" s="12">
        <f t="shared" si="5292"/>
        <v>0</v>
      </c>
      <c r="N3391" s="12">
        <f t="shared" si="5292"/>
        <v>0</v>
      </c>
      <c r="O3391" s="12">
        <f t="shared" si="5292"/>
        <v>926188</v>
      </c>
      <c r="P3391" s="12">
        <f t="shared" si="5292"/>
        <v>100117</v>
      </c>
      <c r="Q3391" s="12">
        <f t="shared" si="5292"/>
        <v>50074</v>
      </c>
      <c r="R3391" s="12">
        <f t="shared" si="5292"/>
        <v>202688</v>
      </c>
      <c r="S3391" s="12">
        <f t="shared" si="5292"/>
        <v>0</v>
      </c>
      <c r="T3391" s="12">
        <f t="shared" si="5292"/>
        <v>0</v>
      </c>
      <c r="U3391" s="12">
        <f t="shared" si="5292"/>
        <v>0</v>
      </c>
      <c r="V3391" s="12">
        <f t="shared" si="5292"/>
        <v>0</v>
      </c>
      <c r="W3391" s="12">
        <f t="shared" si="5292"/>
        <v>0</v>
      </c>
      <c r="X3391" s="12">
        <f t="shared" si="5292"/>
        <v>0</v>
      </c>
      <c r="Y3391" s="12">
        <f t="shared" si="5292"/>
        <v>0</v>
      </c>
      <c r="Z3391" s="12">
        <f t="shared" si="5292"/>
        <v>0</v>
      </c>
      <c r="AA3391" s="12">
        <f t="shared" si="5292"/>
        <v>0</v>
      </c>
      <c r="AB3391" s="12">
        <v>352879</v>
      </c>
      <c r="AC3391" s="12">
        <v>573309</v>
      </c>
      <c r="AD3391" s="12">
        <f t="shared" ref="AD3391:AV3391" si="5293">SUM(AD3392:AD3400)</f>
        <v>3000</v>
      </c>
      <c r="AE3391" s="12">
        <f t="shared" si="5293"/>
        <v>0</v>
      </c>
      <c r="AF3391" s="12">
        <f t="shared" si="5293"/>
        <v>0</v>
      </c>
      <c r="AG3391" s="12">
        <f t="shared" si="5293"/>
        <v>0</v>
      </c>
      <c r="AH3391" s="12">
        <f t="shared" si="5293"/>
        <v>0</v>
      </c>
      <c r="AI3391" s="12">
        <f t="shared" si="5293"/>
        <v>0</v>
      </c>
      <c r="AJ3391" s="12">
        <f t="shared" si="5293"/>
        <v>3000</v>
      </c>
      <c r="AK3391" s="12">
        <f t="shared" si="5293"/>
        <v>0</v>
      </c>
      <c r="AL3391" s="12">
        <f t="shared" si="5293"/>
        <v>0</v>
      </c>
      <c r="AM3391" s="12">
        <f t="shared" si="5293"/>
        <v>0</v>
      </c>
      <c r="AN3391" s="12">
        <f t="shared" si="5293"/>
        <v>0</v>
      </c>
      <c r="AO3391" s="12">
        <f t="shared" si="5293"/>
        <v>0</v>
      </c>
      <c r="AP3391" s="12">
        <f t="shared" si="5293"/>
        <v>0</v>
      </c>
      <c r="AQ3391" s="12">
        <f t="shared" si="5293"/>
        <v>0</v>
      </c>
      <c r="AR3391" s="12">
        <f t="shared" si="5293"/>
        <v>0</v>
      </c>
      <c r="AS3391" s="12">
        <f t="shared" si="5293"/>
        <v>0</v>
      </c>
      <c r="AT3391" s="12">
        <f t="shared" si="5293"/>
        <v>0</v>
      </c>
      <c r="AU3391" s="12">
        <f t="shared" si="5293"/>
        <v>0</v>
      </c>
      <c r="AV3391" s="12">
        <f t="shared" si="5293"/>
        <v>0</v>
      </c>
      <c r="AW3391" s="12">
        <v>0</v>
      </c>
      <c r="AX3391" s="12">
        <v>3000</v>
      </c>
      <c r="AY3391" s="12">
        <f t="shared" ref="AY3391:BQ3391" si="5294">SUM(AY3392:AY3400)</f>
        <v>808000</v>
      </c>
      <c r="AZ3391" s="12">
        <f t="shared" si="5294"/>
        <v>2199687</v>
      </c>
      <c r="BA3391" s="12">
        <f t="shared" si="5294"/>
        <v>0</v>
      </c>
      <c r="BB3391" s="12">
        <f t="shared" si="5294"/>
        <v>0</v>
      </c>
      <c r="BC3391" s="12">
        <f t="shared" si="5294"/>
        <v>0</v>
      </c>
      <c r="BD3391" s="12">
        <f t="shared" si="5294"/>
        <v>0</v>
      </c>
      <c r="BE3391" s="12">
        <f t="shared" si="5294"/>
        <v>3007687</v>
      </c>
      <c r="BF3391" s="12">
        <f t="shared" si="5294"/>
        <v>20054</v>
      </c>
      <c r="BG3391" s="12">
        <f t="shared" si="5294"/>
        <v>40034</v>
      </c>
      <c r="BH3391" s="12">
        <f t="shared" si="5294"/>
        <v>2199687</v>
      </c>
      <c r="BI3391" s="12">
        <f t="shared" si="5294"/>
        <v>0</v>
      </c>
      <c r="BJ3391" s="12">
        <f t="shared" si="5294"/>
        <v>0</v>
      </c>
      <c r="BK3391" s="12">
        <f t="shared" si="5294"/>
        <v>0</v>
      </c>
      <c r="BL3391" s="12">
        <f t="shared" si="5294"/>
        <v>0</v>
      </c>
      <c r="BM3391" s="12">
        <f t="shared" si="5294"/>
        <v>0</v>
      </c>
      <c r="BN3391" s="12">
        <f t="shared" si="5294"/>
        <v>0</v>
      </c>
      <c r="BO3391" s="12">
        <f t="shared" si="5294"/>
        <v>0</v>
      </c>
      <c r="BP3391" s="12">
        <f t="shared" si="5294"/>
        <v>0</v>
      </c>
      <c r="BQ3391" s="12">
        <f t="shared" si="5294"/>
        <v>0</v>
      </c>
      <c r="BR3391" s="12">
        <v>2259775</v>
      </c>
      <c r="BS3391" s="12">
        <v>747912</v>
      </c>
      <c r="BT3391" s="12" t="e">
        <f>IF(#REF!=0,"-",#REF!/#REF!*100)</f>
        <v>#REF!</v>
      </c>
    </row>
    <row r="3392" spans="1:72" x14ac:dyDescent="0.25">
      <c r="A3392" s="4" t="s">
        <v>1154</v>
      </c>
      <c r="B3392" s="4" t="s">
        <v>56</v>
      </c>
      <c r="C3392" s="4" t="s">
        <v>12</v>
      </c>
      <c r="D3392" s="102" t="s">
        <v>1190</v>
      </c>
      <c r="E3392" s="113">
        <v>6139</v>
      </c>
      <c r="F3392" s="102"/>
      <c r="G3392" s="98" t="s">
        <v>1663</v>
      </c>
      <c r="H3392" s="13" t="s">
        <v>35</v>
      </c>
      <c r="I3392" s="14">
        <v>723000</v>
      </c>
      <c r="J3392" s="14">
        <v>200188</v>
      </c>
      <c r="K3392" s="14"/>
      <c r="L3392" s="14"/>
      <c r="M3392" s="14"/>
      <c r="N3392" s="14"/>
      <c r="O3392" s="14">
        <f t="shared" si="5280"/>
        <v>923188</v>
      </c>
      <c r="P3392" s="14">
        <v>100000</v>
      </c>
      <c r="Q3392" s="14">
        <v>50000</v>
      </c>
      <c r="R3392" s="14">
        <v>200188</v>
      </c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>
        <v>350188</v>
      </c>
      <c r="AC3392" s="14">
        <v>573000</v>
      </c>
      <c r="AD3392" s="14">
        <v>3000</v>
      </c>
      <c r="AE3392" s="14"/>
      <c r="AF3392" s="14"/>
      <c r="AG3392" s="14"/>
      <c r="AH3392" s="14"/>
      <c r="AI3392" s="14"/>
      <c r="AJ3392" s="14">
        <f t="shared" si="5281"/>
        <v>3000</v>
      </c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>
        <v>0</v>
      </c>
      <c r="AX3392" s="14">
        <v>3000</v>
      </c>
      <c r="AY3392" s="14">
        <v>785600</v>
      </c>
      <c r="AZ3392" s="14">
        <f>1098215+105227+591234</f>
        <v>1794676</v>
      </c>
      <c r="BA3392" s="14"/>
      <c r="BB3392" s="14"/>
      <c r="BC3392" s="14"/>
      <c r="BD3392" s="14"/>
      <c r="BE3392" s="14">
        <f t="shared" si="5282"/>
        <v>2580276</v>
      </c>
      <c r="BF3392" s="14">
        <v>20000</v>
      </c>
      <c r="BG3392" s="14">
        <v>40000</v>
      </c>
      <c r="BH3392" s="14">
        <f>1098215+105227+591234</f>
        <v>1794676</v>
      </c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>
        <v>1854676</v>
      </c>
      <c r="BS3392" s="14">
        <v>725600</v>
      </c>
      <c r="BT3392" s="14" t="e">
        <f>IF(#REF!=0,"-",#REF!/#REF!*100)</f>
        <v>#REF!</v>
      </c>
    </row>
    <row r="3393" spans="1:72" x14ac:dyDescent="0.25">
      <c r="A3393" s="4" t="s">
        <v>1154</v>
      </c>
      <c r="B3393" s="4" t="s">
        <v>56</v>
      </c>
      <c r="C3393" s="4" t="s">
        <v>12</v>
      </c>
      <c r="D3393" s="102" t="s">
        <v>1190</v>
      </c>
      <c r="E3393" s="113">
        <v>6139</v>
      </c>
      <c r="F3393" s="102" t="s">
        <v>1641</v>
      </c>
      <c r="G3393" s="98" t="s">
        <v>1663</v>
      </c>
      <c r="H3393" s="13" t="s">
        <v>1211</v>
      </c>
      <c r="I3393" s="14">
        <v>0</v>
      </c>
      <c r="J3393" s="14"/>
      <c r="K3393" s="14"/>
      <c r="L3393" s="14"/>
      <c r="M3393" s="14"/>
      <c r="N3393" s="14"/>
      <c r="O3393" s="14">
        <f t="shared" si="5280"/>
        <v>0</v>
      </c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>
        <v>0</v>
      </c>
      <c r="AC3393" s="14">
        <v>0</v>
      </c>
      <c r="AD3393" s="14">
        <v>0</v>
      </c>
      <c r="AE3393" s="14"/>
      <c r="AF3393" s="14"/>
      <c r="AG3393" s="14"/>
      <c r="AH3393" s="14"/>
      <c r="AI3393" s="14"/>
      <c r="AJ3393" s="14">
        <f t="shared" si="5281"/>
        <v>0</v>
      </c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>
        <v>0</v>
      </c>
      <c r="AX3393" s="14">
        <v>0</v>
      </c>
      <c r="AY3393" s="14">
        <v>0</v>
      </c>
      <c r="AZ3393" s="14"/>
      <c r="BA3393" s="14"/>
      <c r="BB3393" s="14"/>
      <c r="BC3393" s="14"/>
      <c r="BD3393" s="14"/>
      <c r="BE3393" s="14">
        <f t="shared" si="5282"/>
        <v>0</v>
      </c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>
        <v>0</v>
      </c>
      <c r="BS3393" s="14">
        <v>0</v>
      </c>
      <c r="BT3393" s="14" t="e">
        <f>IF(#REF!=0,"-",#REF!/#REF!*100)</f>
        <v>#REF!</v>
      </c>
    </row>
    <row r="3394" spans="1:72" x14ac:dyDescent="0.25">
      <c r="A3394" s="4" t="s">
        <v>1154</v>
      </c>
      <c r="B3394" s="4" t="s">
        <v>56</v>
      </c>
      <c r="C3394" s="4" t="s">
        <v>12</v>
      </c>
      <c r="D3394" s="102" t="s">
        <v>1190</v>
      </c>
      <c r="E3394" s="113">
        <v>6139</v>
      </c>
      <c r="F3394" s="102" t="s">
        <v>1642</v>
      </c>
      <c r="G3394" s="98" t="s">
        <v>1663</v>
      </c>
      <c r="H3394" s="13" t="s">
        <v>1212</v>
      </c>
      <c r="I3394" s="14">
        <v>0</v>
      </c>
      <c r="J3394" s="14"/>
      <c r="K3394" s="14"/>
      <c r="L3394" s="14"/>
      <c r="M3394" s="14"/>
      <c r="N3394" s="14"/>
      <c r="O3394" s="14">
        <f t="shared" si="5280"/>
        <v>0</v>
      </c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>
        <v>0</v>
      </c>
      <c r="AC3394" s="14">
        <v>0</v>
      </c>
      <c r="AD3394" s="14">
        <v>0</v>
      </c>
      <c r="AE3394" s="14"/>
      <c r="AF3394" s="14"/>
      <c r="AG3394" s="14"/>
      <c r="AH3394" s="14"/>
      <c r="AI3394" s="14"/>
      <c r="AJ3394" s="14">
        <f t="shared" si="5281"/>
        <v>0</v>
      </c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>
        <v>0</v>
      </c>
      <c r="AX3394" s="14">
        <v>0</v>
      </c>
      <c r="AY3394" s="14">
        <v>0</v>
      </c>
      <c r="AZ3394" s="14">
        <v>248011</v>
      </c>
      <c r="BA3394" s="14"/>
      <c r="BB3394" s="14"/>
      <c r="BC3394" s="14"/>
      <c r="BD3394" s="14"/>
      <c r="BE3394" s="14">
        <f t="shared" si="5282"/>
        <v>248011</v>
      </c>
      <c r="BF3394" s="14"/>
      <c r="BG3394" s="14"/>
      <c r="BH3394" s="14">
        <v>248011</v>
      </c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>
        <v>248011</v>
      </c>
      <c r="BS3394" s="14">
        <v>0</v>
      </c>
      <c r="BT3394" s="14" t="e">
        <f>IF(#REF!=0,"-",#REF!/#REF!*100)</f>
        <v>#REF!</v>
      </c>
    </row>
    <row r="3395" spans="1:72" ht="22.5" x14ac:dyDescent="0.25">
      <c r="A3395" s="4" t="s">
        <v>1154</v>
      </c>
      <c r="B3395" s="4" t="s">
        <v>56</v>
      </c>
      <c r="C3395" s="4" t="s">
        <v>12</v>
      </c>
      <c r="D3395" s="102" t="s">
        <v>1190</v>
      </c>
      <c r="E3395" s="113">
        <v>6139</v>
      </c>
      <c r="F3395" s="102" t="s">
        <v>1632</v>
      </c>
      <c r="G3395" s="98" t="s">
        <v>1663</v>
      </c>
      <c r="H3395" s="13" t="s">
        <v>1563</v>
      </c>
      <c r="I3395" s="14">
        <v>0</v>
      </c>
      <c r="J3395" s="14"/>
      <c r="K3395" s="14"/>
      <c r="L3395" s="14"/>
      <c r="M3395" s="14"/>
      <c r="N3395" s="14"/>
      <c r="O3395" s="14">
        <f t="shared" si="5280"/>
        <v>0</v>
      </c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>
        <v>0</v>
      </c>
      <c r="AC3395" s="14">
        <v>0</v>
      </c>
      <c r="AD3395" s="14"/>
      <c r="AE3395" s="14"/>
      <c r="AF3395" s="14"/>
      <c r="AG3395" s="14"/>
      <c r="AH3395" s="14"/>
      <c r="AI3395" s="14"/>
      <c r="AJ3395" s="14">
        <f t="shared" si="5281"/>
        <v>0</v>
      </c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>
        <v>0</v>
      </c>
      <c r="AX3395" s="14">
        <v>0</v>
      </c>
      <c r="AY3395" s="14"/>
      <c r="AZ3395" s="14"/>
      <c r="BA3395" s="14"/>
      <c r="BB3395" s="14"/>
      <c r="BC3395" s="14"/>
      <c r="BD3395" s="14"/>
      <c r="BE3395" s="14">
        <f t="shared" si="5282"/>
        <v>0</v>
      </c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>
        <v>0</v>
      </c>
      <c r="BS3395" s="14">
        <v>0</v>
      </c>
      <c r="BT3395" s="14" t="e">
        <f>IF(#REF!=0,"-",#REF!/#REF!*100)</f>
        <v>#REF!</v>
      </c>
    </row>
    <row r="3396" spans="1:72" ht="22.5" x14ac:dyDescent="0.25">
      <c r="A3396" s="4" t="s">
        <v>1154</v>
      </c>
      <c r="B3396" s="4" t="s">
        <v>56</v>
      </c>
      <c r="C3396" s="4" t="s">
        <v>12</v>
      </c>
      <c r="D3396" s="102" t="s">
        <v>1190</v>
      </c>
      <c r="E3396" s="113">
        <v>6139</v>
      </c>
      <c r="F3396" s="102" t="s">
        <v>1213</v>
      </c>
      <c r="G3396" s="98" t="s">
        <v>1663</v>
      </c>
      <c r="H3396" s="13" t="s">
        <v>37</v>
      </c>
      <c r="I3396" s="14">
        <v>500</v>
      </c>
      <c r="J3396" s="14">
        <v>2500</v>
      </c>
      <c r="K3396" s="14"/>
      <c r="L3396" s="14"/>
      <c r="M3396" s="14"/>
      <c r="N3396" s="14"/>
      <c r="O3396" s="14">
        <f t="shared" si="5280"/>
        <v>3000</v>
      </c>
      <c r="P3396" s="14">
        <f>100+17</f>
        <v>117</v>
      </c>
      <c r="Q3396" s="14">
        <v>74</v>
      </c>
      <c r="R3396" s="14">
        <v>2500</v>
      </c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>
        <v>2691</v>
      </c>
      <c r="AC3396" s="14">
        <v>309</v>
      </c>
      <c r="AD3396" s="14">
        <v>0</v>
      </c>
      <c r="AE3396" s="14"/>
      <c r="AF3396" s="14"/>
      <c r="AG3396" s="14"/>
      <c r="AH3396" s="14"/>
      <c r="AI3396" s="14"/>
      <c r="AJ3396" s="14">
        <f t="shared" si="5281"/>
        <v>0</v>
      </c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>
        <v>0</v>
      </c>
      <c r="AX3396" s="14">
        <v>0</v>
      </c>
      <c r="AY3396" s="14">
        <v>2400</v>
      </c>
      <c r="AZ3396" s="14">
        <v>7000</v>
      </c>
      <c r="BA3396" s="14"/>
      <c r="BB3396" s="14"/>
      <c r="BC3396" s="14"/>
      <c r="BD3396" s="14"/>
      <c r="BE3396" s="14">
        <f t="shared" si="5282"/>
        <v>9400</v>
      </c>
      <c r="BF3396" s="14">
        <f>21+33</f>
        <v>54</v>
      </c>
      <c r="BG3396" s="14">
        <v>34</v>
      </c>
      <c r="BH3396" s="14">
        <v>7000</v>
      </c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>
        <v>7088</v>
      </c>
      <c r="BS3396" s="14">
        <v>2312</v>
      </c>
      <c r="BT3396" s="14" t="e">
        <f>IF(#REF!=0,"-",#REF!/#REF!*100)</f>
        <v>#REF!</v>
      </c>
    </row>
    <row r="3397" spans="1:72" ht="33.75" x14ac:dyDescent="0.25">
      <c r="A3397" s="4" t="s">
        <v>1154</v>
      </c>
      <c r="B3397" s="4" t="s">
        <v>56</v>
      </c>
      <c r="C3397" s="4" t="s">
        <v>12</v>
      </c>
      <c r="D3397" s="102" t="s">
        <v>1190</v>
      </c>
      <c r="E3397" s="113">
        <v>6139</v>
      </c>
      <c r="F3397" s="102" t="s">
        <v>1214</v>
      </c>
      <c r="G3397" s="98" t="s">
        <v>1663</v>
      </c>
      <c r="H3397" s="13" t="s">
        <v>38</v>
      </c>
      <c r="I3397" s="14">
        <v>0</v>
      </c>
      <c r="J3397" s="14"/>
      <c r="K3397" s="14"/>
      <c r="L3397" s="14"/>
      <c r="M3397" s="14"/>
      <c r="N3397" s="14"/>
      <c r="O3397" s="14">
        <f t="shared" si="5280"/>
        <v>0</v>
      </c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>
        <v>0</v>
      </c>
      <c r="AC3397" s="14">
        <v>0</v>
      </c>
      <c r="AD3397" s="14">
        <v>0</v>
      </c>
      <c r="AE3397" s="14"/>
      <c r="AF3397" s="14"/>
      <c r="AG3397" s="14"/>
      <c r="AH3397" s="14"/>
      <c r="AI3397" s="14"/>
      <c r="AJ3397" s="14">
        <f t="shared" si="5281"/>
        <v>0</v>
      </c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>
        <v>0</v>
      </c>
      <c r="AX3397" s="14">
        <v>0</v>
      </c>
      <c r="AY3397" s="14">
        <v>0</v>
      </c>
      <c r="AZ3397" s="14"/>
      <c r="BA3397" s="14"/>
      <c r="BB3397" s="14"/>
      <c r="BC3397" s="14"/>
      <c r="BD3397" s="14"/>
      <c r="BE3397" s="14">
        <f t="shared" si="5282"/>
        <v>0</v>
      </c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>
        <v>0</v>
      </c>
      <c r="BS3397" s="14">
        <v>0</v>
      </c>
      <c r="BT3397" s="14" t="e">
        <f>IF(#REF!=0,"-",#REF!/#REF!*100)</f>
        <v>#REF!</v>
      </c>
    </row>
    <row r="3398" spans="1:72" x14ac:dyDescent="0.25">
      <c r="A3398" s="4" t="s">
        <v>1154</v>
      </c>
      <c r="B3398" s="4" t="s">
        <v>56</v>
      </c>
      <c r="C3398" s="4" t="s">
        <v>12</v>
      </c>
      <c r="D3398" s="102" t="s">
        <v>1190</v>
      </c>
      <c r="E3398" s="113">
        <v>6139</v>
      </c>
      <c r="F3398" s="102" t="s">
        <v>1215</v>
      </c>
      <c r="G3398" s="98" t="s">
        <v>1663</v>
      </c>
      <c r="H3398" s="13" t="s">
        <v>1216</v>
      </c>
      <c r="I3398" s="14">
        <v>0</v>
      </c>
      <c r="J3398" s="14"/>
      <c r="K3398" s="14"/>
      <c r="L3398" s="14"/>
      <c r="M3398" s="14"/>
      <c r="N3398" s="14"/>
      <c r="O3398" s="14">
        <f t="shared" si="5280"/>
        <v>0</v>
      </c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>
        <v>0</v>
      </c>
      <c r="AC3398" s="14">
        <v>0</v>
      </c>
      <c r="AD3398" s="14">
        <v>0</v>
      </c>
      <c r="AE3398" s="14"/>
      <c r="AF3398" s="14"/>
      <c r="AG3398" s="14"/>
      <c r="AH3398" s="14"/>
      <c r="AI3398" s="14"/>
      <c r="AJ3398" s="14">
        <f t="shared" si="5281"/>
        <v>0</v>
      </c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>
        <v>0</v>
      </c>
      <c r="AX3398" s="14">
        <v>0</v>
      </c>
      <c r="AY3398" s="14">
        <v>20000</v>
      </c>
      <c r="AZ3398" s="14">
        <v>150000</v>
      </c>
      <c r="BA3398" s="14"/>
      <c r="BB3398" s="14"/>
      <c r="BC3398" s="14"/>
      <c r="BD3398" s="14"/>
      <c r="BE3398" s="14">
        <f t="shared" si="5282"/>
        <v>170000</v>
      </c>
      <c r="BF3398" s="14"/>
      <c r="BG3398" s="14"/>
      <c r="BH3398" s="14">
        <v>150000</v>
      </c>
      <c r="BI3398" s="14"/>
      <c r="BJ3398" s="14"/>
      <c r="BK3398" s="14"/>
      <c r="BL3398" s="14"/>
      <c r="BM3398" s="14"/>
      <c r="BN3398" s="14"/>
      <c r="BO3398" s="14"/>
      <c r="BP3398" s="14"/>
      <c r="BQ3398" s="14"/>
      <c r="BR3398" s="14">
        <v>150000</v>
      </c>
      <c r="BS3398" s="14">
        <v>20000</v>
      </c>
      <c r="BT3398" s="14" t="e">
        <f>IF(#REF!=0,"-",#REF!/#REF!*100)</f>
        <v>#REF!</v>
      </c>
    </row>
    <row r="3399" spans="1:72" ht="33.75" x14ac:dyDescent="0.25">
      <c r="A3399" s="4" t="s">
        <v>1154</v>
      </c>
      <c r="B3399" s="4" t="s">
        <v>56</v>
      </c>
      <c r="C3399" s="4" t="s">
        <v>12</v>
      </c>
      <c r="D3399" s="102" t="s">
        <v>1190</v>
      </c>
      <c r="E3399" s="113">
        <v>6139</v>
      </c>
      <c r="F3399" s="102" t="s">
        <v>1217</v>
      </c>
      <c r="G3399" s="98" t="s">
        <v>1663</v>
      </c>
      <c r="H3399" s="13" t="s">
        <v>1218</v>
      </c>
      <c r="I3399" s="14">
        <v>0</v>
      </c>
      <c r="J3399" s="14"/>
      <c r="K3399" s="14"/>
      <c r="L3399" s="14"/>
      <c r="M3399" s="14"/>
      <c r="N3399" s="14"/>
      <c r="O3399" s="14">
        <f t="shared" si="5280"/>
        <v>0</v>
      </c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>
        <v>0</v>
      </c>
      <c r="AC3399" s="14">
        <v>0</v>
      </c>
      <c r="AD3399" s="14">
        <v>0</v>
      </c>
      <c r="AE3399" s="14"/>
      <c r="AF3399" s="14"/>
      <c r="AG3399" s="14"/>
      <c r="AH3399" s="14"/>
      <c r="AI3399" s="14"/>
      <c r="AJ3399" s="14">
        <f t="shared" si="5281"/>
        <v>0</v>
      </c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>
        <v>0</v>
      </c>
      <c r="AX3399" s="14">
        <v>0</v>
      </c>
      <c r="AY3399" s="14">
        <v>0</v>
      </c>
      <c r="AZ3399" s="14"/>
      <c r="BA3399" s="14"/>
      <c r="BB3399" s="14"/>
      <c r="BC3399" s="14"/>
      <c r="BD3399" s="14"/>
      <c r="BE3399" s="14">
        <f t="shared" si="5282"/>
        <v>0</v>
      </c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Q3399" s="14"/>
      <c r="BR3399" s="14">
        <v>0</v>
      </c>
      <c r="BS3399" s="14">
        <v>0</v>
      </c>
      <c r="BT3399" s="14" t="e">
        <f>IF(#REF!=0,"-",#REF!/#REF!*100)</f>
        <v>#REF!</v>
      </c>
    </row>
    <row r="3400" spans="1:72" ht="33.75" x14ac:dyDescent="0.25">
      <c r="A3400" s="4" t="s">
        <v>1154</v>
      </c>
      <c r="B3400" s="4" t="s">
        <v>56</v>
      </c>
      <c r="C3400" s="4" t="s">
        <v>12</v>
      </c>
      <c r="D3400" s="102" t="s">
        <v>1190</v>
      </c>
      <c r="E3400" s="113">
        <v>6139</v>
      </c>
      <c r="F3400" s="102" t="s">
        <v>1219</v>
      </c>
      <c r="G3400" s="98" t="s">
        <v>1663</v>
      </c>
      <c r="H3400" s="13" t="s">
        <v>1220</v>
      </c>
      <c r="I3400" s="14">
        <v>0</v>
      </c>
      <c r="J3400" s="14"/>
      <c r="K3400" s="14"/>
      <c r="L3400" s="14"/>
      <c r="M3400" s="14"/>
      <c r="N3400" s="14"/>
      <c r="O3400" s="14">
        <f t="shared" si="5280"/>
        <v>0</v>
      </c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>
        <v>0</v>
      </c>
      <c r="AC3400" s="14">
        <v>0</v>
      </c>
      <c r="AD3400" s="14">
        <v>0</v>
      </c>
      <c r="AE3400" s="14"/>
      <c r="AF3400" s="14"/>
      <c r="AG3400" s="14"/>
      <c r="AH3400" s="14"/>
      <c r="AI3400" s="14"/>
      <c r="AJ3400" s="14">
        <f t="shared" si="5281"/>
        <v>0</v>
      </c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>
        <v>0</v>
      </c>
      <c r="AX3400" s="14">
        <v>0</v>
      </c>
      <c r="AY3400" s="14">
        <v>0</v>
      </c>
      <c r="AZ3400" s="14"/>
      <c r="BA3400" s="14"/>
      <c r="BB3400" s="14"/>
      <c r="BC3400" s="14"/>
      <c r="BD3400" s="14"/>
      <c r="BE3400" s="14">
        <f t="shared" si="5282"/>
        <v>0</v>
      </c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>
        <v>0</v>
      </c>
      <c r="BS3400" s="14">
        <v>0</v>
      </c>
      <c r="BT3400" s="14" t="e">
        <f>IF(#REF!=0,"-",#REF!/#REF!*100)</f>
        <v>#REF!</v>
      </c>
    </row>
    <row r="3401" spans="1:72" ht="33.75" x14ac:dyDescent="0.25">
      <c r="A3401" s="1" t="s">
        <v>0</v>
      </c>
      <c r="B3401" s="1" t="s">
        <v>0</v>
      </c>
      <c r="C3401" s="1" t="s">
        <v>0</v>
      </c>
      <c r="D3401" s="101" t="s">
        <v>0</v>
      </c>
      <c r="E3401" s="101" t="s">
        <v>0</v>
      </c>
      <c r="F3401" s="101" t="s">
        <v>0</v>
      </c>
      <c r="G3401" s="2" t="s">
        <v>0</v>
      </c>
      <c r="H3401" s="10" t="s">
        <v>39</v>
      </c>
      <c r="I3401" s="11">
        <f t="shared" ref="I3401:AA3401" si="5295">SUM(I3402)</f>
        <v>25000</v>
      </c>
      <c r="J3401" s="11">
        <f t="shared" si="5295"/>
        <v>60000</v>
      </c>
      <c r="K3401" s="11">
        <f t="shared" si="5295"/>
        <v>0</v>
      </c>
      <c r="L3401" s="11">
        <f t="shared" si="5295"/>
        <v>0</v>
      </c>
      <c r="M3401" s="11">
        <f t="shared" si="5295"/>
        <v>0</v>
      </c>
      <c r="N3401" s="11">
        <f t="shared" si="5295"/>
        <v>0</v>
      </c>
      <c r="O3401" s="11">
        <f t="shared" si="5295"/>
        <v>85000</v>
      </c>
      <c r="P3401" s="11">
        <f t="shared" si="5295"/>
        <v>0</v>
      </c>
      <c r="Q3401" s="11">
        <f t="shared" si="5295"/>
        <v>0</v>
      </c>
      <c r="R3401" s="11">
        <f t="shared" si="5295"/>
        <v>60000</v>
      </c>
      <c r="S3401" s="11">
        <f t="shared" si="5295"/>
        <v>0</v>
      </c>
      <c r="T3401" s="11">
        <f t="shared" si="5295"/>
        <v>0</v>
      </c>
      <c r="U3401" s="11">
        <f t="shared" si="5295"/>
        <v>0</v>
      </c>
      <c r="V3401" s="11">
        <f t="shared" si="5295"/>
        <v>0</v>
      </c>
      <c r="W3401" s="11">
        <f t="shared" si="5295"/>
        <v>0</v>
      </c>
      <c r="X3401" s="11">
        <f t="shared" si="5295"/>
        <v>0</v>
      </c>
      <c r="Y3401" s="11">
        <f t="shared" si="5295"/>
        <v>0</v>
      </c>
      <c r="Z3401" s="11">
        <f t="shared" si="5295"/>
        <v>0</v>
      </c>
      <c r="AA3401" s="11">
        <f t="shared" si="5295"/>
        <v>0</v>
      </c>
      <c r="AB3401" s="11">
        <v>60000</v>
      </c>
      <c r="AC3401" s="11">
        <v>25000</v>
      </c>
      <c r="AD3401" s="11">
        <f t="shared" ref="AD3401:AV3401" si="5296">SUM(AD3402)</f>
        <v>1000</v>
      </c>
      <c r="AE3401" s="11">
        <f t="shared" si="5296"/>
        <v>64485</v>
      </c>
      <c r="AF3401" s="11">
        <f t="shared" si="5296"/>
        <v>0</v>
      </c>
      <c r="AG3401" s="11">
        <f t="shared" si="5296"/>
        <v>0</v>
      </c>
      <c r="AH3401" s="11">
        <f t="shared" si="5296"/>
        <v>0</v>
      </c>
      <c r="AI3401" s="11">
        <f t="shared" si="5296"/>
        <v>0</v>
      </c>
      <c r="AJ3401" s="11">
        <f t="shared" si="5296"/>
        <v>65485</v>
      </c>
      <c r="AK3401" s="11">
        <f t="shared" si="5296"/>
        <v>0</v>
      </c>
      <c r="AL3401" s="11">
        <f t="shared" si="5296"/>
        <v>0</v>
      </c>
      <c r="AM3401" s="11">
        <f t="shared" si="5296"/>
        <v>64485</v>
      </c>
      <c r="AN3401" s="11">
        <f t="shared" si="5296"/>
        <v>0</v>
      </c>
      <c r="AO3401" s="11">
        <f t="shared" si="5296"/>
        <v>0</v>
      </c>
      <c r="AP3401" s="11">
        <f t="shared" si="5296"/>
        <v>0</v>
      </c>
      <c r="AQ3401" s="11">
        <f t="shared" si="5296"/>
        <v>0</v>
      </c>
      <c r="AR3401" s="11">
        <f t="shared" si="5296"/>
        <v>0</v>
      </c>
      <c r="AS3401" s="11">
        <f t="shared" si="5296"/>
        <v>0</v>
      </c>
      <c r="AT3401" s="11">
        <f t="shared" si="5296"/>
        <v>0</v>
      </c>
      <c r="AU3401" s="11">
        <f t="shared" si="5296"/>
        <v>0</v>
      </c>
      <c r="AV3401" s="11">
        <f t="shared" si="5296"/>
        <v>0</v>
      </c>
      <c r="AW3401" s="11">
        <v>64485</v>
      </c>
      <c r="AX3401" s="11">
        <v>1000</v>
      </c>
      <c r="AY3401" s="11">
        <f t="shared" ref="AY3401:BQ3401" si="5297">SUM(AY3402)</f>
        <v>440500</v>
      </c>
      <c r="AZ3401" s="11">
        <f t="shared" si="5297"/>
        <v>500200</v>
      </c>
      <c r="BA3401" s="11">
        <f t="shared" si="5297"/>
        <v>0</v>
      </c>
      <c r="BB3401" s="11">
        <f t="shared" si="5297"/>
        <v>0</v>
      </c>
      <c r="BC3401" s="11">
        <f t="shared" si="5297"/>
        <v>0</v>
      </c>
      <c r="BD3401" s="11">
        <f t="shared" si="5297"/>
        <v>0</v>
      </c>
      <c r="BE3401" s="11">
        <f t="shared" si="5297"/>
        <v>940700</v>
      </c>
      <c r="BF3401" s="11">
        <f t="shared" si="5297"/>
        <v>36000</v>
      </c>
      <c r="BG3401" s="11">
        <f t="shared" si="5297"/>
        <v>32000</v>
      </c>
      <c r="BH3401" s="11">
        <f t="shared" si="5297"/>
        <v>500200</v>
      </c>
      <c r="BI3401" s="11">
        <f t="shared" si="5297"/>
        <v>0</v>
      </c>
      <c r="BJ3401" s="11">
        <f t="shared" si="5297"/>
        <v>0</v>
      </c>
      <c r="BK3401" s="11">
        <f t="shared" si="5297"/>
        <v>0</v>
      </c>
      <c r="BL3401" s="11">
        <f t="shared" si="5297"/>
        <v>0</v>
      </c>
      <c r="BM3401" s="11">
        <f t="shared" si="5297"/>
        <v>0</v>
      </c>
      <c r="BN3401" s="11">
        <f t="shared" si="5297"/>
        <v>0</v>
      </c>
      <c r="BO3401" s="11">
        <f t="shared" si="5297"/>
        <v>0</v>
      </c>
      <c r="BP3401" s="11">
        <f t="shared" si="5297"/>
        <v>0</v>
      </c>
      <c r="BQ3401" s="11">
        <f t="shared" si="5297"/>
        <v>0</v>
      </c>
      <c r="BR3401" s="11">
        <v>568200</v>
      </c>
      <c r="BS3401" s="11">
        <v>372500</v>
      </c>
      <c r="BT3401" s="11" t="e">
        <f>IF(#REF!=0,"-",#REF!/#REF!*100)</f>
        <v>#REF!</v>
      </c>
    </row>
    <row r="3402" spans="1:72" ht="22.5" x14ac:dyDescent="0.25">
      <c r="A3402" s="4" t="s">
        <v>1154</v>
      </c>
      <c r="B3402" s="4" t="s">
        <v>56</v>
      </c>
      <c r="C3402" s="4" t="s">
        <v>12</v>
      </c>
      <c r="D3402" s="102" t="s">
        <v>1190</v>
      </c>
      <c r="E3402" s="101" t="s">
        <v>40</v>
      </c>
      <c r="F3402" s="101" t="s">
        <v>0</v>
      </c>
      <c r="G3402" s="2" t="s">
        <v>0</v>
      </c>
      <c r="H3402" s="2" t="s">
        <v>41</v>
      </c>
      <c r="I3402" s="12">
        <f>SUM(I3403:I3404,I3405,I3408,I3409)</f>
        <v>25000</v>
      </c>
      <c r="J3402" s="12">
        <f t="shared" ref="J3402:P3402" si="5298">SUM(J3403:J3404,J3405,J3408,J3409)</f>
        <v>60000</v>
      </c>
      <c r="K3402" s="12">
        <f t="shared" si="5298"/>
        <v>0</v>
      </c>
      <c r="L3402" s="12">
        <f t="shared" si="5298"/>
        <v>0</v>
      </c>
      <c r="M3402" s="12">
        <f t="shared" si="5298"/>
        <v>0</v>
      </c>
      <c r="N3402" s="12">
        <f t="shared" si="5298"/>
        <v>0</v>
      </c>
      <c r="O3402" s="12">
        <f t="shared" si="5298"/>
        <v>85000</v>
      </c>
      <c r="P3402" s="12">
        <f t="shared" si="5298"/>
        <v>0</v>
      </c>
      <c r="Q3402" s="12">
        <f t="shared" ref="Q3402" si="5299">SUM(Q3403:Q3404,Q3405,Q3408,Q3409)</f>
        <v>0</v>
      </c>
      <c r="R3402" s="12">
        <f t="shared" ref="R3402" si="5300">SUM(R3403:R3404,R3405,R3408,R3409)</f>
        <v>60000</v>
      </c>
      <c r="S3402" s="12">
        <f t="shared" ref="S3402" si="5301">SUM(S3403:S3404,S3405,S3408,S3409)</f>
        <v>0</v>
      </c>
      <c r="T3402" s="12">
        <f t="shared" ref="T3402" si="5302">SUM(T3403:T3404,T3405,T3408,T3409)</f>
        <v>0</v>
      </c>
      <c r="U3402" s="12">
        <f t="shared" ref="U3402" si="5303">SUM(U3403:U3404,U3405,U3408,U3409)</f>
        <v>0</v>
      </c>
      <c r="V3402" s="12">
        <f t="shared" ref="V3402" si="5304">SUM(V3403:V3404,V3405,V3408,V3409)</f>
        <v>0</v>
      </c>
      <c r="W3402" s="12">
        <f t="shared" ref="W3402" si="5305">SUM(W3403:W3404,W3405,W3408,W3409)</f>
        <v>0</v>
      </c>
      <c r="X3402" s="12">
        <f t="shared" ref="X3402" si="5306">SUM(X3403:X3404,X3405,X3408,X3409)</f>
        <v>0</v>
      </c>
      <c r="Y3402" s="12">
        <f t="shared" ref="Y3402" si="5307">SUM(Y3403:Y3404,Y3405,Y3408,Y3409)</f>
        <v>0</v>
      </c>
      <c r="Z3402" s="12">
        <f t="shared" ref="Z3402" si="5308">SUM(Z3403:Z3404,Z3405,Z3408,Z3409)</f>
        <v>0</v>
      </c>
      <c r="AA3402" s="12">
        <f>SUM(AA3403:AA3404,AA3405,AA3408,AA3409)</f>
        <v>0</v>
      </c>
      <c r="AB3402" s="12">
        <v>60000</v>
      </c>
      <c r="AC3402" s="12">
        <v>25000</v>
      </c>
      <c r="AD3402" s="12">
        <f>SUM(AD3403:AD3404,AD3405,AD3408,AD3409)</f>
        <v>1000</v>
      </c>
      <c r="AE3402" s="12">
        <f t="shared" ref="AE3402:AK3402" si="5309">SUM(AE3403:AE3404,AE3405,AE3408,AE3409)</f>
        <v>64485</v>
      </c>
      <c r="AF3402" s="12">
        <f t="shared" si="5309"/>
        <v>0</v>
      </c>
      <c r="AG3402" s="12">
        <f t="shared" si="5309"/>
        <v>0</v>
      </c>
      <c r="AH3402" s="12">
        <f t="shared" si="5309"/>
        <v>0</v>
      </c>
      <c r="AI3402" s="12">
        <f t="shared" si="5309"/>
        <v>0</v>
      </c>
      <c r="AJ3402" s="12">
        <f t="shared" si="5309"/>
        <v>65485</v>
      </c>
      <c r="AK3402" s="12">
        <f t="shared" si="5309"/>
        <v>0</v>
      </c>
      <c r="AL3402" s="12">
        <f t="shared" ref="AL3402" si="5310">SUM(AL3403:AL3404,AL3405,AL3408,AL3409)</f>
        <v>0</v>
      </c>
      <c r="AM3402" s="12">
        <f t="shared" ref="AM3402" si="5311">SUM(AM3403:AM3404,AM3405,AM3408,AM3409)</f>
        <v>64485</v>
      </c>
      <c r="AN3402" s="12">
        <f t="shared" ref="AN3402" si="5312">SUM(AN3403:AN3404,AN3405,AN3408,AN3409)</f>
        <v>0</v>
      </c>
      <c r="AO3402" s="12">
        <f t="shared" ref="AO3402" si="5313">SUM(AO3403:AO3404,AO3405,AO3408,AO3409)</f>
        <v>0</v>
      </c>
      <c r="AP3402" s="12">
        <f t="shared" ref="AP3402" si="5314">SUM(AP3403:AP3404,AP3405,AP3408,AP3409)</f>
        <v>0</v>
      </c>
      <c r="AQ3402" s="12">
        <f t="shared" ref="AQ3402" si="5315">SUM(AQ3403:AQ3404,AQ3405,AQ3408,AQ3409)</f>
        <v>0</v>
      </c>
      <c r="AR3402" s="12">
        <f t="shared" ref="AR3402" si="5316">SUM(AR3403:AR3404,AR3405,AR3408,AR3409)</f>
        <v>0</v>
      </c>
      <c r="AS3402" s="12">
        <f t="shared" ref="AS3402" si="5317">SUM(AS3403:AS3404,AS3405,AS3408,AS3409)</f>
        <v>0</v>
      </c>
      <c r="AT3402" s="12">
        <f t="shared" ref="AT3402" si="5318">SUM(AT3403:AT3404,AT3405,AT3408,AT3409)</f>
        <v>0</v>
      </c>
      <c r="AU3402" s="12">
        <f t="shared" ref="AU3402" si="5319">SUM(AU3403:AU3404,AU3405,AU3408,AU3409)</f>
        <v>0</v>
      </c>
      <c r="AV3402" s="12">
        <f>SUM(AV3403:AV3404,AV3405,AV3408,AV3409)</f>
        <v>0</v>
      </c>
      <c r="AW3402" s="12">
        <v>64485</v>
      </c>
      <c r="AX3402" s="12">
        <v>1000</v>
      </c>
      <c r="AY3402" s="12">
        <f>SUM(AY3403:AY3404,AY3405,AY3408,AY3409)</f>
        <v>440500</v>
      </c>
      <c r="AZ3402" s="12">
        <f>SUM(AZ3403:AZ3404,AZ3405,AZ3408,AZ3409)</f>
        <v>500200</v>
      </c>
      <c r="BA3402" s="12">
        <f t="shared" ref="BA3402:BE3402" si="5320">SUM(BA3403:BA3404,BA3405,BA3408,BA3409)</f>
        <v>0</v>
      </c>
      <c r="BB3402" s="12">
        <f t="shared" si="5320"/>
        <v>0</v>
      </c>
      <c r="BC3402" s="12">
        <f t="shared" si="5320"/>
        <v>0</v>
      </c>
      <c r="BD3402" s="12">
        <f t="shared" si="5320"/>
        <v>0</v>
      </c>
      <c r="BE3402" s="12">
        <f t="shared" si="5320"/>
        <v>940700</v>
      </c>
      <c r="BF3402" s="12">
        <f t="shared" ref="BF3402" si="5321">SUM(BF3403:BF3404,BF3405,BF3408,BF3409)</f>
        <v>36000</v>
      </c>
      <c r="BG3402" s="12">
        <f t="shared" ref="BG3402" si="5322">SUM(BG3403:BG3404,BG3405,BG3408,BG3409)</f>
        <v>32000</v>
      </c>
      <c r="BH3402" s="12">
        <f t="shared" ref="BH3402" si="5323">SUM(BH3403:BH3404,BH3405,BH3408,BH3409)</f>
        <v>500200</v>
      </c>
      <c r="BI3402" s="12">
        <f t="shared" ref="BI3402" si="5324">SUM(BI3403:BI3404,BI3405,BI3408,BI3409)</f>
        <v>0</v>
      </c>
      <c r="BJ3402" s="12">
        <f t="shared" ref="BJ3402" si="5325">SUM(BJ3403:BJ3404,BJ3405,BJ3408,BJ3409)</f>
        <v>0</v>
      </c>
      <c r="BK3402" s="12">
        <f t="shared" ref="BK3402" si="5326">SUM(BK3403:BK3404,BK3405,BK3408,BK3409)</f>
        <v>0</v>
      </c>
      <c r="BL3402" s="12">
        <f t="shared" ref="BL3402" si="5327">SUM(BL3403:BL3404,BL3405,BL3408,BL3409)</f>
        <v>0</v>
      </c>
      <c r="BM3402" s="12">
        <f t="shared" ref="BM3402" si="5328">SUM(BM3403:BM3404,BM3405,BM3408,BM3409)</f>
        <v>0</v>
      </c>
      <c r="BN3402" s="12">
        <f t="shared" ref="BN3402" si="5329">SUM(BN3403:BN3404,BN3405,BN3408,BN3409)</f>
        <v>0</v>
      </c>
      <c r="BO3402" s="12">
        <f t="shared" ref="BO3402" si="5330">SUM(BO3403:BO3404,BO3405,BO3408,BO3409)</f>
        <v>0</v>
      </c>
      <c r="BP3402" s="12">
        <f t="shared" ref="BP3402" si="5331">SUM(BP3403:BP3404,BP3405,BP3408,BP3409)</f>
        <v>0</v>
      </c>
      <c r="BQ3402" s="12">
        <f t="shared" ref="BQ3402" si="5332">SUM(BQ3403:BQ3404,BQ3405,BQ3408,BQ3409)</f>
        <v>0</v>
      </c>
      <c r="BR3402" s="12">
        <v>568200</v>
      </c>
      <c r="BS3402" s="12">
        <v>372500</v>
      </c>
      <c r="BT3402" s="12" t="e">
        <f>IF(#REF!=0,"-",#REF!/#REF!*100)</f>
        <v>#REF!</v>
      </c>
    </row>
    <row r="3403" spans="1:72" ht="22.5" x14ac:dyDescent="0.25">
      <c r="A3403" s="4" t="s">
        <v>1154</v>
      </c>
      <c r="B3403" s="4" t="s">
        <v>56</v>
      </c>
      <c r="C3403" s="4" t="s">
        <v>12</v>
      </c>
      <c r="D3403" s="102" t="s">
        <v>1190</v>
      </c>
      <c r="E3403" s="113">
        <v>6141</v>
      </c>
      <c r="F3403" s="102"/>
      <c r="G3403" s="98" t="s">
        <v>1663</v>
      </c>
      <c r="H3403" s="13" t="s">
        <v>94</v>
      </c>
      <c r="I3403" s="14"/>
      <c r="J3403" s="14"/>
      <c r="K3403" s="14"/>
      <c r="L3403" s="14"/>
      <c r="M3403" s="14"/>
      <c r="N3403" s="14"/>
      <c r="O3403" s="14">
        <f>I3403+J3403+K3403+L3403+M3403+N3403</f>
        <v>0</v>
      </c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>
        <v>0</v>
      </c>
      <c r="AC3403" s="14">
        <v>0</v>
      </c>
      <c r="AD3403" s="14"/>
      <c r="AE3403" s="14"/>
      <c r="AF3403" s="14"/>
      <c r="AG3403" s="14"/>
      <c r="AH3403" s="14"/>
      <c r="AI3403" s="14"/>
      <c r="AJ3403" s="14">
        <f t="shared" si="5281"/>
        <v>0</v>
      </c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>
        <v>0</v>
      </c>
      <c r="AX3403" s="14">
        <v>0</v>
      </c>
      <c r="AY3403" s="14"/>
      <c r="AZ3403" s="14">
        <v>100</v>
      </c>
      <c r="BA3403" s="14"/>
      <c r="BB3403" s="14"/>
      <c r="BC3403" s="14"/>
      <c r="BD3403" s="14"/>
      <c r="BE3403" s="14">
        <f>AY3403+AZ3403+BA3403+BB3403+BC3403+BD3403</f>
        <v>100</v>
      </c>
      <c r="BF3403" s="14"/>
      <c r="BG3403" s="14"/>
      <c r="BH3403" s="14">
        <v>100</v>
      </c>
      <c r="BI3403" s="14"/>
      <c r="BJ3403" s="14"/>
      <c r="BK3403" s="14"/>
      <c r="BL3403" s="14"/>
      <c r="BM3403" s="14"/>
      <c r="BN3403" s="14"/>
      <c r="BO3403" s="14"/>
      <c r="BP3403" s="14"/>
      <c r="BQ3403" s="14"/>
      <c r="BR3403" s="14">
        <v>100</v>
      </c>
      <c r="BS3403" s="14">
        <v>0</v>
      </c>
      <c r="BT3403" s="14"/>
    </row>
    <row r="3404" spans="1:72" x14ac:dyDescent="0.25">
      <c r="A3404" s="4" t="s">
        <v>1154</v>
      </c>
      <c r="B3404" s="4" t="s">
        <v>56</v>
      </c>
      <c r="C3404" s="4" t="s">
        <v>12</v>
      </c>
      <c r="D3404" s="102" t="s">
        <v>1190</v>
      </c>
      <c r="E3404" s="113">
        <v>6142</v>
      </c>
      <c r="F3404" s="102"/>
      <c r="G3404" s="98" t="s">
        <v>1663</v>
      </c>
      <c r="H3404" s="13" t="s">
        <v>60</v>
      </c>
      <c r="I3404" s="14">
        <v>0</v>
      </c>
      <c r="J3404" s="14">
        <v>30000</v>
      </c>
      <c r="K3404" s="14"/>
      <c r="L3404" s="14"/>
      <c r="M3404" s="14"/>
      <c r="N3404" s="14"/>
      <c r="O3404" s="14">
        <f>I3404+J3404+K3404+L3404+M3404+N3404</f>
        <v>30000</v>
      </c>
      <c r="P3404" s="14"/>
      <c r="Q3404" s="14"/>
      <c r="R3404" s="14">
        <v>30000</v>
      </c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>
        <v>30000</v>
      </c>
      <c r="AC3404" s="14">
        <v>0</v>
      </c>
      <c r="AD3404" s="14">
        <v>1000</v>
      </c>
      <c r="AE3404" s="14">
        <v>64485</v>
      </c>
      <c r="AF3404" s="14"/>
      <c r="AG3404" s="14"/>
      <c r="AH3404" s="14"/>
      <c r="AI3404" s="14"/>
      <c r="AJ3404" s="14">
        <f t="shared" si="5281"/>
        <v>65485</v>
      </c>
      <c r="AK3404" s="14"/>
      <c r="AL3404" s="14"/>
      <c r="AM3404" s="14">
        <v>64485</v>
      </c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>
        <v>64485</v>
      </c>
      <c r="AX3404" s="14">
        <v>1000</v>
      </c>
      <c r="AY3404" s="14">
        <v>430500</v>
      </c>
      <c r="AZ3404" s="14">
        <v>150000</v>
      </c>
      <c r="BA3404" s="14"/>
      <c r="BB3404" s="14"/>
      <c r="BC3404" s="14"/>
      <c r="BD3404" s="14"/>
      <c r="BE3404" s="14">
        <f>AY3404+AZ3404+BA3404+BB3404+BC3404+BD3404</f>
        <v>580500</v>
      </c>
      <c r="BF3404" s="14">
        <f>30000+6000</f>
        <v>36000</v>
      </c>
      <c r="BG3404" s="14">
        <f>2000+30000</f>
        <v>32000</v>
      </c>
      <c r="BH3404" s="14">
        <v>150000</v>
      </c>
      <c r="BI3404" s="14"/>
      <c r="BJ3404" s="14"/>
      <c r="BK3404" s="14"/>
      <c r="BL3404" s="14"/>
      <c r="BM3404" s="14"/>
      <c r="BN3404" s="14"/>
      <c r="BO3404" s="14"/>
      <c r="BP3404" s="14"/>
      <c r="BQ3404" s="14"/>
      <c r="BR3404" s="14">
        <v>218000</v>
      </c>
      <c r="BS3404" s="14">
        <v>362500</v>
      </c>
      <c r="BT3404" s="14" t="e">
        <f>IF(#REF!=0,"-",#REF!/#REF!*100)</f>
        <v>#REF!</v>
      </c>
    </row>
    <row r="3405" spans="1:72" ht="22.5" x14ac:dyDescent="0.25">
      <c r="A3405" s="1" t="s">
        <v>1154</v>
      </c>
      <c r="B3405" s="1" t="s">
        <v>56</v>
      </c>
      <c r="C3405" s="1" t="s">
        <v>12</v>
      </c>
      <c r="D3405" s="105" t="s">
        <v>1190</v>
      </c>
      <c r="E3405" s="105" t="s">
        <v>42</v>
      </c>
      <c r="F3405" s="102" t="s">
        <v>0</v>
      </c>
      <c r="G3405" s="13" t="s">
        <v>0</v>
      </c>
      <c r="H3405" s="2" t="s">
        <v>43</v>
      </c>
      <c r="I3405" s="12">
        <f t="shared" ref="I3405:AA3405" si="5333">SUM(I3406:I3407)</f>
        <v>10000</v>
      </c>
      <c r="J3405" s="12">
        <f t="shared" si="5333"/>
        <v>20000</v>
      </c>
      <c r="K3405" s="12">
        <f t="shared" si="5333"/>
        <v>0</v>
      </c>
      <c r="L3405" s="12">
        <f t="shared" si="5333"/>
        <v>0</v>
      </c>
      <c r="M3405" s="12">
        <f t="shared" si="5333"/>
        <v>0</v>
      </c>
      <c r="N3405" s="12">
        <f t="shared" si="5333"/>
        <v>0</v>
      </c>
      <c r="O3405" s="12">
        <f t="shared" si="5333"/>
        <v>30000</v>
      </c>
      <c r="P3405" s="12">
        <f t="shared" si="5333"/>
        <v>0</v>
      </c>
      <c r="Q3405" s="12">
        <f t="shared" si="5333"/>
        <v>0</v>
      </c>
      <c r="R3405" s="12">
        <f t="shared" si="5333"/>
        <v>20000</v>
      </c>
      <c r="S3405" s="12">
        <f t="shared" si="5333"/>
        <v>0</v>
      </c>
      <c r="T3405" s="12">
        <f t="shared" si="5333"/>
        <v>0</v>
      </c>
      <c r="U3405" s="12">
        <f t="shared" si="5333"/>
        <v>0</v>
      </c>
      <c r="V3405" s="12">
        <f t="shared" si="5333"/>
        <v>0</v>
      </c>
      <c r="W3405" s="12">
        <f t="shared" si="5333"/>
        <v>0</v>
      </c>
      <c r="X3405" s="12">
        <f t="shared" si="5333"/>
        <v>0</v>
      </c>
      <c r="Y3405" s="12">
        <f t="shared" si="5333"/>
        <v>0</v>
      </c>
      <c r="Z3405" s="12">
        <f t="shared" si="5333"/>
        <v>0</v>
      </c>
      <c r="AA3405" s="12">
        <f t="shared" si="5333"/>
        <v>0</v>
      </c>
      <c r="AB3405" s="12">
        <v>20000</v>
      </c>
      <c r="AC3405" s="12">
        <v>10000</v>
      </c>
      <c r="AD3405" s="12">
        <f t="shared" ref="AD3405:AV3405" si="5334">SUM(AD3406:AD3407)</f>
        <v>0</v>
      </c>
      <c r="AE3405" s="12">
        <f t="shared" si="5334"/>
        <v>0</v>
      </c>
      <c r="AF3405" s="12">
        <f t="shared" si="5334"/>
        <v>0</v>
      </c>
      <c r="AG3405" s="12">
        <f t="shared" si="5334"/>
        <v>0</v>
      </c>
      <c r="AH3405" s="12">
        <f t="shared" si="5334"/>
        <v>0</v>
      </c>
      <c r="AI3405" s="12">
        <f t="shared" si="5334"/>
        <v>0</v>
      </c>
      <c r="AJ3405" s="12">
        <f t="shared" si="5334"/>
        <v>0</v>
      </c>
      <c r="AK3405" s="12">
        <f t="shared" si="5334"/>
        <v>0</v>
      </c>
      <c r="AL3405" s="12">
        <f t="shared" si="5334"/>
        <v>0</v>
      </c>
      <c r="AM3405" s="12">
        <f t="shared" si="5334"/>
        <v>0</v>
      </c>
      <c r="AN3405" s="12">
        <f t="shared" si="5334"/>
        <v>0</v>
      </c>
      <c r="AO3405" s="12">
        <f t="shared" si="5334"/>
        <v>0</v>
      </c>
      <c r="AP3405" s="12">
        <f t="shared" si="5334"/>
        <v>0</v>
      </c>
      <c r="AQ3405" s="12">
        <f t="shared" si="5334"/>
        <v>0</v>
      </c>
      <c r="AR3405" s="12">
        <f t="shared" si="5334"/>
        <v>0</v>
      </c>
      <c r="AS3405" s="12">
        <f t="shared" si="5334"/>
        <v>0</v>
      </c>
      <c r="AT3405" s="12">
        <f t="shared" si="5334"/>
        <v>0</v>
      </c>
      <c r="AU3405" s="12">
        <f t="shared" si="5334"/>
        <v>0</v>
      </c>
      <c r="AV3405" s="12">
        <f t="shared" si="5334"/>
        <v>0</v>
      </c>
      <c r="AW3405" s="12">
        <v>0</v>
      </c>
      <c r="AX3405" s="12">
        <v>0</v>
      </c>
      <c r="AY3405" s="12">
        <f t="shared" ref="AY3405:BQ3405" si="5335">SUM(AY3406:AY3407)</f>
        <v>0</v>
      </c>
      <c r="AZ3405" s="12">
        <f t="shared" si="5335"/>
        <v>100000</v>
      </c>
      <c r="BA3405" s="12">
        <f t="shared" si="5335"/>
        <v>0</v>
      </c>
      <c r="BB3405" s="12">
        <f t="shared" si="5335"/>
        <v>0</v>
      </c>
      <c r="BC3405" s="12">
        <f t="shared" si="5335"/>
        <v>0</v>
      </c>
      <c r="BD3405" s="12">
        <f t="shared" si="5335"/>
        <v>0</v>
      </c>
      <c r="BE3405" s="12">
        <f t="shared" si="5335"/>
        <v>100000</v>
      </c>
      <c r="BF3405" s="12">
        <f t="shared" si="5335"/>
        <v>0</v>
      </c>
      <c r="BG3405" s="12">
        <f t="shared" si="5335"/>
        <v>0</v>
      </c>
      <c r="BH3405" s="12">
        <f t="shared" si="5335"/>
        <v>100000</v>
      </c>
      <c r="BI3405" s="12">
        <f t="shared" si="5335"/>
        <v>0</v>
      </c>
      <c r="BJ3405" s="12">
        <f t="shared" si="5335"/>
        <v>0</v>
      </c>
      <c r="BK3405" s="12">
        <f t="shared" si="5335"/>
        <v>0</v>
      </c>
      <c r="BL3405" s="12">
        <f t="shared" si="5335"/>
        <v>0</v>
      </c>
      <c r="BM3405" s="12">
        <f t="shared" si="5335"/>
        <v>0</v>
      </c>
      <c r="BN3405" s="12">
        <f t="shared" si="5335"/>
        <v>0</v>
      </c>
      <c r="BO3405" s="12">
        <f t="shared" si="5335"/>
        <v>0</v>
      </c>
      <c r="BP3405" s="12">
        <f t="shared" si="5335"/>
        <v>0</v>
      </c>
      <c r="BQ3405" s="12">
        <f t="shared" si="5335"/>
        <v>0</v>
      </c>
      <c r="BR3405" s="12">
        <v>100000</v>
      </c>
      <c r="BS3405" s="12">
        <v>0</v>
      </c>
      <c r="BT3405" s="12" t="e">
        <f>IF(#REF!=0,"-",#REF!/#REF!*100)</f>
        <v>#REF!</v>
      </c>
    </row>
    <row r="3406" spans="1:72" ht="22.5" x14ac:dyDescent="0.25">
      <c r="A3406" s="4" t="s">
        <v>1154</v>
      </c>
      <c r="B3406" s="4" t="s">
        <v>56</v>
      </c>
      <c r="C3406" s="4" t="s">
        <v>12</v>
      </c>
      <c r="D3406" s="102" t="s">
        <v>1190</v>
      </c>
      <c r="E3406" s="113">
        <v>6143</v>
      </c>
      <c r="F3406" s="102"/>
      <c r="G3406" s="98" t="s">
        <v>1663</v>
      </c>
      <c r="H3406" s="13" t="s">
        <v>43</v>
      </c>
      <c r="I3406" s="14">
        <v>10000</v>
      </c>
      <c r="J3406" s="14">
        <v>20000</v>
      </c>
      <c r="K3406" s="14"/>
      <c r="L3406" s="14"/>
      <c r="M3406" s="14"/>
      <c r="N3406" s="14"/>
      <c r="O3406" s="14">
        <f t="shared" si="5280"/>
        <v>30000</v>
      </c>
      <c r="P3406" s="14"/>
      <c r="Q3406" s="14"/>
      <c r="R3406" s="14">
        <v>20000</v>
      </c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>
        <v>20000</v>
      </c>
      <c r="AC3406" s="14">
        <v>10000</v>
      </c>
      <c r="AD3406" s="14">
        <v>0</v>
      </c>
      <c r="AE3406" s="14"/>
      <c r="AF3406" s="14"/>
      <c r="AG3406" s="14"/>
      <c r="AH3406" s="14"/>
      <c r="AI3406" s="14"/>
      <c r="AJ3406" s="14">
        <f t="shared" si="5281"/>
        <v>0</v>
      </c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>
        <v>0</v>
      </c>
      <c r="AX3406" s="14">
        <v>0</v>
      </c>
      <c r="AY3406" s="14">
        <v>0</v>
      </c>
      <c r="AZ3406" s="14">
        <v>100000</v>
      </c>
      <c r="BA3406" s="14"/>
      <c r="BB3406" s="14"/>
      <c r="BC3406" s="14"/>
      <c r="BD3406" s="14"/>
      <c r="BE3406" s="14">
        <f t="shared" si="5282"/>
        <v>100000</v>
      </c>
      <c r="BF3406" s="14"/>
      <c r="BG3406" s="14"/>
      <c r="BH3406" s="14">
        <v>100000</v>
      </c>
      <c r="BI3406" s="14"/>
      <c r="BJ3406" s="14"/>
      <c r="BK3406" s="14"/>
      <c r="BL3406" s="14"/>
      <c r="BM3406" s="14"/>
      <c r="BN3406" s="14"/>
      <c r="BO3406" s="14"/>
      <c r="BP3406" s="14"/>
      <c r="BQ3406" s="14"/>
      <c r="BR3406" s="14">
        <v>100000</v>
      </c>
      <c r="BS3406" s="14">
        <v>0</v>
      </c>
      <c r="BT3406" s="14" t="e">
        <f>IF(#REF!=0,"-",#REF!/#REF!*100)</f>
        <v>#REF!</v>
      </c>
    </row>
    <row r="3407" spans="1:72" ht="22.5" x14ac:dyDescent="0.25">
      <c r="A3407" s="4" t="s">
        <v>1154</v>
      </c>
      <c r="B3407" s="4" t="s">
        <v>56</v>
      </c>
      <c r="C3407" s="4" t="s">
        <v>12</v>
      </c>
      <c r="D3407" s="102" t="s">
        <v>1190</v>
      </c>
      <c r="E3407" s="113">
        <v>6143</v>
      </c>
      <c r="F3407" s="102" t="s">
        <v>1221</v>
      </c>
      <c r="G3407" s="98" t="s">
        <v>1663</v>
      </c>
      <c r="H3407" s="13" t="s">
        <v>1222</v>
      </c>
      <c r="I3407" s="14">
        <v>0</v>
      </c>
      <c r="J3407" s="14"/>
      <c r="K3407" s="14"/>
      <c r="L3407" s="14"/>
      <c r="M3407" s="14"/>
      <c r="N3407" s="14"/>
      <c r="O3407" s="14">
        <f t="shared" si="5280"/>
        <v>0</v>
      </c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>
        <v>0</v>
      </c>
      <c r="AC3407" s="14">
        <v>0</v>
      </c>
      <c r="AD3407" s="14">
        <v>0</v>
      </c>
      <c r="AE3407" s="14"/>
      <c r="AF3407" s="14"/>
      <c r="AG3407" s="14"/>
      <c r="AH3407" s="14"/>
      <c r="AI3407" s="14"/>
      <c r="AJ3407" s="14">
        <f t="shared" si="5281"/>
        <v>0</v>
      </c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>
        <v>0</v>
      </c>
      <c r="AX3407" s="14">
        <v>0</v>
      </c>
      <c r="AY3407" s="14">
        <v>0</v>
      </c>
      <c r="AZ3407" s="14"/>
      <c r="BA3407" s="14"/>
      <c r="BB3407" s="14"/>
      <c r="BC3407" s="14"/>
      <c r="BD3407" s="14"/>
      <c r="BE3407" s="14">
        <f t="shared" si="5282"/>
        <v>0</v>
      </c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Q3407" s="14"/>
      <c r="BR3407" s="14">
        <v>0</v>
      </c>
      <c r="BS3407" s="14">
        <v>0</v>
      </c>
      <c r="BT3407" s="14" t="e">
        <f>IF(#REF!=0,"-",#REF!/#REF!*100)</f>
        <v>#REF!</v>
      </c>
    </row>
    <row r="3408" spans="1:72" x14ac:dyDescent="0.25">
      <c r="A3408" s="4" t="s">
        <v>1154</v>
      </c>
      <c r="B3408" s="4" t="s">
        <v>56</v>
      </c>
      <c r="C3408" s="4" t="s">
        <v>12</v>
      </c>
      <c r="D3408" s="102" t="s">
        <v>1190</v>
      </c>
      <c r="E3408" s="113" t="s">
        <v>1683</v>
      </c>
      <c r="F3408" s="102"/>
      <c r="G3408" s="98" t="s">
        <v>1663</v>
      </c>
      <c r="H3408" s="13" t="s">
        <v>62</v>
      </c>
      <c r="I3408" s="14"/>
      <c r="J3408" s="14"/>
      <c r="K3408" s="14"/>
      <c r="L3408" s="14"/>
      <c r="M3408" s="14"/>
      <c r="N3408" s="14"/>
      <c r="O3408" s="14">
        <f>I3408+J3408+K3408+L3408+M3408+N3408</f>
        <v>0</v>
      </c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>
        <v>0</v>
      </c>
      <c r="AC3408" s="14">
        <v>0</v>
      </c>
      <c r="AD3408" s="14"/>
      <c r="AE3408" s="14"/>
      <c r="AF3408" s="14"/>
      <c r="AG3408" s="14"/>
      <c r="AH3408" s="14"/>
      <c r="AI3408" s="14"/>
      <c r="AJ3408" s="14">
        <f>AD3408+AE3408+AF3408+AG3408+AH3408+AI3408</f>
        <v>0</v>
      </c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>
        <v>0</v>
      </c>
      <c r="AX3408" s="14">
        <v>0</v>
      </c>
      <c r="AY3408" s="14"/>
      <c r="AZ3408" s="14">
        <v>100</v>
      </c>
      <c r="BA3408" s="14"/>
      <c r="BB3408" s="14"/>
      <c r="BC3408" s="14"/>
      <c r="BD3408" s="14"/>
      <c r="BE3408" s="14">
        <f>AY3408+AZ3408+BA3408+BB3408+BC3408+BD3408</f>
        <v>100</v>
      </c>
      <c r="BF3408" s="14"/>
      <c r="BG3408" s="14"/>
      <c r="BH3408" s="14">
        <v>100</v>
      </c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>
        <v>100</v>
      </c>
      <c r="BS3408" s="14">
        <v>0</v>
      </c>
      <c r="BT3408" s="14"/>
    </row>
    <row r="3409" spans="1:72" x14ac:dyDescent="0.25">
      <c r="A3409" s="4" t="s">
        <v>1154</v>
      </c>
      <c r="B3409" s="4" t="s">
        <v>56</v>
      </c>
      <c r="C3409" s="4" t="s">
        <v>12</v>
      </c>
      <c r="D3409" s="102" t="s">
        <v>1190</v>
      </c>
      <c r="E3409" s="113">
        <v>6148</v>
      </c>
      <c r="F3409" s="102"/>
      <c r="G3409" s="98" t="s">
        <v>1663</v>
      </c>
      <c r="H3409" s="13" t="s">
        <v>45</v>
      </c>
      <c r="I3409" s="14">
        <v>15000</v>
      </c>
      <c r="J3409" s="14">
        <v>10000</v>
      </c>
      <c r="K3409" s="14"/>
      <c r="L3409" s="14"/>
      <c r="M3409" s="14"/>
      <c r="N3409" s="14"/>
      <c r="O3409" s="14">
        <f>I3409+J3409+K3409+L3409+M3409+N3409</f>
        <v>25000</v>
      </c>
      <c r="P3409" s="14"/>
      <c r="Q3409" s="14"/>
      <c r="R3409" s="14">
        <v>10000</v>
      </c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>
        <v>10000</v>
      </c>
      <c r="AC3409" s="14">
        <v>15000</v>
      </c>
      <c r="AD3409" s="14">
        <v>0</v>
      </c>
      <c r="AE3409" s="14"/>
      <c r="AF3409" s="14"/>
      <c r="AG3409" s="14"/>
      <c r="AH3409" s="14"/>
      <c r="AI3409" s="14"/>
      <c r="AJ3409" s="14">
        <f>AD3409+AE3409+AF3409+AG3409+AH3409+AI3409</f>
        <v>0</v>
      </c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>
        <v>0</v>
      </c>
      <c r="AX3409" s="14">
        <v>0</v>
      </c>
      <c r="AY3409" s="14">
        <v>10000</v>
      </c>
      <c r="AZ3409" s="14">
        <v>250000</v>
      </c>
      <c r="BA3409" s="14"/>
      <c r="BB3409" s="14"/>
      <c r="BC3409" s="14"/>
      <c r="BD3409" s="14"/>
      <c r="BE3409" s="14">
        <f>AY3409+AZ3409+BA3409+BB3409+BC3409+BD3409</f>
        <v>260000</v>
      </c>
      <c r="BF3409" s="14"/>
      <c r="BG3409" s="14"/>
      <c r="BH3409" s="14">
        <v>250000</v>
      </c>
      <c r="BI3409" s="14"/>
      <c r="BJ3409" s="14"/>
      <c r="BK3409" s="14"/>
      <c r="BL3409" s="14"/>
      <c r="BM3409" s="14"/>
      <c r="BN3409" s="14"/>
      <c r="BO3409" s="14"/>
      <c r="BP3409" s="14"/>
      <c r="BQ3409" s="14"/>
      <c r="BR3409" s="14">
        <v>250000</v>
      </c>
      <c r="BS3409" s="14">
        <v>10000</v>
      </c>
      <c r="BT3409" s="14" t="e">
        <f>IF(#REF!=0,"-",#REF!/#REF!*100)</f>
        <v>#REF!</v>
      </c>
    </row>
    <row r="3410" spans="1:72" ht="33.75" x14ac:dyDescent="0.25">
      <c r="A3410" s="1" t="s">
        <v>0</v>
      </c>
      <c r="B3410" s="1" t="s">
        <v>0</v>
      </c>
      <c r="C3410" s="1" t="s">
        <v>0</v>
      </c>
      <c r="D3410" s="101" t="s">
        <v>0</v>
      </c>
      <c r="E3410" s="101" t="s">
        <v>0</v>
      </c>
      <c r="F3410" s="101" t="s">
        <v>0</v>
      </c>
      <c r="G3410" s="2" t="s">
        <v>0</v>
      </c>
      <c r="H3410" s="10" t="s">
        <v>47</v>
      </c>
      <c r="I3410" s="11">
        <f t="shared" ref="I3410:AA3410" si="5336">SUM(I3411)</f>
        <v>355000</v>
      </c>
      <c r="J3410" s="11">
        <f t="shared" si="5336"/>
        <v>539200</v>
      </c>
      <c r="K3410" s="11">
        <f t="shared" si="5336"/>
        <v>0</v>
      </c>
      <c r="L3410" s="11">
        <f t="shared" si="5336"/>
        <v>0</v>
      </c>
      <c r="M3410" s="11">
        <f t="shared" si="5336"/>
        <v>0</v>
      </c>
      <c r="N3410" s="11">
        <f t="shared" si="5336"/>
        <v>0</v>
      </c>
      <c r="O3410" s="11">
        <f t="shared" si="5336"/>
        <v>894200</v>
      </c>
      <c r="P3410" s="11">
        <f t="shared" si="5336"/>
        <v>0</v>
      </c>
      <c r="Q3410" s="11">
        <f t="shared" si="5336"/>
        <v>0</v>
      </c>
      <c r="R3410" s="11">
        <f t="shared" si="5336"/>
        <v>539200</v>
      </c>
      <c r="S3410" s="11">
        <f t="shared" si="5336"/>
        <v>0</v>
      </c>
      <c r="T3410" s="11">
        <f t="shared" si="5336"/>
        <v>0</v>
      </c>
      <c r="U3410" s="11">
        <f t="shared" si="5336"/>
        <v>0</v>
      </c>
      <c r="V3410" s="11">
        <f t="shared" si="5336"/>
        <v>0</v>
      </c>
      <c r="W3410" s="11">
        <f t="shared" si="5336"/>
        <v>0</v>
      </c>
      <c r="X3410" s="11">
        <f t="shared" si="5336"/>
        <v>0</v>
      </c>
      <c r="Y3410" s="11">
        <f t="shared" si="5336"/>
        <v>0</v>
      </c>
      <c r="Z3410" s="11">
        <f t="shared" si="5336"/>
        <v>0</v>
      </c>
      <c r="AA3410" s="11">
        <f t="shared" si="5336"/>
        <v>0</v>
      </c>
      <c r="AB3410" s="11">
        <v>539200</v>
      </c>
      <c r="AC3410" s="11">
        <v>355000</v>
      </c>
      <c r="AD3410" s="11">
        <f t="shared" ref="AD3410:AV3410" si="5337">SUM(AD3411)</f>
        <v>1000</v>
      </c>
      <c r="AE3410" s="11">
        <f t="shared" si="5337"/>
        <v>0</v>
      </c>
      <c r="AF3410" s="11">
        <f t="shared" si="5337"/>
        <v>0</v>
      </c>
      <c r="AG3410" s="11">
        <f t="shared" si="5337"/>
        <v>0</v>
      </c>
      <c r="AH3410" s="11">
        <f t="shared" si="5337"/>
        <v>0</v>
      </c>
      <c r="AI3410" s="11">
        <f t="shared" si="5337"/>
        <v>0</v>
      </c>
      <c r="AJ3410" s="11">
        <f t="shared" si="5337"/>
        <v>1000</v>
      </c>
      <c r="AK3410" s="11">
        <f t="shared" si="5337"/>
        <v>0</v>
      </c>
      <c r="AL3410" s="11">
        <f t="shared" si="5337"/>
        <v>0</v>
      </c>
      <c r="AM3410" s="11">
        <f t="shared" si="5337"/>
        <v>0</v>
      </c>
      <c r="AN3410" s="11">
        <f t="shared" si="5337"/>
        <v>0</v>
      </c>
      <c r="AO3410" s="11">
        <f t="shared" si="5337"/>
        <v>0</v>
      </c>
      <c r="AP3410" s="11">
        <f t="shared" si="5337"/>
        <v>0</v>
      </c>
      <c r="AQ3410" s="11">
        <f t="shared" si="5337"/>
        <v>0</v>
      </c>
      <c r="AR3410" s="11">
        <f t="shared" si="5337"/>
        <v>0</v>
      </c>
      <c r="AS3410" s="11">
        <f t="shared" si="5337"/>
        <v>0</v>
      </c>
      <c r="AT3410" s="11">
        <f t="shared" si="5337"/>
        <v>0</v>
      </c>
      <c r="AU3410" s="11">
        <f t="shared" si="5337"/>
        <v>0</v>
      </c>
      <c r="AV3410" s="11">
        <f t="shared" si="5337"/>
        <v>0</v>
      </c>
      <c r="AW3410" s="11">
        <v>0</v>
      </c>
      <c r="AX3410" s="11">
        <v>1000</v>
      </c>
      <c r="AY3410" s="11">
        <f t="shared" ref="AY3410:BQ3410" si="5338">SUM(AY3411)</f>
        <v>175000</v>
      </c>
      <c r="AZ3410" s="11">
        <f t="shared" si="5338"/>
        <v>1500000</v>
      </c>
      <c r="BA3410" s="11">
        <f t="shared" si="5338"/>
        <v>0</v>
      </c>
      <c r="BB3410" s="11">
        <f t="shared" si="5338"/>
        <v>0</v>
      </c>
      <c r="BC3410" s="11">
        <f t="shared" si="5338"/>
        <v>0</v>
      </c>
      <c r="BD3410" s="11">
        <f t="shared" si="5338"/>
        <v>0</v>
      </c>
      <c r="BE3410" s="11">
        <f t="shared" si="5338"/>
        <v>1675000</v>
      </c>
      <c r="BF3410" s="11">
        <f t="shared" si="5338"/>
        <v>0</v>
      </c>
      <c r="BG3410" s="11">
        <f t="shared" si="5338"/>
        <v>0</v>
      </c>
      <c r="BH3410" s="11">
        <f t="shared" si="5338"/>
        <v>1500000</v>
      </c>
      <c r="BI3410" s="11">
        <f t="shared" si="5338"/>
        <v>0</v>
      </c>
      <c r="BJ3410" s="11">
        <f t="shared" si="5338"/>
        <v>0</v>
      </c>
      <c r="BK3410" s="11">
        <f t="shared" si="5338"/>
        <v>0</v>
      </c>
      <c r="BL3410" s="11">
        <f t="shared" si="5338"/>
        <v>0</v>
      </c>
      <c r="BM3410" s="11">
        <f t="shared" si="5338"/>
        <v>0</v>
      </c>
      <c r="BN3410" s="11">
        <f t="shared" si="5338"/>
        <v>0</v>
      </c>
      <c r="BO3410" s="11">
        <f t="shared" si="5338"/>
        <v>0</v>
      </c>
      <c r="BP3410" s="11">
        <f t="shared" si="5338"/>
        <v>0</v>
      </c>
      <c r="BQ3410" s="11">
        <f t="shared" si="5338"/>
        <v>0</v>
      </c>
      <c r="BR3410" s="11">
        <v>1500000</v>
      </c>
      <c r="BS3410" s="11">
        <v>175000</v>
      </c>
      <c r="BT3410" s="11" t="e">
        <f>IF(#REF!=0,"-",#REF!/#REF!*100)</f>
        <v>#REF!</v>
      </c>
    </row>
    <row r="3411" spans="1:72" x14ac:dyDescent="0.25">
      <c r="A3411" s="4" t="s">
        <v>1154</v>
      </c>
      <c r="B3411" s="4" t="s">
        <v>56</v>
      </c>
      <c r="C3411" s="4" t="s">
        <v>12</v>
      </c>
      <c r="D3411" s="102" t="s">
        <v>1190</v>
      </c>
      <c r="E3411" s="101" t="s">
        <v>48</v>
      </c>
      <c r="F3411" s="101" t="s">
        <v>0</v>
      </c>
      <c r="G3411" s="2" t="s">
        <v>0</v>
      </c>
      <c r="H3411" s="2" t="s">
        <v>49</v>
      </c>
      <c r="I3411" s="12">
        <f t="shared" ref="I3411" si="5339">SUM(I3414,I3417,I3420,I3423,I3412,I3419)</f>
        <v>355000</v>
      </c>
      <c r="J3411" s="12">
        <f t="shared" ref="J3411" si="5340">SUM(J3414,J3417,J3420,J3423,J3412,J3419)</f>
        <v>539200</v>
      </c>
      <c r="K3411" s="12">
        <f t="shared" ref="K3411" si="5341">SUM(K3414,K3417,K3420,K3423,K3412,K3419)</f>
        <v>0</v>
      </c>
      <c r="L3411" s="12">
        <f t="shared" ref="L3411" si="5342">SUM(L3414,L3417,L3420,L3423,L3412,L3419)</f>
        <v>0</v>
      </c>
      <c r="M3411" s="12">
        <f t="shared" ref="M3411" si="5343">SUM(M3414,M3417,M3420,M3423,M3412,M3419)</f>
        <v>0</v>
      </c>
      <c r="N3411" s="12">
        <f t="shared" ref="N3411:P3411" si="5344">SUM(N3414,N3417,N3420,N3423,N3412,N3419)</f>
        <v>0</v>
      </c>
      <c r="O3411" s="12">
        <f t="shared" ref="O3411" si="5345">SUM(O3414,O3417,O3420,O3423,O3412,O3419)</f>
        <v>894200</v>
      </c>
      <c r="P3411" s="12">
        <f t="shared" si="5344"/>
        <v>0</v>
      </c>
      <c r="Q3411" s="12">
        <f t="shared" ref="Q3411" si="5346">SUM(Q3414,Q3417,Q3420,Q3423,Q3412,Q3419)</f>
        <v>0</v>
      </c>
      <c r="R3411" s="12">
        <f t="shared" ref="R3411" si="5347">SUM(R3414,R3417,R3420,R3423,R3412,R3419)</f>
        <v>539200</v>
      </c>
      <c r="S3411" s="12">
        <f t="shared" ref="S3411" si="5348">SUM(S3414,S3417,S3420,S3423,S3412,S3419)</f>
        <v>0</v>
      </c>
      <c r="T3411" s="12">
        <f t="shared" ref="T3411" si="5349">SUM(T3414,T3417,T3420,T3423,T3412,T3419)</f>
        <v>0</v>
      </c>
      <c r="U3411" s="12">
        <f t="shared" ref="U3411" si="5350">SUM(U3414,U3417,U3420,U3423,U3412,U3419)</f>
        <v>0</v>
      </c>
      <c r="V3411" s="12">
        <f t="shared" ref="V3411" si="5351">SUM(V3414,V3417,V3420,V3423,V3412,V3419)</f>
        <v>0</v>
      </c>
      <c r="W3411" s="12">
        <f t="shared" ref="W3411" si="5352">SUM(W3414,W3417,W3420,W3423,W3412,W3419)</f>
        <v>0</v>
      </c>
      <c r="X3411" s="12">
        <f t="shared" ref="X3411" si="5353">SUM(X3414,X3417,X3420,X3423,X3412,X3419)</f>
        <v>0</v>
      </c>
      <c r="Y3411" s="12">
        <f t="shared" ref="Y3411" si="5354">SUM(Y3414,Y3417,Y3420,Y3423,Y3412,Y3419)</f>
        <v>0</v>
      </c>
      <c r="Z3411" s="12">
        <f t="shared" ref="Z3411" si="5355">SUM(Z3414,Z3417,Z3420,Z3423,Z3412,Z3419)</f>
        <v>0</v>
      </c>
      <c r="AA3411" s="12">
        <f t="shared" ref="AA3411" si="5356">SUM(AA3414,AA3417,AA3420,AA3423,AA3412,AA3419)</f>
        <v>0</v>
      </c>
      <c r="AB3411" s="12">
        <v>539200</v>
      </c>
      <c r="AC3411" s="12">
        <v>355000</v>
      </c>
      <c r="AD3411" s="12">
        <f t="shared" ref="AD3411" si="5357">SUM(AD3414,AD3417,AD3420,AD3423,AD3412,AD3419)</f>
        <v>1000</v>
      </c>
      <c r="AE3411" s="12">
        <f t="shared" ref="AE3411" si="5358">SUM(AE3414,AE3417,AE3420,AE3423,AE3412,AE3419)</f>
        <v>0</v>
      </c>
      <c r="AF3411" s="12">
        <f t="shared" ref="AF3411" si="5359">SUM(AF3414,AF3417,AF3420,AF3423,AF3412,AF3419)</f>
        <v>0</v>
      </c>
      <c r="AG3411" s="12">
        <f t="shared" ref="AG3411" si="5360">SUM(AG3414,AG3417,AG3420,AG3423,AG3412,AG3419)</f>
        <v>0</v>
      </c>
      <c r="AH3411" s="12">
        <f t="shared" ref="AH3411" si="5361">SUM(AH3414,AH3417,AH3420,AH3423,AH3412,AH3419)</f>
        <v>0</v>
      </c>
      <c r="AI3411" s="12">
        <f t="shared" ref="AI3411:AK3411" si="5362">SUM(AI3414,AI3417,AI3420,AI3423,AI3412,AI3419)</f>
        <v>0</v>
      </c>
      <c r="AJ3411" s="12">
        <f t="shared" ref="AJ3411" si="5363">SUM(AJ3414,AJ3417,AJ3420,AJ3423,AJ3412,AJ3419)</f>
        <v>1000</v>
      </c>
      <c r="AK3411" s="12">
        <f t="shared" si="5362"/>
        <v>0</v>
      </c>
      <c r="AL3411" s="12">
        <f t="shared" ref="AL3411" si="5364">SUM(AL3414,AL3417,AL3420,AL3423,AL3412,AL3419)</f>
        <v>0</v>
      </c>
      <c r="AM3411" s="12">
        <f t="shared" ref="AM3411" si="5365">SUM(AM3414,AM3417,AM3420,AM3423,AM3412,AM3419)</f>
        <v>0</v>
      </c>
      <c r="AN3411" s="12">
        <f t="shared" ref="AN3411" si="5366">SUM(AN3414,AN3417,AN3420,AN3423,AN3412,AN3419)</f>
        <v>0</v>
      </c>
      <c r="AO3411" s="12">
        <f t="shared" ref="AO3411" si="5367">SUM(AO3414,AO3417,AO3420,AO3423,AO3412,AO3419)</f>
        <v>0</v>
      </c>
      <c r="AP3411" s="12">
        <f t="shared" ref="AP3411" si="5368">SUM(AP3414,AP3417,AP3420,AP3423,AP3412,AP3419)</f>
        <v>0</v>
      </c>
      <c r="AQ3411" s="12">
        <f t="shared" ref="AQ3411" si="5369">SUM(AQ3414,AQ3417,AQ3420,AQ3423,AQ3412,AQ3419)</f>
        <v>0</v>
      </c>
      <c r="AR3411" s="12">
        <f t="shared" ref="AR3411" si="5370">SUM(AR3414,AR3417,AR3420,AR3423,AR3412,AR3419)</f>
        <v>0</v>
      </c>
      <c r="AS3411" s="12">
        <f t="shared" ref="AS3411" si="5371">SUM(AS3414,AS3417,AS3420,AS3423,AS3412,AS3419)</f>
        <v>0</v>
      </c>
      <c r="AT3411" s="12">
        <f t="shared" ref="AT3411" si="5372">SUM(AT3414,AT3417,AT3420,AT3423,AT3412,AT3419)</f>
        <v>0</v>
      </c>
      <c r="AU3411" s="12">
        <f t="shared" ref="AU3411" si="5373">SUM(AU3414,AU3417,AU3420,AU3423,AU3412,AU3419)</f>
        <v>0</v>
      </c>
      <c r="AV3411" s="12">
        <f t="shared" ref="AV3411" si="5374">SUM(AV3414,AV3417,AV3420,AV3423,AV3412,AV3419)</f>
        <v>0</v>
      </c>
      <c r="AW3411" s="12">
        <v>0</v>
      </c>
      <c r="AX3411" s="12">
        <v>1000</v>
      </c>
      <c r="AY3411" s="12">
        <f t="shared" ref="AY3411" si="5375">SUM(AY3414,AY3417,AY3420,AY3423,AY3412,AY3419)</f>
        <v>175000</v>
      </c>
      <c r="AZ3411" s="12">
        <f t="shared" ref="AZ3411" si="5376">SUM(AZ3414,AZ3417,AZ3420,AZ3423,AZ3412,AZ3419)</f>
        <v>1500000</v>
      </c>
      <c r="BA3411" s="12">
        <f t="shared" ref="BA3411" si="5377">SUM(BA3414,BA3417,BA3420,BA3423,BA3412,BA3419)</f>
        <v>0</v>
      </c>
      <c r="BB3411" s="12">
        <f t="shared" ref="BB3411" si="5378">SUM(BB3414,BB3417,BB3420,BB3423,BB3412,BB3419)</f>
        <v>0</v>
      </c>
      <c r="BC3411" s="12">
        <f t="shared" ref="BC3411" si="5379">SUM(BC3414,BC3417,BC3420,BC3423,BC3412,BC3419)</f>
        <v>0</v>
      </c>
      <c r="BD3411" s="12">
        <f t="shared" ref="BD3411:BF3411" si="5380">SUM(BD3414,BD3417,BD3420,BD3423,BD3412,BD3419)</f>
        <v>0</v>
      </c>
      <c r="BE3411" s="12">
        <f t="shared" ref="BE3411" si="5381">SUM(BE3414,BE3417,BE3420,BE3423,BE3412,BE3419)</f>
        <v>1675000</v>
      </c>
      <c r="BF3411" s="12">
        <f t="shared" si="5380"/>
        <v>0</v>
      </c>
      <c r="BG3411" s="12">
        <f t="shared" ref="BG3411" si="5382">SUM(BG3414,BG3417,BG3420,BG3423,BG3412,BG3419)</f>
        <v>0</v>
      </c>
      <c r="BH3411" s="12">
        <f t="shared" ref="BH3411" si="5383">SUM(BH3414,BH3417,BH3420,BH3423,BH3412,BH3419)</f>
        <v>1500000</v>
      </c>
      <c r="BI3411" s="12">
        <f t="shared" ref="BI3411" si="5384">SUM(BI3414,BI3417,BI3420,BI3423,BI3412,BI3419)</f>
        <v>0</v>
      </c>
      <c r="BJ3411" s="12">
        <f t="shared" ref="BJ3411" si="5385">SUM(BJ3414,BJ3417,BJ3420,BJ3423,BJ3412,BJ3419)</f>
        <v>0</v>
      </c>
      <c r="BK3411" s="12">
        <f t="shared" ref="BK3411" si="5386">SUM(BK3414,BK3417,BK3420,BK3423,BK3412,BK3419)</f>
        <v>0</v>
      </c>
      <c r="BL3411" s="12">
        <f t="shared" ref="BL3411" si="5387">SUM(BL3414,BL3417,BL3420,BL3423,BL3412,BL3419)</f>
        <v>0</v>
      </c>
      <c r="BM3411" s="12">
        <f t="shared" ref="BM3411" si="5388">SUM(BM3414,BM3417,BM3420,BM3423,BM3412,BM3419)</f>
        <v>0</v>
      </c>
      <c r="BN3411" s="12">
        <f t="shared" ref="BN3411" si="5389">SUM(BN3414,BN3417,BN3420,BN3423,BN3412,BN3419)</f>
        <v>0</v>
      </c>
      <c r="BO3411" s="12">
        <f t="shared" ref="BO3411" si="5390">SUM(BO3414,BO3417,BO3420,BO3423,BO3412,BO3419)</f>
        <v>0</v>
      </c>
      <c r="BP3411" s="12">
        <f t="shared" ref="BP3411" si="5391">SUM(BP3414,BP3417,BP3420,BP3423,BP3412,BP3419)</f>
        <v>0</v>
      </c>
      <c r="BQ3411" s="12">
        <f t="shared" ref="BQ3411" si="5392">SUM(BQ3414,BQ3417,BQ3420,BQ3423,BQ3412,BQ3419)</f>
        <v>0</v>
      </c>
      <c r="BR3411" s="12">
        <v>1500000</v>
      </c>
      <c r="BS3411" s="12">
        <v>175000</v>
      </c>
      <c r="BT3411" s="12" t="e">
        <f>IF(#REF!=0,"-",#REF!/#REF!*100)</f>
        <v>#REF!</v>
      </c>
    </row>
    <row r="3412" spans="1:72" x14ac:dyDescent="0.25">
      <c r="A3412" s="1" t="s">
        <v>1154</v>
      </c>
      <c r="B3412" s="1" t="s">
        <v>56</v>
      </c>
      <c r="C3412" s="1" t="s">
        <v>12</v>
      </c>
      <c r="D3412" s="105" t="s">
        <v>1190</v>
      </c>
      <c r="E3412" s="105" t="s">
        <v>1688</v>
      </c>
      <c r="F3412" s="101"/>
      <c r="G3412" s="2"/>
      <c r="H3412" s="2" t="s">
        <v>1689</v>
      </c>
      <c r="I3412" s="12">
        <f t="shared" ref="I3412" si="5393">SUM(I3413)</f>
        <v>0</v>
      </c>
      <c r="J3412" s="12">
        <f t="shared" ref="J3412" si="5394">SUM(J3413)</f>
        <v>53000</v>
      </c>
      <c r="K3412" s="12">
        <f t="shared" ref="K3412" si="5395">SUM(K3413)</f>
        <v>0</v>
      </c>
      <c r="L3412" s="12">
        <f t="shared" ref="L3412" si="5396">SUM(L3413)</f>
        <v>0</v>
      </c>
      <c r="M3412" s="12">
        <f t="shared" ref="M3412" si="5397">SUM(M3413)</f>
        <v>0</v>
      </c>
      <c r="N3412" s="12">
        <f t="shared" ref="N3412:P3412" si="5398">SUM(N3413)</f>
        <v>0</v>
      </c>
      <c r="O3412" s="12">
        <f>SUM(O3413)</f>
        <v>53000</v>
      </c>
      <c r="P3412" s="12">
        <f t="shared" si="5398"/>
        <v>0</v>
      </c>
      <c r="Q3412" s="12">
        <f t="shared" ref="Q3412" si="5399">SUM(Q3413)</f>
        <v>0</v>
      </c>
      <c r="R3412" s="12">
        <f t="shared" ref="R3412" si="5400">SUM(R3413)</f>
        <v>53000</v>
      </c>
      <c r="S3412" s="12">
        <f t="shared" ref="S3412" si="5401">SUM(S3413)</f>
        <v>0</v>
      </c>
      <c r="T3412" s="12">
        <f t="shared" ref="T3412" si="5402">SUM(T3413)</f>
        <v>0</v>
      </c>
      <c r="U3412" s="12">
        <f t="shared" ref="U3412" si="5403">SUM(U3413)</f>
        <v>0</v>
      </c>
      <c r="V3412" s="12">
        <f t="shared" ref="V3412" si="5404">SUM(V3413)</f>
        <v>0</v>
      </c>
      <c r="W3412" s="12">
        <f t="shared" ref="W3412" si="5405">SUM(W3413)</f>
        <v>0</v>
      </c>
      <c r="X3412" s="12">
        <f t="shared" ref="X3412" si="5406">SUM(X3413)</f>
        <v>0</v>
      </c>
      <c r="Y3412" s="12">
        <f t="shared" ref="Y3412" si="5407">SUM(Y3413)</f>
        <v>0</v>
      </c>
      <c r="Z3412" s="12">
        <f t="shared" ref="Z3412" si="5408">SUM(Z3413)</f>
        <v>0</v>
      </c>
      <c r="AA3412" s="12">
        <f t="shared" ref="AA3412" si="5409">SUM(AA3413)</f>
        <v>0</v>
      </c>
      <c r="AB3412" s="12">
        <v>53000</v>
      </c>
      <c r="AC3412" s="12">
        <v>0</v>
      </c>
      <c r="AD3412" s="12">
        <f t="shared" ref="AD3412" si="5410">SUM(AD3413)</f>
        <v>0</v>
      </c>
      <c r="AE3412" s="12">
        <f t="shared" ref="AE3412" si="5411">SUM(AE3413)</f>
        <v>0</v>
      </c>
      <c r="AF3412" s="12">
        <f t="shared" ref="AF3412" si="5412">SUM(AF3413)</f>
        <v>0</v>
      </c>
      <c r="AG3412" s="12">
        <f t="shared" ref="AG3412" si="5413">SUM(AG3413)</f>
        <v>0</v>
      </c>
      <c r="AH3412" s="12">
        <f t="shared" ref="AH3412" si="5414">SUM(AH3413)</f>
        <v>0</v>
      </c>
      <c r="AI3412" s="12">
        <f t="shared" ref="AI3412:AK3412" si="5415">SUM(AI3413)</f>
        <v>0</v>
      </c>
      <c r="AJ3412" s="12">
        <f t="shared" ref="AJ3412" si="5416">SUM(AJ3413)</f>
        <v>0</v>
      </c>
      <c r="AK3412" s="12">
        <f t="shared" si="5415"/>
        <v>0</v>
      </c>
      <c r="AL3412" s="12">
        <f t="shared" ref="AL3412" si="5417">SUM(AL3413)</f>
        <v>0</v>
      </c>
      <c r="AM3412" s="12">
        <f t="shared" ref="AM3412" si="5418">SUM(AM3413)</f>
        <v>0</v>
      </c>
      <c r="AN3412" s="12">
        <f t="shared" ref="AN3412" si="5419">SUM(AN3413)</f>
        <v>0</v>
      </c>
      <c r="AO3412" s="12">
        <f t="shared" ref="AO3412" si="5420">SUM(AO3413)</f>
        <v>0</v>
      </c>
      <c r="AP3412" s="12">
        <f t="shared" ref="AP3412" si="5421">SUM(AP3413)</f>
        <v>0</v>
      </c>
      <c r="AQ3412" s="12">
        <f t="shared" ref="AQ3412" si="5422">SUM(AQ3413)</f>
        <v>0</v>
      </c>
      <c r="AR3412" s="12">
        <f t="shared" ref="AR3412" si="5423">SUM(AR3413)</f>
        <v>0</v>
      </c>
      <c r="AS3412" s="12">
        <f t="shared" ref="AS3412" si="5424">SUM(AS3413)</f>
        <v>0</v>
      </c>
      <c r="AT3412" s="12">
        <f t="shared" ref="AT3412" si="5425">SUM(AT3413)</f>
        <v>0</v>
      </c>
      <c r="AU3412" s="12">
        <f t="shared" ref="AU3412" si="5426">SUM(AU3413)</f>
        <v>0</v>
      </c>
      <c r="AV3412" s="12">
        <f t="shared" ref="AV3412" si="5427">SUM(AV3413)</f>
        <v>0</v>
      </c>
      <c r="AW3412" s="12">
        <v>0</v>
      </c>
      <c r="AX3412" s="12">
        <v>0</v>
      </c>
      <c r="AY3412" s="12">
        <f t="shared" ref="AY3412" si="5428">SUM(AY3413)</f>
        <v>0</v>
      </c>
      <c r="AZ3412" s="12">
        <f t="shared" ref="AZ3412" si="5429">SUM(AZ3413)</f>
        <v>0</v>
      </c>
      <c r="BA3412" s="12">
        <f t="shared" ref="BA3412" si="5430">SUM(BA3413)</f>
        <v>0</v>
      </c>
      <c r="BB3412" s="12">
        <f t="shared" ref="BB3412" si="5431">SUM(BB3413)</f>
        <v>0</v>
      </c>
      <c r="BC3412" s="12">
        <f t="shared" ref="BC3412" si="5432">SUM(BC3413)</f>
        <v>0</v>
      </c>
      <c r="BD3412" s="12">
        <f t="shared" ref="BD3412:BF3412" si="5433">SUM(BD3413)</f>
        <v>0</v>
      </c>
      <c r="BE3412" s="12">
        <f>SUM(BE3413)</f>
        <v>0</v>
      </c>
      <c r="BF3412" s="12">
        <f t="shared" si="5433"/>
        <v>0</v>
      </c>
      <c r="BG3412" s="12">
        <f t="shared" ref="BG3412" si="5434">SUM(BG3413)</f>
        <v>0</v>
      </c>
      <c r="BH3412" s="12">
        <f t="shared" ref="BH3412" si="5435">SUM(BH3413)</f>
        <v>0</v>
      </c>
      <c r="BI3412" s="12">
        <f t="shared" ref="BI3412" si="5436">SUM(BI3413)</f>
        <v>0</v>
      </c>
      <c r="BJ3412" s="12">
        <f t="shared" ref="BJ3412" si="5437">SUM(BJ3413)</f>
        <v>0</v>
      </c>
      <c r="BK3412" s="12">
        <f t="shared" ref="BK3412" si="5438">SUM(BK3413)</f>
        <v>0</v>
      </c>
      <c r="BL3412" s="12">
        <f t="shared" ref="BL3412" si="5439">SUM(BL3413)</f>
        <v>0</v>
      </c>
      <c r="BM3412" s="12">
        <f t="shared" ref="BM3412" si="5440">SUM(BM3413)</f>
        <v>0</v>
      </c>
      <c r="BN3412" s="12">
        <f t="shared" ref="BN3412" si="5441">SUM(BN3413)</f>
        <v>0</v>
      </c>
      <c r="BO3412" s="12">
        <f t="shared" ref="BO3412" si="5442">SUM(BO3413)</f>
        <v>0</v>
      </c>
      <c r="BP3412" s="12">
        <f t="shared" ref="BP3412" si="5443">SUM(BP3413)</f>
        <v>0</v>
      </c>
      <c r="BQ3412" s="12">
        <f t="shared" ref="BQ3412" si="5444">SUM(BQ3413)</f>
        <v>0</v>
      </c>
      <c r="BR3412" s="12">
        <v>0</v>
      </c>
      <c r="BS3412" s="12">
        <v>0</v>
      </c>
      <c r="BT3412" s="12"/>
    </row>
    <row r="3413" spans="1:72" x14ac:dyDescent="0.25">
      <c r="A3413" s="128">
        <v>35</v>
      </c>
      <c r="B3413" s="128" t="s">
        <v>56</v>
      </c>
      <c r="C3413" s="128" t="s">
        <v>12</v>
      </c>
      <c r="D3413" s="131" t="s">
        <v>1190</v>
      </c>
      <c r="E3413" s="113" t="s">
        <v>1686</v>
      </c>
      <c r="F3413" s="131"/>
      <c r="G3413" s="98" t="s">
        <v>1663</v>
      </c>
      <c r="H3413" s="13" t="s">
        <v>1690</v>
      </c>
      <c r="I3413" s="14"/>
      <c r="J3413" s="14">
        <v>53000</v>
      </c>
      <c r="K3413" s="14"/>
      <c r="L3413" s="14"/>
      <c r="M3413" s="14"/>
      <c r="N3413" s="14"/>
      <c r="O3413" s="14">
        <f>I3413+J3413+K3413+L3413+M3413+N3413</f>
        <v>53000</v>
      </c>
      <c r="P3413" s="14"/>
      <c r="Q3413" s="14"/>
      <c r="R3413" s="14">
        <v>53000</v>
      </c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>
        <v>53000</v>
      </c>
      <c r="AC3413" s="14">
        <v>0</v>
      </c>
      <c r="AD3413" s="14"/>
      <c r="AE3413" s="14"/>
      <c r="AF3413" s="14"/>
      <c r="AG3413" s="14"/>
      <c r="AH3413" s="14"/>
      <c r="AI3413" s="14"/>
      <c r="AJ3413" s="14">
        <f>AD3413+AE3413+AF3413+AG3413+AH3413+AI3413</f>
        <v>0</v>
      </c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2">
        <v>0</v>
      </c>
      <c r="AX3413" s="12">
        <v>0</v>
      </c>
      <c r="AY3413" s="14"/>
      <c r="AZ3413" s="14"/>
      <c r="BA3413" s="14"/>
      <c r="BB3413" s="14"/>
      <c r="BC3413" s="14"/>
      <c r="BD3413" s="14"/>
      <c r="BE3413" s="14">
        <f>AY3413+AZ3413+BA3413+BB3413+BC3413+BD3413</f>
        <v>0</v>
      </c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>
        <v>0</v>
      </c>
      <c r="BS3413" s="14">
        <v>0</v>
      </c>
      <c r="BT3413" s="14"/>
    </row>
    <row r="3414" spans="1:72" x14ac:dyDescent="0.25">
      <c r="A3414" s="1" t="s">
        <v>1154</v>
      </c>
      <c r="B3414" s="1" t="s">
        <v>56</v>
      </c>
      <c r="C3414" s="1" t="s">
        <v>12</v>
      </c>
      <c r="D3414" s="105" t="s">
        <v>1190</v>
      </c>
      <c r="E3414" s="105" t="s">
        <v>119</v>
      </c>
      <c r="F3414" s="102" t="s">
        <v>0</v>
      </c>
      <c r="G3414" s="13" t="s">
        <v>0</v>
      </c>
      <c r="H3414" s="2" t="s">
        <v>120</v>
      </c>
      <c r="I3414" s="12">
        <f t="shared" ref="I3414:AA3414" si="5445">SUM(I3416,I3415)</f>
        <v>0</v>
      </c>
      <c r="J3414" s="12">
        <f t="shared" si="5445"/>
        <v>100</v>
      </c>
      <c r="K3414" s="12">
        <f t="shared" si="5445"/>
        <v>0</v>
      </c>
      <c r="L3414" s="12">
        <f t="shared" si="5445"/>
        <v>0</v>
      </c>
      <c r="M3414" s="12">
        <f t="shared" si="5445"/>
        <v>0</v>
      </c>
      <c r="N3414" s="12">
        <f t="shared" si="5445"/>
        <v>0</v>
      </c>
      <c r="O3414" s="12">
        <f t="shared" si="5445"/>
        <v>100</v>
      </c>
      <c r="P3414" s="12">
        <f t="shared" si="5445"/>
        <v>0</v>
      </c>
      <c r="Q3414" s="12">
        <f t="shared" si="5445"/>
        <v>0</v>
      </c>
      <c r="R3414" s="12">
        <f t="shared" si="5445"/>
        <v>100</v>
      </c>
      <c r="S3414" s="12">
        <f t="shared" si="5445"/>
        <v>0</v>
      </c>
      <c r="T3414" s="12">
        <f t="shared" si="5445"/>
        <v>0</v>
      </c>
      <c r="U3414" s="12">
        <f t="shared" si="5445"/>
        <v>0</v>
      </c>
      <c r="V3414" s="12">
        <f t="shared" si="5445"/>
        <v>0</v>
      </c>
      <c r="W3414" s="12">
        <f t="shared" si="5445"/>
        <v>0</v>
      </c>
      <c r="X3414" s="12">
        <f t="shared" si="5445"/>
        <v>0</v>
      </c>
      <c r="Y3414" s="12">
        <f t="shared" si="5445"/>
        <v>0</v>
      </c>
      <c r="Z3414" s="12">
        <f t="shared" si="5445"/>
        <v>0</v>
      </c>
      <c r="AA3414" s="12">
        <f t="shared" si="5445"/>
        <v>0</v>
      </c>
      <c r="AB3414" s="12">
        <v>100</v>
      </c>
      <c r="AC3414" s="12">
        <v>0</v>
      </c>
      <c r="AD3414" s="12">
        <f t="shared" ref="AD3414:AV3414" si="5446">SUM(AD3416,AD3415)</f>
        <v>0</v>
      </c>
      <c r="AE3414" s="12">
        <f t="shared" si="5446"/>
        <v>0</v>
      </c>
      <c r="AF3414" s="12">
        <f t="shared" si="5446"/>
        <v>0</v>
      </c>
      <c r="AG3414" s="12">
        <f t="shared" si="5446"/>
        <v>0</v>
      </c>
      <c r="AH3414" s="12">
        <f t="shared" si="5446"/>
        <v>0</v>
      </c>
      <c r="AI3414" s="12">
        <f t="shared" si="5446"/>
        <v>0</v>
      </c>
      <c r="AJ3414" s="12">
        <f t="shared" si="5446"/>
        <v>0</v>
      </c>
      <c r="AK3414" s="12">
        <f t="shared" si="5446"/>
        <v>0</v>
      </c>
      <c r="AL3414" s="12">
        <f t="shared" si="5446"/>
        <v>0</v>
      </c>
      <c r="AM3414" s="12">
        <f t="shared" si="5446"/>
        <v>0</v>
      </c>
      <c r="AN3414" s="12">
        <f t="shared" si="5446"/>
        <v>0</v>
      </c>
      <c r="AO3414" s="12">
        <f t="shared" si="5446"/>
        <v>0</v>
      </c>
      <c r="AP3414" s="12">
        <f t="shared" si="5446"/>
        <v>0</v>
      </c>
      <c r="AQ3414" s="12">
        <f t="shared" si="5446"/>
        <v>0</v>
      </c>
      <c r="AR3414" s="12">
        <f t="shared" si="5446"/>
        <v>0</v>
      </c>
      <c r="AS3414" s="12">
        <f t="shared" si="5446"/>
        <v>0</v>
      </c>
      <c r="AT3414" s="12">
        <f t="shared" si="5446"/>
        <v>0</v>
      </c>
      <c r="AU3414" s="12">
        <f t="shared" si="5446"/>
        <v>0</v>
      </c>
      <c r="AV3414" s="12">
        <f t="shared" si="5446"/>
        <v>0</v>
      </c>
      <c r="AW3414" s="12">
        <v>0</v>
      </c>
      <c r="AX3414" s="12">
        <v>0</v>
      </c>
      <c r="AY3414" s="12">
        <f t="shared" ref="AY3414:BQ3414" si="5447">SUM(AY3416,AY3415)</f>
        <v>0</v>
      </c>
      <c r="AZ3414" s="12">
        <f t="shared" si="5447"/>
        <v>0</v>
      </c>
      <c r="BA3414" s="12">
        <f t="shared" si="5447"/>
        <v>0</v>
      </c>
      <c r="BB3414" s="12">
        <f t="shared" si="5447"/>
        <v>0</v>
      </c>
      <c r="BC3414" s="12">
        <f t="shared" si="5447"/>
        <v>0</v>
      </c>
      <c r="BD3414" s="12">
        <f t="shared" si="5447"/>
        <v>0</v>
      </c>
      <c r="BE3414" s="12">
        <f t="shared" si="5447"/>
        <v>0</v>
      </c>
      <c r="BF3414" s="12">
        <f t="shared" si="5447"/>
        <v>0</v>
      </c>
      <c r="BG3414" s="12">
        <f t="shared" si="5447"/>
        <v>0</v>
      </c>
      <c r="BH3414" s="12">
        <f t="shared" si="5447"/>
        <v>0</v>
      </c>
      <c r="BI3414" s="12">
        <f t="shared" si="5447"/>
        <v>0</v>
      </c>
      <c r="BJ3414" s="12">
        <f t="shared" si="5447"/>
        <v>0</v>
      </c>
      <c r="BK3414" s="12">
        <f t="shared" si="5447"/>
        <v>0</v>
      </c>
      <c r="BL3414" s="12">
        <f t="shared" si="5447"/>
        <v>0</v>
      </c>
      <c r="BM3414" s="12">
        <f t="shared" si="5447"/>
        <v>0</v>
      </c>
      <c r="BN3414" s="12">
        <f t="shared" si="5447"/>
        <v>0</v>
      </c>
      <c r="BO3414" s="12">
        <f t="shared" si="5447"/>
        <v>0</v>
      </c>
      <c r="BP3414" s="12">
        <f t="shared" si="5447"/>
        <v>0</v>
      </c>
      <c r="BQ3414" s="12">
        <f t="shared" si="5447"/>
        <v>0</v>
      </c>
      <c r="BR3414" s="12">
        <v>0</v>
      </c>
      <c r="BS3414" s="12">
        <v>0</v>
      </c>
      <c r="BT3414" s="12" t="e">
        <f>IF(#REF!=0,"-",#REF!/#REF!*100)</f>
        <v>#REF!</v>
      </c>
    </row>
    <row r="3415" spans="1:72" x14ac:dyDescent="0.25">
      <c r="A3415" s="4" t="s">
        <v>1154</v>
      </c>
      <c r="B3415" s="4" t="s">
        <v>56</v>
      </c>
      <c r="C3415" s="4" t="s">
        <v>12</v>
      </c>
      <c r="D3415" s="102" t="s">
        <v>1190</v>
      </c>
      <c r="E3415" s="113">
        <v>8212</v>
      </c>
      <c r="F3415" s="102"/>
      <c r="G3415" s="98" t="s">
        <v>1663</v>
      </c>
      <c r="H3415" s="13" t="s">
        <v>120</v>
      </c>
      <c r="I3415" s="14"/>
      <c r="J3415" s="14">
        <v>100</v>
      </c>
      <c r="K3415" s="14"/>
      <c r="L3415" s="14"/>
      <c r="M3415" s="14"/>
      <c r="N3415" s="14"/>
      <c r="O3415" s="14">
        <f>I3415+J3415+K3415+L3415+M3415+N3415</f>
        <v>100</v>
      </c>
      <c r="P3415" s="14"/>
      <c r="Q3415" s="14"/>
      <c r="R3415" s="14">
        <v>100</v>
      </c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>
        <v>100</v>
      </c>
      <c r="AC3415" s="14">
        <v>0</v>
      </c>
      <c r="AD3415" s="14"/>
      <c r="AE3415" s="14"/>
      <c r="AF3415" s="14"/>
      <c r="AG3415" s="14"/>
      <c r="AH3415" s="14"/>
      <c r="AI3415" s="14"/>
      <c r="AJ3415" s="14">
        <f>AD3415+AE3415+AF3415+AG3415+AH3415+AI3415</f>
        <v>0</v>
      </c>
      <c r="AK3415" s="14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4"/>
      <c r="AW3415" s="14">
        <v>0</v>
      </c>
      <c r="AX3415" s="14">
        <v>0</v>
      </c>
      <c r="AY3415" s="14"/>
      <c r="AZ3415" s="14"/>
      <c r="BA3415" s="14"/>
      <c r="BB3415" s="14"/>
      <c r="BC3415" s="14"/>
      <c r="BD3415" s="14"/>
      <c r="BE3415" s="14">
        <f>AY3415+AZ3415+BA3415+BB3415+BC3415+BD3415</f>
        <v>0</v>
      </c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>
        <v>0</v>
      </c>
      <c r="BS3415" s="14">
        <v>0</v>
      </c>
      <c r="BT3415" s="14"/>
    </row>
    <row r="3416" spans="1:72" ht="22.5" x14ac:dyDescent="0.25">
      <c r="A3416" s="4" t="s">
        <v>1154</v>
      </c>
      <c r="B3416" s="4" t="s">
        <v>56</v>
      </c>
      <c r="C3416" s="4" t="s">
        <v>12</v>
      </c>
      <c r="D3416" s="102" t="s">
        <v>1190</v>
      </c>
      <c r="E3416" s="113">
        <v>8212</v>
      </c>
      <c r="F3416" s="102" t="s">
        <v>1223</v>
      </c>
      <c r="G3416" s="98" t="s">
        <v>1663</v>
      </c>
      <c r="H3416" s="13" t="s">
        <v>1224</v>
      </c>
      <c r="I3416" s="14">
        <v>0</v>
      </c>
      <c r="J3416" s="14"/>
      <c r="K3416" s="14"/>
      <c r="L3416" s="14"/>
      <c r="M3416" s="14"/>
      <c r="N3416" s="14"/>
      <c r="O3416" s="14">
        <f>I3416+J3416+K3416+L3416+M3416+N3416</f>
        <v>0</v>
      </c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>
        <v>0</v>
      </c>
      <c r="AC3416" s="14">
        <v>0</v>
      </c>
      <c r="AD3416" s="14">
        <v>0</v>
      </c>
      <c r="AE3416" s="14"/>
      <c r="AF3416" s="14"/>
      <c r="AG3416" s="14"/>
      <c r="AH3416" s="14"/>
      <c r="AI3416" s="14"/>
      <c r="AJ3416" s="14">
        <f>AD3416+AE3416+AF3416+AG3416+AH3416+AI3416</f>
        <v>0</v>
      </c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>
        <v>0</v>
      </c>
      <c r="AX3416" s="14">
        <v>0</v>
      </c>
      <c r="AY3416" s="14">
        <v>0</v>
      </c>
      <c r="AZ3416" s="14"/>
      <c r="BA3416" s="14"/>
      <c r="BB3416" s="14"/>
      <c r="BC3416" s="14"/>
      <c r="BD3416" s="14"/>
      <c r="BE3416" s="14">
        <f>AY3416+AZ3416+BA3416+BB3416+BC3416+BD3416</f>
        <v>0</v>
      </c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>
        <v>0</v>
      </c>
      <c r="BS3416" s="14">
        <v>0</v>
      </c>
      <c r="BT3416" s="14" t="e">
        <f>IF(#REF!=0,"-",#REF!/#REF!*100)</f>
        <v>#REF!</v>
      </c>
    </row>
    <row r="3417" spans="1:72" x14ac:dyDescent="0.25">
      <c r="A3417" s="4" t="s">
        <v>1154</v>
      </c>
      <c r="B3417" s="4" t="s">
        <v>56</v>
      </c>
      <c r="C3417" s="4" t="s">
        <v>12</v>
      </c>
      <c r="D3417" s="102" t="s">
        <v>1190</v>
      </c>
      <c r="E3417" s="113">
        <v>8213</v>
      </c>
      <c r="F3417" s="102"/>
      <c r="G3417" s="98" t="s">
        <v>1663</v>
      </c>
      <c r="H3417" s="13" t="s">
        <v>51</v>
      </c>
      <c r="I3417" s="14">
        <v>205000</v>
      </c>
      <c r="J3417" s="14">
        <v>195000</v>
      </c>
      <c r="K3417" s="14"/>
      <c r="L3417" s="14"/>
      <c r="M3417" s="14"/>
      <c r="N3417" s="14"/>
      <c r="O3417" s="14">
        <f>I3417+J3417+K3417+L3417+M3417+N3417</f>
        <v>400000</v>
      </c>
      <c r="P3417" s="14"/>
      <c r="Q3417" s="14"/>
      <c r="R3417" s="14">
        <v>195000</v>
      </c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>
        <v>195000</v>
      </c>
      <c r="AC3417" s="14">
        <v>205000</v>
      </c>
      <c r="AD3417" s="14">
        <v>1000</v>
      </c>
      <c r="AE3417" s="14"/>
      <c r="AF3417" s="14"/>
      <c r="AG3417" s="14"/>
      <c r="AH3417" s="14"/>
      <c r="AI3417" s="14"/>
      <c r="AJ3417" s="14">
        <f t="shared" si="5281"/>
        <v>1000</v>
      </c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>
        <v>0</v>
      </c>
      <c r="AX3417" s="14">
        <v>1000</v>
      </c>
      <c r="AY3417" s="14">
        <v>140000</v>
      </c>
      <c r="AZ3417" s="14">
        <v>550000</v>
      </c>
      <c r="BA3417" s="14"/>
      <c r="BB3417" s="14"/>
      <c r="BC3417" s="14"/>
      <c r="BD3417" s="14"/>
      <c r="BE3417" s="14">
        <f>AY3417+AZ3417+BA3417+BB3417+BC3417+BD3417</f>
        <v>690000</v>
      </c>
      <c r="BF3417" s="14"/>
      <c r="BG3417" s="14"/>
      <c r="BH3417" s="14">
        <v>550000</v>
      </c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>
        <v>550000</v>
      </c>
      <c r="BS3417" s="14">
        <v>140000</v>
      </c>
      <c r="BT3417" s="14" t="e">
        <f>IF(#REF!=0,"-",#REF!/#REF!*100)</f>
        <v>#REF!</v>
      </c>
    </row>
    <row r="3418" spans="1:72" s="81" customFormat="1" x14ac:dyDescent="0.25">
      <c r="A3418" s="1" t="s">
        <v>1154</v>
      </c>
      <c r="B3418" s="1" t="s">
        <v>56</v>
      </c>
      <c r="C3418" s="1" t="s">
        <v>12</v>
      </c>
      <c r="D3418" s="105" t="s">
        <v>1190</v>
      </c>
      <c r="E3418" s="105" t="s">
        <v>1691</v>
      </c>
      <c r="F3418" s="105"/>
      <c r="G3418" s="101"/>
      <c r="H3418" s="2" t="s">
        <v>1693</v>
      </c>
      <c r="I3418" s="12">
        <f t="shared" ref="I3418" si="5448">SUM(I3419)</f>
        <v>0</v>
      </c>
      <c r="J3418" s="12">
        <f t="shared" ref="J3418" si="5449">SUM(J3419)</f>
        <v>100</v>
      </c>
      <c r="K3418" s="12">
        <f t="shared" ref="K3418" si="5450">SUM(K3419)</f>
        <v>0</v>
      </c>
      <c r="L3418" s="12">
        <f t="shared" ref="L3418" si="5451">SUM(L3419)</f>
        <v>0</v>
      </c>
      <c r="M3418" s="12">
        <f t="shared" ref="M3418" si="5452">SUM(M3419)</f>
        <v>0</v>
      </c>
      <c r="N3418" s="12">
        <f t="shared" ref="N3418:P3418" si="5453">SUM(N3419)</f>
        <v>0</v>
      </c>
      <c r="O3418" s="12">
        <f t="shared" ref="O3418" si="5454">SUM(O3419)</f>
        <v>100</v>
      </c>
      <c r="P3418" s="12">
        <f t="shared" si="5453"/>
        <v>0</v>
      </c>
      <c r="Q3418" s="12">
        <f t="shared" ref="Q3418" si="5455">SUM(Q3419)</f>
        <v>0</v>
      </c>
      <c r="R3418" s="12">
        <f t="shared" ref="R3418" si="5456">SUM(R3419)</f>
        <v>100</v>
      </c>
      <c r="S3418" s="12">
        <f t="shared" ref="S3418" si="5457">SUM(S3419)</f>
        <v>0</v>
      </c>
      <c r="T3418" s="12">
        <f t="shared" ref="T3418" si="5458">SUM(T3419)</f>
        <v>0</v>
      </c>
      <c r="U3418" s="12">
        <f t="shared" ref="U3418" si="5459">SUM(U3419)</f>
        <v>0</v>
      </c>
      <c r="V3418" s="12">
        <f t="shared" ref="V3418" si="5460">SUM(V3419)</f>
        <v>0</v>
      </c>
      <c r="W3418" s="12">
        <f t="shared" ref="W3418" si="5461">SUM(W3419)</f>
        <v>0</v>
      </c>
      <c r="X3418" s="12">
        <f t="shared" ref="X3418" si="5462">SUM(X3419)</f>
        <v>0</v>
      </c>
      <c r="Y3418" s="12">
        <f t="shared" ref="Y3418" si="5463">SUM(Y3419)</f>
        <v>0</v>
      </c>
      <c r="Z3418" s="12">
        <f t="shared" ref="Z3418" si="5464">SUM(Z3419)</f>
        <v>0</v>
      </c>
      <c r="AA3418" s="12">
        <f t="shared" ref="AA3418" si="5465">SUM(AA3419)</f>
        <v>0</v>
      </c>
      <c r="AB3418" s="14">
        <v>100</v>
      </c>
      <c r="AC3418" s="14">
        <v>0</v>
      </c>
      <c r="AD3418" s="12">
        <f t="shared" ref="AD3418" si="5466">SUM(AD3419)</f>
        <v>0</v>
      </c>
      <c r="AE3418" s="12">
        <f t="shared" ref="AE3418" si="5467">SUM(AE3419)</f>
        <v>0</v>
      </c>
      <c r="AF3418" s="12">
        <f t="shared" ref="AF3418" si="5468">SUM(AF3419)</f>
        <v>0</v>
      </c>
      <c r="AG3418" s="12">
        <f t="shared" ref="AG3418" si="5469">SUM(AG3419)</f>
        <v>0</v>
      </c>
      <c r="AH3418" s="12">
        <f t="shared" ref="AH3418" si="5470">SUM(AH3419)</f>
        <v>0</v>
      </c>
      <c r="AI3418" s="12">
        <f t="shared" ref="AI3418:AK3418" si="5471">SUM(AI3419)</f>
        <v>0</v>
      </c>
      <c r="AJ3418" s="12">
        <f t="shared" ref="AJ3418" si="5472">SUM(AJ3419)</f>
        <v>0</v>
      </c>
      <c r="AK3418" s="12">
        <f t="shared" si="5471"/>
        <v>0</v>
      </c>
      <c r="AL3418" s="12">
        <f t="shared" ref="AL3418" si="5473">SUM(AL3419)</f>
        <v>0</v>
      </c>
      <c r="AM3418" s="12">
        <f t="shared" ref="AM3418" si="5474">SUM(AM3419)</f>
        <v>0</v>
      </c>
      <c r="AN3418" s="12">
        <f t="shared" ref="AN3418" si="5475">SUM(AN3419)</f>
        <v>0</v>
      </c>
      <c r="AO3418" s="12">
        <f t="shared" ref="AO3418" si="5476">SUM(AO3419)</f>
        <v>0</v>
      </c>
      <c r="AP3418" s="12">
        <f t="shared" ref="AP3418" si="5477">SUM(AP3419)</f>
        <v>0</v>
      </c>
      <c r="AQ3418" s="12">
        <f t="shared" ref="AQ3418" si="5478">SUM(AQ3419)</f>
        <v>0</v>
      </c>
      <c r="AR3418" s="12">
        <f t="shared" ref="AR3418" si="5479">SUM(AR3419)</f>
        <v>0</v>
      </c>
      <c r="AS3418" s="12">
        <f t="shared" ref="AS3418" si="5480">SUM(AS3419)</f>
        <v>0</v>
      </c>
      <c r="AT3418" s="12">
        <f t="shared" ref="AT3418" si="5481">SUM(AT3419)</f>
        <v>0</v>
      </c>
      <c r="AU3418" s="12">
        <f t="shared" ref="AU3418" si="5482">SUM(AU3419)</f>
        <v>0</v>
      </c>
      <c r="AV3418" s="12">
        <f t="shared" ref="AV3418" si="5483">SUM(AV3419)</f>
        <v>0</v>
      </c>
      <c r="AW3418" s="14">
        <v>0</v>
      </c>
      <c r="AX3418" s="14">
        <v>0</v>
      </c>
      <c r="AY3418" s="12">
        <f t="shared" ref="AY3418" si="5484">SUM(AY3419)</f>
        <v>0</v>
      </c>
      <c r="AZ3418" s="12">
        <f t="shared" ref="AZ3418" si="5485">SUM(AZ3419)</f>
        <v>0</v>
      </c>
      <c r="BA3418" s="12">
        <f t="shared" ref="BA3418" si="5486">SUM(BA3419)</f>
        <v>0</v>
      </c>
      <c r="BB3418" s="12">
        <f t="shared" ref="BB3418" si="5487">SUM(BB3419)</f>
        <v>0</v>
      </c>
      <c r="BC3418" s="12">
        <f t="shared" ref="BC3418" si="5488">SUM(BC3419)</f>
        <v>0</v>
      </c>
      <c r="BD3418" s="12">
        <f t="shared" ref="BD3418:BF3418" si="5489">SUM(BD3419)</f>
        <v>0</v>
      </c>
      <c r="BE3418" s="12">
        <f t="shared" ref="BE3418" si="5490">SUM(BE3419)</f>
        <v>0</v>
      </c>
      <c r="BF3418" s="12">
        <f t="shared" si="5489"/>
        <v>0</v>
      </c>
      <c r="BG3418" s="12">
        <f t="shared" ref="BG3418" si="5491">SUM(BG3419)</f>
        <v>0</v>
      </c>
      <c r="BH3418" s="12">
        <f t="shared" ref="BH3418" si="5492">SUM(BH3419)</f>
        <v>0</v>
      </c>
      <c r="BI3418" s="12">
        <f t="shared" ref="BI3418" si="5493">SUM(BI3419)</f>
        <v>0</v>
      </c>
      <c r="BJ3418" s="12">
        <f t="shared" ref="BJ3418" si="5494">SUM(BJ3419)</f>
        <v>0</v>
      </c>
      <c r="BK3418" s="12">
        <f t="shared" ref="BK3418" si="5495">SUM(BK3419)</f>
        <v>0</v>
      </c>
      <c r="BL3418" s="12">
        <f t="shared" ref="BL3418" si="5496">SUM(BL3419)</f>
        <v>0</v>
      </c>
      <c r="BM3418" s="12">
        <f t="shared" ref="BM3418" si="5497">SUM(BM3419)</f>
        <v>0</v>
      </c>
      <c r="BN3418" s="12">
        <f t="shared" ref="BN3418" si="5498">SUM(BN3419)</f>
        <v>0</v>
      </c>
      <c r="BO3418" s="12">
        <f t="shared" ref="BO3418" si="5499">SUM(BO3419)</f>
        <v>0</v>
      </c>
      <c r="BP3418" s="12">
        <f t="shared" ref="BP3418" si="5500">SUM(BP3419)</f>
        <v>0</v>
      </c>
      <c r="BQ3418" s="12">
        <f t="shared" ref="BQ3418" si="5501">SUM(BQ3419)</f>
        <v>0</v>
      </c>
      <c r="BR3418" s="14">
        <v>0</v>
      </c>
      <c r="BS3418" s="14">
        <v>0</v>
      </c>
      <c r="BT3418" s="12"/>
    </row>
    <row r="3419" spans="1:72" x14ac:dyDescent="0.25">
      <c r="A3419" s="4" t="s">
        <v>1154</v>
      </c>
      <c r="B3419" s="4" t="s">
        <v>56</v>
      </c>
      <c r="C3419" s="4" t="s">
        <v>12</v>
      </c>
      <c r="D3419" s="102" t="s">
        <v>1190</v>
      </c>
      <c r="E3419" s="113" t="s">
        <v>1692</v>
      </c>
      <c r="F3419" s="102"/>
      <c r="G3419" s="98" t="s">
        <v>1663</v>
      </c>
      <c r="H3419" s="13" t="s">
        <v>1693</v>
      </c>
      <c r="I3419" s="14"/>
      <c r="J3419" s="14">
        <v>100</v>
      </c>
      <c r="K3419" s="14"/>
      <c r="L3419" s="14"/>
      <c r="M3419" s="14"/>
      <c r="N3419" s="14"/>
      <c r="O3419" s="14">
        <f>I3419+J3419+K3419+L3419+M3419+N3419</f>
        <v>100</v>
      </c>
      <c r="P3419" s="14"/>
      <c r="Q3419" s="14"/>
      <c r="R3419" s="14">
        <v>100</v>
      </c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>
        <v>100</v>
      </c>
      <c r="AC3419" s="14">
        <v>0</v>
      </c>
      <c r="AD3419" s="14"/>
      <c r="AE3419" s="14"/>
      <c r="AF3419" s="14"/>
      <c r="AG3419" s="14"/>
      <c r="AH3419" s="14"/>
      <c r="AI3419" s="14"/>
      <c r="AJ3419" s="14">
        <f t="shared" si="5281"/>
        <v>0</v>
      </c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>
        <v>0</v>
      </c>
      <c r="AX3419" s="14">
        <v>0</v>
      </c>
      <c r="AY3419" s="14"/>
      <c r="AZ3419" s="14"/>
      <c r="BA3419" s="14"/>
      <c r="BB3419" s="14"/>
      <c r="BC3419" s="14"/>
      <c r="BD3419" s="14"/>
      <c r="BE3419" s="14">
        <f>AY3419+AZ3419+BA3419+BB3419+BC3419+BD3419</f>
        <v>0</v>
      </c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>
        <v>0</v>
      </c>
      <c r="BS3419" s="14">
        <v>0</v>
      </c>
      <c r="BT3419" s="14"/>
    </row>
    <row r="3420" spans="1:72" ht="22.5" x14ac:dyDescent="0.25">
      <c r="A3420" s="1" t="s">
        <v>1154</v>
      </c>
      <c r="B3420" s="1" t="s">
        <v>56</v>
      </c>
      <c r="C3420" s="1" t="s">
        <v>12</v>
      </c>
      <c r="D3420" s="105" t="s">
        <v>1190</v>
      </c>
      <c r="E3420" s="105" t="s">
        <v>67</v>
      </c>
      <c r="F3420" s="102" t="s">
        <v>0</v>
      </c>
      <c r="G3420" s="13" t="s">
        <v>0</v>
      </c>
      <c r="H3420" s="2" t="s">
        <v>68</v>
      </c>
      <c r="I3420" s="12">
        <f t="shared" ref="I3420:AA3420" si="5502">SUM(I3421:I3422)</f>
        <v>50000</v>
      </c>
      <c r="J3420" s="12">
        <f t="shared" si="5502"/>
        <v>241000</v>
      </c>
      <c r="K3420" s="12">
        <f t="shared" si="5502"/>
        <v>0</v>
      </c>
      <c r="L3420" s="12">
        <f t="shared" si="5502"/>
        <v>0</v>
      </c>
      <c r="M3420" s="12">
        <f t="shared" si="5502"/>
        <v>0</v>
      </c>
      <c r="N3420" s="12">
        <f t="shared" si="5502"/>
        <v>0</v>
      </c>
      <c r="O3420" s="12">
        <f t="shared" si="5502"/>
        <v>291000</v>
      </c>
      <c r="P3420" s="12">
        <f t="shared" si="5502"/>
        <v>0</v>
      </c>
      <c r="Q3420" s="12">
        <f t="shared" si="5502"/>
        <v>0</v>
      </c>
      <c r="R3420" s="12">
        <f t="shared" si="5502"/>
        <v>241000</v>
      </c>
      <c r="S3420" s="12">
        <f t="shared" si="5502"/>
        <v>0</v>
      </c>
      <c r="T3420" s="12">
        <f t="shared" si="5502"/>
        <v>0</v>
      </c>
      <c r="U3420" s="12">
        <f t="shared" si="5502"/>
        <v>0</v>
      </c>
      <c r="V3420" s="12">
        <f t="shared" si="5502"/>
        <v>0</v>
      </c>
      <c r="W3420" s="12">
        <f t="shared" si="5502"/>
        <v>0</v>
      </c>
      <c r="X3420" s="12">
        <f t="shared" si="5502"/>
        <v>0</v>
      </c>
      <c r="Y3420" s="12">
        <f t="shared" si="5502"/>
        <v>0</v>
      </c>
      <c r="Z3420" s="12">
        <f t="shared" si="5502"/>
        <v>0</v>
      </c>
      <c r="AA3420" s="12">
        <f t="shared" si="5502"/>
        <v>0</v>
      </c>
      <c r="AB3420" s="12">
        <v>241000</v>
      </c>
      <c r="AC3420" s="12">
        <v>50000</v>
      </c>
      <c r="AD3420" s="12">
        <f t="shared" ref="AD3420:AV3420" si="5503">SUM(AD3421:AD3422)</f>
        <v>0</v>
      </c>
      <c r="AE3420" s="12">
        <f t="shared" si="5503"/>
        <v>0</v>
      </c>
      <c r="AF3420" s="12">
        <f t="shared" si="5503"/>
        <v>0</v>
      </c>
      <c r="AG3420" s="12">
        <f t="shared" si="5503"/>
        <v>0</v>
      </c>
      <c r="AH3420" s="12">
        <f t="shared" si="5503"/>
        <v>0</v>
      </c>
      <c r="AI3420" s="12">
        <f t="shared" si="5503"/>
        <v>0</v>
      </c>
      <c r="AJ3420" s="12">
        <f t="shared" si="5503"/>
        <v>0</v>
      </c>
      <c r="AK3420" s="12">
        <f t="shared" si="5503"/>
        <v>0</v>
      </c>
      <c r="AL3420" s="12">
        <f t="shared" si="5503"/>
        <v>0</v>
      </c>
      <c r="AM3420" s="12">
        <f t="shared" si="5503"/>
        <v>0</v>
      </c>
      <c r="AN3420" s="12">
        <f t="shared" si="5503"/>
        <v>0</v>
      </c>
      <c r="AO3420" s="12">
        <f t="shared" si="5503"/>
        <v>0</v>
      </c>
      <c r="AP3420" s="12">
        <f t="shared" si="5503"/>
        <v>0</v>
      </c>
      <c r="AQ3420" s="12">
        <f t="shared" si="5503"/>
        <v>0</v>
      </c>
      <c r="AR3420" s="12">
        <f t="shared" si="5503"/>
        <v>0</v>
      </c>
      <c r="AS3420" s="12">
        <f t="shared" si="5503"/>
        <v>0</v>
      </c>
      <c r="AT3420" s="12">
        <f t="shared" si="5503"/>
        <v>0</v>
      </c>
      <c r="AU3420" s="12">
        <f t="shared" si="5503"/>
        <v>0</v>
      </c>
      <c r="AV3420" s="12">
        <f t="shared" si="5503"/>
        <v>0</v>
      </c>
      <c r="AW3420" s="12">
        <v>0</v>
      </c>
      <c r="AX3420" s="12">
        <v>0</v>
      </c>
      <c r="AY3420" s="12">
        <f>SUM(AY3421:AY3422)</f>
        <v>35000</v>
      </c>
      <c r="AZ3420" s="12">
        <f t="shared" ref="AZ3420:BQ3420" si="5504">SUM(AZ3421:AZ3422)</f>
        <v>950000</v>
      </c>
      <c r="BA3420" s="12">
        <f t="shared" si="5504"/>
        <v>0</v>
      </c>
      <c r="BB3420" s="12">
        <f t="shared" si="5504"/>
        <v>0</v>
      </c>
      <c r="BC3420" s="12">
        <f t="shared" si="5504"/>
        <v>0</v>
      </c>
      <c r="BD3420" s="12">
        <f t="shared" si="5504"/>
        <v>0</v>
      </c>
      <c r="BE3420" s="12">
        <f t="shared" si="5504"/>
        <v>985000</v>
      </c>
      <c r="BF3420" s="12">
        <f t="shared" si="5504"/>
        <v>0</v>
      </c>
      <c r="BG3420" s="12">
        <f t="shared" si="5504"/>
        <v>0</v>
      </c>
      <c r="BH3420" s="12">
        <f t="shared" si="5504"/>
        <v>950000</v>
      </c>
      <c r="BI3420" s="12">
        <f t="shared" si="5504"/>
        <v>0</v>
      </c>
      <c r="BJ3420" s="12">
        <f t="shared" si="5504"/>
        <v>0</v>
      </c>
      <c r="BK3420" s="12">
        <f t="shared" si="5504"/>
        <v>0</v>
      </c>
      <c r="BL3420" s="12">
        <f t="shared" si="5504"/>
        <v>0</v>
      </c>
      <c r="BM3420" s="12">
        <f t="shared" si="5504"/>
        <v>0</v>
      </c>
      <c r="BN3420" s="12">
        <f t="shared" si="5504"/>
        <v>0</v>
      </c>
      <c r="BO3420" s="12">
        <f t="shared" si="5504"/>
        <v>0</v>
      </c>
      <c r="BP3420" s="12">
        <f t="shared" si="5504"/>
        <v>0</v>
      </c>
      <c r="BQ3420" s="12">
        <f t="shared" si="5504"/>
        <v>0</v>
      </c>
      <c r="BR3420" s="12">
        <v>950000</v>
      </c>
      <c r="BS3420" s="12">
        <v>35000</v>
      </c>
      <c r="BT3420" s="12" t="e">
        <f>IF(#REF!=0,"-",#REF!/#REF!*100)</f>
        <v>#REF!</v>
      </c>
    </row>
    <row r="3421" spans="1:72" x14ac:dyDescent="0.25">
      <c r="A3421" s="4" t="s">
        <v>1154</v>
      </c>
      <c r="B3421" s="4" t="s">
        <v>56</v>
      </c>
      <c r="C3421" s="4" t="s">
        <v>12</v>
      </c>
      <c r="D3421" s="102" t="s">
        <v>1190</v>
      </c>
      <c r="E3421" s="113">
        <v>8215</v>
      </c>
      <c r="F3421" s="102"/>
      <c r="G3421" s="98" t="s">
        <v>1663</v>
      </c>
      <c r="H3421" s="13" t="s">
        <v>68</v>
      </c>
      <c r="I3421" s="14">
        <v>50000</v>
      </c>
      <c r="J3421" s="14">
        <v>241000</v>
      </c>
      <c r="K3421" s="14"/>
      <c r="L3421" s="14"/>
      <c r="M3421" s="14"/>
      <c r="N3421" s="14"/>
      <c r="O3421" s="14">
        <f t="shared" si="5280"/>
        <v>291000</v>
      </c>
      <c r="P3421" s="14"/>
      <c r="Q3421" s="14"/>
      <c r="R3421" s="14">
        <v>241000</v>
      </c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>
        <v>241000</v>
      </c>
      <c r="AC3421" s="14">
        <v>50000</v>
      </c>
      <c r="AD3421" s="14">
        <v>0</v>
      </c>
      <c r="AE3421" s="14"/>
      <c r="AF3421" s="14"/>
      <c r="AG3421" s="14"/>
      <c r="AH3421" s="14"/>
      <c r="AI3421" s="14"/>
      <c r="AJ3421" s="14">
        <f t="shared" si="5281"/>
        <v>0</v>
      </c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>
        <v>0</v>
      </c>
      <c r="AX3421" s="14">
        <v>0</v>
      </c>
      <c r="AY3421" s="14">
        <v>35000</v>
      </c>
      <c r="AZ3421" s="14">
        <v>450000</v>
      </c>
      <c r="BA3421" s="14"/>
      <c r="BB3421" s="14"/>
      <c r="BC3421" s="14"/>
      <c r="BD3421" s="14"/>
      <c r="BE3421" s="14">
        <f t="shared" si="5282"/>
        <v>485000</v>
      </c>
      <c r="BF3421" s="14"/>
      <c r="BG3421" s="14"/>
      <c r="BH3421" s="14">
        <v>450000</v>
      </c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>
        <v>450000</v>
      </c>
      <c r="BS3421" s="14">
        <v>35000</v>
      </c>
      <c r="BT3421" s="14" t="e">
        <f>IF(#REF!=0,"-",#REF!/#REF!*100)</f>
        <v>#REF!</v>
      </c>
    </row>
    <row r="3422" spans="1:72" x14ac:dyDescent="0.25">
      <c r="A3422" s="4" t="s">
        <v>1154</v>
      </c>
      <c r="B3422" s="4" t="s">
        <v>56</v>
      </c>
      <c r="C3422" s="4" t="s">
        <v>12</v>
      </c>
      <c r="D3422" s="102" t="s">
        <v>1190</v>
      </c>
      <c r="E3422" s="113">
        <v>8215</v>
      </c>
      <c r="F3422" s="102" t="s">
        <v>1225</v>
      </c>
      <c r="G3422" s="98" t="s">
        <v>1663</v>
      </c>
      <c r="H3422" s="13" t="s">
        <v>1226</v>
      </c>
      <c r="I3422" s="14">
        <v>0</v>
      </c>
      <c r="J3422" s="14"/>
      <c r="K3422" s="14"/>
      <c r="L3422" s="14"/>
      <c r="M3422" s="14"/>
      <c r="N3422" s="14"/>
      <c r="O3422" s="14">
        <f t="shared" si="5280"/>
        <v>0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>
        <v>0</v>
      </c>
      <c r="AC3422" s="14">
        <v>0</v>
      </c>
      <c r="AD3422" s="14">
        <v>0</v>
      </c>
      <c r="AE3422" s="14"/>
      <c r="AF3422" s="14"/>
      <c r="AG3422" s="14"/>
      <c r="AH3422" s="14"/>
      <c r="AI3422" s="14"/>
      <c r="AJ3422" s="14">
        <f t="shared" si="5281"/>
        <v>0</v>
      </c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>
        <v>0</v>
      </c>
      <c r="AX3422" s="14">
        <v>0</v>
      </c>
      <c r="AY3422" s="14">
        <v>0</v>
      </c>
      <c r="AZ3422" s="14">
        <v>500000</v>
      </c>
      <c r="BA3422" s="14"/>
      <c r="BB3422" s="14"/>
      <c r="BC3422" s="14"/>
      <c r="BD3422" s="14"/>
      <c r="BE3422" s="14">
        <f t="shared" si="5282"/>
        <v>500000</v>
      </c>
      <c r="BF3422" s="14"/>
      <c r="BG3422" s="14"/>
      <c r="BH3422" s="14">
        <v>500000</v>
      </c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>
        <v>500000</v>
      </c>
      <c r="BS3422" s="14">
        <v>0</v>
      </c>
      <c r="BT3422" s="14" t="e">
        <f>IF(#REF!=0,"-",#REF!/#REF!*100)</f>
        <v>#REF!</v>
      </c>
    </row>
    <row r="3423" spans="1:72" x14ac:dyDescent="0.25">
      <c r="A3423" s="4" t="s">
        <v>1154</v>
      </c>
      <c r="B3423" s="4" t="s">
        <v>56</v>
      </c>
      <c r="C3423" s="4" t="s">
        <v>12</v>
      </c>
      <c r="D3423" s="102" t="s">
        <v>1190</v>
      </c>
      <c r="E3423" s="113">
        <v>8216</v>
      </c>
      <c r="F3423" s="102"/>
      <c r="G3423" s="98" t="s">
        <v>1663</v>
      </c>
      <c r="H3423" s="13" t="s">
        <v>108</v>
      </c>
      <c r="I3423" s="14">
        <v>100000</v>
      </c>
      <c r="J3423" s="14">
        <v>50000</v>
      </c>
      <c r="K3423" s="14"/>
      <c r="L3423" s="14"/>
      <c r="M3423" s="14"/>
      <c r="N3423" s="14"/>
      <c r="O3423" s="14">
        <f t="shared" si="5280"/>
        <v>150000</v>
      </c>
      <c r="P3423" s="14"/>
      <c r="Q3423" s="14"/>
      <c r="R3423" s="14">
        <v>50000</v>
      </c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>
        <v>50000</v>
      </c>
      <c r="AC3423" s="14">
        <v>100000</v>
      </c>
      <c r="AD3423" s="14">
        <v>0</v>
      </c>
      <c r="AE3423" s="14"/>
      <c r="AF3423" s="14"/>
      <c r="AG3423" s="14"/>
      <c r="AH3423" s="14"/>
      <c r="AI3423" s="14"/>
      <c r="AJ3423" s="14">
        <f t="shared" si="5281"/>
        <v>0</v>
      </c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>
        <v>0</v>
      </c>
      <c r="AX3423" s="14">
        <v>0</v>
      </c>
      <c r="AY3423" s="14">
        <v>0</v>
      </c>
      <c r="AZ3423" s="14"/>
      <c r="BA3423" s="14"/>
      <c r="BB3423" s="14"/>
      <c r="BC3423" s="14"/>
      <c r="BD3423" s="14"/>
      <c r="BE3423" s="14">
        <f t="shared" si="5282"/>
        <v>0</v>
      </c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>
        <v>0</v>
      </c>
      <c r="BS3423" s="14">
        <v>0</v>
      </c>
      <c r="BT3423" s="14" t="e">
        <f>IF(#REF!=0,"-",#REF!/#REF!*100)</f>
        <v>#REF!</v>
      </c>
    </row>
    <row r="3424" spans="1:72" ht="22.5" x14ac:dyDescent="0.25">
      <c r="A3424" s="13" t="s">
        <v>0</v>
      </c>
      <c r="B3424" s="13" t="s">
        <v>0</v>
      </c>
      <c r="C3424" s="13" t="s">
        <v>0</v>
      </c>
      <c r="D3424" s="98" t="s">
        <v>0</v>
      </c>
      <c r="E3424" s="98" t="s">
        <v>0</v>
      </c>
      <c r="F3424" s="98" t="s">
        <v>0</v>
      </c>
      <c r="G3424" s="13" t="s">
        <v>0</v>
      </c>
      <c r="H3424" s="10" t="s">
        <v>1227</v>
      </c>
      <c r="I3424" s="11">
        <f t="shared" ref="I3424:AA3424" si="5505">SUM(I3364,I3401,I3410)</f>
        <v>1948250</v>
      </c>
      <c r="J3424" s="11">
        <f t="shared" si="5505"/>
        <v>1191888</v>
      </c>
      <c r="K3424" s="11">
        <f t="shared" si="5505"/>
        <v>0</v>
      </c>
      <c r="L3424" s="11">
        <f t="shared" si="5505"/>
        <v>0</v>
      </c>
      <c r="M3424" s="11">
        <f t="shared" si="5505"/>
        <v>0</v>
      </c>
      <c r="N3424" s="11">
        <f t="shared" si="5505"/>
        <v>0</v>
      </c>
      <c r="O3424" s="11">
        <f t="shared" si="5505"/>
        <v>3140138</v>
      </c>
      <c r="P3424" s="11">
        <f t="shared" si="5505"/>
        <v>152619</v>
      </c>
      <c r="Q3424" s="11">
        <f t="shared" si="5505"/>
        <v>89874</v>
      </c>
      <c r="R3424" s="11">
        <f t="shared" si="5505"/>
        <v>1191888</v>
      </c>
      <c r="S3424" s="11">
        <f t="shared" si="5505"/>
        <v>0</v>
      </c>
      <c r="T3424" s="11">
        <f t="shared" si="5505"/>
        <v>0</v>
      </c>
      <c r="U3424" s="11">
        <f t="shared" si="5505"/>
        <v>0</v>
      </c>
      <c r="V3424" s="11">
        <f t="shared" si="5505"/>
        <v>0</v>
      </c>
      <c r="W3424" s="11">
        <f t="shared" si="5505"/>
        <v>0</v>
      </c>
      <c r="X3424" s="11">
        <f t="shared" si="5505"/>
        <v>0</v>
      </c>
      <c r="Y3424" s="11">
        <f t="shared" si="5505"/>
        <v>0</v>
      </c>
      <c r="Z3424" s="11">
        <f t="shared" si="5505"/>
        <v>0</v>
      </c>
      <c r="AA3424" s="11">
        <f t="shared" si="5505"/>
        <v>0</v>
      </c>
      <c r="AB3424" s="11">
        <v>1434381</v>
      </c>
      <c r="AC3424" s="11">
        <v>1705757</v>
      </c>
      <c r="AD3424" s="11">
        <f t="shared" ref="AD3424:AV3424" si="5506">SUM(AD3364,AD3401,AD3410)</f>
        <v>5000</v>
      </c>
      <c r="AE3424" s="11">
        <f t="shared" si="5506"/>
        <v>64485</v>
      </c>
      <c r="AF3424" s="11">
        <f t="shared" si="5506"/>
        <v>0</v>
      </c>
      <c r="AG3424" s="11">
        <f t="shared" si="5506"/>
        <v>0</v>
      </c>
      <c r="AH3424" s="11">
        <f t="shared" si="5506"/>
        <v>0</v>
      </c>
      <c r="AI3424" s="11">
        <f t="shared" si="5506"/>
        <v>0</v>
      </c>
      <c r="AJ3424" s="11">
        <f t="shared" si="5506"/>
        <v>69485</v>
      </c>
      <c r="AK3424" s="11">
        <f t="shared" si="5506"/>
        <v>0</v>
      </c>
      <c r="AL3424" s="11">
        <f t="shared" si="5506"/>
        <v>0</v>
      </c>
      <c r="AM3424" s="11">
        <f t="shared" si="5506"/>
        <v>64485</v>
      </c>
      <c r="AN3424" s="11">
        <f t="shared" si="5506"/>
        <v>0</v>
      </c>
      <c r="AO3424" s="11">
        <f t="shared" si="5506"/>
        <v>0</v>
      </c>
      <c r="AP3424" s="11">
        <f t="shared" si="5506"/>
        <v>0</v>
      </c>
      <c r="AQ3424" s="11">
        <f t="shared" si="5506"/>
        <v>0</v>
      </c>
      <c r="AR3424" s="11">
        <f t="shared" si="5506"/>
        <v>0</v>
      </c>
      <c r="AS3424" s="11">
        <f t="shared" si="5506"/>
        <v>0</v>
      </c>
      <c r="AT3424" s="11">
        <f t="shared" si="5506"/>
        <v>0</v>
      </c>
      <c r="AU3424" s="11">
        <f t="shared" si="5506"/>
        <v>0</v>
      </c>
      <c r="AV3424" s="11">
        <f t="shared" si="5506"/>
        <v>0</v>
      </c>
      <c r="AW3424" s="11">
        <v>64485</v>
      </c>
      <c r="AX3424" s="11">
        <v>5000</v>
      </c>
      <c r="AY3424" s="11">
        <f t="shared" ref="AY3424:BQ3424" si="5507">SUM(AY3364,AY3401,AY3410)</f>
        <v>2289770</v>
      </c>
      <c r="AZ3424" s="11">
        <f t="shared" si="5507"/>
        <v>5174887</v>
      </c>
      <c r="BA3424" s="11">
        <f t="shared" si="5507"/>
        <v>0</v>
      </c>
      <c r="BB3424" s="11">
        <f t="shared" si="5507"/>
        <v>0</v>
      </c>
      <c r="BC3424" s="11">
        <f t="shared" si="5507"/>
        <v>0</v>
      </c>
      <c r="BD3424" s="11">
        <f t="shared" si="5507"/>
        <v>0</v>
      </c>
      <c r="BE3424" s="11">
        <f t="shared" si="5507"/>
        <v>7464657</v>
      </c>
      <c r="BF3424" s="11">
        <f t="shared" si="5507"/>
        <v>74960</v>
      </c>
      <c r="BG3424" s="11">
        <f t="shared" si="5507"/>
        <v>121034</v>
      </c>
      <c r="BH3424" s="11">
        <f t="shared" si="5507"/>
        <v>5174887</v>
      </c>
      <c r="BI3424" s="11">
        <f t="shared" si="5507"/>
        <v>0</v>
      </c>
      <c r="BJ3424" s="11">
        <f t="shared" si="5507"/>
        <v>0</v>
      </c>
      <c r="BK3424" s="11">
        <f t="shared" si="5507"/>
        <v>0</v>
      </c>
      <c r="BL3424" s="11">
        <f t="shared" si="5507"/>
        <v>0</v>
      </c>
      <c r="BM3424" s="11">
        <f t="shared" si="5507"/>
        <v>0</v>
      </c>
      <c r="BN3424" s="11">
        <f t="shared" si="5507"/>
        <v>0</v>
      </c>
      <c r="BO3424" s="11">
        <f t="shared" si="5507"/>
        <v>0</v>
      </c>
      <c r="BP3424" s="11">
        <f t="shared" si="5507"/>
        <v>0</v>
      </c>
      <c r="BQ3424" s="11">
        <f t="shared" si="5507"/>
        <v>0</v>
      </c>
      <c r="BR3424" s="11">
        <v>5370881</v>
      </c>
      <c r="BS3424" s="11">
        <v>2093776</v>
      </c>
      <c r="BT3424" s="11" t="e">
        <f>IF(#REF!=0,"-",#REF!/#REF!*100)</f>
        <v>#REF!</v>
      </c>
    </row>
    <row r="3425" spans="1:72" ht="15.75" thickBot="1" x14ac:dyDescent="0.3">
      <c r="A3425" s="13" t="s">
        <v>0</v>
      </c>
      <c r="B3425" s="13" t="s">
        <v>0</v>
      </c>
      <c r="C3425" s="13" t="s">
        <v>0</v>
      </c>
      <c r="D3425" s="98" t="s">
        <v>0</v>
      </c>
      <c r="E3425" s="98" t="s">
        <v>0</v>
      </c>
      <c r="F3425" s="98" t="s">
        <v>0</v>
      </c>
      <c r="G3425" s="13" t="s">
        <v>0</v>
      </c>
      <c r="H3425" s="2" t="s">
        <v>53</v>
      </c>
      <c r="I3425" s="13" t="s">
        <v>0</v>
      </c>
      <c r="J3425" s="13"/>
      <c r="K3425" s="13"/>
      <c r="L3425" s="13"/>
      <c r="M3425" s="13"/>
      <c r="N3425" s="13"/>
      <c r="O3425" s="13" t="e">
        <f t="shared" si="5280"/>
        <v>#VALUE!</v>
      </c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>
        <v>0</v>
      </c>
      <c r="AC3425" s="13" t="e">
        <v>#VALUE!</v>
      </c>
      <c r="AD3425" s="13" t="s">
        <v>0</v>
      </c>
      <c r="AE3425" s="13"/>
      <c r="AF3425" s="13"/>
      <c r="AG3425" s="13"/>
      <c r="AH3425" s="13"/>
      <c r="AI3425" s="13"/>
      <c r="AJ3425" s="13" t="e">
        <f t="shared" si="5281"/>
        <v>#VALUE!</v>
      </c>
      <c r="AK3425" s="13"/>
      <c r="AL3425" s="13"/>
      <c r="AM3425" s="13"/>
      <c r="AN3425" s="13"/>
      <c r="AO3425" s="13"/>
      <c r="AP3425" s="13"/>
      <c r="AQ3425" s="13"/>
      <c r="AR3425" s="13"/>
      <c r="AS3425" s="13"/>
      <c r="AT3425" s="13"/>
      <c r="AU3425" s="13"/>
      <c r="AV3425" s="13"/>
      <c r="AW3425" s="13">
        <v>0</v>
      </c>
      <c r="AX3425" s="13" t="e">
        <v>#VALUE!</v>
      </c>
      <c r="AY3425" s="13" t="s">
        <v>0</v>
      </c>
      <c r="AZ3425" s="13"/>
      <c r="BA3425" s="13"/>
      <c r="BB3425" s="13"/>
      <c r="BC3425" s="13"/>
      <c r="BD3425" s="13"/>
      <c r="BE3425" s="13" t="e">
        <f t="shared" si="5282"/>
        <v>#VALUE!</v>
      </c>
      <c r="BF3425" s="13"/>
      <c r="BG3425" s="13"/>
      <c r="BH3425" s="13"/>
      <c r="BI3425" s="13"/>
      <c r="BJ3425" s="13"/>
      <c r="BK3425" s="13"/>
      <c r="BL3425" s="13"/>
      <c r="BM3425" s="13"/>
      <c r="BN3425" s="13"/>
      <c r="BO3425" s="13"/>
      <c r="BP3425" s="13"/>
      <c r="BQ3425" s="13"/>
      <c r="BR3425" s="13">
        <v>0</v>
      </c>
      <c r="BS3425" s="13" t="e">
        <v>#VALUE!</v>
      </c>
      <c r="BT3425" s="12"/>
    </row>
    <row r="3426" spans="1:72" ht="69.75" customHeight="1" thickBot="1" x14ac:dyDescent="0.3">
      <c r="A3426" s="132" t="s">
        <v>0</v>
      </c>
      <c r="B3426" s="132" t="s">
        <v>0</v>
      </c>
      <c r="C3426" s="132" t="s">
        <v>0</v>
      </c>
      <c r="D3426" s="135" t="s">
        <v>0</v>
      </c>
      <c r="E3426" s="135" t="s">
        <v>0</v>
      </c>
      <c r="F3426" s="135"/>
      <c r="G3426" s="138" t="s">
        <v>0</v>
      </c>
      <c r="H3426" s="5" t="s">
        <v>54</v>
      </c>
      <c r="I3426" s="89" t="s">
        <v>9</v>
      </c>
      <c r="J3426" s="89" t="s">
        <v>1606</v>
      </c>
      <c r="K3426" s="89" t="s">
        <v>1534</v>
      </c>
      <c r="L3426" s="89" t="s">
        <v>1592</v>
      </c>
      <c r="M3426" s="89" t="s">
        <v>1593</v>
      </c>
      <c r="N3426" s="89" t="s">
        <v>1594</v>
      </c>
      <c r="O3426" s="89" t="s">
        <v>1610</v>
      </c>
      <c r="P3426" s="89" t="s">
        <v>1607</v>
      </c>
      <c r="Q3426" s="89" t="s">
        <v>1595</v>
      </c>
      <c r="R3426" s="89" t="s">
        <v>1596</v>
      </c>
      <c r="S3426" s="89" t="s">
        <v>1597</v>
      </c>
      <c r="T3426" s="89" t="s">
        <v>1598</v>
      </c>
      <c r="U3426" s="89" t="s">
        <v>1599</v>
      </c>
      <c r="V3426" s="89" t="s">
        <v>1600</v>
      </c>
      <c r="W3426" s="89" t="s">
        <v>1608</v>
      </c>
      <c r="X3426" s="89" t="s">
        <v>1609</v>
      </c>
      <c r="Y3426" s="89" t="s">
        <v>1601</v>
      </c>
      <c r="Z3426" s="89" t="s">
        <v>1602</v>
      </c>
      <c r="AA3426" s="89" t="s">
        <v>1603</v>
      </c>
      <c r="AB3426" s="89" t="s">
        <v>1604</v>
      </c>
      <c r="AC3426" s="89" t="s">
        <v>1605</v>
      </c>
      <c r="AD3426" s="90" t="s">
        <v>10</v>
      </c>
      <c r="AE3426" s="90" t="s">
        <v>1606</v>
      </c>
      <c r="AF3426" s="90" t="s">
        <v>1534</v>
      </c>
      <c r="AG3426" s="90" t="s">
        <v>1592</v>
      </c>
      <c r="AH3426" s="90" t="s">
        <v>1593</v>
      </c>
      <c r="AI3426" s="90" t="s">
        <v>1594</v>
      </c>
      <c r="AJ3426" s="90" t="s">
        <v>1611</v>
      </c>
      <c r="AK3426" s="90" t="s">
        <v>1607</v>
      </c>
      <c r="AL3426" s="90" t="s">
        <v>1595</v>
      </c>
      <c r="AM3426" s="90" t="s">
        <v>1596</v>
      </c>
      <c r="AN3426" s="90" t="s">
        <v>1597</v>
      </c>
      <c r="AO3426" s="90" t="s">
        <v>1598</v>
      </c>
      <c r="AP3426" s="90" t="s">
        <v>1599</v>
      </c>
      <c r="AQ3426" s="90" t="s">
        <v>1600</v>
      </c>
      <c r="AR3426" s="90" t="s">
        <v>1608</v>
      </c>
      <c r="AS3426" s="90" t="s">
        <v>1609</v>
      </c>
      <c r="AT3426" s="90" t="s">
        <v>1601</v>
      </c>
      <c r="AU3426" s="90" t="s">
        <v>1602</v>
      </c>
      <c r="AV3426" s="90" t="s">
        <v>1603</v>
      </c>
      <c r="AW3426" s="90" t="s">
        <v>1604</v>
      </c>
      <c r="AX3426" s="90" t="s">
        <v>1605</v>
      </c>
      <c r="AY3426" s="91" t="s">
        <v>11</v>
      </c>
      <c r="AZ3426" s="91" t="s">
        <v>1606</v>
      </c>
      <c r="BA3426" s="91" t="s">
        <v>1534</v>
      </c>
      <c r="BB3426" s="91" t="s">
        <v>1592</v>
      </c>
      <c r="BC3426" s="91" t="s">
        <v>1593</v>
      </c>
      <c r="BD3426" s="91" t="s">
        <v>1594</v>
      </c>
      <c r="BE3426" s="91" t="s">
        <v>1612</v>
      </c>
      <c r="BF3426" s="91" t="s">
        <v>1607</v>
      </c>
      <c r="BG3426" s="91" t="s">
        <v>1595</v>
      </c>
      <c r="BH3426" s="91" t="s">
        <v>1596</v>
      </c>
      <c r="BI3426" s="91" t="s">
        <v>1597</v>
      </c>
      <c r="BJ3426" s="91" t="s">
        <v>1598</v>
      </c>
      <c r="BK3426" s="91" t="s">
        <v>1599</v>
      </c>
      <c r="BL3426" s="91" t="s">
        <v>1600</v>
      </c>
      <c r="BM3426" s="91" t="s">
        <v>1608</v>
      </c>
      <c r="BN3426" s="91" t="s">
        <v>1609</v>
      </c>
      <c r="BO3426" s="91" t="s">
        <v>1601</v>
      </c>
      <c r="BP3426" s="91" t="s">
        <v>1602</v>
      </c>
      <c r="BQ3426" s="91" t="s">
        <v>1603</v>
      </c>
      <c r="BR3426" s="91" t="s">
        <v>1604</v>
      </c>
      <c r="BS3426" s="91" t="s">
        <v>1605</v>
      </c>
      <c r="BT3426" s="5" t="s">
        <v>1671</v>
      </c>
    </row>
    <row r="3427" spans="1:72" x14ac:dyDescent="0.25">
      <c r="A3427" s="133"/>
      <c r="B3427" s="133"/>
      <c r="C3427" s="133"/>
      <c r="D3427" s="136"/>
      <c r="E3427" s="136"/>
      <c r="F3427" s="136"/>
      <c r="G3427" s="139"/>
      <c r="H3427" s="15" t="s">
        <v>0</v>
      </c>
      <c r="I3427" s="9">
        <v>1</v>
      </c>
      <c r="J3427" s="9">
        <v>2</v>
      </c>
      <c r="K3427" s="9">
        <v>3</v>
      </c>
      <c r="L3427" s="9">
        <v>4</v>
      </c>
      <c r="M3427" s="9">
        <v>5</v>
      </c>
      <c r="N3427" s="9">
        <v>6</v>
      </c>
      <c r="O3427" s="9">
        <v>7</v>
      </c>
      <c r="P3427" s="9">
        <v>8</v>
      </c>
      <c r="Q3427" s="9">
        <v>9</v>
      </c>
      <c r="R3427" s="9">
        <v>10</v>
      </c>
      <c r="S3427" s="9">
        <v>11</v>
      </c>
      <c r="T3427" s="9">
        <v>12</v>
      </c>
      <c r="U3427" s="9">
        <v>13</v>
      </c>
      <c r="V3427" s="9">
        <v>14</v>
      </c>
      <c r="W3427" s="9">
        <v>15</v>
      </c>
      <c r="X3427" s="9">
        <v>16</v>
      </c>
      <c r="Y3427" s="9">
        <v>17</v>
      </c>
      <c r="Z3427" s="9">
        <v>18</v>
      </c>
      <c r="AA3427" s="9">
        <v>19</v>
      </c>
      <c r="AB3427" s="9">
        <v>20</v>
      </c>
      <c r="AC3427" s="9">
        <v>21</v>
      </c>
      <c r="AD3427" s="9">
        <v>1</v>
      </c>
      <c r="AE3427" s="9">
        <v>2</v>
      </c>
      <c r="AF3427" s="9">
        <v>3</v>
      </c>
      <c r="AG3427" s="9">
        <v>4</v>
      </c>
      <c r="AH3427" s="9">
        <v>5</v>
      </c>
      <c r="AI3427" s="9">
        <v>6</v>
      </c>
      <c r="AJ3427" s="9">
        <v>7</v>
      </c>
      <c r="AK3427" s="9">
        <v>8</v>
      </c>
      <c r="AL3427" s="9">
        <v>9</v>
      </c>
      <c r="AM3427" s="9">
        <v>10</v>
      </c>
      <c r="AN3427" s="9">
        <v>11</v>
      </c>
      <c r="AO3427" s="9">
        <v>12</v>
      </c>
      <c r="AP3427" s="9">
        <v>13</v>
      </c>
      <c r="AQ3427" s="9">
        <v>14</v>
      </c>
      <c r="AR3427" s="9">
        <v>15</v>
      </c>
      <c r="AS3427" s="9">
        <v>16</v>
      </c>
      <c r="AT3427" s="9">
        <v>17</v>
      </c>
      <c r="AU3427" s="9">
        <v>18</v>
      </c>
      <c r="AV3427" s="9">
        <v>19</v>
      </c>
      <c r="AW3427" s="9">
        <v>20</v>
      </c>
      <c r="AX3427" s="9">
        <v>21</v>
      </c>
      <c r="AY3427" s="9">
        <v>1</v>
      </c>
      <c r="AZ3427" s="9">
        <v>2</v>
      </c>
      <c r="BA3427" s="9">
        <v>3</v>
      </c>
      <c r="BB3427" s="9">
        <v>4</v>
      </c>
      <c r="BC3427" s="9">
        <v>5</v>
      </c>
      <c r="BD3427" s="9">
        <v>6</v>
      </c>
      <c r="BE3427" s="9">
        <v>7</v>
      </c>
      <c r="BF3427" s="9">
        <v>8</v>
      </c>
      <c r="BG3427" s="9">
        <v>9</v>
      </c>
      <c r="BH3427" s="9">
        <v>10</v>
      </c>
      <c r="BI3427" s="9">
        <v>11</v>
      </c>
      <c r="BJ3427" s="9">
        <v>12</v>
      </c>
      <c r="BK3427" s="9">
        <v>13</v>
      </c>
      <c r="BL3427" s="9">
        <v>14</v>
      </c>
      <c r="BM3427" s="9">
        <v>15</v>
      </c>
      <c r="BN3427" s="9">
        <v>16</v>
      </c>
      <c r="BO3427" s="9">
        <v>17</v>
      </c>
      <c r="BP3427" s="9">
        <v>18</v>
      </c>
      <c r="BQ3427" s="9">
        <v>19</v>
      </c>
      <c r="BR3427" s="9">
        <v>20</v>
      </c>
      <c r="BS3427" s="9">
        <v>21</v>
      </c>
      <c r="BT3427" s="9">
        <v>9</v>
      </c>
    </row>
    <row r="3428" spans="1:72" x14ac:dyDescent="0.25">
      <c r="A3428" s="133"/>
      <c r="B3428" s="133"/>
      <c r="C3428" s="133"/>
      <c r="D3428" s="136"/>
      <c r="E3428" s="136"/>
      <c r="F3428" s="136"/>
      <c r="G3428" s="139"/>
      <c r="H3428" s="16" t="s">
        <v>1187</v>
      </c>
      <c r="I3428" s="17">
        <f t="shared" ref="I3428:AA3428" si="5508">SUM(I3424)</f>
        <v>1948250</v>
      </c>
      <c r="J3428" s="17">
        <f t="shared" si="5508"/>
        <v>1191888</v>
      </c>
      <c r="K3428" s="17">
        <f t="shared" si="5508"/>
        <v>0</v>
      </c>
      <c r="L3428" s="17">
        <f t="shared" si="5508"/>
        <v>0</v>
      </c>
      <c r="M3428" s="17">
        <f t="shared" si="5508"/>
        <v>0</v>
      </c>
      <c r="N3428" s="17">
        <f t="shared" si="5508"/>
        <v>0</v>
      </c>
      <c r="O3428" s="17">
        <f t="shared" ref="O3428" si="5509">SUM(O3424)</f>
        <v>3140138</v>
      </c>
      <c r="P3428" s="17">
        <f t="shared" si="5508"/>
        <v>152619</v>
      </c>
      <c r="Q3428" s="17">
        <f t="shared" si="5508"/>
        <v>89874</v>
      </c>
      <c r="R3428" s="17">
        <f t="shared" si="5508"/>
        <v>1191888</v>
      </c>
      <c r="S3428" s="17">
        <f t="shared" si="5508"/>
        <v>0</v>
      </c>
      <c r="T3428" s="17">
        <f t="shared" si="5508"/>
        <v>0</v>
      </c>
      <c r="U3428" s="17">
        <f t="shared" si="5508"/>
        <v>0</v>
      </c>
      <c r="V3428" s="17">
        <f t="shared" si="5508"/>
        <v>0</v>
      </c>
      <c r="W3428" s="17">
        <f t="shared" si="5508"/>
        <v>0</v>
      </c>
      <c r="X3428" s="17">
        <f t="shared" si="5508"/>
        <v>0</v>
      </c>
      <c r="Y3428" s="17">
        <f t="shared" si="5508"/>
        <v>0</v>
      </c>
      <c r="Z3428" s="17">
        <f t="shared" si="5508"/>
        <v>0</v>
      </c>
      <c r="AA3428" s="17">
        <f t="shared" si="5508"/>
        <v>0</v>
      </c>
      <c r="AB3428" s="17">
        <v>1434381</v>
      </c>
      <c r="AC3428" s="17">
        <v>1705757</v>
      </c>
      <c r="AD3428" s="17">
        <f t="shared" ref="AD3428:AV3428" si="5510">SUM(AD3424)</f>
        <v>5000</v>
      </c>
      <c r="AE3428" s="17">
        <f t="shared" si="5510"/>
        <v>64485</v>
      </c>
      <c r="AF3428" s="17">
        <f t="shared" si="5510"/>
        <v>0</v>
      </c>
      <c r="AG3428" s="17">
        <f t="shared" si="5510"/>
        <v>0</v>
      </c>
      <c r="AH3428" s="17">
        <f t="shared" si="5510"/>
        <v>0</v>
      </c>
      <c r="AI3428" s="17">
        <f t="shared" si="5510"/>
        <v>0</v>
      </c>
      <c r="AJ3428" s="17">
        <f t="shared" ref="AJ3428" si="5511">SUM(AJ3424)</f>
        <v>69485</v>
      </c>
      <c r="AK3428" s="17">
        <f t="shared" si="5510"/>
        <v>0</v>
      </c>
      <c r="AL3428" s="17">
        <f t="shared" si="5510"/>
        <v>0</v>
      </c>
      <c r="AM3428" s="17">
        <f t="shared" si="5510"/>
        <v>64485</v>
      </c>
      <c r="AN3428" s="17">
        <f t="shared" si="5510"/>
        <v>0</v>
      </c>
      <c r="AO3428" s="17">
        <f t="shared" si="5510"/>
        <v>0</v>
      </c>
      <c r="AP3428" s="17">
        <f t="shared" si="5510"/>
        <v>0</v>
      </c>
      <c r="AQ3428" s="17">
        <f t="shared" si="5510"/>
        <v>0</v>
      </c>
      <c r="AR3428" s="17">
        <f t="shared" si="5510"/>
        <v>0</v>
      </c>
      <c r="AS3428" s="17">
        <f t="shared" si="5510"/>
        <v>0</v>
      </c>
      <c r="AT3428" s="17">
        <f t="shared" si="5510"/>
        <v>0</v>
      </c>
      <c r="AU3428" s="17">
        <f t="shared" si="5510"/>
        <v>0</v>
      </c>
      <c r="AV3428" s="17">
        <f t="shared" si="5510"/>
        <v>0</v>
      </c>
      <c r="AW3428" s="17">
        <v>64485</v>
      </c>
      <c r="AX3428" s="17">
        <v>5000</v>
      </c>
      <c r="AY3428" s="17">
        <f t="shared" ref="AY3428:BQ3428" si="5512">SUM(AY3424)</f>
        <v>2289770</v>
      </c>
      <c r="AZ3428" s="17">
        <f t="shared" si="5512"/>
        <v>5174887</v>
      </c>
      <c r="BA3428" s="17">
        <f t="shared" si="5512"/>
        <v>0</v>
      </c>
      <c r="BB3428" s="17">
        <f t="shared" si="5512"/>
        <v>0</v>
      </c>
      <c r="BC3428" s="17">
        <f t="shared" si="5512"/>
        <v>0</v>
      </c>
      <c r="BD3428" s="17">
        <f t="shared" si="5512"/>
        <v>0</v>
      </c>
      <c r="BE3428" s="17">
        <f t="shared" ref="BE3428" si="5513">SUM(BE3424)</f>
        <v>7464657</v>
      </c>
      <c r="BF3428" s="17">
        <f t="shared" si="5512"/>
        <v>74960</v>
      </c>
      <c r="BG3428" s="17">
        <f t="shared" si="5512"/>
        <v>121034</v>
      </c>
      <c r="BH3428" s="17">
        <f t="shared" si="5512"/>
        <v>5174887</v>
      </c>
      <c r="BI3428" s="17">
        <f t="shared" si="5512"/>
        <v>0</v>
      </c>
      <c r="BJ3428" s="17">
        <f t="shared" si="5512"/>
        <v>0</v>
      </c>
      <c r="BK3428" s="17">
        <f t="shared" si="5512"/>
        <v>0</v>
      </c>
      <c r="BL3428" s="17">
        <f t="shared" si="5512"/>
        <v>0</v>
      </c>
      <c r="BM3428" s="17">
        <f t="shared" si="5512"/>
        <v>0</v>
      </c>
      <c r="BN3428" s="17">
        <f t="shared" si="5512"/>
        <v>0</v>
      </c>
      <c r="BO3428" s="17">
        <f t="shared" si="5512"/>
        <v>0</v>
      </c>
      <c r="BP3428" s="17">
        <f t="shared" si="5512"/>
        <v>0</v>
      </c>
      <c r="BQ3428" s="17">
        <f t="shared" si="5512"/>
        <v>0</v>
      </c>
      <c r="BR3428" s="17">
        <v>5370881</v>
      </c>
      <c r="BS3428" s="17">
        <v>2093776</v>
      </c>
      <c r="BT3428" s="17" t="e">
        <f>IF(#REF!=0,"-",#REF!/#REF!*100)</f>
        <v>#REF!</v>
      </c>
    </row>
    <row r="3429" spans="1:72" x14ac:dyDescent="0.25">
      <c r="A3429" s="133"/>
      <c r="B3429" s="133"/>
      <c r="C3429" s="133"/>
      <c r="D3429" s="136"/>
      <c r="E3429" s="136"/>
      <c r="F3429" s="136"/>
      <c r="G3429" s="139"/>
      <c r="H3429" s="18" t="s">
        <v>55</v>
      </c>
      <c r="I3429" s="17">
        <f t="shared" ref="I3429:AA3429" si="5514">SUM(I3428)</f>
        <v>1948250</v>
      </c>
      <c r="J3429" s="17">
        <f t="shared" si="5514"/>
        <v>1191888</v>
      </c>
      <c r="K3429" s="17">
        <f t="shared" si="5514"/>
        <v>0</v>
      </c>
      <c r="L3429" s="17">
        <f t="shared" si="5514"/>
        <v>0</v>
      </c>
      <c r="M3429" s="17">
        <f t="shared" si="5514"/>
        <v>0</v>
      </c>
      <c r="N3429" s="17">
        <f t="shared" si="5514"/>
        <v>0</v>
      </c>
      <c r="O3429" s="17">
        <f t="shared" ref="O3429" si="5515">SUM(O3428)</f>
        <v>3140138</v>
      </c>
      <c r="P3429" s="17">
        <f t="shared" si="5514"/>
        <v>152619</v>
      </c>
      <c r="Q3429" s="17">
        <f t="shared" si="5514"/>
        <v>89874</v>
      </c>
      <c r="R3429" s="17">
        <f t="shared" si="5514"/>
        <v>1191888</v>
      </c>
      <c r="S3429" s="17">
        <f t="shared" si="5514"/>
        <v>0</v>
      </c>
      <c r="T3429" s="17">
        <f t="shared" si="5514"/>
        <v>0</v>
      </c>
      <c r="U3429" s="17">
        <f t="shared" si="5514"/>
        <v>0</v>
      </c>
      <c r="V3429" s="17">
        <f t="shared" si="5514"/>
        <v>0</v>
      </c>
      <c r="W3429" s="17">
        <f t="shared" si="5514"/>
        <v>0</v>
      </c>
      <c r="X3429" s="17">
        <f t="shared" si="5514"/>
        <v>0</v>
      </c>
      <c r="Y3429" s="17">
        <f t="shared" si="5514"/>
        <v>0</v>
      </c>
      <c r="Z3429" s="17">
        <f t="shared" si="5514"/>
        <v>0</v>
      </c>
      <c r="AA3429" s="17">
        <f t="shared" si="5514"/>
        <v>0</v>
      </c>
      <c r="AB3429" s="17">
        <v>1434381</v>
      </c>
      <c r="AC3429" s="17">
        <v>1705757</v>
      </c>
      <c r="AD3429" s="17">
        <f t="shared" ref="AD3429:AV3429" si="5516">SUM(AD3428)</f>
        <v>5000</v>
      </c>
      <c r="AE3429" s="17">
        <f t="shared" si="5516"/>
        <v>64485</v>
      </c>
      <c r="AF3429" s="17">
        <f t="shared" si="5516"/>
        <v>0</v>
      </c>
      <c r="AG3429" s="17">
        <f t="shared" si="5516"/>
        <v>0</v>
      </c>
      <c r="AH3429" s="17">
        <f t="shared" si="5516"/>
        <v>0</v>
      </c>
      <c r="AI3429" s="17">
        <f t="shared" si="5516"/>
        <v>0</v>
      </c>
      <c r="AJ3429" s="17">
        <f t="shared" ref="AJ3429" si="5517">SUM(AJ3428)</f>
        <v>69485</v>
      </c>
      <c r="AK3429" s="17">
        <f t="shared" si="5516"/>
        <v>0</v>
      </c>
      <c r="AL3429" s="17">
        <f t="shared" si="5516"/>
        <v>0</v>
      </c>
      <c r="AM3429" s="17">
        <f t="shared" si="5516"/>
        <v>64485</v>
      </c>
      <c r="AN3429" s="17">
        <f t="shared" si="5516"/>
        <v>0</v>
      </c>
      <c r="AO3429" s="17">
        <f t="shared" si="5516"/>
        <v>0</v>
      </c>
      <c r="AP3429" s="17">
        <f t="shared" si="5516"/>
        <v>0</v>
      </c>
      <c r="AQ3429" s="17">
        <f t="shared" si="5516"/>
        <v>0</v>
      </c>
      <c r="AR3429" s="17">
        <f t="shared" si="5516"/>
        <v>0</v>
      </c>
      <c r="AS3429" s="17">
        <f t="shared" si="5516"/>
        <v>0</v>
      </c>
      <c r="AT3429" s="17">
        <f t="shared" si="5516"/>
        <v>0</v>
      </c>
      <c r="AU3429" s="17">
        <f t="shared" si="5516"/>
        <v>0</v>
      </c>
      <c r="AV3429" s="17">
        <f t="shared" si="5516"/>
        <v>0</v>
      </c>
      <c r="AW3429" s="17">
        <v>64485</v>
      </c>
      <c r="AX3429" s="17">
        <v>5000</v>
      </c>
      <c r="AY3429" s="17">
        <f t="shared" ref="AY3429:BQ3429" si="5518">SUM(AY3428)</f>
        <v>2289770</v>
      </c>
      <c r="AZ3429" s="17">
        <f t="shared" si="5518"/>
        <v>5174887</v>
      </c>
      <c r="BA3429" s="17">
        <f t="shared" si="5518"/>
        <v>0</v>
      </c>
      <c r="BB3429" s="17">
        <f t="shared" si="5518"/>
        <v>0</v>
      </c>
      <c r="BC3429" s="17">
        <f t="shared" si="5518"/>
        <v>0</v>
      </c>
      <c r="BD3429" s="17">
        <f t="shared" si="5518"/>
        <v>0</v>
      </c>
      <c r="BE3429" s="17">
        <f t="shared" ref="BE3429" si="5519">SUM(BE3428)</f>
        <v>7464657</v>
      </c>
      <c r="BF3429" s="17">
        <f t="shared" si="5518"/>
        <v>74960</v>
      </c>
      <c r="BG3429" s="17">
        <f t="shared" si="5518"/>
        <v>121034</v>
      </c>
      <c r="BH3429" s="17">
        <f t="shared" si="5518"/>
        <v>5174887</v>
      </c>
      <c r="BI3429" s="17">
        <f t="shared" si="5518"/>
        <v>0</v>
      </c>
      <c r="BJ3429" s="17">
        <f t="shared" si="5518"/>
        <v>0</v>
      </c>
      <c r="BK3429" s="17">
        <f t="shared" si="5518"/>
        <v>0</v>
      </c>
      <c r="BL3429" s="17">
        <f t="shared" si="5518"/>
        <v>0</v>
      </c>
      <c r="BM3429" s="17">
        <f t="shared" si="5518"/>
        <v>0</v>
      </c>
      <c r="BN3429" s="17">
        <f t="shared" si="5518"/>
        <v>0</v>
      </c>
      <c r="BO3429" s="17">
        <f t="shared" si="5518"/>
        <v>0</v>
      </c>
      <c r="BP3429" s="17">
        <f t="shared" si="5518"/>
        <v>0</v>
      </c>
      <c r="BQ3429" s="17">
        <f t="shared" si="5518"/>
        <v>0</v>
      </c>
      <c r="BR3429" s="17">
        <v>5370881</v>
      </c>
      <c r="BS3429" s="17">
        <v>2093776</v>
      </c>
      <c r="BT3429" s="17" t="e">
        <f>IF(#REF!=0,"-",#REF!/#REF!*100)</f>
        <v>#REF!</v>
      </c>
    </row>
    <row r="3430" spans="1:72" x14ac:dyDescent="0.25">
      <c r="A3430" s="134"/>
      <c r="B3430" s="134"/>
      <c r="C3430" s="134"/>
      <c r="D3430" s="137"/>
      <c r="E3430" s="137"/>
      <c r="F3430" s="137"/>
      <c r="G3430" s="140"/>
      <c r="O3430">
        <f t="shared" si="5280"/>
        <v>0</v>
      </c>
      <c r="AB3430">
        <v>0</v>
      </c>
      <c r="AC3430">
        <v>0</v>
      </c>
      <c r="AJ3430">
        <f t="shared" si="5281"/>
        <v>0</v>
      </c>
      <c r="AW3430">
        <v>0</v>
      </c>
      <c r="AX3430">
        <v>0</v>
      </c>
      <c r="BE3430">
        <f t="shared" si="5282"/>
        <v>0</v>
      </c>
      <c r="BR3430">
        <v>0</v>
      </c>
      <c r="BS3430">
        <v>0</v>
      </c>
      <c r="BT3430" t="e">
        <f>IF(#REF!=0,"-",#REF!/#REF!*100)</f>
        <v>#REF!</v>
      </c>
    </row>
    <row r="3431" spans="1:72" ht="15.75" thickBot="1" x14ac:dyDescent="0.3">
      <c r="A3431" s="13" t="s">
        <v>0</v>
      </c>
      <c r="B3431" s="13" t="s">
        <v>0</v>
      </c>
      <c r="C3431" s="13" t="s">
        <v>0</v>
      </c>
      <c r="D3431" s="98" t="s">
        <v>0</v>
      </c>
      <c r="E3431" s="98" t="s">
        <v>0</v>
      </c>
      <c r="F3431" s="98" t="s">
        <v>0</v>
      </c>
      <c r="G3431" s="13" t="s">
        <v>0</v>
      </c>
      <c r="H3431" s="19" t="s">
        <v>0</v>
      </c>
      <c r="I3431" s="19" t="s">
        <v>0</v>
      </c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>
        <v>0</v>
      </c>
      <c r="AC3431" s="19">
        <v>0</v>
      </c>
      <c r="AD3431" s="19" t="s">
        <v>0</v>
      </c>
      <c r="AE3431" s="19"/>
      <c r="AF3431" s="19"/>
      <c r="AG3431" s="19"/>
      <c r="AH3431" s="19"/>
      <c r="AI3431" s="19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>
        <v>0</v>
      </c>
      <c r="AX3431" s="19">
        <v>0</v>
      </c>
      <c r="AY3431" s="19" t="s">
        <v>0</v>
      </c>
      <c r="AZ3431" s="19"/>
      <c r="BA3431" s="19"/>
      <c r="BB3431" s="19"/>
      <c r="BC3431" s="19"/>
      <c r="BD3431" s="19"/>
      <c r="BE3431" s="19"/>
      <c r="BF3431" s="19"/>
      <c r="BG3431" s="19"/>
      <c r="BH3431" s="19"/>
      <c r="BI3431" s="19"/>
      <c r="BJ3431" s="19"/>
      <c r="BK3431" s="19"/>
      <c r="BL3431" s="19"/>
      <c r="BM3431" s="19"/>
      <c r="BN3431" s="19"/>
      <c r="BO3431" s="19"/>
      <c r="BP3431" s="19"/>
      <c r="BQ3431" s="19"/>
      <c r="BR3431" s="19">
        <v>0</v>
      </c>
      <c r="BS3431" s="19">
        <v>0</v>
      </c>
      <c r="BT3431" s="19"/>
    </row>
    <row r="3432" spans="1:72" ht="69.75" customHeight="1" thickBot="1" x14ac:dyDescent="0.3">
      <c r="A3432" s="5" t="s">
        <v>2</v>
      </c>
      <c r="B3432" s="5" t="s">
        <v>3</v>
      </c>
      <c r="C3432" s="5" t="s">
        <v>4</v>
      </c>
      <c r="D3432" s="103" t="s">
        <v>0</v>
      </c>
      <c r="E3432" s="112" t="s">
        <v>5</v>
      </c>
      <c r="F3432" s="112" t="s">
        <v>6</v>
      </c>
      <c r="G3432" s="5" t="s">
        <v>7</v>
      </c>
      <c r="H3432" s="5" t="s">
        <v>8</v>
      </c>
      <c r="I3432" s="89" t="s">
        <v>9</v>
      </c>
      <c r="J3432" s="89" t="s">
        <v>1606</v>
      </c>
      <c r="K3432" s="89" t="s">
        <v>1534</v>
      </c>
      <c r="L3432" s="89" t="s">
        <v>1592</v>
      </c>
      <c r="M3432" s="89" t="s">
        <v>1593</v>
      </c>
      <c r="N3432" s="89" t="s">
        <v>1594</v>
      </c>
      <c r="O3432" s="89" t="s">
        <v>1610</v>
      </c>
      <c r="P3432" s="89" t="s">
        <v>1607</v>
      </c>
      <c r="Q3432" s="89" t="s">
        <v>1595</v>
      </c>
      <c r="R3432" s="89" t="s">
        <v>1596</v>
      </c>
      <c r="S3432" s="89" t="s">
        <v>1597</v>
      </c>
      <c r="T3432" s="89" t="s">
        <v>1598</v>
      </c>
      <c r="U3432" s="89" t="s">
        <v>1599</v>
      </c>
      <c r="V3432" s="89" t="s">
        <v>1600</v>
      </c>
      <c r="W3432" s="89" t="s">
        <v>1608</v>
      </c>
      <c r="X3432" s="89" t="s">
        <v>1609</v>
      </c>
      <c r="Y3432" s="89" t="s">
        <v>1601</v>
      </c>
      <c r="Z3432" s="89" t="s">
        <v>1602</v>
      </c>
      <c r="AA3432" s="89" t="s">
        <v>1603</v>
      </c>
      <c r="AB3432" s="89" t="s">
        <v>1604</v>
      </c>
      <c r="AC3432" s="89" t="s">
        <v>1605</v>
      </c>
      <c r="AD3432" s="90" t="s">
        <v>10</v>
      </c>
      <c r="AE3432" s="90" t="s">
        <v>1606</v>
      </c>
      <c r="AF3432" s="90" t="s">
        <v>1534</v>
      </c>
      <c r="AG3432" s="90" t="s">
        <v>1592</v>
      </c>
      <c r="AH3432" s="90" t="s">
        <v>1593</v>
      </c>
      <c r="AI3432" s="90" t="s">
        <v>1594</v>
      </c>
      <c r="AJ3432" s="90" t="s">
        <v>1611</v>
      </c>
      <c r="AK3432" s="90" t="s">
        <v>1607</v>
      </c>
      <c r="AL3432" s="90" t="s">
        <v>1595</v>
      </c>
      <c r="AM3432" s="90" t="s">
        <v>1596</v>
      </c>
      <c r="AN3432" s="90" t="s">
        <v>1597</v>
      </c>
      <c r="AO3432" s="90" t="s">
        <v>1598</v>
      </c>
      <c r="AP3432" s="90" t="s">
        <v>1599</v>
      </c>
      <c r="AQ3432" s="90" t="s">
        <v>1600</v>
      </c>
      <c r="AR3432" s="90" t="s">
        <v>1608</v>
      </c>
      <c r="AS3432" s="90" t="s">
        <v>1609</v>
      </c>
      <c r="AT3432" s="90" t="s">
        <v>1601</v>
      </c>
      <c r="AU3432" s="90" t="s">
        <v>1602</v>
      </c>
      <c r="AV3432" s="90" t="s">
        <v>1603</v>
      </c>
      <c r="AW3432" s="90" t="s">
        <v>1604</v>
      </c>
      <c r="AX3432" s="90" t="s">
        <v>1605</v>
      </c>
      <c r="AY3432" s="91" t="s">
        <v>11</v>
      </c>
      <c r="AZ3432" s="91" t="s">
        <v>1606</v>
      </c>
      <c r="BA3432" s="91" t="s">
        <v>1534</v>
      </c>
      <c r="BB3432" s="91" t="s">
        <v>1592</v>
      </c>
      <c r="BC3432" s="91" t="s">
        <v>1593</v>
      </c>
      <c r="BD3432" s="91" t="s">
        <v>1594</v>
      </c>
      <c r="BE3432" s="91" t="s">
        <v>1612</v>
      </c>
      <c r="BF3432" s="91" t="s">
        <v>1607</v>
      </c>
      <c r="BG3432" s="91" t="s">
        <v>1595</v>
      </c>
      <c r="BH3432" s="91" t="s">
        <v>1596</v>
      </c>
      <c r="BI3432" s="91" t="s">
        <v>1597</v>
      </c>
      <c r="BJ3432" s="91" t="s">
        <v>1598</v>
      </c>
      <c r="BK3432" s="91" t="s">
        <v>1599</v>
      </c>
      <c r="BL3432" s="91" t="s">
        <v>1600</v>
      </c>
      <c r="BM3432" s="91" t="s">
        <v>1608</v>
      </c>
      <c r="BN3432" s="91" t="s">
        <v>1609</v>
      </c>
      <c r="BO3432" s="91" t="s">
        <v>1601</v>
      </c>
      <c r="BP3432" s="91" t="s">
        <v>1602</v>
      </c>
      <c r="BQ3432" s="91" t="s">
        <v>1603</v>
      </c>
      <c r="BR3432" s="91" t="s">
        <v>1604</v>
      </c>
      <c r="BS3432" s="91" t="s">
        <v>1605</v>
      </c>
      <c r="BT3432" s="5" t="s">
        <v>1671</v>
      </c>
    </row>
    <row r="3433" spans="1:72" x14ac:dyDescent="0.25">
      <c r="A3433" s="6" t="s">
        <v>0</v>
      </c>
      <c r="B3433" s="6" t="s">
        <v>0</v>
      </c>
      <c r="C3433" s="6" t="s">
        <v>0</v>
      </c>
      <c r="D3433" s="104" t="s">
        <v>0</v>
      </c>
      <c r="E3433" s="104" t="s">
        <v>0</v>
      </c>
      <c r="F3433" s="121" t="s">
        <v>0</v>
      </c>
      <c r="G3433" s="7" t="s">
        <v>0</v>
      </c>
      <c r="H3433" s="8" t="s">
        <v>0</v>
      </c>
      <c r="I3433" s="9">
        <v>1</v>
      </c>
      <c r="J3433" s="9">
        <v>2</v>
      </c>
      <c r="K3433" s="9">
        <v>3</v>
      </c>
      <c r="L3433" s="9">
        <v>4</v>
      </c>
      <c r="M3433" s="9">
        <v>5</v>
      </c>
      <c r="N3433" s="9">
        <v>6</v>
      </c>
      <c r="O3433" s="9">
        <v>7</v>
      </c>
      <c r="P3433" s="9">
        <v>8</v>
      </c>
      <c r="Q3433" s="9">
        <v>9</v>
      </c>
      <c r="R3433" s="9">
        <v>10</v>
      </c>
      <c r="S3433" s="9">
        <v>11</v>
      </c>
      <c r="T3433" s="9">
        <v>12</v>
      </c>
      <c r="U3433" s="9">
        <v>13</v>
      </c>
      <c r="V3433" s="9">
        <v>14</v>
      </c>
      <c r="W3433" s="9">
        <v>15</v>
      </c>
      <c r="X3433" s="9">
        <v>16</v>
      </c>
      <c r="Y3433" s="9">
        <v>17</v>
      </c>
      <c r="Z3433" s="9">
        <v>18</v>
      </c>
      <c r="AA3433" s="9">
        <v>19</v>
      </c>
      <c r="AB3433" s="9">
        <v>20</v>
      </c>
      <c r="AC3433" s="9">
        <v>21</v>
      </c>
      <c r="AD3433" s="9">
        <v>1</v>
      </c>
      <c r="AE3433" s="9">
        <v>2</v>
      </c>
      <c r="AF3433" s="9">
        <v>3</v>
      </c>
      <c r="AG3433" s="9">
        <v>4</v>
      </c>
      <c r="AH3433" s="9">
        <v>5</v>
      </c>
      <c r="AI3433" s="9">
        <v>6</v>
      </c>
      <c r="AJ3433" s="9">
        <v>7</v>
      </c>
      <c r="AK3433" s="9">
        <v>8</v>
      </c>
      <c r="AL3433" s="9">
        <v>9</v>
      </c>
      <c r="AM3433" s="9">
        <v>10</v>
      </c>
      <c r="AN3433" s="9">
        <v>11</v>
      </c>
      <c r="AO3433" s="9">
        <v>12</v>
      </c>
      <c r="AP3433" s="9">
        <v>13</v>
      </c>
      <c r="AQ3433" s="9">
        <v>14</v>
      </c>
      <c r="AR3433" s="9">
        <v>15</v>
      </c>
      <c r="AS3433" s="9">
        <v>16</v>
      </c>
      <c r="AT3433" s="9">
        <v>17</v>
      </c>
      <c r="AU3433" s="9">
        <v>18</v>
      </c>
      <c r="AV3433" s="9">
        <v>19</v>
      </c>
      <c r="AW3433" s="9">
        <v>20</v>
      </c>
      <c r="AX3433" s="9">
        <v>21</v>
      </c>
      <c r="AY3433" s="9">
        <v>1</v>
      </c>
      <c r="AZ3433" s="9">
        <v>2</v>
      </c>
      <c r="BA3433" s="9">
        <v>3</v>
      </c>
      <c r="BB3433" s="9">
        <v>4</v>
      </c>
      <c r="BC3433" s="9">
        <v>5</v>
      </c>
      <c r="BD3433" s="9">
        <v>6</v>
      </c>
      <c r="BE3433" s="9">
        <v>7</v>
      </c>
      <c r="BF3433" s="9">
        <v>8</v>
      </c>
      <c r="BG3433" s="9">
        <v>9</v>
      </c>
      <c r="BH3433" s="9">
        <v>10</v>
      </c>
      <c r="BI3433" s="9">
        <v>11</v>
      </c>
      <c r="BJ3433" s="9">
        <v>12</v>
      </c>
      <c r="BK3433" s="9">
        <v>13</v>
      </c>
      <c r="BL3433" s="9">
        <v>14</v>
      </c>
      <c r="BM3433" s="9">
        <v>15</v>
      </c>
      <c r="BN3433" s="9">
        <v>16</v>
      </c>
      <c r="BO3433" s="9">
        <v>17</v>
      </c>
      <c r="BP3433" s="9">
        <v>18</v>
      </c>
      <c r="BQ3433" s="9">
        <v>19</v>
      </c>
      <c r="BR3433" s="9">
        <v>20</v>
      </c>
      <c r="BS3433" s="9">
        <v>21</v>
      </c>
      <c r="BT3433" s="9">
        <v>9</v>
      </c>
    </row>
    <row r="3434" spans="1:72" ht="22.5" x14ac:dyDescent="0.25">
      <c r="A3434" s="1" t="s">
        <v>1154</v>
      </c>
      <c r="B3434" s="1" t="s">
        <v>56</v>
      </c>
      <c r="C3434" s="4" t="s">
        <v>140</v>
      </c>
      <c r="D3434" s="102" t="s">
        <v>1228</v>
      </c>
      <c r="E3434" s="101" t="s">
        <v>0</v>
      </c>
      <c r="F3434" s="101" t="s">
        <v>0</v>
      </c>
      <c r="G3434" s="2" t="s">
        <v>0</v>
      </c>
      <c r="H3434" s="2" t="s">
        <v>1229</v>
      </c>
      <c r="I3434" s="3" t="s">
        <v>0</v>
      </c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>
        <v>0</v>
      </c>
      <c r="AC3434" s="3">
        <v>0</v>
      </c>
      <c r="AD3434" s="3" t="s">
        <v>0</v>
      </c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>
        <v>0</v>
      </c>
      <c r="AX3434" s="3">
        <v>0</v>
      </c>
      <c r="AY3434" s="3" t="s">
        <v>0</v>
      </c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>
        <v>0</v>
      </c>
      <c r="BS3434" s="3">
        <v>0</v>
      </c>
      <c r="BT3434" s="3"/>
    </row>
    <row r="3435" spans="1:72" ht="33.75" x14ac:dyDescent="0.25">
      <c r="A3435" s="1" t="s">
        <v>0</v>
      </c>
      <c r="B3435" s="1" t="s">
        <v>0</v>
      </c>
      <c r="C3435" s="1" t="s">
        <v>0</v>
      </c>
      <c r="D3435" s="101" t="s">
        <v>0</v>
      </c>
      <c r="E3435" s="101" t="s">
        <v>0</v>
      </c>
      <c r="F3435" s="101" t="s">
        <v>0</v>
      </c>
      <c r="G3435" s="2" t="s">
        <v>0</v>
      </c>
      <c r="H3435" s="10" t="s">
        <v>13</v>
      </c>
      <c r="I3435" s="11">
        <f t="shared" ref="I3435:AA3435" si="5520">SUM(I3436,I3444,I3446)</f>
        <v>61000</v>
      </c>
      <c r="J3435" s="11">
        <f t="shared" si="5520"/>
        <v>30521</v>
      </c>
      <c r="K3435" s="11">
        <f t="shared" si="5520"/>
        <v>0</v>
      </c>
      <c r="L3435" s="11">
        <f t="shared" si="5520"/>
        <v>0</v>
      </c>
      <c r="M3435" s="11">
        <f t="shared" si="5520"/>
        <v>0</v>
      </c>
      <c r="N3435" s="11">
        <f t="shared" si="5520"/>
        <v>0</v>
      </c>
      <c r="O3435" s="11">
        <f t="shared" ref="O3435" si="5521">SUM(O3436,O3444,O3446)</f>
        <v>91521</v>
      </c>
      <c r="P3435" s="11">
        <f t="shared" si="5520"/>
        <v>302</v>
      </c>
      <c r="Q3435" s="11">
        <f t="shared" si="5520"/>
        <v>4556</v>
      </c>
      <c r="R3435" s="11">
        <f t="shared" si="5520"/>
        <v>30521</v>
      </c>
      <c r="S3435" s="11">
        <f t="shared" si="5520"/>
        <v>0</v>
      </c>
      <c r="T3435" s="11">
        <f t="shared" si="5520"/>
        <v>0</v>
      </c>
      <c r="U3435" s="11">
        <f t="shared" si="5520"/>
        <v>0</v>
      </c>
      <c r="V3435" s="11">
        <f t="shared" si="5520"/>
        <v>0</v>
      </c>
      <c r="W3435" s="11">
        <f t="shared" si="5520"/>
        <v>0</v>
      </c>
      <c r="X3435" s="11">
        <f t="shared" si="5520"/>
        <v>0</v>
      </c>
      <c r="Y3435" s="11">
        <f t="shared" si="5520"/>
        <v>0</v>
      </c>
      <c r="Z3435" s="11">
        <f t="shared" si="5520"/>
        <v>0</v>
      </c>
      <c r="AA3435" s="11">
        <f t="shared" si="5520"/>
        <v>0</v>
      </c>
      <c r="AB3435" s="11">
        <v>35379</v>
      </c>
      <c r="AC3435" s="11">
        <v>56142</v>
      </c>
      <c r="AD3435" s="11">
        <f t="shared" ref="AD3435:AV3435" si="5522">SUM(AD3436,AD3444,AD3446)</f>
        <v>20000</v>
      </c>
      <c r="AE3435" s="11">
        <f t="shared" si="5522"/>
        <v>0</v>
      </c>
      <c r="AF3435" s="11">
        <f t="shared" si="5522"/>
        <v>0</v>
      </c>
      <c r="AG3435" s="11">
        <f t="shared" si="5522"/>
        <v>0</v>
      </c>
      <c r="AH3435" s="11">
        <f t="shared" si="5522"/>
        <v>0</v>
      </c>
      <c r="AI3435" s="11">
        <f t="shared" si="5522"/>
        <v>0</v>
      </c>
      <c r="AJ3435" s="11">
        <f t="shared" ref="AJ3435" si="5523">SUM(AJ3436,AJ3444,AJ3446)</f>
        <v>20000</v>
      </c>
      <c r="AK3435" s="11">
        <f t="shared" si="5522"/>
        <v>0</v>
      </c>
      <c r="AL3435" s="11">
        <f t="shared" si="5522"/>
        <v>0</v>
      </c>
      <c r="AM3435" s="11">
        <f t="shared" si="5522"/>
        <v>0</v>
      </c>
      <c r="AN3435" s="11">
        <f t="shared" si="5522"/>
        <v>0</v>
      </c>
      <c r="AO3435" s="11">
        <f t="shared" si="5522"/>
        <v>0</v>
      </c>
      <c r="AP3435" s="11">
        <f t="shared" si="5522"/>
        <v>0</v>
      </c>
      <c r="AQ3435" s="11">
        <f t="shared" si="5522"/>
        <v>0</v>
      </c>
      <c r="AR3435" s="11">
        <f t="shared" si="5522"/>
        <v>0</v>
      </c>
      <c r="AS3435" s="11">
        <f t="shared" si="5522"/>
        <v>0</v>
      </c>
      <c r="AT3435" s="11">
        <f t="shared" si="5522"/>
        <v>0</v>
      </c>
      <c r="AU3435" s="11">
        <f t="shared" si="5522"/>
        <v>0</v>
      </c>
      <c r="AV3435" s="11">
        <f t="shared" si="5522"/>
        <v>0</v>
      </c>
      <c r="AW3435" s="11">
        <v>0</v>
      </c>
      <c r="AX3435" s="11">
        <v>20000</v>
      </c>
      <c r="AY3435" s="11">
        <f t="shared" ref="AY3435:BQ3435" si="5524">SUM(AY3436,AY3444,AY3446)</f>
        <v>10000</v>
      </c>
      <c r="AZ3435" s="11">
        <f t="shared" si="5524"/>
        <v>0</v>
      </c>
      <c r="BA3435" s="11">
        <f t="shared" si="5524"/>
        <v>0</v>
      </c>
      <c r="BB3435" s="11">
        <f t="shared" si="5524"/>
        <v>0</v>
      </c>
      <c r="BC3435" s="11">
        <f t="shared" si="5524"/>
        <v>0</v>
      </c>
      <c r="BD3435" s="11">
        <f t="shared" si="5524"/>
        <v>0</v>
      </c>
      <c r="BE3435" s="11">
        <f t="shared" ref="BE3435" si="5525">SUM(BE3436,BE3444,BE3446)</f>
        <v>10000</v>
      </c>
      <c r="BF3435" s="11">
        <f t="shared" si="5524"/>
        <v>0</v>
      </c>
      <c r="BG3435" s="11">
        <f t="shared" si="5524"/>
        <v>0</v>
      </c>
      <c r="BH3435" s="11">
        <f t="shared" si="5524"/>
        <v>0</v>
      </c>
      <c r="BI3435" s="11">
        <f t="shared" si="5524"/>
        <v>0</v>
      </c>
      <c r="BJ3435" s="11">
        <f t="shared" si="5524"/>
        <v>0</v>
      </c>
      <c r="BK3435" s="11">
        <f t="shared" si="5524"/>
        <v>0</v>
      </c>
      <c r="BL3435" s="11">
        <f t="shared" si="5524"/>
        <v>0</v>
      </c>
      <c r="BM3435" s="11">
        <f t="shared" si="5524"/>
        <v>0</v>
      </c>
      <c r="BN3435" s="11">
        <f t="shared" si="5524"/>
        <v>0</v>
      </c>
      <c r="BO3435" s="11">
        <f t="shared" si="5524"/>
        <v>0</v>
      </c>
      <c r="BP3435" s="11">
        <f t="shared" si="5524"/>
        <v>0</v>
      </c>
      <c r="BQ3435" s="11">
        <f t="shared" si="5524"/>
        <v>0</v>
      </c>
      <c r="BR3435" s="11">
        <v>0</v>
      </c>
      <c r="BS3435" s="11">
        <v>10000</v>
      </c>
      <c r="BT3435" s="11" t="e">
        <f>IF(#REF!=0,"-",#REF!/#REF!*100)</f>
        <v>#REF!</v>
      </c>
    </row>
    <row r="3436" spans="1:72" x14ac:dyDescent="0.25">
      <c r="A3436" s="4" t="s">
        <v>1154</v>
      </c>
      <c r="B3436" s="4" t="s">
        <v>56</v>
      </c>
      <c r="C3436" s="4" t="s">
        <v>140</v>
      </c>
      <c r="D3436" s="102" t="s">
        <v>1228</v>
      </c>
      <c r="E3436" s="101" t="s">
        <v>14</v>
      </c>
      <c r="F3436" s="101" t="s">
        <v>0</v>
      </c>
      <c r="G3436" s="2" t="s">
        <v>0</v>
      </c>
      <c r="H3436" s="2" t="s">
        <v>15</v>
      </c>
      <c r="I3436" s="12">
        <f t="shared" ref="I3436:AA3436" si="5526">SUM(I3437,I3438)</f>
        <v>30000</v>
      </c>
      <c r="J3436" s="12">
        <f t="shared" si="5526"/>
        <v>20000</v>
      </c>
      <c r="K3436" s="12">
        <f t="shared" si="5526"/>
        <v>0</v>
      </c>
      <c r="L3436" s="12">
        <f t="shared" si="5526"/>
        <v>0</v>
      </c>
      <c r="M3436" s="12">
        <f t="shared" si="5526"/>
        <v>0</v>
      </c>
      <c r="N3436" s="12">
        <f t="shared" si="5526"/>
        <v>0</v>
      </c>
      <c r="O3436" s="12">
        <f t="shared" ref="O3436" si="5527">SUM(O3437,O3438)</f>
        <v>50000</v>
      </c>
      <c r="P3436" s="12">
        <f t="shared" si="5526"/>
        <v>0</v>
      </c>
      <c r="Q3436" s="12">
        <f t="shared" si="5526"/>
        <v>4111</v>
      </c>
      <c r="R3436" s="12">
        <f t="shared" si="5526"/>
        <v>20000</v>
      </c>
      <c r="S3436" s="12">
        <f t="shared" si="5526"/>
        <v>0</v>
      </c>
      <c r="T3436" s="12">
        <f t="shared" si="5526"/>
        <v>0</v>
      </c>
      <c r="U3436" s="12">
        <f t="shared" si="5526"/>
        <v>0</v>
      </c>
      <c r="V3436" s="12">
        <f t="shared" si="5526"/>
        <v>0</v>
      </c>
      <c r="W3436" s="12">
        <f t="shared" si="5526"/>
        <v>0</v>
      </c>
      <c r="X3436" s="12">
        <f t="shared" si="5526"/>
        <v>0</v>
      </c>
      <c r="Y3436" s="12">
        <f t="shared" si="5526"/>
        <v>0</v>
      </c>
      <c r="Z3436" s="12">
        <f t="shared" si="5526"/>
        <v>0</v>
      </c>
      <c r="AA3436" s="12">
        <f t="shared" si="5526"/>
        <v>0</v>
      </c>
      <c r="AB3436" s="12">
        <v>24111</v>
      </c>
      <c r="AC3436" s="12">
        <v>25889</v>
      </c>
      <c r="AD3436" s="12">
        <f t="shared" ref="AD3436:AV3436" si="5528">SUM(AD3437,AD3438)</f>
        <v>0</v>
      </c>
      <c r="AE3436" s="12">
        <f t="shared" si="5528"/>
        <v>0</v>
      </c>
      <c r="AF3436" s="12">
        <f t="shared" si="5528"/>
        <v>0</v>
      </c>
      <c r="AG3436" s="12">
        <f t="shared" si="5528"/>
        <v>0</v>
      </c>
      <c r="AH3436" s="12">
        <f t="shared" si="5528"/>
        <v>0</v>
      </c>
      <c r="AI3436" s="12">
        <f t="shared" si="5528"/>
        <v>0</v>
      </c>
      <c r="AJ3436" s="12">
        <f t="shared" ref="AJ3436" si="5529">SUM(AJ3437,AJ3438)</f>
        <v>0</v>
      </c>
      <c r="AK3436" s="12">
        <f t="shared" si="5528"/>
        <v>0</v>
      </c>
      <c r="AL3436" s="12">
        <f t="shared" si="5528"/>
        <v>0</v>
      </c>
      <c r="AM3436" s="12">
        <f t="shared" si="5528"/>
        <v>0</v>
      </c>
      <c r="AN3436" s="12">
        <f t="shared" si="5528"/>
        <v>0</v>
      </c>
      <c r="AO3436" s="12">
        <f t="shared" si="5528"/>
        <v>0</v>
      </c>
      <c r="AP3436" s="12">
        <f t="shared" si="5528"/>
        <v>0</v>
      </c>
      <c r="AQ3436" s="12">
        <f t="shared" si="5528"/>
        <v>0</v>
      </c>
      <c r="AR3436" s="12">
        <f t="shared" si="5528"/>
        <v>0</v>
      </c>
      <c r="AS3436" s="12">
        <f t="shared" si="5528"/>
        <v>0</v>
      </c>
      <c r="AT3436" s="12">
        <f t="shared" si="5528"/>
        <v>0</v>
      </c>
      <c r="AU3436" s="12">
        <f t="shared" si="5528"/>
        <v>0</v>
      </c>
      <c r="AV3436" s="12">
        <f t="shared" si="5528"/>
        <v>0</v>
      </c>
      <c r="AW3436" s="12">
        <v>0</v>
      </c>
      <c r="AX3436" s="12">
        <v>0</v>
      </c>
      <c r="AY3436" s="12">
        <f t="shared" ref="AY3436:BQ3436" si="5530">SUM(AY3437,AY3438)</f>
        <v>0</v>
      </c>
      <c r="AZ3436" s="12">
        <f t="shared" si="5530"/>
        <v>0</v>
      </c>
      <c r="BA3436" s="12">
        <f t="shared" si="5530"/>
        <v>0</v>
      </c>
      <c r="BB3436" s="12">
        <f t="shared" si="5530"/>
        <v>0</v>
      </c>
      <c r="BC3436" s="12">
        <f t="shared" si="5530"/>
        <v>0</v>
      </c>
      <c r="BD3436" s="12">
        <f t="shared" si="5530"/>
        <v>0</v>
      </c>
      <c r="BE3436" s="12">
        <f t="shared" ref="BE3436" si="5531">SUM(BE3437,BE3438)</f>
        <v>0</v>
      </c>
      <c r="BF3436" s="12">
        <f t="shared" si="5530"/>
        <v>0</v>
      </c>
      <c r="BG3436" s="12">
        <f t="shared" si="5530"/>
        <v>0</v>
      </c>
      <c r="BH3436" s="12">
        <f t="shared" si="5530"/>
        <v>0</v>
      </c>
      <c r="BI3436" s="12">
        <f t="shared" si="5530"/>
        <v>0</v>
      </c>
      <c r="BJ3436" s="12">
        <f t="shared" si="5530"/>
        <v>0</v>
      </c>
      <c r="BK3436" s="12">
        <f t="shared" si="5530"/>
        <v>0</v>
      </c>
      <c r="BL3436" s="12">
        <f t="shared" si="5530"/>
        <v>0</v>
      </c>
      <c r="BM3436" s="12">
        <f t="shared" si="5530"/>
        <v>0</v>
      </c>
      <c r="BN3436" s="12">
        <f t="shared" si="5530"/>
        <v>0</v>
      </c>
      <c r="BO3436" s="12">
        <f t="shared" si="5530"/>
        <v>0</v>
      </c>
      <c r="BP3436" s="12">
        <f t="shared" si="5530"/>
        <v>0</v>
      </c>
      <c r="BQ3436" s="12">
        <f t="shared" si="5530"/>
        <v>0</v>
      </c>
      <c r="BR3436" s="12">
        <v>0</v>
      </c>
      <c r="BS3436" s="12">
        <v>0</v>
      </c>
      <c r="BT3436" s="12" t="e">
        <f>IF(#REF!=0,"-",#REF!/#REF!*100)</f>
        <v>#REF!</v>
      </c>
    </row>
    <row r="3437" spans="1:72" x14ac:dyDescent="0.25">
      <c r="A3437" s="4" t="s">
        <v>1154</v>
      </c>
      <c r="B3437" s="4" t="s">
        <v>56</v>
      </c>
      <c r="C3437" s="4" t="s">
        <v>140</v>
      </c>
      <c r="D3437" s="102" t="s">
        <v>1228</v>
      </c>
      <c r="E3437" s="113">
        <v>6111</v>
      </c>
      <c r="F3437" s="102"/>
      <c r="G3437" s="98" t="s">
        <v>1663</v>
      </c>
      <c r="H3437" s="13" t="s">
        <v>16</v>
      </c>
      <c r="I3437" s="14">
        <v>30000</v>
      </c>
      <c r="J3437" s="14">
        <v>20000</v>
      </c>
      <c r="K3437" s="14"/>
      <c r="L3437" s="14"/>
      <c r="M3437" s="14"/>
      <c r="N3437" s="14"/>
      <c r="O3437" s="14">
        <f t="shared" ref="O3437:O3500" si="5532">I3437+J3437+K3437+L3437+M3437+N3437</f>
        <v>50000</v>
      </c>
      <c r="P3437" s="14"/>
      <c r="Q3437" s="14">
        <v>4111</v>
      </c>
      <c r="R3437" s="14">
        <v>20000</v>
      </c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>
        <v>24111</v>
      </c>
      <c r="AC3437" s="14">
        <v>25889</v>
      </c>
      <c r="AD3437" s="14">
        <v>0</v>
      </c>
      <c r="AE3437" s="14"/>
      <c r="AF3437" s="14"/>
      <c r="AG3437" s="14"/>
      <c r="AH3437" s="14"/>
      <c r="AI3437" s="14"/>
      <c r="AJ3437" s="14">
        <f t="shared" ref="AJ3437:AJ3500" si="5533">AD3437+AE3437+AF3437+AG3437+AH3437+AI3437</f>
        <v>0</v>
      </c>
      <c r="AK3437" s="14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>
        <v>0</v>
      </c>
      <c r="AX3437" s="14">
        <v>0</v>
      </c>
      <c r="AY3437" s="14">
        <v>0</v>
      </c>
      <c r="AZ3437" s="14"/>
      <c r="BA3437" s="14"/>
      <c r="BB3437" s="14"/>
      <c r="BC3437" s="14"/>
      <c r="BD3437" s="14"/>
      <c r="BE3437" s="14">
        <f t="shared" ref="BE3437:BE3500" si="5534">AY3437+AZ3437+BA3437+BB3437+BC3437+BD3437</f>
        <v>0</v>
      </c>
      <c r="BF3437" s="14"/>
      <c r="BG3437" s="14"/>
      <c r="BH3437" s="14"/>
      <c r="BI3437" s="14"/>
      <c r="BJ3437" s="14"/>
      <c r="BK3437" s="14"/>
      <c r="BL3437" s="14"/>
      <c r="BM3437" s="14"/>
      <c r="BN3437" s="14"/>
      <c r="BO3437" s="14"/>
      <c r="BP3437" s="14"/>
      <c r="BQ3437" s="14"/>
      <c r="BR3437" s="14">
        <v>0</v>
      </c>
      <c r="BS3437" s="14">
        <v>0</v>
      </c>
      <c r="BT3437" s="14" t="e">
        <f>IF(#REF!=0,"-",#REF!/#REF!*100)</f>
        <v>#REF!</v>
      </c>
    </row>
    <row r="3438" spans="1:72" x14ac:dyDescent="0.25">
      <c r="A3438" s="1" t="s">
        <v>1154</v>
      </c>
      <c r="B3438" s="1" t="s">
        <v>56</v>
      </c>
      <c r="C3438" s="1" t="s">
        <v>140</v>
      </c>
      <c r="D3438" s="105" t="s">
        <v>1228</v>
      </c>
      <c r="E3438" s="105" t="s">
        <v>18</v>
      </c>
      <c r="F3438" s="102" t="s">
        <v>0</v>
      </c>
      <c r="G3438" s="13" t="s">
        <v>0</v>
      </c>
      <c r="H3438" s="2" t="s">
        <v>19</v>
      </c>
      <c r="I3438" s="12">
        <f t="shared" ref="I3438:AA3438" si="5535">SUM(I3439:I3443)</f>
        <v>0</v>
      </c>
      <c r="J3438" s="12">
        <f t="shared" si="5535"/>
        <v>0</v>
      </c>
      <c r="K3438" s="12">
        <f t="shared" si="5535"/>
        <v>0</v>
      </c>
      <c r="L3438" s="12">
        <f t="shared" si="5535"/>
        <v>0</v>
      </c>
      <c r="M3438" s="12">
        <f t="shared" si="5535"/>
        <v>0</v>
      </c>
      <c r="N3438" s="12">
        <f t="shared" si="5535"/>
        <v>0</v>
      </c>
      <c r="O3438" s="12">
        <f t="shared" si="5535"/>
        <v>0</v>
      </c>
      <c r="P3438" s="12">
        <f t="shared" si="5535"/>
        <v>0</v>
      </c>
      <c r="Q3438" s="12">
        <f t="shared" si="5535"/>
        <v>0</v>
      </c>
      <c r="R3438" s="12">
        <f t="shared" si="5535"/>
        <v>0</v>
      </c>
      <c r="S3438" s="12">
        <f t="shared" si="5535"/>
        <v>0</v>
      </c>
      <c r="T3438" s="12">
        <f t="shared" si="5535"/>
        <v>0</v>
      </c>
      <c r="U3438" s="12">
        <f t="shared" si="5535"/>
        <v>0</v>
      </c>
      <c r="V3438" s="12">
        <f t="shared" si="5535"/>
        <v>0</v>
      </c>
      <c r="W3438" s="12">
        <f t="shared" si="5535"/>
        <v>0</v>
      </c>
      <c r="X3438" s="12">
        <f t="shared" si="5535"/>
        <v>0</v>
      </c>
      <c r="Y3438" s="12">
        <f t="shared" si="5535"/>
        <v>0</v>
      </c>
      <c r="Z3438" s="12">
        <f t="shared" si="5535"/>
        <v>0</v>
      </c>
      <c r="AA3438" s="12">
        <f t="shared" si="5535"/>
        <v>0</v>
      </c>
      <c r="AB3438" s="12">
        <v>0</v>
      </c>
      <c r="AC3438" s="12">
        <v>0</v>
      </c>
      <c r="AD3438" s="12">
        <f t="shared" ref="AD3438:AV3438" si="5536">SUM(AD3439:AD3443)</f>
        <v>0</v>
      </c>
      <c r="AE3438" s="12">
        <f t="shared" si="5536"/>
        <v>0</v>
      </c>
      <c r="AF3438" s="12">
        <f t="shared" si="5536"/>
        <v>0</v>
      </c>
      <c r="AG3438" s="12">
        <f t="shared" si="5536"/>
        <v>0</v>
      </c>
      <c r="AH3438" s="12">
        <f t="shared" si="5536"/>
        <v>0</v>
      </c>
      <c r="AI3438" s="12">
        <f t="shared" si="5536"/>
        <v>0</v>
      </c>
      <c r="AJ3438" s="12">
        <f t="shared" si="5536"/>
        <v>0</v>
      </c>
      <c r="AK3438" s="12">
        <f t="shared" si="5536"/>
        <v>0</v>
      </c>
      <c r="AL3438" s="12">
        <f t="shared" si="5536"/>
        <v>0</v>
      </c>
      <c r="AM3438" s="12">
        <f t="shared" si="5536"/>
        <v>0</v>
      </c>
      <c r="AN3438" s="12">
        <f t="shared" si="5536"/>
        <v>0</v>
      </c>
      <c r="AO3438" s="12">
        <f t="shared" si="5536"/>
        <v>0</v>
      </c>
      <c r="AP3438" s="12">
        <f t="shared" si="5536"/>
        <v>0</v>
      </c>
      <c r="AQ3438" s="12">
        <f t="shared" si="5536"/>
        <v>0</v>
      </c>
      <c r="AR3438" s="12">
        <f t="shared" si="5536"/>
        <v>0</v>
      </c>
      <c r="AS3438" s="12">
        <f t="shared" si="5536"/>
        <v>0</v>
      </c>
      <c r="AT3438" s="12">
        <f t="shared" si="5536"/>
        <v>0</v>
      </c>
      <c r="AU3438" s="12">
        <f t="shared" si="5536"/>
        <v>0</v>
      </c>
      <c r="AV3438" s="12">
        <f t="shared" si="5536"/>
        <v>0</v>
      </c>
      <c r="AW3438" s="12">
        <v>0</v>
      </c>
      <c r="AX3438" s="12">
        <v>0</v>
      </c>
      <c r="AY3438" s="12">
        <f t="shared" ref="AY3438:BQ3438" si="5537">SUM(AY3439:AY3443)</f>
        <v>0</v>
      </c>
      <c r="AZ3438" s="12">
        <f t="shared" si="5537"/>
        <v>0</v>
      </c>
      <c r="BA3438" s="12">
        <f t="shared" si="5537"/>
        <v>0</v>
      </c>
      <c r="BB3438" s="12">
        <f t="shared" si="5537"/>
        <v>0</v>
      </c>
      <c r="BC3438" s="12">
        <f t="shared" si="5537"/>
        <v>0</v>
      </c>
      <c r="BD3438" s="12">
        <f t="shared" si="5537"/>
        <v>0</v>
      </c>
      <c r="BE3438" s="12">
        <f t="shared" si="5537"/>
        <v>0</v>
      </c>
      <c r="BF3438" s="12">
        <f t="shared" si="5537"/>
        <v>0</v>
      </c>
      <c r="BG3438" s="12">
        <f t="shared" si="5537"/>
        <v>0</v>
      </c>
      <c r="BH3438" s="12">
        <f t="shared" si="5537"/>
        <v>0</v>
      </c>
      <c r="BI3438" s="12">
        <f t="shared" si="5537"/>
        <v>0</v>
      </c>
      <c r="BJ3438" s="12">
        <f t="shared" si="5537"/>
        <v>0</v>
      </c>
      <c r="BK3438" s="12">
        <f t="shared" si="5537"/>
        <v>0</v>
      </c>
      <c r="BL3438" s="12">
        <f t="shared" si="5537"/>
        <v>0</v>
      </c>
      <c r="BM3438" s="12">
        <f t="shared" si="5537"/>
        <v>0</v>
      </c>
      <c r="BN3438" s="12">
        <f t="shared" si="5537"/>
        <v>0</v>
      </c>
      <c r="BO3438" s="12">
        <f t="shared" si="5537"/>
        <v>0</v>
      </c>
      <c r="BP3438" s="12">
        <f t="shared" si="5537"/>
        <v>0</v>
      </c>
      <c r="BQ3438" s="12">
        <f t="shared" si="5537"/>
        <v>0</v>
      </c>
      <c r="BR3438" s="12">
        <v>0</v>
      </c>
      <c r="BS3438" s="12">
        <v>0</v>
      </c>
      <c r="BT3438" s="12" t="e">
        <f>IF(#REF!=0,"-",#REF!/#REF!*100)</f>
        <v>#REF!</v>
      </c>
    </row>
    <row r="3439" spans="1:72" ht="22.5" x14ac:dyDescent="0.25">
      <c r="A3439" s="4" t="s">
        <v>1154</v>
      </c>
      <c r="B3439" s="4" t="s">
        <v>56</v>
      </c>
      <c r="C3439" s="4" t="s">
        <v>140</v>
      </c>
      <c r="D3439" s="102" t="s">
        <v>1228</v>
      </c>
      <c r="E3439" s="113">
        <v>6112</v>
      </c>
      <c r="F3439" s="102" t="s">
        <v>1230</v>
      </c>
      <c r="G3439" s="98" t="s">
        <v>1663</v>
      </c>
      <c r="H3439" s="13" t="s">
        <v>57</v>
      </c>
      <c r="I3439" s="14">
        <v>0</v>
      </c>
      <c r="J3439" s="14"/>
      <c r="K3439" s="14"/>
      <c r="L3439" s="14"/>
      <c r="M3439" s="14"/>
      <c r="N3439" s="14"/>
      <c r="O3439" s="14">
        <f t="shared" si="5532"/>
        <v>0</v>
      </c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>
        <v>0</v>
      </c>
      <c r="AC3439" s="14">
        <v>0</v>
      </c>
      <c r="AD3439" s="14">
        <v>0</v>
      </c>
      <c r="AE3439" s="14"/>
      <c r="AF3439" s="14"/>
      <c r="AG3439" s="14"/>
      <c r="AH3439" s="14"/>
      <c r="AI3439" s="14"/>
      <c r="AJ3439" s="14">
        <f t="shared" si="5533"/>
        <v>0</v>
      </c>
      <c r="AK3439" s="14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4"/>
      <c r="AW3439" s="14">
        <v>0</v>
      </c>
      <c r="AX3439" s="14">
        <v>0</v>
      </c>
      <c r="AY3439" s="14">
        <v>0</v>
      </c>
      <c r="AZ3439" s="14"/>
      <c r="BA3439" s="14"/>
      <c r="BB3439" s="14"/>
      <c r="BC3439" s="14"/>
      <c r="BD3439" s="14"/>
      <c r="BE3439" s="14">
        <f t="shared" si="5534"/>
        <v>0</v>
      </c>
      <c r="BF3439" s="14"/>
      <c r="BG3439" s="14"/>
      <c r="BH3439" s="14"/>
      <c r="BI3439" s="14"/>
      <c r="BJ3439" s="14"/>
      <c r="BK3439" s="14"/>
      <c r="BL3439" s="14"/>
      <c r="BM3439" s="14"/>
      <c r="BN3439" s="14"/>
      <c r="BO3439" s="14"/>
      <c r="BP3439" s="14"/>
      <c r="BQ3439" s="14"/>
      <c r="BR3439" s="14">
        <v>0</v>
      </c>
      <c r="BS3439" s="14">
        <v>0</v>
      </c>
      <c r="BT3439" s="14" t="e">
        <f>IF(#REF!=0,"-",#REF!/#REF!*100)</f>
        <v>#REF!</v>
      </c>
    </row>
    <row r="3440" spans="1:72" x14ac:dyDescent="0.25">
      <c r="A3440" s="4" t="s">
        <v>1154</v>
      </c>
      <c r="B3440" s="4" t="s">
        <v>56</v>
      </c>
      <c r="C3440" s="4" t="s">
        <v>140</v>
      </c>
      <c r="D3440" s="102" t="s">
        <v>1228</v>
      </c>
      <c r="E3440" s="113">
        <v>6112</v>
      </c>
      <c r="F3440" s="102" t="s">
        <v>1231</v>
      </c>
      <c r="G3440" s="98" t="s">
        <v>1663</v>
      </c>
      <c r="H3440" s="13" t="s">
        <v>22</v>
      </c>
      <c r="I3440" s="14">
        <v>0</v>
      </c>
      <c r="J3440" s="14"/>
      <c r="K3440" s="14"/>
      <c r="L3440" s="14"/>
      <c r="M3440" s="14"/>
      <c r="N3440" s="14"/>
      <c r="O3440" s="14">
        <f t="shared" si="5532"/>
        <v>0</v>
      </c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>
        <v>0</v>
      </c>
      <c r="AC3440" s="14">
        <v>0</v>
      </c>
      <c r="AD3440" s="14">
        <v>0</v>
      </c>
      <c r="AE3440" s="14"/>
      <c r="AF3440" s="14"/>
      <c r="AG3440" s="14"/>
      <c r="AH3440" s="14"/>
      <c r="AI3440" s="14"/>
      <c r="AJ3440" s="14">
        <f t="shared" si="5533"/>
        <v>0</v>
      </c>
      <c r="AK3440" s="14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4"/>
      <c r="AW3440" s="14">
        <v>0</v>
      </c>
      <c r="AX3440" s="14">
        <v>0</v>
      </c>
      <c r="AY3440" s="14">
        <v>0</v>
      </c>
      <c r="AZ3440" s="14"/>
      <c r="BA3440" s="14"/>
      <c r="BB3440" s="14"/>
      <c r="BC3440" s="14"/>
      <c r="BD3440" s="14"/>
      <c r="BE3440" s="14">
        <f t="shared" si="5534"/>
        <v>0</v>
      </c>
      <c r="BF3440" s="14"/>
      <c r="BG3440" s="14"/>
      <c r="BH3440" s="14"/>
      <c r="BI3440" s="14"/>
      <c r="BJ3440" s="14"/>
      <c r="BK3440" s="14"/>
      <c r="BL3440" s="14"/>
      <c r="BM3440" s="14"/>
      <c r="BN3440" s="14"/>
      <c r="BO3440" s="14"/>
      <c r="BP3440" s="14"/>
      <c r="BQ3440" s="14"/>
      <c r="BR3440" s="14">
        <v>0</v>
      </c>
      <c r="BS3440" s="14">
        <v>0</v>
      </c>
      <c r="BT3440" s="14" t="e">
        <f>IF(#REF!=0,"-",#REF!/#REF!*100)</f>
        <v>#REF!</v>
      </c>
    </row>
    <row r="3441" spans="1:72" x14ac:dyDescent="0.25">
      <c r="A3441" s="4" t="s">
        <v>1154</v>
      </c>
      <c r="B3441" s="4" t="s">
        <v>56</v>
      </c>
      <c r="C3441" s="4" t="s">
        <v>140</v>
      </c>
      <c r="D3441" s="102" t="s">
        <v>1228</v>
      </c>
      <c r="E3441" s="113">
        <v>6112</v>
      </c>
      <c r="F3441" s="102" t="s">
        <v>1232</v>
      </c>
      <c r="G3441" s="98" t="s">
        <v>1663</v>
      </c>
      <c r="H3441" s="13" t="s">
        <v>23</v>
      </c>
      <c r="I3441" s="14">
        <v>0</v>
      </c>
      <c r="J3441" s="14"/>
      <c r="K3441" s="14"/>
      <c r="L3441" s="14"/>
      <c r="M3441" s="14"/>
      <c r="N3441" s="14"/>
      <c r="O3441" s="14">
        <f t="shared" si="5532"/>
        <v>0</v>
      </c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>
        <v>0</v>
      </c>
      <c r="AC3441" s="14">
        <v>0</v>
      </c>
      <c r="AD3441" s="14">
        <v>0</v>
      </c>
      <c r="AE3441" s="14"/>
      <c r="AF3441" s="14"/>
      <c r="AG3441" s="14"/>
      <c r="AH3441" s="14"/>
      <c r="AI3441" s="14"/>
      <c r="AJ3441" s="14">
        <f t="shared" si="5533"/>
        <v>0</v>
      </c>
      <c r="AK3441" s="14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4"/>
      <c r="AW3441" s="14">
        <v>0</v>
      </c>
      <c r="AX3441" s="14">
        <v>0</v>
      </c>
      <c r="AY3441" s="14">
        <v>0</v>
      </c>
      <c r="AZ3441" s="14"/>
      <c r="BA3441" s="14"/>
      <c r="BB3441" s="14"/>
      <c r="BC3441" s="14"/>
      <c r="BD3441" s="14"/>
      <c r="BE3441" s="14">
        <f t="shared" si="5534"/>
        <v>0</v>
      </c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Q3441" s="14"/>
      <c r="BR3441" s="14">
        <v>0</v>
      </c>
      <c r="BS3441" s="14">
        <v>0</v>
      </c>
      <c r="BT3441" s="14" t="e">
        <f>IF(#REF!=0,"-",#REF!/#REF!*100)</f>
        <v>#REF!</v>
      </c>
    </row>
    <row r="3442" spans="1:72" x14ac:dyDescent="0.25">
      <c r="A3442" s="4" t="s">
        <v>1154</v>
      </c>
      <c r="B3442" s="4" t="s">
        <v>56</v>
      </c>
      <c r="C3442" s="4" t="s">
        <v>140</v>
      </c>
      <c r="D3442" s="102" t="s">
        <v>1228</v>
      </c>
      <c r="E3442" s="113">
        <v>6112</v>
      </c>
      <c r="F3442" s="102" t="s">
        <v>1233</v>
      </c>
      <c r="G3442" s="98" t="s">
        <v>1663</v>
      </c>
      <c r="H3442" s="13" t="s">
        <v>21</v>
      </c>
      <c r="I3442" s="14">
        <v>0</v>
      </c>
      <c r="J3442" s="14"/>
      <c r="K3442" s="14"/>
      <c r="L3442" s="14"/>
      <c r="M3442" s="14"/>
      <c r="N3442" s="14"/>
      <c r="O3442" s="14">
        <f t="shared" si="5532"/>
        <v>0</v>
      </c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>
        <v>0</v>
      </c>
      <c r="AC3442" s="14">
        <v>0</v>
      </c>
      <c r="AD3442" s="14">
        <v>0</v>
      </c>
      <c r="AE3442" s="14"/>
      <c r="AF3442" s="14"/>
      <c r="AG3442" s="14"/>
      <c r="AH3442" s="14"/>
      <c r="AI3442" s="14"/>
      <c r="AJ3442" s="14">
        <f t="shared" si="5533"/>
        <v>0</v>
      </c>
      <c r="AK3442" s="14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4"/>
      <c r="AW3442" s="14">
        <v>0</v>
      </c>
      <c r="AX3442" s="14">
        <v>0</v>
      </c>
      <c r="AY3442" s="14">
        <v>0</v>
      </c>
      <c r="AZ3442" s="14"/>
      <c r="BA3442" s="14"/>
      <c r="BB3442" s="14"/>
      <c r="BC3442" s="14"/>
      <c r="BD3442" s="14"/>
      <c r="BE3442" s="14">
        <f t="shared" si="5534"/>
        <v>0</v>
      </c>
      <c r="BF3442" s="14"/>
      <c r="BG3442" s="14"/>
      <c r="BH3442" s="14"/>
      <c r="BI3442" s="14"/>
      <c r="BJ3442" s="14"/>
      <c r="BK3442" s="14"/>
      <c r="BL3442" s="14"/>
      <c r="BM3442" s="14"/>
      <c r="BN3442" s="14"/>
      <c r="BO3442" s="14"/>
      <c r="BP3442" s="14"/>
      <c r="BQ3442" s="14"/>
      <c r="BR3442" s="14">
        <v>0</v>
      </c>
      <c r="BS3442" s="14">
        <v>0</v>
      </c>
      <c r="BT3442" s="14" t="e">
        <f>IF(#REF!=0,"-",#REF!/#REF!*100)</f>
        <v>#REF!</v>
      </c>
    </row>
    <row r="3443" spans="1:72" x14ac:dyDescent="0.25">
      <c r="A3443" s="4" t="s">
        <v>1154</v>
      </c>
      <c r="B3443" s="4" t="s">
        <v>56</v>
      </c>
      <c r="C3443" s="4" t="s">
        <v>140</v>
      </c>
      <c r="D3443" s="102" t="s">
        <v>1228</v>
      </c>
      <c r="E3443" s="113">
        <v>6112</v>
      </c>
      <c r="F3443" s="102" t="s">
        <v>1234</v>
      </c>
      <c r="G3443" s="98" t="s">
        <v>1663</v>
      </c>
      <c r="H3443" s="13" t="s">
        <v>24</v>
      </c>
      <c r="I3443" s="14">
        <v>0</v>
      </c>
      <c r="J3443" s="14"/>
      <c r="K3443" s="14"/>
      <c r="L3443" s="14"/>
      <c r="M3443" s="14"/>
      <c r="N3443" s="14"/>
      <c r="O3443" s="14">
        <f t="shared" si="5532"/>
        <v>0</v>
      </c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>
        <v>0</v>
      </c>
      <c r="AC3443" s="14">
        <v>0</v>
      </c>
      <c r="AD3443" s="14">
        <v>0</v>
      </c>
      <c r="AE3443" s="14"/>
      <c r="AF3443" s="14"/>
      <c r="AG3443" s="14"/>
      <c r="AH3443" s="14"/>
      <c r="AI3443" s="14"/>
      <c r="AJ3443" s="14">
        <f t="shared" si="5533"/>
        <v>0</v>
      </c>
      <c r="AK3443" s="14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4"/>
      <c r="AW3443" s="14">
        <v>0</v>
      </c>
      <c r="AX3443" s="14">
        <v>0</v>
      </c>
      <c r="AY3443" s="14">
        <v>0</v>
      </c>
      <c r="AZ3443" s="14"/>
      <c r="BA3443" s="14"/>
      <c r="BB3443" s="14"/>
      <c r="BC3443" s="14"/>
      <c r="BD3443" s="14"/>
      <c r="BE3443" s="14">
        <f t="shared" si="5534"/>
        <v>0</v>
      </c>
      <c r="BF3443" s="14"/>
      <c r="BG3443" s="14"/>
      <c r="BH3443" s="14"/>
      <c r="BI3443" s="14"/>
      <c r="BJ3443" s="14"/>
      <c r="BK3443" s="14"/>
      <c r="BL3443" s="14"/>
      <c r="BM3443" s="14"/>
      <c r="BN3443" s="14"/>
      <c r="BO3443" s="14"/>
      <c r="BP3443" s="14"/>
      <c r="BQ3443" s="14"/>
      <c r="BR3443" s="14">
        <v>0</v>
      </c>
      <c r="BS3443" s="14">
        <v>0</v>
      </c>
      <c r="BT3443" s="14" t="e">
        <f>IF(#REF!=0,"-",#REF!/#REF!*100)</f>
        <v>#REF!</v>
      </c>
    </row>
    <row r="3444" spans="1:72" ht="22.5" x14ac:dyDescent="0.25">
      <c r="A3444" s="4" t="s">
        <v>1154</v>
      </c>
      <c r="B3444" s="4" t="s">
        <v>56</v>
      </c>
      <c r="C3444" s="4" t="s">
        <v>140</v>
      </c>
      <c r="D3444" s="102" t="s">
        <v>1228</v>
      </c>
      <c r="E3444" s="101" t="s">
        <v>25</v>
      </c>
      <c r="F3444" s="101" t="s">
        <v>0</v>
      </c>
      <c r="G3444" s="2" t="s">
        <v>0</v>
      </c>
      <c r="H3444" s="2" t="s">
        <v>26</v>
      </c>
      <c r="I3444" s="12">
        <f t="shared" ref="I3444:AA3444" si="5538">SUM(I3445)</f>
        <v>3000</v>
      </c>
      <c r="J3444" s="12">
        <f t="shared" si="5538"/>
        <v>2200</v>
      </c>
      <c r="K3444" s="12">
        <f t="shared" si="5538"/>
        <v>0</v>
      </c>
      <c r="L3444" s="12">
        <f t="shared" si="5538"/>
        <v>0</v>
      </c>
      <c r="M3444" s="12">
        <f t="shared" si="5538"/>
        <v>0</v>
      </c>
      <c r="N3444" s="12">
        <f t="shared" si="5538"/>
        <v>0</v>
      </c>
      <c r="O3444" s="12">
        <f t="shared" si="5538"/>
        <v>5200</v>
      </c>
      <c r="P3444" s="12">
        <f t="shared" si="5538"/>
        <v>293</v>
      </c>
      <c r="Q3444" s="12">
        <f t="shared" si="5538"/>
        <v>432</v>
      </c>
      <c r="R3444" s="12">
        <f t="shared" si="5538"/>
        <v>2200</v>
      </c>
      <c r="S3444" s="12">
        <f t="shared" si="5538"/>
        <v>0</v>
      </c>
      <c r="T3444" s="12">
        <f t="shared" si="5538"/>
        <v>0</v>
      </c>
      <c r="U3444" s="12">
        <f t="shared" si="5538"/>
        <v>0</v>
      </c>
      <c r="V3444" s="12">
        <f t="shared" si="5538"/>
        <v>0</v>
      </c>
      <c r="W3444" s="12">
        <f t="shared" si="5538"/>
        <v>0</v>
      </c>
      <c r="X3444" s="12">
        <f t="shared" si="5538"/>
        <v>0</v>
      </c>
      <c r="Y3444" s="12">
        <f t="shared" si="5538"/>
        <v>0</v>
      </c>
      <c r="Z3444" s="12">
        <f t="shared" si="5538"/>
        <v>0</v>
      </c>
      <c r="AA3444" s="12">
        <f t="shared" si="5538"/>
        <v>0</v>
      </c>
      <c r="AB3444" s="12">
        <v>2925</v>
      </c>
      <c r="AC3444" s="12">
        <v>2275</v>
      </c>
      <c r="AD3444" s="12">
        <f t="shared" ref="AD3444:AV3444" si="5539">SUM(AD3445)</f>
        <v>0</v>
      </c>
      <c r="AE3444" s="12">
        <f t="shared" si="5539"/>
        <v>0</v>
      </c>
      <c r="AF3444" s="12">
        <f t="shared" si="5539"/>
        <v>0</v>
      </c>
      <c r="AG3444" s="12">
        <f t="shared" si="5539"/>
        <v>0</v>
      </c>
      <c r="AH3444" s="12">
        <f t="shared" si="5539"/>
        <v>0</v>
      </c>
      <c r="AI3444" s="12">
        <f t="shared" si="5539"/>
        <v>0</v>
      </c>
      <c r="AJ3444" s="12">
        <f t="shared" si="5539"/>
        <v>0</v>
      </c>
      <c r="AK3444" s="12">
        <f t="shared" si="5539"/>
        <v>0</v>
      </c>
      <c r="AL3444" s="12">
        <f t="shared" si="5539"/>
        <v>0</v>
      </c>
      <c r="AM3444" s="12">
        <f t="shared" si="5539"/>
        <v>0</v>
      </c>
      <c r="AN3444" s="12">
        <f t="shared" si="5539"/>
        <v>0</v>
      </c>
      <c r="AO3444" s="12">
        <f t="shared" si="5539"/>
        <v>0</v>
      </c>
      <c r="AP3444" s="12">
        <f t="shared" si="5539"/>
        <v>0</v>
      </c>
      <c r="AQ3444" s="12">
        <f t="shared" si="5539"/>
        <v>0</v>
      </c>
      <c r="AR3444" s="12">
        <f t="shared" si="5539"/>
        <v>0</v>
      </c>
      <c r="AS3444" s="12">
        <f t="shared" si="5539"/>
        <v>0</v>
      </c>
      <c r="AT3444" s="12">
        <f t="shared" si="5539"/>
        <v>0</v>
      </c>
      <c r="AU3444" s="12">
        <f t="shared" si="5539"/>
        <v>0</v>
      </c>
      <c r="AV3444" s="12">
        <f t="shared" si="5539"/>
        <v>0</v>
      </c>
      <c r="AW3444" s="12">
        <v>0</v>
      </c>
      <c r="AX3444" s="12">
        <v>0</v>
      </c>
      <c r="AY3444" s="12">
        <f t="shared" ref="AY3444:BQ3444" si="5540">SUM(AY3445)</f>
        <v>0</v>
      </c>
      <c r="AZ3444" s="12">
        <f t="shared" si="5540"/>
        <v>0</v>
      </c>
      <c r="BA3444" s="12">
        <f t="shared" si="5540"/>
        <v>0</v>
      </c>
      <c r="BB3444" s="12">
        <f t="shared" si="5540"/>
        <v>0</v>
      </c>
      <c r="BC3444" s="12">
        <f t="shared" si="5540"/>
        <v>0</v>
      </c>
      <c r="BD3444" s="12">
        <f t="shared" si="5540"/>
        <v>0</v>
      </c>
      <c r="BE3444" s="12">
        <f t="shared" si="5540"/>
        <v>0</v>
      </c>
      <c r="BF3444" s="12">
        <f t="shared" si="5540"/>
        <v>0</v>
      </c>
      <c r="BG3444" s="12">
        <f t="shared" si="5540"/>
        <v>0</v>
      </c>
      <c r="BH3444" s="12">
        <f t="shared" si="5540"/>
        <v>0</v>
      </c>
      <c r="BI3444" s="12">
        <f t="shared" si="5540"/>
        <v>0</v>
      </c>
      <c r="BJ3444" s="12">
        <f t="shared" si="5540"/>
        <v>0</v>
      </c>
      <c r="BK3444" s="12">
        <f t="shared" si="5540"/>
        <v>0</v>
      </c>
      <c r="BL3444" s="12">
        <f t="shared" si="5540"/>
        <v>0</v>
      </c>
      <c r="BM3444" s="12">
        <f t="shared" si="5540"/>
        <v>0</v>
      </c>
      <c r="BN3444" s="12">
        <f t="shared" si="5540"/>
        <v>0</v>
      </c>
      <c r="BO3444" s="12">
        <f t="shared" si="5540"/>
        <v>0</v>
      </c>
      <c r="BP3444" s="12">
        <f t="shared" si="5540"/>
        <v>0</v>
      </c>
      <c r="BQ3444" s="12">
        <f t="shared" si="5540"/>
        <v>0</v>
      </c>
      <c r="BR3444" s="12">
        <v>0</v>
      </c>
      <c r="BS3444" s="12">
        <v>0</v>
      </c>
      <c r="BT3444" s="12" t="e">
        <f>IF(#REF!=0,"-",#REF!/#REF!*100)</f>
        <v>#REF!</v>
      </c>
    </row>
    <row r="3445" spans="1:72" x14ac:dyDescent="0.25">
      <c r="A3445" s="4" t="s">
        <v>1154</v>
      </c>
      <c r="B3445" s="4" t="s">
        <v>56</v>
      </c>
      <c r="C3445" s="4" t="s">
        <v>140</v>
      </c>
      <c r="D3445" s="102" t="s">
        <v>1228</v>
      </c>
      <c r="E3445" s="113">
        <v>6121</v>
      </c>
      <c r="F3445" s="102"/>
      <c r="G3445" s="98" t="s">
        <v>1663</v>
      </c>
      <c r="H3445" s="13" t="s">
        <v>27</v>
      </c>
      <c r="I3445" s="14">
        <v>3000</v>
      </c>
      <c r="J3445" s="14">
        <v>2200</v>
      </c>
      <c r="K3445" s="14"/>
      <c r="L3445" s="14"/>
      <c r="M3445" s="14"/>
      <c r="N3445" s="14"/>
      <c r="O3445" s="14">
        <f t="shared" si="5532"/>
        <v>5200</v>
      </c>
      <c r="P3445" s="14">
        <v>293</v>
      </c>
      <c r="Q3445" s="14">
        <v>432</v>
      </c>
      <c r="R3445" s="14">
        <v>2200</v>
      </c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>
        <v>2925</v>
      </c>
      <c r="AC3445" s="14">
        <v>2275</v>
      </c>
      <c r="AD3445" s="14">
        <v>0</v>
      </c>
      <c r="AE3445" s="14"/>
      <c r="AF3445" s="14"/>
      <c r="AG3445" s="14"/>
      <c r="AH3445" s="14"/>
      <c r="AI3445" s="14"/>
      <c r="AJ3445" s="14">
        <f t="shared" si="5533"/>
        <v>0</v>
      </c>
      <c r="AK3445" s="14"/>
      <c r="AL3445" s="14"/>
      <c r="AM3445" s="14"/>
      <c r="AN3445" s="14"/>
      <c r="AO3445" s="14"/>
      <c r="AP3445" s="14"/>
      <c r="AQ3445" s="14"/>
      <c r="AR3445" s="14"/>
      <c r="AS3445" s="14"/>
      <c r="AT3445" s="14"/>
      <c r="AU3445" s="14"/>
      <c r="AV3445" s="14"/>
      <c r="AW3445" s="14">
        <v>0</v>
      </c>
      <c r="AX3445" s="14">
        <v>0</v>
      </c>
      <c r="AY3445" s="14">
        <v>0</v>
      </c>
      <c r="AZ3445" s="14"/>
      <c r="BA3445" s="14"/>
      <c r="BB3445" s="14"/>
      <c r="BC3445" s="14"/>
      <c r="BD3445" s="14"/>
      <c r="BE3445" s="14">
        <f t="shared" si="5534"/>
        <v>0</v>
      </c>
      <c r="BF3445" s="14"/>
      <c r="BG3445" s="14"/>
      <c r="BH3445" s="14"/>
      <c r="BI3445" s="14"/>
      <c r="BJ3445" s="14"/>
      <c r="BK3445" s="14"/>
      <c r="BL3445" s="14"/>
      <c r="BM3445" s="14"/>
      <c r="BN3445" s="14"/>
      <c r="BO3445" s="14"/>
      <c r="BP3445" s="14"/>
      <c r="BQ3445" s="14"/>
      <c r="BR3445" s="14">
        <v>0</v>
      </c>
      <c r="BS3445" s="14">
        <v>0</v>
      </c>
      <c r="BT3445" s="14" t="e">
        <f>IF(#REF!=0,"-",#REF!/#REF!*100)</f>
        <v>#REF!</v>
      </c>
    </row>
    <row r="3446" spans="1:72" ht="22.5" x14ac:dyDescent="0.25">
      <c r="A3446" s="4" t="s">
        <v>1154</v>
      </c>
      <c r="B3446" s="4" t="s">
        <v>56</v>
      </c>
      <c r="C3446" s="4" t="s">
        <v>140</v>
      </c>
      <c r="D3446" s="102" t="s">
        <v>1228</v>
      </c>
      <c r="E3446" s="101" t="s">
        <v>29</v>
      </c>
      <c r="F3446" s="101" t="s">
        <v>0</v>
      </c>
      <c r="G3446" s="2" t="s">
        <v>0</v>
      </c>
      <c r="H3446" s="2" t="s">
        <v>30</v>
      </c>
      <c r="I3446" s="12">
        <f t="shared" ref="I3446:AA3446" si="5541">SUM(I3447:I3455)</f>
        <v>28000</v>
      </c>
      <c r="J3446" s="12">
        <f t="shared" si="5541"/>
        <v>8321</v>
      </c>
      <c r="K3446" s="12">
        <f t="shared" si="5541"/>
        <v>0</v>
      </c>
      <c r="L3446" s="12">
        <f t="shared" si="5541"/>
        <v>0</v>
      </c>
      <c r="M3446" s="12">
        <f t="shared" si="5541"/>
        <v>0</v>
      </c>
      <c r="N3446" s="12">
        <f t="shared" si="5541"/>
        <v>0</v>
      </c>
      <c r="O3446" s="12">
        <f t="shared" si="5541"/>
        <v>36321</v>
      </c>
      <c r="P3446" s="12">
        <f t="shared" si="5541"/>
        <v>9</v>
      </c>
      <c r="Q3446" s="12">
        <f t="shared" si="5541"/>
        <v>13</v>
      </c>
      <c r="R3446" s="12">
        <f t="shared" si="5541"/>
        <v>8321</v>
      </c>
      <c r="S3446" s="12">
        <f t="shared" si="5541"/>
        <v>0</v>
      </c>
      <c r="T3446" s="12">
        <f t="shared" si="5541"/>
        <v>0</v>
      </c>
      <c r="U3446" s="12">
        <f t="shared" si="5541"/>
        <v>0</v>
      </c>
      <c r="V3446" s="12">
        <f t="shared" si="5541"/>
        <v>0</v>
      </c>
      <c r="W3446" s="12">
        <f t="shared" si="5541"/>
        <v>0</v>
      </c>
      <c r="X3446" s="12">
        <f t="shared" si="5541"/>
        <v>0</v>
      </c>
      <c r="Y3446" s="12">
        <f t="shared" si="5541"/>
        <v>0</v>
      </c>
      <c r="Z3446" s="12">
        <f t="shared" si="5541"/>
        <v>0</v>
      </c>
      <c r="AA3446" s="12">
        <f t="shared" si="5541"/>
        <v>0</v>
      </c>
      <c r="AB3446" s="12">
        <v>8343</v>
      </c>
      <c r="AC3446" s="12">
        <v>27978</v>
      </c>
      <c r="AD3446" s="12">
        <f t="shared" ref="AD3446:AV3446" si="5542">SUM(AD3447:AD3455)</f>
        <v>20000</v>
      </c>
      <c r="AE3446" s="12">
        <f t="shared" si="5542"/>
        <v>0</v>
      </c>
      <c r="AF3446" s="12">
        <f t="shared" si="5542"/>
        <v>0</v>
      </c>
      <c r="AG3446" s="12">
        <f t="shared" si="5542"/>
        <v>0</v>
      </c>
      <c r="AH3446" s="12">
        <f t="shared" si="5542"/>
        <v>0</v>
      </c>
      <c r="AI3446" s="12">
        <f t="shared" si="5542"/>
        <v>0</v>
      </c>
      <c r="AJ3446" s="12">
        <f t="shared" si="5542"/>
        <v>20000</v>
      </c>
      <c r="AK3446" s="12">
        <f t="shared" si="5542"/>
        <v>0</v>
      </c>
      <c r="AL3446" s="12">
        <f t="shared" si="5542"/>
        <v>0</v>
      </c>
      <c r="AM3446" s="12">
        <f t="shared" si="5542"/>
        <v>0</v>
      </c>
      <c r="AN3446" s="12">
        <f t="shared" si="5542"/>
        <v>0</v>
      </c>
      <c r="AO3446" s="12">
        <f t="shared" si="5542"/>
        <v>0</v>
      </c>
      <c r="AP3446" s="12">
        <f t="shared" si="5542"/>
        <v>0</v>
      </c>
      <c r="AQ3446" s="12">
        <f t="shared" si="5542"/>
        <v>0</v>
      </c>
      <c r="AR3446" s="12">
        <f t="shared" si="5542"/>
        <v>0</v>
      </c>
      <c r="AS3446" s="12">
        <f t="shared" si="5542"/>
        <v>0</v>
      </c>
      <c r="AT3446" s="12">
        <f t="shared" si="5542"/>
        <v>0</v>
      </c>
      <c r="AU3446" s="12">
        <f t="shared" si="5542"/>
        <v>0</v>
      </c>
      <c r="AV3446" s="12">
        <f t="shared" si="5542"/>
        <v>0</v>
      </c>
      <c r="AW3446" s="12">
        <v>0</v>
      </c>
      <c r="AX3446" s="12">
        <v>20000</v>
      </c>
      <c r="AY3446" s="12">
        <f t="shared" ref="AY3446:BQ3446" si="5543">SUM(AY3447:AY3455)</f>
        <v>10000</v>
      </c>
      <c r="AZ3446" s="12">
        <f t="shared" si="5543"/>
        <v>0</v>
      </c>
      <c r="BA3446" s="12">
        <f t="shared" si="5543"/>
        <v>0</v>
      </c>
      <c r="BB3446" s="12">
        <f t="shared" si="5543"/>
        <v>0</v>
      </c>
      <c r="BC3446" s="12">
        <f t="shared" si="5543"/>
        <v>0</v>
      </c>
      <c r="BD3446" s="12">
        <f t="shared" si="5543"/>
        <v>0</v>
      </c>
      <c r="BE3446" s="12">
        <f t="shared" si="5543"/>
        <v>10000</v>
      </c>
      <c r="BF3446" s="12">
        <f t="shared" si="5543"/>
        <v>0</v>
      </c>
      <c r="BG3446" s="12">
        <f t="shared" si="5543"/>
        <v>0</v>
      </c>
      <c r="BH3446" s="12">
        <f t="shared" si="5543"/>
        <v>0</v>
      </c>
      <c r="BI3446" s="12">
        <f t="shared" si="5543"/>
        <v>0</v>
      </c>
      <c r="BJ3446" s="12">
        <f t="shared" si="5543"/>
        <v>0</v>
      </c>
      <c r="BK3446" s="12">
        <f t="shared" si="5543"/>
        <v>0</v>
      </c>
      <c r="BL3446" s="12">
        <f t="shared" si="5543"/>
        <v>0</v>
      </c>
      <c r="BM3446" s="12">
        <f t="shared" si="5543"/>
        <v>0</v>
      </c>
      <c r="BN3446" s="12">
        <f t="shared" si="5543"/>
        <v>0</v>
      </c>
      <c r="BO3446" s="12">
        <f t="shared" si="5543"/>
        <v>0</v>
      </c>
      <c r="BP3446" s="12">
        <f t="shared" si="5543"/>
        <v>0</v>
      </c>
      <c r="BQ3446" s="12">
        <f t="shared" si="5543"/>
        <v>0</v>
      </c>
      <c r="BR3446" s="12">
        <v>0</v>
      </c>
      <c r="BS3446" s="12">
        <v>10000</v>
      </c>
      <c r="BT3446" s="12" t="e">
        <f>IF(#REF!=0,"-",#REF!/#REF!*100)</f>
        <v>#REF!</v>
      </c>
    </row>
    <row r="3447" spans="1:72" x14ac:dyDescent="0.25">
      <c r="A3447" s="4" t="s">
        <v>1154</v>
      </c>
      <c r="B3447" s="4" t="s">
        <v>56</v>
      </c>
      <c r="C3447" s="4" t="s">
        <v>140</v>
      </c>
      <c r="D3447" s="102" t="s">
        <v>1228</v>
      </c>
      <c r="E3447" s="113">
        <v>6131</v>
      </c>
      <c r="F3447" s="102"/>
      <c r="G3447" s="98" t="s">
        <v>1663</v>
      </c>
      <c r="H3447" s="13" t="s">
        <v>32</v>
      </c>
      <c r="I3447" s="14">
        <v>0</v>
      </c>
      <c r="J3447" s="14"/>
      <c r="K3447" s="14"/>
      <c r="L3447" s="14"/>
      <c r="M3447" s="14"/>
      <c r="N3447" s="14"/>
      <c r="O3447" s="14">
        <f t="shared" si="5532"/>
        <v>0</v>
      </c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>
        <v>0</v>
      </c>
      <c r="AC3447" s="14">
        <v>0</v>
      </c>
      <c r="AD3447" s="14">
        <v>0</v>
      </c>
      <c r="AE3447" s="14"/>
      <c r="AF3447" s="14"/>
      <c r="AG3447" s="14"/>
      <c r="AH3447" s="14"/>
      <c r="AI3447" s="14"/>
      <c r="AJ3447" s="14">
        <f t="shared" si="5533"/>
        <v>0</v>
      </c>
      <c r="AK3447" s="14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4"/>
      <c r="AW3447" s="14">
        <v>0</v>
      </c>
      <c r="AX3447" s="14">
        <v>0</v>
      </c>
      <c r="AY3447" s="14">
        <v>0</v>
      </c>
      <c r="AZ3447" s="14"/>
      <c r="BA3447" s="14"/>
      <c r="BB3447" s="14"/>
      <c r="BC3447" s="14"/>
      <c r="BD3447" s="14"/>
      <c r="BE3447" s="14">
        <f t="shared" si="5534"/>
        <v>0</v>
      </c>
      <c r="BF3447" s="14"/>
      <c r="BG3447" s="14"/>
      <c r="BH3447" s="14"/>
      <c r="BI3447" s="14"/>
      <c r="BJ3447" s="14"/>
      <c r="BK3447" s="14"/>
      <c r="BL3447" s="14"/>
      <c r="BM3447" s="14"/>
      <c r="BN3447" s="14"/>
      <c r="BO3447" s="14"/>
      <c r="BP3447" s="14"/>
      <c r="BQ3447" s="14"/>
      <c r="BR3447" s="14">
        <v>0</v>
      </c>
      <c r="BS3447" s="14">
        <v>0</v>
      </c>
      <c r="BT3447" s="14" t="e">
        <f>IF(#REF!=0,"-",#REF!/#REF!*100)</f>
        <v>#REF!</v>
      </c>
    </row>
    <row r="3448" spans="1:72" x14ac:dyDescent="0.25">
      <c r="A3448" s="4" t="s">
        <v>1154</v>
      </c>
      <c r="B3448" s="4" t="s">
        <v>56</v>
      </c>
      <c r="C3448" s="4" t="s">
        <v>140</v>
      </c>
      <c r="D3448" s="102" t="s">
        <v>1228</v>
      </c>
      <c r="E3448" s="113">
        <v>6132</v>
      </c>
      <c r="F3448" s="102"/>
      <c r="G3448" s="98" t="s">
        <v>1663</v>
      </c>
      <c r="H3448" s="13" t="s">
        <v>72</v>
      </c>
      <c r="I3448" s="14">
        <v>0</v>
      </c>
      <c r="J3448" s="14"/>
      <c r="K3448" s="14"/>
      <c r="L3448" s="14"/>
      <c r="M3448" s="14"/>
      <c r="N3448" s="14"/>
      <c r="O3448" s="14">
        <f t="shared" si="5532"/>
        <v>0</v>
      </c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>
        <v>0</v>
      </c>
      <c r="AC3448" s="14">
        <v>0</v>
      </c>
      <c r="AD3448" s="14">
        <v>0</v>
      </c>
      <c r="AE3448" s="14"/>
      <c r="AF3448" s="14"/>
      <c r="AG3448" s="14"/>
      <c r="AH3448" s="14"/>
      <c r="AI3448" s="14"/>
      <c r="AJ3448" s="14">
        <f t="shared" si="5533"/>
        <v>0</v>
      </c>
      <c r="AK3448" s="14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>
        <v>0</v>
      </c>
      <c r="AX3448" s="14">
        <v>0</v>
      </c>
      <c r="AY3448" s="14">
        <v>0</v>
      </c>
      <c r="AZ3448" s="14"/>
      <c r="BA3448" s="14"/>
      <c r="BB3448" s="14"/>
      <c r="BC3448" s="14"/>
      <c r="BD3448" s="14"/>
      <c r="BE3448" s="14">
        <f t="shared" si="5534"/>
        <v>0</v>
      </c>
      <c r="BF3448" s="14"/>
      <c r="BG3448" s="14"/>
      <c r="BH3448" s="14"/>
      <c r="BI3448" s="14"/>
      <c r="BJ3448" s="14"/>
      <c r="BK3448" s="14"/>
      <c r="BL3448" s="14"/>
      <c r="BM3448" s="14"/>
      <c r="BN3448" s="14"/>
      <c r="BO3448" s="14"/>
      <c r="BP3448" s="14"/>
      <c r="BQ3448" s="14"/>
      <c r="BR3448" s="14">
        <v>0</v>
      </c>
      <c r="BS3448" s="14">
        <v>0</v>
      </c>
      <c r="BT3448" s="14" t="e">
        <f>IF(#REF!=0,"-",#REF!/#REF!*100)</f>
        <v>#REF!</v>
      </c>
    </row>
    <row r="3449" spans="1:72" x14ac:dyDescent="0.25">
      <c r="A3449" s="4" t="s">
        <v>1154</v>
      </c>
      <c r="B3449" s="4" t="s">
        <v>56</v>
      </c>
      <c r="C3449" s="4" t="s">
        <v>140</v>
      </c>
      <c r="D3449" s="102" t="s">
        <v>1228</v>
      </c>
      <c r="E3449" s="113">
        <v>6133</v>
      </c>
      <c r="F3449" s="102"/>
      <c r="G3449" s="98" t="s">
        <v>1663</v>
      </c>
      <c r="H3449" s="13" t="s">
        <v>75</v>
      </c>
      <c r="I3449" s="14">
        <v>0</v>
      </c>
      <c r="J3449" s="14"/>
      <c r="K3449" s="14"/>
      <c r="L3449" s="14"/>
      <c r="M3449" s="14"/>
      <c r="N3449" s="14"/>
      <c r="O3449" s="14">
        <f t="shared" si="5532"/>
        <v>0</v>
      </c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>
        <v>0</v>
      </c>
      <c r="AC3449" s="14">
        <v>0</v>
      </c>
      <c r="AD3449" s="14">
        <v>0</v>
      </c>
      <c r="AE3449" s="14"/>
      <c r="AF3449" s="14"/>
      <c r="AG3449" s="14"/>
      <c r="AH3449" s="14"/>
      <c r="AI3449" s="14"/>
      <c r="AJ3449" s="14">
        <f t="shared" si="5533"/>
        <v>0</v>
      </c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>
        <v>0</v>
      </c>
      <c r="AX3449" s="14">
        <v>0</v>
      </c>
      <c r="AY3449" s="14">
        <v>0</v>
      </c>
      <c r="AZ3449" s="14"/>
      <c r="BA3449" s="14"/>
      <c r="BB3449" s="14"/>
      <c r="BC3449" s="14"/>
      <c r="BD3449" s="14"/>
      <c r="BE3449" s="14">
        <f t="shared" si="5534"/>
        <v>0</v>
      </c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Q3449" s="14"/>
      <c r="BR3449" s="14">
        <v>0</v>
      </c>
      <c r="BS3449" s="14">
        <v>0</v>
      </c>
      <c r="BT3449" s="14" t="e">
        <f>IF(#REF!=0,"-",#REF!/#REF!*100)</f>
        <v>#REF!</v>
      </c>
    </row>
    <row r="3450" spans="1:72" x14ac:dyDescent="0.25">
      <c r="A3450" s="4" t="s">
        <v>1154</v>
      </c>
      <c r="B3450" s="4" t="s">
        <v>56</v>
      </c>
      <c r="C3450" s="4" t="s">
        <v>140</v>
      </c>
      <c r="D3450" s="102" t="s">
        <v>1228</v>
      </c>
      <c r="E3450" s="113">
        <v>6134</v>
      </c>
      <c r="F3450" s="102"/>
      <c r="G3450" s="98" t="s">
        <v>1663</v>
      </c>
      <c r="H3450" s="13" t="s">
        <v>78</v>
      </c>
      <c r="I3450" s="14">
        <v>0</v>
      </c>
      <c r="J3450" s="14"/>
      <c r="K3450" s="14"/>
      <c r="L3450" s="14"/>
      <c r="M3450" s="14"/>
      <c r="N3450" s="14"/>
      <c r="O3450" s="14">
        <f t="shared" si="5532"/>
        <v>0</v>
      </c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>
        <v>0</v>
      </c>
      <c r="AC3450" s="14">
        <v>0</v>
      </c>
      <c r="AD3450" s="14">
        <v>10000</v>
      </c>
      <c r="AE3450" s="14"/>
      <c r="AF3450" s="14"/>
      <c r="AG3450" s="14"/>
      <c r="AH3450" s="14"/>
      <c r="AI3450" s="14"/>
      <c r="AJ3450" s="14">
        <f t="shared" si="5533"/>
        <v>10000</v>
      </c>
      <c r="AK3450" s="14"/>
      <c r="AL3450" s="14"/>
      <c r="AM3450" s="14"/>
      <c r="AN3450" s="14"/>
      <c r="AO3450" s="14"/>
      <c r="AP3450" s="14"/>
      <c r="AQ3450" s="14"/>
      <c r="AR3450" s="14"/>
      <c r="AS3450" s="14"/>
      <c r="AT3450" s="14"/>
      <c r="AU3450" s="14"/>
      <c r="AV3450" s="14"/>
      <c r="AW3450" s="14">
        <v>0</v>
      </c>
      <c r="AX3450" s="14">
        <v>10000</v>
      </c>
      <c r="AY3450" s="14">
        <v>0</v>
      </c>
      <c r="AZ3450" s="14"/>
      <c r="BA3450" s="14"/>
      <c r="BB3450" s="14"/>
      <c r="BC3450" s="14"/>
      <c r="BD3450" s="14"/>
      <c r="BE3450" s="14">
        <f t="shared" si="5534"/>
        <v>0</v>
      </c>
      <c r="BF3450" s="14"/>
      <c r="BG3450" s="14"/>
      <c r="BH3450" s="14"/>
      <c r="BI3450" s="14"/>
      <c r="BJ3450" s="14"/>
      <c r="BK3450" s="14"/>
      <c r="BL3450" s="14"/>
      <c r="BM3450" s="14"/>
      <c r="BN3450" s="14"/>
      <c r="BO3450" s="14"/>
      <c r="BP3450" s="14"/>
      <c r="BQ3450" s="14"/>
      <c r="BR3450" s="14">
        <v>0</v>
      </c>
      <c r="BS3450" s="14">
        <v>0</v>
      </c>
      <c r="BT3450" s="14" t="e">
        <f>IF(#REF!=0,"-",#REF!/#REF!*100)</f>
        <v>#REF!</v>
      </c>
    </row>
    <row r="3451" spans="1:72" x14ac:dyDescent="0.25">
      <c r="A3451" s="4" t="s">
        <v>1154</v>
      </c>
      <c r="B3451" s="4" t="s">
        <v>56</v>
      </c>
      <c r="C3451" s="4" t="s">
        <v>140</v>
      </c>
      <c r="D3451" s="102" t="s">
        <v>1228</v>
      </c>
      <c r="E3451" s="113">
        <v>6135</v>
      </c>
      <c r="F3451" s="102"/>
      <c r="G3451" s="98" t="s">
        <v>1663</v>
      </c>
      <c r="H3451" s="13" t="s">
        <v>81</v>
      </c>
      <c r="I3451" s="14">
        <v>0</v>
      </c>
      <c r="J3451" s="14"/>
      <c r="K3451" s="14"/>
      <c r="L3451" s="14"/>
      <c r="M3451" s="14"/>
      <c r="N3451" s="14"/>
      <c r="O3451" s="14">
        <f t="shared" si="5532"/>
        <v>0</v>
      </c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>
        <v>0</v>
      </c>
      <c r="AC3451" s="14">
        <v>0</v>
      </c>
      <c r="AD3451" s="14">
        <v>0</v>
      </c>
      <c r="AE3451" s="14"/>
      <c r="AF3451" s="14"/>
      <c r="AG3451" s="14"/>
      <c r="AH3451" s="14"/>
      <c r="AI3451" s="14"/>
      <c r="AJ3451" s="14">
        <f t="shared" si="5533"/>
        <v>0</v>
      </c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>
        <v>0</v>
      </c>
      <c r="AX3451" s="14">
        <v>0</v>
      </c>
      <c r="AY3451" s="14">
        <v>0</v>
      </c>
      <c r="AZ3451" s="14"/>
      <c r="BA3451" s="14"/>
      <c r="BB3451" s="14"/>
      <c r="BC3451" s="14"/>
      <c r="BD3451" s="14"/>
      <c r="BE3451" s="14">
        <f t="shared" si="5534"/>
        <v>0</v>
      </c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>
        <v>0</v>
      </c>
      <c r="BS3451" s="14">
        <v>0</v>
      </c>
      <c r="BT3451" s="14" t="e">
        <f>IF(#REF!=0,"-",#REF!/#REF!*100)</f>
        <v>#REF!</v>
      </c>
    </row>
    <row r="3452" spans="1:72" ht="22.5" x14ac:dyDescent="0.25">
      <c r="A3452" s="4" t="s">
        <v>1154</v>
      </c>
      <c r="B3452" s="4" t="s">
        <v>56</v>
      </c>
      <c r="C3452" s="4" t="s">
        <v>140</v>
      </c>
      <c r="D3452" s="102" t="s">
        <v>1228</v>
      </c>
      <c r="E3452" s="113">
        <v>6136</v>
      </c>
      <c r="F3452" s="102"/>
      <c r="G3452" s="98" t="s">
        <v>1663</v>
      </c>
      <c r="H3452" s="13" t="s">
        <v>84</v>
      </c>
      <c r="I3452" s="14">
        <v>0</v>
      </c>
      <c r="J3452" s="14"/>
      <c r="K3452" s="14"/>
      <c r="L3452" s="14"/>
      <c r="M3452" s="14"/>
      <c r="N3452" s="14"/>
      <c r="O3452" s="14">
        <f t="shared" si="5532"/>
        <v>0</v>
      </c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>
        <v>0</v>
      </c>
      <c r="AC3452" s="14">
        <v>0</v>
      </c>
      <c r="AD3452" s="14">
        <v>0</v>
      </c>
      <c r="AE3452" s="14"/>
      <c r="AF3452" s="14"/>
      <c r="AG3452" s="14"/>
      <c r="AH3452" s="14"/>
      <c r="AI3452" s="14"/>
      <c r="AJ3452" s="14">
        <f t="shared" si="5533"/>
        <v>0</v>
      </c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>
        <v>0</v>
      </c>
      <c r="AX3452" s="14">
        <v>0</v>
      </c>
      <c r="AY3452" s="14">
        <v>0</v>
      </c>
      <c r="AZ3452" s="14"/>
      <c r="BA3452" s="14"/>
      <c r="BB3452" s="14"/>
      <c r="BC3452" s="14"/>
      <c r="BD3452" s="14"/>
      <c r="BE3452" s="14">
        <f t="shared" si="5534"/>
        <v>0</v>
      </c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>
        <v>0</v>
      </c>
      <c r="BS3452" s="14">
        <v>0</v>
      </c>
      <c r="BT3452" s="14" t="e">
        <f>IF(#REF!=0,"-",#REF!/#REF!*100)</f>
        <v>#REF!</v>
      </c>
    </row>
    <row r="3453" spans="1:72" x14ac:dyDescent="0.25">
      <c r="A3453" s="4" t="s">
        <v>1154</v>
      </c>
      <c r="B3453" s="4" t="s">
        <v>56</v>
      </c>
      <c r="C3453" s="4" t="s">
        <v>140</v>
      </c>
      <c r="D3453" s="102" t="s">
        <v>1228</v>
      </c>
      <c r="E3453" s="113">
        <v>6137</v>
      </c>
      <c r="F3453" s="102"/>
      <c r="G3453" s="98" t="s">
        <v>1663</v>
      </c>
      <c r="H3453" s="13" t="s">
        <v>87</v>
      </c>
      <c r="I3453" s="14">
        <v>0</v>
      </c>
      <c r="J3453" s="14"/>
      <c r="K3453" s="14"/>
      <c r="L3453" s="14"/>
      <c r="M3453" s="14"/>
      <c r="N3453" s="14"/>
      <c r="O3453" s="14">
        <f t="shared" si="5532"/>
        <v>0</v>
      </c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>
        <v>0</v>
      </c>
      <c r="AC3453" s="14">
        <v>0</v>
      </c>
      <c r="AD3453" s="14">
        <v>10000</v>
      </c>
      <c r="AE3453" s="14"/>
      <c r="AF3453" s="14"/>
      <c r="AG3453" s="14"/>
      <c r="AH3453" s="14"/>
      <c r="AI3453" s="14"/>
      <c r="AJ3453" s="14">
        <f t="shared" si="5533"/>
        <v>10000</v>
      </c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>
        <v>0</v>
      </c>
      <c r="AX3453" s="14">
        <v>10000</v>
      </c>
      <c r="AY3453" s="14">
        <v>10000</v>
      </c>
      <c r="AZ3453" s="14"/>
      <c r="BA3453" s="14"/>
      <c r="BB3453" s="14"/>
      <c r="BC3453" s="14"/>
      <c r="BD3453" s="14"/>
      <c r="BE3453" s="14">
        <f t="shared" si="5534"/>
        <v>10000</v>
      </c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>
        <v>0</v>
      </c>
      <c r="BS3453" s="14">
        <v>10000</v>
      </c>
      <c r="BT3453" s="14" t="e">
        <f>IF(#REF!=0,"-",#REF!/#REF!*100)</f>
        <v>#REF!</v>
      </c>
    </row>
    <row r="3454" spans="1:72" ht="22.5" x14ac:dyDescent="0.25">
      <c r="A3454" s="4" t="s">
        <v>1154</v>
      </c>
      <c r="B3454" s="4" t="s">
        <v>56</v>
      </c>
      <c r="C3454" s="4" t="s">
        <v>140</v>
      </c>
      <c r="D3454" s="102" t="s">
        <v>1228</v>
      </c>
      <c r="E3454" s="113">
        <v>6138</v>
      </c>
      <c r="F3454" s="102"/>
      <c r="G3454" s="98" t="s">
        <v>1663</v>
      </c>
      <c r="H3454" s="13" t="s">
        <v>90</v>
      </c>
      <c r="I3454" s="14">
        <v>0</v>
      </c>
      <c r="J3454" s="14"/>
      <c r="K3454" s="14"/>
      <c r="L3454" s="14"/>
      <c r="M3454" s="14"/>
      <c r="N3454" s="14"/>
      <c r="O3454" s="14">
        <f t="shared" si="5532"/>
        <v>0</v>
      </c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>
        <v>0</v>
      </c>
      <c r="AC3454" s="14">
        <v>0</v>
      </c>
      <c r="AD3454" s="14">
        <v>0</v>
      </c>
      <c r="AE3454" s="14"/>
      <c r="AF3454" s="14"/>
      <c r="AG3454" s="14"/>
      <c r="AH3454" s="14"/>
      <c r="AI3454" s="14"/>
      <c r="AJ3454" s="14">
        <f t="shared" si="5533"/>
        <v>0</v>
      </c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>
        <v>0</v>
      </c>
      <c r="AX3454" s="14">
        <v>0</v>
      </c>
      <c r="AY3454" s="14">
        <v>0</v>
      </c>
      <c r="AZ3454" s="14"/>
      <c r="BA3454" s="14"/>
      <c r="BB3454" s="14"/>
      <c r="BC3454" s="14"/>
      <c r="BD3454" s="14"/>
      <c r="BE3454" s="14">
        <f t="shared" si="5534"/>
        <v>0</v>
      </c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>
        <v>0</v>
      </c>
      <c r="BS3454" s="14">
        <v>0</v>
      </c>
      <c r="BT3454" s="14" t="e">
        <f>IF(#REF!=0,"-",#REF!/#REF!*100)</f>
        <v>#REF!</v>
      </c>
    </row>
    <row r="3455" spans="1:72" x14ac:dyDescent="0.25">
      <c r="A3455" s="1" t="s">
        <v>1154</v>
      </c>
      <c r="B3455" s="1" t="s">
        <v>56</v>
      </c>
      <c r="C3455" s="1" t="s">
        <v>140</v>
      </c>
      <c r="D3455" s="105" t="s">
        <v>1228</v>
      </c>
      <c r="E3455" s="105" t="s">
        <v>34</v>
      </c>
      <c r="F3455" s="102" t="s">
        <v>0</v>
      </c>
      <c r="G3455" s="13" t="s">
        <v>0</v>
      </c>
      <c r="H3455" s="2" t="s">
        <v>35</v>
      </c>
      <c r="I3455" s="12">
        <f t="shared" ref="I3455:AA3455" si="5544">SUM(I3456:I3458)</f>
        <v>28000</v>
      </c>
      <c r="J3455" s="12">
        <f t="shared" si="5544"/>
        <v>8321</v>
      </c>
      <c r="K3455" s="12">
        <f t="shared" si="5544"/>
        <v>0</v>
      </c>
      <c r="L3455" s="12">
        <f t="shared" si="5544"/>
        <v>0</v>
      </c>
      <c r="M3455" s="12">
        <f t="shared" si="5544"/>
        <v>0</v>
      </c>
      <c r="N3455" s="12">
        <f t="shared" si="5544"/>
        <v>0</v>
      </c>
      <c r="O3455" s="12">
        <f t="shared" si="5544"/>
        <v>36321</v>
      </c>
      <c r="P3455" s="12">
        <f t="shared" si="5544"/>
        <v>9</v>
      </c>
      <c r="Q3455" s="12">
        <f t="shared" si="5544"/>
        <v>13</v>
      </c>
      <c r="R3455" s="12">
        <f t="shared" si="5544"/>
        <v>8321</v>
      </c>
      <c r="S3455" s="12">
        <f t="shared" si="5544"/>
        <v>0</v>
      </c>
      <c r="T3455" s="12">
        <f t="shared" si="5544"/>
        <v>0</v>
      </c>
      <c r="U3455" s="12">
        <f t="shared" si="5544"/>
        <v>0</v>
      </c>
      <c r="V3455" s="12">
        <f t="shared" si="5544"/>
        <v>0</v>
      </c>
      <c r="W3455" s="12">
        <f t="shared" si="5544"/>
        <v>0</v>
      </c>
      <c r="X3455" s="12">
        <f t="shared" si="5544"/>
        <v>0</v>
      </c>
      <c r="Y3455" s="12">
        <f t="shared" si="5544"/>
        <v>0</v>
      </c>
      <c r="Z3455" s="12">
        <f t="shared" si="5544"/>
        <v>0</v>
      </c>
      <c r="AA3455" s="12">
        <f t="shared" si="5544"/>
        <v>0</v>
      </c>
      <c r="AB3455" s="12">
        <v>8343</v>
      </c>
      <c r="AC3455" s="12">
        <v>27978</v>
      </c>
      <c r="AD3455" s="12">
        <f t="shared" ref="AD3455:AV3455" si="5545">SUM(AD3456:AD3458)</f>
        <v>0</v>
      </c>
      <c r="AE3455" s="12">
        <f t="shared" si="5545"/>
        <v>0</v>
      </c>
      <c r="AF3455" s="12">
        <f t="shared" si="5545"/>
        <v>0</v>
      </c>
      <c r="AG3455" s="12">
        <f t="shared" si="5545"/>
        <v>0</v>
      </c>
      <c r="AH3455" s="12">
        <f t="shared" si="5545"/>
        <v>0</v>
      </c>
      <c r="AI3455" s="12">
        <f t="shared" si="5545"/>
        <v>0</v>
      </c>
      <c r="AJ3455" s="12">
        <f t="shared" si="5545"/>
        <v>0</v>
      </c>
      <c r="AK3455" s="12">
        <f t="shared" si="5545"/>
        <v>0</v>
      </c>
      <c r="AL3455" s="12">
        <f t="shared" si="5545"/>
        <v>0</v>
      </c>
      <c r="AM3455" s="12">
        <f t="shared" si="5545"/>
        <v>0</v>
      </c>
      <c r="AN3455" s="12">
        <f t="shared" si="5545"/>
        <v>0</v>
      </c>
      <c r="AO3455" s="12">
        <f t="shared" si="5545"/>
        <v>0</v>
      </c>
      <c r="AP3455" s="12">
        <f t="shared" si="5545"/>
        <v>0</v>
      </c>
      <c r="AQ3455" s="12">
        <f t="shared" si="5545"/>
        <v>0</v>
      </c>
      <c r="AR3455" s="12">
        <f t="shared" si="5545"/>
        <v>0</v>
      </c>
      <c r="AS3455" s="12">
        <f t="shared" si="5545"/>
        <v>0</v>
      </c>
      <c r="AT3455" s="12">
        <f t="shared" si="5545"/>
        <v>0</v>
      </c>
      <c r="AU3455" s="12">
        <f t="shared" si="5545"/>
        <v>0</v>
      </c>
      <c r="AV3455" s="12">
        <f t="shared" si="5545"/>
        <v>0</v>
      </c>
      <c r="AW3455" s="12">
        <v>0</v>
      </c>
      <c r="AX3455" s="12">
        <v>0</v>
      </c>
      <c r="AY3455" s="12">
        <f t="shared" ref="AY3455:BQ3455" si="5546">SUM(AY3456:AY3458)</f>
        <v>0</v>
      </c>
      <c r="AZ3455" s="12">
        <f t="shared" si="5546"/>
        <v>0</v>
      </c>
      <c r="BA3455" s="12">
        <f t="shared" si="5546"/>
        <v>0</v>
      </c>
      <c r="BB3455" s="12">
        <f t="shared" si="5546"/>
        <v>0</v>
      </c>
      <c r="BC3455" s="12">
        <f t="shared" si="5546"/>
        <v>0</v>
      </c>
      <c r="BD3455" s="12">
        <f t="shared" si="5546"/>
        <v>0</v>
      </c>
      <c r="BE3455" s="12">
        <f t="shared" si="5546"/>
        <v>0</v>
      </c>
      <c r="BF3455" s="12">
        <f t="shared" si="5546"/>
        <v>0</v>
      </c>
      <c r="BG3455" s="12">
        <f t="shared" si="5546"/>
        <v>0</v>
      </c>
      <c r="BH3455" s="12">
        <f t="shared" si="5546"/>
        <v>0</v>
      </c>
      <c r="BI3455" s="12">
        <f t="shared" si="5546"/>
        <v>0</v>
      </c>
      <c r="BJ3455" s="12">
        <f t="shared" si="5546"/>
        <v>0</v>
      </c>
      <c r="BK3455" s="12">
        <f t="shared" si="5546"/>
        <v>0</v>
      </c>
      <c r="BL3455" s="12">
        <f t="shared" si="5546"/>
        <v>0</v>
      </c>
      <c r="BM3455" s="12">
        <f t="shared" si="5546"/>
        <v>0</v>
      </c>
      <c r="BN3455" s="12">
        <f t="shared" si="5546"/>
        <v>0</v>
      </c>
      <c r="BO3455" s="12">
        <f t="shared" si="5546"/>
        <v>0</v>
      </c>
      <c r="BP3455" s="12">
        <f t="shared" si="5546"/>
        <v>0</v>
      </c>
      <c r="BQ3455" s="12">
        <f t="shared" si="5546"/>
        <v>0</v>
      </c>
      <c r="BR3455" s="12">
        <v>0</v>
      </c>
      <c r="BS3455" s="12">
        <v>0</v>
      </c>
      <c r="BT3455" s="12" t="e">
        <f>IF(#REF!=0,"-",#REF!/#REF!*100)</f>
        <v>#REF!</v>
      </c>
    </row>
    <row r="3456" spans="1:72" x14ac:dyDescent="0.25">
      <c r="A3456" s="4" t="s">
        <v>1154</v>
      </c>
      <c r="B3456" s="4" t="s">
        <v>56</v>
      </c>
      <c r="C3456" s="4" t="s">
        <v>140</v>
      </c>
      <c r="D3456" s="102" t="s">
        <v>1228</v>
      </c>
      <c r="E3456" s="113">
        <v>6139</v>
      </c>
      <c r="F3456" s="102"/>
      <c r="G3456" s="98" t="s">
        <v>1663</v>
      </c>
      <c r="H3456" s="13" t="s">
        <v>35</v>
      </c>
      <c r="I3456" s="14">
        <v>20000</v>
      </c>
      <c r="J3456" s="14">
        <v>7821</v>
      </c>
      <c r="K3456" s="14"/>
      <c r="L3456" s="14"/>
      <c r="M3456" s="14"/>
      <c r="N3456" s="14"/>
      <c r="O3456" s="14">
        <f t="shared" si="5532"/>
        <v>27821</v>
      </c>
      <c r="P3456" s="14"/>
      <c r="Q3456" s="14"/>
      <c r="R3456" s="14">
        <v>7821</v>
      </c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>
        <v>7821</v>
      </c>
      <c r="AC3456" s="14">
        <v>20000</v>
      </c>
      <c r="AD3456" s="14">
        <v>0</v>
      </c>
      <c r="AE3456" s="14"/>
      <c r="AF3456" s="14"/>
      <c r="AG3456" s="14"/>
      <c r="AH3456" s="14"/>
      <c r="AI3456" s="14"/>
      <c r="AJ3456" s="14">
        <f t="shared" si="5533"/>
        <v>0</v>
      </c>
      <c r="AK3456" s="14"/>
      <c r="AL3456" s="14"/>
      <c r="AM3456" s="14"/>
      <c r="AN3456" s="14"/>
      <c r="AO3456" s="14"/>
      <c r="AP3456" s="14"/>
      <c r="AQ3456" s="14"/>
      <c r="AR3456" s="14"/>
      <c r="AS3456" s="14"/>
      <c r="AT3456" s="14"/>
      <c r="AU3456" s="14"/>
      <c r="AV3456" s="14"/>
      <c r="AW3456" s="14">
        <v>0</v>
      </c>
      <c r="AX3456" s="14">
        <v>0</v>
      </c>
      <c r="AY3456" s="14">
        <v>0</v>
      </c>
      <c r="AZ3456" s="14"/>
      <c r="BA3456" s="14"/>
      <c r="BB3456" s="14"/>
      <c r="BC3456" s="14"/>
      <c r="BD3456" s="14"/>
      <c r="BE3456" s="14">
        <f t="shared" si="5534"/>
        <v>0</v>
      </c>
      <c r="BF3456" s="14"/>
      <c r="BG3456" s="14"/>
      <c r="BH3456" s="14"/>
      <c r="BI3456" s="14"/>
      <c r="BJ3456" s="14"/>
      <c r="BK3456" s="14"/>
      <c r="BL3456" s="14"/>
      <c r="BM3456" s="14"/>
      <c r="BN3456" s="14"/>
      <c r="BO3456" s="14"/>
      <c r="BP3456" s="14"/>
      <c r="BQ3456" s="14"/>
      <c r="BR3456" s="14">
        <v>0</v>
      </c>
      <c r="BS3456" s="14">
        <v>0</v>
      </c>
      <c r="BT3456" s="14" t="e">
        <f>IF(#REF!=0,"-",#REF!/#REF!*100)</f>
        <v>#REF!</v>
      </c>
    </row>
    <row r="3457" spans="1:72" ht="22.5" x14ac:dyDescent="0.25">
      <c r="A3457" s="4" t="s">
        <v>1154</v>
      </c>
      <c r="B3457" s="4" t="s">
        <v>56</v>
      </c>
      <c r="C3457" s="4" t="s">
        <v>140</v>
      </c>
      <c r="D3457" s="102" t="s">
        <v>1228</v>
      </c>
      <c r="E3457" s="113">
        <v>6139</v>
      </c>
      <c r="F3457" s="102" t="s">
        <v>1235</v>
      </c>
      <c r="G3457" s="98" t="s">
        <v>1663</v>
      </c>
      <c r="H3457" s="13" t="s">
        <v>37</v>
      </c>
      <c r="I3457" s="14">
        <v>1000</v>
      </c>
      <c r="J3457" s="14">
        <v>500</v>
      </c>
      <c r="K3457" s="14"/>
      <c r="L3457" s="14"/>
      <c r="M3457" s="14"/>
      <c r="N3457" s="14"/>
      <c r="O3457" s="14">
        <f t="shared" si="5532"/>
        <v>1500</v>
      </c>
      <c r="P3457" s="14">
        <v>9</v>
      </c>
      <c r="Q3457" s="14">
        <v>13</v>
      </c>
      <c r="R3457" s="14">
        <v>500</v>
      </c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>
        <v>522</v>
      </c>
      <c r="AC3457" s="14">
        <v>978</v>
      </c>
      <c r="AD3457" s="14">
        <v>0</v>
      </c>
      <c r="AE3457" s="14"/>
      <c r="AF3457" s="14"/>
      <c r="AG3457" s="14"/>
      <c r="AH3457" s="14"/>
      <c r="AI3457" s="14"/>
      <c r="AJ3457" s="14">
        <f t="shared" si="5533"/>
        <v>0</v>
      </c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>
        <v>0</v>
      </c>
      <c r="AX3457" s="14">
        <v>0</v>
      </c>
      <c r="AY3457" s="14">
        <v>0</v>
      </c>
      <c r="AZ3457" s="14"/>
      <c r="BA3457" s="14"/>
      <c r="BB3457" s="14"/>
      <c r="BC3457" s="14"/>
      <c r="BD3457" s="14"/>
      <c r="BE3457" s="14">
        <f t="shared" si="5534"/>
        <v>0</v>
      </c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>
        <v>0</v>
      </c>
      <c r="BS3457" s="14">
        <v>0</v>
      </c>
      <c r="BT3457" s="14" t="e">
        <f>IF(#REF!=0,"-",#REF!/#REF!*100)</f>
        <v>#REF!</v>
      </c>
    </row>
    <row r="3458" spans="1:72" ht="33.75" x14ac:dyDescent="0.25">
      <c r="A3458" s="4" t="s">
        <v>1154</v>
      </c>
      <c r="B3458" s="4" t="s">
        <v>56</v>
      </c>
      <c r="C3458" s="4" t="s">
        <v>140</v>
      </c>
      <c r="D3458" s="102" t="s">
        <v>1228</v>
      </c>
      <c r="E3458" s="113">
        <v>6139</v>
      </c>
      <c r="F3458" s="102" t="s">
        <v>1236</v>
      </c>
      <c r="G3458" s="98" t="s">
        <v>1663</v>
      </c>
      <c r="H3458" s="13" t="s">
        <v>38</v>
      </c>
      <c r="I3458" s="14">
        <v>7000</v>
      </c>
      <c r="J3458" s="14"/>
      <c r="K3458" s="14"/>
      <c r="L3458" s="14"/>
      <c r="M3458" s="14"/>
      <c r="N3458" s="14"/>
      <c r="O3458" s="14">
        <f t="shared" si="5532"/>
        <v>7000</v>
      </c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>
        <v>0</v>
      </c>
      <c r="AC3458" s="14">
        <v>7000</v>
      </c>
      <c r="AD3458" s="14">
        <v>0</v>
      </c>
      <c r="AE3458" s="14"/>
      <c r="AF3458" s="14"/>
      <c r="AG3458" s="14"/>
      <c r="AH3458" s="14"/>
      <c r="AI3458" s="14"/>
      <c r="AJ3458" s="14">
        <f t="shared" si="5533"/>
        <v>0</v>
      </c>
      <c r="AK3458" s="14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>
        <v>0</v>
      </c>
      <c r="AX3458" s="14">
        <v>0</v>
      </c>
      <c r="AY3458" s="14">
        <v>0</v>
      </c>
      <c r="AZ3458" s="14"/>
      <c r="BA3458" s="14"/>
      <c r="BB3458" s="14"/>
      <c r="BC3458" s="14"/>
      <c r="BD3458" s="14"/>
      <c r="BE3458" s="14">
        <f t="shared" si="5534"/>
        <v>0</v>
      </c>
      <c r="BF3458" s="14"/>
      <c r="BG3458" s="14"/>
      <c r="BH3458" s="14"/>
      <c r="BI3458" s="14"/>
      <c r="BJ3458" s="14"/>
      <c r="BK3458" s="14"/>
      <c r="BL3458" s="14"/>
      <c r="BM3458" s="14"/>
      <c r="BN3458" s="14"/>
      <c r="BO3458" s="14"/>
      <c r="BP3458" s="14"/>
      <c r="BQ3458" s="14"/>
      <c r="BR3458" s="14">
        <v>0</v>
      </c>
      <c r="BS3458" s="14">
        <v>0</v>
      </c>
      <c r="BT3458" s="14" t="e">
        <f>IF(#REF!=0,"-",#REF!/#REF!*100)</f>
        <v>#REF!</v>
      </c>
    </row>
    <row r="3459" spans="1:72" ht="33.75" x14ac:dyDescent="0.25">
      <c r="A3459" s="4" t="s">
        <v>0</v>
      </c>
      <c r="B3459" s="4" t="s">
        <v>0</v>
      </c>
      <c r="C3459" s="4" t="s">
        <v>0</v>
      </c>
      <c r="D3459" s="102" t="s">
        <v>0</v>
      </c>
      <c r="E3459" s="113" t="s">
        <v>0</v>
      </c>
      <c r="F3459" s="102" t="s">
        <v>0</v>
      </c>
      <c r="G3459" s="98"/>
      <c r="H3459" s="2" t="s">
        <v>39</v>
      </c>
      <c r="I3459" s="14">
        <f t="shared" ref="I3459:I3460" si="5547">SUM(I3460)</f>
        <v>0</v>
      </c>
      <c r="J3459" s="14">
        <f t="shared" ref="J3459:J3460" si="5548">SUM(J3460)</f>
        <v>0</v>
      </c>
      <c r="K3459" s="14">
        <f t="shared" ref="K3459:K3460" si="5549">SUM(K3460)</f>
        <v>0</v>
      </c>
      <c r="L3459" s="14">
        <f t="shared" ref="L3459:L3460" si="5550">SUM(L3460)</f>
        <v>0</v>
      </c>
      <c r="M3459" s="14">
        <f t="shared" ref="M3459:M3460" si="5551">SUM(M3460)</f>
        <v>0</v>
      </c>
      <c r="N3459" s="14">
        <f t="shared" ref="N3459:P3460" si="5552">SUM(N3460)</f>
        <v>0</v>
      </c>
      <c r="O3459" s="14">
        <f t="shared" si="5532"/>
        <v>0</v>
      </c>
      <c r="P3459" s="14">
        <f>SUM(P3460)</f>
        <v>0</v>
      </c>
      <c r="Q3459" s="14">
        <f t="shared" ref="Q3459:AA3460" si="5553">SUM(Q3460)</f>
        <v>0</v>
      </c>
      <c r="R3459" s="14">
        <f t="shared" si="5553"/>
        <v>0</v>
      </c>
      <c r="S3459" s="14">
        <f t="shared" si="5553"/>
        <v>0</v>
      </c>
      <c r="T3459" s="14">
        <f t="shared" si="5553"/>
        <v>0</v>
      </c>
      <c r="U3459" s="14">
        <f t="shared" si="5553"/>
        <v>0</v>
      </c>
      <c r="V3459" s="14">
        <f t="shared" si="5553"/>
        <v>0</v>
      </c>
      <c r="W3459" s="14">
        <f t="shared" si="5553"/>
        <v>0</v>
      </c>
      <c r="X3459" s="14">
        <f t="shared" si="5553"/>
        <v>0</v>
      </c>
      <c r="Y3459" s="14">
        <f t="shared" si="5553"/>
        <v>0</v>
      </c>
      <c r="Z3459" s="14">
        <f t="shared" si="5553"/>
        <v>0</v>
      </c>
      <c r="AA3459" s="14">
        <f t="shared" si="5553"/>
        <v>0</v>
      </c>
      <c r="AB3459" s="14">
        <v>0</v>
      </c>
      <c r="AC3459" s="14">
        <v>0</v>
      </c>
      <c r="AD3459" s="14">
        <f t="shared" ref="AD3459:AD3460" si="5554">SUM(AD3460)</f>
        <v>0</v>
      </c>
      <c r="AE3459" s="14">
        <f t="shared" ref="AE3459:AE3460" si="5555">SUM(AE3460)</f>
        <v>0</v>
      </c>
      <c r="AF3459" s="14">
        <f t="shared" ref="AF3459:AF3460" si="5556">SUM(AF3460)</f>
        <v>0</v>
      </c>
      <c r="AG3459" s="14">
        <f t="shared" ref="AG3459:AG3460" si="5557">SUM(AG3460)</f>
        <v>0</v>
      </c>
      <c r="AH3459" s="14">
        <f t="shared" ref="AH3459:AH3460" si="5558">SUM(AH3460)</f>
        <v>0</v>
      </c>
      <c r="AI3459" s="14">
        <f t="shared" ref="AI3459:AK3460" si="5559">SUM(AI3460)</f>
        <v>0</v>
      </c>
      <c r="AJ3459" s="14">
        <f t="shared" si="5533"/>
        <v>0</v>
      </c>
      <c r="AK3459" s="14">
        <f t="shared" si="5559"/>
        <v>0</v>
      </c>
      <c r="AL3459" s="14">
        <f t="shared" ref="AL3459:AL3460" si="5560">SUM(AL3460)</f>
        <v>0</v>
      </c>
      <c r="AM3459" s="14">
        <f t="shared" ref="AM3459:AM3460" si="5561">SUM(AM3460)</f>
        <v>0</v>
      </c>
      <c r="AN3459" s="14">
        <f t="shared" ref="AN3459:AN3460" si="5562">SUM(AN3460)</f>
        <v>0</v>
      </c>
      <c r="AO3459" s="14">
        <f t="shared" ref="AO3459:AO3460" si="5563">SUM(AO3460)</f>
        <v>0</v>
      </c>
      <c r="AP3459" s="14">
        <f t="shared" ref="AP3459:AP3460" si="5564">SUM(AP3460)</f>
        <v>0</v>
      </c>
      <c r="AQ3459" s="14">
        <f t="shared" ref="AQ3459:AQ3460" si="5565">SUM(AQ3460)</f>
        <v>0</v>
      </c>
      <c r="AR3459" s="14">
        <f t="shared" ref="AR3459:AR3460" si="5566">SUM(AR3460)</f>
        <v>0</v>
      </c>
      <c r="AS3459" s="14">
        <f t="shared" ref="AS3459:AS3460" si="5567">SUM(AS3460)</f>
        <v>0</v>
      </c>
      <c r="AT3459" s="14">
        <f t="shared" ref="AT3459:AT3460" si="5568">SUM(AT3460)</f>
        <v>0</v>
      </c>
      <c r="AU3459" s="14">
        <f t="shared" ref="AU3459:AU3460" si="5569">SUM(AU3460)</f>
        <v>0</v>
      </c>
      <c r="AV3459" s="14">
        <f t="shared" ref="AV3459:AV3460" si="5570">SUM(AV3460)</f>
        <v>0</v>
      </c>
      <c r="AW3459" s="14">
        <v>0</v>
      </c>
      <c r="AX3459" s="14">
        <v>0</v>
      </c>
      <c r="AY3459" s="14">
        <f t="shared" ref="AY3459:AY3460" si="5571">SUM(AY3460)</f>
        <v>0</v>
      </c>
      <c r="AZ3459" s="14">
        <f t="shared" ref="AZ3459:AZ3460" si="5572">SUM(AZ3460)</f>
        <v>522</v>
      </c>
      <c r="BA3459" s="14">
        <f t="shared" ref="BA3459:BA3460" si="5573">SUM(BA3460)</f>
        <v>0</v>
      </c>
      <c r="BB3459" s="14">
        <f t="shared" ref="BB3459:BB3460" si="5574">SUM(BB3460)</f>
        <v>0</v>
      </c>
      <c r="BC3459" s="14">
        <f t="shared" ref="BC3459:BC3460" si="5575">SUM(BC3460)</f>
        <v>0</v>
      </c>
      <c r="BD3459" s="14">
        <f t="shared" ref="BD3459:BD3460" si="5576">SUM(BD3460)</f>
        <v>0</v>
      </c>
      <c r="BE3459" s="14">
        <f t="shared" si="5534"/>
        <v>522</v>
      </c>
      <c r="BF3459" s="14">
        <v>0</v>
      </c>
      <c r="BG3459" s="14">
        <v>0</v>
      </c>
      <c r="BH3459" s="14">
        <v>0</v>
      </c>
      <c r="BI3459" s="14">
        <v>0</v>
      </c>
      <c r="BJ3459" s="14">
        <v>0</v>
      </c>
      <c r="BK3459" s="14">
        <v>0</v>
      </c>
      <c r="BL3459" s="14">
        <v>0</v>
      </c>
      <c r="BM3459" s="14">
        <v>0</v>
      </c>
      <c r="BN3459" s="14">
        <v>0</v>
      </c>
      <c r="BO3459" s="14">
        <v>0</v>
      </c>
      <c r="BP3459" s="14">
        <v>0</v>
      </c>
      <c r="BQ3459" s="14">
        <v>0</v>
      </c>
      <c r="BR3459" s="14">
        <v>0</v>
      </c>
      <c r="BS3459" s="14">
        <v>522</v>
      </c>
      <c r="BT3459" s="14"/>
    </row>
    <row r="3460" spans="1:72" s="81" customFormat="1" ht="22.5" x14ac:dyDescent="0.25">
      <c r="A3460" s="1" t="s">
        <v>1154</v>
      </c>
      <c r="B3460" s="1" t="s">
        <v>56</v>
      </c>
      <c r="C3460" s="1" t="s">
        <v>141</v>
      </c>
      <c r="D3460" s="105" t="s">
        <v>1228</v>
      </c>
      <c r="E3460" s="129" t="s">
        <v>1684</v>
      </c>
      <c r="F3460" s="105" t="s">
        <v>0</v>
      </c>
      <c r="G3460" s="101" t="s">
        <v>0</v>
      </c>
      <c r="H3460" s="2" t="s">
        <v>41</v>
      </c>
      <c r="I3460" s="12">
        <f t="shared" si="5547"/>
        <v>0</v>
      </c>
      <c r="J3460" s="12">
        <f t="shared" si="5548"/>
        <v>0</v>
      </c>
      <c r="K3460" s="12">
        <f t="shared" si="5549"/>
        <v>0</v>
      </c>
      <c r="L3460" s="12">
        <f t="shared" si="5550"/>
        <v>0</v>
      </c>
      <c r="M3460" s="12">
        <f t="shared" si="5551"/>
        <v>0</v>
      </c>
      <c r="N3460" s="12">
        <f t="shared" si="5552"/>
        <v>0</v>
      </c>
      <c r="O3460" s="14">
        <f t="shared" si="5532"/>
        <v>0</v>
      </c>
      <c r="P3460" s="12">
        <f t="shared" si="5552"/>
        <v>0</v>
      </c>
      <c r="Q3460" s="12">
        <f t="shared" si="5553"/>
        <v>0</v>
      </c>
      <c r="R3460" s="12">
        <f t="shared" si="5553"/>
        <v>0</v>
      </c>
      <c r="S3460" s="12">
        <f t="shared" si="5553"/>
        <v>0</v>
      </c>
      <c r="T3460" s="12">
        <f t="shared" si="5553"/>
        <v>0</v>
      </c>
      <c r="U3460" s="12">
        <f t="shared" si="5553"/>
        <v>0</v>
      </c>
      <c r="V3460" s="12">
        <f t="shared" si="5553"/>
        <v>0</v>
      </c>
      <c r="W3460" s="12">
        <f t="shared" si="5553"/>
        <v>0</v>
      </c>
      <c r="X3460" s="12">
        <f t="shared" si="5553"/>
        <v>0</v>
      </c>
      <c r="Y3460" s="12">
        <f t="shared" si="5553"/>
        <v>0</v>
      </c>
      <c r="Z3460" s="12">
        <f t="shared" si="5553"/>
        <v>0</v>
      </c>
      <c r="AA3460" s="12">
        <f t="shared" si="5553"/>
        <v>0</v>
      </c>
      <c r="AB3460" s="14">
        <v>0</v>
      </c>
      <c r="AC3460" s="14">
        <v>0</v>
      </c>
      <c r="AD3460" s="12">
        <f t="shared" si="5554"/>
        <v>0</v>
      </c>
      <c r="AE3460" s="12">
        <f t="shared" si="5555"/>
        <v>0</v>
      </c>
      <c r="AF3460" s="12">
        <f t="shared" si="5556"/>
        <v>0</v>
      </c>
      <c r="AG3460" s="12">
        <f t="shared" si="5557"/>
        <v>0</v>
      </c>
      <c r="AH3460" s="12">
        <f t="shared" si="5558"/>
        <v>0</v>
      </c>
      <c r="AI3460" s="12">
        <f t="shared" si="5559"/>
        <v>0</v>
      </c>
      <c r="AJ3460" s="14">
        <f t="shared" si="5533"/>
        <v>0</v>
      </c>
      <c r="AK3460" s="12">
        <f t="shared" si="5559"/>
        <v>0</v>
      </c>
      <c r="AL3460" s="12">
        <f t="shared" si="5560"/>
        <v>0</v>
      </c>
      <c r="AM3460" s="12">
        <f t="shared" si="5561"/>
        <v>0</v>
      </c>
      <c r="AN3460" s="12">
        <f t="shared" si="5562"/>
        <v>0</v>
      </c>
      <c r="AO3460" s="12">
        <f t="shared" si="5563"/>
        <v>0</v>
      </c>
      <c r="AP3460" s="12">
        <f t="shared" si="5564"/>
        <v>0</v>
      </c>
      <c r="AQ3460" s="12">
        <f t="shared" si="5565"/>
        <v>0</v>
      </c>
      <c r="AR3460" s="12">
        <f t="shared" si="5566"/>
        <v>0</v>
      </c>
      <c r="AS3460" s="12">
        <f t="shared" si="5567"/>
        <v>0</v>
      </c>
      <c r="AT3460" s="12">
        <f t="shared" si="5568"/>
        <v>0</v>
      </c>
      <c r="AU3460" s="12">
        <f t="shared" si="5569"/>
        <v>0</v>
      </c>
      <c r="AV3460" s="12">
        <f t="shared" si="5570"/>
        <v>0</v>
      </c>
      <c r="AW3460" s="14">
        <v>0</v>
      </c>
      <c r="AX3460" s="14">
        <v>0</v>
      </c>
      <c r="AY3460" s="12">
        <f t="shared" si="5571"/>
        <v>0</v>
      </c>
      <c r="AZ3460" s="12">
        <f t="shared" si="5572"/>
        <v>522</v>
      </c>
      <c r="BA3460" s="12">
        <f t="shared" si="5573"/>
        <v>0</v>
      </c>
      <c r="BB3460" s="12">
        <f t="shared" si="5574"/>
        <v>0</v>
      </c>
      <c r="BC3460" s="12">
        <f t="shared" si="5575"/>
        <v>0</v>
      </c>
      <c r="BD3460" s="12">
        <f t="shared" si="5576"/>
        <v>0</v>
      </c>
      <c r="BE3460" s="14">
        <f t="shared" si="5534"/>
        <v>522</v>
      </c>
      <c r="BF3460" s="12">
        <v>0</v>
      </c>
      <c r="BG3460" s="12">
        <v>0</v>
      </c>
      <c r="BH3460" s="12">
        <v>0</v>
      </c>
      <c r="BI3460" s="12">
        <v>0</v>
      </c>
      <c r="BJ3460" s="12">
        <v>0</v>
      </c>
      <c r="BK3460" s="12">
        <v>0</v>
      </c>
      <c r="BL3460" s="12">
        <v>0</v>
      </c>
      <c r="BM3460" s="12">
        <v>0</v>
      </c>
      <c r="BN3460" s="12">
        <v>0</v>
      </c>
      <c r="BO3460" s="12">
        <v>0</v>
      </c>
      <c r="BP3460" s="12">
        <v>0</v>
      </c>
      <c r="BQ3460" s="12">
        <v>0</v>
      </c>
      <c r="BR3460" s="14">
        <v>0</v>
      </c>
      <c r="BS3460" s="14">
        <v>522</v>
      </c>
      <c r="BT3460" s="12"/>
    </row>
    <row r="3461" spans="1:72" ht="22.5" x14ac:dyDescent="0.25">
      <c r="A3461" s="4" t="s">
        <v>1154</v>
      </c>
      <c r="B3461" s="4" t="s">
        <v>56</v>
      </c>
      <c r="C3461" s="4" t="s">
        <v>141</v>
      </c>
      <c r="D3461" s="102" t="s">
        <v>1228</v>
      </c>
      <c r="E3461" s="113" t="s">
        <v>1685</v>
      </c>
      <c r="F3461" s="102"/>
      <c r="G3461" s="98" t="s">
        <v>1663</v>
      </c>
      <c r="H3461" s="13" t="s">
        <v>43</v>
      </c>
      <c r="I3461" s="14"/>
      <c r="J3461" s="14"/>
      <c r="K3461" s="14"/>
      <c r="L3461" s="14"/>
      <c r="M3461" s="14"/>
      <c r="N3461" s="14"/>
      <c r="O3461" s="14">
        <f t="shared" si="5532"/>
        <v>0</v>
      </c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>
        <v>0</v>
      </c>
      <c r="AC3461" s="14">
        <v>0</v>
      </c>
      <c r="AD3461" s="14"/>
      <c r="AE3461" s="14"/>
      <c r="AF3461" s="14"/>
      <c r="AG3461" s="14"/>
      <c r="AH3461" s="14"/>
      <c r="AI3461" s="14"/>
      <c r="AJ3461" s="14">
        <f t="shared" si="5533"/>
        <v>0</v>
      </c>
      <c r="AK3461" s="14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>
        <v>0</v>
      </c>
      <c r="AX3461" s="14">
        <v>0</v>
      </c>
      <c r="AY3461" s="14"/>
      <c r="AZ3461" s="14">
        <v>522</v>
      </c>
      <c r="BA3461" s="14"/>
      <c r="BB3461" s="14"/>
      <c r="BC3461" s="14"/>
      <c r="BD3461" s="14"/>
      <c r="BE3461" s="14">
        <f t="shared" si="5534"/>
        <v>522</v>
      </c>
      <c r="BF3461" s="14"/>
      <c r="BG3461" s="14"/>
      <c r="BH3461" s="14">
        <v>522</v>
      </c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>
        <v>522</v>
      </c>
      <c r="BS3461" s="14">
        <v>0</v>
      </c>
      <c r="BT3461" s="14"/>
    </row>
    <row r="3462" spans="1:72" ht="33.75" x14ac:dyDescent="0.25">
      <c r="A3462" s="1" t="s">
        <v>0</v>
      </c>
      <c r="B3462" s="1" t="s">
        <v>0</v>
      </c>
      <c r="C3462" s="1" t="s">
        <v>0</v>
      </c>
      <c r="D3462" s="101" t="s">
        <v>0</v>
      </c>
      <c r="E3462" s="101" t="s">
        <v>0</v>
      </c>
      <c r="F3462" s="101" t="s">
        <v>0</v>
      </c>
      <c r="G3462" s="2" t="s">
        <v>0</v>
      </c>
      <c r="H3462" s="10" t="s">
        <v>47</v>
      </c>
      <c r="I3462" s="11">
        <f t="shared" ref="I3462:X3463" si="5577">SUM(I3463)</f>
        <v>20000</v>
      </c>
      <c r="J3462" s="11">
        <f t="shared" si="5577"/>
        <v>5041</v>
      </c>
      <c r="K3462" s="11">
        <f t="shared" si="5577"/>
        <v>0</v>
      </c>
      <c r="L3462" s="11">
        <f t="shared" si="5577"/>
        <v>0</v>
      </c>
      <c r="M3462" s="11">
        <f t="shared" si="5577"/>
        <v>0</v>
      </c>
      <c r="N3462" s="11">
        <f t="shared" si="5577"/>
        <v>0</v>
      </c>
      <c r="O3462" s="11">
        <f t="shared" si="5577"/>
        <v>25041</v>
      </c>
      <c r="P3462" s="11">
        <f t="shared" si="5577"/>
        <v>0</v>
      </c>
      <c r="Q3462" s="11">
        <f t="shared" si="5577"/>
        <v>0</v>
      </c>
      <c r="R3462" s="11">
        <f t="shared" si="5577"/>
        <v>5041</v>
      </c>
      <c r="S3462" s="11">
        <f t="shared" si="5577"/>
        <v>0</v>
      </c>
      <c r="T3462" s="11">
        <f t="shared" si="5577"/>
        <v>0</v>
      </c>
      <c r="U3462" s="11">
        <f t="shared" si="5577"/>
        <v>0</v>
      </c>
      <c r="V3462" s="11">
        <f t="shared" si="5577"/>
        <v>0</v>
      </c>
      <c r="W3462" s="11">
        <f t="shared" si="5577"/>
        <v>0</v>
      </c>
      <c r="X3462" s="11">
        <f t="shared" si="5577"/>
        <v>0</v>
      </c>
      <c r="Y3462" s="11">
        <f t="shared" ref="J3462:AA3463" si="5578">SUM(Y3463)</f>
        <v>0</v>
      </c>
      <c r="Z3462" s="11">
        <f t="shared" si="5578"/>
        <v>0</v>
      </c>
      <c r="AA3462" s="11">
        <f t="shared" si="5578"/>
        <v>0</v>
      </c>
      <c r="AB3462" s="11">
        <v>5041</v>
      </c>
      <c r="AC3462" s="11">
        <v>20000</v>
      </c>
      <c r="AD3462" s="11">
        <f t="shared" ref="AD3462:AS3463" si="5579">SUM(AD3463)</f>
        <v>30000</v>
      </c>
      <c r="AE3462" s="11">
        <f t="shared" si="5579"/>
        <v>0</v>
      </c>
      <c r="AF3462" s="11">
        <f t="shared" si="5579"/>
        <v>0</v>
      </c>
      <c r="AG3462" s="11">
        <f t="shared" si="5579"/>
        <v>0</v>
      </c>
      <c r="AH3462" s="11">
        <f t="shared" si="5579"/>
        <v>0</v>
      </c>
      <c r="AI3462" s="11">
        <f t="shared" si="5579"/>
        <v>0</v>
      </c>
      <c r="AJ3462" s="11">
        <f t="shared" si="5579"/>
        <v>30000</v>
      </c>
      <c r="AK3462" s="11">
        <f t="shared" si="5579"/>
        <v>0</v>
      </c>
      <c r="AL3462" s="11">
        <f t="shared" si="5579"/>
        <v>0</v>
      </c>
      <c r="AM3462" s="11">
        <f t="shared" si="5579"/>
        <v>0</v>
      </c>
      <c r="AN3462" s="11">
        <f t="shared" si="5579"/>
        <v>0</v>
      </c>
      <c r="AO3462" s="11">
        <f t="shared" si="5579"/>
        <v>0</v>
      </c>
      <c r="AP3462" s="11">
        <f t="shared" si="5579"/>
        <v>0</v>
      </c>
      <c r="AQ3462" s="11">
        <f t="shared" si="5579"/>
        <v>0</v>
      </c>
      <c r="AR3462" s="11">
        <f t="shared" si="5579"/>
        <v>0</v>
      </c>
      <c r="AS3462" s="11">
        <f t="shared" si="5579"/>
        <v>0</v>
      </c>
      <c r="AT3462" s="11">
        <f t="shared" ref="AE3462:AV3463" si="5580">SUM(AT3463)</f>
        <v>0</v>
      </c>
      <c r="AU3462" s="11">
        <f t="shared" si="5580"/>
        <v>0</v>
      </c>
      <c r="AV3462" s="11">
        <f t="shared" si="5580"/>
        <v>0</v>
      </c>
      <c r="AW3462" s="11">
        <v>0</v>
      </c>
      <c r="AX3462" s="11">
        <v>30000</v>
      </c>
      <c r="AY3462" s="11">
        <f t="shared" ref="AY3462:BN3463" si="5581">SUM(AY3463)</f>
        <v>10000</v>
      </c>
      <c r="AZ3462" s="11">
        <f t="shared" si="5581"/>
        <v>0</v>
      </c>
      <c r="BA3462" s="11">
        <f t="shared" si="5581"/>
        <v>0</v>
      </c>
      <c r="BB3462" s="11">
        <f t="shared" si="5581"/>
        <v>0</v>
      </c>
      <c r="BC3462" s="11">
        <f t="shared" si="5581"/>
        <v>0</v>
      </c>
      <c r="BD3462" s="11">
        <f t="shared" si="5581"/>
        <v>0</v>
      </c>
      <c r="BE3462" s="11">
        <f t="shared" si="5581"/>
        <v>10000</v>
      </c>
      <c r="BF3462" s="11">
        <f t="shared" si="5581"/>
        <v>0</v>
      </c>
      <c r="BG3462" s="11">
        <f t="shared" si="5581"/>
        <v>0</v>
      </c>
      <c r="BH3462" s="11">
        <f t="shared" si="5581"/>
        <v>0</v>
      </c>
      <c r="BI3462" s="11">
        <f t="shared" si="5581"/>
        <v>0</v>
      </c>
      <c r="BJ3462" s="11">
        <f t="shared" si="5581"/>
        <v>0</v>
      </c>
      <c r="BK3462" s="11">
        <f t="shared" si="5581"/>
        <v>0</v>
      </c>
      <c r="BL3462" s="11">
        <f t="shared" si="5581"/>
        <v>0</v>
      </c>
      <c r="BM3462" s="11">
        <f t="shared" si="5581"/>
        <v>0</v>
      </c>
      <c r="BN3462" s="11">
        <f t="shared" si="5581"/>
        <v>0</v>
      </c>
      <c r="BO3462" s="11">
        <f t="shared" ref="BO3462:BQ3463" si="5582">SUM(BO3463)</f>
        <v>0</v>
      </c>
      <c r="BP3462" s="11">
        <f t="shared" si="5582"/>
        <v>0</v>
      </c>
      <c r="BQ3462" s="11">
        <f t="shared" si="5582"/>
        <v>0</v>
      </c>
      <c r="BR3462" s="11">
        <v>0</v>
      </c>
      <c r="BS3462" s="11">
        <v>10000</v>
      </c>
      <c r="BT3462" s="11" t="e">
        <f>IF(#REF!=0,"-",#REF!/#REF!*100)</f>
        <v>#REF!</v>
      </c>
    </row>
    <row r="3463" spans="1:72" x14ac:dyDescent="0.25">
      <c r="A3463" s="4" t="s">
        <v>1154</v>
      </c>
      <c r="B3463" s="4" t="s">
        <v>56</v>
      </c>
      <c r="C3463" s="4" t="s">
        <v>140</v>
      </c>
      <c r="D3463" s="102" t="s">
        <v>1228</v>
      </c>
      <c r="E3463" s="101" t="s">
        <v>48</v>
      </c>
      <c r="F3463" s="101" t="s">
        <v>0</v>
      </c>
      <c r="G3463" s="2" t="s">
        <v>0</v>
      </c>
      <c r="H3463" s="2" t="s">
        <v>49</v>
      </c>
      <c r="I3463" s="12">
        <f t="shared" si="5577"/>
        <v>20000</v>
      </c>
      <c r="J3463" s="12">
        <f t="shared" si="5578"/>
        <v>5041</v>
      </c>
      <c r="K3463" s="12">
        <f t="shared" si="5578"/>
        <v>0</v>
      </c>
      <c r="L3463" s="12">
        <f t="shared" si="5578"/>
        <v>0</v>
      </c>
      <c r="M3463" s="12">
        <f t="shared" si="5578"/>
        <v>0</v>
      </c>
      <c r="N3463" s="12">
        <f t="shared" si="5578"/>
        <v>0</v>
      </c>
      <c r="O3463" s="12">
        <f t="shared" si="5578"/>
        <v>25041</v>
      </c>
      <c r="P3463" s="12">
        <f t="shared" si="5578"/>
        <v>0</v>
      </c>
      <c r="Q3463" s="12">
        <f t="shared" si="5578"/>
        <v>0</v>
      </c>
      <c r="R3463" s="12">
        <f t="shared" si="5578"/>
        <v>5041</v>
      </c>
      <c r="S3463" s="12">
        <f t="shared" si="5578"/>
        <v>0</v>
      </c>
      <c r="T3463" s="12">
        <f t="shared" si="5578"/>
        <v>0</v>
      </c>
      <c r="U3463" s="12">
        <f t="shared" si="5578"/>
        <v>0</v>
      </c>
      <c r="V3463" s="12">
        <f t="shared" si="5578"/>
        <v>0</v>
      </c>
      <c r="W3463" s="12">
        <f t="shared" si="5578"/>
        <v>0</v>
      </c>
      <c r="X3463" s="12">
        <f t="shared" si="5578"/>
        <v>0</v>
      </c>
      <c r="Y3463" s="12">
        <f t="shared" si="5578"/>
        <v>0</v>
      </c>
      <c r="Z3463" s="12">
        <f t="shared" si="5578"/>
        <v>0</v>
      </c>
      <c r="AA3463" s="12">
        <f t="shared" si="5578"/>
        <v>0</v>
      </c>
      <c r="AB3463" s="12">
        <v>5041</v>
      </c>
      <c r="AC3463" s="12">
        <v>20000</v>
      </c>
      <c r="AD3463" s="12">
        <f t="shared" si="5579"/>
        <v>30000</v>
      </c>
      <c r="AE3463" s="12">
        <f t="shared" si="5580"/>
        <v>0</v>
      </c>
      <c r="AF3463" s="12">
        <f t="shared" si="5580"/>
        <v>0</v>
      </c>
      <c r="AG3463" s="12">
        <f t="shared" si="5580"/>
        <v>0</v>
      </c>
      <c r="AH3463" s="12">
        <f t="shared" si="5580"/>
        <v>0</v>
      </c>
      <c r="AI3463" s="12">
        <f t="shared" si="5580"/>
        <v>0</v>
      </c>
      <c r="AJ3463" s="12">
        <f t="shared" si="5580"/>
        <v>30000</v>
      </c>
      <c r="AK3463" s="12">
        <f t="shared" si="5580"/>
        <v>0</v>
      </c>
      <c r="AL3463" s="12">
        <f t="shared" si="5580"/>
        <v>0</v>
      </c>
      <c r="AM3463" s="12">
        <f t="shared" si="5580"/>
        <v>0</v>
      </c>
      <c r="AN3463" s="12">
        <f t="shared" si="5580"/>
        <v>0</v>
      </c>
      <c r="AO3463" s="12">
        <f t="shared" si="5580"/>
        <v>0</v>
      </c>
      <c r="AP3463" s="12">
        <f t="shared" si="5580"/>
        <v>0</v>
      </c>
      <c r="AQ3463" s="12">
        <f t="shared" si="5580"/>
        <v>0</v>
      </c>
      <c r="AR3463" s="12">
        <f t="shared" si="5580"/>
        <v>0</v>
      </c>
      <c r="AS3463" s="12">
        <f t="shared" si="5580"/>
        <v>0</v>
      </c>
      <c r="AT3463" s="12">
        <f t="shared" si="5580"/>
        <v>0</v>
      </c>
      <c r="AU3463" s="12">
        <f t="shared" si="5580"/>
        <v>0</v>
      </c>
      <c r="AV3463" s="12">
        <f t="shared" si="5580"/>
        <v>0</v>
      </c>
      <c r="AW3463" s="12">
        <v>0</v>
      </c>
      <c r="AX3463" s="12">
        <v>30000</v>
      </c>
      <c r="AY3463" s="12">
        <f>SUM(AY3464)</f>
        <v>10000</v>
      </c>
      <c r="AZ3463" s="12">
        <f t="shared" si="5581"/>
        <v>0</v>
      </c>
      <c r="BA3463" s="12">
        <f t="shared" si="5581"/>
        <v>0</v>
      </c>
      <c r="BB3463" s="12">
        <f t="shared" si="5581"/>
        <v>0</v>
      </c>
      <c r="BC3463" s="12">
        <f t="shared" si="5581"/>
        <v>0</v>
      </c>
      <c r="BD3463" s="12">
        <f t="shared" si="5581"/>
        <v>0</v>
      </c>
      <c r="BE3463" s="12">
        <f t="shared" si="5581"/>
        <v>10000</v>
      </c>
      <c r="BF3463" s="12">
        <f t="shared" si="5581"/>
        <v>0</v>
      </c>
      <c r="BG3463" s="12">
        <f t="shared" si="5581"/>
        <v>0</v>
      </c>
      <c r="BH3463" s="12">
        <f t="shared" si="5581"/>
        <v>0</v>
      </c>
      <c r="BI3463" s="12">
        <f t="shared" si="5581"/>
        <v>0</v>
      </c>
      <c r="BJ3463" s="12">
        <f t="shared" si="5581"/>
        <v>0</v>
      </c>
      <c r="BK3463" s="12">
        <f t="shared" si="5581"/>
        <v>0</v>
      </c>
      <c r="BL3463" s="12">
        <f t="shared" si="5581"/>
        <v>0</v>
      </c>
      <c r="BM3463" s="12">
        <f t="shared" si="5581"/>
        <v>0</v>
      </c>
      <c r="BN3463" s="12">
        <f t="shared" si="5581"/>
        <v>0</v>
      </c>
      <c r="BO3463" s="12">
        <f t="shared" si="5582"/>
        <v>0</v>
      </c>
      <c r="BP3463" s="12">
        <f t="shared" si="5582"/>
        <v>0</v>
      </c>
      <c r="BQ3463" s="12">
        <f t="shared" si="5582"/>
        <v>0</v>
      </c>
      <c r="BR3463" s="12">
        <v>0</v>
      </c>
      <c r="BS3463" s="12">
        <v>10000</v>
      </c>
      <c r="BT3463" s="12" t="e">
        <f>IF(#REF!=0,"-",#REF!/#REF!*100)</f>
        <v>#REF!</v>
      </c>
    </row>
    <row r="3464" spans="1:72" x14ac:dyDescent="0.25">
      <c r="A3464" s="4" t="s">
        <v>1154</v>
      </c>
      <c r="B3464" s="4" t="s">
        <v>56</v>
      </c>
      <c r="C3464" s="4" t="s">
        <v>140</v>
      </c>
      <c r="D3464" s="102" t="s">
        <v>1228</v>
      </c>
      <c r="E3464" s="113">
        <v>8213</v>
      </c>
      <c r="F3464" s="102"/>
      <c r="G3464" s="98" t="s">
        <v>1663</v>
      </c>
      <c r="H3464" s="13" t="s">
        <v>51</v>
      </c>
      <c r="I3464" s="14">
        <v>20000</v>
      </c>
      <c r="J3464" s="14">
        <v>5041</v>
      </c>
      <c r="K3464" s="14"/>
      <c r="L3464" s="14"/>
      <c r="M3464" s="14"/>
      <c r="N3464" s="14"/>
      <c r="O3464" s="14">
        <f t="shared" si="5532"/>
        <v>25041</v>
      </c>
      <c r="P3464" s="14"/>
      <c r="Q3464" s="14"/>
      <c r="R3464" s="14">
        <v>5041</v>
      </c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>
        <v>5041</v>
      </c>
      <c r="AC3464" s="14">
        <v>20000</v>
      </c>
      <c r="AD3464" s="14">
        <v>30000</v>
      </c>
      <c r="AE3464" s="14"/>
      <c r="AF3464" s="14"/>
      <c r="AG3464" s="14"/>
      <c r="AH3464" s="14"/>
      <c r="AI3464" s="14"/>
      <c r="AJ3464" s="14">
        <f t="shared" si="5533"/>
        <v>30000</v>
      </c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>
        <v>0</v>
      </c>
      <c r="AX3464" s="14">
        <v>30000</v>
      </c>
      <c r="AY3464" s="14">
        <v>10000</v>
      </c>
      <c r="AZ3464" s="14"/>
      <c r="BA3464" s="14"/>
      <c r="BB3464" s="14"/>
      <c r="BC3464" s="14"/>
      <c r="BD3464" s="14"/>
      <c r="BE3464" s="14">
        <f t="shared" si="5534"/>
        <v>10000</v>
      </c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Q3464" s="14"/>
      <c r="BR3464" s="14">
        <v>0</v>
      </c>
      <c r="BS3464" s="14">
        <v>10000</v>
      </c>
      <c r="BT3464" s="14" t="e">
        <f>IF(#REF!=0,"-",#REF!/#REF!*100)</f>
        <v>#REF!</v>
      </c>
    </row>
    <row r="3465" spans="1:72" ht="22.5" x14ac:dyDescent="0.25">
      <c r="A3465" s="13" t="s">
        <v>0</v>
      </c>
      <c r="B3465" s="13" t="s">
        <v>0</v>
      </c>
      <c r="C3465" s="13" t="s">
        <v>0</v>
      </c>
      <c r="D3465" s="98" t="s">
        <v>0</v>
      </c>
      <c r="E3465" s="98" t="s">
        <v>0</v>
      </c>
      <c r="F3465" s="98" t="s">
        <v>0</v>
      </c>
      <c r="G3465" s="13" t="s">
        <v>0</v>
      </c>
      <c r="H3465" s="10" t="s">
        <v>1237</v>
      </c>
      <c r="I3465" s="11">
        <f t="shared" ref="I3465:AA3465" si="5583">SUM(I3435,I3462)</f>
        <v>81000</v>
      </c>
      <c r="J3465" s="11">
        <f t="shared" si="5583"/>
        <v>35562</v>
      </c>
      <c r="K3465" s="11">
        <f t="shared" si="5583"/>
        <v>0</v>
      </c>
      <c r="L3465" s="11">
        <f t="shared" si="5583"/>
        <v>0</v>
      </c>
      <c r="M3465" s="11">
        <f t="shared" si="5583"/>
        <v>0</v>
      </c>
      <c r="N3465" s="11">
        <f t="shared" si="5583"/>
        <v>0</v>
      </c>
      <c r="O3465" s="11">
        <f t="shared" si="5583"/>
        <v>116562</v>
      </c>
      <c r="P3465" s="11">
        <f t="shared" si="5583"/>
        <v>302</v>
      </c>
      <c r="Q3465" s="11">
        <f t="shared" si="5583"/>
        <v>4556</v>
      </c>
      <c r="R3465" s="11">
        <f t="shared" si="5583"/>
        <v>35562</v>
      </c>
      <c r="S3465" s="11">
        <f t="shared" si="5583"/>
        <v>0</v>
      </c>
      <c r="T3465" s="11">
        <f t="shared" si="5583"/>
        <v>0</v>
      </c>
      <c r="U3465" s="11">
        <f t="shared" si="5583"/>
        <v>0</v>
      </c>
      <c r="V3465" s="11">
        <f t="shared" si="5583"/>
        <v>0</v>
      </c>
      <c r="W3465" s="11">
        <f t="shared" si="5583"/>
        <v>0</v>
      </c>
      <c r="X3465" s="11">
        <f t="shared" si="5583"/>
        <v>0</v>
      </c>
      <c r="Y3465" s="11">
        <f t="shared" si="5583"/>
        <v>0</v>
      </c>
      <c r="Z3465" s="11">
        <f t="shared" si="5583"/>
        <v>0</v>
      </c>
      <c r="AA3465" s="11">
        <f t="shared" si="5583"/>
        <v>0</v>
      </c>
      <c r="AB3465" s="11">
        <v>40420</v>
      </c>
      <c r="AC3465" s="11">
        <v>76142</v>
      </c>
      <c r="AD3465" s="11">
        <f t="shared" ref="AD3465:AV3465" si="5584">SUM(AD3435,AD3462)</f>
        <v>50000</v>
      </c>
      <c r="AE3465" s="11">
        <f t="shared" si="5584"/>
        <v>0</v>
      </c>
      <c r="AF3465" s="11">
        <f t="shared" si="5584"/>
        <v>0</v>
      </c>
      <c r="AG3465" s="11">
        <f t="shared" si="5584"/>
        <v>0</v>
      </c>
      <c r="AH3465" s="11">
        <f t="shared" si="5584"/>
        <v>0</v>
      </c>
      <c r="AI3465" s="11">
        <f t="shared" si="5584"/>
        <v>0</v>
      </c>
      <c r="AJ3465" s="11">
        <f t="shared" si="5584"/>
        <v>50000</v>
      </c>
      <c r="AK3465" s="11">
        <f t="shared" si="5584"/>
        <v>0</v>
      </c>
      <c r="AL3465" s="11">
        <f t="shared" si="5584"/>
        <v>0</v>
      </c>
      <c r="AM3465" s="11">
        <f t="shared" si="5584"/>
        <v>0</v>
      </c>
      <c r="AN3465" s="11">
        <f t="shared" si="5584"/>
        <v>0</v>
      </c>
      <c r="AO3465" s="11">
        <f t="shared" si="5584"/>
        <v>0</v>
      </c>
      <c r="AP3465" s="11">
        <f t="shared" si="5584"/>
        <v>0</v>
      </c>
      <c r="AQ3465" s="11">
        <f t="shared" si="5584"/>
        <v>0</v>
      </c>
      <c r="AR3465" s="11">
        <f t="shared" si="5584"/>
        <v>0</v>
      </c>
      <c r="AS3465" s="11">
        <f t="shared" si="5584"/>
        <v>0</v>
      </c>
      <c r="AT3465" s="11">
        <f t="shared" si="5584"/>
        <v>0</v>
      </c>
      <c r="AU3465" s="11">
        <f t="shared" si="5584"/>
        <v>0</v>
      </c>
      <c r="AV3465" s="11">
        <f t="shared" si="5584"/>
        <v>0</v>
      </c>
      <c r="AW3465" s="11">
        <v>0</v>
      </c>
      <c r="AX3465" s="11">
        <v>50000</v>
      </c>
      <c r="AY3465" s="11">
        <f>SUM(AY3435,AY3462)</f>
        <v>20000</v>
      </c>
      <c r="AZ3465" s="11">
        <f t="shared" ref="AZ3465:BQ3465" si="5585">SUM(AZ3435,AZ3462)</f>
        <v>0</v>
      </c>
      <c r="BA3465" s="11">
        <f t="shared" si="5585"/>
        <v>0</v>
      </c>
      <c r="BB3465" s="11">
        <f t="shared" si="5585"/>
        <v>0</v>
      </c>
      <c r="BC3465" s="11">
        <f t="shared" si="5585"/>
        <v>0</v>
      </c>
      <c r="BD3465" s="11">
        <f t="shared" si="5585"/>
        <v>0</v>
      </c>
      <c r="BE3465" s="11">
        <f t="shared" si="5585"/>
        <v>20000</v>
      </c>
      <c r="BF3465" s="11">
        <f t="shared" si="5585"/>
        <v>0</v>
      </c>
      <c r="BG3465" s="11">
        <f t="shared" si="5585"/>
        <v>0</v>
      </c>
      <c r="BH3465" s="11">
        <f t="shared" si="5585"/>
        <v>0</v>
      </c>
      <c r="BI3465" s="11">
        <f t="shared" si="5585"/>
        <v>0</v>
      </c>
      <c r="BJ3465" s="11">
        <f t="shared" si="5585"/>
        <v>0</v>
      </c>
      <c r="BK3465" s="11">
        <f t="shared" si="5585"/>
        <v>0</v>
      </c>
      <c r="BL3465" s="11">
        <f t="shared" si="5585"/>
        <v>0</v>
      </c>
      <c r="BM3465" s="11">
        <f t="shared" si="5585"/>
        <v>0</v>
      </c>
      <c r="BN3465" s="11">
        <f t="shared" si="5585"/>
        <v>0</v>
      </c>
      <c r="BO3465" s="11">
        <f t="shared" si="5585"/>
        <v>0</v>
      </c>
      <c r="BP3465" s="11">
        <f t="shared" si="5585"/>
        <v>0</v>
      </c>
      <c r="BQ3465" s="11">
        <f t="shared" si="5585"/>
        <v>0</v>
      </c>
      <c r="BR3465" s="11">
        <v>0</v>
      </c>
      <c r="BS3465" s="11">
        <v>20000</v>
      </c>
      <c r="BT3465" s="11" t="e">
        <f>IF(#REF!=0,"-",#REF!/#REF!*100)</f>
        <v>#REF!</v>
      </c>
    </row>
    <row r="3466" spans="1:72" ht="15.75" thickBot="1" x14ac:dyDescent="0.3">
      <c r="A3466" s="13" t="s">
        <v>0</v>
      </c>
      <c r="B3466" s="13" t="s">
        <v>0</v>
      </c>
      <c r="C3466" s="13" t="s">
        <v>0</v>
      </c>
      <c r="D3466" s="98" t="s">
        <v>0</v>
      </c>
      <c r="E3466" s="98" t="s">
        <v>0</v>
      </c>
      <c r="F3466" s="98" t="s">
        <v>0</v>
      </c>
      <c r="G3466" s="13" t="s">
        <v>0</v>
      </c>
      <c r="H3466" s="2" t="s">
        <v>53</v>
      </c>
      <c r="I3466" s="13" t="s">
        <v>0</v>
      </c>
      <c r="J3466" s="13"/>
      <c r="K3466" s="13"/>
      <c r="L3466" s="13"/>
      <c r="M3466" s="13"/>
      <c r="N3466" s="13"/>
      <c r="O3466" s="13" t="e">
        <f t="shared" si="5532"/>
        <v>#VALUE!</v>
      </c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>
        <v>0</v>
      </c>
      <c r="AC3466" s="13" t="e">
        <v>#VALUE!</v>
      </c>
      <c r="AD3466" s="13" t="s">
        <v>0</v>
      </c>
      <c r="AE3466" s="13"/>
      <c r="AF3466" s="13"/>
      <c r="AG3466" s="13"/>
      <c r="AH3466" s="13"/>
      <c r="AI3466" s="13"/>
      <c r="AJ3466" s="13" t="e">
        <f t="shared" si="5533"/>
        <v>#VALUE!</v>
      </c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  <c r="AW3466" s="13">
        <v>0</v>
      </c>
      <c r="AX3466" s="13" t="e">
        <v>#VALUE!</v>
      </c>
      <c r="AY3466" s="13" t="s">
        <v>0</v>
      </c>
      <c r="AZ3466" s="13"/>
      <c r="BA3466" s="13"/>
      <c r="BB3466" s="13"/>
      <c r="BC3466" s="13"/>
      <c r="BD3466" s="13"/>
      <c r="BE3466" s="13" t="e">
        <f t="shared" si="5534"/>
        <v>#VALUE!</v>
      </c>
      <c r="BF3466" s="13"/>
      <c r="BG3466" s="13"/>
      <c r="BH3466" s="13"/>
      <c r="BI3466" s="13"/>
      <c r="BJ3466" s="13"/>
      <c r="BK3466" s="13"/>
      <c r="BL3466" s="13"/>
      <c r="BM3466" s="13"/>
      <c r="BN3466" s="13"/>
      <c r="BO3466" s="13"/>
      <c r="BP3466" s="13"/>
      <c r="BQ3466" s="13"/>
      <c r="BR3466" s="13">
        <v>0</v>
      </c>
      <c r="BS3466" s="13" t="e">
        <v>#VALUE!</v>
      </c>
      <c r="BT3466" s="12"/>
    </row>
    <row r="3467" spans="1:72" ht="69.75" customHeight="1" thickBot="1" x14ac:dyDescent="0.3">
      <c r="A3467" s="132" t="s">
        <v>0</v>
      </c>
      <c r="B3467" s="132" t="s">
        <v>0</v>
      </c>
      <c r="C3467" s="132" t="s">
        <v>0</v>
      </c>
      <c r="D3467" s="135" t="s">
        <v>0</v>
      </c>
      <c r="E3467" s="135" t="s">
        <v>0</v>
      </c>
      <c r="F3467" s="135" t="s">
        <v>0</v>
      </c>
      <c r="G3467" s="138" t="s">
        <v>0</v>
      </c>
      <c r="H3467" s="5" t="s">
        <v>54</v>
      </c>
      <c r="I3467" s="89" t="s">
        <v>9</v>
      </c>
      <c r="J3467" s="89" t="s">
        <v>1606</v>
      </c>
      <c r="K3467" s="89" t="s">
        <v>1534</v>
      </c>
      <c r="L3467" s="89" t="s">
        <v>1592</v>
      </c>
      <c r="M3467" s="89" t="s">
        <v>1593</v>
      </c>
      <c r="N3467" s="89" t="s">
        <v>1594</v>
      </c>
      <c r="O3467" s="89" t="s">
        <v>1610</v>
      </c>
      <c r="P3467" s="89" t="s">
        <v>1607</v>
      </c>
      <c r="Q3467" s="89" t="s">
        <v>1595</v>
      </c>
      <c r="R3467" s="89" t="s">
        <v>1596</v>
      </c>
      <c r="S3467" s="89" t="s">
        <v>1597</v>
      </c>
      <c r="T3467" s="89" t="s">
        <v>1598</v>
      </c>
      <c r="U3467" s="89" t="s">
        <v>1599</v>
      </c>
      <c r="V3467" s="89" t="s">
        <v>1600</v>
      </c>
      <c r="W3467" s="89" t="s">
        <v>1608</v>
      </c>
      <c r="X3467" s="89" t="s">
        <v>1609</v>
      </c>
      <c r="Y3467" s="89" t="s">
        <v>1601</v>
      </c>
      <c r="Z3467" s="89" t="s">
        <v>1602</v>
      </c>
      <c r="AA3467" s="89" t="s">
        <v>1603</v>
      </c>
      <c r="AB3467" s="89" t="s">
        <v>1604</v>
      </c>
      <c r="AC3467" s="89" t="s">
        <v>1605</v>
      </c>
      <c r="AD3467" s="90" t="s">
        <v>10</v>
      </c>
      <c r="AE3467" s="90" t="s">
        <v>1606</v>
      </c>
      <c r="AF3467" s="90" t="s">
        <v>1534</v>
      </c>
      <c r="AG3467" s="90" t="s">
        <v>1592</v>
      </c>
      <c r="AH3467" s="90" t="s">
        <v>1593</v>
      </c>
      <c r="AI3467" s="90" t="s">
        <v>1594</v>
      </c>
      <c r="AJ3467" s="90" t="s">
        <v>1611</v>
      </c>
      <c r="AK3467" s="90" t="s">
        <v>1607</v>
      </c>
      <c r="AL3467" s="90" t="s">
        <v>1595</v>
      </c>
      <c r="AM3467" s="90" t="s">
        <v>1596</v>
      </c>
      <c r="AN3467" s="90" t="s">
        <v>1597</v>
      </c>
      <c r="AO3467" s="90" t="s">
        <v>1598</v>
      </c>
      <c r="AP3467" s="90" t="s">
        <v>1599</v>
      </c>
      <c r="AQ3467" s="90" t="s">
        <v>1600</v>
      </c>
      <c r="AR3467" s="90" t="s">
        <v>1608</v>
      </c>
      <c r="AS3467" s="90" t="s">
        <v>1609</v>
      </c>
      <c r="AT3467" s="90" t="s">
        <v>1601</v>
      </c>
      <c r="AU3467" s="90" t="s">
        <v>1602</v>
      </c>
      <c r="AV3467" s="90" t="s">
        <v>1603</v>
      </c>
      <c r="AW3467" s="90" t="s">
        <v>1604</v>
      </c>
      <c r="AX3467" s="90" t="s">
        <v>1605</v>
      </c>
      <c r="AY3467" s="91" t="s">
        <v>11</v>
      </c>
      <c r="AZ3467" s="91" t="s">
        <v>1606</v>
      </c>
      <c r="BA3467" s="91" t="s">
        <v>1534</v>
      </c>
      <c r="BB3467" s="91" t="s">
        <v>1592</v>
      </c>
      <c r="BC3467" s="91" t="s">
        <v>1593</v>
      </c>
      <c r="BD3467" s="91" t="s">
        <v>1594</v>
      </c>
      <c r="BE3467" s="91" t="s">
        <v>1612</v>
      </c>
      <c r="BF3467" s="91" t="s">
        <v>1607</v>
      </c>
      <c r="BG3467" s="91" t="s">
        <v>1595</v>
      </c>
      <c r="BH3467" s="91" t="s">
        <v>1596</v>
      </c>
      <c r="BI3467" s="91" t="s">
        <v>1597</v>
      </c>
      <c r="BJ3467" s="91" t="s">
        <v>1598</v>
      </c>
      <c r="BK3467" s="91" t="s">
        <v>1599</v>
      </c>
      <c r="BL3467" s="91" t="s">
        <v>1600</v>
      </c>
      <c r="BM3467" s="91" t="s">
        <v>1608</v>
      </c>
      <c r="BN3467" s="91" t="s">
        <v>1609</v>
      </c>
      <c r="BO3467" s="91" t="s">
        <v>1601</v>
      </c>
      <c r="BP3467" s="91" t="s">
        <v>1602</v>
      </c>
      <c r="BQ3467" s="91" t="s">
        <v>1603</v>
      </c>
      <c r="BR3467" s="91" t="s">
        <v>1604</v>
      </c>
      <c r="BS3467" s="91" t="s">
        <v>1605</v>
      </c>
      <c r="BT3467" s="5" t="s">
        <v>1671</v>
      </c>
    </row>
    <row r="3468" spans="1:72" x14ac:dyDescent="0.25">
      <c r="A3468" s="133"/>
      <c r="B3468" s="133"/>
      <c r="C3468" s="133"/>
      <c r="D3468" s="136"/>
      <c r="E3468" s="136"/>
      <c r="F3468" s="136"/>
      <c r="G3468" s="139"/>
      <c r="H3468" s="15" t="s">
        <v>0</v>
      </c>
      <c r="I3468" s="9">
        <v>1</v>
      </c>
      <c r="J3468" s="9">
        <v>2</v>
      </c>
      <c r="K3468" s="9">
        <v>3</v>
      </c>
      <c r="L3468" s="9">
        <v>4</v>
      </c>
      <c r="M3468" s="9">
        <v>5</v>
      </c>
      <c r="N3468" s="9">
        <v>6</v>
      </c>
      <c r="O3468" s="9">
        <v>7</v>
      </c>
      <c r="P3468" s="9">
        <v>8</v>
      </c>
      <c r="Q3468" s="9">
        <v>9</v>
      </c>
      <c r="R3468" s="9">
        <v>10</v>
      </c>
      <c r="S3468" s="9">
        <v>11</v>
      </c>
      <c r="T3468" s="9">
        <v>12</v>
      </c>
      <c r="U3468" s="9">
        <v>13</v>
      </c>
      <c r="V3468" s="9">
        <v>14</v>
      </c>
      <c r="W3468" s="9">
        <v>15</v>
      </c>
      <c r="X3468" s="9">
        <v>16</v>
      </c>
      <c r="Y3468" s="9">
        <v>17</v>
      </c>
      <c r="Z3468" s="9">
        <v>18</v>
      </c>
      <c r="AA3468" s="9">
        <v>19</v>
      </c>
      <c r="AB3468" s="9">
        <v>20</v>
      </c>
      <c r="AC3468" s="9">
        <v>21</v>
      </c>
      <c r="AD3468" s="9">
        <v>1</v>
      </c>
      <c r="AE3468" s="9">
        <v>2</v>
      </c>
      <c r="AF3468" s="9">
        <v>3</v>
      </c>
      <c r="AG3468" s="9">
        <v>4</v>
      </c>
      <c r="AH3468" s="9">
        <v>5</v>
      </c>
      <c r="AI3468" s="9">
        <v>6</v>
      </c>
      <c r="AJ3468" s="9">
        <v>7</v>
      </c>
      <c r="AK3468" s="9">
        <v>8</v>
      </c>
      <c r="AL3468" s="9">
        <v>9</v>
      </c>
      <c r="AM3468" s="9">
        <v>10</v>
      </c>
      <c r="AN3468" s="9">
        <v>11</v>
      </c>
      <c r="AO3468" s="9">
        <v>12</v>
      </c>
      <c r="AP3468" s="9">
        <v>13</v>
      </c>
      <c r="AQ3468" s="9">
        <v>14</v>
      </c>
      <c r="AR3468" s="9">
        <v>15</v>
      </c>
      <c r="AS3468" s="9">
        <v>16</v>
      </c>
      <c r="AT3468" s="9">
        <v>17</v>
      </c>
      <c r="AU3468" s="9">
        <v>18</v>
      </c>
      <c r="AV3468" s="9">
        <v>19</v>
      </c>
      <c r="AW3468" s="9">
        <v>20</v>
      </c>
      <c r="AX3468" s="9">
        <v>21</v>
      </c>
      <c r="AY3468" s="9">
        <v>1</v>
      </c>
      <c r="AZ3468" s="9">
        <v>2</v>
      </c>
      <c r="BA3468" s="9">
        <v>3</v>
      </c>
      <c r="BB3468" s="9">
        <v>4</v>
      </c>
      <c r="BC3468" s="9">
        <v>5</v>
      </c>
      <c r="BD3468" s="9">
        <v>6</v>
      </c>
      <c r="BE3468" s="9">
        <v>7</v>
      </c>
      <c r="BF3468" s="9">
        <v>8</v>
      </c>
      <c r="BG3468" s="9">
        <v>9</v>
      </c>
      <c r="BH3468" s="9">
        <v>10</v>
      </c>
      <c r="BI3468" s="9">
        <v>11</v>
      </c>
      <c r="BJ3468" s="9">
        <v>12</v>
      </c>
      <c r="BK3468" s="9">
        <v>13</v>
      </c>
      <c r="BL3468" s="9">
        <v>14</v>
      </c>
      <c r="BM3468" s="9">
        <v>15</v>
      </c>
      <c r="BN3468" s="9">
        <v>16</v>
      </c>
      <c r="BO3468" s="9">
        <v>17</v>
      </c>
      <c r="BP3468" s="9">
        <v>18</v>
      </c>
      <c r="BQ3468" s="9">
        <v>19</v>
      </c>
      <c r="BR3468" s="9">
        <v>20</v>
      </c>
      <c r="BS3468" s="9">
        <v>21</v>
      </c>
      <c r="BT3468" s="9">
        <v>9</v>
      </c>
    </row>
    <row r="3469" spans="1:72" x14ac:dyDescent="0.25">
      <c r="A3469" s="133"/>
      <c r="B3469" s="133"/>
      <c r="C3469" s="133"/>
      <c r="D3469" s="136"/>
      <c r="E3469" s="136"/>
      <c r="F3469" s="136"/>
      <c r="G3469" s="139"/>
      <c r="H3469" s="16" t="s">
        <v>1187</v>
      </c>
      <c r="I3469" s="17">
        <f t="shared" ref="I3469:AA3469" si="5586">SUM(I3465)</f>
        <v>81000</v>
      </c>
      <c r="J3469" s="17">
        <f t="shared" si="5586"/>
        <v>35562</v>
      </c>
      <c r="K3469" s="17">
        <f t="shared" si="5586"/>
        <v>0</v>
      </c>
      <c r="L3469" s="17">
        <f t="shared" si="5586"/>
        <v>0</v>
      </c>
      <c r="M3469" s="17">
        <f t="shared" si="5586"/>
        <v>0</v>
      </c>
      <c r="N3469" s="17">
        <f t="shared" si="5586"/>
        <v>0</v>
      </c>
      <c r="O3469" s="17">
        <f t="shared" ref="O3469" si="5587">SUM(O3465)</f>
        <v>116562</v>
      </c>
      <c r="P3469" s="17">
        <f t="shared" si="5586"/>
        <v>302</v>
      </c>
      <c r="Q3469" s="17">
        <f t="shared" si="5586"/>
        <v>4556</v>
      </c>
      <c r="R3469" s="17">
        <f t="shared" si="5586"/>
        <v>35562</v>
      </c>
      <c r="S3469" s="17">
        <f t="shared" si="5586"/>
        <v>0</v>
      </c>
      <c r="T3469" s="17">
        <f t="shared" si="5586"/>
        <v>0</v>
      </c>
      <c r="U3469" s="17">
        <f t="shared" si="5586"/>
        <v>0</v>
      </c>
      <c r="V3469" s="17">
        <f t="shared" si="5586"/>
        <v>0</v>
      </c>
      <c r="W3469" s="17">
        <f t="shared" si="5586"/>
        <v>0</v>
      </c>
      <c r="X3469" s="17">
        <f t="shared" si="5586"/>
        <v>0</v>
      </c>
      <c r="Y3469" s="17">
        <f t="shared" si="5586"/>
        <v>0</v>
      </c>
      <c r="Z3469" s="17">
        <f t="shared" si="5586"/>
        <v>0</v>
      </c>
      <c r="AA3469" s="17">
        <f t="shared" si="5586"/>
        <v>0</v>
      </c>
      <c r="AB3469" s="17">
        <v>40420</v>
      </c>
      <c r="AC3469" s="17">
        <v>76142</v>
      </c>
      <c r="AD3469" s="17">
        <f t="shared" ref="AD3469:AV3469" si="5588">SUM(AD3465)</f>
        <v>50000</v>
      </c>
      <c r="AE3469" s="17">
        <f t="shared" si="5588"/>
        <v>0</v>
      </c>
      <c r="AF3469" s="17">
        <f t="shared" si="5588"/>
        <v>0</v>
      </c>
      <c r="AG3469" s="17">
        <f t="shared" si="5588"/>
        <v>0</v>
      </c>
      <c r="AH3469" s="17">
        <f t="shared" si="5588"/>
        <v>0</v>
      </c>
      <c r="AI3469" s="17">
        <f t="shared" si="5588"/>
        <v>0</v>
      </c>
      <c r="AJ3469" s="17">
        <f t="shared" ref="AJ3469" si="5589">SUM(AJ3465)</f>
        <v>50000</v>
      </c>
      <c r="AK3469" s="17">
        <f t="shared" si="5588"/>
        <v>0</v>
      </c>
      <c r="AL3469" s="17">
        <f t="shared" si="5588"/>
        <v>0</v>
      </c>
      <c r="AM3469" s="17">
        <f t="shared" si="5588"/>
        <v>0</v>
      </c>
      <c r="AN3469" s="17">
        <f t="shared" si="5588"/>
        <v>0</v>
      </c>
      <c r="AO3469" s="17">
        <f t="shared" si="5588"/>
        <v>0</v>
      </c>
      <c r="AP3469" s="17">
        <f t="shared" si="5588"/>
        <v>0</v>
      </c>
      <c r="AQ3469" s="17">
        <f t="shared" si="5588"/>
        <v>0</v>
      </c>
      <c r="AR3469" s="17">
        <f t="shared" si="5588"/>
        <v>0</v>
      </c>
      <c r="AS3469" s="17">
        <f t="shared" si="5588"/>
        <v>0</v>
      </c>
      <c r="AT3469" s="17">
        <f t="shared" si="5588"/>
        <v>0</v>
      </c>
      <c r="AU3469" s="17">
        <f t="shared" si="5588"/>
        <v>0</v>
      </c>
      <c r="AV3469" s="17">
        <f t="shared" si="5588"/>
        <v>0</v>
      </c>
      <c r="AW3469" s="17">
        <v>0</v>
      </c>
      <c r="AX3469" s="17">
        <v>50000</v>
      </c>
      <c r="AY3469" s="17">
        <f t="shared" ref="AY3469:BQ3469" si="5590">SUM(AY3465)</f>
        <v>20000</v>
      </c>
      <c r="AZ3469" s="17">
        <f t="shared" si="5590"/>
        <v>0</v>
      </c>
      <c r="BA3469" s="17">
        <f t="shared" si="5590"/>
        <v>0</v>
      </c>
      <c r="BB3469" s="17">
        <f t="shared" si="5590"/>
        <v>0</v>
      </c>
      <c r="BC3469" s="17">
        <f t="shared" si="5590"/>
        <v>0</v>
      </c>
      <c r="BD3469" s="17">
        <f t="shared" si="5590"/>
        <v>0</v>
      </c>
      <c r="BE3469" s="17">
        <f t="shared" ref="BE3469" si="5591">SUM(BE3465)</f>
        <v>20000</v>
      </c>
      <c r="BF3469" s="17">
        <f t="shared" si="5590"/>
        <v>0</v>
      </c>
      <c r="BG3469" s="17">
        <f t="shared" si="5590"/>
        <v>0</v>
      </c>
      <c r="BH3469" s="17">
        <f t="shared" si="5590"/>
        <v>0</v>
      </c>
      <c r="BI3469" s="17">
        <f t="shared" si="5590"/>
        <v>0</v>
      </c>
      <c r="BJ3469" s="17">
        <f t="shared" si="5590"/>
        <v>0</v>
      </c>
      <c r="BK3469" s="17">
        <f t="shared" si="5590"/>
        <v>0</v>
      </c>
      <c r="BL3469" s="17">
        <f t="shared" si="5590"/>
        <v>0</v>
      </c>
      <c r="BM3469" s="17">
        <f t="shared" si="5590"/>
        <v>0</v>
      </c>
      <c r="BN3469" s="17">
        <f t="shared" si="5590"/>
        <v>0</v>
      </c>
      <c r="BO3469" s="17">
        <f t="shared" si="5590"/>
        <v>0</v>
      </c>
      <c r="BP3469" s="17">
        <f t="shared" si="5590"/>
        <v>0</v>
      </c>
      <c r="BQ3469" s="17">
        <f t="shared" si="5590"/>
        <v>0</v>
      </c>
      <c r="BR3469" s="17">
        <v>0</v>
      </c>
      <c r="BS3469" s="17">
        <v>20000</v>
      </c>
      <c r="BT3469" s="17" t="e">
        <f>IF(#REF!=0,"-",#REF!/#REF!*100)</f>
        <v>#REF!</v>
      </c>
    </row>
    <row r="3470" spans="1:72" x14ac:dyDescent="0.25">
      <c r="A3470" s="133"/>
      <c r="B3470" s="133"/>
      <c r="C3470" s="133"/>
      <c r="D3470" s="136"/>
      <c r="E3470" s="136"/>
      <c r="F3470" s="136"/>
      <c r="G3470" s="139"/>
      <c r="H3470" s="18" t="s">
        <v>55</v>
      </c>
      <c r="I3470" s="17">
        <f t="shared" ref="I3470:AA3470" si="5592">SUM(I3469)</f>
        <v>81000</v>
      </c>
      <c r="J3470" s="17">
        <f t="shared" si="5592"/>
        <v>35562</v>
      </c>
      <c r="K3470" s="17">
        <f t="shared" si="5592"/>
        <v>0</v>
      </c>
      <c r="L3470" s="17">
        <f t="shared" si="5592"/>
        <v>0</v>
      </c>
      <c r="M3470" s="17">
        <f t="shared" si="5592"/>
        <v>0</v>
      </c>
      <c r="N3470" s="17">
        <f t="shared" si="5592"/>
        <v>0</v>
      </c>
      <c r="O3470" s="17">
        <f t="shared" ref="O3470" si="5593">SUM(O3469)</f>
        <v>116562</v>
      </c>
      <c r="P3470" s="17">
        <f t="shared" si="5592"/>
        <v>302</v>
      </c>
      <c r="Q3470" s="17">
        <f t="shared" si="5592"/>
        <v>4556</v>
      </c>
      <c r="R3470" s="17">
        <f t="shared" si="5592"/>
        <v>35562</v>
      </c>
      <c r="S3470" s="17">
        <f t="shared" si="5592"/>
        <v>0</v>
      </c>
      <c r="T3470" s="17">
        <f t="shared" si="5592"/>
        <v>0</v>
      </c>
      <c r="U3470" s="17">
        <f t="shared" si="5592"/>
        <v>0</v>
      </c>
      <c r="V3470" s="17">
        <f t="shared" si="5592"/>
        <v>0</v>
      </c>
      <c r="W3470" s="17">
        <f t="shared" si="5592"/>
        <v>0</v>
      </c>
      <c r="X3470" s="17">
        <f t="shared" si="5592"/>
        <v>0</v>
      </c>
      <c r="Y3470" s="17">
        <f t="shared" si="5592"/>
        <v>0</v>
      </c>
      <c r="Z3470" s="17">
        <f t="shared" si="5592"/>
        <v>0</v>
      </c>
      <c r="AA3470" s="17">
        <f t="shared" si="5592"/>
        <v>0</v>
      </c>
      <c r="AB3470" s="17">
        <v>40420</v>
      </c>
      <c r="AC3470" s="17">
        <v>76142</v>
      </c>
      <c r="AD3470" s="17">
        <f t="shared" ref="AD3470:AV3470" si="5594">SUM(AD3469)</f>
        <v>50000</v>
      </c>
      <c r="AE3470" s="17">
        <f t="shared" si="5594"/>
        <v>0</v>
      </c>
      <c r="AF3470" s="17">
        <f t="shared" si="5594"/>
        <v>0</v>
      </c>
      <c r="AG3470" s="17">
        <f t="shared" si="5594"/>
        <v>0</v>
      </c>
      <c r="AH3470" s="17">
        <f t="shared" si="5594"/>
        <v>0</v>
      </c>
      <c r="AI3470" s="17">
        <f t="shared" si="5594"/>
        <v>0</v>
      </c>
      <c r="AJ3470" s="17">
        <f t="shared" ref="AJ3470" si="5595">SUM(AJ3469)</f>
        <v>50000</v>
      </c>
      <c r="AK3470" s="17">
        <f t="shared" si="5594"/>
        <v>0</v>
      </c>
      <c r="AL3470" s="17">
        <f t="shared" si="5594"/>
        <v>0</v>
      </c>
      <c r="AM3470" s="17">
        <f t="shared" si="5594"/>
        <v>0</v>
      </c>
      <c r="AN3470" s="17">
        <f t="shared" si="5594"/>
        <v>0</v>
      </c>
      <c r="AO3470" s="17">
        <f t="shared" si="5594"/>
        <v>0</v>
      </c>
      <c r="AP3470" s="17">
        <f t="shared" si="5594"/>
        <v>0</v>
      </c>
      <c r="AQ3470" s="17">
        <f t="shared" si="5594"/>
        <v>0</v>
      </c>
      <c r="AR3470" s="17">
        <f t="shared" si="5594"/>
        <v>0</v>
      </c>
      <c r="AS3470" s="17">
        <f t="shared" si="5594"/>
        <v>0</v>
      </c>
      <c r="AT3470" s="17">
        <f t="shared" si="5594"/>
        <v>0</v>
      </c>
      <c r="AU3470" s="17">
        <f t="shared" si="5594"/>
        <v>0</v>
      </c>
      <c r="AV3470" s="17">
        <f t="shared" si="5594"/>
        <v>0</v>
      </c>
      <c r="AW3470" s="17">
        <v>0</v>
      </c>
      <c r="AX3470" s="17">
        <v>50000</v>
      </c>
      <c r="AY3470" s="17">
        <f t="shared" ref="AY3470:BQ3470" si="5596">SUM(AY3469)</f>
        <v>20000</v>
      </c>
      <c r="AZ3470" s="17">
        <f t="shared" si="5596"/>
        <v>0</v>
      </c>
      <c r="BA3470" s="17">
        <f t="shared" si="5596"/>
        <v>0</v>
      </c>
      <c r="BB3470" s="17">
        <f t="shared" si="5596"/>
        <v>0</v>
      </c>
      <c r="BC3470" s="17">
        <f t="shared" si="5596"/>
        <v>0</v>
      </c>
      <c r="BD3470" s="17">
        <f t="shared" si="5596"/>
        <v>0</v>
      </c>
      <c r="BE3470" s="17">
        <f t="shared" ref="BE3470" si="5597">SUM(BE3469)</f>
        <v>20000</v>
      </c>
      <c r="BF3470" s="17">
        <f t="shared" si="5596"/>
        <v>0</v>
      </c>
      <c r="BG3470" s="17">
        <f t="shared" si="5596"/>
        <v>0</v>
      </c>
      <c r="BH3470" s="17">
        <f t="shared" si="5596"/>
        <v>0</v>
      </c>
      <c r="BI3470" s="17">
        <f t="shared" si="5596"/>
        <v>0</v>
      </c>
      <c r="BJ3470" s="17">
        <f t="shared" si="5596"/>
        <v>0</v>
      </c>
      <c r="BK3470" s="17">
        <f t="shared" si="5596"/>
        <v>0</v>
      </c>
      <c r="BL3470" s="17">
        <f t="shared" si="5596"/>
        <v>0</v>
      </c>
      <c r="BM3470" s="17">
        <f t="shared" si="5596"/>
        <v>0</v>
      </c>
      <c r="BN3470" s="17">
        <f t="shared" si="5596"/>
        <v>0</v>
      </c>
      <c r="BO3470" s="17">
        <f t="shared" si="5596"/>
        <v>0</v>
      </c>
      <c r="BP3470" s="17">
        <f t="shared" si="5596"/>
        <v>0</v>
      </c>
      <c r="BQ3470" s="17">
        <f t="shared" si="5596"/>
        <v>0</v>
      </c>
      <c r="BR3470" s="17">
        <v>0</v>
      </c>
      <c r="BS3470" s="17">
        <v>20000</v>
      </c>
      <c r="BT3470" s="17" t="e">
        <f>IF(#REF!=0,"-",#REF!/#REF!*100)</f>
        <v>#REF!</v>
      </c>
    </row>
    <row r="3471" spans="1:72" x14ac:dyDescent="0.25">
      <c r="A3471" s="134"/>
      <c r="B3471" s="134"/>
      <c r="C3471" s="134"/>
      <c r="D3471" s="137"/>
      <c r="E3471" s="137"/>
      <c r="F3471" s="137"/>
      <c r="G3471" s="140"/>
      <c r="O3471">
        <f t="shared" si="5532"/>
        <v>0</v>
      </c>
      <c r="AB3471">
        <v>0</v>
      </c>
      <c r="AC3471">
        <v>0</v>
      </c>
      <c r="AJ3471">
        <f t="shared" si="5533"/>
        <v>0</v>
      </c>
      <c r="AW3471">
        <v>0</v>
      </c>
      <c r="AX3471">
        <v>0</v>
      </c>
      <c r="BE3471">
        <f t="shared" si="5534"/>
        <v>0</v>
      </c>
      <c r="BR3471">
        <v>0</v>
      </c>
      <c r="BS3471">
        <v>0</v>
      </c>
      <c r="BT3471" t="e">
        <f>IF(#REF!=0,"-",#REF!/#REF!*100)</f>
        <v>#REF!</v>
      </c>
    </row>
    <row r="3472" spans="1:72" ht="15.75" thickBot="1" x14ac:dyDescent="0.3">
      <c r="A3472" s="13" t="s">
        <v>0</v>
      </c>
      <c r="B3472" s="13" t="s">
        <v>0</v>
      </c>
      <c r="C3472" s="13" t="s">
        <v>0</v>
      </c>
      <c r="D3472" s="98" t="s">
        <v>0</v>
      </c>
      <c r="E3472" s="98" t="s">
        <v>0</v>
      </c>
      <c r="F3472" s="98" t="s">
        <v>0</v>
      </c>
      <c r="G3472" s="13" t="s">
        <v>0</v>
      </c>
      <c r="H3472" s="19" t="s">
        <v>0</v>
      </c>
      <c r="I3472" s="19" t="s">
        <v>0</v>
      </c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>
        <v>0</v>
      </c>
      <c r="AC3472" s="19">
        <v>0</v>
      </c>
      <c r="AD3472" s="19" t="s">
        <v>0</v>
      </c>
      <c r="AE3472" s="19"/>
      <c r="AF3472" s="19"/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>
        <v>0</v>
      </c>
      <c r="AX3472" s="19">
        <v>0</v>
      </c>
      <c r="AY3472" s="19" t="s">
        <v>0</v>
      </c>
      <c r="AZ3472" s="19"/>
      <c r="BA3472" s="19"/>
      <c r="BB3472" s="19"/>
      <c r="BC3472" s="19"/>
      <c r="BD3472" s="19"/>
      <c r="BE3472" s="19"/>
      <c r="BF3472" s="19"/>
      <c r="BG3472" s="19"/>
      <c r="BH3472" s="19"/>
      <c r="BI3472" s="19"/>
      <c r="BJ3472" s="19"/>
      <c r="BK3472" s="19"/>
      <c r="BL3472" s="19"/>
      <c r="BM3472" s="19"/>
      <c r="BN3472" s="19"/>
      <c r="BO3472" s="19"/>
      <c r="BP3472" s="19"/>
      <c r="BQ3472" s="19"/>
      <c r="BR3472" s="19">
        <v>0</v>
      </c>
      <c r="BS3472" s="19">
        <v>0</v>
      </c>
      <c r="BT3472" s="19"/>
    </row>
    <row r="3473" spans="1:72" ht="69.75" customHeight="1" thickBot="1" x14ac:dyDescent="0.3">
      <c r="A3473" s="5" t="s">
        <v>2</v>
      </c>
      <c r="B3473" s="5" t="s">
        <v>3</v>
      </c>
      <c r="C3473" s="5" t="s">
        <v>4</v>
      </c>
      <c r="D3473" s="103" t="s">
        <v>0</v>
      </c>
      <c r="E3473" s="112" t="s">
        <v>5</v>
      </c>
      <c r="F3473" s="112" t="s">
        <v>6</v>
      </c>
      <c r="G3473" s="5" t="s">
        <v>7</v>
      </c>
      <c r="H3473" s="5" t="s">
        <v>8</v>
      </c>
      <c r="I3473" s="89" t="s">
        <v>9</v>
      </c>
      <c r="J3473" s="89" t="s">
        <v>1606</v>
      </c>
      <c r="K3473" s="89" t="s">
        <v>1534</v>
      </c>
      <c r="L3473" s="89" t="s">
        <v>1592</v>
      </c>
      <c r="M3473" s="89" t="s">
        <v>1593</v>
      </c>
      <c r="N3473" s="89" t="s">
        <v>1594</v>
      </c>
      <c r="O3473" s="89" t="s">
        <v>1610</v>
      </c>
      <c r="P3473" s="89" t="s">
        <v>1607</v>
      </c>
      <c r="Q3473" s="89" t="s">
        <v>1595</v>
      </c>
      <c r="R3473" s="89" t="s">
        <v>1596</v>
      </c>
      <c r="S3473" s="89" t="s">
        <v>1597</v>
      </c>
      <c r="T3473" s="89" t="s">
        <v>1598</v>
      </c>
      <c r="U3473" s="89" t="s">
        <v>1599</v>
      </c>
      <c r="V3473" s="89" t="s">
        <v>1600</v>
      </c>
      <c r="W3473" s="89" t="s">
        <v>1608</v>
      </c>
      <c r="X3473" s="89" t="s">
        <v>1609</v>
      </c>
      <c r="Y3473" s="89" t="s">
        <v>1601</v>
      </c>
      <c r="Z3473" s="89" t="s">
        <v>1602</v>
      </c>
      <c r="AA3473" s="89" t="s">
        <v>1603</v>
      </c>
      <c r="AB3473" s="89" t="s">
        <v>1604</v>
      </c>
      <c r="AC3473" s="89" t="s">
        <v>1605</v>
      </c>
      <c r="AD3473" s="90" t="s">
        <v>10</v>
      </c>
      <c r="AE3473" s="90" t="s">
        <v>1606</v>
      </c>
      <c r="AF3473" s="90" t="s">
        <v>1534</v>
      </c>
      <c r="AG3473" s="90" t="s">
        <v>1592</v>
      </c>
      <c r="AH3473" s="90" t="s">
        <v>1593</v>
      </c>
      <c r="AI3473" s="90" t="s">
        <v>1594</v>
      </c>
      <c r="AJ3473" s="90" t="s">
        <v>1611</v>
      </c>
      <c r="AK3473" s="90" t="s">
        <v>1607</v>
      </c>
      <c r="AL3473" s="90" t="s">
        <v>1595</v>
      </c>
      <c r="AM3473" s="90" t="s">
        <v>1596</v>
      </c>
      <c r="AN3473" s="90" t="s">
        <v>1597</v>
      </c>
      <c r="AO3473" s="90" t="s">
        <v>1598</v>
      </c>
      <c r="AP3473" s="90" t="s">
        <v>1599</v>
      </c>
      <c r="AQ3473" s="90" t="s">
        <v>1600</v>
      </c>
      <c r="AR3473" s="90" t="s">
        <v>1608</v>
      </c>
      <c r="AS3473" s="90" t="s">
        <v>1609</v>
      </c>
      <c r="AT3473" s="90" t="s">
        <v>1601</v>
      </c>
      <c r="AU3473" s="90" t="s">
        <v>1602</v>
      </c>
      <c r="AV3473" s="90" t="s">
        <v>1603</v>
      </c>
      <c r="AW3473" s="90" t="s">
        <v>1604</v>
      </c>
      <c r="AX3473" s="90" t="s">
        <v>1605</v>
      </c>
      <c r="AY3473" s="91" t="s">
        <v>11</v>
      </c>
      <c r="AZ3473" s="91" t="s">
        <v>1606</v>
      </c>
      <c r="BA3473" s="91" t="s">
        <v>1534</v>
      </c>
      <c r="BB3473" s="91" t="s">
        <v>1592</v>
      </c>
      <c r="BC3473" s="91" t="s">
        <v>1593</v>
      </c>
      <c r="BD3473" s="91" t="s">
        <v>1594</v>
      </c>
      <c r="BE3473" s="91" t="s">
        <v>1612</v>
      </c>
      <c r="BF3473" s="91" t="s">
        <v>1607</v>
      </c>
      <c r="BG3473" s="91" t="s">
        <v>1595</v>
      </c>
      <c r="BH3473" s="91" t="s">
        <v>1596</v>
      </c>
      <c r="BI3473" s="91" t="s">
        <v>1597</v>
      </c>
      <c r="BJ3473" s="91" t="s">
        <v>1598</v>
      </c>
      <c r="BK3473" s="91" t="s">
        <v>1599</v>
      </c>
      <c r="BL3473" s="91" t="s">
        <v>1600</v>
      </c>
      <c r="BM3473" s="91" t="s">
        <v>1608</v>
      </c>
      <c r="BN3473" s="91" t="s">
        <v>1609</v>
      </c>
      <c r="BO3473" s="91" t="s">
        <v>1601</v>
      </c>
      <c r="BP3473" s="91" t="s">
        <v>1602</v>
      </c>
      <c r="BQ3473" s="91" t="s">
        <v>1603</v>
      </c>
      <c r="BR3473" s="91" t="s">
        <v>1604</v>
      </c>
      <c r="BS3473" s="91" t="s">
        <v>1605</v>
      </c>
      <c r="BT3473" s="5" t="s">
        <v>1671</v>
      </c>
    </row>
    <row r="3474" spans="1:72" x14ac:dyDescent="0.25">
      <c r="A3474" s="6" t="s">
        <v>0</v>
      </c>
      <c r="B3474" s="6" t="s">
        <v>0</v>
      </c>
      <c r="C3474" s="6" t="s">
        <v>0</v>
      </c>
      <c r="D3474" s="104" t="s">
        <v>0</v>
      </c>
      <c r="E3474" s="104" t="s">
        <v>0</v>
      </c>
      <c r="F3474" s="121" t="s">
        <v>0</v>
      </c>
      <c r="G3474" s="7" t="s">
        <v>0</v>
      </c>
      <c r="H3474" s="8" t="s">
        <v>0</v>
      </c>
      <c r="I3474" s="9">
        <v>1</v>
      </c>
      <c r="J3474" s="9">
        <v>2</v>
      </c>
      <c r="K3474" s="9">
        <v>3</v>
      </c>
      <c r="L3474" s="9">
        <v>4</v>
      </c>
      <c r="M3474" s="9">
        <v>5</v>
      </c>
      <c r="N3474" s="9">
        <v>6</v>
      </c>
      <c r="O3474" s="9">
        <v>7</v>
      </c>
      <c r="P3474" s="9">
        <v>8</v>
      </c>
      <c r="Q3474" s="9">
        <v>9</v>
      </c>
      <c r="R3474" s="9">
        <v>10</v>
      </c>
      <c r="S3474" s="9">
        <v>11</v>
      </c>
      <c r="T3474" s="9">
        <v>12</v>
      </c>
      <c r="U3474" s="9">
        <v>13</v>
      </c>
      <c r="V3474" s="9">
        <v>14</v>
      </c>
      <c r="W3474" s="9">
        <v>15</v>
      </c>
      <c r="X3474" s="9">
        <v>16</v>
      </c>
      <c r="Y3474" s="9">
        <v>17</v>
      </c>
      <c r="Z3474" s="9">
        <v>18</v>
      </c>
      <c r="AA3474" s="9">
        <v>19</v>
      </c>
      <c r="AB3474" s="9">
        <v>20</v>
      </c>
      <c r="AC3474" s="9">
        <v>21</v>
      </c>
      <c r="AD3474" s="9">
        <v>1</v>
      </c>
      <c r="AE3474" s="9">
        <v>2</v>
      </c>
      <c r="AF3474" s="9">
        <v>3</v>
      </c>
      <c r="AG3474" s="9">
        <v>4</v>
      </c>
      <c r="AH3474" s="9">
        <v>5</v>
      </c>
      <c r="AI3474" s="9">
        <v>6</v>
      </c>
      <c r="AJ3474" s="9">
        <v>7</v>
      </c>
      <c r="AK3474" s="9">
        <v>8</v>
      </c>
      <c r="AL3474" s="9">
        <v>9</v>
      </c>
      <c r="AM3474" s="9">
        <v>10</v>
      </c>
      <c r="AN3474" s="9">
        <v>11</v>
      </c>
      <c r="AO3474" s="9">
        <v>12</v>
      </c>
      <c r="AP3474" s="9">
        <v>13</v>
      </c>
      <c r="AQ3474" s="9">
        <v>14</v>
      </c>
      <c r="AR3474" s="9">
        <v>15</v>
      </c>
      <c r="AS3474" s="9">
        <v>16</v>
      </c>
      <c r="AT3474" s="9">
        <v>17</v>
      </c>
      <c r="AU3474" s="9">
        <v>18</v>
      </c>
      <c r="AV3474" s="9">
        <v>19</v>
      </c>
      <c r="AW3474" s="9">
        <v>20</v>
      </c>
      <c r="AX3474" s="9">
        <v>21</v>
      </c>
      <c r="AY3474" s="9">
        <v>1</v>
      </c>
      <c r="AZ3474" s="9">
        <v>2</v>
      </c>
      <c r="BA3474" s="9">
        <v>3</v>
      </c>
      <c r="BB3474" s="9">
        <v>4</v>
      </c>
      <c r="BC3474" s="9">
        <v>5</v>
      </c>
      <c r="BD3474" s="9">
        <v>6</v>
      </c>
      <c r="BE3474" s="9">
        <v>7</v>
      </c>
      <c r="BF3474" s="9">
        <v>8</v>
      </c>
      <c r="BG3474" s="9">
        <v>9</v>
      </c>
      <c r="BH3474" s="9">
        <v>10</v>
      </c>
      <c r="BI3474" s="9">
        <v>11</v>
      </c>
      <c r="BJ3474" s="9">
        <v>12</v>
      </c>
      <c r="BK3474" s="9">
        <v>13</v>
      </c>
      <c r="BL3474" s="9">
        <v>14</v>
      </c>
      <c r="BM3474" s="9">
        <v>15</v>
      </c>
      <c r="BN3474" s="9">
        <v>16</v>
      </c>
      <c r="BO3474" s="9">
        <v>17</v>
      </c>
      <c r="BP3474" s="9">
        <v>18</v>
      </c>
      <c r="BQ3474" s="9">
        <v>19</v>
      </c>
      <c r="BR3474" s="9">
        <v>20</v>
      </c>
      <c r="BS3474" s="9">
        <v>21</v>
      </c>
      <c r="BT3474" s="9">
        <v>9</v>
      </c>
    </row>
    <row r="3475" spans="1:72" ht="22.5" x14ac:dyDescent="0.25">
      <c r="A3475" s="1" t="s">
        <v>1154</v>
      </c>
      <c r="B3475" s="1" t="s">
        <v>56</v>
      </c>
      <c r="C3475" s="4" t="s">
        <v>141</v>
      </c>
      <c r="D3475" s="102" t="s">
        <v>1238</v>
      </c>
      <c r="E3475" s="101" t="s">
        <v>0</v>
      </c>
      <c r="F3475" s="101" t="s">
        <v>0</v>
      </c>
      <c r="G3475" s="2" t="s">
        <v>0</v>
      </c>
      <c r="H3475" s="2" t="s">
        <v>1239</v>
      </c>
      <c r="I3475" s="3" t="s">
        <v>0</v>
      </c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>
        <v>0</v>
      </c>
      <c r="AC3475" s="3">
        <v>0</v>
      </c>
      <c r="AD3475" s="3" t="s">
        <v>0</v>
      </c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>
        <v>0</v>
      </c>
      <c r="AX3475" s="3">
        <v>0</v>
      </c>
      <c r="AY3475" s="3" t="s">
        <v>0</v>
      </c>
      <c r="AZ3475" s="3"/>
      <c r="BA3475" s="3"/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  <c r="BL3475" s="3"/>
      <c r="BM3475" s="3"/>
      <c r="BN3475" s="3"/>
      <c r="BO3475" s="3"/>
      <c r="BP3475" s="3"/>
      <c r="BQ3475" s="3"/>
      <c r="BR3475" s="3">
        <v>0</v>
      </c>
      <c r="BS3475" s="3">
        <v>0</v>
      </c>
      <c r="BT3475" s="3"/>
    </row>
    <row r="3476" spans="1:72" ht="33.75" x14ac:dyDescent="0.25">
      <c r="A3476" s="1" t="s">
        <v>0</v>
      </c>
      <c r="B3476" s="1" t="s">
        <v>0</v>
      </c>
      <c r="C3476" s="1" t="s">
        <v>0</v>
      </c>
      <c r="D3476" s="101" t="s">
        <v>0</v>
      </c>
      <c r="E3476" s="101" t="s">
        <v>0</v>
      </c>
      <c r="F3476" s="101" t="s">
        <v>0</v>
      </c>
      <c r="G3476" s="2" t="s">
        <v>0</v>
      </c>
      <c r="H3476" s="10" t="s">
        <v>13</v>
      </c>
      <c r="I3476" s="11">
        <f>SUM(I3477,I3485,I3487)</f>
        <v>54500</v>
      </c>
      <c r="J3476" s="11">
        <f t="shared" ref="J3476:AA3476" si="5598">SUM(J3477,J3485,J3487)</f>
        <v>15961</v>
      </c>
      <c r="K3476" s="11">
        <f t="shared" si="5598"/>
        <v>0</v>
      </c>
      <c r="L3476" s="11">
        <f t="shared" si="5598"/>
        <v>0</v>
      </c>
      <c r="M3476" s="11">
        <f t="shared" si="5598"/>
        <v>0</v>
      </c>
      <c r="N3476" s="11">
        <f t="shared" si="5598"/>
        <v>0</v>
      </c>
      <c r="O3476" s="11">
        <f t="shared" ref="O3476" si="5599">SUM(O3477,O3485,O3487)</f>
        <v>70461</v>
      </c>
      <c r="P3476" s="11">
        <f t="shared" si="5598"/>
        <v>0</v>
      </c>
      <c r="Q3476" s="11">
        <f t="shared" si="5598"/>
        <v>140</v>
      </c>
      <c r="R3476" s="11">
        <f t="shared" si="5598"/>
        <v>16365</v>
      </c>
      <c r="S3476" s="11">
        <f t="shared" si="5598"/>
        <v>0</v>
      </c>
      <c r="T3476" s="11">
        <f t="shared" si="5598"/>
        <v>0</v>
      </c>
      <c r="U3476" s="11">
        <f t="shared" si="5598"/>
        <v>0</v>
      </c>
      <c r="V3476" s="11">
        <f t="shared" si="5598"/>
        <v>0</v>
      </c>
      <c r="W3476" s="11">
        <f t="shared" si="5598"/>
        <v>0</v>
      </c>
      <c r="X3476" s="11">
        <f t="shared" si="5598"/>
        <v>0</v>
      </c>
      <c r="Y3476" s="11">
        <f t="shared" si="5598"/>
        <v>0</v>
      </c>
      <c r="Z3476" s="11">
        <f t="shared" si="5598"/>
        <v>0</v>
      </c>
      <c r="AA3476" s="11">
        <f t="shared" si="5598"/>
        <v>0</v>
      </c>
      <c r="AB3476" s="11">
        <v>16505</v>
      </c>
      <c r="AC3476" s="11">
        <v>53956</v>
      </c>
      <c r="AD3476" s="11">
        <f t="shared" ref="AD3476:AV3476" si="5600">SUM(AD3477,AD3485,AD3487)</f>
        <v>0</v>
      </c>
      <c r="AE3476" s="11">
        <f t="shared" si="5600"/>
        <v>0</v>
      </c>
      <c r="AF3476" s="11">
        <f t="shared" si="5600"/>
        <v>0</v>
      </c>
      <c r="AG3476" s="11">
        <f t="shared" si="5600"/>
        <v>0</v>
      </c>
      <c r="AH3476" s="11">
        <f t="shared" si="5600"/>
        <v>0</v>
      </c>
      <c r="AI3476" s="11">
        <f t="shared" si="5600"/>
        <v>0</v>
      </c>
      <c r="AJ3476" s="11">
        <f t="shared" ref="AJ3476" si="5601">SUM(AJ3477,AJ3485,AJ3487)</f>
        <v>0</v>
      </c>
      <c r="AK3476" s="11">
        <f t="shared" si="5600"/>
        <v>0</v>
      </c>
      <c r="AL3476" s="11">
        <f t="shared" si="5600"/>
        <v>0</v>
      </c>
      <c r="AM3476" s="11">
        <f t="shared" si="5600"/>
        <v>0</v>
      </c>
      <c r="AN3476" s="11">
        <f t="shared" si="5600"/>
        <v>0</v>
      </c>
      <c r="AO3476" s="11">
        <f t="shared" si="5600"/>
        <v>0</v>
      </c>
      <c r="AP3476" s="11">
        <f t="shared" si="5600"/>
        <v>0</v>
      </c>
      <c r="AQ3476" s="11">
        <f t="shared" si="5600"/>
        <v>0</v>
      </c>
      <c r="AR3476" s="11">
        <f t="shared" si="5600"/>
        <v>0</v>
      </c>
      <c r="AS3476" s="11">
        <f t="shared" si="5600"/>
        <v>0</v>
      </c>
      <c r="AT3476" s="11">
        <f t="shared" si="5600"/>
        <v>0</v>
      </c>
      <c r="AU3476" s="11">
        <f t="shared" si="5600"/>
        <v>0</v>
      </c>
      <c r="AV3476" s="11">
        <f t="shared" si="5600"/>
        <v>0</v>
      </c>
      <c r="AW3476" s="11">
        <v>0</v>
      </c>
      <c r="AX3476" s="11">
        <v>0</v>
      </c>
      <c r="AY3476" s="11">
        <f t="shared" ref="AY3476:BQ3476" si="5602">SUM(AY3477,AY3485,AY3487)</f>
        <v>17000</v>
      </c>
      <c r="AZ3476" s="11">
        <f t="shared" si="5602"/>
        <v>116630</v>
      </c>
      <c r="BA3476" s="11">
        <f t="shared" si="5602"/>
        <v>0</v>
      </c>
      <c r="BB3476" s="11">
        <f t="shared" si="5602"/>
        <v>0</v>
      </c>
      <c r="BC3476" s="11">
        <f t="shared" si="5602"/>
        <v>0</v>
      </c>
      <c r="BD3476" s="11">
        <f t="shared" si="5602"/>
        <v>0</v>
      </c>
      <c r="BE3476" s="11">
        <f t="shared" ref="BE3476" si="5603">SUM(BE3477,BE3485,BE3487)</f>
        <v>133630</v>
      </c>
      <c r="BF3476" s="11">
        <f t="shared" si="5602"/>
        <v>0</v>
      </c>
      <c r="BG3476" s="11">
        <f t="shared" si="5602"/>
        <v>0</v>
      </c>
      <c r="BH3476" s="11">
        <f t="shared" si="5602"/>
        <v>116630</v>
      </c>
      <c r="BI3476" s="11">
        <f t="shared" si="5602"/>
        <v>0</v>
      </c>
      <c r="BJ3476" s="11">
        <f t="shared" si="5602"/>
        <v>0</v>
      </c>
      <c r="BK3476" s="11">
        <f t="shared" si="5602"/>
        <v>0</v>
      </c>
      <c r="BL3476" s="11">
        <f t="shared" si="5602"/>
        <v>0</v>
      </c>
      <c r="BM3476" s="11">
        <f t="shared" si="5602"/>
        <v>0</v>
      </c>
      <c r="BN3476" s="11">
        <f t="shared" si="5602"/>
        <v>0</v>
      </c>
      <c r="BO3476" s="11">
        <f t="shared" si="5602"/>
        <v>0</v>
      </c>
      <c r="BP3476" s="11">
        <f t="shared" si="5602"/>
        <v>0</v>
      </c>
      <c r="BQ3476" s="11">
        <f t="shared" si="5602"/>
        <v>0</v>
      </c>
      <c r="BR3476" s="11">
        <v>116630</v>
      </c>
      <c r="BS3476" s="11">
        <v>17000</v>
      </c>
      <c r="BT3476" s="11" t="e">
        <f>IF(#REF!=0,"-",#REF!/#REF!*100)</f>
        <v>#REF!</v>
      </c>
    </row>
    <row r="3477" spans="1:72" x14ac:dyDescent="0.25">
      <c r="A3477" s="4" t="s">
        <v>1154</v>
      </c>
      <c r="B3477" s="4" t="s">
        <v>56</v>
      </c>
      <c r="C3477" s="4" t="s">
        <v>141</v>
      </c>
      <c r="D3477" s="102" t="s">
        <v>1238</v>
      </c>
      <c r="E3477" s="101" t="s">
        <v>14</v>
      </c>
      <c r="F3477" s="101" t="s">
        <v>0</v>
      </c>
      <c r="G3477" s="2" t="s">
        <v>0</v>
      </c>
      <c r="H3477" s="2" t="s">
        <v>15</v>
      </c>
      <c r="I3477" s="12">
        <f t="shared" ref="I3477:AA3477" si="5604">SUM(I3478:I3479)</f>
        <v>15000</v>
      </c>
      <c r="J3477" s="12">
        <f t="shared" si="5604"/>
        <v>15961</v>
      </c>
      <c r="K3477" s="12">
        <f t="shared" si="5604"/>
        <v>0</v>
      </c>
      <c r="L3477" s="12">
        <f t="shared" si="5604"/>
        <v>0</v>
      </c>
      <c r="M3477" s="12">
        <f t="shared" si="5604"/>
        <v>0</v>
      </c>
      <c r="N3477" s="12">
        <f t="shared" si="5604"/>
        <v>0</v>
      </c>
      <c r="O3477" s="12">
        <f t="shared" ref="O3477" si="5605">SUM(O3478:O3479)</f>
        <v>30961</v>
      </c>
      <c r="P3477" s="12">
        <f t="shared" si="5604"/>
        <v>0</v>
      </c>
      <c r="Q3477" s="12">
        <f t="shared" si="5604"/>
        <v>0</v>
      </c>
      <c r="R3477" s="12">
        <f t="shared" si="5604"/>
        <v>15961</v>
      </c>
      <c r="S3477" s="12">
        <f t="shared" si="5604"/>
        <v>0</v>
      </c>
      <c r="T3477" s="12">
        <f t="shared" si="5604"/>
        <v>0</v>
      </c>
      <c r="U3477" s="12">
        <f t="shared" si="5604"/>
        <v>0</v>
      </c>
      <c r="V3477" s="12">
        <f t="shared" si="5604"/>
        <v>0</v>
      </c>
      <c r="W3477" s="12">
        <f t="shared" si="5604"/>
        <v>0</v>
      </c>
      <c r="X3477" s="12">
        <f t="shared" si="5604"/>
        <v>0</v>
      </c>
      <c r="Y3477" s="12">
        <f t="shared" si="5604"/>
        <v>0</v>
      </c>
      <c r="Z3477" s="12">
        <f t="shared" si="5604"/>
        <v>0</v>
      </c>
      <c r="AA3477" s="12">
        <f t="shared" si="5604"/>
        <v>0</v>
      </c>
      <c r="AB3477" s="12">
        <v>15961</v>
      </c>
      <c r="AC3477" s="12">
        <v>15000</v>
      </c>
      <c r="AD3477" s="12">
        <f t="shared" ref="AD3477:AV3477" si="5606">SUM(AD3478:AD3479)</f>
        <v>0</v>
      </c>
      <c r="AE3477" s="12">
        <f t="shared" si="5606"/>
        <v>0</v>
      </c>
      <c r="AF3477" s="12">
        <f t="shared" si="5606"/>
        <v>0</v>
      </c>
      <c r="AG3477" s="12">
        <f t="shared" si="5606"/>
        <v>0</v>
      </c>
      <c r="AH3477" s="12">
        <f t="shared" si="5606"/>
        <v>0</v>
      </c>
      <c r="AI3477" s="12">
        <f t="shared" si="5606"/>
        <v>0</v>
      </c>
      <c r="AJ3477" s="12">
        <f t="shared" ref="AJ3477" si="5607">SUM(AJ3478:AJ3479)</f>
        <v>0</v>
      </c>
      <c r="AK3477" s="12">
        <f t="shared" si="5606"/>
        <v>0</v>
      </c>
      <c r="AL3477" s="12">
        <f t="shared" si="5606"/>
        <v>0</v>
      </c>
      <c r="AM3477" s="12">
        <f t="shared" si="5606"/>
        <v>0</v>
      </c>
      <c r="AN3477" s="12">
        <f t="shared" si="5606"/>
        <v>0</v>
      </c>
      <c r="AO3477" s="12">
        <f t="shared" si="5606"/>
        <v>0</v>
      </c>
      <c r="AP3477" s="12">
        <f t="shared" si="5606"/>
        <v>0</v>
      </c>
      <c r="AQ3477" s="12">
        <f t="shared" si="5606"/>
        <v>0</v>
      </c>
      <c r="AR3477" s="12">
        <f t="shared" si="5606"/>
        <v>0</v>
      </c>
      <c r="AS3477" s="12">
        <f t="shared" si="5606"/>
        <v>0</v>
      </c>
      <c r="AT3477" s="12">
        <f t="shared" si="5606"/>
        <v>0</v>
      </c>
      <c r="AU3477" s="12">
        <f t="shared" si="5606"/>
        <v>0</v>
      </c>
      <c r="AV3477" s="12">
        <f t="shared" si="5606"/>
        <v>0</v>
      </c>
      <c r="AW3477" s="12">
        <v>0</v>
      </c>
      <c r="AX3477" s="12">
        <v>0</v>
      </c>
      <c r="AY3477" s="12">
        <f t="shared" ref="AY3477:BQ3477" si="5608">SUM(AY3478:AY3479)</f>
        <v>5000</v>
      </c>
      <c r="AZ3477" s="12">
        <f t="shared" si="5608"/>
        <v>0</v>
      </c>
      <c r="BA3477" s="12">
        <f t="shared" si="5608"/>
        <v>0</v>
      </c>
      <c r="BB3477" s="12">
        <f t="shared" si="5608"/>
        <v>0</v>
      </c>
      <c r="BC3477" s="12">
        <f t="shared" si="5608"/>
        <v>0</v>
      </c>
      <c r="BD3477" s="12">
        <f t="shared" si="5608"/>
        <v>0</v>
      </c>
      <c r="BE3477" s="12">
        <f t="shared" ref="BE3477" si="5609">SUM(BE3478:BE3479)</f>
        <v>5000</v>
      </c>
      <c r="BF3477" s="12">
        <f t="shared" si="5608"/>
        <v>0</v>
      </c>
      <c r="BG3477" s="12">
        <f t="shared" si="5608"/>
        <v>0</v>
      </c>
      <c r="BH3477" s="12">
        <f t="shared" si="5608"/>
        <v>0</v>
      </c>
      <c r="BI3477" s="12">
        <f t="shared" si="5608"/>
        <v>0</v>
      </c>
      <c r="BJ3477" s="12">
        <f t="shared" si="5608"/>
        <v>0</v>
      </c>
      <c r="BK3477" s="12">
        <f t="shared" si="5608"/>
        <v>0</v>
      </c>
      <c r="BL3477" s="12">
        <f t="shared" si="5608"/>
        <v>0</v>
      </c>
      <c r="BM3477" s="12">
        <f t="shared" si="5608"/>
        <v>0</v>
      </c>
      <c r="BN3477" s="12">
        <f t="shared" si="5608"/>
        <v>0</v>
      </c>
      <c r="BO3477" s="12">
        <f t="shared" si="5608"/>
        <v>0</v>
      </c>
      <c r="BP3477" s="12">
        <f t="shared" si="5608"/>
        <v>0</v>
      </c>
      <c r="BQ3477" s="12">
        <f t="shared" si="5608"/>
        <v>0</v>
      </c>
      <c r="BR3477" s="12">
        <v>0</v>
      </c>
      <c r="BS3477" s="12">
        <v>5000</v>
      </c>
      <c r="BT3477" s="12" t="e">
        <f>IF(#REF!=0,"-",#REF!/#REF!*100)</f>
        <v>#REF!</v>
      </c>
    </row>
    <row r="3478" spans="1:72" x14ac:dyDescent="0.25">
      <c r="A3478" s="4" t="s">
        <v>1154</v>
      </c>
      <c r="B3478" s="4" t="s">
        <v>56</v>
      </c>
      <c r="C3478" s="4" t="s">
        <v>141</v>
      </c>
      <c r="D3478" s="102" t="s">
        <v>1238</v>
      </c>
      <c r="E3478" s="113">
        <v>6111</v>
      </c>
      <c r="F3478" s="102"/>
      <c r="G3478" s="98" t="s">
        <v>1663</v>
      </c>
      <c r="H3478" s="13" t="s">
        <v>16</v>
      </c>
      <c r="I3478" s="14">
        <v>15000</v>
      </c>
      <c r="J3478" s="14">
        <v>15961</v>
      </c>
      <c r="K3478" s="14"/>
      <c r="L3478" s="14"/>
      <c r="M3478" s="14"/>
      <c r="N3478" s="14"/>
      <c r="O3478" s="14">
        <f t="shared" si="5532"/>
        <v>30961</v>
      </c>
      <c r="P3478" s="14"/>
      <c r="Q3478" s="14"/>
      <c r="R3478" s="14">
        <v>15961</v>
      </c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>
        <v>15961</v>
      </c>
      <c r="AC3478" s="14">
        <v>15000</v>
      </c>
      <c r="AD3478" s="14">
        <v>0</v>
      </c>
      <c r="AE3478" s="14"/>
      <c r="AF3478" s="14"/>
      <c r="AG3478" s="14"/>
      <c r="AH3478" s="14"/>
      <c r="AI3478" s="14"/>
      <c r="AJ3478" s="14">
        <f t="shared" si="5533"/>
        <v>0</v>
      </c>
      <c r="AK3478" s="14"/>
      <c r="AL3478" s="14"/>
      <c r="AM3478" s="14"/>
      <c r="AN3478" s="14"/>
      <c r="AO3478" s="14"/>
      <c r="AP3478" s="14"/>
      <c r="AQ3478" s="14"/>
      <c r="AR3478" s="14"/>
      <c r="AS3478" s="14"/>
      <c r="AT3478" s="14"/>
      <c r="AU3478" s="14"/>
      <c r="AV3478" s="14"/>
      <c r="AW3478" s="14">
        <v>0</v>
      </c>
      <c r="AX3478" s="14">
        <v>0</v>
      </c>
      <c r="AY3478" s="14">
        <v>5000</v>
      </c>
      <c r="AZ3478" s="14"/>
      <c r="BA3478" s="14"/>
      <c r="BB3478" s="14"/>
      <c r="BC3478" s="14"/>
      <c r="BD3478" s="14"/>
      <c r="BE3478" s="14">
        <f t="shared" si="5534"/>
        <v>5000</v>
      </c>
      <c r="BF3478" s="14"/>
      <c r="BG3478" s="14"/>
      <c r="BH3478" s="14"/>
      <c r="BI3478" s="14"/>
      <c r="BJ3478" s="14"/>
      <c r="BK3478" s="14"/>
      <c r="BL3478" s="14"/>
      <c r="BM3478" s="14"/>
      <c r="BN3478" s="14"/>
      <c r="BO3478" s="14"/>
      <c r="BP3478" s="14"/>
      <c r="BQ3478" s="14"/>
      <c r="BR3478" s="14">
        <v>0</v>
      </c>
      <c r="BS3478" s="14">
        <v>5000</v>
      </c>
      <c r="BT3478" s="14" t="e">
        <f>IF(#REF!=0,"-",#REF!/#REF!*100)</f>
        <v>#REF!</v>
      </c>
    </row>
    <row r="3479" spans="1:72" x14ac:dyDescent="0.25">
      <c r="A3479" s="1" t="s">
        <v>1154</v>
      </c>
      <c r="B3479" s="1" t="s">
        <v>56</v>
      </c>
      <c r="C3479" s="1" t="s">
        <v>141</v>
      </c>
      <c r="D3479" s="105" t="s">
        <v>1238</v>
      </c>
      <c r="E3479" s="105" t="s">
        <v>18</v>
      </c>
      <c r="F3479" s="102" t="s">
        <v>0</v>
      </c>
      <c r="G3479" s="13" t="s">
        <v>0</v>
      </c>
      <c r="H3479" s="2" t="s">
        <v>19</v>
      </c>
      <c r="I3479" s="12">
        <f t="shared" ref="I3479:AA3479" si="5610">SUM(I3480:I3484)</f>
        <v>0</v>
      </c>
      <c r="J3479" s="12">
        <f t="shared" si="5610"/>
        <v>0</v>
      </c>
      <c r="K3479" s="12">
        <f t="shared" si="5610"/>
        <v>0</v>
      </c>
      <c r="L3479" s="12">
        <f t="shared" si="5610"/>
        <v>0</v>
      </c>
      <c r="M3479" s="12">
        <f t="shared" si="5610"/>
        <v>0</v>
      </c>
      <c r="N3479" s="12">
        <f t="shared" si="5610"/>
        <v>0</v>
      </c>
      <c r="O3479" s="12">
        <f t="shared" si="5610"/>
        <v>0</v>
      </c>
      <c r="P3479" s="12">
        <f t="shared" si="5610"/>
        <v>0</v>
      </c>
      <c r="Q3479" s="12">
        <f t="shared" si="5610"/>
        <v>0</v>
      </c>
      <c r="R3479" s="12">
        <f t="shared" si="5610"/>
        <v>0</v>
      </c>
      <c r="S3479" s="12">
        <f t="shared" si="5610"/>
        <v>0</v>
      </c>
      <c r="T3479" s="12">
        <f t="shared" si="5610"/>
        <v>0</v>
      </c>
      <c r="U3479" s="12">
        <f t="shared" si="5610"/>
        <v>0</v>
      </c>
      <c r="V3479" s="12">
        <f t="shared" si="5610"/>
        <v>0</v>
      </c>
      <c r="W3479" s="12">
        <f t="shared" si="5610"/>
        <v>0</v>
      </c>
      <c r="X3479" s="12">
        <f t="shared" si="5610"/>
        <v>0</v>
      </c>
      <c r="Y3479" s="12">
        <f t="shared" si="5610"/>
        <v>0</v>
      </c>
      <c r="Z3479" s="12">
        <f t="shared" si="5610"/>
        <v>0</v>
      </c>
      <c r="AA3479" s="12">
        <f t="shared" si="5610"/>
        <v>0</v>
      </c>
      <c r="AB3479" s="12">
        <v>0</v>
      </c>
      <c r="AC3479" s="12">
        <v>0</v>
      </c>
      <c r="AD3479" s="12">
        <f t="shared" ref="AD3479:AV3479" si="5611">SUM(AD3480:AD3484)</f>
        <v>0</v>
      </c>
      <c r="AE3479" s="12">
        <f t="shared" si="5611"/>
        <v>0</v>
      </c>
      <c r="AF3479" s="12">
        <f t="shared" si="5611"/>
        <v>0</v>
      </c>
      <c r="AG3479" s="12">
        <f t="shared" si="5611"/>
        <v>0</v>
      </c>
      <c r="AH3479" s="12">
        <f t="shared" si="5611"/>
        <v>0</v>
      </c>
      <c r="AI3479" s="12">
        <f t="shared" si="5611"/>
        <v>0</v>
      </c>
      <c r="AJ3479" s="12">
        <f t="shared" si="5611"/>
        <v>0</v>
      </c>
      <c r="AK3479" s="12">
        <f t="shared" si="5611"/>
        <v>0</v>
      </c>
      <c r="AL3479" s="12">
        <f t="shared" si="5611"/>
        <v>0</v>
      </c>
      <c r="AM3479" s="12">
        <f t="shared" si="5611"/>
        <v>0</v>
      </c>
      <c r="AN3479" s="12">
        <f t="shared" si="5611"/>
        <v>0</v>
      </c>
      <c r="AO3479" s="12">
        <f t="shared" si="5611"/>
        <v>0</v>
      </c>
      <c r="AP3479" s="12">
        <f t="shared" si="5611"/>
        <v>0</v>
      </c>
      <c r="AQ3479" s="12">
        <f t="shared" si="5611"/>
        <v>0</v>
      </c>
      <c r="AR3479" s="12">
        <f t="shared" si="5611"/>
        <v>0</v>
      </c>
      <c r="AS3479" s="12">
        <f t="shared" si="5611"/>
        <v>0</v>
      </c>
      <c r="AT3479" s="12">
        <f t="shared" si="5611"/>
        <v>0</v>
      </c>
      <c r="AU3479" s="12">
        <f t="shared" si="5611"/>
        <v>0</v>
      </c>
      <c r="AV3479" s="12">
        <f t="shared" si="5611"/>
        <v>0</v>
      </c>
      <c r="AW3479" s="12">
        <v>0</v>
      </c>
      <c r="AX3479" s="12">
        <v>0</v>
      </c>
      <c r="AY3479" s="12">
        <f t="shared" ref="AY3479:BQ3479" si="5612">SUM(AY3480:AY3484)</f>
        <v>0</v>
      </c>
      <c r="AZ3479" s="12">
        <f t="shared" si="5612"/>
        <v>0</v>
      </c>
      <c r="BA3479" s="12">
        <f t="shared" si="5612"/>
        <v>0</v>
      </c>
      <c r="BB3479" s="12">
        <f t="shared" si="5612"/>
        <v>0</v>
      </c>
      <c r="BC3479" s="12">
        <f t="shared" si="5612"/>
        <v>0</v>
      </c>
      <c r="BD3479" s="12">
        <f t="shared" si="5612"/>
        <v>0</v>
      </c>
      <c r="BE3479" s="12">
        <f t="shared" si="5612"/>
        <v>0</v>
      </c>
      <c r="BF3479" s="12">
        <f t="shared" si="5612"/>
        <v>0</v>
      </c>
      <c r="BG3479" s="12">
        <f t="shared" si="5612"/>
        <v>0</v>
      </c>
      <c r="BH3479" s="12">
        <f t="shared" si="5612"/>
        <v>0</v>
      </c>
      <c r="BI3479" s="12">
        <f t="shared" si="5612"/>
        <v>0</v>
      </c>
      <c r="BJ3479" s="12">
        <f t="shared" si="5612"/>
        <v>0</v>
      </c>
      <c r="BK3479" s="12">
        <f t="shared" si="5612"/>
        <v>0</v>
      </c>
      <c r="BL3479" s="12">
        <f t="shared" si="5612"/>
        <v>0</v>
      </c>
      <c r="BM3479" s="12">
        <f t="shared" si="5612"/>
        <v>0</v>
      </c>
      <c r="BN3479" s="12">
        <f t="shared" si="5612"/>
        <v>0</v>
      </c>
      <c r="BO3479" s="12">
        <f t="shared" si="5612"/>
        <v>0</v>
      </c>
      <c r="BP3479" s="12">
        <f t="shared" si="5612"/>
        <v>0</v>
      </c>
      <c r="BQ3479" s="12">
        <f t="shared" si="5612"/>
        <v>0</v>
      </c>
      <c r="BR3479" s="12">
        <v>0</v>
      </c>
      <c r="BS3479" s="12">
        <v>0</v>
      </c>
      <c r="BT3479" s="12" t="e">
        <f>IF(#REF!=0,"-",#REF!/#REF!*100)</f>
        <v>#REF!</v>
      </c>
    </row>
    <row r="3480" spans="1:72" ht="22.5" x14ac:dyDescent="0.25">
      <c r="A3480" s="4" t="s">
        <v>1154</v>
      </c>
      <c r="B3480" s="4" t="s">
        <v>56</v>
      </c>
      <c r="C3480" s="4" t="s">
        <v>141</v>
      </c>
      <c r="D3480" s="102" t="s">
        <v>1238</v>
      </c>
      <c r="E3480" s="113">
        <v>6112</v>
      </c>
      <c r="F3480" s="102" t="s">
        <v>1240</v>
      </c>
      <c r="G3480" s="98" t="s">
        <v>1663</v>
      </c>
      <c r="H3480" s="13" t="s">
        <v>57</v>
      </c>
      <c r="I3480" s="14">
        <v>0</v>
      </c>
      <c r="J3480" s="14"/>
      <c r="K3480" s="14"/>
      <c r="L3480" s="14"/>
      <c r="M3480" s="14"/>
      <c r="N3480" s="14"/>
      <c r="O3480" s="14">
        <f t="shared" si="5532"/>
        <v>0</v>
      </c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>
        <v>0</v>
      </c>
      <c r="AC3480" s="14">
        <v>0</v>
      </c>
      <c r="AD3480" s="14">
        <v>0</v>
      </c>
      <c r="AE3480" s="14"/>
      <c r="AF3480" s="14"/>
      <c r="AG3480" s="14"/>
      <c r="AH3480" s="14"/>
      <c r="AI3480" s="14"/>
      <c r="AJ3480" s="14">
        <f t="shared" si="5533"/>
        <v>0</v>
      </c>
      <c r="AK3480" s="14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4"/>
      <c r="AW3480" s="14">
        <v>0</v>
      </c>
      <c r="AX3480" s="14">
        <v>0</v>
      </c>
      <c r="AY3480" s="14">
        <v>0</v>
      </c>
      <c r="AZ3480" s="14"/>
      <c r="BA3480" s="14"/>
      <c r="BB3480" s="14"/>
      <c r="BC3480" s="14"/>
      <c r="BD3480" s="14"/>
      <c r="BE3480" s="14">
        <f t="shared" si="5534"/>
        <v>0</v>
      </c>
      <c r="BF3480" s="14"/>
      <c r="BG3480" s="14"/>
      <c r="BH3480" s="14"/>
      <c r="BI3480" s="14"/>
      <c r="BJ3480" s="14"/>
      <c r="BK3480" s="14"/>
      <c r="BL3480" s="14"/>
      <c r="BM3480" s="14"/>
      <c r="BN3480" s="14"/>
      <c r="BO3480" s="14"/>
      <c r="BP3480" s="14"/>
      <c r="BQ3480" s="14"/>
      <c r="BR3480" s="14">
        <v>0</v>
      </c>
      <c r="BS3480" s="14">
        <v>0</v>
      </c>
      <c r="BT3480" s="14" t="e">
        <f>IF(#REF!=0,"-",#REF!/#REF!*100)</f>
        <v>#REF!</v>
      </c>
    </row>
    <row r="3481" spans="1:72" x14ac:dyDescent="0.25">
      <c r="A3481" s="4" t="s">
        <v>1154</v>
      </c>
      <c r="B3481" s="4" t="s">
        <v>56</v>
      </c>
      <c r="C3481" s="4" t="s">
        <v>141</v>
      </c>
      <c r="D3481" s="102" t="s">
        <v>1238</v>
      </c>
      <c r="E3481" s="113">
        <v>6112</v>
      </c>
      <c r="F3481" s="102" t="s">
        <v>1241</v>
      </c>
      <c r="G3481" s="98" t="s">
        <v>1663</v>
      </c>
      <c r="H3481" s="13" t="s">
        <v>22</v>
      </c>
      <c r="I3481" s="14">
        <v>0</v>
      </c>
      <c r="J3481" s="14"/>
      <c r="K3481" s="14"/>
      <c r="L3481" s="14"/>
      <c r="M3481" s="14"/>
      <c r="N3481" s="14"/>
      <c r="O3481" s="14">
        <f t="shared" si="5532"/>
        <v>0</v>
      </c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>
        <v>0</v>
      </c>
      <c r="AC3481" s="14">
        <v>0</v>
      </c>
      <c r="AD3481" s="14">
        <v>0</v>
      </c>
      <c r="AE3481" s="14"/>
      <c r="AF3481" s="14"/>
      <c r="AG3481" s="14"/>
      <c r="AH3481" s="14"/>
      <c r="AI3481" s="14"/>
      <c r="AJ3481" s="14">
        <f t="shared" si="5533"/>
        <v>0</v>
      </c>
      <c r="AK3481" s="14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4"/>
      <c r="AW3481" s="14">
        <v>0</v>
      </c>
      <c r="AX3481" s="14">
        <v>0</v>
      </c>
      <c r="AY3481" s="14">
        <v>0</v>
      </c>
      <c r="AZ3481" s="14"/>
      <c r="BA3481" s="14"/>
      <c r="BB3481" s="14"/>
      <c r="BC3481" s="14"/>
      <c r="BD3481" s="14"/>
      <c r="BE3481" s="14">
        <f t="shared" si="5534"/>
        <v>0</v>
      </c>
      <c r="BF3481" s="14"/>
      <c r="BG3481" s="14"/>
      <c r="BH3481" s="14"/>
      <c r="BI3481" s="14"/>
      <c r="BJ3481" s="14"/>
      <c r="BK3481" s="14"/>
      <c r="BL3481" s="14"/>
      <c r="BM3481" s="14"/>
      <c r="BN3481" s="14"/>
      <c r="BO3481" s="14"/>
      <c r="BP3481" s="14"/>
      <c r="BQ3481" s="14"/>
      <c r="BR3481" s="14">
        <v>0</v>
      </c>
      <c r="BS3481" s="14">
        <v>0</v>
      </c>
      <c r="BT3481" s="14" t="e">
        <f>IF(#REF!=0,"-",#REF!/#REF!*100)</f>
        <v>#REF!</v>
      </c>
    </row>
    <row r="3482" spans="1:72" x14ac:dyDescent="0.25">
      <c r="A3482" s="4" t="s">
        <v>1154</v>
      </c>
      <c r="B3482" s="4" t="s">
        <v>56</v>
      </c>
      <c r="C3482" s="4" t="s">
        <v>141</v>
      </c>
      <c r="D3482" s="102" t="s">
        <v>1238</v>
      </c>
      <c r="E3482" s="113">
        <v>6112</v>
      </c>
      <c r="F3482" s="102" t="s">
        <v>1242</v>
      </c>
      <c r="G3482" s="98" t="s">
        <v>1663</v>
      </c>
      <c r="H3482" s="13" t="s">
        <v>23</v>
      </c>
      <c r="I3482" s="14">
        <v>0</v>
      </c>
      <c r="J3482" s="14"/>
      <c r="K3482" s="14"/>
      <c r="L3482" s="14"/>
      <c r="M3482" s="14"/>
      <c r="N3482" s="14"/>
      <c r="O3482" s="14">
        <f t="shared" si="5532"/>
        <v>0</v>
      </c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>
        <v>0</v>
      </c>
      <c r="AC3482" s="14">
        <v>0</v>
      </c>
      <c r="AD3482" s="14">
        <v>0</v>
      </c>
      <c r="AE3482" s="14"/>
      <c r="AF3482" s="14"/>
      <c r="AG3482" s="14"/>
      <c r="AH3482" s="14"/>
      <c r="AI3482" s="14"/>
      <c r="AJ3482" s="14">
        <f t="shared" si="5533"/>
        <v>0</v>
      </c>
      <c r="AK3482" s="14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4"/>
      <c r="AW3482" s="14">
        <v>0</v>
      </c>
      <c r="AX3482" s="14">
        <v>0</v>
      </c>
      <c r="AY3482" s="14">
        <v>0</v>
      </c>
      <c r="AZ3482" s="14"/>
      <c r="BA3482" s="14"/>
      <c r="BB3482" s="14"/>
      <c r="BC3482" s="14"/>
      <c r="BD3482" s="14"/>
      <c r="BE3482" s="14">
        <f t="shared" si="5534"/>
        <v>0</v>
      </c>
      <c r="BF3482" s="14"/>
      <c r="BG3482" s="14"/>
      <c r="BH3482" s="14"/>
      <c r="BI3482" s="14"/>
      <c r="BJ3482" s="14"/>
      <c r="BK3482" s="14"/>
      <c r="BL3482" s="14"/>
      <c r="BM3482" s="14"/>
      <c r="BN3482" s="14"/>
      <c r="BO3482" s="14"/>
      <c r="BP3482" s="14"/>
      <c r="BQ3482" s="14"/>
      <c r="BR3482" s="14">
        <v>0</v>
      </c>
      <c r="BS3482" s="14">
        <v>0</v>
      </c>
      <c r="BT3482" s="14" t="e">
        <f>IF(#REF!=0,"-",#REF!/#REF!*100)</f>
        <v>#REF!</v>
      </c>
    </row>
    <row r="3483" spans="1:72" x14ac:dyDescent="0.25">
      <c r="A3483" s="4" t="s">
        <v>1154</v>
      </c>
      <c r="B3483" s="4" t="s">
        <v>56</v>
      </c>
      <c r="C3483" s="4" t="s">
        <v>141</v>
      </c>
      <c r="D3483" s="102" t="s">
        <v>1238</v>
      </c>
      <c r="E3483" s="113">
        <v>6112</v>
      </c>
      <c r="F3483" s="102" t="s">
        <v>1243</v>
      </c>
      <c r="G3483" s="98" t="s">
        <v>1663</v>
      </c>
      <c r="H3483" s="13" t="s">
        <v>21</v>
      </c>
      <c r="I3483" s="14">
        <v>0</v>
      </c>
      <c r="J3483" s="14"/>
      <c r="K3483" s="14"/>
      <c r="L3483" s="14"/>
      <c r="M3483" s="14"/>
      <c r="N3483" s="14"/>
      <c r="O3483" s="14">
        <f t="shared" si="5532"/>
        <v>0</v>
      </c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>
        <v>0</v>
      </c>
      <c r="AC3483" s="14">
        <v>0</v>
      </c>
      <c r="AD3483" s="14">
        <v>0</v>
      </c>
      <c r="AE3483" s="14"/>
      <c r="AF3483" s="14"/>
      <c r="AG3483" s="14"/>
      <c r="AH3483" s="14"/>
      <c r="AI3483" s="14"/>
      <c r="AJ3483" s="14">
        <f t="shared" si="5533"/>
        <v>0</v>
      </c>
      <c r="AK3483" s="14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4"/>
      <c r="AW3483" s="14">
        <v>0</v>
      </c>
      <c r="AX3483" s="14">
        <v>0</v>
      </c>
      <c r="AY3483" s="14">
        <v>0</v>
      </c>
      <c r="AZ3483" s="14"/>
      <c r="BA3483" s="14"/>
      <c r="BB3483" s="14"/>
      <c r="BC3483" s="14"/>
      <c r="BD3483" s="14"/>
      <c r="BE3483" s="14">
        <f t="shared" si="5534"/>
        <v>0</v>
      </c>
      <c r="BF3483" s="14"/>
      <c r="BG3483" s="14"/>
      <c r="BH3483" s="14"/>
      <c r="BI3483" s="14"/>
      <c r="BJ3483" s="14"/>
      <c r="BK3483" s="14"/>
      <c r="BL3483" s="14"/>
      <c r="BM3483" s="14"/>
      <c r="BN3483" s="14"/>
      <c r="BO3483" s="14"/>
      <c r="BP3483" s="14"/>
      <c r="BQ3483" s="14"/>
      <c r="BR3483" s="14">
        <v>0</v>
      </c>
      <c r="BS3483" s="14">
        <v>0</v>
      </c>
      <c r="BT3483" s="14" t="e">
        <f>IF(#REF!=0,"-",#REF!/#REF!*100)</f>
        <v>#REF!</v>
      </c>
    </row>
    <row r="3484" spans="1:72" x14ac:dyDescent="0.25">
      <c r="A3484" s="4" t="s">
        <v>1154</v>
      </c>
      <c r="B3484" s="4" t="s">
        <v>56</v>
      </c>
      <c r="C3484" s="4" t="s">
        <v>141</v>
      </c>
      <c r="D3484" s="102" t="s">
        <v>1238</v>
      </c>
      <c r="E3484" s="113">
        <v>6112</v>
      </c>
      <c r="F3484" s="102" t="s">
        <v>1244</v>
      </c>
      <c r="G3484" s="98" t="s">
        <v>1663</v>
      </c>
      <c r="H3484" s="13" t="s">
        <v>24</v>
      </c>
      <c r="I3484" s="14">
        <v>0</v>
      </c>
      <c r="J3484" s="14"/>
      <c r="K3484" s="14"/>
      <c r="L3484" s="14"/>
      <c r="M3484" s="14"/>
      <c r="N3484" s="14"/>
      <c r="O3484" s="14">
        <f t="shared" si="5532"/>
        <v>0</v>
      </c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>
        <v>0</v>
      </c>
      <c r="AC3484" s="14">
        <v>0</v>
      </c>
      <c r="AD3484" s="14">
        <v>0</v>
      </c>
      <c r="AE3484" s="14"/>
      <c r="AF3484" s="14"/>
      <c r="AG3484" s="14"/>
      <c r="AH3484" s="14"/>
      <c r="AI3484" s="14"/>
      <c r="AJ3484" s="14">
        <f t="shared" si="5533"/>
        <v>0</v>
      </c>
      <c r="AK3484" s="14"/>
      <c r="AL3484" s="14"/>
      <c r="AM3484" s="14"/>
      <c r="AN3484" s="14"/>
      <c r="AO3484" s="14"/>
      <c r="AP3484" s="14"/>
      <c r="AQ3484" s="14"/>
      <c r="AR3484" s="14"/>
      <c r="AS3484" s="14"/>
      <c r="AT3484" s="14"/>
      <c r="AU3484" s="14"/>
      <c r="AV3484" s="14"/>
      <c r="AW3484" s="14">
        <v>0</v>
      </c>
      <c r="AX3484" s="14">
        <v>0</v>
      </c>
      <c r="AY3484" s="14">
        <v>0</v>
      </c>
      <c r="AZ3484" s="14"/>
      <c r="BA3484" s="14"/>
      <c r="BB3484" s="14"/>
      <c r="BC3484" s="14"/>
      <c r="BD3484" s="14"/>
      <c r="BE3484" s="14">
        <f t="shared" si="5534"/>
        <v>0</v>
      </c>
      <c r="BF3484" s="14"/>
      <c r="BG3484" s="14"/>
      <c r="BH3484" s="14"/>
      <c r="BI3484" s="14"/>
      <c r="BJ3484" s="14"/>
      <c r="BK3484" s="14"/>
      <c r="BL3484" s="14"/>
      <c r="BM3484" s="14"/>
      <c r="BN3484" s="14"/>
      <c r="BO3484" s="14"/>
      <c r="BP3484" s="14"/>
      <c r="BQ3484" s="14"/>
      <c r="BR3484" s="14">
        <v>0</v>
      </c>
      <c r="BS3484" s="14">
        <v>0</v>
      </c>
      <c r="BT3484" s="14" t="e">
        <f>IF(#REF!=0,"-",#REF!/#REF!*100)</f>
        <v>#REF!</v>
      </c>
    </row>
    <row r="3485" spans="1:72" ht="22.5" x14ac:dyDescent="0.25">
      <c r="A3485" s="4" t="s">
        <v>1154</v>
      </c>
      <c r="B3485" s="4" t="s">
        <v>56</v>
      </c>
      <c r="C3485" s="4" t="s">
        <v>141</v>
      </c>
      <c r="D3485" s="102" t="s">
        <v>1238</v>
      </c>
      <c r="E3485" s="101" t="s">
        <v>25</v>
      </c>
      <c r="F3485" s="101" t="s">
        <v>0</v>
      </c>
      <c r="G3485" s="2" t="s">
        <v>0</v>
      </c>
      <c r="H3485" s="2" t="s">
        <v>26</v>
      </c>
      <c r="I3485" s="12">
        <f t="shared" ref="I3485:AA3485" si="5613">SUM(I3486)</f>
        <v>1500</v>
      </c>
      <c r="J3485" s="12">
        <f t="shared" si="5613"/>
        <v>0</v>
      </c>
      <c r="K3485" s="12">
        <f t="shared" si="5613"/>
        <v>0</v>
      </c>
      <c r="L3485" s="12">
        <f t="shared" si="5613"/>
        <v>0</v>
      </c>
      <c r="M3485" s="12">
        <f t="shared" si="5613"/>
        <v>0</v>
      </c>
      <c r="N3485" s="12">
        <f t="shared" si="5613"/>
        <v>0</v>
      </c>
      <c r="O3485" s="12">
        <f t="shared" si="5613"/>
        <v>1500</v>
      </c>
      <c r="P3485" s="12">
        <f t="shared" si="5613"/>
        <v>0</v>
      </c>
      <c r="Q3485" s="12">
        <f t="shared" si="5613"/>
        <v>140</v>
      </c>
      <c r="R3485" s="12">
        <f t="shared" si="5613"/>
        <v>404</v>
      </c>
      <c r="S3485" s="12">
        <f t="shared" si="5613"/>
        <v>0</v>
      </c>
      <c r="T3485" s="12">
        <f t="shared" si="5613"/>
        <v>0</v>
      </c>
      <c r="U3485" s="12">
        <f t="shared" si="5613"/>
        <v>0</v>
      </c>
      <c r="V3485" s="12">
        <f t="shared" si="5613"/>
        <v>0</v>
      </c>
      <c r="W3485" s="12">
        <f t="shared" si="5613"/>
        <v>0</v>
      </c>
      <c r="X3485" s="12">
        <f t="shared" si="5613"/>
        <v>0</v>
      </c>
      <c r="Y3485" s="12">
        <f t="shared" si="5613"/>
        <v>0</v>
      </c>
      <c r="Z3485" s="12">
        <f t="shared" si="5613"/>
        <v>0</v>
      </c>
      <c r="AA3485" s="12">
        <f t="shared" si="5613"/>
        <v>0</v>
      </c>
      <c r="AB3485" s="12">
        <v>544</v>
      </c>
      <c r="AC3485" s="12">
        <v>956</v>
      </c>
      <c r="AD3485" s="12">
        <f t="shared" ref="AD3485:AV3485" si="5614">SUM(AD3486)</f>
        <v>0</v>
      </c>
      <c r="AE3485" s="12">
        <f t="shared" si="5614"/>
        <v>0</v>
      </c>
      <c r="AF3485" s="12">
        <f t="shared" si="5614"/>
        <v>0</v>
      </c>
      <c r="AG3485" s="12">
        <f t="shared" si="5614"/>
        <v>0</v>
      </c>
      <c r="AH3485" s="12">
        <f t="shared" si="5614"/>
        <v>0</v>
      </c>
      <c r="AI3485" s="12">
        <f t="shared" si="5614"/>
        <v>0</v>
      </c>
      <c r="AJ3485" s="12">
        <f t="shared" si="5614"/>
        <v>0</v>
      </c>
      <c r="AK3485" s="12">
        <f t="shared" si="5614"/>
        <v>0</v>
      </c>
      <c r="AL3485" s="12">
        <f t="shared" si="5614"/>
        <v>0</v>
      </c>
      <c r="AM3485" s="12">
        <f t="shared" si="5614"/>
        <v>0</v>
      </c>
      <c r="AN3485" s="12">
        <f t="shared" si="5614"/>
        <v>0</v>
      </c>
      <c r="AO3485" s="12">
        <f t="shared" si="5614"/>
        <v>0</v>
      </c>
      <c r="AP3485" s="12">
        <f t="shared" si="5614"/>
        <v>0</v>
      </c>
      <c r="AQ3485" s="12">
        <f t="shared" si="5614"/>
        <v>0</v>
      </c>
      <c r="AR3485" s="12">
        <f t="shared" si="5614"/>
        <v>0</v>
      </c>
      <c r="AS3485" s="12">
        <f t="shared" si="5614"/>
        <v>0</v>
      </c>
      <c r="AT3485" s="12">
        <f t="shared" si="5614"/>
        <v>0</v>
      </c>
      <c r="AU3485" s="12">
        <f t="shared" si="5614"/>
        <v>0</v>
      </c>
      <c r="AV3485" s="12">
        <f t="shared" si="5614"/>
        <v>0</v>
      </c>
      <c r="AW3485" s="12">
        <v>0</v>
      </c>
      <c r="AX3485" s="12">
        <v>0</v>
      </c>
      <c r="AY3485" s="12">
        <f t="shared" ref="AY3485:BQ3485" si="5615">SUM(AY3486)</f>
        <v>1000</v>
      </c>
      <c r="AZ3485" s="12">
        <f t="shared" si="5615"/>
        <v>0</v>
      </c>
      <c r="BA3485" s="12">
        <f t="shared" si="5615"/>
        <v>0</v>
      </c>
      <c r="BB3485" s="12">
        <f t="shared" si="5615"/>
        <v>0</v>
      </c>
      <c r="BC3485" s="12">
        <f t="shared" si="5615"/>
        <v>0</v>
      </c>
      <c r="BD3485" s="12">
        <f t="shared" si="5615"/>
        <v>0</v>
      </c>
      <c r="BE3485" s="12">
        <f t="shared" si="5615"/>
        <v>1000</v>
      </c>
      <c r="BF3485" s="12">
        <f t="shared" si="5615"/>
        <v>0</v>
      </c>
      <c r="BG3485" s="12">
        <f t="shared" si="5615"/>
        <v>0</v>
      </c>
      <c r="BH3485" s="12">
        <f t="shared" si="5615"/>
        <v>0</v>
      </c>
      <c r="BI3485" s="12">
        <f t="shared" si="5615"/>
        <v>0</v>
      </c>
      <c r="BJ3485" s="12">
        <f t="shared" si="5615"/>
        <v>0</v>
      </c>
      <c r="BK3485" s="12">
        <f t="shared" si="5615"/>
        <v>0</v>
      </c>
      <c r="BL3485" s="12">
        <f t="shared" si="5615"/>
        <v>0</v>
      </c>
      <c r="BM3485" s="12">
        <f t="shared" si="5615"/>
        <v>0</v>
      </c>
      <c r="BN3485" s="12">
        <f t="shared" si="5615"/>
        <v>0</v>
      </c>
      <c r="BO3485" s="12">
        <f t="shared" si="5615"/>
        <v>0</v>
      </c>
      <c r="BP3485" s="12">
        <f t="shared" si="5615"/>
        <v>0</v>
      </c>
      <c r="BQ3485" s="12">
        <f t="shared" si="5615"/>
        <v>0</v>
      </c>
      <c r="BR3485" s="12">
        <v>0</v>
      </c>
      <c r="BS3485" s="12">
        <v>1000</v>
      </c>
      <c r="BT3485" s="12" t="e">
        <f>IF(#REF!=0,"-",#REF!/#REF!*100)</f>
        <v>#REF!</v>
      </c>
    </row>
    <row r="3486" spans="1:72" x14ac:dyDescent="0.25">
      <c r="A3486" s="4" t="s">
        <v>1154</v>
      </c>
      <c r="B3486" s="4" t="s">
        <v>56</v>
      </c>
      <c r="C3486" s="4" t="s">
        <v>141</v>
      </c>
      <c r="D3486" s="102" t="s">
        <v>1238</v>
      </c>
      <c r="E3486" s="113">
        <v>6121</v>
      </c>
      <c r="F3486" s="102"/>
      <c r="G3486" s="98" t="s">
        <v>1663</v>
      </c>
      <c r="H3486" s="13" t="s">
        <v>27</v>
      </c>
      <c r="I3486" s="14">
        <v>1500</v>
      </c>
      <c r="J3486" s="14"/>
      <c r="K3486" s="14"/>
      <c r="L3486" s="14"/>
      <c r="M3486" s="14"/>
      <c r="N3486" s="14"/>
      <c r="O3486" s="14">
        <f t="shared" si="5532"/>
        <v>1500</v>
      </c>
      <c r="P3486" s="14"/>
      <c r="Q3486" s="14">
        <v>140</v>
      </c>
      <c r="R3486" s="14">
        <v>404</v>
      </c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>
        <v>544</v>
      </c>
      <c r="AC3486" s="14">
        <v>956</v>
      </c>
      <c r="AD3486" s="14">
        <v>0</v>
      </c>
      <c r="AE3486" s="14"/>
      <c r="AF3486" s="14"/>
      <c r="AG3486" s="14"/>
      <c r="AH3486" s="14"/>
      <c r="AI3486" s="14"/>
      <c r="AJ3486" s="14">
        <f t="shared" si="5533"/>
        <v>0</v>
      </c>
      <c r="AK3486" s="14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14"/>
      <c r="AV3486" s="14"/>
      <c r="AW3486" s="14">
        <v>0</v>
      </c>
      <c r="AX3486" s="14">
        <v>0</v>
      </c>
      <c r="AY3486" s="14">
        <v>1000</v>
      </c>
      <c r="AZ3486" s="14"/>
      <c r="BA3486" s="14"/>
      <c r="BB3486" s="14"/>
      <c r="BC3486" s="14"/>
      <c r="BD3486" s="14"/>
      <c r="BE3486" s="14">
        <f t="shared" si="5534"/>
        <v>1000</v>
      </c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Q3486" s="14"/>
      <c r="BR3486" s="14">
        <v>0</v>
      </c>
      <c r="BS3486" s="14">
        <v>1000</v>
      </c>
      <c r="BT3486" s="14" t="e">
        <f>IF(#REF!=0,"-",#REF!/#REF!*100)</f>
        <v>#REF!</v>
      </c>
    </row>
    <row r="3487" spans="1:72" ht="22.5" x14ac:dyDescent="0.25">
      <c r="A3487" s="4" t="s">
        <v>1154</v>
      </c>
      <c r="B3487" s="4" t="s">
        <v>56</v>
      </c>
      <c r="C3487" s="4" t="s">
        <v>141</v>
      </c>
      <c r="D3487" s="102" t="s">
        <v>1238</v>
      </c>
      <c r="E3487" s="101" t="s">
        <v>29</v>
      </c>
      <c r="F3487" s="101" t="s">
        <v>0</v>
      </c>
      <c r="G3487" s="2" t="s">
        <v>0</v>
      </c>
      <c r="H3487" s="2" t="s">
        <v>30</v>
      </c>
      <c r="I3487" s="12">
        <f t="shared" ref="I3487:AA3487" si="5616">SUM(I3488:I3495)</f>
        <v>38000</v>
      </c>
      <c r="J3487" s="12">
        <f t="shared" si="5616"/>
        <v>0</v>
      </c>
      <c r="K3487" s="12">
        <f t="shared" si="5616"/>
        <v>0</v>
      </c>
      <c r="L3487" s="12">
        <f t="shared" si="5616"/>
        <v>0</v>
      </c>
      <c r="M3487" s="12">
        <f t="shared" si="5616"/>
        <v>0</v>
      </c>
      <c r="N3487" s="12">
        <f t="shared" si="5616"/>
        <v>0</v>
      </c>
      <c r="O3487" s="12">
        <f t="shared" si="5616"/>
        <v>38000</v>
      </c>
      <c r="P3487" s="12">
        <f t="shared" si="5616"/>
        <v>0</v>
      </c>
      <c r="Q3487" s="12">
        <f t="shared" si="5616"/>
        <v>0</v>
      </c>
      <c r="R3487" s="12">
        <f t="shared" si="5616"/>
        <v>0</v>
      </c>
      <c r="S3487" s="12">
        <f t="shared" si="5616"/>
        <v>0</v>
      </c>
      <c r="T3487" s="12">
        <f t="shared" si="5616"/>
        <v>0</v>
      </c>
      <c r="U3487" s="12">
        <f t="shared" si="5616"/>
        <v>0</v>
      </c>
      <c r="V3487" s="12">
        <f t="shared" si="5616"/>
        <v>0</v>
      </c>
      <c r="W3487" s="12">
        <f t="shared" si="5616"/>
        <v>0</v>
      </c>
      <c r="X3487" s="12">
        <f t="shared" si="5616"/>
        <v>0</v>
      </c>
      <c r="Y3487" s="12">
        <f t="shared" si="5616"/>
        <v>0</v>
      </c>
      <c r="Z3487" s="12">
        <f t="shared" si="5616"/>
        <v>0</v>
      </c>
      <c r="AA3487" s="12">
        <f t="shared" si="5616"/>
        <v>0</v>
      </c>
      <c r="AB3487" s="12">
        <v>0</v>
      </c>
      <c r="AC3487" s="12">
        <v>38000</v>
      </c>
      <c r="AD3487" s="12">
        <f t="shared" ref="AD3487:AV3487" si="5617">SUM(AD3488:AD3495)</f>
        <v>0</v>
      </c>
      <c r="AE3487" s="12">
        <f t="shared" si="5617"/>
        <v>0</v>
      </c>
      <c r="AF3487" s="12">
        <f t="shared" si="5617"/>
        <v>0</v>
      </c>
      <c r="AG3487" s="12">
        <f t="shared" si="5617"/>
        <v>0</v>
      </c>
      <c r="AH3487" s="12">
        <f t="shared" si="5617"/>
        <v>0</v>
      </c>
      <c r="AI3487" s="12">
        <f t="shared" si="5617"/>
        <v>0</v>
      </c>
      <c r="AJ3487" s="12">
        <f t="shared" si="5617"/>
        <v>0</v>
      </c>
      <c r="AK3487" s="12">
        <f t="shared" si="5617"/>
        <v>0</v>
      </c>
      <c r="AL3487" s="12">
        <f t="shared" si="5617"/>
        <v>0</v>
      </c>
      <c r="AM3487" s="12">
        <f t="shared" si="5617"/>
        <v>0</v>
      </c>
      <c r="AN3487" s="12">
        <f t="shared" si="5617"/>
        <v>0</v>
      </c>
      <c r="AO3487" s="12">
        <f t="shared" si="5617"/>
        <v>0</v>
      </c>
      <c r="AP3487" s="12">
        <f t="shared" si="5617"/>
        <v>0</v>
      </c>
      <c r="AQ3487" s="12">
        <f t="shared" si="5617"/>
        <v>0</v>
      </c>
      <c r="AR3487" s="12">
        <f t="shared" si="5617"/>
        <v>0</v>
      </c>
      <c r="AS3487" s="12">
        <f t="shared" si="5617"/>
        <v>0</v>
      </c>
      <c r="AT3487" s="12">
        <f t="shared" si="5617"/>
        <v>0</v>
      </c>
      <c r="AU3487" s="12">
        <f t="shared" si="5617"/>
        <v>0</v>
      </c>
      <c r="AV3487" s="12">
        <f t="shared" si="5617"/>
        <v>0</v>
      </c>
      <c r="AW3487" s="12">
        <v>0</v>
      </c>
      <c r="AX3487" s="12">
        <v>0</v>
      </c>
      <c r="AY3487" s="12">
        <f t="shared" ref="AY3487:BQ3487" si="5618">SUM(AY3488:AY3495)</f>
        <v>11000</v>
      </c>
      <c r="AZ3487" s="12">
        <f t="shared" si="5618"/>
        <v>116630</v>
      </c>
      <c r="BA3487" s="12">
        <f t="shared" si="5618"/>
        <v>0</v>
      </c>
      <c r="BB3487" s="12">
        <f t="shared" si="5618"/>
        <v>0</v>
      </c>
      <c r="BC3487" s="12">
        <f t="shared" si="5618"/>
        <v>0</v>
      </c>
      <c r="BD3487" s="12">
        <f t="shared" si="5618"/>
        <v>0</v>
      </c>
      <c r="BE3487" s="12">
        <f t="shared" si="5618"/>
        <v>127630</v>
      </c>
      <c r="BF3487" s="12">
        <f t="shared" si="5618"/>
        <v>0</v>
      </c>
      <c r="BG3487" s="12">
        <f t="shared" si="5618"/>
        <v>0</v>
      </c>
      <c r="BH3487" s="12">
        <f t="shared" si="5618"/>
        <v>116630</v>
      </c>
      <c r="BI3487" s="12">
        <f t="shared" si="5618"/>
        <v>0</v>
      </c>
      <c r="BJ3487" s="12">
        <f t="shared" si="5618"/>
        <v>0</v>
      </c>
      <c r="BK3487" s="12">
        <f t="shared" si="5618"/>
        <v>0</v>
      </c>
      <c r="BL3487" s="12">
        <f t="shared" si="5618"/>
        <v>0</v>
      </c>
      <c r="BM3487" s="12">
        <f t="shared" si="5618"/>
        <v>0</v>
      </c>
      <c r="BN3487" s="12">
        <f t="shared" si="5618"/>
        <v>0</v>
      </c>
      <c r="BO3487" s="12">
        <f t="shared" si="5618"/>
        <v>0</v>
      </c>
      <c r="BP3487" s="12">
        <f t="shared" si="5618"/>
        <v>0</v>
      </c>
      <c r="BQ3487" s="12">
        <f t="shared" si="5618"/>
        <v>0</v>
      </c>
      <c r="BR3487" s="12">
        <v>116630</v>
      </c>
      <c r="BS3487" s="12">
        <v>11000</v>
      </c>
      <c r="BT3487" s="12" t="e">
        <f>IF(#REF!=0,"-",#REF!/#REF!*100)</f>
        <v>#REF!</v>
      </c>
    </row>
    <row r="3488" spans="1:72" x14ac:dyDescent="0.25">
      <c r="A3488" s="4" t="s">
        <v>1154</v>
      </c>
      <c r="B3488" s="4" t="s">
        <v>56</v>
      </c>
      <c r="C3488" s="4" t="s">
        <v>141</v>
      </c>
      <c r="D3488" s="102" t="s">
        <v>1238</v>
      </c>
      <c r="E3488" s="113">
        <v>6131</v>
      </c>
      <c r="F3488" s="102"/>
      <c r="G3488" s="98" t="s">
        <v>1663</v>
      </c>
      <c r="H3488" s="13" t="s">
        <v>32</v>
      </c>
      <c r="I3488" s="14">
        <v>10000</v>
      </c>
      <c r="J3488" s="14"/>
      <c r="K3488" s="14"/>
      <c r="L3488" s="14"/>
      <c r="M3488" s="14"/>
      <c r="N3488" s="14"/>
      <c r="O3488" s="14">
        <f t="shared" si="5532"/>
        <v>10000</v>
      </c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>
        <v>0</v>
      </c>
      <c r="AC3488" s="14">
        <v>10000</v>
      </c>
      <c r="AD3488" s="14">
        <v>0</v>
      </c>
      <c r="AE3488" s="14"/>
      <c r="AF3488" s="14"/>
      <c r="AG3488" s="14"/>
      <c r="AH3488" s="14"/>
      <c r="AI3488" s="14"/>
      <c r="AJ3488" s="14">
        <f t="shared" si="5533"/>
        <v>0</v>
      </c>
      <c r="AK3488" s="14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14"/>
      <c r="AV3488" s="14"/>
      <c r="AW3488" s="14">
        <v>0</v>
      </c>
      <c r="AX3488" s="14">
        <v>0</v>
      </c>
      <c r="AY3488" s="14">
        <v>0</v>
      </c>
      <c r="AZ3488" s="14"/>
      <c r="BA3488" s="14"/>
      <c r="BB3488" s="14"/>
      <c r="BC3488" s="14"/>
      <c r="BD3488" s="14"/>
      <c r="BE3488" s="14">
        <f t="shared" si="5534"/>
        <v>0</v>
      </c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Q3488" s="14"/>
      <c r="BR3488" s="14">
        <v>0</v>
      </c>
      <c r="BS3488" s="14">
        <v>0</v>
      </c>
      <c r="BT3488" s="14" t="e">
        <f>IF(#REF!=0,"-",#REF!/#REF!*100)</f>
        <v>#REF!</v>
      </c>
    </row>
    <row r="3489" spans="1:72" x14ac:dyDescent="0.25">
      <c r="A3489" s="4" t="s">
        <v>1154</v>
      </c>
      <c r="B3489" s="4" t="s">
        <v>56</v>
      </c>
      <c r="C3489" s="4" t="s">
        <v>141</v>
      </c>
      <c r="D3489" s="102" t="s">
        <v>1238</v>
      </c>
      <c r="E3489" s="113">
        <v>6132</v>
      </c>
      <c r="F3489" s="102"/>
      <c r="G3489" s="98" t="s">
        <v>1663</v>
      </c>
      <c r="H3489" s="13" t="s">
        <v>72</v>
      </c>
      <c r="I3489" s="14">
        <v>10000</v>
      </c>
      <c r="J3489" s="14"/>
      <c r="K3489" s="14"/>
      <c r="L3489" s="14"/>
      <c r="M3489" s="14"/>
      <c r="N3489" s="14"/>
      <c r="O3489" s="14">
        <f t="shared" si="5532"/>
        <v>10000</v>
      </c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>
        <v>0</v>
      </c>
      <c r="AC3489" s="14">
        <v>10000</v>
      </c>
      <c r="AD3489" s="14">
        <v>0</v>
      </c>
      <c r="AE3489" s="14"/>
      <c r="AF3489" s="14"/>
      <c r="AG3489" s="14"/>
      <c r="AH3489" s="14"/>
      <c r="AI3489" s="14"/>
      <c r="AJ3489" s="14">
        <f t="shared" si="5533"/>
        <v>0</v>
      </c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>
        <v>0</v>
      </c>
      <c r="AX3489" s="14">
        <v>0</v>
      </c>
      <c r="AY3489" s="14">
        <v>0</v>
      </c>
      <c r="AZ3489" s="14"/>
      <c r="BA3489" s="14"/>
      <c r="BB3489" s="14"/>
      <c r="BC3489" s="14"/>
      <c r="BD3489" s="14"/>
      <c r="BE3489" s="14">
        <f t="shared" si="5534"/>
        <v>0</v>
      </c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>
        <v>0</v>
      </c>
      <c r="BS3489" s="14">
        <v>0</v>
      </c>
      <c r="BT3489" s="14" t="e">
        <f>IF(#REF!=0,"-",#REF!/#REF!*100)</f>
        <v>#REF!</v>
      </c>
    </row>
    <row r="3490" spans="1:72" x14ac:dyDescent="0.25">
      <c r="A3490" s="4" t="s">
        <v>1154</v>
      </c>
      <c r="B3490" s="4" t="s">
        <v>56</v>
      </c>
      <c r="C3490" s="4" t="s">
        <v>141</v>
      </c>
      <c r="D3490" s="102" t="s">
        <v>1238</v>
      </c>
      <c r="E3490" s="113">
        <v>6133</v>
      </c>
      <c r="F3490" s="102"/>
      <c r="G3490" s="98" t="s">
        <v>1663</v>
      </c>
      <c r="H3490" s="13" t="s">
        <v>75</v>
      </c>
      <c r="I3490" s="14">
        <v>5000</v>
      </c>
      <c r="J3490" s="14"/>
      <c r="K3490" s="14"/>
      <c r="L3490" s="14"/>
      <c r="M3490" s="14"/>
      <c r="N3490" s="14"/>
      <c r="O3490" s="14">
        <f t="shared" si="5532"/>
        <v>5000</v>
      </c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>
        <v>0</v>
      </c>
      <c r="AC3490" s="14">
        <v>5000</v>
      </c>
      <c r="AD3490" s="14">
        <v>0</v>
      </c>
      <c r="AE3490" s="14"/>
      <c r="AF3490" s="14"/>
      <c r="AG3490" s="14"/>
      <c r="AH3490" s="14"/>
      <c r="AI3490" s="14"/>
      <c r="AJ3490" s="14">
        <f t="shared" si="5533"/>
        <v>0</v>
      </c>
      <c r="AK3490" s="14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14"/>
      <c r="AV3490" s="14"/>
      <c r="AW3490" s="14">
        <v>0</v>
      </c>
      <c r="AX3490" s="14">
        <v>0</v>
      </c>
      <c r="AY3490" s="14">
        <v>0</v>
      </c>
      <c r="AZ3490" s="14"/>
      <c r="BA3490" s="14"/>
      <c r="BB3490" s="14"/>
      <c r="BC3490" s="14"/>
      <c r="BD3490" s="14"/>
      <c r="BE3490" s="14">
        <f t="shared" si="5534"/>
        <v>0</v>
      </c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Q3490" s="14"/>
      <c r="BR3490" s="14">
        <v>0</v>
      </c>
      <c r="BS3490" s="14">
        <v>0</v>
      </c>
      <c r="BT3490" s="14" t="e">
        <f>IF(#REF!=0,"-",#REF!/#REF!*100)</f>
        <v>#REF!</v>
      </c>
    </row>
    <row r="3491" spans="1:72" x14ac:dyDescent="0.25">
      <c r="A3491" s="4" t="s">
        <v>1154</v>
      </c>
      <c r="B3491" s="4" t="s">
        <v>56</v>
      </c>
      <c r="C3491" s="4" t="s">
        <v>141</v>
      </c>
      <c r="D3491" s="102" t="s">
        <v>1238</v>
      </c>
      <c r="E3491" s="113">
        <v>6134</v>
      </c>
      <c r="F3491" s="102"/>
      <c r="G3491" s="98" t="s">
        <v>1663</v>
      </c>
      <c r="H3491" s="13" t="s">
        <v>78</v>
      </c>
      <c r="I3491" s="14">
        <v>5000</v>
      </c>
      <c r="J3491" s="14"/>
      <c r="K3491" s="14"/>
      <c r="L3491" s="14"/>
      <c r="M3491" s="14"/>
      <c r="N3491" s="14"/>
      <c r="O3491" s="14">
        <f t="shared" si="5532"/>
        <v>5000</v>
      </c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>
        <v>0</v>
      </c>
      <c r="AC3491" s="14">
        <v>5000</v>
      </c>
      <c r="AD3491" s="14">
        <v>0</v>
      </c>
      <c r="AE3491" s="14"/>
      <c r="AF3491" s="14"/>
      <c r="AG3491" s="14"/>
      <c r="AH3491" s="14"/>
      <c r="AI3491" s="14"/>
      <c r="AJ3491" s="14">
        <f t="shared" si="5533"/>
        <v>0</v>
      </c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>
        <v>0</v>
      </c>
      <c r="AX3491" s="14">
        <v>0</v>
      </c>
      <c r="AY3491" s="14">
        <v>0</v>
      </c>
      <c r="AZ3491" s="14"/>
      <c r="BA3491" s="14"/>
      <c r="BB3491" s="14"/>
      <c r="BC3491" s="14"/>
      <c r="BD3491" s="14"/>
      <c r="BE3491" s="14">
        <f t="shared" si="5534"/>
        <v>0</v>
      </c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>
        <v>0</v>
      </c>
      <c r="BS3491" s="14">
        <v>0</v>
      </c>
      <c r="BT3491" s="14" t="e">
        <f>IF(#REF!=0,"-",#REF!/#REF!*100)</f>
        <v>#REF!</v>
      </c>
    </row>
    <row r="3492" spans="1:72" ht="22.5" x14ac:dyDescent="0.25">
      <c r="A3492" s="4" t="s">
        <v>1154</v>
      </c>
      <c r="B3492" s="4" t="s">
        <v>56</v>
      </c>
      <c r="C3492" s="4" t="s">
        <v>141</v>
      </c>
      <c r="D3492" s="102" t="s">
        <v>1238</v>
      </c>
      <c r="E3492" s="113">
        <v>6136</v>
      </c>
      <c r="F3492" s="102"/>
      <c r="G3492" s="98" t="s">
        <v>1663</v>
      </c>
      <c r="H3492" s="13" t="s">
        <v>84</v>
      </c>
      <c r="I3492" s="14">
        <v>0</v>
      </c>
      <c r="J3492" s="14"/>
      <c r="K3492" s="14"/>
      <c r="L3492" s="14"/>
      <c r="M3492" s="14"/>
      <c r="N3492" s="14"/>
      <c r="O3492" s="14">
        <f t="shared" si="5532"/>
        <v>0</v>
      </c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>
        <v>0</v>
      </c>
      <c r="AC3492" s="14">
        <v>0</v>
      </c>
      <c r="AD3492" s="14">
        <v>0</v>
      </c>
      <c r="AE3492" s="14"/>
      <c r="AF3492" s="14"/>
      <c r="AG3492" s="14"/>
      <c r="AH3492" s="14"/>
      <c r="AI3492" s="14"/>
      <c r="AJ3492" s="14">
        <f t="shared" si="5533"/>
        <v>0</v>
      </c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>
        <v>0</v>
      </c>
      <c r="AX3492" s="14">
        <v>0</v>
      </c>
      <c r="AY3492" s="14">
        <v>0</v>
      </c>
      <c r="AZ3492" s="14"/>
      <c r="BA3492" s="14"/>
      <c r="BB3492" s="14"/>
      <c r="BC3492" s="14"/>
      <c r="BD3492" s="14"/>
      <c r="BE3492" s="14">
        <f t="shared" si="5534"/>
        <v>0</v>
      </c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>
        <v>0</v>
      </c>
      <c r="BS3492" s="14">
        <v>0</v>
      </c>
      <c r="BT3492" s="14" t="e">
        <f>IF(#REF!=0,"-",#REF!/#REF!*100)</f>
        <v>#REF!</v>
      </c>
    </row>
    <row r="3493" spans="1:72" x14ac:dyDescent="0.25">
      <c r="A3493" s="4" t="s">
        <v>1154</v>
      </c>
      <c r="B3493" s="4" t="s">
        <v>56</v>
      </c>
      <c r="C3493" s="4" t="s">
        <v>141</v>
      </c>
      <c r="D3493" s="102" t="s">
        <v>1238</v>
      </c>
      <c r="E3493" s="113">
        <v>6137</v>
      </c>
      <c r="F3493" s="102"/>
      <c r="G3493" s="98" t="s">
        <v>1663</v>
      </c>
      <c r="H3493" s="13" t="s">
        <v>87</v>
      </c>
      <c r="I3493" s="14">
        <v>5000</v>
      </c>
      <c r="J3493" s="14"/>
      <c r="K3493" s="14"/>
      <c r="L3493" s="14"/>
      <c r="M3493" s="14"/>
      <c r="N3493" s="14"/>
      <c r="O3493" s="14">
        <f t="shared" si="5532"/>
        <v>5000</v>
      </c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>
        <v>0</v>
      </c>
      <c r="AC3493" s="14">
        <v>5000</v>
      </c>
      <c r="AD3493" s="14">
        <v>0</v>
      </c>
      <c r="AE3493" s="14"/>
      <c r="AF3493" s="14"/>
      <c r="AG3493" s="14"/>
      <c r="AH3493" s="14"/>
      <c r="AI3493" s="14"/>
      <c r="AJ3493" s="14">
        <f t="shared" si="5533"/>
        <v>0</v>
      </c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4"/>
      <c r="AW3493" s="14">
        <v>0</v>
      </c>
      <c r="AX3493" s="14">
        <v>0</v>
      </c>
      <c r="AY3493" s="14">
        <v>0</v>
      </c>
      <c r="AZ3493" s="14">
        <f>50000+66630</f>
        <v>116630</v>
      </c>
      <c r="BA3493" s="14"/>
      <c r="BB3493" s="14"/>
      <c r="BC3493" s="14"/>
      <c r="BD3493" s="14"/>
      <c r="BE3493" s="14">
        <f t="shared" si="5534"/>
        <v>116630</v>
      </c>
      <c r="BF3493" s="14"/>
      <c r="BG3493" s="14"/>
      <c r="BH3493" s="14">
        <f>50000+66630</f>
        <v>116630</v>
      </c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>
        <v>116630</v>
      </c>
      <c r="BS3493" s="14">
        <v>0</v>
      </c>
      <c r="BT3493" s="14" t="e">
        <f>IF(#REF!=0,"-",#REF!/#REF!*100)</f>
        <v>#REF!</v>
      </c>
    </row>
    <row r="3494" spans="1:72" ht="22.5" x14ac:dyDescent="0.25">
      <c r="A3494" s="4" t="s">
        <v>1154</v>
      </c>
      <c r="B3494" s="4" t="s">
        <v>56</v>
      </c>
      <c r="C3494" s="4" t="s">
        <v>141</v>
      </c>
      <c r="D3494" s="102" t="s">
        <v>1238</v>
      </c>
      <c r="E3494" s="113">
        <v>6138</v>
      </c>
      <c r="F3494" s="102"/>
      <c r="G3494" s="98" t="s">
        <v>1663</v>
      </c>
      <c r="H3494" s="13" t="s">
        <v>90</v>
      </c>
      <c r="I3494" s="14">
        <v>3000</v>
      </c>
      <c r="J3494" s="14"/>
      <c r="K3494" s="14"/>
      <c r="L3494" s="14"/>
      <c r="M3494" s="14"/>
      <c r="N3494" s="14"/>
      <c r="O3494" s="14">
        <f t="shared" si="5532"/>
        <v>3000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>
        <v>0</v>
      </c>
      <c r="AC3494" s="14">
        <v>3000</v>
      </c>
      <c r="AD3494" s="14">
        <v>0</v>
      </c>
      <c r="AE3494" s="14"/>
      <c r="AF3494" s="14"/>
      <c r="AG3494" s="14"/>
      <c r="AH3494" s="14"/>
      <c r="AI3494" s="14"/>
      <c r="AJ3494" s="14">
        <f t="shared" si="5533"/>
        <v>0</v>
      </c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>
        <v>0</v>
      </c>
      <c r="AX3494" s="14">
        <v>0</v>
      </c>
      <c r="AY3494" s="14">
        <v>0</v>
      </c>
      <c r="AZ3494" s="14"/>
      <c r="BA3494" s="14"/>
      <c r="BB3494" s="14"/>
      <c r="BC3494" s="14"/>
      <c r="BD3494" s="14"/>
      <c r="BE3494" s="14">
        <f t="shared" si="5534"/>
        <v>0</v>
      </c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>
        <v>0</v>
      </c>
      <c r="BS3494" s="14">
        <v>0</v>
      </c>
      <c r="BT3494" s="14" t="e">
        <f>IF(#REF!=0,"-",#REF!/#REF!*100)</f>
        <v>#REF!</v>
      </c>
    </row>
    <row r="3495" spans="1:72" x14ac:dyDescent="0.25">
      <c r="A3495" s="1" t="s">
        <v>1154</v>
      </c>
      <c r="B3495" s="1" t="s">
        <v>56</v>
      </c>
      <c r="C3495" s="1" t="s">
        <v>141</v>
      </c>
      <c r="D3495" s="105" t="s">
        <v>1238</v>
      </c>
      <c r="E3495" s="105" t="s">
        <v>34</v>
      </c>
      <c r="F3495" s="102" t="s">
        <v>0</v>
      </c>
      <c r="G3495" s="13" t="s">
        <v>0</v>
      </c>
      <c r="H3495" s="2" t="s">
        <v>35</v>
      </c>
      <c r="I3495" s="12">
        <f t="shared" ref="I3495:AA3495" si="5619">SUM(I3496:I3497)</f>
        <v>0</v>
      </c>
      <c r="J3495" s="12">
        <f t="shared" si="5619"/>
        <v>0</v>
      </c>
      <c r="K3495" s="12">
        <f t="shared" si="5619"/>
        <v>0</v>
      </c>
      <c r="L3495" s="12">
        <f t="shared" si="5619"/>
        <v>0</v>
      </c>
      <c r="M3495" s="12">
        <f t="shared" si="5619"/>
        <v>0</v>
      </c>
      <c r="N3495" s="12">
        <f t="shared" si="5619"/>
        <v>0</v>
      </c>
      <c r="O3495" s="12">
        <f t="shared" si="5619"/>
        <v>0</v>
      </c>
      <c r="P3495" s="12">
        <f t="shared" si="5619"/>
        <v>0</v>
      </c>
      <c r="Q3495" s="12">
        <f t="shared" si="5619"/>
        <v>0</v>
      </c>
      <c r="R3495" s="12">
        <f t="shared" si="5619"/>
        <v>0</v>
      </c>
      <c r="S3495" s="12">
        <f t="shared" si="5619"/>
        <v>0</v>
      </c>
      <c r="T3495" s="12">
        <f t="shared" si="5619"/>
        <v>0</v>
      </c>
      <c r="U3495" s="12">
        <f t="shared" si="5619"/>
        <v>0</v>
      </c>
      <c r="V3495" s="12">
        <f t="shared" si="5619"/>
        <v>0</v>
      </c>
      <c r="W3495" s="12">
        <f t="shared" si="5619"/>
        <v>0</v>
      </c>
      <c r="X3495" s="12">
        <f t="shared" si="5619"/>
        <v>0</v>
      </c>
      <c r="Y3495" s="12">
        <f t="shared" si="5619"/>
        <v>0</v>
      </c>
      <c r="Z3495" s="12">
        <f t="shared" si="5619"/>
        <v>0</v>
      </c>
      <c r="AA3495" s="12">
        <f t="shared" si="5619"/>
        <v>0</v>
      </c>
      <c r="AB3495" s="12">
        <v>0</v>
      </c>
      <c r="AC3495" s="12">
        <v>0</v>
      </c>
      <c r="AD3495" s="12">
        <f t="shared" ref="AD3495:AV3495" si="5620">SUM(AD3496:AD3497)</f>
        <v>0</v>
      </c>
      <c r="AE3495" s="12">
        <f t="shared" si="5620"/>
        <v>0</v>
      </c>
      <c r="AF3495" s="12">
        <f t="shared" si="5620"/>
        <v>0</v>
      </c>
      <c r="AG3495" s="12">
        <f t="shared" si="5620"/>
        <v>0</v>
      </c>
      <c r="AH3495" s="12">
        <f t="shared" si="5620"/>
        <v>0</v>
      </c>
      <c r="AI3495" s="12">
        <f t="shared" si="5620"/>
        <v>0</v>
      </c>
      <c r="AJ3495" s="12">
        <f t="shared" si="5620"/>
        <v>0</v>
      </c>
      <c r="AK3495" s="12">
        <f t="shared" si="5620"/>
        <v>0</v>
      </c>
      <c r="AL3495" s="12">
        <f t="shared" si="5620"/>
        <v>0</v>
      </c>
      <c r="AM3495" s="12">
        <f t="shared" si="5620"/>
        <v>0</v>
      </c>
      <c r="AN3495" s="12">
        <f t="shared" si="5620"/>
        <v>0</v>
      </c>
      <c r="AO3495" s="12">
        <f t="shared" si="5620"/>
        <v>0</v>
      </c>
      <c r="AP3495" s="12">
        <f t="shared" si="5620"/>
        <v>0</v>
      </c>
      <c r="AQ3495" s="12">
        <f t="shared" si="5620"/>
        <v>0</v>
      </c>
      <c r="AR3495" s="12">
        <f t="shared" si="5620"/>
        <v>0</v>
      </c>
      <c r="AS3495" s="12">
        <f t="shared" si="5620"/>
        <v>0</v>
      </c>
      <c r="AT3495" s="12">
        <f t="shared" si="5620"/>
        <v>0</v>
      </c>
      <c r="AU3495" s="12">
        <f t="shared" si="5620"/>
        <v>0</v>
      </c>
      <c r="AV3495" s="12">
        <f t="shared" si="5620"/>
        <v>0</v>
      </c>
      <c r="AW3495" s="12">
        <v>0</v>
      </c>
      <c r="AX3495" s="12">
        <v>0</v>
      </c>
      <c r="AY3495" s="12">
        <f t="shared" ref="AY3495:BQ3495" si="5621">SUM(AY3496:AY3497)</f>
        <v>11000</v>
      </c>
      <c r="AZ3495" s="12">
        <f t="shared" si="5621"/>
        <v>0</v>
      </c>
      <c r="BA3495" s="12">
        <f t="shared" si="5621"/>
        <v>0</v>
      </c>
      <c r="BB3495" s="12">
        <f t="shared" si="5621"/>
        <v>0</v>
      </c>
      <c r="BC3495" s="12">
        <f t="shared" si="5621"/>
        <v>0</v>
      </c>
      <c r="BD3495" s="12">
        <f t="shared" si="5621"/>
        <v>0</v>
      </c>
      <c r="BE3495" s="12">
        <f t="shared" si="5621"/>
        <v>11000</v>
      </c>
      <c r="BF3495" s="12">
        <f t="shared" si="5621"/>
        <v>0</v>
      </c>
      <c r="BG3495" s="12">
        <f t="shared" si="5621"/>
        <v>0</v>
      </c>
      <c r="BH3495" s="12">
        <f t="shared" si="5621"/>
        <v>0</v>
      </c>
      <c r="BI3495" s="12">
        <f t="shared" si="5621"/>
        <v>0</v>
      </c>
      <c r="BJ3495" s="12">
        <f t="shared" si="5621"/>
        <v>0</v>
      </c>
      <c r="BK3495" s="12">
        <f t="shared" si="5621"/>
        <v>0</v>
      </c>
      <c r="BL3495" s="12">
        <f t="shared" si="5621"/>
        <v>0</v>
      </c>
      <c r="BM3495" s="12">
        <f t="shared" si="5621"/>
        <v>0</v>
      </c>
      <c r="BN3495" s="12">
        <f t="shared" si="5621"/>
        <v>0</v>
      </c>
      <c r="BO3495" s="12">
        <f t="shared" si="5621"/>
        <v>0</v>
      </c>
      <c r="BP3495" s="12">
        <f t="shared" si="5621"/>
        <v>0</v>
      </c>
      <c r="BQ3495" s="12">
        <f t="shared" si="5621"/>
        <v>0</v>
      </c>
      <c r="BR3495" s="12">
        <v>0</v>
      </c>
      <c r="BS3495" s="12">
        <v>11000</v>
      </c>
      <c r="BT3495" s="12" t="e">
        <f>IF(#REF!=0,"-",#REF!/#REF!*100)</f>
        <v>#REF!</v>
      </c>
    </row>
    <row r="3496" spans="1:72" x14ac:dyDescent="0.25">
      <c r="A3496" s="4" t="s">
        <v>1154</v>
      </c>
      <c r="B3496" s="4" t="s">
        <v>56</v>
      </c>
      <c r="C3496" s="4" t="s">
        <v>141</v>
      </c>
      <c r="D3496" s="102" t="s">
        <v>1238</v>
      </c>
      <c r="E3496" s="113">
        <v>6139</v>
      </c>
      <c r="F3496" s="102"/>
      <c r="G3496" s="98" t="s">
        <v>1663</v>
      </c>
      <c r="H3496" s="13" t="s">
        <v>35</v>
      </c>
      <c r="I3496" s="14">
        <v>0</v>
      </c>
      <c r="J3496" s="14"/>
      <c r="K3496" s="14"/>
      <c r="L3496" s="14"/>
      <c r="M3496" s="14"/>
      <c r="N3496" s="14"/>
      <c r="O3496" s="14">
        <f t="shared" si="5532"/>
        <v>0</v>
      </c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>
        <v>0</v>
      </c>
      <c r="AC3496" s="14">
        <v>0</v>
      </c>
      <c r="AD3496" s="14">
        <v>0</v>
      </c>
      <c r="AE3496" s="14"/>
      <c r="AF3496" s="14"/>
      <c r="AG3496" s="14"/>
      <c r="AH3496" s="14"/>
      <c r="AI3496" s="14"/>
      <c r="AJ3496" s="14">
        <f t="shared" si="5533"/>
        <v>0</v>
      </c>
      <c r="AK3496" s="14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14"/>
      <c r="AV3496" s="14"/>
      <c r="AW3496" s="14">
        <v>0</v>
      </c>
      <c r="AX3496" s="14">
        <v>0</v>
      </c>
      <c r="AY3496" s="14">
        <v>10000</v>
      </c>
      <c r="AZ3496" s="14"/>
      <c r="BA3496" s="14"/>
      <c r="BB3496" s="14"/>
      <c r="BC3496" s="14"/>
      <c r="BD3496" s="14"/>
      <c r="BE3496" s="14">
        <f t="shared" si="5534"/>
        <v>10000</v>
      </c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>
        <v>0</v>
      </c>
      <c r="BS3496" s="14">
        <v>10000</v>
      </c>
      <c r="BT3496" s="14" t="e">
        <f>IF(#REF!=0,"-",#REF!/#REF!*100)</f>
        <v>#REF!</v>
      </c>
    </row>
    <row r="3497" spans="1:72" ht="22.5" x14ac:dyDescent="0.25">
      <c r="A3497" s="4" t="s">
        <v>1154</v>
      </c>
      <c r="B3497" s="4" t="s">
        <v>56</v>
      </c>
      <c r="C3497" s="4" t="s">
        <v>141</v>
      </c>
      <c r="D3497" s="102" t="s">
        <v>1238</v>
      </c>
      <c r="E3497" s="113">
        <v>6139</v>
      </c>
      <c r="F3497" s="102" t="s">
        <v>1245</v>
      </c>
      <c r="G3497" s="98" t="s">
        <v>1663</v>
      </c>
      <c r="H3497" s="13" t="s">
        <v>37</v>
      </c>
      <c r="I3497" s="14">
        <v>0</v>
      </c>
      <c r="J3497" s="14"/>
      <c r="K3497" s="14"/>
      <c r="L3497" s="14"/>
      <c r="M3497" s="14"/>
      <c r="N3497" s="14"/>
      <c r="O3497" s="14">
        <f t="shared" si="5532"/>
        <v>0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>
        <v>0</v>
      </c>
      <c r="AC3497" s="14">
        <v>0</v>
      </c>
      <c r="AD3497" s="14">
        <v>0</v>
      </c>
      <c r="AE3497" s="14"/>
      <c r="AF3497" s="14"/>
      <c r="AG3497" s="14"/>
      <c r="AH3497" s="14"/>
      <c r="AI3497" s="14"/>
      <c r="AJ3497" s="14">
        <f t="shared" si="5533"/>
        <v>0</v>
      </c>
      <c r="AK3497" s="14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4"/>
      <c r="AW3497" s="14">
        <v>0</v>
      </c>
      <c r="AX3497" s="14">
        <v>0</v>
      </c>
      <c r="AY3497" s="14">
        <v>1000</v>
      </c>
      <c r="AZ3497" s="14"/>
      <c r="BA3497" s="14"/>
      <c r="BB3497" s="14"/>
      <c r="BC3497" s="14"/>
      <c r="BD3497" s="14"/>
      <c r="BE3497" s="14">
        <f t="shared" si="5534"/>
        <v>1000</v>
      </c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>
        <v>0</v>
      </c>
      <c r="BS3497" s="14">
        <v>1000</v>
      </c>
      <c r="BT3497" s="14" t="e">
        <f>IF(#REF!=0,"-",#REF!/#REF!*100)</f>
        <v>#REF!</v>
      </c>
    </row>
    <row r="3498" spans="1:72" ht="33.75" x14ac:dyDescent="0.25">
      <c r="A3498" s="1" t="s">
        <v>0</v>
      </c>
      <c r="B3498" s="1" t="s">
        <v>0</v>
      </c>
      <c r="C3498" s="1" t="s">
        <v>0</v>
      </c>
      <c r="D3498" s="101" t="s">
        <v>0</v>
      </c>
      <c r="E3498" s="101" t="s">
        <v>0</v>
      </c>
      <c r="F3498" s="101" t="s">
        <v>0</v>
      </c>
      <c r="G3498" s="2" t="s">
        <v>0</v>
      </c>
      <c r="H3498" s="10" t="s">
        <v>39</v>
      </c>
      <c r="I3498" s="11">
        <f t="shared" ref="I3498:X3499" si="5622">SUM(I3499)</f>
        <v>0</v>
      </c>
      <c r="J3498" s="11">
        <f t="shared" si="5622"/>
        <v>0</v>
      </c>
      <c r="K3498" s="11">
        <f t="shared" si="5622"/>
        <v>0</v>
      </c>
      <c r="L3498" s="11">
        <f t="shared" si="5622"/>
        <v>0</v>
      </c>
      <c r="M3498" s="11">
        <f t="shared" si="5622"/>
        <v>0</v>
      </c>
      <c r="N3498" s="11">
        <f t="shared" si="5622"/>
        <v>0</v>
      </c>
      <c r="O3498" s="11">
        <f t="shared" si="5622"/>
        <v>0</v>
      </c>
      <c r="P3498" s="11">
        <f t="shared" si="5622"/>
        <v>0</v>
      </c>
      <c r="Q3498" s="11">
        <f t="shared" si="5622"/>
        <v>0</v>
      </c>
      <c r="R3498" s="11">
        <f t="shared" si="5622"/>
        <v>0</v>
      </c>
      <c r="S3498" s="11">
        <f t="shared" si="5622"/>
        <v>0</v>
      </c>
      <c r="T3498" s="11">
        <f t="shared" si="5622"/>
        <v>0</v>
      </c>
      <c r="U3498" s="11">
        <f t="shared" si="5622"/>
        <v>0</v>
      </c>
      <c r="V3498" s="11">
        <f t="shared" si="5622"/>
        <v>0</v>
      </c>
      <c r="W3498" s="11">
        <f t="shared" si="5622"/>
        <v>0</v>
      </c>
      <c r="X3498" s="11">
        <f t="shared" si="5622"/>
        <v>0</v>
      </c>
      <c r="Y3498" s="11">
        <f t="shared" ref="J3498:AA3499" si="5623">SUM(Y3499)</f>
        <v>0</v>
      </c>
      <c r="Z3498" s="11">
        <f t="shared" si="5623"/>
        <v>0</v>
      </c>
      <c r="AA3498" s="11">
        <f t="shared" si="5623"/>
        <v>0</v>
      </c>
      <c r="AB3498" s="11">
        <v>0</v>
      </c>
      <c r="AC3498" s="11">
        <v>0</v>
      </c>
      <c r="AD3498" s="11">
        <f t="shared" ref="AD3498:AS3499" si="5624">SUM(AD3499)</f>
        <v>0</v>
      </c>
      <c r="AE3498" s="11">
        <f t="shared" si="5624"/>
        <v>0</v>
      </c>
      <c r="AF3498" s="11">
        <f t="shared" si="5624"/>
        <v>0</v>
      </c>
      <c r="AG3498" s="11">
        <f t="shared" si="5624"/>
        <v>0</v>
      </c>
      <c r="AH3498" s="11">
        <f t="shared" si="5624"/>
        <v>0</v>
      </c>
      <c r="AI3498" s="11">
        <f t="shared" si="5624"/>
        <v>0</v>
      </c>
      <c r="AJ3498" s="11">
        <f t="shared" si="5624"/>
        <v>0</v>
      </c>
      <c r="AK3498" s="11">
        <f t="shared" si="5624"/>
        <v>0</v>
      </c>
      <c r="AL3498" s="11">
        <f t="shared" si="5624"/>
        <v>0</v>
      </c>
      <c r="AM3498" s="11">
        <f t="shared" si="5624"/>
        <v>0</v>
      </c>
      <c r="AN3498" s="11">
        <f t="shared" si="5624"/>
        <v>0</v>
      </c>
      <c r="AO3498" s="11">
        <f t="shared" si="5624"/>
        <v>0</v>
      </c>
      <c r="AP3498" s="11">
        <f t="shared" si="5624"/>
        <v>0</v>
      </c>
      <c r="AQ3498" s="11">
        <f t="shared" si="5624"/>
        <v>0</v>
      </c>
      <c r="AR3498" s="11">
        <f t="shared" si="5624"/>
        <v>0</v>
      </c>
      <c r="AS3498" s="11">
        <f t="shared" si="5624"/>
        <v>0</v>
      </c>
      <c r="AT3498" s="11">
        <f t="shared" ref="AE3498:AV3499" si="5625">SUM(AT3499)</f>
        <v>0</v>
      </c>
      <c r="AU3498" s="11">
        <f t="shared" si="5625"/>
        <v>0</v>
      </c>
      <c r="AV3498" s="11">
        <f t="shared" si="5625"/>
        <v>0</v>
      </c>
      <c r="AW3498" s="11">
        <v>0</v>
      </c>
      <c r="AX3498" s="11">
        <v>0</v>
      </c>
      <c r="AY3498" s="11">
        <f t="shared" ref="AY3498:BN3499" si="5626">SUM(AY3499)</f>
        <v>0</v>
      </c>
      <c r="AZ3498" s="11">
        <f t="shared" si="5626"/>
        <v>8000</v>
      </c>
      <c r="BA3498" s="11">
        <f t="shared" si="5626"/>
        <v>0</v>
      </c>
      <c r="BB3498" s="11">
        <f t="shared" si="5626"/>
        <v>0</v>
      </c>
      <c r="BC3498" s="11">
        <f t="shared" si="5626"/>
        <v>0</v>
      </c>
      <c r="BD3498" s="11">
        <f t="shared" si="5626"/>
        <v>0</v>
      </c>
      <c r="BE3498" s="11">
        <f t="shared" si="5626"/>
        <v>8000</v>
      </c>
      <c r="BF3498" s="11">
        <f t="shared" si="5626"/>
        <v>0</v>
      </c>
      <c r="BG3498" s="11">
        <f t="shared" si="5626"/>
        <v>0</v>
      </c>
      <c r="BH3498" s="11">
        <f t="shared" si="5626"/>
        <v>8000</v>
      </c>
      <c r="BI3498" s="11">
        <f t="shared" si="5626"/>
        <v>0</v>
      </c>
      <c r="BJ3498" s="11">
        <f t="shared" si="5626"/>
        <v>0</v>
      </c>
      <c r="BK3498" s="11">
        <f t="shared" si="5626"/>
        <v>0</v>
      </c>
      <c r="BL3498" s="11">
        <f t="shared" si="5626"/>
        <v>0</v>
      </c>
      <c r="BM3498" s="11">
        <f t="shared" si="5626"/>
        <v>0</v>
      </c>
      <c r="BN3498" s="11">
        <f t="shared" si="5626"/>
        <v>0</v>
      </c>
      <c r="BO3498" s="11">
        <f t="shared" ref="AZ3498:BQ3499" si="5627">SUM(BO3499)</f>
        <v>0</v>
      </c>
      <c r="BP3498" s="11">
        <f t="shared" si="5627"/>
        <v>0</v>
      </c>
      <c r="BQ3498" s="11">
        <f t="shared" si="5627"/>
        <v>0</v>
      </c>
      <c r="BR3498" s="11">
        <v>8000</v>
      </c>
      <c r="BS3498" s="11">
        <v>0</v>
      </c>
      <c r="BT3498" s="11" t="e">
        <f>IF(#REF!=0,"-",#REF!/#REF!*100)</f>
        <v>#REF!</v>
      </c>
    </row>
    <row r="3499" spans="1:72" ht="22.5" x14ac:dyDescent="0.25">
      <c r="A3499" s="4" t="s">
        <v>1154</v>
      </c>
      <c r="B3499" s="4" t="s">
        <v>56</v>
      </c>
      <c r="C3499" s="4" t="s">
        <v>141</v>
      </c>
      <c r="D3499" s="102" t="s">
        <v>1238</v>
      </c>
      <c r="E3499" s="101" t="s">
        <v>40</v>
      </c>
      <c r="F3499" s="101" t="s">
        <v>0</v>
      </c>
      <c r="G3499" s="2" t="s">
        <v>0</v>
      </c>
      <c r="H3499" s="2" t="s">
        <v>41</v>
      </c>
      <c r="I3499" s="12">
        <f t="shared" si="5622"/>
        <v>0</v>
      </c>
      <c r="J3499" s="12">
        <f t="shared" si="5623"/>
        <v>0</v>
      </c>
      <c r="K3499" s="12">
        <f t="shared" si="5623"/>
        <v>0</v>
      </c>
      <c r="L3499" s="12">
        <f t="shared" si="5623"/>
        <v>0</v>
      </c>
      <c r="M3499" s="12">
        <f t="shared" si="5623"/>
        <v>0</v>
      </c>
      <c r="N3499" s="12">
        <f t="shared" si="5623"/>
        <v>0</v>
      </c>
      <c r="O3499" s="12">
        <f t="shared" si="5623"/>
        <v>0</v>
      </c>
      <c r="P3499" s="12">
        <f t="shared" si="5623"/>
        <v>0</v>
      </c>
      <c r="Q3499" s="12">
        <f t="shared" si="5623"/>
        <v>0</v>
      </c>
      <c r="R3499" s="12">
        <f t="shared" si="5623"/>
        <v>0</v>
      </c>
      <c r="S3499" s="12">
        <f t="shared" si="5623"/>
        <v>0</v>
      </c>
      <c r="T3499" s="12">
        <f t="shared" si="5623"/>
        <v>0</v>
      </c>
      <c r="U3499" s="12">
        <f t="shared" si="5623"/>
        <v>0</v>
      </c>
      <c r="V3499" s="12">
        <f t="shared" si="5623"/>
        <v>0</v>
      </c>
      <c r="W3499" s="12">
        <f t="shared" si="5623"/>
        <v>0</v>
      </c>
      <c r="X3499" s="12">
        <f t="shared" si="5623"/>
        <v>0</v>
      </c>
      <c r="Y3499" s="12">
        <f t="shared" si="5623"/>
        <v>0</v>
      </c>
      <c r="Z3499" s="12">
        <f t="shared" si="5623"/>
        <v>0</v>
      </c>
      <c r="AA3499" s="12">
        <f t="shared" si="5623"/>
        <v>0</v>
      </c>
      <c r="AB3499" s="12">
        <v>0</v>
      </c>
      <c r="AC3499" s="12">
        <v>0</v>
      </c>
      <c r="AD3499" s="12">
        <f t="shared" si="5624"/>
        <v>0</v>
      </c>
      <c r="AE3499" s="12">
        <f t="shared" si="5625"/>
        <v>0</v>
      </c>
      <c r="AF3499" s="12">
        <f t="shared" si="5625"/>
        <v>0</v>
      </c>
      <c r="AG3499" s="12">
        <f t="shared" si="5625"/>
        <v>0</v>
      </c>
      <c r="AH3499" s="12">
        <f t="shared" si="5625"/>
        <v>0</v>
      </c>
      <c r="AI3499" s="12">
        <f t="shared" si="5625"/>
        <v>0</v>
      </c>
      <c r="AJ3499" s="12">
        <f t="shared" si="5625"/>
        <v>0</v>
      </c>
      <c r="AK3499" s="12">
        <f t="shared" si="5625"/>
        <v>0</v>
      </c>
      <c r="AL3499" s="12">
        <f t="shared" si="5625"/>
        <v>0</v>
      </c>
      <c r="AM3499" s="12">
        <f t="shared" si="5625"/>
        <v>0</v>
      </c>
      <c r="AN3499" s="12">
        <f t="shared" si="5625"/>
        <v>0</v>
      </c>
      <c r="AO3499" s="12">
        <f t="shared" si="5625"/>
        <v>0</v>
      </c>
      <c r="AP3499" s="12">
        <f t="shared" si="5625"/>
        <v>0</v>
      </c>
      <c r="AQ3499" s="12">
        <f t="shared" si="5625"/>
        <v>0</v>
      </c>
      <c r="AR3499" s="12">
        <f t="shared" si="5625"/>
        <v>0</v>
      </c>
      <c r="AS3499" s="12">
        <f t="shared" si="5625"/>
        <v>0</v>
      </c>
      <c r="AT3499" s="12">
        <f t="shared" si="5625"/>
        <v>0</v>
      </c>
      <c r="AU3499" s="12">
        <f t="shared" si="5625"/>
        <v>0</v>
      </c>
      <c r="AV3499" s="12">
        <f t="shared" si="5625"/>
        <v>0</v>
      </c>
      <c r="AW3499" s="12">
        <v>0</v>
      </c>
      <c r="AX3499" s="12">
        <v>0</v>
      </c>
      <c r="AY3499" s="12">
        <f t="shared" si="5626"/>
        <v>0</v>
      </c>
      <c r="AZ3499" s="12">
        <f t="shared" si="5627"/>
        <v>8000</v>
      </c>
      <c r="BA3499" s="12">
        <f t="shared" si="5627"/>
        <v>0</v>
      </c>
      <c r="BB3499" s="12">
        <f t="shared" si="5627"/>
        <v>0</v>
      </c>
      <c r="BC3499" s="12">
        <f t="shared" si="5627"/>
        <v>0</v>
      </c>
      <c r="BD3499" s="12">
        <f t="shared" si="5627"/>
        <v>0</v>
      </c>
      <c r="BE3499" s="12">
        <f t="shared" si="5627"/>
        <v>8000</v>
      </c>
      <c r="BF3499" s="12">
        <f t="shared" si="5627"/>
        <v>0</v>
      </c>
      <c r="BG3499" s="12">
        <f t="shared" si="5627"/>
        <v>0</v>
      </c>
      <c r="BH3499" s="12">
        <f t="shared" si="5627"/>
        <v>8000</v>
      </c>
      <c r="BI3499" s="12">
        <f t="shared" si="5627"/>
        <v>0</v>
      </c>
      <c r="BJ3499" s="12">
        <f t="shared" si="5627"/>
        <v>0</v>
      </c>
      <c r="BK3499" s="12">
        <f t="shared" si="5627"/>
        <v>0</v>
      </c>
      <c r="BL3499" s="12">
        <f t="shared" si="5627"/>
        <v>0</v>
      </c>
      <c r="BM3499" s="12">
        <f t="shared" si="5627"/>
        <v>0</v>
      </c>
      <c r="BN3499" s="12">
        <f t="shared" si="5627"/>
        <v>0</v>
      </c>
      <c r="BO3499" s="12">
        <f t="shared" si="5627"/>
        <v>0</v>
      </c>
      <c r="BP3499" s="12">
        <f t="shared" si="5627"/>
        <v>0</v>
      </c>
      <c r="BQ3499" s="12">
        <f t="shared" si="5627"/>
        <v>0</v>
      </c>
      <c r="BR3499" s="12">
        <v>8000</v>
      </c>
      <c r="BS3499" s="12">
        <v>0</v>
      </c>
      <c r="BT3499" s="12" t="e">
        <f>IF(#REF!=0,"-",#REF!/#REF!*100)</f>
        <v>#REF!</v>
      </c>
    </row>
    <row r="3500" spans="1:72" x14ac:dyDescent="0.25">
      <c r="A3500" s="4" t="s">
        <v>1154</v>
      </c>
      <c r="B3500" s="4" t="s">
        <v>56</v>
      </c>
      <c r="C3500" s="4" t="s">
        <v>141</v>
      </c>
      <c r="D3500" s="102" t="s">
        <v>1238</v>
      </c>
      <c r="E3500" s="113">
        <v>6148</v>
      </c>
      <c r="F3500" s="102"/>
      <c r="G3500" s="98" t="s">
        <v>1663</v>
      </c>
      <c r="H3500" s="13" t="s">
        <v>45</v>
      </c>
      <c r="I3500" s="14">
        <v>0</v>
      </c>
      <c r="J3500" s="14"/>
      <c r="K3500" s="14"/>
      <c r="L3500" s="14"/>
      <c r="M3500" s="14"/>
      <c r="N3500" s="14"/>
      <c r="O3500" s="14">
        <f t="shared" si="5532"/>
        <v>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>
        <v>0</v>
      </c>
      <c r="AC3500" s="14">
        <v>0</v>
      </c>
      <c r="AD3500" s="14">
        <v>0</v>
      </c>
      <c r="AE3500" s="14"/>
      <c r="AF3500" s="14"/>
      <c r="AG3500" s="14"/>
      <c r="AH3500" s="14"/>
      <c r="AI3500" s="14"/>
      <c r="AJ3500" s="14">
        <f t="shared" si="5533"/>
        <v>0</v>
      </c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>
        <v>0</v>
      </c>
      <c r="AX3500" s="14">
        <v>0</v>
      </c>
      <c r="AY3500" s="14">
        <v>0</v>
      </c>
      <c r="AZ3500" s="14">
        <v>8000</v>
      </c>
      <c r="BA3500" s="14"/>
      <c r="BB3500" s="14"/>
      <c r="BC3500" s="14"/>
      <c r="BD3500" s="14"/>
      <c r="BE3500" s="14">
        <f t="shared" si="5534"/>
        <v>8000</v>
      </c>
      <c r="BF3500" s="14"/>
      <c r="BG3500" s="14"/>
      <c r="BH3500" s="14">
        <v>8000</v>
      </c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>
        <v>8000</v>
      </c>
      <c r="BS3500" s="14">
        <v>0</v>
      </c>
      <c r="BT3500" s="14" t="e">
        <f>IF(#REF!=0,"-",#REF!/#REF!*100)</f>
        <v>#REF!</v>
      </c>
    </row>
    <row r="3501" spans="1:72" ht="33.75" x14ac:dyDescent="0.25">
      <c r="A3501" s="1" t="s">
        <v>0</v>
      </c>
      <c r="B3501" s="1" t="s">
        <v>0</v>
      </c>
      <c r="C3501" s="1" t="s">
        <v>0</v>
      </c>
      <c r="D3501" s="101" t="s">
        <v>0</v>
      </c>
      <c r="E3501" s="101" t="s">
        <v>0</v>
      </c>
      <c r="F3501" s="101" t="s">
        <v>0</v>
      </c>
      <c r="G3501" s="2" t="s">
        <v>0</v>
      </c>
      <c r="H3501" s="10" t="s">
        <v>47</v>
      </c>
      <c r="I3501" s="11">
        <f t="shared" ref="I3501:X3502" si="5628">SUM(I3502)</f>
        <v>5000</v>
      </c>
      <c r="J3501" s="11">
        <f t="shared" si="5628"/>
        <v>0</v>
      </c>
      <c r="K3501" s="11">
        <f t="shared" si="5628"/>
        <v>0</v>
      </c>
      <c r="L3501" s="11">
        <f t="shared" si="5628"/>
        <v>0</v>
      </c>
      <c r="M3501" s="11">
        <f t="shared" si="5628"/>
        <v>0</v>
      </c>
      <c r="N3501" s="11">
        <f t="shared" si="5628"/>
        <v>0</v>
      </c>
      <c r="O3501" s="11">
        <f t="shared" si="5628"/>
        <v>5000</v>
      </c>
      <c r="P3501" s="11">
        <f t="shared" si="5628"/>
        <v>0</v>
      </c>
      <c r="Q3501" s="11">
        <f t="shared" si="5628"/>
        <v>0</v>
      </c>
      <c r="R3501" s="11">
        <f t="shared" si="5628"/>
        <v>0</v>
      </c>
      <c r="S3501" s="11">
        <f t="shared" si="5628"/>
        <v>0</v>
      </c>
      <c r="T3501" s="11">
        <f t="shared" si="5628"/>
        <v>0</v>
      </c>
      <c r="U3501" s="11">
        <f t="shared" si="5628"/>
        <v>0</v>
      </c>
      <c r="V3501" s="11">
        <f t="shared" si="5628"/>
        <v>0</v>
      </c>
      <c r="W3501" s="11">
        <f t="shared" si="5628"/>
        <v>0</v>
      </c>
      <c r="X3501" s="11">
        <f t="shared" si="5628"/>
        <v>0</v>
      </c>
      <c r="Y3501" s="11">
        <f t="shared" ref="J3501:AA3502" si="5629">SUM(Y3502)</f>
        <v>0</v>
      </c>
      <c r="Z3501" s="11">
        <f t="shared" si="5629"/>
        <v>0</v>
      </c>
      <c r="AA3501" s="11">
        <f t="shared" si="5629"/>
        <v>0</v>
      </c>
      <c r="AB3501" s="11">
        <v>0</v>
      </c>
      <c r="AC3501" s="11">
        <v>5000</v>
      </c>
      <c r="AD3501" s="11">
        <f>SUM(AD3502)</f>
        <v>5000</v>
      </c>
      <c r="AE3501" s="11">
        <f t="shared" ref="AE3501:AV3502" si="5630">SUM(AE3502)</f>
        <v>0</v>
      </c>
      <c r="AF3501" s="11">
        <f t="shared" si="5630"/>
        <v>0</v>
      </c>
      <c r="AG3501" s="11">
        <f t="shared" si="5630"/>
        <v>0</v>
      </c>
      <c r="AH3501" s="11">
        <f t="shared" si="5630"/>
        <v>0</v>
      </c>
      <c r="AI3501" s="11">
        <f t="shared" si="5630"/>
        <v>0</v>
      </c>
      <c r="AJ3501" s="11">
        <f t="shared" si="5630"/>
        <v>5000</v>
      </c>
      <c r="AK3501" s="11">
        <f t="shared" si="5630"/>
        <v>0</v>
      </c>
      <c r="AL3501" s="11">
        <f t="shared" si="5630"/>
        <v>0</v>
      </c>
      <c r="AM3501" s="11">
        <f t="shared" si="5630"/>
        <v>0</v>
      </c>
      <c r="AN3501" s="11">
        <f t="shared" si="5630"/>
        <v>0</v>
      </c>
      <c r="AO3501" s="11">
        <f t="shared" si="5630"/>
        <v>0</v>
      </c>
      <c r="AP3501" s="11">
        <f t="shared" si="5630"/>
        <v>0</v>
      </c>
      <c r="AQ3501" s="11">
        <f t="shared" si="5630"/>
        <v>0</v>
      </c>
      <c r="AR3501" s="11">
        <f t="shared" si="5630"/>
        <v>0</v>
      </c>
      <c r="AS3501" s="11">
        <f t="shared" si="5630"/>
        <v>0</v>
      </c>
      <c r="AT3501" s="11">
        <f t="shared" si="5630"/>
        <v>0</v>
      </c>
      <c r="AU3501" s="11">
        <f t="shared" si="5630"/>
        <v>0</v>
      </c>
      <c r="AV3501" s="11">
        <f t="shared" si="5630"/>
        <v>0</v>
      </c>
      <c r="AW3501" s="11">
        <v>0</v>
      </c>
      <c r="AX3501" s="11">
        <v>5000</v>
      </c>
      <c r="AY3501" s="11">
        <f t="shared" ref="AY3501:BN3502" si="5631">SUM(AY3502)</f>
        <v>83000</v>
      </c>
      <c r="AZ3501" s="11">
        <f t="shared" si="5631"/>
        <v>5512</v>
      </c>
      <c r="BA3501" s="11">
        <f t="shared" si="5631"/>
        <v>0</v>
      </c>
      <c r="BB3501" s="11">
        <f t="shared" si="5631"/>
        <v>0</v>
      </c>
      <c r="BC3501" s="11">
        <f t="shared" si="5631"/>
        <v>0</v>
      </c>
      <c r="BD3501" s="11">
        <f t="shared" si="5631"/>
        <v>0</v>
      </c>
      <c r="BE3501" s="11">
        <f t="shared" si="5631"/>
        <v>88512</v>
      </c>
      <c r="BF3501" s="11">
        <f t="shared" si="5631"/>
        <v>0</v>
      </c>
      <c r="BG3501" s="11">
        <f t="shared" si="5631"/>
        <v>0</v>
      </c>
      <c r="BH3501" s="11">
        <f t="shared" si="5631"/>
        <v>5512</v>
      </c>
      <c r="BI3501" s="11">
        <f t="shared" si="5631"/>
        <v>0</v>
      </c>
      <c r="BJ3501" s="11">
        <f t="shared" si="5631"/>
        <v>0</v>
      </c>
      <c r="BK3501" s="11">
        <f t="shared" si="5631"/>
        <v>0</v>
      </c>
      <c r="BL3501" s="11">
        <f t="shared" si="5631"/>
        <v>0</v>
      </c>
      <c r="BM3501" s="11">
        <f t="shared" si="5631"/>
        <v>0</v>
      </c>
      <c r="BN3501" s="11">
        <f t="shared" si="5631"/>
        <v>0</v>
      </c>
      <c r="BO3501" s="11">
        <f t="shared" ref="BO3501:BQ3502" si="5632">SUM(BO3502)</f>
        <v>0</v>
      </c>
      <c r="BP3501" s="11">
        <f t="shared" si="5632"/>
        <v>0</v>
      </c>
      <c r="BQ3501" s="11">
        <f t="shared" si="5632"/>
        <v>0</v>
      </c>
      <c r="BR3501" s="11">
        <v>5512</v>
      </c>
      <c r="BS3501" s="11">
        <v>83000</v>
      </c>
      <c r="BT3501" s="11" t="e">
        <f>IF(#REF!=0,"-",#REF!/#REF!*100)</f>
        <v>#REF!</v>
      </c>
    </row>
    <row r="3502" spans="1:72" x14ac:dyDescent="0.25">
      <c r="A3502" s="4" t="s">
        <v>1154</v>
      </c>
      <c r="B3502" s="4" t="s">
        <v>56</v>
      </c>
      <c r="C3502" s="4" t="s">
        <v>141</v>
      </c>
      <c r="D3502" s="102" t="s">
        <v>1238</v>
      </c>
      <c r="E3502" s="101" t="s">
        <v>48</v>
      </c>
      <c r="F3502" s="101" t="s">
        <v>0</v>
      </c>
      <c r="G3502" s="2" t="s">
        <v>0</v>
      </c>
      <c r="H3502" s="2" t="s">
        <v>49</v>
      </c>
      <c r="I3502" s="12">
        <f t="shared" si="5628"/>
        <v>5000</v>
      </c>
      <c r="J3502" s="12">
        <f t="shared" si="5629"/>
        <v>0</v>
      </c>
      <c r="K3502" s="12">
        <f t="shared" si="5629"/>
        <v>0</v>
      </c>
      <c r="L3502" s="12">
        <f t="shared" si="5629"/>
        <v>0</v>
      </c>
      <c r="M3502" s="12">
        <f t="shared" si="5629"/>
        <v>0</v>
      </c>
      <c r="N3502" s="12">
        <f t="shared" si="5629"/>
        <v>0</v>
      </c>
      <c r="O3502" s="12">
        <f t="shared" si="5629"/>
        <v>5000</v>
      </c>
      <c r="P3502" s="12">
        <f t="shared" si="5629"/>
        <v>0</v>
      </c>
      <c r="Q3502" s="12">
        <f t="shared" si="5629"/>
        <v>0</v>
      </c>
      <c r="R3502" s="12">
        <f t="shared" si="5629"/>
        <v>0</v>
      </c>
      <c r="S3502" s="12">
        <f t="shared" si="5629"/>
        <v>0</v>
      </c>
      <c r="T3502" s="12">
        <f t="shared" si="5629"/>
        <v>0</v>
      </c>
      <c r="U3502" s="12">
        <f t="shared" si="5629"/>
        <v>0</v>
      </c>
      <c r="V3502" s="12">
        <f t="shared" si="5629"/>
        <v>0</v>
      </c>
      <c r="W3502" s="12">
        <f t="shared" si="5629"/>
        <v>0</v>
      </c>
      <c r="X3502" s="12">
        <f t="shared" si="5629"/>
        <v>0</v>
      </c>
      <c r="Y3502" s="12">
        <f t="shared" si="5629"/>
        <v>0</v>
      </c>
      <c r="Z3502" s="12">
        <f t="shared" si="5629"/>
        <v>0</v>
      </c>
      <c r="AA3502" s="12">
        <f t="shared" si="5629"/>
        <v>0</v>
      </c>
      <c r="AB3502" s="12">
        <v>0</v>
      </c>
      <c r="AC3502" s="12">
        <v>5000</v>
      </c>
      <c r="AD3502" s="12">
        <f t="shared" ref="AD3502:AS3502" si="5633">SUM(AD3503)</f>
        <v>5000</v>
      </c>
      <c r="AE3502" s="12">
        <f t="shared" si="5633"/>
        <v>0</v>
      </c>
      <c r="AF3502" s="12">
        <f t="shared" si="5633"/>
        <v>0</v>
      </c>
      <c r="AG3502" s="12">
        <f t="shared" si="5633"/>
        <v>0</v>
      </c>
      <c r="AH3502" s="12">
        <f t="shared" si="5633"/>
        <v>0</v>
      </c>
      <c r="AI3502" s="12">
        <f t="shared" si="5633"/>
        <v>0</v>
      </c>
      <c r="AJ3502" s="12">
        <f t="shared" si="5633"/>
        <v>5000</v>
      </c>
      <c r="AK3502" s="12">
        <f t="shared" si="5633"/>
        <v>0</v>
      </c>
      <c r="AL3502" s="12">
        <f t="shared" si="5633"/>
        <v>0</v>
      </c>
      <c r="AM3502" s="12">
        <f t="shared" si="5633"/>
        <v>0</v>
      </c>
      <c r="AN3502" s="12">
        <f t="shared" si="5633"/>
        <v>0</v>
      </c>
      <c r="AO3502" s="12">
        <f t="shared" si="5633"/>
        <v>0</v>
      </c>
      <c r="AP3502" s="12">
        <f t="shared" si="5633"/>
        <v>0</v>
      </c>
      <c r="AQ3502" s="12">
        <f t="shared" si="5633"/>
        <v>0</v>
      </c>
      <c r="AR3502" s="12">
        <f t="shared" si="5633"/>
        <v>0</v>
      </c>
      <c r="AS3502" s="12">
        <f t="shared" si="5633"/>
        <v>0</v>
      </c>
      <c r="AT3502" s="12">
        <f t="shared" si="5630"/>
        <v>0</v>
      </c>
      <c r="AU3502" s="12">
        <f t="shared" si="5630"/>
        <v>0</v>
      </c>
      <c r="AV3502" s="12">
        <f t="shared" si="5630"/>
        <v>0</v>
      </c>
      <c r="AW3502" s="12">
        <v>0</v>
      </c>
      <c r="AX3502" s="12">
        <v>5000</v>
      </c>
      <c r="AY3502" s="12">
        <f>SUM(AY3503)</f>
        <v>83000</v>
      </c>
      <c r="AZ3502" s="12">
        <f t="shared" si="5631"/>
        <v>5512</v>
      </c>
      <c r="BA3502" s="12">
        <f t="shared" si="5631"/>
        <v>0</v>
      </c>
      <c r="BB3502" s="12">
        <f t="shared" si="5631"/>
        <v>0</v>
      </c>
      <c r="BC3502" s="12">
        <f t="shared" si="5631"/>
        <v>0</v>
      </c>
      <c r="BD3502" s="12">
        <f t="shared" si="5631"/>
        <v>0</v>
      </c>
      <c r="BE3502" s="12">
        <f t="shared" si="5631"/>
        <v>88512</v>
      </c>
      <c r="BF3502" s="12">
        <f t="shared" si="5631"/>
        <v>0</v>
      </c>
      <c r="BG3502" s="12">
        <f t="shared" si="5631"/>
        <v>0</v>
      </c>
      <c r="BH3502" s="12">
        <f t="shared" si="5631"/>
        <v>5512</v>
      </c>
      <c r="BI3502" s="12">
        <f t="shared" si="5631"/>
        <v>0</v>
      </c>
      <c r="BJ3502" s="12">
        <f t="shared" si="5631"/>
        <v>0</v>
      </c>
      <c r="BK3502" s="12">
        <f t="shared" si="5631"/>
        <v>0</v>
      </c>
      <c r="BL3502" s="12">
        <f t="shared" si="5631"/>
        <v>0</v>
      </c>
      <c r="BM3502" s="12">
        <f t="shared" si="5631"/>
        <v>0</v>
      </c>
      <c r="BN3502" s="12">
        <f t="shared" si="5631"/>
        <v>0</v>
      </c>
      <c r="BO3502" s="12">
        <f t="shared" si="5632"/>
        <v>0</v>
      </c>
      <c r="BP3502" s="12">
        <f t="shared" si="5632"/>
        <v>0</v>
      </c>
      <c r="BQ3502" s="12">
        <f t="shared" si="5632"/>
        <v>0</v>
      </c>
      <c r="BR3502" s="12">
        <v>5512</v>
      </c>
      <c r="BS3502" s="12">
        <v>83000</v>
      </c>
      <c r="BT3502" s="12" t="e">
        <f>IF(#REF!=0,"-",#REF!/#REF!*100)</f>
        <v>#REF!</v>
      </c>
    </row>
    <row r="3503" spans="1:72" x14ac:dyDescent="0.25">
      <c r="A3503" s="4" t="s">
        <v>1154</v>
      </c>
      <c r="B3503" s="4" t="s">
        <v>56</v>
      </c>
      <c r="C3503" s="4" t="s">
        <v>141</v>
      </c>
      <c r="D3503" s="102" t="s">
        <v>1238</v>
      </c>
      <c r="E3503" s="113">
        <v>8213</v>
      </c>
      <c r="F3503" s="102"/>
      <c r="G3503" s="98" t="s">
        <v>1663</v>
      </c>
      <c r="H3503" s="13" t="s">
        <v>51</v>
      </c>
      <c r="I3503" s="14">
        <v>5000</v>
      </c>
      <c r="J3503" s="14"/>
      <c r="K3503" s="14"/>
      <c r="L3503" s="14"/>
      <c r="M3503" s="14"/>
      <c r="N3503" s="14"/>
      <c r="O3503" s="14">
        <f t="shared" ref="O3503:O3564" si="5634">I3503+J3503+K3503+L3503+M3503+N3503</f>
        <v>5000</v>
      </c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>
        <v>0</v>
      </c>
      <c r="AC3503" s="14">
        <v>5000</v>
      </c>
      <c r="AD3503" s="14">
        <v>5000</v>
      </c>
      <c r="AE3503" s="14"/>
      <c r="AF3503" s="14"/>
      <c r="AG3503" s="14"/>
      <c r="AH3503" s="14"/>
      <c r="AI3503" s="14"/>
      <c r="AJ3503" s="14">
        <f t="shared" ref="AJ3503:AJ3564" si="5635">AD3503+AE3503+AF3503+AG3503+AH3503+AI3503</f>
        <v>5000</v>
      </c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>
        <v>0</v>
      </c>
      <c r="AX3503" s="14">
        <v>5000</v>
      </c>
      <c r="AY3503" s="14">
        <v>83000</v>
      </c>
      <c r="AZ3503" s="14">
        <v>5512</v>
      </c>
      <c r="BA3503" s="14"/>
      <c r="BB3503" s="14"/>
      <c r="BC3503" s="14"/>
      <c r="BD3503" s="14"/>
      <c r="BE3503" s="14">
        <f t="shared" ref="BE3503:BE3564" si="5636">AY3503+AZ3503+BA3503+BB3503+BC3503+BD3503</f>
        <v>88512</v>
      </c>
      <c r="BF3503" s="14"/>
      <c r="BG3503" s="14"/>
      <c r="BH3503" s="14">
        <v>5512</v>
      </c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>
        <v>5512</v>
      </c>
      <c r="BS3503" s="14">
        <v>83000</v>
      </c>
      <c r="BT3503" s="14" t="e">
        <f>IF(#REF!=0,"-",#REF!/#REF!*100)</f>
        <v>#REF!</v>
      </c>
    </row>
    <row r="3504" spans="1:72" ht="22.5" x14ac:dyDescent="0.25">
      <c r="A3504" s="13" t="s">
        <v>0</v>
      </c>
      <c r="B3504" s="13" t="s">
        <v>0</v>
      </c>
      <c r="C3504" s="13" t="s">
        <v>0</v>
      </c>
      <c r="D3504" s="98" t="s">
        <v>0</v>
      </c>
      <c r="E3504" s="98" t="s">
        <v>0</v>
      </c>
      <c r="F3504" s="98" t="s">
        <v>0</v>
      </c>
      <c r="G3504" s="13" t="s">
        <v>0</v>
      </c>
      <c r="H3504" s="10" t="s">
        <v>1246</v>
      </c>
      <c r="I3504" s="11">
        <f t="shared" ref="I3504:AA3504" si="5637">SUM(I3476,I3498,I3501)</f>
        <v>59500</v>
      </c>
      <c r="J3504" s="11">
        <f t="shared" si="5637"/>
        <v>15961</v>
      </c>
      <c r="K3504" s="11">
        <f t="shared" si="5637"/>
        <v>0</v>
      </c>
      <c r="L3504" s="11">
        <f t="shared" si="5637"/>
        <v>0</v>
      </c>
      <c r="M3504" s="11">
        <f t="shared" si="5637"/>
        <v>0</v>
      </c>
      <c r="N3504" s="11">
        <f t="shared" si="5637"/>
        <v>0</v>
      </c>
      <c r="O3504" s="11">
        <f t="shared" si="5637"/>
        <v>75461</v>
      </c>
      <c r="P3504" s="11">
        <f t="shared" si="5637"/>
        <v>0</v>
      </c>
      <c r="Q3504" s="11">
        <f t="shared" si="5637"/>
        <v>140</v>
      </c>
      <c r="R3504" s="11">
        <f t="shared" si="5637"/>
        <v>16365</v>
      </c>
      <c r="S3504" s="11">
        <f t="shared" si="5637"/>
        <v>0</v>
      </c>
      <c r="T3504" s="11">
        <f t="shared" si="5637"/>
        <v>0</v>
      </c>
      <c r="U3504" s="11">
        <f t="shared" si="5637"/>
        <v>0</v>
      </c>
      <c r="V3504" s="11">
        <f t="shared" si="5637"/>
        <v>0</v>
      </c>
      <c r="W3504" s="11">
        <f t="shared" si="5637"/>
        <v>0</v>
      </c>
      <c r="X3504" s="11">
        <f t="shared" si="5637"/>
        <v>0</v>
      </c>
      <c r="Y3504" s="11">
        <f t="shared" si="5637"/>
        <v>0</v>
      </c>
      <c r="Z3504" s="11">
        <f t="shared" si="5637"/>
        <v>0</v>
      </c>
      <c r="AA3504" s="11">
        <f t="shared" si="5637"/>
        <v>0</v>
      </c>
      <c r="AB3504" s="11">
        <v>16505</v>
      </c>
      <c r="AC3504" s="11">
        <v>58956</v>
      </c>
      <c r="AD3504" s="11">
        <f t="shared" ref="AD3504:AV3504" si="5638">SUM(AD3476,AD3498,AD3501)</f>
        <v>5000</v>
      </c>
      <c r="AE3504" s="11">
        <f t="shared" si="5638"/>
        <v>0</v>
      </c>
      <c r="AF3504" s="11">
        <f t="shared" si="5638"/>
        <v>0</v>
      </c>
      <c r="AG3504" s="11">
        <f t="shared" si="5638"/>
        <v>0</v>
      </c>
      <c r="AH3504" s="11">
        <f t="shared" si="5638"/>
        <v>0</v>
      </c>
      <c r="AI3504" s="11">
        <f t="shared" si="5638"/>
        <v>0</v>
      </c>
      <c r="AJ3504" s="11">
        <f t="shared" si="5638"/>
        <v>5000</v>
      </c>
      <c r="AK3504" s="11">
        <f t="shared" si="5638"/>
        <v>0</v>
      </c>
      <c r="AL3504" s="11">
        <f t="shared" si="5638"/>
        <v>0</v>
      </c>
      <c r="AM3504" s="11">
        <f t="shared" si="5638"/>
        <v>0</v>
      </c>
      <c r="AN3504" s="11">
        <f t="shared" si="5638"/>
        <v>0</v>
      </c>
      <c r="AO3504" s="11">
        <f t="shared" si="5638"/>
        <v>0</v>
      </c>
      <c r="AP3504" s="11">
        <f t="shared" si="5638"/>
        <v>0</v>
      </c>
      <c r="AQ3504" s="11">
        <f t="shared" si="5638"/>
        <v>0</v>
      </c>
      <c r="AR3504" s="11">
        <f t="shared" si="5638"/>
        <v>0</v>
      </c>
      <c r="AS3504" s="11">
        <f t="shared" si="5638"/>
        <v>0</v>
      </c>
      <c r="AT3504" s="11">
        <f t="shared" si="5638"/>
        <v>0</v>
      </c>
      <c r="AU3504" s="11">
        <f t="shared" si="5638"/>
        <v>0</v>
      </c>
      <c r="AV3504" s="11">
        <f t="shared" si="5638"/>
        <v>0</v>
      </c>
      <c r="AW3504" s="11">
        <v>0</v>
      </c>
      <c r="AX3504" s="11">
        <v>5000</v>
      </c>
      <c r="AY3504" s="11">
        <f t="shared" ref="AY3504:BQ3504" si="5639">SUM(AY3476,AY3498,AY3501)</f>
        <v>100000</v>
      </c>
      <c r="AZ3504" s="11">
        <f t="shared" si="5639"/>
        <v>130142</v>
      </c>
      <c r="BA3504" s="11">
        <f t="shared" si="5639"/>
        <v>0</v>
      </c>
      <c r="BB3504" s="11">
        <f t="shared" si="5639"/>
        <v>0</v>
      </c>
      <c r="BC3504" s="11">
        <f t="shared" si="5639"/>
        <v>0</v>
      </c>
      <c r="BD3504" s="11">
        <f t="shared" si="5639"/>
        <v>0</v>
      </c>
      <c r="BE3504" s="11">
        <f t="shared" si="5639"/>
        <v>230142</v>
      </c>
      <c r="BF3504" s="11">
        <f t="shared" si="5639"/>
        <v>0</v>
      </c>
      <c r="BG3504" s="11">
        <f t="shared" si="5639"/>
        <v>0</v>
      </c>
      <c r="BH3504" s="11">
        <f t="shared" si="5639"/>
        <v>130142</v>
      </c>
      <c r="BI3504" s="11">
        <f t="shared" si="5639"/>
        <v>0</v>
      </c>
      <c r="BJ3504" s="11">
        <f t="shared" si="5639"/>
        <v>0</v>
      </c>
      <c r="BK3504" s="11">
        <f t="shared" si="5639"/>
        <v>0</v>
      </c>
      <c r="BL3504" s="11">
        <f t="shared" si="5639"/>
        <v>0</v>
      </c>
      <c r="BM3504" s="11">
        <f t="shared" si="5639"/>
        <v>0</v>
      </c>
      <c r="BN3504" s="11">
        <f t="shared" si="5639"/>
        <v>0</v>
      </c>
      <c r="BO3504" s="11">
        <f t="shared" si="5639"/>
        <v>0</v>
      </c>
      <c r="BP3504" s="11">
        <f t="shared" si="5639"/>
        <v>0</v>
      </c>
      <c r="BQ3504" s="11">
        <f t="shared" si="5639"/>
        <v>0</v>
      </c>
      <c r="BR3504" s="11">
        <v>130142</v>
      </c>
      <c r="BS3504" s="11">
        <v>100000</v>
      </c>
      <c r="BT3504" s="11" t="e">
        <f>IF(#REF!=0,"-",#REF!/#REF!*100)</f>
        <v>#REF!</v>
      </c>
    </row>
    <row r="3505" spans="1:72" ht="15.75" thickBot="1" x14ac:dyDescent="0.3">
      <c r="A3505" s="13" t="s">
        <v>0</v>
      </c>
      <c r="B3505" s="13" t="s">
        <v>0</v>
      </c>
      <c r="C3505" s="13" t="s">
        <v>0</v>
      </c>
      <c r="D3505" s="98" t="s">
        <v>0</v>
      </c>
      <c r="E3505" s="98" t="s">
        <v>0</v>
      </c>
      <c r="F3505" s="98" t="s">
        <v>0</v>
      </c>
      <c r="G3505" s="13" t="s">
        <v>0</v>
      </c>
      <c r="H3505" s="2" t="s">
        <v>53</v>
      </c>
      <c r="I3505" s="13" t="s">
        <v>0</v>
      </c>
      <c r="J3505" s="13"/>
      <c r="K3505" s="13"/>
      <c r="L3505" s="13"/>
      <c r="M3505" s="13"/>
      <c r="N3505" s="13"/>
      <c r="O3505" s="13" t="e">
        <f t="shared" si="5634"/>
        <v>#VALUE!</v>
      </c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>
        <v>0</v>
      </c>
      <c r="AC3505" s="13" t="e">
        <v>#VALUE!</v>
      </c>
      <c r="AD3505" s="13" t="s">
        <v>0</v>
      </c>
      <c r="AE3505" s="13"/>
      <c r="AF3505" s="13"/>
      <c r="AG3505" s="13"/>
      <c r="AH3505" s="13"/>
      <c r="AI3505" s="13"/>
      <c r="AJ3505" s="13" t="e">
        <f t="shared" si="5635"/>
        <v>#VALUE!</v>
      </c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>
        <v>0</v>
      </c>
      <c r="AX3505" s="13" t="e">
        <v>#VALUE!</v>
      </c>
      <c r="AY3505" s="13" t="s">
        <v>0</v>
      </c>
      <c r="AZ3505" s="13"/>
      <c r="BA3505" s="13"/>
      <c r="BB3505" s="13"/>
      <c r="BC3505" s="13"/>
      <c r="BD3505" s="13"/>
      <c r="BE3505" s="13" t="e">
        <f t="shared" si="5636"/>
        <v>#VALUE!</v>
      </c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>
        <v>0</v>
      </c>
      <c r="BS3505" s="13" t="e">
        <v>#VALUE!</v>
      </c>
      <c r="BT3505" s="12"/>
    </row>
    <row r="3506" spans="1:72" ht="69.75" customHeight="1" thickBot="1" x14ac:dyDescent="0.3">
      <c r="A3506" s="132" t="s">
        <v>0</v>
      </c>
      <c r="B3506" s="132" t="s">
        <v>0</v>
      </c>
      <c r="C3506" s="132" t="s">
        <v>0</v>
      </c>
      <c r="D3506" s="135" t="s">
        <v>0</v>
      </c>
      <c r="E3506" s="135" t="s">
        <v>0</v>
      </c>
      <c r="F3506" s="135" t="s">
        <v>0</v>
      </c>
      <c r="G3506" s="138" t="s">
        <v>0</v>
      </c>
      <c r="H3506" s="5" t="s">
        <v>54</v>
      </c>
      <c r="I3506" s="89" t="s">
        <v>9</v>
      </c>
      <c r="J3506" s="89" t="s">
        <v>1606</v>
      </c>
      <c r="K3506" s="89" t="s">
        <v>1534</v>
      </c>
      <c r="L3506" s="89" t="s">
        <v>1592</v>
      </c>
      <c r="M3506" s="89" t="s">
        <v>1593</v>
      </c>
      <c r="N3506" s="89" t="s">
        <v>1594</v>
      </c>
      <c r="O3506" s="89" t="s">
        <v>1610</v>
      </c>
      <c r="P3506" s="89" t="s">
        <v>1607</v>
      </c>
      <c r="Q3506" s="89" t="s">
        <v>1595</v>
      </c>
      <c r="R3506" s="89" t="s">
        <v>1596</v>
      </c>
      <c r="S3506" s="89" t="s">
        <v>1597</v>
      </c>
      <c r="T3506" s="89" t="s">
        <v>1598</v>
      </c>
      <c r="U3506" s="89" t="s">
        <v>1599</v>
      </c>
      <c r="V3506" s="89" t="s">
        <v>1600</v>
      </c>
      <c r="W3506" s="89" t="s">
        <v>1608</v>
      </c>
      <c r="X3506" s="89" t="s">
        <v>1609</v>
      </c>
      <c r="Y3506" s="89" t="s">
        <v>1601</v>
      </c>
      <c r="Z3506" s="89" t="s">
        <v>1602</v>
      </c>
      <c r="AA3506" s="89" t="s">
        <v>1603</v>
      </c>
      <c r="AB3506" s="89" t="s">
        <v>1604</v>
      </c>
      <c r="AC3506" s="89" t="s">
        <v>1605</v>
      </c>
      <c r="AD3506" s="90" t="s">
        <v>10</v>
      </c>
      <c r="AE3506" s="90" t="s">
        <v>1606</v>
      </c>
      <c r="AF3506" s="90" t="s">
        <v>1534</v>
      </c>
      <c r="AG3506" s="90" t="s">
        <v>1592</v>
      </c>
      <c r="AH3506" s="90" t="s">
        <v>1593</v>
      </c>
      <c r="AI3506" s="90" t="s">
        <v>1594</v>
      </c>
      <c r="AJ3506" s="90" t="s">
        <v>1611</v>
      </c>
      <c r="AK3506" s="90" t="s">
        <v>1607</v>
      </c>
      <c r="AL3506" s="90" t="s">
        <v>1595</v>
      </c>
      <c r="AM3506" s="90" t="s">
        <v>1596</v>
      </c>
      <c r="AN3506" s="90" t="s">
        <v>1597</v>
      </c>
      <c r="AO3506" s="90" t="s">
        <v>1598</v>
      </c>
      <c r="AP3506" s="90" t="s">
        <v>1599</v>
      </c>
      <c r="AQ3506" s="90" t="s">
        <v>1600</v>
      </c>
      <c r="AR3506" s="90" t="s">
        <v>1608</v>
      </c>
      <c r="AS3506" s="90" t="s">
        <v>1609</v>
      </c>
      <c r="AT3506" s="90" t="s">
        <v>1601</v>
      </c>
      <c r="AU3506" s="90" t="s">
        <v>1602</v>
      </c>
      <c r="AV3506" s="90" t="s">
        <v>1603</v>
      </c>
      <c r="AW3506" s="90" t="s">
        <v>1604</v>
      </c>
      <c r="AX3506" s="90" t="s">
        <v>1605</v>
      </c>
      <c r="AY3506" s="91" t="s">
        <v>11</v>
      </c>
      <c r="AZ3506" s="91" t="s">
        <v>1606</v>
      </c>
      <c r="BA3506" s="91" t="s">
        <v>1534</v>
      </c>
      <c r="BB3506" s="91" t="s">
        <v>1592</v>
      </c>
      <c r="BC3506" s="91" t="s">
        <v>1593</v>
      </c>
      <c r="BD3506" s="91" t="s">
        <v>1594</v>
      </c>
      <c r="BE3506" s="91" t="s">
        <v>1612</v>
      </c>
      <c r="BF3506" s="91" t="s">
        <v>1607</v>
      </c>
      <c r="BG3506" s="91" t="s">
        <v>1595</v>
      </c>
      <c r="BH3506" s="91" t="s">
        <v>1596</v>
      </c>
      <c r="BI3506" s="91" t="s">
        <v>1597</v>
      </c>
      <c r="BJ3506" s="91" t="s">
        <v>1598</v>
      </c>
      <c r="BK3506" s="91" t="s">
        <v>1599</v>
      </c>
      <c r="BL3506" s="91" t="s">
        <v>1600</v>
      </c>
      <c r="BM3506" s="91" t="s">
        <v>1608</v>
      </c>
      <c r="BN3506" s="91" t="s">
        <v>1609</v>
      </c>
      <c r="BO3506" s="91" t="s">
        <v>1601</v>
      </c>
      <c r="BP3506" s="91" t="s">
        <v>1602</v>
      </c>
      <c r="BQ3506" s="91" t="s">
        <v>1603</v>
      </c>
      <c r="BR3506" s="91" t="s">
        <v>1604</v>
      </c>
      <c r="BS3506" s="91" t="s">
        <v>1605</v>
      </c>
      <c r="BT3506" s="5" t="s">
        <v>1671</v>
      </c>
    </row>
    <row r="3507" spans="1:72" x14ac:dyDescent="0.25">
      <c r="A3507" s="133"/>
      <c r="B3507" s="133"/>
      <c r="C3507" s="133"/>
      <c r="D3507" s="136"/>
      <c r="E3507" s="136"/>
      <c r="F3507" s="136"/>
      <c r="G3507" s="139"/>
      <c r="H3507" s="15" t="s">
        <v>0</v>
      </c>
      <c r="I3507" s="9">
        <v>1</v>
      </c>
      <c r="J3507" s="9">
        <v>2</v>
      </c>
      <c r="K3507" s="9">
        <v>3</v>
      </c>
      <c r="L3507" s="9">
        <v>4</v>
      </c>
      <c r="M3507" s="9">
        <v>5</v>
      </c>
      <c r="N3507" s="9">
        <v>6</v>
      </c>
      <c r="O3507" s="9">
        <v>7</v>
      </c>
      <c r="P3507" s="9">
        <v>8</v>
      </c>
      <c r="Q3507" s="9">
        <v>9</v>
      </c>
      <c r="R3507" s="9">
        <v>10</v>
      </c>
      <c r="S3507" s="9">
        <v>11</v>
      </c>
      <c r="T3507" s="9">
        <v>12</v>
      </c>
      <c r="U3507" s="9">
        <v>13</v>
      </c>
      <c r="V3507" s="9">
        <v>14</v>
      </c>
      <c r="W3507" s="9">
        <v>15</v>
      </c>
      <c r="X3507" s="9">
        <v>16</v>
      </c>
      <c r="Y3507" s="9">
        <v>17</v>
      </c>
      <c r="Z3507" s="9">
        <v>18</v>
      </c>
      <c r="AA3507" s="9">
        <v>19</v>
      </c>
      <c r="AB3507" s="9">
        <v>20</v>
      </c>
      <c r="AC3507" s="9">
        <v>21</v>
      </c>
      <c r="AD3507" s="9">
        <v>1</v>
      </c>
      <c r="AE3507" s="9">
        <v>2</v>
      </c>
      <c r="AF3507" s="9">
        <v>3</v>
      </c>
      <c r="AG3507" s="9">
        <v>4</v>
      </c>
      <c r="AH3507" s="9">
        <v>5</v>
      </c>
      <c r="AI3507" s="9">
        <v>6</v>
      </c>
      <c r="AJ3507" s="9">
        <v>7</v>
      </c>
      <c r="AK3507" s="9">
        <v>8</v>
      </c>
      <c r="AL3507" s="9">
        <v>9</v>
      </c>
      <c r="AM3507" s="9">
        <v>10</v>
      </c>
      <c r="AN3507" s="9">
        <v>11</v>
      </c>
      <c r="AO3507" s="9">
        <v>12</v>
      </c>
      <c r="AP3507" s="9">
        <v>13</v>
      </c>
      <c r="AQ3507" s="9">
        <v>14</v>
      </c>
      <c r="AR3507" s="9">
        <v>15</v>
      </c>
      <c r="AS3507" s="9">
        <v>16</v>
      </c>
      <c r="AT3507" s="9">
        <v>17</v>
      </c>
      <c r="AU3507" s="9">
        <v>18</v>
      </c>
      <c r="AV3507" s="9">
        <v>19</v>
      </c>
      <c r="AW3507" s="9">
        <v>20</v>
      </c>
      <c r="AX3507" s="9">
        <v>21</v>
      </c>
      <c r="AY3507" s="9">
        <v>1</v>
      </c>
      <c r="AZ3507" s="9">
        <v>2</v>
      </c>
      <c r="BA3507" s="9">
        <v>3</v>
      </c>
      <c r="BB3507" s="9">
        <v>4</v>
      </c>
      <c r="BC3507" s="9">
        <v>5</v>
      </c>
      <c r="BD3507" s="9">
        <v>6</v>
      </c>
      <c r="BE3507" s="9">
        <v>7</v>
      </c>
      <c r="BF3507" s="9">
        <v>8</v>
      </c>
      <c r="BG3507" s="9">
        <v>9</v>
      </c>
      <c r="BH3507" s="9">
        <v>10</v>
      </c>
      <c r="BI3507" s="9">
        <v>11</v>
      </c>
      <c r="BJ3507" s="9">
        <v>12</v>
      </c>
      <c r="BK3507" s="9">
        <v>13</v>
      </c>
      <c r="BL3507" s="9">
        <v>14</v>
      </c>
      <c r="BM3507" s="9">
        <v>15</v>
      </c>
      <c r="BN3507" s="9">
        <v>16</v>
      </c>
      <c r="BO3507" s="9">
        <v>17</v>
      </c>
      <c r="BP3507" s="9">
        <v>18</v>
      </c>
      <c r="BQ3507" s="9">
        <v>19</v>
      </c>
      <c r="BR3507" s="9">
        <v>20</v>
      </c>
      <c r="BS3507" s="9">
        <v>21</v>
      </c>
      <c r="BT3507" s="9">
        <v>9</v>
      </c>
    </row>
    <row r="3508" spans="1:72" x14ac:dyDescent="0.25">
      <c r="A3508" s="133"/>
      <c r="B3508" s="133"/>
      <c r="C3508" s="133"/>
      <c r="D3508" s="136"/>
      <c r="E3508" s="136"/>
      <c r="F3508" s="136"/>
      <c r="G3508" s="139"/>
      <c r="H3508" s="16" t="s">
        <v>1187</v>
      </c>
      <c r="I3508" s="17">
        <f t="shared" ref="I3508:AA3508" si="5640">SUM(I3504)</f>
        <v>59500</v>
      </c>
      <c r="J3508" s="17">
        <f t="shared" si="5640"/>
        <v>15961</v>
      </c>
      <c r="K3508" s="17">
        <f t="shared" si="5640"/>
        <v>0</v>
      </c>
      <c r="L3508" s="17">
        <f t="shared" si="5640"/>
        <v>0</v>
      </c>
      <c r="M3508" s="17">
        <f t="shared" si="5640"/>
        <v>0</v>
      </c>
      <c r="N3508" s="17">
        <f t="shared" si="5640"/>
        <v>0</v>
      </c>
      <c r="O3508" s="17">
        <f t="shared" ref="O3508" si="5641">SUM(O3504)</f>
        <v>75461</v>
      </c>
      <c r="P3508" s="17">
        <f t="shared" si="5640"/>
        <v>0</v>
      </c>
      <c r="Q3508" s="17">
        <f t="shared" si="5640"/>
        <v>140</v>
      </c>
      <c r="R3508" s="17">
        <f t="shared" si="5640"/>
        <v>16365</v>
      </c>
      <c r="S3508" s="17">
        <f t="shared" si="5640"/>
        <v>0</v>
      </c>
      <c r="T3508" s="17">
        <f t="shared" si="5640"/>
        <v>0</v>
      </c>
      <c r="U3508" s="17">
        <f t="shared" si="5640"/>
        <v>0</v>
      </c>
      <c r="V3508" s="17">
        <f t="shared" si="5640"/>
        <v>0</v>
      </c>
      <c r="W3508" s="17">
        <f t="shared" si="5640"/>
        <v>0</v>
      </c>
      <c r="X3508" s="17">
        <f t="shared" si="5640"/>
        <v>0</v>
      </c>
      <c r="Y3508" s="17">
        <f t="shared" si="5640"/>
        <v>0</v>
      </c>
      <c r="Z3508" s="17">
        <f t="shared" si="5640"/>
        <v>0</v>
      </c>
      <c r="AA3508" s="17">
        <f t="shared" si="5640"/>
        <v>0</v>
      </c>
      <c r="AB3508" s="17">
        <v>16505</v>
      </c>
      <c r="AC3508" s="17">
        <v>58956</v>
      </c>
      <c r="AD3508" s="17">
        <f>SUM(AD3504)</f>
        <v>5000</v>
      </c>
      <c r="AE3508" s="17">
        <f t="shared" ref="AE3508:AV3508" si="5642">SUM(AE3504)</f>
        <v>0</v>
      </c>
      <c r="AF3508" s="17">
        <f t="shared" si="5642"/>
        <v>0</v>
      </c>
      <c r="AG3508" s="17">
        <f t="shared" si="5642"/>
        <v>0</v>
      </c>
      <c r="AH3508" s="17">
        <f t="shared" si="5642"/>
        <v>0</v>
      </c>
      <c r="AI3508" s="17">
        <f t="shared" si="5642"/>
        <v>0</v>
      </c>
      <c r="AJ3508" s="17">
        <f t="shared" ref="AJ3508" si="5643">SUM(AJ3504)</f>
        <v>5000</v>
      </c>
      <c r="AK3508" s="17">
        <f t="shared" si="5642"/>
        <v>0</v>
      </c>
      <c r="AL3508" s="17">
        <f t="shared" si="5642"/>
        <v>0</v>
      </c>
      <c r="AM3508" s="17">
        <f t="shared" si="5642"/>
        <v>0</v>
      </c>
      <c r="AN3508" s="17">
        <f t="shared" si="5642"/>
        <v>0</v>
      </c>
      <c r="AO3508" s="17">
        <f t="shared" si="5642"/>
        <v>0</v>
      </c>
      <c r="AP3508" s="17">
        <f t="shared" si="5642"/>
        <v>0</v>
      </c>
      <c r="AQ3508" s="17">
        <f t="shared" si="5642"/>
        <v>0</v>
      </c>
      <c r="AR3508" s="17">
        <f t="shared" si="5642"/>
        <v>0</v>
      </c>
      <c r="AS3508" s="17">
        <f t="shared" si="5642"/>
        <v>0</v>
      </c>
      <c r="AT3508" s="17">
        <f t="shared" si="5642"/>
        <v>0</v>
      </c>
      <c r="AU3508" s="17">
        <f t="shared" si="5642"/>
        <v>0</v>
      </c>
      <c r="AV3508" s="17">
        <f t="shared" si="5642"/>
        <v>0</v>
      </c>
      <c r="AW3508" s="17">
        <v>0</v>
      </c>
      <c r="AX3508" s="17">
        <v>5000</v>
      </c>
      <c r="AY3508" s="17">
        <f t="shared" ref="AY3508:BQ3508" si="5644">SUM(AY3504)</f>
        <v>100000</v>
      </c>
      <c r="AZ3508" s="17">
        <f t="shared" si="5644"/>
        <v>130142</v>
      </c>
      <c r="BA3508" s="17">
        <f t="shared" si="5644"/>
        <v>0</v>
      </c>
      <c r="BB3508" s="17">
        <f t="shared" si="5644"/>
        <v>0</v>
      </c>
      <c r="BC3508" s="17">
        <f t="shared" si="5644"/>
        <v>0</v>
      </c>
      <c r="BD3508" s="17">
        <f t="shared" si="5644"/>
        <v>0</v>
      </c>
      <c r="BE3508" s="17">
        <f t="shared" ref="BE3508" si="5645">SUM(BE3504)</f>
        <v>230142</v>
      </c>
      <c r="BF3508" s="17">
        <f t="shared" si="5644"/>
        <v>0</v>
      </c>
      <c r="BG3508" s="17">
        <f t="shared" si="5644"/>
        <v>0</v>
      </c>
      <c r="BH3508" s="17">
        <f t="shared" si="5644"/>
        <v>130142</v>
      </c>
      <c r="BI3508" s="17">
        <f t="shared" si="5644"/>
        <v>0</v>
      </c>
      <c r="BJ3508" s="17">
        <f t="shared" si="5644"/>
        <v>0</v>
      </c>
      <c r="BK3508" s="17">
        <f t="shared" si="5644"/>
        <v>0</v>
      </c>
      <c r="BL3508" s="17">
        <f t="shared" si="5644"/>
        <v>0</v>
      </c>
      <c r="BM3508" s="17">
        <f t="shared" si="5644"/>
        <v>0</v>
      </c>
      <c r="BN3508" s="17">
        <f t="shared" si="5644"/>
        <v>0</v>
      </c>
      <c r="BO3508" s="17">
        <f t="shared" si="5644"/>
        <v>0</v>
      </c>
      <c r="BP3508" s="17">
        <f t="shared" si="5644"/>
        <v>0</v>
      </c>
      <c r="BQ3508" s="17">
        <f t="shared" si="5644"/>
        <v>0</v>
      </c>
      <c r="BR3508" s="17">
        <v>130142</v>
      </c>
      <c r="BS3508" s="17">
        <v>100000</v>
      </c>
      <c r="BT3508" s="17" t="e">
        <f>IF(#REF!=0,"-",#REF!/#REF!*100)</f>
        <v>#REF!</v>
      </c>
    </row>
    <row r="3509" spans="1:72" x14ac:dyDescent="0.25">
      <c r="A3509" s="133"/>
      <c r="B3509" s="133"/>
      <c r="C3509" s="133"/>
      <c r="D3509" s="136"/>
      <c r="E3509" s="136"/>
      <c r="F3509" s="136"/>
      <c r="G3509" s="139"/>
      <c r="H3509" s="18" t="s">
        <v>55</v>
      </c>
      <c r="I3509" s="17">
        <f>SUM(I3508)</f>
        <v>59500</v>
      </c>
      <c r="J3509" s="17">
        <f t="shared" ref="J3509:AA3509" si="5646">SUM(J3508)</f>
        <v>15961</v>
      </c>
      <c r="K3509" s="17">
        <f t="shared" si="5646"/>
        <v>0</v>
      </c>
      <c r="L3509" s="17">
        <f t="shared" si="5646"/>
        <v>0</v>
      </c>
      <c r="M3509" s="17">
        <f t="shared" si="5646"/>
        <v>0</v>
      </c>
      <c r="N3509" s="17">
        <f t="shared" si="5646"/>
        <v>0</v>
      </c>
      <c r="O3509" s="17">
        <f t="shared" ref="O3509" si="5647">SUM(O3508)</f>
        <v>75461</v>
      </c>
      <c r="P3509" s="17">
        <f t="shared" si="5646"/>
        <v>0</v>
      </c>
      <c r="Q3509" s="17">
        <f t="shared" si="5646"/>
        <v>140</v>
      </c>
      <c r="R3509" s="17">
        <f t="shared" si="5646"/>
        <v>16365</v>
      </c>
      <c r="S3509" s="17">
        <f t="shared" si="5646"/>
        <v>0</v>
      </c>
      <c r="T3509" s="17">
        <f t="shared" si="5646"/>
        <v>0</v>
      </c>
      <c r="U3509" s="17">
        <f t="shared" si="5646"/>
        <v>0</v>
      </c>
      <c r="V3509" s="17">
        <f t="shared" si="5646"/>
        <v>0</v>
      </c>
      <c r="W3509" s="17">
        <f t="shared" si="5646"/>
        <v>0</v>
      </c>
      <c r="X3509" s="17">
        <f t="shared" si="5646"/>
        <v>0</v>
      </c>
      <c r="Y3509" s="17">
        <f t="shared" si="5646"/>
        <v>0</v>
      </c>
      <c r="Z3509" s="17">
        <f t="shared" si="5646"/>
        <v>0</v>
      </c>
      <c r="AA3509" s="17">
        <f t="shared" si="5646"/>
        <v>0</v>
      </c>
      <c r="AB3509" s="17">
        <v>16505</v>
      </c>
      <c r="AC3509" s="17">
        <v>58956</v>
      </c>
      <c r="AD3509" s="17">
        <f t="shared" ref="AD3509:AV3509" si="5648">SUM(AD3508)</f>
        <v>5000</v>
      </c>
      <c r="AE3509" s="17">
        <f t="shared" si="5648"/>
        <v>0</v>
      </c>
      <c r="AF3509" s="17">
        <f t="shared" si="5648"/>
        <v>0</v>
      </c>
      <c r="AG3509" s="17">
        <f t="shared" si="5648"/>
        <v>0</v>
      </c>
      <c r="AH3509" s="17">
        <f t="shared" si="5648"/>
        <v>0</v>
      </c>
      <c r="AI3509" s="17">
        <f t="shared" si="5648"/>
        <v>0</v>
      </c>
      <c r="AJ3509" s="17">
        <f t="shared" ref="AJ3509" si="5649">SUM(AJ3508)</f>
        <v>5000</v>
      </c>
      <c r="AK3509" s="17">
        <f t="shared" si="5648"/>
        <v>0</v>
      </c>
      <c r="AL3509" s="17">
        <f t="shared" si="5648"/>
        <v>0</v>
      </c>
      <c r="AM3509" s="17">
        <f t="shared" si="5648"/>
        <v>0</v>
      </c>
      <c r="AN3509" s="17">
        <f t="shared" si="5648"/>
        <v>0</v>
      </c>
      <c r="AO3509" s="17">
        <f t="shared" si="5648"/>
        <v>0</v>
      </c>
      <c r="AP3509" s="17">
        <f t="shared" si="5648"/>
        <v>0</v>
      </c>
      <c r="AQ3509" s="17">
        <f t="shared" si="5648"/>
        <v>0</v>
      </c>
      <c r="AR3509" s="17">
        <f t="shared" si="5648"/>
        <v>0</v>
      </c>
      <c r="AS3509" s="17">
        <f t="shared" si="5648"/>
        <v>0</v>
      </c>
      <c r="AT3509" s="17">
        <f t="shared" si="5648"/>
        <v>0</v>
      </c>
      <c r="AU3509" s="17">
        <f t="shared" si="5648"/>
        <v>0</v>
      </c>
      <c r="AV3509" s="17">
        <f t="shared" si="5648"/>
        <v>0</v>
      </c>
      <c r="AW3509" s="17">
        <v>0</v>
      </c>
      <c r="AX3509" s="17">
        <v>5000</v>
      </c>
      <c r="AY3509" s="17">
        <f t="shared" ref="AY3509:BQ3509" si="5650">SUM(AY3508)</f>
        <v>100000</v>
      </c>
      <c r="AZ3509" s="17">
        <f t="shared" si="5650"/>
        <v>130142</v>
      </c>
      <c r="BA3509" s="17">
        <f t="shared" si="5650"/>
        <v>0</v>
      </c>
      <c r="BB3509" s="17">
        <f t="shared" si="5650"/>
        <v>0</v>
      </c>
      <c r="BC3509" s="17">
        <f t="shared" si="5650"/>
        <v>0</v>
      </c>
      <c r="BD3509" s="17">
        <f t="shared" si="5650"/>
        <v>0</v>
      </c>
      <c r="BE3509" s="17">
        <f t="shared" ref="BE3509" si="5651">SUM(BE3508)</f>
        <v>230142</v>
      </c>
      <c r="BF3509" s="17">
        <f t="shared" si="5650"/>
        <v>0</v>
      </c>
      <c r="BG3509" s="17">
        <f t="shared" si="5650"/>
        <v>0</v>
      </c>
      <c r="BH3509" s="17">
        <f t="shared" si="5650"/>
        <v>130142</v>
      </c>
      <c r="BI3509" s="17">
        <f t="shared" si="5650"/>
        <v>0</v>
      </c>
      <c r="BJ3509" s="17">
        <f t="shared" si="5650"/>
        <v>0</v>
      </c>
      <c r="BK3509" s="17">
        <f t="shared" si="5650"/>
        <v>0</v>
      </c>
      <c r="BL3509" s="17">
        <f t="shared" si="5650"/>
        <v>0</v>
      </c>
      <c r="BM3509" s="17">
        <f t="shared" si="5650"/>
        <v>0</v>
      </c>
      <c r="BN3509" s="17">
        <f t="shared" si="5650"/>
        <v>0</v>
      </c>
      <c r="BO3509" s="17">
        <f t="shared" si="5650"/>
        <v>0</v>
      </c>
      <c r="BP3509" s="17">
        <f t="shared" si="5650"/>
        <v>0</v>
      </c>
      <c r="BQ3509" s="17">
        <f t="shared" si="5650"/>
        <v>0</v>
      </c>
      <c r="BR3509" s="17">
        <v>130142</v>
      </c>
      <c r="BS3509" s="17">
        <v>100000</v>
      </c>
      <c r="BT3509" s="17" t="e">
        <f>IF(#REF!=0,"-",#REF!/#REF!*100)</f>
        <v>#REF!</v>
      </c>
    </row>
    <row r="3510" spans="1:72" x14ac:dyDescent="0.25">
      <c r="A3510" s="134"/>
      <c r="B3510" s="134"/>
      <c r="C3510" s="134"/>
      <c r="D3510" s="137"/>
      <c r="E3510" s="137"/>
      <c r="F3510" s="137"/>
      <c r="G3510" s="140"/>
      <c r="O3510">
        <f t="shared" si="5634"/>
        <v>0</v>
      </c>
      <c r="AB3510">
        <v>0</v>
      </c>
      <c r="AC3510">
        <v>0</v>
      </c>
      <c r="AJ3510">
        <f t="shared" si="5635"/>
        <v>0</v>
      </c>
      <c r="AW3510">
        <v>0</v>
      </c>
      <c r="AX3510">
        <v>0</v>
      </c>
      <c r="BE3510">
        <f t="shared" si="5636"/>
        <v>0</v>
      </c>
      <c r="BR3510">
        <v>0</v>
      </c>
      <c r="BS3510">
        <v>0</v>
      </c>
      <c r="BT3510" t="e">
        <f>IF(#REF!=0,"-",#REF!/#REF!*100)</f>
        <v>#REF!</v>
      </c>
    </row>
    <row r="3511" spans="1:72" ht="15.75" thickBot="1" x14ac:dyDescent="0.3">
      <c r="A3511" s="13" t="s">
        <v>0</v>
      </c>
      <c r="B3511" s="13" t="s">
        <v>0</v>
      </c>
      <c r="C3511" s="13" t="s">
        <v>0</v>
      </c>
      <c r="D3511" s="98" t="s">
        <v>0</v>
      </c>
      <c r="E3511" s="98" t="s">
        <v>0</v>
      </c>
      <c r="F3511" s="98" t="s">
        <v>0</v>
      </c>
      <c r="G3511" s="13" t="s">
        <v>0</v>
      </c>
      <c r="H3511" s="19" t="s">
        <v>0</v>
      </c>
      <c r="I3511" s="19" t="s">
        <v>0</v>
      </c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>
        <v>0</v>
      </c>
      <c r="AC3511" s="19">
        <v>0</v>
      </c>
      <c r="AD3511" s="19" t="s">
        <v>0</v>
      </c>
      <c r="AE3511" s="19"/>
      <c r="AF3511" s="19"/>
      <c r="AG3511" s="19"/>
      <c r="AH3511" s="19"/>
      <c r="AI3511" s="19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>
        <v>0</v>
      </c>
      <c r="AX3511" s="19">
        <v>0</v>
      </c>
      <c r="AY3511" s="19" t="s">
        <v>0</v>
      </c>
      <c r="AZ3511" s="19"/>
      <c r="BA3511" s="19"/>
      <c r="BB3511" s="19"/>
      <c r="BC3511" s="19"/>
      <c r="BD3511" s="19"/>
      <c r="BE3511" s="19"/>
      <c r="BF3511" s="19"/>
      <c r="BG3511" s="19"/>
      <c r="BH3511" s="19"/>
      <c r="BI3511" s="19"/>
      <c r="BJ3511" s="19"/>
      <c r="BK3511" s="19"/>
      <c r="BL3511" s="19"/>
      <c r="BM3511" s="19"/>
      <c r="BN3511" s="19"/>
      <c r="BO3511" s="19"/>
      <c r="BP3511" s="19"/>
      <c r="BQ3511" s="19"/>
      <c r="BR3511" s="19">
        <v>0</v>
      </c>
      <c r="BS3511" s="19">
        <v>0</v>
      </c>
      <c r="BT3511" s="19"/>
    </row>
    <row r="3512" spans="1:72" ht="69.75" customHeight="1" thickBot="1" x14ac:dyDescent="0.3">
      <c r="A3512" s="5" t="s">
        <v>2</v>
      </c>
      <c r="B3512" s="5" t="s">
        <v>3</v>
      </c>
      <c r="C3512" s="5" t="s">
        <v>4</v>
      </c>
      <c r="D3512" s="103" t="s">
        <v>0</v>
      </c>
      <c r="E3512" s="112" t="s">
        <v>5</v>
      </c>
      <c r="F3512" s="112" t="s">
        <v>6</v>
      </c>
      <c r="G3512" s="5" t="s">
        <v>7</v>
      </c>
      <c r="H3512" s="5" t="s">
        <v>8</v>
      </c>
      <c r="I3512" s="89" t="s">
        <v>9</v>
      </c>
      <c r="J3512" s="89" t="s">
        <v>1606</v>
      </c>
      <c r="K3512" s="89" t="s">
        <v>1534</v>
      </c>
      <c r="L3512" s="89" t="s">
        <v>1592</v>
      </c>
      <c r="M3512" s="89" t="s">
        <v>1593</v>
      </c>
      <c r="N3512" s="89" t="s">
        <v>1594</v>
      </c>
      <c r="O3512" s="89" t="s">
        <v>1610</v>
      </c>
      <c r="P3512" s="89" t="s">
        <v>1607</v>
      </c>
      <c r="Q3512" s="89" t="s">
        <v>1595</v>
      </c>
      <c r="R3512" s="89" t="s">
        <v>1596</v>
      </c>
      <c r="S3512" s="89" t="s">
        <v>1597</v>
      </c>
      <c r="T3512" s="89" t="s">
        <v>1598</v>
      </c>
      <c r="U3512" s="89" t="s">
        <v>1599</v>
      </c>
      <c r="V3512" s="89" t="s">
        <v>1600</v>
      </c>
      <c r="W3512" s="89" t="s">
        <v>1608</v>
      </c>
      <c r="X3512" s="89" t="s">
        <v>1609</v>
      </c>
      <c r="Y3512" s="89" t="s">
        <v>1601</v>
      </c>
      <c r="Z3512" s="89" t="s">
        <v>1602</v>
      </c>
      <c r="AA3512" s="89" t="s">
        <v>1603</v>
      </c>
      <c r="AB3512" s="89" t="s">
        <v>1604</v>
      </c>
      <c r="AC3512" s="89" t="s">
        <v>1605</v>
      </c>
      <c r="AD3512" s="90" t="s">
        <v>10</v>
      </c>
      <c r="AE3512" s="90" t="s">
        <v>1606</v>
      </c>
      <c r="AF3512" s="90" t="s">
        <v>1534</v>
      </c>
      <c r="AG3512" s="90" t="s">
        <v>1592</v>
      </c>
      <c r="AH3512" s="90" t="s">
        <v>1593</v>
      </c>
      <c r="AI3512" s="90" t="s">
        <v>1594</v>
      </c>
      <c r="AJ3512" s="90" t="s">
        <v>1611</v>
      </c>
      <c r="AK3512" s="90" t="s">
        <v>1607</v>
      </c>
      <c r="AL3512" s="90" t="s">
        <v>1595</v>
      </c>
      <c r="AM3512" s="90" t="s">
        <v>1596</v>
      </c>
      <c r="AN3512" s="90" t="s">
        <v>1597</v>
      </c>
      <c r="AO3512" s="90" t="s">
        <v>1598</v>
      </c>
      <c r="AP3512" s="90" t="s">
        <v>1599</v>
      </c>
      <c r="AQ3512" s="90" t="s">
        <v>1600</v>
      </c>
      <c r="AR3512" s="90" t="s">
        <v>1608</v>
      </c>
      <c r="AS3512" s="90" t="s">
        <v>1609</v>
      </c>
      <c r="AT3512" s="90" t="s">
        <v>1601</v>
      </c>
      <c r="AU3512" s="90" t="s">
        <v>1602</v>
      </c>
      <c r="AV3512" s="90" t="s">
        <v>1603</v>
      </c>
      <c r="AW3512" s="90" t="s">
        <v>1604</v>
      </c>
      <c r="AX3512" s="90" t="s">
        <v>1605</v>
      </c>
      <c r="AY3512" s="91" t="s">
        <v>11</v>
      </c>
      <c r="AZ3512" s="91" t="s">
        <v>1606</v>
      </c>
      <c r="BA3512" s="91" t="s">
        <v>1534</v>
      </c>
      <c r="BB3512" s="91" t="s">
        <v>1592</v>
      </c>
      <c r="BC3512" s="91" t="s">
        <v>1593</v>
      </c>
      <c r="BD3512" s="91" t="s">
        <v>1594</v>
      </c>
      <c r="BE3512" s="91" t="s">
        <v>1612</v>
      </c>
      <c r="BF3512" s="91" t="s">
        <v>1607</v>
      </c>
      <c r="BG3512" s="91" t="s">
        <v>1595</v>
      </c>
      <c r="BH3512" s="91" t="s">
        <v>1596</v>
      </c>
      <c r="BI3512" s="91" t="s">
        <v>1597</v>
      </c>
      <c r="BJ3512" s="91" t="s">
        <v>1598</v>
      </c>
      <c r="BK3512" s="91" t="s">
        <v>1599</v>
      </c>
      <c r="BL3512" s="91" t="s">
        <v>1600</v>
      </c>
      <c r="BM3512" s="91" t="s">
        <v>1608</v>
      </c>
      <c r="BN3512" s="91" t="s">
        <v>1609</v>
      </c>
      <c r="BO3512" s="91" t="s">
        <v>1601</v>
      </c>
      <c r="BP3512" s="91" t="s">
        <v>1602</v>
      </c>
      <c r="BQ3512" s="91" t="s">
        <v>1603</v>
      </c>
      <c r="BR3512" s="91" t="s">
        <v>1604</v>
      </c>
      <c r="BS3512" s="91" t="s">
        <v>1605</v>
      </c>
      <c r="BT3512" s="5" t="s">
        <v>1671</v>
      </c>
    </row>
    <row r="3513" spans="1:72" x14ac:dyDescent="0.25">
      <c r="A3513" s="6" t="s">
        <v>0</v>
      </c>
      <c r="B3513" s="6" t="s">
        <v>0</v>
      </c>
      <c r="C3513" s="6" t="s">
        <v>0</v>
      </c>
      <c r="D3513" s="104" t="s">
        <v>0</v>
      </c>
      <c r="E3513" s="104" t="s">
        <v>0</v>
      </c>
      <c r="F3513" s="121" t="s">
        <v>0</v>
      </c>
      <c r="G3513" s="7" t="s">
        <v>0</v>
      </c>
      <c r="H3513" s="8" t="s">
        <v>0</v>
      </c>
      <c r="I3513" s="9">
        <v>1</v>
      </c>
      <c r="J3513" s="9">
        <v>2</v>
      </c>
      <c r="K3513" s="9">
        <v>3</v>
      </c>
      <c r="L3513" s="9">
        <v>4</v>
      </c>
      <c r="M3513" s="9">
        <v>5</v>
      </c>
      <c r="N3513" s="9">
        <v>6</v>
      </c>
      <c r="O3513" s="9">
        <v>7</v>
      </c>
      <c r="P3513" s="9">
        <v>8</v>
      </c>
      <c r="Q3513" s="9">
        <v>9</v>
      </c>
      <c r="R3513" s="9">
        <v>10</v>
      </c>
      <c r="S3513" s="9">
        <v>11</v>
      </c>
      <c r="T3513" s="9">
        <v>12</v>
      </c>
      <c r="U3513" s="9">
        <v>13</v>
      </c>
      <c r="V3513" s="9">
        <v>14</v>
      </c>
      <c r="W3513" s="9">
        <v>15</v>
      </c>
      <c r="X3513" s="9">
        <v>16</v>
      </c>
      <c r="Y3513" s="9">
        <v>17</v>
      </c>
      <c r="Z3513" s="9">
        <v>18</v>
      </c>
      <c r="AA3513" s="9">
        <v>19</v>
      </c>
      <c r="AB3513" s="9">
        <v>20</v>
      </c>
      <c r="AC3513" s="9">
        <v>21</v>
      </c>
      <c r="AD3513" s="9">
        <v>1</v>
      </c>
      <c r="AE3513" s="9">
        <v>2</v>
      </c>
      <c r="AF3513" s="9">
        <v>3</v>
      </c>
      <c r="AG3513" s="9">
        <v>4</v>
      </c>
      <c r="AH3513" s="9">
        <v>5</v>
      </c>
      <c r="AI3513" s="9">
        <v>6</v>
      </c>
      <c r="AJ3513" s="9">
        <v>7</v>
      </c>
      <c r="AK3513" s="9">
        <v>8</v>
      </c>
      <c r="AL3513" s="9">
        <v>9</v>
      </c>
      <c r="AM3513" s="9">
        <v>10</v>
      </c>
      <c r="AN3513" s="9">
        <v>11</v>
      </c>
      <c r="AO3513" s="9">
        <v>12</v>
      </c>
      <c r="AP3513" s="9">
        <v>13</v>
      </c>
      <c r="AQ3513" s="9">
        <v>14</v>
      </c>
      <c r="AR3513" s="9">
        <v>15</v>
      </c>
      <c r="AS3513" s="9">
        <v>16</v>
      </c>
      <c r="AT3513" s="9">
        <v>17</v>
      </c>
      <c r="AU3513" s="9">
        <v>18</v>
      </c>
      <c r="AV3513" s="9">
        <v>19</v>
      </c>
      <c r="AW3513" s="9">
        <v>20</v>
      </c>
      <c r="AX3513" s="9">
        <v>21</v>
      </c>
      <c r="AY3513" s="9">
        <v>1</v>
      </c>
      <c r="AZ3513" s="9">
        <v>2</v>
      </c>
      <c r="BA3513" s="9">
        <v>3</v>
      </c>
      <c r="BB3513" s="9">
        <v>4</v>
      </c>
      <c r="BC3513" s="9">
        <v>5</v>
      </c>
      <c r="BD3513" s="9">
        <v>6</v>
      </c>
      <c r="BE3513" s="9">
        <v>7</v>
      </c>
      <c r="BF3513" s="9">
        <v>8</v>
      </c>
      <c r="BG3513" s="9">
        <v>9</v>
      </c>
      <c r="BH3513" s="9">
        <v>10</v>
      </c>
      <c r="BI3513" s="9">
        <v>11</v>
      </c>
      <c r="BJ3513" s="9">
        <v>12</v>
      </c>
      <c r="BK3513" s="9">
        <v>13</v>
      </c>
      <c r="BL3513" s="9">
        <v>14</v>
      </c>
      <c r="BM3513" s="9">
        <v>15</v>
      </c>
      <c r="BN3513" s="9">
        <v>16</v>
      </c>
      <c r="BO3513" s="9">
        <v>17</v>
      </c>
      <c r="BP3513" s="9">
        <v>18</v>
      </c>
      <c r="BQ3513" s="9">
        <v>19</v>
      </c>
      <c r="BR3513" s="9">
        <v>20</v>
      </c>
      <c r="BS3513" s="9">
        <v>21</v>
      </c>
      <c r="BT3513" s="9">
        <v>9</v>
      </c>
    </row>
    <row r="3514" spans="1:72" ht="22.5" x14ac:dyDescent="0.25">
      <c r="A3514" s="1" t="s">
        <v>1154</v>
      </c>
      <c r="B3514" s="1" t="s">
        <v>56</v>
      </c>
      <c r="C3514" s="4" t="s">
        <v>111</v>
      </c>
      <c r="D3514" s="102" t="s">
        <v>1247</v>
      </c>
      <c r="E3514" s="101" t="s">
        <v>0</v>
      </c>
      <c r="F3514" s="101" t="s">
        <v>0</v>
      </c>
      <c r="G3514" s="2" t="s">
        <v>0</v>
      </c>
      <c r="H3514" s="2" t="s">
        <v>1248</v>
      </c>
      <c r="I3514" s="3" t="s">
        <v>0</v>
      </c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>
        <v>0</v>
      </c>
      <c r="AC3514" s="3">
        <v>0</v>
      </c>
      <c r="AD3514" s="3" t="s">
        <v>0</v>
      </c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>
        <v>0</v>
      </c>
      <c r="AX3514" s="3">
        <v>0</v>
      </c>
      <c r="AY3514" s="3" t="s">
        <v>0</v>
      </c>
      <c r="AZ3514" s="3"/>
      <c r="BA3514" s="3"/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  <c r="BL3514" s="3"/>
      <c r="BM3514" s="3"/>
      <c r="BN3514" s="3"/>
      <c r="BO3514" s="3"/>
      <c r="BP3514" s="3"/>
      <c r="BQ3514" s="3"/>
      <c r="BR3514" s="3">
        <v>0</v>
      </c>
      <c r="BS3514" s="3">
        <v>0</v>
      </c>
      <c r="BT3514" s="3"/>
    </row>
    <row r="3515" spans="1:72" ht="33.75" x14ac:dyDescent="0.25">
      <c r="A3515" s="1" t="s">
        <v>0</v>
      </c>
      <c r="B3515" s="1" t="s">
        <v>0</v>
      </c>
      <c r="C3515" s="1" t="s">
        <v>0</v>
      </c>
      <c r="D3515" s="101" t="s">
        <v>0</v>
      </c>
      <c r="E3515" s="101" t="s">
        <v>0</v>
      </c>
      <c r="F3515" s="101" t="s">
        <v>0</v>
      </c>
      <c r="G3515" s="2" t="s">
        <v>0</v>
      </c>
      <c r="H3515" s="10" t="s">
        <v>13</v>
      </c>
      <c r="I3515" s="11">
        <f t="shared" ref="I3515:AA3515" si="5652">SUM(I3516,I3524,I3526)</f>
        <v>168000</v>
      </c>
      <c r="J3515" s="11">
        <f t="shared" si="5652"/>
        <v>474421</v>
      </c>
      <c r="K3515" s="11">
        <f t="shared" si="5652"/>
        <v>0</v>
      </c>
      <c r="L3515" s="11">
        <f t="shared" si="5652"/>
        <v>0</v>
      </c>
      <c r="M3515" s="11">
        <f t="shared" si="5652"/>
        <v>0</v>
      </c>
      <c r="N3515" s="11">
        <f t="shared" si="5652"/>
        <v>0</v>
      </c>
      <c r="O3515" s="11">
        <f t="shared" ref="O3515" si="5653">SUM(O3516,O3524,O3526)</f>
        <v>642421</v>
      </c>
      <c r="P3515" s="11">
        <f t="shared" si="5652"/>
        <v>21232</v>
      </c>
      <c r="Q3515" s="11">
        <f t="shared" si="5652"/>
        <v>808</v>
      </c>
      <c r="R3515" s="11">
        <f t="shared" si="5652"/>
        <v>487571</v>
      </c>
      <c r="S3515" s="11">
        <f t="shared" si="5652"/>
        <v>0</v>
      </c>
      <c r="T3515" s="11">
        <f t="shared" si="5652"/>
        <v>0</v>
      </c>
      <c r="U3515" s="11">
        <f t="shared" si="5652"/>
        <v>0</v>
      </c>
      <c r="V3515" s="11">
        <f t="shared" si="5652"/>
        <v>0</v>
      </c>
      <c r="W3515" s="11">
        <f t="shared" si="5652"/>
        <v>0</v>
      </c>
      <c r="X3515" s="11">
        <f t="shared" si="5652"/>
        <v>0</v>
      </c>
      <c r="Y3515" s="11">
        <f t="shared" si="5652"/>
        <v>0</v>
      </c>
      <c r="Z3515" s="11">
        <f t="shared" si="5652"/>
        <v>0</v>
      </c>
      <c r="AA3515" s="11">
        <f t="shared" si="5652"/>
        <v>0</v>
      </c>
      <c r="AB3515" s="11">
        <v>509611</v>
      </c>
      <c r="AC3515" s="11">
        <v>132810</v>
      </c>
      <c r="AD3515" s="11">
        <f t="shared" ref="AD3515:AV3515" si="5654">SUM(AD3516,AD3524,AD3526)</f>
        <v>0</v>
      </c>
      <c r="AE3515" s="11">
        <f t="shared" si="5654"/>
        <v>19500</v>
      </c>
      <c r="AF3515" s="11">
        <f t="shared" si="5654"/>
        <v>0</v>
      </c>
      <c r="AG3515" s="11">
        <f t="shared" si="5654"/>
        <v>0</v>
      </c>
      <c r="AH3515" s="11">
        <f t="shared" si="5654"/>
        <v>0</v>
      </c>
      <c r="AI3515" s="11">
        <f t="shared" si="5654"/>
        <v>0</v>
      </c>
      <c r="AJ3515" s="11">
        <f t="shared" ref="AJ3515" si="5655">SUM(AJ3516,AJ3524,AJ3526)</f>
        <v>19500</v>
      </c>
      <c r="AK3515" s="11">
        <f t="shared" si="5654"/>
        <v>0</v>
      </c>
      <c r="AL3515" s="11">
        <f t="shared" si="5654"/>
        <v>0</v>
      </c>
      <c r="AM3515" s="11">
        <f t="shared" si="5654"/>
        <v>19500</v>
      </c>
      <c r="AN3515" s="11">
        <f t="shared" si="5654"/>
        <v>0</v>
      </c>
      <c r="AO3515" s="11">
        <f t="shared" si="5654"/>
        <v>0</v>
      </c>
      <c r="AP3515" s="11">
        <f t="shared" si="5654"/>
        <v>0</v>
      </c>
      <c r="AQ3515" s="11">
        <f t="shared" si="5654"/>
        <v>0</v>
      </c>
      <c r="AR3515" s="11">
        <f t="shared" si="5654"/>
        <v>0</v>
      </c>
      <c r="AS3515" s="11">
        <f t="shared" si="5654"/>
        <v>0</v>
      </c>
      <c r="AT3515" s="11">
        <f t="shared" si="5654"/>
        <v>0</v>
      </c>
      <c r="AU3515" s="11">
        <f t="shared" si="5654"/>
        <v>0</v>
      </c>
      <c r="AV3515" s="11">
        <f t="shared" si="5654"/>
        <v>0</v>
      </c>
      <c r="AW3515" s="11">
        <v>19500</v>
      </c>
      <c r="AX3515" s="11">
        <v>0</v>
      </c>
      <c r="AY3515" s="11">
        <f t="shared" ref="AY3515:BQ3515" si="5656">SUM(AY3516,AY3524,AY3526)</f>
        <v>58150</v>
      </c>
      <c r="AZ3515" s="11">
        <f t="shared" si="5656"/>
        <v>291017</v>
      </c>
      <c r="BA3515" s="11">
        <f t="shared" si="5656"/>
        <v>0</v>
      </c>
      <c r="BB3515" s="11">
        <f t="shared" si="5656"/>
        <v>0</v>
      </c>
      <c r="BC3515" s="11">
        <f t="shared" si="5656"/>
        <v>0</v>
      </c>
      <c r="BD3515" s="11">
        <f t="shared" si="5656"/>
        <v>0</v>
      </c>
      <c r="BE3515" s="11">
        <f t="shared" ref="BE3515" si="5657">SUM(BE3516,BE3524,BE3526)</f>
        <v>349167</v>
      </c>
      <c r="BF3515" s="11">
        <f t="shared" si="5656"/>
        <v>0</v>
      </c>
      <c r="BG3515" s="11">
        <f t="shared" si="5656"/>
        <v>0</v>
      </c>
      <c r="BH3515" s="11">
        <f t="shared" si="5656"/>
        <v>291017</v>
      </c>
      <c r="BI3515" s="11">
        <f t="shared" si="5656"/>
        <v>0</v>
      </c>
      <c r="BJ3515" s="11">
        <f t="shared" si="5656"/>
        <v>0</v>
      </c>
      <c r="BK3515" s="11">
        <f t="shared" si="5656"/>
        <v>0</v>
      </c>
      <c r="BL3515" s="11">
        <f t="shared" si="5656"/>
        <v>0</v>
      </c>
      <c r="BM3515" s="11">
        <f t="shared" si="5656"/>
        <v>0</v>
      </c>
      <c r="BN3515" s="11">
        <f t="shared" si="5656"/>
        <v>0</v>
      </c>
      <c r="BO3515" s="11">
        <f t="shared" si="5656"/>
        <v>0</v>
      </c>
      <c r="BP3515" s="11">
        <f t="shared" si="5656"/>
        <v>0</v>
      </c>
      <c r="BQ3515" s="11">
        <f t="shared" si="5656"/>
        <v>0</v>
      </c>
      <c r="BR3515" s="11">
        <v>291017</v>
      </c>
      <c r="BS3515" s="11">
        <v>58150</v>
      </c>
      <c r="BT3515" s="11" t="e">
        <f>IF(#REF!=0,"-",#REF!/#REF!*100)</f>
        <v>#REF!</v>
      </c>
    </row>
    <row r="3516" spans="1:72" x14ac:dyDescent="0.25">
      <c r="A3516" s="4" t="s">
        <v>1154</v>
      </c>
      <c r="B3516" s="4" t="s">
        <v>56</v>
      </c>
      <c r="C3516" s="4" t="s">
        <v>111</v>
      </c>
      <c r="D3516" s="102" t="s">
        <v>1247</v>
      </c>
      <c r="E3516" s="101" t="s">
        <v>14</v>
      </c>
      <c r="F3516" s="101" t="s">
        <v>0</v>
      </c>
      <c r="G3516" s="2" t="s">
        <v>0</v>
      </c>
      <c r="H3516" s="2" t="s">
        <v>15</v>
      </c>
      <c r="I3516" s="12">
        <f t="shared" ref="I3516:AA3516" si="5658">SUM(I3517:I3518)</f>
        <v>80000</v>
      </c>
      <c r="J3516" s="12">
        <f t="shared" si="5658"/>
        <v>260022</v>
      </c>
      <c r="K3516" s="12">
        <f t="shared" si="5658"/>
        <v>0</v>
      </c>
      <c r="L3516" s="12">
        <f t="shared" si="5658"/>
        <v>0</v>
      </c>
      <c r="M3516" s="12">
        <f t="shared" si="5658"/>
        <v>0</v>
      </c>
      <c r="N3516" s="12">
        <f t="shared" si="5658"/>
        <v>0</v>
      </c>
      <c r="O3516" s="12">
        <f t="shared" ref="O3516" si="5659">SUM(O3517:O3518)</f>
        <v>340022</v>
      </c>
      <c r="P3516" s="12">
        <f t="shared" si="5658"/>
        <v>14255</v>
      </c>
      <c r="Q3516" s="12">
        <f t="shared" si="5658"/>
        <v>0</v>
      </c>
      <c r="R3516" s="12">
        <f t="shared" si="5658"/>
        <v>271022</v>
      </c>
      <c r="S3516" s="12">
        <f t="shared" si="5658"/>
        <v>0</v>
      </c>
      <c r="T3516" s="12">
        <f t="shared" si="5658"/>
        <v>0</v>
      </c>
      <c r="U3516" s="12">
        <f t="shared" si="5658"/>
        <v>0</v>
      </c>
      <c r="V3516" s="12">
        <f t="shared" si="5658"/>
        <v>0</v>
      </c>
      <c r="W3516" s="12">
        <f t="shared" si="5658"/>
        <v>0</v>
      </c>
      <c r="X3516" s="12">
        <f t="shared" si="5658"/>
        <v>0</v>
      </c>
      <c r="Y3516" s="12">
        <f t="shared" si="5658"/>
        <v>0</v>
      </c>
      <c r="Z3516" s="12">
        <f t="shared" si="5658"/>
        <v>0</v>
      </c>
      <c r="AA3516" s="12">
        <f t="shared" si="5658"/>
        <v>0</v>
      </c>
      <c r="AB3516" s="12">
        <v>285277</v>
      </c>
      <c r="AC3516" s="12">
        <v>54745</v>
      </c>
      <c r="AD3516" s="12">
        <f t="shared" ref="AD3516:AV3516" si="5660">SUM(AD3517:AD3518)</f>
        <v>0</v>
      </c>
      <c r="AE3516" s="12">
        <f t="shared" si="5660"/>
        <v>0</v>
      </c>
      <c r="AF3516" s="12">
        <f t="shared" si="5660"/>
        <v>0</v>
      </c>
      <c r="AG3516" s="12">
        <f t="shared" si="5660"/>
        <v>0</v>
      </c>
      <c r="AH3516" s="12">
        <f t="shared" si="5660"/>
        <v>0</v>
      </c>
      <c r="AI3516" s="12">
        <f t="shared" si="5660"/>
        <v>0</v>
      </c>
      <c r="AJ3516" s="12">
        <f t="shared" ref="AJ3516" si="5661">SUM(AJ3517:AJ3518)</f>
        <v>0</v>
      </c>
      <c r="AK3516" s="12">
        <f t="shared" si="5660"/>
        <v>0</v>
      </c>
      <c r="AL3516" s="12">
        <f t="shared" si="5660"/>
        <v>0</v>
      </c>
      <c r="AM3516" s="12">
        <f t="shared" si="5660"/>
        <v>0</v>
      </c>
      <c r="AN3516" s="12">
        <f t="shared" si="5660"/>
        <v>0</v>
      </c>
      <c r="AO3516" s="12">
        <f t="shared" si="5660"/>
        <v>0</v>
      </c>
      <c r="AP3516" s="12">
        <f t="shared" si="5660"/>
        <v>0</v>
      </c>
      <c r="AQ3516" s="12">
        <f t="shared" si="5660"/>
        <v>0</v>
      </c>
      <c r="AR3516" s="12">
        <f t="shared" si="5660"/>
        <v>0</v>
      </c>
      <c r="AS3516" s="12">
        <f t="shared" si="5660"/>
        <v>0</v>
      </c>
      <c r="AT3516" s="12">
        <f t="shared" si="5660"/>
        <v>0</v>
      </c>
      <c r="AU3516" s="12">
        <f t="shared" si="5660"/>
        <v>0</v>
      </c>
      <c r="AV3516" s="12">
        <f t="shared" si="5660"/>
        <v>0</v>
      </c>
      <c r="AW3516" s="12">
        <v>0</v>
      </c>
      <c r="AX3516" s="12">
        <v>0</v>
      </c>
      <c r="AY3516" s="12">
        <f t="shared" ref="AY3516:BQ3516" si="5662">SUM(AY3517:AY3518)</f>
        <v>30000</v>
      </c>
      <c r="AZ3516" s="12">
        <f t="shared" si="5662"/>
        <v>114072</v>
      </c>
      <c r="BA3516" s="12">
        <f t="shared" si="5662"/>
        <v>0</v>
      </c>
      <c r="BB3516" s="12">
        <f t="shared" si="5662"/>
        <v>0</v>
      </c>
      <c r="BC3516" s="12">
        <f t="shared" si="5662"/>
        <v>0</v>
      </c>
      <c r="BD3516" s="12">
        <f t="shared" si="5662"/>
        <v>0</v>
      </c>
      <c r="BE3516" s="12">
        <f t="shared" ref="BE3516" si="5663">SUM(BE3517:BE3518)</f>
        <v>144072</v>
      </c>
      <c r="BF3516" s="12">
        <f t="shared" si="5662"/>
        <v>0</v>
      </c>
      <c r="BG3516" s="12">
        <f t="shared" si="5662"/>
        <v>0</v>
      </c>
      <c r="BH3516" s="12">
        <f t="shared" si="5662"/>
        <v>114072</v>
      </c>
      <c r="BI3516" s="12">
        <f t="shared" si="5662"/>
        <v>0</v>
      </c>
      <c r="BJ3516" s="12">
        <f t="shared" si="5662"/>
        <v>0</v>
      </c>
      <c r="BK3516" s="12">
        <f t="shared" si="5662"/>
        <v>0</v>
      </c>
      <c r="BL3516" s="12">
        <f t="shared" si="5662"/>
        <v>0</v>
      </c>
      <c r="BM3516" s="12">
        <f t="shared" si="5662"/>
        <v>0</v>
      </c>
      <c r="BN3516" s="12">
        <f t="shared" si="5662"/>
        <v>0</v>
      </c>
      <c r="BO3516" s="12">
        <f t="shared" si="5662"/>
        <v>0</v>
      </c>
      <c r="BP3516" s="12">
        <f t="shared" si="5662"/>
        <v>0</v>
      </c>
      <c r="BQ3516" s="12">
        <f t="shared" si="5662"/>
        <v>0</v>
      </c>
      <c r="BR3516" s="12">
        <v>114072</v>
      </c>
      <c r="BS3516" s="12">
        <v>30000</v>
      </c>
      <c r="BT3516" s="12" t="e">
        <f>IF(#REF!=0,"-",#REF!/#REF!*100)</f>
        <v>#REF!</v>
      </c>
    </row>
    <row r="3517" spans="1:72" x14ac:dyDescent="0.25">
      <c r="A3517" s="4" t="s">
        <v>1154</v>
      </c>
      <c r="B3517" s="4" t="s">
        <v>56</v>
      </c>
      <c r="C3517" s="4" t="s">
        <v>111</v>
      </c>
      <c r="D3517" s="102" t="s">
        <v>1247</v>
      </c>
      <c r="E3517" s="113">
        <v>6111</v>
      </c>
      <c r="F3517" s="102"/>
      <c r="G3517" s="98" t="s">
        <v>1663</v>
      </c>
      <c r="H3517" s="13" t="s">
        <v>16</v>
      </c>
      <c r="I3517" s="14">
        <v>80000</v>
      </c>
      <c r="J3517" s="14">
        <v>240022</v>
      </c>
      <c r="K3517" s="14"/>
      <c r="L3517" s="14"/>
      <c r="M3517" s="14"/>
      <c r="N3517" s="14"/>
      <c r="O3517" s="14">
        <f t="shared" si="5634"/>
        <v>320022</v>
      </c>
      <c r="P3517" s="14">
        <f>8000+6255</f>
        <v>14255</v>
      </c>
      <c r="Q3517" s="14"/>
      <c r="R3517" s="14">
        <f>240022+11000</f>
        <v>251022</v>
      </c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>
        <v>265277</v>
      </c>
      <c r="AC3517" s="14">
        <v>54745</v>
      </c>
      <c r="AD3517" s="14">
        <v>0</v>
      </c>
      <c r="AE3517" s="14"/>
      <c r="AF3517" s="14"/>
      <c r="AG3517" s="14"/>
      <c r="AH3517" s="14"/>
      <c r="AI3517" s="14"/>
      <c r="AJ3517" s="14">
        <f t="shared" si="5635"/>
        <v>0</v>
      </c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>
        <v>0</v>
      </c>
      <c r="AX3517" s="14">
        <v>0</v>
      </c>
      <c r="AY3517" s="14">
        <v>30000</v>
      </c>
      <c r="AZ3517" s="14">
        <v>114072</v>
      </c>
      <c r="BA3517" s="14"/>
      <c r="BB3517" s="14"/>
      <c r="BC3517" s="14"/>
      <c r="BD3517" s="14"/>
      <c r="BE3517" s="14">
        <f t="shared" si="5636"/>
        <v>144072</v>
      </c>
      <c r="BF3517" s="14"/>
      <c r="BG3517" s="14"/>
      <c r="BH3517" s="14">
        <v>114072</v>
      </c>
      <c r="BI3517" s="14"/>
      <c r="BJ3517" s="14"/>
      <c r="BK3517" s="14"/>
      <c r="BL3517" s="14"/>
      <c r="BM3517" s="14"/>
      <c r="BN3517" s="14"/>
      <c r="BO3517" s="14"/>
      <c r="BP3517" s="14"/>
      <c r="BQ3517" s="14"/>
      <c r="BR3517" s="14">
        <v>114072</v>
      </c>
      <c r="BS3517" s="14">
        <v>30000</v>
      </c>
      <c r="BT3517" s="14" t="e">
        <f>IF(#REF!=0,"-",#REF!/#REF!*100)</f>
        <v>#REF!</v>
      </c>
    </row>
    <row r="3518" spans="1:72" x14ac:dyDescent="0.25">
      <c r="A3518" s="1" t="s">
        <v>1154</v>
      </c>
      <c r="B3518" s="1" t="s">
        <v>56</v>
      </c>
      <c r="C3518" s="1" t="s">
        <v>111</v>
      </c>
      <c r="D3518" s="105" t="s">
        <v>1247</v>
      </c>
      <c r="E3518" s="105" t="s">
        <v>18</v>
      </c>
      <c r="F3518" s="102" t="s">
        <v>0</v>
      </c>
      <c r="G3518" s="13" t="s">
        <v>0</v>
      </c>
      <c r="H3518" s="2" t="s">
        <v>19</v>
      </c>
      <c r="I3518" s="12">
        <f t="shared" ref="I3518:AA3518" si="5664">SUM(I3519:I3523)</f>
        <v>0</v>
      </c>
      <c r="J3518" s="12">
        <f t="shared" si="5664"/>
        <v>20000</v>
      </c>
      <c r="K3518" s="12">
        <f t="shared" si="5664"/>
        <v>0</v>
      </c>
      <c r="L3518" s="12">
        <f t="shared" si="5664"/>
        <v>0</v>
      </c>
      <c r="M3518" s="12">
        <f t="shared" si="5664"/>
        <v>0</v>
      </c>
      <c r="N3518" s="12">
        <f t="shared" si="5664"/>
        <v>0</v>
      </c>
      <c r="O3518" s="12">
        <f t="shared" si="5664"/>
        <v>20000</v>
      </c>
      <c r="P3518" s="12">
        <f t="shared" si="5664"/>
        <v>0</v>
      </c>
      <c r="Q3518" s="12">
        <f t="shared" si="5664"/>
        <v>0</v>
      </c>
      <c r="R3518" s="12">
        <f t="shared" si="5664"/>
        <v>20000</v>
      </c>
      <c r="S3518" s="12">
        <f t="shared" si="5664"/>
        <v>0</v>
      </c>
      <c r="T3518" s="12">
        <f t="shared" si="5664"/>
        <v>0</v>
      </c>
      <c r="U3518" s="12">
        <f t="shared" si="5664"/>
        <v>0</v>
      </c>
      <c r="V3518" s="12">
        <f t="shared" si="5664"/>
        <v>0</v>
      </c>
      <c r="W3518" s="12">
        <f t="shared" si="5664"/>
        <v>0</v>
      </c>
      <c r="X3518" s="12">
        <f t="shared" si="5664"/>
        <v>0</v>
      </c>
      <c r="Y3518" s="12">
        <f t="shared" si="5664"/>
        <v>0</v>
      </c>
      <c r="Z3518" s="12">
        <f t="shared" si="5664"/>
        <v>0</v>
      </c>
      <c r="AA3518" s="12">
        <f t="shared" si="5664"/>
        <v>0</v>
      </c>
      <c r="AB3518" s="12">
        <v>20000</v>
      </c>
      <c r="AC3518" s="12">
        <v>0</v>
      </c>
      <c r="AD3518" s="12">
        <f t="shared" ref="AD3518:AV3518" si="5665">SUM(AD3519:AD3523)</f>
        <v>0</v>
      </c>
      <c r="AE3518" s="12">
        <f t="shared" si="5665"/>
        <v>0</v>
      </c>
      <c r="AF3518" s="12">
        <f t="shared" si="5665"/>
        <v>0</v>
      </c>
      <c r="AG3518" s="12">
        <f t="shared" si="5665"/>
        <v>0</v>
      </c>
      <c r="AH3518" s="12">
        <f t="shared" si="5665"/>
        <v>0</v>
      </c>
      <c r="AI3518" s="12">
        <f t="shared" si="5665"/>
        <v>0</v>
      </c>
      <c r="AJ3518" s="12">
        <f t="shared" si="5665"/>
        <v>0</v>
      </c>
      <c r="AK3518" s="12">
        <f t="shared" si="5665"/>
        <v>0</v>
      </c>
      <c r="AL3518" s="12">
        <f t="shared" si="5665"/>
        <v>0</v>
      </c>
      <c r="AM3518" s="12">
        <f t="shared" si="5665"/>
        <v>0</v>
      </c>
      <c r="AN3518" s="12">
        <f t="shared" si="5665"/>
        <v>0</v>
      </c>
      <c r="AO3518" s="12">
        <f t="shared" si="5665"/>
        <v>0</v>
      </c>
      <c r="AP3518" s="12">
        <f t="shared" si="5665"/>
        <v>0</v>
      </c>
      <c r="AQ3518" s="12">
        <f t="shared" si="5665"/>
        <v>0</v>
      </c>
      <c r="AR3518" s="12">
        <f t="shared" si="5665"/>
        <v>0</v>
      </c>
      <c r="AS3518" s="12">
        <f t="shared" si="5665"/>
        <v>0</v>
      </c>
      <c r="AT3518" s="12">
        <f t="shared" si="5665"/>
        <v>0</v>
      </c>
      <c r="AU3518" s="12">
        <f t="shared" si="5665"/>
        <v>0</v>
      </c>
      <c r="AV3518" s="12">
        <f t="shared" si="5665"/>
        <v>0</v>
      </c>
      <c r="AW3518" s="12">
        <v>0</v>
      </c>
      <c r="AX3518" s="12">
        <v>0</v>
      </c>
      <c r="AY3518" s="12">
        <f t="shared" ref="AY3518:BQ3518" si="5666">SUM(AY3519:AY3523)</f>
        <v>0</v>
      </c>
      <c r="AZ3518" s="12">
        <f t="shared" si="5666"/>
        <v>0</v>
      </c>
      <c r="BA3518" s="12">
        <f t="shared" si="5666"/>
        <v>0</v>
      </c>
      <c r="BB3518" s="12">
        <f t="shared" si="5666"/>
        <v>0</v>
      </c>
      <c r="BC3518" s="12">
        <f t="shared" si="5666"/>
        <v>0</v>
      </c>
      <c r="BD3518" s="12">
        <f t="shared" si="5666"/>
        <v>0</v>
      </c>
      <c r="BE3518" s="12">
        <f t="shared" si="5666"/>
        <v>0</v>
      </c>
      <c r="BF3518" s="12">
        <f t="shared" si="5666"/>
        <v>0</v>
      </c>
      <c r="BG3518" s="12">
        <f t="shared" si="5666"/>
        <v>0</v>
      </c>
      <c r="BH3518" s="12">
        <f t="shared" si="5666"/>
        <v>0</v>
      </c>
      <c r="BI3518" s="12">
        <f t="shared" si="5666"/>
        <v>0</v>
      </c>
      <c r="BJ3518" s="12">
        <f t="shared" si="5666"/>
        <v>0</v>
      </c>
      <c r="BK3518" s="12">
        <f t="shared" si="5666"/>
        <v>0</v>
      </c>
      <c r="BL3518" s="12">
        <f t="shared" si="5666"/>
        <v>0</v>
      </c>
      <c r="BM3518" s="12">
        <f t="shared" si="5666"/>
        <v>0</v>
      </c>
      <c r="BN3518" s="12">
        <f t="shared" si="5666"/>
        <v>0</v>
      </c>
      <c r="BO3518" s="12">
        <f t="shared" si="5666"/>
        <v>0</v>
      </c>
      <c r="BP3518" s="12">
        <f t="shared" si="5666"/>
        <v>0</v>
      </c>
      <c r="BQ3518" s="12">
        <f t="shared" si="5666"/>
        <v>0</v>
      </c>
      <c r="BR3518" s="12">
        <v>0</v>
      </c>
      <c r="BS3518" s="12">
        <v>0</v>
      </c>
      <c r="BT3518" s="12" t="e">
        <f>IF(#REF!=0,"-",#REF!/#REF!*100)</f>
        <v>#REF!</v>
      </c>
    </row>
    <row r="3519" spans="1:72" ht="22.5" x14ac:dyDescent="0.25">
      <c r="A3519" s="4" t="s">
        <v>1154</v>
      </c>
      <c r="B3519" s="4" t="s">
        <v>56</v>
      </c>
      <c r="C3519" s="4" t="s">
        <v>111</v>
      </c>
      <c r="D3519" s="102" t="s">
        <v>1247</v>
      </c>
      <c r="E3519" s="113">
        <v>6112</v>
      </c>
      <c r="F3519" s="102" t="s">
        <v>1249</v>
      </c>
      <c r="G3519" s="98" t="s">
        <v>1663</v>
      </c>
      <c r="H3519" s="13" t="s">
        <v>57</v>
      </c>
      <c r="I3519" s="14">
        <v>0</v>
      </c>
      <c r="J3519" s="14"/>
      <c r="K3519" s="14"/>
      <c r="L3519" s="14"/>
      <c r="M3519" s="14"/>
      <c r="N3519" s="14"/>
      <c r="O3519" s="14">
        <f t="shared" si="5634"/>
        <v>0</v>
      </c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>
        <v>0</v>
      </c>
      <c r="AC3519" s="14">
        <v>0</v>
      </c>
      <c r="AD3519" s="14">
        <v>0</v>
      </c>
      <c r="AE3519" s="14"/>
      <c r="AF3519" s="14"/>
      <c r="AG3519" s="14"/>
      <c r="AH3519" s="14"/>
      <c r="AI3519" s="14"/>
      <c r="AJ3519" s="14">
        <f t="shared" si="5635"/>
        <v>0</v>
      </c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4"/>
      <c r="AW3519" s="14">
        <v>0</v>
      </c>
      <c r="AX3519" s="14">
        <v>0</v>
      </c>
      <c r="AY3519" s="14">
        <v>0</v>
      </c>
      <c r="AZ3519" s="14"/>
      <c r="BA3519" s="14"/>
      <c r="BB3519" s="14"/>
      <c r="BC3519" s="14"/>
      <c r="BD3519" s="14"/>
      <c r="BE3519" s="14">
        <f t="shared" si="5636"/>
        <v>0</v>
      </c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4"/>
      <c r="BR3519" s="14">
        <v>0</v>
      </c>
      <c r="BS3519" s="14">
        <v>0</v>
      </c>
      <c r="BT3519" s="14" t="e">
        <f>IF(#REF!=0,"-",#REF!/#REF!*100)</f>
        <v>#REF!</v>
      </c>
    </row>
    <row r="3520" spans="1:72" x14ac:dyDescent="0.25">
      <c r="A3520" s="4" t="s">
        <v>1154</v>
      </c>
      <c r="B3520" s="4" t="s">
        <v>56</v>
      </c>
      <c r="C3520" s="4" t="s">
        <v>111</v>
      </c>
      <c r="D3520" s="102" t="s">
        <v>1247</v>
      </c>
      <c r="E3520" s="113">
        <v>6112</v>
      </c>
      <c r="F3520" s="102" t="s">
        <v>1250</v>
      </c>
      <c r="G3520" s="98" t="s">
        <v>1663</v>
      </c>
      <c r="H3520" s="13" t="s">
        <v>22</v>
      </c>
      <c r="I3520" s="14">
        <v>0</v>
      </c>
      <c r="J3520" s="14"/>
      <c r="K3520" s="14"/>
      <c r="L3520" s="14"/>
      <c r="M3520" s="14"/>
      <c r="N3520" s="14"/>
      <c r="O3520" s="14">
        <f t="shared" si="5634"/>
        <v>0</v>
      </c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>
        <v>0</v>
      </c>
      <c r="AC3520" s="14">
        <v>0</v>
      </c>
      <c r="AD3520" s="14">
        <v>0</v>
      </c>
      <c r="AE3520" s="14"/>
      <c r="AF3520" s="14"/>
      <c r="AG3520" s="14"/>
      <c r="AH3520" s="14"/>
      <c r="AI3520" s="14"/>
      <c r="AJ3520" s="14">
        <f t="shared" si="5635"/>
        <v>0</v>
      </c>
      <c r="AK3520" s="14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14"/>
      <c r="AV3520" s="14"/>
      <c r="AW3520" s="14">
        <v>0</v>
      </c>
      <c r="AX3520" s="14">
        <v>0</v>
      </c>
      <c r="AY3520" s="14">
        <v>0</v>
      </c>
      <c r="AZ3520" s="14"/>
      <c r="BA3520" s="14"/>
      <c r="BB3520" s="14"/>
      <c r="BC3520" s="14"/>
      <c r="BD3520" s="14"/>
      <c r="BE3520" s="14">
        <f t="shared" si="5636"/>
        <v>0</v>
      </c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Q3520" s="14"/>
      <c r="BR3520" s="14">
        <v>0</v>
      </c>
      <c r="BS3520" s="14">
        <v>0</v>
      </c>
      <c r="BT3520" s="14" t="e">
        <f>IF(#REF!=0,"-",#REF!/#REF!*100)</f>
        <v>#REF!</v>
      </c>
    </row>
    <row r="3521" spans="1:72" x14ac:dyDescent="0.25">
      <c r="A3521" s="4" t="s">
        <v>1154</v>
      </c>
      <c r="B3521" s="4" t="s">
        <v>56</v>
      </c>
      <c r="C3521" s="4" t="s">
        <v>111</v>
      </c>
      <c r="D3521" s="102" t="s">
        <v>1247</v>
      </c>
      <c r="E3521" s="113">
        <v>6112</v>
      </c>
      <c r="F3521" s="102" t="s">
        <v>1251</v>
      </c>
      <c r="G3521" s="98" t="s">
        <v>1663</v>
      </c>
      <c r="H3521" s="13" t="s">
        <v>23</v>
      </c>
      <c r="I3521" s="14">
        <v>0</v>
      </c>
      <c r="J3521" s="14"/>
      <c r="K3521" s="14"/>
      <c r="L3521" s="14"/>
      <c r="M3521" s="14"/>
      <c r="N3521" s="14"/>
      <c r="O3521" s="14">
        <f t="shared" si="5634"/>
        <v>0</v>
      </c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>
        <v>0</v>
      </c>
      <c r="AC3521" s="14">
        <v>0</v>
      </c>
      <c r="AD3521" s="14">
        <v>0</v>
      </c>
      <c r="AE3521" s="14"/>
      <c r="AF3521" s="14"/>
      <c r="AG3521" s="14"/>
      <c r="AH3521" s="14"/>
      <c r="AI3521" s="14"/>
      <c r="AJ3521" s="14">
        <f t="shared" si="5635"/>
        <v>0</v>
      </c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4"/>
      <c r="AW3521" s="14">
        <v>0</v>
      </c>
      <c r="AX3521" s="14">
        <v>0</v>
      </c>
      <c r="AY3521" s="14">
        <v>0</v>
      </c>
      <c r="AZ3521" s="14"/>
      <c r="BA3521" s="14"/>
      <c r="BB3521" s="14"/>
      <c r="BC3521" s="14"/>
      <c r="BD3521" s="14"/>
      <c r="BE3521" s="14">
        <f t="shared" si="5636"/>
        <v>0</v>
      </c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Q3521" s="14"/>
      <c r="BR3521" s="14">
        <v>0</v>
      </c>
      <c r="BS3521" s="14">
        <v>0</v>
      </c>
      <c r="BT3521" s="14" t="e">
        <f>IF(#REF!=0,"-",#REF!/#REF!*100)</f>
        <v>#REF!</v>
      </c>
    </row>
    <row r="3522" spans="1:72" x14ac:dyDescent="0.25">
      <c r="A3522" s="4" t="s">
        <v>1154</v>
      </c>
      <c r="B3522" s="4" t="s">
        <v>56</v>
      </c>
      <c r="C3522" s="4" t="s">
        <v>111</v>
      </c>
      <c r="D3522" s="102" t="s">
        <v>1247</v>
      </c>
      <c r="E3522" s="113">
        <v>6112</v>
      </c>
      <c r="F3522" s="102" t="s">
        <v>1252</v>
      </c>
      <c r="G3522" s="98" t="s">
        <v>1663</v>
      </c>
      <c r="H3522" s="13" t="s">
        <v>21</v>
      </c>
      <c r="I3522" s="14">
        <v>0</v>
      </c>
      <c r="J3522" s="14"/>
      <c r="K3522" s="14"/>
      <c r="L3522" s="14"/>
      <c r="M3522" s="14"/>
      <c r="N3522" s="14"/>
      <c r="O3522" s="14">
        <f t="shared" si="5634"/>
        <v>0</v>
      </c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>
        <v>0</v>
      </c>
      <c r="AC3522" s="14">
        <v>0</v>
      </c>
      <c r="AD3522" s="14">
        <v>0</v>
      </c>
      <c r="AE3522" s="14"/>
      <c r="AF3522" s="14"/>
      <c r="AG3522" s="14"/>
      <c r="AH3522" s="14"/>
      <c r="AI3522" s="14"/>
      <c r="AJ3522" s="14">
        <f t="shared" si="5635"/>
        <v>0</v>
      </c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>
        <v>0</v>
      </c>
      <c r="AX3522" s="14">
        <v>0</v>
      </c>
      <c r="AY3522" s="14">
        <v>0</v>
      </c>
      <c r="AZ3522" s="14"/>
      <c r="BA3522" s="14"/>
      <c r="BB3522" s="14"/>
      <c r="BC3522" s="14"/>
      <c r="BD3522" s="14"/>
      <c r="BE3522" s="14">
        <f t="shared" si="5636"/>
        <v>0</v>
      </c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Q3522" s="14"/>
      <c r="BR3522" s="14">
        <v>0</v>
      </c>
      <c r="BS3522" s="14">
        <v>0</v>
      </c>
      <c r="BT3522" s="14" t="e">
        <f>IF(#REF!=0,"-",#REF!/#REF!*100)</f>
        <v>#REF!</v>
      </c>
    </row>
    <row r="3523" spans="1:72" x14ac:dyDescent="0.25">
      <c r="A3523" s="4" t="s">
        <v>1154</v>
      </c>
      <c r="B3523" s="4" t="s">
        <v>56</v>
      </c>
      <c r="C3523" s="4" t="s">
        <v>111</v>
      </c>
      <c r="D3523" s="102" t="s">
        <v>1247</v>
      </c>
      <c r="E3523" s="113">
        <v>6112</v>
      </c>
      <c r="F3523" s="102" t="s">
        <v>1253</v>
      </c>
      <c r="G3523" s="98" t="s">
        <v>1663</v>
      </c>
      <c r="H3523" s="13" t="s">
        <v>24</v>
      </c>
      <c r="I3523" s="14">
        <v>0</v>
      </c>
      <c r="J3523" s="14">
        <v>20000</v>
      </c>
      <c r="K3523" s="14"/>
      <c r="L3523" s="14"/>
      <c r="M3523" s="14"/>
      <c r="N3523" s="14"/>
      <c r="O3523" s="14">
        <f t="shared" si="5634"/>
        <v>20000</v>
      </c>
      <c r="P3523" s="14"/>
      <c r="Q3523" s="14"/>
      <c r="R3523" s="14">
        <v>20000</v>
      </c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>
        <v>20000</v>
      </c>
      <c r="AC3523" s="14">
        <v>0</v>
      </c>
      <c r="AD3523" s="14">
        <v>0</v>
      </c>
      <c r="AE3523" s="14"/>
      <c r="AF3523" s="14"/>
      <c r="AG3523" s="14"/>
      <c r="AH3523" s="14"/>
      <c r="AI3523" s="14"/>
      <c r="AJ3523" s="14">
        <f t="shared" si="5635"/>
        <v>0</v>
      </c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4"/>
      <c r="AW3523" s="14">
        <v>0</v>
      </c>
      <c r="AX3523" s="14">
        <v>0</v>
      </c>
      <c r="AY3523" s="14">
        <v>0</v>
      </c>
      <c r="AZ3523" s="14"/>
      <c r="BA3523" s="14"/>
      <c r="BB3523" s="14"/>
      <c r="BC3523" s="14"/>
      <c r="BD3523" s="14"/>
      <c r="BE3523" s="14">
        <f t="shared" si="5636"/>
        <v>0</v>
      </c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Q3523" s="14"/>
      <c r="BR3523" s="14">
        <v>0</v>
      </c>
      <c r="BS3523" s="14">
        <v>0</v>
      </c>
      <c r="BT3523" s="14" t="e">
        <f>IF(#REF!=0,"-",#REF!/#REF!*100)</f>
        <v>#REF!</v>
      </c>
    </row>
    <row r="3524" spans="1:72" ht="22.5" x14ac:dyDescent="0.25">
      <c r="A3524" s="4" t="s">
        <v>1154</v>
      </c>
      <c r="B3524" s="4" t="s">
        <v>56</v>
      </c>
      <c r="C3524" s="4" t="s">
        <v>111</v>
      </c>
      <c r="D3524" s="102" t="s">
        <v>1247</v>
      </c>
      <c r="E3524" s="101" t="s">
        <v>25</v>
      </c>
      <c r="F3524" s="101" t="s">
        <v>0</v>
      </c>
      <c r="G3524" s="2" t="s">
        <v>0</v>
      </c>
      <c r="H3524" s="2" t="s">
        <v>26</v>
      </c>
      <c r="I3524" s="12">
        <f t="shared" ref="I3524:AA3524" si="5667">SUM(I3525)</f>
        <v>8500</v>
      </c>
      <c r="J3524" s="12">
        <f t="shared" si="5667"/>
        <v>26864</v>
      </c>
      <c r="K3524" s="12">
        <f t="shared" si="5667"/>
        <v>0</v>
      </c>
      <c r="L3524" s="12">
        <f t="shared" si="5667"/>
        <v>0</v>
      </c>
      <c r="M3524" s="12">
        <f t="shared" si="5667"/>
        <v>0</v>
      </c>
      <c r="N3524" s="12">
        <f t="shared" si="5667"/>
        <v>0</v>
      </c>
      <c r="O3524" s="12">
        <f t="shared" si="5667"/>
        <v>35364</v>
      </c>
      <c r="P3524" s="12">
        <f t="shared" si="5667"/>
        <v>1657</v>
      </c>
      <c r="Q3524" s="12">
        <f t="shared" si="5667"/>
        <v>808</v>
      </c>
      <c r="R3524" s="12">
        <f t="shared" si="5667"/>
        <v>27914</v>
      </c>
      <c r="S3524" s="12">
        <f t="shared" si="5667"/>
        <v>0</v>
      </c>
      <c r="T3524" s="12">
        <f t="shared" si="5667"/>
        <v>0</v>
      </c>
      <c r="U3524" s="12">
        <f t="shared" si="5667"/>
        <v>0</v>
      </c>
      <c r="V3524" s="12">
        <f t="shared" si="5667"/>
        <v>0</v>
      </c>
      <c r="W3524" s="12">
        <f t="shared" si="5667"/>
        <v>0</v>
      </c>
      <c r="X3524" s="12">
        <f t="shared" si="5667"/>
        <v>0</v>
      </c>
      <c r="Y3524" s="12">
        <f t="shared" si="5667"/>
        <v>0</v>
      </c>
      <c r="Z3524" s="12">
        <f t="shared" si="5667"/>
        <v>0</v>
      </c>
      <c r="AA3524" s="12">
        <f t="shared" si="5667"/>
        <v>0</v>
      </c>
      <c r="AB3524" s="12">
        <v>30379</v>
      </c>
      <c r="AC3524" s="12">
        <v>4985</v>
      </c>
      <c r="AD3524" s="12">
        <f t="shared" ref="AD3524:AV3524" si="5668">SUM(AD3525)</f>
        <v>0</v>
      </c>
      <c r="AE3524" s="12">
        <f t="shared" si="5668"/>
        <v>0</v>
      </c>
      <c r="AF3524" s="12">
        <f t="shared" si="5668"/>
        <v>0</v>
      </c>
      <c r="AG3524" s="12">
        <f t="shared" si="5668"/>
        <v>0</v>
      </c>
      <c r="AH3524" s="12">
        <f t="shared" si="5668"/>
        <v>0</v>
      </c>
      <c r="AI3524" s="12">
        <f t="shared" si="5668"/>
        <v>0</v>
      </c>
      <c r="AJ3524" s="12">
        <f t="shared" si="5668"/>
        <v>0</v>
      </c>
      <c r="AK3524" s="12">
        <f t="shared" si="5668"/>
        <v>0</v>
      </c>
      <c r="AL3524" s="12">
        <f t="shared" si="5668"/>
        <v>0</v>
      </c>
      <c r="AM3524" s="12">
        <f t="shared" si="5668"/>
        <v>0</v>
      </c>
      <c r="AN3524" s="12">
        <f t="shared" si="5668"/>
        <v>0</v>
      </c>
      <c r="AO3524" s="12">
        <f t="shared" si="5668"/>
        <v>0</v>
      </c>
      <c r="AP3524" s="12">
        <f t="shared" si="5668"/>
        <v>0</v>
      </c>
      <c r="AQ3524" s="12">
        <f t="shared" si="5668"/>
        <v>0</v>
      </c>
      <c r="AR3524" s="12">
        <f t="shared" si="5668"/>
        <v>0</v>
      </c>
      <c r="AS3524" s="12">
        <f t="shared" si="5668"/>
        <v>0</v>
      </c>
      <c r="AT3524" s="12">
        <f t="shared" si="5668"/>
        <v>0</v>
      </c>
      <c r="AU3524" s="12">
        <f t="shared" si="5668"/>
        <v>0</v>
      </c>
      <c r="AV3524" s="12">
        <f t="shared" si="5668"/>
        <v>0</v>
      </c>
      <c r="AW3524" s="12">
        <v>0</v>
      </c>
      <c r="AX3524" s="12">
        <v>0</v>
      </c>
      <c r="AY3524" s="12">
        <f t="shared" ref="AY3524:BQ3524" si="5669">SUM(AY3525)</f>
        <v>3150</v>
      </c>
      <c r="AZ3524" s="12">
        <f t="shared" si="5669"/>
        <v>10843</v>
      </c>
      <c r="BA3524" s="12">
        <f t="shared" si="5669"/>
        <v>0</v>
      </c>
      <c r="BB3524" s="12">
        <f t="shared" si="5669"/>
        <v>0</v>
      </c>
      <c r="BC3524" s="12">
        <f t="shared" si="5669"/>
        <v>0</v>
      </c>
      <c r="BD3524" s="12">
        <f t="shared" si="5669"/>
        <v>0</v>
      </c>
      <c r="BE3524" s="12">
        <f t="shared" si="5669"/>
        <v>13993</v>
      </c>
      <c r="BF3524" s="12">
        <f t="shared" si="5669"/>
        <v>0</v>
      </c>
      <c r="BG3524" s="12">
        <f t="shared" si="5669"/>
        <v>0</v>
      </c>
      <c r="BH3524" s="12">
        <f t="shared" si="5669"/>
        <v>10843</v>
      </c>
      <c r="BI3524" s="12">
        <f t="shared" si="5669"/>
        <v>0</v>
      </c>
      <c r="BJ3524" s="12">
        <f t="shared" si="5669"/>
        <v>0</v>
      </c>
      <c r="BK3524" s="12">
        <f t="shared" si="5669"/>
        <v>0</v>
      </c>
      <c r="BL3524" s="12">
        <f t="shared" si="5669"/>
        <v>0</v>
      </c>
      <c r="BM3524" s="12">
        <f t="shared" si="5669"/>
        <v>0</v>
      </c>
      <c r="BN3524" s="12">
        <f t="shared" si="5669"/>
        <v>0</v>
      </c>
      <c r="BO3524" s="12">
        <f t="shared" si="5669"/>
        <v>0</v>
      </c>
      <c r="BP3524" s="12">
        <f t="shared" si="5669"/>
        <v>0</v>
      </c>
      <c r="BQ3524" s="12">
        <f t="shared" si="5669"/>
        <v>0</v>
      </c>
      <c r="BR3524" s="12">
        <v>10843</v>
      </c>
      <c r="BS3524" s="12">
        <v>3150</v>
      </c>
      <c r="BT3524" s="12" t="e">
        <f>IF(#REF!=0,"-",#REF!/#REF!*100)</f>
        <v>#REF!</v>
      </c>
    </row>
    <row r="3525" spans="1:72" x14ac:dyDescent="0.25">
      <c r="A3525" s="4" t="s">
        <v>1154</v>
      </c>
      <c r="B3525" s="4" t="s">
        <v>56</v>
      </c>
      <c r="C3525" s="4" t="s">
        <v>111</v>
      </c>
      <c r="D3525" s="102" t="s">
        <v>1247</v>
      </c>
      <c r="E3525" s="113">
        <v>6121</v>
      </c>
      <c r="F3525" s="102"/>
      <c r="G3525" s="98" t="s">
        <v>1663</v>
      </c>
      <c r="H3525" s="13" t="s">
        <v>27</v>
      </c>
      <c r="I3525" s="14">
        <v>8500</v>
      </c>
      <c r="J3525" s="14">
        <v>26864</v>
      </c>
      <c r="K3525" s="14"/>
      <c r="L3525" s="14"/>
      <c r="M3525" s="14"/>
      <c r="N3525" s="14"/>
      <c r="O3525" s="14">
        <f t="shared" si="5634"/>
        <v>35364</v>
      </c>
      <c r="P3525" s="14">
        <f>1000+657</f>
        <v>1657</v>
      </c>
      <c r="Q3525" s="14">
        <v>808</v>
      </c>
      <c r="R3525" s="14">
        <f>26864+1050</f>
        <v>27914</v>
      </c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>
        <v>30379</v>
      </c>
      <c r="AC3525" s="14">
        <v>4985</v>
      </c>
      <c r="AD3525" s="14">
        <v>0</v>
      </c>
      <c r="AE3525" s="14"/>
      <c r="AF3525" s="14"/>
      <c r="AG3525" s="14"/>
      <c r="AH3525" s="14"/>
      <c r="AI3525" s="14"/>
      <c r="AJ3525" s="14">
        <f t="shared" si="5635"/>
        <v>0</v>
      </c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4"/>
      <c r="AW3525" s="14">
        <v>0</v>
      </c>
      <c r="AX3525" s="14">
        <v>0</v>
      </c>
      <c r="AY3525" s="14">
        <v>3150</v>
      </c>
      <c r="AZ3525" s="14">
        <v>10843</v>
      </c>
      <c r="BA3525" s="14"/>
      <c r="BB3525" s="14"/>
      <c r="BC3525" s="14"/>
      <c r="BD3525" s="14"/>
      <c r="BE3525" s="14">
        <f t="shared" si="5636"/>
        <v>13993</v>
      </c>
      <c r="BF3525" s="14"/>
      <c r="BG3525" s="14"/>
      <c r="BH3525" s="14">
        <v>10843</v>
      </c>
      <c r="BI3525" s="14"/>
      <c r="BJ3525" s="14"/>
      <c r="BK3525" s="14"/>
      <c r="BL3525" s="14"/>
      <c r="BM3525" s="14"/>
      <c r="BN3525" s="14"/>
      <c r="BO3525" s="14"/>
      <c r="BP3525" s="14"/>
      <c r="BQ3525" s="14"/>
      <c r="BR3525" s="14">
        <v>10843</v>
      </c>
      <c r="BS3525" s="14">
        <v>3150</v>
      </c>
      <c r="BT3525" s="14" t="e">
        <f>IF(#REF!=0,"-",#REF!/#REF!*100)</f>
        <v>#REF!</v>
      </c>
    </row>
    <row r="3526" spans="1:72" ht="22.5" x14ac:dyDescent="0.25">
      <c r="A3526" s="4" t="s">
        <v>1154</v>
      </c>
      <c r="B3526" s="4" t="s">
        <v>56</v>
      </c>
      <c r="C3526" s="4" t="s">
        <v>111</v>
      </c>
      <c r="D3526" s="102" t="s">
        <v>1247</v>
      </c>
      <c r="E3526" s="101" t="s">
        <v>29</v>
      </c>
      <c r="F3526" s="101" t="s">
        <v>0</v>
      </c>
      <c r="G3526" s="2" t="s">
        <v>0</v>
      </c>
      <c r="H3526" s="2" t="s">
        <v>30</v>
      </c>
      <c r="I3526" s="12">
        <f t="shared" ref="I3526:AA3526" si="5670">SUM(I3527:I3535)</f>
        <v>79500</v>
      </c>
      <c r="J3526" s="12">
        <f t="shared" si="5670"/>
        <v>187535</v>
      </c>
      <c r="K3526" s="12">
        <f t="shared" si="5670"/>
        <v>0</v>
      </c>
      <c r="L3526" s="12">
        <f t="shared" si="5670"/>
        <v>0</v>
      </c>
      <c r="M3526" s="12">
        <f t="shared" si="5670"/>
        <v>0</v>
      </c>
      <c r="N3526" s="12">
        <f t="shared" si="5670"/>
        <v>0</v>
      </c>
      <c r="O3526" s="12">
        <f t="shared" si="5670"/>
        <v>267035</v>
      </c>
      <c r="P3526" s="12">
        <f t="shared" si="5670"/>
        <v>5320</v>
      </c>
      <c r="Q3526" s="12">
        <f t="shared" si="5670"/>
        <v>0</v>
      </c>
      <c r="R3526" s="12">
        <f t="shared" si="5670"/>
        <v>188635</v>
      </c>
      <c r="S3526" s="12">
        <f t="shared" si="5670"/>
        <v>0</v>
      </c>
      <c r="T3526" s="12">
        <f t="shared" si="5670"/>
        <v>0</v>
      </c>
      <c r="U3526" s="12">
        <f t="shared" si="5670"/>
        <v>0</v>
      </c>
      <c r="V3526" s="12">
        <f t="shared" si="5670"/>
        <v>0</v>
      </c>
      <c r="W3526" s="12">
        <f t="shared" si="5670"/>
        <v>0</v>
      </c>
      <c r="X3526" s="12">
        <f t="shared" si="5670"/>
        <v>0</v>
      </c>
      <c r="Y3526" s="12">
        <f t="shared" si="5670"/>
        <v>0</v>
      </c>
      <c r="Z3526" s="12">
        <f t="shared" si="5670"/>
        <v>0</v>
      </c>
      <c r="AA3526" s="12">
        <f t="shared" si="5670"/>
        <v>0</v>
      </c>
      <c r="AB3526" s="12">
        <v>193955</v>
      </c>
      <c r="AC3526" s="12">
        <v>73080</v>
      </c>
      <c r="AD3526" s="12">
        <f t="shared" ref="AD3526:AV3526" si="5671">SUM(AD3527:AD3535)</f>
        <v>0</v>
      </c>
      <c r="AE3526" s="12">
        <f t="shared" si="5671"/>
        <v>19500</v>
      </c>
      <c r="AF3526" s="12">
        <f t="shared" si="5671"/>
        <v>0</v>
      </c>
      <c r="AG3526" s="12">
        <f t="shared" si="5671"/>
        <v>0</v>
      </c>
      <c r="AH3526" s="12">
        <f t="shared" si="5671"/>
        <v>0</v>
      </c>
      <c r="AI3526" s="12">
        <f t="shared" si="5671"/>
        <v>0</v>
      </c>
      <c r="AJ3526" s="12">
        <f t="shared" si="5671"/>
        <v>19500</v>
      </c>
      <c r="AK3526" s="12">
        <f t="shared" si="5671"/>
        <v>0</v>
      </c>
      <c r="AL3526" s="12">
        <f t="shared" si="5671"/>
        <v>0</v>
      </c>
      <c r="AM3526" s="12">
        <f t="shared" si="5671"/>
        <v>19500</v>
      </c>
      <c r="AN3526" s="12">
        <f t="shared" si="5671"/>
        <v>0</v>
      </c>
      <c r="AO3526" s="12">
        <f t="shared" si="5671"/>
        <v>0</v>
      </c>
      <c r="AP3526" s="12">
        <f t="shared" si="5671"/>
        <v>0</v>
      </c>
      <c r="AQ3526" s="12">
        <f t="shared" si="5671"/>
        <v>0</v>
      </c>
      <c r="AR3526" s="12">
        <f t="shared" si="5671"/>
        <v>0</v>
      </c>
      <c r="AS3526" s="12">
        <f t="shared" si="5671"/>
        <v>0</v>
      </c>
      <c r="AT3526" s="12">
        <f t="shared" si="5671"/>
        <v>0</v>
      </c>
      <c r="AU3526" s="12">
        <f t="shared" si="5671"/>
        <v>0</v>
      </c>
      <c r="AV3526" s="12">
        <f t="shared" si="5671"/>
        <v>0</v>
      </c>
      <c r="AW3526" s="12">
        <v>19500</v>
      </c>
      <c r="AX3526" s="12">
        <v>0</v>
      </c>
      <c r="AY3526" s="12">
        <f t="shared" ref="AY3526:BQ3526" si="5672">SUM(AY3527:AY3535)</f>
        <v>25000</v>
      </c>
      <c r="AZ3526" s="12">
        <f t="shared" si="5672"/>
        <v>166102</v>
      </c>
      <c r="BA3526" s="12">
        <f t="shared" si="5672"/>
        <v>0</v>
      </c>
      <c r="BB3526" s="12">
        <f t="shared" si="5672"/>
        <v>0</v>
      </c>
      <c r="BC3526" s="12">
        <f t="shared" si="5672"/>
        <v>0</v>
      </c>
      <c r="BD3526" s="12">
        <f t="shared" si="5672"/>
        <v>0</v>
      </c>
      <c r="BE3526" s="12">
        <f t="shared" si="5672"/>
        <v>191102</v>
      </c>
      <c r="BF3526" s="12">
        <f t="shared" si="5672"/>
        <v>0</v>
      </c>
      <c r="BG3526" s="12">
        <f t="shared" si="5672"/>
        <v>0</v>
      </c>
      <c r="BH3526" s="12">
        <f t="shared" si="5672"/>
        <v>166102</v>
      </c>
      <c r="BI3526" s="12">
        <f t="shared" si="5672"/>
        <v>0</v>
      </c>
      <c r="BJ3526" s="12">
        <f t="shared" si="5672"/>
        <v>0</v>
      </c>
      <c r="BK3526" s="12">
        <f t="shared" si="5672"/>
        <v>0</v>
      </c>
      <c r="BL3526" s="12">
        <f t="shared" si="5672"/>
        <v>0</v>
      </c>
      <c r="BM3526" s="12">
        <f t="shared" si="5672"/>
        <v>0</v>
      </c>
      <c r="BN3526" s="12">
        <f t="shared" si="5672"/>
        <v>0</v>
      </c>
      <c r="BO3526" s="12">
        <f t="shared" si="5672"/>
        <v>0</v>
      </c>
      <c r="BP3526" s="12">
        <f t="shared" si="5672"/>
        <v>0</v>
      </c>
      <c r="BQ3526" s="12">
        <f t="shared" si="5672"/>
        <v>0</v>
      </c>
      <c r="BR3526" s="12">
        <v>166102</v>
      </c>
      <c r="BS3526" s="12">
        <v>25000</v>
      </c>
      <c r="BT3526" s="12" t="e">
        <f>IF(#REF!=0,"-",#REF!/#REF!*100)</f>
        <v>#REF!</v>
      </c>
    </row>
    <row r="3527" spans="1:72" x14ac:dyDescent="0.25">
      <c r="A3527" s="4" t="s">
        <v>1154</v>
      </c>
      <c r="B3527" s="4" t="s">
        <v>56</v>
      </c>
      <c r="C3527" s="4" t="s">
        <v>111</v>
      </c>
      <c r="D3527" s="102" t="s">
        <v>1247</v>
      </c>
      <c r="E3527" s="113">
        <v>6131</v>
      </c>
      <c r="F3527" s="102"/>
      <c r="G3527" s="98" t="s">
        <v>1663</v>
      </c>
      <c r="H3527" s="13" t="s">
        <v>32</v>
      </c>
      <c r="I3527" s="14">
        <v>25000</v>
      </c>
      <c r="J3527" s="14">
        <v>20000</v>
      </c>
      <c r="K3527" s="14"/>
      <c r="L3527" s="14"/>
      <c r="M3527" s="14"/>
      <c r="N3527" s="14"/>
      <c r="O3527" s="14">
        <f t="shared" si="5634"/>
        <v>45000</v>
      </c>
      <c r="P3527" s="14"/>
      <c r="Q3527" s="14"/>
      <c r="R3527" s="14">
        <v>20000</v>
      </c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>
        <v>20000</v>
      </c>
      <c r="AC3527" s="14">
        <v>25000</v>
      </c>
      <c r="AD3527" s="14">
        <v>0</v>
      </c>
      <c r="AE3527" s="14"/>
      <c r="AF3527" s="14"/>
      <c r="AG3527" s="14"/>
      <c r="AH3527" s="14"/>
      <c r="AI3527" s="14"/>
      <c r="AJ3527" s="14">
        <f t="shared" si="5635"/>
        <v>0</v>
      </c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4"/>
      <c r="AW3527" s="14">
        <v>0</v>
      </c>
      <c r="AX3527" s="14">
        <v>0</v>
      </c>
      <c r="AY3527" s="14">
        <v>5000</v>
      </c>
      <c r="AZ3527" s="14">
        <v>94556</v>
      </c>
      <c r="BA3527" s="14"/>
      <c r="BB3527" s="14"/>
      <c r="BC3527" s="14"/>
      <c r="BD3527" s="14"/>
      <c r="BE3527" s="14">
        <f t="shared" si="5636"/>
        <v>99556</v>
      </c>
      <c r="BF3527" s="14"/>
      <c r="BG3527" s="14"/>
      <c r="BH3527" s="14">
        <v>94556</v>
      </c>
      <c r="BI3527" s="14"/>
      <c r="BJ3527" s="14"/>
      <c r="BK3527" s="14"/>
      <c r="BL3527" s="14"/>
      <c r="BM3527" s="14"/>
      <c r="BN3527" s="14"/>
      <c r="BO3527" s="14"/>
      <c r="BP3527" s="14"/>
      <c r="BQ3527" s="14"/>
      <c r="BR3527" s="14">
        <v>94556</v>
      </c>
      <c r="BS3527" s="14">
        <v>5000</v>
      </c>
      <c r="BT3527" s="14" t="e">
        <f>IF(#REF!=0,"-",#REF!/#REF!*100)</f>
        <v>#REF!</v>
      </c>
    </row>
    <row r="3528" spans="1:72" x14ac:dyDescent="0.25">
      <c r="A3528" s="4" t="s">
        <v>1154</v>
      </c>
      <c r="B3528" s="4" t="s">
        <v>56</v>
      </c>
      <c r="C3528" s="4" t="s">
        <v>111</v>
      </c>
      <c r="D3528" s="102" t="s">
        <v>1247</v>
      </c>
      <c r="E3528" s="113">
        <v>6132</v>
      </c>
      <c r="F3528" s="102"/>
      <c r="G3528" s="98" t="s">
        <v>1663</v>
      </c>
      <c r="H3528" s="13" t="s">
        <v>72</v>
      </c>
      <c r="I3528" s="14">
        <v>10000</v>
      </c>
      <c r="J3528" s="14">
        <v>30000</v>
      </c>
      <c r="K3528" s="14"/>
      <c r="L3528" s="14"/>
      <c r="M3528" s="14"/>
      <c r="N3528" s="14"/>
      <c r="O3528" s="14">
        <f t="shared" si="5634"/>
        <v>40000</v>
      </c>
      <c r="P3528" s="14"/>
      <c r="Q3528" s="14"/>
      <c r="R3528" s="14">
        <v>30000</v>
      </c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>
        <v>30000</v>
      </c>
      <c r="AC3528" s="14">
        <v>10000</v>
      </c>
      <c r="AD3528" s="14">
        <v>0</v>
      </c>
      <c r="AE3528" s="14"/>
      <c r="AF3528" s="14"/>
      <c r="AG3528" s="14"/>
      <c r="AH3528" s="14"/>
      <c r="AI3528" s="14"/>
      <c r="AJ3528" s="14">
        <f t="shared" si="5635"/>
        <v>0</v>
      </c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4"/>
      <c r="AW3528" s="14">
        <v>0</v>
      </c>
      <c r="AX3528" s="14">
        <v>0</v>
      </c>
      <c r="AY3528" s="14">
        <v>0</v>
      </c>
      <c r="AZ3528" s="14"/>
      <c r="BA3528" s="14"/>
      <c r="BB3528" s="14"/>
      <c r="BC3528" s="14"/>
      <c r="BD3528" s="14"/>
      <c r="BE3528" s="14">
        <f t="shared" si="5636"/>
        <v>0</v>
      </c>
      <c r="BF3528" s="14"/>
      <c r="BG3528" s="14"/>
      <c r="BH3528" s="14"/>
      <c r="BI3528" s="14"/>
      <c r="BJ3528" s="14"/>
      <c r="BK3528" s="14"/>
      <c r="BL3528" s="14"/>
      <c r="BM3528" s="14"/>
      <c r="BN3528" s="14"/>
      <c r="BO3528" s="14"/>
      <c r="BP3528" s="14"/>
      <c r="BQ3528" s="14"/>
      <c r="BR3528" s="14">
        <v>0</v>
      </c>
      <c r="BS3528" s="14">
        <v>0</v>
      </c>
      <c r="BT3528" s="14" t="e">
        <f>IF(#REF!=0,"-",#REF!/#REF!*100)</f>
        <v>#REF!</v>
      </c>
    </row>
    <row r="3529" spans="1:72" x14ac:dyDescent="0.25">
      <c r="A3529" s="4" t="s">
        <v>1154</v>
      </c>
      <c r="B3529" s="4" t="s">
        <v>56</v>
      </c>
      <c r="C3529" s="4" t="s">
        <v>111</v>
      </c>
      <c r="D3529" s="102" t="s">
        <v>1247</v>
      </c>
      <c r="E3529" s="113">
        <v>6133</v>
      </c>
      <c r="F3529" s="102"/>
      <c r="G3529" s="98" t="s">
        <v>1663</v>
      </c>
      <c r="H3529" s="13" t="s">
        <v>75</v>
      </c>
      <c r="I3529" s="14">
        <v>6900</v>
      </c>
      <c r="J3529" s="14">
        <v>15000</v>
      </c>
      <c r="K3529" s="14"/>
      <c r="L3529" s="14"/>
      <c r="M3529" s="14"/>
      <c r="N3529" s="14"/>
      <c r="O3529" s="14">
        <f t="shared" si="5634"/>
        <v>21900</v>
      </c>
      <c r="P3529" s="14"/>
      <c r="Q3529" s="14"/>
      <c r="R3529" s="14">
        <v>15000</v>
      </c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>
        <v>15000</v>
      </c>
      <c r="AC3529" s="14">
        <v>6900</v>
      </c>
      <c r="AD3529" s="14">
        <v>0</v>
      </c>
      <c r="AE3529" s="14"/>
      <c r="AF3529" s="14"/>
      <c r="AG3529" s="14"/>
      <c r="AH3529" s="14"/>
      <c r="AI3529" s="14"/>
      <c r="AJ3529" s="14">
        <f t="shared" si="5635"/>
        <v>0</v>
      </c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4"/>
      <c r="AW3529" s="14">
        <v>0</v>
      </c>
      <c r="AX3529" s="14">
        <v>0</v>
      </c>
      <c r="AY3529" s="14">
        <v>0</v>
      </c>
      <c r="AZ3529" s="14"/>
      <c r="BA3529" s="14"/>
      <c r="BB3529" s="14"/>
      <c r="BC3529" s="14"/>
      <c r="BD3529" s="14"/>
      <c r="BE3529" s="14">
        <f t="shared" si="5636"/>
        <v>0</v>
      </c>
      <c r="BF3529" s="14"/>
      <c r="BG3529" s="14"/>
      <c r="BH3529" s="14"/>
      <c r="BI3529" s="14"/>
      <c r="BJ3529" s="14"/>
      <c r="BK3529" s="14"/>
      <c r="BL3529" s="14"/>
      <c r="BM3529" s="14"/>
      <c r="BN3529" s="14"/>
      <c r="BO3529" s="14"/>
      <c r="BP3529" s="14"/>
      <c r="BQ3529" s="14"/>
      <c r="BR3529" s="14">
        <v>0</v>
      </c>
      <c r="BS3529" s="14">
        <v>0</v>
      </c>
      <c r="BT3529" s="14" t="e">
        <f>IF(#REF!=0,"-",#REF!/#REF!*100)</f>
        <v>#REF!</v>
      </c>
    </row>
    <row r="3530" spans="1:72" x14ac:dyDescent="0.25">
      <c r="A3530" s="4" t="s">
        <v>1154</v>
      </c>
      <c r="B3530" s="4" t="s">
        <v>56</v>
      </c>
      <c r="C3530" s="4" t="s">
        <v>111</v>
      </c>
      <c r="D3530" s="102" t="s">
        <v>1247</v>
      </c>
      <c r="E3530" s="113">
        <v>6134</v>
      </c>
      <c r="F3530" s="102"/>
      <c r="G3530" s="98" t="s">
        <v>1663</v>
      </c>
      <c r="H3530" s="13" t="s">
        <v>78</v>
      </c>
      <c r="I3530" s="14">
        <v>5000</v>
      </c>
      <c r="J3530" s="14">
        <v>15000</v>
      </c>
      <c r="K3530" s="14"/>
      <c r="L3530" s="14"/>
      <c r="M3530" s="14"/>
      <c r="N3530" s="14"/>
      <c r="O3530" s="14">
        <f t="shared" si="5634"/>
        <v>20000</v>
      </c>
      <c r="P3530" s="14"/>
      <c r="Q3530" s="14"/>
      <c r="R3530" s="14">
        <v>15000</v>
      </c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>
        <v>15000</v>
      </c>
      <c r="AC3530" s="14">
        <v>5000</v>
      </c>
      <c r="AD3530" s="14">
        <v>0</v>
      </c>
      <c r="AE3530" s="14"/>
      <c r="AF3530" s="14"/>
      <c r="AG3530" s="14"/>
      <c r="AH3530" s="14"/>
      <c r="AI3530" s="14"/>
      <c r="AJ3530" s="14">
        <f t="shared" si="5635"/>
        <v>0</v>
      </c>
      <c r="AK3530" s="14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4"/>
      <c r="AW3530" s="14">
        <v>0</v>
      </c>
      <c r="AX3530" s="14">
        <v>0</v>
      </c>
      <c r="AY3530" s="14">
        <v>0</v>
      </c>
      <c r="AZ3530" s="14"/>
      <c r="BA3530" s="14"/>
      <c r="BB3530" s="14"/>
      <c r="BC3530" s="14"/>
      <c r="BD3530" s="14"/>
      <c r="BE3530" s="14">
        <f t="shared" si="5636"/>
        <v>0</v>
      </c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Q3530" s="14"/>
      <c r="BR3530" s="14">
        <v>0</v>
      </c>
      <c r="BS3530" s="14">
        <v>0</v>
      </c>
      <c r="BT3530" s="14" t="e">
        <f>IF(#REF!=0,"-",#REF!/#REF!*100)</f>
        <v>#REF!</v>
      </c>
    </row>
    <row r="3531" spans="1:72" x14ac:dyDescent="0.25">
      <c r="A3531" s="4" t="s">
        <v>1154</v>
      </c>
      <c r="B3531" s="4" t="s">
        <v>56</v>
      </c>
      <c r="C3531" s="4" t="s">
        <v>111</v>
      </c>
      <c r="D3531" s="102" t="s">
        <v>1247</v>
      </c>
      <c r="E3531" s="113">
        <v>6135</v>
      </c>
      <c r="F3531" s="102"/>
      <c r="G3531" s="98" t="s">
        <v>1663</v>
      </c>
      <c r="H3531" s="13" t="s">
        <v>81</v>
      </c>
      <c r="I3531" s="14">
        <v>3000</v>
      </c>
      <c r="J3531" s="14">
        <v>5000</v>
      </c>
      <c r="K3531" s="14"/>
      <c r="L3531" s="14"/>
      <c r="M3531" s="14"/>
      <c r="N3531" s="14"/>
      <c r="O3531" s="14">
        <f t="shared" si="5634"/>
        <v>8000</v>
      </c>
      <c r="P3531" s="14">
        <v>1000</v>
      </c>
      <c r="Q3531" s="14"/>
      <c r="R3531" s="14">
        <v>5000</v>
      </c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>
        <v>6000</v>
      </c>
      <c r="AC3531" s="14">
        <v>2000</v>
      </c>
      <c r="AD3531" s="14">
        <v>0</v>
      </c>
      <c r="AE3531" s="14"/>
      <c r="AF3531" s="14"/>
      <c r="AG3531" s="14"/>
      <c r="AH3531" s="14"/>
      <c r="AI3531" s="14"/>
      <c r="AJ3531" s="14">
        <f t="shared" si="5635"/>
        <v>0</v>
      </c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>
        <v>0</v>
      </c>
      <c r="AX3531" s="14">
        <v>0</v>
      </c>
      <c r="AY3531" s="14">
        <v>0</v>
      </c>
      <c r="AZ3531" s="14"/>
      <c r="BA3531" s="14"/>
      <c r="BB3531" s="14"/>
      <c r="BC3531" s="14"/>
      <c r="BD3531" s="14"/>
      <c r="BE3531" s="14">
        <f t="shared" si="5636"/>
        <v>0</v>
      </c>
      <c r="BF3531" s="14"/>
      <c r="BG3531" s="14"/>
      <c r="BH3531" s="14"/>
      <c r="BI3531" s="14"/>
      <c r="BJ3531" s="14"/>
      <c r="BK3531" s="14"/>
      <c r="BL3531" s="14"/>
      <c r="BM3531" s="14"/>
      <c r="BN3531" s="14"/>
      <c r="BO3531" s="14"/>
      <c r="BP3531" s="14"/>
      <c r="BQ3531" s="14"/>
      <c r="BR3531" s="14">
        <v>0</v>
      </c>
      <c r="BS3531" s="14">
        <v>0</v>
      </c>
      <c r="BT3531" s="14" t="e">
        <f>IF(#REF!=0,"-",#REF!/#REF!*100)</f>
        <v>#REF!</v>
      </c>
    </row>
    <row r="3532" spans="1:72" ht="22.5" x14ac:dyDescent="0.25">
      <c r="A3532" s="4" t="s">
        <v>1154</v>
      </c>
      <c r="B3532" s="4" t="s">
        <v>56</v>
      </c>
      <c r="C3532" s="4" t="s">
        <v>111</v>
      </c>
      <c r="D3532" s="102" t="s">
        <v>1247</v>
      </c>
      <c r="E3532" s="113">
        <v>6136</v>
      </c>
      <c r="F3532" s="102"/>
      <c r="G3532" s="98" t="s">
        <v>1663</v>
      </c>
      <c r="H3532" s="13" t="s">
        <v>84</v>
      </c>
      <c r="I3532" s="14">
        <v>100</v>
      </c>
      <c r="J3532" s="14"/>
      <c r="K3532" s="14"/>
      <c r="L3532" s="14"/>
      <c r="M3532" s="14"/>
      <c r="N3532" s="14"/>
      <c r="O3532" s="14">
        <f t="shared" si="5634"/>
        <v>100</v>
      </c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>
        <v>0</v>
      </c>
      <c r="AC3532" s="14">
        <v>100</v>
      </c>
      <c r="AD3532" s="14">
        <v>0</v>
      </c>
      <c r="AE3532" s="14"/>
      <c r="AF3532" s="14"/>
      <c r="AG3532" s="14"/>
      <c r="AH3532" s="14"/>
      <c r="AI3532" s="14"/>
      <c r="AJ3532" s="14">
        <f t="shared" si="5635"/>
        <v>0</v>
      </c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>
        <v>0</v>
      </c>
      <c r="AX3532" s="14">
        <v>0</v>
      </c>
      <c r="AY3532" s="14">
        <v>0</v>
      </c>
      <c r="AZ3532" s="14"/>
      <c r="BA3532" s="14"/>
      <c r="BB3532" s="14"/>
      <c r="BC3532" s="14"/>
      <c r="BD3532" s="14"/>
      <c r="BE3532" s="14">
        <f t="shared" si="5636"/>
        <v>0</v>
      </c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>
        <v>0</v>
      </c>
      <c r="BS3532" s="14">
        <v>0</v>
      </c>
      <c r="BT3532" s="14" t="e">
        <f>IF(#REF!=0,"-",#REF!/#REF!*100)</f>
        <v>#REF!</v>
      </c>
    </row>
    <row r="3533" spans="1:72" x14ac:dyDescent="0.25">
      <c r="A3533" s="4" t="s">
        <v>1154</v>
      </c>
      <c r="B3533" s="4" t="s">
        <v>56</v>
      </c>
      <c r="C3533" s="4" t="s">
        <v>111</v>
      </c>
      <c r="D3533" s="102" t="s">
        <v>1247</v>
      </c>
      <c r="E3533" s="113">
        <v>6137</v>
      </c>
      <c r="F3533" s="102"/>
      <c r="G3533" s="98" t="s">
        <v>1663</v>
      </c>
      <c r="H3533" s="13" t="s">
        <v>87</v>
      </c>
      <c r="I3533" s="14">
        <v>5000</v>
      </c>
      <c r="J3533" s="14">
        <v>15000</v>
      </c>
      <c r="K3533" s="14"/>
      <c r="L3533" s="14"/>
      <c r="M3533" s="14"/>
      <c r="N3533" s="14"/>
      <c r="O3533" s="14">
        <f t="shared" si="5634"/>
        <v>20000</v>
      </c>
      <c r="P3533" s="14"/>
      <c r="Q3533" s="14"/>
      <c r="R3533" s="14">
        <v>15000</v>
      </c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>
        <v>15000</v>
      </c>
      <c r="AC3533" s="14">
        <v>5000</v>
      </c>
      <c r="AD3533" s="14">
        <v>0</v>
      </c>
      <c r="AE3533" s="14"/>
      <c r="AF3533" s="14"/>
      <c r="AG3533" s="14"/>
      <c r="AH3533" s="14"/>
      <c r="AI3533" s="14"/>
      <c r="AJ3533" s="14">
        <f t="shared" si="5635"/>
        <v>0</v>
      </c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>
        <v>0</v>
      </c>
      <c r="AX3533" s="14">
        <v>0</v>
      </c>
      <c r="AY3533" s="14">
        <v>0</v>
      </c>
      <c r="AZ3533" s="14"/>
      <c r="BA3533" s="14"/>
      <c r="BB3533" s="14"/>
      <c r="BC3533" s="14"/>
      <c r="BD3533" s="14"/>
      <c r="BE3533" s="14">
        <f t="shared" si="5636"/>
        <v>0</v>
      </c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Q3533" s="14"/>
      <c r="BR3533" s="14">
        <v>0</v>
      </c>
      <c r="BS3533" s="14">
        <v>0</v>
      </c>
      <c r="BT3533" s="14" t="e">
        <f>IF(#REF!=0,"-",#REF!/#REF!*100)</f>
        <v>#REF!</v>
      </c>
    </row>
    <row r="3534" spans="1:72" ht="22.5" x14ac:dyDescent="0.25">
      <c r="A3534" s="4" t="s">
        <v>1154</v>
      </c>
      <c r="B3534" s="4" t="s">
        <v>56</v>
      </c>
      <c r="C3534" s="4" t="s">
        <v>111</v>
      </c>
      <c r="D3534" s="102" t="s">
        <v>1247</v>
      </c>
      <c r="E3534" s="113">
        <v>6138</v>
      </c>
      <c r="F3534" s="102"/>
      <c r="G3534" s="98" t="s">
        <v>1663</v>
      </c>
      <c r="H3534" s="13" t="s">
        <v>90</v>
      </c>
      <c r="I3534" s="14">
        <v>8000</v>
      </c>
      <c r="J3534" s="14">
        <v>11267</v>
      </c>
      <c r="K3534" s="14"/>
      <c r="L3534" s="14"/>
      <c r="M3534" s="14"/>
      <c r="N3534" s="14"/>
      <c r="O3534" s="14">
        <f t="shared" si="5634"/>
        <v>19267</v>
      </c>
      <c r="P3534" s="14">
        <v>1000</v>
      </c>
      <c r="Q3534" s="14"/>
      <c r="R3534" s="14">
        <v>11267</v>
      </c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>
        <v>12267</v>
      </c>
      <c r="AC3534" s="14">
        <v>7000</v>
      </c>
      <c r="AD3534" s="14">
        <v>0</v>
      </c>
      <c r="AE3534" s="14"/>
      <c r="AF3534" s="14"/>
      <c r="AG3534" s="14"/>
      <c r="AH3534" s="14"/>
      <c r="AI3534" s="14"/>
      <c r="AJ3534" s="14">
        <f t="shared" si="5635"/>
        <v>0</v>
      </c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>
        <v>0</v>
      </c>
      <c r="AX3534" s="14">
        <v>0</v>
      </c>
      <c r="AY3534" s="14">
        <v>0</v>
      </c>
      <c r="AZ3534" s="14"/>
      <c r="BA3534" s="14"/>
      <c r="BB3534" s="14"/>
      <c r="BC3534" s="14"/>
      <c r="BD3534" s="14"/>
      <c r="BE3534" s="14">
        <f t="shared" si="5636"/>
        <v>0</v>
      </c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>
        <v>0</v>
      </c>
      <c r="BS3534" s="14">
        <v>0</v>
      </c>
      <c r="BT3534" s="14" t="e">
        <f>IF(#REF!=0,"-",#REF!/#REF!*100)</f>
        <v>#REF!</v>
      </c>
    </row>
    <row r="3535" spans="1:72" x14ac:dyDescent="0.25">
      <c r="A3535" s="1" t="s">
        <v>1154</v>
      </c>
      <c r="B3535" s="1" t="s">
        <v>56</v>
      </c>
      <c r="C3535" s="1" t="s">
        <v>111</v>
      </c>
      <c r="D3535" s="105" t="s">
        <v>1247</v>
      </c>
      <c r="E3535" s="105" t="s">
        <v>34</v>
      </c>
      <c r="F3535" s="102" t="s">
        <v>0</v>
      </c>
      <c r="G3535" s="13" t="s">
        <v>0</v>
      </c>
      <c r="H3535" s="2" t="s">
        <v>35</v>
      </c>
      <c r="I3535" s="12">
        <f t="shared" ref="I3535:AA3535" si="5673">SUM(I3536:I3538)</f>
        <v>16500</v>
      </c>
      <c r="J3535" s="12">
        <f t="shared" si="5673"/>
        <v>76268</v>
      </c>
      <c r="K3535" s="12">
        <f t="shared" si="5673"/>
        <v>0</v>
      </c>
      <c r="L3535" s="12">
        <f t="shared" si="5673"/>
        <v>0</v>
      </c>
      <c r="M3535" s="12">
        <f t="shared" si="5673"/>
        <v>0</v>
      </c>
      <c r="N3535" s="12">
        <f t="shared" si="5673"/>
        <v>0</v>
      </c>
      <c r="O3535" s="12">
        <f t="shared" si="5673"/>
        <v>92768</v>
      </c>
      <c r="P3535" s="12">
        <f t="shared" si="5673"/>
        <v>3320</v>
      </c>
      <c r="Q3535" s="12">
        <f t="shared" si="5673"/>
        <v>0</v>
      </c>
      <c r="R3535" s="12">
        <f t="shared" si="5673"/>
        <v>77368</v>
      </c>
      <c r="S3535" s="12">
        <f t="shared" si="5673"/>
        <v>0</v>
      </c>
      <c r="T3535" s="12">
        <f t="shared" si="5673"/>
        <v>0</v>
      </c>
      <c r="U3535" s="12">
        <f t="shared" si="5673"/>
        <v>0</v>
      </c>
      <c r="V3535" s="12">
        <f t="shared" si="5673"/>
        <v>0</v>
      </c>
      <c r="W3535" s="12">
        <f t="shared" si="5673"/>
        <v>0</v>
      </c>
      <c r="X3535" s="12">
        <f t="shared" si="5673"/>
        <v>0</v>
      </c>
      <c r="Y3535" s="12">
        <f t="shared" si="5673"/>
        <v>0</v>
      </c>
      <c r="Z3535" s="12">
        <f t="shared" si="5673"/>
        <v>0</v>
      </c>
      <c r="AA3535" s="12">
        <f t="shared" si="5673"/>
        <v>0</v>
      </c>
      <c r="AB3535" s="12">
        <v>80688</v>
      </c>
      <c r="AC3535" s="12">
        <v>12080</v>
      </c>
      <c r="AD3535" s="12">
        <f t="shared" ref="AD3535:AV3535" si="5674">SUM(AD3536:AD3538)</f>
        <v>0</v>
      </c>
      <c r="AE3535" s="12">
        <f t="shared" si="5674"/>
        <v>19500</v>
      </c>
      <c r="AF3535" s="12">
        <f t="shared" si="5674"/>
        <v>0</v>
      </c>
      <c r="AG3535" s="12">
        <f t="shared" si="5674"/>
        <v>0</v>
      </c>
      <c r="AH3535" s="12">
        <f t="shared" si="5674"/>
        <v>0</v>
      </c>
      <c r="AI3535" s="12">
        <f t="shared" si="5674"/>
        <v>0</v>
      </c>
      <c r="AJ3535" s="12">
        <f t="shared" si="5674"/>
        <v>19500</v>
      </c>
      <c r="AK3535" s="12">
        <f t="shared" si="5674"/>
        <v>0</v>
      </c>
      <c r="AL3535" s="12">
        <f t="shared" si="5674"/>
        <v>0</v>
      </c>
      <c r="AM3535" s="12">
        <f t="shared" si="5674"/>
        <v>19500</v>
      </c>
      <c r="AN3535" s="12">
        <f t="shared" si="5674"/>
        <v>0</v>
      </c>
      <c r="AO3535" s="12">
        <f t="shared" si="5674"/>
        <v>0</v>
      </c>
      <c r="AP3535" s="12">
        <f t="shared" si="5674"/>
        <v>0</v>
      </c>
      <c r="AQ3535" s="12">
        <f t="shared" si="5674"/>
        <v>0</v>
      </c>
      <c r="AR3535" s="12">
        <f t="shared" si="5674"/>
        <v>0</v>
      </c>
      <c r="AS3535" s="12">
        <f t="shared" si="5674"/>
        <v>0</v>
      </c>
      <c r="AT3535" s="12">
        <f t="shared" si="5674"/>
        <v>0</v>
      </c>
      <c r="AU3535" s="12">
        <f t="shared" si="5674"/>
        <v>0</v>
      </c>
      <c r="AV3535" s="12">
        <f t="shared" si="5674"/>
        <v>0</v>
      </c>
      <c r="AW3535" s="12">
        <v>19500</v>
      </c>
      <c r="AX3535" s="12">
        <v>0</v>
      </c>
      <c r="AY3535" s="12">
        <f t="shared" ref="AY3535:BQ3535" si="5675">SUM(AY3536:AY3538)</f>
        <v>20000</v>
      </c>
      <c r="AZ3535" s="12">
        <f t="shared" si="5675"/>
        <v>71546</v>
      </c>
      <c r="BA3535" s="12">
        <f t="shared" si="5675"/>
        <v>0</v>
      </c>
      <c r="BB3535" s="12">
        <f t="shared" si="5675"/>
        <v>0</v>
      </c>
      <c r="BC3535" s="12">
        <f t="shared" si="5675"/>
        <v>0</v>
      </c>
      <c r="BD3535" s="12">
        <f t="shared" si="5675"/>
        <v>0</v>
      </c>
      <c r="BE3535" s="12">
        <f t="shared" si="5675"/>
        <v>91546</v>
      </c>
      <c r="BF3535" s="12">
        <f t="shared" si="5675"/>
        <v>0</v>
      </c>
      <c r="BG3535" s="12">
        <f t="shared" si="5675"/>
        <v>0</v>
      </c>
      <c r="BH3535" s="12">
        <f t="shared" si="5675"/>
        <v>71546</v>
      </c>
      <c r="BI3535" s="12">
        <f t="shared" si="5675"/>
        <v>0</v>
      </c>
      <c r="BJ3535" s="12">
        <f t="shared" si="5675"/>
        <v>0</v>
      </c>
      <c r="BK3535" s="12">
        <f t="shared" si="5675"/>
        <v>0</v>
      </c>
      <c r="BL3535" s="12">
        <f t="shared" si="5675"/>
        <v>0</v>
      </c>
      <c r="BM3535" s="12">
        <f t="shared" si="5675"/>
        <v>0</v>
      </c>
      <c r="BN3535" s="12">
        <f t="shared" si="5675"/>
        <v>0</v>
      </c>
      <c r="BO3535" s="12">
        <f t="shared" si="5675"/>
        <v>0</v>
      </c>
      <c r="BP3535" s="12">
        <f t="shared" si="5675"/>
        <v>0</v>
      </c>
      <c r="BQ3535" s="12">
        <f t="shared" si="5675"/>
        <v>0</v>
      </c>
      <c r="BR3535" s="12">
        <v>71546</v>
      </c>
      <c r="BS3535" s="12">
        <v>20000</v>
      </c>
      <c r="BT3535" s="12" t="e">
        <f>IF(#REF!=0,"-",#REF!/#REF!*100)</f>
        <v>#REF!</v>
      </c>
    </row>
    <row r="3536" spans="1:72" x14ac:dyDescent="0.25">
      <c r="A3536" s="4" t="s">
        <v>1154</v>
      </c>
      <c r="B3536" s="4" t="s">
        <v>56</v>
      </c>
      <c r="C3536" s="4" t="s">
        <v>111</v>
      </c>
      <c r="D3536" s="102" t="s">
        <v>1247</v>
      </c>
      <c r="E3536" s="113">
        <v>6139</v>
      </c>
      <c r="F3536" s="102"/>
      <c r="G3536" s="98" t="s">
        <v>1663</v>
      </c>
      <c r="H3536" s="13" t="s">
        <v>35</v>
      </c>
      <c r="I3536" s="14">
        <v>15000</v>
      </c>
      <c r="J3536" s="14">
        <v>67096</v>
      </c>
      <c r="K3536" s="14"/>
      <c r="L3536" s="14"/>
      <c r="M3536" s="14"/>
      <c r="N3536" s="14"/>
      <c r="O3536" s="14">
        <f t="shared" si="5634"/>
        <v>82096</v>
      </c>
      <c r="P3536" s="14">
        <v>3000</v>
      </c>
      <c r="Q3536" s="14"/>
      <c r="R3536" s="14">
        <f>67096+1000</f>
        <v>68096</v>
      </c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>
        <v>71096</v>
      </c>
      <c r="AC3536" s="14">
        <v>11000</v>
      </c>
      <c r="AD3536" s="14">
        <v>0</v>
      </c>
      <c r="AE3536" s="14">
        <v>19000</v>
      </c>
      <c r="AF3536" s="14"/>
      <c r="AG3536" s="14"/>
      <c r="AH3536" s="14"/>
      <c r="AI3536" s="14"/>
      <c r="AJ3536" s="14">
        <f t="shared" si="5635"/>
        <v>19000</v>
      </c>
      <c r="AK3536" s="14"/>
      <c r="AL3536" s="14"/>
      <c r="AM3536" s="14">
        <v>19000</v>
      </c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>
        <v>19000</v>
      </c>
      <c r="AX3536" s="14">
        <v>0</v>
      </c>
      <c r="AY3536" s="14">
        <v>20000</v>
      </c>
      <c r="AZ3536" s="14">
        <f>9619+59929+522</f>
        <v>70070</v>
      </c>
      <c r="BA3536" s="14"/>
      <c r="BB3536" s="14"/>
      <c r="BC3536" s="14"/>
      <c r="BD3536" s="14"/>
      <c r="BE3536" s="14">
        <f t="shared" si="5636"/>
        <v>90070</v>
      </c>
      <c r="BF3536" s="14"/>
      <c r="BG3536" s="14"/>
      <c r="BH3536" s="14">
        <f>9619+59929+522</f>
        <v>70070</v>
      </c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>
        <v>70070</v>
      </c>
      <c r="BS3536" s="14">
        <v>20000</v>
      </c>
      <c r="BT3536" s="14" t="e">
        <f>IF(#REF!=0,"-",#REF!/#REF!*100)</f>
        <v>#REF!</v>
      </c>
    </row>
    <row r="3537" spans="1:72" ht="22.5" x14ac:dyDescent="0.25">
      <c r="A3537" s="4" t="s">
        <v>1154</v>
      </c>
      <c r="B3537" s="4" t="s">
        <v>56</v>
      </c>
      <c r="C3537" s="4" t="s">
        <v>111</v>
      </c>
      <c r="D3537" s="102" t="s">
        <v>1247</v>
      </c>
      <c r="E3537" s="113">
        <v>6139</v>
      </c>
      <c r="F3537" s="102" t="s">
        <v>1254</v>
      </c>
      <c r="G3537" s="98" t="s">
        <v>1663</v>
      </c>
      <c r="H3537" s="13" t="s">
        <v>37</v>
      </c>
      <c r="I3537" s="14">
        <v>1000</v>
      </c>
      <c r="J3537" s="14">
        <v>5370</v>
      </c>
      <c r="K3537" s="14"/>
      <c r="L3537" s="14"/>
      <c r="M3537" s="14"/>
      <c r="N3537" s="14"/>
      <c r="O3537" s="14">
        <f t="shared" si="5634"/>
        <v>6370</v>
      </c>
      <c r="P3537" s="14">
        <f>300+20</f>
        <v>320</v>
      </c>
      <c r="Q3537" s="14"/>
      <c r="R3537" s="14">
        <f>5370+100</f>
        <v>5470</v>
      </c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>
        <v>5790</v>
      </c>
      <c r="AC3537" s="14">
        <v>580</v>
      </c>
      <c r="AD3537" s="14">
        <v>0</v>
      </c>
      <c r="AE3537" s="14">
        <v>500</v>
      </c>
      <c r="AF3537" s="14"/>
      <c r="AG3537" s="14"/>
      <c r="AH3537" s="14"/>
      <c r="AI3537" s="14"/>
      <c r="AJ3537" s="14">
        <f t="shared" si="5635"/>
        <v>500</v>
      </c>
      <c r="AK3537" s="14"/>
      <c r="AL3537" s="14"/>
      <c r="AM3537" s="14">
        <v>500</v>
      </c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>
        <v>500</v>
      </c>
      <c r="AX3537" s="14">
        <v>0</v>
      </c>
      <c r="AY3537" s="14">
        <v>0</v>
      </c>
      <c r="AZ3537" s="14">
        <f>500+976</f>
        <v>1476</v>
      </c>
      <c r="BA3537" s="14"/>
      <c r="BB3537" s="14"/>
      <c r="BC3537" s="14"/>
      <c r="BD3537" s="14"/>
      <c r="BE3537" s="14">
        <f t="shared" si="5636"/>
        <v>1476</v>
      </c>
      <c r="BF3537" s="14"/>
      <c r="BG3537" s="14"/>
      <c r="BH3537" s="14">
        <f>500+976</f>
        <v>1476</v>
      </c>
      <c r="BI3537" s="14"/>
      <c r="BJ3537" s="14"/>
      <c r="BK3537" s="14"/>
      <c r="BL3537" s="14"/>
      <c r="BM3537" s="14"/>
      <c r="BN3537" s="14"/>
      <c r="BO3537" s="14"/>
      <c r="BP3537" s="14"/>
      <c r="BQ3537" s="14"/>
      <c r="BR3537" s="14">
        <v>1476</v>
      </c>
      <c r="BS3537" s="14">
        <v>0</v>
      </c>
      <c r="BT3537" s="14" t="e">
        <f>IF(#REF!=0,"-",#REF!/#REF!*100)</f>
        <v>#REF!</v>
      </c>
    </row>
    <row r="3538" spans="1:72" ht="33.75" x14ac:dyDescent="0.25">
      <c r="A3538" s="4" t="s">
        <v>1154</v>
      </c>
      <c r="B3538" s="4" t="s">
        <v>56</v>
      </c>
      <c r="C3538" s="4" t="s">
        <v>111</v>
      </c>
      <c r="D3538" s="102" t="s">
        <v>1247</v>
      </c>
      <c r="E3538" s="113">
        <v>6139</v>
      </c>
      <c r="F3538" s="102" t="s">
        <v>1255</v>
      </c>
      <c r="G3538" s="98" t="s">
        <v>1663</v>
      </c>
      <c r="H3538" s="13" t="s">
        <v>38</v>
      </c>
      <c r="I3538" s="14">
        <v>500</v>
      </c>
      <c r="J3538" s="14">
        <v>3802</v>
      </c>
      <c r="K3538" s="14"/>
      <c r="L3538" s="14"/>
      <c r="M3538" s="14"/>
      <c r="N3538" s="14"/>
      <c r="O3538" s="14">
        <f t="shared" si="5634"/>
        <v>4302</v>
      </c>
      <c r="P3538" s="14"/>
      <c r="Q3538" s="14"/>
      <c r="R3538" s="14">
        <v>3802</v>
      </c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>
        <v>3802</v>
      </c>
      <c r="AC3538" s="14">
        <v>500</v>
      </c>
      <c r="AD3538" s="14">
        <v>0</v>
      </c>
      <c r="AE3538" s="14"/>
      <c r="AF3538" s="14"/>
      <c r="AG3538" s="14"/>
      <c r="AH3538" s="14"/>
      <c r="AI3538" s="14"/>
      <c r="AJ3538" s="14">
        <f t="shared" si="5635"/>
        <v>0</v>
      </c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>
        <v>0</v>
      </c>
      <c r="AX3538" s="14">
        <v>0</v>
      </c>
      <c r="AY3538" s="14">
        <v>0</v>
      </c>
      <c r="AZ3538" s="14"/>
      <c r="BA3538" s="14"/>
      <c r="BB3538" s="14"/>
      <c r="BC3538" s="14"/>
      <c r="BD3538" s="14"/>
      <c r="BE3538" s="14">
        <f t="shared" si="5636"/>
        <v>0</v>
      </c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>
        <v>0</v>
      </c>
      <c r="BS3538" s="14">
        <v>0</v>
      </c>
      <c r="BT3538" s="14" t="e">
        <f>IF(#REF!=0,"-",#REF!/#REF!*100)</f>
        <v>#REF!</v>
      </c>
    </row>
    <row r="3539" spans="1:72" ht="33.75" x14ac:dyDescent="0.25">
      <c r="A3539" s="1" t="s">
        <v>0</v>
      </c>
      <c r="B3539" s="1" t="s">
        <v>0</v>
      </c>
      <c r="C3539" s="1" t="s">
        <v>0</v>
      </c>
      <c r="D3539" s="101" t="s">
        <v>0</v>
      </c>
      <c r="E3539" s="101" t="s">
        <v>0</v>
      </c>
      <c r="F3539" s="101" t="s">
        <v>0</v>
      </c>
      <c r="G3539" s="2" t="s">
        <v>0</v>
      </c>
      <c r="H3539" s="10" t="s">
        <v>39</v>
      </c>
      <c r="I3539" s="11">
        <f t="shared" ref="I3539:AA3539" si="5676">SUM(I3540)</f>
        <v>3000</v>
      </c>
      <c r="J3539" s="11">
        <f t="shared" si="5676"/>
        <v>7925</v>
      </c>
      <c r="K3539" s="11">
        <f t="shared" si="5676"/>
        <v>0</v>
      </c>
      <c r="L3539" s="11">
        <f t="shared" si="5676"/>
        <v>0</v>
      </c>
      <c r="M3539" s="11">
        <f t="shared" si="5676"/>
        <v>0</v>
      </c>
      <c r="N3539" s="11">
        <f t="shared" si="5676"/>
        <v>0</v>
      </c>
      <c r="O3539" s="11">
        <f t="shared" si="5676"/>
        <v>10925</v>
      </c>
      <c r="P3539" s="11">
        <f t="shared" si="5676"/>
        <v>0</v>
      </c>
      <c r="Q3539" s="11">
        <f t="shared" si="5676"/>
        <v>0</v>
      </c>
      <c r="R3539" s="11">
        <f t="shared" si="5676"/>
        <v>7925</v>
      </c>
      <c r="S3539" s="11">
        <f t="shared" si="5676"/>
        <v>0</v>
      </c>
      <c r="T3539" s="11">
        <f t="shared" si="5676"/>
        <v>0</v>
      </c>
      <c r="U3539" s="11">
        <f t="shared" si="5676"/>
        <v>0</v>
      </c>
      <c r="V3539" s="11">
        <f t="shared" si="5676"/>
        <v>0</v>
      </c>
      <c r="W3539" s="11">
        <f t="shared" si="5676"/>
        <v>0</v>
      </c>
      <c r="X3539" s="11">
        <f t="shared" si="5676"/>
        <v>0</v>
      </c>
      <c r="Y3539" s="11">
        <f t="shared" si="5676"/>
        <v>0</v>
      </c>
      <c r="Z3539" s="11">
        <f t="shared" si="5676"/>
        <v>0</v>
      </c>
      <c r="AA3539" s="11">
        <f t="shared" si="5676"/>
        <v>0</v>
      </c>
      <c r="AB3539" s="11">
        <v>7925</v>
      </c>
      <c r="AC3539" s="11">
        <v>3000</v>
      </c>
      <c r="AD3539" s="11">
        <f t="shared" ref="AD3539:AV3539" si="5677">SUM(AD3540)</f>
        <v>0</v>
      </c>
      <c r="AE3539" s="11">
        <f t="shared" si="5677"/>
        <v>0</v>
      </c>
      <c r="AF3539" s="11">
        <f t="shared" si="5677"/>
        <v>0</v>
      </c>
      <c r="AG3539" s="11">
        <f t="shared" si="5677"/>
        <v>0</v>
      </c>
      <c r="AH3539" s="11">
        <f t="shared" si="5677"/>
        <v>0</v>
      </c>
      <c r="AI3539" s="11">
        <f t="shared" si="5677"/>
        <v>0</v>
      </c>
      <c r="AJ3539" s="11">
        <f t="shared" si="5677"/>
        <v>0</v>
      </c>
      <c r="AK3539" s="11">
        <f t="shared" si="5677"/>
        <v>0</v>
      </c>
      <c r="AL3539" s="11">
        <f t="shared" si="5677"/>
        <v>0</v>
      </c>
      <c r="AM3539" s="11">
        <f t="shared" si="5677"/>
        <v>0</v>
      </c>
      <c r="AN3539" s="11">
        <f t="shared" si="5677"/>
        <v>0</v>
      </c>
      <c r="AO3539" s="11">
        <f t="shared" si="5677"/>
        <v>0</v>
      </c>
      <c r="AP3539" s="11">
        <f t="shared" si="5677"/>
        <v>0</v>
      </c>
      <c r="AQ3539" s="11">
        <f t="shared" si="5677"/>
        <v>0</v>
      </c>
      <c r="AR3539" s="11">
        <f t="shared" si="5677"/>
        <v>0</v>
      </c>
      <c r="AS3539" s="11">
        <f t="shared" si="5677"/>
        <v>0</v>
      </c>
      <c r="AT3539" s="11">
        <f t="shared" si="5677"/>
        <v>0</v>
      </c>
      <c r="AU3539" s="11">
        <f t="shared" si="5677"/>
        <v>0</v>
      </c>
      <c r="AV3539" s="11">
        <f t="shared" si="5677"/>
        <v>0</v>
      </c>
      <c r="AW3539" s="11">
        <v>0</v>
      </c>
      <c r="AX3539" s="11">
        <v>0</v>
      </c>
      <c r="AY3539" s="11">
        <f t="shared" ref="AY3539:BQ3539" si="5678">SUM(AY3540)</f>
        <v>0</v>
      </c>
      <c r="AZ3539" s="11">
        <f t="shared" si="5678"/>
        <v>0</v>
      </c>
      <c r="BA3539" s="11">
        <f t="shared" si="5678"/>
        <v>0</v>
      </c>
      <c r="BB3539" s="11">
        <f t="shared" si="5678"/>
        <v>0</v>
      </c>
      <c r="BC3539" s="11">
        <f t="shared" si="5678"/>
        <v>0</v>
      </c>
      <c r="BD3539" s="11">
        <f t="shared" si="5678"/>
        <v>0</v>
      </c>
      <c r="BE3539" s="11">
        <f t="shared" si="5678"/>
        <v>0</v>
      </c>
      <c r="BF3539" s="11">
        <f t="shared" si="5678"/>
        <v>0</v>
      </c>
      <c r="BG3539" s="11">
        <f t="shared" si="5678"/>
        <v>0</v>
      </c>
      <c r="BH3539" s="11">
        <f t="shared" si="5678"/>
        <v>0</v>
      </c>
      <c r="BI3539" s="11">
        <f t="shared" si="5678"/>
        <v>0</v>
      </c>
      <c r="BJ3539" s="11">
        <f t="shared" si="5678"/>
        <v>0</v>
      </c>
      <c r="BK3539" s="11">
        <f t="shared" si="5678"/>
        <v>0</v>
      </c>
      <c r="BL3539" s="11">
        <f t="shared" si="5678"/>
        <v>0</v>
      </c>
      <c r="BM3539" s="11">
        <f t="shared" si="5678"/>
        <v>0</v>
      </c>
      <c r="BN3539" s="11">
        <f t="shared" si="5678"/>
        <v>0</v>
      </c>
      <c r="BO3539" s="11">
        <f t="shared" si="5678"/>
        <v>0</v>
      </c>
      <c r="BP3539" s="11">
        <f t="shared" si="5678"/>
        <v>0</v>
      </c>
      <c r="BQ3539" s="11">
        <f t="shared" si="5678"/>
        <v>0</v>
      </c>
      <c r="BR3539" s="11">
        <v>0</v>
      </c>
      <c r="BS3539" s="11">
        <v>0</v>
      </c>
      <c r="BT3539" s="11" t="e">
        <f>IF(#REF!=0,"-",#REF!/#REF!*100)</f>
        <v>#REF!</v>
      </c>
    </row>
    <row r="3540" spans="1:72" ht="22.5" x14ac:dyDescent="0.25">
      <c r="A3540" s="4" t="s">
        <v>1154</v>
      </c>
      <c r="B3540" s="4" t="s">
        <v>56</v>
      </c>
      <c r="C3540" s="4" t="s">
        <v>111</v>
      </c>
      <c r="D3540" s="102" t="s">
        <v>1247</v>
      </c>
      <c r="E3540" s="101" t="s">
        <v>40</v>
      </c>
      <c r="F3540" s="101" t="s">
        <v>0</v>
      </c>
      <c r="G3540" s="2" t="s">
        <v>0</v>
      </c>
      <c r="H3540" s="2" t="s">
        <v>41</v>
      </c>
      <c r="I3540" s="12">
        <f t="shared" ref="I3540:AA3540" si="5679">SUM(I3541:I3543)</f>
        <v>3000</v>
      </c>
      <c r="J3540" s="12">
        <f t="shared" si="5679"/>
        <v>7925</v>
      </c>
      <c r="K3540" s="12">
        <f t="shared" si="5679"/>
        <v>0</v>
      </c>
      <c r="L3540" s="12">
        <f t="shared" si="5679"/>
        <v>0</v>
      </c>
      <c r="M3540" s="12">
        <f t="shared" si="5679"/>
        <v>0</v>
      </c>
      <c r="N3540" s="12">
        <f t="shared" si="5679"/>
        <v>0</v>
      </c>
      <c r="O3540" s="12">
        <f t="shared" ref="O3540" si="5680">SUM(O3541:O3543)</f>
        <v>10925</v>
      </c>
      <c r="P3540" s="12">
        <f t="shared" si="5679"/>
        <v>0</v>
      </c>
      <c r="Q3540" s="12">
        <f t="shared" si="5679"/>
        <v>0</v>
      </c>
      <c r="R3540" s="12">
        <f t="shared" si="5679"/>
        <v>7925</v>
      </c>
      <c r="S3540" s="12">
        <f t="shared" si="5679"/>
        <v>0</v>
      </c>
      <c r="T3540" s="12">
        <f t="shared" si="5679"/>
        <v>0</v>
      </c>
      <c r="U3540" s="12">
        <f t="shared" si="5679"/>
        <v>0</v>
      </c>
      <c r="V3540" s="12">
        <f t="shared" si="5679"/>
        <v>0</v>
      </c>
      <c r="W3540" s="12">
        <f t="shared" si="5679"/>
        <v>0</v>
      </c>
      <c r="X3540" s="12">
        <f t="shared" si="5679"/>
        <v>0</v>
      </c>
      <c r="Y3540" s="12">
        <f t="shared" si="5679"/>
        <v>0</v>
      </c>
      <c r="Z3540" s="12">
        <f t="shared" si="5679"/>
        <v>0</v>
      </c>
      <c r="AA3540" s="12">
        <f t="shared" si="5679"/>
        <v>0</v>
      </c>
      <c r="AB3540" s="12">
        <v>7925</v>
      </c>
      <c r="AC3540" s="12">
        <v>3000</v>
      </c>
      <c r="AD3540" s="12">
        <f t="shared" ref="AD3540:AV3540" si="5681">SUM(AD3541:AD3543)</f>
        <v>0</v>
      </c>
      <c r="AE3540" s="12">
        <f t="shared" si="5681"/>
        <v>0</v>
      </c>
      <c r="AF3540" s="12">
        <f t="shared" si="5681"/>
        <v>0</v>
      </c>
      <c r="AG3540" s="12">
        <f t="shared" si="5681"/>
        <v>0</v>
      </c>
      <c r="AH3540" s="12">
        <f t="shared" si="5681"/>
        <v>0</v>
      </c>
      <c r="AI3540" s="12">
        <f t="shared" si="5681"/>
        <v>0</v>
      </c>
      <c r="AJ3540" s="12">
        <f t="shared" ref="AJ3540" si="5682">SUM(AJ3541:AJ3543)</f>
        <v>0</v>
      </c>
      <c r="AK3540" s="12">
        <f t="shared" si="5681"/>
        <v>0</v>
      </c>
      <c r="AL3540" s="12">
        <f t="shared" si="5681"/>
        <v>0</v>
      </c>
      <c r="AM3540" s="12">
        <f t="shared" si="5681"/>
        <v>0</v>
      </c>
      <c r="AN3540" s="12">
        <f t="shared" si="5681"/>
        <v>0</v>
      </c>
      <c r="AO3540" s="12">
        <f t="shared" si="5681"/>
        <v>0</v>
      </c>
      <c r="AP3540" s="12">
        <f t="shared" si="5681"/>
        <v>0</v>
      </c>
      <c r="AQ3540" s="12">
        <f t="shared" si="5681"/>
        <v>0</v>
      </c>
      <c r="AR3540" s="12">
        <f t="shared" si="5681"/>
        <v>0</v>
      </c>
      <c r="AS3540" s="12">
        <f t="shared" si="5681"/>
        <v>0</v>
      </c>
      <c r="AT3540" s="12">
        <f t="shared" si="5681"/>
        <v>0</v>
      </c>
      <c r="AU3540" s="12">
        <f t="shared" si="5681"/>
        <v>0</v>
      </c>
      <c r="AV3540" s="12">
        <f t="shared" si="5681"/>
        <v>0</v>
      </c>
      <c r="AW3540" s="12">
        <v>0</v>
      </c>
      <c r="AX3540" s="12">
        <v>0</v>
      </c>
      <c r="AY3540" s="12">
        <f t="shared" ref="AY3540:BQ3540" si="5683">SUM(AY3541:AY3543)</f>
        <v>0</v>
      </c>
      <c r="AZ3540" s="12">
        <f t="shared" si="5683"/>
        <v>0</v>
      </c>
      <c r="BA3540" s="12">
        <f t="shared" si="5683"/>
        <v>0</v>
      </c>
      <c r="BB3540" s="12">
        <f t="shared" si="5683"/>
        <v>0</v>
      </c>
      <c r="BC3540" s="12">
        <f t="shared" si="5683"/>
        <v>0</v>
      </c>
      <c r="BD3540" s="12">
        <f t="shared" si="5683"/>
        <v>0</v>
      </c>
      <c r="BE3540" s="12">
        <f t="shared" ref="BE3540" si="5684">SUM(BE3541:BE3543)</f>
        <v>0</v>
      </c>
      <c r="BF3540" s="12">
        <f t="shared" si="5683"/>
        <v>0</v>
      </c>
      <c r="BG3540" s="12">
        <f t="shared" si="5683"/>
        <v>0</v>
      </c>
      <c r="BH3540" s="12">
        <f t="shared" si="5683"/>
        <v>0</v>
      </c>
      <c r="BI3540" s="12">
        <f t="shared" si="5683"/>
        <v>0</v>
      </c>
      <c r="BJ3540" s="12">
        <f t="shared" si="5683"/>
        <v>0</v>
      </c>
      <c r="BK3540" s="12">
        <f t="shared" si="5683"/>
        <v>0</v>
      </c>
      <c r="BL3540" s="12">
        <f t="shared" si="5683"/>
        <v>0</v>
      </c>
      <c r="BM3540" s="12">
        <f t="shared" si="5683"/>
        <v>0</v>
      </c>
      <c r="BN3540" s="12">
        <f t="shared" si="5683"/>
        <v>0</v>
      </c>
      <c r="BO3540" s="12">
        <f t="shared" si="5683"/>
        <v>0</v>
      </c>
      <c r="BP3540" s="12">
        <f t="shared" si="5683"/>
        <v>0</v>
      </c>
      <c r="BQ3540" s="12">
        <f t="shared" si="5683"/>
        <v>0</v>
      </c>
      <c r="BR3540" s="12">
        <v>0</v>
      </c>
      <c r="BS3540" s="12">
        <v>0</v>
      </c>
      <c r="BT3540" s="12" t="e">
        <f>IF(#REF!=0,"-",#REF!/#REF!*100)</f>
        <v>#REF!</v>
      </c>
    </row>
    <row r="3541" spans="1:72" x14ac:dyDescent="0.25">
      <c r="A3541" s="4" t="s">
        <v>1154</v>
      </c>
      <c r="B3541" s="4" t="s">
        <v>56</v>
      </c>
      <c r="C3541" s="4" t="s">
        <v>111</v>
      </c>
      <c r="D3541" s="102" t="s">
        <v>1247</v>
      </c>
      <c r="E3541" s="113">
        <v>6142</v>
      </c>
      <c r="F3541" s="102"/>
      <c r="G3541" s="98" t="s">
        <v>1663</v>
      </c>
      <c r="H3541" s="13" t="s">
        <v>60</v>
      </c>
      <c r="I3541" s="14">
        <v>1000</v>
      </c>
      <c r="J3541" s="14">
        <v>4000</v>
      </c>
      <c r="K3541" s="14"/>
      <c r="L3541" s="14"/>
      <c r="M3541" s="14"/>
      <c r="N3541" s="14"/>
      <c r="O3541" s="14">
        <f t="shared" si="5634"/>
        <v>5000</v>
      </c>
      <c r="P3541" s="14"/>
      <c r="Q3541" s="14"/>
      <c r="R3541" s="14">
        <v>4000</v>
      </c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>
        <v>4000</v>
      </c>
      <c r="AC3541" s="14">
        <v>1000</v>
      </c>
      <c r="AD3541" s="14">
        <v>0</v>
      </c>
      <c r="AE3541" s="14"/>
      <c r="AF3541" s="14"/>
      <c r="AG3541" s="14"/>
      <c r="AH3541" s="14"/>
      <c r="AI3541" s="14"/>
      <c r="AJ3541" s="14">
        <f t="shared" si="5635"/>
        <v>0</v>
      </c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>
        <v>0</v>
      </c>
      <c r="AX3541" s="14">
        <v>0</v>
      </c>
      <c r="AY3541" s="14">
        <v>0</v>
      </c>
      <c r="AZ3541" s="14"/>
      <c r="BA3541" s="14"/>
      <c r="BB3541" s="14"/>
      <c r="BC3541" s="14"/>
      <c r="BD3541" s="14"/>
      <c r="BE3541" s="14">
        <f t="shared" si="5636"/>
        <v>0</v>
      </c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Q3541" s="14"/>
      <c r="BR3541" s="14">
        <v>0</v>
      </c>
      <c r="BS3541" s="14">
        <v>0</v>
      </c>
      <c r="BT3541" s="14" t="e">
        <f>IF(#REF!=0,"-",#REF!/#REF!*100)</f>
        <v>#REF!</v>
      </c>
    </row>
    <row r="3542" spans="1:72" ht="22.5" x14ac:dyDescent="0.25">
      <c r="A3542" s="4" t="s">
        <v>1154</v>
      </c>
      <c r="B3542" s="4" t="s">
        <v>56</v>
      </c>
      <c r="C3542" s="4" t="s">
        <v>111</v>
      </c>
      <c r="D3542" s="102" t="s">
        <v>1247</v>
      </c>
      <c r="E3542" s="113">
        <v>6143</v>
      </c>
      <c r="F3542" s="102"/>
      <c r="G3542" s="98" t="s">
        <v>1663</v>
      </c>
      <c r="H3542" s="13" t="s">
        <v>43</v>
      </c>
      <c r="I3542" s="14">
        <v>1000</v>
      </c>
      <c r="J3542" s="14"/>
      <c r="K3542" s="14"/>
      <c r="L3542" s="14"/>
      <c r="M3542" s="14"/>
      <c r="N3542" s="14"/>
      <c r="O3542" s="14">
        <f t="shared" si="5634"/>
        <v>1000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>
        <v>0</v>
      </c>
      <c r="AC3542" s="14">
        <v>1000</v>
      </c>
      <c r="AD3542" s="14">
        <v>0</v>
      </c>
      <c r="AE3542" s="14"/>
      <c r="AF3542" s="14"/>
      <c r="AG3542" s="14"/>
      <c r="AH3542" s="14"/>
      <c r="AI3542" s="14"/>
      <c r="AJ3542" s="14">
        <f t="shared" si="5635"/>
        <v>0</v>
      </c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>
        <v>0</v>
      </c>
      <c r="AX3542" s="14">
        <v>0</v>
      </c>
      <c r="AY3542" s="14">
        <v>0</v>
      </c>
      <c r="AZ3542" s="14"/>
      <c r="BA3542" s="14"/>
      <c r="BB3542" s="14"/>
      <c r="BC3542" s="14"/>
      <c r="BD3542" s="14"/>
      <c r="BE3542" s="14">
        <f t="shared" si="5636"/>
        <v>0</v>
      </c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>
        <v>0</v>
      </c>
      <c r="BS3542" s="14">
        <v>0</v>
      </c>
      <c r="BT3542" s="14" t="e">
        <f>IF(#REF!=0,"-",#REF!/#REF!*100)</f>
        <v>#REF!</v>
      </c>
    </row>
    <row r="3543" spans="1:72" x14ac:dyDescent="0.25">
      <c r="A3543" s="4" t="s">
        <v>1154</v>
      </c>
      <c r="B3543" s="4" t="s">
        <v>56</v>
      </c>
      <c r="C3543" s="4" t="s">
        <v>111</v>
      </c>
      <c r="D3543" s="102" t="s">
        <v>1247</v>
      </c>
      <c r="E3543" s="113">
        <v>6148</v>
      </c>
      <c r="F3543" s="102"/>
      <c r="G3543" s="98" t="s">
        <v>1663</v>
      </c>
      <c r="H3543" s="13" t="s">
        <v>45</v>
      </c>
      <c r="I3543" s="14">
        <v>1000</v>
      </c>
      <c r="J3543" s="14">
        <v>3925</v>
      </c>
      <c r="K3543" s="14"/>
      <c r="L3543" s="14"/>
      <c r="M3543" s="14"/>
      <c r="N3543" s="14"/>
      <c r="O3543" s="14">
        <f t="shared" si="5634"/>
        <v>4925</v>
      </c>
      <c r="P3543" s="14"/>
      <c r="Q3543" s="14"/>
      <c r="R3543" s="14">
        <v>3925</v>
      </c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>
        <v>3925</v>
      </c>
      <c r="AC3543" s="14">
        <v>1000</v>
      </c>
      <c r="AD3543" s="14">
        <v>0</v>
      </c>
      <c r="AE3543" s="14"/>
      <c r="AF3543" s="14"/>
      <c r="AG3543" s="14"/>
      <c r="AH3543" s="14"/>
      <c r="AI3543" s="14"/>
      <c r="AJ3543" s="14">
        <f t="shared" si="5635"/>
        <v>0</v>
      </c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>
        <v>0</v>
      </c>
      <c r="AX3543" s="14">
        <v>0</v>
      </c>
      <c r="AY3543" s="14">
        <v>0</v>
      </c>
      <c r="AZ3543" s="14"/>
      <c r="BA3543" s="14"/>
      <c r="BB3543" s="14"/>
      <c r="BC3543" s="14"/>
      <c r="BD3543" s="14"/>
      <c r="BE3543" s="14">
        <f t="shared" si="5636"/>
        <v>0</v>
      </c>
      <c r="BF3543" s="14"/>
      <c r="BG3543" s="14"/>
      <c r="BH3543" s="14"/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>
        <v>0</v>
      </c>
      <c r="BS3543" s="14">
        <v>0</v>
      </c>
      <c r="BT3543" s="14" t="e">
        <f>IF(#REF!=0,"-",#REF!/#REF!*100)</f>
        <v>#REF!</v>
      </c>
    </row>
    <row r="3544" spans="1:72" ht="33.75" x14ac:dyDescent="0.25">
      <c r="A3544" s="1" t="s">
        <v>0</v>
      </c>
      <c r="B3544" s="1" t="s">
        <v>0</v>
      </c>
      <c r="C3544" s="1" t="s">
        <v>0</v>
      </c>
      <c r="D3544" s="101" t="s">
        <v>0</v>
      </c>
      <c r="E3544" s="101" t="s">
        <v>0</v>
      </c>
      <c r="F3544" s="101" t="s">
        <v>0</v>
      </c>
      <c r="G3544" s="2" t="s">
        <v>0</v>
      </c>
      <c r="H3544" s="10" t="s">
        <v>47</v>
      </c>
      <c r="I3544" s="11">
        <f t="shared" ref="I3544:AA3544" si="5685">SUM(I3545)</f>
        <v>294000</v>
      </c>
      <c r="J3544" s="11">
        <f t="shared" si="5685"/>
        <v>223765</v>
      </c>
      <c r="K3544" s="11">
        <f t="shared" si="5685"/>
        <v>0</v>
      </c>
      <c r="L3544" s="11">
        <f t="shared" si="5685"/>
        <v>0</v>
      </c>
      <c r="M3544" s="11">
        <f t="shared" si="5685"/>
        <v>0</v>
      </c>
      <c r="N3544" s="11">
        <f t="shared" si="5685"/>
        <v>0</v>
      </c>
      <c r="O3544" s="11">
        <f t="shared" si="5685"/>
        <v>517765</v>
      </c>
      <c r="P3544" s="11">
        <f t="shared" si="5685"/>
        <v>0</v>
      </c>
      <c r="Q3544" s="11">
        <f t="shared" si="5685"/>
        <v>0</v>
      </c>
      <c r="R3544" s="11">
        <f t="shared" si="5685"/>
        <v>223765</v>
      </c>
      <c r="S3544" s="11">
        <f t="shared" si="5685"/>
        <v>0</v>
      </c>
      <c r="T3544" s="11">
        <f t="shared" si="5685"/>
        <v>0</v>
      </c>
      <c r="U3544" s="11">
        <f t="shared" si="5685"/>
        <v>0</v>
      </c>
      <c r="V3544" s="11">
        <f t="shared" si="5685"/>
        <v>0</v>
      </c>
      <c r="W3544" s="11">
        <f t="shared" si="5685"/>
        <v>0</v>
      </c>
      <c r="X3544" s="11">
        <f t="shared" si="5685"/>
        <v>0</v>
      </c>
      <c r="Y3544" s="11">
        <f t="shared" si="5685"/>
        <v>0</v>
      </c>
      <c r="Z3544" s="11">
        <f t="shared" si="5685"/>
        <v>0</v>
      </c>
      <c r="AA3544" s="11">
        <f t="shared" si="5685"/>
        <v>0</v>
      </c>
      <c r="AB3544" s="11">
        <v>223765</v>
      </c>
      <c r="AC3544" s="11">
        <v>294000</v>
      </c>
      <c r="AD3544" s="11">
        <f t="shared" ref="AD3544:AV3544" si="5686">SUM(AD3545)</f>
        <v>20000</v>
      </c>
      <c r="AE3544" s="11">
        <f t="shared" si="5686"/>
        <v>0</v>
      </c>
      <c r="AF3544" s="11">
        <f t="shared" si="5686"/>
        <v>0</v>
      </c>
      <c r="AG3544" s="11">
        <f t="shared" si="5686"/>
        <v>0</v>
      </c>
      <c r="AH3544" s="11">
        <f t="shared" si="5686"/>
        <v>0</v>
      </c>
      <c r="AI3544" s="11">
        <f t="shared" si="5686"/>
        <v>0</v>
      </c>
      <c r="AJ3544" s="11">
        <f t="shared" si="5686"/>
        <v>20000</v>
      </c>
      <c r="AK3544" s="11">
        <f t="shared" si="5686"/>
        <v>0</v>
      </c>
      <c r="AL3544" s="11">
        <f t="shared" si="5686"/>
        <v>0</v>
      </c>
      <c r="AM3544" s="11">
        <f t="shared" si="5686"/>
        <v>0</v>
      </c>
      <c r="AN3544" s="11">
        <f t="shared" si="5686"/>
        <v>0</v>
      </c>
      <c r="AO3544" s="11">
        <f t="shared" si="5686"/>
        <v>0</v>
      </c>
      <c r="AP3544" s="11">
        <f t="shared" si="5686"/>
        <v>0</v>
      </c>
      <c r="AQ3544" s="11">
        <f t="shared" si="5686"/>
        <v>0</v>
      </c>
      <c r="AR3544" s="11">
        <f t="shared" si="5686"/>
        <v>0</v>
      </c>
      <c r="AS3544" s="11">
        <f t="shared" si="5686"/>
        <v>0</v>
      </c>
      <c r="AT3544" s="11">
        <f t="shared" si="5686"/>
        <v>0</v>
      </c>
      <c r="AU3544" s="11">
        <f t="shared" si="5686"/>
        <v>0</v>
      </c>
      <c r="AV3544" s="11">
        <f t="shared" si="5686"/>
        <v>0</v>
      </c>
      <c r="AW3544" s="11">
        <v>0</v>
      </c>
      <c r="AX3544" s="11">
        <v>20000</v>
      </c>
      <c r="AY3544" s="11">
        <f t="shared" ref="AY3544:BQ3544" si="5687">SUM(AY3545)</f>
        <v>25000</v>
      </c>
      <c r="AZ3544" s="11">
        <f t="shared" si="5687"/>
        <v>643</v>
      </c>
      <c r="BA3544" s="11">
        <f t="shared" si="5687"/>
        <v>0</v>
      </c>
      <c r="BB3544" s="11">
        <f t="shared" si="5687"/>
        <v>0</v>
      </c>
      <c r="BC3544" s="11">
        <f t="shared" si="5687"/>
        <v>0</v>
      </c>
      <c r="BD3544" s="11">
        <f t="shared" si="5687"/>
        <v>0</v>
      </c>
      <c r="BE3544" s="11">
        <f t="shared" si="5687"/>
        <v>25643</v>
      </c>
      <c r="BF3544" s="11">
        <f t="shared" si="5687"/>
        <v>0</v>
      </c>
      <c r="BG3544" s="11">
        <f t="shared" si="5687"/>
        <v>0</v>
      </c>
      <c r="BH3544" s="11">
        <f t="shared" si="5687"/>
        <v>643</v>
      </c>
      <c r="BI3544" s="11">
        <f t="shared" si="5687"/>
        <v>0</v>
      </c>
      <c r="BJ3544" s="11">
        <f t="shared" si="5687"/>
        <v>0</v>
      </c>
      <c r="BK3544" s="11">
        <f t="shared" si="5687"/>
        <v>0</v>
      </c>
      <c r="BL3544" s="11">
        <f t="shared" si="5687"/>
        <v>0</v>
      </c>
      <c r="BM3544" s="11">
        <f t="shared" si="5687"/>
        <v>0</v>
      </c>
      <c r="BN3544" s="11">
        <f t="shared" si="5687"/>
        <v>0</v>
      </c>
      <c r="BO3544" s="11">
        <f t="shared" si="5687"/>
        <v>0</v>
      </c>
      <c r="BP3544" s="11">
        <f t="shared" si="5687"/>
        <v>0</v>
      </c>
      <c r="BQ3544" s="11">
        <f t="shared" si="5687"/>
        <v>0</v>
      </c>
      <c r="BR3544" s="11">
        <v>643</v>
      </c>
      <c r="BS3544" s="11">
        <v>25000</v>
      </c>
      <c r="BT3544" s="11" t="e">
        <f>IF(#REF!=0,"-",#REF!/#REF!*100)</f>
        <v>#REF!</v>
      </c>
    </row>
    <row r="3545" spans="1:72" x14ac:dyDescent="0.25">
      <c r="A3545" s="4" t="s">
        <v>1154</v>
      </c>
      <c r="B3545" s="4" t="s">
        <v>56</v>
      </c>
      <c r="C3545" s="4" t="s">
        <v>111</v>
      </c>
      <c r="D3545" s="102" t="s">
        <v>1247</v>
      </c>
      <c r="E3545" s="101" t="s">
        <v>48</v>
      </c>
      <c r="F3545" s="101" t="s">
        <v>0</v>
      </c>
      <c r="G3545" s="2" t="s">
        <v>0</v>
      </c>
      <c r="H3545" s="2" t="s">
        <v>49</v>
      </c>
      <c r="I3545" s="12">
        <f t="shared" ref="I3545:AA3545" si="5688">SUM(I3546:I3548)</f>
        <v>294000</v>
      </c>
      <c r="J3545" s="12">
        <f t="shared" si="5688"/>
        <v>223765</v>
      </c>
      <c r="K3545" s="12">
        <f t="shared" si="5688"/>
        <v>0</v>
      </c>
      <c r="L3545" s="12">
        <f t="shared" si="5688"/>
        <v>0</v>
      </c>
      <c r="M3545" s="12">
        <f t="shared" si="5688"/>
        <v>0</v>
      </c>
      <c r="N3545" s="12">
        <f t="shared" si="5688"/>
        <v>0</v>
      </c>
      <c r="O3545" s="12">
        <f t="shared" ref="O3545" si="5689">SUM(O3546:O3548)</f>
        <v>517765</v>
      </c>
      <c r="P3545" s="12">
        <f t="shared" si="5688"/>
        <v>0</v>
      </c>
      <c r="Q3545" s="12">
        <f t="shared" si="5688"/>
        <v>0</v>
      </c>
      <c r="R3545" s="12">
        <f t="shared" si="5688"/>
        <v>223765</v>
      </c>
      <c r="S3545" s="12">
        <f t="shared" si="5688"/>
        <v>0</v>
      </c>
      <c r="T3545" s="12">
        <f t="shared" si="5688"/>
        <v>0</v>
      </c>
      <c r="U3545" s="12">
        <f t="shared" si="5688"/>
        <v>0</v>
      </c>
      <c r="V3545" s="12">
        <f t="shared" si="5688"/>
        <v>0</v>
      </c>
      <c r="W3545" s="12">
        <f t="shared" si="5688"/>
        <v>0</v>
      </c>
      <c r="X3545" s="12">
        <f t="shared" si="5688"/>
        <v>0</v>
      </c>
      <c r="Y3545" s="12">
        <f t="shared" si="5688"/>
        <v>0</v>
      </c>
      <c r="Z3545" s="12">
        <f t="shared" si="5688"/>
        <v>0</v>
      </c>
      <c r="AA3545" s="12">
        <f t="shared" si="5688"/>
        <v>0</v>
      </c>
      <c r="AB3545" s="12">
        <v>223765</v>
      </c>
      <c r="AC3545" s="12">
        <v>294000</v>
      </c>
      <c r="AD3545" s="12">
        <f t="shared" ref="AD3545:AV3545" si="5690">SUM(AD3546:AD3548)</f>
        <v>20000</v>
      </c>
      <c r="AE3545" s="12">
        <f t="shared" si="5690"/>
        <v>0</v>
      </c>
      <c r="AF3545" s="12">
        <f t="shared" si="5690"/>
        <v>0</v>
      </c>
      <c r="AG3545" s="12">
        <f t="shared" si="5690"/>
        <v>0</v>
      </c>
      <c r="AH3545" s="12">
        <f t="shared" si="5690"/>
        <v>0</v>
      </c>
      <c r="AI3545" s="12">
        <f t="shared" si="5690"/>
        <v>0</v>
      </c>
      <c r="AJ3545" s="12">
        <f t="shared" ref="AJ3545" si="5691">SUM(AJ3546:AJ3548)</f>
        <v>20000</v>
      </c>
      <c r="AK3545" s="12">
        <f t="shared" si="5690"/>
        <v>0</v>
      </c>
      <c r="AL3545" s="12">
        <f t="shared" si="5690"/>
        <v>0</v>
      </c>
      <c r="AM3545" s="12">
        <f t="shared" si="5690"/>
        <v>0</v>
      </c>
      <c r="AN3545" s="12">
        <f t="shared" si="5690"/>
        <v>0</v>
      </c>
      <c r="AO3545" s="12">
        <f t="shared" si="5690"/>
        <v>0</v>
      </c>
      <c r="AP3545" s="12">
        <f t="shared" si="5690"/>
        <v>0</v>
      </c>
      <c r="AQ3545" s="12">
        <f t="shared" si="5690"/>
        <v>0</v>
      </c>
      <c r="AR3545" s="12">
        <f t="shared" si="5690"/>
        <v>0</v>
      </c>
      <c r="AS3545" s="12">
        <f t="shared" si="5690"/>
        <v>0</v>
      </c>
      <c r="AT3545" s="12">
        <f t="shared" si="5690"/>
        <v>0</v>
      </c>
      <c r="AU3545" s="12">
        <f t="shared" si="5690"/>
        <v>0</v>
      </c>
      <c r="AV3545" s="12">
        <f t="shared" si="5690"/>
        <v>0</v>
      </c>
      <c r="AW3545" s="12">
        <v>0</v>
      </c>
      <c r="AX3545" s="12">
        <v>20000</v>
      </c>
      <c r="AY3545" s="12">
        <f t="shared" ref="AY3545:BQ3545" si="5692">SUM(AY3546:AY3548)</f>
        <v>25000</v>
      </c>
      <c r="AZ3545" s="12">
        <f t="shared" si="5692"/>
        <v>643</v>
      </c>
      <c r="BA3545" s="12">
        <f t="shared" si="5692"/>
        <v>0</v>
      </c>
      <c r="BB3545" s="12">
        <f t="shared" si="5692"/>
        <v>0</v>
      </c>
      <c r="BC3545" s="12">
        <f t="shared" si="5692"/>
        <v>0</v>
      </c>
      <c r="BD3545" s="12">
        <f t="shared" si="5692"/>
        <v>0</v>
      </c>
      <c r="BE3545" s="12">
        <f t="shared" ref="BE3545" si="5693">SUM(BE3546:BE3548)</f>
        <v>25643</v>
      </c>
      <c r="BF3545" s="12">
        <f t="shared" si="5692"/>
        <v>0</v>
      </c>
      <c r="BG3545" s="12">
        <f t="shared" si="5692"/>
        <v>0</v>
      </c>
      <c r="BH3545" s="12">
        <f t="shared" si="5692"/>
        <v>643</v>
      </c>
      <c r="BI3545" s="12">
        <f t="shared" si="5692"/>
        <v>0</v>
      </c>
      <c r="BJ3545" s="12">
        <f t="shared" si="5692"/>
        <v>0</v>
      </c>
      <c r="BK3545" s="12">
        <f t="shared" si="5692"/>
        <v>0</v>
      </c>
      <c r="BL3545" s="12">
        <f t="shared" si="5692"/>
        <v>0</v>
      </c>
      <c r="BM3545" s="12">
        <f t="shared" si="5692"/>
        <v>0</v>
      </c>
      <c r="BN3545" s="12">
        <f t="shared" si="5692"/>
        <v>0</v>
      </c>
      <c r="BO3545" s="12">
        <f t="shared" si="5692"/>
        <v>0</v>
      </c>
      <c r="BP3545" s="12">
        <f t="shared" si="5692"/>
        <v>0</v>
      </c>
      <c r="BQ3545" s="12">
        <f t="shared" si="5692"/>
        <v>0</v>
      </c>
      <c r="BR3545" s="12">
        <v>643</v>
      </c>
      <c r="BS3545" s="12">
        <v>25000</v>
      </c>
      <c r="BT3545" s="12" t="e">
        <f>IF(#REF!=0,"-",#REF!/#REF!*100)</f>
        <v>#REF!</v>
      </c>
    </row>
    <row r="3546" spans="1:72" x14ac:dyDescent="0.25">
      <c r="A3546" s="4" t="s">
        <v>1154</v>
      </c>
      <c r="B3546" s="4" t="s">
        <v>56</v>
      </c>
      <c r="C3546" s="4" t="s">
        <v>111</v>
      </c>
      <c r="D3546" s="102" t="s">
        <v>1247</v>
      </c>
      <c r="E3546" s="113">
        <v>8213</v>
      </c>
      <c r="F3546" s="102"/>
      <c r="G3546" s="98" t="s">
        <v>1663</v>
      </c>
      <c r="H3546" s="13" t="s">
        <v>51</v>
      </c>
      <c r="I3546" s="14">
        <v>50000</v>
      </c>
      <c r="J3546" s="14">
        <v>68765</v>
      </c>
      <c r="K3546" s="14"/>
      <c r="L3546" s="14"/>
      <c r="M3546" s="14"/>
      <c r="N3546" s="14"/>
      <c r="O3546" s="14">
        <f t="shared" si="5634"/>
        <v>118765</v>
      </c>
      <c r="P3546" s="14"/>
      <c r="Q3546" s="14"/>
      <c r="R3546" s="14">
        <v>68765</v>
      </c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>
        <v>68765</v>
      </c>
      <c r="AC3546" s="14">
        <v>50000</v>
      </c>
      <c r="AD3546" s="14">
        <v>0</v>
      </c>
      <c r="AE3546" s="14"/>
      <c r="AF3546" s="14"/>
      <c r="AG3546" s="14"/>
      <c r="AH3546" s="14"/>
      <c r="AI3546" s="14"/>
      <c r="AJ3546" s="14">
        <f t="shared" si="5635"/>
        <v>0</v>
      </c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>
        <v>0</v>
      </c>
      <c r="AX3546" s="14">
        <v>0</v>
      </c>
      <c r="AY3546" s="14">
        <v>15000</v>
      </c>
      <c r="AZ3546" s="14"/>
      <c r="BA3546" s="14"/>
      <c r="BB3546" s="14"/>
      <c r="BC3546" s="14"/>
      <c r="BD3546" s="14"/>
      <c r="BE3546" s="14">
        <f t="shared" si="5636"/>
        <v>15000</v>
      </c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Q3546" s="14"/>
      <c r="BR3546" s="14">
        <v>0</v>
      </c>
      <c r="BS3546" s="14">
        <v>15000</v>
      </c>
      <c r="BT3546" s="14" t="e">
        <f>IF(#REF!=0,"-",#REF!/#REF!*100)</f>
        <v>#REF!</v>
      </c>
    </row>
    <row r="3547" spans="1:72" x14ac:dyDescent="0.25">
      <c r="A3547" s="4" t="s">
        <v>1154</v>
      </c>
      <c r="B3547" s="4" t="s">
        <v>56</v>
      </c>
      <c r="C3547" s="4" t="s">
        <v>111</v>
      </c>
      <c r="D3547" s="102" t="s">
        <v>1247</v>
      </c>
      <c r="E3547" s="113">
        <v>8215</v>
      </c>
      <c r="F3547" s="102"/>
      <c r="G3547" s="98" t="s">
        <v>1663</v>
      </c>
      <c r="H3547" s="13" t="s">
        <v>68</v>
      </c>
      <c r="I3547" s="14">
        <v>54000</v>
      </c>
      <c r="J3547" s="14">
        <v>25000</v>
      </c>
      <c r="K3547" s="14"/>
      <c r="L3547" s="14"/>
      <c r="M3547" s="14"/>
      <c r="N3547" s="14"/>
      <c r="O3547" s="14">
        <f t="shared" si="5634"/>
        <v>79000</v>
      </c>
      <c r="P3547" s="14"/>
      <c r="Q3547" s="14"/>
      <c r="R3547" s="14">
        <v>25000</v>
      </c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>
        <v>25000</v>
      </c>
      <c r="AC3547" s="14">
        <v>54000</v>
      </c>
      <c r="AD3547" s="14">
        <v>0</v>
      </c>
      <c r="AE3547" s="14"/>
      <c r="AF3547" s="14"/>
      <c r="AG3547" s="14"/>
      <c r="AH3547" s="14"/>
      <c r="AI3547" s="14"/>
      <c r="AJ3547" s="14">
        <f t="shared" si="5635"/>
        <v>0</v>
      </c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>
        <v>0</v>
      </c>
      <c r="AX3547" s="14">
        <v>0</v>
      </c>
      <c r="AY3547" s="14">
        <v>0</v>
      </c>
      <c r="AZ3547" s="14"/>
      <c r="BA3547" s="14"/>
      <c r="BB3547" s="14"/>
      <c r="BC3547" s="14"/>
      <c r="BD3547" s="14"/>
      <c r="BE3547" s="14">
        <f t="shared" si="5636"/>
        <v>0</v>
      </c>
      <c r="BF3547" s="14"/>
      <c r="BG3547" s="14"/>
      <c r="BH3547" s="14"/>
      <c r="BI3547" s="14"/>
      <c r="BJ3547" s="14"/>
      <c r="BK3547" s="14"/>
      <c r="BL3547" s="14"/>
      <c r="BM3547" s="14"/>
      <c r="BN3547" s="14"/>
      <c r="BO3547" s="14"/>
      <c r="BP3547" s="14"/>
      <c r="BQ3547" s="14"/>
      <c r="BR3547" s="14">
        <v>0</v>
      </c>
      <c r="BS3547" s="14">
        <v>0</v>
      </c>
      <c r="BT3547" s="14" t="e">
        <f>IF(#REF!=0,"-",#REF!/#REF!*100)</f>
        <v>#REF!</v>
      </c>
    </row>
    <row r="3548" spans="1:72" x14ac:dyDescent="0.25">
      <c r="A3548" s="4" t="s">
        <v>1154</v>
      </c>
      <c r="B3548" s="4" t="s">
        <v>56</v>
      </c>
      <c r="C3548" s="4" t="s">
        <v>111</v>
      </c>
      <c r="D3548" s="102" t="s">
        <v>1247</v>
      </c>
      <c r="E3548" s="113">
        <v>8216</v>
      </c>
      <c r="F3548" s="102"/>
      <c r="G3548" s="98" t="s">
        <v>1663</v>
      </c>
      <c r="H3548" s="13" t="s">
        <v>108</v>
      </c>
      <c r="I3548" s="14">
        <v>190000</v>
      </c>
      <c r="J3548" s="14">
        <v>130000</v>
      </c>
      <c r="K3548" s="14"/>
      <c r="L3548" s="14"/>
      <c r="M3548" s="14"/>
      <c r="N3548" s="14"/>
      <c r="O3548" s="14">
        <f t="shared" si="5634"/>
        <v>320000</v>
      </c>
      <c r="P3548" s="14"/>
      <c r="Q3548" s="14"/>
      <c r="R3548" s="14">
        <v>130000</v>
      </c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>
        <v>130000</v>
      </c>
      <c r="AC3548" s="14">
        <v>190000</v>
      </c>
      <c r="AD3548" s="14">
        <v>20000</v>
      </c>
      <c r="AE3548" s="14"/>
      <c r="AF3548" s="14"/>
      <c r="AG3548" s="14"/>
      <c r="AH3548" s="14"/>
      <c r="AI3548" s="14"/>
      <c r="AJ3548" s="14">
        <f t="shared" si="5635"/>
        <v>20000</v>
      </c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>
        <v>0</v>
      </c>
      <c r="AX3548" s="14">
        <v>20000</v>
      </c>
      <c r="AY3548" s="14">
        <v>10000</v>
      </c>
      <c r="AZ3548" s="14">
        <v>643</v>
      </c>
      <c r="BA3548" s="14"/>
      <c r="BB3548" s="14"/>
      <c r="BC3548" s="14"/>
      <c r="BD3548" s="14"/>
      <c r="BE3548" s="14">
        <f t="shared" si="5636"/>
        <v>10643</v>
      </c>
      <c r="BF3548" s="14"/>
      <c r="BG3548" s="14"/>
      <c r="BH3548" s="14">
        <v>643</v>
      </c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>
        <v>643</v>
      </c>
      <c r="BS3548" s="14">
        <v>10000</v>
      </c>
      <c r="BT3548" s="14" t="e">
        <f>IF(#REF!=0,"-",#REF!/#REF!*100)</f>
        <v>#REF!</v>
      </c>
    </row>
    <row r="3549" spans="1:72" ht="22.5" x14ac:dyDescent="0.25">
      <c r="A3549" s="13" t="s">
        <v>0</v>
      </c>
      <c r="B3549" s="13" t="s">
        <v>0</v>
      </c>
      <c r="C3549" s="13" t="s">
        <v>0</v>
      </c>
      <c r="D3549" s="98" t="s">
        <v>0</v>
      </c>
      <c r="E3549" s="98" t="s">
        <v>0</v>
      </c>
      <c r="F3549" s="98" t="s">
        <v>0</v>
      </c>
      <c r="G3549" s="13" t="s">
        <v>0</v>
      </c>
      <c r="H3549" s="10" t="s">
        <v>1256</v>
      </c>
      <c r="I3549" s="11">
        <f t="shared" ref="I3549:AA3549" si="5694">SUM(I3515,I3539,I3544)</f>
        <v>465000</v>
      </c>
      <c r="J3549" s="11">
        <f t="shared" si="5694"/>
        <v>706111</v>
      </c>
      <c r="K3549" s="11">
        <f t="shared" si="5694"/>
        <v>0</v>
      </c>
      <c r="L3549" s="11">
        <f t="shared" si="5694"/>
        <v>0</v>
      </c>
      <c r="M3549" s="11">
        <f t="shared" si="5694"/>
        <v>0</v>
      </c>
      <c r="N3549" s="11">
        <f t="shared" si="5694"/>
        <v>0</v>
      </c>
      <c r="O3549" s="11">
        <f t="shared" si="5694"/>
        <v>1171111</v>
      </c>
      <c r="P3549" s="11">
        <f t="shared" si="5694"/>
        <v>21232</v>
      </c>
      <c r="Q3549" s="11">
        <f t="shared" si="5694"/>
        <v>808</v>
      </c>
      <c r="R3549" s="11">
        <f t="shared" si="5694"/>
        <v>719261</v>
      </c>
      <c r="S3549" s="11">
        <f t="shared" si="5694"/>
        <v>0</v>
      </c>
      <c r="T3549" s="11">
        <f t="shared" si="5694"/>
        <v>0</v>
      </c>
      <c r="U3549" s="11">
        <f t="shared" si="5694"/>
        <v>0</v>
      </c>
      <c r="V3549" s="11">
        <f t="shared" si="5694"/>
        <v>0</v>
      </c>
      <c r="W3549" s="11">
        <f t="shared" si="5694"/>
        <v>0</v>
      </c>
      <c r="X3549" s="11">
        <f t="shared" si="5694"/>
        <v>0</v>
      </c>
      <c r="Y3549" s="11">
        <f t="shared" si="5694"/>
        <v>0</v>
      </c>
      <c r="Z3549" s="11">
        <f t="shared" si="5694"/>
        <v>0</v>
      </c>
      <c r="AA3549" s="11">
        <f t="shared" si="5694"/>
        <v>0</v>
      </c>
      <c r="AB3549" s="11">
        <v>741301</v>
      </c>
      <c r="AC3549" s="11">
        <v>429810</v>
      </c>
      <c r="AD3549" s="11">
        <f t="shared" ref="AD3549:AV3549" si="5695">SUM(AD3515,AD3539,AD3544)</f>
        <v>20000</v>
      </c>
      <c r="AE3549" s="11">
        <f t="shared" si="5695"/>
        <v>19500</v>
      </c>
      <c r="AF3549" s="11">
        <f t="shared" si="5695"/>
        <v>0</v>
      </c>
      <c r="AG3549" s="11">
        <f t="shared" si="5695"/>
        <v>0</v>
      </c>
      <c r="AH3549" s="11">
        <f t="shared" si="5695"/>
        <v>0</v>
      </c>
      <c r="AI3549" s="11">
        <f t="shared" si="5695"/>
        <v>0</v>
      </c>
      <c r="AJ3549" s="11">
        <f t="shared" si="5695"/>
        <v>39500</v>
      </c>
      <c r="AK3549" s="11">
        <f t="shared" si="5695"/>
        <v>0</v>
      </c>
      <c r="AL3549" s="11">
        <f t="shared" si="5695"/>
        <v>0</v>
      </c>
      <c r="AM3549" s="11">
        <f t="shared" si="5695"/>
        <v>19500</v>
      </c>
      <c r="AN3549" s="11">
        <f t="shared" si="5695"/>
        <v>0</v>
      </c>
      <c r="AO3549" s="11">
        <f t="shared" si="5695"/>
        <v>0</v>
      </c>
      <c r="AP3549" s="11">
        <f t="shared" si="5695"/>
        <v>0</v>
      </c>
      <c r="AQ3549" s="11">
        <f t="shared" si="5695"/>
        <v>0</v>
      </c>
      <c r="AR3549" s="11">
        <f t="shared" si="5695"/>
        <v>0</v>
      </c>
      <c r="AS3549" s="11">
        <f t="shared" si="5695"/>
        <v>0</v>
      </c>
      <c r="AT3549" s="11">
        <f t="shared" si="5695"/>
        <v>0</v>
      </c>
      <c r="AU3549" s="11">
        <f t="shared" si="5695"/>
        <v>0</v>
      </c>
      <c r="AV3549" s="11">
        <f t="shared" si="5695"/>
        <v>0</v>
      </c>
      <c r="AW3549" s="11">
        <v>19500</v>
      </c>
      <c r="AX3549" s="11">
        <v>20000</v>
      </c>
      <c r="AY3549" s="11">
        <f t="shared" ref="AY3549:BQ3549" si="5696">SUM(AY3515,AY3539,AY3544)</f>
        <v>83150</v>
      </c>
      <c r="AZ3549" s="11">
        <f t="shared" si="5696"/>
        <v>291660</v>
      </c>
      <c r="BA3549" s="11">
        <f t="shared" si="5696"/>
        <v>0</v>
      </c>
      <c r="BB3549" s="11">
        <f t="shared" si="5696"/>
        <v>0</v>
      </c>
      <c r="BC3549" s="11">
        <f t="shared" si="5696"/>
        <v>0</v>
      </c>
      <c r="BD3549" s="11">
        <f t="shared" si="5696"/>
        <v>0</v>
      </c>
      <c r="BE3549" s="11">
        <f t="shared" si="5696"/>
        <v>374810</v>
      </c>
      <c r="BF3549" s="11">
        <f t="shared" si="5696"/>
        <v>0</v>
      </c>
      <c r="BG3549" s="11">
        <f t="shared" si="5696"/>
        <v>0</v>
      </c>
      <c r="BH3549" s="11">
        <f t="shared" si="5696"/>
        <v>291660</v>
      </c>
      <c r="BI3549" s="11">
        <f t="shared" si="5696"/>
        <v>0</v>
      </c>
      <c r="BJ3549" s="11">
        <f t="shared" si="5696"/>
        <v>0</v>
      </c>
      <c r="BK3549" s="11">
        <f t="shared" si="5696"/>
        <v>0</v>
      </c>
      <c r="BL3549" s="11">
        <f t="shared" si="5696"/>
        <v>0</v>
      </c>
      <c r="BM3549" s="11">
        <f t="shared" si="5696"/>
        <v>0</v>
      </c>
      <c r="BN3549" s="11">
        <f t="shared" si="5696"/>
        <v>0</v>
      </c>
      <c r="BO3549" s="11">
        <f t="shared" si="5696"/>
        <v>0</v>
      </c>
      <c r="BP3549" s="11">
        <f t="shared" si="5696"/>
        <v>0</v>
      </c>
      <c r="BQ3549" s="11">
        <f t="shared" si="5696"/>
        <v>0</v>
      </c>
      <c r="BR3549" s="11">
        <v>291660</v>
      </c>
      <c r="BS3549" s="11">
        <v>83150</v>
      </c>
      <c r="BT3549" s="11" t="e">
        <f>IF(#REF!=0,"-",#REF!/#REF!*100)</f>
        <v>#REF!</v>
      </c>
    </row>
    <row r="3550" spans="1:72" ht="15.75" thickBot="1" x14ac:dyDescent="0.3">
      <c r="A3550" s="13" t="s">
        <v>0</v>
      </c>
      <c r="B3550" s="13" t="s">
        <v>0</v>
      </c>
      <c r="C3550" s="13" t="s">
        <v>0</v>
      </c>
      <c r="D3550" s="98" t="s">
        <v>0</v>
      </c>
      <c r="E3550" s="98" t="s">
        <v>0</v>
      </c>
      <c r="F3550" s="98" t="s">
        <v>0</v>
      </c>
      <c r="G3550" s="13" t="s">
        <v>0</v>
      </c>
      <c r="H3550" s="2" t="s">
        <v>53</v>
      </c>
      <c r="I3550" s="13" t="s">
        <v>0</v>
      </c>
      <c r="J3550" s="13"/>
      <c r="K3550" s="13"/>
      <c r="L3550" s="13"/>
      <c r="M3550" s="13"/>
      <c r="N3550" s="13"/>
      <c r="O3550" s="13" t="e">
        <f t="shared" si="5634"/>
        <v>#VALUE!</v>
      </c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>
        <v>0</v>
      </c>
      <c r="AC3550" s="13" t="e">
        <v>#VALUE!</v>
      </c>
      <c r="AD3550" s="13" t="s">
        <v>0</v>
      </c>
      <c r="AE3550" s="13"/>
      <c r="AF3550" s="13"/>
      <c r="AG3550" s="13"/>
      <c r="AH3550" s="13"/>
      <c r="AI3550" s="13"/>
      <c r="AJ3550" s="13" t="e">
        <f t="shared" si="5635"/>
        <v>#VALUE!</v>
      </c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>
        <v>0</v>
      </c>
      <c r="AX3550" s="13" t="e">
        <v>#VALUE!</v>
      </c>
      <c r="AY3550" s="13" t="s">
        <v>0</v>
      </c>
      <c r="AZ3550" s="13"/>
      <c r="BA3550" s="13"/>
      <c r="BB3550" s="13"/>
      <c r="BC3550" s="13"/>
      <c r="BD3550" s="13"/>
      <c r="BE3550" s="13" t="e">
        <f t="shared" si="5636"/>
        <v>#VALUE!</v>
      </c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>
        <v>0</v>
      </c>
      <c r="BS3550" s="13" t="e">
        <v>#VALUE!</v>
      </c>
      <c r="BT3550" s="12"/>
    </row>
    <row r="3551" spans="1:72" ht="69.75" customHeight="1" thickBot="1" x14ac:dyDescent="0.3">
      <c r="A3551" s="132" t="s">
        <v>0</v>
      </c>
      <c r="B3551" s="132" t="s">
        <v>0</v>
      </c>
      <c r="C3551" s="132" t="s">
        <v>0</v>
      </c>
      <c r="D3551" s="135" t="s">
        <v>0</v>
      </c>
      <c r="E3551" s="135" t="s">
        <v>0</v>
      </c>
      <c r="F3551" s="135" t="s">
        <v>0</v>
      </c>
      <c r="G3551" s="138" t="s">
        <v>0</v>
      </c>
      <c r="H3551" s="5" t="s">
        <v>54</v>
      </c>
      <c r="I3551" s="89" t="s">
        <v>9</v>
      </c>
      <c r="J3551" s="89" t="s">
        <v>1606</v>
      </c>
      <c r="K3551" s="89" t="s">
        <v>1534</v>
      </c>
      <c r="L3551" s="89" t="s">
        <v>1592</v>
      </c>
      <c r="M3551" s="89" t="s">
        <v>1593</v>
      </c>
      <c r="N3551" s="89" t="s">
        <v>1594</v>
      </c>
      <c r="O3551" s="89" t="s">
        <v>1610</v>
      </c>
      <c r="P3551" s="89" t="s">
        <v>1607</v>
      </c>
      <c r="Q3551" s="89" t="s">
        <v>1595</v>
      </c>
      <c r="R3551" s="89" t="s">
        <v>1596</v>
      </c>
      <c r="S3551" s="89" t="s">
        <v>1597</v>
      </c>
      <c r="T3551" s="89" t="s">
        <v>1598</v>
      </c>
      <c r="U3551" s="89" t="s">
        <v>1599</v>
      </c>
      <c r="V3551" s="89" t="s">
        <v>1600</v>
      </c>
      <c r="W3551" s="89" t="s">
        <v>1608</v>
      </c>
      <c r="X3551" s="89" t="s">
        <v>1609</v>
      </c>
      <c r="Y3551" s="89" t="s">
        <v>1601</v>
      </c>
      <c r="Z3551" s="89" t="s">
        <v>1602</v>
      </c>
      <c r="AA3551" s="89" t="s">
        <v>1603</v>
      </c>
      <c r="AB3551" s="89" t="s">
        <v>1604</v>
      </c>
      <c r="AC3551" s="89" t="s">
        <v>1605</v>
      </c>
      <c r="AD3551" s="90" t="s">
        <v>10</v>
      </c>
      <c r="AE3551" s="90" t="s">
        <v>1606</v>
      </c>
      <c r="AF3551" s="90" t="s">
        <v>1534</v>
      </c>
      <c r="AG3551" s="90" t="s">
        <v>1592</v>
      </c>
      <c r="AH3551" s="90" t="s">
        <v>1593</v>
      </c>
      <c r="AI3551" s="90" t="s">
        <v>1594</v>
      </c>
      <c r="AJ3551" s="90" t="s">
        <v>1611</v>
      </c>
      <c r="AK3551" s="90" t="s">
        <v>1607</v>
      </c>
      <c r="AL3551" s="90" t="s">
        <v>1595</v>
      </c>
      <c r="AM3551" s="90" t="s">
        <v>1596</v>
      </c>
      <c r="AN3551" s="90" t="s">
        <v>1597</v>
      </c>
      <c r="AO3551" s="90" t="s">
        <v>1598</v>
      </c>
      <c r="AP3551" s="90" t="s">
        <v>1599</v>
      </c>
      <c r="AQ3551" s="90" t="s">
        <v>1600</v>
      </c>
      <c r="AR3551" s="90" t="s">
        <v>1608</v>
      </c>
      <c r="AS3551" s="90" t="s">
        <v>1609</v>
      </c>
      <c r="AT3551" s="90" t="s">
        <v>1601</v>
      </c>
      <c r="AU3551" s="90" t="s">
        <v>1602</v>
      </c>
      <c r="AV3551" s="90" t="s">
        <v>1603</v>
      </c>
      <c r="AW3551" s="90" t="s">
        <v>1604</v>
      </c>
      <c r="AX3551" s="90" t="s">
        <v>1605</v>
      </c>
      <c r="AY3551" s="91" t="s">
        <v>11</v>
      </c>
      <c r="AZ3551" s="91" t="s">
        <v>1606</v>
      </c>
      <c r="BA3551" s="91" t="s">
        <v>1534</v>
      </c>
      <c r="BB3551" s="91" t="s">
        <v>1592</v>
      </c>
      <c r="BC3551" s="91" t="s">
        <v>1593</v>
      </c>
      <c r="BD3551" s="91" t="s">
        <v>1594</v>
      </c>
      <c r="BE3551" s="91" t="s">
        <v>1612</v>
      </c>
      <c r="BF3551" s="91" t="s">
        <v>1607</v>
      </c>
      <c r="BG3551" s="91" t="s">
        <v>1595</v>
      </c>
      <c r="BH3551" s="91" t="s">
        <v>1596</v>
      </c>
      <c r="BI3551" s="91" t="s">
        <v>1597</v>
      </c>
      <c r="BJ3551" s="91" t="s">
        <v>1598</v>
      </c>
      <c r="BK3551" s="91" t="s">
        <v>1599</v>
      </c>
      <c r="BL3551" s="91" t="s">
        <v>1600</v>
      </c>
      <c r="BM3551" s="91" t="s">
        <v>1608</v>
      </c>
      <c r="BN3551" s="91" t="s">
        <v>1609</v>
      </c>
      <c r="BO3551" s="91" t="s">
        <v>1601</v>
      </c>
      <c r="BP3551" s="91" t="s">
        <v>1602</v>
      </c>
      <c r="BQ3551" s="91" t="s">
        <v>1603</v>
      </c>
      <c r="BR3551" s="91" t="s">
        <v>1604</v>
      </c>
      <c r="BS3551" s="91" t="s">
        <v>1605</v>
      </c>
      <c r="BT3551" s="5" t="s">
        <v>1671</v>
      </c>
    </row>
    <row r="3552" spans="1:72" x14ac:dyDescent="0.25">
      <c r="A3552" s="133"/>
      <c r="B3552" s="133"/>
      <c r="C3552" s="133"/>
      <c r="D3552" s="136"/>
      <c r="E3552" s="136"/>
      <c r="F3552" s="136"/>
      <c r="G3552" s="139"/>
      <c r="H3552" s="15" t="s">
        <v>0</v>
      </c>
      <c r="I3552" s="9">
        <v>1</v>
      </c>
      <c r="J3552" s="9">
        <v>2</v>
      </c>
      <c r="K3552" s="9">
        <v>3</v>
      </c>
      <c r="L3552" s="9">
        <v>4</v>
      </c>
      <c r="M3552" s="9">
        <v>5</v>
      </c>
      <c r="N3552" s="9">
        <v>6</v>
      </c>
      <c r="O3552" s="9">
        <v>7</v>
      </c>
      <c r="P3552" s="9">
        <v>8</v>
      </c>
      <c r="Q3552" s="9">
        <v>9</v>
      </c>
      <c r="R3552" s="9">
        <v>10</v>
      </c>
      <c r="S3552" s="9">
        <v>11</v>
      </c>
      <c r="T3552" s="9">
        <v>12</v>
      </c>
      <c r="U3552" s="9">
        <v>13</v>
      </c>
      <c r="V3552" s="9">
        <v>14</v>
      </c>
      <c r="W3552" s="9">
        <v>15</v>
      </c>
      <c r="X3552" s="9">
        <v>16</v>
      </c>
      <c r="Y3552" s="9">
        <v>17</v>
      </c>
      <c r="Z3552" s="9">
        <v>18</v>
      </c>
      <c r="AA3552" s="9">
        <v>19</v>
      </c>
      <c r="AB3552" s="9">
        <v>20</v>
      </c>
      <c r="AC3552" s="9">
        <v>21</v>
      </c>
      <c r="AD3552" s="9">
        <v>1</v>
      </c>
      <c r="AE3552" s="9">
        <v>2</v>
      </c>
      <c r="AF3552" s="9">
        <v>3</v>
      </c>
      <c r="AG3552" s="9">
        <v>4</v>
      </c>
      <c r="AH3552" s="9">
        <v>5</v>
      </c>
      <c r="AI3552" s="9">
        <v>6</v>
      </c>
      <c r="AJ3552" s="9">
        <v>7</v>
      </c>
      <c r="AK3552" s="9">
        <v>8</v>
      </c>
      <c r="AL3552" s="9">
        <v>9</v>
      </c>
      <c r="AM3552" s="9">
        <v>10</v>
      </c>
      <c r="AN3552" s="9">
        <v>11</v>
      </c>
      <c r="AO3552" s="9">
        <v>12</v>
      </c>
      <c r="AP3552" s="9">
        <v>13</v>
      </c>
      <c r="AQ3552" s="9">
        <v>14</v>
      </c>
      <c r="AR3552" s="9">
        <v>15</v>
      </c>
      <c r="AS3552" s="9">
        <v>16</v>
      </c>
      <c r="AT3552" s="9">
        <v>17</v>
      </c>
      <c r="AU3552" s="9">
        <v>18</v>
      </c>
      <c r="AV3552" s="9">
        <v>19</v>
      </c>
      <c r="AW3552" s="9">
        <v>20</v>
      </c>
      <c r="AX3552" s="9">
        <v>21</v>
      </c>
      <c r="AY3552" s="9">
        <v>1</v>
      </c>
      <c r="AZ3552" s="9">
        <v>2</v>
      </c>
      <c r="BA3552" s="9">
        <v>3</v>
      </c>
      <c r="BB3552" s="9">
        <v>4</v>
      </c>
      <c r="BC3552" s="9">
        <v>5</v>
      </c>
      <c r="BD3552" s="9">
        <v>6</v>
      </c>
      <c r="BE3552" s="9">
        <v>7</v>
      </c>
      <c r="BF3552" s="9">
        <v>8</v>
      </c>
      <c r="BG3552" s="9">
        <v>9</v>
      </c>
      <c r="BH3552" s="9">
        <v>10</v>
      </c>
      <c r="BI3552" s="9">
        <v>11</v>
      </c>
      <c r="BJ3552" s="9">
        <v>12</v>
      </c>
      <c r="BK3552" s="9">
        <v>13</v>
      </c>
      <c r="BL3552" s="9">
        <v>14</v>
      </c>
      <c r="BM3552" s="9">
        <v>15</v>
      </c>
      <c r="BN3552" s="9">
        <v>16</v>
      </c>
      <c r="BO3552" s="9">
        <v>17</v>
      </c>
      <c r="BP3552" s="9">
        <v>18</v>
      </c>
      <c r="BQ3552" s="9">
        <v>19</v>
      </c>
      <c r="BR3552" s="9">
        <v>20</v>
      </c>
      <c r="BS3552" s="9">
        <v>21</v>
      </c>
      <c r="BT3552" s="9">
        <v>9</v>
      </c>
    </row>
    <row r="3553" spans="1:72" x14ac:dyDescent="0.25">
      <c r="A3553" s="133"/>
      <c r="B3553" s="133"/>
      <c r="C3553" s="133"/>
      <c r="D3553" s="136"/>
      <c r="E3553" s="136"/>
      <c r="F3553" s="136"/>
      <c r="G3553" s="139"/>
      <c r="H3553" s="16" t="s">
        <v>1187</v>
      </c>
      <c r="I3553" s="17">
        <f t="shared" ref="I3553:AA3553" si="5697">SUM(I3549)</f>
        <v>465000</v>
      </c>
      <c r="J3553" s="17">
        <f t="shared" si="5697"/>
        <v>706111</v>
      </c>
      <c r="K3553" s="17">
        <f t="shared" si="5697"/>
        <v>0</v>
      </c>
      <c r="L3553" s="17">
        <f t="shared" si="5697"/>
        <v>0</v>
      </c>
      <c r="M3553" s="17">
        <f t="shared" si="5697"/>
        <v>0</v>
      </c>
      <c r="N3553" s="17">
        <f t="shared" si="5697"/>
        <v>0</v>
      </c>
      <c r="O3553" s="17">
        <f t="shared" ref="O3553" si="5698">SUM(O3549)</f>
        <v>1171111</v>
      </c>
      <c r="P3553" s="17">
        <f t="shared" si="5697"/>
        <v>21232</v>
      </c>
      <c r="Q3553" s="17">
        <f t="shared" si="5697"/>
        <v>808</v>
      </c>
      <c r="R3553" s="17">
        <f t="shared" si="5697"/>
        <v>719261</v>
      </c>
      <c r="S3553" s="17">
        <f t="shared" si="5697"/>
        <v>0</v>
      </c>
      <c r="T3553" s="17">
        <f t="shared" si="5697"/>
        <v>0</v>
      </c>
      <c r="U3553" s="17">
        <f t="shared" si="5697"/>
        <v>0</v>
      </c>
      <c r="V3553" s="17">
        <f t="shared" si="5697"/>
        <v>0</v>
      </c>
      <c r="W3553" s="17">
        <f t="shared" si="5697"/>
        <v>0</v>
      </c>
      <c r="X3553" s="17">
        <f t="shared" si="5697"/>
        <v>0</v>
      </c>
      <c r="Y3553" s="17">
        <f t="shared" si="5697"/>
        <v>0</v>
      </c>
      <c r="Z3553" s="17">
        <f t="shared" si="5697"/>
        <v>0</v>
      </c>
      <c r="AA3553" s="17">
        <f t="shared" si="5697"/>
        <v>0</v>
      </c>
      <c r="AB3553" s="17">
        <v>741301</v>
      </c>
      <c r="AC3553" s="17">
        <v>429810</v>
      </c>
      <c r="AD3553" s="17">
        <f t="shared" ref="AD3553:AV3553" si="5699">SUM(AD3549)</f>
        <v>20000</v>
      </c>
      <c r="AE3553" s="17">
        <f t="shared" si="5699"/>
        <v>19500</v>
      </c>
      <c r="AF3553" s="17">
        <f t="shared" si="5699"/>
        <v>0</v>
      </c>
      <c r="AG3553" s="17">
        <f t="shared" si="5699"/>
        <v>0</v>
      </c>
      <c r="AH3553" s="17">
        <f t="shared" si="5699"/>
        <v>0</v>
      </c>
      <c r="AI3553" s="17">
        <f t="shared" si="5699"/>
        <v>0</v>
      </c>
      <c r="AJ3553" s="17">
        <f t="shared" ref="AJ3553" si="5700">SUM(AJ3549)</f>
        <v>39500</v>
      </c>
      <c r="AK3553" s="17">
        <f t="shared" si="5699"/>
        <v>0</v>
      </c>
      <c r="AL3553" s="17">
        <f t="shared" si="5699"/>
        <v>0</v>
      </c>
      <c r="AM3553" s="17">
        <f t="shared" si="5699"/>
        <v>19500</v>
      </c>
      <c r="AN3553" s="17">
        <f t="shared" si="5699"/>
        <v>0</v>
      </c>
      <c r="AO3553" s="17">
        <f t="shared" si="5699"/>
        <v>0</v>
      </c>
      <c r="AP3553" s="17">
        <f t="shared" si="5699"/>
        <v>0</v>
      </c>
      <c r="AQ3553" s="17">
        <f t="shared" si="5699"/>
        <v>0</v>
      </c>
      <c r="AR3553" s="17">
        <f t="shared" si="5699"/>
        <v>0</v>
      </c>
      <c r="AS3553" s="17">
        <f t="shared" si="5699"/>
        <v>0</v>
      </c>
      <c r="AT3553" s="17">
        <f t="shared" si="5699"/>
        <v>0</v>
      </c>
      <c r="AU3553" s="17">
        <f t="shared" si="5699"/>
        <v>0</v>
      </c>
      <c r="AV3553" s="17">
        <f t="shared" si="5699"/>
        <v>0</v>
      </c>
      <c r="AW3553" s="17">
        <v>19500</v>
      </c>
      <c r="AX3553" s="17">
        <v>20000</v>
      </c>
      <c r="AY3553" s="17">
        <f>SUM(AY3549)</f>
        <v>83150</v>
      </c>
      <c r="AZ3553" s="17">
        <f t="shared" ref="AZ3553:BQ3553" si="5701">SUM(AZ3549)</f>
        <v>291660</v>
      </c>
      <c r="BA3553" s="17">
        <f t="shared" si="5701"/>
        <v>0</v>
      </c>
      <c r="BB3553" s="17">
        <f t="shared" si="5701"/>
        <v>0</v>
      </c>
      <c r="BC3553" s="17">
        <f t="shared" si="5701"/>
        <v>0</v>
      </c>
      <c r="BD3553" s="17">
        <f t="shared" si="5701"/>
        <v>0</v>
      </c>
      <c r="BE3553" s="17">
        <f t="shared" ref="BE3553" si="5702">SUM(BE3549)</f>
        <v>374810</v>
      </c>
      <c r="BF3553" s="17">
        <f t="shared" si="5701"/>
        <v>0</v>
      </c>
      <c r="BG3553" s="17">
        <f t="shared" si="5701"/>
        <v>0</v>
      </c>
      <c r="BH3553" s="17">
        <f t="shared" si="5701"/>
        <v>291660</v>
      </c>
      <c r="BI3553" s="17">
        <f t="shared" si="5701"/>
        <v>0</v>
      </c>
      <c r="BJ3553" s="17">
        <f t="shared" si="5701"/>
        <v>0</v>
      </c>
      <c r="BK3553" s="17">
        <f t="shared" si="5701"/>
        <v>0</v>
      </c>
      <c r="BL3553" s="17">
        <f t="shared" si="5701"/>
        <v>0</v>
      </c>
      <c r="BM3553" s="17">
        <f t="shared" si="5701"/>
        <v>0</v>
      </c>
      <c r="BN3553" s="17">
        <f t="shared" si="5701"/>
        <v>0</v>
      </c>
      <c r="BO3553" s="17">
        <f t="shared" si="5701"/>
        <v>0</v>
      </c>
      <c r="BP3553" s="17">
        <f t="shared" si="5701"/>
        <v>0</v>
      </c>
      <c r="BQ3553" s="17">
        <f t="shared" si="5701"/>
        <v>0</v>
      </c>
      <c r="BR3553" s="17">
        <v>291660</v>
      </c>
      <c r="BS3553" s="17">
        <v>83150</v>
      </c>
      <c r="BT3553" s="17" t="e">
        <f>IF(#REF!=0,"-",#REF!/#REF!*100)</f>
        <v>#REF!</v>
      </c>
    </row>
    <row r="3554" spans="1:72" x14ac:dyDescent="0.25">
      <c r="A3554" s="133"/>
      <c r="B3554" s="133"/>
      <c r="C3554" s="133"/>
      <c r="D3554" s="136"/>
      <c r="E3554" s="136"/>
      <c r="F3554" s="136"/>
      <c r="G3554" s="139"/>
      <c r="H3554" s="18" t="s">
        <v>55</v>
      </c>
      <c r="I3554" s="17">
        <f t="shared" ref="I3554:AA3554" si="5703">SUM(I3553)</f>
        <v>465000</v>
      </c>
      <c r="J3554" s="17">
        <f t="shared" si="5703"/>
        <v>706111</v>
      </c>
      <c r="K3554" s="17">
        <f t="shared" si="5703"/>
        <v>0</v>
      </c>
      <c r="L3554" s="17">
        <f t="shared" si="5703"/>
        <v>0</v>
      </c>
      <c r="M3554" s="17">
        <f t="shared" si="5703"/>
        <v>0</v>
      </c>
      <c r="N3554" s="17">
        <f t="shared" si="5703"/>
        <v>0</v>
      </c>
      <c r="O3554" s="17">
        <f t="shared" ref="O3554" si="5704">SUM(O3553)</f>
        <v>1171111</v>
      </c>
      <c r="P3554" s="17">
        <f t="shared" si="5703"/>
        <v>21232</v>
      </c>
      <c r="Q3554" s="17">
        <f t="shared" si="5703"/>
        <v>808</v>
      </c>
      <c r="R3554" s="17">
        <f t="shared" si="5703"/>
        <v>719261</v>
      </c>
      <c r="S3554" s="17">
        <f t="shared" si="5703"/>
        <v>0</v>
      </c>
      <c r="T3554" s="17">
        <f t="shared" si="5703"/>
        <v>0</v>
      </c>
      <c r="U3554" s="17">
        <f t="shared" si="5703"/>
        <v>0</v>
      </c>
      <c r="V3554" s="17">
        <f t="shared" si="5703"/>
        <v>0</v>
      </c>
      <c r="W3554" s="17">
        <f t="shared" si="5703"/>
        <v>0</v>
      </c>
      <c r="X3554" s="17">
        <f t="shared" si="5703"/>
        <v>0</v>
      </c>
      <c r="Y3554" s="17">
        <f t="shared" si="5703"/>
        <v>0</v>
      </c>
      <c r="Z3554" s="17">
        <f t="shared" si="5703"/>
        <v>0</v>
      </c>
      <c r="AA3554" s="17">
        <f t="shared" si="5703"/>
        <v>0</v>
      </c>
      <c r="AB3554" s="17">
        <v>741301</v>
      </c>
      <c r="AC3554" s="17">
        <v>429810</v>
      </c>
      <c r="AD3554" s="17">
        <f t="shared" ref="AD3554:AV3554" si="5705">SUM(AD3553)</f>
        <v>20000</v>
      </c>
      <c r="AE3554" s="17">
        <f t="shared" si="5705"/>
        <v>19500</v>
      </c>
      <c r="AF3554" s="17">
        <f t="shared" si="5705"/>
        <v>0</v>
      </c>
      <c r="AG3554" s="17">
        <f t="shared" si="5705"/>
        <v>0</v>
      </c>
      <c r="AH3554" s="17">
        <f t="shared" si="5705"/>
        <v>0</v>
      </c>
      <c r="AI3554" s="17">
        <f t="shared" si="5705"/>
        <v>0</v>
      </c>
      <c r="AJ3554" s="17">
        <f t="shared" ref="AJ3554" si="5706">SUM(AJ3553)</f>
        <v>39500</v>
      </c>
      <c r="AK3554" s="17">
        <f t="shared" si="5705"/>
        <v>0</v>
      </c>
      <c r="AL3554" s="17">
        <f t="shared" si="5705"/>
        <v>0</v>
      </c>
      <c r="AM3554" s="17">
        <f t="shared" si="5705"/>
        <v>19500</v>
      </c>
      <c r="AN3554" s="17">
        <f t="shared" si="5705"/>
        <v>0</v>
      </c>
      <c r="AO3554" s="17">
        <f t="shared" si="5705"/>
        <v>0</v>
      </c>
      <c r="AP3554" s="17">
        <f t="shared" si="5705"/>
        <v>0</v>
      </c>
      <c r="AQ3554" s="17">
        <f t="shared" si="5705"/>
        <v>0</v>
      </c>
      <c r="AR3554" s="17">
        <f t="shared" si="5705"/>
        <v>0</v>
      </c>
      <c r="AS3554" s="17">
        <f t="shared" si="5705"/>
        <v>0</v>
      </c>
      <c r="AT3554" s="17">
        <f t="shared" si="5705"/>
        <v>0</v>
      </c>
      <c r="AU3554" s="17">
        <f t="shared" si="5705"/>
        <v>0</v>
      </c>
      <c r="AV3554" s="17">
        <f t="shared" si="5705"/>
        <v>0</v>
      </c>
      <c r="AW3554" s="17">
        <v>19500</v>
      </c>
      <c r="AX3554" s="17">
        <v>20000</v>
      </c>
      <c r="AY3554" s="17">
        <f t="shared" ref="AY3554:BQ3554" si="5707">SUM(AY3553)</f>
        <v>83150</v>
      </c>
      <c r="AZ3554" s="17">
        <f t="shared" si="5707"/>
        <v>291660</v>
      </c>
      <c r="BA3554" s="17">
        <f t="shared" si="5707"/>
        <v>0</v>
      </c>
      <c r="BB3554" s="17">
        <f t="shared" si="5707"/>
        <v>0</v>
      </c>
      <c r="BC3554" s="17">
        <f t="shared" si="5707"/>
        <v>0</v>
      </c>
      <c r="BD3554" s="17">
        <f t="shared" si="5707"/>
        <v>0</v>
      </c>
      <c r="BE3554" s="17">
        <f t="shared" ref="BE3554" si="5708">SUM(BE3553)</f>
        <v>374810</v>
      </c>
      <c r="BF3554" s="17">
        <f t="shared" si="5707"/>
        <v>0</v>
      </c>
      <c r="BG3554" s="17">
        <f t="shared" si="5707"/>
        <v>0</v>
      </c>
      <c r="BH3554" s="17">
        <f t="shared" si="5707"/>
        <v>291660</v>
      </c>
      <c r="BI3554" s="17">
        <f t="shared" si="5707"/>
        <v>0</v>
      </c>
      <c r="BJ3554" s="17">
        <f t="shared" si="5707"/>
        <v>0</v>
      </c>
      <c r="BK3554" s="17">
        <f t="shared" si="5707"/>
        <v>0</v>
      </c>
      <c r="BL3554" s="17">
        <f t="shared" si="5707"/>
        <v>0</v>
      </c>
      <c r="BM3554" s="17">
        <f t="shared" si="5707"/>
        <v>0</v>
      </c>
      <c r="BN3554" s="17">
        <f t="shared" si="5707"/>
        <v>0</v>
      </c>
      <c r="BO3554" s="17">
        <f t="shared" si="5707"/>
        <v>0</v>
      </c>
      <c r="BP3554" s="17">
        <f t="shared" si="5707"/>
        <v>0</v>
      </c>
      <c r="BQ3554" s="17">
        <f t="shared" si="5707"/>
        <v>0</v>
      </c>
      <c r="BR3554" s="17">
        <v>291660</v>
      </c>
      <c r="BS3554" s="17">
        <v>83150</v>
      </c>
      <c r="BT3554" s="17" t="e">
        <f>IF(#REF!=0,"-",#REF!/#REF!*100)</f>
        <v>#REF!</v>
      </c>
    </row>
    <row r="3555" spans="1:72" x14ac:dyDescent="0.25">
      <c r="A3555" s="134"/>
      <c r="B3555" s="134"/>
      <c r="C3555" s="134"/>
      <c r="D3555" s="137"/>
      <c r="E3555" s="137"/>
      <c r="F3555" s="137"/>
      <c r="G3555" s="140"/>
      <c r="O3555">
        <f t="shared" si="5634"/>
        <v>0</v>
      </c>
      <c r="AB3555">
        <v>0</v>
      </c>
      <c r="AC3555">
        <v>0</v>
      </c>
      <c r="AJ3555">
        <f t="shared" si="5635"/>
        <v>0</v>
      </c>
      <c r="AW3555">
        <v>0</v>
      </c>
      <c r="AX3555">
        <v>0</v>
      </c>
      <c r="BE3555">
        <f t="shared" si="5636"/>
        <v>0</v>
      </c>
      <c r="BR3555">
        <v>0</v>
      </c>
      <c r="BS3555">
        <v>0</v>
      </c>
      <c r="BT3555" t="e">
        <f>IF(#REF!=0,"-",#REF!/#REF!*100)</f>
        <v>#REF!</v>
      </c>
    </row>
    <row r="3556" spans="1:72" ht="15.75" thickBot="1" x14ac:dyDescent="0.3">
      <c r="A3556" s="13" t="s">
        <v>0</v>
      </c>
      <c r="B3556" s="13" t="s">
        <v>0</v>
      </c>
      <c r="C3556" s="13" t="s">
        <v>0</v>
      </c>
      <c r="D3556" s="98" t="s">
        <v>0</v>
      </c>
      <c r="E3556" s="98" t="s">
        <v>0</v>
      </c>
      <c r="F3556" s="98" t="s">
        <v>0</v>
      </c>
      <c r="G3556" s="13" t="s">
        <v>0</v>
      </c>
      <c r="H3556" s="19" t="s">
        <v>0</v>
      </c>
      <c r="I3556" s="19" t="s">
        <v>0</v>
      </c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>
        <v>0</v>
      </c>
      <c r="AC3556" s="19">
        <v>0</v>
      </c>
      <c r="AD3556" s="19" t="s">
        <v>0</v>
      </c>
      <c r="AE3556" s="19"/>
      <c r="AF3556" s="19"/>
      <c r="AG3556" s="19"/>
      <c r="AH3556" s="19"/>
      <c r="AI3556" s="19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>
        <v>0</v>
      </c>
      <c r="AX3556" s="19">
        <v>0</v>
      </c>
      <c r="AY3556" s="19" t="s">
        <v>0</v>
      </c>
      <c r="AZ3556" s="19"/>
      <c r="BA3556" s="19"/>
      <c r="BB3556" s="19"/>
      <c r="BC3556" s="19"/>
      <c r="BD3556" s="19"/>
      <c r="BE3556" s="19"/>
      <c r="BF3556" s="19"/>
      <c r="BG3556" s="19"/>
      <c r="BH3556" s="19"/>
      <c r="BI3556" s="19"/>
      <c r="BJ3556" s="19"/>
      <c r="BK3556" s="19"/>
      <c r="BL3556" s="19"/>
      <c r="BM3556" s="19"/>
      <c r="BN3556" s="19"/>
      <c r="BO3556" s="19"/>
      <c r="BP3556" s="19"/>
      <c r="BQ3556" s="19"/>
      <c r="BR3556" s="19">
        <v>0</v>
      </c>
      <c r="BS3556" s="19">
        <v>0</v>
      </c>
      <c r="BT3556" s="19"/>
    </row>
    <row r="3557" spans="1:72" ht="69.75" customHeight="1" thickBot="1" x14ac:dyDescent="0.3">
      <c r="A3557" s="5" t="s">
        <v>2</v>
      </c>
      <c r="B3557" s="5" t="s">
        <v>3</v>
      </c>
      <c r="C3557" s="5" t="s">
        <v>4</v>
      </c>
      <c r="D3557" s="103" t="s">
        <v>0</v>
      </c>
      <c r="E3557" s="112" t="s">
        <v>5</v>
      </c>
      <c r="F3557" s="112" t="s">
        <v>6</v>
      </c>
      <c r="G3557" s="5" t="s">
        <v>7</v>
      </c>
      <c r="H3557" s="5" t="s">
        <v>8</v>
      </c>
      <c r="I3557" s="89" t="s">
        <v>9</v>
      </c>
      <c r="J3557" s="89" t="s">
        <v>1606</v>
      </c>
      <c r="K3557" s="89" t="s">
        <v>1534</v>
      </c>
      <c r="L3557" s="89" t="s">
        <v>1592</v>
      </c>
      <c r="M3557" s="89" t="s">
        <v>1593</v>
      </c>
      <c r="N3557" s="89" t="s">
        <v>1594</v>
      </c>
      <c r="O3557" s="89" t="s">
        <v>1610</v>
      </c>
      <c r="P3557" s="89" t="s">
        <v>1607</v>
      </c>
      <c r="Q3557" s="89" t="s">
        <v>1595</v>
      </c>
      <c r="R3557" s="89" t="s">
        <v>1596</v>
      </c>
      <c r="S3557" s="89" t="s">
        <v>1597</v>
      </c>
      <c r="T3557" s="89" t="s">
        <v>1598</v>
      </c>
      <c r="U3557" s="89" t="s">
        <v>1599</v>
      </c>
      <c r="V3557" s="89" t="s">
        <v>1600</v>
      </c>
      <c r="W3557" s="89" t="s">
        <v>1608</v>
      </c>
      <c r="X3557" s="89" t="s">
        <v>1609</v>
      </c>
      <c r="Y3557" s="89" t="s">
        <v>1601</v>
      </c>
      <c r="Z3557" s="89" t="s">
        <v>1602</v>
      </c>
      <c r="AA3557" s="89" t="s">
        <v>1603</v>
      </c>
      <c r="AB3557" s="89" t="s">
        <v>1604</v>
      </c>
      <c r="AC3557" s="89" t="s">
        <v>1605</v>
      </c>
      <c r="AD3557" s="90" t="s">
        <v>10</v>
      </c>
      <c r="AE3557" s="90" t="s">
        <v>1606</v>
      </c>
      <c r="AF3557" s="90" t="s">
        <v>1534</v>
      </c>
      <c r="AG3557" s="90" t="s">
        <v>1592</v>
      </c>
      <c r="AH3557" s="90" t="s">
        <v>1593</v>
      </c>
      <c r="AI3557" s="90" t="s">
        <v>1594</v>
      </c>
      <c r="AJ3557" s="90" t="s">
        <v>1611</v>
      </c>
      <c r="AK3557" s="90" t="s">
        <v>1607</v>
      </c>
      <c r="AL3557" s="90" t="s">
        <v>1595</v>
      </c>
      <c r="AM3557" s="90" t="s">
        <v>1596</v>
      </c>
      <c r="AN3557" s="90" t="s">
        <v>1597</v>
      </c>
      <c r="AO3557" s="90" t="s">
        <v>1598</v>
      </c>
      <c r="AP3557" s="90" t="s">
        <v>1599</v>
      </c>
      <c r="AQ3557" s="90" t="s">
        <v>1600</v>
      </c>
      <c r="AR3557" s="90" t="s">
        <v>1608</v>
      </c>
      <c r="AS3557" s="90" t="s">
        <v>1609</v>
      </c>
      <c r="AT3557" s="90" t="s">
        <v>1601</v>
      </c>
      <c r="AU3557" s="90" t="s">
        <v>1602</v>
      </c>
      <c r="AV3557" s="90" t="s">
        <v>1603</v>
      </c>
      <c r="AW3557" s="90" t="s">
        <v>1604</v>
      </c>
      <c r="AX3557" s="90" t="s">
        <v>1605</v>
      </c>
      <c r="AY3557" s="91" t="s">
        <v>11</v>
      </c>
      <c r="AZ3557" s="91" t="s">
        <v>1606</v>
      </c>
      <c r="BA3557" s="91" t="s">
        <v>1534</v>
      </c>
      <c r="BB3557" s="91" t="s">
        <v>1592</v>
      </c>
      <c r="BC3557" s="91" t="s">
        <v>1593</v>
      </c>
      <c r="BD3557" s="91" t="s">
        <v>1594</v>
      </c>
      <c r="BE3557" s="91" t="s">
        <v>1612</v>
      </c>
      <c r="BF3557" s="91" t="s">
        <v>1607</v>
      </c>
      <c r="BG3557" s="91" t="s">
        <v>1595</v>
      </c>
      <c r="BH3557" s="91" t="s">
        <v>1596</v>
      </c>
      <c r="BI3557" s="91" t="s">
        <v>1597</v>
      </c>
      <c r="BJ3557" s="91" t="s">
        <v>1598</v>
      </c>
      <c r="BK3557" s="91" t="s">
        <v>1599</v>
      </c>
      <c r="BL3557" s="91" t="s">
        <v>1600</v>
      </c>
      <c r="BM3557" s="91" t="s">
        <v>1608</v>
      </c>
      <c r="BN3557" s="91" t="s">
        <v>1609</v>
      </c>
      <c r="BO3557" s="91" t="s">
        <v>1601</v>
      </c>
      <c r="BP3557" s="91" t="s">
        <v>1602</v>
      </c>
      <c r="BQ3557" s="91" t="s">
        <v>1603</v>
      </c>
      <c r="BR3557" s="91" t="s">
        <v>1604</v>
      </c>
      <c r="BS3557" s="91" t="s">
        <v>1605</v>
      </c>
      <c r="BT3557" s="5" t="s">
        <v>1671</v>
      </c>
    </row>
    <row r="3558" spans="1:72" x14ac:dyDescent="0.25">
      <c r="A3558" s="6" t="s">
        <v>0</v>
      </c>
      <c r="B3558" s="6" t="s">
        <v>0</v>
      </c>
      <c r="C3558" s="6" t="s">
        <v>0</v>
      </c>
      <c r="D3558" s="104" t="s">
        <v>0</v>
      </c>
      <c r="E3558" s="104" t="s">
        <v>0</v>
      </c>
      <c r="F3558" s="121" t="s">
        <v>0</v>
      </c>
      <c r="G3558" s="7" t="s">
        <v>0</v>
      </c>
      <c r="H3558" s="8" t="s">
        <v>0</v>
      </c>
      <c r="I3558" s="9">
        <v>1</v>
      </c>
      <c r="J3558" s="9">
        <v>2</v>
      </c>
      <c r="K3558" s="9">
        <v>3</v>
      </c>
      <c r="L3558" s="9">
        <v>4</v>
      </c>
      <c r="M3558" s="9">
        <v>5</v>
      </c>
      <c r="N3558" s="9">
        <v>6</v>
      </c>
      <c r="O3558" s="9">
        <v>7</v>
      </c>
      <c r="P3558" s="9">
        <v>8</v>
      </c>
      <c r="Q3558" s="9">
        <v>9</v>
      </c>
      <c r="R3558" s="9">
        <v>10</v>
      </c>
      <c r="S3558" s="9">
        <v>11</v>
      </c>
      <c r="T3558" s="9">
        <v>12</v>
      </c>
      <c r="U3558" s="9">
        <v>13</v>
      </c>
      <c r="V3558" s="9">
        <v>14</v>
      </c>
      <c r="W3558" s="9">
        <v>15</v>
      </c>
      <c r="X3558" s="9">
        <v>16</v>
      </c>
      <c r="Y3558" s="9">
        <v>17</v>
      </c>
      <c r="Z3558" s="9">
        <v>18</v>
      </c>
      <c r="AA3558" s="9">
        <v>19</v>
      </c>
      <c r="AB3558" s="9">
        <v>20</v>
      </c>
      <c r="AC3558" s="9">
        <v>21</v>
      </c>
      <c r="AD3558" s="9">
        <v>1</v>
      </c>
      <c r="AE3558" s="9">
        <v>2</v>
      </c>
      <c r="AF3558" s="9">
        <v>3</v>
      </c>
      <c r="AG3558" s="9">
        <v>4</v>
      </c>
      <c r="AH3558" s="9">
        <v>5</v>
      </c>
      <c r="AI3558" s="9">
        <v>6</v>
      </c>
      <c r="AJ3558" s="9">
        <v>7</v>
      </c>
      <c r="AK3558" s="9">
        <v>8</v>
      </c>
      <c r="AL3558" s="9">
        <v>9</v>
      </c>
      <c r="AM3558" s="9">
        <v>10</v>
      </c>
      <c r="AN3558" s="9">
        <v>11</v>
      </c>
      <c r="AO3558" s="9">
        <v>12</v>
      </c>
      <c r="AP3558" s="9">
        <v>13</v>
      </c>
      <c r="AQ3558" s="9">
        <v>14</v>
      </c>
      <c r="AR3558" s="9">
        <v>15</v>
      </c>
      <c r="AS3558" s="9">
        <v>16</v>
      </c>
      <c r="AT3558" s="9">
        <v>17</v>
      </c>
      <c r="AU3558" s="9">
        <v>18</v>
      </c>
      <c r="AV3558" s="9">
        <v>19</v>
      </c>
      <c r="AW3558" s="9">
        <v>20</v>
      </c>
      <c r="AX3558" s="9">
        <v>21</v>
      </c>
      <c r="AY3558" s="9">
        <v>1</v>
      </c>
      <c r="AZ3558" s="9">
        <v>2</v>
      </c>
      <c r="BA3558" s="9">
        <v>3</v>
      </c>
      <c r="BB3558" s="9">
        <v>4</v>
      </c>
      <c r="BC3558" s="9">
        <v>5</v>
      </c>
      <c r="BD3558" s="9">
        <v>6</v>
      </c>
      <c r="BE3558" s="9">
        <v>7</v>
      </c>
      <c r="BF3558" s="9">
        <v>8</v>
      </c>
      <c r="BG3558" s="9">
        <v>9</v>
      </c>
      <c r="BH3558" s="9">
        <v>10</v>
      </c>
      <c r="BI3558" s="9">
        <v>11</v>
      </c>
      <c r="BJ3558" s="9">
        <v>12</v>
      </c>
      <c r="BK3558" s="9">
        <v>13</v>
      </c>
      <c r="BL3558" s="9">
        <v>14</v>
      </c>
      <c r="BM3558" s="9">
        <v>15</v>
      </c>
      <c r="BN3558" s="9">
        <v>16</v>
      </c>
      <c r="BO3558" s="9">
        <v>17</v>
      </c>
      <c r="BP3558" s="9">
        <v>18</v>
      </c>
      <c r="BQ3558" s="9">
        <v>19</v>
      </c>
      <c r="BR3558" s="9">
        <v>20</v>
      </c>
      <c r="BS3558" s="9">
        <v>21</v>
      </c>
      <c r="BT3558" s="9">
        <v>9</v>
      </c>
    </row>
    <row r="3559" spans="1:72" ht="22.5" x14ac:dyDescent="0.25">
      <c r="A3559" s="1" t="s">
        <v>1154</v>
      </c>
      <c r="B3559" s="1" t="s">
        <v>56</v>
      </c>
      <c r="C3559" s="4" t="s">
        <v>142</v>
      </c>
      <c r="D3559" s="102" t="s">
        <v>1257</v>
      </c>
      <c r="E3559" s="101" t="s">
        <v>0</v>
      </c>
      <c r="F3559" s="101" t="s">
        <v>0</v>
      </c>
      <c r="G3559" s="2" t="s">
        <v>0</v>
      </c>
      <c r="H3559" s="2" t="s">
        <v>1258</v>
      </c>
      <c r="I3559" s="3" t="s">
        <v>0</v>
      </c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>
        <v>0</v>
      </c>
      <c r="AC3559" s="3">
        <v>0</v>
      </c>
      <c r="AD3559" s="3" t="s">
        <v>0</v>
      </c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>
        <v>0</v>
      </c>
      <c r="AX3559" s="3">
        <v>0</v>
      </c>
      <c r="AY3559" s="3" t="s">
        <v>0</v>
      </c>
      <c r="AZ3559" s="3"/>
      <c r="BA3559" s="3"/>
      <c r="BB3559" s="3"/>
      <c r="BC3559" s="3"/>
      <c r="BD3559" s="3"/>
      <c r="BE3559" s="3"/>
      <c r="BF3559" s="3"/>
      <c r="BG3559" s="3"/>
      <c r="BH3559" s="3"/>
      <c r="BI3559" s="3"/>
      <c r="BJ3559" s="3"/>
      <c r="BK3559" s="3"/>
      <c r="BL3559" s="3"/>
      <c r="BM3559" s="3"/>
      <c r="BN3559" s="3"/>
      <c r="BO3559" s="3"/>
      <c r="BP3559" s="3"/>
      <c r="BQ3559" s="3"/>
      <c r="BR3559" s="3">
        <v>0</v>
      </c>
      <c r="BS3559" s="3">
        <v>0</v>
      </c>
      <c r="BT3559" s="3"/>
    </row>
    <row r="3560" spans="1:72" ht="33.75" x14ac:dyDescent="0.25">
      <c r="A3560" s="1" t="s">
        <v>0</v>
      </c>
      <c r="B3560" s="1" t="s">
        <v>0</v>
      </c>
      <c r="C3560" s="1" t="s">
        <v>0</v>
      </c>
      <c r="D3560" s="101" t="s">
        <v>0</v>
      </c>
      <c r="E3560" s="101" t="s">
        <v>0</v>
      </c>
      <c r="F3560" s="101" t="s">
        <v>0</v>
      </c>
      <c r="G3560" s="2" t="s">
        <v>0</v>
      </c>
      <c r="H3560" s="10" t="s">
        <v>13</v>
      </c>
      <c r="I3560" s="11">
        <f t="shared" ref="I3560:AA3560" si="5709">SUM(I3561,I3569,I3571)</f>
        <v>1815000</v>
      </c>
      <c r="J3560" s="11">
        <f t="shared" si="5709"/>
        <v>1110038</v>
      </c>
      <c r="K3560" s="11">
        <f t="shared" si="5709"/>
        <v>0</v>
      </c>
      <c r="L3560" s="11">
        <f t="shared" si="5709"/>
        <v>0</v>
      </c>
      <c r="M3560" s="11">
        <f t="shared" si="5709"/>
        <v>0</v>
      </c>
      <c r="N3560" s="11">
        <f t="shared" si="5709"/>
        <v>0</v>
      </c>
      <c r="O3560" s="11">
        <f t="shared" ref="O3560" si="5710">SUM(O3561,O3569,O3571)</f>
        <v>2925038</v>
      </c>
      <c r="P3560" s="11">
        <f t="shared" si="5709"/>
        <v>151285</v>
      </c>
      <c r="Q3560" s="11">
        <f t="shared" si="5709"/>
        <v>30000</v>
      </c>
      <c r="R3560" s="11">
        <f t="shared" si="5709"/>
        <v>1205038</v>
      </c>
      <c r="S3560" s="11">
        <f t="shared" si="5709"/>
        <v>0</v>
      </c>
      <c r="T3560" s="11">
        <f t="shared" si="5709"/>
        <v>0</v>
      </c>
      <c r="U3560" s="11">
        <f t="shared" si="5709"/>
        <v>0</v>
      </c>
      <c r="V3560" s="11">
        <f t="shared" si="5709"/>
        <v>0</v>
      </c>
      <c r="W3560" s="11">
        <f t="shared" si="5709"/>
        <v>0</v>
      </c>
      <c r="X3560" s="11">
        <f t="shared" si="5709"/>
        <v>0</v>
      </c>
      <c r="Y3560" s="11">
        <f t="shared" si="5709"/>
        <v>0</v>
      </c>
      <c r="Z3560" s="11">
        <f t="shared" si="5709"/>
        <v>0</v>
      </c>
      <c r="AA3560" s="11">
        <f t="shared" si="5709"/>
        <v>0</v>
      </c>
      <c r="AB3560" s="11">
        <v>1386323</v>
      </c>
      <c r="AC3560" s="11">
        <v>1538715</v>
      </c>
      <c r="AD3560" s="11">
        <f t="shared" ref="AD3560:AV3560" si="5711">SUM(AD3561,AD3569,AD3571)</f>
        <v>46000</v>
      </c>
      <c r="AE3560" s="11">
        <f t="shared" si="5711"/>
        <v>0</v>
      </c>
      <c r="AF3560" s="11">
        <f t="shared" si="5711"/>
        <v>0</v>
      </c>
      <c r="AG3560" s="11">
        <f t="shared" si="5711"/>
        <v>0</v>
      </c>
      <c r="AH3560" s="11">
        <f t="shared" si="5711"/>
        <v>0</v>
      </c>
      <c r="AI3560" s="11">
        <f t="shared" si="5711"/>
        <v>0</v>
      </c>
      <c r="AJ3560" s="11">
        <f t="shared" ref="AJ3560" si="5712">SUM(AJ3561,AJ3569,AJ3571)</f>
        <v>46000</v>
      </c>
      <c r="AK3560" s="11">
        <f t="shared" si="5711"/>
        <v>0</v>
      </c>
      <c r="AL3560" s="11">
        <f t="shared" si="5711"/>
        <v>0</v>
      </c>
      <c r="AM3560" s="11">
        <f t="shared" si="5711"/>
        <v>0</v>
      </c>
      <c r="AN3560" s="11">
        <f t="shared" si="5711"/>
        <v>0</v>
      </c>
      <c r="AO3560" s="11">
        <f t="shared" si="5711"/>
        <v>0</v>
      </c>
      <c r="AP3560" s="11">
        <f t="shared" si="5711"/>
        <v>0</v>
      </c>
      <c r="AQ3560" s="11">
        <f t="shared" si="5711"/>
        <v>0</v>
      </c>
      <c r="AR3560" s="11">
        <f t="shared" si="5711"/>
        <v>0</v>
      </c>
      <c r="AS3560" s="11">
        <f t="shared" si="5711"/>
        <v>0</v>
      </c>
      <c r="AT3560" s="11">
        <f t="shared" si="5711"/>
        <v>0</v>
      </c>
      <c r="AU3560" s="11">
        <f t="shared" si="5711"/>
        <v>0</v>
      </c>
      <c r="AV3560" s="11">
        <f t="shared" si="5711"/>
        <v>0</v>
      </c>
      <c r="AW3560" s="11">
        <v>0</v>
      </c>
      <c r="AX3560" s="11">
        <v>46000</v>
      </c>
      <c r="AY3560" s="11">
        <f t="shared" ref="AY3560:BQ3560" si="5713">SUM(AY3561,AY3569,AY3571)</f>
        <v>605250</v>
      </c>
      <c r="AZ3560" s="11">
        <f t="shared" si="5713"/>
        <v>176312</v>
      </c>
      <c r="BA3560" s="11">
        <f t="shared" si="5713"/>
        <v>0</v>
      </c>
      <c r="BB3560" s="11">
        <f t="shared" si="5713"/>
        <v>0</v>
      </c>
      <c r="BC3560" s="11">
        <f t="shared" si="5713"/>
        <v>0</v>
      </c>
      <c r="BD3560" s="11">
        <f t="shared" si="5713"/>
        <v>0</v>
      </c>
      <c r="BE3560" s="11">
        <f t="shared" ref="BE3560" si="5714">SUM(BE3561,BE3569,BE3571)</f>
        <v>781562</v>
      </c>
      <c r="BF3560" s="11">
        <f t="shared" si="5713"/>
        <v>0</v>
      </c>
      <c r="BG3560" s="11">
        <f t="shared" si="5713"/>
        <v>99515</v>
      </c>
      <c r="BH3560" s="11">
        <f t="shared" si="5713"/>
        <v>176312</v>
      </c>
      <c r="BI3560" s="11">
        <f t="shared" si="5713"/>
        <v>0</v>
      </c>
      <c r="BJ3560" s="11">
        <f t="shared" si="5713"/>
        <v>0</v>
      </c>
      <c r="BK3560" s="11">
        <f t="shared" si="5713"/>
        <v>0</v>
      </c>
      <c r="BL3560" s="11">
        <f t="shared" si="5713"/>
        <v>0</v>
      </c>
      <c r="BM3560" s="11">
        <f t="shared" si="5713"/>
        <v>0</v>
      </c>
      <c r="BN3560" s="11">
        <f t="shared" si="5713"/>
        <v>0</v>
      </c>
      <c r="BO3560" s="11">
        <f t="shared" si="5713"/>
        <v>0</v>
      </c>
      <c r="BP3560" s="11">
        <f t="shared" si="5713"/>
        <v>0</v>
      </c>
      <c r="BQ3560" s="11">
        <f t="shared" si="5713"/>
        <v>0</v>
      </c>
      <c r="BR3560" s="11">
        <v>275827</v>
      </c>
      <c r="BS3560" s="11">
        <v>505735</v>
      </c>
      <c r="BT3560" s="11" t="e">
        <f>IF(#REF!=0,"-",#REF!/#REF!*100)</f>
        <v>#REF!</v>
      </c>
    </row>
    <row r="3561" spans="1:72" x14ac:dyDescent="0.25">
      <c r="A3561" s="4" t="s">
        <v>1154</v>
      </c>
      <c r="B3561" s="4" t="s">
        <v>56</v>
      </c>
      <c r="C3561" s="4" t="s">
        <v>142</v>
      </c>
      <c r="D3561" s="102" t="s">
        <v>1257</v>
      </c>
      <c r="E3561" s="101" t="s">
        <v>14</v>
      </c>
      <c r="F3561" s="101" t="s">
        <v>0</v>
      </c>
      <c r="G3561" s="2" t="s">
        <v>0</v>
      </c>
      <c r="H3561" s="2" t="s">
        <v>15</v>
      </c>
      <c r="I3561" s="12">
        <f t="shared" ref="I3561:AA3561" si="5715">SUM(I3562:I3563)</f>
        <v>812000</v>
      </c>
      <c r="J3561" s="12">
        <f t="shared" si="5715"/>
        <v>607771</v>
      </c>
      <c r="K3561" s="12">
        <f t="shared" si="5715"/>
        <v>0</v>
      </c>
      <c r="L3561" s="12">
        <f t="shared" si="5715"/>
        <v>0</v>
      </c>
      <c r="M3561" s="12">
        <f t="shared" si="5715"/>
        <v>0</v>
      </c>
      <c r="N3561" s="12">
        <f t="shared" si="5715"/>
        <v>0</v>
      </c>
      <c r="O3561" s="12">
        <f t="shared" ref="O3561" si="5716">SUM(O3562:O3563)</f>
        <v>1419771</v>
      </c>
      <c r="P3561" s="12">
        <f t="shared" si="5715"/>
        <v>85451</v>
      </c>
      <c r="Q3561" s="12">
        <f t="shared" si="5715"/>
        <v>0</v>
      </c>
      <c r="R3561" s="12">
        <f t="shared" si="5715"/>
        <v>607771</v>
      </c>
      <c r="S3561" s="12">
        <f t="shared" si="5715"/>
        <v>0</v>
      </c>
      <c r="T3561" s="12">
        <f t="shared" si="5715"/>
        <v>0</v>
      </c>
      <c r="U3561" s="12">
        <f t="shared" si="5715"/>
        <v>0</v>
      </c>
      <c r="V3561" s="12">
        <f t="shared" si="5715"/>
        <v>0</v>
      </c>
      <c r="W3561" s="12">
        <f t="shared" si="5715"/>
        <v>0</v>
      </c>
      <c r="X3561" s="12">
        <f t="shared" si="5715"/>
        <v>0</v>
      </c>
      <c r="Y3561" s="12">
        <f t="shared" si="5715"/>
        <v>0</v>
      </c>
      <c r="Z3561" s="12">
        <f t="shared" si="5715"/>
        <v>0</v>
      </c>
      <c r="AA3561" s="12">
        <f t="shared" si="5715"/>
        <v>0</v>
      </c>
      <c r="AB3561" s="12">
        <v>693222</v>
      </c>
      <c r="AC3561" s="12">
        <v>726549</v>
      </c>
      <c r="AD3561" s="12">
        <f t="shared" ref="AD3561:AV3561" si="5717">SUM(AD3562:AD3563)</f>
        <v>0</v>
      </c>
      <c r="AE3561" s="12">
        <f t="shared" si="5717"/>
        <v>0</v>
      </c>
      <c r="AF3561" s="12">
        <f t="shared" si="5717"/>
        <v>0</v>
      </c>
      <c r="AG3561" s="12">
        <f t="shared" si="5717"/>
        <v>0</v>
      </c>
      <c r="AH3561" s="12">
        <f t="shared" si="5717"/>
        <v>0</v>
      </c>
      <c r="AI3561" s="12">
        <f t="shared" si="5717"/>
        <v>0</v>
      </c>
      <c r="AJ3561" s="12">
        <f t="shared" ref="AJ3561" si="5718">SUM(AJ3562:AJ3563)</f>
        <v>0</v>
      </c>
      <c r="AK3561" s="12">
        <f t="shared" si="5717"/>
        <v>0</v>
      </c>
      <c r="AL3561" s="12">
        <f t="shared" si="5717"/>
        <v>0</v>
      </c>
      <c r="AM3561" s="12">
        <f t="shared" si="5717"/>
        <v>0</v>
      </c>
      <c r="AN3561" s="12">
        <f t="shared" si="5717"/>
        <v>0</v>
      </c>
      <c r="AO3561" s="12">
        <f t="shared" si="5717"/>
        <v>0</v>
      </c>
      <c r="AP3561" s="12">
        <f t="shared" si="5717"/>
        <v>0</v>
      </c>
      <c r="AQ3561" s="12">
        <f t="shared" si="5717"/>
        <v>0</v>
      </c>
      <c r="AR3561" s="12">
        <f t="shared" si="5717"/>
        <v>0</v>
      </c>
      <c r="AS3561" s="12">
        <f t="shared" si="5717"/>
        <v>0</v>
      </c>
      <c r="AT3561" s="12">
        <f t="shared" si="5717"/>
        <v>0</v>
      </c>
      <c r="AU3561" s="12">
        <f t="shared" si="5717"/>
        <v>0</v>
      </c>
      <c r="AV3561" s="12">
        <f t="shared" si="5717"/>
        <v>0</v>
      </c>
      <c r="AW3561" s="12">
        <v>0</v>
      </c>
      <c r="AX3561" s="12">
        <v>0</v>
      </c>
      <c r="AY3561" s="12">
        <f t="shared" ref="AY3561:BQ3561" si="5719">SUM(AY3562:AY3563)</f>
        <v>250000</v>
      </c>
      <c r="AZ3561" s="12">
        <f t="shared" si="5719"/>
        <v>132774</v>
      </c>
      <c r="BA3561" s="12">
        <f t="shared" si="5719"/>
        <v>0</v>
      </c>
      <c r="BB3561" s="12">
        <f t="shared" si="5719"/>
        <v>0</v>
      </c>
      <c r="BC3561" s="12">
        <f t="shared" si="5719"/>
        <v>0</v>
      </c>
      <c r="BD3561" s="12">
        <f t="shared" si="5719"/>
        <v>0</v>
      </c>
      <c r="BE3561" s="12">
        <f t="shared" ref="BE3561" si="5720">SUM(BE3562:BE3563)</f>
        <v>382774</v>
      </c>
      <c r="BF3561" s="12">
        <f t="shared" si="5719"/>
        <v>0</v>
      </c>
      <c r="BG3561" s="12">
        <f t="shared" si="5719"/>
        <v>72000</v>
      </c>
      <c r="BH3561" s="12">
        <f t="shared" si="5719"/>
        <v>132774</v>
      </c>
      <c r="BI3561" s="12">
        <f t="shared" si="5719"/>
        <v>0</v>
      </c>
      <c r="BJ3561" s="12">
        <f t="shared" si="5719"/>
        <v>0</v>
      </c>
      <c r="BK3561" s="12">
        <f t="shared" si="5719"/>
        <v>0</v>
      </c>
      <c r="BL3561" s="12">
        <f t="shared" si="5719"/>
        <v>0</v>
      </c>
      <c r="BM3561" s="12">
        <f t="shared" si="5719"/>
        <v>0</v>
      </c>
      <c r="BN3561" s="12">
        <f t="shared" si="5719"/>
        <v>0</v>
      </c>
      <c r="BO3561" s="12">
        <f t="shared" si="5719"/>
        <v>0</v>
      </c>
      <c r="BP3561" s="12">
        <f t="shared" si="5719"/>
        <v>0</v>
      </c>
      <c r="BQ3561" s="12">
        <f t="shared" si="5719"/>
        <v>0</v>
      </c>
      <c r="BR3561" s="12">
        <v>204774</v>
      </c>
      <c r="BS3561" s="12">
        <v>178000</v>
      </c>
      <c r="BT3561" s="12" t="e">
        <f>IF(#REF!=0,"-",#REF!/#REF!*100)</f>
        <v>#REF!</v>
      </c>
    </row>
    <row r="3562" spans="1:72" x14ac:dyDescent="0.25">
      <c r="A3562" s="4" t="s">
        <v>1154</v>
      </c>
      <c r="B3562" s="4" t="s">
        <v>56</v>
      </c>
      <c r="C3562" s="4" t="s">
        <v>142</v>
      </c>
      <c r="D3562" s="102" t="s">
        <v>1257</v>
      </c>
      <c r="E3562" s="113">
        <v>6111</v>
      </c>
      <c r="F3562" s="102"/>
      <c r="G3562" s="98" t="s">
        <v>1663</v>
      </c>
      <c r="H3562" s="13" t="s">
        <v>16</v>
      </c>
      <c r="I3562" s="14">
        <v>800000</v>
      </c>
      <c r="J3562" s="14">
        <v>607771</v>
      </c>
      <c r="K3562" s="14"/>
      <c r="L3562" s="14"/>
      <c r="M3562" s="14"/>
      <c r="N3562" s="14"/>
      <c r="O3562" s="14">
        <f t="shared" si="5634"/>
        <v>1407771</v>
      </c>
      <c r="P3562" s="14">
        <f>35451+50000</f>
        <v>85451</v>
      </c>
      <c r="Q3562" s="14"/>
      <c r="R3562" s="14">
        <v>607771</v>
      </c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>
        <v>693222</v>
      </c>
      <c r="AC3562" s="14">
        <v>714549</v>
      </c>
      <c r="AD3562" s="14">
        <v>0</v>
      </c>
      <c r="AE3562" s="14"/>
      <c r="AF3562" s="14"/>
      <c r="AG3562" s="14"/>
      <c r="AH3562" s="14"/>
      <c r="AI3562" s="14"/>
      <c r="AJ3562" s="14">
        <f t="shared" si="5635"/>
        <v>0</v>
      </c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4"/>
      <c r="AW3562" s="14">
        <v>0</v>
      </c>
      <c r="AX3562" s="14">
        <v>0</v>
      </c>
      <c r="AY3562" s="14">
        <v>250000</v>
      </c>
      <c r="AZ3562" s="14">
        <f>121714+11060</f>
        <v>132774</v>
      </c>
      <c r="BA3562" s="14"/>
      <c r="BB3562" s="14"/>
      <c r="BC3562" s="14"/>
      <c r="BD3562" s="14"/>
      <c r="BE3562" s="14">
        <f t="shared" si="5636"/>
        <v>382774</v>
      </c>
      <c r="BF3562" s="14"/>
      <c r="BG3562" s="14">
        <v>72000</v>
      </c>
      <c r="BH3562" s="14">
        <f>121714+11060</f>
        <v>132774</v>
      </c>
      <c r="BI3562" s="14"/>
      <c r="BJ3562" s="14"/>
      <c r="BK3562" s="14"/>
      <c r="BL3562" s="14"/>
      <c r="BM3562" s="14"/>
      <c r="BN3562" s="14"/>
      <c r="BO3562" s="14"/>
      <c r="BP3562" s="14"/>
      <c r="BQ3562" s="14"/>
      <c r="BR3562" s="14">
        <v>204774</v>
      </c>
      <c r="BS3562" s="14">
        <v>178000</v>
      </c>
      <c r="BT3562" s="14" t="e">
        <f>IF(#REF!=0,"-",#REF!/#REF!*100)</f>
        <v>#REF!</v>
      </c>
    </row>
    <row r="3563" spans="1:72" x14ac:dyDescent="0.25">
      <c r="A3563" s="1" t="s">
        <v>1154</v>
      </c>
      <c r="B3563" s="1" t="s">
        <v>56</v>
      </c>
      <c r="C3563" s="1" t="s">
        <v>142</v>
      </c>
      <c r="D3563" s="105" t="s">
        <v>1257</v>
      </c>
      <c r="E3563" s="105" t="s">
        <v>18</v>
      </c>
      <c r="F3563" s="102" t="s">
        <v>0</v>
      </c>
      <c r="G3563" s="13" t="s">
        <v>0</v>
      </c>
      <c r="H3563" s="2" t="s">
        <v>19</v>
      </c>
      <c r="I3563" s="12">
        <f t="shared" ref="I3563:AA3563" si="5721">SUM(I3564:I3568)</f>
        <v>12000</v>
      </c>
      <c r="J3563" s="12">
        <f t="shared" si="5721"/>
        <v>0</v>
      </c>
      <c r="K3563" s="12">
        <f t="shared" si="5721"/>
        <v>0</v>
      </c>
      <c r="L3563" s="12">
        <f t="shared" si="5721"/>
        <v>0</v>
      </c>
      <c r="M3563" s="12">
        <f t="shared" si="5721"/>
        <v>0</v>
      </c>
      <c r="N3563" s="12">
        <f t="shared" si="5721"/>
        <v>0</v>
      </c>
      <c r="O3563" s="12">
        <f t="shared" si="5721"/>
        <v>12000</v>
      </c>
      <c r="P3563" s="12">
        <f t="shared" si="5721"/>
        <v>0</v>
      </c>
      <c r="Q3563" s="12">
        <f t="shared" si="5721"/>
        <v>0</v>
      </c>
      <c r="R3563" s="12">
        <f t="shared" si="5721"/>
        <v>0</v>
      </c>
      <c r="S3563" s="12">
        <f t="shared" si="5721"/>
        <v>0</v>
      </c>
      <c r="T3563" s="12">
        <f t="shared" si="5721"/>
        <v>0</v>
      </c>
      <c r="U3563" s="12">
        <f t="shared" si="5721"/>
        <v>0</v>
      </c>
      <c r="V3563" s="12">
        <f t="shared" si="5721"/>
        <v>0</v>
      </c>
      <c r="W3563" s="12">
        <f t="shared" si="5721"/>
        <v>0</v>
      </c>
      <c r="X3563" s="12">
        <f t="shared" si="5721"/>
        <v>0</v>
      </c>
      <c r="Y3563" s="12">
        <f t="shared" si="5721"/>
        <v>0</v>
      </c>
      <c r="Z3563" s="12">
        <f t="shared" si="5721"/>
        <v>0</v>
      </c>
      <c r="AA3563" s="12">
        <f t="shared" si="5721"/>
        <v>0</v>
      </c>
      <c r="AB3563" s="12">
        <v>0</v>
      </c>
      <c r="AC3563" s="12">
        <v>12000</v>
      </c>
      <c r="AD3563" s="12">
        <f t="shared" ref="AD3563:AV3563" si="5722">SUM(AD3564:AD3568)</f>
        <v>0</v>
      </c>
      <c r="AE3563" s="12">
        <f t="shared" si="5722"/>
        <v>0</v>
      </c>
      <c r="AF3563" s="12">
        <f t="shared" si="5722"/>
        <v>0</v>
      </c>
      <c r="AG3563" s="12">
        <f t="shared" si="5722"/>
        <v>0</v>
      </c>
      <c r="AH3563" s="12">
        <f t="shared" si="5722"/>
        <v>0</v>
      </c>
      <c r="AI3563" s="12">
        <f t="shared" si="5722"/>
        <v>0</v>
      </c>
      <c r="AJ3563" s="12">
        <f t="shared" si="5722"/>
        <v>0</v>
      </c>
      <c r="AK3563" s="12">
        <f t="shared" si="5722"/>
        <v>0</v>
      </c>
      <c r="AL3563" s="12">
        <f t="shared" si="5722"/>
        <v>0</v>
      </c>
      <c r="AM3563" s="12">
        <f t="shared" si="5722"/>
        <v>0</v>
      </c>
      <c r="AN3563" s="12">
        <f t="shared" si="5722"/>
        <v>0</v>
      </c>
      <c r="AO3563" s="12">
        <f t="shared" si="5722"/>
        <v>0</v>
      </c>
      <c r="AP3563" s="12">
        <f t="shared" si="5722"/>
        <v>0</v>
      </c>
      <c r="AQ3563" s="12">
        <f t="shared" si="5722"/>
        <v>0</v>
      </c>
      <c r="AR3563" s="12">
        <f t="shared" si="5722"/>
        <v>0</v>
      </c>
      <c r="AS3563" s="12">
        <f t="shared" si="5722"/>
        <v>0</v>
      </c>
      <c r="AT3563" s="12">
        <f t="shared" si="5722"/>
        <v>0</v>
      </c>
      <c r="AU3563" s="12">
        <f t="shared" si="5722"/>
        <v>0</v>
      </c>
      <c r="AV3563" s="12">
        <f t="shared" si="5722"/>
        <v>0</v>
      </c>
      <c r="AW3563" s="12">
        <v>0</v>
      </c>
      <c r="AX3563" s="12">
        <v>0</v>
      </c>
      <c r="AY3563" s="12">
        <f t="shared" ref="AY3563:BQ3563" si="5723">SUM(AY3564:AY3568)</f>
        <v>0</v>
      </c>
      <c r="AZ3563" s="12">
        <f t="shared" si="5723"/>
        <v>0</v>
      </c>
      <c r="BA3563" s="12">
        <f t="shared" si="5723"/>
        <v>0</v>
      </c>
      <c r="BB3563" s="12">
        <f t="shared" si="5723"/>
        <v>0</v>
      </c>
      <c r="BC3563" s="12">
        <f t="shared" si="5723"/>
        <v>0</v>
      </c>
      <c r="BD3563" s="12">
        <f t="shared" si="5723"/>
        <v>0</v>
      </c>
      <c r="BE3563" s="12">
        <f t="shared" si="5723"/>
        <v>0</v>
      </c>
      <c r="BF3563" s="12">
        <f t="shared" si="5723"/>
        <v>0</v>
      </c>
      <c r="BG3563" s="12">
        <f t="shared" si="5723"/>
        <v>0</v>
      </c>
      <c r="BH3563" s="12">
        <f t="shared" si="5723"/>
        <v>0</v>
      </c>
      <c r="BI3563" s="12">
        <f t="shared" si="5723"/>
        <v>0</v>
      </c>
      <c r="BJ3563" s="12">
        <f t="shared" si="5723"/>
        <v>0</v>
      </c>
      <c r="BK3563" s="12">
        <f t="shared" si="5723"/>
        <v>0</v>
      </c>
      <c r="BL3563" s="12">
        <f t="shared" si="5723"/>
        <v>0</v>
      </c>
      <c r="BM3563" s="12">
        <f t="shared" si="5723"/>
        <v>0</v>
      </c>
      <c r="BN3563" s="12">
        <f t="shared" si="5723"/>
        <v>0</v>
      </c>
      <c r="BO3563" s="12">
        <f t="shared" si="5723"/>
        <v>0</v>
      </c>
      <c r="BP3563" s="12">
        <f t="shared" si="5723"/>
        <v>0</v>
      </c>
      <c r="BQ3563" s="12">
        <f t="shared" si="5723"/>
        <v>0</v>
      </c>
      <c r="BR3563" s="12">
        <v>0</v>
      </c>
      <c r="BS3563" s="12">
        <v>0</v>
      </c>
      <c r="BT3563" s="12" t="e">
        <f>IF(#REF!=0,"-",#REF!/#REF!*100)</f>
        <v>#REF!</v>
      </c>
    </row>
    <row r="3564" spans="1:72" ht="22.5" x14ac:dyDescent="0.25">
      <c r="A3564" s="4" t="s">
        <v>1154</v>
      </c>
      <c r="B3564" s="4" t="s">
        <v>56</v>
      </c>
      <c r="C3564" s="4" t="s">
        <v>142</v>
      </c>
      <c r="D3564" s="102" t="s">
        <v>1257</v>
      </c>
      <c r="E3564" s="113">
        <v>6112</v>
      </c>
      <c r="F3564" s="102" t="s">
        <v>1259</v>
      </c>
      <c r="G3564" s="98" t="s">
        <v>1663</v>
      </c>
      <c r="H3564" s="13" t="s">
        <v>57</v>
      </c>
      <c r="I3564" s="14">
        <v>0</v>
      </c>
      <c r="J3564" s="14"/>
      <c r="K3564" s="14"/>
      <c r="L3564" s="14"/>
      <c r="M3564" s="14"/>
      <c r="N3564" s="14"/>
      <c r="O3564" s="14">
        <f t="shared" si="5634"/>
        <v>0</v>
      </c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>
        <v>0</v>
      </c>
      <c r="AC3564" s="14">
        <v>0</v>
      </c>
      <c r="AD3564" s="14">
        <v>0</v>
      </c>
      <c r="AE3564" s="14"/>
      <c r="AF3564" s="14"/>
      <c r="AG3564" s="14"/>
      <c r="AH3564" s="14"/>
      <c r="AI3564" s="14"/>
      <c r="AJ3564" s="14">
        <f t="shared" si="5635"/>
        <v>0</v>
      </c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4"/>
      <c r="AW3564" s="14">
        <v>0</v>
      </c>
      <c r="AX3564" s="14">
        <v>0</v>
      </c>
      <c r="AY3564" s="14">
        <v>0</v>
      </c>
      <c r="AZ3564" s="14"/>
      <c r="BA3564" s="14"/>
      <c r="BB3564" s="14"/>
      <c r="BC3564" s="14"/>
      <c r="BD3564" s="14"/>
      <c r="BE3564" s="14">
        <f t="shared" si="5636"/>
        <v>0</v>
      </c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Q3564" s="14"/>
      <c r="BR3564" s="14">
        <v>0</v>
      </c>
      <c r="BS3564" s="14">
        <v>0</v>
      </c>
      <c r="BT3564" s="14" t="e">
        <f>IF(#REF!=0,"-",#REF!/#REF!*100)</f>
        <v>#REF!</v>
      </c>
    </row>
    <row r="3565" spans="1:72" x14ac:dyDescent="0.25">
      <c r="A3565" s="4" t="s">
        <v>1154</v>
      </c>
      <c r="B3565" s="4" t="s">
        <v>56</v>
      </c>
      <c r="C3565" s="4" t="s">
        <v>142</v>
      </c>
      <c r="D3565" s="102" t="s">
        <v>1257</v>
      </c>
      <c r="E3565" s="113">
        <v>6112</v>
      </c>
      <c r="F3565" s="102" t="s">
        <v>1260</v>
      </c>
      <c r="G3565" s="98" t="s">
        <v>1663</v>
      </c>
      <c r="H3565" s="13" t="s">
        <v>22</v>
      </c>
      <c r="I3565" s="14">
        <v>0</v>
      </c>
      <c r="J3565" s="14"/>
      <c r="K3565" s="14"/>
      <c r="L3565" s="14"/>
      <c r="M3565" s="14"/>
      <c r="N3565" s="14"/>
      <c r="O3565" s="14">
        <f t="shared" ref="O3565:O3628" si="5724">I3565+J3565+K3565+L3565+M3565+N3565</f>
        <v>0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>
        <v>0</v>
      </c>
      <c r="AC3565" s="14">
        <v>0</v>
      </c>
      <c r="AD3565" s="14">
        <v>0</v>
      </c>
      <c r="AE3565" s="14"/>
      <c r="AF3565" s="14"/>
      <c r="AG3565" s="14"/>
      <c r="AH3565" s="14"/>
      <c r="AI3565" s="14"/>
      <c r="AJ3565" s="14">
        <f t="shared" ref="AJ3565:AJ3628" si="5725">AD3565+AE3565+AF3565+AG3565+AH3565+AI3565</f>
        <v>0</v>
      </c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>
        <v>0</v>
      </c>
      <c r="AX3565" s="14">
        <v>0</v>
      </c>
      <c r="AY3565" s="14">
        <v>0</v>
      </c>
      <c r="AZ3565" s="14"/>
      <c r="BA3565" s="14"/>
      <c r="BB3565" s="14"/>
      <c r="BC3565" s="14"/>
      <c r="BD3565" s="14"/>
      <c r="BE3565" s="14">
        <f t="shared" ref="BE3565:BE3628" si="5726">AY3565+AZ3565+BA3565+BB3565+BC3565+BD3565</f>
        <v>0</v>
      </c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4">
        <v>0</v>
      </c>
      <c r="BS3565" s="14">
        <v>0</v>
      </c>
      <c r="BT3565" s="14" t="e">
        <f>IF(#REF!=0,"-",#REF!/#REF!*100)</f>
        <v>#REF!</v>
      </c>
    </row>
    <row r="3566" spans="1:72" x14ac:dyDescent="0.25">
      <c r="A3566" s="4" t="s">
        <v>1154</v>
      </c>
      <c r="B3566" s="4" t="s">
        <v>56</v>
      </c>
      <c r="C3566" s="4" t="s">
        <v>142</v>
      </c>
      <c r="D3566" s="102" t="s">
        <v>1257</v>
      </c>
      <c r="E3566" s="113">
        <v>6112</v>
      </c>
      <c r="F3566" s="102" t="s">
        <v>1261</v>
      </c>
      <c r="G3566" s="98" t="s">
        <v>1663</v>
      </c>
      <c r="H3566" s="13" t="s">
        <v>23</v>
      </c>
      <c r="I3566" s="14">
        <v>0</v>
      </c>
      <c r="J3566" s="14"/>
      <c r="K3566" s="14"/>
      <c r="L3566" s="14"/>
      <c r="M3566" s="14"/>
      <c r="N3566" s="14"/>
      <c r="O3566" s="14">
        <f t="shared" si="5724"/>
        <v>0</v>
      </c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>
        <v>0</v>
      </c>
      <c r="AC3566" s="14">
        <v>0</v>
      </c>
      <c r="AD3566" s="14">
        <v>0</v>
      </c>
      <c r="AE3566" s="14"/>
      <c r="AF3566" s="14"/>
      <c r="AG3566" s="14"/>
      <c r="AH3566" s="14"/>
      <c r="AI3566" s="14"/>
      <c r="AJ3566" s="14">
        <f t="shared" si="5725"/>
        <v>0</v>
      </c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>
        <v>0</v>
      </c>
      <c r="AX3566" s="14">
        <v>0</v>
      </c>
      <c r="AY3566" s="14">
        <v>0</v>
      </c>
      <c r="AZ3566" s="14"/>
      <c r="BA3566" s="14"/>
      <c r="BB3566" s="14"/>
      <c r="BC3566" s="14"/>
      <c r="BD3566" s="14"/>
      <c r="BE3566" s="14">
        <f t="shared" si="5726"/>
        <v>0</v>
      </c>
      <c r="BF3566" s="14"/>
      <c r="BG3566" s="14"/>
      <c r="BH3566" s="14"/>
      <c r="BI3566" s="14"/>
      <c r="BJ3566" s="14"/>
      <c r="BK3566" s="14"/>
      <c r="BL3566" s="14"/>
      <c r="BM3566" s="14"/>
      <c r="BN3566" s="14"/>
      <c r="BO3566" s="14"/>
      <c r="BP3566" s="14"/>
      <c r="BQ3566" s="14"/>
      <c r="BR3566" s="14">
        <v>0</v>
      </c>
      <c r="BS3566" s="14">
        <v>0</v>
      </c>
      <c r="BT3566" s="14" t="e">
        <f>IF(#REF!=0,"-",#REF!/#REF!*100)</f>
        <v>#REF!</v>
      </c>
    </row>
    <row r="3567" spans="1:72" x14ac:dyDescent="0.25">
      <c r="A3567" s="4" t="s">
        <v>1154</v>
      </c>
      <c r="B3567" s="4" t="s">
        <v>56</v>
      </c>
      <c r="C3567" s="4" t="s">
        <v>142</v>
      </c>
      <c r="D3567" s="102" t="s">
        <v>1257</v>
      </c>
      <c r="E3567" s="113">
        <v>6112</v>
      </c>
      <c r="F3567" s="102" t="s">
        <v>1262</v>
      </c>
      <c r="G3567" s="98" t="s">
        <v>1663</v>
      </c>
      <c r="H3567" s="13" t="s">
        <v>21</v>
      </c>
      <c r="I3567" s="14">
        <v>0</v>
      </c>
      <c r="J3567" s="14"/>
      <c r="K3567" s="14"/>
      <c r="L3567" s="14"/>
      <c r="M3567" s="14"/>
      <c r="N3567" s="14"/>
      <c r="O3567" s="14">
        <f t="shared" si="5724"/>
        <v>0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>
        <v>0</v>
      </c>
      <c r="AC3567" s="14">
        <v>0</v>
      </c>
      <c r="AD3567" s="14">
        <v>0</v>
      </c>
      <c r="AE3567" s="14"/>
      <c r="AF3567" s="14"/>
      <c r="AG3567" s="14"/>
      <c r="AH3567" s="14"/>
      <c r="AI3567" s="14"/>
      <c r="AJ3567" s="14">
        <f t="shared" si="5725"/>
        <v>0</v>
      </c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>
        <v>0</v>
      </c>
      <c r="AX3567" s="14">
        <v>0</v>
      </c>
      <c r="AY3567" s="14">
        <v>0</v>
      </c>
      <c r="AZ3567" s="14"/>
      <c r="BA3567" s="14"/>
      <c r="BB3567" s="14"/>
      <c r="BC3567" s="14"/>
      <c r="BD3567" s="14"/>
      <c r="BE3567" s="14">
        <f t="shared" si="5726"/>
        <v>0</v>
      </c>
      <c r="BF3567" s="14"/>
      <c r="BG3567" s="14"/>
      <c r="BH3567" s="14"/>
      <c r="BI3567" s="14"/>
      <c r="BJ3567" s="14"/>
      <c r="BK3567" s="14"/>
      <c r="BL3567" s="14"/>
      <c r="BM3567" s="14"/>
      <c r="BN3567" s="14"/>
      <c r="BO3567" s="14"/>
      <c r="BP3567" s="14"/>
      <c r="BQ3567" s="14"/>
      <c r="BR3567" s="14">
        <v>0</v>
      </c>
      <c r="BS3567" s="14">
        <v>0</v>
      </c>
      <c r="BT3567" s="14" t="e">
        <f>IF(#REF!=0,"-",#REF!/#REF!*100)</f>
        <v>#REF!</v>
      </c>
    </row>
    <row r="3568" spans="1:72" x14ac:dyDescent="0.25">
      <c r="A3568" s="4" t="s">
        <v>1154</v>
      </c>
      <c r="B3568" s="4" t="s">
        <v>56</v>
      </c>
      <c r="C3568" s="4" t="s">
        <v>142</v>
      </c>
      <c r="D3568" s="102" t="s">
        <v>1257</v>
      </c>
      <c r="E3568" s="113">
        <v>6112</v>
      </c>
      <c r="F3568" s="102" t="s">
        <v>1263</v>
      </c>
      <c r="G3568" s="98" t="s">
        <v>1663</v>
      </c>
      <c r="H3568" s="13" t="s">
        <v>24</v>
      </c>
      <c r="I3568" s="14">
        <v>12000</v>
      </c>
      <c r="J3568" s="14"/>
      <c r="K3568" s="14"/>
      <c r="L3568" s="14"/>
      <c r="M3568" s="14"/>
      <c r="N3568" s="14"/>
      <c r="O3568" s="14">
        <f t="shared" si="5724"/>
        <v>12000</v>
      </c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>
        <v>0</v>
      </c>
      <c r="AC3568" s="14">
        <v>12000</v>
      </c>
      <c r="AD3568" s="14">
        <v>0</v>
      </c>
      <c r="AE3568" s="14"/>
      <c r="AF3568" s="14"/>
      <c r="AG3568" s="14"/>
      <c r="AH3568" s="14"/>
      <c r="AI3568" s="14"/>
      <c r="AJ3568" s="14">
        <f t="shared" si="5725"/>
        <v>0</v>
      </c>
      <c r="AK3568" s="14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14"/>
      <c r="AV3568" s="14"/>
      <c r="AW3568" s="14">
        <v>0</v>
      </c>
      <c r="AX3568" s="14">
        <v>0</v>
      </c>
      <c r="AY3568" s="14">
        <v>0</v>
      </c>
      <c r="AZ3568" s="14"/>
      <c r="BA3568" s="14"/>
      <c r="BB3568" s="14"/>
      <c r="BC3568" s="14"/>
      <c r="BD3568" s="14"/>
      <c r="BE3568" s="14">
        <f t="shared" si="5726"/>
        <v>0</v>
      </c>
      <c r="BF3568" s="14"/>
      <c r="BG3568" s="14"/>
      <c r="BH3568" s="14"/>
      <c r="BI3568" s="14"/>
      <c r="BJ3568" s="14"/>
      <c r="BK3568" s="14"/>
      <c r="BL3568" s="14"/>
      <c r="BM3568" s="14"/>
      <c r="BN3568" s="14"/>
      <c r="BO3568" s="14"/>
      <c r="BP3568" s="14"/>
      <c r="BQ3568" s="14"/>
      <c r="BR3568" s="14">
        <v>0</v>
      </c>
      <c r="BS3568" s="14">
        <v>0</v>
      </c>
      <c r="BT3568" s="14" t="e">
        <f>IF(#REF!=0,"-",#REF!/#REF!*100)</f>
        <v>#REF!</v>
      </c>
    </row>
    <row r="3569" spans="1:72" ht="22.5" x14ac:dyDescent="0.25">
      <c r="A3569" s="4" t="s">
        <v>1154</v>
      </c>
      <c r="B3569" s="4" t="s">
        <v>56</v>
      </c>
      <c r="C3569" s="4" t="s">
        <v>142</v>
      </c>
      <c r="D3569" s="102" t="s">
        <v>1257</v>
      </c>
      <c r="E3569" s="101" t="s">
        <v>25</v>
      </c>
      <c r="F3569" s="101" t="s">
        <v>0</v>
      </c>
      <c r="G3569" s="2" t="s">
        <v>0</v>
      </c>
      <c r="H3569" s="2" t="s">
        <v>26</v>
      </c>
      <c r="I3569" s="12">
        <f>SUM(I3570)</f>
        <v>84000</v>
      </c>
      <c r="J3569" s="12">
        <f t="shared" ref="J3569:AA3569" si="5727">SUM(J3570)</f>
        <v>60000</v>
      </c>
      <c r="K3569" s="12">
        <f t="shared" si="5727"/>
        <v>0</v>
      </c>
      <c r="L3569" s="12">
        <f t="shared" si="5727"/>
        <v>0</v>
      </c>
      <c r="M3569" s="12">
        <f t="shared" si="5727"/>
        <v>0</v>
      </c>
      <c r="N3569" s="12">
        <f t="shared" si="5727"/>
        <v>0</v>
      </c>
      <c r="O3569" s="12">
        <f t="shared" si="5727"/>
        <v>144000</v>
      </c>
      <c r="P3569" s="12">
        <f t="shared" si="5727"/>
        <v>8723</v>
      </c>
      <c r="Q3569" s="12">
        <f t="shared" si="5727"/>
        <v>0</v>
      </c>
      <c r="R3569" s="12">
        <f t="shared" si="5727"/>
        <v>60000</v>
      </c>
      <c r="S3569" s="12">
        <f t="shared" si="5727"/>
        <v>0</v>
      </c>
      <c r="T3569" s="12">
        <f t="shared" si="5727"/>
        <v>0</v>
      </c>
      <c r="U3569" s="12">
        <f t="shared" si="5727"/>
        <v>0</v>
      </c>
      <c r="V3569" s="12">
        <f t="shared" si="5727"/>
        <v>0</v>
      </c>
      <c r="W3569" s="12">
        <f t="shared" si="5727"/>
        <v>0</v>
      </c>
      <c r="X3569" s="12">
        <f t="shared" si="5727"/>
        <v>0</v>
      </c>
      <c r="Y3569" s="12">
        <f t="shared" si="5727"/>
        <v>0</v>
      </c>
      <c r="Z3569" s="12">
        <f t="shared" si="5727"/>
        <v>0</v>
      </c>
      <c r="AA3569" s="12">
        <f t="shared" si="5727"/>
        <v>0</v>
      </c>
      <c r="AB3569" s="12">
        <v>68723</v>
      </c>
      <c r="AC3569" s="12">
        <v>75277</v>
      </c>
      <c r="AD3569" s="12">
        <f t="shared" ref="AD3569:AV3569" si="5728">SUM(AD3570)</f>
        <v>0</v>
      </c>
      <c r="AE3569" s="12">
        <f t="shared" si="5728"/>
        <v>0</v>
      </c>
      <c r="AF3569" s="12">
        <f t="shared" si="5728"/>
        <v>0</v>
      </c>
      <c r="AG3569" s="12">
        <f t="shared" si="5728"/>
        <v>0</v>
      </c>
      <c r="AH3569" s="12">
        <f t="shared" si="5728"/>
        <v>0</v>
      </c>
      <c r="AI3569" s="12">
        <f t="shared" si="5728"/>
        <v>0</v>
      </c>
      <c r="AJ3569" s="12">
        <f t="shared" si="5728"/>
        <v>0</v>
      </c>
      <c r="AK3569" s="12">
        <f t="shared" si="5728"/>
        <v>0</v>
      </c>
      <c r="AL3569" s="12">
        <f t="shared" si="5728"/>
        <v>0</v>
      </c>
      <c r="AM3569" s="12">
        <f t="shared" si="5728"/>
        <v>0</v>
      </c>
      <c r="AN3569" s="12">
        <f t="shared" si="5728"/>
        <v>0</v>
      </c>
      <c r="AO3569" s="12">
        <f t="shared" si="5728"/>
        <v>0</v>
      </c>
      <c r="AP3569" s="12">
        <f t="shared" si="5728"/>
        <v>0</v>
      </c>
      <c r="AQ3569" s="12">
        <f t="shared" si="5728"/>
        <v>0</v>
      </c>
      <c r="AR3569" s="12">
        <f t="shared" si="5728"/>
        <v>0</v>
      </c>
      <c r="AS3569" s="12">
        <f t="shared" si="5728"/>
        <v>0</v>
      </c>
      <c r="AT3569" s="12">
        <f t="shared" si="5728"/>
        <v>0</v>
      </c>
      <c r="AU3569" s="12">
        <f t="shared" si="5728"/>
        <v>0</v>
      </c>
      <c r="AV3569" s="12">
        <f t="shared" si="5728"/>
        <v>0</v>
      </c>
      <c r="AW3569" s="12">
        <v>0</v>
      </c>
      <c r="AX3569" s="12">
        <v>0</v>
      </c>
      <c r="AY3569" s="12">
        <f t="shared" ref="AY3569:BQ3569" si="5729">SUM(AY3570)</f>
        <v>26250</v>
      </c>
      <c r="AZ3569" s="12">
        <f t="shared" si="5729"/>
        <v>14000</v>
      </c>
      <c r="BA3569" s="12">
        <f t="shared" si="5729"/>
        <v>0</v>
      </c>
      <c r="BB3569" s="12">
        <f t="shared" si="5729"/>
        <v>0</v>
      </c>
      <c r="BC3569" s="12">
        <f t="shared" si="5729"/>
        <v>0</v>
      </c>
      <c r="BD3569" s="12">
        <f t="shared" si="5729"/>
        <v>0</v>
      </c>
      <c r="BE3569" s="12">
        <f t="shared" si="5729"/>
        <v>40250</v>
      </c>
      <c r="BF3569" s="12">
        <f t="shared" si="5729"/>
        <v>0</v>
      </c>
      <c r="BG3569" s="12">
        <f t="shared" si="5729"/>
        <v>7515</v>
      </c>
      <c r="BH3569" s="12">
        <f t="shared" si="5729"/>
        <v>14000</v>
      </c>
      <c r="BI3569" s="12">
        <f t="shared" si="5729"/>
        <v>0</v>
      </c>
      <c r="BJ3569" s="12">
        <f t="shared" si="5729"/>
        <v>0</v>
      </c>
      <c r="BK3569" s="12">
        <f t="shared" si="5729"/>
        <v>0</v>
      </c>
      <c r="BL3569" s="12">
        <f t="shared" si="5729"/>
        <v>0</v>
      </c>
      <c r="BM3569" s="12">
        <f t="shared" si="5729"/>
        <v>0</v>
      </c>
      <c r="BN3569" s="12">
        <f t="shared" si="5729"/>
        <v>0</v>
      </c>
      <c r="BO3569" s="12">
        <f t="shared" si="5729"/>
        <v>0</v>
      </c>
      <c r="BP3569" s="12">
        <f t="shared" si="5729"/>
        <v>0</v>
      </c>
      <c r="BQ3569" s="12">
        <f t="shared" si="5729"/>
        <v>0</v>
      </c>
      <c r="BR3569" s="12">
        <v>21515</v>
      </c>
      <c r="BS3569" s="12">
        <v>18735</v>
      </c>
      <c r="BT3569" s="12" t="e">
        <f>IF(#REF!=0,"-",#REF!/#REF!*100)</f>
        <v>#REF!</v>
      </c>
    </row>
    <row r="3570" spans="1:72" x14ac:dyDescent="0.25">
      <c r="A3570" s="4" t="s">
        <v>1154</v>
      </c>
      <c r="B3570" s="4" t="s">
        <v>56</v>
      </c>
      <c r="C3570" s="4" t="s">
        <v>142</v>
      </c>
      <c r="D3570" s="102" t="s">
        <v>1257</v>
      </c>
      <c r="E3570" s="113">
        <v>6121</v>
      </c>
      <c r="F3570" s="102"/>
      <c r="G3570" s="98" t="s">
        <v>1663</v>
      </c>
      <c r="H3570" s="13" t="s">
        <v>27</v>
      </c>
      <c r="I3570" s="14">
        <v>84000</v>
      </c>
      <c r="J3570" s="14">
        <v>60000</v>
      </c>
      <c r="K3570" s="14"/>
      <c r="L3570" s="14"/>
      <c r="M3570" s="14"/>
      <c r="N3570" s="14"/>
      <c r="O3570" s="14">
        <f t="shared" si="5724"/>
        <v>144000</v>
      </c>
      <c r="P3570" s="14">
        <f>3723+5000</f>
        <v>8723</v>
      </c>
      <c r="Q3570" s="14"/>
      <c r="R3570" s="14">
        <v>60000</v>
      </c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>
        <v>68723</v>
      </c>
      <c r="AC3570" s="14">
        <v>75277</v>
      </c>
      <c r="AD3570" s="14">
        <v>0</v>
      </c>
      <c r="AE3570" s="14"/>
      <c r="AF3570" s="14"/>
      <c r="AG3570" s="14"/>
      <c r="AH3570" s="14"/>
      <c r="AI3570" s="14"/>
      <c r="AJ3570" s="14">
        <f t="shared" si="5725"/>
        <v>0</v>
      </c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4"/>
      <c r="AW3570" s="14">
        <v>0</v>
      </c>
      <c r="AX3570" s="14">
        <v>0</v>
      </c>
      <c r="AY3570" s="14">
        <v>26250</v>
      </c>
      <c r="AZ3570" s="14">
        <v>14000</v>
      </c>
      <c r="BA3570" s="14"/>
      <c r="BB3570" s="14"/>
      <c r="BC3570" s="14"/>
      <c r="BD3570" s="14"/>
      <c r="BE3570" s="14">
        <f t="shared" si="5726"/>
        <v>40250</v>
      </c>
      <c r="BF3570" s="14"/>
      <c r="BG3570" s="14">
        <v>7515</v>
      </c>
      <c r="BH3570" s="14">
        <v>14000</v>
      </c>
      <c r="BI3570" s="14"/>
      <c r="BJ3570" s="14"/>
      <c r="BK3570" s="14"/>
      <c r="BL3570" s="14"/>
      <c r="BM3570" s="14"/>
      <c r="BN3570" s="14"/>
      <c r="BO3570" s="14"/>
      <c r="BP3570" s="14"/>
      <c r="BQ3570" s="14"/>
      <c r="BR3570" s="14">
        <v>21515</v>
      </c>
      <c r="BS3570" s="14">
        <v>18735</v>
      </c>
      <c r="BT3570" s="14" t="e">
        <f>IF(#REF!=0,"-",#REF!/#REF!*100)</f>
        <v>#REF!</v>
      </c>
    </row>
    <row r="3571" spans="1:72" ht="22.5" x14ac:dyDescent="0.25">
      <c r="A3571" s="4" t="s">
        <v>1154</v>
      </c>
      <c r="B3571" s="4" t="s">
        <v>56</v>
      </c>
      <c r="C3571" s="4" t="s">
        <v>142</v>
      </c>
      <c r="D3571" s="102" t="s">
        <v>1257</v>
      </c>
      <c r="E3571" s="101" t="s">
        <v>29</v>
      </c>
      <c r="F3571" s="101" t="s">
        <v>0</v>
      </c>
      <c r="G3571" s="2" t="s">
        <v>0</v>
      </c>
      <c r="H3571" s="2" t="s">
        <v>30</v>
      </c>
      <c r="I3571" s="12">
        <f t="shared" ref="I3571:AA3571" si="5730">SUM(I3572:I3579)</f>
        <v>919000</v>
      </c>
      <c r="J3571" s="12">
        <f t="shared" si="5730"/>
        <v>442267</v>
      </c>
      <c r="K3571" s="12">
        <f t="shared" si="5730"/>
        <v>0</v>
      </c>
      <c r="L3571" s="12">
        <f t="shared" si="5730"/>
        <v>0</v>
      </c>
      <c r="M3571" s="12">
        <f t="shared" si="5730"/>
        <v>0</v>
      </c>
      <c r="N3571" s="12">
        <f t="shared" si="5730"/>
        <v>0</v>
      </c>
      <c r="O3571" s="12">
        <f t="shared" si="5730"/>
        <v>1361267</v>
      </c>
      <c r="P3571" s="12">
        <f t="shared" si="5730"/>
        <v>57111</v>
      </c>
      <c r="Q3571" s="12">
        <f t="shared" si="5730"/>
        <v>30000</v>
      </c>
      <c r="R3571" s="12">
        <f t="shared" si="5730"/>
        <v>537267</v>
      </c>
      <c r="S3571" s="12">
        <f t="shared" si="5730"/>
        <v>0</v>
      </c>
      <c r="T3571" s="12">
        <f t="shared" si="5730"/>
        <v>0</v>
      </c>
      <c r="U3571" s="12">
        <f t="shared" si="5730"/>
        <v>0</v>
      </c>
      <c r="V3571" s="12">
        <f t="shared" si="5730"/>
        <v>0</v>
      </c>
      <c r="W3571" s="12">
        <f t="shared" si="5730"/>
        <v>0</v>
      </c>
      <c r="X3571" s="12">
        <f t="shared" si="5730"/>
        <v>0</v>
      </c>
      <c r="Y3571" s="12">
        <f t="shared" si="5730"/>
        <v>0</v>
      </c>
      <c r="Z3571" s="12">
        <f t="shared" si="5730"/>
        <v>0</v>
      </c>
      <c r="AA3571" s="12">
        <f t="shared" si="5730"/>
        <v>0</v>
      </c>
      <c r="AB3571" s="12">
        <v>624378</v>
      </c>
      <c r="AC3571" s="12">
        <v>736889</v>
      </c>
      <c r="AD3571" s="12">
        <f t="shared" ref="AD3571:AV3571" si="5731">SUM(AD3572:AD3579)</f>
        <v>46000</v>
      </c>
      <c r="AE3571" s="12">
        <f t="shared" si="5731"/>
        <v>0</v>
      </c>
      <c r="AF3571" s="12">
        <f t="shared" si="5731"/>
        <v>0</v>
      </c>
      <c r="AG3571" s="12">
        <f t="shared" si="5731"/>
        <v>0</v>
      </c>
      <c r="AH3571" s="12">
        <f t="shared" si="5731"/>
        <v>0</v>
      </c>
      <c r="AI3571" s="12">
        <f t="shared" si="5731"/>
        <v>0</v>
      </c>
      <c r="AJ3571" s="12">
        <f t="shared" si="5731"/>
        <v>46000</v>
      </c>
      <c r="AK3571" s="12">
        <f t="shared" si="5731"/>
        <v>0</v>
      </c>
      <c r="AL3571" s="12">
        <f t="shared" si="5731"/>
        <v>0</v>
      </c>
      <c r="AM3571" s="12">
        <f t="shared" si="5731"/>
        <v>0</v>
      </c>
      <c r="AN3571" s="12">
        <f t="shared" si="5731"/>
        <v>0</v>
      </c>
      <c r="AO3571" s="12">
        <f t="shared" si="5731"/>
        <v>0</v>
      </c>
      <c r="AP3571" s="12">
        <f t="shared" si="5731"/>
        <v>0</v>
      </c>
      <c r="AQ3571" s="12">
        <f t="shared" si="5731"/>
        <v>0</v>
      </c>
      <c r="AR3571" s="12">
        <f t="shared" si="5731"/>
        <v>0</v>
      </c>
      <c r="AS3571" s="12">
        <f t="shared" si="5731"/>
        <v>0</v>
      </c>
      <c r="AT3571" s="12">
        <f t="shared" si="5731"/>
        <v>0</v>
      </c>
      <c r="AU3571" s="12">
        <f t="shared" si="5731"/>
        <v>0</v>
      </c>
      <c r="AV3571" s="12">
        <f t="shared" si="5731"/>
        <v>0</v>
      </c>
      <c r="AW3571" s="12">
        <v>0</v>
      </c>
      <c r="AX3571" s="12">
        <v>46000</v>
      </c>
      <c r="AY3571" s="12">
        <f t="shared" ref="AY3571:BQ3571" si="5732">SUM(AY3572:AY3579)</f>
        <v>329000</v>
      </c>
      <c r="AZ3571" s="12">
        <f t="shared" si="5732"/>
        <v>29538</v>
      </c>
      <c r="BA3571" s="12">
        <f t="shared" si="5732"/>
        <v>0</v>
      </c>
      <c r="BB3571" s="12">
        <f t="shared" si="5732"/>
        <v>0</v>
      </c>
      <c r="BC3571" s="12">
        <f t="shared" si="5732"/>
        <v>0</v>
      </c>
      <c r="BD3571" s="12">
        <f t="shared" si="5732"/>
        <v>0</v>
      </c>
      <c r="BE3571" s="12">
        <f t="shared" si="5732"/>
        <v>358538</v>
      </c>
      <c r="BF3571" s="12">
        <f t="shared" si="5732"/>
        <v>0</v>
      </c>
      <c r="BG3571" s="12">
        <f t="shared" si="5732"/>
        <v>20000</v>
      </c>
      <c r="BH3571" s="12">
        <f t="shared" si="5732"/>
        <v>29538</v>
      </c>
      <c r="BI3571" s="12">
        <f t="shared" si="5732"/>
        <v>0</v>
      </c>
      <c r="BJ3571" s="12">
        <f t="shared" si="5732"/>
        <v>0</v>
      </c>
      <c r="BK3571" s="12">
        <f t="shared" si="5732"/>
        <v>0</v>
      </c>
      <c r="BL3571" s="12">
        <f t="shared" si="5732"/>
        <v>0</v>
      </c>
      <c r="BM3571" s="12">
        <f t="shared" si="5732"/>
        <v>0</v>
      </c>
      <c r="BN3571" s="12">
        <f t="shared" si="5732"/>
        <v>0</v>
      </c>
      <c r="BO3571" s="12">
        <f t="shared" si="5732"/>
        <v>0</v>
      </c>
      <c r="BP3571" s="12">
        <f t="shared" si="5732"/>
        <v>0</v>
      </c>
      <c r="BQ3571" s="12">
        <f t="shared" si="5732"/>
        <v>0</v>
      </c>
      <c r="BR3571" s="12">
        <v>49538</v>
      </c>
      <c r="BS3571" s="12">
        <v>309000</v>
      </c>
      <c r="BT3571" s="12" t="e">
        <f>IF(#REF!=0,"-",#REF!/#REF!*100)</f>
        <v>#REF!</v>
      </c>
    </row>
    <row r="3572" spans="1:72" x14ac:dyDescent="0.25">
      <c r="A3572" s="4" t="s">
        <v>1154</v>
      </c>
      <c r="B3572" s="4" t="s">
        <v>56</v>
      </c>
      <c r="C3572" s="4" t="s">
        <v>142</v>
      </c>
      <c r="D3572" s="102" t="s">
        <v>1257</v>
      </c>
      <c r="E3572" s="113">
        <v>6131</v>
      </c>
      <c r="F3572" s="102"/>
      <c r="G3572" s="98" t="s">
        <v>1663</v>
      </c>
      <c r="H3572" s="13" t="s">
        <v>32</v>
      </c>
      <c r="I3572" s="14">
        <v>100000</v>
      </c>
      <c r="J3572" s="14"/>
      <c r="K3572" s="14"/>
      <c r="L3572" s="14"/>
      <c r="M3572" s="14"/>
      <c r="N3572" s="14"/>
      <c r="O3572" s="14">
        <f t="shared" si="5724"/>
        <v>100000</v>
      </c>
      <c r="P3572" s="14">
        <v>5000</v>
      </c>
      <c r="Q3572" s="14"/>
      <c r="R3572" s="14">
        <v>10000</v>
      </c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>
        <v>15000</v>
      </c>
      <c r="AC3572" s="14">
        <v>85000</v>
      </c>
      <c r="AD3572" s="14">
        <v>5000</v>
      </c>
      <c r="AE3572" s="14"/>
      <c r="AF3572" s="14"/>
      <c r="AG3572" s="14"/>
      <c r="AH3572" s="14"/>
      <c r="AI3572" s="14"/>
      <c r="AJ3572" s="14">
        <f t="shared" si="5725"/>
        <v>5000</v>
      </c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4"/>
      <c r="AW3572" s="14">
        <v>0</v>
      </c>
      <c r="AX3572" s="14">
        <v>5000</v>
      </c>
      <c r="AY3572" s="14">
        <v>25000</v>
      </c>
      <c r="AZ3572" s="14"/>
      <c r="BA3572" s="14"/>
      <c r="BB3572" s="14"/>
      <c r="BC3572" s="14"/>
      <c r="BD3572" s="14"/>
      <c r="BE3572" s="14">
        <f t="shared" si="5726"/>
        <v>25000</v>
      </c>
      <c r="BF3572" s="14"/>
      <c r="BG3572" s="14">
        <v>10000</v>
      </c>
      <c r="BH3572" s="14"/>
      <c r="BI3572" s="14"/>
      <c r="BJ3572" s="14"/>
      <c r="BK3572" s="14"/>
      <c r="BL3572" s="14"/>
      <c r="BM3572" s="14"/>
      <c r="BN3572" s="14"/>
      <c r="BO3572" s="14"/>
      <c r="BP3572" s="14"/>
      <c r="BQ3572" s="14"/>
      <c r="BR3572" s="14">
        <v>10000</v>
      </c>
      <c r="BS3572" s="14">
        <v>15000</v>
      </c>
      <c r="BT3572" s="14" t="e">
        <f>IF(#REF!=0,"-",#REF!/#REF!*100)</f>
        <v>#REF!</v>
      </c>
    </row>
    <row r="3573" spans="1:72" x14ac:dyDescent="0.25">
      <c r="A3573" s="4" t="s">
        <v>1154</v>
      </c>
      <c r="B3573" s="4" t="s">
        <v>56</v>
      </c>
      <c r="C3573" s="4" t="s">
        <v>142</v>
      </c>
      <c r="D3573" s="102" t="s">
        <v>1257</v>
      </c>
      <c r="E3573" s="113">
        <v>6132</v>
      </c>
      <c r="F3573" s="102"/>
      <c r="G3573" s="98" t="s">
        <v>1663</v>
      </c>
      <c r="H3573" s="13" t="s">
        <v>72</v>
      </c>
      <c r="I3573" s="14">
        <v>20000</v>
      </c>
      <c r="J3573" s="14"/>
      <c r="K3573" s="14"/>
      <c r="L3573" s="14"/>
      <c r="M3573" s="14"/>
      <c r="N3573" s="14"/>
      <c r="O3573" s="14">
        <f t="shared" si="5724"/>
        <v>20000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>
        <v>0</v>
      </c>
      <c r="AC3573" s="14">
        <v>20000</v>
      </c>
      <c r="AD3573" s="14">
        <v>0</v>
      </c>
      <c r="AE3573" s="14"/>
      <c r="AF3573" s="14"/>
      <c r="AG3573" s="14"/>
      <c r="AH3573" s="14"/>
      <c r="AI3573" s="14"/>
      <c r="AJ3573" s="14">
        <f t="shared" si="5725"/>
        <v>0</v>
      </c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>
        <v>0</v>
      </c>
      <c r="AX3573" s="14">
        <v>0</v>
      </c>
      <c r="AY3573" s="14">
        <v>0</v>
      </c>
      <c r="AZ3573" s="14"/>
      <c r="BA3573" s="14"/>
      <c r="BB3573" s="14"/>
      <c r="BC3573" s="14"/>
      <c r="BD3573" s="14"/>
      <c r="BE3573" s="14">
        <f t="shared" si="5726"/>
        <v>0</v>
      </c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>
        <v>0</v>
      </c>
      <c r="BS3573" s="14">
        <v>0</v>
      </c>
      <c r="BT3573" s="14" t="e">
        <f>IF(#REF!=0,"-",#REF!/#REF!*100)</f>
        <v>#REF!</v>
      </c>
    </row>
    <row r="3574" spans="1:72" x14ac:dyDescent="0.25">
      <c r="A3574" s="4" t="s">
        <v>1154</v>
      </c>
      <c r="B3574" s="4" t="s">
        <v>56</v>
      </c>
      <c r="C3574" s="4" t="s">
        <v>142</v>
      </c>
      <c r="D3574" s="102" t="s">
        <v>1257</v>
      </c>
      <c r="E3574" s="113">
        <v>6133</v>
      </c>
      <c r="F3574" s="102"/>
      <c r="G3574" s="98" t="s">
        <v>1663</v>
      </c>
      <c r="H3574" s="13" t="s">
        <v>75</v>
      </c>
      <c r="I3574" s="14">
        <v>0</v>
      </c>
      <c r="J3574" s="14"/>
      <c r="K3574" s="14"/>
      <c r="L3574" s="14"/>
      <c r="M3574" s="14"/>
      <c r="N3574" s="14"/>
      <c r="O3574" s="14">
        <f t="shared" si="5724"/>
        <v>0</v>
      </c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>
        <v>0</v>
      </c>
      <c r="AC3574" s="14">
        <v>0</v>
      </c>
      <c r="AD3574" s="14">
        <v>0</v>
      </c>
      <c r="AE3574" s="14"/>
      <c r="AF3574" s="14"/>
      <c r="AG3574" s="14"/>
      <c r="AH3574" s="14"/>
      <c r="AI3574" s="14"/>
      <c r="AJ3574" s="14">
        <f t="shared" si="5725"/>
        <v>0</v>
      </c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>
        <v>0</v>
      </c>
      <c r="AX3574" s="14">
        <v>0</v>
      </c>
      <c r="AY3574" s="14">
        <v>0</v>
      </c>
      <c r="AZ3574" s="14"/>
      <c r="BA3574" s="14"/>
      <c r="BB3574" s="14"/>
      <c r="BC3574" s="14"/>
      <c r="BD3574" s="14"/>
      <c r="BE3574" s="14">
        <f t="shared" si="5726"/>
        <v>0</v>
      </c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>
        <v>0</v>
      </c>
      <c r="BS3574" s="14">
        <v>0</v>
      </c>
      <c r="BT3574" s="14" t="e">
        <f>IF(#REF!=0,"-",#REF!/#REF!*100)</f>
        <v>#REF!</v>
      </c>
    </row>
    <row r="3575" spans="1:72" x14ac:dyDescent="0.25">
      <c r="A3575" s="4" t="s">
        <v>1154</v>
      </c>
      <c r="B3575" s="4" t="s">
        <v>56</v>
      </c>
      <c r="C3575" s="4" t="s">
        <v>142</v>
      </c>
      <c r="D3575" s="102" t="s">
        <v>1257</v>
      </c>
      <c r="E3575" s="113">
        <v>6134</v>
      </c>
      <c r="F3575" s="102"/>
      <c r="G3575" s="98" t="s">
        <v>1663</v>
      </c>
      <c r="H3575" s="13" t="s">
        <v>78</v>
      </c>
      <c r="I3575" s="14">
        <v>40000</v>
      </c>
      <c r="J3575" s="14"/>
      <c r="K3575" s="14"/>
      <c r="L3575" s="14"/>
      <c r="M3575" s="14"/>
      <c r="N3575" s="14"/>
      <c r="O3575" s="14">
        <f t="shared" si="5724"/>
        <v>40000</v>
      </c>
      <c r="P3575" s="14">
        <v>3000</v>
      </c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>
        <v>3000</v>
      </c>
      <c r="AC3575" s="14">
        <v>37000</v>
      </c>
      <c r="AD3575" s="14">
        <v>8000</v>
      </c>
      <c r="AE3575" s="14"/>
      <c r="AF3575" s="14"/>
      <c r="AG3575" s="14"/>
      <c r="AH3575" s="14"/>
      <c r="AI3575" s="14"/>
      <c r="AJ3575" s="14">
        <f t="shared" si="5725"/>
        <v>8000</v>
      </c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>
        <v>0</v>
      </c>
      <c r="AX3575" s="14">
        <v>8000</v>
      </c>
      <c r="AY3575" s="14">
        <v>15000</v>
      </c>
      <c r="AZ3575" s="14"/>
      <c r="BA3575" s="14"/>
      <c r="BB3575" s="14"/>
      <c r="BC3575" s="14"/>
      <c r="BD3575" s="14"/>
      <c r="BE3575" s="14">
        <f t="shared" si="5726"/>
        <v>15000</v>
      </c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>
        <v>0</v>
      </c>
      <c r="BS3575" s="14">
        <v>15000</v>
      </c>
      <c r="BT3575" s="14" t="e">
        <f>IF(#REF!=0,"-",#REF!/#REF!*100)</f>
        <v>#REF!</v>
      </c>
    </row>
    <row r="3576" spans="1:72" ht="22.5" x14ac:dyDescent="0.25">
      <c r="A3576" s="4" t="s">
        <v>1154</v>
      </c>
      <c r="B3576" s="4" t="s">
        <v>56</v>
      </c>
      <c r="C3576" s="4" t="s">
        <v>142</v>
      </c>
      <c r="D3576" s="102" t="s">
        <v>1257</v>
      </c>
      <c r="E3576" s="113">
        <v>6136</v>
      </c>
      <c r="F3576" s="102"/>
      <c r="G3576" s="98" t="s">
        <v>1663</v>
      </c>
      <c r="H3576" s="13" t="s">
        <v>84</v>
      </c>
      <c r="I3576" s="14">
        <v>60000</v>
      </c>
      <c r="J3576" s="14"/>
      <c r="K3576" s="14"/>
      <c r="L3576" s="14"/>
      <c r="M3576" s="14"/>
      <c r="N3576" s="14"/>
      <c r="O3576" s="14">
        <f t="shared" si="5724"/>
        <v>60000</v>
      </c>
      <c r="P3576" s="14">
        <v>5000</v>
      </c>
      <c r="Q3576" s="14"/>
      <c r="R3576" s="14">
        <f>10000+20000</f>
        <v>30000</v>
      </c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>
        <v>35000</v>
      </c>
      <c r="AC3576" s="14">
        <v>25000</v>
      </c>
      <c r="AD3576" s="14">
        <v>1000</v>
      </c>
      <c r="AE3576" s="14"/>
      <c r="AF3576" s="14"/>
      <c r="AG3576" s="14"/>
      <c r="AH3576" s="14"/>
      <c r="AI3576" s="14"/>
      <c r="AJ3576" s="14">
        <f t="shared" si="5725"/>
        <v>1000</v>
      </c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>
        <v>0</v>
      </c>
      <c r="AX3576" s="14">
        <v>1000</v>
      </c>
      <c r="AY3576" s="14">
        <v>5000</v>
      </c>
      <c r="AZ3576" s="14"/>
      <c r="BA3576" s="14"/>
      <c r="BB3576" s="14"/>
      <c r="BC3576" s="14"/>
      <c r="BD3576" s="14"/>
      <c r="BE3576" s="14">
        <f t="shared" si="5726"/>
        <v>5000</v>
      </c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>
        <v>0</v>
      </c>
      <c r="BS3576" s="14">
        <v>5000</v>
      </c>
      <c r="BT3576" s="14" t="e">
        <f>IF(#REF!=0,"-",#REF!/#REF!*100)</f>
        <v>#REF!</v>
      </c>
    </row>
    <row r="3577" spans="1:72" x14ac:dyDescent="0.25">
      <c r="A3577" s="4" t="s">
        <v>1154</v>
      </c>
      <c r="B3577" s="4" t="s">
        <v>56</v>
      </c>
      <c r="C3577" s="4" t="s">
        <v>142</v>
      </c>
      <c r="D3577" s="102" t="s">
        <v>1257</v>
      </c>
      <c r="E3577" s="113">
        <v>6137</v>
      </c>
      <c r="F3577" s="102"/>
      <c r="G3577" s="98" t="s">
        <v>1663</v>
      </c>
      <c r="H3577" s="13" t="s">
        <v>87</v>
      </c>
      <c r="I3577" s="14">
        <v>0</v>
      </c>
      <c r="J3577" s="14"/>
      <c r="K3577" s="14"/>
      <c r="L3577" s="14"/>
      <c r="M3577" s="14"/>
      <c r="N3577" s="14"/>
      <c r="O3577" s="14">
        <f t="shared" si="5724"/>
        <v>0</v>
      </c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>
        <v>0</v>
      </c>
      <c r="AC3577" s="14">
        <v>0</v>
      </c>
      <c r="AD3577" s="14">
        <v>1000</v>
      </c>
      <c r="AE3577" s="14"/>
      <c r="AF3577" s="14"/>
      <c r="AG3577" s="14"/>
      <c r="AH3577" s="14"/>
      <c r="AI3577" s="14"/>
      <c r="AJ3577" s="14">
        <f t="shared" si="5725"/>
        <v>1000</v>
      </c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>
        <v>0</v>
      </c>
      <c r="AX3577" s="14">
        <v>1000</v>
      </c>
      <c r="AY3577" s="14">
        <v>1000</v>
      </c>
      <c r="AZ3577" s="14"/>
      <c r="BA3577" s="14"/>
      <c r="BB3577" s="14"/>
      <c r="BC3577" s="14"/>
      <c r="BD3577" s="14"/>
      <c r="BE3577" s="14">
        <f t="shared" si="5726"/>
        <v>1000</v>
      </c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>
        <v>0</v>
      </c>
      <c r="BS3577" s="14">
        <v>1000</v>
      </c>
      <c r="BT3577" s="14" t="e">
        <f>IF(#REF!=0,"-",#REF!/#REF!*100)</f>
        <v>#REF!</v>
      </c>
    </row>
    <row r="3578" spans="1:72" ht="22.5" x14ac:dyDescent="0.25">
      <c r="A3578" s="4" t="s">
        <v>1154</v>
      </c>
      <c r="B3578" s="4" t="s">
        <v>56</v>
      </c>
      <c r="C3578" s="4" t="s">
        <v>142</v>
      </c>
      <c r="D3578" s="102" t="s">
        <v>1257</v>
      </c>
      <c r="E3578" s="113">
        <v>6138</v>
      </c>
      <c r="F3578" s="102"/>
      <c r="G3578" s="98" t="s">
        <v>1663</v>
      </c>
      <c r="H3578" s="13" t="s">
        <v>90</v>
      </c>
      <c r="I3578" s="14">
        <v>60000</v>
      </c>
      <c r="J3578" s="14"/>
      <c r="K3578" s="14"/>
      <c r="L3578" s="14"/>
      <c r="M3578" s="14"/>
      <c r="N3578" s="14"/>
      <c r="O3578" s="14">
        <f t="shared" si="5724"/>
        <v>60000</v>
      </c>
      <c r="P3578" s="14">
        <v>3000</v>
      </c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>
        <v>3000</v>
      </c>
      <c r="AC3578" s="14">
        <v>57000</v>
      </c>
      <c r="AD3578" s="14">
        <v>1000</v>
      </c>
      <c r="AE3578" s="14"/>
      <c r="AF3578" s="14"/>
      <c r="AG3578" s="14"/>
      <c r="AH3578" s="14"/>
      <c r="AI3578" s="14"/>
      <c r="AJ3578" s="14">
        <f t="shared" si="5725"/>
        <v>1000</v>
      </c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4"/>
      <c r="AW3578" s="14">
        <v>0</v>
      </c>
      <c r="AX3578" s="14">
        <v>1000</v>
      </c>
      <c r="AY3578" s="14">
        <v>1000</v>
      </c>
      <c r="AZ3578" s="14"/>
      <c r="BA3578" s="14"/>
      <c r="BB3578" s="14"/>
      <c r="BC3578" s="14"/>
      <c r="BD3578" s="14"/>
      <c r="BE3578" s="14">
        <f t="shared" si="5726"/>
        <v>1000</v>
      </c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>
        <v>0</v>
      </c>
      <c r="BS3578" s="14">
        <v>1000</v>
      </c>
      <c r="BT3578" s="14" t="e">
        <f>IF(#REF!=0,"-",#REF!/#REF!*100)</f>
        <v>#REF!</v>
      </c>
    </row>
    <row r="3579" spans="1:72" x14ac:dyDescent="0.25">
      <c r="A3579" s="1" t="s">
        <v>1154</v>
      </c>
      <c r="B3579" s="1" t="s">
        <v>56</v>
      </c>
      <c r="C3579" s="1" t="s">
        <v>142</v>
      </c>
      <c r="D3579" s="105" t="s">
        <v>1257</v>
      </c>
      <c r="E3579" s="105" t="s">
        <v>34</v>
      </c>
      <c r="F3579" s="102" t="s">
        <v>0</v>
      </c>
      <c r="G3579" s="13" t="s">
        <v>0</v>
      </c>
      <c r="H3579" s="2" t="s">
        <v>35</v>
      </c>
      <c r="I3579" s="12">
        <f t="shared" ref="I3579:AA3579" si="5733">SUM(I3580:I3582)</f>
        <v>639000</v>
      </c>
      <c r="J3579" s="12">
        <f t="shared" si="5733"/>
        <v>442267</v>
      </c>
      <c r="K3579" s="12">
        <f t="shared" si="5733"/>
        <v>0</v>
      </c>
      <c r="L3579" s="12">
        <f t="shared" si="5733"/>
        <v>0</v>
      </c>
      <c r="M3579" s="12">
        <f t="shared" si="5733"/>
        <v>0</v>
      </c>
      <c r="N3579" s="12">
        <f t="shared" si="5733"/>
        <v>0</v>
      </c>
      <c r="O3579" s="12">
        <f t="shared" si="5733"/>
        <v>1081267</v>
      </c>
      <c r="P3579" s="12">
        <f t="shared" si="5733"/>
        <v>41111</v>
      </c>
      <c r="Q3579" s="12">
        <f t="shared" si="5733"/>
        <v>30000</v>
      </c>
      <c r="R3579" s="12">
        <f t="shared" si="5733"/>
        <v>497267</v>
      </c>
      <c r="S3579" s="12">
        <f t="shared" si="5733"/>
        <v>0</v>
      </c>
      <c r="T3579" s="12">
        <f t="shared" si="5733"/>
        <v>0</v>
      </c>
      <c r="U3579" s="12">
        <f t="shared" si="5733"/>
        <v>0</v>
      </c>
      <c r="V3579" s="12">
        <f t="shared" si="5733"/>
        <v>0</v>
      </c>
      <c r="W3579" s="12">
        <f t="shared" si="5733"/>
        <v>0</v>
      </c>
      <c r="X3579" s="12">
        <f t="shared" si="5733"/>
        <v>0</v>
      </c>
      <c r="Y3579" s="12">
        <f t="shared" si="5733"/>
        <v>0</v>
      </c>
      <c r="Z3579" s="12">
        <f t="shared" si="5733"/>
        <v>0</v>
      </c>
      <c r="AA3579" s="12">
        <f t="shared" si="5733"/>
        <v>0</v>
      </c>
      <c r="AB3579" s="12">
        <v>568378</v>
      </c>
      <c r="AC3579" s="12">
        <v>512889</v>
      </c>
      <c r="AD3579" s="12">
        <f t="shared" ref="AD3579:AV3579" si="5734">SUM(AD3580:AD3582)</f>
        <v>30000</v>
      </c>
      <c r="AE3579" s="12">
        <f t="shared" si="5734"/>
        <v>0</v>
      </c>
      <c r="AF3579" s="12">
        <f t="shared" si="5734"/>
        <v>0</v>
      </c>
      <c r="AG3579" s="12">
        <f t="shared" si="5734"/>
        <v>0</v>
      </c>
      <c r="AH3579" s="12">
        <f t="shared" si="5734"/>
        <v>0</v>
      </c>
      <c r="AI3579" s="12">
        <f t="shared" si="5734"/>
        <v>0</v>
      </c>
      <c r="AJ3579" s="12">
        <f t="shared" si="5734"/>
        <v>30000</v>
      </c>
      <c r="AK3579" s="12">
        <f t="shared" si="5734"/>
        <v>0</v>
      </c>
      <c r="AL3579" s="12">
        <f t="shared" si="5734"/>
        <v>0</v>
      </c>
      <c r="AM3579" s="12">
        <f t="shared" si="5734"/>
        <v>0</v>
      </c>
      <c r="AN3579" s="12">
        <f t="shared" si="5734"/>
        <v>0</v>
      </c>
      <c r="AO3579" s="12">
        <f t="shared" si="5734"/>
        <v>0</v>
      </c>
      <c r="AP3579" s="12">
        <f t="shared" si="5734"/>
        <v>0</v>
      </c>
      <c r="AQ3579" s="12">
        <f t="shared" si="5734"/>
        <v>0</v>
      </c>
      <c r="AR3579" s="12">
        <f t="shared" si="5734"/>
        <v>0</v>
      </c>
      <c r="AS3579" s="12">
        <f t="shared" si="5734"/>
        <v>0</v>
      </c>
      <c r="AT3579" s="12">
        <f t="shared" si="5734"/>
        <v>0</v>
      </c>
      <c r="AU3579" s="12">
        <f t="shared" si="5734"/>
        <v>0</v>
      </c>
      <c r="AV3579" s="12">
        <f t="shared" si="5734"/>
        <v>0</v>
      </c>
      <c r="AW3579" s="12">
        <v>0</v>
      </c>
      <c r="AX3579" s="12">
        <v>30000</v>
      </c>
      <c r="AY3579" s="12">
        <f t="shared" ref="AY3579:BQ3579" si="5735">SUM(AY3580:AY3582)</f>
        <v>282000</v>
      </c>
      <c r="AZ3579" s="12">
        <f t="shared" si="5735"/>
        <v>29538</v>
      </c>
      <c r="BA3579" s="12">
        <f t="shared" si="5735"/>
        <v>0</v>
      </c>
      <c r="BB3579" s="12">
        <f t="shared" si="5735"/>
        <v>0</v>
      </c>
      <c r="BC3579" s="12">
        <f t="shared" si="5735"/>
        <v>0</v>
      </c>
      <c r="BD3579" s="12">
        <f t="shared" si="5735"/>
        <v>0</v>
      </c>
      <c r="BE3579" s="12">
        <f t="shared" si="5735"/>
        <v>311538</v>
      </c>
      <c r="BF3579" s="12">
        <f t="shared" si="5735"/>
        <v>0</v>
      </c>
      <c r="BG3579" s="12">
        <f t="shared" si="5735"/>
        <v>10000</v>
      </c>
      <c r="BH3579" s="12">
        <f t="shared" si="5735"/>
        <v>29538</v>
      </c>
      <c r="BI3579" s="12">
        <f t="shared" si="5735"/>
        <v>0</v>
      </c>
      <c r="BJ3579" s="12">
        <f t="shared" si="5735"/>
        <v>0</v>
      </c>
      <c r="BK3579" s="12">
        <f t="shared" si="5735"/>
        <v>0</v>
      </c>
      <c r="BL3579" s="12">
        <f t="shared" si="5735"/>
        <v>0</v>
      </c>
      <c r="BM3579" s="12">
        <f t="shared" si="5735"/>
        <v>0</v>
      </c>
      <c r="BN3579" s="12">
        <f t="shared" si="5735"/>
        <v>0</v>
      </c>
      <c r="BO3579" s="12">
        <f t="shared" si="5735"/>
        <v>0</v>
      </c>
      <c r="BP3579" s="12">
        <f t="shared" si="5735"/>
        <v>0</v>
      </c>
      <c r="BQ3579" s="12">
        <f t="shared" si="5735"/>
        <v>0</v>
      </c>
      <c r="BR3579" s="12">
        <v>39538</v>
      </c>
      <c r="BS3579" s="12">
        <v>272000</v>
      </c>
      <c r="BT3579" s="12" t="e">
        <f>IF(#REF!=0,"-",#REF!/#REF!*100)</f>
        <v>#REF!</v>
      </c>
    </row>
    <row r="3580" spans="1:72" x14ac:dyDescent="0.25">
      <c r="A3580" s="4" t="s">
        <v>1154</v>
      </c>
      <c r="B3580" s="4" t="s">
        <v>56</v>
      </c>
      <c r="C3580" s="4" t="s">
        <v>142</v>
      </c>
      <c r="D3580" s="102" t="s">
        <v>1257</v>
      </c>
      <c r="E3580" s="113">
        <v>6139</v>
      </c>
      <c r="F3580" s="102"/>
      <c r="G3580" s="98" t="s">
        <v>1663</v>
      </c>
      <c r="H3580" s="13" t="s">
        <v>35</v>
      </c>
      <c r="I3580" s="14">
        <v>627000</v>
      </c>
      <c r="J3580" s="14">
        <v>442267</v>
      </c>
      <c r="K3580" s="14"/>
      <c r="L3580" s="14"/>
      <c r="M3580" s="14"/>
      <c r="N3580" s="14"/>
      <c r="O3580" s="14">
        <f t="shared" si="5724"/>
        <v>1069267</v>
      </c>
      <c r="P3580" s="14">
        <v>40000</v>
      </c>
      <c r="Q3580" s="14">
        <v>30000</v>
      </c>
      <c r="R3580" s="14">
        <f>442267+55000</f>
        <v>497267</v>
      </c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>
        <v>567267</v>
      </c>
      <c r="AC3580" s="14">
        <v>502000</v>
      </c>
      <c r="AD3580" s="14">
        <v>30000</v>
      </c>
      <c r="AE3580" s="14"/>
      <c r="AF3580" s="14"/>
      <c r="AG3580" s="14"/>
      <c r="AH3580" s="14"/>
      <c r="AI3580" s="14"/>
      <c r="AJ3580" s="14">
        <f t="shared" si="5725"/>
        <v>30000</v>
      </c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4"/>
      <c r="AW3580" s="14">
        <v>0</v>
      </c>
      <c r="AX3580" s="14">
        <v>30000</v>
      </c>
      <c r="AY3580" s="14">
        <v>270000</v>
      </c>
      <c r="AZ3580" s="14">
        <v>29538</v>
      </c>
      <c r="BA3580" s="14"/>
      <c r="BB3580" s="14"/>
      <c r="BC3580" s="14"/>
      <c r="BD3580" s="14"/>
      <c r="BE3580" s="14">
        <f t="shared" si="5726"/>
        <v>299538</v>
      </c>
      <c r="BF3580" s="14"/>
      <c r="BG3580" s="14">
        <f>10000-500</f>
        <v>9500</v>
      </c>
      <c r="BH3580" s="14">
        <v>29538</v>
      </c>
      <c r="BI3580" s="14"/>
      <c r="BJ3580" s="14"/>
      <c r="BK3580" s="14"/>
      <c r="BL3580" s="14"/>
      <c r="BM3580" s="14"/>
      <c r="BN3580" s="14"/>
      <c r="BO3580" s="14"/>
      <c r="BP3580" s="14"/>
      <c r="BQ3580" s="14"/>
      <c r="BR3580" s="14">
        <v>39038</v>
      </c>
      <c r="BS3580" s="14">
        <v>260500</v>
      </c>
      <c r="BT3580" s="14" t="e">
        <f>IF(#REF!=0,"-",#REF!/#REF!*100)</f>
        <v>#REF!</v>
      </c>
    </row>
    <row r="3581" spans="1:72" ht="22.5" x14ac:dyDescent="0.25">
      <c r="A3581" s="4" t="s">
        <v>1154</v>
      </c>
      <c r="B3581" s="4" t="s">
        <v>56</v>
      </c>
      <c r="C3581" s="4" t="s">
        <v>142</v>
      </c>
      <c r="D3581" s="102" t="s">
        <v>1257</v>
      </c>
      <c r="E3581" s="113">
        <v>6139</v>
      </c>
      <c r="F3581" s="102" t="s">
        <v>1264</v>
      </c>
      <c r="G3581" s="98" t="s">
        <v>1663</v>
      </c>
      <c r="H3581" s="13" t="s">
        <v>37</v>
      </c>
      <c r="I3581" s="14">
        <v>6000</v>
      </c>
      <c r="J3581" s="14"/>
      <c r="K3581" s="14"/>
      <c r="L3581" s="14"/>
      <c r="M3581" s="14"/>
      <c r="N3581" s="14"/>
      <c r="O3581" s="14">
        <f t="shared" si="5724"/>
        <v>6000</v>
      </c>
      <c r="P3581" s="14">
        <f>111+1000</f>
        <v>1111</v>
      </c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>
        <v>1111</v>
      </c>
      <c r="AC3581" s="14">
        <v>4889</v>
      </c>
      <c r="AD3581" s="14">
        <v>0</v>
      </c>
      <c r="AE3581" s="14"/>
      <c r="AF3581" s="14"/>
      <c r="AG3581" s="14"/>
      <c r="AH3581" s="14"/>
      <c r="AI3581" s="14"/>
      <c r="AJ3581" s="14">
        <f t="shared" si="5725"/>
        <v>0</v>
      </c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>
        <v>0</v>
      </c>
      <c r="AX3581" s="14">
        <v>0</v>
      </c>
      <c r="AY3581" s="14">
        <v>6000</v>
      </c>
      <c r="AZ3581" s="14"/>
      <c r="BA3581" s="14"/>
      <c r="BB3581" s="14"/>
      <c r="BC3581" s="14"/>
      <c r="BD3581" s="14"/>
      <c r="BE3581" s="14">
        <f t="shared" si="5726"/>
        <v>6000</v>
      </c>
      <c r="BF3581" s="14"/>
      <c r="BG3581" s="14">
        <v>500</v>
      </c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>
        <v>500</v>
      </c>
      <c r="BS3581" s="14">
        <v>5500</v>
      </c>
      <c r="BT3581" s="14" t="e">
        <f>IF(#REF!=0,"-",#REF!/#REF!*100)</f>
        <v>#REF!</v>
      </c>
    </row>
    <row r="3582" spans="1:72" ht="33.75" x14ac:dyDescent="0.25">
      <c r="A3582" s="4" t="s">
        <v>1154</v>
      </c>
      <c r="B3582" s="4" t="s">
        <v>56</v>
      </c>
      <c r="C3582" s="4" t="s">
        <v>142</v>
      </c>
      <c r="D3582" s="102" t="s">
        <v>1257</v>
      </c>
      <c r="E3582" s="113">
        <v>6139</v>
      </c>
      <c r="F3582" s="102" t="s">
        <v>1265</v>
      </c>
      <c r="G3582" s="98" t="s">
        <v>1663</v>
      </c>
      <c r="H3582" s="13" t="s">
        <v>38</v>
      </c>
      <c r="I3582" s="14">
        <v>6000</v>
      </c>
      <c r="J3582" s="14"/>
      <c r="K3582" s="14"/>
      <c r="L3582" s="14"/>
      <c r="M3582" s="14"/>
      <c r="N3582" s="14"/>
      <c r="O3582" s="14">
        <f t="shared" si="5724"/>
        <v>6000</v>
      </c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>
        <v>0</v>
      </c>
      <c r="AC3582" s="14">
        <v>6000</v>
      </c>
      <c r="AD3582" s="14">
        <v>0</v>
      </c>
      <c r="AE3582" s="14"/>
      <c r="AF3582" s="14"/>
      <c r="AG3582" s="14"/>
      <c r="AH3582" s="14"/>
      <c r="AI3582" s="14"/>
      <c r="AJ3582" s="14">
        <f t="shared" si="5725"/>
        <v>0</v>
      </c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>
        <v>0</v>
      </c>
      <c r="AX3582" s="14">
        <v>0</v>
      </c>
      <c r="AY3582" s="14">
        <v>6000</v>
      </c>
      <c r="AZ3582" s="14"/>
      <c r="BA3582" s="14"/>
      <c r="BB3582" s="14"/>
      <c r="BC3582" s="14"/>
      <c r="BD3582" s="14"/>
      <c r="BE3582" s="14">
        <f t="shared" si="5726"/>
        <v>6000</v>
      </c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>
        <v>0</v>
      </c>
      <c r="BS3582" s="14">
        <v>6000</v>
      </c>
      <c r="BT3582" s="14" t="e">
        <f>IF(#REF!=0,"-",#REF!/#REF!*100)</f>
        <v>#REF!</v>
      </c>
    </row>
    <row r="3583" spans="1:72" ht="33.75" x14ac:dyDescent="0.25">
      <c r="A3583" s="1" t="s">
        <v>0</v>
      </c>
      <c r="B3583" s="1" t="s">
        <v>0</v>
      </c>
      <c r="C3583" s="1" t="s">
        <v>0</v>
      </c>
      <c r="D3583" s="101" t="s">
        <v>0</v>
      </c>
      <c r="E3583" s="101" t="s">
        <v>0</v>
      </c>
      <c r="F3583" s="101" t="s">
        <v>0</v>
      </c>
      <c r="G3583" s="2" t="s">
        <v>0</v>
      </c>
      <c r="H3583" s="10" t="s">
        <v>39</v>
      </c>
      <c r="I3583" s="11">
        <f t="shared" ref="I3583:AA3583" si="5736">SUM(I3584)</f>
        <v>1100</v>
      </c>
      <c r="J3583" s="11">
        <f t="shared" si="5736"/>
        <v>0</v>
      </c>
      <c r="K3583" s="11">
        <f t="shared" si="5736"/>
        <v>0</v>
      </c>
      <c r="L3583" s="11">
        <f t="shared" si="5736"/>
        <v>0</v>
      </c>
      <c r="M3583" s="11">
        <f t="shared" si="5736"/>
        <v>0</v>
      </c>
      <c r="N3583" s="11">
        <f t="shared" si="5736"/>
        <v>0</v>
      </c>
      <c r="O3583" s="11">
        <f t="shared" si="5736"/>
        <v>1100</v>
      </c>
      <c r="P3583" s="11">
        <f t="shared" si="5736"/>
        <v>0</v>
      </c>
      <c r="Q3583" s="11">
        <f t="shared" si="5736"/>
        <v>0</v>
      </c>
      <c r="R3583" s="11">
        <f t="shared" si="5736"/>
        <v>0</v>
      </c>
      <c r="S3583" s="11">
        <f t="shared" si="5736"/>
        <v>0</v>
      </c>
      <c r="T3583" s="11">
        <f t="shared" si="5736"/>
        <v>0</v>
      </c>
      <c r="U3583" s="11">
        <f t="shared" si="5736"/>
        <v>0</v>
      </c>
      <c r="V3583" s="11">
        <f t="shared" si="5736"/>
        <v>0</v>
      </c>
      <c r="W3583" s="11">
        <f t="shared" si="5736"/>
        <v>0</v>
      </c>
      <c r="X3583" s="11">
        <f t="shared" si="5736"/>
        <v>0</v>
      </c>
      <c r="Y3583" s="11">
        <f t="shared" si="5736"/>
        <v>0</v>
      </c>
      <c r="Z3583" s="11">
        <f t="shared" si="5736"/>
        <v>0</v>
      </c>
      <c r="AA3583" s="11">
        <f t="shared" si="5736"/>
        <v>0</v>
      </c>
      <c r="AB3583" s="11">
        <v>0</v>
      </c>
      <c r="AC3583" s="11">
        <v>1100</v>
      </c>
      <c r="AD3583" s="11">
        <f>SUM(AD3584)</f>
        <v>132000</v>
      </c>
      <c r="AE3583" s="11">
        <f t="shared" ref="AE3583:AV3583" si="5737">SUM(AE3584)</f>
        <v>3964</v>
      </c>
      <c r="AF3583" s="11">
        <f t="shared" si="5737"/>
        <v>0</v>
      </c>
      <c r="AG3583" s="11">
        <f t="shared" si="5737"/>
        <v>0</v>
      </c>
      <c r="AH3583" s="11">
        <f t="shared" si="5737"/>
        <v>0</v>
      </c>
      <c r="AI3583" s="11">
        <f t="shared" si="5737"/>
        <v>0</v>
      </c>
      <c r="AJ3583" s="11">
        <f t="shared" si="5737"/>
        <v>135964</v>
      </c>
      <c r="AK3583" s="11">
        <f t="shared" si="5737"/>
        <v>2135</v>
      </c>
      <c r="AL3583" s="11">
        <f t="shared" si="5737"/>
        <v>2415</v>
      </c>
      <c r="AM3583" s="11">
        <f t="shared" si="5737"/>
        <v>8734</v>
      </c>
      <c r="AN3583" s="11">
        <f t="shared" si="5737"/>
        <v>0</v>
      </c>
      <c r="AO3583" s="11">
        <f t="shared" si="5737"/>
        <v>0</v>
      </c>
      <c r="AP3583" s="11">
        <f t="shared" si="5737"/>
        <v>0</v>
      </c>
      <c r="AQ3583" s="11">
        <f t="shared" si="5737"/>
        <v>0</v>
      </c>
      <c r="AR3583" s="11">
        <f t="shared" si="5737"/>
        <v>0</v>
      </c>
      <c r="AS3583" s="11">
        <f t="shared" si="5737"/>
        <v>0</v>
      </c>
      <c r="AT3583" s="11">
        <f t="shared" si="5737"/>
        <v>0</v>
      </c>
      <c r="AU3583" s="11">
        <f t="shared" si="5737"/>
        <v>0</v>
      </c>
      <c r="AV3583" s="11">
        <f t="shared" si="5737"/>
        <v>0</v>
      </c>
      <c r="AW3583" s="11">
        <v>13284</v>
      </c>
      <c r="AX3583" s="11">
        <v>122680</v>
      </c>
      <c r="AY3583" s="11">
        <f t="shared" ref="AY3583:BQ3583" si="5738">SUM(AY3584)</f>
        <v>6000</v>
      </c>
      <c r="AZ3583" s="11">
        <f t="shared" si="5738"/>
        <v>0</v>
      </c>
      <c r="BA3583" s="11">
        <f t="shared" si="5738"/>
        <v>0</v>
      </c>
      <c r="BB3583" s="11">
        <f t="shared" si="5738"/>
        <v>0</v>
      </c>
      <c r="BC3583" s="11">
        <f t="shared" si="5738"/>
        <v>0</v>
      </c>
      <c r="BD3583" s="11">
        <f t="shared" si="5738"/>
        <v>0</v>
      </c>
      <c r="BE3583" s="11">
        <f t="shared" si="5738"/>
        <v>6000</v>
      </c>
      <c r="BF3583" s="11">
        <f t="shared" si="5738"/>
        <v>0</v>
      </c>
      <c r="BG3583" s="11">
        <f t="shared" si="5738"/>
        <v>0</v>
      </c>
      <c r="BH3583" s="11">
        <f t="shared" si="5738"/>
        <v>0</v>
      </c>
      <c r="BI3583" s="11">
        <f t="shared" si="5738"/>
        <v>0</v>
      </c>
      <c r="BJ3583" s="11">
        <f t="shared" si="5738"/>
        <v>0</v>
      </c>
      <c r="BK3583" s="11">
        <f t="shared" si="5738"/>
        <v>0</v>
      </c>
      <c r="BL3583" s="11">
        <f t="shared" si="5738"/>
        <v>0</v>
      </c>
      <c r="BM3583" s="11">
        <f t="shared" si="5738"/>
        <v>0</v>
      </c>
      <c r="BN3583" s="11">
        <f t="shared" si="5738"/>
        <v>0</v>
      </c>
      <c r="BO3583" s="11">
        <f t="shared" si="5738"/>
        <v>0</v>
      </c>
      <c r="BP3583" s="11">
        <f t="shared" si="5738"/>
        <v>0</v>
      </c>
      <c r="BQ3583" s="11">
        <f t="shared" si="5738"/>
        <v>0</v>
      </c>
      <c r="BR3583" s="11">
        <v>0</v>
      </c>
      <c r="BS3583" s="11">
        <v>6000</v>
      </c>
      <c r="BT3583" s="11" t="e">
        <f>IF(#REF!=0,"-",#REF!/#REF!*100)</f>
        <v>#REF!</v>
      </c>
    </row>
    <row r="3584" spans="1:72" ht="22.5" x14ac:dyDescent="0.25">
      <c r="A3584" s="4" t="s">
        <v>1154</v>
      </c>
      <c r="B3584" s="4" t="s">
        <v>56</v>
      </c>
      <c r="C3584" s="4" t="s">
        <v>142</v>
      </c>
      <c r="D3584" s="102" t="s">
        <v>1257</v>
      </c>
      <c r="E3584" s="101" t="s">
        <v>40</v>
      </c>
      <c r="F3584" s="101" t="s">
        <v>0</v>
      </c>
      <c r="G3584" s="2" t="s">
        <v>0</v>
      </c>
      <c r="H3584" s="2" t="s">
        <v>41</v>
      </c>
      <c r="I3584" s="12">
        <f t="shared" ref="I3584:AA3584" si="5739">SUM(I3585:I3586)</f>
        <v>1100</v>
      </c>
      <c r="J3584" s="12">
        <f t="shared" si="5739"/>
        <v>0</v>
      </c>
      <c r="K3584" s="12">
        <f t="shared" si="5739"/>
        <v>0</v>
      </c>
      <c r="L3584" s="12">
        <f t="shared" si="5739"/>
        <v>0</v>
      </c>
      <c r="M3584" s="12">
        <f t="shared" si="5739"/>
        <v>0</v>
      </c>
      <c r="N3584" s="12">
        <f t="shared" si="5739"/>
        <v>0</v>
      </c>
      <c r="O3584" s="12">
        <f t="shared" ref="O3584" si="5740">SUM(O3585:O3586)</f>
        <v>1100</v>
      </c>
      <c r="P3584" s="12">
        <f t="shared" si="5739"/>
        <v>0</v>
      </c>
      <c r="Q3584" s="12">
        <f t="shared" si="5739"/>
        <v>0</v>
      </c>
      <c r="R3584" s="12">
        <f t="shared" si="5739"/>
        <v>0</v>
      </c>
      <c r="S3584" s="12">
        <f t="shared" si="5739"/>
        <v>0</v>
      </c>
      <c r="T3584" s="12">
        <f t="shared" si="5739"/>
        <v>0</v>
      </c>
      <c r="U3584" s="12">
        <f t="shared" si="5739"/>
        <v>0</v>
      </c>
      <c r="V3584" s="12">
        <f t="shared" si="5739"/>
        <v>0</v>
      </c>
      <c r="W3584" s="12">
        <f t="shared" si="5739"/>
        <v>0</v>
      </c>
      <c r="X3584" s="12">
        <f t="shared" si="5739"/>
        <v>0</v>
      </c>
      <c r="Y3584" s="12">
        <f t="shared" si="5739"/>
        <v>0</v>
      </c>
      <c r="Z3584" s="12">
        <f t="shared" si="5739"/>
        <v>0</v>
      </c>
      <c r="AA3584" s="12">
        <f t="shared" si="5739"/>
        <v>0</v>
      </c>
      <c r="AB3584" s="12">
        <v>0</v>
      </c>
      <c r="AC3584" s="12">
        <v>1100</v>
      </c>
      <c r="AD3584" s="12">
        <f>SUM(AD3585:AD3586)</f>
        <v>132000</v>
      </c>
      <c r="AE3584" s="12">
        <f t="shared" ref="AE3584:AV3584" si="5741">SUM(AE3585:AE3586)</f>
        <v>3964</v>
      </c>
      <c r="AF3584" s="12">
        <f t="shared" si="5741"/>
        <v>0</v>
      </c>
      <c r="AG3584" s="12">
        <f t="shared" si="5741"/>
        <v>0</v>
      </c>
      <c r="AH3584" s="12">
        <f t="shared" si="5741"/>
        <v>0</v>
      </c>
      <c r="AI3584" s="12">
        <f t="shared" si="5741"/>
        <v>0</v>
      </c>
      <c r="AJ3584" s="12">
        <f t="shared" ref="AJ3584" si="5742">SUM(AJ3585:AJ3586)</f>
        <v>135964</v>
      </c>
      <c r="AK3584" s="12">
        <f t="shared" si="5741"/>
        <v>2135</v>
      </c>
      <c r="AL3584" s="12">
        <f t="shared" si="5741"/>
        <v>2415</v>
      </c>
      <c r="AM3584" s="12">
        <f t="shared" si="5741"/>
        <v>8734</v>
      </c>
      <c r="AN3584" s="12">
        <f t="shared" si="5741"/>
        <v>0</v>
      </c>
      <c r="AO3584" s="12">
        <f t="shared" si="5741"/>
        <v>0</v>
      </c>
      <c r="AP3584" s="12">
        <f t="shared" si="5741"/>
        <v>0</v>
      </c>
      <c r="AQ3584" s="12">
        <f t="shared" si="5741"/>
        <v>0</v>
      </c>
      <c r="AR3584" s="12">
        <f t="shared" si="5741"/>
        <v>0</v>
      </c>
      <c r="AS3584" s="12">
        <f t="shared" si="5741"/>
        <v>0</v>
      </c>
      <c r="AT3584" s="12">
        <f t="shared" si="5741"/>
        <v>0</v>
      </c>
      <c r="AU3584" s="12">
        <f t="shared" si="5741"/>
        <v>0</v>
      </c>
      <c r="AV3584" s="12">
        <f t="shared" si="5741"/>
        <v>0</v>
      </c>
      <c r="AW3584" s="12">
        <v>13284</v>
      </c>
      <c r="AX3584" s="12">
        <v>122680</v>
      </c>
      <c r="AY3584" s="12">
        <f t="shared" ref="AY3584:BQ3584" si="5743">SUM(AY3585:AY3586)</f>
        <v>6000</v>
      </c>
      <c r="AZ3584" s="12">
        <f t="shared" si="5743"/>
        <v>0</v>
      </c>
      <c r="BA3584" s="12">
        <f t="shared" si="5743"/>
        <v>0</v>
      </c>
      <c r="BB3584" s="12">
        <f t="shared" si="5743"/>
        <v>0</v>
      </c>
      <c r="BC3584" s="12">
        <f t="shared" si="5743"/>
        <v>0</v>
      </c>
      <c r="BD3584" s="12">
        <f t="shared" si="5743"/>
        <v>0</v>
      </c>
      <c r="BE3584" s="12">
        <f t="shared" ref="BE3584" si="5744">SUM(BE3585:BE3586)</f>
        <v>6000</v>
      </c>
      <c r="BF3584" s="12">
        <f t="shared" si="5743"/>
        <v>0</v>
      </c>
      <c r="BG3584" s="12">
        <f t="shared" si="5743"/>
        <v>0</v>
      </c>
      <c r="BH3584" s="12">
        <f t="shared" si="5743"/>
        <v>0</v>
      </c>
      <c r="BI3584" s="12">
        <f t="shared" si="5743"/>
        <v>0</v>
      </c>
      <c r="BJ3584" s="12">
        <f t="shared" si="5743"/>
        <v>0</v>
      </c>
      <c r="BK3584" s="12">
        <f t="shared" si="5743"/>
        <v>0</v>
      </c>
      <c r="BL3584" s="12">
        <f t="shared" si="5743"/>
        <v>0</v>
      </c>
      <c r="BM3584" s="12">
        <f t="shared" si="5743"/>
        <v>0</v>
      </c>
      <c r="BN3584" s="12">
        <f t="shared" si="5743"/>
        <v>0</v>
      </c>
      <c r="BO3584" s="12">
        <f t="shared" si="5743"/>
        <v>0</v>
      </c>
      <c r="BP3584" s="12">
        <f t="shared" si="5743"/>
        <v>0</v>
      </c>
      <c r="BQ3584" s="12">
        <f t="shared" si="5743"/>
        <v>0</v>
      </c>
      <c r="BR3584" s="12">
        <v>0</v>
      </c>
      <c r="BS3584" s="12">
        <v>6000</v>
      </c>
      <c r="BT3584" s="12" t="e">
        <f>IF(#REF!=0,"-",#REF!/#REF!*100)</f>
        <v>#REF!</v>
      </c>
    </row>
    <row r="3585" spans="1:72" x14ac:dyDescent="0.25">
      <c r="A3585" s="4" t="s">
        <v>1154</v>
      </c>
      <c r="B3585" s="4" t="s">
        <v>56</v>
      </c>
      <c r="C3585" s="4" t="s">
        <v>142</v>
      </c>
      <c r="D3585" s="102" t="s">
        <v>1257</v>
      </c>
      <c r="E3585" s="113">
        <v>6142</v>
      </c>
      <c r="F3585" s="102"/>
      <c r="G3585" s="98" t="s">
        <v>1663</v>
      </c>
      <c r="H3585" s="13" t="s">
        <v>60</v>
      </c>
      <c r="I3585" s="14">
        <v>1000</v>
      </c>
      <c r="J3585" s="14"/>
      <c r="K3585" s="14"/>
      <c r="L3585" s="14"/>
      <c r="M3585" s="14"/>
      <c r="N3585" s="14"/>
      <c r="O3585" s="14">
        <f t="shared" si="5724"/>
        <v>1000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>
        <v>0</v>
      </c>
      <c r="AC3585" s="14">
        <v>1000</v>
      </c>
      <c r="AD3585" s="14">
        <v>132000</v>
      </c>
      <c r="AE3585" s="14">
        <v>3964</v>
      </c>
      <c r="AF3585" s="14"/>
      <c r="AG3585" s="14"/>
      <c r="AH3585" s="14"/>
      <c r="AI3585" s="14"/>
      <c r="AJ3585" s="14">
        <f t="shared" si="5725"/>
        <v>135964</v>
      </c>
      <c r="AK3585" s="14">
        <v>2135</v>
      </c>
      <c r="AL3585" s="14">
        <v>2415</v>
      </c>
      <c r="AM3585" s="14">
        <f>3964+2385+2385</f>
        <v>8734</v>
      </c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>
        <v>13284</v>
      </c>
      <c r="AX3585" s="14">
        <v>122680</v>
      </c>
      <c r="AY3585" s="14">
        <v>1000</v>
      </c>
      <c r="AZ3585" s="14"/>
      <c r="BA3585" s="14"/>
      <c r="BB3585" s="14"/>
      <c r="BC3585" s="14"/>
      <c r="BD3585" s="14"/>
      <c r="BE3585" s="14">
        <f t="shared" si="5726"/>
        <v>1000</v>
      </c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>
        <v>0</v>
      </c>
      <c r="BS3585" s="14">
        <v>1000</v>
      </c>
      <c r="BT3585" s="14" t="e">
        <f>IF(#REF!=0,"-",#REF!/#REF!*100)</f>
        <v>#REF!</v>
      </c>
    </row>
    <row r="3586" spans="1:72" x14ac:dyDescent="0.25">
      <c r="A3586" s="4" t="s">
        <v>1154</v>
      </c>
      <c r="B3586" s="4" t="s">
        <v>56</v>
      </c>
      <c r="C3586" s="4" t="s">
        <v>142</v>
      </c>
      <c r="D3586" s="102" t="s">
        <v>1257</v>
      </c>
      <c r="E3586" s="113">
        <v>6148</v>
      </c>
      <c r="F3586" s="102"/>
      <c r="G3586" s="98" t="s">
        <v>1663</v>
      </c>
      <c r="H3586" s="13" t="s">
        <v>45</v>
      </c>
      <c r="I3586" s="14">
        <v>100</v>
      </c>
      <c r="J3586" s="14"/>
      <c r="K3586" s="14"/>
      <c r="L3586" s="14"/>
      <c r="M3586" s="14"/>
      <c r="N3586" s="14"/>
      <c r="O3586" s="14">
        <f t="shared" si="5724"/>
        <v>100</v>
      </c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>
        <v>0</v>
      </c>
      <c r="AC3586" s="14">
        <v>100</v>
      </c>
      <c r="AD3586" s="14">
        <v>0</v>
      </c>
      <c r="AE3586" s="14"/>
      <c r="AF3586" s="14"/>
      <c r="AG3586" s="14"/>
      <c r="AH3586" s="14"/>
      <c r="AI3586" s="14"/>
      <c r="AJ3586" s="14">
        <f t="shared" si="5725"/>
        <v>0</v>
      </c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>
        <v>0</v>
      </c>
      <c r="AX3586" s="14">
        <v>0</v>
      </c>
      <c r="AY3586" s="14">
        <v>5000</v>
      </c>
      <c r="AZ3586" s="14"/>
      <c r="BA3586" s="14"/>
      <c r="BB3586" s="14"/>
      <c r="BC3586" s="14"/>
      <c r="BD3586" s="14"/>
      <c r="BE3586" s="14">
        <f t="shared" si="5726"/>
        <v>5000</v>
      </c>
      <c r="BF3586" s="14"/>
      <c r="BG3586" s="14"/>
      <c r="BH3586" s="14"/>
      <c r="BI3586" s="14"/>
      <c r="BJ3586" s="14"/>
      <c r="BK3586" s="14"/>
      <c r="BL3586" s="14"/>
      <c r="BM3586" s="14"/>
      <c r="BN3586" s="14"/>
      <c r="BO3586" s="14"/>
      <c r="BP3586" s="14"/>
      <c r="BQ3586" s="14"/>
      <c r="BR3586" s="14">
        <v>0</v>
      </c>
      <c r="BS3586" s="14">
        <v>5000</v>
      </c>
      <c r="BT3586" s="14" t="e">
        <f>IF(#REF!=0,"-",#REF!/#REF!*100)</f>
        <v>#REF!</v>
      </c>
    </row>
    <row r="3587" spans="1:72" ht="33.75" x14ac:dyDescent="0.25">
      <c r="A3587" s="1" t="s">
        <v>0</v>
      </c>
      <c r="B3587" s="1" t="s">
        <v>0</v>
      </c>
      <c r="C3587" s="1" t="s">
        <v>0</v>
      </c>
      <c r="D3587" s="101" t="s">
        <v>0</v>
      </c>
      <c r="E3587" s="101" t="s">
        <v>0</v>
      </c>
      <c r="F3587" s="101" t="s">
        <v>0</v>
      </c>
      <c r="G3587" s="2" t="s">
        <v>0</v>
      </c>
      <c r="H3587" s="10" t="s">
        <v>125</v>
      </c>
      <c r="I3587" s="11">
        <f t="shared" ref="I3587:X3588" si="5745">SUM(I3588)</f>
        <v>0</v>
      </c>
      <c r="J3587" s="11">
        <f t="shared" si="5745"/>
        <v>0</v>
      </c>
      <c r="K3587" s="11">
        <f t="shared" si="5745"/>
        <v>0</v>
      </c>
      <c r="L3587" s="11">
        <f t="shared" si="5745"/>
        <v>0</v>
      </c>
      <c r="M3587" s="11">
        <f t="shared" si="5745"/>
        <v>0</v>
      </c>
      <c r="N3587" s="11">
        <f t="shared" si="5745"/>
        <v>0</v>
      </c>
      <c r="O3587" s="11">
        <f t="shared" si="5745"/>
        <v>0</v>
      </c>
      <c r="P3587" s="11">
        <f t="shared" si="5745"/>
        <v>0</v>
      </c>
      <c r="Q3587" s="11">
        <f t="shared" si="5745"/>
        <v>0</v>
      </c>
      <c r="R3587" s="11">
        <f t="shared" si="5745"/>
        <v>0</v>
      </c>
      <c r="S3587" s="11">
        <f t="shared" si="5745"/>
        <v>0</v>
      </c>
      <c r="T3587" s="11">
        <f t="shared" si="5745"/>
        <v>0</v>
      </c>
      <c r="U3587" s="11">
        <f t="shared" si="5745"/>
        <v>0</v>
      </c>
      <c r="V3587" s="11">
        <f t="shared" si="5745"/>
        <v>0</v>
      </c>
      <c r="W3587" s="11">
        <f t="shared" si="5745"/>
        <v>0</v>
      </c>
      <c r="X3587" s="11">
        <f t="shared" si="5745"/>
        <v>0</v>
      </c>
      <c r="Y3587" s="11">
        <f t="shared" ref="J3587:AA3588" si="5746">SUM(Y3588)</f>
        <v>0</v>
      </c>
      <c r="Z3587" s="11">
        <f t="shared" si="5746"/>
        <v>0</v>
      </c>
      <c r="AA3587" s="11">
        <f t="shared" si="5746"/>
        <v>0</v>
      </c>
      <c r="AB3587" s="11">
        <v>0</v>
      </c>
      <c r="AC3587" s="11">
        <v>0</v>
      </c>
      <c r="AD3587" s="11">
        <f>SUM(AD3588)</f>
        <v>0</v>
      </c>
      <c r="AE3587" s="11">
        <f t="shared" ref="AE3587:AV3588" si="5747">SUM(AE3588)</f>
        <v>0</v>
      </c>
      <c r="AF3587" s="11">
        <f t="shared" si="5747"/>
        <v>0</v>
      </c>
      <c r="AG3587" s="11">
        <f t="shared" si="5747"/>
        <v>0</v>
      </c>
      <c r="AH3587" s="11">
        <f t="shared" si="5747"/>
        <v>0</v>
      </c>
      <c r="AI3587" s="11">
        <f t="shared" si="5747"/>
        <v>0</v>
      </c>
      <c r="AJ3587" s="11">
        <f t="shared" si="5747"/>
        <v>0</v>
      </c>
      <c r="AK3587" s="11">
        <f t="shared" si="5747"/>
        <v>0</v>
      </c>
      <c r="AL3587" s="11">
        <f t="shared" si="5747"/>
        <v>0</v>
      </c>
      <c r="AM3587" s="11">
        <f t="shared" si="5747"/>
        <v>0</v>
      </c>
      <c r="AN3587" s="11">
        <f t="shared" si="5747"/>
        <v>0</v>
      </c>
      <c r="AO3587" s="11">
        <f t="shared" si="5747"/>
        <v>0</v>
      </c>
      <c r="AP3587" s="11">
        <f t="shared" si="5747"/>
        <v>0</v>
      </c>
      <c r="AQ3587" s="11">
        <f t="shared" si="5747"/>
        <v>0</v>
      </c>
      <c r="AR3587" s="11">
        <f t="shared" si="5747"/>
        <v>0</v>
      </c>
      <c r="AS3587" s="11">
        <f t="shared" si="5747"/>
        <v>0</v>
      </c>
      <c r="AT3587" s="11">
        <f t="shared" si="5747"/>
        <v>0</v>
      </c>
      <c r="AU3587" s="11">
        <f t="shared" si="5747"/>
        <v>0</v>
      </c>
      <c r="AV3587" s="11">
        <f t="shared" si="5747"/>
        <v>0</v>
      </c>
      <c r="AW3587" s="11">
        <v>0</v>
      </c>
      <c r="AX3587" s="11">
        <v>0</v>
      </c>
      <c r="AY3587" s="11">
        <f t="shared" ref="AY3587:BN3588" si="5748">SUM(AY3588)</f>
        <v>0</v>
      </c>
      <c r="AZ3587" s="11">
        <f t="shared" si="5748"/>
        <v>0</v>
      </c>
      <c r="BA3587" s="11">
        <f t="shared" si="5748"/>
        <v>0</v>
      </c>
      <c r="BB3587" s="11">
        <f t="shared" si="5748"/>
        <v>0</v>
      </c>
      <c r="BC3587" s="11">
        <f t="shared" si="5748"/>
        <v>0</v>
      </c>
      <c r="BD3587" s="11">
        <f t="shared" si="5748"/>
        <v>0</v>
      </c>
      <c r="BE3587" s="11">
        <f t="shared" si="5748"/>
        <v>0</v>
      </c>
      <c r="BF3587" s="11">
        <f t="shared" si="5748"/>
        <v>0</v>
      </c>
      <c r="BG3587" s="11">
        <f t="shared" si="5748"/>
        <v>0</v>
      </c>
      <c r="BH3587" s="11">
        <f t="shared" si="5748"/>
        <v>0</v>
      </c>
      <c r="BI3587" s="11">
        <f t="shared" si="5748"/>
        <v>0</v>
      </c>
      <c r="BJ3587" s="11">
        <f t="shared" si="5748"/>
        <v>0</v>
      </c>
      <c r="BK3587" s="11">
        <f t="shared" si="5748"/>
        <v>0</v>
      </c>
      <c r="BL3587" s="11">
        <f t="shared" si="5748"/>
        <v>0</v>
      </c>
      <c r="BM3587" s="11">
        <f t="shared" si="5748"/>
        <v>0</v>
      </c>
      <c r="BN3587" s="11">
        <f t="shared" si="5748"/>
        <v>0</v>
      </c>
      <c r="BO3587" s="11">
        <f t="shared" ref="AZ3587:BQ3588" si="5749">SUM(BO3588)</f>
        <v>0</v>
      </c>
      <c r="BP3587" s="11">
        <f t="shared" si="5749"/>
        <v>0</v>
      </c>
      <c r="BQ3587" s="11">
        <f t="shared" si="5749"/>
        <v>0</v>
      </c>
      <c r="BR3587" s="11">
        <v>0</v>
      </c>
      <c r="BS3587" s="11">
        <v>0</v>
      </c>
      <c r="BT3587" s="11" t="e">
        <f>IF(#REF!=0,"-",#REF!/#REF!*100)</f>
        <v>#REF!</v>
      </c>
    </row>
    <row r="3588" spans="1:72" x14ac:dyDescent="0.25">
      <c r="A3588" s="4" t="s">
        <v>1154</v>
      </c>
      <c r="B3588" s="4" t="s">
        <v>56</v>
      </c>
      <c r="C3588" s="4" t="s">
        <v>142</v>
      </c>
      <c r="D3588" s="102" t="s">
        <v>1257</v>
      </c>
      <c r="E3588" s="101" t="s">
        <v>126</v>
      </c>
      <c r="F3588" s="101" t="s">
        <v>0</v>
      </c>
      <c r="G3588" s="2" t="s">
        <v>0</v>
      </c>
      <c r="H3588" s="2" t="s">
        <v>127</v>
      </c>
      <c r="I3588" s="12">
        <f t="shared" si="5745"/>
        <v>0</v>
      </c>
      <c r="J3588" s="12">
        <f t="shared" si="5746"/>
        <v>0</v>
      </c>
      <c r="K3588" s="12">
        <f t="shared" si="5746"/>
        <v>0</v>
      </c>
      <c r="L3588" s="12">
        <f t="shared" si="5746"/>
        <v>0</v>
      </c>
      <c r="M3588" s="12">
        <f t="shared" si="5746"/>
        <v>0</v>
      </c>
      <c r="N3588" s="12">
        <f t="shared" si="5746"/>
        <v>0</v>
      </c>
      <c r="O3588" s="12">
        <f t="shared" si="5746"/>
        <v>0</v>
      </c>
      <c r="P3588" s="12">
        <f t="shared" si="5746"/>
        <v>0</v>
      </c>
      <c r="Q3588" s="12">
        <f t="shared" si="5746"/>
        <v>0</v>
      </c>
      <c r="R3588" s="12">
        <f t="shared" si="5746"/>
        <v>0</v>
      </c>
      <c r="S3588" s="12">
        <f t="shared" si="5746"/>
        <v>0</v>
      </c>
      <c r="T3588" s="12">
        <f t="shared" si="5746"/>
        <v>0</v>
      </c>
      <c r="U3588" s="12">
        <f t="shared" si="5746"/>
        <v>0</v>
      </c>
      <c r="V3588" s="12">
        <f t="shared" si="5746"/>
        <v>0</v>
      </c>
      <c r="W3588" s="12">
        <f t="shared" si="5746"/>
        <v>0</v>
      </c>
      <c r="X3588" s="12">
        <f t="shared" si="5746"/>
        <v>0</v>
      </c>
      <c r="Y3588" s="12">
        <f t="shared" si="5746"/>
        <v>0</v>
      </c>
      <c r="Z3588" s="12">
        <f t="shared" si="5746"/>
        <v>0</v>
      </c>
      <c r="AA3588" s="12">
        <f t="shared" si="5746"/>
        <v>0</v>
      </c>
      <c r="AB3588" s="12">
        <v>0</v>
      </c>
      <c r="AC3588" s="12">
        <v>0</v>
      </c>
      <c r="AD3588" s="12">
        <f>SUM(AD3589)</f>
        <v>0</v>
      </c>
      <c r="AE3588" s="12">
        <f t="shared" si="5747"/>
        <v>0</v>
      </c>
      <c r="AF3588" s="12">
        <f t="shared" si="5747"/>
        <v>0</v>
      </c>
      <c r="AG3588" s="12">
        <f t="shared" si="5747"/>
        <v>0</v>
      </c>
      <c r="AH3588" s="12">
        <f t="shared" si="5747"/>
        <v>0</v>
      </c>
      <c r="AI3588" s="12">
        <f t="shared" si="5747"/>
        <v>0</v>
      </c>
      <c r="AJ3588" s="12">
        <f t="shared" si="5747"/>
        <v>0</v>
      </c>
      <c r="AK3588" s="12">
        <f t="shared" si="5747"/>
        <v>0</v>
      </c>
      <c r="AL3588" s="12">
        <f t="shared" si="5747"/>
        <v>0</v>
      </c>
      <c r="AM3588" s="12">
        <f t="shared" si="5747"/>
        <v>0</v>
      </c>
      <c r="AN3588" s="12">
        <f t="shared" si="5747"/>
        <v>0</v>
      </c>
      <c r="AO3588" s="12">
        <f t="shared" si="5747"/>
        <v>0</v>
      </c>
      <c r="AP3588" s="12">
        <f t="shared" si="5747"/>
        <v>0</v>
      </c>
      <c r="AQ3588" s="12">
        <f t="shared" si="5747"/>
        <v>0</v>
      </c>
      <c r="AR3588" s="12">
        <f t="shared" si="5747"/>
        <v>0</v>
      </c>
      <c r="AS3588" s="12">
        <f t="shared" si="5747"/>
        <v>0</v>
      </c>
      <c r="AT3588" s="12">
        <f t="shared" si="5747"/>
        <v>0</v>
      </c>
      <c r="AU3588" s="12">
        <f t="shared" si="5747"/>
        <v>0</v>
      </c>
      <c r="AV3588" s="12">
        <f t="shared" si="5747"/>
        <v>0</v>
      </c>
      <c r="AW3588" s="12">
        <v>0</v>
      </c>
      <c r="AX3588" s="12">
        <v>0</v>
      </c>
      <c r="AY3588" s="12">
        <f t="shared" si="5748"/>
        <v>0</v>
      </c>
      <c r="AZ3588" s="12">
        <f t="shared" si="5749"/>
        <v>0</v>
      </c>
      <c r="BA3588" s="12">
        <f t="shared" si="5749"/>
        <v>0</v>
      </c>
      <c r="BB3588" s="12">
        <f t="shared" si="5749"/>
        <v>0</v>
      </c>
      <c r="BC3588" s="12">
        <f t="shared" si="5749"/>
        <v>0</v>
      </c>
      <c r="BD3588" s="12">
        <f t="shared" si="5749"/>
        <v>0</v>
      </c>
      <c r="BE3588" s="12">
        <f t="shared" si="5749"/>
        <v>0</v>
      </c>
      <c r="BF3588" s="12">
        <f t="shared" si="5749"/>
        <v>0</v>
      </c>
      <c r="BG3588" s="12">
        <f t="shared" si="5749"/>
        <v>0</v>
      </c>
      <c r="BH3588" s="12">
        <f t="shared" si="5749"/>
        <v>0</v>
      </c>
      <c r="BI3588" s="12">
        <f t="shared" si="5749"/>
        <v>0</v>
      </c>
      <c r="BJ3588" s="12">
        <f t="shared" si="5749"/>
        <v>0</v>
      </c>
      <c r="BK3588" s="12">
        <f t="shared" si="5749"/>
        <v>0</v>
      </c>
      <c r="BL3588" s="12">
        <f t="shared" si="5749"/>
        <v>0</v>
      </c>
      <c r="BM3588" s="12">
        <f t="shared" si="5749"/>
        <v>0</v>
      </c>
      <c r="BN3588" s="12">
        <f t="shared" si="5749"/>
        <v>0</v>
      </c>
      <c r="BO3588" s="12">
        <f t="shared" si="5749"/>
        <v>0</v>
      </c>
      <c r="BP3588" s="12">
        <f t="shared" si="5749"/>
        <v>0</v>
      </c>
      <c r="BQ3588" s="12">
        <f t="shared" si="5749"/>
        <v>0</v>
      </c>
      <c r="BR3588" s="12">
        <v>0</v>
      </c>
      <c r="BS3588" s="12">
        <v>0</v>
      </c>
      <c r="BT3588" s="12" t="e">
        <f>IF(#REF!=0,"-",#REF!/#REF!*100)</f>
        <v>#REF!</v>
      </c>
    </row>
    <row r="3589" spans="1:72" x14ac:dyDescent="0.25">
      <c r="A3589" s="4" t="s">
        <v>1154</v>
      </c>
      <c r="B3589" s="4" t="s">
        <v>56</v>
      </c>
      <c r="C3589" s="4" t="s">
        <v>142</v>
      </c>
      <c r="D3589" s="102" t="s">
        <v>1257</v>
      </c>
      <c r="E3589" s="113">
        <v>6163</v>
      </c>
      <c r="F3589" s="102"/>
      <c r="G3589" s="98" t="s">
        <v>1663</v>
      </c>
      <c r="H3589" s="13" t="s">
        <v>128</v>
      </c>
      <c r="I3589" s="14">
        <v>0</v>
      </c>
      <c r="J3589" s="14"/>
      <c r="K3589" s="14"/>
      <c r="L3589" s="14"/>
      <c r="M3589" s="14"/>
      <c r="N3589" s="14"/>
      <c r="O3589" s="14">
        <f t="shared" si="5724"/>
        <v>0</v>
      </c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>
        <v>0</v>
      </c>
      <c r="AC3589" s="14">
        <v>0</v>
      </c>
      <c r="AD3589" s="14">
        <v>0</v>
      </c>
      <c r="AE3589" s="14"/>
      <c r="AF3589" s="14"/>
      <c r="AG3589" s="14"/>
      <c r="AH3589" s="14"/>
      <c r="AI3589" s="14"/>
      <c r="AJ3589" s="14">
        <f t="shared" si="5725"/>
        <v>0</v>
      </c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>
        <v>0</v>
      </c>
      <c r="AX3589" s="14">
        <v>0</v>
      </c>
      <c r="AY3589" s="14">
        <v>0</v>
      </c>
      <c r="AZ3589" s="14"/>
      <c r="BA3589" s="14"/>
      <c r="BB3589" s="14"/>
      <c r="BC3589" s="14"/>
      <c r="BD3589" s="14"/>
      <c r="BE3589" s="14">
        <f t="shared" si="5726"/>
        <v>0</v>
      </c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Q3589" s="14"/>
      <c r="BR3589" s="14">
        <v>0</v>
      </c>
      <c r="BS3589" s="14">
        <v>0</v>
      </c>
      <c r="BT3589" s="14" t="e">
        <f>IF(#REF!=0,"-",#REF!/#REF!*100)</f>
        <v>#REF!</v>
      </c>
    </row>
    <row r="3590" spans="1:72" ht="33.75" x14ac:dyDescent="0.25">
      <c r="A3590" s="1" t="s">
        <v>0</v>
      </c>
      <c r="B3590" s="1" t="s">
        <v>0</v>
      </c>
      <c r="C3590" s="1" t="s">
        <v>0</v>
      </c>
      <c r="D3590" s="101" t="s">
        <v>0</v>
      </c>
      <c r="E3590" s="101" t="s">
        <v>0</v>
      </c>
      <c r="F3590" s="101" t="s">
        <v>0</v>
      </c>
      <c r="G3590" s="2" t="s">
        <v>0</v>
      </c>
      <c r="H3590" s="10" t="s">
        <v>47</v>
      </c>
      <c r="I3590" s="11">
        <f>SUM(I3591)</f>
        <v>220100</v>
      </c>
      <c r="J3590" s="11">
        <f t="shared" ref="J3590:AA3590" si="5750">SUM(J3591)</f>
        <v>0</v>
      </c>
      <c r="K3590" s="11">
        <f t="shared" si="5750"/>
        <v>0</v>
      </c>
      <c r="L3590" s="11">
        <f t="shared" si="5750"/>
        <v>0</v>
      </c>
      <c r="M3590" s="11">
        <f t="shared" si="5750"/>
        <v>0</v>
      </c>
      <c r="N3590" s="11">
        <f t="shared" si="5750"/>
        <v>0</v>
      </c>
      <c r="O3590" s="11">
        <f t="shared" si="5750"/>
        <v>220100</v>
      </c>
      <c r="P3590" s="11">
        <f t="shared" si="5750"/>
        <v>30000</v>
      </c>
      <c r="Q3590" s="11">
        <f t="shared" si="5750"/>
        <v>0</v>
      </c>
      <c r="R3590" s="11">
        <f t="shared" si="5750"/>
        <v>0</v>
      </c>
      <c r="S3590" s="11">
        <f t="shared" si="5750"/>
        <v>0</v>
      </c>
      <c r="T3590" s="11">
        <f t="shared" si="5750"/>
        <v>0</v>
      </c>
      <c r="U3590" s="11">
        <f t="shared" si="5750"/>
        <v>0</v>
      </c>
      <c r="V3590" s="11">
        <f t="shared" si="5750"/>
        <v>0</v>
      </c>
      <c r="W3590" s="11">
        <f t="shared" si="5750"/>
        <v>0</v>
      </c>
      <c r="X3590" s="11">
        <f t="shared" si="5750"/>
        <v>0</v>
      </c>
      <c r="Y3590" s="11">
        <f t="shared" si="5750"/>
        <v>0</v>
      </c>
      <c r="Z3590" s="11">
        <f t="shared" si="5750"/>
        <v>0</v>
      </c>
      <c r="AA3590" s="11">
        <f t="shared" si="5750"/>
        <v>0</v>
      </c>
      <c r="AB3590" s="11">
        <v>30000</v>
      </c>
      <c r="AC3590" s="11">
        <v>190100</v>
      </c>
      <c r="AD3590" s="11">
        <f t="shared" ref="AD3590:AV3590" si="5751">SUM(AD3591)</f>
        <v>30000</v>
      </c>
      <c r="AE3590" s="11">
        <f t="shared" si="5751"/>
        <v>0</v>
      </c>
      <c r="AF3590" s="11">
        <f t="shared" si="5751"/>
        <v>0</v>
      </c>
      <c r="AG3590" s="11">
        <f t="shared" si="5751"/>
        <v>0</v>
      </c>
      <c r="AH3590" s="11">
        <f t="shared" si="5751"/>
        <v>0</v>
      </c>
      <c r="AI3590" s="11">
        <f t="shared" si="5751"/>
        <v>0</v>
      </c>
      <c r="AJ3590" s="11">
        <f t="shared" si="5751"/>
        <v>30000</v>
      </c>
      <c r="AK3590" s="11">
        <f t="shared" si="5751"/>
        <v>0</v>
      </c>
      <c r="AL3590" s="11">
        <f t="shared" si="5751"/>
        <v>0</v>
      </c>
      <c r="AM3590" s="11">
        <f t="shared" si="5751"/>
        <v>0</v>
      </c>
      <c r="AN3590" s="11">
        <f t="shared" si="5751"/>
        <v>0</v>
      </c>
      <c r="AO3590" s="11">
        <f t="shared" si="5751"/>
        <v>0</v>
      </c>
      <c r="AP3590" s="11">
        <f t="shared" si="5751"/>
        <v>0</v>
      </c>
      <c r="AQ3590" s="11">
        <f t="shared" si="5751"/>
        <v>0</v>
      </c>
      <c r="AR3590" s="11">
        <f t="shared" si="5751"/>
        <v>0</v>
      </c>
      <c r="AS3590" s="11">
        <f t="shared" si="5751"/>
        <v>0</v>
      </c>
      <c r="AT3590" s="11">
        <f t="shared" si="5751"/>
        <v>0</v>
      </c>
      <c r="AU3590" s="11">
        <f t="shared" si="5751"/>
        <v>0</v>
      </c>
      <c r="AV3590" s="11">
        <f t="shared" si="5751"/>
        <v>0</v>
      </c>
      <c r="AW3590" s="11">
        <v>0</v>
      </c>
      <c r="AX3590" s="11">
        <v>30000</v>
      </c>
      <c r="AY3590" s="11">
        <f t="shared" ref="AY3590:BQ3590" si="5752">SUM(AY3591)</f>
        <v>10000</v>
      </c>
      <c r="AZ3590" s="11">
        <f t="shared" si="5752"/>
        <v>0</v>
      </c>
      <c r="BA3590" s="11">
        <f t="shared" si="5752"/>
        <v>0</v>
      </c>
      <c r="BB3590" s="11">
        <f t="shared" si="5752"/>
        <v>0</v>
      </c>
      <c r="BC3590" s="11">
        <f t="shared" si="5752"/>
        <v>0</v>
      </c>
      <c r="BD3590" s="11">
        <f t="shared" si="5752"/>
        <v>0</v>
      </c>
      <c r="BE3590" s="11">
        <f t="shared" si="5752"/>
        <v>10000</v>
      </c>
      <c r="BF3590" s="11">
        <f t="shared" si="5752"/>
        <v>0</v>
      </c>
      <c r="BG3590" s="11">
        <f t="shared" si="5752"/>
        <v>4000</v>
      </c>
      <c r="BH3590" s="11">
        <f t="shared" si="5752"/>
        <v>0</v>
      </c>
      <c r="BI3590" s="11">
        <f t="shared" si="5752"/>
        <v>0</v>
      </c>
      <c r="BJ3590" s="11">
        <f t="shared" si="5752"/>
        <v>0</v>
      </c>
      <c r="BK3590" s="11">
        <f t="shared" si="5752"/>
        <v>0</v>
      </c>
      <c r="BL3590" s="11">
        <f t="shared" si="5752"/>
        <v>0</v>
      </c>
      <c r="BM3590" s="11">
        <f t="shared" si="5752"/>
        <v>0</v>
      </c>
      <c r="BN3590" s="11">
        <f t="shared" si="5752"/>
        <v>0</v>
      </c>
      <c r="BO3590" s="11">
        <f t="shared" si="5752"/>
        <v>0</v>
      </c>
      <c r="BP3590" s="11">
        <f t="shared" si="5752"/>
        <v>0</v>
      </c>
      <c r="BQ3590" s="11">
        <f t="shared" si="5752"/>
        <v>0</v>
      </c>
      <c r="BR3590" s="11">
        <v>4000</v>
      </c>
      <c r="BS3590" s="11">
        <v>6000</v>
      </c>
      <c r="BT3590" s="11" t="e">
        <f>IF(#REF!=0,"-",#REF!/#REF!*100)</f>
        <v>#REF!</v>
      </c>
    </row>
    <row r="3591" spans="1:72" x14ac:dyDescent="0.25">
      <c r="A3591" s="4" t="s">
        <v>1154</v>
      </c>
      <c r="B3591" s="4" t="s">
        <v>56</v>
      </c>
      <c r="C3591" s="4" t="s">
        <v>142</v>
      </c>
      <c r="D3591" s="102" t="s">
        <v>1257</v>
      </c>
      <c r="E3591" s="101" t="s">
        <v>48</v>
      </c>
      <c r="F3591" s="101" t="s">
        <v>0</v>
      </c>
      <c r="G3591" s="2" t="s">
        <v>0</v>
      </c>
      <c r="H3591" s="2" t="s">
        <v>49</v>
      </c>
      <c r="I3591" s="12">
        <f t="shared" ref="I3591:AA3591" si="5753">SUM(I3592:I3594)</f>
        <v>220100</v>
      </c>
      <c r="J3591" s="12">
        <f t="shared" si="5753"/>
        <v>0</v>
      </c>
      <c r="K3591" s="12">
        <f t="shared" si="5753"/>
        <v>0</v>
      </c>
      <c r="L3591" s="12">
        <f t="shared" si="5753"/>
        <v>0</v>
      </c>
      <c r="M3591" s="12">
        <f t="shared" si="5753"/>
        <v>0</v>
      </c>
      <c r="N3591" s="12">
        <f t="shared" si="5753"/>
        <v>0</v>
      </c>
      <c r="O3591" s="12">
        <f t="shared" ref="O3591" si="5754">SUM(O3592:O3594)</f>
        <v>220100</v>
      </c>
      <c r="P3591" s="12">
        <f t="shared" si="5753"/>
        <v>30000</v>
      </c>
      <c r="Q3591" s="12">
        <f t="shared" si="5753"/>
        <v>0</v>
      </c>
      <c r="R3591" s="12">
        <f t="shared" si="5753"/>
        <v>0</v>
      </c>
      <c r="S3591" s="12">
        <f t="shared" si="5753"/>
        <v>0</v>
      </c>
      <c r="T3591" s="12">
        <f t="shared" si="5753"/>
        <v>0</v>
      </c>
      <c r="U3591" s="12">
        <f t="shared" si="5753"/>
        <v>0</v>
      </c>
      <c r="V3591" s="12">
        <f t="shared" si="5753"/>
        <v>0</v>
      </c>
      <c r="W3591" s="12">
        <f t="shared" si="5753"/>
        <v>0</v>
      </c>
      <c r="X3591" s="12">
        <f t="shared" si="5753"/>
        <v>0</v>
      </c>
      <c r="Y3591" s="12">
        <f t="shared" si="5753"/>
        <v>0</v>
      </c>
      <c r="Z3591" s="12">
        <f t="shared" si="5753"/>
        <v>0</v>
      </c>
      <c r="AA3591" s="12">
        <f t="shared" si="5753"/>
        <v>0</v>
      </c>
      <c r="AB3591" s="12">
        <v>30000</v>
      </c>
      <c r="AC3591" s="12">
        <v>190100</v>
      </c>
      <c r="AD3591" s="12">
        <f>SUM(AD3592:AD3594)</f>
        <v>30000</v>
      </c>
      <c r="AE3591" s="12">
        <f t="shared" ref="AE3591:AV3591" si="5755">SUM(AE3592:AE3594)</f>
        <v>0</v>
      </c>
      <c r="AF3591" s="12">
        <f t="shared" si="5755"/>
        <v>0</v>
      </c>
      <c r="AG3591" s="12">
        <f t="shared" si="5755"/>
        <v>0</v>
      </c>
      <c r="AH3591" s="12">
        <f t="shared" si="5755"/>
        <v>0</v>
      </c>
      <c r="AI3591" s="12">
        <f t="shared" si="5755"/>
        <v>0</v>
      </c>
      <c r="AJ3591" s="12">
        <f t="shared" ref="AJ3591" si="5756">SUM(AJ3592:AJ3594)</f>
        <v>30000</v>
      </c>
      <c r="AK3591" s="12">
        <f t="shared" si="5755"/>
        <v>0</v>
      </c>
      <c r="AL3591" s="12">
        <f t="shared" si="5755"/>
        <v>0</v>
      </c>
      <c r="AM3591" s="12">
        <f t="shared" si="5755"/>
        <v>0</v>
      </c>
      <c r="AN3591" s="12">
        <f t="shared" si="5755"/>
        <v>0</v>
      </c>
      <c r="AO3591" s="12">
        <f t="shared" si="5755"/>
        <v>0</v>
      </c>
      <c r="AP3591" s="12">
        <f t="shared" si="5755"/>
        <v>0</v>
      </c>
      <c r="AQ3591" s="12">
        <f t="shared" si="5755"/>
        <v>0</v>
      </c>
      <c r="AR3591" s="12">
        <f t="shared" si="5755"/>
        <v>0</v>
      </c>
      <c r="AS3591" s="12">
        <f t="shared" si="5755"/>
        <v>0</v>
      </c>
      <c r="AT3591" s="12">
        <f t="shared" si="5755"/>
        <v>0</v>
      </c>
      <c r="AU3591" s="12">
        <f t="shared" si="5755"/>
        <v>0</v>
      </c>
      <c r="AV3591" s="12">
        <f t="shared" si="5755"/>
        <v>0</v>
      </c>
      <c r="AW3591" s="12">
        <v>0</v>
      </c>
      <c r="AX3591" s="12">
        <v>30000</v>
      </c>
      <c r="AY3591" s="12">
        <f t="shared" ref="AY3591:BQ3591" si="5757">SUM(AY3592:AY3594)</f>
        <v>10000</v>
      </c>
      <c r="AZ3591" s="12">
        <f t="shared" si="5757"/>
        <v>0</v>
      </c>
      <c r="BA3591" s="12">
        <f t="shared" si="5757"/>
        <v>0</v>
      </c>
      <c r="BB3591" s="12">
        <f t="shared" si="5757"/>
        <v>0</v>
      </c>
      <c r="BC3591" s="12">
        <f t="shared" si="5757"/>
        <v>0</v>
      </c>
      <c r="BD3591" s="12">
        <f t="shared" si="5757"/>
        <v>0</v>
      </c>
      <c r="BE3591" s="12">
        <f t="shared" ref="BE3591" si="5758">SUM(BE3592:BE3594)</f>
        <v>10000</v>
      </c>
      <c r="BF3591" s="12">
        <f t="shared" si="5757"/>
        <v>0</v>
      </c>
      <c r="BG3591" s="12">
        <f t="shared" si="5757"/>
        <v>4000</v>
      </c>
      <c r="BH3591" s="12">
        <f t="shared" si="5757"/>
        <v>0</v>
      </c>
      <c r="BI3591" s="12">
        <f t="shared" si="5757"/>
        <v>0</v>
      </c>
      <c r="BJ3591" s="12">
        <f t="shared" si="5757"/>
        <v>0</v>
      </c>
      <c r="BK3591" s="12">
        <f t="shared" si="5757"/>
        <v>0</v>
      </c>
      <c r="BL3591" s="12">
        <f t="shared" si="5757"/>
        <v>0</v>
      </c>
      <c r="BM3591" s="12">
        <f t="shared" si="5757"/>
        <v>0</v>
      </c>
      <c r="BN3591" s="12">
        <f t="shared" si="5757"/>
        <v>0</v>
      </c>
      <c r="BO3591" s="12">
        <f t="shared" si="5757"/>
        <v>0</v>
      </c>
      <c r="BP3591" s="12">
        <f t="shared" si="5757"/>
        <v>0</v>
      </c>
      <c r="BQ3591" s="12">
        <f t="shared" si="5757"/>
        <v>0</v>
      </c>
      <c r="BR3591" s="12">
        <v>4000</v>
      </c>
      <c r="BS3591" s="12">
        <v>6000</v>
      </c>
      <c r="BT3591" s="12" t="e">
        <f>IF(#REF!=0,"-",#REF!/#REF!*100)</f>
        <v>#REF!</v>
      </c>
    </row>
    <row r="3592" spans="1:72" x14ac:dyDescent="0.25">
      <c r="A3592" s="4" t="s">
        <v>1154</v>
      </c>
      <c r="B3592" s="4" t="s">
        <v>56</v>
      </c>
      <c r="C3592" s="4" t="s">
        <v>142</v>
      </c>
      <c r="D3592" s="102" t="s">
        <v>1257</v>
      </c>
      <c r="E3592" s="113">
        <v>8213</v>
      </c>
      <c r="F3592" s="102"/>
      <c r="G3592" s="98" t="s">
        <v>1663</v>
      </c>
      <c r="H3592" s="13" t="s">
        <v>51</v>
      </c>
      <c r="I3592" s="14">
        <v>220000</v>
      </c>
      <c r="J3592" s="14"/>
      <c r="K3592" s="14"/>
      <c r="L3592" s="14"/>
      <c r="M3592" s="14"/>
      <c r="N3592" s="14"/>
      <c r="O3592" s="14">
        <f t="shared" si="5724"/>
        <v>220000</v>
      </c>
      <c r="P3592" s="14">
        <v>30000</v>
      </c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>
        <v>30000</v>
      </c>
      <c r="AC3592" s="14">
        <v>190000</v>
      </c>
      <c r="AD3592" s="14">
        <v>30000</v>
      </c>
      <c r="AE3592" s="14"/>
      <c r="AF3592" s="14"/>
      <c r="AG3592" s="14"/>
      <c r="AH3592" s="14"/>
      <c r="AI3592" s="14"/>
      <c r="AJ3592" s="14">
        <f t="shared" si="5725"/>
        <v>30000</v>
      </c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4"/>
      <c r="AW3592" s="14">
        <v>0</v>
      </c>
      <c r="AX3592" s="14">
        <v>30000</v>
      </c>
      <c r="AY3592" s="14">
        <v>10000</v>
      </c>
      <c r="AZ3592" s="14"/>
      <c r="BA3592" s="14"/>
      <c r="BB3592" s="14"/>
      <c r="BC3592" s="14"/>
      <c r="BD3592" s="14"/>
      <c r="BE3592" s="14">
        <f t="shared" si="5726"/>
        <v>10000</v>
      </c>
      <c r="BF3592" s="14"/>
      <c r="BG3592" s="14">
        <v>4000</v>
      </c>
      <c r="BH3592" s="14"/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>
        <v>4000</v>
      </c>
      <c r="BS3592" s="14">
        <v>6000</v>
      </c>
      <c r="BT3592" s="14" t="e">
        <f>IF(#REF!=0,"-",#REF!/#REF!*100)</f>
        <v>#REF!</v>
      </c>
    </row>
    <row r="3593" spans="1:72" x14ac:dyDescent="0.25">
      <c r="A3593" s="4" t="s">
        <v>1154</v>
      </c>
      <c r="B3593" s="4" t="s">
        <v>56</v>
      </c>
      <c r="C3593" s="4" t="s">
        <v>142</v>
      </c>
      <c r="D3593" s="102" t="s">
        <v>1257</v>
      </c>
      <c r="E3593" s="113">
        <v>8215</v>
      </c>
      <c r="F3593" s="102"/>
      <c r="G3593" s="98" t="s">
        <v>1663</v>
      </c>
      <c r="H3593" s="13" t="s">
        <v>68</v>
      </c>
      <c r="I3593" s="14">
        <v>100</v>
      </c>
      <c r="J3593" s="14"/>
      <c r="K3593" s="14"/>
      <c r="L3593" s="14"/>
      <c r="M3593" s="14"/>
      <c r="N3593" s="14"/>
      <c r="O3593" s="14">
        <f t="shared" si="5724"/>
        <v>100</v>
      </c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>
        <v>0</v>
      </c>
      <c r="AC3593" s="14">
        <v>100</v>
      </c>
      <c r="AD3593" s="14">
        <v>0</v>
      </c>
      <c r="AE3593" s="14"/>
      <c r="AF3593" s="14"/>
      <c r="AG3593" s="14"/>
      <c r="AH3593" s="14"/>
      <c r="AI3593" s="14"/>
      <c r="AJ3593" s="14">
        <f t="shared" si="5725"/>
        <v>0</v>
      </c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>
        <v>0</v>
      </c>
      <c r="AX3593" s="14">
        <v>0</v>
      </c>
      <c r="AY3593" s="14">
        <v>0</v>
      </c>
      <c r="AZ3593" s="14"/>
      <c r="BA3593" s="14"/>
      <c r="BB3593" s="14"/>
      <c r="BC3593" s="14"/>
      <c r="BD3593" s="14"/>
      <c r="BE3593" s="14">
        <f t="shared" si="5726"/>
        <v>0</v>
      </c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>
        <v>0</v>
      </c>
      <c r="BS3593" s="14">
        <v>0</v>
      </c>
      <c r="BT3593" s="14" t="e">
        <f>IF(#REF!=0,"-",#REF!/#REF!*100)</f>
        <v>#REF!</v>
      </c>
    </row>
    <row r="3594" spans="1:72" x14ac:dyDescent="0.25">
      <c r="A3594" s="4" t="s">
        <v>1154</v>
      </c>
      <c r="B3594" s="4" t="s">
        <v>56</v>
      </c>
      <c r="C3594" s="4" t="s">
        <v>142</v>
      </c>
      <c r="D3594" s="102" t="s">
        <v>1257</v>
      </c>
      <c r="E3594" s="113">
        <v>8216</v>
      </c>
      <c r="F3594" s="102"/>
      <c r="G3594" s="98" t="s">
        <v>1663</v>
      </c>
      <c r="H3594" s="13" t="s">
        <v>108</v>
      </c>
      <c r="I3594" s="14">
        <v>0</v>
      </c>
      <c r="J3594" s="14"/>
      <c r="K3594" s="14"/>
      <c r="L3594" s="14"/>
      <c r="M3594" s="14"/>
      <c r="N3594" s="14"/>
      <c r="O3594" s="14">
        <f t="shared" si="5724"/>
        <v>0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>
        <v>0</v>
      </c>
      <c r="AC3594" s="14">
        <v>0</v>
      </c>
      <c r="AD3594" s="14">
        <v>0</v>
      </c>
      <c r="AE3594" s="14"/>
      <c r="AF3594" s="14"/>
      <c r="AG3594" s="14"/>
      <c r="AH3594" s="14"/>
      <c r="AI3594" s="14"/>
      <c r="AJ3594" s="14">
        <f t="shared" si="5725"/>
        <v>0</v>
      </c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>
        <v>0</v>
      </c>
      <c r="AX3594" s="14">
        <v>0</v>
      </c>
      <c r="AY3594" s="14">
        <v>0</v>
      </c>
      <c r="AZ3594" s="14"/>
      <c r="BA3594" s="14"/>
      <c r="BB3594" s="14"/>
      <c r="BC3594" s="14"/>
      <c r="BD3594" s="14"/>
      <c r="BE3594" s="14">
        <f t="shared" si="5726"/>
        <v>0</v>
      </c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Q3594" s="14"/>
      <c r="BR3594" s="14">
        <v>0</v>
      </c>
      <c r="BS3594" s="14">
        <v>0</v>
      </c>
      <c r="BT3594" s="14" t="e">
        <f>IF(#REF!=0,"-",#REF!/#REF!*100)</f>
        <v>#REF!</v>
      </c>
    </row>
    <row r="3595" spans="1:72" ht="33.75" x14ac:dyDescent="0.25">
      <c r="A3595" s="1" t="s">
        <v>0</v>
      </c>
      <c r="B3595" s="1" t="s">
        <v>0</v>
      </c>
      <c r="C3595" s="1" t="s">
        <v>0</v>
      </c>
      <c r="D3595" s="101" t="s">
        <v>0</v>
      </c>
      <c r="E3595" s="101" t="s">
        <v>0</v>
      </c>
      <c r="F3595" s="101" t="s">
        <v>0</v>
      </c>
      <c r="G3595" s="2" t="s">
        <v>0</v>
      </c>
      <c r="H3595" s="10" t="s">
        <v>129</v>
      </c>
      <c r="I3595" s="11">
        <f t="shared" ref="I3595:X3596" si="5759">SUM(I3596)</f>
        <v>0</v>
      </c>
      <c r="J3595" s="11">
        <f t="shared" si="5759"/>
        <v>0</v>
      </c>
      <c r="K3595" s="11">
        <f t="shared" si="5759"/>
        <v>0</v>
      </c>
      <c r="L3595" s="11">
        <f t="shared" si="5759"/>
        <v>0</v>
      </c>
      <c r="M3595" s="11">
        <f t="shared" si="5759"/>
        <v>0</v>
      </c>
      <c r="N3595" s="11">
        <f t="shared" si="5759"/>
        <v>0</v>
      </c>
      <c r="O3595" s="11">
        <f t="shared" si="5759"/>
        <v>0</v>
      </c>
      <c r="P3595" s="11">
        <f t="shared" si="5759"/>
        <v>0</v>
      </c>
      <c r="Q3595" s="11">
        <f t="shared" si="5759"/>
        <v>0</v>
      </c>
      <c r="R3595" s="11">
        <f t="shared" si="5759"/>
        <v>0</v>
      </c>
      <c r="S3595" s="11">
        <f t="shared" si="5759"/>
        <v>0</v>
      </c>
      <c r="T3595" s="11">
        <f t="shared" si="5759"/>
        <v>0</v>
      </c>
      <c r="U3595" s="11">
        <f t="shared" si="5759"/>
        <v>0</v>
      </c>
      <c r="V3595" s="11">
        <f t="shared" si="5759"/>
        <v>0</v>
      </c>
      <c r="W3595" s="11">
        <f t="shared" si="5759"/>
        <v>0</v>
      </c>
      <c r="X3595" s="11">
        <f t="shared" si="5759"/>
        <v>0</v>
      </c>
      <c r="Y3595" s="11">
        <f t="shared" ref="J3595:AA3596" si="5760">SUM(Y3596)</f>
        <v>0</v>
      </c>
      <c r="Z3595" s="11">
        <f t="shared" si="5760"/>
        <v>0</v>
      </c>
      <c r="AA3595" s="11">
        <f t="shared" si="5760"/>
        <v>0</v>
      </c>
      <c r="AB3595" s="11">
        <v>0</v>
      </c>
      <c r="AC3595" s="11">
        <v>0</v>
      </c>
      <c r="AD3595" s="11">
        <f t="shared" ref="AD3595:AS3596" si="5761">SUM(AD3596)</f>
        <v>0</v>
      </c>
      <c r="AE3595" s="11">
        <f t="shared" si="5761"/>
        <v>0</v>
      </c>
      <c r="AF3595" s="11">
        <f t="shared" si="5761"/>
        <v>0</v>
      </c>
      <c r="AG3595" s="11">
        <f t="shared" si="5761"/>
        <v>0</v>
      </c>
      <c r="AH3595" s="11">
        <f t="shared" si="5761"/>
        <v>0</v>
      </c>
      <c r="AI3595" s="11">
        <f t="shared" si="5761"/>
        <v>0</v>
      </c>
      <c r="AJ3595" s="11">
        <f t="shared" si="5761"/>
        <v>0</v>
      </c>
      <c r="AK3595" s="11">
        <f t="shared" si="5761"/>
        <v>0</v>
      </c>
      <c r="AL3595" s="11">
        <f t="shared" si="5761"/>
        <v>0</v>
      </c>
      <c r="AM3595" s="11">
        <f t="shared" si="5761"/>
        <v>0</v>
      </c>
      <c r="AN3595" s="11">
        <f t="shared" si="5761"/>
        <v>0</v>
      </c>
      <c r="AO3595" s="11">
        <f t="shared" si="5761"/>
        <v>0</v>
      </c>
      <c r="AP3595" s="11">
        <f t="shared" si="5761"/>
        <v>0</v>
      </c>
      <c r="AQ3595" s="11">
        <f t="shared" si="5761"/>
        <v>0</v>
      </c>
      <c r="AR3595" s="11">
        <f t="shared" si="5761"/>
        <v>0</v>
      </c>
      <c r="AS3595" s="11">
        <f t="shared" si="5761"/>
        <v>0</v>
      </c>
      <c r="AT3595" s="11">
        <f t="shared" ref="AE3595:AV3596" si="5762">SUM(AT3596)</f>
        <v>0</v>
      </c>
      <c r="AU3595" s="11">
        <f t="shared" si="5762"/>
        <v>0</v>
      </c>
      <c r="AV3595" s="11">
        <f t="shared" si="5762"/>
        <v>0</v>
      </c>
      <c r="AW3595" s="11">
        <v>0</v>
      </c>
      <c r="AX3595" s="11">
        <v>0</v>
      </c>
      <c r="AY3595" s="11">
        <f t="shared" ref="AY3595:BN3596" si="5763">SUM(AY3596)</f>
        <v>0</v>
      </c>
      <c r="AZ3595" s="11">
        <f t="shared" si="5763"/>
        <v>0</v>
      </c>
      <c r="BA3595" s="11">
        <f t="shared" si="5763"/>
        <v>0</v>
      </c>
      <c r="BB3595" s="11">
        <f t="shared" si="5763"/>
        <v>0</v>
      </c>
      <c r="BC3595" s="11">
        <f t="shared" si="5763"/>
        <v>0</v>
      </c>
      <c r="BD3595" s="11">
        <f t="shared" si="5763"/>
        <v>0</v>
      </c>
      <c r="BE3595" s="11">
        <f t="shared" si="5763"/>
        <v>0</v>
      </c>
      <c r="BF3595" s="11">
        <f t="shared" si="5763"/>
        <v>0</v>
      </c>
      <c r="BG3595" s="11">
        <f t="shared" si="5763"/>
        <v>0</v>
      </c>
      <c r="BH3595" s="11">
        <f t="shared" si="5763"/>
        <v>0</v>
      </c>
      <c r="BI3595" s="11">
        <f t="shared" si="5763"/>
        <v>0</v>
      </c>
      <c r="BJ3595" s="11">
        <f t="shared" si="5763"/>
        <v>0</v>
      </c>
      <c r="BK3595" s="11">
        <f t="shared" si="5763"/>
        <v>0</v>
      </c>
      <c r="BL3595" s="11">
        <f t="shared" si="5763"/>
        <v>0</v>
      </c>
      <c r="BM3595" s="11">
        <f t="shared" si="5763"/>
        <v>0</v>
      </c>
      <c r="BN3595" s="11">
        <f t="shared" si="5763"/>
        <v>0</v>
      </c>
      <c r="BO3595" s="11">
        <f t="shared" ref="BO3595:BQ3596" si="5764">SUM(BO3596)</f>
        <v>0</v>
      </c>
      <c r="BP3595" s="11">
        <f t="shared" si="5764"/>
        <v>0</v>
      </c>
      <c r="BQ3595" s="11">
        <f t="shared" si="5764"/>
        <v>0</v>
      </c>
      <c r="BR3595" s="11">
        <v>0</v>
      </c>
      <c r="BS3595" s="11">
        <v>0</v>
      </c>
      <c r="BT3595" s="11" t="e">
        <f>IF(#REF!=0,"-",#REF!/#REF!*100)</f>
        <v>#REF!</v>
      </c>
    </row>
    <row r="3596" spans="1:72" x14ac:dyDescent="0.25">
      <c r="A3596" s="4" t="s">
        <v>1154</v>
      </c>
      <c r="B3596" s="4" t="s">
        <v>56</v>
      </c>
      <c r="C3596" s="4" t="s">
        <v>142</v>
      </c>
      <c r="D3596" s="102" t="s">
        <v>1257</v>
      </c>
      <c r="E3596" s="101" t="s">
        <v>130</v>
      </c>
      <c r="F3596" s="101" t="s">
        <v>0</v>
      </c>
      <c r="G3596" s="2" t="s">
        <v>0</v>
      </c>
      <c r="H3596" s="2" t="s">
        <v>131</v>
      </c>
      <c r="I3596" s="12">
        <f t="shared" si="5759"/>
        <v>0</v>
      </c>
      <c r="J3596" s="12">
        <f t="shared" si="5760"/>
        <v>0</v>
      </c>
      <c r="K3596" s="12">
        <f t="shared" si="5760"/>
        <v>0</v>
      </c>
      <c r="L3596" s="12">
        <f t="shared" si="5760"/>
        <v>0</v>
      </c>
      <c r="M3596" s="12">
        <f t="shared" si="5760"/>
        <v>0</v>
      </c>
      <c r="N3596" s="12">
        <f t="shared" si="5760"/>
        <v>0</v>
      </c>
      <c r="O3596" s="12">
        <f t="shared" si="5760"/>
        <v>0</v>
      </c>
      <c r="P3596" s="12">
        <f t="shared" si="5760"/>
        <v>0</v>
      </c>
      <c r="Q3596" s="12">
        <f t="shared" si="5760"/>
        <v>0</v>
      </c>
      <c r="R3596" s="12">
        <f t="shared" si="5760"/>
        <v>0</v>
      </c>
      <c r="S3596" s="12">
        <f t="shared" si="5760"/>
        <v>0</v>
      </c>
      <c r="T3596" s="12">
        <f t="shared" si="5760"/>
        <v>0</v>
      </c>
      <c r="U3596" s="12">
        <f t="shared" si="5760"/>
        <v>0</v>
      </c>
      <c r="V3596" s="12">
        <f t="shared" si="5760"/>
        <v>0</v>
      </c>
      <c r="W3596" s="12">
        <f t="shared" si="5760"/>
        <v>0</v>
      </c>
      <c r="X3596" s="12">
        <f t="shared" si="5760"/>
        <v>0</v>
      </c>
      <c r="Y3596" s="12">
        <f t="shared" si="5760"/>
        <v>0</v>
      </c>
      <c r="Z3596" s="12">
        <f t="shared" si="5760"/>
        <v>0</v>
      </c>
      <c r="AA3596" s="12">
        <f t="shared" si="5760"/>
        <v>0</v>
      </c>
      <c r="AB3596" s="12">
        <v>0</v>
      </c>
      <c r="AC3596" s="12">
        <v>0</v>
      </c>
      <c r="AD3596" s="12">
        <f t="shared" si="5761"/>
        <v>0</v>
      </c>
      <c r="AE3596" s="12">
        <f t="shared" si="5762"/>
        <v>0</v>
      </c>
      <c r="AF3596" s="12">
        <f t="shared" si="5762"/>
        <v>0</v>
      </c>
      <c r="AG3596" s="12">
        <f t="shared" si="5762"/>
        <v>0</v>
      </c>
      <c r="AH3596" s="12">
        <f t="shared" si="5762"/>
        <v>0</v>
      </c>
      <c r="AI3596" s="12">
        <f t="shared" si="5762"/>
        <v>0</v>
      </c>
      <c r="AJ3596" s="12">
        <f t="shared" si="5762"/>
        <v>0</v>
      </c>
      <c r="AK3596" s="12">
        <f t="shared" si="5762"/>
        <v>0</v>
      </c>
      <c r="AL3596" s="12">
        <f t="shared" si="5762"/>
        <v>0</v>
      </c>
      <c r="AM3596" s="12">
        <f t="shared" si="5762"/>
        <v>0</v>
      </c>
      <c r="AN3596" s="12">
        <f t="shared" si="5762"/>
        <v>0</v>
      </c>
      <c r="AO3596" s="12">
        <f t="shared" si="5762"/>
        <v>0</v>
      </c>
      <c r="AP3596" s="12">
        <f t="shared" si="5762"/>
        <v>0</v>
      </c>
      <c r="AQ3596" s="12">
        <f t="shared" si="5762"/>
        <v>0</v>
      </c>
      <c r="AR3596" s="12">
        <f t="shared" si="5762"/>
        <v>0</v>
      </c>
      <c r="AS3596" s="12">
        <f t="shared" si="5762"/>
        <v>0</v>
      </c>
      <c r="AT3596" s="12">
        <f t="shared" si="5762"/>
        <v>0</v>
      </c>
      <c r="AU3596" s="12">
        <f t="shared" si="5762"/>
        <v>0</v>
      </c>
      <c r="AV3596" s="12">
        <f t="shared" si="5762"/>
        <v>0</v>
      </c>
      <c r="AW3596" s="12">
        <v>0</v>
      </c>
      <c r="AX3596" s="12">
        <v>0</v>
      </c>
      <c r="AY3596" s="12">
        <f>SUM(AY3597)</f>
        <v>0</v>
      </c>
      <c r="AZ3596" s="12">
        <f t="shared" si="5763"/>
        <v>0</v>
      </c>
      <c r="BA3596" s="12">
        <f t="shared" si="5763"/>
        <v>0</v>
      </c>
      <c r="BB3596" s="12">
        <f t="shared" si="5763"/>
        <v>0</v>
      </c>
      <c r="BC3596" s="12">
        <f t="shared" si="5763"/>
        <v>0</v>
      </c>
      <c r="BD3596" s="12">
        <f t="shared" si="5763"/>
        <v>0</v>
      </c>
      <c r="BE3596" s="12">
        <f t="shared" si="5763"/>
        <v>0</v>
      </c>
      <c r="BF3596" s="12">
        <f t="shared" si="5763"/>
        <v>0</v>
      </c>
      <c r="BG3596" s="12">
        <f t="shared" si="5763"/>
        <v>0</v>
      </c>
      <c r="BH3596" s="12">
        <f t="shared" si="5763"/>
        <v>0</v>
      </c>
      <c r="BI3596" s="12">
        <f t="shared" si="5763"/>
        <v>0</v>
      </c>
      <c r="BJ3596" s="12">
        <f t="shared" si="5763"/>
        <v>0</v>
      </c>
      <c r="BK3596" s="12">
        <f t="shared" si="5763"/>
        <v>0</v>
      </c>
      <c r="BL3596" s="12">
        <f t="shared" si="5763"/>
        <v>0</v>
      </c>
      <c r="BM3596" s="12">
        <f t="shared" si="5763"/>
        <v>0</v>
      </c>
      <c r="BN3596" s="12">
        <f t="shared" si="5763"/>
        <v>0</v>
      </c>
      <c r="BO3596" s="12">
        <f t="shared" si="5764"/>
        <v>0</v>
      </c>
      <c r="BP3596" s="12">
        <f t="shared" si="5764"/>
        <v>0</v>
      </c>
      <c r="BQ3596" s="12">
        <f t="shared" si="5764"/>
        <v>0</v>
      </c>
      <c r="BR3596" s="12">
        <v>0</v>
      </c>
      <c r="BS3596" s="12">
        <v>0</v>
      </c>
      <c r="BT3596" s="12" t="e">
        <f>IF(#REF!=0,"-",#REF!/#REF!*100)</f>
        <v>#REF!</v>
      </c>
    </row>
    <row r="3597" spans="1:72" x14ac:dyDescent="0.25">
      <c r="A3597" s="4" t="s">
        <v>1154</v>
      </c>
      <c r="B3597" s="4" t="s">
        <v>56</v>
      </c>
      <c r="C3597" s="4" t="s">
        <v>142</v>
      </c>
      <c r="D3597" s="102" t="s">
        <v>1257</v>
      </c>
      <c r="E3597" s="113">
        <v>8233</v>
      </c>
      <c r="F3597" s="102"/>
      <c r="G3597" s="98" t="s">
        <v>1663</v>
      </c>
      <c r="H3597" s="13" t="s">
        <v>132</v>
      </c>
      <c r="I3597" s="14">
        <v>0</v>
      </c>
      <c r="J3597" s="14"/>
      <c r="K3597" s="14"/>
      <c r="L3597" s="14"/>
      <c r="M3597" s="14"/>
      <c r="N3597" s="14"/>
      <c r="O3597" s="14">
        <f t="shared" si="5724"/>
        <v>0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>
        <v>0</v>
      </c>
      <c r="AC3597" s="14">
        <v>0</v>
      </c>
      <c r="AD3597" s="14">
        <v>0</v>
      </c>
      <c r="AE3597" s="14"/>
      <c r="AF3597" s="14"/>
      <c r="AG3597" s="14"/>
      <c r="AH3597" s="14"/>
      <c r="AI3597" s="14"/>
      <c r="AJ3597" s="14">
        <f t="shared" si="5725"/>
        <v>0</v>
      </c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>
        <v>0</v>
      </c>
      <c r="AX3597" s="14">
        <v>0</v>
      </c>
      <c r="AY3597" s="14">
        <v>0</v>
      </c>
      <c r="AZ3597" s="14"/>
      <c r="BA3597" s="14"/>
      <c r="BB3597" s="14"/>
      <c r="BC3597" s="14"/>
      <c r="BD3597" s="14"/>
      <c r="BE3597" s="14">
        <f t="shared" si="5726"/>
        <v>0</v>
      </c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>
        <v>0</v>
      </c>
      <c r="BS3597" s="14">
        <v>0</v>
      </c>
      <c r="BT3597" s="14" t="e">
        <f>IF(#REF!=0,"-",#REF!/#REF!*100)</f>
        <v>#REF!</v>
      </c>
    </row>
    <row r="3598" spans="1:72" ht="22.5" x14ac:dyDescent="0.25">
      <c r="A3598" s="13" t="s">
        <v>0</v>
      </c>
      <c r="B3598" s="13" t="s">
        <v>0</v>
      </c>
      <c r="C3598" s="13" t="s">
        <v>0</v>
      </c>
      <c r="D3598" s="98" t="s">
        <v>0</v>
      </c>
      <c r="E3598" s="98" t="s">
        <v>0</v>
      </c>
      <c r="F3598" s="98" t="s">
        <v>0</v>
      </c>
      <c r="G3598" s="13" t="s">
        <v>0</v>
      </c>
      <c r="H3598" s="10" t="s">
        <v>1266</v>
      </c>
      <c r="I3598" s="11">
        <f>SUM(I3560,I3583,I3587,I3590,I3595)</f>
        <v>2036200</v>
      </c>
      <c r="J3598" s="11">
        <f t="shared" ref="J3598:AA3598" si="5765">SUM(J3560,J3583,J3587,J3590,J3595)</f>
        <v>1110038</v>
      </c>
      <c r="K3598" s="11">
        <f t="shared" si="5765"/>
        <v>0</v>
      </c>
      <c r="L3598" s="11">
        <f t="shared" si="5765"/>
        <v>0</v>
      </c>
      <c r="M3598" s="11">
        <f t="shared" si="5765"/>
        <v>0</v>
      </c>
      <c r="N3598" s="11">
        <f t="shared" si="5765"/>
        <v>0</v>
      </c>
      <c r="O3598" s="11">
        <f t="shared" si="5765"/>
        <v>3146238</v>
      </c>
      <c r="P3598" s="11">
        <f t="shared" si="5765"/>
        <v>181285</v>
      </c>
      <c r="Q3598" s="11">
        <f t="shared" si="5765"/>
        <v>30000</v>
      </c>
      <c r="R3598" s="11">
        <f t="shared" si="5765"/>
        <v>1205038</v>
      </c>
      <c r="S3598" s="11">
        <f t="shared" si="5765"/>
        <v>0</v>
      </c>
      <c r="T3598" s="11">
        <f t="shared" si="5765"/>
        <v>0</v>
      </c>
      <c r="U3598" s="11">
        <f t="shared" si="5765"/>
        <v>0</v>
      </c>
      <c r="V3598" s="11">
        <f t="shared" si="5765"/>
        <v>0</v>
      </c>
      <c r="W3598" s="11">
        <f t="shared" si="5765"/>
        <v>0</v>
      </c>
      <c r="X3598" s="11">
        <f t="shared" si="5765"/>
        <v>0</v>
      </c>
      <c r="Y3598" s="11">
        <f t="shared" si="5765"/>
        <v>0</v>
      </c>
      <c r="Z3598" s="11">
        <f t="shared" si="5765"/>
        <v>0</v>
      </c>
      <c r="AA3598" s="11">
        <f t="shared" si="5765"/>
        <v>0</v>
      </c>
      <c r="AB3598" s="11">
        <v>1416323</v>
      </c>
      <c r="AC3598" s="11">
        <v>1729915</v>
      </c>
      <c r="AD3598" s="11">
        <f t="shared" ref="AD3598:AV3598" si="5766">SUM(AD3560,AD3583,AD3587,AD3590,AD3595)</f>
        <v>208000</v>
      </c>
      <c r="AE3598" s="11">
        <f t="shared" si="5766"/>
        <v>3964</v>
      </c>
      <c r="AF3598" s="11">
        <f t="shared" si="5766"/>
        <v>0</v>
      </c>
      <c r="AG3598" s="11">
        <f t="shared" si="5766"/>
        <v>0</v>
      </c>
      <c r="AH3598" s="11">
        <f t="shared" si="5766"/>
        <v>0</v>
      </c>
      <c r="AI3598" s="11">
        <f t="shared" si="5766"/>
        <v>0</v>
      </c>
      <c r="AJ3598" s="11">
        <f t="shared" si="5766"/>
        <v>211964</v>
      </c>
      <c r="AK3598" s="11">
        <f t="shared" si="5766"/>
        <v>2135</v>
      </c>
      <c r="AL3598" s="11">
        <f t="shared" si="5766"/>
        <v>2415</v>
      </c>
      <c r="AM3598" s="11">
        <f t="shared" si="5766"/>
        <v>8734</v>
      </c>
      <c r="AN3598" s="11">
        <f t="shared" si="5766"/>
        <v>0</v>
      </c>
      <c r="AO3598" s="11">
        <f t="shared" si="5766"/>
        <v>0</v>
      </c>
      <c r="AP3598" s="11">
        <f t="shared" si="5766"/>
        <v>0</v>
      </c>
      <c r="AQ3598" s="11">
        <f t="shared" si="5766"/>
        <v>0</v>
      </c>
      <c r="AR3598" s="11">
        <f t="shared" si="5766"/>
        <v>0</v>
      </c>
      <c r="AS3598" s="11">
        <f t="shared" si="5766"/>
        <v>0</v>
      </c>
      <c r="AT3598" s="11">
        <f t="shared" si="5766"/>
        <v>0</v>
      </c>
      <c r="AU3598" s="11">
        <f t="shared" si="5766"/>
        <v>0</v>
      </c>
      <c r="AV3598" s="11">
        <f t="shared" si="5766"/>
        <v>0</v>
      </c>
      <c r="AW3598" s="11">
        <v>13284</v>
      </c>
      <c r="AX3598" s="11">
        <v>198680</v>
      </c>
      <c r="AY3598" s="11">
        <f t="shared" ref="AY3598:BQ3598" si="5767">SUM(AY3560,AY3583,AY3587,AY3590,AY3595)</f>
        <v>621250</v>
      </c>
      <c r="AZ3598" s="11">
        <f t="shared" si="5767"/>
        <v>176312</v>
      </c>
      <c r="BA3598" s="11">
        <f t="shared" si="5767"/>
        <v>0</v>
      </c>
      <c r="BB3598" s="11">
        <f t="shared" si="5767"/>
        <v>0</v>
      </c>
      <c r="BC3598" s="11">
        <f t="shared" si="5767"/>
        <v>0</v>
      </c>
      <c r="BD3598" s="11">
        <f t="shared" si="5767"/>
        <v>0</v>
      </c>
      <c r="BE3598" s="11">
        <f t="shared" si="5767"/>
        <v>797562</v>
      </c>
      <c r="BF3598" s="11">
        <f t="shared" si="5767"/>
        <v>0</v>
      </c>
      <c r="BG3598" s="11">
        <f t="shared" si="5767"/>
        <v>103515</v>
      </c>
      <c r="BH3598" s="11">
        <f t="shared" si="5767"/>
        <v>176312</v>
      </c>
      <c r="BI3598" s="11">
        <f t="shared" si="5767"/>
        <v>0</v>
      </c>
      <c r="BJ3598" s="11">
        <f t="shared" si="5767"/>
        <v>0</v>
      </c>
      <c r="BK3598" s="11">
        <f t="shared" si="5767"/>
        <v>0</v>
      </c>
      <c r="BL3598" s="11">
        <f t="shared" si="5767"/>
        <v>0</v>
      </c>
      <c r="BM3598" s="11">
        <f t="shared" si="5767"/>
        <v>0</v>
      </c>
      <c r="BN3598" s="11">
        <f t="shared" si="5767"/>
        <v>0</v>
      </c>
      <c r="BO3598" s="11">
        <f t="shared" si="5767"/>
        <v>0</v>
      </c>
      <c r="BP3598" s="11">
        <f t="shared" si="5767"/>
        <v>0</v>
      </c>
      <c r="BQ3598" s="11">
        <f t="shared" si="5767"/>
        <v>0</v>
      </c>
      <c r="BR3598" s="11">
        <v>279827</v>
      </c>
      <c r="BS3598" s="11">
        <v>517735</v>
      </c>
      <c r="BT3598" s="11" t="e">
        <f>IF(#REF!=0,"-",#REF!/#REF!*100)</f>
        <v>#REF!</v>
      </c>
    </row>
    <row r="3599" spans="1:72" ht="15.75" thickBot="1" x14ac:dyDescent="0.3">
      <c r="A3599" s="13" t="s">
        <v>0</v>
      </c>
      <c r="B3599" s="13" t="s">
        <v>0</v>
      </c>
      <c r="C3599" s="13" t="s">
        <v>0</v>
      </c>
      <c r="D3599" s="98" t="s">
        <v>0</v>
      </c>
      <c r="E3599" s="98" t="s">
        <v>0</v>
      </c>
      <c r="F3599" s="98" t="s">
        <v>0</v>
      </c>
      <c r="G3599" s="13" t="s">
        <v>0</v>
      </c>
      <c r="H3599" s="2" t="s">
        <v>53</v>
      </c>
      <c r="I3599" s="13" t="s">
        <v>0</v>
      </c>
      <c r="J3599" s="13"/>
      <c r="K3599" s="13"/>
      <c r="L3599" s="13"/>
      <c r="M3599" s="13"/>
      <c r="N3599" s="13"/>
      <c r="O3599" s="13" t="e">
        <f t="shared" si="5724"/>
        <v>#VALUE!</v>
      </c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>
        <v>0</v>
      </c>
      <c r="AC3599" s="13" t="e">
        <v>#VALUE!</v>
      </c>
      <c r="AD3599" s="13" t="s">
        <v>0</v>
      </c>
      <c r="AE3599" s="13"/>
      <c r="AF3599" s="13"/>
      <c r="AG3599" s="13"/>
      <c r="AH3599" s="13"/>
      <c r="AI3599" s="13"/>
      <c r="AJ3599" s="13" t="e">
        <f t="shared" si="5725"/>
        <v>#VALUE!</v>
      </c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>
        <v>0</v>
      </c>
      <c r="AX3599" s="13" t="e">
        <v>#VALUE!</v>
      </c>
      <c r="AY3599" s="13" t="s">
        <v>0</v>
      </c>
      <c r="AZ3599" s="13"/>
      <c r="BA3599" s="13"/>
      <c r="BB3599" s="13"/>
      <c r="BC3599" s="13"/>
      <c r="BD3599" s="13"/>
      <c r="BE3599" s="13" t="e">
        <f t="shared" si="5726"/>
        <v>#VALUE!</v>
      </c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>
        <v>0</v>
      </c>
      <c r="BS3599" s="13" t="e">
        <v>#VALUE!</v>
      </c>
      <c r="BT3599" s="12"/>
    </row>
    <row r="3600" spans="1:72" ht="69.75" customHeight="1" thickBot="1" x14ac:dyDescent="0.3">
      <c r="A3600" s="132" t="s">
        <v>0</v>
      </c>
      <c r="B3600" s="132" t="s">
        <v>0</v>
      </c>
      <c r="C3600" s="132" t="s">
        <v>0</v>
      </c>
      <c r="D3600" s="135" t="s">
        <v>0</v>
      </c>
      <c r="E3600" s="135" t="s">
        <v>0</v>
      </c>
      <c r="F3600" s="135" t="s">
        <v>0</v>
      </c>
      <c r="G3600" s="138" t="s">
        <v>0</v>
      </c>
      <c r="H3600" s="5" t="s">
        <v>54</v>
      </c>
      <c r="I3600" s="89" t="s">
        <v>9</v>
      </c>
      <c r="J3600" s="89" t="s">
        <v>1606</v>
      </c>
      <c r="K3600" s="89" t="s">
        <v>1534</v>
      </c>
      <c r="L3600" s="89" t="s">
        <v>1592</v>
      </c>
      <c r="M3600" s="89" t="s">
        <v>1593</v>
      </c>
      <c r="N3600" s="89" t="s">
        <v>1594</v>
      </c>
      <c r="O3600" s="89" t="s">
        <v>1610</v>
      </c>
      <c r="P3600" s="89" t="s">
        <v>1607</v>
      </c>
      <c r="Q3600" s="89" t="s">
        <v>1595</v>
      </c>
      <c r="R3600" s="89" t="s">
        <v>1596</v>
      </c>
      <c r="S3600" s="89" t="s">
        <v>1597</v>
      </c>
      <c r="T3600" s="89" t="s">
        <v>1598</v>
      </c>
      <c r="U3600" s="89" t="s">
        <v>1599</v>
      </c>
      <c r="V3600" s="89" t="s">
        <v>1600</v>
      </c>
      <c r="W3600" s="89" t="s">
        <v>1608</v>
      </c>
      <c r="X3600" s="89" t="s">
        <v>1609</v>
      </c>
      <c r="Y3600" s="89" t="s">
        <v>1601</v>
      </c>
      <c r="Z3600" s="89" t="s">
        <v>1602</v>
      </c>
      <c r="AA3600" s="89" t="s">
        <v>1603</v>
      </c>
      <c r="AB3600" s="89" t="s">
        <v>1604</v>
      </c>
      <c r="AC3600" s="89" t="s">
        <v>1605</v>
      </c>
      <c r="AD3600" s="90" t="s">
        <v>10</v>
      </c>
      <c r="AE3600" s="90" t="s">
        <v>1606</v>
      </c>
      <c r="AF3600" s="90" t="s">
        <v>1534</v>
      </c>
      <c r="AG3600" s="90" t="s">
        <v>1592</v>
      </c>
      <c r="AH3600" s="90" t="s">
        <v>1593</v>
      </c>
      <c r="AI3600" s="90" t="s">
        <v>1594</v>
      </c>
      <c r="AJ3600" s="90" t="s">
        <v>1611</v>
      </c>
      <c r="AK3600" s="90" t="s">
        <v>1607</v>
      </c>
      <c r="AL3600" s="90" t="s">
        <v>1595</v>
      </c>
      <c r="AM3600" s="90" t="s">
        <v>1596</v>
      </c>
      <c r="AN3600" s="90" t="s">
        <v>1597</v>
      </c>
      <c r="AO3600" s="90" t="s">
        <v>1598</v>
      </c>
      <c r="AP3600" s="90" t="s">
        <v>1599</v>
      </c>
      <c r="AQ3600" s="90" t="s">
        <v>1600</v>
      </c>
      <c r="AR3600" s="90" t="s">
        <v>1608</v>
      </c>
      <c r="AS3600" s="90" t="s">
        <v>1609</v>
      </c>
      <c r="AT3600" s="90" t="s">
        <v>1601</v>
      </c>
      <c r="AU3600" s="90" t="s">
        <v>1602</v>
      </c>
      <c r="AV3600" s="90" t="s">
        <v>1603</v>
      </c>
      <c r="AW3600" s="90" t="s">
        <v>1604</v>
      </c>
      <c r="AX3600" s="90" t="s">
        <v>1605</v>
      </c>
      <c r="AY3600" s="91" t="s">
        <v>11</v>
      </c>
      <c r="AZ3600" s="91" t="s">
        <v>1606</v>
      </c>
      <c r="BA3600" s="91" t="s">
        <v>1534</v>
      </c>
      <c r="BB3600" s="91" t="s">
        <v>1592</v>
      </c>
      <c r="BC3600" s="91" t="s">
        <v>1593</v>
      </c>
      <c r="BD3600" s="91" t="s">
        <v>1594</v>
      </c>
      <c r="BE3600" s="91" t="s">
        <v>1612</v>
      </c>
      <c r="BF3600" s="91" t="s">
        <v>1607</v>
      </c>
      <c r="BG3600" s="91" t="s">
        <v>1595</v>
      </c>
      <c r="BH3600" s="91" t="s">
        <v>1596</v>
      </c>
      <c r="BI3600" s="91" t="s">
        <v>1597</v>
      </c>
      <c r="BJ3600" s="91" t="s">
        <v>1598</v>
      </c>
      <c r="BK3600" s="91" t="s">
        <v>1599</v>
      </c>
      <c r="BL3600" s="91" t="s">
        <v>1600</v>
      </c>
      <c r="BM3600" s="91" t="s">
        <v>1608</v>
      </c>
      <c r="BN3600" s="91" t="s">
        <v>1609</v>
      </c>
      <c r="BO3600" s="91" t="s">
        <v>1601</v>
      </c>
      <c r="BP3600" s="91" t="s">
        <v>1602</v>
      </c>
      <c r="BQ3600" s="91" t="s">
        <v>1603</v>
      </c>
      <c r="BR3600" s="91" t="s">
        <v>1604</v>
      </c>
      <c r="BS3600" s="91" t="s">
        <v>1605</v>
      </c>
      <c r="BT3600" s="5" t="s">
        <v>1671</v>
      </c>
    </row>
    <row r="3601" spans="1:72" x14ac:dyDescent="0.25">
      <c r="A3601" s="133"/>
      <c r="B3601" s="133"/>
      <c r="C3601" s="133"/>
      <c r="D3601" s="136"/>
      <c r="E3601" s="136"/>
      <c r="F3601" s="136"/>
      <c r="G3601" s="139"/>
      <c r="H3601" s="15" t="s">
        <v>0</v>
      </c>
      <c r="I3601" s="9">
        <v>1</v>
      </c>
      <c r="J3601" s="9">
        <v>2</v>
      </c>
      <c r="K3601" s="9">
        <v>3</v>
      </c>
      <c r="L3601" s="9">
        <v>4</v>
      </c>
      <c r="M3601" s="9">
        <v>5</v>
      </c>
      <c r="N3601" s="9">
        <v>6</v>
      </c>
      <c r="O3601" s="9">
        <v>7</v>
      </c>
      <c r="P3601" s="9">
        <v>8</v>
      </c>
      <c r="Q3601" s="9">
        <v>9</v>
      </c>
      <c r="R3601" s="9">
        <v>10</v>
      </c>
      <c r="S3601" s="9">
        <v>11</v>
      </c>
      <c r="T3601" s="9">
        <v>12</v>
      </c>
      <c r="U3601" s="9">
        <v>13</v>
      </c>
      <c r="V3601" s="9">
        <v>14</v>
      </c>
      <c r="W3601" s="9">
        <v>15</v>
      </c>
      <c r="X3601" s="9">
        <v>16</v>
      </c>
      <c r="Y3601" s="9">
        <v>17</v>
      </c>
      <c r="Z3601" s="9">
        <v>18</v>
      </c>
      <c r="AA3601" s="9">
        <v>19</v>
      </c>
      <c r="AB3601" s="9">
        <v>20</v>
      </c>
      <c r="AC3601" s="9">
        <v>21</v>
      </c>
      <c r="AD3601" s="9">
        <v>1</v>
      </c>
      <c r="AE3601" s="9">
        <v>2</v>
      </c>
      <c r="AF3601" s="9">
        <v>3</v>
      </c>
      <c r="AG3601" s="9">
        <v>4</v>
      </c>
      <c r="AH3601" s="9">
        <v>5</v>
      </c>
      <c r="AI3601" s="9">
        <v>6</v>
      </c>
      <c r="AJ3601" s="9">
        <v>7</v>
      </c>
      <c r="AK3601" s="9">
        <v>8</v>
      </c>
      <c r="AL3601" s="9">
        <v>9</v>
      </c>
      <c r="AM3601" s="9">
        <v>10</v>
      </c>
      <c r="AN3601" s="9">
        <v>11</v>
      </c>
      <c r="AO3601" s="9">
        <v>12</v>
      </c>
      <c r="AP3601" s="9">
        <v>13</v>
      </c>
      <c r="AQ3601" s="9">
        <v>14</v>
      </c>
      <c r="AR3601" s="9">
        <v>15</v>
      </c>
      <c r="AS3601" s="9">
        <v>16</v>
      </c>
      <c r="AT3601" s="9">
        <v>17</v>
      </c>
      <c r="AU3601" s="9">
        <v>18</v>
      </c>
      <c r="AV3601" s="9">
        <v>19</v>
      </c>
      <c r="AW3601" s="9">
        <v>20</v>
      </c>
      <c r="AX3601" s="9">
        <v>21</v>
      </c>
      <c r="AY3601" s="9">
        <v>1</v>
      </c>
      <c r="AZ3601" s="9">
        <v>2</v>
      </c>
      <c r="BA3601" s="9">
        <v>3</v>
      </c>
      <c r="BB3601" s="9">
        <v>4</v>
      </c>
      <c r="BC3601" s="9">
        <v>5</v>
      </c>
      <c r="BD3601" s="9">
        <v>6</v>
      </c>
      <c r="BE3601" s="9">
        <v>7</v>
      </c>
      <c r="BF3601" s="9">
        <v>8</v>
      </c>
      <c r="BG3601" s="9">
        <v>9</v>
      </c>
      <c r="BH3601" s="9">
        <v>10</v>
      </c>
      <c r="BI3601" s="9">
        <v>11</v>
      </c>
      <c r="BJ3601" s="9">
        <v>12</v>
      </c>
      <c r="BK3601" s="9">
        <v>13</v>
      </c>
      <c r="BL3601" s="9">
        <v>14</v>
      </c>
      <c r="BM3601" s="9">
        <v>15</v>
      </c>
      <c r="BN3601" s="9">
        <v>16</v>
      </c>
      <c r="BO3601" s="9">
        <v>17</v>
      </c>
      <c r="BP3601" s="9">
        <v>18</v>
      </c>
      <c r="BQ3601" s="9">
        <v>19</v>
      </c>
      <c r="BR3601" s="9">
        <v>20</v>
      </c>
      <c r="BS3601" s="9">
        <v>21</v>
      </c>
      <c r="BT3601" s="9">
        <v>9</v>
      </c>
    </row>
    <row r="3602" spans="1:72" x14ac:dyDescent="0.25">
      <c r="A3602" s="133"/>
      <c r="B3602" s="133"/>
      <c r="C3602" s="133"/>
      <c r="D3602" s="136"/>
      <c r="E3602" s="136"/>
      <c r="F3602" s="136"/>
      <c r="G3602" s="139"/>
      <c r="H3602" s="16" t="s">
        <v>1187</v>
      </c>
      <c r="I3602" s="17">
        <f>SUM(I3598)</f>
        <v>2036200</v>
      </c>
      <c r="J3602" s="17">
        <f t="shared" ref="J3602:AA3602" si="5768">SUM(J3598)</f>
        <v>1110038</v>
      </c>
      <c r="K3602" s="17">
        <f t="shared" si="5768"/>
        <v>0</v>
      </c>
      <c r="L3602" s="17">
        <f t="shared" si="5768"/>
        <v>0</v>
      </c>
      <c r="M3602" s="17">
        <f t="shared" si="5768"/>
        <v>0</v>
      </c>
      <c r="N3602" s="17">
        <f t="shared" si="5768"/>
        <v>0</v>
      </c>
      <c r="O3602" s="17">
        <f t="shared" ref="O3602" si="5769">SUM(O3598)</f>
        <v>3146238</v>
      </c>
      <c r="P3602" s="17">
        <f t="shared" si="5768"/>
        <v>181285</v>
      </c>
      <c r="Q3602" s="17">
        <f t="shared" si="5768"/>
        <v>30000</v>
      </c>
      <c r="R3602" s="17">
        <f t="shared" si="5768"/>
        <v>1205038</v>
      </c>
      <c r="S3602" s="17">
        <f t="shared" si="5768"/>
        <v>0</v>
      </c>
      <c r="T3602" s="17">
        <f t="shared" si="5768"/>
        <v>0</v>
      </c>
      <c r="U3602" s="17">
        <f t="shared" si="5768"/>
        <v>0</v>
      </c>
      <c r="V3602" s="17">
        <f t="shared" si="5768"/>
        <v>0</v>
      </c>
      <c r="W3602" s="17">
        <f t="shared" si="5768"/>
        <v>0</v>
      </c>
      <c r="X3602" s="17">
        <f t="shared" si="5768"/>
        <v>0</v>
      </c>
      <c r="Y3602" s="17">
        <f t="shared" si="5768"/>
        <v>0</v>
      </c>
      <c r="Z3602" s="17">
        <f t="shared" si="5768"/>
        <v>0</v>
      </c>
      <c r="AA3602" s="17">
        <f t="shared" si="5768"/>
        <v>0</v>
      </c>
      <c r="AB3602" s="17">
        <v>1416323</v>
      </c>
      <c r="AC3602" s="17">
        <v>1729915</v>
      </c>
      <c r="AD3602" s="17">
        <f t="shared" ref="AD3602:AV3602" si="5770">SUM(AD3598)</f>
        <v>208000</v>
      </c>
      <c r="AE3602" s="17">
        <f t="shared" si="5770"/>
        <v>3964</v>
      </c>
      <c r="AF3602" s="17">
        <f t="shared" si="5770"/>
        <v>0</v>
      </c>
      <c r="AG3602" s="17">
        <f t="shared" si="5770"/>
        <v>0</v>
      </c>
      <c r="AH3602" s="17">
        <f t="shared" si="5770"/>
        <v>0</v>
      </c>
      <c r="AI3602" s="17">
        <f t="shared" si="5770"/>
        <v>0</v>
      </c>
      <c r="AJ3602" s="17">
        <f t="shared" ref="AJ3602" si="5771">SUM(AJ3598)</f>
        <v>211964</v>
      </c>
      <c r="AK3602" s="17">
        <f t="shared" si="5770"/>
        <v>2135</v>
      </c>
      <c r="AL3602" s="17">
        <f t="shared" si="5770"/>
        <v>2415</v>
      </c>
      <c r="AM3602" s="17">
        <f t="shared" si="5770"/>
        <v>8734</v>
      </c>
      <c r="AN3602" s="17">
        <f t="shared" si="5770"/>
        <v>0</v>
      </c>
      <c r="AO3602" s="17">
        <f t="shared" si="5770"/>
        <v>0</v>
      </c>
      <c r="AP3602" s="17">
        <f t="shared" si="5770"/>
        <v>0</v>
      </c>
      <c r="AQ3602" s="17">
        <f t="shared" si="5770"/>
        <v>0</v>
      </c>
      <c r="AR3602" s="17">
        <f t="shared" si="5770"/>
        <v>0</v>
      </c>
      <c r="AS3602" s="17">
        <f t="shared" si="5770"/>
        <v>0</v>
      </c>
      <c r="AT3602" s="17">
        <f t="shared" si="5770"/>
        <v>0</v>
      </c>
      <c r="AU3602" s="17">
        <f t="shared" si="5770"/>
        <v>0</v>
      </c>
      <c r="AV3602" s="17">
        <f t="shared" si="5770"/>
        <v>0</v>
      </c>
      <c r="AW3602" s="17">
        <v>13284</v>
      </c>
      <c r="AX3602" s="17">
        <v>198680</v>
      </c>
      <c r="AY3602" s="17">
        <f t="shared" ref="AY3602:BQ3602" si="5772">SUM(AY3598)</f>
        <v>621250</v>
      </c>
      <c r="AZ3602" s="17">
        <f t="shared" si="5772"/>
        <v>176312</v>
      </c>
      <c r="BA3602" s="17">
        <f t="shared" si="5772"/>
        <v>0</v>
      </c>
      <c r="BB3602" s="17">
        <f t="shared" si="5772"/>
        <v>0</v>
      </c>
      <c r="BC3602" s="17">
        <f t="shared" si="5772"/>
        <v>0</v>
      </c>
      <c r="BD3602" s="17">
        <f t="shared" si="5772"/>
        <v>0</v>
      </c>
      <c r="BE3602" s="17">
        <f t="shared" ref="BE3602" si="5773">SUM(BE3598)</f>
        <v>797562</v>
      </c>
      <c r="BF3602" s="17">
        <f t="shared" si="5772"/>
        <v>0</v>
      </c>
      <c r="BG3602" s="17">
        <f t="shared" si="5772"/>
        <v>103515</v>
      </c>
      <c r="BH3602" s="17">
        <f t="shared" si="5772"/>
        <v>176312</v>
      </c>
      <c r="BI3602" s="17">
        <f t="shared" si="5772"/>
        <v>0</v>
      </c>
      <c r="BJ3602" s="17">
        <f t="shared" si="5772"/>
        <v>0</v>
      </c>
      <c r="BK3602" s="17">
        <f t="shared" si="5772"/>
        <v>0</v>
      </c>
      <c r="BL3602" s="17">
        <f t="shared" si="5772"/>
        <v>0</v>
      </c>
      <c r="BM3602" s="17">
        <f t="shared" si="5772"/>
        <v>0</v>
      </c>
      <c r="BN3602" s="17">
        <f t="shared" si="5772"/>
        <v>0</v>
      </c>
      <c r="BO3602" s="17">
        <f t="shared" si="5772"/>
        <v>0</v>
      </c>
      <c r="BP3602" s="17">
        <f t="shared" si="5772"/>
        <v>0</v>
      </c>
      <c r="BQ3602" s="17">
        <f t="shared" si="5772"/>
        <v>0</v>
      </c>
      <c r="BR3602" s="17">
        <v>279827</v>
      </c>
      <c r="BS3602" s="17">
        <v>517735</v>
      </c>
      <c r="BT3602" s="17" t="e">
        <f>IF(#REF!=0,"-",#REF!/#REF!*100)</f>
        <v>#REF!</v>
      </c>
    </row>
    <row r="3603" spans="1:72" x14ac:dyDescent="0.25">
      <c r="A3603" s="133"/>
      <c r="B3603" s="133"/>
      <c r="C3603" s="133"/>
      <c r="D3603" s="136"/>
      <c r="E3603" s="136"/>
      <c r="F3603" s="136"/>
      <c r="G3603" s="139"/>
      <c r="H3603" s="18" t="s">
        <v>55</v>
      </c>
      <c r="I3603" s="17">
        <f t="shared" ref="I3603:AA3603" si="5774">SUM(I3602)</f>
        <v>2036200</v>
      </c>
      <c r="J3603" s="17">
        <f t="shared" si="5774"/>
        <v>1110038</v>
      </c>
      <c r="K3603" s="17">
        <f t="shared" si="5774"/>
        <v>0</v>
      </c>
      <c r="L3603" s="17">
        <f t="shared" si="5774"/>
        <v>0</v>
      </c>
      <c r="M3603" s="17">
        <f t="shared" si="5774"/>
        <v>0</v>
      </c>
      <c r="N3603" s="17">
        <f t="shared" si="5774"/>
        <v>0</v>
      </c>
      <c r="O3603" s="17">
        <f t="shared" ref="O3603" si="5775">SUM(O3602)</f>
        <v>3146238</v>
      </c>
      <c r="P3603" s="17">
        <f t="shared" si="5774"/>
        <v>181285</v>
      </c>
      <c r="Q3603" s="17">
        <f t="shared" si="5774"/>
        <v>30000</v>
      </c>
      <c r="R3603" s="17">
        <f t="shared" si="5774"/>
        <v>1205038</v>
      </c>
      <c r="S3603" s="17">
        <f t="shared" si="5774"/>
        <v>0</v>
      </c>
      <c r="T3603" s="17">
        <f t="shared" si="5774"/>
        <v>0</v>
      </c>
      <c r="U3603" s="17">
        <f t="shared" si="5774"/>
        <v>0</v>
      </c>
      <c r="V3603" s="17">
        <f t="shared" si="5774"/>
        <v>0</v>
      </c>
      <c r="W3603" s="17">
        <f t="shared" si="5774"/>
        <v>0</v>
      </c>
      <c r="X3603" s="17">
        <f t="shared" si="5774"/>
        <v>0</v>
      </c>
      <c r="Y3603" s="17">
        <f t="shared" si="5774"/>
        <v>0</v>
      </c>
      <c r="Z3603" s="17">
        <f t="shared" si="5774"/>
        <v>0</v>
      </c>
      <c r="AA3603" s="17">
        <f t="shared" si="5774"/>
        <v>0</v>
      </c>
      <c r="AB3603" s="17">
        <v>1416323</v>
      </c>
      <c r="AC3603" s="17">
        <v>1729915</v>
      </c>
      <c r="AD3603" s="17">
        <f>SUM(AD3602)</f>
        <v>208000</v>
      </c>
      <c r="AE3603" s="17">
        <f t="shared" ref="AE3603:AV3603" si="5776">SUM(AE3602)</f>
        <v>3964</v>
      </c>
      <c r="AF3603" s="17">
        <f t="shared" si="5776"/>
        <v>0</v>
      </c>
      <c r="AG3603" s="17">
        <f t="shared" si="5776"/>
        <v>0</v>
      </c>
      <c r="AH3603" s="17">
        <f t="shared" si="5776"/>
        <v>0</v>
      </c>
      <c r="AI3603" s="17">
        <f t="shared" si="5776"/>
        <v>0</v>
      </c>
      <c r="AJ3603" s="17">
        <f t="shared" ref="AJ3603" si="5777">SUM(AJ3602)</f>
        <v>211964</v>
      </c>
      <c r="AK3603" s="17">
        <f t="shared" si="5776"/>
        <v>2135</v>
      </c>
      <c r="AL3603" s="17">
        <f t="shared" si="5776"/>
        <v>2415</v>
      </c>
      <c r="AM3603" s="17">
        <f t="shared" si="5776"/>
        <v>8734</v>
      </c>
      <c r="AN3603" s="17">
        <f t="shared" si="5776"/>
        <v>0</v>
      </c>
      <c r="AO3603" s="17">
        <f t="shared" si="5776"/>
        <v>0</v>
      </c>
      <c r="AP3603" s="17">
        <f t="shared" si="5776"/>
        <v>0</v>
      </c>
      <c r="AQ3603" s="17">
        <f t="shared" si="5776"/>
        <v>0</v>
      </c>
      <c r="AR3603" s="17">
        <f t="shared" si="5776"/>
        <v>0</v>
      </c>
      <c r="AS3603" s="17">
        <f t="shared" si="5776"/>
        <v>0</v>
      </c>
      <c r="AT3603" s="17">
        <f t="shared" si="5776"/>
        <v>0</v>
      </c>
      <c r="AU3603" s="17">
        <f t="shared" si="5776"/>
        <v>0</v>
      </c>
      <c r="AV3603" s="17">
        <f t="shared" si="5776"/>
        <v>0</v>
      </c>
      <c r="AW3603" s="17">
        <v>13284</v>
      </c>
      <c r="AX3603" s="17">
        <v>198680</v>
      </c>
      <c r="AY3603" s="17">
        <f t="shared" ref="AY3603:BQ3603" si="5778">SUM(AY3602)</f>
        <v>621250</v>
      </c>
      <c r="AZ3603" s="17">
        <f t="shared" si="5778"/>
        <v>176312</v>
      </c>
      <c r="BA3603" s="17">
        <f t="shared" si="5778"/>
        <v>0</v>
      </c>
      <c r="BB3603" s="17">
        <f t="shared" si="5778"/>
        <v>0</v>
      </c>
      <c r="BC3603" s="17">
        <f t="shared" si="5778"/>
        <v>0</v>
      </c>
      <c r="BD3603" s="17">
        <f t="shared" si="5778"/>
        <v>0</v>
      </c>
      <c r="BE3603" s="17">
        <f t="shared" ref="BE3603" si="5779">SUM(BE3602)</f>
        <v>797562</v>
      </c>
      <c r="BF3603" s="17">
        <f t="shared" si="5778"/>
        <v>0</v>
      </c>
      <c r="BG3603" s="17">
        <f t="shared" si="5778"/>
        <v>103515</v>
      </c>
      <c r="BH3603" s="17">
        <f t="shared" si="5778"/>
        <v>176312</v>
      </c>
      <c r="BI3603" s="17">
        <f t="shared" si="5778"/>
        <v>0</v>
      </c>
      <c r="BJ3603" s="17">
        <f t="shared" si="5778"/>
        <v>0</v>
      </c>
      <c r="BK3603" s="17">
        <f t="shared" si="5778"/>
        <v>0</v>
      </c>
      <c r="BL3603" s="17">
        <f t="shared" si="5778"/>
        <v>0</v>
      </c>
      <c r="BM3603" s="17">
        <f t="shared" si="5778"/>
        <v>0</v>
      </c>
      <c r="BN3603" s="17">
        <f t="shared" si="5778"/>
        <v>0</v>
      </c>
      <c r="BO3603" s="17">
        <f t="shared" si="5778"/>
        <v>0</v>
      </c>
      <c r="BP3603" s="17">
        <f t="shared" si="5778"/>
        <v>0</v>
      </c>
      <c r="BQ3603" s="17">
        <f t="shared" si="5778"/>
        <v>0</v>
      </c>
      <c r="BR3603" s="17">
        <v>279827</v>
      </c>
      <c r="BS3603" s="17">
        <v>517735</v>
      </c>
      <c r="BT3603" s="17" t="e">
        <f>IF(#REF!=0,"-",#REF!/#REF!*100)</f>
        <v>#REF!</v>
      </c>
    </row>
    <row r="3604" spans="1:72" x14ac:dyDescent="0.25">
      <c r="A3604" s="134"/>
      <c r="B3604" s="134"/>
      <c r="C3604" s="134"/>
      <c r="D3604" s="137"/>
      <c r="E3604" s="137"/>
      <c r="F3604" s="137"/>
      <c r="G3604" s="140"/>
      <c r="O3604">
        <f t="shared" si="5724"/>
        <v>0</v>
      </c>
      <c r="AB3604">
        <v>0</v>
      </c>
      <c r="AC3604">
        <v>0</v>
      </c>
      <c r="AJ3604">
        <f t="shared" si="5725"/>
        <v>0</v>
      </c>
      <c r="AW3604">
        <v>0</v>
      </c>
      <c r="AX3604">
        <v>0</v>
      </c>
      <c r="BE3604">
        <f t="shared" si="5726"/>
        <v>0</v>
      </c>
      <c r="BR3604">
        <v>0</v>
      </c>
      <c r="BS3604">
        <v>0</v>
      </c>
      <c r="BT3604" t="e">
        <f>IF(#REF!=0,"-",#REF!/#REF!*100)</f>
        <v>#REF!</v>
      </c>
    </row>
    <row r="3605" spans="1:72" ht="15.75" thickBot="1" x14ac:dyDescent="0.3">
      <c r="A3605" s="13" t="s">
        <v>0</v>
      </c>
      <c r="B3605" s="13" t="s">
        <v>0</v>
      </c>
      <c r="C3605" s="13" t="s">
        <v>0</v>
      </c>
      <c r="D3605" s="98" t="s">
        <v>0</v>
      </c>
      <c r="E3605" s="98" t="s">
        <v>0</v>
      </c>
      <c r="F3605" s="98" t="s">
        <v>0</v>
      </c>
      <c r="G3605" s="13" t="s">
        <v>0</v>
      </c>
      <c r="H3605" s="19" t="s">
        <v>0</v>
      </c>
      <c r="I3605" s="19" t="s">
        <v>0</v>
      </c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>
        <v>0</v>
      </c>
      <c r="AC3605" s="19">
        <v>0</v>
      </c>
      <c r="AD3605" s="19" t="s">
        <v>0</v>
      </c>
      <c r="AE3605" s="19"/>
      <c r="AF3605" s="19"/>
      <c r="AG3605" s="19"/>
      <c r="AH3605" s="19"/>
      <c r="AI3605" s="19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>
        <v>0</v>
      </c>
      <c r="AX3605" s="19">
        <v>0</v>
      </c>
      <c r="AY3605" s="19" t="s">
        <v>0</v>
      </c>
      <c r="AZ3605" s="19"/>
      <c r="BA3605" s="19"/>
      <c r="BB3605" s="19"/>
      <c r="BC3605" s="19"/>
      <c r="BD3605" s="19"/>
      <c r="BE3605" s="19"/>
      <c r="BF3605" s="19"/>
      <c r="BG3605" s="19"/>
      <c r="BH3605" s="19"/>
      <c r="BI3605" s="19"/>
      <c r="BJ3605" s="19"/>
      <c r="BK3605" s="19"/>
      <c r="BL3605" s="19"/>
      <c r="BM3605" s="19"/>
      <c r="BN3605" s="19"/>
      <c r="BO3605" s="19"/>
      <c r="BP3605" s="19"/>
      <c r="BQ3605" s="19"/>
      <c r="BR3605" s="19">
        <v>0</v>
      </c>
      <c r="BS3605" s="19">
        <v>0</v>
      </c>
      <c r="BT3605" s="19"/>
    </row>
    <row r="3606" spans="1:72" ht="69.75" customHeight="1" thickBot="1" x14ac:dyDescent="0.3">
      <c r="A3606" s="5" t="s">
        <v>2</v>
      </c>
      <c r="B3606" s="5" t="s">
        <v>3</v>
      </c>
      <c r="C3606" s="5" t="s">
        <v>4</v>
      </c>
      <c r="D3606" s="103" t="s">
        <v>0</v>
      </c>
      <c r="E3606" s="112" t="s">
        <v>5</v>
      </c>
      <c r="F3606" s="112" t="s">
        <v>6</v>
      </c>
      <c r="G3606" s="5" t="s">
        <v>7</v>
      </c>
      <c r="H3606" s="5" t="s">
        <v>8</v>
      </c>
      <c r="I3606" s="89" t="s">
        <v>9</v>
      </c>
      <c r="J3606" s="89" t="s">
        <v>1606</v>
      </c>
      <c r="K3606" s="89" t="s">
        <v>1534</v>
      </c>
      <c r="L3606" s="89" t="s">
        <v>1592</v>
      </c>
      <c r="M3606" s="89" t="s">
        <v>1593</v>
      </c>
      <c r="N3606" s="89" t="s">
        <v>1594</v>
      </c>
      <c r="O3606" s="89" t="s">
        <v>1610</v>
      </c>
      <c r="P3606" s="89" t="s">
        <v>1607</v>
      </c>
      <c r="Q3606" s="89" t="s">
        <v>1595</v>
      </c>
      <c r="R3606" s="89" t="s">
        <v>1596</v>
      </c>
      <c r="S3606" s="89" t="s">
        <v>1597</v>
      </c>
      <c r="T3606" s="89" t="s">
        <v>1598</v>
      </c>
      <c r="U3606" s="89" t="s">
        <v>1599</v>
      </c>
      <c r="V3606" s="89" t="s">
        <v>1600</v>
      </c>
      <c r="W3606" s="89" t="s">
        <v>1608</v>
      </c>
      <c r="X3606" s="89" t="s">
        <v>1609</v>
      </c>
      <c r="Y3606" s="89" t="s">
        <v>1601</v>
      </c>
      <c r="Z3606" s="89" t="s">
        <v>1602</v>
      </c>
      <c r="AA3606" s="89" t="s">
        <v>1603</v>
      </c>
      <c r="AB3606" s="89" t="s">
        <v>1604</v>
      </c>
      <c r="AC3606" s="89" t="s">
        <v>1605</v>
      </c>
      <c r="AD3606" s="90" t="s">
        <v>10</v>
      </c>
      <c r="AE3606" s="90" t="s">
        <v>1606</v>
      </c>
      <c r="AF3606" s="90" t="s">
        <v>1534</v>
      </c>
      <c r="AG3606" s="90" t="s">
        <v>1592</v>
      </c>
      <c r="AH3606" s="90" t="s">
        <v>1593</v>
      </c>
      <c r="AI3606" s="90" t="s">
        <v>1594</v>
      </c>
      <c r="AJ3606" s="90" t="s">
        <v>1611</v>
      </c>
      <c r="AK3606" s="90" t="s">
        <v>1607</v>
      </c>
      <c r="AL3606" s="90" t="s">
        <v>1595</v>
      </c>
      <c r="AM3606" s="90" t="s">
        <v>1596</v>
      </c>
      <c r="AN3606" s="90" t="s">
        <v>1597</v>
      </c>
      <c r="AO3606" s="90" t="s">
        <v>1598</v>
      </c>
      <c r="AP3606" s="90" t="s">
        <v>1599</v>
      </c>
      <c r="AQ3606" s="90" t="s">
        <v>1600</v>
      </c>
      <c r="AR3606" s="90" t="s">
        <v>1608</v>
      </c>
      <c r="AS3606" s="90" t="s">
        <v>1609</v>
      </c>
      <c r="AT3606" s="90" t="s">
        <v>1601</v>
      </c>
      <c r="AU3606" s="90" t="s">
        <v>1602</v>
      </c>
      <c r="AV3606" s="90" t="s">
        <v>1603</v>
      </c>
      <c r="AW3606" s="90" t="s">
        <v>1604</v>
      </c>
      <c r="AX3606" s="90" t="s">
        <v>1605</v>
      </c>
      <c r="AY3606" s="91" t="s">
        <v>11</v>
      </c>
      <c r="AZ3606" s="91" t="s">
        <v>1606</v>
      </c>
      <c r="BA3606" s="91" t="s">
        <v>1534</v>
      </c>
      <c r="BB3606" s="91" t="s">
        <v>1592</v>
      </c>
      <c r="BC3606" s="91" t="s">
        <v>1593</v>
      </c>
      <c r="BD3606" s="91" t="s">
        <v>1594</v>
      </c>
      <c r="BE3606" s="91" t="s">
        <v>1612</v>
      </c>
      <c r="BF3606" s="91" t="s">
        <v>1607</v>
      </c>
      <c r="BG3606" s="91" t="s">
        <v>1595</v>
      </c>
      <c r="BH3606" s="91" t="s">
        <v>1596</v>
      </c>
      <c r="BI3606" s="91" t="s">
        <v>1597</v>
      </c>
      <c r="BJ3606" s="91" t="s">
        <v>1598</v>
      </c>
      <c r="BK3606" s="91" t="s">
        <v>1599</v>
      </c>
      <c r="BL3606" s="91" t="s">
        <v>1600</v>
      </c>
      <c r="BM3606" s="91" t="s">
        <v>1608</v>
      </c>
      <c r="BN3606" s="91" t="s">
        <v>1609</v>
      </c>
      <c r="BO3606" s="91" t="s">
        <v>1601</v>
      </c>
      <c r="BP3606" s="91" t="s">
        <v>1602</v>
      </c>
      <c r="BQ3606" s="91" t="s">
        <v>1603</v>
      </c>
      <c r="BR3606" s="91" t="s">
        <v>1604</v>
      </c>
      <c r="BS3606" s="91" t="s">
        <v>1605</v>
      </c>
      <c r="BT3606" s="5" t="s">
        <v>1671</v>
      </c>
    </row>
    <row r="3607" spans="1:72" x14ac:dyDescent="0.25">
      <c r="A3607" s="6" t="s">
        <v>0</v>
      </c>
      <c r="B3607" s="6" t="s">
        <v>0</v>
      </c>
      <c r="C3607" s="6" t="s">
        <v>0</v>
      </c>
      <c r="D3607" s="104" t="s">
        <v>0</v>
      </c>
      <c r="E3607" s="104" t="s">
        <v>0</v>
      </c>
      <c r="F3607" s="121" t="s">
        <v>0</v>
      </c>
      <c r="G3607" s="7" t="s">
        <v>0</v>
      </c>
      <c r="H3607" s="8" t="s">
        <v>0</v>
      </c>
      <c r="I3607" s="9">
        <v>1</v>
      </c>
      <c r="J3607" s="9">
        <v>2</v>
      </c>
      <c r="K3607" s="9">
        <v>3</v>
      </c>
      <c r="L3607" s="9">
        <v>4</v>
      </c>
      <c r="M3607" s="9">
        <v>5</v>
      </c>
      <c r="N3607" s="9">
        <v>6</v>
      </c>
      <c r="O3607" s="9">
        <v>7</v>
      </c>
      <c r="P3607" s="9">
        <v>8</v>
      </c>
      <c r="Q3607" s="9">
        <v>9</v>
      </c>
      <c r="R3607" s="9">
        <v>10</v>
      </c>
      <c r="S3607" s="9">
        <v>11</v>
      </c>
      <c r="T3607" s="9">
        <v>12</v>
      </c>
      <c r="U3607" s="9">
        <v>13</v>
      </c>
      <c r="V3607" s="9">
        <v>14</v>
      </c>
      <c r="W3607" s="9">
        <v>15</v>
      </c>
      <c r="X3607" s="9">
        <v>16</v>
      </c>
      <c r="Y3607" s="9">
        <v>17</v>
      </c>
      <c r="Z3607" s="9">
        <v>18</v>
      </c>
      <c r="AA3607" s="9">
        <v>19</v>
      </c>
      <c r="AB3607" s="9">
        <v>20</v>
      </c>
      <c r="AC3607" s="9">
        <v>21</v>
      </c>
      <c r="AD3607" s="9">
        <v>1</v>
      </c>
      <c r="AE3607" s="9">
        <v>2</v>
      </c>
      <c r="AF3607" s="9">
        <v>3</v>
      </c>
      <c r="AG3607" s="9">
        <v>4</v>
      </c>
      <c r="AH3607" s="9">
        <v>5</v>
      </c>
      <c r="AI3607" s="9">
        <v>6</v>
      </c>
      <c r="AJ3607" s="9">
        <v>7</v>
      </c>
      <c r="AK3607" s="9">
        <v>8</v>
      </c>
      <c r="AL3607" s="9">
        <v>9</v>
      </c>
      <c r="AM3607" s="9">
        <v>10</v>
      </c>
      <c r="AN3607" s="9">
        <v>11</v>
      </c>
      <c r="AO3607" s="9">
        <v>12</v>
      </c>
      <c r="AP3607" s="9">
        <v>13</v>
      </c>
      <c r="AQ3607" s="9">
        <v>14</v>
      </c>
      <c r="AR3607" s="9">
        <v>15</v>
      </c>
      <c r="AS3607" s="9">
        <v>16</v>
      </c>
      <c r="AT3607" s="9">
        <v>17</v>
      </c>
      <c r="AU3607" s="9">
        <v>18</v>
      </c>
      <c r="AV3607" s="9">
        <v>19</v>
      </c>
      <c r="AW3607" s="9">
        <v>20</v>
      </c>
      <c r="AX3607" s="9">
        <v>21</v>
      </c>
      <c r="AY3607" s="9">
        <v>1</v>
      </c>
      <c r="AZ3607" s="9">
        <v>2</v>
      </c>
      <c r="BA3607" s="9">
        <v>3</v>
      </c>
      <c r="BB3607" s="9">
        <v>4</v>
      </c>
      <c r="BC3607" s="9">
        <v>5</v>
      </c>
      <c r="BD3607" s="9">
        <v>6</v>
      </c>
      <c r="BE3607" s="9">
        <v>7</v>
      </c>
      <c r="BF3607" s="9">
        <v>8</v>
      </c>
      <c r="BG3607" s="9">
        <v>9</v>
      </c>
      <c r="BH3607" s="9">
        <v>10</v>
      </c>
      <c r="BI3607" s="9">
        <v>11</v>
      </c>
      <c r="BJ3607" s="9">
        <v>12</v>
      </c>
      <c r="BK3607" s="9">
        <v>13</v>
      </c>
      <c r="BL3607" s="9">
        <v>14</v>
      </c>
      <c r="BM3607" s="9">
        <v>15</v>
      </c>
      <c r="BN3607" s="9">
        <v>16</v>
      </c>
      <c r="BO3607" s="9">
        <v>17</v>
      </c>
      <c r="BP3607" s="9">
        <v>18</v>
      </c>
      <c r="BQ3607" s="9">
        <v>19</v>
      </c>
      <c r="BR3607" s="9">
        <v>20</v>
      </c>
      <c r="BS3607" s="9">
        <v>21</v>
      </c>
      <c r="BT3607" s="9">
        <v>9</v>
      </c>
    </row>
    <row r="3608" spans="1:72" ht="22.5" x14ac:dyDescent="0.25">
      <c r="A3608" s="1" t="s">
        <v>1154</v>
      </c>
      <c r="B3608" s="1" t="s">
        <v>56</v>
      </c>
      <c r="C3608" s="4" t="s">
        <v>143</v>
      </c>
      <c r="D3608" s="102" t="s">
        <v>1267</v>
      </c>
      <c r="E3608" s="101" t="s">
        <v>0</v>
      </c>
      <c r="F3608" s="101" t="s">
        <v>0</v>
      </c>
      <c r="G3608" s="2" t="s">
        <v>0</v>
      </c>
      <c r="H3608" s="2" t="s">
        <v>1268</v>
      </c>
      <c r="I3608" s="3" t="s">
        <v>0</v>
      </c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>
        <v>0</v>
      </c>
      <c r="AC3608" s="3">
        <v>0</v>
      </c>
      <c r="AD3608" s="3" t="s">
        <v>0</v>
      </c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>
        <v>0</v>
      </c>
      <c r="AX3608" s="3">
        <v>0</v>
      </c>
      <c r="AY3608" s="3" t="s">
        <v>0</v>
      </c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>
        <v>0</v>
      </c>
      <c r="BS3608" s="3">
        <v>0</v>
      </c>
      <c r="BT3608" s="3"/>
    </row>
    <row r="3609" spans="1:72" ht="33.75" x14ac:dyDescent="0.25">
      <c r="A3609" s="1" t="s">
        <v>0</v>
      </c>
      <c r="B3609" s="1" t="s">
        <v>0</v>
      </c>
      <c r="C3609" s="1" t="s">
        <v>0</v>
      </c>
      <c r="D3609" s="101" t="s">
        <v>0</v>
      </c>
      <c r="E3609" s="101" t="s">
        <v>0</v>
      </c>
      <c r="F3609" s="101" t="s">
        <v>0</v>
      </c>
      <c r="G3609" s="2" t="s">
        <v>0</v>
      </c>
      <c r="H3609" s="10" t="s">
        <v>13</v>
      </c>
      <c r="I3609" s="11">
        <f>SUM(I3610,I3618,I3620)</f>
        <v>202000</v>
      </c>
      <c r="J3609" s="11">
        <f t="shared" ref="J3609:AA3609" si="5780">SUM(J3610,J3618,J3620)</f>
        <v>290617</v>
      </c>
      <c r="K3609" s="11">
        <f t="shared" si="5780"/>
        <v>0</v>
      </c>
      <c r="L3609" s="11">
        <f t="shared" si="5780"/>
        <v>0</v>
      </c>
      <c r="M3609" s="11">
        <f t="shared" si="5780"/>
        <v>0</v>
      </c>
      <c r="N3609" s="11">
        <f t="shared" si="5780"/>
        <v>0</v>
      </c>
      <c r="O3609" s="11">
        <f t="shared" ref="O3609" si="5781">SUM(O3610,O3618,O3620)</f>
        <v>492617</v>
      </c>
      <c r="P3609" s="11">
        <f t="shared" si="5780"/>
        <v>19343</v>
      </c>
      <c r="Q3609" s="11">
        <f t="shared" si="5780"/>
        <v>7000</v>
      </c>
      <c r="R3609" s="11">
        <f t="shared" si="5780"/>
        <v>341617</v>
      </c>
      <c r="S3609" s="11">
        <f t="shared" si="5780"/>
        <v>0</v>
      </c>
      <c r="T3609" s="11">
        <f t="shared" si="5780"/>
        <v>0</v>
      </c>
      <c r="U3609" s="11">
        <f t="shared" si="5780"/>
        <v>0</v>
      </c>
      <c r="V3609" s="11">
        <f t="shared" si="5780"/>
        <v>0</v>
      </c>
      <c r="W3609" s="11">
        <f t="shared" si="5780"/>
        <v>0</v>
      </c>
      <c r="X3609" s="11">
        <f t="shared" si="5780"/>
        <v>0</v>
      </c>
      <c r="Y3609" s="11">
        <f t="shared" si="5780"/>
        <v>0</v>
      </c>
      <c r="Z3609" s="11">
        <f t="shared" si="5780"/>
        <v>0</v>
      </c>
      <c r="AA3609" s="11">
        <f t="shared" si="5780"/>
        <v>0</v>
      </c>
      <c r="AB3609" s="11">
        <v>367960</v>
      </c>
      <c r="AC3609" s="11">
        <v>124657</v>
      </c>
      <c r="AD3609" s="11">
        <f t="shared" ref="AD3609:AV3609" si="5782">SUM(AD3610,AD3618,AD3620)</f>
        <v>0</v>
      </c>
      <c r="AE3609" s="11">
        <f t="shared" si="5782"/>
        <v>5259</v>
      </c>
      <c r="AF3609" s="11">
        <f t="shared" si="5782"/>
        <v>0</v>
      </c>
      <c r="AG3609" s="11">
        <f t="shared" si="5782"/>
        <v>0</v>
      </c>
      <c r="AH3609" s="11">
        <f t="shared" si="5782"/>
        <v>0</v>
      </c>
      <c r="AI3609" s="11">
        <f t="shared" si="5782"/>
        <v>0</v>
      </c>
      <c r="AJ3609" s="11">
        <f t="shared" ref="AJ3609" si="5783">SUM(AJ3610,AJ3618,AJ3620)</f>
        <v>5259</v>
      </c>
      <c r="AK3609" s="11">
        <f t="shared" si="5782"/>
        <v>0</v>
      </c>
      <c r="AL3609" s="11">
        <f t="shared" si="5782"/>
        <v>0</v>
      </c>
      <c r="AM3609" s="11">
        <f t="shared" si="5782"/>
        <v>5259</v>
      </c>
      <c r="AN3609" s="11">
        <f t="shared" si="5782"/>
        <v>0</v>
      </c>
      <c r="AO3609" s="11">
        <f t="shared" si="5782"/>
        <v>0</v>
      </c>
      <c r="AP3609" s="11">
        <f t="shared" si="5782"/>
        <v>0</v>
      </c>
      <c r="AQ3609" s="11">
        <f t="shared" si="5782"/>
        <v>0</v>
      </c>
      <c r="AR3609" s="11">
        <f t="shared" si="5782"/>
        <v>0</v>
      </c>
      <c r="AS3609" s="11">
        <f t="shared" si="5782"/>
        <v>0</v>
      </c>
      <c r="AT3609" s="11">
        <f t="shared" si="5782"/>
        <v>0</v>
      </c>
      <c r="AU3609" s="11">
        <f t="shared" si="5782"/>
        <v>0</v>
      </c>
      <c r="AV3609" s="11">
        <f t="shared" si="5782"/>
        <v>0</v>
      </c>
      <c r="AW3609" s="11">
        <v>5259</v>
      </c>
      <c r="AX3609" s="11">
        <v>0</v>
      </c>
      <c r="AY3609" s="11">
        <f t="shared" ref="AY3609:BQ3609" si="5784">SUM(AY3610,AY3618,AY3620)</f>
        <v>77050</v>
      </c>
      <c r="AZ3609" s="11">
        <f t="shared" si="5784"/>
        <v>283051</v>
      </c>
      <c r="BA3609" s="11">
        <f t="shared" si="5784"/>
        <v>0</v>
      </c>
      <c r="BB3609" s="11">
        <f t="shared" si="5784"/>
        <v>0</v>
      </c>
      <c r="BC3609" s="11">
        <f t="shared" si="5784"/>
        <v>0</v>
      </c>
      <c r="BD3609" s="11">
        <f t="shared" si="5784"/>
        <v>0</v>
      </c>
      <c r="BE3609" s="11">
        <f t="shared" ref="BE3609" si="5785">SUM(BE3610,BE3618,BE3620)</f>
        <v>360101</v>
      </c>
      <c r="BF3609" s="11">
        <f t="shared" si="5784"/>
        <v>0</v>
      </c>
      <c r="BG3609" s="11">
        <f t="shared" si="5784"/>
        <v>0</v>
      </c>
      <c r="BH3609" s="11">
        <f t="shared" si="5784"/>
        <v>283051</v>
      </c>
      <c r="BI3609" s="11">
        <f t="shared" si="5784"/>
        <v>0</v>
      </c>
      <c r="BJ3609" s="11">
        <f t="shared" si="5784"/>
        <v>0</v>
      </c>
      <c r="BK3609" s="11">
        <f t="shared" si="5784"/>
        <v>0</v>
      </c>
      <c r="BL3609" s="11">
        <f t="shared" si="5784"/>
        <v>0</v>
      </c>
      <c r="BM3609" s="11">
        <f t="shared" si="5784"/>
        <v>0</v>
      </c>
      <c r="BN3609" s="11">
        <f t="shared" si="5784"/>
        <v>0</v>
      </c>
      <c r="BO3609" s="11">
        <f t="shared" si="5784"/>
        <v>0</v>
      </c>
      <c r="BP3609" s="11">
        <f t="shared" si="5784"/>
        <v>0</v>
      </c>
      <c r="BQ3609" s="11">
        <f t="shared" si="5784"/>
        <v>0</v>
      </c>
      <c r="BR3609" s="11">
        <v>283051</v>
      </c>
      <c r="BS3609" s="11">
        <v>77050</v>
      </c>
      <c r="BT3609" s="11" t="e">
        <f>IF(#REF!=0,"-",#REF!/#REF!*100)</f>
        <v>#REF!</v>
      </c>
    </row>
    <row r="3610" spans="1:72" x14ac:dyDescent="0.25">
      <c r="A3610" s="4" t="s">
        <v>1154</v>
      </c>
      <c r="B3610" s="4" t="s">
        <v>56</v>
      </c>
      <c r="C3610" s="4" t="s">
        <v>143</v>
      </c>
      <c r="D3610" s="102" t="s">
        <v>1267</v>
      </c>
      <c r="E3610" s="101" t="s">
        <v>14</v>
      </c>
      <c r="F3610" s="101" t="s">
        <v>0</v>
      </c>
      <c r="G3610" s="2" t="s">
        <v>0</v>
      </c>
      <c r="H3610" s="2" t="s">
        <v>15</v>
      </c>
      <c r="I3610" s="12">
        <f t="shared" ref="I3610:AA3610" si="5786">SUM(I3611:I3612)</f>
        <v>90000</v>
      </c>
      <c r="J3610" s="12">
        <f t="shared" si="5786"/>
        <v>208</v>
      </c>
      <c r="K3610" s="12">
        <f t="shared" si="5786"/>
        <v>0</v>
      </c>
      <c r="L3610" s="12">
        <f t="shared" si="5786"/>
        <v>0</v>
      </c>
      <c r="M3610" s="12">
        <f t="shared" si="5786"/>
        <v>0</v>
      </c>
      <c r="N3610" s="12">
        <f t="shared" si="5786"/>
        <v>0</v>
      </c>
      <c r="O3610" s="12">
        <f t="shared" ref="O3610" si="5787">SUM(O3611:O3612)</f>
        <v>90208</v>
      </c>
      <c r="P3610" s="12">
        <f t="shared" si="5786"/>
        <v>15830</v>
      </c>
      <c r="Q3610" s="12">
        <f t="shared" si="5786"/>
        <v>0</v>
      </c>
      <c r="R3610" s="12">
        <f t="shared" si="5786"/>
        <v>46208</v>
      </c>
      <c r="S3610" s="12">
        <f t="shared" si="5786"/>
        <v>0</v>
      </c>
      <c r="T3610" s="12">
        <f t="shared" si="5786"/>
        <v>0</v>
      </c>
      <c r="U3610" s="12">
        <f t="shared" si="5786"/>
        <v>0</v>
      </c>
      <c r="V3610" s="12">
        <f t="shared" si="5786"/>
        <v>0</v>
      </c>
      <c r="W3610" s="12">
        <f t="shared" si="5786"/>
        <v>0</v>
      </c>
      <c r="X3610" s="12">
        <f t="shared" si="5786"/>
        <v>0</v>
      </c>
      <c r="Y3610" s="12">
        <f t="shared" si="5786"/>
        <v>0</v>
      </c>
      <c r="Z3610" s="12">
        <f t="shared" si="5786"/>
        <v>0</v>
      </c>
      <c r="AA3610" s="12">
        <f t="shared" si="5786"/>
        <v>0</v>
      </c>
      <c r="AB3610" s="12">
        <v>62038</v>
      </c>
      <c r="AC3610" s="12">
        <v>28170</v>
      </c>
      <c r="AD3610" s="12">
        <f t="shared" ref="AD3610:AV3610" si="5788">SUM(AD3611:AD3612)</f>
        <v>0</v>
      </c>
      <c r="AE3610" s="12">
        <f t="shared" si="5788"/>
        <v>0</v>
      </c>
      <c r="AF3610" s="12">
        <f t="shared" si="5788"/>
        <v>0</v>
      </c>
      <c r="AG3610" s="12">
        <f t="shared" si="5788"/>
        <v>0</v>
      </c>
      <c r="AH3610" s="12">
        <f t="shared" si="5788"/>
        <v>0</v>
      </c>
      <c r="AI3610" s="12">
        <f t="shared" si="5788"/>
        <v>0</v>
      </c>
      <c r="AJ3610" s="12">
        <f t="shared" ref="AJ3610" si="5789">SUM(AJ3611:AJ3612)</f>
        <v>0</v>
      </c>
      <c r="AK3610" s="12">
        <f t="shared" si="5788"/>
        <v>0</v>
      </c>
      <c r="AL3610" s="12">
        <f t="shared" si="5788"/>
        <v>0</v>
      </c>
      <c r="AM3610" s="12">
        <f t="shared" si="5788"/>
        <v>0</v>
      </c>
      <c r="AN3610" s="12">
        <f t="shared" si="5788"/>
        <v>0</v>
      </c>
      <c r="AO3610" s="12">
        <f t="shared" si="5788"/>
        <v>0</v>
      </c>
      <c r="AP3610" s="12">
        <f t="shared" si="5788"/>
        <v>0</v>
      </c>
      <c r="AQ3610" s="12">
        <f t="shared" si="5788"/>
        <v>0</v>
      </c>
      <c r="AR3610" s="12">
        <f t="shared" si="5788"/>
        <v>0</v>
      </c>
      <c r="AS3610" s="12">
        <f t="shared" si="5788"/>
        <v>0</v>
      </c>
      <c r="AT3610" s="12">
        <f t="shared" si="5788"/>
        <v>0</v>
      </c>
      <c r="AU3610" s="12">
        <f t="shared" si="5788"/>
        <v>0</v>
      </c>
      <c r="AV3610" s="12">
        <f t="shared" si="5788"/>
        <v>0</v>
      </c>
      <c r="AW3610" s="12">
        <v>0</v>
      </c>
      <c r="AX3610" s="12">
        <v>0</v>
      </c>
      <c r="AY3610" s="12">
        <f t="shared" ref="AY3610:BQ3610" si="5790">SUM(AY3611:AY3612)</f>
        <v>5000</v>
      </c>
      <c r="AZ3610" s="12">
        <f t="shared" si="5790"/>
        <v>11987</v>
      </c>
      <c r="BA3610" s="12">
        <f t="shared" si="5790"/>
        <v>0</v>
      </c>
      <c r="BB3610" s="12">
        <f t="shared" si="5790"/>
        <v>0</v>
      </c>
      <c r="BC3610" s="12">
        <f t="shared" si="5790"/>
        <v>0</v>
      </c>
      <c r="BD3610" s="12">
        <f t="shared" si="5790"/>
        <v>0</v>
      </c>
      <c r="BE3610" s="12">
        <f t="shared" ref="BE3610" si="5791">SUM(BE3611:BE3612)</f>
        <v>16987</v>
      </c>
      <c r="BF3610" s="12">
        <f t="shared" si="5790"/>
        <v>0</v>
      </c>
      <c r="BG3610" s="12">
        <f t="shared" si="5790"/>
        <v>0</v>
      </c>
      <c r="BH3610" s="12">
        <f t="shared" si="5790"/>
        <v>11987</v>
      </c>
      <c r="BI3610" s="12">
        <f t="shared" si="5790"/>
        <v>0</v>
      </c>
      <c r="BJ3610" s="12">
        <f t="shared" si="5790"/>
        <v>0</v>
      </c>
      <c r="BK3610" s="12">
        <f t="shared" si="5790"/>
        <v>0</v>
      </c>
      <c r="BL3610" s="12">
        <f t="shared" si="5790"/>
        <v>0</v>
      </c>
      <c r="BM3610" s="12">
        <f t="shared" si="5790"/>
        <v>0</v>
      </c>
      <c r="BN3610" s="12">
        <f t="shared" si="5790"/>
        <v>0</v>
      </c>
      <c r="BO3610" s="12">
        <f t="shared" si="5790"/>
        <v>0</v>
      </c>
      <c r="BP3610" s="12">
        <f t="shared" si="5790"/>
        <v>0</v>
      </c>
      <c r="BQ3610" s="12">
        <f t="shared" si="5790"/>
        <v>0</v>
      </c>
      <c r="BR3610" s="12">
        <v>11987</v>
      </c>
      <c r="BS3610" s="12">
        <v>5000</v>
      </c>
      <c r="BT3610" s="12" t="e">
        <f>IF(#REF!=0,"-",#REF!/#REF!*100)</f>
        <v>#REF!</v>
      </c>
    </row>
    <row r="3611" spans="1:72" x14ac:dyDescent="0.25">
      <c r="A3611" s="4" t="s">
        <v>1154</v>
      </c>
      <c r="B3611" s="4" t="s">
        <v>56</v>
      </c>
      <c r="C3611" s="4" t="s">
        <v>143</v>
      </c>
      <c r="D3611" s="102" t="s">
        <v>1267</v>
      </c>
      <c r="E3611" s="113">
        <v>6111</v>
      </c>
      <c r="F3611" s="102"/>
      <c r="G3611" s="98" t="s">
        <v>1663</v>
      </c>
      <c r="H3611" s="13" t="s">
        <v>16</v>
      </c>
      <c r="I3611" s="14">
        <v>70000</v>
      </c>
      <c r="J3611" s="14">
        <v>208</v>
      </c>
      <c r="K3611" s="14"/>
      <c r="L3611" s="14"/>
      <c r="M3611" s="14"/>
      <c r="N3611" s="14"/>
      <c r="O3611" s="14">
        <f t="shared" si="5724"/>
        <v>70208</v>
      </c>
      <c r="P3611" s="14">
        <v>15830</v>
      </c>
      <c r="Q3611" s="14"/>
      <c r="R3611" s="14">
        <f>208+18000+28000</f>
        <v>46208</v>
      </c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>
        <v>62038</v>
      </c>
      <c r="AC3611" s="14">
        <v>8170</v>
      </c>
      <c r="AD3611" s="14">
        <v>0</v>
      </c>
      <c r="AE3611" s="14"/>
      <c r="AF3611" s="14"/>
      <c r="AG3611" s="14"/>
      <c r="AH3611" s="14"/>
      <c r="AI3611" s="14"/>
      <c r="AJ3611" s="14">
        <f t="shared" si="5725"/>
        <v>0</v>
      </c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>
        <v>0</v>
      </c>
      <c r="AX3611" s="14">
        <v>0</v>
      </c>
      <c r="AY3611" s="14">
        <v>5000</v>
      </c>
      <c r="AZ3611" s="14">
        <v>11987</v>
      </c>
      <c r="BA3611" s="14"/>
      <c r="BB3611" s="14"/>
      <c r="BC3611" s="14"/>
      <c r="BD3611" s="14"/>
      <c r="BE3611" s="14">
        <f t="shared" si="5726"/>
        <v>16987</v>
      </c>
      <c r="BF3611" s="14"/>
      <c r="BG3611" s="14"/>
      <c r="BH3611" s="14">
        <v>11987</v>
      </c>
      <c r="BI3611" s="14"/>
      <c r="BJ3611" s="14"/>
      <c r="BK3611" s="14"/>
      <c r="BL3611" s="14"/>
      <c r="BM3611" s="14"/>
      <c r="BN3611" s="14"/>
      <c r="BO3611" s="14"/>
      <c r="BP3611" s="14"/>
      <c r="BQ3611" s="14"/>
      <c r="BR3611" s="14">
        <v>11987</v>
      </c>
      <c r="BS3611" s="14">
        <v>5000</v>
      </c>
      <c r="BT3611" s="14" t="e">
        <f>IF(#REF!=0,"-",#REF!/#REF!*100)</f>
        <v>#REF!</v>
      </c>
    </row>
    <row r="3612" spans="1:72" x14ac:dyDescent="0.25">
      <c r="A3612" s="1" t="s">
        <v>1154</v>
      </c>
      <c r="B3612" s="1" t="s">
        <v>56</v>
      </c>
      <c r="C3612" s="1" t="s">
        <v>143</v>
      </c>
      <c r="D3612" s="105" t="s">
        <v>1267</v>
      </c>
      <c r="E3612" s="105" t="s">
        <v>18</v>
      </c>
      <c r="F3612" s="102" t="s">
        <v>0</v>
      </c>
      <c r="G3612" s="13" t="s">
        <v>0</v>
      </c>
      <c r="H3612" s="2" t="s">
        <v>19</v>
      </c>
      <c r="I3612" s="12">
        <f t="shared" ref="I3612:AA3612" si="5792">SUM(I3613:I3617)</f>
        <v>20000</v>
      </c>
      <c r="J3612" s="12">
        <f t="shared" si="5792"/>
        <v>0</v>
      </c>
      <c r="K3612" s="12">
        <f t="shared" si="5792"/>
        <v>0</v>
      </c>
      <c r="L3612" s="12">
        <f t="shared" si="5792"/>
        <v>0</v>
      </c>
      <c r="M3612" s="12">
        <f t="shared" si="5792"/>
        <v>0</v>
      </c>
      <c r="N3612" s="12">
        <f t="shared" si="5792"/>
        <v>0</v>
      </c>
      <c r="O3612" s="12">
        <f t="shared" si="5792"/>
        <v>20000</v>
      </c>
      <c r="P3612" s="12">
        <f t="shared" si="5792"/>
        <v>0</v>
      </c>
      <c r="Q3612" s="12">
        <f t="shared" si="5792"/>
        <v>0</v>
      </c>
      <c r="R3612" s="12">
        <f t="shared" si="5792"/>
        <v>0</v>
      </c>
      <c r="S3612" s="12">
        <f t="shared" si="5792"/>
        <v>0</v>
      </c>
      <c r="T3612" s="12">
        <f t="shared" si="5792"/>
        <v>0</v>
      </c>
      <c r="U3612" s="12">
        <f t="shared" si="5792"/>
        <v>0</v>
      </c>
      <c r="V3612" s="12">
        <f t="shared" si="5792"/>
        <v>0</v>
      </c>
      <c r="W3612" s="12">
        <f t="shared" si="5792"/>
        <v>0</v>
      </c>
      <c r="X3612" s="12">
        <f t="shared" si="5792"/>
        <v>0</v>
      </c>
      <c r="Y3612" s="12">
        <f t="shared" si="5792"/>
        <v>0</v>
      </c>
      <c r="Z3612" s="12">
        <f t="shared" si="5792"/>
        <v>0</v>
      </c>
      <c r="AA3612" s="12">
        <f t="shared" si="5792"/>
        <v>0</v>
      </c>
      <c r="AB3612" s="12">
        <v>0</v>
      </c>
      <c r="AC3612" s="12">
        <v>20000</v>
      </c>
      <c r="AD3612" s="12">
        <f t="shared" ref="AD3612:AV3612" si="5793">SUM(AD3613:AD3617)</f>
        <v>0</v>
      </c>
      <c r="AE3612" s="12">
        <f t="shared" si="5793"/>
        <v>0</v>
      </c>
      <c r="AF3612" s="12">
        <f t="shared" si="5793"/>
        <v>0</v>
      </c>
      <c r="AG3612" s="12">
        <f t="shared" si="5793"/>
        <v>0</v>
      </c>
      <c r="AH3612" s="12">
        <f t="shared" si="5793"/>
        <v>0</v>
      </c>
      <c r="AI3612" s="12">
        <f t="shared" si="5793"/>
        <v>0</v>
      </c>
      <c r="AJ3612" s="12">
        <f t="shared" si="5793"/>
        <v>0</v>
      </c>
      <c r="AK3612" s="12">
        <f t="shared" si="5793"/>
        <v>0</v>
      </c>
      <c r="AL3612" s="12">
        <f t="shared" si="5793"/>
        <v>0</v>
      </c>
      <c r="AM3612" s="12">
        <f t="shared" si="5793"/>
        <v>0</v>
      </c>
      <c r="AN3612" s="12">
        <f t="shared" si="5793"/>
        <v>0</v>
      </c>
      <c r="AO3612" s="12">
        <f t="shared" si="5793"/>
        <v>0</v>
      </c>
      <c r="AP3612" s="12">
        <f t="shared" si="5793"/>
        <v>0</v>
      </c>
      <c r="AQ3612" s="12">
        <f t="shared" si="5793"/>
        <v>0</v>
      </c>
      <c r="AR3612" s="12">
        <f t="shared" si="5793"/>
        <v>0</v>
      </c>
      <c r="AS3612" s="12">
        <f t="shared" si="5793"/>
        <v>0</v>
      </c>
      <c r="AT3612" s="12">
        <f t="shared" si="5793"/>
        <v>0</v>
      </c>
      <c r="AU3612" s="12">
        <f t="shared" si="5793"/>
        <v>0</v>
      </c>
      <c r="AV3612" s="12">
        <f t="shared" si="5793"/>
        <v>0</v>
      </c>
      <c r="AW3612" s="12">
        <v>0</v>
      </c>
      <c r="AX3612" s="12">
        <v>0</v>
      </c>
      <c r="AY3612" s="12">
        <f t="shared" ref="AY3612:BQ3612" si="5794">SUM(AY3613:AY3617)</f>
        <v>0</v>
      </c>
      <c r="AZ3612" s="12">
        <f t="shared" si="5794"/>
        <v>0</v>
      </c>
      <c r="BA3612" s="12">
        <f t="shared" si="5794"/>
        <v>0</v>
      </c>
      <c r="BB3612" s="12">
        <f t="shared" si="5794"/>
        <v>0</v>
      </c>
      <c r="BC3612" s="12">
        <f t="shared" si="5794"/>
        <v>0</v>
      </c>
      <c r="BD3612" s="12">
        <f t="shared" si="5794"/>
        <v>0</v>
      </c>
      <c r="BE3612" s="12">
        <f t="shared" si="5794"/>
        <v>0</v>
      </c>
      <c r="BF3612" s="12">
        <f t="shared" si="5794"/>
        <v>0</v>
      </c>
      <c r="BG3612" s="12">
        <f t="shared" si="5794"/>
        <v>0</v>
      </c>
      <c r="BH3612" s="12">
        <f t="shared" si="5794"/>
        <v>0</v>
      </c>
      <c r="BI3612" s="12">
        <f t="shared" si="5794"/>
        <v>0</v>
      </c>
      <c r="BJ3612" s="12">
        <f t="shared" si="5794"/>
        <v>0</v>
      </c>
      <c r="BK3612" s="12">
        <f t="shared" si="5794"/>
        <v>0</v>
      </c>
      <c r="BL3612" s="12">
        <f t="shared" si="5794"/>
        <v>0</v>
      </c>
      <c r="BM3612" s="12">
        <f t="shared" si="5794"/>
        <v>0</v>
      </c>
      <c r="BN3612" s="12">
        <f t="shared" si="5794"/>
        <v>0</v>
      </c>
      <c r="BO3612" s="12">
        <f t="shared" si="5794"/>
        <v>0</v>
      </c>
      <c r="BP3612" s="12">
        <f t="shared" si="5794"/>
        <v>0</v>
      </c>
      <c r="BQ3612" s="12">
        <f t="shared" si="5794"/>
        <v>0</v>
      </c>
      <c r="BR3612" s="12">
        <v>0</v>
      </c>
      <c r="BS3612" s="12">
        <v>0</v>
      </c>
      <c r="BT3612" s="12" t="e">
        <f>IF(#REF!=0,"-",#REF!/#REF!*100)</f>
        <v>#REF!</v>
      </c>
    </row>
    <row r="3613" spans="1:72" ht="22.5" x14ac:dyDescent="0.25">
      <c r="A3613" s="4" t="s">
        <v>1154</v>
      </c>
      <c r="B3613" s="4" t="s">
        <v>56</v>
      </c>
      <c r="C3613" s="4" t="s">
        <v>143</v>
      </c>
      <c r="D3613" s="102" t="s">
        <v>1267</v>
      </c>
      <c r="E3613" s="113">
        <v>6112</v>
      </c>
      <c r="F3613" s="102" t="s">
        <v>1269</v>
      </c>
      <c r="G3613" s="98" t="s">
        <v>1663</v>
      </c>
      <c r="H3613" s="13" t="s">
        <v>57</v>
      </c>
      <c r="I3613" s="14">
        <v>0</v>
      </c>
      <c r="J3613" s="14"/>
      <c r="K3613" s="14"/>
      <c r="L3613" s="14"/>
      <c r="M3613" s="14"/>
      <c r="N3613" s="14"/>
      <c r="O3613" s="14">
        <f t="shared" si="5724"/>
        <v>0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>
        <v>0</v>
      </c>
      <c r="AC3613" s="14">
        <v>0</v>
      </c>
      <c r="AD3613" s="14">
        <v>0</v>
      </c>
      <c r="AE3613" s="14"/>
      <c r="AF3613" s="14"/>
      <c r="AG3613" s="14"/>
      <c r="AH3613" s="14"/>
      <c r="AI3613" s="14"/>
      <c r="AJ3613" s="14">
        <f t="shared" si="5725"/>
        <v>0</v>
      </c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>
        <v>0</v>
      </c>
      <c r="AX3613" s="14">
        <v>0</v>
      </c>
      <c r="AY3613" s="14">
        <v>0</v>
      </c>
      <c r="AZ3613" s="14"/>
      <c r="BA3613" s="14"/>
      <c r="BB3613" s="14"/>
      <c r="BC3613" s="14"/>
      <c r="BD3613" s="14"/>
      <c r="BE3613" s="14">
        <f t="shared" si="5726"/>
        <v>0</v>
      </c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>
        <v>0</v>
      </c>
      <c r="BS3613" s="14">
        <v>0</v>
      </c>
      <c r="BT3613" s="14" t="e">
        <f>IF(#REF!=0,"-",#REF!/#REF!*100)</f>
        <v>#REF!</v>
      </c>
    </row>
    <row r="3614" spans="1:72" x14ac:dyDescent="0.25">
      <c r="A3614" s="4" t="s">
        <v>1154</v>
      </c>
      <c r="B3614" s="4" t="s">
        <v>56</v>
      </c>
      <c r="C3614" s="4" t="s">
        <v>143</v>
      </c>
      <c r="D3614" s="102" t="s">
        <v>1267</v>
      </c>
      <c r="E3614" s="113">
        <v>6112</v>
      </c>
      <c r="F3614" s="102" t="s">
        <v>1270</v>
      </c>
      <c r="G3614" s="98" t="s">
        <v>1663</v>
      </c>
      <c r="H3614" s="13" t="s">
        <v>22</v>
      </c>
      <c r="I3614" s="14">
        <v>0</v>
      </c>
      <c r="J3614" s="14"/>
      <c r="K3614" s="14"/>
      <c r="L3614" s="14"/>
      <c r="M3614" s="14"/>
      <c r="N3614" s="14"/>
      <c r="O3614" s="14">
        <f t="shared" si="5724"/>
        <v>0</v>
      </c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>
        <v>0</v>
      </c>
      <c r="AC3614" s="14">
        <v>0</v>
      </c>
      <c r="AD3614" s="14">
        <v>0</v>
      </c>
      <c r="AE3614" s="14"/>
      <c r="AF3614" s="14"/>
      <c r="AG3614" s="14"/>
      <c r="AH3614" s="14"/>
      <c r="AI3614" s="14"/>
      <c r="AJ3614" s="14">
        <f t="shared" si="5725"/>
        <v>0</v>
      </c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>
        <v>0</v>
      </c>
      <c r="AX3614" s="14">
        <v>0</v>
      </c>
      <c r="AY3614" s="14">
        <v>0</v>
      </c>
      <c r="AZ3614" s="14"/>
      <c r="BA3614" s="14"/>
      <c r="BB3614" s="14"/>
      <c r="BC3614" s="14"/>
      <c r="BD3614" s="14"/>
      <c r="BE3614" s="14">
        <f t="shared" si="5726"/>
        <v>0</v>
      </c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Q3614" s="14"/>
      <c r="BR3614" s="14">
        <v>0</v>
      </c>
      <c r="BS3614" s="14">
        <v>0</v>
      </c>
      <c r="BT3614" s="14" t="e">
        <f>IF(#REF!=0,"-",#REF!/#REF!*100)</f>
        <v>#REF!</v>
      </c>
    </row>
    <row r="3615" spans="1:72" x14ac:dyDescent="0.25">
      <c r="A3615" s="4" t="s">
        <v>1154</v>
      </c>
      <c r="B3615" s="4" t="s">
        <v>56</v>
      </c>
      <c r="C3615" s="4" t="s">
        <v>143</v>
      </c>
      <c r="D3615" s="102" t="s">
        <v>1267</v>
      </c>
      <c r="E3615" s="113">
        <v>6112</v>
      </c>
      <c r="F3615" s="102" t="s">
        <v>1271</v>
      </c>
      <c r="G3615" s="98" t="s">
        <v>1663</v>
      </c>
      <c r="H3615" s="13" t="s">
        <v>23</v>
      </c>
      <c r="I3615" s="14">
        <v>0</v>
      </c>
      <c r="J3615" s="14"/>
      <c r="K3615" s="14"/>
      <c r="L3615" s="14"/>
      <c r="M3615" s="14"/>
      <c r="N3615" s="14"/>
      <c r="O3615" s="14">
        <f t="shared" si="5724"/>
        <v>0</v>
      </c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>
        <v>0</v>
      </c>
      <c r="AC3615" s="14">
        <v>0</v>
      </c>
      <c r="AD3615" s="14">
        <v>0</v>
      </c>
      <c r="AE3615" s="14"/>
      <c r="AF3615" s="14"/>
      <c r="AG3615" s="14"/>
      <c r="AH3615" s="14"/>
      <c r="AI3615" s="14"/>
      <c r="AJ3615" s="14">
        <f t="shared" si="5725"/>
        <v>0</v>
      </c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>
        <v>0</v>
      </c>
      <c r="AX3615" s="14">
        <v>0</v>
      </c>
      <c r="AY3615" s="14">
        <v>0</v>
      </c>
      <c r="AZ3615" s="14"/>
      <c r="BA3615" s="14"/>
      <c r="BB3615" s="14"/>
      <c r="BC3615" s="14"/>
      <c r="BD3615" s="14"/>
      <c r="BE3615" s="14">
        <f t="shared" si="5726"/>
        <v>0</v>
      </c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>
        <v>0</v>
      </c>
      <c r="BS3615" s="14">
        <v>0</v>
      </c>
      <c r="BT3615" s="14" t="e">
        <f>IF(#REF!=0,"-",#REF!/#REF!*100)</f>
        <v>#REF!</v>
      </c>
    </row>
    <row r="3616" spans="1:72" x14ac:dyDescent="0.25">
      <c r="A3616" s="4" t="s">
        <v>1154</v>
      </c>
      <c r="B3616" s="4" t="s">
        <v>56</v>
      </c>
      <c r="C3616" s="4" t="s">
        <v>143</v>
      </c>
      <c r="D3616" s="102" t="s">
        <v>1267</v>
      </c>
      <c r="E3616" s="113">
        <v>6112</v>
      </c>
      <c r="F3616" s="102" t="s">
        <v>1272</v>
      </c>
      <c r="G3616" s="98" t="s">
        <v>1663</v>
      </c>
      <c r="H3616" s="13" t="s">
        <v>21</v>
      </c>
      <c r="I3616" s="14">
        <v>0</v>
      </c>
      <c r="J3616" s="14"/>
      <c r="K3616" s="14"/>
      <c r="L3616" s="14"/>
      <c r="M3616" s="14"/>
      <c r="N3616" s="14"/>
      <c r="O3616" s="14">
        <f t="shared" si="5724"/>
        <v>0</v>
      </c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>
        <v>0</v>
      </c>
      <c r="AC3616" s="14">
        <v>0</v>
      </c>
      <c r="AD3616" s="14">
        <v>0</v>
      </c>
      <c r="AE3616" s="14"/>
      <c r="AF3616" s="14"/>
      <c r="AG3616" s="14"/>
      <c r="AH3616" s="14"/>
      <c r="AI3616" s="14"/>
      <c r="AJ3616" s="14">
        <f t="shared" si="5725"/>
        <v>0</v>
      </c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>
        <v>0</v>
      </c>
      <c r="AX3616" s="14">
        <v>0</v>
      </c>
      <c r="AY3616" s="14">
        <v>0</v>
      </c>
      <c r="AZ3616" s="14"/>
      <c r="BA3616" s="14"/>
      <c r="BB3616" s="14"/>
      <c r="BC3616" s="14"/>
      <c r="BD3616" s="14"/>
      <c r="BE3616" s="14">
        <f t="shared" si="5726"/>
        <v>0</v>
      </c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>
        <v>0</v>
      </c>
      <c r="BS3616" s="14">
        <v>0</v>
      </c>
      <c r="BT3616" s="14" t="e">
        <f>IF(#REF!=0,"-",#REF!/#REF!*100)</f>
        <v>#REF!</v>
      </c>
    </row>
    <row r="3617" spans="1:72" x14ac:dyDescent="0.25">
      <c r="A3617" s="4" t="s">
        <v>1154</v>
      </c>
      <c r="B3617" s="4" t="s">
        <v>56</v>
      </c>
      <c r="C3617" s="4" t="s">
        <v>143</v>
      </c>
      <c r="D3617" s="102" t="s">
        <v>1267</v>
      </c>
      <c r="E3617" s="113">
        <v>6112</v>
      </c>
      <c r="F3617" s="102" t="s">
        <v>1273</v>
      </c>
      <c r="G3617" s="98" t="s">
        <v>1663</v>
      </c>
      <c r="H3617" s="13" t="s">
        <v>24</v>
      </c>
      <c r="I3617" s="14">
        <v>20000</v>
      </c>
      <c r="J3617" s="14"/>
      <c r="K3617" s="14"/>
      <c r="L3617" s="14"/>
      <c r="M3617" s="14"/>
      <c r="N3617" s="14"/>
      <c r="O3617" s="14">
        <f t="shared" si="5724"/>
        <v>20000</v>
      </c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>
        <v>0</v>
      </c>
      <c r="AC3617" s="14">
        <v>20000</v>
      </c>
      <c r="AD3617" s="14">
        <v>0</v>
      </c>
      <c r="AE3617" s="14"/>
      <c r="AF3617" s="14"/>
      <c r="AG3617" s="14"/>
      <c r="AH3617" s="14"/>
      <c r="AI3617" s="14"/>
      <c r="AJ3617" s="14">
        <f t="shared" si="5725"/>
        <v>0</v>
      </c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>
        <v>0</v>
      </c>
      <c r="AX3617" s="14">
        <v>0</v>
      </c>
      <c r="AY3617" s="14">
        <v>0</v>
      </c>
      <c r="AZ3617" s="14"/>
      <c r="BA3617" s="14"/>
      <c r="BB3617" s="14"/>
      <c r="BC3617" s="14"/>
      <c r="BD3617" s="14"/>
      <c r="BE3617" s="14">
        <f t="shared" si="5726"/>
        <v>0</v>
      </c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>
        <v>0</v>
      </c>
      <c r="BS3617" s="14">
        <v>0</v>
      </c>
      <c r="BT3617" s="14" t="e">
        <f>IF(#REF!=0,"-",#REF!/#REF!*100)</f>
        <v>#REF!</v>
      </c>
    </row>
    <row r="3618" spans="1:72" ht="22.5" x14ac:dyDescent="0.25">
      <c r="A3618" s="4" t="s">
        <v>1154</v>
      </c>
      <c r="B3618" s="4" t="s">
        <v>56</v>
      </c>
      <c r="C3618" s="4" t="s">
        <v>143</v>
      </c>
      <c r="D3618" s="102" t="s">
        <v>1267</v>
      </c>
      <c r="E3618" s="101" t="s">
        <v>25</v>
      </c>
      <c r="F3618" s="101" t="s">
        <v>0</v>
      </c>
      <c r="G3618" s="2" t="s">
        <v>0</v>
      </c>
      <c r="H3618" s="2" t="s">
        <v>26</v>
      </c>
      <c r="I3618" s="12">
        <f t="shared" ref="I3618:AA3618" si="5795">SUM(I3619)</f>
        <v>10000</v>
      </c>
      <c r="J3618" s="12">
        <f t="shared" si="5795"/>
        <v>15000</v>
      </c>
      <c r="K3618" s="12">
        <f t="shared" si="5795"/>
        <v>0</v>
      </c>
      <c r="L3618" s="12">
        <f t="shared" si="5795"/>
        <v>0</v>
      </c>
      <c r="M3618" s="12">
        <f t="shared" si="5795"/>
        <v>0</v>
      </c>
      <c r="N3618" s="12">
        <f t="shared" si="5795"/>
        <v>0</v>
      </c>
      <c r="O3618" s="12">
        <f t="shared" si="5795"/>
        <v>25000</v>
      </c>
      <c r="P3618" s="12">
        <f t="shared" si="5795"/>
        <v>1663</v>
      </c>
      <c r="Q3618" s="12">
        <f t="shared" si="5795"/>
        <v>0</v>
      </c>
      <c r="R3618" s="12">
        <f t="shared" si="5795"/>
        <v>19000</v>
      </c>
      <c r="S3618" s="12">
        <f t="shared" si="5795"/>
        <v>0</v>
      </c>
      <c r="T3618" s="12">
        <f t="shared" si="5795"/>
        <v>0</v>
      </c>
      <c r="U3618" s="12">
        <f t="shared" si="5795"/>
        <v>0</v>
      </c>
      <c r="V3618" s="12">
        <f t="shared" si="5795"/>
        <v>0</v>
      </c>
      <c r="W3618" s="12">
        <f t="shared" si="5795"/>
        <v>0</v>
      </c>
      <c r="X3618" s="12">
        <f t="shared" si="5795"/>
        <v>0</v>
      </c>
      <c r="Y3618" s="12">
        <f t="shared" si="5795"/>
        <v>0</v>
      </c>
      <c r="Z3618" s="12">
        <f t="shared" si="5795"/>
        <v>0</v>
      </c>
      <c r="AA3618" s="12">
        <f t="shared" si="5795"/>
        <v>0</v>
      </c>
      <c r="AB3618" s="12">
        <v>20663</v>
      </c>
      <c r="AC3618" s="12">
        <v>4337</v>
      </c>
      <c r="AD3618" s="12">
        <f t="shared" ref="AD3618:AV3618" si="5796">SUM(AD3619)</f>
        <v>0</v>
      </c>
      <c r="AE3618" s="12">
        <f t="shared" si="5796"/>
        <v>0</v>
      </c>
      <c r="AF3618" s="12">
        <f t="shared" si="5796"/>
        <v>0</v>
      </c>
      <c r="AG3618" s="12">
        <f t="shared" si="5796"/>
        <v>0</v>
      </c>
      <c r="AH3618" s="12">
        <f t="shared" si="5796"/>
        <v>0</v>
      </c>
      <c r="AI3618" s="12">
        <f t="shared" si="5796"/>
        <v>0</v>
      </c>
      <c r="AJ3618" s="12">
        <f t="shared" si="5796"/>
        <v>0</v>
      </c>
      <c r="AK3618" s="12">
        <f t="shared" si="5796"/>
        <v>0</v>
      </c>
      <c r="AL3618" s="12">
        <f t="shared" si="5796"/>
        <v>0</v>
      </c>
      <c r="AM3618" s="12">
        <f t="shared" si="5796"/>
        <v>0</v>
      </c>
      <c r="AN3618" s="12">
        <f t="shared" si="5796"/>
        <v>0</v>
      </c>
      <c r="AO3618" s="12">
        <f t="shared" si="5796"/>
        <v>0</v>
      </c>
      <c r="AP3618" s="12">
        <f t="shared" si="5796"/>
        <v>0</v>
      </c>
      <c r="AQ3618" s="12">
        <f t="shared" si="5796"/>
        <v>0</v>
      </c>
      <c r="AR3618" s="12">
        <f t="shared" si="5796"/>
        <v>0</v>
      </c>
      <c r="AS3618" s="12">
        <f t="shared" si="5796"/>
        <v>0</v>
      </c>
      <c r="AT3618" s="12">
        <f t="shared" si="5796"/>
        <v>0</v>
      </c>
      <c r="AU3618" s="12">
        <f t="shared" si="5796"/>
        <v>0</v>
      </c>
      <c r="AV3618" s="12">
        <f t="shared" si="5796"/>
        <v>0</v>
      </c>
      <c r="AW3618" s="12">
        <v>0</v>
      </c>
      <c r="AX3618" s="12">
        <v>0</v>
      </c>
      <c r="AY3618" s="12">
        <f t="shared" ref="AY3618:BQ3618" si="5797">SUM(AY3619)</f>
        <v>550</v>
      </c>
      <c r="AZ3618" s="12">
        <f t="shared" si="5797"/>
        <v>1259</v>
      </c>
      <c r="BA3618" s="12">
        <f t="shared" si="5797"/>
        <v>0</v>
      </c>
      <c r="BB3618" s="12">
        <f t="shared" si="5797"/>
        <v>0</v>
      </c>
      <c r="BC3618" s="12">
        <f t="shared" si="5797"/>
        <v>0</v>
      </c>
      <c r="BD3618" s="12">
        <f t="shared" si="5797"/>
        <v>0</v>
      </c>
      <c r="BE3618" s="12">
        <f t="shared" si="5797"/>
        <v>1809</v>
      </c>
      <c r="BF3618" s="12">
        <f t="shared" si="5797"/>
        <v>0</v>
      </c>
      <c r="BG3618" s="12">
        <f t="shared" si="5797"/>
        <v>0</v>
      </c>
      <c r="BH3618" s="12">
        <f t="shared" si="5797"/>
        <v>1259</v>
      </c>
      <c r="BI3618" s="12">
        <f t="shared" si="5797"/>
        <v>0</v>
      </c>
      <c r="BJ3618" s="12">
        <f t="shared" si="5797"/>
        <v>0</v>
      </c>
      <c r="BK3618" s="12">
        <f t="shared" si="5797"/>
        <v>0</v>
      </c>
      <c r="BL3618" s="12">
        <f t="shared" si="5797"/>
        <v>0</v>
      </c>
      <c r="BM3618" s="12">
        <f t="shared" si="5797"/>
        <v>0</v>
      </c>
      <c r="BN3618" s="12">
        <f t="shared" si="5797"/>
        <v>0</v>
      </c>
      <c r="BO3618" s="12">
        <f t="shared" si="5797"/>
        <v>0</v>
      </c>
      <c r="BP3618" s="12">
        <f t="shared" si="5797"/>
        <v>0</v>
      </c>
      <c r="BQ3618" s="12">
        <f t="shared" si="5797"/>
        <v>0</v>
      </c>
      <c r="BR3618" s="12">
        <v>1259</v>
      </c>
      <c r="BS3618" s="12">
        <v>550</v>
      </c>
      <c r="BT3618" s="12" t="e">
        <f>IF(#REF!=0,"-",#REF!/#REF!*100)</f>
        <v>#REF!</v>
      </c>
    </row>
    <row r="3619" spans="1:72" x14ac:dyDescent="0.25">
      <c r="A3619" s="4" t="s">
        <v>1154</v>
      </c>
      <c r="B3619" s="4" t="s">
        <v>56</v>
      </c>
      <c r="C3619" s="4" t="s">
        <v>143</v>
      </c>
      <c r="D3619" s="102" t="s">
        <v>1267</v>
      </c>
      <c r="E3619" s="113">
        <v>6121</v>
      </c>
      <c r="F3619" s="102"/>
      <c r="G3619" s="98" t="s">
        <v>1663</v>
      </c>
      <c r="H3619" s="13" t="s">
        <v>27</v>
      </c>
      <c r="I3619" s="14">
        <v>10000</v>
      </c>
      <c r="J3619" s="14">
        <v>15000</v>
      </c>
      <c r="K3619" s="14"/>
      <c r="L3619" s="14"/>
      <c r="M3619" s="14"/>
      <c r="N3619" s="14"/>
      <c r="O3619" s="14">
        <f t="shared" si="5724"/>
        <v>25000</v>
      </c>
      <c r="P3619" s="14">
        <v>1663</v>
      </c>
      <c r="Q3619" s="14"/>
      <c r="R3619" s="14">
        <f>15000+4000</f>
        <v>19000</v>
      </c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>
        <v>20663</v>
      </c>
      <c r="AC3619" s="14">
        <v>4337</v>
      </c>
      <c r="AD3619" s="14">
        <v>0</v>
      </c>
      <c r="AE3619" s="14"/>
      <c r="AF3619" s="14"/>
      <c r="AG3619" s="14"/>
      <c r="AH3619" s="14"/>
      <c r="AI3619" s="14"/>
      <c r="AJ3619" s="14">
        <f t="shared" si="5725"/>
        <v>0</v>
      </c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>
        <v>0</v>
      </c>
      <c r="AX3619" s="14">
        <v>0</v>
      </c>
      <c r="AY3619" s="14">
        <v>550</v>
      </c>
      <c r="AZ3619" s="14">
        <v>1259</v>
      </c>
      <c r="BA3619" s="14"/>
      <c r="BB3619" s="14"/>
      <c r="BC3619" s="14"/>
      <c r="BD3619" s="14"/>
      <c r="BE3619" s="14">
        <f t="shared" si="5726"/>
        <v>1809</v>
      </c>
      <c r="BF3619" s="14"/>
      <c r="BG3619" s="14"/>
      <c r="BH3619" s="14">
        <v>1259</v>
      </c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>
        <v>1259</v>
      </c>
      <c r="BS3619" s="14">
        <v>550</v>
      </c>
      <c r="BT3619" s="14" t="e">
        <f>IF(#REF!=0,"-",#REF!/#REF!*100)</f>
        <v>#REF!</v>
      </c>
    </row>
    <row r="3620" spans="1:72" ht="22.5" x14ac:dyDescent="0.25">
      <c r="A3620" s="4" t="s">
        <v>1154</v>
      </c>
      <c r="B3620" s="4" t="s">
        <v>56</v>
      </c>
      <c r="C3620" s="4" t="s">
        <v>143</v>
      </c>
      <c r="D3620" s="102" t="s">
        <v>1267</v>
      </c>
      <c r="E3620" s="101" t="s">
        <v>29</v>
      </c>
      <c r="F3620" s="101"/>
      <c r="G3620" s="2" t="s">
        <v>0</v>
      </c>
      <c r="H3620" s="2" t="s">
        <v>30</v>
      </c>
      <c r="I3620" s="12">
        <f t="shared" ref="I3620:AA3620" si="5798">SUM(I3621:I3629)</f>
        <v>102000</v>
      </c>
      <c r="J3620" s="12">
        <f t="shared" si="5798"/>
        <v>275409</v>
      </c>
      <c r="K3620" s="12">
        <f t="shared" si="5798"/>
        <v>0</v>
      </c>
      <c r="L3620" s="12">
        <f t="shared" si="5798"/>
        <v>0</v>
      </c>
      <c r="M3620" s="12">
        <f t="shared" si="5798"/>
        <v>0</v>
      </c>
      <c r="N3620" s="12">
        <f t="shared" si="5798"/>
        <v>0</v>
      </c>
      <c r="O3620" s="12">
        <f t="shared" si="5798"/>
        <v>377409</v>
      </c>
      <c r="P3620" s="12">
        <f t="shared" si="5798"/>
        <v>1850</v>
      </c>
      <c r="Q3620" s="12">
        <f t="shared" si="5798"/>
        <v>7000</v>
      </c>
      <c r="R3620" s="12">
        <f t="shared" si="5798"/>
        <v>276409</v>
      </c>
      <c r="S3620" s="12">
        <f t="shared" si="5798"/>
        <v>0</v>
      </c>
      <c r="T3620" s="12">
        <f t="shared" si="5798"/>
        <v>0</v>
      </c>
      <c r="U3620" s="12">
        <f t="shared" si="5798"/>
        <v>0</v>
      </c>
      <c r="V3620" s="12">
        <f t="shared" si="5798"/>
        <v>0</v>
      </c>
      <c r="W3620" s="12">
        <f t="shared" si="5798"/>
        <v>0</v>
      </c>
      <c r="X3620" s="12">
        <f t="shared" si="5798"/>
        <v>0</v>
      </c>
      <c r="Y3620" s="12">
        <f t="shared" si="5798"/>
        <v>0</v>
      </c>
      <c r="Z3620" s="12">
        <f t="shared" si="5798"/>
        <v>0</v>
      </c>
      <c r="AA3620" s="12">
        <f t="shared" si="5798"/>
        <v>0</v>
      </c>
      <c r="AB3620" s="12">
        <v>285259</v>
      </c>
      <c r="AC3620" s="12">
        <v>92150</v>
      </c>
      <c r="AD3620" s="12">
        <f t="shared" ref="AD3620:AV3620" si="5799">SUM(AD3621:AD3629)</f>
        <v>0</v>
      </c>
      <c r="AE3620" s="12">
        <f t="shared" si="5799"/>
        <v>5259</v>
      </c>
      <c r="AF3620" s="12">
        <f t="shared" si="5799"/>
        <v>0</v>
      </c>
      <c r="AG3620" s="12">
        <f t="shared" si="5799"/>
        <v>0</v>
      </c>
      <c r="AH3620" s="12">
        <f t="shared" si="5799"/>
        <v>0</v>
      </c>
      <c r="AI3620" s="12">
        <f t="shared" si="5799"/>
        <v>0</v>
      </c>
      <c r="AJ3620" s="12">
        <f t="shared" si="5799"/>
        <v>5259</v>
      </c>
      <c r="AK3620" s="12">
        <f t="shared" si="5799"/>
        <v>0</v>
      </c>
      <c r="AL3620" s="12">
        <f t="shared" si="5799"/>
        <v>0</v>
      </c>
      <c r="AM3620" s="12">
        <f t="shared" si="5799"/>
        <v>5259</v>
      </c>
      <c r="AN3620" s="12">
        <f t="shared" si="5799"/>
        <v>0</v>
      </c>
      <c r="AO3620" s="12">
        <f t="shared" si="5799"/>
        <v>0</v>
      </c>
      <c r="AP3620" s="12">
        <f t="shared" si="5799"/>
        <v>0</v>
      </c>
      <c r="AQ3620" s="12">
        <f t="shared" si="5799"/>
        <v>0</v>
      </c>
      <c r="AR3620" s="12">
        <f t="shared" si="5799"/>
        <v>0</v>
      </c>
      <c r="AS3620" s="12">
        <f t="shared" si="5799"/>
        <v>0</v>
      </c>
      <c r="AT3620" s="12">
        <f t="shared" si="5799"/>
        <v>0</v>
      </c>
      <c r="AU3620" s="12">
        <f t="shared" si="5799"/>
        <v>0</v>
      </c>
      <c r="AV3620" s="12">
        <f t="shared" si="5799"/>
        <v>0</v>
      </c>
      <c r="AW3620" s="12">
        <v>5259</v>
      </c>
      <c r="AX3620" s="12">
        <v>0</v>
      </c>
      <c r="AY3620" s="12">
        <f>SUM(AY3621:AY3629)</f>
        <v>71500</v>
      </c>
      <c r="AZ3620" s="12">
        <f t="shared" ref="AZ3620:BQ3620" si="5800">SUM(AZ3621:AZ3629)</f>
        <v>269805</v>
      </c>
      <c r="BA3620" s="12">
        <f t="shared" si="5800"/>
        <v>0</v>
      </c>
      <c r="BB3620" s="12">
        <f t="shared" si="5800"/>
        <v>0</v>
      </c>
      <c r="BC3620" s="12">
        <f t="shared" si="5800"/>
        <v>0</v>
      </c>
      <c r="BD3620" s="12">
        <f t="shared" si="5800"/>
        <v>0</v>
      </c>
      <c r="BE3620" s="12">
        <f t="shared" si="5800"/>
        <v>341305</v>
      </c>
      <c r="BF3620" s="12">
        <f t="shared" si="5800"/>
        <v>0</v>
      </c>
      <c r="BG3620" s="12">
        <f t="shared" si="5800"/>
        <v>0</v>
      </c>
      <c r="BH3620" s="12">
        <f t="shared" si="5800"/>
        <v>269805</v>
      </c>
      <c r="BI3620" s="12">
        <f t="shared" si="5800"/>
        <v>0</v>
      </c>
      <c r="BJ3620" s="12">
        <f t="shared" si="5800"/>
        <v>0</v>
      </c>
      <c r="BK3620" s="12">
        <f t="shared" si="5800"/>
        <v>0</v>
      </c>
      <c r="BL3620" s="12">
        <f t="shared" si="5800"/>
        <v>0</v>
      </c>
      <c r="BM3620" s="12">
        <f t="shared" si="5800"/>
        <v>0</v>
      </c>
      <c r="BN3620" s="12">
        <f t="shared" si="5800"/>
        <v>0</v>
      </c>
      <c r="BO3620" s="12">
        <f t="shared" si="5800"/>
        <v>0</v>
      </c>
      <c r="BP3620" s="12">
        <f t="shared" si="5800"/>
        <v>0</v>
      </c>
      <c r="BQ3620" s="12">
        <f t="shared" si="5800"/>
        <v>0</v>
      </c>
      <c r="BR3620" s="12">
        <v>269805</v>
      </c>
      <c r="BS3620" s="12">
        <v>71500</v>
      </c>
      <c r="BT3620" s="12" t="e">
        <f>IF(#REF!=0,"-",#REF!/#REF!*100)</f>
        <v>#REF!</v>
      </c>
    </row>
    <row r="3621" spans="1:72" x14ac:dyDescent="0.25">
      <c r="A3621" s="4" t="s">
        <v>1154</v>
      </c>
      <c r="B3621" s="4" t="s">
        <v>56</v>
      </c>
      <c r="C3621" s="4" t="s">
        <v>143</v>
      </c>
      <c r="D3621" s="102" t="s">
        <v>1267</v>
      </c>
      <c r="E3621" s="113">
        <v>6131</v>
      </c>
      <c r="F3621" s="102"/>
      <c r="G3621" s="98" t="s">
        <v>1663</v>
      </c>
      <c r="H3621" s="13" t="s">
        <v>32</v>
      </c>
      <c r="I3621" s="14">
        <v>7000</v>
      </c>
      <c r="J3621" s="14">
        <v>20000</v>
      </c>
      <c r="K3621" s="14"/>
      <c r="L3621" s="14"/>
      <c r="M3621" s="14"/>
      <c r="N3621" s="14"/>
      <c r="O3621" s="14">
        <f t="shared" si="5724"/>
        <v>27000</v>
      </c>
      <c r="P3621" s="14"/>
      <c r="Q3621" s="14"/>
      <c r="R3621" s="14">
        <v>20000</v>
      </c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>
        <v>20000</v>
      </c>
      <c r="AC3621" s="14">
        <v>7000</v>
      </c>
      <c r="AD3621" s="14">
        <v>0</v>
      </c>
      <c r="AE3621" s="14"/>
      <c r="AF3621" s="14"/>
      <c r="AG3621" s="14"/>
      <c r="AH3621" s="14"/>
      <c r="AI3621" s="14"/>
      <c r="AJ3621" s="14">
        <f t="shared" si="5725"/>
        <v>0</v>
      </c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>
        <v>0</v>
      </c>
      <c r="AX3621" s="14">
        <v>0</v>
      </c>
      <c r="AY3621" s="14">
        <v>17500</v>
      </c>
      <c r="AZ3621" s="14">
        <f>37327+33167</f>
        <v>70494</v>
      </c>
      <c r="BA3621" s="14"/>
      <c r="BB3621" s="14"/>
      <c r="BC3621" s="14"/>
      <c r="BD3621" s="14"/>
      <c r="BE3621" s="14">
        <f t="shared" si="5726"/>
        <v>87994</v>
      </c>
      <c r="BF3621" s="14"/>
      <c r="BG3621" s="14"/>
      <c r="BH3621" s="14">
        <f>37327+33167</f>
        <v>70494</v>
      </c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>
        <v>70494</v>
      </c>
      <c r="BS3621" s="14">
        <v>17500</v>
      </c>
      <c r="BT3621" s="14" t="e">
        <f>IF(#REF!=0,"-",#REF!/#REF!*100)</f>
        <v>#REF!</v>
      </c>
    </row>
    <row r="3622" spans="1:72" x14ac:dyDescent="0.25">
      <c r="A3622" s="4" t="s">
        <v>1154</v>
      </c>
      <c r="B3622" s="4" t="s">
        <v>56</v>
      </c>
      <c r="C3622" s="4" t="s">
        <v>143</v>
      </c>
      <c r="D3622" s="102" t="s">
        <v>1267</v>
      </c>
      <c r="E3622" s="113">
        <v>6132</v>
      </c>
      <c r="F3622" s="102"/>
      <c r="G3622" s="98" t="s">
        <v>1663</v>
      </c>
      <c r="H3622" s="13" t="s">
        <v>72</v>
      </c>
      <c r="I3622" s="14">
        <v>0</v>
      </c>
      <c r="J3622" s="14">
        <v>25179</v>
      </c>
      <c r="K3622" s="14"/>
      <c r="L3622" s="14"/>
      <c r="M3622" s="14"/>
      <c r="N3622" s="14"/>
      <c r="O3622" s="14">
        <f t="shared" si="5724"/>
        <v>25179</v>
      </c>
      <c r="P3622" s="14"/>
      <c r="Q3622" s="14"/>
      <c r="R3622" s="14">
        <v>25179</v>
      </c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>
        <v>25179</v>
      </c>
      <c r="AC3622" s="14">
        <v>0</v>
      </c>
      <c r="AD3622" s="14">
        <v>0</v>
      </c>
      <c r="AE3622" s="14"/>
      <c r="AF3622" s="14"/>
      <c r="AG3622" s="14"/>
      <c r="AH3622" s="14"/>
      <c r="AI3622" s="14"/>
      <c r="AJ3622" s="14">
        <f t="shared" si="5725"/>
        <v>0</v>
      </c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>
        <v>0</v>
      </c>
      <c r="AX3622" s="14">
        <v>0</v>
      </c>
      <c r="AY3622" s="14">
        <v>0</v>
      </c>
      <c r="AZ3622" s="14"/>
      <c r="BA3622" s="14"/>
      <c r="BB3622" s="14"/>
      <c r="BC3622" s="14"/>
      <c r="BD3622" s="14"/>
      <c r="BE3622" s="14">
        <f t="shared" si="5726"/>
        <v>0</v>
      </c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Q3622" s="14"/>
      <c r="BR3622" s="14">
        <v>0</v>
      </c>
      <c r="BS3622" s="14">
        <v>0</v>
      </c>
      <c r="BT3622" s="14" t="e">
        <f>IF(#REF!=0,"-",#REF!/#REF!*100)</f>
        <v>#REF!</v>
      </c>
    </row>
    <row r="3623" spans="1:72" x14ac:dyDescent="0.25">
      <c r="A3623" s="4" t="s">
        <v>1154</v>
      </c>
      <c r="B3623" s="4" t="s">
        <v>56</v>
      </c>
      <c r="C3623" s="4" t="s">
        <v>143</v>
      </c>
      <c r="D3623" s="102" t="s">
        <v>1267</v>
      </c>
      <c r="E3623" s="113">
        <v>6133</v>
      </c>
      <c r="F3623" s="102"/>
      <c r="G3623" s="98" t="s">
        <v>1663</v>
      </c>
      <c r="H3623" s="13" t="s">
        <v>75</v>
      </c>
      <c r="I3623" s="14">
        <v>1000</v>
      </c>
      <c r="J3623" s="14">
        <v>15000</v>
      </c>
      <c r="K3623" s="14"/>
      <c r="L3623" s="14"/>
      <c r="M3623" s="14"/>
      <c r="N3623" s="14"/>
      <c r="O3623" s="14">
        <f t="shared" si="5724"/>
        <v>16000</v>
      </c>
      <c r="P3623" s="14"/>
      <c r="Q3623" s="14"/>
      <c r="R3623" s="14">
        <v>15000</v>
      </c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>
        <v>15000</v>
      </c>
      <c r="AC3623" s="14">
        <v>1000</v>
      </c>
      <c r="AD3623" s="14">
        <v>0</v>
      </c>
      <c r="AE3623" s="14"/>
      <c r="AF3623" s="14"/>
      <c r="AG3623" s="14"/>
      <c r="AH3623" s="14"/>
      <c r="AI3623" s="14"/>
      <c r="AJ3623" s="14">
        <f t="shared" si="5725"/>
        <v>0</v>
      </c>
      <c r="AK3623" s="14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>
        <v>0</v>
      </c>
      <c r="AX3623" s="14">
        <v>0</v>
      </c>
      <c r="AY3623" s="14">
        <v>0</v>
      </c>
      <c r="AZ3623" s="14"/>
      <c r="BA3623" s="14"/>
      <c r="BB3623" s="14"/>
      <c r="BC3623" s="14"/>
      <c r="BD3623" s="14"/>
      <c r="BE3623" s="14">
        <f t="shared" si="5726"/>
        <v>0</v>
      </c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>
        <v>0</v>
      </c>
      <c r="BS3623" s="14">
        <v>0</v>
      </c>
      <c r="BT3623" s="14" t="e">
        <f>IF(#REF!=0,"-",#REF!/#REF!*100)</f>
        <v>#REF!</v>
      </c>
    </row>
    <row r="3624" spans="1:72" x14ac:dyDescent="0.25">
      <c r="A3624" s="4" t="s">
        <v>1154</v>
      </c>
      <c r="B3624" s="4" t="s">
        <v>56</v>
      </c>
      <c r="C3624" s="4" t="s">
        <v>143</v>
      </c>
      <c r="D3624" s="102" t="s">
        <v>1267</v>
      </c>
      <c r="E3624" s="113">
        <v>6134</v>
      </c>
      <c r="F3624" s="102"/>
      <c r="G3624" s="98" t="s">
        <v>1663</v>
      </c>
      <c r="H3624" s="13" t="s">
        <v>78</v>
      </c>
      <c r="I3624" s="14">
        <v>6000</v>
      </c>
      <c r="J3624" s="14">
        <v>57630</v>
      </c>
      <c r="K3624" s="14"/>
      <c r="L3624" s="14"/>
      <c r="M3624" s="14"/>
      <c r="N3624" s="14"/>
      <c r="O3624" s="14">
        <f t="shared" si="5724"/>
        <v>63630</v>
      </c>
      <c r="P3624" s="14"/>
      <c r="Q3624" s="14"/>
      <c r="R3624" s="14">
        <v>57630</v>
      </c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>
        <v>57630</v>
      </c>
      <c r="AC3624" s="14">
        <v>6000</v>
      </c>
      <c r="AD3624" s="14">
        <v>0</v>
      </c>
      <c r="AE3624" s="14">
        <v>760</v>
      </c>
      <c r="AF3624" s="14"/>
      <c r="AG3624" s="14"/>
      <c r="AH3624" s="14"/>
      <c r="AI3624" s="14"/>
      <c r="AJ3624" s="14">
        <f t="shared" si="5725"/>
        <v>760</v>
      </c>
      <c r="AK3624" s="14"/>
      <c r="AL3624" s="14"/>
      <c r="AM3624" s="14">
        <v>760</v>
      </c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>
        <v>760</v>
      </c>
      <c r="AX3624" s="14">
        <v>0</v>
      </c>
      <c r="AY3624" s="14">
        <v>0</v>
      </c>
      <c r="AZ3624" s="14">
        <v>42320</v>
      </c>
      <c r="BA3624" s="14"/>
      <c r="BB3624" s="14"/>
      <c r="BC3624" s="14"/>
      <c r="BD3624" s="14"/>
      <c r="BE3624" s="14">
        <f t="shared" si="5726"/>
        <v>42320</v>
      </c>
      <c r="BF3624" s="14"/>
      <c r="BG3624" s="14"/>
      <c r="BH3624" s="14">
        <v>42320</v>
      </c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>
        <v>42320</v>
      </c>
      <c r="BS3624" s="14">
        <v>0</v>
      </c>
      <c r="BT3624" s="14" t="e">
        <f>IF(#REF!=0,"-",#REF!/#REF!*100)</f>
        <v>#REF!</v>
      </c>
    </row>
    <row r="3625" spans="1:72" x14ac:dyDescent="0.25">
      <c r="A3625" s="4" t="s">
        <v>1154</v>
      </c>
      <c r="B3625" s="4" t="s">
        <v>56</v>
      </c>
      <c r="C3625" s="4" t="s">
        <v>143</v>
      </c>
      <c r="D3625" s="102" t="s">
        <v>1267</v>
      </c>
      <c r="E3625" s="113">
        <v>6135</v>
      </c>
      <c r="F3625" s="102"/>
      <c r="G3625" s="98" t="s">
        <v>1663</v>
      </c>
      <c r="H3625" s="13" t="s">
        <v>81</v>
      </c>
      <c r="I3625" s="14">
        <v>1000</v>
      </c>
      <c r="J3625" s="14">
        <v>10000</v>
      </c>
      <c r="K3625" s="14"/>
      <c r="L3625" s="14"/>
      <c r="M3625" s="14"/>
      <c r="N3625" s="14"/>
      <c r="O3625" s="14">
        <f t="shared" si="5724"/>
        <v>11000</v>
      </c>
      <c r="P3625" s="14"/>
      <c r="Q3625" s="14"/>
      <c r="R3625" s="14">
        <v>10000</v>
      </c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>
        <v>10000</v>
      </c>
      <c r="AC3625" s="14">
        <v>1000</v>
      </c>
      <c r="AD3625" s="14">
        <v>0</v>
      </c>
      <c r="AE3625" s="14"/>
      <c r="AF3625" s="14"/>
      <c r="AG3625" s="14"/>
      <c r="AH3625" s="14"/>
      <c r="AI3625" s="14"/>
      <c r="AJ3625" s="14">
        <f t="shared" si="5725"/>
        <v>0</v>
      </c>
      <c r="AK3625" s="14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>
        <v>0</v>
      </c>
      <c r="AX3625" s="14">
        <v>0</v>
      </c>
      <c r="AY3625" s="14">
        <v>0</v>
      </c>
      <c r="AZ3625" s="14"/>
      <c r="BA3625" s="14"/>
      <c r="BB3625" s="14"/>
      <c r="BC3625" s="14"/>
      <c r="BD3625" s="14"/>
      <c r="BE3625" s="14">
        <f t="shared" si="5726"/>
        <v>0</v>
      </c>
      <c r="BF3625" s="14"/>
      <c r="BG3625" s="14"/>
      <c r="BH3625" s="14"/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>
        <v>0</v>
      </c>
      <c r="BS3625" s="14">
        <v>0</v>
      </c>
      <c r="BT3625" s="14" t="e">
        <f>IF(#REF!=0,"-",#REF!/#REF!*100)</f>
        <v>#REF!</v>
      </c>
    </row>
    <row r="3626" spans="1:72" ht="22.5" x14ac:dyDescent="0.25">
      <c r="A3626" s="4" t="s">
        <v>1154</v>
      </c>
      <c r="B3626" s="4" t="s">
        <v>56</v>
      </c>
      <c r="C3626" s="4" t="s">
        <v>143</v>
      </c>
      <c r="D3626" s="102" t="s">
        <v>1267</v>
      </c>
      <c r="E3626" s="113">
        <v>6136</v>
      </c>
      <c r="F3626" s="102"/>
      <c r="G3626" s="98" t="s">
        <v>1663</v>
      </c>
      <c r="H3626" s="13" t="s">
        <v>84</v>
      </c>
      <c r="I3626" s="14">
        <v>1000</v>
      </c>
      <c r="J3626" s="14"/>
      <c r="K3626" s="14"/>
      <c r="L3626" s="14"/>
      <c r="M3626" s="14"/>
      <c r="N3626" s="14"/>
      <c r="O3626" s="14">
        <f t="shared" si="5724"/>
        <v>1000</v>
      </c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>
        <v>0</v>
      </c>
      <c r="AC3626" s="14">
        <v>1000</v>
      </c>
      <c r="AD3626" s="14">
        <v>0</v>
      </c>
      <c r="AE3626" s="14"/>
      <c r="AF3626" s="14"/>
      <c r="AG3626" s="14"/>
      <c r="AH3626" s="14"/>
      <c r="AI3626" s="14"/>
      <c r="AJ3626" s="14">
        <f t="shared" si="5725"/>
        <v>0</v>
      </c>
      <c r="AK3626" s="14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>
        <v>0</v>
      </c>
      <c r="AX3626" s="14">
        <v>0</v>
      </c>
      <c r="AY3626" s="14">
        <v>0</v>
      </c>
      <c r="AZ3626" s="14"/>
      <c r="BA3626" s="14"/>
      <c r="BB3626" s="14"/>
      <c r="BC3626" s="14"/>
      <c r="BD3626" s="14"/>
      <c r="BE3626" s="14">
        <f t="shared" si="5726"/>
        <v>0</v>
      </c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>
        <v>0</v>
      </c>
      <c r="BS3626" s="14">
        <v>0</v>
      </c>
      <c r="BT3626" s="14" t="e">
        <f>IF(#REF!=0,"-",#REF!/#REF!*100)</f>
        <v>#REF!</v>
      </c>
    </row>
    <row r="3627" spans="1:72" x14ac:dyDescent="0.25">
      <c r="A3627" s="4" t="s">
        <v>1154</v>
      </c>
      <c r="B3627" s="4" t="s">
        <v>56</v>
      </c>
      <c r="C3627" s="4" t="s">
        <v>143</v>
      </c>
      <c r="D3627" s="102" t="s">
        <v>1267</v>
      </c>
      <c r="E3627" s="113">
        <v>6137</v>
      </c>
      <c r="F3627" s="102"/>
      <c r="G3627" s="98" t="s">
        <v>1663</v>
      </c>
      <c r="H3627" s="13" t="s">
        <v>87</v>
      </c>
      <c r="I3627" s="14">
        <v>5000</v>
      </c>
      <c r="J3627" s="14">
        <v>32300</v>
      </c>
      <c r="K3627" s="14"/>
      <c r="L3627" s="14"/>
      <c r="M3627" s="14"/>
      <c r="N3627" s="14"/>
      <c r="O3627" s="14">
        <f t="shared" si="5724"/>
        <v>37300</v>
      </c>
      <c r="P3627" s="14"/>
      <c r="Q3627" s="14"/>
      <c r="R3627" s="14">
        <v>32300</v>
      </c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>
        <v>32300</v>
      </c>
      <c r="AC3627" s="14">
        <v>5000</v>
      </c>
      <c r="AD3627" s="14">
        <v>0</v>
      </c>
      <c r="AE3627" s="14">
        <v>3999</v>
      </c>
      <c r="AF3627" s="14"/>
      <c r="AG3627" s="14"/>
      <c r="AH3627" s="14"/>
      <c r="AI3627" s="14"/>
      <c r="AJ3627" s="14">
        <f t="shared" si="5725"/>
        <v>3999</v>
      </c>
      <c r="AK3627" s="14"/>
      <c r="AL3627" s="14"/>
      <c r="AM3627" s="14">
        <v>3999</v>
      </c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>
        <v>3999</v>
      </c>
      <c r="AX3627" s="14">
        <v>0</v>
      </c>
      <c r="AY3627" s="14">
        <v>0</v>
      </c>
      <c r="AZ3627" s="14"/>
      <c r="BA3627" s="14"/>
      <c r="BB3627" s="14"/>
      <c r="BC3627" s="14"/>
      <c r="BD3627" s="14"/>
      <c r="BE3627" s="14">
        <f t="shared" si="5726"/>
        <v>0</v>
      </c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>
        <v>0</v>
      </c>
      <c r="BS3627" s="14">
        <v>0</v>
      </c>
      <c r="BT3627" s="14" t="e">
        <f>IF(#REF!=0,"-",#REF!/#REF!*100)</f>
        <v>#REF!</v>
      </c>
    </row>
    <row r="3628" spans="1:72" ht="22.5" x14ac:dyDescent="0.25">
      <c r="A3628" s="4" t="s">
        <v>1154</v>
      </c>
      <c r="B3628" s="4" t="s">
        <v>56</v>
      </c>
      <c r="C3628" s="4" t="s">
        <v>143</v>
      </c>
      <c r="D3628" s="102" t="s">
        <v>1267</v>
      </c>
      <c r="E3628" s="113">
        <v>6138</v>
      </c>
      <c r="F3628" s="102"/>
      <c r="G3628" s="98" t="s">
        <v>1663</v>
      </c>
      <c r="H3628" s="13" t="s">
        <v>90</v>
      </c>
      <c r="I3628" s="14">
        <v>5000</v>
      </c>
      <c r="J3628" s="14">
        <v>9400</v>
      </c>
      <c r="K3628" s="14"/>
      <c r="L3628" s="14"/>
      <c r="M3628" s="14"/>
      <c r="N3628" s="14"/>
      <c r="O3628" s="14">
        <f t="shared" si="5724"/>
        <v>14400</v>
      </c>
      <c r="P3628" s="14"/>
      <c r="Q3628" s="14"/>
      <c r="R3628" s="14">
        <v>9400</v>
      </c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>
        <v>9400</v>
      </c>
      <c r="AC3628" s="14">
        <v>5000</v>
      </c>
      <c r="AD3628" s="14">
        <v>0</v>
      </c>
      <c r="AE3628" s="14"/>
      <c r="AF3628" s="14"/>
      <c r="AG3628" s="14"/>
      <c r="AH3628" s="14"/>
      <c r="AI3628" s="14"/>
      <c r="AJ3628" s="14">
        <f t="shared" si="5725"/>
        <v>0</v>
      </c>
      <c r="AK3628" s="14"/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4"/>
      <c r="AW3628" s="14">
        <v>0</v>
      </c>
      <c r="AX3628" s="14">
        <v>0</v>
      </c>
      <c r="AY3628" s="14">
        <v>1000</v>
      </c>
      <c r="AZ3628" s="14"/>
      <c r="BA3628" s="14"/>
      <c r="BB3628" s="14"/>
      <c r="BC3628" s="14"/>
      <c r="BD3628" s="14"/>
      <c r="BE3628" s="14">
        <f t="shared" si="5726"/>
        <v>1000</v>
      </c>
      <c r="BF3628" s="14"/>
      <c r="BG3628" s="14"/>
      <c r="BH3628" s="14"/>
      <c r="BI3628" s="14"/>
      <c r="BJ3628" s="14"/>
      <c r="BK3628" s="14"/>
      <c r="BL3628" s="14"/>
      <c r="BM3628" s="14"/>
      <c r="BN3628" s="14"/>
      <c r="BO3628" s="14"/>
      <c r="BP3628" s="14"/>
      <c r="BQ3628" s="14"/>
      <c r="BR3628" s="14">
        <v>0</v>
      </c>
      <c r="BS3628" s="14">
        <v>1000</v>
      </c>
      <c r="BT3628" s="14" t="e">
        <f>IF(#REF!=0,"-",#REF!/#REF!*100)</f>
        <v>#REF!</v>
      </c>
    </row>
    <row r="3629" spans="1:72" x14ac:dyDescent="0.25">
      <c r="A3629" s="1" t="s">
        <v>1154</v>
      </c>
      <c r="B3629" s="1" t="s">
        <v>56</v>
      </c>
      <c r="C3629" s="1" t="s">
        <v>143</v>
      </c>
      <c r="D3629" s="105" t="s">
        <v>1267</v>
      </c>
      <c r="E3629" s="105" t="s">
        <v>34</v>
      </c>
      <c r="F3629" s="102" t="s">
        <v>0</v>
      </c>
      <c r="G3629" s="13" t="s">
        <v>0</v>
      </c>
      <c r="H3629" s="2" t="s">
        <v>35</v>
      </c>
      <c r="I3629" s="12">
        <f>SUM(I3630:I3632)</f>
        <v>76000</v>
      </c>
      <c r="J3629" s="12">
        <f t="shared" ref="J3629:AA3629" si="5801">SUM(J3630:J3632)</f>
        <v>105900</v>
      </c>
      <c r="K3629" s="12">
        <f t="shared" si="5801"/>
        <v>0</v>
      </c>
      <c r="L3629" s="12">
        <f t="shared" si="5801"/>
        <v>0</v>
      </c>
      <c r="M3629" s="12">
        <f t="shared" si="5801"/>
        <v>0</v>
      </c>
      <c r="N3629" s="12">
        <f t="shared" si="5801"/>
        <v>0</v>
      </c>
      <c r="O3629" s="12">
        <f t="shared" si="5801"/>
        <v>181900</v>
      </c>
      <c r="P3629" s="12">
        <f t="shared" si="5801"/>
        <v>1850</v>
      </c>
      <c r="Q3629" s="12">
        <f t="shared" si="5801"/>
        <v>7000</v>
      </c>
      <c r="R3629" s="12">
        <f t="shared" si="5801"/>
        <v>106900</v>
      </c>
      <c r="S3629" s="12">
        <f t="shared" si="5801"/>
        <v>0</v>
      </c>
      <c r="T3629" s="12">
        <f t="shared" si="5801"/>
        <v>0</v>
      </c>
      <c r="U3629" s="12">
        <f t="shared" si="5801"/>
        <v>0</v>
      </c>
      <c r="V3629" s="12">
        <f t="shared" si="5801"/>
        <v>0</v>
      </c>
      <c r="W3629" s="12">
        <f t="shared" si="5801"/>
        <v>0</v>
      </c>
      <c r="X3629" s="12">
        <f t="shared" si="5801"/>
        <v>0</v>
      </c>
      <c r="Y3629" s="12">
        <f t="shared" si="5801"/>
        <v>0</v>
      </c>
      <c r="Z3629" s="12">
        <f t="shared" si="5801"/>
        <v>0</v>
      </c>
      <c r="AA3629" s="12">
        <f t="shared" si="5801"/>
        <v>0</v>
      </c>
      <c r="AB3629" s="12">
        <v>115750</v>
      </c>
      <c r="AC3629" s="12">
        <v>66150</v>
      </c>
      <c r="AD3629" s="12">
        <f t="shared" ref="AD3629:AV3629" si="5802">SUM(AD3630:AD3632)</f>
        <v>0</v>
      </c>
      <c r="AE3629" s="12">
        <f t="shared" si="5802"/>
        <v>500</v>
      </c>
      <c r="AF3629" s="12">
        <f t="shared" si="5802"/>
        <v>0</v>
      </c>
      <c r="AG3629" s="12">
        <f t="shared" si="5802"/>
        <v>0</v>
      </c>
      <c r="AH3629" s="12">
        <f t="shared" si="5802"/>
        <v>0</v>
      </c>
      <c r="AI3629" s="12">
        <f t="shared" si="5802"/>
        <v>0</v>
      </c>
      <c r="AJ3629" s="12">
        <f t="shared" si="5802"/>
        <v>500</v>
      </c>
      <c r="AK3629" s="12">
        <f t="shared" si="5802"/>
        <v>0</v>
      </c>
      <c r="AL3629" s="12">
        <f t="shared" si="5802"/>
        <v>0</v>
      </c>
      <c r="AM3629" s="12">
        <f t="shared" si="5802"/>
        <v>500</v>
      </c>
      <c r="AN3629" s="12">
        <f t="shared" si="5802"/>
        <v>0</v>
      </c>
      <c r="AO3629" s="12">
        <f t="shared" si="5802"/>
        <v>0</v>
      </c>
      <c r="AP3629" s="12">
        <f t="shared" si="5802"/>
        <v>0</v>
      </c>
      <c r="AQ3629" s="12">
        <f t="shared" si="5802"/>
        <v>0</v>
      </c>
      <c r="AR3629" s="12">
        <f t="shared" si="5802"/>
        <v>0</v>
      </c>
      <c r="AS3629" s="12">
        <f t="shared" si="5802"/>
        <v>0</v>
      </c>
      <c r="AT3629" s="12">
        <f t="shared" si="5802"/>
        <v>0</v>
      </c>
      <c r="AU3629" s="12">
        <f t="shared" si="5802"/>
        <v>0</v>
      </c>
      <c r="AV3629" s="12">
        <f t="shared" si="5802"/>
        <v>0</v>
      </c>
      <c r="AW3629" s="12">
        <v>500</v>
      </c>
      <c r="AX3629" s="12">
        <v>0</v>
      </c>
      <c r="AY3629" s="12">
        <f t="shared" ref="AY3629:BQ3629" si="5803">SUM(AY3630:AY3632)</f>
        <v>53000</v>
      </c>
      <c r="AZ3629" s="12">
        <f t="shared" si="5803"/>
        <v>156991</v>
      </c>
      <c r="BA3629" s="12">
        <f t="shared" si="5803"/>
        <v>0</v>
      </c>
      <c r="BB3629" s="12">
        <f t="shared" si="5803"/>
        <v>0</v>
      </c>
      <c r="BC3629" s="12">
        <f t="shared" si="5803"/>
        <v>0</v>
      </c>
      <c r="BD3629" s="12">
        <f t="shared" si="5803"/>
        <v>0</v>
      </c>
      <c r="BE3629" s="12">
        <f t="shared" si="5803"/>
        <v>209991</v>
      </c>
      <c r="BF3629" s="12">
        <f t="shared" si="5803"/>
        <v>0</v>
      </c>
      <c r="BG3629" s="12">
        <f t="shared" si="5803"/>
        <v>0</v>
      </c>
      <c r="BH3629" s="12">
        <f t="shared" si="5803"/>
        <v>156991</v>
      </c>
      <c r="BI3629" s="12">
        <f t="shared" si="5803"/>
        <v>0</v>
      </c>
      <c r="BJ3629" s="12">
        <f t="shared" si="5803"/>
        <v>0</v>
      </c>
      <c r="BK3629" s="12">
        <f t="shared" si="5803"/>
        <v>0</v>
      </c>
      <c r="BL3629" s="12">
        <f t="shared" si="5803"/>
        <v>0</v>
      </c>
      <c r="BM3629" s="12">
        <f t="shared" si="5803"/>
        <v>0</v>
      </c>
      <c r="BN3629" s="12">
        <f t="shared" si="5803"/>
        <v>0</v>
      </c>
      <c r="BO3629" s="12">
        <f t="shared" si="5803"/>
        <v>0</v>
      </c>
      <c r="BP3629" s="12">
        <f t="shared" si="5803"/>
        <v>0</v>
      </c>
      <c r="BQ3629" s="12">
        <f t="shared" si="5803"/>
        <v>0</v>
      </c>
      <c r="BR3629" s="12">
        <v>156991</v>
      </c>
      <c r="BS3629" s="12">
        <v>53000</v>
      </c>
      <c r="BT3629" s="12" t="e">
        <f>IF(#REF!=0,"-",#REF!/#REF!*100)</f>
        <v>#REF!</v>
      </c>
    </row>
    <row r="3630" spans="1:72" x14ac:dyDescent="0.25">
      <c r="A3630" s="4" t="s">
        <v>1154</v>
      </c>
      <c r="B3630" s="4" t="s">
        <v>56</v>
      </c>
      <c r="C3630" s="4" t="s">
        <v>143</v>
      </c>
      <c r="D3630" s="102" t="s">
        <v>1267</v>
      </c>
      <c r="E3630" s="113">
        <v>6139</v>
      </c>
      <c r="F3630" s="102"/>
      <c r="G3630" s="98" t="s">
        <v>1663</v>
      </c>
      <c r="H3630" s="13" t="s">
        <v>35</v>
      </c>
      <c r="I3630" s="14">
        <v>75000</v>
      </c>
      <c r="J3630" s="14">
        <v>104900</v>
      </c>
      <c r="K3630" s="14"/>
      <c r="L3630" s="14"/>
      <c r="M3630" s="14"/>
      <c r="N3630" s="14"/>
      <c r="O3630" s="14">
        <f t="shared" ref="O3630:O3690" si="5804">I3630+J3630+K3630+L3630+M3630+N3630</f>
        <v>179900</v>
      </c>
      <c r="P3630" s="14">
        <f>900+900</f>
        <v>1800</v>
      </c>
      <c r="Q3630" s="14">
        <v>7000</v>
      </c>
      <c r="R3630" s="14">
        <v>104900</v>
      </c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>
        <v>113700</v>
      </c>
      <c r="AC3630" s="14">
        <v>66200</v>
      </c>
      <c r="AD3630" s="14">
        <v>0</v>
      </c>
      <c r="AE3630" s="14">
        <v>500</v>
      </c>
      <c r="AF3630" s="14"/>
      <c r="AG3630" s="14"/>
      <c r="AH3630" s="14"/>
      <c r="AI3630" s="14"/>
      <c r="AJ3630" s="14">
        <f t="shared" ref="AJ3630:AJ3690" si="5805">AD3630+AE3630+AF3630+AG3630+AH3630+AI3630</f>
        <v>500</v>
      </c>
      <c r="AK3630" s="14"/>
      <c r="AL3630" s="14"/>
      <c r="AM3630" s="14">
        <v>500</v>
      </c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>
        <v>500</v>
      </c>
      <c r="AX3630" s="14">
        <v>0</v>
      </c>
      <c r="AY3630" s="14">
        <v>52800</v>
      </c>
      <c r="AZ3630" s="14">
        <f>45000+68054+43900</f>
        <v>156954</v>
      </c>
      <c r="BA3630" s="14"/>
      <c r="BB3630" s="14"/>
      <c r="BC3630" s="14"/>
      <c r="BD3630" s="14"/>
      <c r="BE3630" s="14">
        <f t="shared" ref="BE3630:BE3690" si="5806">AY3630+AZ3630+BA3630+BB3630+BC3630+BD3630</f>
        <v>209754</v>
      </c>
      <c r="BF3630" s="14"/>
      <c r="BG3630" s="14"/>
      <c r="BH3630" s="14">
        <f>45000+68054+43900</f>
        <v>156954</v>
      </c>
      <c r="BI3630" s="14"/>
      <c r="BJ3630" s="14"/>
      <c r="BK3630" s="14"/>
      <c r="BL3630" s="14"/>
      <c r="BM3630" s="14"/>
      <c r="BN3630" s="14"/>
      <c r="BO3630" s="14"/>
      <c r="BP3630" s="14"/>
      <c r="BQ3630" s="14"/>
      <c r="BR3630" s="14">
        <v>156954</v>
      </c>
      <c r="BS3630" s="14">
        <v>52800</v>
      </c>
      <c r="BT3630" s="14" t="e">
        <f>IF(#REF!=0,"-",#REF!/#REF!*100)</f>
        <v>#REF!</v>
      </c>
    </row>
    <row r="3631" spans="1:72" ht="22.5" x14ac:dyDescent="0.25">
      <c r="A3631" s="4" t="s">
        <v>1154</v>
      </c>
      <c r="B3631" s="4" t="s">
        <v>56</v>
      </c>
      <c r="C3631" s="4" t="s">
        <v>143</v>
      </c>
      <c r="D3631" s="102" t="s">
        <v>1267</v>
      </c>
      <c r="E3631" s="113">
        <v>6139</v>
      </c>
      <c r="F3631" s="102" t="s">
        <v>1274</v>
      </c>
      <c r="G3631" s="98" t="s">
        <v>1663</v>
      </c>
      <c r="H3631" s="13" t="s">
        <v>37</v>
      </c>
      <c r="I3631" s="14">
        <v>1000</v>
      </c>
      <c r="J3631" s="14">
        <v>1000</v>
      </c>
      <c r="K3631" s="14"/>
      <c r="L3631" s="14"/>
      <c r="M3631" s="14"/>
      <c r="N3631" s="14"/>
      <c r="O3631" s="14">
        <f t="shared" si="5804"/>
        <v>2000</v>
      </c>
      <c r="P3631" s="14">
        <v>50</v>
      </c>
      <c r="Q3631" s="14"/>
      <c r="R3631" s="14">
        <f>1000+500+500</f>
        <v>2000</v>
      </c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>
        <v>2050</v>
      </c>
      <c r="AC3631" s="14">
        <v>-50</v>
      </c>
      <c r="AD3631" s="14">
        <v>0</v>
      </c>
      <c r="AE3631" s="14"/>
      <c r="AF3631" s="14"/>
      <c r="AG3631" s="14"/>
      <c r="AH3631" s="14"/>
      <c r="AI3631" s="14"/>
      <c r="AJ3631" s="14">
        <f t="shared" si="5805"/>
        <v>0</v>
      </c>
      <c r="AK3631" s="14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>
        <v>0</v>
      </c>
      <c r="AX3631" s="14">
        <v>0</v>
      </c>
      <c r="AY3631" s="14">
        <v>200</v>
      </c>
      <c r="AZ3631" s="14">
        <v>37</v>
      </c>
      <c r="BA3631" s="14"/>
      <c r="BB3631" s="14"/>
      <c r="BC3631" s="14"/>
      <c r="BD3631" s="14"/>
      <c r="BE3631" s="14">
        <f t="shared" si="5806"/>
        <v>237</v>
      </c>
      <c r="BF3631" s="14"/>
      <c r="BG3631" s="14"/>
      <c r="BH3631" s="14">
        <v>37</v>
      </c>
      <c r="BI3631" s="14"/>
      <c r="BJ3631" s="14"/>
      <c r="BK3631" s="14"/>
      <c r="BL3631" s="14"/>
      <c r="BM3631" s="14"/>
      <c r="BN3631" s="14"/>
      <c r="BO3631" s="14"/>
      <c r="BP3631" s="14"/>
      <c r="BQ3631" s="14"/>
      <c r="BR3631" s="14">
        <v>37</v>
      </c>
      <c r="BS3631" s="14">
        <v>200</v>
      </c>
      <c r="BT3631" s="14" t="e">
        <f>IF(#REF!=0,"-",#REF!/#REF!*100)</f>
        <v>#REF!</v>
      </c>
    </row>
    <row r="3632" spans="1:72" ht="33.75" x14ac:dyDescent="0.25">
      <c r="A3632" s="4" t="s">
        <v>1154</v>
      </c>
      <c r="B3632" s="4" t="s">
        <v>56</v>
      </c>
      <c r="C3632" s="4" t="s">
        <v>143</v>
      </c>
      <c r="D3632" s="102" t="s">
        <v>1267</v>
      </c>
      <c r="E3632" s="113">
        <v>6139</v>
      </c>
      <c r="F3632" s="102" t="s">
        <v>1275</v>
      </c>
      <c r="G3632" s="98" t="s">
        <v>1663</v>
      </c>
      <c r="H3632" s="13" t="s">
        <v>38</v>
      </c>
      <c r="I3632" s="14">
        <v>0</v>
      </c>
      <c r="J3632" s="14"/>
      <c r="K3632" s="14"/>
      <c r="L3632" s="14"/>
      <c r="M3632" s="14"/>
      <c r="N3632" s="14"/>
      <c r="O3632" s="14">
        <f t="shared" si="5804"/>
        <v>0</v>
      </c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>
        <v>0</v>
      </c>
      <c r="AC3632" s="14">
        <v>0</v>
      </c>
      <c r="AD3632" s="14">
        <v>0</v>
      </c>
      <c r="AE3632" s="14"/>
      <c r="AF3632" s="14"/>
      <c r="AG3632" s="14"/>
      <c r="AH3632" s="14"/>
      <c r="AI3632" s="14"/>
      <c r="AJ3632" s="14">
        <f t="shared" si="5805"/>
        <v>0</v>
      </c>
      <c r="AK3632" s="14"/>
      <c r="AL3632" s="14"/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>
        <v>0</v>
      </c>
      <c r="AX3632" s="14">
        <v>0</v>
      </c>
      <c r="AY3632" s="14">
        <v>0</v>
      </c>
      <c r="AZ3632" s="14"/>
      <c r="BA3632" s="14"/>
      <c r="BB3632" s="14"/>
      <c r="BC3632" s="14"/>
      <c r="BD3632" s="14"/>
      <c r="BE3632" s="14">
        <f t="shared" si="5806"/>
        <v>0</v>
      </c>
      <c r="BF3632" s="14"/>
      <c r="BG3632" s="14"/>
      <c r="BH3632" s="14"/>
      <c r="BI3632" s="14"/>
      <c r="BJ3632" s="14"/>
      <c r="BK3632" s="14"/>
      <c r="BL3632" s="14"/>
      <c r="BM3632" s="14"/>
      <c r="BN3632" s="14"/>
      <c r="BO3632" s="14"/>
      <c r="BP3632" s="14"/>
      <c r="BQ3632" s="14"/>
      <c r="BR3632" s="14">
        <v>0</v>
      </c>
      <c r="BS3632" s="14">
        <v>0</v>
      </c>
      <c r="BT3632" s="14" t="e">
        <f>IF(#REF!=0,"-",#REF!/#REF!*100)</f>
        <v>#REF!</v>
      </c>
    </row>
    <row r="3633" spans="1:72" ht="33.75" x14ac:dyDescent="0.25">
      <c r="A3633" s="1" t="s">
        <v>0</v>
      </c>
      <c r="B3633" s="1" t="s">
        <v>0</v>
      </c>
      <c r="C3633" s="1" t="s">
        <v>0</v>
      </c>
      <c r="D3633" s="101" t="s">
        <v>0</v>
      </c>
      <c r="E3633" s="101" t="s">
        <v>0</v>
      </c>
      <c r="F3633" s="101" t="s">
        <v>0</v>
      </c>
      <c r="G3633" s="2" t="s">
        <v>0</v>
      </c>
      <c r="H3633" s="10" t="s">
        <v>39</v>
      </c>
      <c r="I3633" s="11">
        <f t="shared" ref="I3633:AA3633" si="5807">SUM(I3634)</f>
        <v>10000</v>
      </c>
      <c r="J3633" s="11">
        <f t="shared" si="5807"/>
        <v>120000</v>
      </c>
      <c r="K3633" s="11">
        <f t="shared" si="5807"/>
        <v>0</v>
      </c>
      <c r="L3633" s="11">
        <f t="shared" si="5807"/>
        <v>0</v>
      </c>
      <c r="M3633" s="11">
        <f t="shared" si="5807"/>
        <v>0</v>
      </c>
      <c r="N3633" s="11">
        <f t="shared" si="5807"/>
        <v>0</v>
      </c>
      <c r="O3633" s="11">
        <f t="shared" si="5807"/>
        <v>130000</v>
      </c>
      <c r="P3633" s="11">
        <f t="shared" si="5807"/>
        <v>0</v>
      </c>
      <c r="Q3633" s="11">
        <f t="shared" si="5807"/>
        <v>0</v>
      </c>
      <c r="R3633" s="11">
        <f t="shared" si="5807"/>
        <v>120000</v>
      </c>
      <c r="S3633" s="11">
        <f t="shared" si="5807"/>
        <v>0</v>
      </c>
      <c r="T3633" s="11">
        <f t="shared" si="5807"/>
        <v>0</v>
      </c>
      <c r="U3633" s="11">
        <f t="shared" si="5807"/>
        <v>0</v>
      </c>
      <c r="V3633" s="11">
        <f t="shared" si="5807"/>
        <v>0</v>
      </c>
      <c r="W3633" s="11">
        <f t="shared" si="5807"/>
        <v>0</v>
      </c>
      <c r="X3633" s="11">
        <f t="shared" si="5807"/>
        <v>0</v>
      </c>
      <c r="Y3633" s="11">
        <f t="shared" si="5807"/>
        <v>0</v>
      </c>
      <c r="Z3633" s="11">
        <f t="shared" si="5807"/>
        <v>0</v>
      </c>
      <c r="AA3633" s="11">
        <f t="shared" si="5807"/>
        <v>0</v>
      </c>
      <c r="AB3633" s="11">
        <v>120000</v>
      </c>
      <c r="AC3633" s="11">
        <v>10000</v>
      </c>
      <c r="AD3633" s="11">
        <f t="shared" ref="AD3633:AV3633" si="5808">SUM(AD3634)</f>
        <v>15000</v>
      </c>
      <c r="AE3633" s="11">
        <f t="shared" si="5808"/>
        <v>8219</v>
      </c>
      <c r="AF3633" s="11">
        <f t="shared" si="5808"/>
        <v>0</v>
      </c>
      <c r="AG3633" s="11">
        <f t="shared" si="5808"/>
        <v>0</v>
      </c>
      <c r="AH3633" s="11">
        <f t="shared" si="5808"/>
        <v>0</v>
      </c>
      <c r="AI3633" s="11">
        <f t="shared" si="5808"/>
        <v>0</v>
      </c>
      <c r="AJ3633" s="11">
        <f t="shared" si="5808"/>
        <v>23219</v>
      </c>
      <c r="AK3633" s="11">
        <f t="shared" si="5808"/>
        <v>0</v>
      </c>
      <c r="AL3633" s="11">
        <f t="shared" si="5808"/>
        <v>0</v>
      </c>
      <c r="AM3633" s="11">
        <f t="shared" si="5808"/>
        <v>8219</v>
      </c>
      <c r="AN3633" s="11">
        <f t="shared" si="5808"/>
        <v>0</v>
      </c>
      <c r="AO3633" s="11">
        <f t="shared" si="5808"/>
        <v>0</v>
      </c>
      <c r="AP3633" s="11">
        <f t="shared" si="5808"/>
        <v>0</v>
      </c>
      <c r="AQ3633" s="11">
        <f t="shared" si="5808"/>
        <v>0</v>
      </c>
      <c r="AR3633" s="11">
        <f t="shared" si="5808"/>
        <v>0</v>
      </c>
      <c r="AS3633" s="11">
        <f t="shared" si="5808"/>
        <v>0</v>
      </c>
      <c r="AT3633" s="11">
        <f t="shared" si="5808"/>
        <v>0</v>
      </c>
      <c r="AU3633" s="11">
        <f t="shared" si="5808"/>
        <v>0</v>
      </c>
      <c r="AV3633" s="11">
        <f t="shared" si="5808"/>
        <v>0</v>
      </c>
      <c r="AW3633" s="11">
        <v>8219</v>
      </c>
      <c r="AX3633" s="11">
        <v>15000</v>
      </c>
      <c r="AY3633" s="11">
        <f t="shared" ref="AY3633:BQ3633" si="5809">SUM(AY3634)</f>
        <v>1000</v>
      </c>
      <c r="AZ3633" s="11">
        <f t="shared" si="5809"/>
        <v>37217</v>
      </c>
      <c r="BA3633" s="11">
        <f t="shared" si="5809"/>
        <v>0</v>
      </c>
      <c r="BB3633" s="11">
        <f t="shared" si="5809"/>
        <v>0</v>
      </c>
      <c r="BC3633" s="11">
        <f t="shared" si="5809"/>
        <v>0</v>
      </c>
      <c r="BD3633" s="11">
        <f t="shared" si="5809"/>
        <v>0</v>
      </c>
      <c r="BE3633" s="11">
        <f t="shared" si="5809"/>
        <v>38217</v>
      </c>
      <c r="BF3633" s="11">
        <f t="shared" si="5809"/>
        <v>0</v>
      </c>
      <c r="BG3633" s="11">
        <f t="shared" si="5809"/>
        <v>0</v>
      </c>
      <c r="BH3633" s="11">
        <f t="shared" si="5809"/>
        <v>37217</v>
      </c>
      <c r="BI3633" s="11">
        <f t="shared" si="5809"/>
        <v>0</v>
      </c>
      <c r="BJ3633" s="11">
        <f t="shared" si="5809"/>
        <v>0</v>
      </c>
      <c r="BK3633" s="11">
        <f t="shared" si="5809"/>
        <v>0</v>
      </c>
      <c r="BL3633" s="11">
        <f t="shared" si="5809"/>
        <v>0</v>
      </c>
      <c r="BM3633" s="11">
        <f t="shared" si="5809"/>
        <v>0</v>
      </c>
      <c r="BN3633" s="11">
        <f t="shared" si="5809"/>
        <v>0</v>
      </c>
      <c r="BO3633" s="11">
        <f t="shared" si="5809"/>
        <v>0</v>
      </c>
      <c r="BP3633" s="11">
        <f t="shared" si="5809"/>
        <v>0</v>
      </c>
      <c r="BQ3633" s="11">
        <f t="shared" si="5809"/>
        <v>0</v>
      </c>
      <c r="BR3633" s="11">
        <v>37217</v>
      </c>
      <c r="BS3633" s="11">
        <v>1000</v>
      </c>
      <c r="BT3633" s="11" t="e">
        <f>IF(#REF!=0,"-",#REF!/#REF!*100)</f>
        <v>#REF!</v>
      </c>
    </row>
    <row r="3634" spans="1:72" ht="22.5" x14ac:dyDescent="0.25">
      <c r="A3634" s="4" t="s">
        <v>1154</v>
      </c>
      <c r="B3634" s="4" t="s">
        <v>56</v>
      </c>
      <c r="C3634" s="4" t="s">
        <v>143</v>
      </c>
      <c r="D3634" s="102" t="s">
        <v>1267</v>
      </c>
      <c r="E3634" s="101" t="s">
        <v>40</v>
      </c>
      <c r="F3634" s="101" t="s">
        <v>0</v>
      </c>
      <c r="G3634" s="2" t="s">
        <v>0</v>
      </c>
      <c r="H3634" s="2" t="s">
        <v>41</v>
      </c>
      <c r="I3634" s="12">
        <f t="shared" ref="I3634:AA3634" si="5810">SUM(I3635:I3637)</f>
        <v>10000</v>
      </c>
      <c r="J3634" s="12">
        <f t="shared" si="5810"/>
        <v>120000</v>
      </c>
      <c r="K3634" s="12">
        <f t="shared" si="5810"/>
        <v>0</v>
      </c>
      <c r="L3634" s="12">
        <f t="shared" si="5810"/>
        <v>0</v>
      </c>
      <c r="M3634" s="12">
        <f t="shared" si="5810"/>
        <v>0</v>
      </c>
      <c r="N3634" s="12">
        <f t="shared" si="5810"/>
        <v>0</v>
      </c>
      <c r="O3634" s="12">
        <f t="shared" ref="O3634" si="5811">SUM(O3635:O3637)</f>
        <v>130000</v>
      </c>
      <c r="P3634" s="12">
        <f t="shared" si="5810"/>
        <v>0</v>
      </c>
      <c r="Q3634" s="12">
        <f t="shared" si="5810"/>
        <v>0</v>
      </c>
      <c r="R3634" s="12">
        <f t="shared" si="5810"/>
        <v>120000</v>
      </c>
      <c r="S3634" s="12">
        <f t="shared" si="5810"/>
        <v>0</v>
      </c>
      <c r="T3634" s="12">
        <f t="shared" si="5810"/>
        <v>0</v>
      </c>
      <c r="U3634" s="12">
        <f t="shared" si="5810"/>
        <v>0</v>
      </c>
      <c r="V3634" s="12">
        <f t="shared" si="5810"/>
        <v>0</v>
      </c>
      <c r="W3634" s="12">
        <f t="shared" si="5810"/>
        <v>0</v>
      </c>
      <c r="X3634" s="12">
        <f t="shared" si="5810"/>
        <v>0</v>
      </c>
      <c r="Y3634" s="12">
        <f t="shared" si="5810"/>
        <v>0</v>
      </c>
      <c r="Z3634" s="12">
        <f t="shared" si="5810"/>
        <v>0</v>
      </c>
      <c r="AA3634" s="12">
        <f t="shared" si="5810"/>
        <v>0</v>
      </c>
      <c r="AB3634" s="12">
        <v>120000</v>
      </c>
      <c r="AC3634" s="12">
        <v>10000</v>
      </c>
      <c r="AD3634" s="12">
        <f t="shared" ref="AD3634:AV3634" si="5812">SUM(AD3635:AD3637)</f>
        <v>15000</v>
      </c>
      <c r="AE3634" s="12">
        <f t="shared" si="5812"/>
        <v>8219</v>
      </c>
      <c r="AF3634" s="12">
        <f t="shared" si="5812"/>
        <v>0</v>
      </c>
      <c r="AG3634" s="12">
        <f t="shared" si="5812"/>
        <v>0</v>
      </c>
      <c r="AH3634" s="12">
        <f t="shared" si="5812"/>
        <v>0</v>
      </c>
      <c r="AI3634" s="12">
        <f t="shared" si="5812"/>
        <v>0</v>
      </c>
      <c r="AJ3634" s="12">
        <f t="shared" ref="AJ3634" si="5813">SUM(AJ3635:AJ3637)</f>
        <v>23219</v>
      </c>
      <c r="AK3634" s="12">
        <f t="shared" si="5812"/>
        <v>0</v>
      </c>
      <c r="AL3634" s="12">
        <f t="shared" si="5812"/>
        <v>0</v>
      </c>
      <c r="AM3634" s="12">
        <f t="shared" si="5812"/>
        <v>8219</v>
      </c>
      <c r="AN3634" s="12">
        <f t="shared" si="5812"/>
        <v>0</v>
      </c>
      <c r="AO3634" s="12">
        <f t="shared" si="5812"/>
        <v>0</v>
      </c>
      <c r="AP3634" s="12">
        <f t="shared" si="5812"/>
        <v>0</v>
      </c>
      <c r="AQ3634" s="12">
        <f t="shared" si="5812"/>
        <v>0</v>
      </c>
      <c r="AR3634" s="12">
        <f t="shared" si="5812"/>
        <v>0</v>
      </c>
      <c r="AS3634" s="12">
        <f t="shared" si="5812"/>
        <v>0</v>
      </c>
      <c r="AT3634" s="12">
        <f t="shared" si="5812"/>
        <v>0</v>
      </c>
      <c r="AU3634" s="12">
        <f t="shared" si="5812"/>
        <v>0</v>
      </c>
      <c r="AV3634" s="12">
        <f t="shared" si="5812"/>
        <v>0</v>
      </c>
      <c r="AW3634" s="12">
        <v>8219</v>
      </c>
      <c r="AX3634" s="12">
        <v>15000</v>
      </c>
      <c r="AY3634" s="12">
        <f t="shared" ref="AY3634:BQ3634" si="5814">SUM(AY3635:AY3637)</f>
        <v>1000</v>
      </c>
      <c r="AZ3634" s="12">
        <f t="shared" si="5814"/>
        <v>37217</v>
      </c>
      <c r="BA3634" s="12">
        <f t="shared" si="5814"/>
        <v>0</v>
      </c>
      <c r="BB3634" s="12">
        <f t="shared" si="5814"/>
        <v>0</v>
      </c>
      <c r="BC3634" s="12">
        <f t="shared" si="5814"/>
        <v>0</v>
      </c>
      <c r="BD3634" s="12">
        <f t="shared" si="5814"/>
        <v>0</v>
      </c>
      <c r="BE3634" s="12">
        <f t="shared" ref="BE3634" si="5815">SUM(BE3635:BE3637)</f>
        <v>38217</v>
      </c>
      <c r="BF3634" s="12">
        <f t="shared" si="5814"/>
        <v>0</v>
      </c>
      <c r="BG3634" s="12">
        <f t="shared" si="5814"/>
        <v>0</v>
      </c>
      <c r="BH3634" s="12">
        <f t="shared" si="5814"/>
        <v>37217</v>
      </c>
      <c r="BI3634" s="12">
        <f t="shared" si="5814"/>
        <v>0</v>
      </c>
      <c r="BJ3634" s="12">
        <f t="shared" si="5814"/>
        <v>0</v>
      </c>
      <c r="BK3634" s="12">
        <f t="shared" si="5814"/>
        <v>0</v>
      </c>
      <c r="BL3634" s="12">
        <f t="shared" si="5814"/>
        <v>0</v>
      </c>
      <c r="BM3634" s="12">
        <f t="shared" si="5814"/>
        <v>0</v>
      </c>
      <c r="BN3634" s="12">
        <f t="shared" si="5814"/>
        <v>0</v>
      </c>
      <c r="BO3634" s="12">
        <f t="shared" si="5814"/>
        <v>0</v>
      </c>
      <c r="BP3634" s="12">
        <f t="shared" si="5814"/>
        <v>0</v>
      </c>
      <c r="BQ3634" s="12">
        <f t="shared" si="5814"/>
        <v>0</v>
      </c>
      <c r="BR3634" s="12">
        <v>37217</v>
      </c>
      <c r="BS3634" s="12">
        <v>1000</v>
      </c>
      <c r="BT3634" s="12" t="e">
        <f>IF(#REF!=0,"-",#REF!/#REF!*100)</f>
        <v>#REF!</v>
      </c>
    </row>
    <row r="3635" spans="1:72" x14ac:dyDescent="0.25">
      <c r="A3635" s="4" t="s">
        <v>1154</v>
      </c>
      <c r="B3635" s="4" t="s">
        <v>56</v>
      </c>
      <c r="C3635" s="4" t="s">
        <v>143</v>
      </c>
      <c r="D3635" s="102" t="s">
        <v>1267</v>
      </c>
      <c r="E3635" s="113">
        <v>6142</v>
      </c>
      <c r="F3635" s="102"/>
      <c r="G3635" s="98" t="s">
        <v>1663</v>
      </c>
      <c r="H3635" s="13" t="s">
        <v>60</v>
      </c>
      <c r="I3635" s="14">
        <v>0</v>
      </c>
      <c r="J3635" s="14"/>
      <c r="K3635" s="14"/>
      <c r="L3635" s="14"/>
      <c r="M3635" s="14"/>
      <c r="N3635" s="14"/>
      <c r="O3635" s="14">
        <f t="shared" si="5804"/>
        <v>0</v>
      </c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>
        <v>0</v>
      </c>
      <c r="AC3635" s="14">
        <v>0</v>
      </c>
      <c r="AD3635" s="14">
        <v>15000</v>
      </c>
      <c r="AE3635" s="14">
        <f>1900+4084+2235</f>
        <v>8219</v>
      </c>
      <c r="AF3635" s="14"/>
      <c r="AG3635" s="14"/>
      <c r="AH3635" s="14"/>
      <c r="AI3635" s="14"/>
      <c r="AJ3635" s="14">
        <f t="shared" si="5805"/>
        <v>23219</v>
      </c>
      <c r="AK3635" s="14"/>
      <c r="AL3635" s="14"/>
      <c r="AM3635" s="14">
        <f>1900+4084+2235</f>
        <v>8219</v>
      </c>
      <c r="AN3635" s="14"/>
      <c r="AO3635" s="14"/>
      <c r="AP3635" s="14"/>
      <c r="AQ3635" s="14"/>
      <c r="AR3635" s="14"/>
      <c r="AS3635" s="14"/>
      <c r="AT3635" s="14"/>
      <c r="AU3635" s="14"/>
      <c r="AV3635" s="14"/>
      <c r="AW3635" s="14">
        <v>8219</v>
      </c>
      <c r="AX3635" s="14">
        <v>15000</v>
      </c>
      <c r="AY3635" s="14">
        <v>0</v>
      </c>
      <c r="AZ3635" s="14">
        <v>6000</v>
      </c>
      <c r="BA3635" s="14"/>
      <c r="BB3635" s="14"/>
      <c r="BC3635" s="14"/>
      <c r="BD3635" s="14"/>
      <c r="BE3635" s="14">
        <f t="shared" si="5806"/>
        <v>6000</v>
      </c>
      <c r="BF3635" s="14"/>
      <c r="BG3635" s="14"/>
      <c r="BH3635" s="14">
        <v>6000</v>
      </c>
      <c r="BI3635" s="14"/>
      <c r="BJ3635" s="14"/>
      <c r="BK3635" s="14"/>
      <c r="BL3635" s="14"/>
      <c r="BM3635" s="14"/>
      <c r="BN3635" s="14"/>
      <c r="BO3635" s="14"/>
      <c r="BP3635" s="14"/>
      <c r="BQ3635" s="14"/>
      <c r="BR3635" s="14">
        <v>6000</v>
      </c>
      <c r="BS3635" s="14">
        <v>0</v>
      </c>
      <c r="BT3635" s="14" t="e">
        <f>IF(#REF!=0,"-",#REF!/#REF!*100)</f>
        <v>#REF!</v>
      </c>
    </row>
    <row r="3636" spans="1:72" ht="22.5" x14ac:dyDescent="0.25">
      <c r="A3636" s="4" t="s">
        <v>1154</v>
      </c>
      <c r="B3636" s="4" t="s">
        <v>56</v>
      </c>
      <c r="C3636" s="4" t="s">
        <v>143</v>
      </c>
      <c r="D3636" s="102" t="s">
        <v>1267</v>
      </c>
      <c r="E3636" s="113">
        <v>6143</v>
      </c>
      <c r="F3636" s="102"/>
      <c r="G3636" s="98" t="s">
        <v>1663</v>
      </c>
      <c r="H3636" s="13" t="s">
        <v>43</v>
      </c>
      <c r="I3636" s="14">
        <v>5000</v>
      </c>
      <c r="J3636" s="14">
        <v>50000</v>
      </c>
      <c r="K3636" s="14"/>
      <c r="L3636" s="14"/>
      <c r="M3636" s="14"/>
      <c r="N3636" s="14"/>
      <c r="O3636" s="14">
        <f t="shared" si="5804"/>
        <v>55000</v>
      </c>
      <c r="P3636" s="14"/>
      <c r="Q3636" s="14"/>
      <c r="R3636" s="14">
        <v>50000</v>
      </c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>
        <v>50000</v>
      </c>
      <c r="AC3636" s="14">
        <v>5000</v>
      </c>
      <c r="AD3636" s="14">
        <v>0</v>
      </c>
      <c r="AE3636" s="14"/>
      <c r="AF3636" s="14"/>
      <c r="AG3636" s="14"/>
      <c r="AH3636" s="14"/>
      <c r="AI3636" s="14"/>
      <c r="AJ3636" s="14">
        <f t="shared" si="5805"/>
        <v>0</v>
      </c>
      <c r="AK3636" s="14"/>
      <c r="AL3636" s="14"/>
      <c r="AM3636" s="14"/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>
        <v>0</v>
      </c>
      <c r="AX3636" s="14">
        <v>0</v>
      </c>
      <c r="AY3636" s="14">
        <v>0</v>
      </c>
      <c r="AZ3636" s="14"/>
      <c r="BA3636" s="14"/>
      <c r="BB3636" s="14"/>
      <c r="BC3636" s="14"/>
      <c r="BD3636" s="14"/>
      <c r="BE3636" s="14">
        <f t="shared" si="5806"/>
        <v>0</v>
      </c>
      <c r="BF3636" s="14"/>
      <c r="BG3636" s="14"/>
      <c r="BH3636" s="14"/>
      <c r="BI3636" s="14"/>
      <c r="BJ3636" s="14"/>
      <c r="BK3636" s="14"/>
      <c r="BL3636" s="14"/>
      <c r="BM3636" s="14"/>
      <c r="BN3636" s="14"/>
      <c r="BO3636" s="14"/>
      <c r="BP3636" s="14"/>
      <c r="BQ3636" s="14"/>
      <c r="BR3636" s="14">
        <v>0</v>
      </c>
      <c r="BS3636" s="14">
        <v>0</v>
      </c>
      <c r="BT3636" s="14" t="e">
        <f>IF(#REF!=0,"-",#REF!/#REF!*100)</f>
        <v>#REF!</v>
      </c>
    </row>
    <row r="3637" spans="1:72" x14ac:dyDescent="0.25">
      <c r="A3637" s="4" t="s">
        <v>1154</v>
      </c>
      <c r="B3637" s="4" t="s">
        <v>56</v>
      </c>
      <c r="C3637" s="4" t="s">
        <v>143</v>
      </c>
      <c r="D3637" s="102" t="s">
        <v>1267</v>
      </c>
      <c r="E3637" s="113">
        <v>6148</v>
      </c>
      <c r="F3637" s="102"/>
      <c r="G3637" s="98" t="s">
        <v>1663</v>
      </c>
      <c r="H3637" s="13" t="s">
        <v>45</v>
      </c>
      <c r="I3637" s="14">
        <v>5000</v>
      </c>
      <c r="J3637" s="14">
        <v>70000</v>
      </c>
      <c r="K3637" s="14"/>
      <c r="L3637" s="14"/>
      <c r="M3637" s="14"/>
      <c r="N3637" s="14"/>
      <c r="O3637" s="14">
        <f t="shared" si="5804"/>
        <v>75000</v>
      </c>
      <c r="P3637" s="14"/>
      <c r="Q3637" s="14"/>
      <c r="R3637" s="14">
        <v>70000</v>
      </c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>
        <v>70000</v>
      </c>
      <c r="AC3637" s="14">
        <v>5000</v>
      </c>
      <c r="AD3637" s="14">
        <v>0</v>
      </c>
      <c r="AE3637" s="14"/>
      <c r="AF3637" s="14"/>
      <c r="AG3637" s="14"/>
      <c r="AH3637" s="14"/>
      <c r="AI3637" s="14"/>
      <c r="AJ3637" s="14">
        <f t="shared" si="5805"/>
        <v>0</v>
      </c>
      <c r="AK3637" s="14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>
        <v>0</v>
      </c>
      <c r="AX3637" s="14">
        <v>0</v>
      </c>
      <c r="AY3637" s="14">
        <v>1000</v>
      </c>
      <c r="AZ3637" s="14">
        <f>20000+11217</f>
        <v>31217</v>
      </c>
      <c r="BA3637" s="14"/>
      <c r="BB3637" s="14"/>
      <c r="BC3637" s="14"/>
      <c r="BD3637" s="14"/>
      <c r="BE3637" s="14">
        <f t="shared" si="5806"/>
        <v>32217</v>
      </c>
      <c r="BF3637" s="14"/>
      <c r="BG3637" s="14"/>
      <c r="BH3637" s="14">
        <f>20000+11217</f>
        <v>31217</v>
      </c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>
        <v>31217</v>
      </c>
      <c r="BS3637" s="14">
        <v>1000</v>
      </c>
      <c r="BT3637" s="14" t="e">
        <f>IF(#REF!=0,"-",#REF!/#REF!*100)</f>
        <v>#REF!</v>
      </c>
    </row>
    <row r="3638" spans="1:72" ht="33.75" x14ac:dyDescent="0.25">
      <c r="A3638" s="1" t="s">
        <v>0</v>
      </c>
      <c r="B3638" s="1" t="s">
        <v>0</v>
      </c>
      <c r="C3638" s="1" t="s">
        <v>0</v>
      </c>
      <c r="D3638" s="101" t="s">
        <v>0</v>
      </c>
      <c r="E3638" s="101" t="s">
        <v>0</v>
      </c>
      <c r="F3638" s="101" t="s">
        <v>0</v>
      </c>
      <c r="G3638" s="2" t="s">
        <v>0</v>
      </c>
      <c r="H3638" s="10" t="s">
        <v>47</v>
      </c>
      <c r="I3638" s="11">
        <f t="shared" ref="I3638:AA3638" si="5816">SUM(I3639)</f>
        <v>185000</v>
      </c>
      <c r="J3638" s="11">
        <f t="shared" si="5816"/>
        <v>315123</v>
      </c>
      <c r="K3638" s="11">
        <f t="shared" si="5816"/>
        <v>0</v>
      </c>
      <c r="L3638" s="11">
        <f t="shared" si="5816"/>
        <v>0</v>
      </c>
      <c r="M3638" s="11">
        <f t="shared" si="5816"/>
        <v>0</v>
      </c>
      <c r="N3638" s="11">
        <f t="shared" si="5816"/>
        <v>0</v>
      </c>
      <c r="O3638" s="11">
        <f t="shared" si="5816"/>
        <v>500123</v>
      </c>
      <c r="P3638" s="11">
        <f t="shared" si="5816"/>
        <v>0</v>
      </c>
      <c r="Q3638" s="11">
        <f t="shared" si="5816"/>
        <v>0</v>
      </c>
      <c r="R3638" s="11">
        <f t="shared" si="5816"/>
        <v>315123</v>
      </c>
      <c r="S3638" s="11">
        <f t="shared" si="5816"/>
        <v>0</v>
      </c>
      <c r="T3638" s="11">
        <f t="shared" si="5816"/>
        <v>0</v>
      </c>
      <c r="U3638" s="11">
        <f t="shared" si="5816"/>
        <v>0</v>
      </c>
      <c r="V3638" s="11">
        <f t="shared" si="5816"/>
        <v>0</v>
      </c>
      <c r="W3638" s="11">
        <f t="shared" si="5816"/>
        <v>0</v>
      </c>
      <c r="X3638" s="11">
        <f t="shared" si="5816"/>
        <v>0</v>
      </c>
      <c r="Y3638" s="11">
        <f t="shared" si="5816"/>
        <v>0</v>
      </c>
      <c r="Z3638" s="11">
        <f t="shared" si="5816"/>
        <v>0</v>
      </c>
      <c r="AA3638" s="11">
        <f t="shared" si="5816"/>
        <v>0</v>
      </c>
      <c r="AB3638" s="11">
        <v>315123</v>
      </c>
      <c r="AC3638" s="11">
        <v>185000</v>
      </c>
      <c r="AD3638" s="11">
        <f t="shared" ref="AD3638:AV3638" si="5817">SUM(AD3639)</f>
        <v>6000</v>
      </c>
      <c r="AE3638" s="11">
        <f t="shared" si="5817"/>
        <v>0</v>
      </c>
      <c r="AF3638" s="11">
        <f t="shared" si="5817"/>
        <v>0</v>
      </c>
      <c r="AG3638" s="11">
        <f t="shared" si="5817"/>
        <v>0</v>
      </c>
      <c r="AH3638" s="11">
        <f t="shared" si="5817"/>
        <v>0</v>
      </c>
      <c r="AI3638" s="11">
        <f t="shared" si="5817"/>
        <v>0</v>
      </c>
      <c r="AJ3638" s="11">
        <f t="shared" si="5817"/>
        <v>6000</v>
      </c>
      <c r="AK3638" s="11">
        <f t="shared" si="5817"/>
        <v>0</v>
      </c>
      <c r="AL3638" s="11">
        <f t="shared" si="5817"/>
        <v>0</v>
      </c>
      <c r="AM3638" s="11">
        <f t="shared" si="5817"/>
        <v>0</v>
      </c>
      <c r="AN3638" s="11">
        <f t="shared" si="5817"/>
        <v>0</v>
      </c>
      <c r="AO3638" s="11">
        <f t="shared" si="5817"/>
        <v>0</v>
      </c>
      <c r="AP3638" s="11">
        <f t="shared" si="5817"/>
        <v>0</v>
      </c>
      <c r="AQ3638" s="11">
        <f t="shared" si="5817"/>
        <v>0</v>
      </c>
      <c r="AR3638" s="11">
        <f t="shared" si="5817"/>
        <v>0</v>
      </c>
      <c r="AS3638" s="11">
        <f t="shared" si="5817"/>
        <v>0</v>
      </c>
      <c r="AT3638" s="11">
        <f t="shared" si="5817"/>
        <v>0</v>
      </c>
      <c r="AU3638" s="11">
        <f t="shared" si="5817"/>
        <v>0</v>
      </c>
      <c r="AV3638" s="11">
        <f t="shared" si="5817"/>
        <v>0</v>
      </c>
      <c r="AW3638" s="11">
        <v>0</v>
      </c>
      <c r="AX3638" s="11">
        <v>6000</v>
      </c>
      <c r="AY3638" s="11">
        <f t="shared" ref="AY3638:BQ3638" si="5818">SUM(AY3639)</f>
        <v>100000</v>
      </c>
      <c r="AZ3638" s="11">
        <f t="shared" si="5818"/>
        <v>31216</v>
      </c>
      <c r="BA3638" s="11">
        <f t="shared" si="5818"/>
        <v>0</v>
      </c>
      <c r="BB3638" s="11">
        <f t="shared" si="5818"/>
        <v>0</v>
      </c>
      <c r="BC3638" s="11">
        <f t="shared" si="5818"/>
        <v>0</v>
      </c>
      <c r="BD3638" s="11">
        <f t="shared" si="5818"/>
        <v>0</v>
      </c>
      <c r="BE3638" s="11">
        <f t="shared" si="5818"/>
        <v>131216</v>
      </c>
      <c r="BF3638" s="11">
        <f t="shared" si="5818"/>
        <v>0</v>
      </c>
      <c r="BG3638" s="11">
        <f t="shared" si="5818"/>
        <v>0</v>
      </c>
      <c r="BH3638" s="11">
        <f t="shared" si="5818"/>
        <v>31216</v>
      </c>
      <c r="BI3638" s="11">
        <f t="shared" si="5818"/>
        <v>0</v>
      </c>
      <c r="BJ3638" s="11">
        <f t="shared" si="5818"/>
        <v>0</v>
      </c>
      <c r="BK3638" s="11">
        <f t="shared" si="5818"/>
        <v>0</v>
      </c>
      <c r="BL3638" s="11">
        <f t="shared" si="5818"/>
        <v>0</v>
      </c>
      <c r="BM3638" s="11">
        <f t="shared" si="5818"/>
        <v>0</v>
      </c>
      <c r="BN3638" s="11">
        <f t="shared" si="5818"/>
        <v>0</v>
      </c>
      <c r="BO3638" s="11">
        <f t="shared" si="5818"/>
        <v>0</v>
      </c>
      <c r="BP3638" s="11">
        <f t="shared" si="5818"/>
        <v>0</v>
      </c>
      <c r="BQ3638" s="11">
        <f t="shared" si="5818"/>
        <v>0</v>
      </c>
      <c r="BR3638" s="11">
        <v>31216</v>
      </c>
      <c r="BS3638" s="11">
        <v>100000</v>
      </c>
      <c r="BT3638" s="11" t="e">
        <f>IF(#REF!=0,"-",#REF!/#REF!*100)</f>
        <v>#REF!</v>
      </c>
    </row>
    <row r="3639" spans="1:72" x14ac:dyDescent="0.25">
      <c r="A3639" s="4" t="s">
        <v>1154</v>
      </c>
      <c r="B3639" s="4" t="s">
        <v>56</v>
      </c>
      <c r="C3639" s="4" t="s">
        <v>143</v>
      </c>
      <c r="D3639" s="102" t="s">
        <v>1267</v>
      </c>
      <c r="E3639" s="101" t="s">
        <v>48</v>
      </c>
      <c r="F3639" s="101" t="s">
        <v>0</v>
      </c>
      <c r="G3639" s="2" t="s">
        <v>0</v>
      </c>
      <c r="H3639" s="2" t="s">
        <v>49</v>
      </c>
      <c r="I3639" s="12">
        <f t="shared" ref="I3639:AA3639" si="5819">SUM(I3640:I3642)</f>
        <v>185000</v>
      </c>
      <c r="J3639" s="12">
        <f t="shared" si="5819"/>
        <v>315123</v>
      </c>
      <c r="K3639" s="12">
        <f t="shared" si="5819"/>
        <v>0</v>
      </c>
      <c r="L3639" s="12">
        <f t="shared" si="5819"/>
        <v>0</v>
      </c>
      <c r="M3639" s="12">
        <f t="shared" si="5819"/>
        <v>0</v>
      </c>
      <c r="N3639" s="12">
        <f t="shared" si="5819"/>
        <v>0</v>
      </c>
      <c r="O3639" s="12">
        <f t="shared" ref="O3639" si="5820">SUM(O3640:O3642)</f>
        <v>500123</v>
      </c>
      <c r="P3639" s="12">
        <f t="shared" si="5819"/>
        <v>0</v>
      </c>
      <c r="Q3639" s="12">
        <f t="shared" si="5819"/>
        <v>0</v>
      </c>
      <c r="R3639" s="12">
        <f t="shared" si="5819"/>
        <v>315123</v>
      </c>
      <c r="S3639" s="12">
        <f t="shared" si="5819"/>
        <v>0</v>
      </c>
      <c r="T3639" s="12">
        <f t="shared" si="5819"/>
        <v>0</v>
      </c>
      <c r="U3639" s="12">
        <f t="shared" si="5819"/>
        <v>0</v>
      </c>
      <c r="V3639" s="12">
        <f t="shared" si="5819"/>
        <v>0</v>
      </c>
      <c r="W3639" s="12">
        <f t="shared" si="5819"/>
        <v>0</v>
      </c>
      <c r="X3639" s="12">
        <f t="shared" si="5819"/>
        <v>0</v>
      </c>
      <c r="Y3639" s="12">
        <f t="shared" si="5819"/>
        <v>0</v>
      </c>
      <c r="Z3639" s="12">
        <f t="shared" si="5819"/>
        <v>0</v>
      </c>
      <c r="AA3639" s="12">
        <f t="shared" si="5819"/>
        <v>0</v>
      </c>
      <c r="AB3639" s="12">
        <v>315123</v>
      </c>
      <c r="AC3639" s="12">
        <v>185000</v>
      </c>
      <c r="AD3639" s="12">
        <f t="shared" ref="AD3639:AV3639" si="5821">SUM(AD3640:AD3642)</f>
        <v>6000</v>
      </c>
      <c r="AE3639" s="12">
        <f t="shared" si="5821"/>
        <v>0</v>
      </c>
      <c r="AF3639" s="12">
        <f t="shared" si="5821"/>
        <v>0</v>
      </c>
      <c r="AG3639" s="12">
        <f t="shared" si="5821"/>
        <v>0</v>
      </c>
      <c r="AH3639" s="12">
        <f t="shared" si="5821"/>
        <v>0</v>
      </c>
      <c r="AI3639" s="12">
        <f t="shared" si="5821"/>
        <v>0</v>
      </c>
      <c r="AJ3639" s="12">
        <f t="shared" ref="AJ3639" si="5822">SUM(AJ3640:AJ3642)</f>
        <v>6000</v>
      </c>
      <c r="AK3639" s="12">
        <f t="shared" si="5821"/>
        <v>0</v>
      </c>
      <c r="AL3639" s="12">
        <f t="shared" si="5821"/>
        <v>0</v>
      </c>
      <c r="AM3639" s="12">
        <f t="shared" si="5821"/>
        <v>0</v>
      </c>
      <c r="AN3639" s="12">
        <f t="shared" si="5821"/>
        <v>0</v>
      </c>
      <c r="AO3639" s="12">
        <f t="shared" si="5821"/>
        <v>0</v>
      </c>
      <c r="AP3639" s="12">
        <f t="shared" si="5821"/>
        <v>0</v>
      </c>
      <c r="AQ3639" s="12">
        <f t="shared" si="5821"/>
        <v>0</v>
      </c>
      <c r="AR3639" s="12">
        <f t="shared" si="5821"/>
        <v>0</v>
      </c>
      <c r="AS3639" s="12">
        <f t="shared" si="5821"/>
        <v>0</v>
      </c>
      <c r="AT3639" s="12">
        <f t="shared" si="5821"/>
        <v>0</v>
      </c>
      <c r="AU3639" s="12">
        <f t="shared" si="5821"/>
        <v>0</v>
      </c>
      <c r="AV3639" s="12">
        <f t="shared" si="5821"/>
        <v>0</v>
      </c>
      <c r="AW3639" s="12">
        <v>0</v>
      </c>
      <c r="AX3639" s="12">
        <v>6000</v>
      </c>
      <c r="AY3639" s="12">
        <f t="shared" ref="AY3639:BQ3639" si="5823">SUM(AY3640:AY3642)</f>
        <v>100000</v>
      </c>
      <c r="AZ3639" s="12">
        <f t="shared" si="5823"/>
        <v>31216</v>
      </c>
      <c r="BA3639" s="12">
        <f t="shared" si="5823"/>
        <v>0</v>
      </c>
      <c r="BB3639" s="12">
        <f t="shared" si="5823"/>
        <v>0</v>
      </c>
      <c r="BC3639" s="12">
        <f t="shared" si="5823"/>
        <v>0</v>
      </c>
      <c r="BD3639" s="12">
        <f t="shared" si="5823"/>
        <v>0</v>
      </c>
      <c r="BE3639" s="12">
        <f t="shared" ref="BE3639" si="5824">SUM(BE3640:BE3642)</f>
        <v>131216</v>
      </c>
      <c r="BF3639" s="12">
        <f t="shared" si="5823"/>
        <v>0</v>
      </c>
      <c r="BG3639" s="12">
        <f t="shared" si="5823"/>
        <v>0</v>
      </c>
      <c r="BH3639" s="12">
        <f t="shared" si="5823"/>
        <v>31216</v>
      </c>
      <c r="BI3639" s="12">
        <f t="shared" si="5823"/>
        <v>0</v>
      </c>
      <c r="BJ3639" s="12">
        <f t="shared" si="5823"/>
        <v>0</v>
      </c>
      <c r="BK3639" s="12">
        <f t="shared" si="5823"/>
        <v>0</v>
      </c>
      <c r="BL3639" s="12">
        <f t="shared" si="5823"/>
        <v>0</v>
      </c>
      <c r="BM3639" s="12">
        <f t="shared" si="5823"/>
        <v>0</v>
      </c>
      <c r="BN3639" s="12">
        <f t="shared" si="5823"/>
        <v>0</v>
      </c>
      <c r="BO3639" s="12">
        <f t="shared" si="5823"/>
        <v>0</v>
      </c>
      <c r="BP3639" s="12">
        <f t="shared" si="5823"/>
        <v>0</v>
      </c>
      <c r="BQ3639" s="12">
        <f t="shared" si="5823"/>
        <v>0</v>
      </c>
      <c r="BR3639" s="12">
        <v>31216</v>
      </c>
      <c r="BS3639" s="12">
        <v>100000</v>
      </c>
      <c r="BT3639" s="12" t="e">
        <f>IF(#REF!=0,"-",#REF!/#REF!*100)</f>
        <v>#REF!</v>
      </c>
    </row>
    <row r="3640" spans="1:72" x14ac:dyDescent="0.25">
      <c r="A3640" s="4" t="s">
        <v>1154</v>
      </c>
      <c r="B3640" s="4" t="s">
        <v>56</v>
      </c>
      <c r="C3640" s="4" t="s">
        <v>143</v>
      </c>
      <c r="D3640" s="102" t="s">
        <v>1267</v>
      </c>
      <c r="E3640" s="113">
        <v>8213</v>
      </c>
      <c r="F3640" s="102"/>
      <c r="G3640" s="98" t="s">
        <v>1663</v>
      </c>
      <c r="H3640" s="13" t="s">
        <v>51</v>
      </c>
      <c r="I3640" s="14">
        <v>80000</v>
      </c>
      <c r="J3640" s="14">
        <v>285123</v>
      </c>
      <c r="K3640" s="14"/>
      <c r="L3640" s="14"/>
      <c r="M3640" s="14"/>
      <c r="N3640" s="14"/>
      <c r="O3640" s="14">
        <f t="shared" si="5804"/>
        <v>365123</v>
      </c>
      <c r="P3640" s="14"/>
      <c r="Q3640" s="14"/>
      <c r="R3640" s="14">
        <v>285123</v>
      </c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>
        <v>285123</v>
      </c>
      <c r="AC3640" s="14">
        <v>80000</v>
      </c>
      <c r="AD3640" s="14">
        <v>5000</v>
      </c>
      <c r="AE3640" s="14"/>
      <c r="AF3640" s="14"/>
      <c r="AG3640" s="14"/>
      <c r="AH3640" s="14"/>
      <c r="AI3640" s="14"/>
      <c r="AJ3640" s="14">
        <f t="shared" si="5805"/>
        <v>5000</v>
      </c>
      <c r="AK3640" s="14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>
        <v>0</v>
      </c>
      <c r="AX3640" s="14">
        <v>5000</v>
      </c>
      <c r="AY3640" s="14">
        <v>100000</v>
      </c>
      <c r="AZ3640" s="14">
        <v>21216</v>
      </c>
      <c r="BA3640" s="14"/>
      <c r="BB3640" s="14"/>
      <c r="BC3640" s="14"/>
      <c r="BD3640" s="14"/>
      <c r="BE3640" s="14">
        <f t="shared" si="5806"/>
        <v>121216</v>
      </c>
      <c r="BF3640" s="14"/>
      <c r="BG3640" s="14"/>
      <c r="BH3640" s="14">
        <v>21216</v>
      </c>
      <c r="BI3640" s="14"/>
      <c r="BJ3640" s="14"/>
      <c r="BK3640" s="14"/>
      <c r="BL3640" s="14"/>
      <c r="BM3640" s="14"/>
      <c r="BN3640" s="14"/>
      <c r="BO3640" s="14"/>
      <c r="BP3640" s="14"/>
      <c r="BQ3640" s="14"/>
      <c r="BR3640" s="14">
        <v>21216</v>
      </c>
      <c r="BS3640" s="14">
        <v>100000</v>
      </c>
      <c r="BT3640" s="14" t="e">
        <f>IF(#REF!=0,"-",#REF!/#REF!*100)</f>
        <v>#REF!</v>
      </c>
    </row>
    <row r="3641" spans="1:72" x14ac:dyDescent="0.25">
      <c r="A3641" s="4" t="s">
        <v>1154</v>
      </c>
      <c r="B3641" s="4" t="s">
        <v>56</v>
      </c>
      <c r="C3641" s="4" t="s">
        <v>143</v>
      </c>
      <c r="D3641" s="102" t="s">
        <v>1267</v>
      </c>
      <c r="E3641" s="113">
        <v>8215</v>
      </c>
      <c r="F3641" s="102"/>
      <c r="G3641" s="98" t="s">
        <v>1663</v>
      </c>
      <c r="H3641" s="13" t="s">
        <v>68</v>
      </c>
      <c r="I3641" s="14">
        <v>5000</v>
      </c>
      <c r="J3641" s="14">
        <v>20000</v>
      </c>
      <c r="K3641" s="14"/>
      <c r="L3641" s="14"/>
      <c r="M3641" s="14"/>
      <c r="N3641" s="14"/>
      <c r="O3641" s="14">
        <f t="shared" si="5804"/>
        <v>25000</v>
      </c>
      <c r="P3641" s="14"/>
      <c r="Q3641" s="14"/>
      <c r="R3641" s="14">
        <v>20000</v>
      </c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>
        <v>20000</v>
      </c>
      <c r="AC3641" s="14">
        <v>5000</v>
      </c>
      <c r="AD3641" s="14">
        <v>0</v>
      </c>
      <c r="AE3641" s="14"/>
      <c r="AF3641" s="14"/>
      <c r="AG3641" s="14"/>
      <c r="AH3641" s="14"/>
      <c r="AI3641" s="14"/>
      <c r="AJ3641" s="14">
        <f t="shared" si="5805"/>
        <v>0</v>
      </c>
      <c r="AK3641" s="14"/>
      <c r="AL3641" s="14"/>
      <c r="AM3641" s="14"/>
      <c r="AN3641" s="14"/>
      <c r="AO3641" s="14"/>
      <c r="AP3641" s="14"/>
      <c r="AQ3641" s="14"/>
      <c r="AR3641" s="14"/>
      <c r="AS3641" s="14"/>
      <c r="AT3641" s="14"/>
      <c r="AU3641" s="14"/>
      <c r="AV3641" s="14"/>
      <c r="AW3641" s="14">
        <v>0</v>
      </c>
      <c r="AX3641" s="14">
        <v>0</v>
      </c>
      <c r="AY3641" s="14">
        <v>0</v>
      </c>
      <c r="AZ3641" s="14">
        <v>10000</v>
      </c>
      <c r="BA3641" s="14"/>
      <c r="BB3641" s="14"/>
      <c r="BC3641" s="14"/>
      <c r="BD3641" s="14"/>
      <c r="BE3641" s="14">
        <f t="shared" si="5806"/>
        <v>10000</v>
      </c>
      <c r="BF3641" s="14"/>
      <c r="BG3641" s="14"/>
      <c r="BH3641" s="14">
        <v>10000</v>
      </c>
      <c r="BI3641" s="14"/>
      <c r="BJ3641" s="14"/>
      <c r="BK3641" s="14"/>
      <c r="BL3641" s="14"/>
      <c r="BM3641" s="14"/>
      <c r="BN3641" s="14"/>
      <c r="BO3641" s="14"/>
      <c r="BP3641" s="14"/>
      <c r="BQ3641" s="14"/>
      <c r="BR3641" s="14">
        <v>10000</v>
      </c>
      <c r="BS3641" s="14">
        <v>0</v>
      </c>
      <c r="BT3641" s="14" t="e">
        <f>IF(#REF!=0,"-",#REF!/#REF!*100)</f>
        <v>#REF!</v>
      </c>
    </row>
    <row r="3642" spans="1:72" x14ac:dyDescent="0.25">
      <c r="A3642" s="4" t="s">
        <v>1154</v>
      </c>
      <c r="B3642" s="4" t="s">
        <v>56</v>
      </c>
      <c r="C3642" s="4" t="s">
        <v>143</v>
      </c>
      <c r="D3642" s="102" t="s">
        <v>1267</v>
      </c>
      <c r="E3642" s="113">
        <v>8216</v>
      </c>
      <c r="F3642" s="102"/>
      <c r="G3642" s="98" t="s">
        <v>1663</v>
      </c>
      <c r="H3642" s="13" t="s">
        <v>108</v>
      </c>
      <c r="I3642" s="14">
        <v>100000</v>
      </c>
      <c r="J3642" s="14">
        <v>10000</v>
      </c>
      <c r="K3642" s="14"/>
      <c r="L3642" s="14"/>
      <c r="M3642" s="14"/>
      <c r="N3642" s="14"/>
      <c r="O3642" s="14">
        <f t="shared" si="5804"/>
        <v>110000</v>
      </c>
      <c r="P3642" s="14"/>
      <c r="Q3642" s="14"/>
      <c r="R3642" s="14">
        <v>10000</v>
      </c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>
        <v>10000</v>
      </c>
      <c r="AC3642" s="14">
        <v>100000</v>
      </c>
      <c r="AD3642" s="14">
        <v>1000</v>
      </c>
      <c r="AE3642" s="14"/>
      <c r="AF3642" s="14"/>
      <c r="AG3642" s="14"/>
      <c r="AH3642" s="14"/>
      <c r="AI3642" s="14"/>
      <c r="AJ3642" s="14">
        <f t="shared" si="5805"/>
        <v>1000</v>
      </c>
      <c r="AK3642" s="14"/>
      <c r="AL3642" s="14"/>
      <c r="AM3642" s="14"/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>
        <v>0</v>
      </c>
      <c r="AX3642" s="14">
        <v>1000</v>
      </c>
      <c r="AY3642" s="14">
        <v>0</v>
      </c>
      <c r="AZ3642" s="14"/>
      <c r="BA3642" s="14"/>
      <c r="BB3642" s="14"/>
      <c r="BC3642" s="14"/>
      <c r="BD3642" s="14"/>
      <c r="BE3642" s="14">
        <f t="shared" si="5806"/>
        <v>0</v>
      </c>
      <c r="BF3642" s="14"/>
      <c r="BG3642" s="14"/>
      <c r="BH3642" s="14"/>
      <c r="BI3642" s="14"/>
      <c r="BJ3642" s="14"/>
      <c r="BK3642" s="14"/>
      <c r="BL3642" s="14"/>
      <c r="BM3642" s="14"/>
      <c r="BN3642" s="14"/>
      <c r="BO3642" s="14"/>
      <c r="BP3642" s="14"/>
      <c r="BQ3642" s="14"/>
      <c r="BR3642" s="14">
        <v>0</v>
      </c>
      <c r="BS3642" s="14">
        <v>0</v>
      </c>
      <c r="BT3642" s="14" t="e">
        <f>IF(#REF!=0,"-",#REF!/#REF!*100)</f>
        <v>#REF!</v>
      </c>
    </row>
    <row r="3643" spans="1:72" ht="22.5" x14ac:dyDescent="0.25">
      <c r="A3643" s="13" t="s">
        <v>0</v>
      </c>
      <c r="B3643" s="13" t="s">
        <v>0</v>
      </c>
      <c r="C3643" s="13" t="s">
        <v>0</v>
      </c>
      <c r="D3643" s="98" t="s">
        <v>0</v>
      </c>
      <c r="E3643" s="98" t="s">
        <v>0</v>
      </c>
      <c r="F3643" s="98" t="s">
        <v>0</v>
      </c>
      <c r="G3643" s="13" t="s">
        <v>0</v>
      </c>
      <c r="H3643" s="10" t="s">
        <v>1276</v>
      </c>
      <c r="I3643" s="11">
        <f t="shared" ref="I3643:AA3643" si="5825">SUM(I3609,I3633,I3638)</f>
        <v>397000</v>
      </c>
      <c r="J3643" s="11">
        <f t="shared" si="5825"/>
        <v>725740</v>
      </c>
      <c r="K3643" s="11">
        <f t="shared" si="5825"/>
        <v>0</v>
      </c>
      <c r="L3643" s="11">
        <f t="shared" si="5825"/>
        <v>0</v>
      </c>
      <c r="M3643" s="11">
        <f t="shared" si="5825"/>
        <v>0</v>
      </c>
      <c r="N3643" s="11">
        <f t="shared" si="5825"/>
        <v>0</v>
      </c>
      <c r="O3643" s="11">
        <f t="shared" si="5825"/>
        <v>1122740</v>
      </c>
      <c r="P3643" s="11">
        <f t="shared" si="5825"/>
        <v>19343</v>
      </c>
      <c r="Q3643" s="11">
        <f t="shared" si="5825"/>
        <v>7000</v>
      </c>
      <c r="R3643" s="11">
        <f t="shared" si="5825"/>
        <v>776740</v>
      </c>
      <c r="S3643" s="11">
        <f t="shared" si="5825"/>
        <v>0</v>
      </c>
      <c r="T3643" s="11">
        <f t="shared" si="5825"/>
        <v>0</v>
      </c>
      <c r="U3643" s="11">
        <f t="shared" si="5825"/>
        <v>0</v>
      </c>
      <c r="V3643" s="11">
        <f t="shared" si="5825"/>
        <v>0</v>
      </c>
      <c r="W3643" s="11">
        <f t="shared" si="5825"/>
        <v>0</v>
      </c>
      <c r="X3643" s="11">
        <f t="shared" si="5825"/>
        <v>0</v>
      </c>
      <c r="Y3643" s="11">
        <f t="shared" si="5825"/>
        <v>0</v>
      </c>
      <c r="Z3643" s="11">
        <f t="shared" si="5825"/>
        <v>0</v>
      </c>
      <c r="AA3643" s="11">
        <f t="shared" si="5825"/>
        <v>0</v>
      </c>
      <c r="AB3643" s="11">
        <v>803083</v>
      </c>
      <c r="AC3643" s="11">
        <v>319657</v>
      </c>
      <c r="AD3643" s="11">
        <f t="shared" ref="AD3643:AV3643" si="5826">SUM(AD3609,AD3633,AD3638)</f>
        <v>21000</v>
      </c>
      <c r="AE3643" s="11">
        <f t="shared" si="5826"/>
        <v>13478</v>
      </c>
      <c r="AF3643" s="11">
        <f t="shared" si="5826"/>
        <v>0</v>
      </c>
      <c r="AG3643" s="11">
        <f t="shared" si="5826"/>
        <v>0</v>
      </c>
      <c r="AH3643" s="11">
        <f t="shared" si="5826"/>
        <v>0</v>
      </c>
      <c r="AI3643" s="11">
        <f t="shared" si="5826"/>
        <v>0</v>
      </c>
      <c r="AJ3643" s="11">
        <f t="shared" si="5826"/>
        <v>34478</v>
      </c>
      <c r="AK3643" s="11">
        <f t="shared" si="5826"/>
        <v>0</v>
      </c>
      <c r="AL3643" s="11">
        <f t="shared" si="5826"/>
        <v>0</v>
      </c>
      <c r="AM3643" s="11">
        <f t="shared" si="5826"/>
        <v>13478</v>
      </c>
      <c r="AN3643" s="11">
        <f t="shared" si="5826"/>
        <v>0</v>
      </c>
      <c r="AO3643" s="11">
        <f t="shared" si="5826"/>
        <v>0</v>
      </c>
      <c r="AP3643" s="11">
        <f t="shared" si="5826"/>
        <v>0</v>
      </c>
      <c r="AQ3643" s="11">
        <f t="shared" si="5826"/>
        <v>0</v>
      </c>
      <c r="AR3643" s="11">
        <f t="shared" si="5826"/>
        <v>0</v>
      </c>
      <c r="AS3643" s="11">
        <f t="shared" si="5826"/>
        <v>0</v>
      </c>
      <c r="AT3643" s="11">
        <f t="shared" si="5826"/>
        <v>0</v>
      </c>
      <c r="AU3643" s="11">
        <f t="shared" si="5826"/>
        <v>0</v>
      </c>
      <c r="AV3643" s="11">
        <f t="shared" si="5826"/>
        <v>0</v>
      </c>
      <c r="AW3643" s="11">
        <v>13478</v>
      </c>
      <c r="AX3643" s="11">
        <v>21000</v>
      </c>
      <c r="AY3643" s="11">
        <f t="shared" ref="AY3643:BQ3643" si="5827">SUM(AY3609,AY3633,AY3638)</f>
        <v>178050</v>
      </c>
      <c r="AZ3643" s="11">
        <f t="shared" si="5827"/>
        <v>351484</v>
      </c>
      <c r="BA3643" s="11">
        <f t="shared" si="5827"/>
        <v>0</v>
      </c>
      <c r="BB3643" s="11">
        <f t="shared" si="5827"/>
        <v>0</v>
      </c>
      <c r="BC3643" s="11">
        <f t="shared" si="5827"/>
        <v>0</v>
      </c>
      <c r="BD3643" s="11">
        <f t="shared" si="5827"/>
        <v>0</v>
      </c>
      <c r="BE3643" s="11">
        <f t="shared" si="5827"/>
        <v>529534</v>
      </c>
      <c r="BF3643" s="11">
        <f t="shared" si="5827"/>
        <v>0</v>
      </c>
      <c r="BG3643" s="11">
        <f t="shared" si="5827"/>
        <v>0</v>
      </c>
      <c r="BH3643" s="11">
        <f t="shared" si="5827"/>
        <v>351484</v>
      </c>
      <c r="BI3643" s="11">
        <f t="shared" si="5827"/>
        <v>0</v>
      </c>
      <c r="BJ3643" s="11">
        <f t="shared" si="5827"/>
        <v>0</v>
      </c>
      <c r="BK3643" s="11">
        <f t="shared" si="5827"/>
        <v>0</v>
      </c>
      <c r="BL3643" s="11">
        <f t="shared" si="5827"/>
        <v>0</v>
      </c>
      <c r="BM3643" s="11">
        <f t="shared" si="5827"/>
        <v>0</v>
      </c>
      <c r="BN3643" s="11">
        <f t="shared" si="5827"/>
        <v>0</v>
      </c>
      <c r="BO3643" s="11">
        <f t="shared" si="5827"/>
        <v>0</v>
      </c>
      <c r="BP3643" s="11">
        <f t="shared" si="5827"/>
        <v>0</v>
      </c>
      <c r="BQ3643" s="11">
        <f t="shared" si="5827"/>
        <v>0</v>
      </c>
      <c r="BR3643" s="11">
        <v>351484</v>
      </c>
      <c r="BS3643" s="11">
        <v>178050</v>
      </c>
      <c r="BT3643" s="11" t="e">
        <f>IF(#REF!=0,"-",#REF!/#REF!*100)</f>
        <v>#REF!</v>
      </c>
    </row>
    <row r="3644" spans="1:72" ht="15.75" thickBot="1" x14ac:dyDescent="0.3">
      <c r="A3644" s="13" t="s">
        <v>0</v>
      </c>
      <c r="B3644" s="13" t="s">
        <v>0</v>
      </c>
      <c r="C3644" s="13" t="s">
        <v>0</v>
      </c>
      <c r="D3644" s="98" t="s">
        <v>0</v>
      </c>
      <c r="E3644" s="98" t="s">
        <v>0</v>
      </c>
      <c r="F3644" s="98" t="s">
        <v>0</v>
      </c>
      <c r="G3644" s="13" t="s">
        <v>0</v>
      </c>
      <c r="H3644" s="2" t="s">
        <v>53</v>
      </c>
      <c r="I3644" s="13" t="s">
        <v>0</v>
      </c>
      <c r="J3644" s="13"/>
      <c r="K3644" s="13"/>
      <c r="L3644" s="13"/>
      <c r="M3644" s="13"/>
      <c r="N3644" s="13"/>
      <c r="O3644" s="13" t="e">
        <f t="shared" si="5804"/>
        <v>#VALUE!</v>
      </c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>
        <v>0</v>
      </c>
      <c r="AC3644" s="13" t="e">
        <v>#VALUE!</v>
      </c>
      <c r="AD3644" s="13" t="s">
        <v>0</v>
      </c>
      <c r="AE3644" s="13"/>
      <c r="AF3644" s="13"/>
      <c r="AG3644" s="13"/>
      <c r="AH3644" s="13"/>
      <c r="AI3644" s="13"/>
      <c r="AJ3644" s="13" t="e">
        <f t="shared" si="5805"/>
        <v>#VALUE!</v>
      </c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  <c r="AW3644" s="13">
        <v>0</v>
      </c>
      <c r="AX3644" s="13" t="e">
        <v>#VALUE!</v>
      </c>
      <c r="AY3644" s="13" t="s">
        <v>0</v>
      </c>
      <c r="AZ3644" s="13"/>
      <c r="BA3644" s="13"/>
      <c r="BB3644" s="13"/>
      <c r="BC3644" s="13"/>
      <c r="BD3644" s="13"/>
      <c r="BE3644" s="13" t="e">
        <f t="shared" si="5806"/>
        <v>#VALUE!</v>
      </c>
      <c r="BF3644" s="13"/>
      <c r="BG3644" s="13"/>
      <c r="BH3644" s="13"/>
      <c r="BI3644" s="13"/>
      <c r="BJ3644" s="13"/>
      <c r="BK3644" s="13"/>
      <c r="BL3644" s="13"/>
      <c r="BM3644" s="13"/>
      <c r="BN3644" s="13"/>
      <c r="BO3644" s="13"/>
      <c r="BP3644" s="13"/>
      <c r="BQ3644" s="13"/>
      <c r="BR3644" s="13">
        <v>0</v>
      </c>
      <c r="BS3644" s="13" t="e">
        <v>#VALUE!</v>
      </c>
      <c r="BT3644" s="12"/>
    </row>
    <row r="3645" spans="1:72" ht="69.75" customHeight="1" thickBot="1" x14ac:dyDescent="0.3">
      <c r="A3645" s="132" t="s">
        <v>0</v>
      </c>
      <c r="B3645" s="132" t="s">
        <v>0</v>
      </c>
      <c r="C3645" s="132" t="s">
        <v>0</v>
      </c>
      <c r="D3645" s="135" t="s">
        <v>0</v>
      </c>
      <c r="E3645" s="135" t="s">
        <v>0</v>
      </c>
      <c r="F3645" s="135" t="s">
        <v>0</v>
      </c>
      <c r="G3645" s="138" t="s">
        <v>0</v>
      </c>
      <c r="H3645" s="5" t="s">
        <v>54</v>
      </c>
      <c r="I3645" s="89" t="s">
        <v>9</v>
      </c>
      <c r="J3645" s="89" t="s">
        <v>1606</v>
      </c>
      <c r="K3645" s="89" t="s">
        <v>1534</v>
      </c>
      <c r="L3645" s="89" t="s">
        <v>1592</v>
      </c>
      <c r="M3645" s="89" t="s">
        <v>1593</v>
      </c>
      <c r="N3645" s="89" t="s">
        <v>1594</v>
      </c>
      <c r="O3645" s="89" t="s">
        <v>1610</v>
      </c>
      <c r="P3645" s="89" t="s">
        <v>1607</v>
      </c>
      <c r="Q3645" s="89" t="s">
        <v>1595</v>
      </c>
      <c r="R3645" s="89" t="s">
        <v>1596</v>
      </c>
      <c r="S3645" s="89" t="s">
        <v>1597</v>
      </c>
      <c r="T3645" s="89" t="s">
        <v>1598</v>
      </c>
      <c r="U3645" s="89" t="s">
        <v>1599</v>
      </c>
      <c r="V3645" s="89" t="s">
        <v>1600</v>
      </c>
      <c r="W3645" s="89" t="s">
        <v>1608</v>
      </c>
      <c r="X3645" s="89" t="s">
        <v>1609</v>
      </c>
      <c r="Y3645" s="89" t="s">
        <v>1601</v>
      </c>
      <c r="Z3645" s="89" t="s">
        <v>1602</v>
      </c>
      <c r="AA3645" s="89" t="s">
        <v>1603</v>
      </c>
      <c r="AB3645" s="89" t="s">
        <v>1604</v>
      </c>
      <c r="AC3645" s="89" t="s">
        <v>1605</v>
      </c>
      <c r="AD3645" s="90" t="s">
        <v>10</v>
      </c>
      <c r="AE3645" s="90" t="s">
        <v>1606</v>
      </c>
      <c r="AF3645" s="90" t="s">
        <v>1534</v>
      </c>
      <c r="AG3645" s="90" t="s">
        <v>1592</v>
      </c>
      <c r="AH3645" s="90" t="s">
        <v>1593</v>
      </c>
      <c r="AI3645" s="90" t="s">
        <v>1594</v>
      </c>
      <c r="AJ3645" s="90" t="s">
        <v>1611</v>
      </c>
      <c r="AK3645" s="90" t="s">
        <v>1607</v>
      </c>
      <c r="AL3645" s="90" t="s">
        <v>1595</v>
      </c>
      <c r="AM3645" s="90" t="s">
        <v>1596</v>
      </c>
      <c r="AN3645" s="90" t="s">
        <v>1597</v>
      </c>
      <c r="AO3645" s="90" t="s">
        <v>1598</v>
      </c>
      <c r="AP3645" s="90" t="s">
        <v>1599</v>
      </c>
      <c r="AQ3645" s="90" t="s">
        <v>1600</v>
      </c>
      <c r="AR3645" s="90" t="s">
        <v>1608</v>
      </c>
      <c r="AS3645" s="90" t="s">
        <v>1609</v>
      </c>
      <c r="AT3645" s="90" t="s">
        <v>1601</v>
      </c>
      <c r="AU3645" s="90" t="s">
        <v>1602</v>
      </c>
      <c r="AV3645" s="90" t="s">
        <v>1603</v>
      </c>
      <c r="AW3645" s="90" t="s">
        <v>1604</v>
      </c>
      <c r="AX3645" s="90" t="s">
        <v>1605</v>
      </c>
      <c r="AY3645" s="91" t="s">
        <v>11</v>
      </c>
      <c r="AZ3645" s="91" t="s">
        <v>1606</v>
      </c>
      <c r="BA3645" s="91" t="s">
        <v>1534</v>
      </c>
      <c r="BB3645" s="91" t="s">
        <v>1592</v>
      </c>
      <c r="BC3645" s="91" t="s">
        <v>1593</v>
      </c>
      <c r="BD3645" s="91" t="s">
        <v>1594</v>
      </c>
      <c r="BE3645" s="91" t="s">
        <v>1612</v>
      </c>
      <c r="BF3645" s="91" t="s">
        <v>1607</v>
      </c>
      <c r="BG3645" s="91" t="s">
        <v>1595</v>
      </c>
      <c r="BH3645" s="91" t="s">
        <v>1596</v>
      </c>
      <c r="BI3645" s="91" t="s">
        <v>1597</v>
      </c>
      <c r="BJ3645" s="91" t="s">
        <v>1598</v>
      </c>
      <c r="BK3645" s="91" t="s">
        <v>1599</v>
      </c>
      <c r="BL3645" s="91" t="s">
        <v>1600</v>
      </c>
      <c r="BM3645" s="91" t="s">
        <v>1608</v>
      </c>
      <c r="BN3645" s="91" t="s">
        <v>1609</v>
      </c>
      <c r="BO3645" s="91" t="s">
        <v>1601</v>
      </c>
      <c r="BP3645" s="91" t="s">
        <v>1602</v>
      </c>
      <c r="BQ3645" s="91" t="s">
        <v>1603</v>
      </c>
      <c r="BR3645" s="91" t="s">
        <v>1604</v>
      </c>
      <c r="BS3645" s="91" t="s">
        <v>1605</v>
      </c>
      <c r="BT3645" s="5" t="s">
        <v>1671</v>
      </c>
    </row>
    <row r="3646" spans="1:72" x14ac:dyDescent="0.25">
      <c r="A3646" s="133"/>
      <c r="B3646" s="133"/>
      <c r="C3646" s="133"/>
      <c r="D3646" s="136"/>
      <c r="E3646" s="136"/>
      <c r="F3646" s="136"/>
      <c r="G3646" s="139"/>
      <c r="H3646" s="15" t="s">
        <v>0</v>
      </c>
      <c r="I3646" s="9">
        <v>1</v>
      </c>
      <c r="J3646" s="9">
        <v>2</v>
      </c>
      <c r="K3646" s="9">
        <v>3</v>
      </c>
      <c r="L3646" s="9">
        <v>4</v>
      </c>
      <c r="M3646" s="9">
        <v>5</v>
      </c>
      <c r="N3646" s="9">
        <v>6</v>
      </c>
      <c r="O3646" s="9">
        <v>7</v>
      </c>
      <c r="P3646" s="9">
        <v>8</v>
      </c>
      <c r="Q3646" s="9">
        <v>9</v>
      </c>
      <c r="R3646" s="9">
        <v>10</v>
      </c>
      <c r="S3646" s="9">
        <v>11</v>
      </c>
      <c r="T3646" s="9">
        <v>12</v>
      </c>
      <c r="U3646" s="9">
        <v>13</v>
      </c>
      <c r="V3646" s="9">
        <v>14</v>
      </c>
      <c r="W3646" s="9">
        <v>15</v>
      </c>
      <c r="X3646" s="9">
        <v>16</v>
      </c>
      <c r="Y3646" s="9">
        <v>17</v>
      </c>
      <c r="Z3646" s="9">
        <v>18</v>
      </c>
      <c r="AA3646" s="9">
        <v>19</v>
      </c>
      <c r="AB3646" s="9">
        <v>20</v>
      </c>
      <c r="AC3646" s="9">
        <v>21</v>
      </c>
      <c r="AD3646" s="9">
        <v>1</v>
      </c>
      <c r="AE3646" s="9">
        <v>2</v>
      </c>
      <c r="AF3646" s="9">
        <v>3</v>
      </c>
      <c r="AG3646" s="9">
        <v>4</v>
      </c>
      <c r="AH3646" s="9">
        <v>5</v>
      </c>
      <c r="AI3646" s="9">
        <v>6</v>
      </c>
      <c r="AJ3646" s="9">
        <v>7</v>
      </c>
      <c r="AK3646" s="9">
        <v>8</v>
      </c>
      <c r="AL3646" s="9">
        <v>9</v>
      </c>
      <c r="AM3646" s="9">
        <v>10</v>
      </c>
      <c r="AN3646" s="9">
        <v>11</v>
      </c>
      <c r="AO3646" s="9">
        <v>12</v>
      </c>
      <c r="AP3646" s="9">
        <v>13</v>
      </c>
      <c r="AQ3646" s="9">
        <v>14</v>
      </c>
      <c r="AR3646" s="9">
        <v>15</v>
      </c>
      <c r="AS3646" s="9">
        <v>16</v>
      </c>
      <c r="AT3646" s="9">
        <v>17</v>
      </c>
      <c r="AU3646" s="9">
        <v>18</v>
      </c>
      <c r="AV3646" s="9">
        <v>19</v>
      </c>
      <c r="AW3646" s="9">
        <v>20</v>
      </c>
      <c r="AX3646" s="9">
        <v>21</v>
      </c>
      <c r="AY3646" s="9">
        <v>1</v>
      </c>
      <c r="AZ3646" s="9">
        <v>2</v>
      </c>
      <c r="BA3646" s="9">
        <v>3</v>
      </c>
      <c r="BB3646" s="9">
        <v>4</v>
      </c>
      <c r="BC3646" s="9">
        <v>5</v>
      </c>
      <c r="BD3646" s="9">
        <v>6</v>
      </c>
      <c r="BE3646" s="9">
        <v>7</v>
      </c>
      <c r="BF3646" s="9">
        <v>8</v>
      </c>
      <c r="BG3646" s="9">
        <v>9</v>
      </c>
      <c r="BH3646" s="9">
        <v>10</v>
      </c>
      <c r="BI3646" s="9">
        <v>11</v>
      </c>
      <c r="BJ3646" s="9">
        <v>12</v>
      </c>
      <c r="BK3646" s="9">
        <v>13</v>
      </c>
      <c r="BL3646" s="9">
        <v>14</v>
      </c>
      <c r="BM3646" s="9">
        <v>15</v>
      </c>
      <c r="BN3646" s="9">
        <v>16</v>
      </c>
      <c r="BO3646" s="9">
        <v>17</v>
      </c>
      <c r="BP3646" s="9">
        <v>18</v>
      </c>
      <c r="BQ3646" s="9">
        <v>19</v>
      </c>
      <c r="BR3646" s="9">
        <v>20</v>
      </c>
      <c r="BS3646" s="9">
        <v>21</v>
      </c>
      <c r="BT3646" s="9">
        <v>9</v>
      </c>
    </row>
    <row r="3647" spans="1:72" x14ac:dyDescent="0.25">
      <c r="A3647" s="133"/>
      <c r="B3647" s="133"/>
      <c r="C3647" s="133"/>
      <c r="D3647" s="136"/>
      <c r="E3647" s="136"/>
      <c r="F3647" s="136"/>
      <c r="G3647" s="139"/>
      <c r="H3647" s="16" t="s">
        <v>1187</v>
      </c>
      <c r="I3647" s="17">
        <f t="shared" ref="I3647:AA3647" si="5828">SUM(I3643)</f>
        <v>397000</v>
      </c>
      <c r="J3647" s="17">
        <f t="shared" si="5828"/>
        <v>725740</v>
      </c>
      <c r="K3647" s="17">
        <f t="shared" si="5828"/>
        <v>0</v>
      </c>
      <c r="L3647" s="17">
        <f t="shared" si="5828"/>
        <v>0</v>
      </c>
      <c r="M3647" s="17">
        <f t="shared" si="5828"/>
        <v>0</v>
      </c>
      <c r="N3647" s="17">
        <f t="shared" si="5828"/>
        <v>0</v>
      </c>
      <c r="O3647" s="17">
        <f t="shared" ref="O3647" si="5829">SUM(O3643)</f>
        <v>1122740</v>
      </c>
      <c r="P3647" s="17">
        <f t="shared" si="5828"/>
        <v>19343</v>
      </c>
      <c r="Q3647" s="17">
        <f t="shared" si="5828"/>
        <v>7000</v>
      </c>
      <c r="R3647" s="17">
        <f t="shared" si="5828"/>
        <v>776740</v>
      </c>
      <c r="S3647" s="17">
        <f t="shared" si="5828"/>
        <v>0</v>
      </c>
      <c r="T3647" s="17">
        <f t="shared" si="5828"/>
        <v>0</v>
      </c>
      <c r="U3647" s="17">
        <f t="shared" si="5828"/>
        <v>0</v>
      </c>
      <c r="V3647" s="17">
        <f t="shared" si="5828"/>
        <v>0</v>
      </c>
      <c r="W3647" s="17">
        <f t="shared" si="5828"/>
        <v>0</v>
      </c>
      <c r="X3647" s="17">
        <f t="shared" si="5828"/>
        <v>0</v>
      </c>
      <c r="Y3647" s="17">
        <f t="shared" si="5828"/>
        <v>0</v>
      </c>
      <c r="Z3647" s="17">
        <f t="shared" si="5828"/>
        <v>0</v>
      </c>
      <c r="AA3647" s="17">
        <f t="shared" si="5828"/>
        <v>0</v>
      </c>
      <c r="AB3647" s="17">
        <v>803083</v>
      </c>
      <c r="AC3647" s="17">
        <v>319657</v>
      </c>
      <c r="AD3647" s="17">
        <f t="shared" ref="AD3647:AV3647" si="5830">SUM(AD3643)</f>
        <v>21000</v>
      </c>
      <c r="AE3647" s="17">
        <f t="shared" si="5830"/>
        <v>13478</v>
      </c>
      <c r="AF3647" s="17">
        <f t="shared" si="5830"/>
        <v>0</v>
      </c>
      <c r="AG3647" s="17">
        <f t="shared" si="5830"/>
        <v>0</v>
      </c>
      <c r="AH3647" s="17">
        <f t="shared" si="5830"/>
        <v>0</v>
      </c>
      <c r="AI3647" s="17">
        <f t="shared" si="5830"/>
        <v>0</v>
      </c>
      <c r="AJ3647" s="17">
        <f t="shared" ref="AJ3647" si="5831">SUM(AJ3643)</f>
        <v>34478</v>
      </c>
      <c r="AK3647" s="17">
        <f t="shared" si="5830"/>
        <v>0</v>
      </c>
      <c r="AL3647" s="17">
        <f t="shared" si="5830"/>
        <v>0</v>
      </c>
      <c r="AM3647" s="17">
        <f t="shared" si="5830"/>
        <v>13478</v>
      </c>
      <c r="AN3647" s="17">
        <f t="shared" si="5830"/>
        <v>0</v>
      </c>
      <c r="AO3647" s="17">
        <f t="shared" si="5830"/>
        <v>0</v>
      </c>
      <c r="AP3647" s="17">
        <f t="shared" si="5830"/>
        <v>0</v>
      </c>
      <c r="AQ3647" s="17">
        <f t="shared" si="5830"/>
        <v>0</v>
      </c>
      <c r="AR3647" s="17">
        <f t="shared" si="5830"/>
        <v>0</v>
      </c>
      <c r="AS3647" s="17">
        <f t="shared" si="5830"/>
        <v>0</v>
      </c>
      <c r="AT3647" s="17">
        <f t="shared" si="5830"/>
        <v>0</v>
      </c>
      <c r="AU3647" s="17">
        <f t="shared" si="5830"/>
        <v>0</v>
      </c>
      <c r="AV3647" s="17">
        <f t="shared" si="5830"/>
        <v>0</v>
      </c>
      <c r="AW3647" s="17">
        <v>13478</v>
      </c>
      <c r="AX3647" s="17">
        <v>21000</v>
      </c>
      <c r="AY3647" s="17">
        <f>SUM(AY3643)</f>
        <v>178050</v>
      </c>
      <c r="AZ3647" s="17">
        <f t="shared" ref="AZ3647:BQ3647" si="5832">SUM(AZ3643)</f>
        <v>351484</v>
      </c>
      <c r="BA3647" s="17">
        <f t="shared" si="5832"/>
        <v>0</v>
      </c>
      <c r="BB3647" s="17">
        <f t="shared" si="5832"/>
        <v>0</v>
      </c>
      <c r="BC3647" s="17">
        <f t="shared" si="5832"/>
        <v>0</v>
      </c>
      <c r="BD3647" s="17">
        <f t="shared" si="5832"/>
        <v>0</v>
      </c>
      <c r="BE3647" s="17">
        <f t="shared" ref="BE3647" si="5833">SUM(BE3643)</f>
        <v>529534</v>
      </c>
      <c r="BF3647" s="17">
        <f t="shared" si="5832"/>
        <v>0</v>
      </c>
      <c r="BG3647" s="17">
        <f t="shared" si="5832"/>
        <v>0</v>
      </c>
      <c r="BH3647" s="17">
        <f t="shared" si="5832"/>
        <v>351484</v>
      </c>
      <c r="BI3647" s="17">
        <f t="shared" si="5832"/>
        <v>0</v>
      </c>
      <c r="BJ3647" s="17">
        <f t="shared" si="5832"/>
        <v>0</v>
      </c>
      <c r="BK3647" s="17">
        <f t="shared" si="5832"/>
        <v>0</v>
      </c>
      <c r="BL3647" s="17">
        <f t="shared" si="5832"/>
        <v>0</v>
      </c>
      <c r="BM3647" s="17">
        <f t="shared" si="5832"/>
        <v>0</v>
      </c>
      <c r="BN3647" s="17">
        <f t="shared" si="5832"/>
        <v>0</v>
      </c>
      <c r="BO3647" s="17">
        <f t="shared" si="5832"/>
        <v>0</v>
      </c>
      <c r="BP3647" s="17">
        <f t="shared" si="5832"/>
        <v>0</v>
      </c>
      <c r="BQ3647" s="17">
        <f t="shared" si="5832"/>
        <v>0</v>
      </c>
      <c r="BR3647" s="17">
        <v>351484</v>
      </c>
      <c r="BS3647" s="17">
        <v>178050</v>
      </c>
      <c r="BT3647" s="17" t="e">
        <f>IF(#REF!=0,"-",#REF!/#REF!*100)</f>
        <v>#REF!</v>
      </c>
    </row>
    <row r="3648" spans="1:72" x14ac:dyDescent="0.25">
      <c r="A3648" s="133"/>
      <c r="B3648" s="133"/>
      <c r="C3648" s="133"/>
      <c r="D3648" s="136"/>
      <c r="E3648" s="136"/>
      <c r="F3648" s="136"/>
      <c r="G3648" s="139"/>
      <c r="H3648" s="18" t="s">
        <v>55</v>
      </c>
      <c r="I3648" s="17">
        <f t="shared" ref="I3648:AA3648" si="5834">SUM(I3647)</f>
        <v>397000</v>
      </c>
      <c r="J3648" s="17">
        <f t="shared" si="5834"/>
        <v>725740</v>
      </c>
      <c r="K3648" s="17">
        <f t="shared" si="5834"/>
        <v>0</v>
      </c>
      <c r="L3648" s="17">
        <f t="shared" si="5834"/>
        <v>0</v>
      </c>
      <c r="M3648" s="17">
        <f t="shared" si="5834"/>
        <v>0</v>
      </c>
      <c r="N3648" s="17">
        <f t="shared" si="5834"/>
        <v>0</v>
      </c>
      <c r="O3648" s="17">
        <f t="shared" ref="O3648" si="5835">SUM(O3647)</f>
        <v>1122740</v>
      </c>
      <c r="P3648" s="17">
        <f t="shared" si="5834"/>
        <v>19343</v>
      </c>
      <c r="Q3648" s="17">
        <f t="shared" si="5834"/>
        <v>7000</v>
      </c>
      <c r="R3648" s="17">
        <f t="shared" si="5834"/>
        <v>776740</v>
      </c>
      <c r="S3648" s="17">
        <f t="shared" si="5834"/>
        <v>0</v>
      </c>
      <c r="T3648" s="17">
        <f t="shared" si="5834"/>
        <v>0</v>
      </c>
      <c r="U3648" s="17">
        <f t="shared" si="5834"/>
        <v>0</v>
      </c>
      <c r="V3648" s="17">
        <f t="shared" si="5834"/>
        <v>0</v>
      </c>
      <c r="W3648" s="17">
        <f t="shared" si="5834"/>
        <v>0</v>
      </c>
      <c r="X3648" s="17">
        <f t="shared" si="5834"/>
        <v>0</v>
      </c>
      <c r="Y3648" s="17">
        <f t="shared" si="5834"/>
        <v>0</v>
      </c>
      <c r="Z3648" s="17">
        <f t="shared" si="5834"/>
        <v>0</v>
      </c>
      <c r="AA3648" s="17">
        <f t="shared" si="5834"/>
        <v>0</v>
      </c>
      <c r="AB3648" s="17">
        <v>803083</v>
      </c>
      <c r="AC3648" s="17">
        <v>319657</v>
      </c>
      <c r="AD3648" s="17">
        <f t="shared" ref="AD3648:AV3648" si="5836">SUM(AD3647)</f>
        <v>21000</v>
      </c>
      <c r="AE3648" s="17">
        <f t="shared" si="5836"/>
        <v>13478</v>
      </c>
      <c r="AF3648" s="17">
        <f t="shared" si="5836"/>
        <v>0</v>
      </c>
      <c r="AG3648" s="17">
        <f t="shared" si="5836"/>
        <v>0</v>
      </c>
      <c r="AH3648" s="17">
        <f t="shared" si="5836"/>
        <v>0</v>
      </c>
      <c r="AI3648" s="17">
        <f t="shared" si="5836"/>
        <v>0</v>
      </c>
      <c r="AJ3648" s="17">
        <f t="shared" ref="AJ3648" si="5837">SUM(AJ3647)</f>
        <v>34478</v>
      </c>
      <c r="AK3648" s="17">
        <f t="shared" si="5836"/>
        <v>0</v>
      </c>
      <c r="AL3648" s="17">
        <f t="shared" si="5836"/>
        <v>0</v>
      </c>
      <c r="AM3648" s="17">
        <f t="shared" si="5836"/>
        <v>13478</v>
      </c>
      <c r="AN3648" s="17">
        <f t="shared" si="5836"/>
        <v>0</v>
      </c>
      <c r="AO3648" s="17">
        <f t="shared" si="5836"/>
        <v>0</v>
      </c>
      <c r="AP3648" s="17">
        <f t="shared" si="5836"/>
        <v>0</v>
      </c>
      <c r="AQ3648" s="17">
        <f t="shared" si="5836"/>
        <v>0</v>
      </c>
      <c r="AR3648" s="17">
        <f t="shared" si="5836"/>
        <v>0</v>
      </c>
      <c r="AS3648" s="17">
        <f t="shared" si="5836"/>
        <v>0</v>
      </c>
      <c r="AT3648" s="17">
        <f t="shared" si="5836"/>
        <v>0</v>
      </c>
      <c r="AU3648" s="17">
        <f t="shared" si="5836"/>
        <v>0</v>
      </c>
      <c r="AV3648" s="17">
        <f t="shared" si="5836"/>
        <v>0</v>
      </c>
      <c r="AW3648" s="17">
        <v>13478</v>
      </c>
      <c r="AX3648" s="17">
        <v>21000</v>
      </c>
      <c r="AY3648" s="17">
        <f t="shared" ref="AY3648:BQ3648" si="5838">SUM(AY3647)</f>
        <v>178050</v>
      </c>
      <c r="AZ3648" s="17">
        <f t="shared" si="5838"/>
        <v>351484</v>
      </c>
      <c r="BA3648" s="17">
        <f t="shared" si="5838"/>
        <v>0</v>
      </c>
      <c r="BB3648" s="17">
        <f t="shared" si="5838"/>
        <v>0</v>
      </c>
      <c r="BC3648" s="17">
        <f t="shared" si="5838"/>
        <v>0</v>
      </c>
      <c r="BD3648" s="17">
        <f t="shared" si="5838"/>
        <v>0</v>
      </c>
      <c r="BE3648" s="17">
        <f t="shared" ref="BE3648" si="5839">SUM(BE3647)</f>
        <v>529534</v>
      </c>
      <c r="BF3648" s="17">
        <f t="shared" si="5838"/>
        <v>0</v>
      </c>
      <c r="BG3648" s="17">
        <f t="shared" si="5838"/>
        <v>0</v>
      </c>
      <c r="BH3648" s="17">
        <f t="shared" si="5838"/>
        <v>351484</v>
      </c>
      <c r="BI3648" s="17">
        <f t="shared" si="5838"/>
        <v>0</v>
      </c>
      <c r="BJ3648" s="17">
        <f t="shared" si="5838"/>
        <v>0</v>
      </c>
      <c r="BK3648" s="17">
        <f t="shared" si="5838"/>
        <v>0</v>
      </c>
      <c r="BL3648" s="17">
        <f t="shared" si="5838"/>
        <v>0</v>
      </c>
      <c r="BM3648" s="17">
        <f t="shared" si="5838"/>
        <v>0</v>
      </c>
      <c r="BN3648" s="17">
        <f t="shared" si="5838"/>
        <v>0</v>
      </c>
      <c r="BO3648" s="17">
        <f t="shared" si="5838"/>
        <v>0</v>
      </c>
      <c r="BP3648" s="17">
        <f t="shared" si="5838"/>
        <v>0</v>
      </c>
      <c r="BQ3648" s="17">
        <f t="shared" si="5838"/>
        <v>0</v>
      </c>
      <c r="BR3648" s="17">
        <v>351484</v>
      </c>
      <c r="BS3648" s="17">
        <v>178050</v>
      </c>
      <c r="BT3648" s="17" t="e">
        <f>IF(#REF!=0,"-",#REF!/#REF!*100)</f>
        <v>#REF!</v>
      </c>
    </row>
    <row r="3649" spans="1:72" x14ac:dyDescent="0.25">
      <c r="A3649" s="134"/>
      <c r="B3649" s="134"/>
      <c r="C3649" s="134"/>
      <c r="D3649" s="137"/>
      <c r="E3649" s="137"/>
      <c r="F3649" s="137"/>
      <c r="G3649" s="140"/>
      <c r="O3649">
        <f t="shared" si="5804"/>
        <v>0</v>
      </c>
      <c r="AB3649">
        <v>0</v>
      </c>
      <c r="AC3649">
        <v>0</v>
      </c>
      <c r="AJ3649">
        <f t="shared" si="5805"/>
        <v>0</v>
      </c>
      <c r="AW3649">
        <v>0</v>
      </c>
      <c r="AX3649">
        <v>0</v>
      </c>
      <c r="BE3649">
        <f t="shared" si="5806"/>
        <v>0</v>
      </c>
      <c r="BR3649">
        <v>0</v>
      </c>
      <c r="BS3649">
        <v>0</v>
      </c>
      <c r="BT3649" t="e">
        <f>IF(#REF!=0,"-",#REF!/#REF!*100)</f>
        <v>#REF!</v>
      </c>
    </row>
    <row r="3650" spans="1:72" ht="15.75" thickBot="1" x14ac:dyDescent="0.3">
      <c r="A3650" s="13" t="s">
        <v>0</v>
      </c>
      <c r="B3650" s="13" t="s">
        <v>0</v>
      </c>
      <c r="C3650" s="13" t="s">
        <v>0</v>
      </c>
      <c r="D3650" s="98" t="s">
        <v>0</v>
      </c>
      <c r="E3650" s="98" t="s">
        <v>0</v>
      </c>
      <c r="F3650" s="98" t="s">
        <v>0</v>
      </c>
      <c r="G3650" s="13" t="s">
        <v>0</v>
      </c>
      <c r="H3650" s="19" t="s">
        <v>0</v>
      </c>
      <c r="I3650" s="19" t="s">
        <v>0</v>
      </c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>
        <v>0</v>
      </c>
      <c r="AC3650" s="19">
        <v>0</v>
      </c>
      <c r="AD3650" s="19" t="s">
        <v>0</v>
      </c>
      <c r="AE3650" s="19"/>
      <c r="AF3650" s="19"/>
      <c r="AG3650" s="19"/>
      <c r="AH3650" s="19"/>
      <c r="AI3650" s="19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>
        <v>0</v>
      </c>
      <c r="AX3650" s="19">
        <v>0</v>
      </c>
      <c r="AY3650" s="19" t="s">
        <v>0</v>
      </c>
      <c r="AZ3650" s="19"/>
      <c r="BA3650" s="19"/>
      <c r="BB3650" s="19"/>
      <c r="BC3650" s="19"/>
      <c r="BD3650" s="19"/>
      <c r="BE3650" s="19"/>
      <c r="BF3650" s="19"/>
      <c r="BG3650" s="19"/>
      <c r="BH3650" s="19"/>
      <c r="BI3650" s="19"/>
      <c r="BJ3650" s="19"/>
      <c r="BK3650" s="19"/>
      <c r="BL3650" s="19"/>
      <c r="BM3650" s="19"/>
      <c r="BN3650" s="19"/>
      <c r="BO3650" s="19"/>
      <c r="BP3650" s="19"/>
      <c r="BQ3650" s="19"/>
      <c r="BR3650" s="19">
        <v>0</v>
      </c>
      <c r="BS3650" s="19">
        <v>0</v>
      </c>
      <c r="BT3650" s="19"/>
    </row>
    <row r="3651" spans="1:72" ht="69.75" customHeight="1" thickBot="1" x14ac:dyDescent="0.3">
      <c r="A3651" s="5" t="s">
        <v>2</v>
      </c>
      <c r="B3651" s="5" t="s">
        <v>3</v>
      </c>
      <c r="C3651" s="5" t="s">
        <v>4</v>
      </c>
      <c r="D3651" s="103" t="s">
        <v>0</v>
      </c>
      <c r="E3651" s="112" t="s">
        <v>5</v>
      </c>
      <c r="F3651" s="112" t="s">
        <v>6</v>
      </c>
      <c r="G3651" s="5" t="s">
        <v>7</v>
      </c>
      <c r="H3651" s="5" t="s">
        <v>8</v>
      </c>
      <c r="I3651" s="89" t="s">
        <v>9</v>
      </c>
      <c r="J3651" s="89" t="s">
        <v>1606</v>
      </c>
      <c r="K3651" s="89" t="s">
        <v>1534</v>
      </c>
      <c r="L3651" s="89" t="s">
        <v>1592</v>
      </c>
      <c r="M3651" s="89" t="s">
        <v>1593</v>
      </c>
      <c r="N3651" s="89" t="s">
        <v>1594</v>
      </c>
      <c r="O3651" s="89" t="s">
        <v>1610</v>
      </c>
      <c r="P3651" s="89" t="s">
        <v>1607</v>
      </c>
      <c r="Q3651" s="89" t="s">
        <v>1595</v>
      </c>
      <c r="R3651" s="89" t="s">
        <v>1596</v>
      </c>
      <c r="S3651" s="89" t="s">
        <v>1597</v>
      </c>
      <c r="T3651" s="89" t="s">
        <v>1598</v>
      </c>
      <c r="U3651" s="89" t="s">
        <v>1599</v>
      </c>
      <c r="V3651" s="89" t="s">
        <v>1600</v>
      </c>
      <c r="W3651" s="89" t="s">
        <v>1608</v>
      </c>
      <c r="X3651" s="89" t="s">
        <v>1609</v>
      </c>
      <c r="Y3651" s="89" t="s">
        <v>1601</v>
      </c>
      <c r="Z3651" s="89" t="s">
        <v>1602</v>
      </c>
      <c r="AA3651" s="89" t="s">
        <v>1603</v>
      </c>
      <c r="AB3651" s="89" t="s">
        <v>1604</v>
      </c>
      <c r="AC3651" s="89" t="s">
        <v>1605</v>
      </c>
      <c r="AD3651" s="90" t="s">
        <v>10</v>
      </c>
      <c r="AE3651" s="90" t="s">
        <v>1606</v>
      </c>
      <c r="AF3651" s="90" t="s">
        <v>1534</v>
      </c>
      <c r="AG3651" s="90" t="s">
        <v>1592</v>
      </c>
      <c r="AH3651" s="90" t="s">
        <v>1593</v>
      </c>
      <c r="AI3651" s="90" t="s">
        <v>1594</v>
      </c>
      <c r="AJ3651" s="90" t="s">
        <v>1611</v>
      </c>
      <c r="AK3651" s="90" t="s">
        <v>1607</v>
      </c>
      <c r="AL3651" s="90" t="s">
        <v>1595</v>
      </c>
      <c r="AM3651" s="90" t="s">
        <v>1596</v>
      </c>
      <c r="AN3651" s="90" t="s">
        <v>1597</v>
      </c>
      <c r="AO3651" s="90" t="s">
        <v>1598</v>
      </c>
      <c r="AP3651" s="90" t="s">
        <v>1599</v>
      </c>
      <c r="AQ3651" s="90" t="s">
        <v>1600</v>
      </c>
      <c r="AR3651" s="90" t="s">
        <v>1608</v>
      </c>
      <c r="AS3651" s="90" t="s">
        <v>1609</v>
      </c>
      <c r="AT3651" s="90" t="s">
        <v>1601</v>
      </c>
      <c r="AU3651" s="90" t="s">
        <v>1602</v>
      </c>
      <c r="AV3651" s="90" t="s">
        <v>1603</v>
      </c>
      <c r="AW3651" s="90" t="s">
        <v>1604</v>
      </c>
      <c r="AX3651" s="90" t="s">
        <v>1605</v>
      </c>
      <c r="AY3651" s="91" t="s">
        <v>11</v>
      </c>
      <c r="AZ3651" s="91" t="s">
        <v>1606</v>
      </c>
      <c r="BA3651" s="91" t="s">
        <v>1534</v>
      </c>
      <c r="BB3651" s="91" t="s">
        <v>1592</v>
      </c>
      <c r="BC3651" s="91" t="s">
        <v>1593</v>
      </c>
      <c r="BD3651" s="91" t="s">
        <v>1594</v>
      </c>
      <c r="BE3651" s="91" t="s">
        <v>1612</v>
      </c>
      <c r="BF3651" s="91" t="s">
        <v>1607</v>
      </c>
      <c r="BG3651" s="91" t="s">
        <v>1595</v>
      </c>
      <c r="BH3651" s="91" t="s">
        <v>1596</v>
      </c>
      <c r="BI3651" s="91" t="s">
        <v>1597</v>
      </c>
      <c r="BJ3651" s="91" t="s">
        <v>1598</v>
      </c>
      <c r="BK3651" s="91" t="s">
        <v>1599</v>
      </c>
      <c r="BL3651" s="91" t="s">
        <v>1600</v>
      </c>
      <c r="BM3651" s="91" t="s">
        <v>1608</v>
      </c>
      <c r="BN3651" s="91" t="s">
        <v>1609</v>
      </c>
      <c r="BO3651" s="91" t="s">
        <v>1601</v>
      </c>
      <c r="BP3651" s="91" t="s">
        <v>1602</v>
      </c>
      <c r="BQ3651" s="91" t="s">
        <v>1603</v>
      </c>
      <c r="BR3651" s="91" t="s">
        <v>1604</v>
      </c>
      <c r="BS3651" s="91" t="s">
        <v>1605</v>
      </c>
      <c r="BT3651" s="5" t="s">
        <v>1671</v>
      </c>
    </row>
    <row r="3652" spans="1:72" x14ac:dyDescent="0.25">
      <c r="A3652" s="6" t="s">
        <v>0</v>
      </c>
      <c r="B3652" s="6" t="s">
        <v>0</v>
      </c>
      <c r="C3652" s="6" t="s">
        <v>0</v>
      </c>
      <c r="D3652" s="104" t="s">
        <v>0</v>
      </c>
      <c r="E3652" s="104" t="s">
        <v>0</v>
      </c>
      <c r="F3652" s="121" t="s">
        <v>0</v>
      </c>
      <c r="G3652" s="7" t="s">
        <v>0</v>
      </c>
      <c r="H3652" s="8" t="s">
        <v>0</v>
      </c>
      <c r="I3652" s="9">
        <v>1</v>
      </c>
      <c r="J3652" s="9">
        <v>2</v>
      </c>
      <c r="K3652" s="9">
        <v>3</v>
      </c>
      <c r="L3652" s="9">
        <v>4</v>
      </c>
      <c r="M3652" s="9">
        <v>5</v>
      </c>
      <c r="N3652" s="9">
        <v>6</v>
      </c>
      <c r="O3652" s="9">
        <v>7</v>
      </c>
      <c r="P3652" s="9">
        <v>8</v>
      </c>
      <c r="Q3652" s="9">
        <v>9</v>
      </c>
      <c r="R3652" s="9">
        <v>10</v>
      </c>
      <c r="S3652" s="9">
        <v>11</v>
      </c>
      <c r="T3652" s="9">
        <v>12</v>
      </c>
      <c r="U3652" s="9">
        <v>13</v>
      </c>
      <c r="V3652" s="9">
        <v>14</v>
      </c>
      <c r="W3652" s="9">
        <v>15</v>
      </c>
      <c r="X3652" s="9">
        <v>16</v>
      </c>
      <c r="Y3652" s="9">
        <v>17</v>
      </c>
      <c r="Z3652" s="9">
        <v>18</v>
      </c>
      <c r="AA3652" s="9">
        <v>19</v>
      </c>
      <c r="AB3652" s="9">
        <v>20</v>
      </c>
      <c r="AC3652" s="9">
        <v>21</v>
      </c>
      <c r="AD3652" s="9">
        <v>1</v>
      </c>
      <c r="AE3652" s="9">
        <v>2</v>
      </c>
      <c r="AF3652" s="9">
        <v>3</v>
      </c>
      <c r="AG3652" s="9">
        <v>4</v>
      </c>
      <c r="AH3652" s="9">
        <v>5</v>
      </c>
      <c r="AI3652" s="9">
        <v>6</v>
      </c>
      <c r="AJ3652" s="9">
        <v>7</v>
      </c>
      <c r="AK3652" s="9">
        <v>8</v>
      </c>
      <c r="AL3652" s="9">
        <v>9</v>
      </c>
      <c r="AM3652" s="9">
        <v>10</v>
      </c>
      <c r="AN3652" s="9">
        <v>11</v>
      </c>
      <c r="AO3652" s="9">
        <v>12</v>
      </c>
      <c r="AP3652" s="9">
        <v>13</v>
      </c>
      <c r="AQ3652" s="9">
        <v>14</v>
      </c>
      <c r="AR3652" s="9">
        <v>15</v>
      </c>
      <c r="AS3652" s="9">
        <v>16</v>
      </c>
      <c r="AT3652" s="9">
        <v>17</v>
      </c>
      <c r="AU3652" s="9">
        <v>18</v>
      </c>
      <c r="AV3652" s="9">
        <v>19</v>
      </c>
      <c r="AW3652" s="9">
        <v>20</v>
      </c>
      <c r="AX3652" s="9">
        <v>21</v>
      </c>
      <c r="AY3652" s="9">
        <v>1</v>
      </c>
      <c r="AZ3652" s="9">
        <v>2</v>
      </c>
      <c r="BA3652" s="9">
        <v>3</v>
      </c>
      <c r="BB3652" s="9">
        <v>4</v>
      </c>
      <c r="BC3652" s="9">
        <v>5</v>
      </c>
      <c r="BD3652" s="9">
        <v>6</v>
      </c>
      <c r="BE3652" s="9">
        <v>7</v>
      </c>
      <c r="BF3652" s="9">
        <v>8</v>
      </c>
      <c r="BG3652" s="9">
        <v>9</v>
      </c>
      <c r="BH3652" s="9">
        <v>10</v>
      </c>
      <c r="BI3652" s="9">
        <v>11</v>
      </c>
      <c r="BJ3652" s="9">
        <v>12</v>
      </c>
      <c r="BK3652" s="9">
        <v>13</v>
      </c>
      <c r="BL3652" s="9">
        <v>14</v>
      </c>
      <c r="BM3652" s="9">
        <v>15</v>
      </c>
      <c r="BN3652" s="9">
        <v>16</v>
      </c>
      <c r="BO3652" s="9">
        <v>17</v>
      </c>
      <c r="BP3652" s="9">
        <v>18</v>
      </c>
      <c r="BQ3652" s="9">
        <v>19</v>
      </c>
      <c r="BR3652" s="9">
        <v>20</v>
      </c>
      <c r="BS3652" s="9">
        <v>21</v>
      </c>
      <c r="BT3652" s="9">
        <v>9</v>
      </c>
    </row>
    <row r="3653" spans="1:72" ht="22.5" x14ac:dyDescent="0.25">
      <c r="A3653" s="1" t="s">
        <v>1154</v>
      </c>
      <c r="B3653" s="1" t="s">
        <v>56</v>
      </c>
      <c r="C3653" s="4" t="s">
        <v>144</v>
      </c>
      <c r="D3653" s="102" t="s">
        <v>1277</v>
      </c>
      <c r="E3653" s="101" t="s">
        <v>0</v>
      </c>
      <c r="F3653" s="101" t="s">
        <v>0</v>
      </c>
      <c r="G3653" s="2" t="s">
        <v>0</v>
      </c>
      <c r="H3653" s="2" t="s">
        <v>1278</v>
      </c>
      <c r="I3653" s="3" t="s">
        <v>0</v>
      </c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>
        <v>0</v>
      </c>
      <c r="AC3653" s="3">
        <v>0</v>
      </c>
      <c r="AD3653" s="3" t="s">
        <v>0</v>
      </c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>
        <v>0</v>
      </c>
      <c r="AX3653" s="3">
        <v>0</v>
      </c>
      <c r="AY3653" s="3" t="s">
        <v>0</v>
      </c>
      <c r="AZ3653" s="3"/>
      <c r="BA3653" s="3"/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  <c r="BL3653" s="3"/>
      <c r="BM3653" s="3"/>
      <c r="BN3653" s="3"/>
      <c r="BO3653" s="3"/>
      <c r="BP3653" s="3"/>
      <c r="BQ3653" s="3"/>
      <c r="BR3653" s="3">
        <v>0</v>
      </c>
      <c r="BS3653" s="3">
        <v>0</v>
      </c>
      <c r="BT3653" s="3"/>
    </row>
    <row r="3654" spans="1:72" ht="33.75" x14ac:dyDescent="0.25">
      <c r="A3654" s="1" t="s">
        <v>0</v>
      </c>
      <c r="B3654" s="1" t="s">
        <v>0</v>
      </c>
      <c r="C3654" s="1" t="s">
        <v>0</v>
      </c>
      <c r="D3654" s="101" t="s">
        <v>0</v>
      </c>
      <c r="E3654" s="101" t="s">
        <v>0</v>
      </c>
      <c r="F3654" s="101" t="s">
        <v>0</v>
      </c>
      <c r="G3654" s="2" t="s">
        <v>0</v>
      </c>
      <c r="H3654" s="10" t="s">
        <v>39</v>
      </c>
      <c r="I3654" s="11">
        <f t="shared" ref="I3654:X3655" si="5840">SUM(I3655)</f>
        <v>0</v>
      </c>
      <c r="J3654" s="11">
        <f t="shared" si="5840"/>
        <v>0</v>
      </c>
      <c r="K3654" s="11">
        <f t="shared" si="5840"/>
        <v>0</v>
      </c>
      <c r="L3654" s="11">
        <f t="shared" si="5840"/>
        <v>0</v>
      </c>
      <c r="M3654" s="11">
        <f t="shared" si="5840"/>
        <v>0</v>
      </c>
      <c r="N3654" s="11">
        <f t="shared" si="5840"/>
        <v>0</v>
      </c>
      <c r="O3654" s="11">
        <f t="shared" si="5840"/>
        <v>0</v>
      </c>
      <c r="P3654" s="11">
        <f t="shared" si="5840"/>
        <v>0</v>
      </c>
      <c r="Q3654" s="11">
        <f t="shared" si="5840"/>
        <v>0</v>
      </c>
      <c r="R3654" s="11">
        <f t="shared" si="5840"/>
        <v>0</v>
      </c>
      <c r="S3654" s="11">
        <f t="shared" si="5840"/>
        <v>0</v>
      </c>
      <c r="T3654" s="11">
        <f t="shared" si="5840"/>
        <v>0</v>
      </c>
      <c r="U3654" s="11">
        <f t="shared" si="5840"/>
        <v>0</v>
      </c>
      <c r="V3654" s="11">
        <f t="shared" si="5840"/>
        <v>0</v>
      </c>
      <c r="W3654" s="11">
        <f t="shared" si="5840"/>
        <v>0</v>
      </c>
      <c r="X3654" s="11">
        <f t="shared" si="5840"/>
        <v>0</v>
      </c>
      <c r="Y3654" s="11">
        <f t="shared" ref="J3654:AA3655" si="5841">SUM(Y3655)</f>
        <v>0</v>
      </c>
      <c r="Z3654" s="11">
        <f t="shared" si="5841"/>
        <v>0</v>
      </c>
      <c r="AA3654" s="11">
        <f t="shared" si="5841"/>
        <v>0</v>
      </c>
      <c r="AB3654" s="11">
        <v>0</v>
      </c>
      <c r="AC3654" s="11">
        <v>0</v>
      </c>
      <c r="AD3654" s="11">
        <f t="shared" ref="AD3654:AS3655" si="5842">SUM(AD3655)</f>
        <v>0</v>
      </c>
      <c r="AE3654" s="11">
        <f t="shared" si="5842"/>
        <v>0</v>
      </c>
      <c r="AF3654" s="11">
        <f t="shared" si="5842"/>
        <v>0</v>
      </c>
      <c r="AG3654" s="11">
        <f t="shared" si="5842"/>
        <v>0</v>
      </c>
      <c r="AH3654" s="11">
        <f t="shared" si="5842"/>
        <v>0</v>
      </c>
      <c r="AI3654" s="11">
        <f t="shared" si="5842"/>
        <v>0</v>
      </c>
      <c r="AJ3654" s="11">
        <f t="shared" si="5842"/>
        <v>0</v>
      </c>
      <c r="AK3654" s="11">
        <f t="shared" si="5842"/>
        <v>0</v>
      </c>
      <c r="AL3654" s="11">
        <f t="shared" si="5842"/>
        <v>0</v>
      </c>
      <c r="AM3654" s="11">
        <f t="shared" si="5842"/>
        <v>0</v>
      </c>
      <c r="AN3654" s="11">
        <f t="shared" si="5842"/>
        <v>0</v>
      </c>
      <c r="AO3654" s="11">
        <f t="shared" si="5842"/>
        <v>0</v>
      </c>
      <c r="AP3654" s="11">
        <f t="shared" si="5842"/>
        <v>0</v>
      </c>
      <c r="AQ3654" s="11">
        <f t="shared" si="5842"/>
        <v>0</v>
      </c>
      <c r="AR3654" s="11">
        <f t="shared" si="5842"/>
        <v>0</v>
      </c>
      <c r="AS3654" s="11">
        <f t="shared" si="5842"/>
        <v>0</v>
      </c>
      <c r="AT3654" s="11">
        <f t="shared" ref="AE3654:AV3655" si="5843">SUM(AT3655)</f>
        <v>0</v>
      </c>
      <c r="AU3654" s="11">
        <f t="shared" si="5843"/>
        <v>0</v>
      </c>
      <c r="AV3654" s="11">
        <f t="shared" si="5843"/>
        <v>0</v>
      </c>
      <c r="AW3654" s="11">
        <v>0</v>
      </c>
      <c r="AX3654" s="11">
        <v>0</v>
      </c>
      <c r="AY3654" s="11">
        <f t="shared" ref="AY3654:BN3655" si="5844">SUM(AY3655)</f>
        <v>0</v>
      </c>
      <c r="AZ3654" s="11">
        <f t="shared" si="5844"/>
        <v>0</v>
      </c>
      <c r="BA3654" s="11">
        <f t="shared" si="5844"/>
        <v>0</v>
      </c>
      <c r="BB3654" s="11">
        <f t="shared" si="5844"/>
        <v>0</v>
      </c>
      <c r="BC3654" s="11">
        <f t="shared" si="5844"/>
        <v>0</v>
      </c>
      <c r="BD3654" s="11">
        <f t="shared" si="5844"/>
        <v>0</v>
      </c>
      <c r="BE3654" s="11">
        <f t="shared" si="5844"/>
        <v>0</v>
      </c>
      <c r="BF3654" s="11">
        <f t="shared" si="5844"/>
        <v>0</v>
      </c>
      <c r="BG3654" s="11">
        <f t="shared" si="5844"/>
        <v>0</v>
      </c>
      <c r="BH3654" s="11">
        <f t="shared" si="5844"/>
        <v>0</v>
      </c>
      <c r="BI3654" s="11">
        <f t="shared" si="5844"/>
        <v>0</v>
      </c>
      <c r="BJ3654" s="11">
        <f t="shared" si="5844"/>
        <v>0</v>
      </c>
      <c r="BK3654" s="11">
        <f t="shared" si="5844"/>
        <v>0</v>
      </c>
      <c r="BL3654" s="11">
        <f t="shared" si="5844"/>
        <v>0</v>
      </c>
      <c r="BM3654" s="11">
        <f t="shared" si="5844"/>
        <v>0</v>
      </c>
      <c r="BN3654" s="11">
        <f t="shared" si="5844"/>
        <v>0</v>
      </c>
      <c r="BO3654" s="11">
        <f t="shared" ref="AZ3654:BQ3655" si="5845">SUM(BO3655)</f>
        <v>0</v>
      </c>
      <c r="BP3654" s="11">
        <f t="shared" si="5845"/>
        <v>0</v>
      </c>
      <c r="BQ3654" s="11">
        <f t="shared" si="5845"/>
        <v>0</v>
      </c>
      <c r="BR3654" s="11">
        <v>0</v>
      </c>
      <c r="BS3654" s="11">
        <v>0</v>
      </c>
      <c r="BT3654" s="11" t="e">
        <f>IF(#REF!=0,"-",#REF!/#REF!*100)</f>
        <v>#REF!</v>
      </c>
    </row>
    <row r="3655" spans="1:72" ht="22.5" x14ac:dyDescent="0.25">
      <c r="A3655" s="4" t="s">
        <v>1154</v>
      </c>
      <c r="B3655" s="4" t="s">
        <v>56</v>
      </c>
      <c r="C3655" s="4" t="s">
        <v>144</v>
      </c>
      <c r="D3655" s="102" t="s">
        <v>1277</v>
      </c>
      <c r="E3655" s="101" t="s">
        <v>40</v>
      </c>
      <c r="F3655" s="101" t="s">
        <v>0</v>
      </c>
      <c r="G3655" s="2" t="s">
        <v>0</v>
      </c>
      <c r="H3655" s="2" t="s">
        <v>41</v>
      </c>
      <c r="I3655" s="12">
        <f t="shared" si="5840"/>
        <v>0</v>
      </c>
      <c r="J3655" s="12">
        <f t="shared" si="5841"/>
        <v>0</v>
      </c>
      <c r="K3655" s="12">
        <f t="shared" si="5841"/>
        <v>0</v>
      </c>
      <c r="L3655" s="12">
        <f t="shared" si="5841"/>
        <v>0</v>
      </c>
      <c r="M3655" s="12">
        <f t="shared" si="5841"/>
        <v>0</v>
      </c>
      <c r="N3655" s="12">
        <f t="shared" si="5841"/>
        <v>0</v>
      </c>
      <c r="O3655" s="12">
        <f t="shared" si="5841"/>
        <v>0</v>
      </c>
      <c r="P3655" s="12">
        <f t="shared" si="5841"/>
        <v>0</v>
      </c>
      <c r="Q3655" s="12">
        <f t="shared" si="5841"/>
        <v>0</v>
      </c>
      <c r="R3655" s="12">
        <f t="shared" si="5841"/>
        <v>0</v>
      </c>
      <c r="S3655" s="12">
        <f t="shared" si="5841"/>
        <v>0</v>
      </c>
      <c r="T3655" s="12">
        <f t="shared" si="5841"/>
        <v>0</v>
      </c>
      <c r="U3655" s="12">
        <f t="shared" si="5841"/>
        <v>0</v>
      </c>
      <c r="V3655" s="12">
        <f t="shared" si="5841"/>
        <v>0</v>
      </c>
      <c r="W3655" s="12">
        <f t="shared" si="5841"/>
        <v>0</v>
      </c>
      <c r="X3655" s="12">
        <f t="shared" si="5841"/>
        <v>0</v>
      </c>
      <c r="Y3655" s="12">
        <f t="shared" si="5841"/>
        <v>0</v>
      </c>
      <c r="Z3655" s="12">
        <f t="shared" si="5841"/>
        <v>0</v>
      </c>
      <c r="AA3655" s="12">
        <f t="shared" si="5841"/>
        <v>0</v>
      </c>
      <c r="AB3655" s="12">
        <v>0</v>
      </c>
      <c r="AC3655" s="12">
        <v>0</v>
      </c>
      <c r="AD3655" s="12">
        <f t="shared" si="5842"/>
        <v>0</v>
      </c>
      <c r="AE3655" s="12">
        <f t="shared" si="5843"/>
        <v>0</v>
      </c>
      <c r="AF3655" s="12">
        <f t="shared" si="5843"/>
        <v>0</v>
      </c>
      <c r="AG3655" s="12">
        <f t="shared" si="5843"/>
        <v>0</v>
      </c>
      <c r="AH3655" s="12">
        <f t="shared" si="5843"/>
        <v>0</v>
      </c>
      <c r="AI3655" s="12">
        <f t="shared" si="5843"/>
        <v>0</v>
      </c>
      <c r="AJ3655" s="12">
        <f t="shared" si="5843"/>
        <v>0</v>
      </c>
      <c r="AK3655" s="12">
        <f t="shared" si="5843"/>
        <v>0</v>
      </c>
      <c r="AL3655" s="12">
        <f t="shared" si="5843"/>
        <v>0</v>
      </c>
      <c r="AM3655" s="12">
        <f t="shared" si="5843"/>
        <v>0</v>
      </c>
      <c r="AN3655" s="12">
        <f t="shared" si="5843"/>
        <v>0</v>
      </c>
      <c r="AO3655" s="12">
        <f t="shared" si="5843"/>
        <v>0</v>
      </c>
      <c r="AP3655" s="12">
        <f t="shared" si="5843"/>
        <v>0</v>
      </c>
      <c r="AQ3655" s="12">
        <f t="shared" si="5843"/>
        <v>0</v>
      </c>
      <c r="AR3655" s="12">
        <f t="shared" si="5843"/>
        <v>0</v>
      </c>
      <c r="AS3655" s="12">
        <f t="shared" si="5843"/>
        <v>0</v>
      </c>
      <c r="AT3655" s="12">
        <f t="shared" si="5843"/>
        <v>0</v>
      </c>
      <c r="AU3655" s="12">
        <f t="shared" si="5843"/>
        <v>0</v>
      </c>
      <c r="AV3655" s="12">
        <f t="shared" si="5843"/>
        <v>0</v>
      </c>
      <c r="AW3655" s="12">
        <v>0</v>
      </c>
      <c r="AX3655" s="12">
        <v>0</v>
      </c>
      <c r="AY3655" s="12">
        <f t="shared" si="5844"/>
        <v>0</v>
      </c>
      <c r="AZ3655" s="12">
        <f t="shared" si="5845"/>
        <v>0</v>
      </c>
      <c r="BA3655" s="12">
        <f t="shared" si="5845"/>
        <v>0</v>
      </c>
      <c r="BB3655" s="12">
        <f t="shared" si="5845"/>
        <v>0</v>
      </c>
      <c r="BC3655" s="12">
        <f t="shared" si="5845"/>
        <v>0</v>
      </c>
      <c r="BD3655" s="12">
        <f t="shared" si="5845"/>
        <v>0</v>
      </c>
      <c r="BE3655" s="12">
        <f t="shared" si="5845"/>
        <v>0</v>
      </c>
      <c r="BF3655" s="12">
        <f t="shared" si="5845"/>
        <v>0</v>
      </c>
      <c r="BG3655" s="12">
        <f t="shared" si="5845"/>
        <v>0</v>
      </c>
      <c r="BH3655" s="12">
        <f t="shared" si="5845"/>
        <v>0</v>
      </c>
      <c r="BI3655" s="12">
        <f t="shared" si="5845"/>
        <v>0</v>
      </c>
      <c r="BJ3655" s="12">
        <f t="shared" si="5845"/>
        <v>0</v>
      </c>
      <c r="BK3655" s="12">
        <f t="shared" si="5845"/>
        <v>0</v>
      </c>
      <c r="BL3655" s="12">
        <f t="shared" si="5845"/>
        <v>0</v>
      </c>
      <c r="BM3655" s="12">
        <f t="shared" si="5845"/>
        <v>0</v>
      </c>
      <c r="BN3655" s="12">
        <f t="shared" si="5845"/>
        <v>0</v>
      </c>
      <c r="BO3655" s="12">
        <f t="shared" si="5845"/>
        <v>0</v>
      </c>
      <c r="BP3655" s="12">
        <f t="shared" si="5845"/>
        <v>0</v>
      </c>
      <c r="BQ3655" s="12">
        <f t="shared" si="5845"/>
        <v>0</v>
      </c>
      <c r="BR3655" s="12">
        <v>0</v>
      </c>
      <c r="BS3655" s="12">
        <v>0</v>
      </c>
      <c r="BT3655" s="12" t="e">
        <f>IF(#REF!=0,"-",#REF!/#REF!*100)</f>
        <v>#REF!</v>
      </c>
    </row>
    <row r="3656" spans="1:72" ht="22.5" x14ac:dyDescent="0.25">
      <c r="A3656" s="4" t="s">
        <v>1154</v>
      </c>
      <c r="B3656" s="4" t="s">
        <v>56</v>
      </c>
      <c r="C3656" s="4" t="s">
        <v>144</v>
      </c>
      <c r="D3656" s="102" t="s">
        <v>1277</v>
      </c>
      <c r="E3656" s="113">
        <v>6143</v>
      </c>
      <c r="F3656" s="102"/>
      <c r="G3656" s="98" t="s">
        <v>1663</v>
      </c>
      <c r="H3656" s="13" t="s">
        <v>43</v>
      </c>
      <c r="I3656" s="14">
        <v>0</v>
      </c>
      <c r="J3656" s="14"/>
      <c r="K3656" s="14"/>
      <c r="L3656" s="14"/>
      <c r="M3656" s="14"/>
      <c r="N3656" s="14"/>
      <c r="O3656" s="14">
        <f t="shared" si="5804"/>
        <v>0</v>
      </c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>
        <v>0</v>
      </c>
      <c r="AC3656" s="14">
        <v>0</v>
      </c>
      <c r="AD3656" s="14">
        <v>0</v>
      </c>
      <c r="AE3656" s="14"/>
      <c r="AF3656" s="14"/>
      <c r="AG3656" s="14"/>
      <c r="AH3656" s="14"/>
      <c r="AI3656" s="14"/>
      <c r="AJ3656" s="14">
        <f t="shared" si="5805"/>
        <v>0</v>
      </c>
      <c r="AK3656" s="14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4"/>
      <c r="AW3656" s="14">
        <v>0</v>
      </c>
      <c r="AX3656" s="14">
        <v>0</v>
      </c>
      <c r="AY3656" s="14">
        <v>0</v>
      </c>
      <c r="AZ3656" s="14"/>
      <c r="BA3656" s="14"/>
      <c r="BB3656" s="14"/>
      <c r="BC3656" s="14"/>
      <c r="BD3656" s="14"/>
      <c r="BE3656" s="14">
        <f t="shared" si="5806"/>
        <v>0</v>
      </c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>
        <v>0</v>
      </c>
      <c r="BS3656" s="14">
        <v>0</v>
      </c>
      <c r="BT3656" s="14" t="e">
        <f>IF(#REF!=0,"-",#REF!/#REF!*100)</f>
        <v>#REF!</v>
      </c>
    </row>
    <row r="3657" spans="1:72" ht="22.5" x14ac:dyDescent="0.25">
      <c r="A3657" s="13" t="s">
        <v>0</v>
      </c>
      <c r="B3657" s="13" t="s">
        <v>0</v>
      </c>
      <c r="C3657" s="13" t="s">
        <v>0</v>
      </c>
      <c r="D3657" s="98" t="s">
        <v>0</v>
      </c>
      <c r="E3657" s="98" t="s">
        <v>0</v>
      </c>
      <c r="F3657" s="98" t="s">
        <v>0</v>
      </c>
      <c r="G3657" s="13" t="s">
        <v>0</v>
      </c>
      <c r="H3657" s="10" t="s">
        <v>1279</v>
      </c>
      <c r="I3657" s="11">
        <f t="shared" ref="I3657:AA3657" si="5846">SUM(I3654)</f>
        <v>0</v>
      </c>
      <c r="J3657" s="11">
        <f t="shared" si="5846"/>
        <v>0</v>
      </c>
      <c r="K3657" s="11">
        <f t="shared" si="5846"/>
        <v>0</v>
      </c>
      <c r="L3657" s="11">
        <f t="shared" si="5846"/>
        <v>0</v>
      </c>
      <c r="M3657" s="11">
        <f t="shared" si="5846"/>
        <v>0</v>
      </c>
      <c r="N3657" s="11">
        <f t="shared" si="5846"/>
        <v>0</v>
      </c>
      <c r="O3657" s="11">
        <f t="shared" si="5846"/>
        <v>0</v>
      </c>
      <c r="P3657" s="11">
        <f t="shared" si="5846"/>
        <v>0</v>
      </c>
      <c r="Q3657" s="11">
        <f t="shared" si="5846"/>
        <v>0</v>
      </c>
      <c r="R3657" s="11">
        <f t="shared" si="5846"/>
        <v>0</v>
      </c>
      <c r="S3657" s="11">
        <f t="shared" si="5846"/>
        <v>0</v>
      </c>
      <c r="T3657" s="11">
        <f t="shared" si="5846"/>
        <v>0</v>
      </c>
      <c r="U3657" s="11">
        <f t="shared" si="5846"/>
        <v>0</v>
      </c>
      <c r="V3657" s="11">
        <f t="shared" si="5846"/>
        <v>0</v>
      </c>
      <c r="W3657" s="11">
        <f t="shared" si="5846"/>
        <v>0</v>
      </c>
      <c r="X3657" s="11">
        <f t="shared" si="5846"/>
        <v>0</v>
      </c>
      <c r="Y3657" s="11">
        <f t="shared" si="5846"/>
        <v>0</v>
      </c>
      <c r="Z3657" s="11">
        <f t="shared" si="5846"/>
        <v>0</v>
      </c>
      <c r="AA3657" s="11">
        <f t="shared" si="5846"/>
        <v>0</v>
      </c>
      <c r="AB3657" s="11">
        <v>0</v>
      </c>
      <c r="AC3657" s="11">
        <v>0</v>
      </c>
      <c r="AD3657" s="11">
        <f t="shared" ref="AD3657:AV3657" si="5847">SUM(AD3654)</f>
        <v>0</v>
      </c>
      <c r="AE3657" s="11">
        <f t="shared" si="5847"/>
        <v>0</v>
      </c>
      <c r="AF3657" s="11">
        <f t="shared" si="5847"/>
        <v>0</v>
      </c>
      <c r="AG3657" s="11">
        <f t="shared" si="5847"/>
        <v>0</v>
      </c>
      <c r="AH3657" s="11">
        <f t="shared" si="5847"/>
        <v>0</v>
      </c>
      <c r="AI3657" s="11">
        <f t="shared" si="5847"/>
        <v>0</v>
      </c>
      <c r="AJ3657" s="11">
        <f t="shared" si="5847"/>
        <v>0</v>
      </c>
      <c r="AK3657" s="11">
        <f t="shared" si="5847"/>
        <v>0</v>
      </c>
      <c r="AL3657" s="11">
        <f t="shared" si="5847"/>
        <v>0</v>
      </c>
      <c r="AM3657" s="11">
        <f t="shared" si="5847"/>
        <v>0</v>
      </c>
      <c r="AN3657" s="11">
        <f t="shared" si="5847"/>
        <v>0</v>
      </c>
      <c r="AO3657" s="11">
        <f t="shared" si="5847"/>
        <v>0</v>
      </c>
      <c r="AP3657" s="11">
        <f t="shared" si="5847"/>
        <v>0</v>
      </c>
      <c r="AQ3657" s="11">
        <f t="shared" si="5847"/>
        <v>0</v>
      </c>
      <c r="AR3657" s="11">
        <f t="shared" si="5847"/>
        <v>0</v>
      </c>
      <c r="AS3657" s="11">
        <f t="shared" si="5847"/>
        <v>0</v>
      </c>
      <c r="AT3657" s="11">
        <f t="shared" si="5847"/>
        <v>0</v>
      </c>
      <c r="AU3657" s="11">
        <f t="shared" si="5847"/>
        <v>0</v>
      </c>
      <c r="AV3657" s="11">
        <f t="shared" si="5847"/>
        <v>0</v>
      </c>
      <c r="AW3657" s="11">
        <v>0</v>
      </c>
      <c r="AX3657" s="11">
        <v>0</v>
      </c>
      <c r="AY3657" s="11">
        <f t="shared" ref="AY3657:BQ3657" si="5848">SUM(AY3654)</f>
        <v>0</v>
      </c>
      <c r="AZ3657" s="11">
        <f t="shared" si="5848"/>
        <v>0</v>
      </c>
      <c r="BA3657" s="11">
        <f t="shared" si="5848"/>
        <v>0</v>
      </c>
      <c r="BB3657" s="11">
        <f t="shared" si="5848"/>
        <v>0</v>
      </c>
      <c r="BC3657" s="11">
        <f t="shared" si="5848"/>
        <v>0</v>
      </c>
      <c r="BD3657" s="11">
        <f t="shared" si="5848"/>
        <v>0</v>
      </c>
      <c r="BE3657" s="11">
        <f t="shared" si="5848"/>
        <v>0</v>
      </c>
      <c r="BF3657" s="11">
        <f t="shared" si="5848"/>
        <v>0</v>
      </c>
      <c r="BG3657" s="11">
        <f t="shared" si="5848"/>
        <v>0</v>
      </c>
      <c r="BH3657" s="11">
        <f t="shared" si="5848"/>
        <v>0</v>
      </c>
      <c r="BI3657" s="11">
        <f t="shared" si="5848"/>
        <v>0</v>
      </c>
      <c r="BJ3657" s="11">
        <f t="shared" si="5848"/>
        <v>0</v>
      </c>
      <c r="BK3657" s="11">
        <f t="shared" si="5848"/>
        <v>0</v>
      </c>
      <c r="BL3657" s="11">
        <f t="shared" si="5848"/>
        <v>0</v>
      </c>
      <c r="BM3657" s="11">
        <f t="shared" si="5848"/>
        <v>0</v>
      </c>
      <c r="BN3657" s="11">
        <f t="shared" si="5848"/>
        <v>0</v>
      </c>
      <c r="BO3657" s="11">
        <f t="shared" si="5848"/>
        <v>0</v>
      </c>
      <c r="BP3657" s="11">
        <f t="shared" si="5848"/>
        <v>0</v>
      </c>
      <c r="BQ3657" s="11">
        <f t="shared" si="5848"/>
        <v>0</v>
      </c>
      <c r="BR3657" s="11">
        <v>0</v>
      </c>
      <c r="BS3657" s="11">
        <v>0</v>
      </c>
      <c r="BT3657" s="11" t="e">
        <f>IF(#REF!=0,"-",#REF!/#REF!*100)</f>
        <v>#REF!</v>
      </c>
    </row>
    <row r="3658" spans="1:72" ht="15.75" thickBot="1" x14ac:dyDescent="0.3">
      <c r="A3658" s="13" t="s">
        <v>0</v>
      </c>
      <c r="B3658" s="13" t="s">
        <v>0</v>
      </c>
      <c r="C3658" s="13" t="s">
        <v>0</v>
      </c>
      <c r="D3658" s="98" t="s">
        <v>0</v>
      </c>
      <c r="E3658" s="98" t="s">
        <v>0</v>
      </c>
      <c r="F3658" s="98" t="s">
        <v>0</v>
      </c>
      <c r="G3658" s="13" t="s">
        <v>0</v>
      </c>
      <c r="H3658" s="2" t="s">
        <v>53</v>
      </c>
      <c r="I3658" s="13" t="s">
        <v>0</v>
      </c>
      <c r="J3658" s="13"/>
      <c r="K3658" s="13"/>
      <c r="L3658" s="13"/>
      <c r="M3658" s="13"/>
      <c r="N3658" s="13"/>
      <c r="O3658" s="13" t="e">
        <f t="shared" si="5804"/>
        <v>#VALUE!</v>
      </c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>
        <v>0</v>
      </c>
      <c r="AC3658" s="13" t="e">
        <v>#VALUE!</v>
      </c>
      <c r="AD3658" s="13" t="s">
        <v>0</v>
      </c>
      <c r="AE3658" s="13"/>
      <c r="AF3658" s="13"/>
      <c r="AG3658" s="13"/>
      <c r="AH3658" s="13"/>
      <c r="AI3658" s="13"/>
      <c r="AJ3658" s="13" t="e">
        <f t="shared" si="5805"/>
        <v>#VALUE!</v>
      </c>
      <c r="AK3658" s="13"/>
      <c r="AL3658" s="13"/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  <c r="AW3658" s="13">
        <v>0</v>
      </c>
      <c r="AX3658" s="13" t="e">
        <v>#VALUE!</v>
      </c>
      <c r="AY3658" s="13" t="s">
        <v>0</v>
      </c>
      <c r="AZ3658" s="13"/>
      <c r="BA3658" s="13"/>
      <c r="BB3658" s="13"/>
      <c r="BC3658" s="13"/>
      <c r="BD3658" s="13"/>
      <c r="BE3658" s="13" t="e">
        <f t="shared" si="5806"/>
        <v>#VALUE!</v>
      </c>
      <c r="BF3658" s="13"/>
      <c r="BG3658" s="13"/>
      <c r="BH3658" s="13"/>
      <c r="BI3658" s="13"/>
      <c r="BJ3658" s="13"/>
      <c r="BK3658" s="13"/>
      <c r="BL3658" s="13"/>
      <c r="BM3658" s="13"/>
      <c r="BN3658" s="13"/>
      <c r="BO3658" s="13"/>
      <c r="BP3658" s="13"/>
      <c r="BQ3658" s="13"/>
      <c r="BR3658" s="13">
        <v>0</v>
      </c>
      <c r="BS3658" s="13" t="e">
        <v>#VALUE!</v>
      </c>
      <c r="BT3658" s="12"/>
    </row>
    <row r="3659" spans="1:72" ht="69.75" customHeight="1" thickBot="1" x14ac:dyDescent="0.3">
      <c r="A3659" s="132" t="s">
        <v>0</v>
      </c>
      <c r="B3659" s="132" t="s">
        <v>0</v>
      </c>
      <c r="C3659" s="132" t="s">
        <v>0</v>
      </c>
      <c r="D3659" s="135" t="s">
        <v>0</v>
      </c>
      <c r="E3659" s="135" t="s">
        <v>0</v>
      </c>
      <c r="F3659" s="135" t="s">
        <v>0</v>
      </c>
      <c r="G3659" s="138" t="s">
        <v>0</v>
      </c>
      <c r="H3659" s="5" t="s">
        <v>54</v>
      </c>
      <c r="I3659" s="89" t="s">
        <v>9</v>
      </c>
      <c r="J3659" s="89" t="s">
        <v>1606</v>
      </c>
      <c r="K3659" s="89" t="s">
        <v>1534</v>
      </c>
      <c r="L3659" s="89" t="s">
        <v>1592</v>
      </c>
      <c r="M3659" s="89" t="s">
        <v>1593</v>
      </c>
      <c r="N3659" s="89" t="s">
        <v>1594</v>
      </c>
      <c r="O3659" s="89" t="s">
        <v>1610</v>
      </c>
      <c r="P3659" s="89" t="s">
        <v>1607</v>
      </c>
      <c r="Q3659" s="89" t="s">
        <v>1595</v>
      </c>
      <c r="R3659" s="89" t="s">
        <v>1596</v>
      </c>
      <c r="S3659" s="89" t="s">
        <v>1597</v>
      </c>
      <c r="T3659" s="89" t="s">
        <v>1598</v>
      </c>
      <c r="U3659" s="89" t="s">
        <v>1599</v>
      </c>
      <c r="V3659" s="89" t="s">
        <v>1600</v>
      </c>
      <c r="W3659" s="89" t="s">
        <v>1608</v>
      </c>
      <c r="X3659" s="89" t="s">
        <v>1609</v>
      </c>
      <c r="Y3659" s="89" t="s">
        <v>1601</v>
      </c>
      <c r="Z3659" s="89" t="s">
        <v>1602</v>
      </c>
      <c r="AA3659" s="89" t="s">
        <v>1603</v>
      </c>
      <c r="AB3659" s="89" t="s">
        <v>1604</v>
      </c>
      <c r="AC3659" s="89" t="s">
        <v>1605</v>
      </c>
      <c r="AD3659" s="90" t="s">
        <v>10</v>
      </c>
      <c r="AE3659" s="90" t="s">
        <v>1606</v>
      </c>
      <c r="AF3659" s="90" t="s">
        <v>1534</v>
      </c>
      <c r="AG3659" s="90" t="s">
        <v>1592</v>
      </c>
      <c r="AH3659" s="90" t="s">
        <v>1593</v>
      </c>
      <c r="AI3659" s="90" t="s">
        <v>1594</v>
      </c>
      <c r="AJ3659" s="90" t="s">
        <v>1611</v>
      </c>
      <c r="AK3659" s="90" t="s">
        <v>1607</v>
      </c>
      <c r="AL3659" s="90" t="s">
        <v>1595</v>
      </c>
      <c r="AM3659" s="90" t="s">
        <v>1596</v>
      </c>
      <c r="AN3659" s="90" t="s">
        <v>1597</v>
      </c>
      <c r="AO3659" s="90" t="s">
        <v>1598</v>
      </c>
      <c r="AP3659" s="90" t="s">
        <v>1599</v>
      </c>
      <c r="AQ3659" s="90" t="s">
        <v>1600</v>
      </c>
      <c r="AR3659" s="90" t="s">
        <v>1608</v>
      </c>
      <c r="AS3659" s="90" t="s">
        <v>1609</v>
      </c>
      <c r="AT3659" s="90" t="s">
        <v>1601</v>
      </c>
      <c r="AU3659" s="90" t="s">
        <v>1602</v>
      </c>
      <c r="AV3659" s="90" t="s">
        <v>1603</v>
      </c>
      <c r="AW3659" s="90" t="s">
        <v>1604</v>
      </c>
      <c r="AX3659" s="90" t="s">
        <v>1605</v>
      </c>
      <c r="AY3659" s="91" t="s">
        <v>11</v>
      </c>
      <c r="AZ3659" s="91" t="s">
        <v>1606</v>
      </c>
      <c r="BA3659" s="91" t="s">
        <v>1534</v>
      </c>
      <c r="BB3659" s="91" t="s">
        <v>1592</v>
      </c>
      <c r="BC3659" s="91" t="s">
        <v>1593</v>
      </c>
      <c r="BD3659" s="91" t="s">
        <v>1594</v>
      </c>
      <c r="BE3659" s="91" t="s">
        <v>1612</v>
      </c>
      <c r="BF3659" s="91" t="s">
        <v>1607</v>
      </c>
      <c r="BG3659" s="91" t="s">
        <v>1595</v>
      </c>
      <c r="BH3659" s="91" t="s">
        <v>1596</v>
      </c>
      <c r="BI3659" s="91" t="s">
        <v>1597</v>
      </c>
      <c r="BJ3659" s="91" t="s">
        <v>1598</v>
      </c>
      <c r="BK3659" s="91" t="s">
        <v>1599</v>
      </c>
      <c r="BL3659" s="91" t="s">
        <v>1600</v>
      </c>
      <c r="BM3659" s="91" t="s">
        <v>1608</v>
      </c>
      <c r="BN3659" s="91" t="s">
        <v>1609</v>
      </c>
      <c r="BO3659" s="91" t="s">
        <v>1601</v>
      </c>
      <c r="BP3659" s="91" t="s">
        <v>1602</v>
      </c>
      <c r="BQ3659" s="91" t="s">
        <v>1603</v>
      </c>
      <c r="BR3659" s="91" t="s">
        <v>1604</v>
      </c>
      <c r="BS3659" s="91" t="s">
        <v>1605</v>
      </c>
      <c r="BT3659" s="5" t="s">
        <v>1671</v>
      </c>
    </row>
    <row r="3660" spans="1:72" x14ac:dyDescent="0.25">
      <c r="A3660" s="133"/>
      <c r="B3660" s="133"/>
      <c r="C3660" s="133"/>
      <c r="D3660" s="136"/>
      <c r="E3660" s="136"/>
      <c r="F3660" s="136"/>
      <c r="G3660" s="139"/>
      <c r="H3660" s="15" t="s">
        <v>0</v>
      </c>
      <c r="I3660" s="9">
        <v>1</v>
      </c>
      <c r="J3660" s="9">
        <v>2</v>
      </c>
      <c r="K3660" s="9">
        <v>3</v>
      </c>
      <c r="L3660" s="9">
        <v>4</v>
      </c>
      <c r="M3660" s="9">
        <v>5</v>
      </c>
      <c r="N3660" s="9">
        <v>6</v>
      </c>
      <c r="O3660" s="9">
        <v>7</v>
      </c>
      <c r="P3660" s="9">
        <v>8</v>
      </c>
      <c r="Q3660" s="9">
        <v>9</v>
      </c>
      <c r="R3660" s="9">
        <v>10</v>
      </c>
      <c r="S3660" s="9">
        <v>11</v>
      </c>
      <c r="T3660" s="9">
        <v>12</v>
      </c>
      <c r="U3660" s="9">
        <v>13</v>
      </c>
      <c r="V3660" s="9">
        <v>14</v>
      </c>
      <c r="W3660" s="9">
        <v>15</v>
      </c>
      <c r="X3660" s="9">
        <v>16</v>
      </c>
      <c r="Y3660" s="9">
        <v>17</v>
      </c>
      <c r="Z3660" s="9">
        <v>18</v>
      </c>
      <c r="AA3660" s="9">
        <v>19</v>
      </c>
      <c r="AB3660" s="9">
        <v>20</v>
      </c>
      <c r="AC3660" s="9">
        <v>21</v>
      </c>
      <c r="AD3660" s="9">
        <v>1</v>
      </c>
      <c r="AE3660" s="9">
        <v>2</v>
      </c>
      <c r="AF3660" s="9">
        <v>3</v>
      </c>
      <c r="AG3660" s="9">
        <v>4</v>
      </c>
      <c r="AH3660" s="9">
        <v>5</v>
      </c>
      <c r="AI3660" s="9">
        <v>6</v>
      </c>
      <c r="AJ3660" s="9">
        <v>7</v>
      </c>
      <c r="AK3660" s="9">
        <v>8</v>
      </c>
      <c r="AL3660" s="9">
        <v>9</v>
      </c>
      <c r="AM3660" s="9">
        <v>10</v>
      </c>
      <c r="AN3660" s="9">
        <v>11</v>
      </c>
      <c r="AO3660" s="9">
        <v>12</v>
      </c>
      <c r="AP3660" s="9">
        <v>13</v>
      </c>
      <c r="AQ3660" s="9">
        <v>14</v>
      </c>
      <c r="AR3660" s="9">
        <v>15</v>
      </c>
      <c r="AS3660" s="9">
        <v>16</v>
      </c>
      <c r="AT3660" s="9">
        <v>17</v>
      </c>
      <c r="AU3660" s="9">
        <v>18</v>
      </c>
      <c r="AV3660" s="9">
        <v>19</v>
      </c>
      <c r="AW3660" s="9">
        <v>20</v>
      </c>
      <c r="AX3660" s="9">
        <v>21</v>
      </c>
      <c r="AY3660" s="9">
        <v>1</v>
      </c>
      <c r="AZ3660" s="9">
        <v>2</v>
      </c>
      <c r="BA3660" s="9">
        <v>3</v>
      </c>
      <c r="BB3660" s="9">
        <v>4</v>
      </c>
      <c r="BC3660" s="9">
        <v>5</v>
      </c>
      <c r="BD3660" s="9">
        <v>6</v>
      </c>
      <c r="BE3660" s="9">
        <v>7</v>
      </c>
      <c r="BF3660" s="9">
        <v>8</v>
      </c>
      <c r="BG3660" s="9">
        <v>9</v>
      </c>
      <c r="BH3660" s="9">
        <v>10</v>
      </c>
      <c r="BI3660" s="9">
        <v>11</v>
      </c>
      <c r="BJ3660" s="9">
        <v>12</v>
      </c>
      <c r="BK3660" s="9">
        <v>13</v>
      </c>
      <c r="BL3660" s="9">
        <v>14</v>
      </c>
      <c r="BM3660" s="9">
        <v>15</v>
      </c>
      <c r="BN3660" s="9">
        <v>16</v>
      </c>
      <c r="BO3660" s="9">
        <v>17</v>
      </c>
      <c r="BP3660" s="9">
        <v>18</v>
      </c>
      <c r="BQ3660" s="9">
        <v>19</v>
      </c>
      <c r="BR3660" s="9">
        <v>20</v>
      </c>
      <c r="BS3660" s="9">
        <v>21</v>
      </c>
      <c r="BT3660" s="9">
        <v>9</v>
      </c>
    </row>
    <row r="3661" spans="1:72" x14ac:dyDescent="0.25">
      <c r="A3661" s="133"/>
      <c r="B3661" s="133"/>
      <c r="C3661" s="133"/>
      <c r="D3661" s="136"/>
      <c r="E3661" s="136"/>
      <c r="F3661" s="136"/>
      <c r="G3661" s="139"/>
      <c r="H3661" s="16" t="s">
        <v>1187</v>
      </c>
      <c r="I3661" s="17">
        <f t="shared" ref="I3661:AA3661" si="5849">SUM(I3657)</f>
        <v>0</v>
      </c>
      <c r="J3661" s="17">
        <f t="shared" si="5849"/>
        <v>0</v>
      </c>
      <c r="K3661" s="17">
        <f t="shared" si="5849"/>
        <v>0</v>
      </c>
      <c r="L3661" s="17">
        <f t="shared" si="5849"/>
        <v>0</v>
      </c>
      <c r="M3661" s="17">
        <f t="shared" si="5849"/>
        <v>0</v>
      </c>
      <c r="N3661" s="17">
        <f t="shared" si="5849"/>
        <v>0</v>
      </c>
      <c r="O3661" s="17">
        <f t="shared" ref="O3661" si="5850">SUM(O3657)</f>
        <v>0</v>
      </c>
      <c r="P3661" s="17">
        <f t="shared" si="5849"/>
        <v>0</v>
      </c>
      <c r="Q3661" s="17">
        <f t="shared" si="5849"/>
        <v>0</v>
      </c>
      <c r="R3661" s="17">
        <f t="shared" si="5849"/>
        <v>0</v>
      </c>
      <c r="S3661" s="17">
        <f t="shared" si="5849"/>
        <v>0</v>
      </c>
      <c r="T3661" s="17">
        <f t="shared" si="5849"/>
        <v>0</v>
      </c>
      <c r="U3661" s="17">
        <f t="shared" si="5849"/>
        <v>0</v>
      </c>
      <c r="V3661" s="17">
        <f t="shared" si="5849"/>
        <v>0</v>
      </c>
      <c r="W3661" s="17">
        <f t="shared" si="5849"/>
        <v>0</v>
      </c>
      <c r="X3661" s="17">
        <f t="shared" si="5849"/>
        <v>0</v>
      </c>
      <c r="Y3661" s="17">
        <f t="shared" si="5849"/>
        <v>0</v>
      </c>
      <c r="Z3661" s="17">
        <f t="shared" si="5849"/>
        <v>0</v>
      </c>
      <c r="AA3661" s="17">
        <f t="shared" si="5849"/>
        <v>0</v>
      </c>
      <c r="AB3661" s="17">
        <v>0</v>
      </c>
      <c r="AC3661" s="17">
        <v>0</v>
      </c>
      <c r="AD3661" s="17">
        <f t="shared" ref="AD3661:AV3661" si="5851">SUM(AD3657)</f>
        <v>0</v>
      </c>
      <c r="AE3661" s="17">
        <f t="shared" si="5851"/>
        <v>0</v>
      </c>
      <c r="AF3661" s="17">
        <f t="shared" si="5851"/>
        <v>0</v>
      </c>
      <c r="AG3661" s="17">
        <f t="shared" si="5851"/>
        <v>0</v>
      </c>
      <c r="AH3661" s="17">
        <f t="shared" si="5851"/>
        <v>0</v>
      </c>
      <c r="AI3661" s="17">
        <f t="shared" si="5851"/>
        <v>0</v>
      </c>
      <c r="AJ3661" s="17">
        <f t="shared" ref="AJ3661" si="5852">SUM(AJ3657)</f>
        <v>0</v>
      </c>
      <c r="AK3661" s="17">
        <f t="shared" si="5851"/>
        <v>0</v>
      </c>
      <c r="AL3661" s="17">
        <f t="shared" si="5851"/>
        <v>0</v>
      </c>
      <c r="AM3661" s="17">
        <f t="shared" si="5851"/>
        <v>0</v>
      </c>
      <c r="AN3661" s="17">
        <f t="shared" si="5851"/>
        <v>0</v>
      </c>
      <c r="AO3661" s="17">
        <f t="shared" si="5851"/>
        <v>0</v>
      </c>
      <c r="AP3661" s="17">
        <f t="shared" si="5851"/>
        <v>0</v>
      </c>
      <c r="AQ3661" s="17">
        <f t="shared" si="5851"/>
        <v>0</v>
      </c>
      <c r="AR3661" s="17">
        <f t="shared" si="5851"/>
        <v>0</v>
      </c>
      <c r="AS3661" s="17">
        <f t="shared" si="5851"/>
        <v>0</v>
      </c>
      <c r="AT3661" s="17">
        <f t="shared" si="5851"/>
        <v>0</v>
      </c>
      <c r="AU3661" s="17">
        <f t="shared" si="5851"/>
        <v>0</v>
      </c>
      <c r="AV3661" s="17">
        <f t="shared" si="5851"/>
        <v>0</v>
      </c>
      <c r="AW3661" s="17">
        <v>0</v>
      </c>
      <c r="AX3661" s="17">
        <v>0</v>
      </c>
      <c r="AY3661" s="17">
        <f t="shared" ref="AY3661:BQ3661" si="5853">SUM(AY3657)</f>
        <v>0</v>
      </c>
      <c r="AZ3661" s="17">
        <f t="shared" si="5853"/>
        <v>0</v>
      </c>
      <c r="BA3661" s="17">
        <f t="shared" si="5853"/>
        <v>0</v>
      </c>
      <c r="BB3661" s="17">
        <f t="shared" si="5853"/>
        <v>0</v>
      </c>
      <c r="BC3661" s="17">
        <f t="shared" si="5853"/>
        <v>0</v>
      </c>
      <c r="BD3661" s="17">
        <f t="shared" si="5853"/>
        <v>0</v>
      </c>
      <c r="BE3661" s="17">
        <f t="shared" ref="BE3661" si="5854">SUM(BE3657)</f>
        <v>0</v>
      </c>
      <c r="BF3661" s="17">
        <f t="shared" si="5853"/>
        <v>0</v>
      </c>
      <c r="BG3661" s="17">
        <f t="shared" si="5853"/>
        <v>0</v>
      </c>
      <c r="BH3661" s="17">
        <f t="shared" si="5853"/>
        <v>0</v>
      </c>
      <c r="BI3661" s="17">
        <f t="shared" si="5853"/>
        <v>0</v>
      </c>
      <c r="BJ3661" s="17">
        <f t="shared" si="5853"/>
        <v>0</v>
      </c>
      <c r="BK3661" s="17">
        <f t="shared" si="5853"/>
        <v>0</v>
      </c>
      <c r="BL3661" s="17">
        <f t="shared" si="5853"/>
        <v>0</v>
      </c>
      <c r="BM3661" s="17">
        <f t="shared" si="5853"/>
        <v>0</v>
      </c>
      <c r="BN3661" s="17">
        <f t="shared" si="5853"/>
        <v>0</v>
      </c>
      <c r="BO3661" s="17">
        <f t="shared" si="5853"/>
        <v>0</v>
      </c>
      <c r="BP3661" s="17">
        <f t="shared" si="5853"/>
        <v>0</v>
      </c>
      <c r="BQ3661" s="17">
        <f t="shared" si="5853"/>
        <v>0</v>
      </c>
      <c r="BR3661" s="17">
        <v>0</v>
      </c>
      <c r="BS3661" s="17">
        <v>0</v>
      </c>
      <c r="BT3661" s="17" t="e">
        <f>IF(#REF!=0,"-",#REF!/#REF!*100)</f>
        <v>#REF!</v>
      </c>
    </row>
    <row r="3662" spans="1:72" x14ac:dyDescent="0.25">
      <c r="A3662" s="133"/>
      <c r="B3662" s="133"/>
      <c r="C3662" s="133"/>
      <c r="D3662" s="136"/>
      <c r="E3662" s="136"/>
      <c r="F3662" s="136"/>
      <c r="G3662" s="139"/>
      <c r="H3662" s="18" t="s">
        <v>55</v>
      </c>
      <c r="I3662" s="17">
        <f t="shared" ref="I3662:AA3662" si="5855">SUM(I3661)</f>
        <v>0</v>
      </c>
      <c r="J3662" s="17">
        <f t="shared" si="5855"/>
        <v>0</v>
      </c>
      <c r="K3662" s="17">
        <f t="shared" si="5855"/>
        <v>0</v>
      </c>
      <c r="L3662" s="17">
        <f t="shared" si="5855"/>
        <v>0</v>
      </c>
      <c r="M3662" s="17">
        <f t="shared" si="5855"/>
        <v>0</v>
      </c>
      <c r="N3662" s="17">
        <f t="shared" si="5855"/>
        <v>0</v>
      </c>
      <c r="O3662" s="17">
        <f t="shared" ref="O3662" si="5856">SUM(O3661)</f>
        <v>0</v>
      </c>
      <c r="P3662" s="17">
        <f t="shared" si="5855"/>
        <v>0</v>
      </c>
      <c r="Q3662" s="17">
        <f t="shared" si="5855"/>
        <v>0</v>
      </c>
      <c r="R3662" s="17">
        <f t="shared" si="5855"/>
        <v>0</v>
      </c>
      <c r="S3662" s="17">
        <f t="shared" si="5855"/>
        <v>0</v>
      </c>
      <c r="T3662" s="17">
        <f t="shared" si="5855"/>
        <v>0</v>
      </c>
      <c r="U3662" s="17">
        <f t="shared" si="5855"/>
        <v>0</v>
      </c>
      <c r="V3662" s="17">
        <f t="shared" si="5855"/>
        <v>0</v>
      </c>
      <c r="W3662" s="17">
        <f t="shared" si="5855"/>
        <v>0</v>
      </c>
      <c r="X3662" s="17">
        <f t="shared" si="5855"/>
        <v>0</v>
      </c>
      <c r="Y3662" s="17">
        <f t="shared" si="5855"/>
        <v>0</v>
      </c>
      <c r="Z3662" s="17">
        <f t="shared" si="5855"/>
        <v>0</v>
      </c>
      <c r="AA3662" s="17">
        <f t="shared" si="5855"/>
        <v>0</v>
      </c>
      <c r="AB3662" s="17">
        <v>0</v>
      </c>
      <c r="AC3662" s="17">
        <v>0</v>
      </c>
      <c r="AD3662" s="17">
        <f t="shared" ref="AD3662:AV3662" si="5857">SUM(AD3661)</f>
        <v>0</v>
      </c>
      <c r="AE3662" s="17">
        <f t="shared" si="5857"/>
        <v>0</v>
      </c>
      <c r="AF3662" s="17">
        <f t="shared" si="5857"/>
        <v>0</v>
      </c>
      <c r="AG3662" s="17">
        <f t="shared" si="5857"/>
        <v>0</v>
      </c>
      <c r="AH3662" s="17">
        <f t="shared" si="5857"/>
        <v>0</v>
      </c>
      <c r="AI3662" s="17">
        <f t="shared" si="5857"/>
        <v>0</v>
      </c>
      <c r="AJ3662" s="17">
        <f t="shared" ref="AJ3662" si="5858">SUM(AJ3661)</f>
        <v>0</v>
      </c>
      <c r="AK3662" s="17">
        <f t="shared" si="5857"/>
        <v>0</v>
      </c>
      <c r="AL3662" s="17">
        <f t="shared" si="5857"/>
        <v>0</v>
      </c>
      <c r="AM3662" s="17">
        <f t="shared" si="5857"/>
        <v>0</v>
      </c>
      <c r="AN3662" s="17">
        <f t="shared" si="5857"/>
        <v>0</v>
      </c>
      <c r="AO3662" s="17">
        <f t="shared" si="5857"/>
        <v>0</v>
      </c>
      <c r="AP3662" s="17">
        <f t="shared" si="5857"/>
        <v>0</v>
      </c>
      <c r="AQ3662" s="17">
        <f t="shared" si="5857"/>
        <v>0</v>
      </c>
      <c r="AR3662" s="17">
        <f t="shared" si="5857"/>
        <v>0</v>
      </c>
      <c r="AS3662" s="17">
        <f t="shared" si="5857"/>
        <v>0</v>
      </c>
      <c r="AT3662" s="17">
        <f t="shared" si="5857"/>
        <v>0</v>
      </c>
      <c r="AU3662" s="17">
        <f t="shared" si="5857"/>
        <v>0</v>
      </c>
      <c r="AV3662" s="17">
        <f t="shared" si="5857"/>
        <v>0</v>
      </c>
      <c r="AW3662" s="17">
        <v>0</v>
      </c>
      <c r="AX3662" s="17">
        <v>0</v>
      </c>
      <c r="AY3662" s="17">
        <f>SUM(AY3661)</f>
        <v>0</v>
      </c>
      <c r="AZ3662" s="17">
        <f t="shared" ref="AZ3662:BQ3662" si="5859">SUM(AZ3661)</f>
        <v>0</v>
      </c>
      <c r="BA3662" s="17">
        <f t="shared" si="5859"/>
        <v>0</v>
      </c>
      <c r="BB3662" s="17">
        <f t="shared" si="5859"/>
        <v>0</v>
      </c>
      <c r="BC3662" s="17">
        <f t="shared" si="5859"/>
        <v>0</v>
      </c>
      <c r="BD3662" s="17">
        <f t="shared" si="5859"/>
        <v>0</v>
      </c>
      <c r="BE3662" s="17">
        <f t="shared" ref="BE3662" si="5860">SUM(BE3661)</f>
        <v>0</v>
      </c>
      <c r="BF3662" s="17">
        <f t="shared" si="5859"/>
        <v>0</v>
      </c>
      <c r="BG3662" s="17">
        <f t="shared" si="5859"/>
        <v>0</v>
      </c>
      <c r="BH3662" s="17">
        <f t="shared" si="5859"/>
        <v>0</v>
      </c>
      <c r="BI3662" s="17">
        <f t="shared" si="5859"/>
        <v>0</v>
      </c>
      <c r="BJ3662" s="17">
        <f t="shared" si="5859"/>
        <v>0</v>
      </c>
      <c r="BK3662" s="17">
        <f t="shared" si="5859"/>
        <v>0</v>
      </c>
      <c r="BL3662" s="17">
        <f t="shared" si="5859"/>
        <v>0</v>
      </c>
      <c r="BM3662" s="17">
        <f t="shared" si="5859"/>
        <v>0</v>
      </c>
      <c r="BN3662" s="17">
        <f t="shared" si="5859"/>
        <v>0</v>
      </c>
      <c r="BO3662" s="17">
        <f t="shared" si="5859"/>
        <v>0</v>
      </c>
      <c r="BP3662" s="17">
        <f t="shared" si="5859"/>
        <v>0</v>
      </c>
      <c r="BQ3662" s="17">
        <f t="shared" si="5859"/>
        <v>0</v>
      </c>
      <c r="BR3662" s="17">
        <v>0</v>
      </c>
      <c r="BS3662" s="17">
        <v>0</v>
      </c>
      <c r="BT3662" s="17" t="e">
        <f>IF(#REF!=0,"-",#REF!/#REF!*100)</f>
        <v>#REF!</v>
      </c>
    </row>
    <row r="3663" spans="1:72" x14ac:dyDescent="0.25">
      <c r="A3663" s="134"/>
      <c r="B3663" s="134"/>
      <c r="C3663" s="134"/>
      <c r="D3663" s="137"/>
      <c r="E3663" s="137"/>
      <c r="F3663" s="137"/>
      <c r="G3663" s="140"/>
      <c r="O3663">
        <f t="shared" si="5804"/>
        <v>0</v>
      </c>
      <c r="AB3663">
        <v>0</v>
      </c>
      <c r="AC3663">
        <v>0</v>
      </c>
      <c r="AJ3663">
        <f t="shared" si="5805"/>
        <v>0</v>
      </c>
      <c r="AW3663">
        <v>0</v>
      </c>
      <c r="AX3663">
        <v>0</v>
      </c>
      <c r="BE3663">
        <f t="shared" si="5806"/>
        <v>0</v>
      </c>
      <c r="BR3663">
        <v>0</v>
      </c>
      <c r="BS3663">
        <v>0</v>
      </c>
      <c r="BT3663" t="e">
        <f>IF(#REF!=0,"-",#REF!/#REF!*100)</f>
        <v>#REF!</v>
      </c>
    </row>
    <row r="3664" spans="1:72" ht="15.75" thickBot="1" x14ac:dyDescent="0.3">
      <c r="A3664" s="13" t="s">
        <v>0</v>
      </c>
      <c r="B3664" s="13" t="s">
        <v>0</v>
      </c>
      <c r="C3664" s="13" t="s">
        <v>0</v>
      </c>
      <c r="D3664" s="98" t="s">
        <v>0</v>
      </c>
      <c r="E3664" s="98" t="s">
        <v>0</v>
      </c>
      <c r="F3664" s="98" t="s">
        <v>0</v>
      </c>
      <c r="G3664" s="13" t="s">
        <v>0</v>
      </c>
      <c r="H3664" s="19" t="s">
        <v>0</v>
      </c>
      <c r="I3664" s="19" t="s">
        <v>0</v>
      </c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>
        <v>0</v>
      </c>
      <c r="AC3664" s="19">
        <v>0</v>
      </c>
      <c r="AD3664" s="19" t="s">
        <v>0</v>
      </c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>
        <v>0</v>
      </c>
      <c r="AX3664" s="19">
        <v>0</v>
      </c>
      <c r="AY3664" s="19" t="s">
        <v>0</v>
      </c>
      <c r="AZ3664" s="19"/>
      <c r="BA3664" s="19"/>
      <c r="BB3664" s="19"/>
      <c r="BC3664" s="19"/>
      <c r="BD3664" s="19"/>
      <c r="BE3664" s="19"/>
      <c r="BF3664" s="19"/>
      <c r="BG3664" s="19"/>
      <c r="BH3664" s="19"/>
      <c r="BI3664" s="19"/>
      <c r="BJ3664" s="19"/>
      <c r="BK3664" s="19"/>
      <c r="BL3664" s="19"/>
      <c r="BM3664" s="19"/>
      <c r="BN3664" s="19"/>
      <c r="BO3664" s="19"/>
      <c r="BP3664" s="19"/>
      <c r="BQ3664" s="19"/>
      <c r="BR3664" s="19">
        <v>0</v>
      </c>
      <c r="BS3664" s="19">
        <v>0</v>
      </c>
      <c r="BT3664" s="19"/>
    </row>
    <row r="3665" spans="1:72" ht="69.75" customHeight="1" thickBot="1" x14ac:dyDescent="0.3">
      <c r="A3665" s="5" t="s">
        <v>2</v>
      </c>
      <c r="B3665" s="5" t="s">
        <v>3</v>
      </c>
      <c r="C3665" s="5" t="s">
        <v>4</v>
      </c>
      <c r="D3665" s="103" t="s">
        <v>0</v>
      </c>
      <c r="E3665" s="112" t="s">
        <v>5</v>
      </c>
      <c r="F3665" s="112" t="s">
        <v>6</v>
      </c>
      <c r="G3665" s="5" t="s">
        <v>7</v>
      </c>
      <c r="H3665" s="5" t="s">
        <v>8</v>
      </c>
      <c r="I3665" s="89" t="s">
        <v>9</v>
      </c>
      <c r="J3665" s="89" t="s">
        <v>1606</v>
      </c>
      <c r="K3665" s="89" t="s">
        <v>1534</v>
      </c>
      <c r="L3665" s="89" t="s">
        <v>1592</v>
      </c>
      <c r="M3665" s="89" t="s">
        <v>1593</v>
      </c>
      <c r="N3665" s="89" t="s">
        <v>1594</v>
      </c>
      <c r="O3665" s="89" t="s">
        <v>1610</v>
      </c>
      <c r="P3665" s="89" t="s">
        <v>1607</v>
      </c>
      <c r="Q3665" s="89" t="s">
        <v>1595</v>
      </c>
      <c r="R3665" s="89" t="s">
        <v>1596</v>
      </c>
      <c r="S3665" s="89" t="s">
        <v>1597</v>
      </c>
      <c r="T3665" s="89" t="s">
        <v>1598</v>
      </c>
      <c r="U3665" s="89" t="s">
        <v>1599</v>
      </c>
      <c r="V3665" s="89" t="s">
        <v>1600</v>
      </c>
      <c r="W3665" s="89" t="s">
        <v>1608</v>
      </c>
      <c r="X3665" s="89" t="s">
        <v>1609</v>
      </c>
      <c r="Y3665" s="89" t="s">
        <v>1601</v>
      </c>
      <c r="Z3665" s="89" t="s">
        <v>1602</v>
      </c>
      <c r="AA3665" s="89" t="s">
        <v>1603</v>
      </c>
      <c r="AB3665" s="89" t="s">
        <v>1604</v>
      </c>
      <c r="AC3665" s="89" t="s">
        <v>1605</v>
      </c>
      <c r="AD3665" s="90" t="s">
        <v>10</v>
      </c>
      <c r="AE3665" s="90" t="s">
        <v>1606</v>
      </c>
      <c r="AF3665" s="90" t="s">
        <v>1534</v>
      </c>
      <c r="AG3665" s="90" t="s">
        <v>1592</v>
      </c>
      <c r="AH3665" s="90" t="s">
        <v>1593</v>
      </c>
      <c r="AI3665" s="90" t="s">
        <v>1594</v>
      </c>
      <c r="AJ3665" s="90" t="s">
        <v>1611</v>
      </c>
      <c r="AK3665" s="90" t="s">
        <v>1607</v>
      </c>
      <c r="AL3665" s="90" t="s">
        <v>1595</v>
      </c>
      <c r="AM3665" s="90" t="s">
        <v>1596</v>
      </c>
      <c r="AN3665" s="90" t="s">
        <v>1597</v>
      </c>
      <c r="AO3665" s="90" t="s">
        <v>1598</v>
      </c>
      <c r="AP3665" s="90" t="s">
        <v>1599</v>
      </c>
      <c r="AQ3665" s="90" t="s">
        <v>1600</v>
      </c>
      <c r="AR3665" s="90" t="s">
        <v>1608</v>
      </c>
      <c r="AS3665" s="90" t="s">
        <v>1609</v>
      </c>
      <c r="AT3665" s="90" t="s">
        <v>1601</v>
      </c>
      <c r="AU3665" s="90" t="s">
        <v>1602</v>
      </c>
      <c r="AV3665" s="90" t="s">
        <v>1603</v>
      </c>
      <c r="AW3665" s="90" t="s">
        <v>1604</v>
      </c>
      <c r="AX3665" s="90" t="s">
        <v>1605</v>
      </c>
      <c r="AY3665" s="91" t="s">
        <v>11</v>
      </c>
      <c r="AZ3665" s="91" t="s">
        <v>1606</v>
      </c>
      <c r="BA3665" s="91" t="s">
        <v>1534</v>
      </c>
      <c r="BB3665" s="91" t="s">
        <v>1592</v>
      </c>
      <c r="BC3665" s="91" t="s">
        <v>1593</v>
      </c>
      <c r="BD3665" s="91" t="s">
        <v>1594</v>
      </c>
      <c r="BE3665" s="91" t="s">
        <v>1612</v>
      </c>
      <c r="BF3665" s="91" t="s">
        <v>1607</v>
      </c>
      <c r="BG3665" s="91" t="s">
        <v>1595</v>
      </c>
      <c r="BH3665" s="91" t="s">
        <v>1596</v>
      </c>
      <c r="BI3665" s="91" t="s">
        <v>1597</v>
      </c>
      <c r="BJ3665" s="91" t="s">
        <v>1598</v>
      </c>
      <c r="BK3665" s="91" t="s">
        <v>1599</v>
      </c>
      <c r="BL3665" s="91" t="s">
        <v>1600</v>
      </c>
      <c r="BM3665" s="91" t="s">
        <v>1608</v>
      </c>
      <c r="BN3665" s="91" t="s">
        <v>1609</v>
      </c>
      <c r="BO3665" s="91" t="s">
        <v>1601</v>
      </c>
      <c r="BP3665" s="91" t="s">
        <v>1602</v>
      </c>
      <c r="BQ3665" s="91" t="s">
        <v>1603</v>
      </c>
      <c r="BR3665" s="91" t="s">
        <v>1604</v>
      </c>
      <c r="BS3665" s="91" t="s">
        <v>1605</v>
      </c>
      <c r="BT3665" s="5" t="s">
        <v>1671</v>
      </c>
    </row>
    <row r="3666" spans="1:72" x14ac:dyDescent="0.25">
      <c r="A3666" s="6" t="s">
        <v>0</v>
      </c>
      <c r="B3666" s="6" t="s">
        <v>0</v>
      </c>
      <c r="C3666" s="6" t="s">
        <v>0</v>
      </c>
      <c r="D3666" s="104" t="s">
        <v>0</v>
      </c>
      <c r="E3666" s="104" t="s">
        <v>0</v>
      </c>
      <c r="F3666" s="121" t="s">
        <v>0</v>
      </c>
      <c r="G3666" s="7" t="s">
        <v>0</v>
      </c>
      <c r="H3666" s="8" t="s">
        <v>0</v>
      </c>
      <c r="I3666" s="9">
        <v>1</v>
      </c>
      <c r="J3666" s="9">
        <v>2</v>
      </c>
      <c r="K3666" s="9">
        <v>3</v>
      </c>
      <c r="L3666" s="9">
        <v>4</v>
      </c>
      <c r="M3666" s="9">
        <v>5</v>
      </c>
      <c r="N3666" s="9">
        <v>6</v>
      </c>
      <c r="O3666" s="9">
        <v>7</v>
      </c>
      <c r="P3666" s="9">
        <v>8</v>
      </c>
      <c r="Q3666" s="9">
        <v>9</v>
      </c>
      <c r="R3666" s="9">
        <v>10</v>
      </c>
      <c r="S3666" s="9">
        <v>11</v>
      </c>
      <c r="T3666" s="9">
        <v>12</v>
      </c>
      <c r="U3666" s="9">
        <v>13</v>
      </c>
      <c r="V3666" s="9">
        <v>14</v>
      </c>
      <c r="W3666" s="9">
        <v>15</v>
      </c>
      <c r="X3666" s="9">
        <v>16</v>
      </c>
      <c r="Y3666" s="9">
        <v>17</v>
      </c>
      <c r="Z3666" s="9">
        <v>18</v>
      </c>
      <c r="AA3666" s="9">
        <v>19</v>
      </c>
      <c r="AB3666" s="9">
        <v>20</v>
      </c>
      <c r="AC3666" s="9">
        <v>21</v>
      </c>
      <c r="AD3666" s="9">
        <v>1</v>
      </c>
      <c r="AE3666" s="9">
        <v>2</v>
      </c>
      <c r="AF3666" s="9">
        <v>3</v>
      </c>
      <c r="AG3666" s="9">
        <v>4</v>
      </c>
      <c r="AH3666" s="9">
        <v>5</v>
      </c>
      <c r="AI3666" s="9">
        <v>6</v>
      </c>
      <c r="AJ3666" s="9">
        <v>7</v>
      </c>
      <c r="AK3666" s="9">
        <v>8</v>
      </c>
      <c r="AL3666" s="9">
        <v>9</v>
      </c>
      <c r="AM3666" s="9">
        <v>10</v>
      </c>
      <c r="AN3666" s="9">
        <v>11</v>
      </c>
      <c r="AO3666" s="9">
        <v>12</v>
      </c>
      <c r="AP3666" s="9">
        <v>13</v>
      </c>
      <c r="AQ3666" s="9">
        <v>14</v>
      </c>
      <c r="AR3666" s="9">
        <v>15</v>
      </c>
      <c r="AS3666" s="9">
        <v>16</v>
      </c>
      <c r="AT3666" s="9">
        <v>17</v>
      </c>
      <c r="AU3666" s="9">
        <v>18</v>
      </c>
      <c r="AV3666" s="9">
        <v>19</v>
      </c>
      <c r="AW3666" s="9">
        <v>20</v>
      </c>
      <c r="AX3666" s="9">
        <v>21</v>
      </c>
      <c r="AY3666" s="9">
        <v>1</v>
      </c>
      <c r="AZ3666" s="9">
        <v>2</v>
      </c>
      <c r="BA3666" s="9">
        <v>3</v>
      </c>
      <c r="BB3666" s="9">
        <v>4</v>
      </c>
      <c r="BC3666" s="9">
        <v>5</v>
      </c>
      <c r="BD3666" s="9">
        <v>6</v>
      </c>
      <c r="BE3666" s="9">
        <v>7</v>
      </c>
      <c r="BF3666" s="9">
        <v>8</v>
      </c>
      <c r="BG3666" s="9">
        <v>9</v>
      </c>
      <c r="BH3666" s="9">
        <v>10</v>
      </c>
      <c r="BI3666" s="9">
        <v>11</v>
      </c>
      <c r="BJ3666" s="9">
        <v>12</v>
      </c>
      <c r="BK3666" s="9">
        <v>13</v>
      </c>
      <c r="BL3666" s="9">
        <v>14</v>
      </c>
      <c r="BM3666" s="9">
        <v>15</v>
      </c>
      <c r="BN3666" s="9">
        <v>16</v>
      </c>
      <c r="BO3666" s="9">
        <v>17</v>
      </c>
      <c r="BP3666" s="9">
        <v>18</v>
      </c>
      <c r="BQ3666" s="9">
        <v>19</v>
      </c>
      <c r="BR3666" s="9">
        <v>20</v>
      </c>
      <c r="BS3666" s="9">
        <v>21</v>
      </c>
      <c r="BT3666" s="9">
        <v>9</v>
      </c>
    </row>
    <row r="3667" spans="1:72" ht="22.5" x14ac:dyDescent="0.25">
      <c r="A3667" s="1" t="s">
        <v>1154</v>
      </c>
      <c r="B3667" s="1" t="s">
        <v>56</v>
      </c>
      <c r="C3667" s="4" t="s">
        <v>145</v>
      </c>
      <c r="D3667" s="102" t="s">
        <v>1280</v>
      </c>
      <c r="E3667" s="101" t="s">
        <v>0</v>
      </c>
      <c r="F3667" s="101" t="s">
        <v>0</v>
      </c>
      <c r="G3667" s="2" t="s">
        <v>0</v>
      </c>
      <c r="H3667" s="2" t="s">
        <v>1281</v>
      </c>
      <c r="I3667" s="3" t="s">
        <v>0</v>
      </c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>
        <v>0</v>
      </c>
      <c r="AC3667" s="3">
        <v>0</v>
      </c>
      <c r="AD3667" s="3" t="s">
        <v>0</v>
      </c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>
        <v>0</v>
      </c>
      <c r="AX3667" s="3">
        <v>0</v>
      </c>
      <c r="AY3667" s="3" t="s">
        <v>0</v>
      </c>
      <c r="AZ3667" s="3"/>
      <c r="BA3667" s="3"/>
      <c r="BB3667" s="3"/>
      <c r="BC3667" s="3"/>
      <c r="BD3667" s="3"/>
      <c r="BE3667" s="3"/>
      <c r="BF3667" s="3"/>
      <c r="BG3667" s="3"/>
      <c r="BH3667" s="3"/>
      <c r="BI3667" s="3"/>
      <c r="BJ3667" s="3"/>
      <c r="BK3667" s="3"/>
      <c r="BL3667" s="3"/>
      <c r="BM3667" s="3"/>
      <c r="BN3667" s="3"/>
      <c r="BO3667" s="3"/>
      <c r="BP3667" s="3"/>
      <c r="BQ3667" s="3"/>
      <c r="BR3667" s="3">
        <v>0</v>
      </c>
      <c r="BS3667" s="3">
        <v>0</v>
      </c>
      <c r="BT3667" s="3"/>
    </row>
    <row r="3668" spans="1:72" ht="33.75" x14ac:dyDescent="0.25">
      <c r="A3668" s="1" t="s">
        <v>0</v>
      </c>
      <c r="B3668" s="1" t="s">
        <v>0</v>
      </c>
      <c r="C3668" s="1" t="s">
        <v>0</v>
      </c>
      <c r="D3668" s="101" t="s">
        <v>0</v>
      </c>
      <c r="E3668" s="101" t="s">
        <v>0</v>
      </c>
      <c r="F3668" s="101" t="s">
        <v>0</v>
      </c>
      <c r="G3668" s="2" t="s">
        <v>0</v>
      </c>
      <c r="H3668" s="10" t="s">
        <v>13</v>
      </c>
      <c r="I3668" s="11">
        <f t="shared" ref="I3668:AA3668" si="5861">SUM(I3669,I3677,I3679)</f>
        <v>59000</v>
      </c>
      <c r="J3668" s="11">
        <f t="shared" si="5861"/>
        <v>48155</v>
      </c>
      <c r="K3668" s="11">
        <f t="shared" si="5861"/>
        <v>0</v>
      </c>
      <c r="L3668" s="11">
        <f t="shared" si="5861"/>
        <v>0</v>
      </c>
      <c r="M3668" s="11">
        <f t="shared" si="5861"/>
        <v>0</v>
      </c>
      <c r="N3668" s="11">
        <f t="shared" si="5861"/>
        <v>0</v>
      </c>
      <c r="O3668" s="11">
        <f t="shared" ref="O3668" si="5862">SUM(O3669,O3677,O3679)</f>
        <v>107155</v>
      </c>
      <c r="P3668" s="11">
        <f t="shared" si="5861"/>
        <v>2009</v>
      </c>
      <c r="Q3668" s="11">
        <f t="shared" si="5861"/>
        <v>4568</v>
      </c>
      <c r="R3668" s="11">
        <f t="shared" si="5861"/>
        <v>61544</v>
      </c>
      <c r="S3668" s="11">
        <f t="shared" si="5861"/>
        <v>0</v>
      </c>
      <c r="T3668" s="11">
        <f t="shared" si="5861"/>
        <v>0</v>
      </c>
      <c r="U3668" s="11">
        <f t="shared" si="5861"/>
        <v>0</v>
      </c>
      <c r="V3668" s="11">
        <f t="shared" si="5861"/>
        <v>0</v>
      </c>
      <c r="W3668" s="11">
        <f t="shared" si="5861"/>
        <v>0</v>
      </c>
      <c r="X3668" s="11">
        <f t="shared" si="5861"/>
        <v>0</v>
      </c>
      <c r="Y3668" s="11">
        <f t="shared" si="5861"/>
        <v>0</v>
      </c>
      <c r="Z3668" s="11">
        <f t="shared" si="5861"/>
        <v>0</v>
      </c>
      <c r="AA3668" s="11">
        <f t="shared" si="5861"/>
        <v>0</v>
      </c>
      <c r="AB3668" s="11">
        <v>68121</v>
      </c>
      <c r="AC3668" s="11">
        <v>39034</v>
      </c>
      <c r="AD3668" s="11">
        <f t="shared" ref="AD3668:AV3668" si="5863">SUM(AD3669,AD3677,AD3679)</f>
        <v>0</v>
      </c>
      <c r="AE3668" s="11">
        <f t="shared" si="5863"/>
        <v>0</v>
      </c>
      <c r="AF3668" s="11">
        <f t="shared" si="5863"/>
        <v>0</v>
      </c>
      <c r="AG3668" s="11">
        <f t="shared" si="5863"/>
        <v>0</v>
      </c>
      <c r="AH3668" s="11">
        <f t="shared" si="5863"/>
        <v>0</v>
      </c>
      <c r="AI3668" s="11">
        <f t="shared" si="5863"/>
        <v>0</v>
      </c>
      <c r="AJ3668" s="11">
        <f t="shared" ref="AJ3668" si="5864">SUM(AJ3669,AJ3677,AJ3679)</f>
        <v>0</v>
      </c>
      <c r="AK3668" s="11">
        <f t="shared" si="5863"/>
        <v>0</v>
      </c>
      <c r="AL3668" s="11">
        <f t="shared" si="5863"/>
        <v>0</v>
      </c>
      <c r="AM3668" s="11">
        <f t="shared" si="5863"/>
        <v>0</v>
      </c>
      <c r="AN3668" s="11">
        <f t="shared" si="5863"/>
        <v>0</v>
      </c>
      <c r="AO3668" s="11">
        <f t="shared" si="5863"/>
        <v>0</v>
      </c>
      <c r="AP3668" s="11">
        <f t="shared" si="5863"/>
        <v>0</v>
      </c>
      <c r="AQ3668" s="11">
        <f t="shared" si="5863"/>
        <v>0</v>
      </c>
      <c r="AR3668" s="11">
        <f t="shared" si="5863"/>
        <v>0</v>
      </c>
      <c r="AS3668" s="11">
        <f t="shared" si="5863"/>
        <v>0</v>
      </c>
      <c r="AT3668" s="11">
        <f t="shared" si="5863"/>
        <v>0</v>
      </c>
      <c r="AU3668" s="11">
        <f t="shared" si="5863"/>
        <v>0</v>
      </c>
      <c r="AV3668" s="11">
        <f t="shared" si="5863"/>
        <v>0</v>
      </c>
      <c r="AW3668" s="11">
        <v>0</v>
      </c>
      <c r="AX3668" s="11">
        <v>0</v>
      </c>
      <c r="AY3668" s="11">
        <f>SUM(AY3669,AY3677,AY3679)</f>
        <v>72100</v>
      </c>
      <c r="AZ3668" s="11">
        <f t="shared" ref="AZ3668:BQ3668" si="5865">SUM(AZ3669,AZ3677,AZ3679)</f>
        <v>17952</v>
      </c>
      <c r="BA3668" s="11">
        <f t="shared" si="5865"/>
        <v>0</v>
      </c>
      <c r="BB3668" s="11">
        <f t="shared" si="5865"/>
        <v>0</v>
      </c>
      <c r="BC3668" s="11">
        <f t="shared" si="5865"/>
        <v>0</v>
      </c>
      <c r="BD3668" s="11">
        <f t="shared" si="5865"/>
        <v>0</v>
      </c>
      <c r="BE3668" s="11">
        <f t="shared" ref="BE3668" si="5866">SUM(BE3669,BE3677,BE3679)</f>
        <v>90052</v>
      </c>
      <c r="BF3668" s="11">
        <f t="shared" si="5865"/>
        <v>0</v>
      </c>
      <c r="BG3668" s="11">
        <f t="shared" si="5865"/>
        <v>0</v>
      </c>
      <c r="BH3668" s="11">
        <f t="shared" si="5865"/>
        <v>17952</v>
      </c>
      <c r="BI3668" s="11">
        <f t="shared" si="5865"/>
        <v>0</v>
      </c>
      <c r="BJ3668" s="11">
        <f t="shared" si="5865"/>
        <v>0</v>
      </c>
      <c r="BK3668" s="11">
        <f t="shared" si="5865"/>
        <v>0</v>
      </c>
      <c r="BL3668" s="11">
        <f t="shared" si="5865"/>
        <v>0</v>
      </c>
      <c r="BM3668" s="11">
        <f t="shared" si="5865"/>
        <v>0</v>
      </c>
      <c r="BN3668" s="11">
        <f t="shared" si="5865"/>
        <v>0</v>
      </c>
      <c r="BO3668" s="11">
        <f t="shared" si="5865"/>
        <v>0</v>
      </c>
      <c r="BP3668" s="11">
        <f t="shared" si="5865"/>
        <v>0</v>
      </c>
      <c r="BQ3668" s="11">
        <f t="shared" si="5865"/>
        <v>0</v>
      </c>
      <c r="BR3668" s="11">
        <v>17952</v>
      </c>
      <c r="BS3668" s="11">
        <v>72100</v>
      </c>
      <c r="BT3668" s="11" t="e">
        <f>IF(#REF!=0,"-",#REF!/#REF!*100)</f>
        <v>#REF!</v>
      </c>
    </row>
    <row r="3669" spans="1:72" x14ac:dyDescent="0.25">
      <c r="A3669" s="4" t="s">
        <v>1154</v>
      </c>
      <c r="B3669" s="4" t="s">
        <v>56</v>
      </c>
      <c r="C3669" s="4" t="s">
        <v>145</v>
      </c>
      <c r="D3669" s="102" t="s">
        <v>1280</v>
      </c>
      <c r="E3669" s="101" t="s">
        <v>14</v>
      </c>
      <c r="F3669" s="101" t="s">
        <v>0</v>
      </c>
      <c r="G3669" s="2" t="s">
        <v>0</v>
      </c>
      <c r="H3669" s="2" t="s">
        <v>15</v>
      </c>
      <c r="I3669" s="12">
        <f>SUM(I3670:I3671)</f>
        <v>45000</v>
      </c>
      <c r="J3669" s="12">
        <f t="shared" ref="J3669:AA3669" si="5867">SUM(J3670:J3671)</f>
        <v>38000</v>
      </c>
      <c r="K3669" s="12">
        <f t="shared" si="5867"/>
        <v>0</v>
      </c>
      <c r="L3669" s="12">
        <f t="shared" si="5867"/>
        <v>0</v>
      </c>
      <c r="M3669" s="12">
        <f t="shared" si="5867"/>
        <v>0</v>
      </c>
      <c r="N3669" s="12">
        <f t="shared" si="5867"/>
        <v>0</v>
      </c>
      <c r="O3669" s="12">
        <f t="shared" ref="O3669" si="5868">SUM(O3670:O3671)</f>
        <v>83000</v>
      </c>
      <c r="P3669" s="12">
        <f t="shared" si="5867"/>
        <v>458</v>
      </c>
      <c r="Q3669" s="12">
        <f t="shared" si="5867"/>
        <v>4123</v>
      </c>
      <c r="R3669" s="12">
        <f t="shared" si="5867"/>
        <v>49200</v>
      </c>
      <c r="S3669" s="12">
        <f t="shared" si="5867"/>
        <v>0</v>
      </c>
      <c r="T3669" s="12">
        <f t="shared" si="5867"/>
        <v>0</v>
      </c>
      <c r="U3669" s="12">
        <f t="shared" si="5867"/>
        <v>0</v>
      </c>
      <c r="V3669" s="12">
        <f t="shared" si="5867"/>
        <v>0</v>
      </c>
      <c r="W3669" s="12">
        <f t="shared" si="5867"/>
        <v>0</v>
      </c>
      <c r="X3669" s="12">
        <f t="shared" si="5867"/>
        <v>0</v>
      </c>
      <c r="Y3669" s="12">
        <f t="shared" si="5867"/>
        <v>0</v>
      </c>
      <c r="Z3669" s="12">
        <f t="shared" si="5867"/>
        <v>0</v>
      </c>
      <c r="AA3669" s="12">
        <f t="shared" si="5867"/>
        <v>0</v>
      </c>
      <c r="AB3669" s="12">
        <v>53781</v>
      </c>
      <c r="AC3669" s="12">
        <v>29219</v>
      </c>
      <c r="AD3669" s="12">
        <f t="shared" ref="AD3669:AV3669" si="5869">SUM(AD3670:AD3671)</f>
        <v>0</v>
      </c>
      <c r="AE3669" s="12">
        <f t="shared" si="5869"/>
        <v>0</v>
      </c>
      <c r="AF3669" s="12">
        <f t="shared" si="5869"/>
        <v>0</v>
      </c>
      <c r="AG3669" s="12">
        <f t="shared" si="5869"/>
        <v>0</v>
      </c>
      <c r="AH3669" s="12">
        <f t="shared" si="5869"/>
        <v>0</v>
      </c>
      <c r="AI3669" s="12">
        <f t="shared" si="5869"/>
        <v>0</v>
      </c>
      <c r="AJ3669" s="12">
        <f t="shared" ref="AJ3669" si="5870">SUM(AJ3670:AJ3671)</f>
        <v>0</v>
      </c>
      <c r="AK3669" s="12">
        <f t="shared" si="5869"/>
        <v>0</v>
      </c>
      <c r="AL3669" s="12">
        <f t="shared" si="5869"/>
        <v>0</v>
      </c>
      <c r="AM3669" s="12">
        <f t="shared" si="5869"/>
        <v>0</v>
      </c>
      <c r="AN3669" s="12">
        <f t="shared" si="5869"/>
        <v>0</v>
      </c>
      <c r="AO3669" s="12">
        <f t="shared" si="5869"/>
        <v>0</v>
      </c>
      <c r="AP3669" s="12">
        <f t="shared" si="5869"/>
        <v>0</v>
      </c>
      <c r="AQ3669" s="12">
        <f t="shared" si="5869"/>
        <v>0</v>
      </c>
      <c r="AR3669" s="12">
        <f t="shared" si="5869"/>
        <v>0</v>
      </c>
      <c r="AS3669" s="12">
        <f t="shared" si="5869"/>
        <v>0</v>
      </c>
      <c r="AT3669" s="12">
        <f t="shared" si="5869"/>
        <v>0</v>
      </c>
      <c r="AU3669" s="12">
        <f t="shared" si="5869"/>
        <v>0</v>
      </c>
      <c r="AV3669" s="12">
        <f t="shared" si="5869"/>
        <v>0</v>
      </c>
      <c r="AW3669" s="12">
        <v>0</v>
      </c>
      <c r="AX3669" s="12">
        <v>0</v>
      </c>
      <c r="AY3669" s="12">
        <f t="shared" ref="AY3669:BQ3669" si="5871">SUM(AY3670:AY3671)</f>
        <v>20000</v>
      </c>
      <c r="AZ3669" s="12">
        <f t="shared" si="5871"/>
        <v>2228</v>
      </c>
      <c r="BA3669" s="12">
        <f t="shared" si="5871"/>
        <v>0</v>
      </c>
      <c r="BB3669" s="12">
        <f t="shared" si="5871"/>
        <v>0</v>
      </c>
      <c r="BC3669" s="12">
        <f t="shared" si="5871"/>
        <v>0</v>
      </c>
      <c r="BD3669" s="12">
        <f t="shared" si="5871"/>
        <v>0</v>
      </c>
      <c r="BE3669" s="12">
        <f t="shared" ref="BE3669" si="5872">SUM(BE3670:BE3671)</f>
        <v>22228</v>
      </c>
      <c r="BF3669" s="12">
        <f t="shared" si="5871"/>
        <v>0</v>
      </c>
      <c r="BG3669" s="12">
        <f t="shared" si="5871"/>
        <v>0</v>
      </c>
      <c r="BH3669" s="12">
        <f t="shared" si="5871"/>
        <v>2228</v>
      </c>
      <c r="BI3669" s="12">
        <f t="shared" si="5871"/>
        <v>0</v>
      </c>
      <c r="BJ3669" s="12">
        <f t="shared" si="5871"/>
        <v>0</v>
      </c>
      <c r="BK3669" s="12">
        <f t="shared" si="5871"/>
        <v>0</v>
      </c>
      <c r="BL3669" s="12">
        <f t="shared" si="5871"/>
        <v>0</v>
      </c>
      <c r="BM3669" s="12">
        <f t="shared" si="5871"/>
        <v>0</v>
      </c>
      <c r="BN3669" s="12">
        <f t="shared" si="5871"/>
        <v>0</v>
      </c>
      <c r="BO3669" s="12">
        <f t="shared" si="5871"/>
        <v>0</v>
      </c>
      <c r="BP3669" s="12">
        <f t="shared" si="5871"/>
        <v>0</v>
      </c>
      <c r="BQ3669" s="12">
        <f t="shared" si="5871"/>
        <v>0</v>
      </c>
      <c r="BR3669" s="12">
        <v>2228</v>
      </c>
      <c r="BS3669" s="12">
        <v>20000</v>
      </c>
      <c r="BT3669" s="12" t="e">
        <f>IF(#REF!=0,"-",#REF!/#REF!*100)</f>
        <v>#REF!</v>
      </c>
    </row>
    <row r="3670" spans="1:72" x14ac:dyDescent="0.25">
      <c r="A3670" s="4" t="s">
        <v>1154</v>
      </c>
      <c r="B3670" s="4" t="s">
        <v>56</v>
      </c>
      <c r="C3670" s="4" t="s">
        <v>145</v>
      </c>
      <c r="D3670" s="102" t="s">
        <v>1280</v>
      </c>
      <c r="E3670" s="113">
        <v>6111</v>
      </c>
      <c r="F3670" s="102"/>
      <c r="G3670" s="98" t="s">
        <v>1663</v>
      </c>
      <c r="H3670" s="13" t="s">
        <v>16</v>
      </c>
      <c r="I3670" s="14">
        <v>45000</v>
      </c>
      <c r="J3670" s="14">
        <f>14000+24000</f>
        <v>38000</v>
      </c>
      <c r="K3670" s="14"/>
      <c r="L3670" s="14"/>
      <c r="M3670" s="14"/>
      <c r="N3670" s="14"/>
      <c r="O3670" s="14">
        <f t="shared" si="5804"/>
        <v>83000</v>
      </c>
      <c r="P3670" s="14">
        <v>458</v>
      </c>
      <c r="Q3670" s="14">
        <v>4123</v>
      </c>
      <c r="R3670" s="14">
        <f>14000+24000+7500+3700</f>
        <v>49200</v>
      </c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>
        <v>53781</v>
      </c>
      <c r="AC3670" s="14">
        <v>29219</v>
      </c>
      <c r="AD3670" s="14">
        <v>0</v>
      </c>
      <c r="AE3670" s="14"/>
      <c r="AF3670" s="14"/>
      <c r="AG3670" s="14"/>
      <c r="AH3670" s="14"/>
      <c r="AI3670" s="14"/>
      <c r="AJ3670" s="14">
        <f t="shared" si="5805"/>
        <v>0</v>
      </c>
      <c r="AK3670" s="14"/>
      <c r="AL3670" s="14"/>
      <c r="AM3670" s="14"/>
      <c r="AN3670" s="14"/>
      <c r="AO3670" s="14"/>
      <c r="AP3670" s="14"/>
      <c r="AQ3670" s="14"/>
      <c r="AR3670" s="14"/>
      <c r="AS3670" s="14"/>
      <c r="AT3670" s="14"/>
      <c r="AU3670" s="14"/>
      <c r="AV3670" s="14"/>
      <c r="AW3670" s="14">
        <v>0</v>
      </c>
      <c r="AX3670" s="14">
        <v>0</v>
      </c>
      <c r="AY3670" s="14">
        <v>20000</v>
      </c>
      <c r="AZ3670" s="14">
        <v>2228</v>
      </c>
      <c r="BA3670" s="14"/>
      <c r="BB3670" s="14"/>
      <c r="BC3670" s="14"/>
      <c r="BD3670" s="14"/>
      <c r="BE3670" s="14">
        <f t="shared" si="5806"/>
        <v>22228</v>
      </c>
      <c r="BF3670" s="14"/>
      <c r="BG3670" s="14"/>
      <c r="BH3670" s="14">
        <v>2228</v>
      </c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>
        <v>2228</v>
      </c>
      <c r="BS3670" s="14">
        <v>20000</v>
      </c>
      <c r="BT3670" s="14" t="e">
        <f>IF(#REF!=0,"-",#REF!/#REF!*100)</f>
        <v>#REF!</v>
      </c>
    </row>
    <row r="3671" spans="1:72" x14ac:dyDescent="0.25">
      <c r="A3671" s="1" t="s">
        <v>1154</v>
      </c>
      <c r="B3671" s="1" t="s">
        <v>56</v>
      </c>
      <c r="C3671" s="1" t="s">
        <v>145</v>
      </c>
      <c r="D3671" s="105" t="s">
        <v>1280</v>
      </c>
      <c r="E3671" s="105" t="s">
        <v>18</v>
      </c>
      <c r="F3671" s="102" t="s">
        <v>0</v>
      </c>
      <c r="G3671" s="13" t="s">
        <v>0</v>
      </c>
      <c r="H3671" s="2" t="s">
        <v>19</v>
      </c>
      <c r="I3671" s="12">
        <f t="shared" ref="I3671:AA3671" si="5873">SUM(I3672:I3676)</f>
        <v>0</v>
      </c>
      <c r="J3671" s="12">
        <f t="shared" si="5873"/>
        <v>0</v>
      </c>
      <c r="K3671" s="12">
        <f t="shared" si="5873"/>
        <v>0</v>
      </c>
      <c r="L3671" s="12">
        <f t="shared" si="5873"/>
        <v>0</v>
      </c>
      <c r="M3671" s="12">
        <f t="shared" si="5873"/>
        <v>0</v>
      </c>
      <c r="N3671" s="12">
        <f t="shared" si="5873"/>
        <v>0</v>
      </c>
      <c r="O3671" s="12">
        <f t="shared" si="5873"/>
        <v>0</v>
      </c>
      <c r="P3671" s="12">
        <f t="shared" si="5873"/>
        <v>0</v>
      </c>
      <c r="Q3671" s="12">
        <f t="shared" si="5873"/>
        <v>0</v>
      </c>
      <c r="R3671" s="12">
        <f t="shared" si="5873"/>
        <v>0</v>
      </c>
      <c r="S3671" s="12">
        <f t="shared" si="5873"/>
        <v>0</v>
      </c>
      <c r="T3671" s="12">
        <f t="shared" si="5873"/>
        <v>0</v>
      </c>
      <c r="U3671" s="12">
        <f t="shared" si="5873"/>
        <v>0</v>
      </c>
      <c r="V3671" s="12">
        <f t="shared" si="5873"/>
        <v>0</v>
      </c>
      <c r="W3671" s="12">
        <f t="shared" si="5873"/>
        <v>0</v>
      </c>
      <c r="X3671" s="12">
        <f t="shared" si="5873"/>
        <v>0</v>
      </c>
      <c r="Y3671" s="12">
        <f t="shared" si="5873"/>
        <v>0</v>
      </c>
      <c r="Z3671" s="12">
        <f t="shared" si="5873"/>
        <v>0</v>
      </c>
      <c r="AA3671" s="12">
        <f t="shared" si="5873"/>
        <v>0</v>
      </c>
      <c r="AB3671" s="12">
        <v>0</v>
      </c>
      <c r="AC3671" s="12">
        <v>0</v>
      </c>
      <c r="AD3671" s="12">
        <f t="shared" ref="AD3671:AV3671" si="5874">SUM(AD3672:AD3676)</f>
        <v>0</v>
      </c>
      <c r="AE3671" s="12">
        <f t="shared" si="5874"/>
        <v>0</v>
      </c>
      <c r="AF3671" s="12">
        <f t="shared" si="5874"/>
        <v>0</v>
      </c>
      <c r="AG3671" s="12">
        <f t="shared" si="5874"/>
        <v>0</v>
      </c>
      <c r="AH3671" s="12">
        <f t="shared" si="5874"/>
        <v>0</v>
      </c>
      <c r="AI3671" s="12">
        <f t="shared" si="5874"/>
        <v>0</v>
      </c>
      <c r="AJ3671" s="12">
        <f t="shared" si="5874"/>
        <v>0</v>
      </c>
      <c r="AK3671" s="12">
        <f t="shared" si="5874"/>
        <v>0</v>
      </c>
      <c r="AL3671" s="12">
        <f t="shared" si="5874"/>
        <v>0</v>
      </c>
      <c r="AM3671" s="12">
        <f t="shared" si="5874"/>
        <v>0</v>
      </c>
      <c r="AN3671" s="12">
        <f t="shared" si="5874"/>
        <v>0</v>
      </c>
      <c r="AO3671" s="12">
        <f t="shared" si="5874"/>
        <v>0</v>
      </c>
      <c r="AP3671" s="12">
        <f t="shared" si="5874"/>
        <v>0</v>
      </c>
      <c r="AQ3671" s="12">
        <f t="shared" si="5874"/>
        <v>0</v>
      </c>
      <c r="AR3671" s="12">
        <f t="shared" si="5874"/>
        <v>0</v>
      </c>
      <c r="AS3671" s="12">
        <f t="shared" si="5874"/>
        <v>0</v>
      </c>
      <c r="AT3671" s="12">
        <f t="shared" si="5874"/>
        <v>0</v>
      </c>
      <c r="AU3671" s="12">
        <f t="shared" si="5874"/>
        <v>0</v>
      </c>
      <c r="AV3671" s="12">
        <f t="shared" si="5874"/>
        <v>0</v>
      </c>
      <c r="AW3671" s="12">
        <v>0</v>
      </c>
      <c r="AX3671" s="12">
        <v>0</v>
      </c>
      <c r="AY3671" s="12">
        <f t="shared" ref="AY3671:BQ3671" si="5875">SUM(AY3672:AY3676)</f>
        <v>0</v>
      </c>
      <c r="AZ3671" s="12">
        <f t="shared" si="5875"/>
        <v>0</v>
      </c>
      <c r="BA3671" s="12">
        <f t="shared" si="5875"/>
        <v>0</v>
      </c>
      <c r="BB3671" s="12">
        <f t="shared" si="5875"/>
        <v>0</v>
      </c>
      <c r="BC3671" s="12">
        <f t="shared" si="5875"/>
        <v>0</v>
      </c>
      <c r="BD3671" s="12">
        <f t="shared" si="5875"/>
        <v>0</v>
      </c>
      <c r="BE3671" s="12">
        <f t="shared" si="5875"/>
        <v>0</v>
      </c>
      <c r="BF3671" s="12">
        <f t="shared" si="5875"/>
        <v>0</v>
      </c>
      <c r="BG3671" s="12">
        <f t="shared" si="5875"/>
        <v>0</v>
      </c>
      <c r="BH3671" s="12">
        <f t="shared" si="5875"/>
        <v>0</v>
      </c>
      <c r="BI3671" s="12">
        <f t="shared" si="5875"/>
        <v>0</v>
      </c>
      <c r="BJ3671" s="12">
        <f t="shared" si="5875"/>
        <v>0</v>
      </c>
      <c r="BK3671" s="12">
        <f t="shared" si="5875"/>
        <v>0</v>
      </c>
      <c r="BL3671" s="12">
        <f t="shared" si="5875"/>
        <v>0</v>
      </c>
      <c r="BM3671" s="12">
        <f t="shared" si="5875"/>
        <v>0</v>
      </c>
      <c r="BN3671" s="12">
        <f t="shared" si="5875"/>
        <v>0</v>
      </c>
      <c r="BO3671" s="12">
        <f t="shared" si="5875"/>
        <v>0</v>
      </c>
      <c r="BP3671" s="12">
        <f t="shared" si="5875"/>
        <v>0</v>
      </c>
      <c r="BQ3671" s="12">
        <f t="shared" si="5875"/>
        <v>0</v>
      </c>
      <c r="BR3671" s="12">
        <v>0</v>
      </c>
      <c r="BS3671" s="12">
        <v>0</v>
      </c>
      <c r="BT3671" s="12" t="e">
        <f>IF(#REF!=0,"-",#REF!/#REF!*100)</f>
        <v>#REF!</v>
      </c>
    </row>
    <row r="3672" spans="1:72" ht="22.5" x14ac:dyDescent="0.25">
      <c r="A3672" s="4" t="s">
        <v>1154</v>
      </c>
      <c r="B3672" s="4" t="s">
        <v>56</v>
      </c>
      <c r="C3672" s="4" t="s">
        <v>145</v>
      </c>
      <c r="D3672" s="102" t="s">
        <v>1280</v>
      </c>
      <c r="E3672" s="113">
        <v>6112</v>
      </c>
      <c r="F3672" s="102" t="s">
        <v>1282</v>
      </c>
      <c r="G3672" s="98" t="s">
        <v>1663</v>
      </c>
      <c r="H3672" s="13" t="s">
        <v>57</v>
      </c>
      <c r="I3672" s="14">
        <v>0</v>
      </c>
      <c r="J3672" s="14"/>
      <c r="K3672" s="14"/>
      <c r="L3672" s="14"/>
      <c r="M3672" s="14"/>
      <c r="N3672" s="14"/>
      <c r="O3672" s="14">
        <f t="shared" si="5804"/>
        <v>0</v>
      </c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>
        <v>0</v>
      </c>
      <c r="AC3672" s="14">
        <v>0</v>
      </c>
      <c r="AD3672" s="14">
        <v>0</v>
      </c>
      <c r="AE3672" s="14"/>
      <c r="AF3672" s="14"/>
      <c r="AG3672" s="14"/>
      <c r="AH3672" s="14"/>
      <c r="AI3672" s="14"/>
      <c r="AJ3672" s="14">
        <f t="shared" si="5805"/>
        <v>0</v>
      </c>
      <c r="AK3672" s="14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4"/>
      <c r="AW3672" s="14">
        <v>0</v>
      </c>
      <c r="AX3672" s="14">
        <v>0</v>
      </c>
      <c r="AY3672" s="14">
        <v>0</v>
      </c>
      <c r="AZ3672" s="14"/>
      <c r="BA3672" s="14"/>
      <c r="BB3672" s="14"/>
      <c r="BC3672" s="14"/>
      <c r="BD3672" s="14"/>
      <c r="BE3672" s="14">
        <f t="shared" si="5806"/>
        <v>0</v>
      </c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Q3672" s="14"/>
      <c r="BR3672" s="14">
        <v>0</v>
      </c>
      <c r="BS3672" s="14">
        <v>0</v>
      </c>
      <c r="BT3672" s="14" t="e">
        <f>IF(#REF!=0,"-",#REF!/#REF!*100)</f>
        <v>#REF!</v>
      </c>
    </row>
    <row r="3673" spans="1:72" x14ac:dyDescent="0.25">
      <c r="A3673" s="4" t="s">
        <v>1154</v>
      </c>
      <c r="B3673" s="4" t="s">
        <v>56</v>
      </c>
      <c r="C3673" s="4" t="s">
        <v>145</v>
      </c>
      <c r="D3673" s="102" t="s">
        <v>1280</v>
      </c>
      <c r="E3673" s="113">
        <v>6112</v>
      </c>
      <c r="F3673" s="102" t="s">
        <v>1283</v>
      </c>
      <c r="G3673" s="98" t="s">
        <v>1663</v>
      </c>
      <c r="H3673" s="13" t="s">
        <v>22</v>
      </c>
      <c r="I3673" s="14">
        <v>0</v>
      </c>
      <c r="J3673" s="14"/>
      <c r="K3673" s="14"/>
      <c r="L3673" s="14"/>
      <c r="M3673" s="14"/>
      <c r="N3673" s="14"/>
      <c r="O3673" s="14">
        <f t="shared" si="5804"/>
        <v>0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>
        <v>0</v>
      </c>
      <c r="AC3673" s="14">
        <v>0</v>
      </c>
      <c r="AD3673" s="14">
        <v>0</v>
      </c>
      <c r="AE3673" s="14"/>
      <c r="AF3673" s="14"/>
      <c r="AG3673" s="14"/>
      <c r="AH3673" s="14"/>
      <c r="AI3673" s="14"/>
      <c r="AJ3673" s="14">
        <f t="shared" si="5805"/>
        <v>0</v>
      </c>
      <c r="AK3673" s="14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>
        <v>0</v>
      </c>
      <c r="AX3673" s="14">
        <v>0</v>
      </c>
      <c r="AY3673" s="14">
        <v>0</v>
      </c>
      <c r="AZ3673" s="14"/>
      <c r="BA3673" s="14"/>
      <c r="BB3673" s="14"/>
      <c r="BC3673" s="14"/>
      <c r="BD3673" s="14"/>
      <c r="BE3673" s="14">
        <f t="shared" si="5806"/>
        <v>0</v>
      </c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>
        <v>0</v>
      </c>
      <c r="BS3673" s="14">
        <v>0</v>
      </c>
      <c r="BT3673" s="14" t="e">
        <f>IF(#REF!=0,"-",#REF!/#REF!*100)</f>
        <v>#REF!</v>
      </c>
    </row>
    <row r="3674" spans="1:72" x14ac:dyDescent="0.25">
      <c r="A3674" s="4" t="s">
        <v>1154</v>
      </c>
      <c r="B3674" s="4" t="s">
        <v>56</v>
      </c>
      <c r="C3674" s="4" t="s">
        <v>145</v>
      </c>
      <c r="D3674" s="102" t="s">
        <v>1280</v>
      </c>
      <c r="E3674" s="113">
        <v>6112</v>
      </c>
      <c r="F3674" s="102" t="s">
        <v>1284</v>
      </c>
      <c r="G3674" s="98" t="s">
        <v>1663</v>
      </c>
      <c r="H3674" s="13" t="s">
        <v>23</v>
      </c>
      <c r="I3674" s="14">
        <v>0</v>
      </c>
      <c r="J3674" s="14"/>
      <c r="K3674" s="14"/>
      <c r="L3674" s="14"/>
      <c r="M3674" s="14"/>
      <c r="N3674" s="14"/>
      <c r="O3674" s="14">
        <f t="shared" si="5804"/>
        <v>0</v>
      </c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>
        <v>0</v>
      </c>
      <c r="AC3674" s="14">
        <v>0</v>
      </c>
      <c r="AD3674" s="14">
        <v>0</v>
      </c>
      <c r="AE3674" s="14"/>
      <c r="AF3674" s="14"/>
      <c r="AG3674" s="14"/>
      <c r="AH3674" s="14"/>
      <c r="AI3674" s="14"/>
      <c r="AJ3674" s="14">
        <f t="shared" si="5805"/>
        <v>0</v>
      </c>
      <c r="AK3674" s="14"/>
      <c r="AL3674" s="14"/>
      <c r="AM3674" s="14"/>
      <c r="AN3674" s="14"/>
      <c r="AO3674" s="14"/>
      <c r="AP3674" s="14"/>
      <c r="AQ3674" s="14"/>
      <c r="AR3674" s="14"/>
      <c r="AS3674" s="14"/>
      <c r="AT3674" s="14"/>
      <c r="AU3674" s="14"/>
      <c r="AV3674" s="14"/>
      <c r="AW3674" s="14">
        <v>0</v>
      </c>
      <c r="AX3674" s="14">
        <v>0</v>
      </c>
      <c r="AY3674" s="14">
        <v>0</v>
      </c>
      <c r="AZ3674" s="14"/>
      <c r="BA3674" s="14"/>
      <c r="BB3674" s="14"/>
      <c r="BC3674" s="14"/>
      <c r="BD3674" s="14"/>
      <c r="BE3674" s="14">
        <f t="shared" si="5806"/>
        <v>0</v>
      </c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>
        <v>0</v>
      </c>
      <c r="BS3674" s="14">
        <v>0</v>
      </c>
      <c r="BT3674" s="14" t="e">
        <f>IF(#REF!=0,"-",#REF!/#REF!*100)</f>
        <v>#REF!</v>
      </c>
    </row>
    <row r="3675" spans="1:72" x14ac:dyDescent="0.25">
      <c r="A3675" s="4" t="s">
        <v>1154</v>
      </c>
      <c r="B3675" s="4" t="s">
        <v>56</v>
      </c>
      <c r="C3675" s="4" t="s">
        <v>145</v>
      </c>
      <c r="D3675" s="102" t="s">
        <v>1280</v>
      </c>
      <c r="E3675" s="113">
        <v>6112</v>
      </c>
      <c r="F3675" s="102" t="s">
        <v>1285</v>
      </c>
      <c r="G3675" s="98" t="s">
        <v>1663</v>
      </c>
      <c r="H3675" s="13" t="s">
        <v>21</v>
      </c>
      <c r="I3675" s="14">
        <v>0</v>
      </c>
      <c r="J3675" s="14"/>
      <c r="K3675" s="14"/>
      <c r="L3675" s="14"/>
      <c r="M3675" s="14"/>
      <c r="N3675" s="14"/>
      <c r="O3675" s="14">
        <f t="shared" si="5804"/>
        <v>0</v>
      </c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>
        <v>0</v>
      </c>
      <c r="AC3675" s="14">
        <v>0</v>
      </c>
      <c r="AD3675" s="14">
        <v>0</v>
      </c>
      <c r="AE3675" s="14"/>
      <c r="AF3675" s="14"/>
      <c r="AG3675" s="14"/>
      <c r="AH3675" s="14"/>
      <c r="AI3675" s="14"/>
      <c r="AJ3675" s="14">
        <f t="shared" si="5805"/>
        <v>0</v>
      </c>
      <c r="AK3675" s="14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>
        <v>0</v>
      </c>
      <c r="AX3675" s="14">
        <v>0</v>
      </c>
      <c r="AY3675" s="14">
        <v>0</v>
      </c>
      <c r="AZ3675" s="14"/>
      <c r="BA3675" s="14"/>
      <c r="BB3675" s="14"/>
      <c r="BC3675" s="14"/>
      <c r="BD3675" s="14"/>
      <c r="BE3675" s="14">
        <f t="shared" si="5806"/>
        <v>0</v>
      </c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Q3675" s="14"/>
      <c r="BR3675" s="14">
        <v>0</v>
      </c>
      <c r="BS3675" s="14">
        <v>0</v>
      </c>
      <c r="BT3675" s="14" t="e">
        <f>IF(#REF!=0,"-",#REF!/#REF!*100)</f>
        <v>#REF!</v>
      </c>
    </row>
    <row r="3676" spans="1:72" x14ac:dyDescent="0.25">
      <c r="A3676" s="4" t="s">
        <v>1154</v>
      </c>
      <c r="B3676" s="4" t="s">
        <v>56</v>
      </c>
      <c r="C3676" s="4" t="s">
        <v>145</v>
      </c>
      <c r="D3676" s="102" t="s">
        <v>1280</v>
      </c>
      <c r="E3676" s="113">
        <v>6112</v>
      </c>
      <c r="F3676" s="102" t="s">
        <v>1286</v>
      </c>
      <c r="G3676" s="98" t="s">
        <v>1663</v>
      </c>
      <c r="H3676" s="13" t="s">
        <v>24</v>
      </c>
      <c r="I3676" s="14">
        <v>0</v>
      </c>
      <c r="J3676" s="14"/>
      <c r="K3676" s="14"/>
      <c r="L3676" s="14"/>
      <c r="M3676" s="14"/>
      <c r="N3676" s="14"/>
      <c r="O3676" s="14">
        <f t="shared" si="5804"/>
        <v>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>
        <v>0</v>
      </c>
      <c r="AC3676" s="14">
        <v>0</v>
      </c>
      <c r="AD3676" s="14">
        <v>0</v>
      </c>
      <c r="AE3676" s="14"/>
      <c r="AF3676" s="14"/>
      <c r="AG3676" s="14"/>
      <c r="AH3676" s="14"/>
      <c r="AI3676" s="14"/>
      <c r="AJ3676" s="14">
        <f t="shared" si="5805"/>
        <v>0</v>
      </c>
      <c r="AK3676" s="14"/>
      <c r="AL3676" s="14"/>
      <c r="AM3676" s="14"/>
      <c r="AN3676" s="14"/>
      <c r="AO3676" s="14"/>
      <c r="AP3676" s="14"/>
      <c r="AQ3676" s="14"/>
      <c r="AR3676" s="14"/>
      <c r="AS3676" s="14"/>
      <c r="AT3676" s="14"/>
      <c r="AU3676" s="14"/>
      <c r="AV3676" s="14"/>
      <c r="AW3676" s="14">
        <v>0</v>
      </c>
      <c r="AX3676" s="14">
        <v>0</v>
      </c>
      <c r="AY3676" s="14">
        <v>0</v>
      </c>
      <c r="AZ3676" s="14"/>
      <c r="BA3676" s="14"/>
      <c r="BB3676" s="14"/>
      <c r="BC3676" s="14"/>
      <c r="BD3676" s="14"/>
      <c r="BE3676" s="14">
        <f t="shared" si="5806"/>
        <v>0</v>
      </c>
      <c r="BF3676" s="14"/>
      <c r="BG3676" s="14"/>
      <c r="BH3676" s="14"/>
      <c r="BI3676" s="14"/>
      <c r="BJ3676" s="14"/>
      <c r="BK3676" s="14"/>
      <c r="BL3676" s="14"/>
      <c r="BM3676" s="14"/>
      <c r="BN3676" s="14"/>
      <c r="BO3676" s="14"/>
      <c r="BP3676" s="14"/>
      <c r="BQ3676" s="14"/>
      <c r="BR3676" s="14">
        <v>0</v>
      </c>
      <c r="BS3676" s="14">
        <v>0</v>
      </c>
      <c r="BT3676" s="14" t="e">
        <f>IF(#REF!=0,"-",#REF!/#REF!*100)</f>
        <v>#REF!</v>
      </c>
    </row>
    <row r="3677" spans="1:72" ht="22.5" x14ac:dyDescent="0.25">
      <c r="A3677" s="4" t="s">
        <v>1154</v>
      </c>
      <c r="B3677" s="4" t="s">
        <v>56</v>
      </c>
      <c r="C3677" s="4" t="s">
        <v>145</v>
      </c>
      <c r="D3677" s="102" t="s">
        <v>1280</v>
      </c>
      <c r="E3677" s="101" t="s">
        <v>25</v>
      </c>
      <c r="F3677" s="101" t="s">
        <v>0</v>
      </c>
      <c r="G3677" s="2" t="s">
        <v>0</v>
      </c>
      <c r="H3677" s="2" t="s">
        <v>26</v>
      </c>
      <c r="I3677" s="12">
        <f t="shared" ref="I3677:AA3677" si="5876">SUM(I3678)</f>
        <v>4725</v>
      </c>
      <c r="J3677" s="12">
        <f t="shared" si="5876"/>
        <v>3990</v>
      </c>
      <c r="K3677" s="12">
        <f t="shared" si="5876"/>
        <v>0</v>
      </c>
      <c r="L3677" s="12">
        <f t="shared" si="5876"/>
        <v>0</v>
      </c>
      <c r="M3677" s="12">
        <f t="shared" si="5876"/>
        <v>0</v>
      </c>
      <c r="N3677" s="12">
        <f t="shared" si="5876"/>
        <v>0</v>
      </c>
      <c r="O3677" s="12">
        <f t="shared" si="5876"/>
        <v>8715</v>
      </c>
      <c r="P3677" s="12">
        <f t="shared" si="5876"/>
        <v>49</v>
      </c>
      <c r="Q3677" s="12">
        <f t="shared" si="5876"/>
        <v>432</v>
      </c>
      <c r="R3677" s="12">
        <f t="shared" si="5876"/>
        <v>5167</v>
      </c>
      <c r="S3677" s="12">
        <f t="shared" si="5876"/>
        <v>0</v>
      </c>
      <c r="T3677" s="12">
        <f t="shared" si="5876"/>
        <v>0</v>
      </c>
      <c r="U3677" s="12">
        <f t="shared" si="5876"/>
        <v>0</v>
      </c>
      <c r="V3677" s="12">
        <f t="shared" si="5876"/>
        <v>0</v>
      </c>
      <c r="W3677" s="12">
        <f t="shared" si="5876"/>
        <v>0</v>
      </c>
      <c r="X3677" s="12">
        <f t="shared" si="5876"/>
        <v>0</v>
      </c>
      <c r="Y3677" s="12">
        <f t="shared" si="5876"/>
        <v>0</v>
      </c>
      <c r="Z3677" s="12">
        <f t="shared" si="5876"/>
        <v>0</v>
      </c>
      <c r="AA3677" s="12">
        <f t="shared" si="5876"/>
        <v>0</v>
      </c>
      <c r="AB3677" s="12">
        <v>5648</v>
      </c>
      <c r="AC3677" s="12">
        <v>3067</v>
      </c>
      <c r="AD3677" s="12">
        <f t="shared" ref="AD3677:AV3677" si="5877">SUM(AD3678)</f>
        <v>0</v>
      </c>
      <c r="AE3677" s="12">
        <f t="shared" si="5877"/>
        <v>0</v>
      </c>
      <c r="AF3677" s="12">
        <f t="shared" si="5877"/>
        <v>0</v>
      </c>
      <c r="AG3677" s="12">
        <f t="shared" si="5877"/>
        <v>0</v>
      </c>
      <c r="AH3677" s="12">
        <f t="shared" si="5877"/>
        <v>0</v>
      </c>
      <c r="AI3677" s="12">
        <f t="shared" si="5877"/>
        <v>0</v>
      </c>
      <c r="AJ3677" s="12">
        <f t="shared" si="5877"/>
        <v>0</v>
      </c>
      <c r="AK3677" s="12">
        <f t="shared" si="5877"/>
        <v>0</v>
      </c>
      <c r="AL3677" s="12">
        <f t="shared" si="5877"/>
        <v>0</v>
      </c>
      <c r="AM3677" s="12">
        <f t="shared" si="5877"/>
        <v>0</v>
      </c>
      <c r="AN3677" s="12">
        <f t="shared" si="5877"/>
        <v>0</v>
      </c>
      <c r="AO3677" s="12">
        <f t="shared" si="5877"/>
        <v>0</v>
      </c>
      <c r="AP3677" s="12">
        <f t="shared" si="5877"/>
        <v>0</v>
      </c>
      <c r="AQ3677" s="12">
        <f t="shared" si="5877"/>
        <v>0</v>
      </c>
      <c r="AR3677" s="12">
        <f t="shared" si="5877"/>
        <v>0</v>
      </c>
      <c r="AS3677" s="12">
        <f t="shared" si="5877"/>
        <v>0</v>
      </c>
      <c r="AT3677" s="12">
        <f t="shared" si="5877"/>
        <v>0</v>
      </c>
      <c r="AU3677" s="12">
        <f t="shared" si="5877"/>
        <v>0</v>
      </c>
      <c r="AV3677" s="12">
        <f t="shared" si="5877"/>
        <v>0</v>
      </c>
      <c r="AW3677" s="12">
        <v>0</v>
      </c>
      <c r="AX3677" s="12">
        <v>0</v>
      </c>
      <c r="AY3677" s="12">
        <f t="shared" ref="AY3677:BQ3677" si="5878">SUM(AY3678)</f>
        <v>1050</v>
      </c>
      <c r="AZ3677" s="12">
        <f t="shared" si="5878"/>
        <v>234</v>
      </c>
      <c r="BA3677" s="12">
        <f t="shared" si="5878"/>
        <v>0</v>
      </c>
      <c r="BB3677" s="12">
        <f t="shared" si="5878"/>
        <v>0</v>
      </c>
      <c r="BC3677" s="12">
        <f t="shared" si="5878"/>
        <v>0</v>
      </c>
      <c r="BD3677" s="12">
        <f t="shared" si="5878"/>
        <v>0</v>
      </c>
      <c r="BE3677" s="12">
        <f t="shared" si="5878"/>
        <v>1284</v>
      </c>
      <c r="BF3677" s="12">
        <f t="shared" si="5878"/>
        <v>0</v>
      </c>
      <c r="BG3677" s="12">
        <f t="shared" si="5878"/>
        <v>0</v>
      </c>
      <c r="BH3677" s="12">
        <f t="shared" si="5878"/>
        <v>234</v>
      </c>
      <c r="BI3677" s="12">
        <f t="shared" si="5878"/>
        <v>0</v>
      </c>
      <c r="BJ3677" s="12">
        <f t="shared" si="5878"/>
        <v>0</v>
      </c>
      <c r="BK3677" s="12">
        <f t="shared" si="5878"/>
        <v>0</v>
      </c>
      <c r="BL3677" s="12">
        <f t="shared" si="5878"/>
        <v>0</v>
      </c>
      <c r="BM3677" s="12">
        <f t="shared" si="5878"/>
        <v>0</v>
      </c>
      <c r="BN3677" s="12">
        <f t="shared" si="5878"/>
        <v>0</v>
      </c>
      <c r="BO3677" s="12">
        <f t="shared" si="5878"/>
        <v>0</v>
      </c>
      <c r="BP3677" s="12">
        <f t="shared" si="5878"/>
        <v>0</v>
      </c>
      <c r="BQ3677" s="12">
        <f t="shared" si="5878"/>
        <v>0</v>
      </c>
      <c r="BR3677" s="12">
        <v>234</v>
      </c>
      <c r="BS3677" s="12">
        <v>1050</v>
      </c>
      <c r="BT3677" s="12" t="e">
        <f>IF(#REF!=0,"-",#REF!/#REF!*100)</f>
        <v>#REF!</v>
      </c>
    </row>
    <row r="3678" spans="1:72" x14ac:dyDescent="0.25">
      <c r="A3678" s="4" t="s">
        <v>1154</v>
      </c>
      <c r="B3678" s="4" t="s">
        <v>56</v>
      </c>
      <c r="C3678" s="4" t="s">
        <v>145</v>
      </c>
      <c r="D3678" s="102" t="s">
        <v>1280</v>
      </c>
      <c r="E3678" s="113">
        <v>6121</v>
      </c>
      <c r="F3678" s="102"/>
      <c r="G3678" s="98" t="s">
        <v>1663</v>
      </c>
      <c r="H3678" s="13" t="s">
        <v>27</v>
      </c>
      <c r="I3678" s="14">
        <v>4725</v>
      </c>
      <c r="J3678" s="14">
        <v>3990</v>
      </c>
      <c r="K3678" s="14"/>
      <c r="L3678" s="14"/>
      <c r="M3678" s="14"/>
      <c r="N3678" s="14"/>
      <c r="O3678" s="14">
        <f t="shared" si="5804"/>
        <v>8715</v>
      </c>
      <c r="P3678" s="14">
        <v>49</v>
      </c>
      <c r="Q3678" s="14">
        <v>432</v>
      </c>
      <c r="R3678" s="14">
        <f>3990+788+389</f>
        <v>5167</v>
      </c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>
        <v>5648</v>
      </c>
      <c r="AC3678" s="14">
        <v>3067</v>
      </c>
      <c r="AD3678" s="14">
        <v>0</v>
      </c>
      <c r="AE3678" s="14"/>
      <c r="AF3678" s="14"/>
      <c r="AG3678" s="14"/>
      <c r="AH3678" s="14"/>
      <c r="AI3678" s="14"/>
      <c r="AJ3678" s="14">
        <f t="shared" si="5805"/>
        <v>0</v>
      </c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>
        <v>0</v>
      </c>
      <c r="AX3678" s="14">
        <v>0</v>
      </c>
      <c r="AY3678" s="14">
        <v>1050</v>
      </c>
      <c r="AZ3678" s="14">
        <v>234</v>
      </c>
      <c r="BA3678" s="14"/>
      <c r="BB3678" s="14"/>
      <c r="BC3678" s="14"/>
      <c r="BD3678" s="14"/>
      <c r="BE3678" s="14">
        <f t="shared" si="5806"/>
        <v>1284</v>
      </c>
      <c r="BF3678" s="14"/>
      <c r="BG3678" s="14"/>
      <c r="BH3678" s="14">
        <v>234</v>
      </c>
      <c r="BI3678" s="14"/>
      <c r="BJ3678" s="14"/>
      <c r="BK3678" s="14"/>
      <c r="BL3678" s="14"/>
      <c r="BM3678" s="14"/>
      <c r="BN3678" s="14"/>
      <c r="BO3678" s="14"/>
      <c r="BP3678" s="14"/>
      <c r="BQ3678" s="14"/>
      <c r="BR3678" s="14">
        <v>234</v>
      </c>
      <c r="BS3678" s="14">
        <v>1050</v>
      </c>
      <c r="BT3678" s="14" t="e">
        <f>IF(#REF!=0,"-",#REF!/#REF!*100)</f>
        <v>#REF!</v>
      </c>
    </row>
    <row r="3679" spans="1:72" ht="22.5" x14ac:dyDescent="0.25">
      <c r="A3679" s="4" t="s">
        <v>1154</v>
      </c>
      <c r="B3679" s="4" t="s">
        <v>56</v>
      </c>
      <c r="C3679" s="4" t="s">
        <v>145</v>
      </c>
      <c r="D3679" s="102" t="s">
        <v>1280</v>
      </c>
      <c r="E3679" s="101" t="s">
        <v>29</v>
      </c>
      <c r="F3679" s="101" t="s">
        <v>0</v>
      </c>
      <c r="G3679" s="2" t="s">
        <v>0</v>
      </c>
      <c r="H3679" s="2" t="s">
        <v>30</v>
      </c>
      <c r="I3679" s="12">
        <f t="shared" ref="I3679:AA3679" si="5879">SUM(I3680:I3688)</f>
        <v>9275</v>
      </c>
      <c r="J3679" s="12">
        <f t="shared" si="5879"/>
        <v>6165</v>
      </c>
      <c r="K3679" s="12">
        <f t="shared" si="5879"/>
        <v>0</v>
      </c>
      <c r="L3679" s="12">
        <f t="shared" si="5879"/>
        <v>0</v>
      </c>
      <c r="M3679" s="12">
        <f t="shared" si="5879"/>
        <v>0</v>
      </c>
      <c r="N3679" s="12">
        <f t="shared" si="5879"/>
        <v>0</v>
      </c>
      <c r="O3679" s="12">
        <f t="shared" si="5879"/>
        <v>15440</v>
      </c>
      <c r="P3679" s="12">
        <f t="shared" si="5879"/>
        <v>1502</v>
      </c>
      <c r="Q3679" s="12">
        <f t="shared" si="5879"/>
        <v>13</v>
      </c>
      <c r="R3679" s="12">
        <f t="shared" si="5879"/>
        <v>7177</v>
      </c>
      <c r="S3679" s="12">
        <f t="shared" si="5879"/>
        <v>0</v>
      </c>
      <c r="T3679" s="12">
        <f t="shared" si="5879"/>
        <v>0</v>
      </c>
      <c r="U3679" s="12">
        <f t="shared" si="5879"/>
        <v>0</v>
      </c>
      <c r="V3679" s="12">
        <f t="shared" si="5879"/>
        <v>0</v>
      </c>
      <c r="W3679" s="12">
        <f t="shared" si="5879"/>
        <v>0</v>
      </c>
      <c r="X3679" s="12">
        <f t="shared" si="5879"/>
        <v>0</v>
      </c>
      <c r="Y3679" s="12">
        <f t="shared" si="5879"/>
        <v>0</v>
      </c>
      <c r="Z3679" s="12">
        <f t="shared" si="5879"/>
        <v>0</v>
      </c>
      <c r="AA3679" s="12">
        <f t="shared" si="5879"/>
        <v>0</v>
      </c>
      <c r="AB3679" s="12">
        <v>8692</v>
      </c>
      <c r="AC3679" s="12">
        <v>6748</v>
      </c>
      <c r="AD3679" s="12">
        <f t="shared" ref="AD3679:AV3679" si="5880">SUM(AD3680:AD3688)</f>
        <v>0</v>
      </c>
      <c r="AE3679" s="12">
        <f t="shared" si="5880"/>
        <v>0</v>
      </c>
      <c r="AF3679" s="12">
        <f t="shared" si="5880"/>
        <v>0</v>
      </c>
      <c r="AG3679" s="12">
        <f t="shared" si="5880"/>
        <v>0</v>
      </c>
      <c r="AH3679" s="12">
        <f t="shared" si="5880"/>
        <v>0</v>
      </c>
      <c r="AI3679" s="12">
        <f t="shared" si="5880"/>
        <v>0</v>
      </c>
      <c r="AJ3679" s="12">
        <f t="shared" si="5880"/>
        <v>0</v>
      </c>
      <c r="AK3679" s="12">
        <f t="shared" si="5880"/>
        <v>0</v>
      </c>
      <c r="AL3679" s="12">
        <f t="shared" si="5880"/>
        <v>0</v>
      </c>
      <c r="AM3679" s="12">
        <f t="shared" si="5880"/>
        <v>0</v>
      </c>
      <c r="AN3679" s="12">
        <f t="shared" si="5880"/>
        <v>0</v>
      </c>
      <c r="AO3679" s="12">
        <f t="shared" si="5880"/>
        <v>0</v>
      </c>
      <c r="AP3679" s="12">
        <f t="shared" si="5880"/>
        <v>0</v>
      </c>
      <c r="AQ3679" s="12">
        <f t="shared" si="5880"/>
        <v>0</v>
      </c>
      <c r="AR3679" s="12">
        <f t="shared" si="5880"/>
        <v>0</v>
      </c>
      <c r="AS3679" s="12">
        <f t="shared" si="5880"/>
        <v>0</v>
      </c>
      <c r="AT3679" s="12">
        <f t="shared" si="5880"/>
        <v>0</v>
      </c>
      <c r="AU3679" s="12">
        <f t="shared" si="5880"/>
        <v>0</v>
      </c>
      <c r="AV3679" s="12">
        <f t="shared" si="5880"/>
        <v>0</v>
      </c>
      <c r="AW3679" s="12">
        <v>0</v>
      </c>
      <c r="AX3679" s="12">
        <v>0</v>
      </c>
      <c r="AY3679" s="12">
        <f>SUM(AY3680:AY3688)</f>
        <v>51050</v>
      </c>
      <c r="AZ3679" s="12">
        <f t="shared" ref="AZ3679:BQ3679" si="5881">SUM(AZ3680:AZ3688)</f>
        <v>15490</v>
      </c>
      <c r="BA3679" s="12">
        <f t="shared" si="5881"/>
        <v>0</v>
      </c>
      <c r="BB3679" s="12">
        <f t="shared" si="5881"/>
        <v>0</v>
      </c>
      <c r="BC3679" s="12">
        <f t="shared" si="5881"/>
        <v>0</v>
      </c>
      <c r="BD3679" s="12">
        <f t="shared" si="5881"/>
        <v>0</v>
      </c>
      <c r="BE3679" s="12">
        <f t="shared" si="5881"/>
        <v>66540</v>
      </c>
      <c r="BF3679" s="12">
        <f t="shared" si="5881"/>
        <v>0</v>
      </c>
      <c r="BG3679" s="12">
        <f t="shared" si="5881"/>
        <v>0</v>
      </c>
      <c r="BH3679" s="12">
        <f t="shared" si="5881"/>
        <v>15490</v>
      </c>
      <c r="BI3679" s="12">
        <f t="shared" si="5881"/>
        <v>0</v>
      </c>
      <c r="BJ3679" s="12">
        <f t="shared" si="5881"/>
        <v>0</v>
      </c>
      <c r="BK3679" s="12">
        <f t="shared" si="5881"/>
        <v>0</v>
      </c>
      <c r="BL3679" s="12">
        <f t="shared" si="5881"/>
        <v>0</v>
      </c>
      <c r="BM3679" s="12">
        <f t="shared" si="5881"/>
        <v>0</v>
      </c>
      <c r="BN3679" s="12">
        <f t="shared" si="5881"/>
        <v>0</v>
      </c>
      <c r="BO3679" s="12">
        <f t="shared" si="5881"/>
        <v>0</v>
      </c>
      <c r="BP3679" s="12">
        <f t="shared" si="5881"/>
        <v>0</v>
      </c>
      <c r="BQ3679" s="12">
        <f t="shared" si="5881"/>
        <v>0</v>
      </c>
      <c r="BR3679" s="12">
        <v>15490</v>
      </c>
      <c r="BS3679" s="12">
        <v>51050</v>
      </c>
      <c r="BT3679" s="12" t="e">
        <f>IF(#REF!=0,"-",#REF!/#REF!*100)</f>
        <v>#REF!</v>
      </c>
    </row>
    <row r="3680" spans="1:72" x14ac:dyDescent="0.25">
      <c r="A3680" s="4" t="s">
        <v>1154</v>
      </c>
      <c r="B3680" s="4" t="s">
        <v>56</v>
      </c>
      <c r="C3680" s="4" t="s">
        <v>145</v>
      </c>
      <c r="D3680" s="102" t="s">
        <v>1280</v>
      </c>
      <c r="E3680" s="113">
        <v>6131</v>
      </c>
      <c r="F3680" s="102"/>
      <c r="G3680" s="98" t="s">
        <v>1663</v>
      </c>
      <c r="H3680" s="13" t="s">
        <v>32</v>
      </c>
      <c r="I3680" s="14">
        <v>1000</v>
      </c>
      <c r="J3680" s="14">
        <v>5988</v>
      </c>
      <c r="K3680" s="14"/>
      <c r="L3680" s="14"/>
      <c r="M3680" s="14"/>
      <c r="N3680" s="14"/>
      <c r="O3680" s="14">
        <f t="shared" si="5804"/>
        <v>6988</v>
      </c>
      <c r="P3680" s="14"/>
      <c r="Q3680" s="14"/>
      <c r="R3680" s="14">
        <v>5988</v>
      </c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>
        <v>5988</v>
      </c>
      <c r="AC3680" s="14">
        <v>1000</v>
      </c>
      <c r="AD3680" s="14">
        <v>0</v>
      </c>
      <c r="AE3680" s="14"/>
      <c r="AF3680" s="14"/>
      <c r="AG3680" s="14"/>
      <c r="AH3680" s="14"/>
      <c r="AI3680" s="14"/>
      <c r="AJ3680" s="14">
        <f t="shared" si="5805"/>
        <v>0</v>
      </c>
      <c r="AK3680" s="14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14"/>
      <c r="AV3680" s="14"/>
      <c r="AW3680" s="14">
        <v>0</v>
      </c>
      <c r="AX3680" s="14">
        <v>0</v>
      </c>
      <c r="AY3680" s="14">
        <v>20000</v>
      </c>
      <c r="AZ3680" s="14">
        <v>1478</v>
      </c>
      <c r="BA3680" s="14"/>
      <c r="BB3680" s="14"/>
      <c r="BC3680" s="14"/>
      <c r="BD3680" s="14"/>
      <c r="BE3680" s="14">
        <f t="shared" si="5806"/>
        <v>21478</v>
      </c>
      <c r="BF3680" s="14"/>
      <c r="BG3680" s="14"/>
      <c r="BH3680" s="14">
        <v>1478</v>
      </c>
      <c r="BI3680" s="14"/>
      <c r="BJ3680" s="14"/>
      <c r="BK3680" s="14"/>
      <c r="BL3680" s="14"/>
      <c r="BM3680" s="14"/>
      <c r="BN3680" s="14"/>
      <c r="BO3680" s="14"/>
      <c r="BP3680" s="14"/>
      <c r="BQ3680" s="14"/>
      <c r="BR3680" s="14">
        <v>1478</v>
      </c>
      <c r="BS3680" s="14">
        <v>20000</v>
      </c>
      <c r="BT3680" s="14" t="e">
        <f>IF(#REF!=0,"-",#REF!/#REF!*100)</f>
        <v>#REF!</v>
      </c>
    </row>
    <row r="3681" spans="1:72" x14ac:dyDescent="0.25">
      <c r="A3681" s="4" t="s">
        <v>1154</v>
      </c>
      <c r="B3681" s="4" t="s">
        <v>56</v>
      </c>
      <c r="C3681" s="4" t="s">
        <v>145</v>
      </c>
      <c r="D3681" s="102" t="s">
        <v>1280</v>
      </c>
      <c r="E3681" s="113">
        <v>6132</v>
      </c>
      <c r="F3681" s="102"/>
      <c r="G3681" s="98" t="s">
        <v>1663</v>
      </c>
      <c r="H3681" s="13" t="s">
        <v>72</v>
      </c>
      <c r="I3681" s="14">
        <v>0</v>
      </c>
      <c r="J3681" s="14"/>
      <c r="K3681" s="14"/>
      <c r="L3681" s="14"/>
      <c r="M3681" s="14"/>
      <c r="N3681" s="14"/>
      <c r="O3681" s="14">
        <f t="shared" si="5804"/>
        <v>0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>
        <v>0</v>
      </c>
      <c r="AC3681" s="14">
        <v>0</v>
      </c>
      <c r="AD3681" s="14">
        <v>0</v>
      </c>
      <c r="AE3681" s="14"/>
      <c r="AF3681" s="14"/>
      <c r="AG3681" s="14"/>
      <c r="AH3681" s="14"/>
      <c r="AI3681" s="14"/>
      <c r="AJ3681" s="14">
        <f t="shared" si="5805"/>
        <v>0</v>
      </c>
      <c r="AK3681" s="14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14"/>
      <c r="AV3681" s="14"/>
      <c r="AW3681" s="14">
        <v>0</v>
      </c>
      <c r="AX3681" s="14">
        <v>0</v>
      </c>
      <c r="AY3681" s="14">
        <v>5000</v>
      </c>
      <c r="AZ3681" s="14"/>
      <c r="BA3681" s="14"/>
      <c r="BB3681" s="14"/>
      <c r="BC3681" s="14"/>
      <c r="BD3681" s="14"/>
      <c r="BE3681" s="14">
        <f t="shared" si="5806"/>
        <v>5000</v>
      </c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Q3681" s="14"/>
      <c r="BR3681" s="14">
        <v>0</v>
      </c>
      <c r="BS3681" s="14">
        <v>5000</v>
      </c>
      <c r="BT3681" s="14" t="e">
        <f>IF(#REF!=0,"-",#REF!/#REF!*100)</f>
        <v>#REF!</v>
      </c>
    </row>
    <row r="3682" spans="1:72" x14ac:dyDescent="0.25">
      <c r="A3682" s="4" t="s">
        <v>1154</v>
      </c>
      <c r="B3682" s="4" t="s">
        <v>56</v>
      </c>
      <c r="C3682" s="4" t="s">
        <v>145</v>
      </c>
      <c r="D3682" s="102" t="s">
        <v>1280</v>
      </c>
      <c r="E3682" s="113">
        <v>6133</v>
      </c>
      <c r="F3682" s="102"/>
      <c r="G3682" s="98" t="s">
        <v>1663</v>
      </c>
      <c r="H3682" s="13" t="s">
        <v>75</v>
      </c>
      <c r="I3682" s="14">
        <v>0</v>
      </c>
      <c r="J3682" s="14"/>
      <c r="K3682" s="14"/>
      <c r="L3682" s="14"/>
      <c r="M3682" s="14"/>
      <c r="N3682" s="14"/>
      <c r="O3682" s="14">
        <f t="shared" si="5804"/>
        <v>0</v>
      </c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>
        <v>0</v>
      </c>
      <c r="AC3682" s="14">
        <v>0</v>
      </c>
      <c r="AD3682" s="14">
        <v>0</v>
      </c>
      <c r="AE3682" s="14"/>
      <c r="AF3682" s="14"/>
      <c r="AG3682" s="14"/>
      <c r="AH3682" s="14"/>
      <c r="AI3682" s="14"/>
      <c r="AJ3682" s="14">
        <f t="shared" si="5805"/>
        <v>0</v>
      </c>
      <c r="AK3682" s="14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14"/>
      <c r="AV3682" s="14"/>
      <c r="AW3682" s="14">
        <v>0</v>
      </c>
      <c r="AX3682" s="14">
        <v>0</v>
      </c>
      <c r="AY3682" s="14">
        <v>500</v>
      </c>
      <c r="AZ3682" s="14"/>
      <c r="BA3682" s="14"/>
      <c r="BB3682" s="14"/>
      <c r="BC3682" s="14"/>
      <c r="BD3682" s="14"/>
      <c r="BE3682" s="14">
        <f t="shared" si="5806"/>
        <v>500</v>
      </c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Q3682" s="14"/>
      <c r="BR3682" s="14">
        <v>0</v>
      </c>
      <c r="BS3682" s="14">
        <v>500</v>
      </c>
      <c r="BT3682" s="14" t="e">
        <f>IF(#REF!=0,"-",#REF!/#REF!*100)</f>
        <v>#REF!</v>
      </c>
    </row>
    <row r="3683" spans="1:72" x14ac:dyDescent="0.25">
      <c r="A3683" s="4" t="s">
        <v>1154</v>
      </c>
      <c r="B3683" s="4" t="s">
        <v>56</v>
      </c>
      <c r="C3683" s="4" t="s">
        <v>145</v>
      </c>
      <c r="D3683" s="102" t="s">
        <v>1280</v>
      </c>
      <c r="E3683" s="113">
        <v>6134</v>
      </c>
      <c r="F3683" s="102"/>
      <c r="G3683" s="98" t="s">
        <v>1663</v>
      </c>
      <c r="H3683" s="13" t="s">
        <v>78</v>
      </c>
      <c r="I3683" s="14">
        <v>0</v>
      </c>
      <c r="J3683" s="14"/>
      <c r="K3683" s="14"/>
      <c r="L3683" s="14"/>
      <c r="M3683" s="14"/>
      <c r="N3683" s="14"/>
      <c r="O3683" s="14">
        <f t="shared" si="5804"/>
        <v>0</v>
      </c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>
        <v>0</v>
      </c>
      <c r="AC3683" s="14">
        <v>0</v>
      </c>
      <c r="AD3683" s="14">
        <v>0</v>
      </c>
      <c r="AE3683" s="14"/>
      <c r="AF3683" s="14"/>
      <c r="AG3683" s="14"/>
      <c r="AH3683" s="14"/>
      <c r="AI3683" s="14"/>
      <c r="AJ3683" s="14">
        <f t="shared" si="5805"/>
        <v>0</v>
      </c>
      <c r="AK3683" s="14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>
        <v>0</v>
      </c>
      <c r="AX3683" s="14">
        <v>0</v>
      </c>
      <c r="AY3683" s="14">
        <v>5000</v>
      </c>
      <c r="AZ3683" s="14">
        <v>1952</v>
      </c>
      <c r="BA3683" s="14"/>
      <c r="BB3683" s="14"/>
      <c r="BC3683" s="14"/>
      <c r="BD3683" s="14"/>
      <c r="BE3683" s="14">
        <f t="shared" si="5806"/>
        <v>6952</v>
      </c>
      <c r="BF3683" s="14"/>
      <c r="BG3683" s="14"/>
      <c r="BH3683" s="14">
        <v>1952</v>
      </c>
      <c r="BI3683" s="14"/>
      <c r="BJ3683" s="14"/>
      <c r="BK3683" s="14"/>
      <c r="BL3683" s="14"/>
      <c r="BM3683" s="14"/>
      <c r="BN3683" s="14"/>
      <c r="BO3683" s="14"/>
      <c r="BP3683" s="14"/>
      <c r="BQ3683" s="14"/>
      <c r="BR3683" s="14">
        <v>1952</v>
      </c>
      <c r="BS3683" s="14">
        <v>5000</v>
      </c>
      <c r="BT3683" s="14" t="e">
        <f>IF(#REF!=0,"-",#REF!/#REF!*100)</f>
        <v>#REF!</v>
      </c>
    </row>
    <row r="3684" spans="1:72" x14ac:dyDescent="0.25">
      <c r="A3684" s="4" t="s">
        <v>1154</v>
      </c>
      <c r="B3684" s="4" t="s">
        <v>56</v>
      </c>
      <c r="C3684" s="4" t="s">
        <v>145</v>
      </c>
      <c r="D3684" s="102" t="s">
        <v>1280</v>
      </c>
      <c r="E3684" s="113">
        <v>6135</v>
      </c>
      <c r="F3684" s="102"/>
      <c r="G3684" s="98" t="s">
        <v>1663</v>
      </c>
      <c r="H3684" s="13" t="s">
        <v>81</v>
      </c>
      <c r="I3684" s="14">
        <v>0</v>
      </c>
      <c r="J3684" s="14"/>
      <c r="K3684" s="14"/>
      <c r="L3684" s="14"/>
      <c r="M3684" s="14"/>
      <c r="N3684" s="14"/>
      <c r="O3684" s="14">
        <f t="shared" si="5804"/>
        <v>0</v>
      </c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>
        <v>0</v>
      </c>
      <c r="AC3684" s="14">
        <v>0</v>
      </c>
      <c r="AD3684" s="14">
        <v>0</v>
      </c>
      <c r="AE3684" s="14"/>
      <c r="AF3684" s="14"/>
      <c r="AG3684" s="14"/>
      <c r="AH3684" s="14"/>
      <c r="AI3684" s="14"/>
      <c r="AJ3684" s="14">
        <f t="shared" si="5805"/>
        <v>0</v>
      </c>
      <c r="AK3684" s="14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14"/>
      <c r="AV3684" s="14"/>
      <c r="AW3684" s="14">
        <v>0</v>
      </c>
      <c r="AX3684" s="14">
        <v>0</v>
      </c>
      <c r="AY3684" s="14">
        <v>2000</v>
      </c>
      <c r="AZ3684" s="14"/>
      <c r="BA3684" s="14"/>
      <c r="BB3684" s="14"/>
      <c r="BC3684" s="14"/>
      <c r="BD3684" s="14"/>
      <c r="BE3684" s="14">
        <f t="shared" si="5806"/>
        <v>2000</v>
      </c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Q3684" s="14"/>
      <c r="BR3684" s="14">
        <v>0</v>
      </c>
      <c r="BS3684" s="14">
        <v>2000</v>
      </c>
      <c r="BT3684" s="14" t="e">
        <f>IF(#REF!=0,"-",#REF!/#REF!*100)</f>
        <v>#REF!</v>
      </c>
    </row>
    <row r="3685" spans="1:72" ht="22.5" x14ac:dyDescent="0.25">
      <c r="A3685" s="4" t="s">
        <v>1154</v>
      </c>
      <c r="B3685" s="4" t="s">
        <v>56</v>
      </c>
      <c r="C3685" s="4" t="s">
        <v>145</v>
      </c>
      <c r="D3685" s="102" t="s">
        <v>1280</v>
      </c>
      <c r="E3685" s="113">
        <v>6136</v>
      </c>
      <c r="F3685" s="102"/>
      <c r="G3685" s="98" t="s">
        <v>1663</v>
      </c>
      <c r="H3685" s="13" t="s">
        <v>84</v>
      </c>
      <c r="I3685" s="14">
        <v>0</v>
      </c>
      <c r="J3685" s="14"/>
      <c r="K3685" s="14"/>
      <c r="L3685" s="14"/>
      <c r="M3685" s="14"/>
      <c r="N3685" s="14"/>
      <c r="O3685" s="14">
        <f t="shared" si="5804"/>
        <v>0</v>
      </c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>
        <v>0</v>
      </c>
      <c r="AC3685" s="14">
        <v>0</v>
      </c>
      <c r="AD3685" s="14">
        <v>0</v>
      </c>
      <c r="AE3685" s="14"/>
      <c r="AF3685" s="14"/>
      <c r="AG3685" s="14"/>
      <c r="AH3685" s="14"/>
      <c r="AI3685" s="14"/>
      <c r="AJ3685" s="14">
        <f t="shared" si="5805"/>
        <v>0</v>
      </c>
      <c r="AK3685" s="14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>
        <v>0</v>
      </c>
      <c r="AX3685" s="14">
        <v>0</v>
      </c>
      <c r="AY3685" s="14">
        <v>3000</v>
      </c>
      <c r="AZ3685" s="14"/>
      <c r="BA3685" s="14"/>
      <c r="BB3685" s="14"/>
      <c r="BC3685" s="14"/>
      <c r="BD3685" s="14"/>
      <c r="BE3685" s="14">
        <f t="shared" si="5806"/>
        <v>3000</v>
      </c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Q3685" s="14"/>
      <c r="BR3685" s="14">
        <v>0</v>
      </c>
      <c r="BS3685" s="14">
        <v>3000</v>
      </c>
      <c r="BT3685" s="14" t="e">
        <f>IF(#REF!=0,"-",#REF!/#REF!*100)</f>
        <v>#REF!</v>
      </c>
    </row>
    <row r="3686" spans="1:72" x14ac:dyDescent="0.25">
      <c r="A3686" s="4" t="s">
        <v>1154</v>
      </c>
      <c r="B3686" s="4" t="s">
        <v>56</v>
      </c>
      <c r="C3686" s="4" t="s">
        <v>145</v>
      </c>
      <c r="D3686" s="102" t="s">
        <v>1280</v>
      </c>
      <c r="E3686" s="113">
        <v>6137</v>
      </c>
      <c r="F3686" s="102"/>
      <c r="G3686" s="98" t="s">
        <v>1663</v>
      </c>
      <c r="H3686" s="13" t="s">
        <v>87</v>
      </c>
      <c r="I3686" s="14">
        <v>0</v>
      </c>
      <c r="J3686" s="14"/>
      <c r="K3686" s="14"/>
      <c r="L3686" s="14"/>
      <c r="M3686" s="14"/>
      <c r="N3686" s="14"/>
      <c r="O3686" s="14">
        <f t="shared" si="5804"/>
        <v>0</v>
      </c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>
        <v>0</v>
      </c>
      <c r="AC3686" s="14">
        <v>0</v>
      </c>
      <c r="AD3686" s="14">
        <v>0</v>
      </c>
      <c r="AE3686" s="14"/>
      <c r="AF3686" s="14"/>
      <c r="AG3686" s="14"/>
      <c r="AH3686" s="14"/>
      <c r="AI3686" s="14"/>
      <c r="AJ3686" s="14">
        <f t="shared" si="5805"/>
        <v>0</v>
      </c>
      <c r="AK3686" s="14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14"/>
      <c r="AV3686" s="14"/>
      <c r="AW3686" s="14">
        <v>0</v>
      </c>
      <c r="AX3686" s="14">
        <v>0</v>
      </c>
      <c r="AY3686" s="14">
        <v>0</v>
      </c>
      <c r="AZ3686" s="14"/>
      <c r="BA3686" s="14"/>
      <c r="BB3686" s="14"/>
      <c r="BC3686" s="14"/>
      <c r="BD3686" s="14"/>
      <c r="BE3686" s="14">
        <f t="shared" si="5806"/>
        <v>0</v>
      </c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Q3686" s="14"/>
      <c r="BR3686" s="14">
        <v>0</v>
      </c>
      <c r="BS3686" s="14">
        <v>0</v>
      </c>
      <c r="BT3686" s="14" t="e">
        <f>IF(#REF!=0,"-",#REF!/#REF!*100)</f>
        <v>#REF!</v>
      </c>
    </row>
    <row r="3687" spans="1:72" ht="22.5" x14ac:dyDescent="0.25">
      <c r="A3687" s="4" t="s">
        <v>1154</v>
      </c>
      <c r="B3687" s="4" t="s">
        <v>56</v>
      </c>
      <c r="C3687" s="4" t="s">
        <v>145</v>
      </c>
      <c r="D3687" s="102" t="s">
        <v>1280</v>
      </c>
      <c r="E3687" s="113">
        <v>6138</v>
      </c>
      <c r="F3687" s="102"/>
      <c r="G3687" s="98" t="s">
        <v>1663</v>
      </c>
      <c r="H3687" s="13" t="s">
        <v>90</v>
      </c>
      <c r="I3687" s="14">
        <v>3075</v>
      </c>
      <c r="J3687" s="14"/>
      <c r="K3687" s="14"/>
      <c r="L3687" s="14"/>
      <c r="M3687" s="14"/>
      <c r="N3687" s="14"/>
      <c r="O3687" s="14">
        <f t="shared" si="5804"/>
        <v>3075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>
        <v>0</v>
      </c>
      <c r="AC3687" s="14">
        <v>3075</v>
      </c>
      <c r="AD3687" s="14">
        <v>0</v>
      </c>
      <c r="AE3687" s="14"/>
      <c r="AF3687" s="14"/>
      <c r="AG3687" s="14"/>
      <c r="AH3687" s="14"/>
      <c r="AI3687" s="14"/>
      <c r="AJ3687" s="14">
        <f t="shared" si="5805"/>
        <v>0</v>
      </c>
      <c r="AK3687" s="14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14"/>
      <c r="AV3687" s="14"/>
      <c r="AW3687" s="14">
        <v>0</v>
      </c>
      <c r="AX3687" s="14">
        <v>0</v>
      </c>
      <c r="AY3687" s="14">
        <v>500</v>
      </c>
      <c r="AZ3687" s="14"/>
      <c r="BA3687" s="14"/>
      <c r="BB3687" s="14"/>
      <c r="BC3687" s="14"/>
      <c r="BD3687" s="14"/>
      <c r="BE3687" s="14">
        <f t="shared" si="5806"/>
        <v>500</v>
      </c>
      <c r="BF3687" s="14"/>
      <c r="BG3687" s="14"/>
      <c r="BH3687" s="14"/>
      <c r="BI3687" s="14"/>
      <c r="BJ3687" s="14"/>
      <c r="BK3687" s="14"/>
      <c r="BL3687" s="14"/>
      <c r="BM3687" s="14"/>
      <c r="BN3687" s="14"/>
      <c r="BO3687" s="14"/>
      <c r="BP3687" s="14"/>
      <c r="BQ3687" s="14"/>
      <c r="BR3687" s="14">
        <v>0</v>
      </c>
      <c r="BS3687" s="14">
        <v>500</v>
      </c>
      <c r="BT3687" s="14" t="e">
        <f>IF(#REF!=0,"-",#REF!/#REF!*100)</f>
        <v>#REF!</v>
      </c>
    </row>
    <row r="3688" spans="1:72" x14ac:dyDescent="0.25">
      <c r="A3688" s="1" t="s">
        <v>1154</v>
      </c>
      <c r="B3688" s="1" t="s">
        <v>56</v>
      </c>
      <c r="C3688" s="1" t="s">
        <v>145</v>
      </c>
      <c r="D3688" s="105" t="s">
        <v>1280</v>
      </c>
      <c r="E3688" s="105" t="s">
        <v>34</v>
      </c>
      <c r="F3688" s="102" t="s">
        <v>0</v>
      </c>
      <c r="G3688" s="13" t="s">
        <v>0</v>
      </c>
      <c r="H3688" s="2" t="s">
        <v>35</v>
      </c>
      <c r="I3688" s="12">
        <f t="shared" ref="I3688:AA3688" si="5882">SUM(I3689:I3690)</f>
        <v>5200</v>
      </c>
      <c r="J3688" s="12">
        <f t="shared" si="5882"/>
        <v>177</v>
      </c>
      <c r="K3688" s="12">
        <f t="shared" si="5882"/>
        <v>0</v>
      </c>
      <c r="L3688" s="12">
        <f t="shared" si="5882"/>
        <v>0</v>
      </c>
      <c r="M3688" s="12">
        <f t="shared" si="5882"/>
        <v>0</v>
      </c>
      <c r="N3688" s="12">
        <f t="shared" si="5882"/>
        <v>0</v>
      </c>
      <c r="O3688" s="12">
        <f t="shared" si="5882"/>
        <v>5377</v>
      </c>
      <c r="P3688" s="12">
        <f t="shared" si="5882"/>
        <v>1502</v>
      </c>
      <c r="Q3688" s="12">
        <f t="shared" si="5882"/>
        <v>13</v>
      </c>
      <c r="R3688" s="12">
        <f t="shared" si="5882"/>
        <v>1189</v>
      </c>
      <c r="S3688" s="12">
        <f t="shared" si="5882"/>
        <v>0</v>
      </c>
      <c r="T3688" s="12">
        <f t="shared" si="5882"/>
        <v>0</v>
      </c>
      <c r="U3688" s="12">
        <f t="shared" si="5882"/>
        <v>0</v>
      </c>
      <c r="V3688" s="12">
        <f t="shared" si="5882"/>
        <v>0</v>
      </c>
      <c r="W3688" s="12">
        <f t="shared" si="5882"/>
        <v>0</v>
      </c>
      <c r="X3688" s="12">
        <f t="shared" si="5882"/>
        <v>0</v>
      </c>
      <c r="Y3688" s="12">
        <f t="shared" si="5882"/>
        <v>0</v>
      </c>
      <c r="Z3688" s="12">
        <f t="shared" si="5882"/>
        <v>0</v>
      </c>
      <c r="AA3688" s="12">
        <f t="shared" si="5882"/>
        <v>0</v>
      </c>
      <c r="AB3688" s="12">
        <v>2704</v>
      </c>
      <c r="AC3688" s="12">
        <v>2673</v>
      </c>
      <c r="AD3688" s="12">
        <f t="shared" ref="AD3688:AV3688" si="5883">SUM(AD3689:AD3690)</f>
        <v>0</v>
      </c>
      <c r="AE3688" s="12">
        <f t="shared" si="5883"/>
        <v>0</v>
      </c>
      <c r="AF3688" s="12">
        <f t="shared" si="5883"/>
        <v>0</v>
      </c>
      <c r="AG3688" s="12">
        <f t="shared" si="5883"/>
        <v>0</v>
      </c>
      <c r="AH3688" s="12">
        <f t="shared" si="5883"/>
        <v>0</v>
      </c>
      <c r="AI3688" s="12">
        <f t="shared" si="5883"/>
        <v>0</v>
      </c>
      <c r="AJ3688" s="12">
        <f t="shared" si="5883"/>
        <v>0</v>
      </c>
      <c r="AK3688" s="12">
        <f t="shared" si="5883"/>
        <v>0</v>
      </c>
      <c r="AL3688" s="12">
        <f t="shared" si="5883"/>
        <v>0</v>
      </c>
      <c r="AM3688" s="12">
        <f t="shared" si="5883"/>
        <v>0</v>
      </c>
      <c r="AN3688" s="12">
        <f t="shared" si="5883"/>
        <v>0</v>
      </c>
      <c r="AO3688" s="12">
        <f t="shared" si="5883"/>
        <v>0</v>
      </c>
      <c r="AP3688" s="12">
        <f t="shared" si="5883"/>
        <v>0</v>
      </c>
      <c r="AQ3688" s="12">
        <f t="shared" si="5883"/>
        <v>0</v>
      </c>
      <c r="AR3688" s="12">
        <f t="shared" si="5883"/>
        <v>0</v>
      </c>
      <c r="AS3688" s="12">
        <f t="shared" si="5883"/>
        <v>0</v>
      </c>
      <c r="AT3688" s="12">
        <f t="shared" si="5883"/>
        <v>0</v>
      </c>
      <c r="AU3688" s="12">
        <f t="shared" si="5883"/>
        <v>0</v>
      </c>
      <c r="AV3688" s="12">
        <f t="shared" si="5883"/>
        <v>0</v>
      </c>
      <c r="AW3688" s="12">
        <v>0</v>
      </c>
      <c r="AX3688" s="12">
        <v>0</v>
      </c>
      <c r="AY3688" s="12">
        <f>SUM(AY3689:AY3690)</f>
        <v>15050</v>
      </c>
      <c r="AZ3688" s="12">
        <f t="shared" ref="AZ3688:BQ3688" si="5884">SUM(AZ3689:AZ3690)</f>
        <v>12060</v>
      </c>
      <c r="BA3688" s="12">
        <f t="shared" si="5884"/>
        <v>0</v>
      </c>
      <c r="BB3688" s="12">
        <f t="shared" si="5884"/>
        <v>0</v>
      </c>
      <c r="BC3688" s="12">
        <f t="shared" si="5884"/>
        <v>0</v>
      </c>
      <c r="BD3688" s="12">
        <f t="shared" si="5884"/>
        <v>0</v>
      </c>
      <c r="BE3688" s="12">
        <f t="shared" si="5884"/>
        <v>27110</v>
      </c>
      <c r="BF3688" s="12">
        <f t="shared" si="5884"/>
        <v>0</v>
      </c>
      <c r="BG3688" s="12">
        <f t="shared" si="5884"/>
        <v>0</v>
      </c>
      <c r="BH3688" s="12">
        <f t="shared" si="5884"/>
        <v>12060</v>
      </c>
      <c r="BI3688" s="12">
        <f t="shared" si="5884"/>
        <v>0</v>
      </c>
      <c r="BJ3688" s="12">
        <f t="shared" si="5884"/>
        <v>0</v>
      </c>
      <c r="BK3688" s="12">
        <f t="shared" si="5884"/>
        <v>0</v>
      </c>
      <c r="BL3688" s="12">
        <f t="shared" si="5884"/>
        <v>0</v>
      </c>
      <c r="BM3688" s="12">
        <f t="shared" si="5884"/>
        <v>0</v>
      </c>
      <c r="BN3688" s="12">
        <f t="shared" si="5884"/>
        <v>0</v>
      </c>
      <c r="BO3688" s="12">
        <f t="shared" si="5884"/>
        <v>0</v>
      </c>
      <c r="BP3688" s="12">
        <f t="shared" si="5884"/>
        <v>0</v>
      </c>
      <c r="BQ3688" s="12">
        <f t="shared" si="5884"/>
        <v>0</v>
      </c>
      <c r="BR3688" s="12">
        <v>12060</v>
      </c>
      <c r="BS3688" s="12">
        <v>15050</v>
      </c>
      <c r="BT3688" s="12" t="e">
        <f>IF(#REF!=0,"-",#REF!/#REF!*100)</f>
        <v>#REF!</v>
      </c>
    </row>
    <row r="3689" spans="1:72" x14ac:dyDescent="0.25">
      <c r="A3689" s="4" t="s">
        <v>1154</v>
      </c>
      <c r="B3689" s="4" t="s">
        <v>56</v>
      </c>
      <c r="C3689" s="4" t="s">
        <v>145</v>
      </c>
      <c r="D3689" s="102" t="s">
        <v>1280</v>
      </c>
      <c r="E3689" s="113">
        <v>6139</v>
      </c>
      <c r="F3689" s="102"/>
      <c r="G3689" s="98" t="s">
        <v>1663</v>
      </c>
      <c r="H3689" s="13" t="s">
        <v>35</v>
      </c>
      <c r="I3689" s="14">
        <v>5000</v>
      </c>
      <c r="J3689" s="14">
        <v>57</v>
      </c>
      <c r="K3689" s="14"/>
      <c r="L3689" s="14"/>
      <c r="M3689" s="14"/>
      <c r="N3689" s="14"/>
      <c r="O3689" s="14">
        <f t="shared" si="5804"/>
        <v>5057</v>
      </c>
      <c r="P3689" s="14">
        <v>1500</v>
      </c>
      <c r="Q3689" s="14"/>
      <c r="R3689" s="14">
        <f>57+1000</f>
        <v>1057</v>
      </c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>
        <v>2557</v>
      </c>
      <c r="AC3689" s="14">
        <v>2500</v>
      </c>
      <c r="AD3689" s="14">
        <v>0</v>
      </c>
      <c r="AE3689" s="14"/>
      <c r="AF3689" s="14"/>
      <c r="AG3689" s="14"/>
      <c r="AH3689" s="14"/>
      <c r="AI3689" s="14"/>
      <c r="AJ3689" s="14">
        <f t="shared" si="5805"/>
        <v>0</v>
      </c>
      <c r="AK3689" s="14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14"/>
      <c r="AV3689" s="14"/>
      <c r="AW3689" s="14">
        <v>0</v>
      </c>
      <c r="AX3689" s="14">
        <v>0</v>
      </c>
      <c r="AY3689" s="14">
        <v>15000</v>
      </c>
      <c r="AZ3689" s="14">
        <f>3700+8332</f>
        <v>12032</v>
      </c>
      <c r="BA3689" s="14"/>
      <c r="BB3689" s="14"/>
      <c r="BC3689" s="14"/>
      <c r="BD3689" s="14"/>
      <c r="BE3689" s="14">
        <f t="shared" si="5806"/>
        <v>27032</v>
      </c>
      <c r="BF3689" s="14"/>
      <c r="BG3689" s="14"/>
      <c r="BH3689" s="14">
        <f>3700+8332</f>
        <v>12032</v>
      </c>
      <c r="BI3689" s="14"/>
      <c r="BJ3689" s="14"/>
      <c r="BK3689" s="14"/>
      <c r="BL3689" s="14"/>
      <c r="BM3689" s="14"/>
      <c r="BN3689" s="14"/>
      <c r="BO3689" s="14"/>
      <c r="BP3689" s="14"/>
      <c r="BQ3689" s="14"/>
      <c r="BR3689" s="14">
        <v>12032</v>
      </c>
      <c r="BS3689" s="14">
        <v>15000</v>
      </c>
      <c r="BT3689" s="14" t="e">
        <f>IF(#REF!=0,"-",#REF!/#REF!*100)</f>
        <v>#REF!</v>
      </c>
    </row>
    <row r="3690" spans="1:72" ht="22.5" x14ac:dyDescent="0.25">
      <c r="A3690" s="4" t="s">
        <v>1154</v>
      </c>
      <c r="B3690" s="4" t="s">
        <v>56</v>
      </c>
      <c r="C3690" s="4" t="s">
        <v>145</v>
      </c>
      <c r="D3690" s="102" t="s">
        <v>1280</v>
      </c>
      <c r="E3690" s="113">
        <v>6139</v>
      </c>
      <c r="F3690" s="102" t="s">
        <v>1287</v>
      </c>
      <c r="G3690" s="98" t="s">
        <v>1663</v>
      </c>
      <c r="H3690" s="13" t="s">
        <v>37</v>
      </c>
      <c r="I3690" s="14">
        <v>200</v>
      </c>
      <c r="J3690" s="14">
        <v>120</v>
      </c>
      <c r="K3690" s="14"/>
      <c r="L3690" s="14"/>
      <c r="M3690" s="14"/>
      <c r="N3690" s="14"/>
      <c r="O3690" s="14">
        <f t="shared" si="5804"/>
        <v>320</v>
      </c>
      <c r="P3690" s="14">
        <v>2</v>
      </c>
      <c r="Q3690" s="14">
        <v>13</v>
      </c>
      <c r="R3690" s="14">
        <f>120+12</f>
        <v>132</v>
      </c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>
        <v>147</v>
      </c>
      <c r="AC3690" s="14">
        <v>173</v>
      </c>
      <c r="AD3690" s="14">
        <v>0</v>
      </c>
      <c r="AE3690" s="14"/>
      <c r="AF3690" s="14"/>
      <c r="AG3690" s="14"/>
      <c r="AH3690" s="14"/>
      <c r="AI3690" s="14"/>
      <c r="AJ3690" s="14">
        <f t="shared" si="5805"/>
        <v>0</v>
      </c>
      <c r="AK3690" s="14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>
        <v>0</v>
      </c>
      <c r="AX3690" s="14">
        <v>0</v>
      </c>
      <c r="AY3690" s="14">
        <v>50</v>
      </c>
      <c r="AZ3690" s="14">
        <v>28</v>
      </c>
      <c r="BA3690" s="14"/>
      <c r="BB3690" s="14"/>
      <c r="BC3690" s="14"/>
      <c r="BD3690" s="14"/>
      <c r="BE3690" s="14">
        <f t="shared" si="5806"/>
        <v>78</v>
      </c>
      <c r="BF3690" s="14"/>
      <c r="BG3690" s="14"/>
      <c r="BH3690" s="14">
        <v>28</v>
      </c>
      <c r="BI3690" s="14"/>
      <c r="BJ3690" s="14"/>
      <c r="BK3690" s="14"/>
      <c r="BL3690" s="14"/>
      <c r="BM3690" s="14"/>
      <c r="BN3690" s="14"/>
      <c r="BO3690" s="14"/>
      <c r="BP3690" s="14"/>
      <c r="BQ3690" s="14"/>
      <c r="BR3690" s="14">
        <v>28</v>
      </c>
      <c r="BS3690" s="14">
        <v>50</v>
      </c>
      <c r="BT3690" s="14" t="e">
        <f>IF(#REF!=0,"-",#REF!/#REF!*100)</f>
        <v>#REF!</v>
      </c>
    </row>
    <row r="3691" spans="1:72" ht="33.75" x14ac:dyDescent="0.25">
      <c r="A3691" s="1" t="s">
        <v>0</v>
      </c>
      <c r="B3691" s="1" t="s">
        <v>0</v>
      </c>
      <c r="C3691" s="1" t="s">
        <v>0</v>
      </c>
      <c r="D3691" s="101" t="s">
        <v>0</v>
      </c>
      <c r="E3691" s="101" t="s">
        <v>0</v>
      </c>
      <c r="F3691" s="101" t="s">
        <v>0</v>
      </c>
      <c r="G3691" s="2" t="s">
        <v>0</v>
      </c>
      <c r="H3691" s="10" t="s">
        <v>39</v>
      </c>
      <c r="I3691" s="11">
        <f t="shared" ref="I3691:AA3691" si="5885">SUM(I3692)</f>
        <v>0</v>
      </c>
      <c r="J3691" s="11">
        <f t="shared" si="5885"/>
        <v>0</v>
      </c>
      <c r="K3691" s="11">
        <f t="shared" si="5885"/>
        <v>0</v>
      </c>
      <c r="L3691" s="11">
        <f t="shared" si="5885"/>
        <v>0</v>
      </c>
      <c r="M3691" s="11">
        <f t="shared" si="5885"/>
        <v>0</v>
      </c>
      <c r="N3691" s="11">
        <f t="shared" si="5885"/>
        <v>0</v>
      </c>
      <c r="O3691" s="11">
        <f t="shared" si="5885"/>
        <v>0</v>
      </c>
      <c r="P3691" s="11">
        <f t="shared" si="5885"/>
        <v>0</v>
      </c>
      <c r="Q3691" s="11">
        <f t="shared" si="5885"/>
        <v>0</v>
      </c>
      <c r="R3691" s="11">
        <f t="shared" si="5885"/>
        <v>0</v>
      </c>
      <c r="S3691" s="11">
        <f t="shared" si="5885"/>
        <v>0</v>
      </c>
      <c r="T3691" s="11">
        <f t="shared" si="5885"/>
        <v>0</v>
      </c>
      <c r="U3691" s="11">
        <f t="shared" si="5885"/>
        <v>0</v>
      </c>
      <c r="V3691" s="11">
        <f t="shared" si="5885"/>
        <v>0</v>
      </c>
      <c r="W3691" s="11">
        <f t="shared" si="5885"/>
        <v>0</v>
      </c>
      <c r="X3691" s="11">
        <f t="shared" si="5885"/>
        <v>0</v>
      </c>
      <c r="Y3691" s="11">
        <f t="shared" si="5885"/>
        <v>0</v>
      </c>
      <c r="Z3691" s="11">
        <f t="shared" si="5885"/>
        <v>0</v>
      </c>
      <c r="AA3691" s="11">
        <f t="shared" si="5885"/>
        <v>0</v>
      </c>
      <c r="AB3691" s="11">
        <v>0</v>
      </c>
      <c r="AC3691" s="11">
        <v>0</v>
      </c>
      <c r="AD3691" s="11">
        <f t="shared" ref="AD3691:AV3691" si="5886">SUM(AD3692)</f>
        <v>0</v>
      </c>
      <c r="AE3691" s="11">
        <f t="shared" si="5886"/>
        <v>0</v>
      </c>
      <c r="AF3691" s="11">
        <f t="shared" si="5886"/>
        <v>0</v>
      </c>
      <c r="AG3691" s="11">
        <f t="shared" si="5886"/>
        <v>0</v>
      </c>
      <c r="AH3691" s="11">
        <f t="shared" si="5886"/>
        <v>0</v>
      </c>
      <c r="AI3691" s="11">
        <f t="shared" si="5886"/>
        <v>0</v>
      </c>
      <c r="AJ3691" s="11">
        <f t="shared" si="5886"/>
        <v>0</v>
      </c>
      <c r="AK3691" s="11">
        <f t="shared" si="5886"/>
        <v>0</v>
      </c>
      <c r="AL3691" s="11">
        <f t="shared" si="5886"/>
        <v>0</v>
      </c>
      <c r="AM3691" s="11">
        <f t="shared" si="5886"/>
        <v>0</v>
      </c>
      <c r="AN3691" s="11">
        <f t="shared" si="5886"/>
        <v>0</v>
      </c>
      <c r="AO3691" s="11">
        <f t="shared" si="5886"/>
        <v>0</v>
      </c>
      <c r="AP3691" s="11">
        <f t="shared" si="5886"/>
        <v>0</v>
      </c>
      <c r="AQ3691" s="11">
        <f t="shared" si="5886"/>
        <v>0</v>
      </c>
      <c r="AR3691" s="11">
        <f t="shared" si="5886"/>
        <v>0</v>
      </c>
      <c r="AS3691" s="11">
        <f t="shared" si="5886"/>
        <v>0</v>
      </c>
      <c r="AT3691" s="11">
        <f t="shared" si="5886"/>
        <v>0</v>
      </c>
      <c r="AU3691" s="11">
        <f t="shared" si="5886"/>
        <v>0</v>
      </c>
      <c r="AV3691" s="11">
        <f t="shared" si="5886"/>
        <v>0</v>
      </c>
      <c r="AW3691" s="11">
        <v>0</v>
      </c>
      <c r="AX3691" s="11">
        <v>0</v>
      </c>
      <c r="AY3691" s="11">
        <f t="shared" ref="AY3691:BQ3691" si="5887">SUM(AY3692)</f>
        <v>200</v>
      </c>
      <c r="AZ3691" s="11">
        <f t="shared" si="5887"/>
        <v>0</v>
      </c>
      <c r="BA3691" s="11">
        <f t="shared" si="5887"/>
        <v>0</v>
      </c>
      <c r="BB3691" s="11">
        <f t="shared" si="5887"/>
        <v>0</v>
      </c>
      <c r="BC3691" s="11">
        <f t="shared" si="5887"/>
        <v>0</v>
      </c>
      <c r="BD3691" s="11">
        <f t="shared" si="5887"/>
        <v>0</v>
      </c>
      <c r="BE3691" s="11">
        <f t="shared" si="5887"/>
        <v>200</v>
      </c>
      <c r="BF3691" s="11">
        <f t="shared" si="5887"/>
        <v>0</v>
      </c>
      <c r="BG3691" s="11">
        <f t="shared" si="5887"/>
        <v>0</v>
      </c>
      <c r="BH3691" s="11">
        <f t="shared" si="5887"/>
        <v>0</v>
      </c>
      <c r="BI3691" s="11">
        <f t="shared" si="5887"/>
        <v>0</v>
      </c>
      <c r="BJ3691" s="11">
        <f t="shared" si="5887"/>
        <v>0</v>
      </c>
      <c r="BK3691" s="11">
        <f t="shared" si="5887"/>
        <v>0</v>
      </c>
      <c r="BL3691" s="11">
        <f t="shared" si="5887"/>
        <v>0</v>
      </c>
      <c r="BM3691" s="11">
        <f t="shared" si="5887"/>
        <v>0</v>
      </c>
      <c r="BN3691" s="11">
        <f t="shared" si="5887"/>
        <v>0</v>
      </c>
      <c r="BO3691" s="11">
        <f t="shared" si="5887"/>
        <v>0</v>
      </c>
      <c r="BP3691" s="11">
        <f t="shared" si="5887"/>
        <v>0</v>
      </c>
      <c r="BQ3691" s="11">
        <f t="shared" si="5887"/>
        <v>0</v>
      </c>
      <c r="BR3691" s="11">
        <v>0</v>
      </c>
      <c r="BS3691" s="11">
        <v>200</v>
      </c>
      <c r="BT3691" s="11" t="e">
        <f>IF(#REF!=0,"-",#REF!/#REF!*100)</f>
        <v>#REF!</v>
      </c>
    </row>
    <row r="3692" spans="1:72" ht="22.5" x14ac:dyDescent="0.25">
      <c r="A3692" s="4" t="s">
        <v>1154</v>
      </c>
      <c r="B3692" s="4" t="s">
        <v>56</v>
      </c>
      <c r="C3692" s="4" t="s">
        <v>145</v>
      </c>
      <c r="D3692" s="102" t="s">
        <v>1280</v>
      </c>
      <c r="E3692" s="101" t="s">
        <v>40</v>
      </c>
      <c r="F3692" s="101" t="s">
        <v>0</v>
      </c>
      <c r="G3692" s="2" t="s">
        <v>0</v>
      </c>
      <c r="H3692" s="2" t="s">
        <v>41</v>
      </c>
      <c r="I3692" s="12">
        <f t="shared" ref="I3692:AA3692" si="5888">SUM(I3693:I3695)</f>
        <v>0</v>
      </c>
      <c r="J3692" s="12">
        <f t="shared" si="5888"/>
        <v>0</v>
      </c>
      <c r="K3692" s="12">
        <f t="shared" si="5888"/>
        <v>0</v>
      </c>
      <c r="L3692" s="12">
        <f t="shared" si="5888"/>
        <v>0</v>
      </c>
      <c r="M3692" s="12">
        <f t="shared" si="5888"/>
        <v>0</v>
      </c>
      <c r="N3692" s="12">
        <f t="shared" si="5888"/>
        <v>0</v>
      </c>
      <c r="O3692" s="12">
        <f t="shared" ref="O3692" si="5889">SUM(O3693:O3695)</f>
        <v>0</v>
      </c>
      <c r="P3692" s="12">
        <f t="shared" si="5888"/>
        <v>0</v>
      </c>
      <c r="Q3692" s="12">
        <f t="shared" si="5888"/>
        <v>0</v>
      </c>
      <c r="R3692" s="12">
        <v>0</v>
      </c>
      <c r="S3692" s="12">
        <f t="shared" si="5888"/>
        <v>0</v>
      </c>
      <c r="T3692" s="12">
        <f t="shared" si="5888"/>
        <v>0</v>
      </c>
      <c r="U3692" s="12">
        <f t="shared" si="5888"/>
        <v>0</v>
      </c>
      <c r="V3692" s="12">
        <f t="shared" si="5888"/>
        <v>0</v>
      </c>
      <c r="W3692" s="12">
        <f t="shared" si="5888"/>
        <v>0</v>
      </c>
      <c r="X3692" s="12">
        <f t="shared" si="5888"/>
        <v>0</v>
      </c>
      <c r="Y3692" s="12">
        <f t="shared" si="5888"/>
        <v>0</v>
      </c>
      <c r="Z3692" s="12">
        <f t="shared" si="5888"/>
        <v>0</v>
      </c>
      <c r="AA3692" s="12">
        <f t="shared" si="5888"/>
        <v>0</v>
      </c>
      <c r="AB3692" s="12">
        <v>0</v>
      </c>
      <c r="AC3692" s="12">
        <v>0</v>
      </c>
      <c r="AD3692" s="12">
        <f t="shared" ref="AD3692:AV3692" si="5890">SUM(AD3693:AD3695)</f>
        <v>0</v>
      </c>
      <c r="AE3692" s="12">
        <f t="shared" si="5890"/>
        <v>0</v>
      </c>
      <c r="AF3692" s="12">
        <f t="shared" si="5890"/>
        <v>0</v>
      </c>
      <c r="AG3692" s="12">
        <f t="shared" si="5890"/>
        <v>0</v>
      </c>
      <c r="AH3692" s="12">
        <f t="shared" si="5890"/>
        <v>0</v>
      </c>
      <c r="AI3692" s="12">
        <f t="shared" si="5890"/>
        <v>0</v>
      </c>
      <c r="AJ3692" s="12">
        <f t="shared" ref="AJ3692" si="5891">SUM(AJ3693:AJ3695)</f>
        <v>0</v>
      </c>
      <c r="AK3692" s="12">
        <f t="shared" si="5890"/>
        <v>0</v>
      </c>
      <c r="AL3692" s="12">
        <f t="shared" si="5890"/>
        <v>0</v>
      </c>
      <c r="AM3692" s="12">
        <f t="shared" si="5890"/>
        <v>0</v>
      </c>
      <c r="AN3692" s="12">
        <f t="shared" si="5890"/>
        <v>0</v>
      </c>
      <c r="AO3692" s="12">
        <f t="shared" si="5890"/>
        <v>0</v>
      </c>
      <c r="AP3692" s="12">
        <f t="shared" si="5890"/>
        <v>0</v>
      </c>
      <c r="AQ3692" s="12">
        <f t="shared" si="5890"/>
        <v>0</v>
      </c>
      <c r="AR3692" s="12">
        <f t="shared" si="5890"/>
        <v>0</v>
      </c>
      <c r="AS3692" s="12">
        <f t="shared" si="5890"/>
        <v>0</v>
      </c>
      <c r="AT3692" s="12">
        <f t="shared" si="5890"/>
        <v>0</v>
      </c>
      <c r="AU3692" s="12">
        <f t="shared" si="5890"/>
        <v>0</v>
      </c>
      <c r="AV3692" s="12">
        <f t="shared" si="5890"/>
        <v>0</v>
      </c>
      <c r="AW3692" s="12">
        <v>0</v>
      </c>
      <c r="AX3692" s="12">
        <v>0</v>
      </c>
      <c r="AY3692" s="12">
        <f t="shared" ref="AY3692:BQ3692" si="5892">SUM(AY3693:AY3695)</f>
        <v>200</v>
      </c>
      <c r="AZ3692" s="12">
        <f t="shared" si="5892"/>
        <v>0</v>
      </c>
      <c r="BA3692" s="12">
        <f t="shared" si="5892"/>
        <v>0</v>
      </c>
      <c r="BB3692" s="12">
        <f t="shared" si="5892"/>
        <v>0</v>
      </c>
      <c r="BC3692" s="12">
        <f t="shared" si="5892"/>
        <v>0</v>
      </c>
      <c r="BD3692" s="12">
        <f t="shared" si="5892"/>
        <v>0</v>
      </c>
      <c r="BE3692" s="12">
        <f t="shared" ref="BE3692" si="5893">SUM(BE3693:BE3695)</f>
        <v>200</v>
      </c>
      <c r="BF3692" s="12">
        <f t="shared" si="5892"/>
        <v>0</v>
      </c>
      <c r="BG3692" s="12">
        <f t="shared" si="5892"/>
        <v>0</v>
      </c>
      <c r="BH3692" s="12">
        <f t="shared" si="5892"/>
        <v>0</v>
      </c>
      <c r="BI3692" s="12">
        <f t="shared" si="5892"/>
        <v>0</v>
      </c>
      <c r="BJ3692" s="12">
        <f t="shared" si="5892"/>
        <v>0</v>
      </c>
      <c r="BK3692" s="12">
        <f t="shared" si="5892"/>
        <v>0</v>
      </c>
      <c r="BL3692" s="12">
        <f t="shared" si="5892"/>
        <v>0</v>
      </c>
      <c r="BM3692" s="12">
        <f t="shared" si="5892"/>
        <v>0</v>
      </c>
      <c r="BN3692" s="12">
        <f t="shared" si="5892"/>
        <v>0</v>
      </c>
      <c r="BO3692" s="12">
        <f t="shared" si="5892"/>
        <v>0</v>
      </c>
      <c r="BP3692" s="12">
        <f t="shared" si="5892"/>
        <v>0</v>
      </c>
      <c r="BQ3692" s="12">
        <f t="shared" si="5892"/>
        <v>0</v>
      </c>
      <c r="BR3692" s="12">
        <v>0</v>
      </c>
      <c r="BS3692" s="12">
        <v>200</v>
      </c>
      <c r="BT3692" s="12" t="e">
        <f>IF(#REF!=0,"-",#REF!/#REF!*100)</f>
        <v>#REF!</v>
      </c>
    </row>
    <row r="3693" spans="1:72" x14ac:dyDescent="0.25">
      <c r="A3693" s="4" t="s">
        <v>1154</v>
      </c>
      <c r="B3693" s="4" t="s">
        <v>56</v>
      </c>
      <c r="C3693" s="4" t="s">
        <v>145</v>
      </c>
      <c r="D3693" s="102" t="s">
        <v>1280</v>
      </c>
      <c r="E3693" s="113">
        <v>6142</v>
      </c>
      <c r="F3693" s="102"/>
      <c r="G3693" s="98" t="s">
        <v>1663</v>
      </c>
      <c r="H3693" s="13" t="s">
        <v>60</v>
      </c>
      <c r="I3693" s="14">
        <v>0</v>
      </c>
      <c r="J3693" s="14"/>
      <c r="K3693" s="14"/>
      <c r="L3693" s="14"/>
      <c r="M3693" s="14"/>
      <c r="N3693" s="14"/>
      <c r="O3693" s="14">
        <f t="shared" ref="O3693:O3757" si="5894">I3693+J3693+K3693+L3693+M3693+N3693</f>
        <v>0</v>
      </c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>
        <v>0</v>
      </c>
      <c r="AC3693" s="14">
        <v>0</v>
      </c>
      <c r="AD3693" s="14">
        <v>0</v>
      </c>
      <c r="AE3693" s="14"/>
      <c r="AF3693" s="14"/>
      <c r="AG3693" s="14"/>
      <c r="AH3693" s="14"/>
      <c r="AI3693" s="14"/>
      <c r="AJ3693" s="14">
        <f t="shared" ref="AJ3693:AJ3757" si="5895">AD3693+AE3693+AF3693+AG3693+AH3693+AI3693</f>
        <v>0</v>
      </c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>
        <v>0</v>
      </c>
      <c r="AX3693" s="14">
        <v>0</v>
      </c>
      <c r="AY3693" s="14">
        <v>100</v>
      </c>
      <c r="AZ3693" s="14"/>
      <c r="BA3693" s="14"/>
      <c r="BB3693" s="14"/>
      <c r="BC3693" s="14"/>
      <c r="BD3693" s="14"/>
      <c r="BE3693" s="14">
        <f t="shared" ref="BE3693:BE3757" si="5896">AY3693+AZ3693+BA3693+BB3693+BC3693+BD3693</f>
        <v>100</v>
      </c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>
        <v>0</v>
      </c>
      <c r="BS3693" s="14">
        <v>100</v>
      </c>
      <c r="BT3693" s="14" t="e">
        <f>IF(#REF!=0,"-",#REF!/#REF!*100)</f>
        <v>#REF!</v>
      </c>
    </row>
    <row r="3694" spans="1:72" ht="22.5" x14ac:dyDescent="0.25">
      <c r="A3694" s="4" t="s">
        <v>1154</v>
      </c>
      <c r="B3694" s="4" t="s">
        <v>56</v>
      </c>
      <c r="C3694" s="4" t="s">
        <v>145</v>
      </c>
      <c r="D3694" s="102" t="s">
        <v>1280</v>
      </c>
      <c r="E3694" s="113">
        <v>6143</v>
      </c>
      <c r="F3694" s="102"/>
      <c r="G3694" s="98" t="s">
        <v>1663</v>
      </c>
      <c r="H3694" s="13" t="s">
        <v>43</v>
      </c>
      <c r="I3694" s="14">
        <v>0</v>
      </c>
      <c r="J3694" s="14"/>
      <c r="K3694" s="14"/>
      <c r="L3694" s="14"/>
      <c r="M3694" s="14"/>
      <c r="N3694" s="14"/>
      <c r="O3694" s="14">
        <f t="shared" si="5894"/>
        <v>0</v>
      </c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>
        <v>0</v>
      </c>
      <c r="AC3694" s="14">
        <v>0</v>
      </c>
      <c r="AD3694" s="14">
        <v>0</v>
      </c>
      <c r="AE3694" s="14"/>
      <c r="AF3694" s="14"/>
      <c r="AG3694" s="14"/>
      <c r="AH3694" s="14"/>
      <c r="AI3694" s="14"/>
      <c r="AJ3694" s="14">
        <f t="shared" si="5895"/>
        <v>0</v>
      </c>
      <c r="AK3694" s="14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4"/>
      <c r="AW3694" s="14">
        <v>0</v>
      </c>
      <c r="AX3694" s="14">
        <v>0</v>
      </c>
      <c r="AY3694" s="14">
        <v>50</v>
      </c>
      <c r="AZ3694" s="14"/>
      <c r="BA3694" s="14"/>
      <c r="BB3694" s="14"/>
      <c r="BC3694" s="14"/>
      <c r="BD3694" s="14"/>
      <c r="BE3694" s="14">
        <f t="shared" si="5896"/>
        <v>50</v>
      </c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Q3694" s="14"/>
      <c r="BR3694" s="14">
        <v>0</v>
      </c>
      <c r="BS3694" s="14">
        <v>50</v>
      </c>
      <c r="BT3694" s="14" t="e">
        <f>IF(#REF!=0,"-",#REF!/#REF!*100)</f>
        <v>#REF!</v>
      </c>
    </row>
    <row r="3695" spans="1:72" x14ac:dyDescent="0.25">
      <c r="A3695" s="4" t="s">
        <v>1154</v>
      </c>
      <c r="B3695" s="4" t="s">
        <v>56</v>
      </c>
      <c r="C3695" s="4" t="s">
        <v>145</v>
      </c>
      <c r="D3695" s="102" t="s">
        <v>1280</v>
      </c>
      <c r="E3695" s="113">
        <v>6148</v>
      </c>
      <c r="F3695" s="102"/>
      <c r="G3695" s="98" t="s">
        <v>1663</v>
      </c>
      <c r="H3695" s="13" t="s">
        <v>45</v>
      </c>
      <c r="I3695" s="14">
        <v>0</v>
      </c>
      <c r="J3695" s="14"/>
      <c r="K3695" s="14"/>
      <c r="L3695" s="14"/>
      <c r="M3695" s="14"/>
      <c r="N3695" s="14"/>
      <c r="O3695" s="14">
        <f t="shared" si="5894"/>
        <v>0</v>
      </c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>
        <v>0</v>
      </c>
      <c r="AC3695" s="14">
        <v>0</v>
      </c>
      <c r="AD3695" s="14">
        <v>0</v>
      </c>
      <c r="AE3695" s="14"/>
      <c r="AF3695" s="14"/>
      <c r="AG3695" s="14"/>
      <c r="AH3695" s="14"/>
      <c r="AI3695" s="14"/>
      <c r="AJ3695" s="14">
        <f t="shared" si="5895"/>
        <v>0</v>
      </c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>
        <v>0</v>
      </c>
      <c r="AX3695" s="14">
        <v>0</v>
      </c>
      <c r="AY3695" s="14">
        <v>50</v>
      </c>
      <c r="AZ3695" s="14"/>
      <c r="BA3695" s="14"/>
      <c r="BB3695" s="14"/>
      <c r="BC3695" s="14"/>
      <c r="BD3695" s="14"/>
      <c r="BE3695" s="14">
        <f t="shared" si="5896"/>
        <v>50</v>
      </c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>
        <v>0</v>
      </c>
      <c r="BS3695" s="14">
        <v>50</v>
      </c>
      <c r="BT3695" s="14" t="e">
        <f>IF(#REF!=0,"-",#REF!/#REF!*100)</f>
        <v>#REF!</v>
      </c>
    </row>
    <row r="3696" spans="1:72" ht="33.75" x14ac:dyDescent="0.25">
      <c r="A3696" s="1" t="s">
        <v>0</v>
      </c>
      <c r="B3696" s="1" t="s">
        <v>0</v>
      </c>
      <c r="C3696" s="1" t="s">
        <v>0</v>
      </c>
      <c r="D3696" s="101" t="s">
        <v>0</v>
      </c>
      <c r="E3696" s="101" t="s">
        <v>0</v>
      </c>
      <c r="F3696" s="101" t="s">
        <v>0</v>
      </c>
      <c r="G3696" s="2" t="s">
        <v>0</v>
      </c>
      <c r="H3696" s="10" t="s">
        <v>47</v>
      </c>
      <c r="I3696" s="11">
        <f>SUM(I3697)</f>
        <v>26000</v>
      </c>
      <c r="J3696" s="11">
        <f t="shared" ref="J3696:AA3696" si="5897">SUM(J3697)</f>
        <v>0</v>
      </c>
      <c r="K3696" s="11">
        <f t="shared" si="5897"/>
        <v>0</v>
      </c>
      <c r="L3696" s="11">
        <f t="shared" si="5897"/>
        <v>0</v>
      </c>
      <c r="M3696" s="11">
        <f t="shared" si="5897"/>
        <v>0</v>
      </c>
      <c r="N3696" s="11">
        <f t="shared" si="5897"/>
        <v>0</v>
      </c>
      <c r="O3696" s="11">
        <f t="shared" si="5897"/>
        <v>26000</v>
      </c>
      <c r="P3696" s="11">
        <f t="shared" si="5897"/>
        <v>0</v>
      </c>
      <c r="Q3696" s="11">
        <f t="shared" si="5897"/>
        <v>0</v>
      </c>
      <c r="R3696" s="11">
        <f t="shared" si="5897"/>
        <v>0</v>
      </c>
      <c r="S3696" s="11">
        <f t="shared" si="5897"/>
        <v>0</v>
      </c>
      <c r="T3696" s="11">
        <f t="shared" si="5897"/>
        <v>0</v>
      </c>
      <c r="U3696" s="11">
        <f t="shared" si="5897"/>
        <v>0</v>
      </c>
      <c r="V3696" s="11">
        <f t="shared" si="5897"/>
        <v>0</v>
      </c>
      <c r="W3696" s="11">
        <f t="shared" si="5897"/>
        <v>0</v>
      </c>
      <c r="X3696" s="11">
        <f t="shared" si="5897"/>
        <v>0</v>
      </c>
      <c r="Y3696" s="11">
        <f t="shared" si="5897"/>
        <v>0</v>
      </c>
      <c r="Z3696" s="11">
        <f t="shared" si="5897"/>
        <v>0</v>
      </c>
      <c r="AA3696" s="11">
        <f t="shared" si="5897"/>
        <v>0</v>
      </c>
      <c r="AB3696" s="11">
        <v>0</v>
      </c>
      <c r="AC3696" s="11">
        <v>26000</v>
      </c>
      <c r="AD3696" s="11">
        <f t="shared" ref="AD3696:AV3696" si="5898">SUM(AD3697)</f>
        <v>0</v>
      </c>
      <c r="AE3696" s="11">
        <f t="shared" si="5898"/>
        <v>0</v>
      </c>
      <c r="AF3696" s="11">
        <f t="shared" si="5898"/>
        <v>0</v>
      </c>
      <c r="AG3696" s="11">
        <f t="shared" si="5898"/>
        <v>0</v>
      </c>
      <c r="AH3696" s="11">
        <f t="shared" si="5898"/>
        <v>0</v>
      </c>
      <c r="AI3696" s="11">
        <f t="shared" si="5898"/>
        <v>0</v>
      </c>
      <c r="AJ3696" s="11">
        <f t="shared" si="5898"/>
        <v>0</v>
      </c>
      <c r="AK3696" s="11">
        <f t="shared" si="5898"/>
        <v>0</v>
      </c>
      <c r="AL3696" s="11">
        <f t="shared" si="5898"/>
        <v>0</v>
      </c>
      <c r="AM3696" s="11">
        <f t="shared" si="5898"/>
        <v>0</v>
      </c>
      <c r="AN3696" s="11">
        <f t="shared" si="5898"/>
        <v>0</v>
      </c>
      <c r="AO3696" s="11">
        <f t="shared" si="5898"/>
        <v>0</v>
      </c>
      <c r="AP3696" s="11">
        <f t="shared" si="5898"/>
        <v>0</v>
      </c>
      <c r="AQ3696" s="11">
        <f t="shared" si="5898"/>
        <v>0</v>
      </c>
      <c r="AR3696" s="11">
        <f t="shared" si="5898"/>
        <v>0</v>
      </c>
      <c r="AS3696" s="11">
        <f t="shared" si="5898"/>
        <v>0</v>
      </c>
      <c r="AT3696" s="11">
        <f t="shared" si="5898"/>
        <v>0</v>
      </c>
      <c r="AU3696" s="11">
        <f t="shared" si="5898"/>
        <v>0</v>
      </c>
      <c r="AV3696" s="11">
        <f t="shared" si="5898"/>
        <v>0</v>
      </c>
      <c r="AW3696" s="11">
        <v>0</v>
      </c>
      <c r="AX3696" s="11">
        <v>0</v>
      </c>
      <c r="AY3696" s="11">
        <f t="shared" ref="AY3696:BQ3696" si="5899">SUM(AY3697)</f>
        <v>97700</v>
      </c>
      <c r="AZ3696" s="11">
        <f t="shared" si="5899"/>
        <v>195190</v>
      </c>
      <c r="BA3696" s="11">
        <f t="shared" si="5899"/>
        <v>0</v>
      </c>
      <c r="BB3696" s="11">
        <f t="shared" si="5899"/>
        <v>0</v>
      </c>
      <c r="BC3696" s="11">
        <f t="shared" si="5899"/>
        <v>0</v>
      </c>
      <c r="BD3696" s="11">
        <f t="shared" si="5899"/>
        <v>0</v>
      </c>
      <c r="BE3696" s="11">
        <f t="shared" si="5899"/>
        <v>292890</v>
      </c>
      <c r="BF3696" s="11">
        <f t="shared" si="5899"/>
        <v>0</v>
      </c>
      <c r="BG3696" s="11">
        <f t="shared" si="5899"/>
        <v>0</v>
      </c>
      <c r="BH3696" s="11">
        <f t="shared" si="5899"/>
        <v>195190</v>
      </c>
      <c r="BI3696" s="11">
        <f t="shared" si="5899"/>
        <v>0</v>
      </c>
      <c r="BJ3696" s="11">
        <f t="shared" si="5899"/>
        <v>0</v>
      </c>
      <c r="BK3696" s="11">
        <f t="shared" si="5899"/>
        <v>0</v>
      </c>
      <c r="BL3696" s="11">
        <f t="shared" si="5899"/>
        <v>0</v>
      </c>
      <c r="BM3696" s="11">
        <f t="shared" si="5899"/>
        <v>0</v>
      </c>
      <c r="BN3696" s="11">
        <f t="shared" si="5899"/>
        <v>0</v>
      </c>
      <c r="BO3696" s="11">
        <f t="shared" si="5899"/>
        <v>0</v>
      </c>
      <c r="BP3696" s="11">
        <f t="shared" si="5899"/>
        <v>0</v>
      </c>
      <c r="BQ3696" s="11">
        <f t="shared" si="5899"/>
        <v>0</v>
      </c>
      <c r="BR3696" s="11">
        <v>195190</v>
      </c>
      <c r="BS3696" s="11">
        <v>97700</v>
      </c>
      <c r="BT3696" s="11" t="e">
        <f>IF(#REF!=0,"-",#REF!/#REF!*100)</f>
        <v>#REF!</v>
      </c>
    </row>
    <row r="3697" spans="1:72" x14ac:dyDescent="0.25">
      <c r="A3697" s="4" t="s">
        <v>1154</v>
      </c>
      <c r="B3697" s="4" t="s">
        <v>56</v>
      </c>
      <c r="C3697" s="4" t="s">
        <v>145</v>
      </c>
      <c r="D3697" s="102" t="s">
        <v>1280</v>
      </c>
      <c r="E3697" s="101" t="s">
        <v>48</v>
      </c>
      <c r="F3697" s="101" t="s">
        <v>0</v>
      </c>
      <c r="G3697" s="2" t="s">
        <v>0</v>
      </c>
      <c r="H3697" s="2" t="s">
        <v>49</v>
      </c>
      <c r="I3697" s="12">
        <f>SUM(I3698:I3701)</f>
        <v>26000</v>
      </c>
      <c r="J3697" s="12">
        <f t="shared" ref="J3697:P3697" si="5900">SUM(J3698:J3701)</f>
        <v>0</v>
      </c>
      <c r="K3697" s="12">
        <f t="shared" si="5900"/>
        <v>0</v>
      </c>
      <c r="L3697" s="12">
        <f t="shared" si="5900"/>
        <v>0</v>
      </c>
      <c r="M3697" s="12">
        <f t="shared" si="5900"/>
        <v>0</v>
      </c>
      <c r="N3697" s="12">
        <f t="shared" si="5900"/>
        <v>0</v>
      </c>
      <c r="O3697" s="12">
        <f t="shared" si="5900"/>
        <v>26000</v>
      </c>
      <c r="P3697" s="12">
        <f t="shared" si="5900"/>
        <v>0</v>
      </c>
      <c r="Q3697" s="12">
        <f t="shared" ref="Q3697" si="5901">SUM(Q3698:Q3701)</f>
        <v>0</v>
      </c>
      <c r="R3697" s="12">
        <f t="shared" ref="R3697" si="5902">SUM(R3698:R3701)</f>
        <v>0</v>
      </c>
      <c r="S3697" s="12">
        <f t="shared" ref="S3697" si="5903">SUM(S3698:S3701)</f>
        <v>0</v>
      </c>
      <c r="T3697" s="12">
        <f t="shared" ref="T3697" si="5904">SUM(T3698:T3701)</f>
        <v>0</v>
      </c>
      <c r="U3697" s="12">
        <f t="shared" ref="U3697" si="5905">SUM(U3698:U3701)</f>
        <v>0</v>
      </c>
      <c r="V3697" s="12">
        <f t="shared" ref="V3697" si="5906">SUM(V3698:V3701)</f>
        <v>0</v>
      </c>
      <c r="W3697" s="12">
        <f t="shared" ref="W3697" si="5907">SUM(W3698:W3701)</f>
        <v>0</v>
      </c>
      <c r="X3697" s="12">
        <f t="shared" ref="X3697" si="5908">SUM(X3698:X3701)</f>
        <v>0</v>
      </c>
      <c r="Y3697" s="12">
        <f t="shared" ref="Y3697" si="5909">SUM(Y3698:Y3701)</f>
        <v>0</v>
      </c>
      <c r="Z3697" s="12">
        <f t="shared" ref="Z3697" si="5910">SUM(Z3698:Z3701)</f>
        <v>0</v>
      </c>
      <c r="AA3697" s="12">
        <f t="shared" ref="AA3697" si="5911">SUM(AA3698:AA3701)</f>
        <v>0</v>
      </c>
      <c r="AB3697" s="12">
        <v>0</v>
      </c>
      <c r="AC3697" s="12">
        <v>26000</v>
      </c>
      <c r="AD3697" s="12">
        <f t="shared" ref="AD3697" si="5912">SUM(AD3698:AD3701)</f>
        <v>0</v>
      </c>
      <c r="AE3697" s="12">
        <f t="shared" ref="AE3697" si="5913">SUM(AE3698:AE3701)</f>
        <v>0</v>
      </c>
      <c r="AF3697" s="12">
        <f t="shared" ref="AF3697" si="5914">SUM(AF3698:AF3701)</f>
        <v>0</v>
      </c>
      <c r="AG3697" s="12">
        <f t="shared" ref="AG3697" si="5915">SUM(AG3698:AG3701)</f>
        <v>0</v>
      </c>
      <c r="AH3697" s="12">
        <f t="shared" ref="AH3697" si="5916">SUM(AH3698:AH3701)</f>
        <v>0</v>
      </c>
      <c r="AI3697" s="12">
        <f t="shared" ref="AI3697:AK3697" si="5917">SUM(AI3698:AI3701)</f>
        <v>0</v>
      </c>
      <c r="AJ3697" s="12">
        <f t="shared" ref="AJ3697" si="5918">SUM(AJ3698:AJ3701)</f>
        <v>0</v>
      </c>
      <c r="AK3697" s="12">
        <f t="shared" si="5917"/>
        <v>0</v>
      </c>
      <c r="AL3697" s="12">
        <f t="shared" ref="AL3697" si="5919">SUM(AL3698:AL3701)</f>
        <v>0</v>
      </c>
      <c r="AM3697" s="12">
        <f t="shared" ref="AM3697" si="5920">SUM(AM3698:AM3701)</f>
        <v>0</v>
      </c>
      <c r="AN3697" s="12">
        <f t="shared" ref="AN3697" si="5921">SUM(AN3698:AN3701)</f>
        <v>0</v>
      </c>
      <c r="AO3697" s="12">
        <f t="shared" ref="AO3697" si="5922">SUM(AO3698:AO3701)</f>
        <v>0</v>
      </c>
      <c r="AP3697" s="12">
        <f t="shared" ref="AP3697" si="5923">SUM(AP3698:AP3701)</f>
        <v>0</v>
      </c>
      <c r="AQ3697" s="12">
        <f t="shared" ref="AQ3697" si="5924">SUM(AQ3698:AQ3701)</f>
        <v>0</v>
      </c>
      <c r="AR3697" s="12">
        <f t="shared" ref="AR3697" si="5925">SUM(AR3698:AR3701)</f>
        <v>0</v>
      </c>
      <c r="AS3697" s="12">
        <f t="shared" ref="AS3697" si="5926">SUM(AS3698:AS3701)</f>
        <v>0</v>
      </c>
      <c r="AT3697" s="12">
        <f t="shared" ref="AT3697" si="5927">SUM(AT3698:AT3701)</f>
        <v>0</v>
      </c>
      <c r="AU3697" s="12">
        <f t="shared" ref="AU3697" si="5928">SUM(AU3698:AU3701)</f>
        <v>0</v>
      </c>
      <c r="AV3697" s="12">
        <f t="shared" ref="AV3697" si="5929">SUM(AV3698:AV3701)</f>
        <v>0</v>
      </c>
      <c r="AW3697" s="12">
        <v>0</v>
      </c>
      <c r="AX3697" s="12">
        <v>0</v>
      </c>
      <c r="AY3697" s="12">
        <f t="shared" ref="AY3697" si="5930">SUM(AY3698:AY3701)</f>
        <v>97700</v>
      </c>
      <c r="AZ3697" s="12">
        <f t="shared" ref="AZ3697" si="5931">SUM(AZ3698:AZ3701)</f>
        <v>195190</v>
      </c>
      <c r="BA3697" s="12">
        <f t="shared" ref="BA3697" si="5932">SUM(BA3698:BA3701)</f>
        <v>0</v>
      </c>
      <c r="BB3697" s="12">
        <f t="shared" ref="BB3697" si="5933">SUM(BB3698:BB3701)</f>
        <v>0</v>
      </c>
      <c r="BC3697" s="12">
        <f t="shared" ref="BC3697" si="5934">SUM(BC3698:BC3701)</f>
        <v>0</v>
      </c>
      <c r="BD3697" s="12">
        <f t="shared" ref="BD3697:BF3697" si="5935">SUM(BD3698:BD3701)</f>
        <v>0</v>
      </c>
      <c r="BE3697" s="12">
        <f t="shared" ref="BE3697" si="5936">SUM(BE3698:BE3701)</f>
        <v>292890</v>
      </c>
      <c r="BF3697" s="12">
        <f t="shared" si="5935"/>
        <v>0</v>
      </c>
      <c r="BG3697" s="12">
        <f t="shared" ref="BG3697" si="5937">SUM(BG3698:BG3701)</f>
        <v>0</v>
      </c>
      <c r="BH3697" s="12">
        <f t="shared" ref="BH3697" si="5938">SUM(BH3698:BH3701)</f>
        <v>195190</v>
      </c>
      <c r="BI3697" s="12">
        <f t="shared" ref="BI3697" si="5939">SUM(BI3698:BI3701)</f>
        <v>0</v>
      </c>
      <c r="BJ3697" s="12">
        <f t="shared" ref="BJ3697" si="5940">SUM(BJ3698:BJ3701)</f>
        <v>0</v>
      </c>
      <c r="BK3697" s="12">
        <f t="shared" ref="BK3697" si="5941">SUM(BK3698:BK3701)</f>
        <v>0</v>
      </c>
      <c r="BL3697" s="12">
        <f t="shared" ref="BL3697" si="5942">SUM(BL3698:BL3701)</f>
        <v>0</v>
      </c>
      <c r="BM3697" s="12">
        <f t="shared" ref="BM3697" si="5943">SUM(BM3698:BM3701)</f>
        <v>0</v>
      </c>
      <c r="BN3697" s="12">
        <f t="shared" ref="BN3697" si="5944">SUM(BN3698:BN3701)</f>
        <v>0</v>
      </c>
      <c r="BO3697" s="12">
        <f t="shared" ref="BO3697" si="5945">SUM(BO3698:BO3701)</f>
        <v>0</v>
      </c>
      <c r="BP3697" s="12">
        <f t="shared" ref="BP3697" si="5946">SUM(BP3698:BP3701)</f>
        <v>0</v>
      </c>
      <c r="BQ3697" s="12">
        <f t="shared" ref="BQ3697" si="5947">SUM(BQ3698:BQ3701)</f>
        <v>0</v>
      </c>
      <c r="BR3697" s="12">
        <v>195190</v>
      </c>
      <c r="BS3697" s="12">
        <v>97700</v>
      </c>
      <c r="BT3697" s="12" t="e">
        <f>IF(#REF!=0,"-",#REF!/#REF!*100)</f>
        <v>#REF!</v>
      </c>
    </row>
    <row r="3698" spans="1:72" s="130" customFormat="1" x14ac:dyDescent="0.25">
      <c r="A3698" s="3" t="s">
        <v>1154</v>
      </c>
      <c r="B3698" s="3" t="s">
        <v>56</v>
      </c>
      <c r="C3698" s="3" t="s">
        <v>145</v>
      </c>
      <c r="D3698" s="113" t="s">
        <v>1280</v>
      </c>
      <c r="E3698" s="113" t="s">
        <v>1686</v>
      </c>
      <c r="F3698" s="113"/>
      <c r="G3698" s="128">
        <v>94</v>
      </c>
      <c r="H3698" s="128" t="s">
        <v>1687</v>
      </c>
      <c r="I3698" s="14"/>
      <c r="J3698" s="14"/>
      <c r="K3698" s="14"/>
      <c r="L3698" s="14"/>
      <c r="M3698" s="14"/>
      <c r="N3698" s="14"/>
      <c r="O3698" s="14">
        <f t="shared" si="5894"/>
        <v>0</v>
      </c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>
        <v>0</v>
      </c>
      <c r="AC3698" s="14">
        <v>0</v>
      </c>
      <c r="AD3698" s="14"/>
      <c r="AE3698" s="14"/>
      <c r="AF3698" s="14"/>
      <c r="AG3698" s="14"/>
      <c r="AH3698" s="14"/>
      <c r="AI3698" s="14"/>
      <c r="AJ3698" s="14">
        <f t="shared" si="5895"/>
        <v>0</v>
      </c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>
        <v>0</v>
      </c>
      <c r="AX3698" s="14">
        <v>0</v>
      </c>
      <c r="AY3698" s="14"/>
      <c r="AZ3698" s="14">
        <v>42890</v>
      </c>
      <c r="BA3698" s="14"/>
      <c r="BB3698" s="14"/>
      <c r="BC3698" s="14"/>
      <c r="BD3698" s="14"/>
      <c r="BE3698" s="14">
        <f t="shared" si="5896"/>
        <v>42890</v>
      </c>
      <c r="BF3698" s="14"/>
      <c r="BG3698" s="14"/>
      <c r="BH3698" s="14">
        <v>42890</v>
      </c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>
        <v>42890</v>
      </c>
      <c r="BS3698" s="14">
        <v>0</v>
      </c>
      <c r="BT3698" s="14"/>
    </row>
    <row r="3699" spans="1:72" x14ac:dyDescent="0.25">
      <c r="A3699" s="4" t="s">
        <v>1154</v>
      </c>
      <c r="B3699" s="4" t="s">
        <v>56</v>
      </c>
      <c r="C3699" s="4" t="s">
        <v>145</v>
      </c>
      <c r="D3699" s="102" t="s">
        <v>1280</v>
      </c>
      <c r="E3699" s="113">
        <v>8213</v>
      </c>
      <c r="F3699" s="102"/>
      <c r="G3699" s="98" t="s">
        <v>1663</v>
      </c>
      <c r="H3699" s="13" t="s">
        <v>51</v>
      </c>
      <c r="I3699" s="14">
        <v>10000</v>
      </c>
      <c r="J3699" s="14"/>
      <c r="K3699" s="14"/>
      <c r="L3699" s="14"/>
      <c r="M3699" s="14"/>
      <c r="N3699" s="14"/>
      <c r="O3699" s="14">
        <f t="shared" si="5894"/>
        <v>10000</v>
      </c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>
        <v>0</v>
      </c>
      <c r="AC3699" s="14">
        <v>10000</v>
      </c>
      <c r="AD3699" s="14">
        <v>0</v>
      </c>
      <c r="AE3699" s="14"/>
      <c r="AF3699" s="14"/>
      <c r="AG3699" s="14"/>
      <c r="AH3699" s="14"/>
      <c r="AI3699" s="14"/>
      <c r="AJ3699" s="14">
        <f t="shared" si="5895"/>
        <v>0</v>
      </c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>
        <v>0</v>
      </c>
      <c r="AX3699" s="14">
        <v>0</v>
      </c>
      <c r="AY3699" s="14">
        <v>57700</v>
      </c>
      <c r="AZ3699" s="14">
        <v>2818</v>
      </c>
      <c r="BA3699" s="14"/>
      <c r="BB3699" s="14"/>
      <c r="BC3699" s="14"/>
      <c r="BD3699" s="14"/>
      <c r="BE3699" s="14">
        <f t="shared" si="5896"/>
        <v>60518</v>
      </c>
      <c r="BF3699" s="14"/>
      <c r="BG3699" s="14"/>
      <c r="BH3699" s="14">
        <v>2818</v>
      </c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>
        <v>2818</v>
      </c>
      <c r="BS3699" s="14">
        <v>57700</v>
      </c>
      <c r="BT3699" s="14" t="e">
        <f>IF(#REF!=0,"-",#REF!/#REF!*100)</f>
        <v>#REF!</v>
      </c>
    </row>
    <row r="3700" spans="1:72" x14ac:dyDescent="0.25">
      <c r="A3700" s="4" t="s">
        <v>1154</v>
      </c>
      <c r="B3700" s="4" t="s">
        <v>56</v>
      </c>
      <c r="C3700" s="4" t="s">
        <v>145</v>
      </c>
      <c r="D3700" s="102" t="s">
        <v>1280</v>
      </c>
      <c r="E3700" s="113">
        <v>8215</v>
      </c>
      <c r="F3700" s="102"/>
      <c r="G3700" s="98" t="s">
        <v>1663</v>
      </c>
      <c r="H3700" s="13" t="s">
        <v>68</v>
      </c>
      <c r="I3700" s="14">
        <v>1000</v>
      </c>
      <c r="J3700" s="14"/>
      <c r="K3700" s="14"/>
      <c r="L3700" s="14"/>
      <c r="M3700" s="14"/>
      <c r="N3700" s="14"/>
      <c r="O3700" s="14">
        <f t="shared" si="5894"/>
        <v>1000</v>
      </c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>
        <v>0</v>
      </c>
      <c r="AC3700" s="14">
        <v>1000</v>
      </c>
      <c r="AD3700" s="14">
        <v>0</v>
      </c>
      <c r="AE3700" s="14"/>
      <c r="AF3700" s="14"/>
      <c r="AG3700" s="14"/>
      <c r="AH3700" s="14"/>
      <c r="AI3700" s="14"/>
      <c r="AJ3700" s="14">
        <f t="shared" si="5895"/>
        <v>0</v>
      </c>
      <c r="AK3700" s="14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>
        <v>0</v>
      </c>
      <c r="AX3700" s="14">
        <v>0</v>
      </c>
      <c r="AY3700" s="14">
        <v>10000</v>
      </c>
      <c r="AZ3700" s="14">
        <v>1640</v>
      </c>
      <c r="BA3700" s="14"/>
      <c r="BB3700" s="14"/>
      <c r="BC3700" s="14"/>
      <c r="BD3700" s="14"/>
      <c r="BE3700" s="14">
        <f t="shared" si="5896"/>
        <v>11640</v>
      </c>
      <c r="BF3700" s="14"/>
      <c r="BG3700" s="14"/>
      <c r="BH3700" s="14">
        <v>1640</v>
      </c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>
        <v>1640</v>
      </c>
      <c r="BS3700" s="14">
        <v>10000</v>
      </c>
      <c r="BT3700" s="14" t="e">
        <f>IF(#REF!=0,"-",#REF!/#REF!*100)</f>
        <v>#REF!</v>
      </c>
    </row>
    <row r="3701" spans="1:72" x14ac:dyDescent="0.25">
      <c r="A3701" s="4" t="s">
        <v>1154</v>
      </c>
      <c r="B3701" s="4" t="s">
        <v>56</v>
      </c>
      <c r="C3701" s="4" t="s">
        <v>145</v>
      </c>
      <c r="D3701" s="102" t="s">
        <v>1280</v>
      </c>
      <c r="E3701" s="113">
        <v>8216</v>
      </c>
      <c r="F3701" s="102"/>
      <c r="G3701" s="98" t="s">
        <v>1663</v>
      </c>
      <c r="H3701" s="13" t="s">
        <v>108</v>
      </c>
      <c r="I3701" s="14">
        <v>15000</v>
      </c>
      <c r="J3701" s="14"/>
      <c r="K3701" s="14"/>
      <c r="L3701" s="14"/>
      <c r="M3701" s="14"/>
      <c r="N3701" s="14"/>
      <c r="O3701" s="14">
        <f t="shared" si="5894"/>
        <v>15000</v>
      </c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>
        <v>0</v>
      </c>
      <c r="AC3701" s="14">
        <v>15000</v>
      </c>
      <c r="AD3701" s="14">
        <v>0</v>
      </c>
      <c r="AE3701" s="14"/>
      <c r="AF3701" s="14"/>
      <c r="AG3701" s="14"/>
      <c r="AH3701" s="14"/>
      <c r="AI3701" s="14"/>
      <c r="AJ3701" s="14">
        <f t="shared" si="5895"/>
        <v>0</v>
      </c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>
        <v>0</v>
      </c>
      <c r="AX3701" s="14">
        <v>0</v>
      </c>
      <c r="AY3701" s="14">
        <v>30000</v>
      </c>
      <c r="AZ3701" s="14">
        <v>147842</v>
      </c>
      <c r="BA3701" s="14"/>
      <c r="BB3701" s="14"/>
      <c r="BC3701" s="14"/>
      <c r="BD3701" s="14"/>
      <c r="BE3701" s="14">
        <f t="shared" si="5896"/>
        <v>177842</v>
      </c>
      <c r="BF3701" s="14"/>
      <c r="BG3701" s="14"/>
      <c r="BH3701" s="14">
        <v>147842</v>
      </c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>
        <v>147842</v>
      </c>
      <c r="BS3701" s="14">
        <v>30000</v>
      </c>
      <c r="BT3701" s="14" t="e">
        <f>IF(#REF!=0,"-",#REF!/#REF!*100)</f>
        <v>#REF!</v>
      </c>
    </row>
    <row r="3702" spans="1:72" ht="22.5" x14ac:dyDescent="0.25">
      <c r="A3702" s="13" t="s">
        <v>0</v>
      </c>
      <c r="B3702" s="13" t="s">
        <v>0</v>
      </c>
      <c r="C3702" s="13" t="s">
        <v>0</v>
      </c>
      <c r="D3702" s="98" t="s">
        <v>0</v>
      </c>
      <c r="E3702" s="98" t="s">
        <v>0</v>
      </c>
      <c r="F3702" s="98" t="s">
        <v>0</v>
      </c>
      <c r="G3702" s="13" t="s">
        <v>0</v>
      </c>
      <c r="H3702" s="10" t="s">
        <v>1288</v>
      </c>
      <c r="I3702" s="11">
        <f>SUM(I3668,I3691,I3696)</f>
        <v>85000</v>
      </c>
      <c r="J3702" s="11">
        <f t="shared" ref="J3702:AA3702" si="5948">SUM(J3668,J3691,J3696)</f>
        <v>48155</v>
      </c>
      <c r="K3702" s="11">
        <f t="shared" si="5948"/>
        <v>0</v>
      </c>
      <c r="L3702" s="11">
        <f t="shared" si="5948"/>
        <v>0</v>
      </c>
      <c r="M3702" s="11">
        <f t="shared" si="5948"/>
        <v>0</v>
      </c>
      <c r="N3702" s="11">
        <f t="shared" si="5948"/>
        <v>0</v>
      </c>
      <c r="O3702" s="11">
        <f t="shared" si="5948"/>
        <v>133155</v>
      </c>
      <c r="P3702" s="11">
        <f t="shared" si="5948"/>
        <v>2009</v>
      </c>
      <c r="Q3702" s="11">
        <f t="shared" si="5948"/>
        <v>4568</v>
      </c>
      <c r="R3702" s="11">
        <f t="shared" si="5948"/>
        <v>61544</v>
      </c>
      <c r="S3702" s="11">
        <f t="shared" si="5948"/>
        <v>0</v>
      </c>
      <c r="T3702" s="11">
        <f t="shared" si="5948"/>
        <v>0</v>
      </c>
      <c r="U3702" s="11">
        <f t="shared" si="5948"/>
        <v>0</v>
      </c>
      <c r="V3702" s="11">
        <f t="shared" si="5948"/>
        <v>0</v>
      </c>
      <c r="W3702" s="11">
        <f t="shared" si="5948"/>
        <v>0</v>
      </c>
      <c r="X3702" s="11">
        <f t="shared" si="5948"/>
        <v>0</v>
      </c>
      <c r="Y3702" s="11">
        <f t="shared" si="5948"/>
        <v>0</v>
      </c>
      <c r="Z3702" s="11">
        <f t="shared" si="5948"/>
        <v>0</v>
      </c>
      <c r="AA3702" s="11">
        <f t="shared" si="5948"/>
        <v>0</v>
      </c>
      <c r="AB3702" s="11">
        <v>68121</v>
      </c>
      <c r="AC3702" s="11">
        <v>65034</v>
      </c>
      <c r="AD3702" s="11">
        <f t="shared" ref="AD3702:AV3702" si="5949">SUM(AD3668,AD3691,AD3696)</f>
        <v>0</v>
      </c>
      <c r="AE3702" s="11">
        <f t="shared" si="5949"/>
        <v>0</v>
      </c>
      <c r="AF3702" s="11">
        <f t="shared" si="5949"/>
        <v>0</v>
      </c>
      <c r="AG3702" s="11">
        <f t="shared" si="5949"/>
        <v>0</v>
      </c>
      <c r="AH3702" s="11">
        <f t="shared" si="5949"/>
        <v>0</v>
      </c>
      <c r="AI3702" s="11">
        <f t="shared" si="5949"/>
        <v>0</v>
      </c>
      <c r="AJ3702" s="11">
        <f t="shared" si="5949"/>
        <v>0</v>
      </c>
      <c r="AK3702" s="11">
        <f t="shared" si="5949"/>
        <v>0</v>
      </c>
      <c r="AL3702" s="11">
        <f t="shared" si="5949"/>
        <v>0</v>
      </c>
      <c r="AM3702" s="11">
        <f t="shared" si="5949"/>
        <v>0</v>
      </c>
      <c r="AN3702" s="11">
        <f t="shared" si="5949"/>
        <v>0</v>
      </c>
      <c r="AO3702" s="11">
        <f t="shared" si="5949"/>
        <v>0</v>
      </c>
      <c r="AP3702" s="11">
        <f t="shared" si="5949"/>
        <v>0</v>
      </c>
      <c r="AQ3702" s="11">
        <f t="shared" si="5949"/>
        <v>0</v>
      </c>
      <c r="AR3702" s="11">
        <f t="shared" si="5949"/>
        <v>0</v>
      </c>
      <c r="AS3702" s="11">
        <f t="shared" si="5949"/>
        <v>0</v>
      </c>
      <c r="AT3702" s="11">
        <f t="shared" si="5949"/>
        <v>0</v>
      </c>
      <c r="AU3702" s="11">
        <f t="shared" si="5949"/>
        <v>0</v>
      </c>
      <c r="AV3702" s="11">
        <f t="shared" si="5949"/>
        <v>0</v>
      </c>
      <c r="AW3702" s="11">
        <v>0</v>
      </c>
      <c r="AX3702" s="11">
        <v>0</v>
      </c>
      <c r="AY3702" s="11">
        <f t="shared" ref="AY3702:BQ3702" si="5950">SUM(AY3668,AY3691,AY3696)</f>
        <v>170000</v>
      </c>
      <c r="AZ3702" s="11">
        <f t="shared" si="5950"/>
        <v>213142</v>
      </c>
      <c r="BA3702" s="11">
        <f t="shared" si="5950"/>
        <v>0</v>
      </c>
      <c r="BB3702" s="11">
        <f t="shared" si="5950"/>
        <v>0</v>
      </c>
      <c r="BC3702" s="11">
        <f t="shared" si="5950"/>
        <v>0</v>
      </c>
      <c r="BD3702" s="11">
        <f t="shared" si="5950"/>
        <v>0</v>
      </c>
      <c r="BE3702" s="11">
        <f t="shared" si="5950"/>
        <v>383142</v>
      </c>
      <c r="BF3702" s="11">
        <f t="shared" si="5950"/>
        <v>0</v>
      </c>
      <c r="BG3702" s="11">
        <f t="shared" si="5950"/>
        <v>0</v>
      </c>
      <c r="BH3702" s="11">
        <f t="shared" si="5950"/>
        <v>213142</v>
      </c>
      <c r="BI3702" s="11">
        <f t="shared" si="5950"/>
        <v>0</v>
      </c>
      <c r="BJ3702" s="11">
        <f t="shared" si="5950"/>
        <v>0</v>
      </c>
      <c r="BK3702" s="11">
        <f t="shared" si="5950"/>
        <v>0</v>
      </c>
      <c r="BL3702" s="11">
        <f t="shared" si="5950"/>
        <v>0</v>
      </c>
      <c r="BM3702" s="11">
        <f t="shared" si="5950"/>
        <v>0</v>
      </c>
      <c r="BN3702" s="11">
        <f t="shared" si="5950"/>
        <v>0</v>
      </c>
      <c r="BO3702" s="11">
        <f t="shared" si="5950"/>
        <v>0</v>
      </c>
      <c r="BP3702" s="11">
        <f t="shared" si="5950"/>
        <v>0</v>
      </c>
      <c r="BQ3702" s="11">
        <f t="shared" si="5950"/>
        <v>0</v>
      </c>
      <c r="BR3702" s="11">
        <v>213142</v>
      </c>
      <c r="BS3702" s="11">
        <v>170000</v>
      </c>
      <c r="BT3702" s="11" t="e">
        <f>IF(#REF!=0,"-",#REF!/#REF!*100)</f>
        <v>#REF!</v>
      </c>
    </row>
    <row r="3703" spans="1:72" ht="15.75" thickBot="1" x14ac:dyDescent="0.3">
      <c r="A3703" s="13" t="s">
        <v>0</v>
      </c>
      <c r="B3703" s="13" t="s">
        <v>0</v>
      </c>
      <c r="C3703" s="13" t="s">
        <v>0</v>
      </c>
      <c r="D3703" s="98" t="s">
        <v>0</v>
      </c>
      <c r="E3703" s="98" t="s">
        <v>0</v>
      </c>
      <c r="F3703" s="98" t="s">
        <v>0</v>
      </c>
      <c r="G3703" s="13" t="s">
        <v>0</v>
      </c>
      <c r="H3703" s="2" t="s">
        <v>53</v>
      </c>
      <c r="I3703" s="13" t="s">
        <v>0</v>
      </c>
      <c r="J3703" s="13"/>
      <c r="K3703" s="13"/>
      <c r="L3703" s="13"/>
      <c r="M3703" s="13"/>
      <c r="N3703" s="13"/>
      <c r="O3703" s="13" t="e">
        <f t="shared" si="5894"/>
        <v>#VALUE!</v>
      </c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>
        <v>0</v>
      </c>
      <c r="AC3703" s="13" t="e">
        <v>#VALUE!</v>
      </c>
      <c r="AD3703" s="13" t="s">
        <v>0</v>
      </c>
      <c r="AE3703" s="13"/>
      <c r="AF3703" s="13"/>
      <c r="AG3703" s="13"/>
      <c r="AH3703" s="13"/>
      <c r="AI3703" s="13"/>
      <c r="AJ3703" s="13" t="e">
        <f t="shared" si="5895"/>
        <v>#VALUE!</v>
      </c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>
        <v>0</v>
      </c>
      <c r="AX3703" s="13" t="e">
        <v>#VALUE!</v>
      </c>
      <c r="AY3703" s="13" t="s">
        <v>0</v>
      </c>
      <c r="AZ3703" s="13"/>
      <c r="BA3703" s="13"/>
      <c r="BB3703" s="13"/>
      <c r="BC3703" s="13"/>
      <c r="BD3703" s="13"/>
      <c r="BE3703" s="13" t="e">
        <f t="shared" si="5896"/>
        <v>#VALUE!</v>
      </c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>
        <v>0</v>
      </c>
      <c r="BS3703" s="13" t="e">
        <v>#VALUE!</v>
      </c>
      <c r="BT3703" s="12"/>
    </row>
    <row r="3704" spans="1:72" ht="69.75" customHeight="1" thickBot="1" x14ac:dyDescent="0.3">
      <c r="A3704" s="132" t="s">
        <v>0</v>
      </c>
      <c r="B3704" s="132" t="s">
        <v>0</v>
      </c>
      <c r="C3704" s="132" t="s">
        <v>0</v>
      </c>
      <c r="D3704" s="135" t="s">
        <v>0</v>
      </c>
      <c r="E3704" s="135" t="s">
        <v>0</v>
      </c>
      <c r="F3704" s="135" t="s">
        <v>0</v>
      </c>
      <c r="G3704" s="138" t="s">
        <v>0</v>
      </c>
      <c r="H3704" s="5" t="s">
        <v>54</v>
      </c>
      <c r="I3704" s="89" t="s">
        <v>9</v>
      </c>
      <c r="J3704" s="89" t="s">
        <v>1606</v>
      </c>
      <c r="K3704" s="89" t="s">
        <v>1534</v>
      </c>
      <c r="L3704" s="89" t="s">
        <v>1592</v>
      </c>
      <c r="M3704" s="89" t="s">
        <v>1593</v>
      </c>
      <c r="N3704" s="89" t="s">
        <v>1594</v>
      </c>
      <c r="O3704" s="89" t="s">
        <v>1610</v>
      </c>
      <c r="P3704" s="89" t="s">
        <v>1607</v>
      </c>
      <c r="Q3704" s="89" t="s">
        <v>1595</v>
      </c>
      <c r="R3704" s="89" t="s">
        <v>1596</v>
      </c>
      <c r="S3704" s="89" t="s">
        <v>1597</v>
      </c>
      <c r="T3704" s="89" t="s">
        <v>1598</v>
      </c>
      <c r="U3704" s="89" t="s">
        <v>1599</v>
      </c>
      <c r="V3704" s="89" t="s">
        <v>1600</v>
      </c>
      <c r="W3704" s="89" t="s">
        <v>1608</v>
      </c>
      <c r="X3704" s="89" t="s">
        <v>1609</v>
      </c>
      <c r="Y3704" s="89" t="s">
        <v>1601</v>
      </c>
      <c r="Z3704" s="89" t="s">
        <v>1602</v>
      </c>
      <c r="AA3704" s="89" t="s">
        <v>1603</v>
      </c>
      <c r="AB3704" s="89" t="s">
        <v>1604</v>
      </c>
      <c r="AC3704" s="89" t="s">
        <v>1605</v>
      </c>
      <c r="AD3704" s="90" t="s">
        <v>10</v>
      </c>
      <c r="AE3704" s="90" t="s">
        <v>1606</v>
      </c>
      <c r="AF3704" s="90" t="s">
        <v>1534</v>
      </c>
      <c r="AG3704" s="90" t="s">
        <v>1592</v>
      </c>
      <c r="AH3704" s="90" t="s">
        <v>1593</v>
      </c>
      <c r="AI3704" s="90" t="s">
        <v>1594</v>
      </c>
      <c r="AJ3704" s="90" t="s">
        <v>1611</v>
      </c>
      <c r="AK3704" s="90" t="s">
        <v>1607</v>
      </c>
      <c r="AL3704" s="90" t="s">
        <v>1595</v>
      </c>
      <c r="AM3704" s="90" t="s">
        <v>1596</v>
      </c>
      <c r="AN3704" s="90" t="s">
        <v>1597</v>
      </c>
      <c r="AO3704" s="90" t="s">
        <v>1598</v>
      </c>
      <c r="AP3704" s="90" t="s">
        <v>1599</v>
      </c>
      <c r="AQ3704" s="90" t="s">
        <v>1600</v>
      </c>
      <c r="AR3704" s="90" t="s">
        <v>1608</v>
      </c>
      <c r="AS3704" s="90" t="s">
        <v>1609</v>
      </c>
      <c r="AT3704" s="90" t="s">
        <v>1601</v>
      </c>
      <c r="AU3704" s="90" t="s">
        <v>1602</v>
      </c>
      <c r="AV3704" s="90" t="s">
        <v>1603</v>
      </c>
      <c r="AW3704" s="90" t="s">
        <v>1604</v>
      </c>
      <c r="AX3704" s="90" t="s">
        <v>1605</v>
      </c>
      <c r="AY3704" s="91" t="s">
        <v>11</v>
      </c>
      <c r="AZ3704" s="91" t="s">
        <v>1606</v>
      </c>
      <c r="BA3704" s="91" t="s">
        <v>1534</v>
      </c>
      <c r="BB3704" s="91" t="s">
        <v>1592</v>
      </c>
      <c r="BC3704" s="91" t="s">
        <v>1593</v>
      </c>
      <c r="BD3704" s="91" t="s">
        <v>1594</v>
      </c>
      <c r="BE3704" s="91" t="s">
        <v>1612</v>
      </c>
      <c r="BF3704" s="91" t="s">
        <v>1607</v>
      </c>
      <c r="BG3704" s="91" t="s">
        <v>1595</v>
      </c>
      <c r="BH3704" s="91" t="s">
        <v>1596</v>
      </c>
      <c r="BI3704" s="91" t="s">
        <v>1597</v>
      </c>
      <c r="BJ3704" s="91" t="s">
        <v>1598</v>
      </c>
      <c r="BK3704" s="91" t="s">
        <v>1599</v>
      </c>
      <c r="BL3704" s="91" t="s">
        <v>1600</v>
      </c>
      <c r="BM3704" s="91" t="s">
        <v>1608</v>
      </c>
      <c r="BN3704" s="91" t="s">
        <v>1609</v>
      </c>
      <c r="BO3704" s="91" t="s">
        <v>1601</v>
      </c>
      <c r="BP3704" s="91" t="s">
        <v>1602</v>
      </c>
      <c r="BQ3704" s="91" t="s">
        <v>1603</v>
      </c>
      <c r="BR3704" s="91" t="s">
        <v>1604</v>
      </c>
      <c r="BS3704" s="91" t="s">
        <v>1605</v>
      </c>
      <c r="BT3704" s="5" t="s">
        <v>1671</v>
      </c>
    </row>
    <row r="3705" spans="1:72" x14ac:dyDescent="0.25">
      <c r="A3705" s="133"/>
      <c r="B3705" s="133"/>
      <c r="C3705" s="133"/>
      <c r="D3705" s="136"/>
      <c r="E3705" s="136"/>
      <c r="F3705" s="136"/>
      <c r="G3705" s="139"/>
      <c r="H3705" s="15" t="s">
        <v>0</v>
      </c>
      <c r="I3705" s="9">
        <v>1</v>
      </c>
      <c r="J3705" s="9">
        <v>2</v>
      </c>
      <c r="K3705" s="9">
        <v>3</v>
      </c>
      <c r="L3705" s="9">
        <v>4</v>
      </c>
      <c r="M3705" s="9">
        <v>5</v>
      </c>
      <c r="N3705" s="9">
        <v>6</v>
      </c>
      <c r="O3705" s="9">
        <v>7</v>
      </c>
      <c r="P3705" s="9">
        <v>8</v>
      </c>
      <c r="Q3705" s="9">
        <v>9</v>
      </c>
      <c r="R3705" s="9">
        <v>10</v>
      </c>
      <c r="S3705" s="9">
        <v>11</v>
      </c>
      <c r="T3705" s="9">
        <v>12</v>
      </c>
      <c r="U3705" s="9">
        <v>13</v>
      </c>
      <c r="V3705" s="9">
        <v>14</v>
      </c>
      <c r="W3705" s="9">
        <v>15</v>
      </c>
      <c r="X3705" s="9">
        <v>16</v>
      </c>
      <c r="Y3705" s="9">
        <v>17</v>
      </c>
      <c r="Z3705" s="9">
        <v>18</v>
      </c>
      <c r="AA3705" s="9">
        <v>19</v>
      </c>
      <c r="AB3705" s="9">
        <v>20</v>
      </c>
      <c r="AC3705" s="9">
        <v>21</v>
      </c>
      <c r="AD3705" s="9">
        <v>1</v>
      </c>
      <c r="AE3705" s="9">
        <v>2</v>
      </c>
      <c r="AF3705" s="9">
        <v>3</v>
      </c>
      <c r="AG3705" s="9">
        <v>4</v>
      </c>
      <c r="AH3705" s="9">
        <v>5</v>
      </c>
      <c r="AI3705" s="9">
        <v>6</v>
      </c>
      <c r="AJ3705" s="9">
        <v>7</v>
      </c>
      <c r="AK3705" s="9">
        <v>8</v>
      </c>
      <c r="AL3705" s="9">
        <v>9</v>
      </c>
      <c r="AM3705" s="9">
        <v>10</v>
      </c>
      <c r="AN3705" s="9">
        <v>11</v>
      </c>
      <c r="AO3705" s="9">
        <v>12</v>
      </c>
      <c r="AP3705" s="9">
        <v>13</v>
      </c>
      <c r="AQ3705" s="9">
        <v>14</v>
      </c>
      <c r="AR3705" s="9">
        <v>15</v>
      </c>
      <c r="AS3705" s="9">
        <v>16</v>
      </c>
      <c r="AT3705" s="9">
        <v>17</v>
      </c>
      <c r="AU3705" s="9">
        <v>18</v>
      </c>
      <c r="AV3705" s="9">
        <v>19</v>
      </c>
      <c r="AW3705" s="9">
        <v>20</v>
      </c>
      <c r="AX3705" s="9">
        <v>21</v>
      </c>
      <c r="AY3705" s="9">
        <v>1</v>
      </c>
      <c r="AZ3705" s="9">
        <v>2</v>
      </c>
      <c r="BA3705" s="9">
        <v>3</v>
      </c>
      <c r="BB3705" s="9">
        <v>4</v>
      </c>
      <c r="BC3705" s="9">
        <v>5</v>
      </c>
      <c r="BD3705" s="9">
        <v>6</v>
      </c>
      <c r="BE3705" s="9">
        <v>7</v>
      </c>
      <c r="BF3705" s="9">
        <v>8</v>
      </c>
      <c r="BG3705" s="9">
        <v>9</v>
      </c>
      <c r="BH3705" s="9">
        <v>10</v>
      </c>
      <c r="BI3705" s="9">
        <v>11</v>
      </c>
      <c r="BJ3705" s="9">
        <v>12</v>
      </c>
      <c r="BK3705" s="9">
        <v>13</v>
      </c>
      <c r="BL3705" s="9">
        <v>14</v>
      </c>
      <c r="BM3705" s="9">
        <v>15</v>
      </c>
      <c r="BN3705" s="9">
        <v>16</v>
      </c>
      <c r="BO3705" s="9">
        <v>17</v>
      </c>
      <c r="BP3705" s="9">
        <v>18</v>
      </c>
      <c r="BQ3705" s="9">
        <v>19</v>
      </c>
      <c r="BR3705" s="9">
        <v>20</v>
      </c>
      <c r="BS3705" s="9">
        <v>21</v>
      </c>
      <c r="BT3705" s="9">
        <v>9</v>
      </c>
    </row>
    <row r="3706" spans="1:72" x14ac:dyDescent="0.25">
      <c r="A3706" s="133"/>
      <c r="B3706" s="133"/>
      <c r="C3706" s="133"/>
      <c r="D3706" s="136"/>
      <c r="E3706" s="136"/>
      <c r="F3706" s="136"/>
      <c r="G3706" s="139"/>
      <c r="H3706" s="16" t="s">
        <v>1187</v>
      </c>
      <c r="I3706" s="17">
        <f t="shared" ref="I3706:AA3706" si="5951">SUM(I3702)</f>
        <v>85000</v>
      </c>
      <c r="J3706" s="17">
        <f t="shared" si="5951"/>
        <v>48155</v>
      </c>
      <c r="K3706" s="17">
        <f t="shared" si="5951"/>
        <v>0</v>
      </c>
      <c r="L3706" s="17">
        <f t="shared" si="5951"/>
        <v>0</v>
      </c>
      <c r="M3706" s="17">
        <f t="shared" si="5951"/>
        <v>0</v>
      </c>
      <c r="N3706" s="17">
        <f t="shared" si="5951"/>
        <v>0</v>
      </c>
      <c r="O3706" s="17">
        <f t="shared" ref="O3706" si="5952">SUM(O3702)</f>
        <v>133155</v>
      </c>
      <c r="P3706" s="17">
        <f t="shared" si="5951"/>
        <v>2009</v>
      </c>
      <c r="Q3706" s="17">
        <f t="shared" si="5951"/>
        <v>4568</v>
      </c>
      <c r="R3706" s="17">
        <f t="shared" si="5951"/>
        <v>61544</v>
      </c>
      <c r="S3706" s="17">
        <f t="shared" si="5951"/>
        <v>0</v>
      </c>
      <c r="T3706" s="17">
        <f t="shared" si="5951"/>
        <v>0</v>
      </c>
      <c r="U3706" s="17">
        <f t="shared" si="5951"/>
        <v>0</v>
      </c>
      <c r="V3706" s="17">
        <f t="shared" si="5951"/>
        <v>0</v>
      </c>
      <c r="W3706" s="17">
        <f t="shared" si="5951"/>
        <v>0</v>
      </c>
      <c r="X3706" s="17">
        <f t="shared" si="5951"/>
        <v>0</v>
      </c>
      <c r="Y3706" s="17">
        <f t="shared" si="5951"/>
        <v>0</v>
      </c>
      <c r="Z3706" s="17">
        <f t="shared" si="5951"/>
        <v>0</v>
      </c>
      <c r="AA3706" s="17">
        <f t="shared" si="5951"/>
        <v>0</v>
      </c>
      <c r="AB3706" s="17">
        <v>68121</v>
      </c>
      <c r="AC3706" s="17">
        <v>65034</v>
      </c>
      <c r="AD3706" s="17">
        <f t="shared" ref="AD3706:AV3706" si="5953">SUM(AD3702)</f>
        <v>0</v>
      </c>
      <c r="AE3706" s="17">
        <f t="shared" si="5953"/>
        <v>0</v>
      </c>
      <c r="AF3706" s="17">
        <f t="shared" si="5953"/>
        <v>0</v>
      </c>
      <c r="AG3706" s="17">
        <f t="shared" si="5953"/>
        <v>0</v>
      </c>
      <c r="AH3706" s="17">
        <f t="shared" si="5953"/>
        <v>0</v>
      </c>
      <c r="AI3706" s="17">
        <f t="shared" si="5953"/>
        <v>0</v>
      </c>
      <c r="AJ3706" s="17">
        <f t="shared" ref="AJ3706" si="5954">SUM(AJ3702)</f>
        <v>0</v>
      </c>
      <c r="AK3706" s="17">
        <f t="shared" si="5953"/>
        <v>0</v>
      </c>
      <c r="AL3706" s="17">
        <f t="shared" si="5953"/>
        <v>0</v>
      </c>
      <c r="AM3706" s="17">
        <f t="shared" si="5953"/>
        <v>0</v>
      </c>
      <c r="AN3706" s="17">
        <f t="shared" si="5953"/>
        <v>0</v>
      </c>
      <c r="AO3706" s="17">
        <f t="shared" si="5953"/>
        <v>0</v>
      </c>
      <c r="AP3706" s="17">
        <f t="shared" si="5953"/>
        <v>0</v>
      </c>
      <c r="AQ3706" s="17">
        <f t="shared" si="5953"/>
        <v>0</v>
      </c>
      <c r="AR3706" s="17">
        <f t="shared" si="5953"/>
        <v>0</v>
      </c>
      <c r="AS3706" s="17">
        <f t="shared" si="5953"/>
        <v>0</v>
      </c>
      <c r="AT3706" s="17">
        <f t="shared" si="5953"/>
        <v>0</v>
      </c>
      <c r="AU3706" s="17">
        <f t="shared" si="5953"/>
        <v>0</v>
      </c>
      <c r="AV3706" s="17">
        <f t="shared" si="5953"/>
        <v>0</v>
      </c>
      <c r="AW3706" s="17">
        <v>0</v>
      </c>
      <c r="AX3706" s="17">
        <v>0</v>
      </c>
      <c r="AY3706" s="17">
        <f t="shared" ref="AY3706:BQ3706" si="5955">SUM(AY3702)</f>
        <v>170000</v>
      </c>
      <c r="AZ3706" s="17">
        <f t="shared" si="5955"/>
        <v>213142</v>
      </c>
      <c r="BA3706" s="17">
        <f t="shared" si="5955"/>
        <v>0</v>
      </c>
      <c r="BB3706" s="17">
        <f t="shared" si="5955"/>
        <v>0</v>
      </c>
      <c r="BC3706" s="17">
        <f t="shared" si="5955"/>
        <v>0</v>
      </c>
      <c r="BD3706" s="17">
        <f t="shared" si="5955"/>
        <v>0</v>
      </c>
      <c r="BE3706" s="17">
        <f t="shared" ref="BE3706" si="5956">SUM(BE3702)</f>
        <v>383142</v>
      </c>
      <c r="BF3706" s="17">
        <f t="shared" si="5955"/>
        <v>0</v>
      </c>
      <c r="BG3706" s="17">
        <f t="shared" si="5955"/>
        <v>0</v>
      </c>
      <c r="BH3706" s="17">
        <f t="shared" si="5955"/>
        <v>213142</v>
      </c>
      <c r="BI3706" s="17">
        <f t="shared" si="5955"/>
        <v>0</v>
      </c>
      <c r="BJ3706" s="17">
        <f t="shared" si="5955"/>
        <v>0</v>
      </c>
      <c r="BK3706" s="17">
        <f t="shared" si="5955"/>
        <v>0</v>
      </c>
      <c r="BL3706" s="17">
        <f t="shared" si="5955"/>
        <v>0</v>
      </c>
      <c r="BM3706" s="17">
        <f t="shared" si="5955"/>
        <v>0</v>
      </c>
      <c r="BN3706" s="17">
        <f t="shared" si="5955"/>
        <v>0</v>
      </c>
      <c r="BO3706" s="17">
        <f t="shared" si="5955"/>
        <v>0</v>
      </c>
      <c r="BP3706" s="17">
        <f t="shared" si="5955"/>
        <v>0</v>
      </c>
      <c r="BQ3706" s="17">
        <f t="shared" si="5955"/>
        <v>0</v>
      </c>
      <c r="BR3706" s="17">
        <v>213142</v>
      </c>
      <c r="BS3706" s="17">
        <v>170000</v>
      </c>
      <c r="BT3706" s="17" t="e">
        <f>IF(#REF!=0,"-",#REF!/#REF!*100)</f>
        <v>#REF!</v>
      </c>
    </row>
    <row r="3707" spans="1:72" x14ac:dyDescent="0.25">
      <c r="A3707" s="133"/>
      <c r="B3707" s="133"/>
      <c r="C3707" s="133"/>
      <c r="D3707" s="136"/>
      <c r="E3707" s="136"/>
      <c r="F3707" s="136"/>
      <c r="G3707" s="139"/>
      <c r="H3707" s="18" t="s">
        <v>55</v>
      </c>
      <c r="I3707" s="17">
        <f t="shared" ref="I3707:AA3707" si="5957">SUM(I3706)</f>
        <v>85000</v>
      </c>
      <c r="J3707" s="17">
        <f t="shared" si="5957"/>
        <v>48155</v>
      </c>
      <c r="K3707" s="17">
        <f t="shared" si="5957"/>
        <v>0</v>
      </c>
      <c r="L3707" s="17">
        <f t="shared" si="5957"/>
        <v>0</v>
      </c>
      <c r="M3707" s="17">
        <f t="shared" si="5957"/>
        <v>0</v>
      </c>
      <c r="N3707" s="17">
        <f t="shared" si="5957"/>
        <v>0</v>
      </c>
      <c r="O3707" s="17">
        <f t="shared" ref="O3707" si="5958">SUM(O3706)</f>
        <v>133155</v>
      </c>
      <c r="P3707" s="17">
        <f t="shared" si="5957"/>
        <v>2009</v>
      </c>
      <c r="Q3707" s="17">
        <f t="shared" si="5957"/>
        <v>4568</v>
      </c>
      <c r="R3707" s="17">
        <f t="shared" si="5957"/>
        <v>61544</v>
      </c>
      <c r="S3707" s="17">
        <f t="shared" si="5957"/>
        <v>0</v>
      </c>
      <c r="T3707" s="17">
        <f t="shared" si="5957"/>
        <v>0</v>
      </c>
      <c r="U3707" s="17">
        <f t="shared" si="5957"/>
        <v>0</v>
      </c>
      <c r="V3707" s="17">
        <f t="shared" si="5957"/>
        <v>0</v>
      </c>
      <c r="W3707" s="17">
        <f t="shared" si="5957"/>
        <v>0</v>
      </c>
      <c r="X3707" s="17">
        <f t="shared" si="5957"/>
        <v>0</v>
      </c>
      <c r="Y3707" s="17">
        <f t="shared" si="5957"/>
        <v>0</v>
      </c>
      <c r="Z3707" s="17">
        <f t="shared" si="5957"/>
        <v>0</v>
      </c>
      <c r="AA3707" s="17">
        <f t="shared" si="5957"/>
        <v>0</v>
      </c>
      <c r="AB3707" s="17">
        <v>68121</v>
      </c>
      <c r="AC3707" s="17">
        <v>65034</v>
      </c>
      <c r="AD3707" s="17">
        <f t="shared" ref="AD3707:AV3707" si="5959">SUM(AD3706)</f>
        <v>0</v>
      </c>
      <c r="AE3707" s="17">
        <f t="shared" si="5959"/>
        <v>0</v>
      </c>
      <c r="AF3707" s="17">
        <f t="shared" si="5959"/>
        <v>0</v>
      </c>
      <c r="AG3707" s="17">
        <f t="shared" si="5959"/>
        <v>0</v>
      </c>
      <c r="AH3707" s="17">
        <f t="shared" si="5959"/>
        <v>0</v>
      </c>
      <c r="AI3707" s="17">
        <f t="shared" si="5959"/>
        <v>0</v>
      </c>
      <c r="AJ3707" s="17">
        <f t="shared" ref="AJ3707" si="5960">SUM(AJ3706)</f>
        <v>0</v>
      </c>
      <c r="AK3707" s="17">
        <f t="shared" si="5959"/>
        <v>0</v>
      </c>
      <c r="AL3707" s="17">
        <f t="shared" si="5959"/>
        <v>0</v>
      </c>
      <c r="AM3707" s="17">
        <f t="shared" si="5959"/>
        <v>0</v>
      </c>
      <c r="AN3707" s="17">
        <f t="shared" si="5959"/>
        <v>0</v>
      </c>
      <c r="AO3707" s="17">
        <f t="shared" si="5959"/>
        <v>0</v>
      </c>
      <c r="AP3707" s="17">
        <f t="shared" si="5959"/>
        <v>0</v>
      </c>
      <c r="AQ3707" s="17">
        <f t="shared" si="5959"/>
        <v>0</v>
      </c>
      <c r="AR3707" s="17">
        <f t="shared" si="5959"/>
        <v>0</v>
      </c>
      <c r="AS3707" s="17">
        <f t="shared" si="5959"/>
        <v>0</v>
      </c>
      <c r="AT3707" s="17">
        <f t="shared" si="5959"/>
        <v>0</v>
      </c>
      <c r="AU3707" s="17">
        <f t="shared" si="5959"/>
        <v>0</v>
      </c>
      <c r="AV3707" s="17">
        <f t="shared" si="5959"/>
        <v>0</v>
      </c>
      <c r="AW3707" s="17">
        <v>0</v>
      </c>
      <c r="AX3707" s="17">
        <v>0</v>
      </c>
      <c r="AY3707" s="17">
        <f t="shared" ref="AY3707:BQ3707" si="5961">SUM(AY3706)</f>
        <v>170000</v>
      </c>
      <c r="AZ3707" s="17">
        <f t="shared" si="5961"/>
        <v>213142</v>
      </c>
      <c r="BA3707" s="17">
        <f t="shared" si="5961"/>
        <v>0</v>
      </c>
      <c r="BB3707" s="17">
        <f t="shared" si="5961"/>
        <v>0</v>
      </c>
      <c r="BC3707" s="17">
        <f t="shared" si="5961"/>
        <v>0</v>
      </c>
      <c r="BD3707" s="17">
        <f t="shared" si="5961"/>
        <v>0</v>
      </c>
      <c r="BE3707" s="17">
        <f t="shared" ref="BE3707" si="5962">SUM(BE3706)</f>
        <v>383142</v>
      </c>
      <c r="BF3707" s="17">
        <f t="shared" si="5961"/>
        <v>0</v>
      </c>
      <c r="BG3707" s="17">
        <f t="shared" si="5961"/>
        <v>0</v>
      </c>
      <c r="BH3707" s="17">
        <f t="shared" si="5961"/>
        <v>213142</v>
      </c>
      <c r="BI3707" s="17">
        <f t="shared" si="5961"/>
        <v>0</v>
      </c>
      <c r="BJ3707" s="17">
        <f t="shared" si="5961"/>
        <v>0</v>
      </c>
      <c r="BK3707" s="17">
        <f t="shared" si="5961"/>
        <v>0</v>
      </c>
      <c r="BL3707" s="17">
        <f t="shared" si="5961"/>
        <v>0</v>
      </c>
      <c r="BM3707" s="17">
        <f t="shared" si="5961"/>
        <v>0</v>
      </c>
      <c r="BN3707" s="17">
        <f t="shared" si="5961"/>
        <v>0</v>
      </c>
      <c r="BO3707" s="17">
        <f t="shared" si="5961"/>
        <v>0</v>
      </c>
      <c r="BP3707" s="17">
        <f t="shared" si="5961"/>
        <v>0</v>
      </c>
      <c r="BQ3707" s="17">
        <f t="shared" si="5961"/>
        <v>0</v>
      </c>
      <c r="BR3707" s="17">
        <v>213142</v>
      </c>
      <c r="BS3707" s="17">
        <v>170000</v>
      </c>
      <c r="BT3707" s="17" t="e">
        <f>IF(#REF!=0,"-",#REF!/#REF!*100)</f>
        <v>#REF!</v>
      </c>
    </row>
    <row r="3708" spans="1:72" x14ac:dyDescent="0.25">
      <c r="A3708" s="134"/>
      <c r="B3708" s="134"/>
      <c r="C3708" s="134"/>
      <c r="D3708" s="137"/>
      <c r="E3708" s="137"/>
      <c r="F3708" s="137"/>
      <c r="G3708" s="140"/>
      <c r="O3708">
        <f t="shared" si="5894"/>
        <v>0</v>
      </c>
      <c r="AB3708">
        <v>0</v>
      </c>
      <c r="AC3708">
        <v>0</v>
      </c>
      <c r="AJ3708">
        <f t="shared" si="5895"/>
        <v>0</v>
      </c>
      <c r="AW3708">
        <v>0</v>
      </c>
      <c r="AX3708">
        <v>0</v>
      </c>
      <c r="BE3708">
        <f t="shared" si="5896"/>
        <v>0</v>
      </c>
      <c r="BR3708">
        <v>0</v>
      </c>
      <c r="BS3708">
        <v>0</v>
      </c>
      <c r="BT3708" t="e">
        <f>IF(#REF!=0,"-",#REF!/#REF!*100)</f>
        <v>#REF!</v>
      </c>
    </row>
    <row r="3709" spans="1:72" ht="15.75" thickBot="1" x14ac:dyDescent="0.3">
      <c r="A3709" s="13" t="s">
        <v>0</v>
      </c>
      <c r="B3709" s="13" t="s">
        <v>0</v>
      </c>
      <c r="C3709" s="13" t="s">
        <v>0</v>
      </c>
      <c r="D3709" s="98" t="s">
        <v>0</v>
      </c>
      <c r="E3709" s="98" t="s">
        <v>0</v>
      </c>
      <c r="F3709" s="98" t="s">
        <v>0</v>
      </c>
      <c r="G3709" s="13" t="s">
        <v>0</v>
      </c>
      <c r="H3709" s="19" t="s">
        <v>0</v>
      </c>
      <c r="I3709" s="19" t="s">
        <v>0</v>
      </c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>
        <v>0</v>
      </c>
      <c r="AC3709" s="19">
        <v>0</v>
      </c>
      <c r="AD3709" s="19" t="s">
        <v>0</v>
      </c>
      <c r="AE3709" s="19"/>
      <c r="AF3709" s="19"/>
      <c r="AG3709" s="19"/>
      <c r="AH3709" s="19"/>
      <c r="AI3709" s="19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>
        <v>0</v>
      </c>
      <c r="AX3709" s="19">
        <v>0</v>
      </c>
      <c r="AY3709" s="19" t="s">
        <v>0</v>
      </c>
      <c r="AZ3709" s="19"/>
      <c r="BA3709" s="19"/>
      <c r="BB3709" s="19"/>
      <c r="BC3709" s="19"/>
      <c r="BD3709" s="19"/>
      <c r="BE3709" s="19"/>
      <c r="BF3709" s="19"/>
      <c r="BG3709" s="19"/>
      <c r="BH3709" s="19"/>
      <c r="BI3709" s="19"/>
      <c r="BJ3709" s="19"/>
      <c r="BK3709" s="19"/>
      <c r="BL3709" s="19"/>
      <c r="BM3709" s="19"/>
      <c r="BN3709" s="19"/>
      <c r="BO3709" s="19"/>
      <c r="BP3709" s="19"/>
      <c r="BQ3709" s="19"/>
      <c r="BR3709" s="19">
        <v>0</v>
      </c>
      <c r="BS3709" s="19">
        <v>0</v>
      </c>
      <c r="BT3709" s="19"/>
    </row>
    <row r="3710" spans="1:72" ht="69.75" customHeight="1" thickBot="1" x14ac:dyDescent="0.3">
      <c r="A3710" s="5" t="s">
        <v>2</v>
      </c>
      <c r="B3710" s="5" t="s">
        <v>3</v>
      </c>
      <c r="C3710" s="5" t="s">
        <v>4</v>
      </c>
      <c r="D3710" s="103" t="s">
        <v>0</v>
      </c>
      <c r="E3710" s="112" t="s">
        <v>5</v>
      </c>
      <c r="F3710" s="112" t="s">
        <v>6</v>
      </c>
      <c r="G3710" s="5" t="s">
        <v>7</v>
      </c>
      <c r="H3710" s="5" t="s">
        <v>8</v>
      </c>
      <c r="I3710" s="89" t="s">
        <v>9</v>
      </c>
      <c r="J3710" s="89" t="s">
        <v>1606</v>
      </c>
      <c r="K3710" s="89" t="s">
        <v>1534</v>
      </c>
      <c r="L3710" s="89" t="s">
        <v>1592</v>
      </c>
      <c r="M3710" s="89" t="s">
        <v>1593</v>
      </c>
      <c r="N3710" s="89" t="s">
        <v>1594</v>
      </c>
      <c r="O3710" s="89" t="s">
        <v>1610</v>
      </c>
      <c r="P3710" s="89" t="s">
        <v>1607</v>
      </c>
      <c r="Q3710" s="89" t="s">
        <v>1595</v>
      </c>
      <c r="R3710" s="89" t="s">
        <v>1596</v>
      </c>
      <c r="S3710" s="89" t="s">
        <v>1597</v>
      </c>
      <c r="T3710" s="89" t="s">
        <v>1598</v>
      </c>
      <c r="U3710" s="89" t="s">
        <v>1599</v>
      </c>
      <c r="V3710" s="89" t="s">
        <v>1600</v>
      </c>
      <c r="W3710" s="89" t="s">
        <v>1608</v>
      </c>
      <c r="X3710" s="89" t="s">
        <v>1609</v>
      </c>
      <c r="Y3710" s="89" t="s">
        <v>1601</v>
      </c>
      <c r="Z3710" s="89" t="s">
        <v>1602</v>
      </c>
      <c r="AA3710" s="89" t="s">
        <v>1603</v>
      </c>
      <c r="AB3710" s="89" t="s">
        <v>1604</v>
      </c>
      <c r="AC3710" s="89" t="s">
        <v>1605</v>
      </c>
      <c r="AD3710" s="90" t="s">
        <v>10</v>
      </c>
      <c r="AE3710" s="90" t="s">
        <v>1606</v>
      </c>
      <c r="AF3710" s="90" t="s">
        <v>1534</v>
      </c>
      <c r="AG3710" s="90" t="s">
        <v>1592</v>
      </c>
      <c r="AH3710" s="90" t="s">
        <v>1593</v>
      </c>
      <c r="AI3710" s="90" t="s">
        <v>1594</v>
      </c>
      <c r="AJ3710" s="90" t="s">
        <v>1611</v>
      </c>
      <c r="AK3710" s="90" t="s">
        <v>1607</v>
      </c>
      <c r="AL3710" s="90" t="s">
        <v>1595</v>
      </c>
      <c r="AM3710" s="90" t="s">
        <v>1596</v>
      </c>
      <c r="AN3710" s="90" t="s">
        <v>1597</v>
      </c>
      <c r="AO3710" s="90" t="s">
        <v>1598</v>
      </c>
      <c r="AP3710" s="90" t="s">
        <v>1599</v>
      </c>
      <c r="AQ3710" s="90" t="s">
        <v>1600</v>
      </c>
      <c r="AR3710" s="90" t="s">
        <v>1608</v>
      </c>
      <c r="AS3710" s="90" t="s">
        <v>1609</v>
      </c>
      <c r="AT3710" s="90" t="s">
        <v>1601</v>
      </c>
      <c r="AU3710" s="90" t="s">
        <v>1602</v>
      </c>
      <c r="AV3710" s="90" t="s">
        <v>1603</v>
      </c>
      <c r="AW3710" s="90" t="s">
        <v>1604</v>
      </c>
      <c r="AX3710" s="90" t="s">
        <v>1605</v>
      </c>
      <c r="AY3710" s="91" t="s">
        <v>11</v>
      </c>
      <c r="AZ3710" s="91" t="s">
        <v>1606</v>
      </c>
      <c r="BA3710" s="91" t="s">
        <v>1534</v>
      </c>
      <c r="BB3710" s="91" t="s">
        <v>1592</v>
      </c>
      <c r="BC3710" s="91" t="s">
        <v>1593</v>
      </c>
      <c r="BD3710" s="91" t="s">
        <v>1594</v>
      </c>
      <c r="BE3710" s="91" t="s">
        <v>1612</v>
      </c>
      <c r="BF3710" s="91" t="s">
        <v>1607</v>
      </c>
      <c r="BG3710" s="91" t="s">
        <v>1595</v>
      </c>
      <c r="BH3710" s="91" t="s">
        <v>1596</v>
      </c>
      <c r="BI3710" s="91" t="s">
        <v>1597</v>
      </c>
      <c r="BJ3710" s="91" t="s">
        <v>1598</v>
      </c>
      <c r="BK3710" s="91" t="s">
        <v>1599</v>
      </c>
      <c r="BL3710" s="91" t="s">
        <v>1600</v>
      </c>
      <c r="BM3710" s="91" t="s">
        <v>1608</v>
      </c>
      <c r="BN3710" s="91" t="s">
        <v>1609</v>
      </c>
      <c r="BO3710" s="91" t="s">
        <v>1601</v>
      </c>
      <c r="BP3710" s="91" t="s">
        <v>1602</v>
      </c>
      <c r="BQ3710" s="91" t="s">
        <v>1603</v>
      </c>
      <c r="BR3710" s="91" t="s">
        <v>1604</v>
      </c>
      <c r="BS3710" s="91" t="s">
        <v>1605</v>
      </c>
      <c r="BT3710" s="5" t="s">
        <v>1671</v>
      </c>
    </row>
    <row r="3711" spans="1:72" x14ac:dyDescent="0.25">
      <c r="A3711" s="6" t="s">
        <v>0</v>
      </c>
      <c r="B3711" s="6" t="s">
        <v>0</v>
      </c>
      <c r="C3711" s="6" t="s">
        <v>0</v>
      </c>
      <c r="D3711" s="104" t="s">
        <v>0</v>
      </c>
      <c r="E3711" s="104" t="s">
        <v>0</v>
      </c>
      <c r="F3711" s="121" t="s">
        <v>0</v>
      </c>
      <c r="G3711" s="7" t="s">
        <v>0</v>
      </c>
      <c r="H3711" s="8" t="s">
        <v>0</v>
      </c>
      <c r="I3711" s="9">
        <v>1</v>
      </c>
      <c r="J3711" s="9">
        <v>2</v>
      </c>
      <c r="K3711" s="9">
        <v>3</v>
      </c>
      <c r="L3711" s="9">
        <v>4</v>
      </c>
      <c r="M3711" s="9">
        <v>5</v>
      </c>
      <c r="N3711" s="9">
        <v>6</v>
      </c>
      <c r="O3711" s="9">
        <v>7</v>
      </c>
      <c r="P3711" s="9">
        <v>8</v>
      </c>
      <c r="Q3711" s="9">
        <v>9</v>
      </c>
      <c r="R3711" s="9">
        <v>10</v>
      </c>
      <c r="S3711" s="9">
        <v>11</v>
      </c>
      <c r="T3711" s="9">
        <v>12</v>
      </c>
      <c r="U3711" s="9">
        <v>13</v>
      </c>
      <c r="V3711" s="9">
        <v>14</v>
      </c>
      <c r="W3711" s="9">
        <v>15</v>
      </c>
      <c r="X3711" s="9">
        <v>16</v>
      </c>
      <c r="Y3711" s="9">
        <v>17</v>
      </c>
      <c r="Z3711" s="9">
        <v>18</v>
      </c>
      <c r="AA3711" s="9">
        <v>19</v>
      </c>
      <c r="AB3711" s="9">
        <v>20</v>
      </c>
      <c r="AC3711" s="9">
        <v>21</v>
      </c>
      <c r="AD3711" s="9">
        <v>1</v>
      </c>
      <c r="AE3711" s="9">
        <v>2</v>
      </c>
      <c r="AF3711" s="9">
        <v>3</v>
      </c>
      <c r="AG3711" s="9">
        <v>4</v>
      </c>
      <c r="AH3711" s="9">
        <v>5</v>
      </c>
      <c r="AI3711" s="9">
        <v>6</v>
      </c>
      <c r="AJ3711" s="9">
        <v>7</v>
      </c>
      <c r="AK3711" s="9">
        <v>8</v>
      </c>
      <c r="AL3711" s="9">
        <v>9</v>
      </c>
      <c r="AM3711" s="9">
        <v>10</v>
      </c>
      <c r="AN3711" s="9">
        <v>11</v>
      </c>
      <c r="AO3711" s="9">
        <v>12</v>
      </c>
      <c r="AP3711" s="9">
        <v>13</v>
      </c>
      <c r="AQ3711" s="9">
        <v>14</v>
      </c>
      <c r="AR3711" s="9">
        <v>15</v>
      </c>
      <c r="AS3711" s="9">
        <v>16</v>
      </c>
      <c r="AT3711" s="9">
        <v>17</v>
      </c>
      <c r="AU3711" s="9">
        <v>18</v>
      </c>
      <c r="AV3711" s="9">
        <v>19</v>
      </c>
      <c r="AW3711" s="9">
        <v>20</v>
      </c>
      <c r="AX3711" s="9">
        <v>21</v>
      </c>
      <c r="AY3711" s="9">
        <v>1</v>
      </c>
      <c r="AZ3711" s="9">
        <v>2</v>
      </c>
      <c r="BA3711" s="9">
        <v>3</v>
      </c>
      <c r="BB3711" s="9">
        <v>4</v>
      </c>
      <c r="BC3711" s="9">
        <v>5</v>
      </c>
      <c r="BD3711" s="9">
        <v>6</v>
      </c>
      <c r="BE3711" s="9">
        <v>7</v>
      </c>
      <c r="BF3711" s="9">
        <v>8</v>
      </c>
      <c r="BG3711" s="9">
        <v>9</v>
      </c>
      <c r="BH3711" s="9">
        <v>10</v>
      </c>
      <c r="BI3711" s="9">
        <v>11</v>
      </c>
      <c r="BJ3711" s="9">
        <v>12</v>
      </c>
      <c r="BK3711" s="9">
        <v>13</v>
      </c>
      <c r="BL3711" s="9">
        <v>14</v>
      </c>
      <c r="BM3711" s="9">
        <v>15</v>
      </c>
      <c r="BN3711" s="9">
        <v>16</v>
      </c>
      <c r="BO3711" s="9">
        <v>17</v>
      </c>
      <c r="BP3711" s="9">
        <v>18</v>
      </c>
      <c r="BQ3711" s="9">
        <v>19</v>
      </c>
      <c r="BR3711" s="9">
        <v>20</v>
      </c>
      <c r="BS3711" s="9">
        <v>21</v>
      </c>
      <c r="BT3711" s="9">
        <v>9</v>
      </c>
    </row>
    <row r="3712" spans="1:72" ht="33.75" x14ac:dyDescent="0.25">
      <c r="A3712" s="1" t="s">
        <v>1154</v>
      </c>
      <c r="B3712" s="1" t="s">
        <v>56</v>
      </c>
      <c r="C3712" s="4" t="s">
        <v>146</v>
      </c>
      <c r="D3712" s="102" t="s">
        <v>1289</v>
      </c>
      <c r="E3712" s="101" t="s">
        <v>0</v>
      </c>
      <c r="F3712" s="101" t="s">
        <v>0</v>
      </c>
      <c r="G3712" s="2" t="s">
        <v>0</v>
      </c>
      <c r="H3712" s="2" t="s">
        <v>1290</v>
      </c>
      <c r="I3712" s="3" t="s">
        <v>0</v>
      </c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>
        <v>0</v>
      </c>
      <c r="AC3712" s="3">
        <v>0</v>
      </c>
      <c r="AD3712" s="3" t="s">
        <v>0</v>
      </c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>
        <v>0</v>
      </c>
      <c r="AX3712" s="3">
        <v>0</v>
      </c>
      <c r="AY3712" s="3" t="s">
        <v>0</v>
      </c>
      <c r="AZ3712" s="3"/>
      <c r="BA3712" s="3"/>
      <c r="BB3712" s="3"/>
      <c r="BC3712" s="3"/>
      <c r="BD3712" s="3"/>
      <c r="BE3712" s="3"/>
      <c r="BF3712" s="3"/>
      <c r="BG3712" s="3"/>
      <c r="BH3712" s="3"/>
      <c r="BI3712" s="3"/>
      <c r="BJ3712" s="3"/>
      <c r="BK3712" s="3"/>
      <c r="BL3712" s="3"/>
      <c r="BM3712" s="3"/>
      <c r="BN3712" s="3"/>
      <c r="BO3712" s="3"/>
      <c r="BP3712" s="3"/>
      <c r="BQ3712" s="3"/>
      <c r="BR3712" s="3">
        <v>0</v>
      </c>
      <c r="BS3712" s="3">
        <v>0</v>
      </c>
      <c r="BT3712" s="3"/>
    </row>
    <row r="3713" spans="1:72" ht="33.75" x14ac:dyDescent="0.25">
      <c r="A3713" s="1" t="s">
        <v>0</v>
      </c>
      <c r="B3713" s="1" t="s">
        <v>0</v>
      </c>
      <c r="C3713" s="1" t="s">
        <v>0</v>
      </c>
      <c r="D3713" s="101" t="s">
        <v>0</v>
      </c>
      <c r="E3713" s="101" t="s">
        <v>0</v>
      </c>
      <c r="F3713" s="101" t="s">
        <v>0</v>
      </c>
      <c r="G3713" s="2" t="s">
        <v>0</v>
      </c>
      <c r="H3713" s="10" t="s">
        <v>13</v>
      </c>
      <c r="I3713" s="11">
        <f>SUM(I3714,I3722,I3724)</f>
        <v>864710</v>
      </c>
      <c r="J3713" s="11">
        <f t="shared" ref="J3713:AA3713" si="5963">SUM(J3714,J3722,J3724)</f>
        <v>84659</v>
      </c>
      <c r="K3713" s="11">
        <f t="shared" si="5963"/>
        <v>0</v>
      </c>
      <c r="L3713" s="11">
        <f t="shared" si="5963"/>
        <v>0</v>
      </c>
      <c r="M3713" s="11">
        <f t="shared" si="5963"/>
        <v>0</v>
      </c>
      <c r="N3713" s="11">
        <f t="shared" si="5963"/>
        <v>0</v>
      </c>
      <c r="O3713" s="11">
        <f t="shared" ref="O3713" si="5964">SUM(O3714,O3722,O3724)</f>
        <v>949369</v>
      </c>
      <c r="P3713" s="11">
        <f t="shared" si="5963"/>
        <v>18468</v>
      </c>
      <c r="Q3713" s="11">
        <f t="shared" si="5963"/>
        <v>28950</v>
      </c>
      <c r="R3713" s="11">
        <f t="shared" si="5963"/>
        <v>84659</v>
      </c>
      <c r="S3713" s="11">
        <f t="shared" si="5963"/>
        <v>0</v>
      </c>
      <c r="T3713" s="11">
        <f t="shared" si="5963"/>
        <v>0</v>
      </c>
      <c r="U3713" s="11">
        <f t="shared" si="5963"/>
        <v>0</v>
      </c>
      <c r="V3713" s="11">
        <f t="shared" si="5963"/>
        <v>0</v>
      </c>
      <c r="W3713" s="11">
        <f t="shared" si="5963"/>
        <v>0</v>
      </c>
      <c r="X3713" s="11">
        <f t="shared" si="5963"/>
        <v>0</v>
      </c>
      <c r="Y3713" s="11">
        <f t="shared" si="5963"/>
        <v>0</v>
      </c>
      <c r="Z3713" s="11">
        <f t="shared" si="5963"/>
        <v>0</v>
      </c>
      <c r="AA3713" s="11">
        <f t="shared" si="5963"/>
        <v>0</v>
      </c>
      <c r="AB3713" s="11">
        <v>132077</v>
      </c>
      <c r="AC3713" s="11">
        <v>817292</v>
      </c>
      <c r="AD3713" s="11">
        <f t="shared" ref="AD3713:AV3713" si="5965">SUM(AD3714,AD3722,AD3724)</f>
        <v>25500</v>
      </c>
      <c r="AE3713" s="11">
        <f t="shared" si="5965"/>
        <v>0</v>
      </c>
      <c r="AF3713" s="11">
        <f t="shared" si="5965"/>
        <v>0</v>
      </c>
      <c r="AG3713" s="11">
        <f t="shared" si="5965"/>
        <v>0</v>
      </c>
      <c r="AH3713" s="11">
        <f t="shared" si="5965"/>
        <v>0</v>
      </c>
      <c r="AI3713" s="11">
        <f t="shared" si="5965"/>
        <v>0</v>
      </c>
      <c r="AJ3713" s="11">
        <f t="shared" ref="AJ3713" si="5966">SUM(AJ3714,AJ3722,AJ3724)</f>
        <v>25500</v>
      </c>
      <c r="AK3713" s="11">
        <f t="shared" si="5965"/>
        <v>0</v>
      </c>
      <c r="AL3713" s="11">
        <f t="shared" si="5965"/>
        <v>0</v>
      </c>
      <c r="AM3713" s="11">
        <f t="shared" si="5965"/>
        <v>0</v>
      </c>
      <c r="AN3713" s="11">
        <f t="shared" si="5965"/>
        <v>0</v>
      </c>
      <c r="AO3713" s="11">
        <f t="shared" si="5965"/>
        <v>0</v>
      </c>
      <c r="AP3713" s="11">
        <f t="shared" si="5965"/>
        <v>0</v>
      </c>
      <c r="AQ3713" s="11">
        <f t="shared" si="5965"/>
        <v>0</v>
      </c>
      <c r="AR3713" s="11">
        <f t="shared" si="5965"/>
        <v>0</v>
      </c>
      <c r="AS3713" s="11">
        <f t="shared" si="5965"/>
        <v>0</v>
      </c>
      <c r="AT3713" s="11">
        <f t="shared" si="5965"/>
        <v>0</v>
      </c>
      <c r="AU3713" s="11">
        <f t="shared" si="5965"/>
        <v>0</v>
      </c>
      <c r="AV3713" s="11">
        <f t="shared" si="5965"/>
        <v>0</v>
      </c>
      <c r="AW3713" s="11">
        <v>0</v>
      </c>
      <c r="AX3713" s="11">
        <v>25500</v>
      </c>
      <c r="AY3713" s="11">
        <f t="shared" ref="AY3713:BQ3713" si="5967">SUM(AY3714,AY3722,AY3724)</f>
        <v>244450</v>
      </c>
      <c r="AZ3713" s="11">
        <f t="shared" si="5967"/>
        <v>9902</v>
      </c>
      <c r="BA3713" s="11">
        <f t="shared" si="5967"/>
        <v>0</v>
      </c>
      <c r="BB3713" s="11">
        <f t="shared" si="5967"/>
        <v>0</v>
      </c>
      <c r="BC3713" s="11">
        <f t="shared" si="5967"/>
        <v>0</v>
      </c>
      <c r="BD3713" s="11">
        <f t="shared" si="5967"/>
        <v>0</v>
      </c>
      <c r="BE3713" s="11">
        <f t="shared" ref="BE3713" si="5968">SUM(BE3714,BE3722,BE3724)</f>
        <v>254352</v>
      </c>
      <c r="BF3713" s="11">
        <f t="shared" si="5967"/>
        <v>0</v>
      </c>
      <c r="BG3713" s="11">
        <f t="shared" si="5967"/>
        <v>0</v>
      </c>
      <c r="BH3713" s="11">
        <f t="shared" si="5967"/>
        <v>9902</v>
      </c>
      <c r="BI3713" s="11">
        <f t="shared" si="5967"/>
        <v>0</v>
      </c>
      <c r="BJ3713" s="11">
        <f t="shared" si="5967"/>
        <v>0</v>
      </c>
      <c r="BK3713" s="11">
        <f t="shared" si="5967"/>
        <v>0</v>
      </c>
      <c r="BL3713" s="11">
        <f t="shared" si="5967"/>
        <v>0</v>
      </c>
      <c r="BM3713" s="11">
        <f t="shared" si="5967"/>
        <v>0</v>
      </c>
      <c r="BN3713" s="11">
        <f t="shared" si="5967"/>
        <v>0</v>
      </c>
      <c r="BO3713" s="11">
        <f t="shared" si="5967"/>
        <v>0</v>
      </c>
      <c r="BP3713" s="11">
        <f t="shared" si="5967"/>
        <v>0</v>
      </c>
      <c r="BQ3713" s="11">
        <f t="shared" si="5967"/>
        <v>0</v>
      </c>
      <c r="BR3713" s="11">
        <v>9902</v>
      </c>
      <c r="BS3713" s="11">
        <v>244450</v>
      </c>
      <c r="BT3713" s="11" t="e">
        <f>IF(#REF!=0,"-",#REF!/#REF!*100)</f>
        <v>#REF!</v>
      </c>
    </row>
    <row r="3714" spans="1:72" x14ac:dyDescent="0.25">
      <c r="A3714" s="4" t="s">
        <v>1154</v>
      </c>
      <c r="B3714" s="4" t="s">
        <v>56</v>
      </c>
      <c r="C3714" s="4" t="s">
        <v>146</v>
      </c>
      <c r="D3714" s="102" t="s">
        <v>1289</v>
      </c>
      <c r="E3714" s="101" t="s">
        <v>14</v>
      </c>
      <c r="F3714" s="101" t="s">
        <v>0</v>
      </c>
      <c r="G3714" s="2" t="s">
        <v>0</v>
      </c>
      <c r="H3714" s="2" t="s">
        <v>15</v>
      </c>
      <c r="I3714" s="12">
        <f t="shared" ref="I3714:AA3714" si="5969">SUM(I3715:I3716)</f>
        <v>288900</v>
      </c>
      <c r="J3714" s="12">
        <f t="shared" si="5969"/>
        <v>60842</v>
      </c>
      <c r="K3714" s="12">
        <f t="shared" si="5969"/>
        <v>0</v>
      </c>
      <c r="L3714" s="12">
        <f t="shared" si="5969"/>
        <v>0</v>
      </c>
      <c r="M3714" s="12">
        <f t="shared" si="5969"/>
        <v>0</v>
      </c>
      <c r="N3714" s="12">
        <f t="shared" si="5969"/>
        <v>0</v>
      </c>
      <c r="O3714" s="12">
        <f t="shared" ref="O3714" si="5970">SUM(O3715:O3716)</f>
        <v>349742</v>
      </c>
      <c r="P3714" s="12">
        <f t="shared" si="5969"/>
        <v>10810</v>
      </c>
      <c r="Q3714" s="12">
        <f t="shared" si="5969"/>
        <v>18550</v>
      </c>
      <c r="R3714" s="12">
        <f t="shared" si="5969"/>
        <v>60842</v>
      </c>
      <c r="S3714" s="12">
        <f t="shared" si="5969"/>
        <v>0</v>
      </c>
      <c r="T3714" s="12">
        <f t="shared" si="5969"/>
        <v>0</v>
      </c>
      <c r="U3714" s="12">
        <f t="shared" si="5969"/>
        <v>0</v>
      </c>
      <c r="V3714" s="12">
        <f t="shared" si="5969"/>
        <v>0</v>
      </c>
      <c r="W3714" s="12">
        <f t="shared" si="5969"/>
        <v>0</v>
      </c>
      <c r="X3714" s="12">
        <f t="shared" si="5969"/>
        <v>0</v>
      </c>
      <c r="Y3714" s="12">
        <f t="shared" si="5969"/>
        <v>0</v>
      </c>
      <c r="Z3714" s="12">
        <f t="shared" si="5969"/>
        <v>0</v>
      </c>
      <c r="AA3714" s="12">
        <f t="shared" si="5969"/>
        <v>0</v>
      </c>
      <c r="AB3714" s="12">
        <v>90202</v>
      </c>
      <c r="AC3714" s="12">
        <v>259540</v>
      </c>
      <c r="AD3714" s="12">
        <f>SUM(AD3715:AD3716)</f>
        <v>14493</v>
      </c>
      <c r="AE3714" s="12">
        <f t="shared" ref="AE3714:AV3714" si="5971">SUM(AE3715:AE3716)</f>
        <v>0</v>
      </c>
      <c r="AF3714" s="12">
        <f t="shared" si="5971"/>
        <v>0</v>
      </c>
      <c r="AG3714" s="12">
        <f t="shared" si="5971"/>
        <v>0</v>
      </c>
      <c r="AH3714" s="12">
        <f t="shared" si="5971"/>
        <v>0</v>
      </c>
      <c r="AI3714" s="12">
        <f t="shared" si="5971"/>
        <v>0</v>
      </c>
      <c r="AJ3714" s="12">
        <f t="shared" ref="AJ3714" si="5972">SUM(AJ3715:AJ3716)</f>
        <v>14493</v>
      </c>
      <c r="AK3714" s="12">
        <f t="shared" si="5971"/>
        <v>0</v>
      </c>
      <c r="AL3714" s="12">
        <f t="shared" si="5971"/>
        <v>0</v>
      </c>
      <c r="AM3714" s="12">
        <f t="shared" si="5971"/>
        <v>0</v>
      </c>
      <c r="AN3714" s="12">
        <f t="shared" si="5971"/>
        <v>0</v>
      </c>
      <c r="AO3714" s="12">
        <f t="shared" si="5971"/>
        <v>0</v>
      </c>
      <c r="AP3714" s="12">
        <f t="shared" si="5971"/>
        <v>0</v>
      </c>
      <c r="AQ3714" s="12">
        <f t="shared" si="5971"/>
        <v>0</v>
      </c>
      <c r="AR3714" s="12">
        <f t="shared" si="5971"/>
        <v>0</v>
      </c>
      <c r="AS3714" s="12">
        <f t="shared" si="5971"/>
        <v>0</v>
      </c>
      <c r="AT3714" s="12">
        <f t="shared" si="5971"/>
        <v>0</v>
      </c>
      <c r="AU3714" s="12">
        <f t="shared" si="5971"/>
        <v>0</v>
      </c>
      <c r="AV3714" s="12">
        <f t="shared" si="5971"/>
        <v>0</v>
      </c>
      <c r="AW3714" s="12">
        <v>0</v>
      </c>
      <c r="AX3714" s="12">
        <v>14493</v>
      </c>
      <c r="AY3714" s="12">
        <f>SUM(AY3715:AY3716)</f>
        <v>129855</v>
      </c>
      <c r="AZ3714" s="12">
        <f t="shared" ref="AZ3714:BQ3714" si="5973">SUM(AZ3715:AZ3716)</f>
        <v>8873</v>
      </c>
      <c r="BA3714" s="12">
        <f t="shared" si="5973"/>
        <v>0</v>
      </c>
      <c r="BB3714" s="12">
        <f t="shared" si="5973"/>
        <v>0</v>
      </c>
      <c r="BC3714" s="12">
        <f t="shared" si="5973"/>
        <v>0</v>
      </c>
      <c r="BD3714" s="12">
        <f t="shared" si="5973"/>
        <v>0</v>
      </c>
      <c r="BE3714" s="12">
        <f t="shared" ref="BE3714" si="5974">SUM(BE3715:BE3716)</f>
        <v>138728</v>
      </c>
      <c r="BF3714" s="12">
        <f t="shared" si="5973"/>
        <v>0</v>
      </c>
      <c r="BG3714" s="12">
        <f t="shared" si="5973"/>
        <v>0</v>
      </c>
      <c r="BH3714" s="12">
        <f t="shared" si="5973"/>
        <v>8873</v>
      </c>
      <c r="BI3714" s="12">
        <f t="shared" si="5973"/>
        <v>0</v>
      </c>
      <c r="BJ3714" s="12">
        <f t="shared" si="5973"/>
        <v>0</v>
      </c>
      <c r="BK3714" s="12">
        <f t="shared" si="5973"/>
        <v>0</v>
      </c>
      <c r="BL3714" s="12">
        <f t="shared" si="5973"/>
        <v>0</v>
      </c>
      <c r="BM3714" s="12">
        <f t="shared" si="5973"/>
        <v>0</v>
      </c>
      <c r="BN3714" s="12">
        <f t="shared" si="5973"/>
        <v>0</v>
      </c>
      <c r="BO3714" s="12">
        <f t="shared" si="5973"/>
        <v>0</v>
      </c>
      <c r="BP3714" s="12">
        <f t="shared" si="5973"/>
        <v>0</v>
      </c>
      <c r="BQ3714" s="12">
        <f t="shared" si="5973"/>
        <v>0</v>
      </c>
      <c r="BR3714" s="12">
        <v>8873</v>
      </c>
      <c r="BS3714" s="12">
        <v>129855</v>
      </c>
      <c r="BT3714" s="12" t="e">
        <f>IF(#REF!=0,"-",#REF!/#REF!*100)</f>
        <v>#REF!</v>
      </c>
    </row>
    <row r="3715" spans="1:72" x14ac:dyDescent="0.25">
      <c r="A3715" s="4" t="s">
        <v>1154</v>
      </c>
      <c r="B3715" s="4" t="s">
        <v>56</v>
      </c>
      <c r="C3715" s="4" t="s">
        <v>146</v>
      </c>
      <c r="D3715" s="102" t="s">
        <v>1289</v>
      </c>
      <c r="E3715" s="113">
        <v>6111</v>
      </c>
      <c r="F3715" s="102"/>
      <c r="G3715" s="98" t="s">
        <v>1663</v>
      </c>
      <c r="H3715" s="13" t="s">
        <v>16</v>
      </c>
      <c r="I3715" s="14">
        <v>288900</v>
      </c>
      <c r="J3715" s="14">
        <v>58342</v>
      </c>
      <c r="K3715" s="14"/>
      <c r="L3715" s="14"/>
      <c r="M3715" s="14"/>
      <c r="N3715" s="14"/>
      <c r="O3715" s="14">
        <f t="shared" si="5894"/>
        <v>347242</v>
      </c>
      <c r="P3715" s="14">
        <f>3398+7412</f>
        <v>10810</v>
      </c>
      <c r="Q3715" s="14">
        <v>18550</v>
      </c>
      <c r="R3715" s="14">
        <v>58342</v>
      </c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>
        <v>87702</v>
      </c>
      <c r="AC3715" s="14">
        <v>259540</v>
      </c>
      <c r="AD3715" s="14">
        <v>14493</v>
      </c>
      <c r="AE3715" s="14"/>
      <c r="AF3715" s="14"/>
      <c r="AG3715" s="14"/>
      <c r="AH3715" s="14"/>
      <c r="AI3715" s="14"/>
      <c r="AJ3715" s="14">
        <f t="shared" si="5895"/>
        <v>14493</v>
      </c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>
        <v>0</v>
      </c>
      <c r="AX3715" s="14">
        <v>14493</v>
      </c>
      <c r="AY3715" s="14">
        <v>129855</v>
      </c>
      <c r="AZ3715" s="14">
        <v>8873</v>
      </c>
      <c r="BA3715" s="14"/>
      <c r="BB3715" s="14"/>
      <c r="BC3715" s="14"/>
      <c r="BD3715" s="14"/>
      <c r="BE3715" s="14">
        <f t="shared" si="5896"/>
        <v>138728</v>
      </c>
      <c r="BF3715" s="14"/>
      <c r="BG3715" s="14"/>
      <c r="BH3715" s="14">
        <v>8873</v>
      </c>
      <c r="BI3715" s="14"/>
      <c r="BJ3715" s="14"/>
      <c r="BK3715" s="14"/>
      <c r="BL3715" s="14"/>
      <c r="BM3715" s="14"/>
      <c r="BN3715" s="14"/>
      <c r="BO3715" s="14"/>
      <c r="BP3715" s="14"/>
      <c r="BQ3715" s="14"/>
      <c r="BR3715" s="14">
        <v>8873</v>
      </c>
      <c r="BS3715" s="14">
        <v>129855</v>
      </c>
      <c r="BT3715" s="14" t="e">
        <f>IF(#REF!=0,"-",#REF!/#REF!*100)</f>
        <v>#REF!</v>
      </c>
    </row>
    <row r="3716" spans="1:72" x14ac:dyDescent="0.25">
      <c r="A3716" s="1" t="s">
        <v>1154</v>
      </c>
      <c r="B3716" s="1" t="s">
        <v>56</v>
      </c>
      <c r="C3716" s="1" t="s">
        <v>146</v>
      </c>
      <c r="D3716" s="105" t="s">
        <v>1289</v>
      </c>
      <c r="E3716" s="105" t="s">
        <v>18</v>
      </c>
      <c r="F3716" s="102" t="s">
        <v>0</v>
      </c>
      <c r="G3716" s="13" t="s">
        <v>0</v>
      </c>
      <c r="H3716" s="2" t="s">
        <v>19</v>
      </c>
      <c r="I3716" s="12">
        <f t="shared" ref="I3716:AA3716" si="5975">SUM(I3717:I3721)</f>
        <v>0</v>
      </c>
      <c r="J3716" s="12">
        <f t="shared" si="5975"/>
        <v>2500</v>
      </c>
      <c r="K3716" s="12">
        <f t="shared" si="5975"/>
        <v>0</v>
      </c>
      <c r="L3716" s="12">
        <f t="shared" si="5975"/>
        <v>0</v>
      </c>
      <c r="M3716" s="12">
        <f t="shared" si="5975"/>
        <v>0</v>
      </c>
      <c r="N3716" s="12">
        <f t="shared" si="5975"/>
        <v>0</v>
      </c>
      <c r="O3716" s="12">
        <f t="shared" si="5975"/>
        <v>2500</v>
      </c>
      <c r="P3716" s="12">
        <f t="shared" si="5975"/>
        <v>0</v>
      </c>
      <c r="Q3716" s="12">
        <f t="shared" si="5975"/>
        <v>0</v>
      </c>
      <c r="R3716" s="12">
        <f t="shared" si="5975"/>
        <v>2500</v>
      </c>
      <c r="S3716" s="12">
        <f t="shared" si="5975"/>
        <v>0</v>
      </c>
      <c r="T3716" s="12">
        <f t="shared" si="5975"/>
        <v>0</v>
      </c>
      <c r="U3716" s="12">
        <f t="shared" si="5975"/>
        <v>0</v>
      </c>
      <c r="V3716" s="12">
        <f t="shared" si="5975"/>
        <v>0</v>
      </c>
      <c r="W3716" s="12">
        <f t="shared" si="5975"/>
        <v>0</v>
      </c>
      <c r="X3716" s="12">
        <f t="shared" si="5975"/>
        <v>0</v>
      </c>
      <c r="Y3716" s="12">
        <f t="shared" si="5975"/>
        <v>0</v>
      </c>
      <c r="Z3716" s="12">
        <f t="shared" si="5975"/>
        <v>0</v>
      </c>
      <c r="AA3716" s="12">
        <f t="shared" si="5975"/>
        <v>0</v>
      </c>
      <c r="AB3716" s="12">
        <v>2500</v>
      </c>
      <c r="AC3716" s="12">
        <v>0</v>
      </c>
      <c r="AD3716" s="12">
        <f t="shared" ref="AD3716:AV3716" si="5976">SUM(AD3717:AD3721)</f>
        <v>0</v>
      </c>
      <c r="AE3716" s="12">
        <f t="shared" si="5976"/>
        <v>0</v>
      </c>
      <c r="AF3716" s="12">
        <f t="shared" si="5976"/>
        <v>0</v>
      </c>
      <c r="AG3716" s="12">
        <f t="shared" si="5976"/>
        <v>0</v>
      </c>
      <c r="AH3716" s="12">
        <f t="shared" si="5976"/>
        <v>0</v>
      </c>
      <c r="AI3716" s="12">
        <f t="shared" si="5976"/>
        <v>0</v>
      </c>
      <c r="AJ3716" s="12">
        <f t="shared" si="5976"/>
        <v>0</v>
      </c>
      <c r="AK3716" s="12">
        <f t="shared" si="5976"/>
        <v>0</v>
      </c>
      <c r="AL3716" s="12">
        <f t="shared" si="5976"/>
        <v>0</v>
      </c>
      <c r="AM3716" s="12">
        <f t="shared" si="5976"/>
        <v>0</v>
      </c>
      <c r="AN3716" s="12">
        <f t="shared" si="5976"/>
        <v>0</v>
      </c>
      <c r="AO3716" s="12">
        <f t="shared" si="5976"/>
        <v>0</v>
      </c>
      <c r="AP3716" s="12">
        <f t="shared" si="5976"/>
        <v>0</v>
      </c>
      <c r="AQ3716" s="12">
        <f t="shared" si="5976"/>
        <v>0</v>
      </c>
      <c r="AR3716" s="12">
        <f t="shared" si="5976"/>
        <v>0</v>
      </c>
      <c r="AS3716" s="12">
        <f t="shared" si="5976"/>
        <v>0</v>
      </c>
      <c r="AT3716" s="12">
        <f t="shared" si="5976"/>
        <v>0</v>
      </c>
      <c r="AU3716" s="12">
        <f t="shared" si="5976"/>
        <v>0</v>
      </c>
      <c r="AV3716" s="12">
        <f t="shared" si="5976"/>
        <v>0</v>
      </c>
      <c r="AW3716" s="12">
        <v>0</v>
      </c>
      <c r="AX3716" s="12">
        <v>0</v>
      </c>
      <c r="AY3716" s="12">
        <f t="shared" ref="AY3716:BQ3716" si="5977">SUM(AY3717:AY3721)</f>
        <v>0</v>
      </c>
      <c r="AZ3716" s="12">
        <f t="shared" si="5977"/>
        <v>0</v>
      </c>
      <c r="BA3716" s="12">
        <f t="shared" si="5977"/>
        <v>0</v>
      </c>
      <c r="BB3716" s="12">
        <f t="shared" si="5977"/>
        <v>0</v>
      </c>
      <c r="BC3716" s="12">
        <f t="shared" si="5977"/>
        <v>0</v>
      </c>
      <c r="BD3716" s="12">
        <f t="shared" si="5977"/>
        <v>0</v>
      </c>
      <c r="BE3716" s="12">
        <f t="shared" si="5977"/>
        <v>0</v>
      </c>
      <c r="BF3716" s="12">
        <f t="shared" si="5977"/>
        <v>0</v>
      </c>
      <c r="BG3716" s="12">
        <f t="shared" si="5977"/>
        <v>0</v>
      </c>
      <c r="BH3716" s="12">
        <f t="shared" si="5977"/>
        <v>0</v>
      </c>
      <c r="BI3716" s="12">
        <f t="shared" si="5977"/>
        <v>0</v>
      </c>
      <c r="BJ3716" s="12">
        <f t="shared" si="5977"/>
        <v>0</v>
      </c>
      <c r="BK3716" s="12">
        <f t="shared" si="5977"/>
        <v>0</v>
      </c>
      <c r="BL3716" s="12">
        <f t="shared" si="5977"/>
        <v>0</v>
      </c>
      <c r="BM3716" s="12">
        <f t="shared" si="5977"/>
        <v>0</v>
      </c>
      <c r="BN3716" s="12">
        <f t="shared" si="5977"/>
        <v>0</v>
      </c>
      <c r="BO3716" s="12">
        <f t="shared" si="5977"/>
        <v>0</v>
      </c>
      <c r="BP3716" s="12">
        <f t="shared" si="5977"/>
        <v>0</v>
      </c>
      <c r="BQ3716" s="12">
        <f t="shared" si="5977"/>
        <v>0</v>
      </c>
      <c r="BR3716" s="12">
        <v>0</v>
      </c>
      <c r="BS3716" s="12">
        <v>0</v>
      </c>
      <c r="BT3716" s="12" t="e">
        <f>IF(#REF!=0,"-",#REF!/#REF!*100)</f>
        <v>#REF!</v>
      </c>
    </row>
    <row r="3717" spans="1:72" ht="22.5" x14ac:dyDescent="0.25">
      <c r="A3717" s="4" t="s">
        <v>1154</v>
      </c>
      <c r="B3717" s="4" t="s">
        <v>56</v>
      </c>
      <c r="C3717" s="4" t="s">
        <v>146</v>
      </c>
      <c r="D3717" s="102" t="s">
        <v>1289</v>
      </c>
      <c r="E3717" s="113">
        <v>6112</v>
      </c>
      <c r="F3717" s="102" t="s">
        <v>1291</v>
      </c>
      <c r="G3717" s="98" t="s">
        <v>1663</v>
      </c>
      <c r="H3717" s="13" t="s">
        <v>57</v>
      </c>
      <c r="I3717" s="14">
        <v>0</v>
      </c>
      <c r="J3717" s="14"/>
      <c r="K3717" s="14"/>
      <c r="L3717" s="14"/>
      <c r="M3717" s="14"/>
      <c r="N3717" s="14"/>
      <c r="O3717" s="14">
        <f t="shared" si="5894"/>
        <v>0</v>
      </c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>
        <v>0</v>
      </c>
      <c r="AC3717" s="14">
        <v>0</v>
      </c>
      <c r="AD3717" s="14">
        <v>0</v>
      </c>
      <c r="AE3717" s="14"/>
      <c r="AF3717" s="14"/>
      <c r="AG3717" s="14"/>
      <c r="AH3717" s="14"/>
      <c r="AI3717" s="14"/>
      <c r="AJ3717" s="14">
        <f t="shared" si="5895"/>
        <v>0</v>
      </c>
      <c r="AK3717" s="14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4"/>
      <c r="AW3717" s="14">
        <v>0</v>
      </c>
      <c r="AX3717" s="14">
        <v>0</v>
      </c>
      <c r="AY3717" s="14">
        <v>0</v>
      </c>
      <c r="AZ3717" s="14"/>
      <c r="BA3717" s="14"/>
      <c r="BB3717" s="14"/>
      <c r="BC3717" s="14"/>
      <c r="BD3717" s="14"/>
      <c r="BE3717" s="14">
        <f t="shared" si="5896"/>
        <v>0</v>
      </c>
      <c r="BF3717" s="14"/>
      <c r="BG3717" s="14"/>
      <c r="BH3717" s="14"/>
      <c r="BI3717" s="14"/>
      <c r="BJ3717" s="14"/>
      <c r="BK3717" s="14"/>
      <c r="BL3717" s="14"/>
      <c r="BM3717" s="14"/>
      <c r="BN3717" s="14"/>
      <c r="BO3717" s="14"/>
      <c r="BP3717" s="14"/>
      <c r="BQ3717" s="14"/>
      <c r="BR3717" s="14">
        <v>0</v>
      </c>
      <c r="BS3717" s="14">
        <v>0</v>
      </c>
      <c r="BT3717" s="14" t="e">
        <f>IF(#REF!=0,"-",#REF!/#REF!*100)</f>
        <v>#REF!</v>
      </c>
    </row>
    <row r="3718" spans="1:72" x14ac:dyDescent="0.25">
      <c r="A3718" s="4" t="s">
        <v>1154</v>
      </c>
      <c r="B3718" s="4" t="s">
        <v>56</v>
      </c>
      <c r="C3718" s="4" t="s">
        <v>146</v>
      </c>
      <c r="D3718" s="102" t="s">
        <v>1289</v>
      </c>
      <c r="E3718" s="113">
        <v>6112</v>
      </c>
      <c r="F3718" s="102" t="s">
        <v>1292</v>
      </c>
      <c r="G3718" s="98" t="s">
        <v>1663</v>
      </c>
      <c r="H3718" s="13" t="s">
        <v>22</v>
      </c>
      <c r="I3718" s="14">
        <v>0</v>
      </c>
      <c r="J3718" s="14"/>
      <c r="K3718" s="14"/>
      <c r="L3718" s="14"/>
      <c r="M3718" s="14"/>
      <c r="N3718" s="14"/>
      <c r="O3718" s="14">
        <f t="shared" si="5894"/>
        <v>0</v>
      </c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>
        <v>0</v>
      </c>
      <c r="AC3718" s="14">
        <v>0</v>
      </c>
      <c r="AD3718" s="14">
        <v>0</v>
      </c>
      <c r="AE3718" s="14"/>
      <c r="AF3718" s="14"/>
      <c r="AG3718" s="14"/>
      <c r="AH3718" s="14"/>
      <c r="AI3718" s="14"/>
      <c r="AJ3718" s="14">
        <f t="shared" si="5895"/>
        <v>0</v>
      </c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>
        <v>0</v>
      </c>
      <c r="AX3718" s="14">
        <v>0</v>
      </c>
      <c r="AY3718" s="14">
        <v>0</v>
      </c>
      <c r="AZ3718" s="14"/>
      <c r="BA3718" s="14"/>
      <c r="BB3718" s="14"/>
      <c r="BC3718" s="14"/>
      <c r="BD3718" s="14"/>
      <c r="BE3718" s="14">
        <f t="shared" si="5896"/>
        <v>0</v>
      </c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Q3718" s="14"/>
      <c r="BR3718" s="14">
        <v>0</v>
      </c>
      <c r="BS3718" s="14">
        <v>0</v>
      </c>
      <c r="BT3718" s="14" t="e">
        <f>IF(#REF!=0,"-",#REF!/#REF!*100)</f>
        <v>#REF!</v>
      </c>
    </row>
    <row r="3719" spans="1:72" x14ac:dyDescent="0.25">
      <c r="A3719" s="4" t="s">
        <v>1154</v>
      </c>
      <c r="B3719" s="4" t="s">
        <v>56</v>
      </c>
      <c r="C3719" s="4" t="s">
        <v>146</v>
      </c>
      <c r="D3719" s="102" t="s">
        <v>1289</v>
      </c>
      <c r="E3719" s="113">
        <v>6112</v>
      </c>
      <c r="F3719" s="102" t="s">
        <v>1293</v>
      </c>
      <c r="G3719" s="98" t="s">
        <v>1663</v>
      </c>
      <c r="H3719" s="13" t="s">
        <v>23</v>
      </c>
      <c r="I3719" s="14">
        <v>0</v>
      </c>
      <c r="J3719" s="14"/>
      <c r="K3719" s="14"/>
      <c r="L3719" s="14"/>
      <c r="M3719" s="14"/>
      <c r="N3719" s="14"/>
      <c r="O3719" s="14">
        <f t="shared" si="5894"/>
        <v>0</v>
      </c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>
        <v>0</v>
      </c>
      <c r="AC3719" s="14">
        <v>0</v>
      </c>
      <c r="AD3719" s="14">
        <v>0</v>
      </c>
      <c r="AE3719" s="14"/>
      <c r="AF3719" s="14"/>
      <c r="AG3719" s="14"/>
      <c r="AH3719" s="14"/>
      <c r="AI3719" s="14"/>
      <c r="AJ3719" s="14">
        <f t="shared" si="5895"/>
        <v>0</v>
      </c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>
        <v>0</v>
      </c>
      <c r="AX3719" s="14">
        <v>0</v>
      </c>
      <c r="AY3719" s="14">
        <v>0</v>
      </c>
      <c r="AZ3719" s="14"/>
      <c r="BA3719" s="14"/>
      <c r="BB3719" s="14"/>
      <c r="BC3719" s="14"/>
      <c r="BD3719" s="14"/>
      <c r="BE3719" s="14">
        <f t="shared" si="5896"/>
        <v>0</v>
      </c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Q3719" s="14"/>
      <c r="BR3719" s="14">
        <v>0</v>
      </c>
      <c r="BS3719" s="14">
        <v>0</v>
      </c>
      <c r="BT3719" s="14" t="e">
        <f>IF(#REF!=0,"-",#REF!/#REF!*100)</f>
        <v>#REF!</v>
      </c>
    </row>
    <row r="3720" spans="1:72" x14ac:dyDescent="0.25">
      <c r="A3720" s="4" t="s">
        <v>1154</v>
      </c>
      <c r="B3720" s="4" t="s">
        <v>56</v>
      </c>
      <c r="C3720" s="4" t="s">
        <v>146</v>
      </c>
      <c r="D3720" s="102" t="s">
        <v>1289</v>
      </c>
      <c r="E3720" s="113">
        <v>6112</v>
      </c>
      <c r="F3720" s="102" t="s">
        <v>1294</v>
      </c>
      <c r="G3720" s="98" t="s">
        <v>1663</v>
      </c>
      <c r="H3720" s="13" t="s">
        <v>21</v>
      </c>
      <c r="I3720" s="14">
        <v>0</v>
      </c>
      <c r="J3720" s="14"/>
      <c r="K3720" s="14"/>
      <c r="L3720" s="14"/>
      <c r="M3720" s="14"/>
      <c r="N3720" s="14"/>
      <c r="O3720" s="14">
        <f t="shared" si="5894"/>
        <v>0</v>
      </c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>
        <v>0</v>
      </c>
      <c r="AC3720" s="14">
        <v>0</v>
      </c>
      <c r="AD3720" s="14">
        <v>0</v>
      </c>
      <c r="AE3720" s="14"/>
      <c r="AF3720" s="14"/>
      <c r="AG3720" s="14"/>
      <c r="AH3720" s="14"/>
      <c r="AI3720" s="14"/>
      <c r="AJ3720" s="14">
        <f t="shared" si="5895"/>
        <v>0</v>
      </c>
      <c r="AK3720" s="14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4"/>
      <c r="AW3720" s="14">
        <v>0</v>
      </c>
      <c r="AX3720" s="14">
        <v>0</v>
      </c>
      <c r="AY3720" s="14">
        <v>0</v>
      </c>
      <c r="AZ3720" s="14"/>
      <c r="BA3720" s="14"/>
      <c r="BB3720" s="14"/>
      <c r="BC3720" s="14"/>
      <c r="BD3720" s="14"/>
      <c r="BE3720" s="14">
        <f t="shared" si="5896"/>
        <v>0</v>
      </c>
      <c r="BF3720" s="14"/>
      <c r="BG3720" s="14"/>
      <c r="BH3720" s="14"/>
      <c r="BI3720" s="14"/>
      <c r="BJ3720" s="14"/>
      <c r="BK3720" s="14"/>
      <c r="BL3720" s="14"/>
      <c r="BM3720" s="14"/>
      <c r="BN3720" s="14"/>
      <c r="BO3720" s="14"/>
      <c r="BP3720" s="14"/>
      <c r="BQ3720" s="14"/>
      <c r="BR3720" s="14">
        <v>0</v>
      </c>
      <c r="BS3720" s="14">
        <v>0</v>
      </c>
      <c r="BT3720" s="14" t="e">
        <f>IF(#REF!=0,"-",#REF!/#REF!*100)</f>
        <v>#REF!</v>
      </c>
    </row>
    <row r="3721" spans="1:72" x14ac:dyDescent="0.25">
      <c r="A3721" s="4" t="s">
        <v>1154</v>
      </c>
      <c r="B3721" s="4" t="s">
        <v>56</v>
      </c>
      <c r="C3721" s="4" t="s">
        <v>146</v>
      </c>
      <c r="D3721" s="102" t="s">
        <v>1289</v>
      </c>
      <c r="E3721" s="113">
        <v>6112</v>
      </c>
      <c r="F3721" s="102" t="s">
        <v>1295</v>
      </c>
      <c r="G3721" s="98" t="s">
        <v>1663</v>
      </c>
      <c r="H3721" s="13" t="s">
        <v>24</v>
      </c>
      <c r="I3721" s="14">
        <v>0</v>
      </c>
      <c r="J3721" s="14">
        <v>2500</v>
      </c>
      <c r="K3721" s="14"/>
      <c r="L3721" s="14"/>
      <c r="M3721" s="14"/>
      <c r="N3721" s="14"/>
      <c r="O3721" s="14">
        <f t="shared" si="5894"/>
        <v>2500</v>
      </c>
      <c r="P3721" s="14"/>
      <c r="Q3721" s="14"/>
      <c r="R3721" s="14">
        <v>2500</v>
      </c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>
        <v>2500</v>
      </c>
      <c r="AC3721" s="14">
        <v>0</v>
      </c>
      <c r="AD3721" s="14">
        <v>0</v>
      </c>
      <c r="AE3721" s="14"/>
      <c r="AF3721" s="14"/>
      <c r="AG3721" s="14"/>
      <c r="AH3721" s="14"/>
      <c r="AI3721" s="14"/>
      <c r="AJ3721" s="14">
        <f t="shared" si="5895"/>
        <v>0</v>
      </c>
      <c r="AK3721" s="14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>
        <v>0</v>
      </c>
      <c r="AX3721" s="14">
        <v>0</v>
      </c>
      <c r="AY3721" s="14">
        <v>0</v>
      </c>
      <c r="AZ3721" s="14"/>
      <c r="BA3721" s="14"/>
      <c r="BB3721" s="14"/>
      <c r="BC3721" s="14"/>
      <c r="BD3721" s="14"/>
      <c r="BE3721" s="14">
        <f t="shared" si="5896"/>
        <v>0</v>
      </c>
      <c r="BF3721" s="14"/>
      <c r="BG3721" s="14"/>
      <c r="BH3721" s="14"/>
      <c r="BI3721" s="14"/>
      <c r="BJ3721" s="14"/>
      <c r="BK3721" s="14"/>
      <c r="BL3721" s="14"/>
      <c r="BM3721" s="14"/>
      <c r="BN3721" s="14"/>
      <c r="BO3721" s="14"/>
      <c r="BP3721" s="14"/>
      <c r="BQ3721" s="14"/>
      <c r="BR3721" s="14">
        <v>0</v>
      </c>
      <c r="BS3721" s="14">
        <v>0</v>
      </c>
      <c r="BT3721" s="14" t="e">
        <f>IF(#REF!=0,"-",#REF!/#REF!*100)</f>
        <v>#REF!</v>
      </c>
    </row>
    <row r="3722" spans="1:72" ht="22.5" x14ac:dyDescent="0.25">
      <c r="A3722" s="4" t="s">
        <v>1154</v>
      </c>
      <c r="B3722" s="4" t="s">
        <v>56</v>
      </c>
      <c r="C3722" s="4" t="s">
        <v>146</v>
      </c>
      <c r="D3722" s="102" t="s">
        <v>1289</v>
      </c>
      <c r="E3722" s="101" t="s">
        <v>25</v>
      </c>
      <c r="F3722" s="101" t="s">
        <v>0</v>
      </c>
      <c r="G3722" s="2" t="s">
        <v>0</v>
      </c>
      <c r="H3722" s="2" t="s">
        <v>26</v>
      </c>
      <c r="I3722" s="12">
        <f t="shared" ref="I3722:AA3722" si="5978">SUM(I3723)</f>
        <v>30440</v>
      </c>
      <c r="J3722" s="12">
        <f t="shared" si="5978"/>
        <v>13954</v>
      </c>
      <c r="K3722" s="12">
        <f t="shared" si="5978"/>
        <v>0</v>
      </c>
      <c r="L3722" s="12">
        <f t="shared" si="5978"/>
        <v>0</v>
      </c>
      <c r="M3722" s="12">
        <f t="shared" si="5978"/>
        <v>0</v>
      </c>
      <c r="N3722" s="12">
        <f t="shared" si="5978"/>
        <v>0</v>
      </c>
      <c r="O3722" s="12">
        <f t="shared" si="5978"/>
        <v>44394</v>
      </c>
      <c r="P3722" s="12">
        <f t="shared" si="5978"/>
        <v>1947</v>
      </c>
      <c r="Q3722" s="12">
        <f t="shared" si="5978"/>
        <v>2000</v>
      </c>
      <c r="R3722" s="12">
        <f t="shared" si="5978"/>
        <v>13954</v>
      </c>
      <c r="S3722" s="12">
        <f t="shared" si="5978"/>
        <v>0</v>
      </c>
      <c r="T3722" s="12">
        <f t="shared" si="5978"/>
        <v>0</v>
      </c>
      <c r="U3722" s="12">
        <f t="shared" si="5978"/>
        <v>0</v>
      </c>
      <c r="V3722" s="12">
        <f t="shared" si="5978"/>
        <v>0</v>
      </c>
      <c r="W3722" s="12">
        <f t="shared" si="5978"/>
        <v>0</v>
      </c>
      <c r="X3722" s="12">
        <f t="shared" si="5978"/>
        <v>0</v>
      </c>
      <c r="Y3722" s="12">
        <f t="shared" si="5978"/>
        <v>0</v>
      </c>
      <c r="Z3722" s="12">
        <f t="shared" si="5978"/>
        <v>0</v>
      </c>
      <c r="AA3722" s="12">
        <f t="shared" si="5978"/>
        <v>0</v>
      </c>
      <c r="AB3722" s="12">
        <v>17901</v>
      </c>
      <c r="AC3722" s="12">
        <v>26493</v>
      </c>
      <c r="AD3722" s="12">
        <f t="shared" ref="AD3722:AV3722" si="5979">SUM(AD3723)</f>
        <v>1525</v>
      </c>
      <c r="AE3722" s="12">
        <f t="shared" si="5979"/>
        <v>0</v>
      </c>
      <c r="AF3722" s="12">
        <f t="shared" si="5979"/>
        <v>0</v>
      </c>
      <c r="AG3722" s="12">
        <f t="shared" si="5979"/>
        <v>0</v>
      </c>
      <c r="AH3722" s="12">
        <f t="shared" si="5979"/>
        <v>0</v>
      </c>
      <c r="AI3722" s="12">
        <f t="shared" si="5979"/>
        <v>0</v>
      </c>
      <c r="AJ3722" s="12">
        <f t="shared" si="5979"/>
        <v>1525</v>
      </c>
      <c r="AK3722" s="12">
        <f t="shared" si="5979"/>
        <v>0</v>
      </c>
      <c r="AL3722" s="12">
        <f t="shared" si="5979"/>
        <v>0</v>
      </c>
      <c r="AM3722" s="12">
        <f t="shared" si="5979"/>
        <v>0</v>
      </c>
      <c r="AN3722" s="12">
        <f t="shared" si="5979"/>
        <v>0</v>
      </c>
      <c r="AO3722" s="12">
        <f t="shared" si="5979"/>
        <v>0</v>
      </c>
      <c r="AP3722" s="12">
        <f t="shared" si="5979"/>
        <v>0</v>
      </c>
      <c r="AQ3722" s="12">
        <f t="shared" si="5979"/>
        <v>0</v>
      </c>
      <c r="AR3722" s="12">
        <f t="shared" si="5979"/>
        <v>0</v>
      </c>
      <c r="AS3722" s="12">
        <f t="shared" si="5979"/>
        <v>0</v>
      </c>
      <c r="AT3722" s="12">
        <f t="shared" si="5979"/>
        <v>0</v>
      </c>
      <c r="AU3722" s="12">
        <f t="shared" si="5979"/>
        <v>0</v>
      </c>
      <c r="AV3722" s="12">
        <f t="shared" si="5979"/>
        <v>0</v>
      </c>
      <c r="AW3722" s="12">
        <v>0</v>
      </c>
      <c r="AX3722" s="12">
        <v>1525</v>
      </c>
      <c r="AY3722" s="12">
        <f t="shared" ref="AY3722:BQ3722" si="5980">SUM(AY3723)</f>
        <v>13635</v>
      </c>
      <c r="AZ3722" s="12">
        <f t="shared" si="5980"/>
        <v>929</v>
      </c>
      <c r="BA3722" s="12">
        <f t="shared" si="5980"/>
        <v>0</v>
      </c>
      <c r="BB3722" s="12">
        <f t="shared" si="5980"/>
        <v>0</v>
      </c>
      <c r="BC3722" s="12">
        <f t="shared" si="5980"/>
        <v>0</v>
      </c>
      <c r="BD3722" s="12">
        <f t="shared" si="5980"/>
        <v>0</v>
      </c>
      <c r="BE3722" s="12">
        <f t="shared" si="5980"/>
        <v>14564</v>
      </c>
      <c r="BF3722" s="12">
        <f t="shared" si="5980"/>
        <v>0</v>
      </c>
      <c r="BG3722" s="12">
        <f t="shared" si="5980"/>
        <v>0</v>
      </c>
      <c r="BH3722" s="12">
        <f t="shared" si="5980"/>
        <v>929</v>
      </c>
      <c r="BI3722" s="12">
        <f t="shared" si="5980"/>
        <v>0</v>
      </c>
      <c r="BJ3722" s="12">
        <f t="shared" si="5980"/>
        <v>0</v>
      </c>
      <c r="BK3722" s="12">
        <f t="shared" si="5980"/>
        <v>0</v>
      </c>
      <c r="BL3722" s="12">
        <f t="shared" si="5980"/>
        <v>0</v>
      </c>
      <c r="BM3722" s="12">
        <f t="shared" si="5980"/>
        <v>0</v>
      </c>
      <c r="BN3722" s="12">
        <f t="shared" si="5980"/>
        <v>0</v>
      </c>
      <c r="BO3722" s="12">
        <f t="shared" si="5980"/>
        <v>0</v>
      </c>
      <c r="BP3722" s="12">
        <f t="shared" si="5980"/>
        <v>0</v>
      </c>
      <c r="BQ3722" s="12">
        <f t="shared" si="5980"/>
        <v>0</v>
      </c>
      <c r="BR3722" s="12">
        <v>929</v>
      </c>
      <c r="BS3722" s="12">
        <v>13635</v>
      </c>
      <c r="BT3722" s="12" t="e">
        <f>IF(#REF!=0,"-",#REF!/#REF!*100)</f>
        <v>#REF!</v>
      </c>
    </row>
    <row r="3723" spans="1:72" x14ac:dyDescent="0.25">
      <c r="A3723" s="4" t="s">
        <v>1154</v>
      </c>
      <c r="B3723" s="4" t="s">
        <v>56</v>
      </c>
      <c r="C3723" s="4" t="s">
        <v>146</v>
      </c>
      <c r="D3723" s="102" t="s">
        <v>1289</v>
      </c>
      <c r="E3723" s="113">
        <v>6121</v>
      </c>
      <c r="F3723" s="102"/>
      <c r="G3723" s="98" t="s">
        <v>1663</v>
      </c>
      <c r="H3723" s="13" t="s">
        <v>27</v>
      </c>
      <c r="I3723" s="14">
        <v>30440</v>
      </c>
      <c r="J3723" s="14">
        <v>13954</v>
      </c>
      <c r="K3723" s="14"/>
      <c r="L3723" s="14"/>
      <c r="M3723" s="14"/>
      <c r="N3723" s="14"/>
      <c r="O3723" s="14">
        <f t="shared" si="5894"/>
        <v>44394</v>
      </c>
      <c r="P3723" s="14">
        <f>357+1590</f>
        <v>1947</v>
      </c>
      <c r="Q3723" s="14">
        <v>2000</v>
      </c>
      <c r="R3723" s="14">
        <v>13954</v>
      </c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>
        <v>17901</v>
      </c>
      <c r="AC3723" s="14">
        <v>26493</v>
      </c>
      <c r="AD3723" s="14">
        <v>1525</v>
      </c>
      <c r="AE3723" s="14"/>
      <c r="AF3723" s="14"/>
      <c r="AG3723" s="14"/>
      <c r="AH3723" s="14"/>
      <c r="AI3723" s="14"/>
      <c r="AJ3723" s="14">
        <f t="shared" si="5895"/>
        <v>1525</v>
      </c>
      <c r="AK3723" s="14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>
        <v>0</v>
      </c>
      <c r="AX3723" s="14">
        <v>1525</v>
      </c>
      <c r="AY3723" s="14">
        <v>13635</v>
      </c>
      <c r="AZ3723" s="14">
        <v>929</v>
      </c>
      <c r="BA3723" s="14"/>
      <c r="BB3723" s="14"/>
      <c r="BC3723" s="14"/>
      <c r="BD3723" s="14"/>
      <c r="BE3723" s="14">
        <f t="shared" si="5896"/>
        <v>14564</v>
      </c>
      <c r="BF3723" s="14"/>
      <c r="BG3723" s="14"/>
      <c r="BH3723" s="14">
        <v>929</v>
      </c>
      <c r="BI3723" s="14"/>
      <c r="BJ3723" s="14"/>
      <c r="BK3723" s="14"/>
      <c r="BL3723" s="14"/>
      <c r="BM3723" s="14"/>
      <c r="BN3723" s="14"/>
      <c r="BO3723" s="14"/>
      <c r="BP3723" s="14"/>
      <c r="BQ3723" s="14"/>
      <c r="BR3723" s="14">
        <v>929</v>
      </c>
      <c r="BS3723" s="14">
        <v>13635</v>
      </c>
      <c r="BT3723" s="14" t="e">
        <f>IF(#REF!=0,"-",#REF!/#REF!*100)</f>
        <v>#REF!</v>
      </c>
    </row>
    <row r="3724" spans="1:72" ht="22.5" x14ac:dyDescent="0.25">
      <c r="A3724" s="4" t="s">
        <v>1154</v>
      </c>
      <c r="B3724" s="4" t="s">
        <v>56</v>
      </c>
      <c r="C3724" s="4" t="s">
        <v>146</v>
      </c>
      <c r="D3724" s="102" t="s">
        <v>1289</v>
      </c>
      <c r="E3724" s="101" t="s">
        <v>29</v>
      </c>
      <c r="F3724" s="101" t="s">
        <v>0</v>
      </c>
      <c r="G3724" s="2" t="s">
        <v>0</v>
      </c>
      <c r="H3724" s="2" t="s">
        <v>30</v>
      </c>
      <c r="I3724" s="12">
        <f t="shared" ref="I3724:AA3724" si="5981">SUM(I3725:I3733)</f>
        <v>545370</v>
      </c>
      <c r="J3724" s="12">
        <f t="shared" si="5981"/>
        <v>9863</v>
      </c>
      <c r="K3724" s="12">
        <f t="shared" si="5981"/>
        <v>0</v>
      </c>
      <c r="L3724" s="12">
        <f t="shared" si="5981"/>
        <v>0</v>
      </c>
      <c r="M3724" s="12">
        <f t="shared" si="5981"/>
        <v>0</v>
      </c>
      <c r="N3724" s="12">
        <f t="shared" si="5981"/>
        <v>0</v>
      </c>
      <c r="O3724" s="12">
        <f t="shared" si="5981"/>
        <v>555233</v>
      </c>
      <c r="P3724" s="12">
        <f t="shared" si="5981"/>
        <v>5711</v>
      </c>
      <c r="Q3724" s="12">
        <f t="shared" si="5981"/>
        <v>8400</v>
      </c>
      <c r="R3724" s="12">
        <f t="shared" si="5981"/>
        <v>9863</v>
      </c>
      <c r="S3724" s="12">
        <f t="shared" si="5981"/>
        <v>0</v>
      </c>
      <c r="T3724" s="12">
        <f t="shared" si="5981"/>
        <v>0</v>
      </c>
      <c r="U3724" s="12">
        <f t="shared" si="5981"/>
        <v>0</v>
      </c>
      <c r="V3724" s="12">
        <f t="shared" si="5981"/>
        <v>0</v>
      </c>
      <c r="W3724" s="12">
        <f t="shared" si="5981"/>
        <v>0</v>
      </c>
      <c r="X3724" s="12">
        <f t="shared" si="5981"/>
        <v>0</v>
      </c>
      <c r="Y3724" s="12">
        <f t="shared" si="5981"/>
        <v>0</v>
      </c>
      <c r="Z3724" s="12">
        <f t="shared" si="5981"/>
        <v>0</v>
      </c>
      <c r="AA3724" s="12">
        <f t="shared" si="5981"/>
        <v>0</v>
      </c>
      <c r="AB3724" s="12">
        <v>23974</v>
      </c>
      <c r="AC3724" s="12">
        <v>531259</v>
      </c>
      <c r="AD3724" s="12">
        <f t="shared" ref="AD3724:AV3724" si="5982">SUM(AD3725:AD3733)</f>
        <v>9482</v>
      </c>
      <c r="AE3724" s="12">
        <f t="shared" si="5982"/>
        <v>0</v>
      </c>
      <c r="AF3724" s="12">
        <f t="shared" si="5982"/>
        <v>0</v>
      </c>
      <c r="AG3724" s="12">
        <f t="shared" si="5982"/>
        <v>0</v>
      </c>
      <c r="AH3724" s="12">
        <f t="shared" si="5982"/>
        <v>0</v>
      </c>
      <c r="AI3724" s="12">
        <f t="shared" si="5982"/>
        <v>0</v>
      </c>
      <c r="AJ3724" s="12">
        <f t="shared" si="5982"/>
        <v>9482</v>
      </c>
      <c r="AK3724" s="12">
        <f t="shared" si="5982"/>
        <v>0</v>
      </c>
      <c r="AL3724" s="12">
        <f t="shared" si="5982"/>
        <v>0</v>
      </c>
      <c r="AM3724" s="12">
        <f t="shared" si="5982"/>
        <v>0</v>
      </c>
      <c r="AN3724" s="12">
        <f t="shared" si="5982"/>
        <v>0</v>
      </c>
      <c r="AO3724" s="12">
        <f t="shared" si="5982"/>
        <v>0</v>
      </c>
      <c r="AP3724" s="12">
        <f t="shared" si="5982"/>
        <v>0</v>
      </c>
      <c r="AQ3724" s="12">
        <f t="shared" si="5982"/>
        <v>0</v>
      </c>
      <c r="AR3724" s="12">
        <f t="shared" si="5982"/>
        <v>0</v>
      </c>
      <c r="AS3724" s="12">
        <f t="shared" si="5982"/>
        <v>0</v>
      </c>
      <c r="AT3724" s="12">
        <f t="shared" si="5982"/>
        <v>0</v>
      </c>
      <c r="AU3724" s="12">
        <f t="shared" si="5982"/>
        <v>0</v>
      </c>
      <c r="AV3724" s="12">
        <f t="shared" si="5982"/>
        <v>0</v>
      </c>
      <c r="AW3724" s="12">
        <v>0</v>
      </c>
      <c r="AX3724" s="12">
        <v>9482</v>
      </c>
      <c r="AY3724" s="12">
        <f>SUM(AY3725:AY3733)</f>
        <v>100960</v>
      </c>
      <c r="AZ3724" s="12">
        <f t="shared" ref="AZ3724:BQ3724" si="5983">SUM(AZ3725:AZ3733)</f>
        <v>100</v>
      </c>
      <c r="BA3724" s="12">
        <f t="shared" si="5983"/>
        <v>0</v>
      </c>
      <c r="BB3724" s="12">
        <f t="shared" si="5983"/>
        <v>0</v>
      </c>
      <c r="BC3724" s="12">
        <f t="shared" si="5983"/>
        <v>0</v>
      </c>
      <c r="BD3724" s="12">
        <f t="shared" si="5983"/>
        <v>0</v>
      </c>
      <c r="BE3724" s="12">
        <f t="shared" si="5983"/>
        <v>101060</v>
      </c>
      <c r="BF3724" s="12">
        <f t="shared" si="5983"/>
        <v>0</v>
      </c>
      <c r="BG3724" s="12">
        <f t="shared" si="5983"/>
        <v>0</v>
      </c>
      <c r="BH3724" s="12">
        <f t="shared" si="5983"/>
        <v>100</v>
      </c>
      <c r="BI3724" s="12">
        <f t="shared" si="5983"/>
        <v>0</v>
      </c>
      <c r="BJ3724" s="12">
        <f t="shared" si="5983"/>
        <v>0</v>
      </c>
      <c r="BK3724" s="12">
        <f t="shared" si="5983"/>
        <v>0</v>
      </c>
      <c r="BL3724" s="12">
        <f t="shared" si="5983"/>
        <v>0</v>
      </c>
      <c r="BM3724" s="12">
        <f t="shared" si="5983"/>
        <v>0</v>
      </c>
      <c r="BN3724" s="12">
        <f t="shared" si="5983"/>
        <v>0</v>
      </c>
      <c r="BO3724" s="12">
        <f t="shared" si="5983"/>
        <v>0</v>
      </c>
      <c r="BP3724" s="12">
        <f t="shared" si="5983"/>
        <v>0</v>
      </c>
      <c r="BQ3724" s="12">
        <f t="shared" si="5983"/>
        <v>0</v>
      </c>
      <c r="BR3724" s="12">
        <v>100</v>
      </c>
      <c r="BS3724" s="12">
        <v>100960</v>
      </c>
      <c r="BT3724" s="12" t="e">
        <f>IF(#REF!=0,"-",#REF!/#REF!*100)</f>
        <v>#REF!</v>
      </c>
    </row>
    <row r="3725" spans="1:72" x14ac:dyDescent="0.25">
      <c r="A3725" s="4" t="s">
        <v>1154</v>
      </c>
      <c r="B3725" s="4" t="s">
        <v>56</v>
      </c>
      <c r="C3725" s="4" t="s">
        <v>146</v>
      </c>
      <c r="D3725" s="102" t="s">
        <v>1289</v>
      </c>
      <c r="E3725" s="113">
        <v>6131</v>
      </c>
      <c r="F3725" s="102"/>
      <c r="G3725" s="98" t="s">
        <v>1663</v>
      </c>
      <c r="H3725" s="13" t="s">
        <v>32</v>
      </c>
      <c r="I3725" s="14">
        <v>42550</v>
      </c>
      <c r="J3725" s="14"/>
      <c r="K3725" s="14"/>
      <c r="L3725" s="14"/>
      <c r="M3725" s="14"/>
      <c r="N3725" s="14"/>
      <c r="O3725" s="14">
        <f t="shared" si="5894"/>
        <v>42550</v>
      </c>
      <c r="P3725" s="14">
        <v>500</v>
      </c>
      <c r="Q3725" s="14">
        <v>500</v>
      </c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>
        <v>1000</v>
      </c>
      <c r="AC3725" s="14">
        <v>41550</v>
      </c>
      <c r="AD3725" s="14">
        <v>0</v>
      </c>
      <c r="AE3725" s="14"/>
      <c r="AF3725" s="14"/>
      <c r="AG3725" s="14"/>
      <c r="AH3725" s="14"/>
      <c r="AI3725" s="14"/>
      <c r="AJ3725" s="14">
        <f t="shared" si="5895"/>
        <v>0</v>
      </c>
      <c r="AK3725" s="14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4"/>
      <c r="AW3725" s="14">
        <v>0</v>
      </c>
      <c r="AX3725" s="14">
        <v>0</v>
      </c>
      <c r="AY3725" s="14">
        <v>2000</v>
      </c>
      <c r="AZ3725" s="14"/>
      <c r="BA3725" s="14"/>
      <c r="BB3725" s="14"/>
      <c r="BC3725" s="14"/>
      <c r="BD3725" s="14"/>
      <c r="BE3725" s="14">
        <f t="shared" si="5896"/>
        <v>2000</v>
      </c>
      <c r="BF3725" s="14"/>
      <c r="BG3725" s="14"/>
      <c r="BH3725" s="14"/>
      <c r="BI3725" s="14"/>
      <c r="BJ3725" s="14"/>
      <c r="BK3725" s="14"/>
      <c r="BL3725" s="14"/>
      <c r="BM3725" s="14"/>
      <c r="BN3725" s="14"/>
      <c r="BO3725" s="14"/>
      <c r="BP3725" s="14"/>
      <c r="BQ3725" s="14"/>
      <c r="BR3725" s="14">
        <v>0</v>
      </c>
      <c r="BS3725" s="14">
        <v>2000</v>
      </c>
      <c r="BT3725" s="14" t="e">
        <f>IF(#REF!=0,"-",#REF!/#REF!*100)</f>
        <v>#REF!</v>
      </c>
    </row>
    <row r="3726" spans="1:72" x14ac:dyDescent="0.25">
      <c r="A3726" s="4" t="s">
        <v>1154</v>
      </c>
      <c r="B3726" s="4" t="s">
        <v>56</v>
      </c>
      <c r="C3726" s="4" t="s">
        <v>146</v>
      </c>
      <c r="D3726" s="102" t="s">
        <v>1289</v>
      </c>
      <c r="E3726" s="113">
        <v>6132</v>
      </c>
      <c r="F3726" s="102"/>
      <c r="G3726" s="98" t="s">
        <v>1663</v>
      </c>
      <c r="H3726" s="13" t="s">
        <v>72</v>
      </c>
      <c r="I3726" s="14">
        <v>25090</v>
      </c>
      <c r="J3726" s="14"/>
      <c r="K3726" s="14"/>
      <c r="L3726" s="14"/>
      <c r="M3726" s="14"/>
      <c r="N3726" s="14"/>
      <c r="O3726" s="14">
        <f t="shared" si="5894"/>
        <v>25090</v>
      </c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>
        <v>0</v>
      </c>
      <c r="AC3726" s="14">
        <v>25090</v>
      </c>
      <c r="AD3726" s="14">
        <v>0</v>
      </c>
      <c r="AE3726" s="14"/>
      <c r="AF3726" s="14"/>
      <c r="AG3726" s="14"/>
      <c r="AH3726" s="14"/>
      <c r="AI3726" s="14"/>
      <c r="AJ3726" s="14">
        <f t="shared" si="5895"/>
        <v>0</v>
      </c>
      <c r="AK3726" s="14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>
        <v>0</v>
      </c>
      <c r="AX3726" s="14">
        <v>0</v>
      </c>
      <c r="AY3726" s="14">
        <v>0</v>
      </c>
      <c r="AZ3726" s="14"/>
      <c r="BA3726" s="14"/>
      <c r="BB3726" s="14"/>
      <c r="BC3726" s="14"/>
      <c r="BD3726" s="14"/>
      <c r="BE3726" s="14">
        <f t="shared" si="5896"/>
        <v>0</v>
      </c>
      <c r="BF3726" s="14"/>
      <c r="BG3726" s="14"/>
      <c r="BH3726" s="14"/>
      <c r="BI3726" s="14"/>
      <c r="BJ3726" s="14"/>
      <c r="BK3726" s="14"/>
      <c r="BL3726" s="14"/>
      <c r="BM3726" s="14"/>
      <c r="BN3726" s="14"/>
      <c r="BO3726" s="14"/>
      <c r="BP3726" s="14"/>
      <c r="BQ3726" s="14"/>
      <c r="BR3726" s="14">
        <v>0</v>
      </c>
      <c r="BS3726" s="14">
        <v>0</v>
      </c>
      <c r="BT3726" s="14" t="e">
        <f>IF(#REF!=0,"-",#REF!/#REF!*100)</f>
        <v>#REF!</v>
      </c>
    </row>
    <row r="3727" spans="1:72" x14ac:dyDescent="0.25">
      <c r="A3727" s="4" t="s">
        <v>1154</v>
      </c>
      <c r="B3727" s="4" t="s">
        <v>56</v>
      </c>
      <c r="C3727" s="4" t="s">
        <v>146</v>
      </c>
      <c r="D3727" s="102" t="s">
        <v>1289</v>
      </c>
      <c r="E3727" s="113">
        <v>6133</v>
      </c>
      <c r="F3727" s="102"/>
      <c r="G3727" s="98" t="s">
        <v>1663</v>
      </c>
      <c r="H3727" s="13" t="s">
        <v>75</v>
      </c>
      <c r="I3727" s="14">
        <v>25111</v>
      </c>
      <c r="J3727" s="14"/>
      <c r="K3727" s="14"/>
      <c r="L3727" s="14"/>
      <c r="M3727" s="14"/>
      <c r="N3727" s="14"/>
      <c r="O3727" s="14">
        <f t="shared" si="5894"/>
        <v>25111</v>
      </c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>
        <v>0</v>
      </c>
      <c r="AC3727" s="14">
        <v>25111</v>
      </c>
      <c r="AD3727" s="14">
        <v>0</v>
      </c>
      <c r="AE3727" s="14"/>
      <c r="AF3727" s="14"/>
      <c r="AG3727" s="14"/>
      <c r="AH3727" s="14"/>
      <c r="AI3727" s="14"/>
      <c r="AJ3727" s="14">
        <f t="shared" si="5895"/>
        <v>0</v>
      </c>
      <c r="AK3727" s="14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4"/>
      <c r="AW3727" s="14">
        <v>0</v>
      </c>
      <c r="AX3727" s="14">
        <v>0</v>
      </c>
      <c r="AY3727" s="14">
        <v>0</v>
      </c>
      <c r="AZ3727" s="14"/>
      <c r="BA3727" s="14"/>
      <c r="BB3727" s="14"/>
      <c r="BC3727" s="14"/>
      <c r="BD3727" s="14"/>
      <c r="BE3727" s="14">
        <f t="shared" si="5896"/>
        <v>0</v>
      </c>
      <c r="BF3727" s="14"/>
      <c r="BG3727" s="14"/>
      <c r="BH3727" s="14"/>
      <c r="BI3727" s="14"/>
      <c r="BJ3727" s="14"/>
      <c r="BK3727" s="14"/>
      <c r="BL3727" s="14"/>
      <c r="BM3727" s="14"/>
      <c r="BN3727" s="14"/>
      <c r="BO3727" s="14"/>
      <c r="BP3727" s="14"/>
      <c r="BQ3727" s="14"/>
      <c r="BR3727" s="14">
        <v>0</v>
      </c>
      <c r="BS3727" s="14">
        <v>0</v>
      </c>
      <c r="BT3727" s="14" t="e">
        <f>IF(#REF!=0,"-",#REF!/#REF!*100)</f>
        <v>#REF!</v>
      </c>
    </row>
    <row r="3728" spans="1:72" x14ac:dyDescent="0.25">
      <c r="A3728" s="4" t="s">
        <v>1154</v>
      </c>
      <c r="B3728" s="4" t="s">
        <v>56</v>
      </c>
      <c r="C3728" s="4" t="s">
        <v>146</v>
      </c>
      <c r="D3728" s="102" t="s">
        <v>1289</v>
      </c>
      <c r="E3728" s="113">
        <v>6134</v>
      </c>
      <c r="F3728" s="102"/>
      <c r="G3728" s="98" t="s">
        <v>1663</v>
      </c>
      <c r="H3728" s="13" t="s">
        <v>78</v>
      </c>
      <c r="I3728" s="14">
        <v>65450</v>
      </c>
      <c r="J3728" s="14"/>
      <c r="K3728" s="14"/>
      <c r="L3728" s="14"/>
      <c r="M3728" s="14"/>
      <c r="N3728" s="14"/>
      <c r="O3728" s="14">
        <f t="shared" si="5894"/>
        <v>65450</v>
      </c>
      <c r="P3728" s="14"/>
      <c r="Q3728" s="14">
        <v>800</v>
      </c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>
        <v>800</v>
      </c>
      <c r="AC3728" s="14">
        <v>64650</v>
      </c>
      <c r="AD3728" s="14">
        <v>500</v>
      </c>
      <c r="AE3728" s="14"/>
      <c r="AF3728" s="14"/>
      <c r="AG3728" s="14"/>
      <c r="AH3728" s="14"/>
      <c r="AI3728" s="14"/>
      <c r="AJ3728" s="14">
        <f t="shared" si="5895"/>
        <v>500</v>
      </c>
      <c r="AK3728" s="14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4"/>
      <c r="AW3728" s="14">
        <v>0</v>
      </c>
      <c r="AX3728" s="14">
        <v>500</v>
      </c>
      <c r="AY3728" s="14">
        <v>3500</v>
      </c>
      <c r="AZ3728" s="14"/>
      <c r="BA3728" s="14"/>
      <c r="BB3728" s="14"/>
      <c r="BC3728" s="14"/>
      <c r="BD3728" s="14"/>
      <c r="BE3728" s="14">
        <f t="shared" si="5896"/>
        <v>3500</v>
      </c>
      <c r="BF3728" s="14"/>
      <c r="BG3728" s="14"/>
      <c r="BH3728" s="14"/>
      <c r="BI3728" s="14"/>
      <c r="BJ3728" s="14"/>
      <c r="BK3728" s="14"/>
      <c r="BL3728" s="14"/>
      <c r="BM3728" s="14"/>
      <c r="BN3728" s="14"/>
      <c r="BO3728" s="14"/>
      <c r="BP3728" s="14"/>
      <c r="BQ3728" s="14"/>
      <c r="BR3728" s="14">
        <v>0</v>
      </c>
      <c r="BS3728" s="14">
        <v>3500</v>
      </c>
      <c r="BT3728" s="14" t="e">
        <f>IF(#REF!=0,"-",#REF!/#REF!*100)</f>
        <v>#REF!</v>
      </c>
    </row>
    <row r="3729" spans="1:72" x14ac:dyDescent="0.25">
      <c r="A3729" s="4" t="s">
        <v>1154</v>
      </c>
      <c r="B3729" s="4" t="s">
        <v>56</v>
      </c>
      <c r="C3729" s="4" t="s">
        <v>146</v>
      </c>
      <c r="D3729" s="102" t="s">
        <v>1289</v>
      </c>
      <c r="E3729" s="113">
        <v>6135</v>
      </c>
      <c r="F3729" s="102"/>
      <c r="G3729" s="98" t="s">
        <v>1663</v>
      </c>
      <c r="H3729" s="13" t="s">
        <v>81</v>
      </c>
      <c r="I3729" s="14">
        <v>10280</v>
      </c>
      <c r="J3729" s="14"/>
      <c r="K3729" s="14"/>
      <c r="L3729" s="14"/>
      <c r="M3729" s="14"/>
      <c r="N3729" s="14"/>
      <c r="O3729" s="14">
        <f t="shared" si="5894"/>
        <v>10280</v>
      </c>
      <c r="P3729" s="14">
        <v>200</v>
      </c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>
        <v>200</v>
      </c>
      <c r="AC3729" s="14">
        <v>10080</v>
      </c>
      <c r="AD3729" s="14">
        <v>0</v>
      </c>
      <c r="AE3729" s="14"/>
      <c r="AF3729" s="14"/>
      <c r="AG3729" s="14"/>
      <c r="AH3729" s="14"/>
      <c r="AI3729" s="14"/>
      <c r="AJ3729" s="14">
        <f t="shared" si="5895"/>
        <v>0</v>
      </c>
      <c r="AK3729" s="14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4"/>
      <c r="AW3729" s="14">
        <v>0</v>
      </c>
      <c r="AX3729" s="14">
        <v>0</v>
      </c>
      <c r="AY3729" s="14">
        <v>0</v>
      </c>
      <c r="AZ3729" s="14"/>
      <c r="BA3729" s="14"/>
      <c r="BB3729" s="14"/>
      <c r="BC3729" s="14"/>
      <c r="BD3729" s="14"/>
      <c r="BE3729" s="14">
        <f t="shared" si="5896"/>
        <v>0</v>
      </c>
      <c r="BF3729" s="14"/>
      <c r="BG3729" s="14"/>
      <c r="BH3729" s="14"/>
      <c r="BI3729" s="14"/>
      <c r="BJ3729" s="14"/>
      <c r="BK3729" s="14"/>
      <c r="BL3729" s="14"/>
      <c r="BM3729" s="14"/>
      <c r="BN3729" s="14"/>
      <c r="BO3729" s="14"/>
      <c r="BP3729" s="14"/>
      <c r="BQ3729" s="14"/>
      <c r="BR3729" s="14">
        <v>0</v>
      </c>
      <c r="BS3729" s="14">
        <v>0</v>
      </c>
      <c r="BT3729" s="14" t="e">
        <f>IF(#REF!=0,"-",#REF!/#REF!*100)</f>
        <v>#REF!</v>
      </c>
    </row>
    <row r="3730" spans="1:72" ht="22.5" x14ac:dyDescent="0.25">
      <c r="A3730" s="4" t="s">
        <v>1154</v>
      </c>
      <c r="B3730" s="4" t="s">
        <v>56</v>
      </c>
      <c r="C3730" s="4" t="s">
        <v>146</v>
      </c>
      <c r="D3730" s="102" t="s">
        <v>1289</v>
      </c>
      <c r="E3730" s="113">
        <v>6136</v>
      </c>
      <c r="F3730" s="102"/>
      <c r="G3730" s="98" t="s">
        <v>1663</v>
      </c>
      <c r="H3730" s="13" t="s">
        <v>84</v>
      </c>
      <c r="I3730" s="14">
        <v>18950</v>
      </c>
      <c r="J3730" s="14"/>
      <c r="K3730" s="14"/>
      <c r="L3730" s="14"/>
      <c r="M3730" s="14"/>
      <c r="N3730" s="14"/>
      <c r="O3730" s="14">
        <f t="shared" si="5894"/>
        <v>18950</v>
      </c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>
        <v>0</v>
      </c>
      <c r="AC3730" s="14">
        <v>18950</v>
      </c>
      <c r="AD3730" s="14">
        <v>0</v>
      </c>
      <c r="AE3730" s="14"/>
      <c r="AF3730" s="14"/>
      <c r="AG3730" s="14"/>
      <c r="AH3730" s="14"/>
      <c r="AI3730" s="14"/>
      <c r="AJ3730" s="14">
        <f t="shared" si="5895"/>
        <v>0</v>
      </c>
      <c r="AK3730" s="14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4"/>
      <c r="AW3730" s="14">
        <v>0</v>
      </c>
      <c r="AX3730" s="14">
        <v>0</v>
      </c>
      <c r="AY3730" s="14">
        <v>2500</v>
      </c>
      <c r="AZ3730" s="14"/>
      <c r="BA3730" s="14"/>
      <c r="BB3730" s="14"/>
      <c r="BC3730" s="14"/>
      <c r="BD3730" s="14"/>
      <c r="BE3730" s="14">
        <f t="shared" si="5896"/>
        <v>2500</v>
      </c>
      <c r="BF3730" s="14"/>
      <c r="BG3730" s="14"/>
      <c r="BH3730" s="14"/>
      <c r="BI3730" s="14"/>
      <c r="BJ3730" s="14"/>
      <c r="BK3730" s="14"/>
      <c r="BL3730" s="14"/>
      <c r="BM3730" s="14"/>
      <c r="BN3730" s="14"/>
      <c r="BO3730" s="14"/>
      <c r="BP3730" s="14"/>
      <c r="BQ3730" s="14"/>
      <c r="BR3730" s="14">
        <v>0</v>
      </c>
      <c r="BS3730" s="14">
        <v>2500</v>
      </c>
      <c r="BT3730" s="14" t="e">
        <f>IF(#REF!=0,"-",#REF!/#REF!*100)</f>
        <v>#REF!</v>
      </c>
    </row>
    <row r="3731" spans="1:72" x14ac:dyDescent="0.25">
      <c r="A3731" s="4" t="s">
        <v>1154</v>
      </c>
      <c r="B3731" s="4" t="s">
        <v>56</v>
      </c>
      <c r="C3731" s="4" t="s">
        <v>146</v>
      </c>
      <c r="D3731" s="102" t="s">
        <v>1289</v>
      </c>
      <c r="E3731" s="113">
        <v>6137</v>
      </c>
      <c r="F3731" s="102"/>
      <c r="G3731" s="98" t="s">
        <v>1663</v>
      </c>
      <c r="H3731" s="13" t="s">
        <v>87</v>
      </c>
      <c r="I3731" s="14">
        <v>28310</v>
      </c>
      <c r="J3731" s="14"/>
      <c r="K3731" s="14"/>
      <c r="L3731" s="14"/>
      <c r="M3731" s="14"/>
      <c r="N3731" s="14"/>
      <c r="O3731" s="14">
        <f t="shared" si="5894"/>
        <v>28310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>
        <v>0</v>
      </c>
      <c r="AC3731" s="14">
        <v>28310</v>
      </c>
      <c r="AD3731" s="14">
        <v>0</v>
      </c>
      <c r="AE3731" s="14"/>
      <c r="AF3731" s="14"/>
      <c r="AG3731" s="14"/>
      <c r="AH3731" s="14"/>
      <c r="AI3731" s="14"/>
      <c r="AJ3731" s="14">
        <f t="shared" si="5895"/>
        <v>0</v>
      </c>
      <c r="AK3731" s="14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4"/>
      <c r="AW3731" s="14">
        <v>0</v>
      </c>
      <c r="AX3731" s="14">
        <v>0</v>
      </c>
      <c r="AY3731" s="14">
        <v>0</v>
      </c>
      <c r="AZ3731" s="14"/>
      <c r="BA3731" s="14"/>
      <c r="BB3731" s="14"/>
      <c r="BC3731" s="14"/>
      <c r="BD3731" s="14"/>
      <c r="BE3731" s="14">
        <f t="shared" si="5896"/>
        <v>0</v>
      </c>
      <c r="BF3731" s="14"/>
      <c r="BG3731" s="14"/>
      <c r="BH3731" s="14"/>
      <c r="BI3731" s="14"/>
      <c r="BJ3731" s="14"/>
      <c r="BK3731" s="14"/>
      <c r="BL3731" s="14"/>
      <c r="BM3731" s="14"/>
      <c r="BN3731" s="14"/>
      <c r="BO3731" s="14"/>
      <c r="BP3731" s="14"/>
      <c r="BQ3731" s="14"/>
      <c r="BR3731" s="14">
        <v>0</v>
      </c>
      <c r="BS3731" s="14">
        <v>0</v>
      </c>
      <c r="BT3731" s="14" t="e">
        <f>IF(#REF!=0,"-",#REF!/#REF!*100)</f>
        <v>#REF!</v>
      </c>
    </row>
    <row r="3732" spans="1:72" ht="22.5" x14ac:dyDescent="0.25">
      <c r="A3732" s="4" t="s">
        <v>1154</v>
      </c>
      <c r="B3732" s="4" t="s">
        <v>56</v>
      </c>
      <c r="C3732" s="4" t="s">
        <v>146</v>
      </c>
      <c r="D3732" s="102" t="s">
        <v>1289</v>
      </c>
      <c r="E3732" s="113">
        <v>6138</v>
      </c>
      <c r="F3732" s="102"/>
      <c r="G3732" s="98" t="s">
        <v>1663</v>
      </c>
      <c r="H3732" s="13" t="s">
        <v>90</v>
      </c>
      <c r="I3732" s="14">
        <v>10840</v>
      </c>
      <c r="J3732" s="14"/>
      <c r="K3732" s="14"/>
      <c r="L3732" s="14"/>
      <c r="M3732" s="14"/>
      <c r="N3732" s="14"/>
      <c r="O3732" s="14">
        <f t="shared" si="5894"/>
        <v>10840</v>
      </c>
      <c r="P3732" s="14"/>
      <c r="Q3732" s="14">
        <v>850</v>
      </c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>
        <v>850</v>
      </c>
      <c r="AC3732" s="14">
        <v>9990</v>
      </c>
      <c r="AD3732" s="14">
        <v>0</v>
      </c>
      <c r="AE3732" s="14"/>
      <c r="AF3732" s="14"/>
      <c r="AG3732" s="14"/>
      <c r="AH3732" s="14"/>
      <c r="AI3732" s="14"/>
      <c r="AJ3732" s="14">
        <f t="shared" si="5895"/>
        <v>0</v>
      </c>
      <c r="AK3732" s="14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4"/>
      <c r="AW3732" s="14">
        <v>0</v>
      </c>
      <c r="AX3732" s="14">
        <v>0</v>
      </c>
      <c r="AY3732" s="14">
        <v>0</v>
      </c>
      <c r="AZ3732" s="14"/>
      <c r="BA3732" s="14"/>
      <c r="BB3732" s="14"/>
      <c r="BC3732" s="14"/>
      <c r="BD3732" s="14"/>
      <c r="BE3732" s="14">
        <f t="shared" si="5896"/>
        <v>0</v>
      </c>
      <c r="BF3732" s="14"/>
      <c r="BG3732" s="14"/>
      <c r="BH3732" s="14"/>
      <c r="BI3732" s="14"/>
      <c r="BJ3732" s="14"/>
      <c r="BK3732" s="14"/>
      <c r="BL3732" s="14"/>
      <c r="BM3732" s="14"/>
      <c r="BN3732" s="14"/>
      <c r="BO3732" s="14"/>
      <c r="BP3732" s="14"/>
      <c r="BQ3732" s="14"/>
      <c r="BR3732" s="14">
        <v>0</v>
      </c>
      <c r="BS3732" s="14">
        <v>0</v>
      </c>
      <c r="BT3732" s="14" t="e">
        <f>IF(#REF!=0,"-",#REF!/#REF!*100)</f>
        <v>#REF!</v>
      </c>
    </row>
    <row r="3733" spans="1:72" x14ac:dyDescent="0.25">
      <c r="A3733" s="1" t="s">
        <v>1154</v>
      </c>
      <c r="B3733" s="1" t="s">
        <v>56</v>
      </c>
      <c r="C3733" s="1" t="s">
        <v>146</v>
      </c>
      <c r="D3733" s="105" t="s">
        <v>1289</v>
      </c>
      <c r="E3733" s="105" t="s">
        <v>34</v>
      </c>
      <c r="F3733" s="102" t="s">
        <v>0</v>
      </c>
      <c r="G3733" s="13" t="s">
        <v>0</v>
      </c>
      <c r="H3733" s="2" t="s">
        <v>35</v>
      </c>
      <c r="I3733" s="12">
        <f t="shared" ref="I3733:AA3733" si="5984">SUM(I3734:I3736)</f>
        <v>318789</v>
      </c>
      <c r="J3733" s="12">
        <f t="shared" si="5984"/>
        <v>9863</v>
      </c>
      <c r="K3733" s="12">
        <f t="shared" si="5984"/>
        <v>0</v>
      </c>
      <c r="L3733" s="12">
        <f t="shared" si="5984"/>
        <v>0</v>
      </c>
      <c r="M3733" s="12">
        <f t="shared" si="5984"/>
        <v>0</v>
      </c>
      <c r="N3733" s="12">
        <f t="shared" si="5984"/>
        <v>0</v>
      </c>
      <c r="O3733" s="12">
        <f t="shared" si="5984"/>
        <v>328652</v>
      </c>
      <c r="P3733" s="12">
        <f t="shared" si="5984"/>
        <v>5011</v>
      </c>
      <c r="Q3733" s="12">
        <f t="shared" si="5984"/>
        <v>6250</v>
      </c>
      <c r="R3733" s="12">
        <f t="shared" si="5984"/>
        <v>9863</v>
      </c>
      <c r="S3733" s="12">
        <f t="shared" si="5984"/>
        <v>0</v>
      </c>
      <c r="T3733" s="12">
        <f t="shared" si="5984"/>
        <v>0</v>
      </c>
      <c r="U3733" s="12">
        <f t="shared" si="5984"/>
        <v>0</v>
      </c>
      <c r="V3733" s="12">
        <f t="shared" si="5984"/>
        <v>0</v>
      </c>
      <c r="W3733" s="12">
        <f t="shared" si="5984"/>
        <v>0</v>
      </c>
      <c r="X3733" s="12">
        <f t="shared" si="5984"/>
        <v>0</v>
      </c>
      <c r="Y3733" s="12">
        <f t="shared" si="5984"/>
        <v>0</v>
      </c>
      <c r="Z3733" s="12">
        <f t="shared" si="5984"/>
        <v>0</v>
      </c>
      <c r="AA3733" s="12">
        <f t="shared" si="5984"/>
        <v>0</v>
      </c>
      <c r="AB3733" s="12">
        <v>21124</v>
      </c>
      <c r="AC3733" s="12">
        <v>307528</v>
      </c>
      <c r="AD3733" s="12">
        <f t="shared" ref="AD3733:AV3733" si="5985">SUM(AD3734:AD3736)</f>
        <v>8982</v>
      </c>
      <c r="AE3733" s="12">
        <f t="shared" si="5985"/>
        <v>0</v>
      </c>
      <c r="AF3733" s="12">
        <f t="shared" si="5985"/>
        <v>0</v>
      </c>
      <c r="AG3733" s="12">
        <f t="shared" si="5985"/>
        <v>0</v>
      </c>
      <c r="AH3733" s="12">
        <f t="shared" si="5985"/>
        <v>0</v>
      </c>
      <c r="AI3733" s="12">
        <f t="shared" si="5985"/>
        <v>0</v>
      </c>
      <c r="AJ3733" s="12">
        <f t="shared" si="5985"/>
        <v>8982</v>
      </c>
      <c r="AK3733" s="12">
        <f t="shared" si="5985"/>
        <v>0</v>
      </c>
      <c r="AL3733" s="12">
        <f t="shared" si="5985"/>
        <v>0</v>
      </c>
      <c r="AM3733" s="12">
        <f t="shared" si="5985"/>
        <v>0</v>
      </c>
      <c r="AN3733" s="12">
        <f t="shared" si="5985"/>
        <v>0</v>
      </c>
      <c r="AO3733" s="12">
        <f t="shared" si="5985"/>
        <v>0</v>
      </c>
      <c r="AP3733" s="12">
        <f t="shared" si="5985"/>
        <v>0</v>
      </c>
      <c r="AQ3733" s="12">
        <f t="shared" si="5985"/>
        <v>0</v>
      </c>
      <c r="AR3733" s="12">
        <f t="shared" si="5985"/>
        <v>0</v>
      </c>
      <c r="AS3733" s="12">
        <f t="shared" si="5985"/>
        <v>0</v>
      </c>
      <c r="AT3733" s="12">
        <f t="shared" si="5985"/>
        <v>0</v>
      </c>
      <c r="AU3733" s="12">
        <f t="shared" si="5985"/>
        <v>0</v>
      </c>
      <c r="AV3733" s="12">
        <f t="shared" si="5985"/>
        <v>0</v>
      </c>
      <c r="AW3733" s="12">
        <v>0</v>
      </c>
      <c r="AX3733" s="12">
        <v>8982</v>
      </c>
      <c r="AY3733" s="12">
        <f>SUM(AY3734:AY3736)</f>
        <v>92960</v>
      </c>
      <c r="AZ3733" s="12">
        <f t="shared" ref="AZ3733:BQ3733" si="5986">SUM(AZ3734:AZ3736)</f>
        <v>100</v>
      </c>
      <c r="BA3733" s="12">
        <f t="shared" si="5986"/>
        <v>0</v>
      </c>
      <c r="BB3733" s="12">
        <f t="shared" si="5986"/>
        <v>0</v>
      </c>
      <c r="BC3733" s="12">
        <f t="shared" si="5986"/>
        <v>0</v>
      </c>
      <c r="BD3733" s="12">
        <f t="shared" si="5986"/>
        <v>0</v>
      </c>
      <c r="BE3733" s="12">
        <f t="shared" si="5986"/>
        <v>93060</v>
      </c>
      <c r="BF3733" s="12">
        <f t="shared" si="5986"/>
        <v>0</v>
      </c>
      <c r="BG3733" s="12">
        <f t="shared" si="5986"/>
        <v>0</v>
      </c>
      <c r="BH3733" s="12">
        <f t="shared" si="5986"/>
        <v>100</v>
      </c>
      <c r="BI3733" s="12">
        <f t="shared" si="5986"/>
        <v>0</v>
      </c>
      <c r="BJ3733" s="12">
        <f t="shared" si="5986"/>
        <v>0</v>
      </c>
      <c r="BK3733" s="12">
        <f t="shared" si="5986"/>
        <v>0</v>
      </c>
      <c r="BL3733" s="12">
        <f t="shared" si="5986"/>
        <v>0</v>
      </c>
      <c r="BM3733" s="12">
        <f t="shared" si="5986"/>
        <v>0</v>
      </c>
      <c r="BN3733" s="12">
        <f t="shared" si="5986"/>
        <v>0</v>
      </c>
      <c r="BO3733" s="12">
        <f t="shared" si="5986"/>
        <v>0</v>
      </c>
      <c r="BP3733" s="12">
        <f t="shared" si="5986"/>
        <v>0</v>
      </c>
      <c r="BQ3733" s="12">
        <f t="shared" si="5986"/>
        <v>0</v>
      </c>
      <c r="BR3733" s="12">
        <v>100</v>
      </c>
      <c r="BS3733" s="12">
        <v>92960</v>
      </c>
      <c r="BT3733" s="12" t="e">
        <f>IF(#REF!=0,"-",#REF!/#REF!*100)</f>
        <v>#REF!</v>
      </c>
    </row>
    <row r="3734" spans="1:72" x14ac:dyDescent="0.25">
      <c r="A3734" s="4" t="s">
        <v>1154</v>
      </c>
      <c r="B3734" s="4" t="s">
        <v>56</v>
      </c>
      <c r="C3734" s="4" t="s">
        <v>146</v>
      </c>
      <c r="D3734" s="102" t="s">
        <v>1289</v>
      </c>
      <c r="E3734" s="113">
        <v>6139</v>
      </c>
      <c r="F3734" s="102"/>
      <c r="G3734" s="98" t="s">
        <v>1663</v>
      </c>
      <c r="H3734" s="13" t="s">
        <v>35</v>
      </c>
      <c r="I3734" s="14">
        <v>308069</v>
      </c>
      <c r="J3734" s="14">
        <v>7363</v>
      </c>
      <c r="K3734" s="14"/>
      <c r="L3734" s="14"/>
      <c r="M3734" s="14"/>
      <c r="N3734" s="14"/>
      <c r="O3734" s="14">
        <f t="shared" si="5894"/>
        <v>315432</v>
      </c>
      <c r="P3734" s="14">
        <v>4500</v>
      </c>
      <c r="Q3734" s="14">
        <v>5250</v>
      </c>
      <c r="R3734" s="14">
        <v>7363</v>
      </c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>
        <v>17113</v>
      </c>
      <c r="AC3734" s="14">
        <v>298319</v>
      </c>
      <c r="AD3734" s="14">
        <v>8982</v>
      </c>
      <c r="AE3734" s="14"/>
      <c r="AF3734" s="14"/>
      <c r="AG3734" s="14"/>
      <c r="AH3734" s="14"/>
      <c r="AI3734" s="14"/>
      <c r="AJ3734" s="14">
        <f t="shared" si="5895"/>
        <v>8982</v>
      </c>
      <c r="AK3734" s="14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>
        <v>0</v>
      </c>
      <c r="AX3734" s="14">
        <v>8982</v>
      </c>
      <c r="AY3734" s="14">
        <v>92960</v>
      </c>
      <c r="AZ3734" s="14"/>
      <c r="BA3734" s="14"/>
      <c r="BB3734" s="14"/>
      <c r="BC3734" s="14"/>
      <c r="BD3734" s="14"/>
      <c r="BE3734" s="14">
        <f t="shared" si="5896"/>
        <v>92960</v>
      </c>
      <c r="BF3734" s="14"/>
      <c r="BG3734" s="14"/>
      <c r="BH3734" s="14"/>
      <c r="BI3734" s="14"/>
      <c r="BJ3734" s="14"/>
      <c r="BK3734" s="14"/>
      <c r="BL3734" s="14"/>
      <c r="BM3734" s="14"/>
      <c r="BN3734" s="14"/>
      <c r="BO3734" s="14"/>
      <c r="BP3734" s="14"/>
      <c r="BQ3734" s="14"/>
      <c r="BR3734" s="14">
        <v>0</v>
      </c>
      <c r="BS3734" s="14">
        <v>92960</v>
      </c>
      <c r="BT3734" s="14" t="e">
        <f>IF(#REF!=0,"-",#REF!/#REF!*100)</f>
        <v>#REF!</v>
      </c>
    </row>
    <row r="3735" spans="1:72" ht="22.5" x14ac:dyDescent="0.25">
      <c r="A3735" s="4" t="s">
        <v>1154</v>
      </c>
      <c r="B3735" s="4" t="s">
        <v>56</v>
      </c>
      <c r="C3735" s="4" t="s">
        <v>146</v>
      </c>
      <c r="D3735" s="102" t="s">
        <v>1289</v>
      </c>
      <c r="E3735" s="113">
        <v>6139</v>
      </c>
      <c r="F3735" s="102" t="s">
        <v>1296</v>
      </c>
      <c r="G3735" s="98" t="s">
        <v>1663</v>
      </c>
      <c r="H3735" s="13" t="s">
        <v>37</v>
      </c>
      <c r="I3735" s="14">
        <v>6540</v>
      </c>
      <c r="J3735" s="14">
        <v>2500</v>
      </c>
      <c r="K3735" s="14"/>
      <c r="L3735" s="14"/>
      <c r="M3735" s="14"/>
      <c r="N3735" s="14"/>
      <c r="O3735" s="14">
        <f t="shared" si="5894"/>
        <v>9040</v>
      </c>
      <c r="P3735" s="14">
        <f>11+500</f>
        <v>511</v>
      </c>
      <c r="Q3735" s="14">
        <v>1000</v>
      </c>
      <c r="R3735" s="14">
        <v>2500</v>
      </c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>
        <v>4011</v>
      </c>
      <c r="AC3735" s="14">
        <v>5029</v>
      </c>
      <c r="AD3735" s="14">
        <v>0</v>
      </c>
      <c r="AE3735" s="14"/>
      <c r="AF3735" s="14"/>
      <c r="AG3735" s="14"/>
      <c r="AH3735" s="14"/>
      <c r="AI3735" s="14"/>
      <c r="AJ3735" s="14">
        <f t="shared" si="5895"/>
        <v>0</v>
      </c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>
        <v>0</v>
      </c>
      <c r="AX3735" s="14">
        <v>0</v>
      </c>
      <c r="AY3735" s="14">
        <v>0</v>
      </c>
      <c r="AZ3735" s="14">
        <v>100</v>
      </c>
      <c r="BA3735" s="14"/>
      <c r="BB3735" s="14"/>
      <c r="BC3735" s="14"/>
      <c r="BD3735" s="14"/>
      <c r="BE3735" s="14">
        <f t="shared" si="5896"/>
        <v>100</v>
      </c>
      <c r="BF3735" s="14"/>
      <c r="BG3735" s="14"/>
      <c r="BH3735" s="14">
        <v>100</v>
      </c>
      <c r="BI3735" s="14"/>
      <c r="BJ3735" s="14"/>
      <c r="BK3735" s="14"/>
      <c r="BL3735" s="14"/>
      <c r="BM3735" s="14"/>
      <c r="BN3735" s="14"/>
      <c r="BO3735" s="14"/>
      <c r="BP3735" s="14"/>
      <c r="BQ3735" s="14"/>
      <c r="BR3735" s="14">
        <v>100</v>
      </c>
      <c r="BS3735" s="14">
        <v>0</v>
      </c>
      <c r="BT3735" s="14" t="e">
        <f>IF(#REF!=0,"-",#REF!/#REF!*100)</f>
        <v>#REF!</v>
      </c>
    </row>
    <row r="3736" spans="1:72" ht="33.75" x14ac:dyDescent="0.25">
      <c r="A3736" s="4" t="s">
        <v>1154</v>
      </c>
      <c r="B3736" s="4" t="s">
        <v>56</v>
      </c>
      <c r="C3736" s="4" t="s">
        <v>146</v>
      </c>
      <c r="D3736" s="102" t="s">
        <v>1289</v>
      </c>
      <c r="E3736" s="113">
        <v>6139</v>
      </c>
      <c r="F3736" s="102" t="s">
        <v>1297</v>
      </c>
      <c r="G3736" s="98" t="s">
        <v>1663</v>
      </c>
      <c r="H3736" s="13" t="s">
        <v>38</v>
      </c>
      <c r="I3736" s="14">
        <v>4180</v>
      </c>
      <c r="J3736" s="14"/>
      <c r="K3736" s="14"/>
      <c r="L3736" s="14"/>
      <c r="M3736" s="14"/>
      <c r="N3736" s="14"/>
      <c r="O3736" s="14">
        <f t="shared" si="5894"/>
        <v>4180</v>
      </c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>
        <v>0</v>
      </c>
      <c r="AC3736" s="14">
        <v>4180</v>
      </c>
      <c r="AD3736" s="14">
        <v>0</v>
      </c>
      <c r="AE3736" s="14"/>
      <c r="AF3736" s="14"/>
      <c r="AG3736" s="14"/>
      <c r="AH3736" s="14"/>
      <c r="AI3736" s="14"/>
      <c r="AJ3736" s="14">
        <f t="shared" si="5895"/>
        <v>0</v>
      </c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>
        <v>0</v>
      </c>
      <c r="AX3736" s="14">
        <v>0</v>
      </c>
      <c r="AY3736" s="14">
        <v>0</v>
      </c>
      <c r="AZ3736" s="14"/>
      <c r="BA3736" s="14"/>
      <c r="BB3736" s="14"/>
      <c r="BC3736" s="14"/>
      <c r="BD3736" s="14"/>
      <c r="BE3736" s="14">
        <f t="shared" si="5896"/>
        <v>0</v>
      </c>
      <c r="BF3736" s="14"/>
      <c r="BG3736" s="14"/>
      <c r="BH3736" s="14"/>
      <c r="BI3736" s="14"/>
      <c r="BJ3736" s="14"/>
      <c r="BK3736" s="14"/>
      <c r="BL3736" s="14"/>
      <c r="BM3736" s="14"/>
      <c r="BN3736" s="14"/>
      <c r="BO3736" s="14"/>
      <c r="BP3736" s="14"/>
      <c r="BQ3736" s="14"/>
      <c r="BR3736" s="14">
        <v>0</v>
      </c>
      <c r="BS3736" s="14">
        <v>0</v>
      </c>
      <c r="BT3736" s="14" t="e">
        <f>IF(#REF!=0,"-",#REF!/#REF!*100)</f>
        <v>#REF!</v>
      </c>
    </row>
    <row r="3737" spans="1:72" ht="33.75" x14ac:dyDescent="0.25">
      <c r="A3737" s="1" t="s">
        <v>0</v>
      </c>
      <c r="B3737" s="1" t="s">
        <v>0</v>
      </c>
      <c r="C3737" s="1" t="s">
        <v>0</v>
      </c>
      <c r="D3737" s="101" t="s">
        <v>0</v>
      </c>
      <c r="E3737" s="101" t="s">
        <v>0</v>
      </c>
      <c r="F3737" s="101" t="s">
        <v>0</v>
      </c>
      <c r="G3737" s="2" t="s">
        <v>0</v>
      </c>
      <c r="H3737" s="10" t="s">
        <v>39</v>
      </c>
      <c r="I3737" s="11">
        <f t="shared" ref="I3737:X3738" si="5987">SUM(I3738)</f>
        <v>6000</v>
      </c>
      <c r="J3737" s="11">
        <f t="shared" si="5987"/>
        <v>0</v>
      </c>
      <c r="K3737" s="11">
        <f t="shared" si="5987"/>
        <v>0</v>
      </c>
      <c r="L3737" s="11">
        <f t="shared" si="5987"/>
        <v>0</v>
      </c>
      <c r="M3737" s="11">
        <f t="shared" si="5987"/>
        <v>0</v>
      </c>
      <c r="N3737" s="11">
        <f t="shared" si="5987"/>
        <v>0</v>
      </c>
      <c r="O3737" s="11">
        <f t="shared" si="5987"/>
        <v>6000</v>
      </c>
      <c r="P3737" s="11">
        <f t="shared" si="5987"/>
        <v>0</v>
      </c>
      <c r="Q3737" s="11">
        <f t="shared" si="5987"/>
        <v>0</v>
      </c>
      <c r="R3737" s="11">
        <f t="shared" si="5987"/>
        <v>0</v>
      </c>
      <c r="S3737" s="11">
        <f t="shared" si="5987"/>
        <v>0</v>
      </c>
      <c r="T3737" s="11">
        <f t="shared" si="5987"/>
        <v>0</v>
      </c>
      <c r="U3737" s="11">
        <f t="shared" si="5987"/>
        <v>0</v>
      </c>
      <c r="V3737" s="11">
        <f t="shared" si="5987"/>
        <v>0</v>
      </c>
      <c r="W3737" s="11">
        <f t="shared" si="5987"/>
        <v>0</v>
      </c>
      <c r="X3737" s="11">
        <f t="shared" si="5987"/>
        <v>0</v>
      </c>
      <c r="Y3737" s="11">
        <f t="shared" ref="J3737:AA3738" si="5988">SUM(Y3738)</f>
        <v>0</v>
      </c>
      <c r="Z3737" s="11">
        <f t="shared" si="5988"/>
        <v>0</v>
      </c>
      <c r="AA3737" s="11">
        <f t="shared" si="5988"/>
        <v>0</v>
      </c>
      <c r="AB3737" s="11">
        <v>0</v>
      </c>
      <c r="AC3737" s="11">
        <v>6000</v>
      </c>
      <c r="AD3737" s="11">
        <f t="shared" ref="AD3737:AS3738" si="5989">SUM(AD3738)</f>
        <v>0</v>
      </c>
      <c r="AE3737" s="11">
        <f t="shared" si="5989"/>
        <v>0</v>
      </c>
      <c r="AF3737" s="11">
        <f t="shared" si="5989"/>
        <v>0</v>
      </c>
      <c r="AG3737" s="11">
        <f t="shared" si="5989"/>
        <v>0</v>
      </c>
      <c r="AH3737" s="11">
        <f t="shared" si="5989"/>
        <v>0</v>
      </c>
      <c r="AI3737" s="11">
        <f t="shared" si="5989"/>
        <v>0</v>
      </c>
      <c r="AJ3737" s="11">
        <f t="shared" si="5989"/>
        <v>0</v>
      </c>
      <c r="AK3737" s="11">
        <f t="shared" si="5989"/>
        <v>0</v>
      </c>
      <c r="AL3737" s="11">
        <f t="shared" si="5989"/>
        <v>0</v>
      </c>
      <c r="AM3737" s="11">
        <f t="shared" si="5989"/>
        <v>0</v>
      </c>
      <c r="AN3737" s="11">
        <f t="shared" si="5989"/>
        <v>0</v>
      </c>
      <c r="AO3737" s="11">
        <f t="shared" si="5989"/>
        <v>0</v>
      </c>
      <c r="AP3737" s="11">
        <f t="shared" si="5989"/>
        <v>0</v>
      </c>
      <c r="AQ3737" s="11">
        <f t="shared" si="5989"/>
        <v>0</v>
      </c>
      <c r="AR3737" s="11">
        <f t="shared" si="5989"/>
        <v>0</v>
      </c>
      <c r="AS3737" s="11">
        <f t="shared" si="5989"/>
        <v>0</v>
      </c>
      <c r="AT3737" s="11">
        <f t="shared" ref="AE3737:AV3738" si="5990">SUM(AT3738)</f>
        <v>0</v>
      </c>
      <c r="AU3737" s="11">
        <f t="shared" si="5990"/>
        <v>0</v>
      </c>
      <c r="AV3737" s="11">
        <f t="shared" si="5990"/>
        <v>0</v>
      </c>
      <c r="AW3737" s="11">
        <v>0</v>
      </c>
      <c r="AX3737" s="11">
        <v>0</v>
      </c>
      <c r="AY3737" s="11">
        <f t="shared" ref="AY3737:BN3738" si="5991">SUM(AY3738)</f>
        <v>0</v>
      </c>
      <c r="AZ3737" s="11">
        <f t="shared" si="5991"/>
        <v>0</v>
      </c>
      <c r="BA3737" s="11">
        <f t="shared" si="5991"/>
        <v>0</v>
      </c>
      <c r="BB3737" s="11">
        <f t="shared" si="5991"/>
        <v>0</v>
      </c>
      <c r="BC3737" s="11">
        <f t="shared" si="5991"/>
        <v>0</v>
      </c>
      <c r="BD3737" s="11">
        <f t="shared" si="5991"/>
        <v>0</v>
      </c>
      <c r="BE3737" s="11">
        <f t="shared" si="5991"/>
        <v>0</v>
      </c>
      <c r="BF3737" s="11">
        <f t="shared" si="5991"/>
        <v>0</v>
      </c>
      <c r="BG3737" s="11">
        <f t="shared" si="5991"/>
        <v>0</v>
      </c>
      <c r="BH3737" s="11">
        <f t="shared" si="5991"/>
        <v>0</v>
      </c>
      <c r="BI3737" s="11">
        <f t="shared" si="5991"/>
        <v>0</v>
      </c>
      <c r="BJ3737" s="11">
        <f t="shared" si="5991"/>
        <v>0</v>
      </c>
      <c r="BK3737" s="11">
        <f t="shared" si="5991"/>
        <v>0</v>
      </c>
      <c r="BL3737" s="11">
        <f t="shared" si="5991"/>
        <v>0</v>
      </c>
      <c r="BM3737" s="11">
        <f t="shared" si="5991"/>
        <v>0</v>
      </c>
      <c r="BN3737" s="11">
        <f t="shared" si="5991"/>
        <v>0</v>
      </c>
      <c r="BO3737" s="11">
        <f t="shared" ref="AZ3737:BQ3738" si="5992">SUM(BO3738)</f>
        <v>0</v>
      </c>
      <c r="BP3737" s="11">
        <f t="shared" si="5992"/>
        <v>0</v>
      </c>
      <c r="BQ3737" s="11">
        <f t="shared" si="5992"/>
        <v>0</v>
      </c>
      <c r="BR3737" s="11">
        <v>0</v>
      </c>
      <c r="BS3737" s="11">
        <v>0</v>
      </c>
      <c r="BT3737" s="11" t="e">
        <f>IF(#REF!=0,"-",#REF!/#REF!*100)</f>
        <v>#REF!</v>
      </c>
    </row>
    <row r="3738" spans="1:72" ht="22.5" x14ac:dyDescent="0.25">
      <c r="A3738" s="4" t="s">
        <v>1154</v>
      </c>
      <c r="B3738" s="4" t="s">
        <v>56</v>
      </c>
      <c r="C3738" s="4" t="s">
        <v>146</v>
      </c>
      <c r="D3738" s="102" t="s">
        <v>1289</v>
      </c>
      <c r="E3738" s="101" t="s">
        <v>40</v>
      </c>
      <c r="F3738" s="101" t="s">
        <v>0</v>
      </c>
      <c r="G3738" s="2" t="s">
        <v>0</v>
      </c>
      <c r="H3738" s="2" t="s">
        <v>41</v>
      </c>
      <c r="I3738" s="12">
        <f t="shared" si="5987"/>
        <v>6000</v>
      </c>
      <c r="J3738" s="12">
        <f t="shared" si="5988"/>
        <v>0</v>
      </c>
      <c r="K3738" s="12">
        <f t="shared" si="5988"/>
        <v>0</v>
      </c>
      <c r="L3738" s="12">
        <f t="shared" si="5988"/>
        <v>0</v>
      </c>
      <c r="M3738" s="12">
        <f t="shared" si="5988"/>
        <v>0</v>
      </c>
      <c r="N3738" s="12">
        <f t="shared" si="5988"/>
        <v>0</v>
      </c>
      <c r="O3738" s="12">
        <f t="shared" si="5988"/>
        <v>6000</v>
      </c>
      <c r="P3738" s="12">
        <f t="shared" si="5988"/>
        <v>0</v>
      </c>
      <c r="Q3738" s="12">
        <f t="shared" si="5988"/>
        <v>0</v>
      </c>
      <c r="R3738" s="12">
        <f t="shared" si="5988"/>
        <v>0</v>
      </c>
      <c r="S3738" s="12">
        <f t="shared" si="5988"/>
        <v>0</v>
      </c>
      <c r="T3738" s="12">
        <f t="shared" si="5988"/>
        <v>0</v>
      </c>
      <c r="U3738" s="12">
        <f t="shared" si="5988"/>
        <v>0</v>
      </c>
      <c r="V3738" s="12">
        <f t="shared" si="5988"/>
        <v>0</v>
      </c>
      <c r="W3738" s="12">
        <f t="shared" si="5988"/>
        <v>0</v>
      </c>
      <c r="X3738" s="12">
        <f t="shared" si="5988"/>
        <v>0</v>
      </c>
      <c r="Y3738" s="12">
        <f t="shared" si="5988"/>
        <v>0</v>
      </c>
      <c r="Z3738" s="12">
        <f t="shared" si="5988"/>
        <v>0</v>
      </c>
      <c r="AA3738" s="12">
        <f t="shared" si="5988"/>
        <v>0</v>
      </c>
      <c r="AB3738" s="12">
        <v>0</v>
      </c>
      <c r="AC3738" s="12">
        <v>6000</v>
      </c>
      <c r="AD3738" s="12">
        <f t="shared" si="5989"/>
        <v>0</v>
      </c>
      <c r="AE3738" s="12">
        <f t="shared" si="5990"/>
        <v>0</v>
      </c>
      <c r="AF3738" s="12">
        <f t="shared" si="5990"/>
        <v>0</v>
      </c>
      <c r="AG3738" s="12">
        <f t="shared" si="5990"/>
        <v>0</v>
      </c>
      <c r="AH3738" s="12">
        <f t="shared" si="5990"/>
        <v>0</v>
      </c>
      <c r="AI3738" s="12">
        <f t="shared" si="5990"/>
        <v>0</v>
      </c>
      <c r="AJ3738" s="12">
        <f t="shared" si="5990"/>
        <v>0</v>
      </c>
      <c r="AK3738" s="12">
        <f t="shared" si="5990"/>
        <v>0</v>
      </c>
      <c r="AL3738" s="12">
        <f t="shared" si="5990"/>
        <v>0</v>
      </c>
      <c r="AM3738" s="12">
        <f t="shared" si="5990"/>
        <v>0</v>
      </c>
      <c r="AN3738" s="12">
        <f t="shared" si="5990"/>
        <v>0</v>
      </c>
      <c r="AO3738" s="12">
        <f t="shared" si="5990"/>
        <v>0</v>
      </c>
      <c r="AP3738" s="12">
        <f t="shared" si="5990"/>
        <v>0</v>
      </c>
      <c r="AQ3738" s="12">
        <f t="shared" si="5990"/>
        <v>0</v>
      </c>
      <c r="AR3738" s="12">
        <f t="shared" si="5990"/>
        <v>0</v>
      </c>
      <c r="AS3738" s="12">
        <f t="shared" si="5990"/>
        <v>0</v>
      </c>
      <c r="AT3738" s="12">
        <f t="shared" si="5990"/>
        <v>0</v>
      </c>
      <c r="AU3738" s="12">
        <f t="shared" si="5990"/>
        <v>0</v>
      </c>
      <c r="AV3738" s="12">
        <f t="shared" si="5990"/>
        <v>0</v>
      </c>
      <c r="AW3738" s="12">
        <v>0</v>
      </c>
      <c r="AX3738" s="12">
        <v>0</v>
      </c>
      <c r="AY3738" s="12">
        <f t="shared" si="5991"/>
        <v>0</v>
      </c>
      <c r="AZ3738" s="12">
        <f t="shared" si="5992"/>
        <v>0</v>
      </c>
      <c r="BA3738" s="12">
        <f t="shared" si="5992"/>
        <v>0</v>
      </c>
      <c r="BB3738" s="12">
        <f t="shared" si="5992"/>
        <v>0</v>
      </c>
      <c r="BC3738" s="12">
        <f t="shared" si="5992"/>
        <v>0</v>
      </c>
      <c r="BD3738" s="12">
        <f t="shared" si="5992"/>
        <v>0</v>
      </c>
      <c r="BE3738" s="12">
        <f t="shared" si="5992"/>
        <v>0</v>
      </c>
      <c r="BF3738" s="12">
        <f t="shared" si="5992"/>
        <v>0</v>
      </c>
      <c r="BG3738" s="12">
        <f t="shared" si="5992"/>
        <v>0</v>
      </c>
      <c r="BH3738" s="12">
        <f t="shared" si="5992"/>
        <v>0</v>
      </c>
      <c r="BI3738" s="12">
        <f t="shared" si="5992"/>
        <v>0</v>
      </c>
      <c r="BJ3738" s="12">
        <f t="shared" si="5992"/>
        <v>0</v>
      </c>
      <c r="BK3738" s="12">
        <f t="shared" si="5992"/>
        <v>0</v>
      </c>
      <c r="BL3738" s="12">
        <f t="shared" si="5992"/>
        <v>0</v>
      </c>
      <c r="BM3738" s="12">
        <f t="shared" si="5992"/>
        <v>0</v>
      </c>
      <c r="BN3738" s="12">
        <f t="shared" si="5992"/>
        <v>0</v>
      </c>
      <c r="BO3738" s="12">
        <f t="shared" si="5992"/>
        <v>0</v>
      </c>
      <c r="BP3738" s="12">
        <f t="shared" si="5992"/>
        <v>0</v>
      </c>
      <c r="BQ3738" s="12">
        <f t="shared" si="5992"/>
        <v>0</v>
      </c>
      <c r="BR3738" s="12">
        <v>0</v>
      </c>
      <c r="BS3738" s="12">
        <v>0</v>
      </c>
      <c r="BT3738" s="12" t="e">
        <f>IF(#REF!=0,"-",#REF!/#REF!*100)</f>
        <v>#REF!</v>
      </c>
    </row>
    <row r="3739" spans="1:72" x14ac:dyDescent="0.25">
      <c r="A3739" s="4" t="s">
        <v>1154</v>
      </c>
      <c r="B3739" s="4" t="s">
        <v>56</v>
      </c>
      <c r="C3739" s="4" t="s">
        <v>146</v>
      </c>
      <c r="D3739" s="102" t="s">
        <v>1289</v>
      </c>
      <c r="E3739" s="113">
        <v>6148</v>
      </c>
      <c r="F3739" s="102"/>
      <c r="G3739" s="98" t="s">
        <v>1663</v>
      </c>
      <c r="H3739" s="13" t="s">
        <v>45</v>
      </c>
      <c r="I3739" s="14">
        <v>6000</v>
      </c>
      <c r="J3739" s="14"/>
      <c r="K3739" s="14"/>
      <c r="L3739" s="14"/>
      <c r="M3739" s="14"/>
      <c r="N3739" s="14"/>
      <c r="O3739" s="14">
        <f t="shared" si="5894"/>
        <v>6000</v>
      </c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>
        <v>0</v>
      </c>
      <c r="AC3739" s="14">
        <v>6000</v>
      </c>
      <c r="AD3739" s="14">
        <v>0</v>
      </c>
      <c r="AE3739" s="14"/>
      <c r="AF3739" s="14"/>
      <c r="AG3739" s="14"/>
      <c r="AH3739" s="14"/>
      <c r="AI3739" s="14"/>
      <c r="AJ3739" s="14">
        <f t="shared" si="5895"/>
        <v>0</v>
      </c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>
        <v>0</v>
      </c>
      <c r="AX3739" s="14">
        <v>0</v>
      </c>
      <c r="AY3739" s="14">
        <v>0</v>
      </c>
      <c r="AZ3739" s="14"/>
      <c r="BA3739" s="14"/>
      <c r="BB3739" s="14"/>
      <c r="BC3739" s="14"/>
      <c r="BD3739" s="14"/>
      <c r="BE3739" s="14">
        <f t="shared" si="5896"/>
        <v>0</v>
      </c>
      <c r="BF3739" s="14"/>
      <c r="BG3739" s="14"/>
      <c r="BH3739" s="14"/>
      <c r="BI3739" s="14"/>
      <c r="BJ3739" s="14"/>
      <c r="BK3739" s="14"/>
      <c r="BL3739" s="14"/>
      <c r="BM3739" s="14"/>
      <c r="BN3739" s="14"/>
      <c r="BO3739" s="14"/>
      <c r="BP3739" s="14"/>
      <c r="BQ3739" s="14"/>
      <c r="BR3739" s="14">
        <v>0</v>
      </c>
      <c r="BS3739" s="14">
        <v>0</v>
      </c>
      <c r="BT3739" s="14" t="e">
        <f>IF(#REF!=0,"-",#REF!/#REF!*100)</f>
        <v>#REF!</v>
      </c>
    </row>
    <row r="3740" spans="1:72" ht="33.75" x14ac:dyDescent="0.25">
      <c r="A3740" s="1" t="s">
        <v>0</v>
      </c>
      <c r="B3740" s="1" t="s">
        <v>0</v>
      </c>
      <c r="C3740" s="1" t="s">
        <v>0</v>
      </c>
      <c r="D3740" s="101" t="s">
        <v>0</v>
      </c>
      <c r="E3740" s="101" t="s">
        <v>0</v>
      </c>
      <c r="F3740" s="101" t="s">
        <v>0</v>
      </c>
      <c r="G3740" s="2" t="s">
        <v>0</v>
      </c>
      <c r="H3740" s="10" t="s">
        <v>47</v>
      </c>
      <c r="I3740" s="11">
        <f t="shared" ref="I3740:AA3740" si="5993">SUM(I3741)</f>
        <v>118940</v>
      </c>
      <c r="J3740" s="11">
        <f t="shared" si="5993"/>
        <v>0</v>
      </c>
      <c r="K3740" s="11">
        <f t="shared" si="5993"/>
        <v>0</v>
      </c>
      <c r="L3740" s="11">
        <f t="shared" si="5993"/>
        <v>0</v>
      </c>
      <c r="M3740" s="11">
        <f t="shared" si="5993"/>
        <v>0</v>
      </c>
      <c r="N3740" s="11">
        <f t="shared" si="5993"/>
        <v>0</v>
      </c>
      <c r="O3740" s="11">
        <f t="shared" si="5993"/>
        <v>118940</v>
      </c>
      <c r="P3740" s="11">
        <f t="shared" si="5993"/>
        <v>0</v>
      </c>
      <c r="Q3740" s="11">
        <f t="shared" si="5993"/>
        <v>0</v>
      </c>
      <c r="R3740" s="11">
        <f t="shared" si="5993"/>
        <v>0</v>
      </c>
      <c r="S3740" s="11">
        <f t="shared" si="5993"/>
        <v>0</v>
      </c>
      <c r="T3740" s="11">
        <f t="shared" si="5993"/>
        <v>0</v>
      </c>
      <c r="U3740" s="11">
        <f t="shared" si="5993"/>
        <v>0</v>
      </c>
      <c r="V3740" s="11">
        <f t="shared" si="5993"/>
        <v>0</v>
      </c>
      <c r="W3740" s="11">
        <f t="shared" si="5993"/>
        <v>0</v>
      </c>
      <c r="X3740" s="11">
        <f t="shared" si="5993"/>
        <v>0</v>
      </c>
      <c r="Y3740" s="11">
        <f t="shared" si="5993"/>
        <v>0</v>
      </c>
      <c r="Z3740" s="11">
        <f t="shared" si="5993"/>
        <v>0</v>
      </c>
      <c r="AA3740" s="11">
        <f t="shared" si="5993"/>
        <v>0</v>
      </c>
      <c r="AB3740" s="11">
        <v>0</v>
      </c>
      <c r="AC3740" s="11">
        <v>118940</v>
      </c>
      <c r="AD3740" s="11">
        <f t="shared" ref="AD3740:AV3740" si="5994">SUM(AD3741)</f>
        <v>0</v>
      </c>
      <c r="AE3740" s="11">
        <f t="shared" si="5994"/>
        <v>0</v>
      </c>
      <c r="AF3740" s="11">
        <f t="shared" si="5994"/>
        <v>0</v>
      </c>
      <c r="AG3740" s="11">
        <f t="shared" si="5994"/>
        <v>0</v>
      </c>
      <c r="AH3740" s="11">
        <f t="shared" si="5994"/>
        <v>0</v>
      </c>
      <c r="AI3740" s="11">
        <f t="shared" si="5994"/>
        <v>0</v>
      </c>
      <c r="AJ3740" s="11">
        <f t="shared" si="5994"/>
        <v>0</v>
      </c>
      <c r="AK3740" s="11">
        <f t="shared" si="5994"/>
        <v>0</v>
      </c>
      <c r="AL3740" s="11">
        <f t="shared" si="5994"/>
        <v>0</v>
      </c>
      <c r="AM3740" s="11">
        <f t="shared" si="5994"/>
        <v>0</v>
      </c>
      <c r="AN3740" s="11">
        <f t="shared" si="5994"/>
        <v>0</v>
      </c>
      <c r="AO3740" s="11">
        <f t="shared" si="5994"/>
        <v>0</v>
      </c>
      <c r="AP3740" s="11">
        <f t="shared" si="5994"/>
        <v>0</v>
      </c>
      <c r="AQ3740" s="11">
        <f t="shared" si="5994"/>
        <v>0</v>
      </c>
      <c r="AR3740" s="11">
        <f t="shared" si="5994"/>
        <v>0</v>
      </c>
      <c r="AS3740" s="11">
        <f t="shared" si="5994"/>
        <v>0</v>
      </c>
      <c r="AT3740" s="11">
        <f t="shared" si="5994"/>
        <v>0</v>
      </c>
      <c r="AU3740" s="11">
        <f t="shared" si="5994"/>
        <v>0</v>
      </c>
      <c r="AV3740" s="11">
        <f t="shared" si="5994"/>
        <v>0</v>
      </c>
      <c r="AW3740" s="11">
        <v>0</v>
      </c>
      <c r="AX3740" s="11">
        <v>0</v>
      </c>
      <c r="AY3740" s="11">
        <f t="shared" ref="AY3740:BQ3740" si="5995">SUM(AY3741)</f>
        <v>6000</v>
      </c>
      <c r="AZ3740" s="11">
        <f t="shared" si="5995"/>
        <v>0</v>
      </c>
      <c r="BA3740" s="11">
        <f t="shared" si="5995"/>
        <v>0</v>
      </c>
      <c r="BB3740" s="11">
        <f t="shared" si="5995"/>
        <v>0</v>
      </c>
      <c r="BC3740" s="11">
        <f t="shared" si="5995"/>
        <v>0</v>
      </c>
      <c r="BD3740" s="11">
        <f t="shared" si="5995"/>
        <v>0</v>
      </c>
      <c r="BE3740" s="11">
        <f t="shared" si="5995"/>
        <v>6000</v>
      </c>
      <c r="BF3740" s="11">
        <f t="shared" si="5995"/>
        <v>0</v>
      </c>
      <c r="BG3740" s="11">
        <f t="shared" si="5995"/>
        <v>0</v>
      </c>
      <c r="BH3740" s="11">
        <f t="shared" si="5995"/>
        <v>0</v>
      </c>
      <c r="BI3740" s="11">
        <f t="shared" si="5995"/>
        <v>0</v>
      </c>
      <c r="BJ3740" s="11">
        <f t="shared" si="5995"/>
        <v>0</v>
      </c>
      <c r="BK3740" s="11">
        <f t="shared" si="5995"/>
        <v>0</v>
      </c>
      <c r="BL3740" s="11">
        <f t="shared" si="5995"/>
        <v>0</v>
      </c>
      <c r="BM3740" s="11">
        <f t="shared" si="5995"/>
        <v>0</v>
      </c>
      <c r="BN3740" s="11">
        <f t="shared" si="5995"/>
        <v>0</v>
      </c>
      <c r="BO3740" s="11">
        <f t="shared" si="5995"/>
        <v>0</v>
      </c>
      <c r="BP3740" s="11">
        <f t="shared" si="5995"/>
        <v>0</v>
      </c>
      <c r="BQ3740" s="11">
        <f t="shared" si="5995"/>
        <v>0</v>
      </c>
      <c r="BR3740" s="11">
        <v>0</v>
      </c>
      <c r="BS3740" s="11">
        <v>6000</v>
      </c>
      <c r="BT3740" s="11" t="e">
        <f>IF(#REF!=0,"-",#REF!/#REF!*100)</f>
        <v>#REF!</v>
      </c>
    </row>
    <row r="3741" spans="1:72" x14ac:dyDescent="0.25">
      <c r="A3741" s="4" t="s">
        <v>1154</v>
      </c>
      <c r="B3741" s="4" t="s">
        <v>56</v>
      </c>
      <c r="C3741" s="4" t="s">
        <v>146</v>
      </c>
      <c r="D3741" s="102" t="s">
        <v>1289</v>
      </c>
      <c r="E3741" s="101" t="s">
        <v>48</v>
      </c>
      <c r="F3741" s="101" t="s">
        <v>0</v>
      </c>
      <c r="G3741" s="2" t="s">
        <v>0</v>
      </c>
      <c r="H3741" s="2" t="s">
        <v>49</v>
      </c>
      <c r="I3741" s="12">
        <f t="shared" ref="I3741:AA3741" si="5996">SUM(I3742:I3743)</f>
        <v>118940</v>
      </c>
      <c r="J3741" s="12">
        <f t="shared" si="5996"/>
        <v>0</v>
      </c>
      <c r="K3741" s="12">
        <f t="shared" si="5996"/>
        <v>0</v>
      </c>
      <c r="L3741" s="12">
        <f t="shared" si="5996"/>
        <v>0</v>
      </c>
      <c r="M3741" s="12">
        <f t="shared" si="5996"/>
        <v>0</v>
      </c>
      <c r="N3741" s="12">
        <f t="shared" si="5996"/>
        <v>0</v>
      </c>
      <c r="O3741" s="12">
        <f t="shared" ref="O3741" si="5997">SUM(O3742:O3743)</f>
        <v>118940</v>
      </c>
      <c r="P3741" s="12">
        <f t="shared" si="5996"/>
        <v>0</v>
      </c>
      <c r="Q3741" s="12">
        <f t="shared" si="5996"/>
        <v>0</v>
      </c>
      <c r="R3741" s="12">
        <f t="shared" si="5996"/>
        <v>0</v>
      </c>
      <c r="S3741" s="12">
        <f t="shared" si="5996"/>
        <v>0</v>
      </c>
      <c r="T3741" s="12">
        <f t="shared" si="5996"/>
        <v>0</v>
      </c>
      <c r="U3741" s="12">
        <f t="shared" si="5996"/>
        <v>0</v>
      </c>
      <c r="V3741" s="12">
        <f t="shared" si="5996"/>
        <v>0</v>
      </c>
      <c r="W3741" s="12">
        <f t="shared" si="5996"/>
        <v>0</v>
      </c>
      <c r="X3741" s="12">
        <f t="shared" si="5996"/>
        <v>0</v>
      </c>
      <c r="Y3741" s="12">
        <f t="shared" si="5996"/>
        <v>0</v>
      </c>
      <c r="Z3741" s="12">
        <f t="shared" si="5996"/>
        <v>0</v>
      </c>
      <c r="AA3741" s="12">
        <f t="shared" si="5996"/>
        <v>0</v>
      </c>
      <c r="AB3741" s="12">
        <v>0</v>
      </c>
      <c r="AC3741" s="12">
        <v>118940</v>
      </c>
      <c r="AD3741" s="12">
        <f t="shared" ref="AD3741:AV3741" si="5998">SUM(AD3742:AD3743)</f>
        <v>0</v>
      </c>
      <c r="AE3741" s="12">
        <f t="shared" si="5998"/>
        <v>0</v>
      </c>
      <c r="AF3741" s="12">
        <f t="shared" si="5998"/>
        <v>0</v>
      </c>
      <c r="AG3741" s="12">
        <f t="shared" si="5998"/>
        <v>0</v>
      </c>
      <c r="AH3741" s="12">
        <f t="shared" si="5998"/>
        <v>0</v>
      </c>
      <c r="AI3741" s="12">
        <f t="shared" si="5998"/>
        <v>0</v>
      </c>
      <c r="AJ3741" s="12">
        <f t="shared" ref="AJ3741" si="5999">SUM(AJ3742:AJ3743)</f>
        <v>0</v>
      </c>
      <c r="AK3741" s="12">
        <f t="shared" si="5998"/>
        <v>0</v>
      </c>
      <c r="AL3741" s="12">
        <f t="shared" si="5998"/>
        <v>0</v>
      </c>
      <c r="AM3741" s="12">
        <f t="shared" si="5998"/>
        <v>0</v>
      </c>
      <c r="AN3741" s="12">
        <f t="shared" si="5998"/>
        <v>0</v>
      </c>
      <c r="AO3741" s="12">
        <f t="shared" si="5998"/>
        <v>0</v>
      </c>
      <c r="AP3741" s="12">
        <f t="shared" si="5998"/>
        <v>0</v>
      </c>
      <c r="AQ3741" s="12">
        <f t="shared" si="5998"/>
        <v>0</v>
      </c>
      <c r="AR3741" s="12">
        <f t="shared" si="5998"/>
        <v>0</v>
      </c>
      <c r="AS3741" s="12">
        <f t="shared" si="5998"/>
        <v>0</v>
      </c>
      <c r="AT3741" s="12">
        <f t="shared" si="5998"/>
        <v>0</v>
      </c>
      <c r="AU3741" s="12">
        <f t="shared" si="5998"/>
        <v>0</v>
      </c>
      <c r="AV3741" s="12">
        <f t="shared" si="5998"/>
        <v>0</v>
      </c>
      <c r="AW3741" s="12">
        <v>0</v>
      </c>
      <c r="AX3741" s="12">
        <v>0</v>
      </c>
      <c r="AY3741" s="12">
        <f>SUM(AY3742:AY3743)</f>
        <v>6000</v>
      </c>
      <c r="AZ3741" s="12">
        <f t="shared" ref="AZ3741:BQ3741" si="6000">SUM(AZ3742:AZ3743)</f>
        <v>0</v>
      </c>
      <c r="BA3741" s="12">
        <f t="shared" si="6000"/>
        <v>0</v>
      </c>
      <c r="BB3741" s="12">
        <f t="shared" si="6000"/>
        <v>0</v>
      </c>
      <c r="BC3741" s="12">
        <f t="shared" si="6000"/>
        <v>0</v>
      </c>
      <c r="BD3741" s="12">
        <f t="shared" si="6000"/>
        <v>0</v>
      </c>
      <c r="BE3741" s="12">
        <f t="shared" ref="BE3741" si="6001">SUM(BE3742:BE3743)</f>
        <v>6000</v>
      </c>
      <c r="BF3741" s="12">
        <f t="shared" si="6000"/>
        <v>0</v>
      </c>
      <c r="BG3741" s="12">
        <f t="shared" si="6000"/>
        <v>0</v>
      </c>
      <c r="BH3741" s="12">
        <f t="shared" si="6000"/>
        <v>0</v>
      </c>
      <c r="BI3741" s="12">
        <f t="shared" si="6000"/>
        <v>0</v>
      </c>
      <c r="BJ3741" s="12">
        <f t="shared" si="6000"/>
        <v>0</v>
      </c>
      <c r="BK3741" s="12">
        <f t="shared" si="6000"/>
        <v>0</v>
      </c>
      <c r="BL3741" s="12">
        <f t="shared" si="6000"/>
        <v>0</v>
      </c>
      <c r="BM3741" s="12">
        <f t="shared" si="6000"/>
        <v>0</v>
      </c>
      <c r="BN3741" s="12">
        <f t="shared" si="6000"/>
        <v>0</v>
      </c>
      <c r="BO3741" s="12">
        <f t="shared" si="6000"/>
        <v>0</v>
      </c>
      <c r="BP3741" s="12">
        <f t="shared" si="6000"/>
        <v>0</v>
      </c>
      <c r="BQ3741" s="12">
        <f t="shared" si="6000"/>
        <v>0</v>
      </c>
      <c r="BR3741" s="12">
        <v>0</v>
      </c>
      <c r="BS3741" s="12">
        <v>6000</v>
      </c>
      <c r="BT3741" s="12" t="e">
        <f>IF(#REF!=0,"-",#REF!/#REF!*100)</f>
        <v>#REF!</v>
      </c>
    </row>
    <row r="3742" spans="1:72" x14ac:dyDescent="0.25">
      <c r="A3742" s="4" t="s">
        <v>1154</v>
      </c>
      <c r="B3742" s="4" t="s">
        <v>56</v>
      </c>
      <c r="C3742" s="4" t="s">
        <v>146</v>
      </c>
      <c r="D3742" s="102" t="s">
        <v>1289</v>
      </c>
      <c r="E3742" s="113">
        <v>8213</v>
      </c>
      <c r="F3742" s="102"/>
      <c r="G3742" s="98" t="s">
        <v>1663</v>
      </c>
      <c r="H3742" s="13" t="s">
        <v>51</v>
      </c>
      <c r="I3742" s="14">
        <v>40980</v>
      </c>
      <c r="J3742" s="14"/>
      <c r="K3742" s="14"/>
      <c r="L3742" s="14"/>
      <c r="M3742" s="14"/>
      <c r="N3742" s="14"/>
      <c r="O3742" s="14">
        <f t="shared" si="5894"/>
        <v>40980</v>
      </c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>
        <v>0</v>
      </c>
      <c r="AC3742" s="14">
        <v>40980</v>
      </c>
      <c r="AD3742" s="14">
        <v>0</v>
      </c>
      <c r="AE3742" s="14"/>
      <c r="AF3742" s="14"/>
      <c r="AG3742" s="14"/>
      <c r="AH3742" s="14"/>
      <c r="AI3742" s="14"/>
      <c r="AJ3742" s="14">
        <f t="shared" si="5895"/>
        <v>0</v>
      </c>
      <c r="AK3742" s="14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4"/>
      <c r="AW3742" s="14">
        <v>0</v>
      </c>
      <c r="AX3742" s="14">
        <v>0</v>
      </c>
      <c r="AY3742" s="14">
        <v>6000</v>
      </c>
      <c r="AZ3742" s="14"/>
      <c r="BA3742" s="14"/>
      <c r="BB3742" s="14"/>
      <c r="BC3742" s="14"/>
      <c r="BD3742" s="14"/>
      <c r="BE3742" s="14">
        <f t="shared" si="5896"/>
        <v>6000</v>
      </c>
      <c r="BF3742" s="14"/>
      <c r="BG3742" s="14"/>
      <c r="BH3742" s="14"/>
      <c r="BI3742" s="14"/>
      <c r="BJ3742" s="14"/>
      <c r="BK3742" s="14"/>
      <c r="BL3742" s="14"/>
      <c r="BM3742" s="14"/>
      <c r="BN3742" s="14"/>
      <c r="BO3742" s="14"/>
      <c r="BP3742" s="14"/>
      <c r="BQ3742" s="14"/>
      <c r="BR3742" s="14">
        <v>0</v>
      </c>
      <c r="BS3742" s="14">
        <v>6000</v>
      </c>
      <c r="BT3742" s="14" t="e">
        <f>IF(#REF!=0,"-",#REF!/#REF!*100)</f>
        <v>#REF!</v>
      </c>
    </row>
    <row r="3743" spans="1:72" x14ac:dyDescent="0.25">
      <c r="A3743" s="4" t="s">
        <v>1154</v>
      </c>
      <c r="B3743" s="4" t="s">
        <v>56</v>
      </c>
      <c r="C3743" s="4" t="s">
        <v>146</v>
      </c>
      <c r="D3743" s="102" t="s">
        <v>1289</v>
      </c>
      <c r="E3743" s="113">
        <v>8216</v>
      </c>
      <c r="F3743" s="102"/>
      <c r="G3743" s="98" t="s">
        <v>1663</v>
      </c>
      <c r="H3743" s="13" t="s">
        <v>108</v>
      </c>
      <c r="I3743" s="14">
        <v>77960</v>
      </c>
      <c r="J3743" s="14"/>
      <c r="K3743" s="14"/>
      <c r="L3743" s="14"/>
      <c r="M3743" s="14"/>
      <c r="N3743" s="14"/>
      <c r="O3743" s="14">
        <f t="shared" si="5894"/>
        <v>77960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>
        <v>0</v>
      </c>
      <c r="AC3743" s="14">
        <v>77960</v>
      </c>
      <c r="AD3743" s="14">
        <v>0</v>
      </c>
      <c r="AE3743" s="14"/>
      <c r="AF3743" s="14"/>
      <c r="AG3743" s="14"/>
      <c r="AH3743" s="14"/>
      <c r="AI3743" s="14"/>
      <c r="AJ3743" s="14">
        <f t="shared" si="5895"/>
        <v>0</v>
      </c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>
        <v>0</v>
      </c>
      <c r="AX3743" s="14">
        <v>0</v>
      </c>
      <c r="AY3743" s="14">
        <v>0</v>
      </c>
      <c r="AZ3743" s="14"/>
      <c r="BA3743" s="14"/>
      <c r="BB3743" s="14"/>
      <c r="BC3743" s="14"/>
      <c r="BD3743" s="14"/>
      <c r="BE3743" s="14">
        <f t="shared" si="5896"/>
        <v>0</v>
      </c>
      <c r="BF3743" s="14"/>
      <c r="BG3743" s="14"/>
      <c r="BH3743" s="14"/>
      <c r="BI3743" s="14"/>
      <c r="BJ3743" s="14"/>
      <c r="BK3743" s="14"/>
      <c r="BL3743" s="14"/>
      <c r="BM3743" s="14"/>
      <c r="BN3743" s="14"/>
      <c r="BO3743" s="14"/>
      <c r="BP3743" s="14"/>
      <c r="BQ3743" s="14"/>
      <c r="BR3743" s="14">
        <v>0</v>
      </c>
      <c r="BS3743" s="14">
        <v>0</v>
      </c>
      <c r="BT3743" s="14" t="e">
        <f>IF(#REF!=0,"-",#REF!/#REF!*100)</f>
        <v>#REF!</v>
      </c>
    </row>
    <row r="3744" spans="1:72" ht="33.75" x14ac:dyDescent="0.25">
      <c r="A3744" s="13" t="s">
        <v>0</v>
      </c>
      <c r="B3744" s="13" t="s">
        <v>0</v>
      </c>
      <c r="C3744" s="13" t="s">
        <v>0</v>
      </c>
      <c r="D3744" s="98" t="s">
        <v>0</v>
      </c>
      <c r="E3744" s="98" t="s">
        <v>0</v>
      </c>
      <c r="F3744" s="98" t="s">
        <v>0</v>
      </c>
      <c r="G3744" s="13" t="s">
        <v>0</v>
      </c>
      <c r="H3744" s="10" t="s">
        <v>1298</v>
      </c>
      <c r="I3744" s="11">
        <f t="shared" ref="I3744:AA3744" si="6002">SUM(I3713,I3737,I3740)</f>
        <v>989650</v>
      </c>
      <c r="J3744" s="11">
        <f t="shared" si="6002"/>
        <v>84659</v>
      </c>
      <c r="K3744" s="11">
        <f t="shared" si="6002"/>
        <v>0</v>
      </c>
      <c r="L3744" s="11">
        <f t="shared" si="6002"/>
        <v>0</v>
      </c>
      <c r="M3744" s="11">
        <f t="shared" si="6002"/>
        <v>0</v>
      </c>
      <c r="N3744" s="11">
        <f t="shared" si="6002"/>
        <v>0</v>
      </c>
      <c r="O3744" s="11">
        <f t="shared" si="6002"/>
        <v>1074309</v>
      </c>
      <c r="P3744" s="11">
        <f t="shared" si="6002"/>
        <v>18468</v>
      </c>
      <c r="Q3744" s="11">
        <f t="shared" si="6002"/>
        <v>28950</v>
      </c>
      <c r="R3744" s="11">
        <f t="shared" si="6002"/>
        <v>84659</v>
      </c>
      <c r="S3744" s="11">
        <f t="shared" si="6002"/>
        <v>0</v>
      </c>
      <c r="T3744" s="11">
        <f t="shared" si="6002"/>
        <v>0</v>
      </c>
      <c r="U3744" s="11">
        <f t="shared" si="6002"/>
        <v>0</v>
      </c>
      <c r="V3744" s="11">
        <f t="shared" si="6002"/>
        <v>0</v>
      </c>
      <c r="W3744" s="11">
        <f t="shared" si="6002"/>
        <v>0</v>
      </c>
      <c r="X3744" s="11">
        <f t="shared" si="6002"/>
        <v>0</v>
      </c>
      <c r="Y3744" s="11">
        <f t="shared" si="6002"/>
        <v>0</v>
      </c>
      <c r="Z3744" s="11">
        <f t="shared" si="6002"/>
        <v>0</v>
      </c>
      <c r="AA3744" s="11">
        <f t="shared" si="6002"/>
        <v>0</v>
      </c>
      <c r="AB3744" s="11">
        <v>132077</v>
      </c>
      <c r="AC3744" s="11">
        <v>942232</v>
      </c>
      <c r="AD3744" s="11">
        <f t="shared" ref="AD3744:AV3744" si="6003">SUM(AD3713,AD3737,AD3740)</f>
        <v>25500</v>
      </c>
      <c r="AE3744" s="11">
        <f t="shared" si="6003"/>
        <v>0</v>
      </c>
      <c r="AF3744" s="11">
        <f t="shared" si="6003"/>
        <v>0</v>
      </c>
      <c r="AG3744" s="11">
        <f t="shared" si="6003"/>
        <v>0</v>
      </c>
      <c r="AH3744" s="11">
        <f t="shared" si="6003"/>
        <v>0</v>
      </c>
      <c r="AI3744" s="11">
        <f t="shared" si="6003"/>
        <v>0</v>
      </c>
      <c r="AJ3744" s="11">
        <f t="shared" si="6003"/>
        <v>25500</v>
      </c>
      <c r="AK3744" s="11">
        <f t="shared" si="6003"/>
        <v>0</v>
      </c>
      <c r="AL3744" s="11">
        <f t="shared" si="6003"/>
        <v>0</v>
      </c>
      <c r="AM3744" s="11">
        <f t="shared" si="6003"/>
        <v>0</v>
      </c>
      <c r="AN3744" s="11">
        <f t="shared" si="6003"/>
        <v>0</v>
      </c>
      <c r="AO3744" s="11">
        <f t="shared" si="6003"/>
        <v>0</v>
      </c>
      <c r="AP3744" s="11">
        <f t="shared" si="6003"/>
        <v>0</v>
      </c>
      <c r="AQ3744" s="11">
        <f t="shared" si="6003"/>
        <v>0</v>
      </c>
      <c r="AR3744" s="11">
        <f t="shared" si="6003"/>
        <v>0</v>
      </c>
      <c r="AS3744" s="11">
        <f t="shared" si="6003"/>
        <v>0</v>
      </c>
      <c r="AT3744" s="11">
        <f t="shared" si="6003"/>
        <v>0</v>
      </c>
      <c r="AU3744" s="11">
        <f t="shared" si="6003"/>
        <v>0</v>
      </c>
      <c r="AV3744" s="11">
        <f t="shared" si="6003"/>
        <v>0</v>
      </c>
      <c r="AW3744" s="11">
        <v>0</v>
      </c>
      <c r="AX3744" s="11">
        <v>25500</v>
      </c>
      <c r="AY3744" s="11">
        <f>SUM(AY3713,AY3737,AY3740)</f>
        <v>250450</v>
      </c>
      <c r="AZ3744" s="11">
        <f t="shared" ref="AZ3744:BQ3744" si="6004">SUM(AZ3713,AZ3737,AZ3740)</f>
        <v>9902</v>
      </c>
      <c r="BA3744" s="11">
        <f t="shared" si="6004"/>
        <v>0</v>
      </c>
      <c r="BB3744" s="11">
        <f t="shared" si="6004"/>
        <v>0</v>
      </c>
      <c r="BC3744" s="11">
        <f t="shared" si="6004"/>
        <v>0</v>
      </c>
      <c r="BD3744" s="11">
        <f t="shared" si="6004"/>
        <v>0</v>
      </c>
      <c r="BE3744" s="11">
        <f t="shared" si="6004"/>
        <v>260352</v>
      </c>
      <c r="BF3744" s="11">
        <f t="shared" si="6004"/>
        <v>0</v>
      </c>
      <c r="BG3744" s="11">
        <f t="shared" si="6004"/>
        <v>0</v>
      </c>
      <c r="BH3744" s="11">
        <f t="shared" si="6004"/>
        <v>9902</v>
      </c>
      <c r="BI3744" s="11">
        <f t="shared" si="6004"/>
        <v>0</v>
      </c>
      <c r="BJ3744" s="11">
        <f t="shared" si="6004"/>
        <v>0</v>
      </c>
      <c r="BK3744" s="11">
        <f t="shared" si="6004"/>
        <v>0</v>
      </c>
      <c r="BL3744" s="11">
        <f t="shared" si="6004"/>
        <v>0</v>
      </c>
      <c r="BM3744" s="11">
        <f t="shared" si="6004"/>
        <v>0</v>
      </c>
      <c r="BN3744" s="11">
        <f t="shared" si="6004"/>
        <v>0</v>
      </c>
      <c r="BO3744" s="11">
        <f t="shared" si="6004"/>
        <v>0</v>
      </c>
      <c r="BP3744" s="11">
        <f t="shared" si="6004"/>
        <v>0</v>
      </c>
      <c r="BQ3744" s="11">
        <f t="shared" si="6004"/>
        <v>0</v>
      </c>
      <c r="BR3744" s="11">
        <v>9902</v>
      </c>
      <c r="BS3744" s="11">
        <v>250450</v>
      </c>
      <c r="BT3744" s="11" t="e">
        <f>IF(#REF!=0,"-",#REF!/#REF!*100)</f>
        <v>#REF!</v>
      </c>
    </row>
    <row r="3745" spans="1:72" ht="15.75" thickBot="1" x14ac:dyDescent="0.3">
      <c r="A3745" s="13" t="s">
        <v>0</v>
      </c>
      <c r="B3745" s="13" t="s">
        <v>0</v>
      </c>
      <c r="C3745" s="13" t="s">
        <v>0</v>
      </c>
      <c r="D3745" s="98" t="s">
        <v>0</v>
      </c>
      <c r="E3745" s="98" t="s">
        <v>0</v>
      </c>
      <c r="F3745" s="98" t="s">
        <v>0</v>
      </c>
      <c r="G3745" s="13" t="s">
        <v>0</v>
      </c>
      <c r="H3745" s="2" t="s">
        <v>53</v>
      </c>
      <c r="I3745" s="13" t="s">
        <v>0</v>
      </c>
      <c r="J3745" s="13"/>
      <c r="K3745" s="13"/>
      <c r="L3745" s="13"/>
      <c r="M3745" s="13"/>
      <c r="N3745" s="13"/>
      <c r="O3745" s="13" t="e">
        <f t="shared" si="5894"/>
        <v>#VALUE!</v>
      </c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>
        <v>0</v>
      </c>
      <c r="AC3745" s="13" t="e">
        <v>#VALUE!</v>
      </c>
      <c r="AD3745" s="13" t="s">
        <v>0</v>
      </c>
      <c r="AE3745" s="13"/>
      <c r="AF3745" s="13"/>
      <c r="AG3745" s="13"/>
      <c r="AH3745" s="13"/>
      <c r="AI3745" s="13"/>
      <c r="AJ3745" s="13" t="e">
        <f t="shared" si="5895"/>
        <v>#VALUE!</v>
      </c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>
        <v>0</v>
      </c>
      <c r="AX3745" s="13" t="e">
        <v>#VALUE!</v>
      </c>
      <c r="AY3745" s="13" t="s">
        <v>0</v>
      </c>
      <c r="AZ3745" s="13"/>
      <c r="BA3745" s="13"/>
      <c r="BB3745" s="13"/>
      <c r="BC3745" s="13"/>
      <c r="BD3745" s="13"/>
      <c r="BE3745" s="13" t="e">
        <f t="shared" si="5896"/>
        <v>#VALUE!</v>
      </c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>
        <v>0</v>
      </c>
      <c r="BS3745" s="13" t="e">
        <v>#VALUE!</v>
      </c>
      <c r="BT3745" s="12"/>
    </row>
    <row r="3746" spans="1:72" ht="69.75" customHeight="1" thickBot="1" x14ac:dyDescent="0.3">
      <c r="A3746" s="132" t="s">
        <v>0</v>
      </c>
      <c r="B3746" s="132" t="s">
        <v>0</v>
      </c>
      <c r="C3746" s="132" t="s">
        <v>0</v>
      </c>
      <c r="D3746" s="135" t="s">
        <v>0</v>
      </c>
      <c r="E3746" s="135" t="s">
        <v>0</v>
      </c>
      <c r="F3746" s="135" t="s">
        <v>0</v>
      </c>
      <c r="G3746" s="138" t="s">
        <v>0</v>
      </c>
      <c r="H3746" s="5" t="s">
        <v>54</v>
      </c>
      <c r="I3746" s="89" t="s">
        <v>9</v>
      </c>
      <c r="J3746" s="89" t="s">
        <v>1606</v>
      </c>
      <c r="K3746" s="89" t="s">
        <v>1534</v>
      </c>
      <c r="L3746" s="89" t="s">
        <v>1592</v>
      </c>
      <c r="M3746" s="89" t="s">
        <v>1593</v>
      </c>
      <c r="N3746" s="89" t="s">
        <v>1594</v>
      </c>
      <c r="O3746" s="89" t="s">
        <v>1610</v>
      </c>
      <c r="P3746" s="89" t="s">
        <v>1607</v>
      </c>
      <c r="Q3746" s="89" t="s">
        <v>1595</v>
      </c>
      <c r="R3746" s="89" t="s">
        <v>1596</v>
      </c>
      <c r="S3746" s="89" t="s">
        <v>1597</v>
      </c>
      <c r="T3746" s="89" t="s">
        <v>1598</v>
      </c>
      <c r="U3746" s="89" t="s">
        <v>1599</v>
      </c>
      <c r="V3746" s="89" t="s">
        <v>1600</v>
      </c>
      <c r="W3746" s="89" t="s">
        <v>1608</v>
      </c>
      <c r="X3746" s="89" t="s">
        <v>1609</v>
      </c>
      <c r="Y3746" s="89" t="s">
        <v>1601</v>
      </c>
      <c r="Z3746" s="89" t="s">
        <v>1602</v>
      </c>
      <c r="AA3746" s="89" t="s">
        <v>1603</v>
      </c>
      <c r="AB3746" s="89" t="s">
        <v>1604</v>
      </c>
      <c r="AC3746" s="89" t="s">
        <v>1605</v>
      </c>
      <c r="AD3746" s="90" t="s">
        <v>10</v>
      </c>
      <c r="AE3746" s="90" t="s">
        <v>1606</v>
      </c>
      <c r="AF3746" s="90" t="s">
        <v>1534</v>
      </c>
      <c r="AG3746" s="90" t="s">
        <v>1592</v>
      </c>
      <c r="AH3746" s="90" t="s">
        <v>1593</v>
      </c>
      <c r="AI3746" s="90" t="s">
        <v>1594</v>
      </c>
      <c r="AJ3746" s="90" t="s">
        <v>1611</v>
      </c>
      <c r="AK3746" s="90" t="s">
        <v>1607</v>
      </c>
      <c r="AL3746" s="90" t="s">
        <v>1595</v>
      </c>
      <c r="AM3746" s="90" t="s">
        <v>1596</v>
      </c>
      <c r="AN3746" s="90" t="s">
        <v>1597</v>
      </c>
      <c r="AO3746" s="90" t="s">
        <v>1598</v>
      </c>
      <c r="AP3746" s="90" t="s">
        <v>1599</v>
      </c>
      <c r="AQ3746" s="90" t="s">
        <v>1600</v>
      </c>
      <c r="AR3746" s="90" t="s">
        <v>1608</v>
      </c>
      <c r="AS3746" s="90" t="s">
        <v>1609</v>
      </c>
      <c r="AT3746" s="90" t="s">
        <v>1601</v>
      </c>
      <c r="AU3746" s="90" t="s">
        <v>1602</v>
      </c>
      <c r="AV3746" s="90" t="s">
        <v>1603</v>
      </c>
      <c r="AW3746" s="90" t="s">
        <v>1604</v>
      </c>
      <c r="AX3746" s="90" t="s">
        <v>1605</v>
      </c>
      <c r="AY3746" s="91" t="s">
        <v>11</v>
      </c>
      <c r="AZ3746" s="91" t="s">
        <v>1606</v>
      </c>
      <c r="BA3746" s="91" t="s">
        <v>1534</v>
      </c>
      <c r="BB3746" s="91" t="s">
        <v>1592</v>
      </c>
      <c r="BC3746" s="91" t="s">
        <v>1593</v>
      </c>
      <c r="BD3746" s="91" t="s">
        <v>1594</v>
      </c>
      <c r="BE3746" s="91" t="s">
        <v>1612</v>
      </c>
      <c r="BF3746" s="91" t="s">
        <v>1607</v>
      </c>
      <c r="BG3746" s="91" t="s">
        <v>1595</v>
      </c>
      <c r="BH3746" s="91" t="s">
        <v>1596</v>
      </c>
      <c r="BI3746" s="91" t="s">
        <v>1597</v>
      </c>
      <c r="BJ3746" s="91" t="s">
        <v>1598</v>
      </c>
      <c r="BK3746" s="91" t="s">
        <v>1599</v>
      </c>
      <c r="BL3746" s="91" t="s">
        <v>1600</v>
      </c>
      <c r="BM3746" s="91" t="s">
        <v>1608</v>
      </c>
      <c r="BN3746" s="91" t="s">
        <v>1609</v>
      </c>
      <c r="BO3746" s="91" t="s">
        <v>1601</v>
      </c>
      <c r="BP3746" s="91" t="s">
        <v>1602</v>
      </c>
      <c r="BQ3746" s="91" t="s">
        <v>1603</v>
      </c>
      <c r="BR3746" s="91" t="s">
        <v>1604</v>
      </c>
      <c r="BS3746" s="91" t="s">
        <v>1605</v>
      </c>
      <c r="BT3746" s="5" t="s">
        <v>1671</v>
      </c>
    </row>
    <row r="3747" spans="1:72" x14ac:dyDescent="0.25">
      <c r="A3747" s="133"/>
      <c r="B3747" s="133"/>
      <c r="C3747" s="133"/>
      <c r="D3747" s="136"/>
      <c r="E3747" s="136"/>
      <c r="F3747" s="136"/>
      <c r="G3747" s="139"/>
      <c r="H3747" s="15" t="s">
        <v>0</v>
      </c>
      <c r="I3747" s="9">
        <v>1</v>
      </c>
      <c r="J3747" s="9">
        <v>2</v>
      </c>
      <c r="K3747" s="9">
        <v>3</v>
      </c>
      <c r="L3747" s="9">
        <v>4</v>
      </c>
      <c r="M3747" s="9">
        <v>5</v>
      </c>
      <c r="N3747" s="9">
        <v>6</v>
      </c>
      <c r="O3747" s="9">
        <v>7</v>
      </c>
      <c r="P3747" s="9">
        <v>8</v>
      </c>
      <c r="Q3747" s="9">
        <v>9</v>
      </c>
      <c r="R3747" s="9">
        <v>10</v>
      </c>
      <c r="S3747" s="9">
        <v>11</v>
      </c>
      <c r="T3747" s="9">
        <v>12</v>
      </c>
      <c r="U3747" s="9">
        <v>13</v>
      </c>
      <c r="V3747" s="9">
        <v>14</v>
      </c>
      <c r="W3747" s="9">
        <v>15</v>
      </c>
      <c r="X3747" s="9">
        <v>16</v>
      </c>
      <c r="Y3747" s="9">
        <v>17</v>
      </c>
      <c r="Z3747" s="9">
        <v>18</v>
      </c>
      <c r="AA3747" s="9">
        <v>19</v>
      </c>
      <c r="AB3747" s="9">
        <v>20</v>
      </c>
      <c r="AC3747" s="9">
        <v>21</v>
      </c>
      <c r="AD3747" s="9">
        <v>1</v>
      </c>
      <c r="AE3747" s="9">
        <v>2</v>
      </c>
      <c r="AF3747" s="9">
        <v>3</v>
      </c>
      <c r="AG3747" s="9">
        <v>4</v>
      </c>
      <c r="AH3747" s="9">
        <v>5</v>
      </c>
      <c r="AI3747" s="9">
        <v>6</v>
      </c>
      <c r="AJ3747" s="9">
        <v>7</v>
      </c>
      <c r="AK3747" s="9">
        <v>8</v>
      </c>
      <c r="AL3747" s="9">
        <v>9</v>
      </c>
      <c r="AM3747" s="9">
        <v>10</v>
      </c>
      <c r="AN3747" s="9">
        <v>11</v>
      </c>
      <c r="AO3747" s="9">
        <v>12</v>
      </c>
      <c r="AP3747" s="9">
        <v>13</v>
      </c>
      <c r="AQ3747" s="9">
        <v>14</v>
      </c>
      <c r="AR3747" s="9">
        <v>15</v>
      </c>
      <c r="AS3747" s="9">
        <v>16</v>
      </c>
      <c r="AT3747" s="9">
        <v>17</v>
      </c>
      <c r="AU3747" s="9">
        <v>18</v>
      </c>
      <c r="AV3747" s="9">
        <v>19</v>
      </c>
      <c r="AW3747" s="9">
        <v>20</v>
      </c>
      <c r="AX3747" s="9">
        <v>21</v>
      </c>
      <c r="AY3747" s="9">
        <v>1</v>
      </c>
      <c r="AZ3747" s="9">
        <v>2</v>
      </c>
      <c r="BA3747" s="9">
        <v>3</v>
      </c>
      <c r="BB3747" s="9">
        <v>4</v>
      </c>
      <c r="BC3747" s="9">
        <v>5</v>
      </c>
      <c r="BD3747" s="9">
        <v>6</v>
      </c>
      <c r="BE3747" s="9">
        <v>7</v>
      </c>
      <c r="BF3747" s="9">
        <v>8</v>
      </c>
      <c r="BG3747" s="9">
        <v>9</v>
      </c>
      <c r="BH3747" s="9">
        <v>10</v>
      </c>
      <c r="BI3747" s="9">
        <v>11</v>
      </c>
      <c r="BJ3747" s="9">
        <v>12</v>
      </c>
      <c r="BK3747" s="9">
        <v>13</v>
      </c>
      <c r="BL3747" s="9">
        <v>14</v>
      </c>
      <c r="BM3747" s="9">
        <v>15</v>
      </c>
      <c r="BN3747" s="9">
        <v>16</v>
      </c>
      <c r="BO3747" s="9">
        <v>17</v>
      </c>
      <c r="BP3747" s="9">
        <v>18</v>
      </c>
      <c r="BQ3747" s="9">
        <v>19</v>
      </c>
      <c r="BR3747" s="9">
        <v>20</v>
      </c>
      <c r="BS3747" s="9">
        <v>21</v>
      </c>
      <c r="BT3747" s="9">
        <v>9</v>
      </c>
    </row>
    <row r="3748" spans="1:72" x14ac:dyDescent="0.25">
      <c r="A3748" s="133"/>
      <c r="B3748" s="133"/>
      <c r="C3748" s="133"/>
      <c r="D3748" s="136"/>
      <c r="E3748" s="136"/>
      <c r="F3748" s="136"/>
      <c r="G3748" s="139"/>
      <c r="H3748" s="16" t="s">
        <v>1187</v>
      </c>
      <c r="I3748" s="17">
        <f>SUM(I3744)</f>
        <v>989650</v>
      </c>
      <c r="J3748" s="17">
        <f t="shared" ref="J3748:AA3748" si="6005">SUM(J3744)</f>
        <v>84659</v>
      </c>
      <c r="K3748" s="17">
        <f t="shared" si="6005"/>
        <v>0</v>
      </c>
      <c r="L3748" s="17">
        <f t="shared" si="6005"/>
        <v>0</v>
      </c>
      <c r="M3748" s="17">
        <f t="shared" si="6005"/>
        <v>0</v>
      </c>
      <c r="N3748" s="17">
        <f t="shared" si="6005"/>
        <v>0</v>
      </c>
      <c r="O3748" s="17">
        <f t="shared" ref="O3748" si="6006">SUM(O3744)</f>
        <v>1074309</v>
      </c>
      <c r="P3748" s="17">
        <f t="shared" si="6005"/>
        <v>18468</v>
      </c>
      <c r="Q3748" s="17">
        <f t="shared" si="6005"/>
        <v>28950</v>
      </c>
      <c r="R3748" s="17">
        <f t="shared" si="6005"/>
        <v>84659</v>
      </c>
      <c r="S3748" s="17">
        <f t="shared" si="6005"/>
        <v>0</v>
      </c>
      <c r="T3748" s="17">
        <f t="shared" si="6005"/>
        <v>0</v>
      </c>
      <c r="U3748" s="17">
        <f t="shared" si="6005"/>
        <v>0</v>
      </c>
      <c r="V3748" s="17">
        <f t="shared" si="6005"/>
        <v>0</v>
      </c>
      <c r="W3748" s="17">
        <f t="shared" si="6005"/>
        <v>0</v>
      </c>
      <c r="X3748" s="17">
        <f t="shared" si="6005"/>
        <v>0</v>
      </c>
      <c r="Y3748" s="17">
        <f t="shared" si="6005"/>
        <v>0</v>
      </c>
      <c r="Z3748" s="17">
        <f t="shared" si="6005"/>
        <v>0</v>
      </c>
      <c r="AA3748" s="17">
        <f t="shared" si="6005"/>
        <v>0</v>
      </c>
      <c r="AB3748" s="17">
        <v>132077</v>
      </c>
      <c r="AC3748" s="17">
        <v>942232</v>
      </c>
      <c r="AD3748" s="17">
        <f t="shared" ref="AD3748:AV3748" si="6007">SUM(AD3744)</f>
        <v>25500</v>
      </c>
      <c r="AE3748" s="17">
        <f t="shared" si="6007"/>
        <v>0</v>
      </c>
      <c r="AF3748" s="17">
        <f t="shared" si="6007"/>
        <v>0</v>
      </c>
      <c r="AG3748" s="17">
        <f t="shared" si="6007"/>
        <v>0</v>
      </c>
      <c r="AH3748" s="17">
        <f t="shared" si="6007"/>
        <v>0</v>
      </c>
      <c r="AI3748" s="17">
        <f t="shared" si="6007"/>
        <v>0</v>
      </c>
      <c r="AJ3748" s="17">
        <f t="shared" ref="AJ3748" si="6008">SUM(AJ3744)</f>
        <v>25500</v>
      </c>
      <c r="AK3748" s="17">
        <f t="shared" si="6007"/>
        <v>0</v>
      </c>
      <c r="AL3748" s="17">
        <f t="shared" si="6007"/>
        <v>0</v>
      </c>
      <c r="AM3748" s="17">
        <f t="shared" si="6007"/>
        <v>0</v>
      </c>
      <c r="AN3748" s="17">
        <f t="shared" si="6007"/>
        <v>0</v>
      </c>
      <c r="AO3748" s="17">
        <f t="shared" si="6007"/>
        <v>0</v>
      </c>
      <c r="AP3748" s="17">
        <f t="shared" si="6007"/>
        <v>0</v>
      </c>
      <c r="AQ3748" s="17">
        <f t="shared" si="6007"/>
        <v>0</v>
      </c>
      <c r="AR3748" s="17">
        <f t="shared" si="6007"/>
        <v>0</v>
      </c>
      <c r="AS3748" s="17">
        <f t="shared" si="6007"/>
        <v>0</v>
      </c>
      <c r="AT3748" s="17">
        <f t="shared" si="6007"/>
        <v>0</v>
      </c>
      <c r="AU3748" s="17">
        <f t="shared" si="6007"/>
        <v>0</v>
      </c>
      <c r="AV3748" s="17">
        <f t="shared" si="6007"/>
        <v>0</v>
      </c>
      <c r="AW3748" s="17">
        <v>0</v>
      </c>
      <c r="AX3748" s="17">
        <v>25500</v>
      </c>
      <c r="AY3748" s="17">
        <f t="shared" ref="AY3748:BQ3748" si="6009">SUM(AY3744)</f>
        <v>250450</v>
      </c>
      <c r="AZ3748" s="17">
        <f t="shared" si="6009"/>
        <v>9902</v>
      </c>
      <c r="BA3748" s="17">
        <f t="shared" si="6009"/>
        <v>0</v>
      </c>
      <c r="BB3748" s="17">
        <f t="shared" si="6009"/>
        <v>0</v>
      </c>
      <c r="BC3748" s="17">
        <f t="shared" si="6009"/>
        <v>0</v>
      </c>
      <c r="BD3748" s="17">
        <f t="shared" si="6009"/>
        <v>0</v>
      </c>
      <c r="BE3748" s="17">
        <f t="shared" ref="BE3748" si="6010">SUM(BE3744)</f>
        <v>260352</v>
      </c>
      <c r="BF3748" s="17">
        <f t="shared" si="6009"/>
        <v>0</v>
      </c>
      <c r="BG3748" s="17">
        <f t="shared" si="6009"/>
        <v>0</v>
      </c>
      <c r="BH3748" s="17">
        <f t="shared" si="6009"/>
        <v>9902</v>
      </c>
      <c r="BI3748" s="17">
        <f t="shared" si="6009"/>
        <v>0</v>
      </c>
      <c r="BJ3748" s="17">
        <f t="shared" si="6009"/>
        <v>0</v>
      </c>
      <c r="BK3748" s="17">
        <f t="shared" si="6009"/>
        <v>0</v>
      </c>
      <c r="BL3748" s="17">
        <f t="shared" si="6009"/>
        <v>0</v>
      </c>
      <c r="BM3748" s="17">
        <f t="shared" si="6009"/>
        <v>0</v>
      </c>
      <c r="BN3748" s="17">
        <f t="shared" si="6009"/>
        <v>0</v>
      </c>
      <c r="BO3748" s="17">
        <f t="shared" si="6009"/>
        <v>0</v>
      </c>
      <c r="BP3748" s="17">
        <f t="shared" si="6009"/>
        <v>0</v>
      </c>
      <c r="BQ3748" s="17">
        <f t="shared" si="6009"/>
        <v>0</v>
      </c>
      <c r="BR3748" s="17">
        <v>9902</v>
      </c>
      <c r="BS3748" s="17">
        <v>250450</v>
      </c>
      <c r="BT3748" s="17" t="e">
        <f>IF(#REF!=0,"-",#REF!/#REF!*100)</f>
        <v>#REF!</v>
      </c>
    </row>
    <row r="3749" spans="1:72" x14ac:dyDescent="0.25">
      <c r="A3749" s="133"/>
      <c r="B3749" s="133"/>
      <c r="C3749" s="133"/>
      <c r="D3749" s="136"/>
      <c r="E3749" s="136"/>
      <c r="F3749" s="136"/>
      <c r="G3749" s="139"/>
      <c r="H3749" s="18" t="s">
        <v>55</v>
      </c>
      <c r="I3749" s="17">
        <f t="shared" ref="I3749:AA3749" si="6011">SUM(I3748)</f>
        <v>989650</v>
      </c>
      <c r="J3749" s="17">
        <f t="shared" si="6011"/>
        <v>84659</v>
      </c>
      <c r="K3749" s="17">
        <f t="shared" si="6011"/>
        <v>0</v>
      </c>
      <c r="L3749" s="17">
        <f t="shared" si="6011"/>
        <v>0</v>
      </c>
      <c r="M3749" s="17">
        <f t="shared" si="6011"/>
        <v>0</v>
      </c>
      <c r="N3749" s="17">
        <f t="shared" si="6011"/>
        <v>0</v>
      </c>
      <c r="O3749" s="17">
        <f t="shared" ref="O3749" si="6012">SUM(O3748)</f>
        <v>1074309</v>
      </c>
      <c r="P3749" s="17">
        <f t="shared" si="6011"/>
        <v>18468</v>
      </c>
      <c r="Q3749" s="17">
        <f t="shared" si="6011"/>
        <v>28950</v>
      </c>
      <c r="R3749" s="17">
        <f t="shared" si="6011"/>
        <v>84659</v>
      </c>
      <c r="S3749" s="17">
        <f t="shared" si="6011"/>
        <v>0</v>
      </c>
      <c r="T3749" s="17">
        <f t="shared" si="6011"/>
        <v>0</v>
      </c>
      <c r="U3749" s="17">
        <f t="shared" si="6011"/>
        <v>0</v>
      </c>
      <c r="V3749" s="17">
        <f t="shared" si="6011"/>
        <v>0</v>
      </c>
      <c r="W3749" s="17">
        <f t="shared" si="6011"/>
        <v>0</v>
      </c>
      <c r="X3749" s="17">
        <f t="shared" si="6011"/>
        <v>0</v>
      </c>
      <c r="Y3749" s="17">
        <f t="shared" si="6011"/>
        <v>0</v>
      </c>
      <c r="Z3749" s="17">
        <f t="shared" si="6011"/>
        <v>0</v>
      </c>
      <c r="AA3749" s="17">
        <f t="shared" si="6011"/>
        <v>0</v>
      </c>
      <c r="AB3749" s="17">
        <v>132077</v>
      </c>
      <c r="AC3749" s="17">
        <v>942232</v>
      </c>
      <c r="AD3749" s="17">
        <f t="shared" ref="AD3749:AV3749" si="6013">SUM(AD3748)</f>
        <v>25500</v>
      </c>
      <c r="AE3749" s="17">
        <f t="shared" si="6013"/>
        <v>0</v>
      </c>
      <c r="AF3749" s="17">
        <f t="shared" si="6013"/>
        <v>0</v>
      </c>
      <c r="AG3749" s="17">
        <f t="shared" si="6013"/>
        <v>0</v>
      </c>
      <c r="AH3749" s="17">
        <f t="shared" si="6013"/>
        <v>0</v>
      </c>
      <c r="AI3749" s="17">
        <f t="shared" si="6013"/>
        <v>0</v>
      </c>
      <c r="AJ3749" s="17">
        <f t="shared" ref="AJ3749" si="6014">SUM(AJ3748)</f>
        <v>25500</v>
      </c>
      <c r="AK3749" s="17">
        <f t="shared" si="6013"/>
        <v>0</v>
      </c>
      <c r="AL3749" s="17">
        <f t="shared" si="6013"/>
        <v>0</v>
      </c>
      <c r="AM3749" s="17">
        <f t="shared" si="6013"/>
        <v>0</v>
      </c>
      <c r="AN3749" s="17">
        <f t="shared" si="6013"/>
        <v>0</v>
      </c>
      <c r="AO3749" s="17">
        <f t="shared" si="6013"/>
        <v>0</v>
      </c>
      <c r="AP3749" s="17">
        <f t="shared" si="6013"/>
        <v>0</v>
      </c>
      <c r="AQ3749" s="17">
        <f t="shared" si="6013"/>
        <v>0</v>
      </c>
      <c r="AR3749" s="17">
        <f t="shared" si="6013"/>
        <v>0</v>
      </c>
      <c r="AS3749" s="17">
        <f t="shared" si="6013"/>
        <v>0</v>
      </c>
      <c r="AT3749" s="17">
        <f t="shared" si="6013"/>
        <v>0</v>
      </c>
      <c r="AU3749" s="17">
        <f t="shared" si="6013"/>
        <v>0</v>
      </c>
      <c r="AV3749" s="17">
        <f t="shared" si="6013"/>
        <v>0</v>
      </c>
      <c r="AW3749" s="17">
        <v>0</v>
      </c>
      <c r="AX3749" s="17">
        <v>25500</v>
      </c>
      <c r="AY3749" s="17">
        <f t="shared" ref="AY3749:BQ3749" si="6015">SUM(AY3748)</f>
        <v>250450</v>
      </c>
      <c r="AZ3749" s="17">
        <f t="shared" si="6015"/>
        <v>9902</v>
      </c>
      <c r="BA3749" s="17">
        <f t="shared" si="6015"/>
        <v>0</v>
      </c>
      <c r="BB3749" s="17">
        <f t="shared" si="6015"/>
        <v>0</v>
      </c>
      <c r="BC3749" s="17">
        <f t="shared" si="6015"/>
        <v>0</v>
      </c>
      <c r="BD3749" s="17">
        <f t="shared" si="6015"/>
        <v>0</v>
      </c>
      <c r="BE3749" s="17">
        <f t="shared" ref="BE3749" si="6016">SUM(BE3748)</f>
        <v>260352</v>
      </c>
      <c r="BF3749" s="17">
        <f t="shared" si="6015"/>
        <v>0</v>
      </c>
      <c r="BG3749" s="17">
        <f t="shared" si="6015"/>
        <v>0</v>
      </c>
      <c r="BH3749" s="17">
        <f t="shared" si="6015"/>
        <v>9902</v>
      </c>
      <c r="BI3749" s="17">
        <f t="shared" si="6015"/>
        <v>0</v>
      </c>
      <c r="BJ3749" s="17">
        <f t="shared" si="6015"/>
        <v>0</v>
      </c>
      <c r="BK3749" s="17">
        <f t="shared" si="6015"/>
        <v>0</v>
      </c>
      <c r="BL3749" s="17">
        <f t="shared" si="6015"/>
        <v>0</v>
      </c>
      <c r="BM3749" s="17">
        <f t="shared" si="6015"/>
        <v>0</v>
      </c>
      <c r="BN3749" s="17">
        <f t="shared" si="6015"/>
        <v>0</v>
      </c>
      <c r="BO3749" s="17">
        <f t="shared" si="6015"/>
        <v>0</v>
      </c>
      <c r="BP3749" s="17">
        <f t="shared" si="6015"/>
        <v>0</v>
      </c>
      <c r="BQ3749" s="17">
        <f t="shared" si="6015"/>
        <v>0</v>
      </c>
      <c r="BR3749" s="17">
        <v>9902</v>
      </c>
      <c r="BS3749" s="17">
        <v>250450</v>
      </c>
      <c r="BT3749" s="17" t="e">
        <f>IF(#REF!=0,"-",#REF!/#REF!*100)</f>
        <v>#REF!</v>
      </c>
    </row>
    <row r="3750" spans="1:72" x14ac:dyDescent="0.25">
      <c r="A3750" s="134"/>
      <c r="B3750" s="134"/>
      <c r="C3750" s="134"/>
      <c r="D3750" s="137"/>
      <c r="E3750" s="137"/>
      <c r="F3750" s="137"/>
      <c r="G3750" s="140"/>
      <c r="O3750">
        <f t="shared" si="5894"/>
        <v>0</v>
      </c>
      <c r="AB3750">
        <v>0</v>
      </c>
      <c r="AC3750">
        <v>0</v>
      </c>
      <c r="AJ3750">
        <f t="shared" si="5895"/>
        <v>0</v>
      </c>
      <c r="AW3750">
        <v>0</v>
      </c>
      <c r="AX3750">
        <v>0</v>
      </c>
      <c r="BE3750">
        <f t="shared" si="5896"/>
        <v>0</v>
      </c>
      <c r="BR3750">
        <v>0</v>
      </c>
      <c r="BS3750">
        <v>0</v>
      </c>
      <c r="BT3750" t="e">
        <f>IF(#REF!=0,"-",#REF!/#REF!*100)</f>
        <v>#REF!</v>
      </c>
    </row>
    <row r="3751" spans="1:72" ht="15.75" thickBot="1" x14ac:dyDescent="0.3">
      <c r="A3751" s="13" t="s">
        <v>0</v>
      </c>
      <c r="B3751" s="13" t="s">
        <v>0</v>
      </c>
      <c r="C3751" s="13" t="s">
        <v>0</v>
      </c>
      <c r="D3751" s="98" t="s">
        <v>0</v>
      </c>
      <c r="E3751" s="98" t="s">
        <v>0</v>
      </c>
      <c r="F3751" s="98" t="s">
        <v>0</v>
      </c>
      <c r="G3751" s="13" t="s">
        <v>0</v>
      </c>
      <c r="H3751" s="19" t="s">
        <v>0</v>
      </c>
      <c r="I3751" s="19" t="s">
        <v>0</v>
      </c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>
        <v>0</v>
      </c>
      <c r="AC3751" s="19">
        <v>0</v>
      </c>
      <c r="AD3751" s="19" t="s">
        <v>0</v>
      </c>
      <c r="AE3751" s="19"/>
      <c r="AF3751" s="19"/>
      <c r="AG3751" s="19"/>
      <c r="AH3751" s="19"/>
      <c r="AI3751" s="19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>
        <v>0</v>
      </c>
      <c r="AX3751" s="19">
        <v>0</v>
      </c>
      <c r="AY3751" s="19" t="s">
        <v>0</v>
      </c>
      <c r="AZ3751" s="19"/>
      <c r="BA3751" s="19"/>
      <c r="BB3751" s="19"/>
      <c r="BC3751" s="19"/>
      <c r="BD3751" s="19"/>
      <c r="BE3751" s="19"/>
      <c r="BF3751" s="19"/>
      <c r="BG3751" s="19"/>
      <c r="BH3751" s="19"/>
      <c r="BI3751" s="19"/>
      <c r="BJ3751" s="19"/>
      <c r="BK3751" s="19"/>
      <c r="BL3751" s="19"/>
      <c r="BM3751" s="19"/>
      <c r="BN3751" s="19"/>
      <c r="BO3751" s="19"/>
      <c r="BP3751" s="19"/>
      <c r="BQ3751" s="19"/>
      <c r="BR3751" s="19">
        <v>0</v>
      </c>
      <c r="BS3751" s="19">
        <v>0</v>
      </c>
      <c r="BT3751" s="19"/>
    </row>
    <row r="3752" spans="1:72" ht="69.75" customHeight="1" thickBot="1" x14ac:dyDescent="0.3">
      <c r="A3752" s="5" t="s">
        <v>2</v>
      </c>
      <c r="B3752" s="5" t="s">
        <v>3</v>
      </c>
      <c r="C3752" s="5" t="s">
        <v>4</v>
      </c>
      <c r="D3752" s="103" t="s">
        <v>0</v>
      </c>
      <c r="E3752" s="112" t="s">
        <v>5</v>
      </c>
      <c r="F3752" s="112" t="s">
        <v>6</v>
      </c>
      <c r="G3752" s="5" t="s">
        <v>7</v>
      </c>
      <c r="H3752" s="5" t="s">
        <v>8</v>
      </c>
      <c r="I3752" s="89" t="s">
        <v>9</v>
      </c>
      <c r="J3752" s="89" t="s">
        <v>1606</v>
      </c>
      <c r="K3752" s="89" t="s">
        <v>1534</v>
      </c>
      <c r="L3752" s="89" t="s">
        <v>1592</v>
      </c>
      <c r="M3752" s="89" t="s">
        <v>1593</v>
      </c>
      <c r="N3752" s="89" t="s">
        <v>1594</v>
      </c>
      <c r="O3752" s="89" t="s">
        <v>1610</v>
      </c>
      <c r="P3752" s="89" t="s">
        <v>1607</v>
      </c>
      <c r="Q3752" s="89" t="s">
        <v>1595</v>
      </c>
      <c r="R3752" s="89" t="s">
        <v>1596</v>
      </c>
      <c r="S3752" s="89" t="s">
        <v>1597</v>
      </c>
      <c r="T3752" s="89" t="s">
        <v>1598</v>
      </c>
      <c r="U3752" s="89" t="s">
        <v>1599</v>
      </c>
      <c r="V3752" s="89" t="s">
        <v>1600</v>
      </c>
      <c r="W3752" s="89" t="s">
        <v>1608</v>
      </c>
      <c r="X3752" s="89" t="s">
        <v>1609</v>
      </c>
      <c r="Y3752" s="89" t="s">
        <v>1601</v>
      </c>
      <c r="Z3752" s="89" t="s">
        <v>1602</v>
      </c>
      <c r="AA3752" s="89" t="s">
        <v>1603</v>
      </c>
      <c r="AB3752" s="89" t="s">
        <v>1604</v>
      </c>
      <c r="AC3752" s="89" t="s">
        <v>1605</v>
      </c>
      <c r="AD3752" s="90" t="s">
        <v>10</v>
      </c>
      <c r="AE3752" s="90" t="s">
        <v>1606</v>
      </c>
      <c r="AF3752" s="90" t="s">
        <v>1534</v>
      </c>
      <c r="AG3752" s="90" t="s">
        <v>1592</v>
      </c>
      <c r="AH3752" s="90" t="s">
        <v>1593</v>
      </c>
      <c r="AI3752" s="90" t="s">
        <v>1594</v>
      </c>
      <c r="AJ3752" s="90" t="s">
        <v>1611</v>
      </c>
      <c r="AK3752" s="90" t="s">
        <v>1607</v>
      </c>
      <c r="AL3752" s="90" t="s">
        <v>1595</v>
      </c>
      <c r="AM3752" s="90" t="s">
        <v>1596</v>
      </c>
      <c r="AN3752" s="90" t="s">
        <v>1597</v>
      </c>
      <c r="AO3752" s="90" t="s">
        <v>1598</v>
      </c>
      <c r="AP3752" s="90" t="s">
        <v>1599</v>
      </c>
      <c r="AQ3752" s="90" t="s">
        <v>1600</v>
      </c>
      <c r="AR3752" s="90" t="s">
        <v>1608</v>
      </c>
      <c r="AS3752" s="90" t="s">
        <v>1609</v>
      </c>
      <c r="AT3752" s="90" t="s">
        <v>1601</v>
      </c>
      <c r="AU3752" s="90" t="s">
        <v>1602</v>
      </c>
      <c r="AV3752" s="90" t="s">
        <v>1603</v>
      </c>
      <c r="AW3752" s="90" t="s">
        <v>1604</v>
      </c>
      <c r="AX3752" s="90" t="s">
        <v>1605</v>
      </c>
      <c r="AY3752" s="91" t="s">
        <v>11</v>
      </c>
      <c r="AZ3752" s="91" t="s">
        <v>1606</v>
      </c>
      <c r="BA3752" s="91" t="s">
        <v>1534</v>
      </c>
      <c r="BB3752" s="91" t="s">
        <v>1592</v>
      </c>
      <c r="BC3752" s="91" t="s">
        <v>1593</v>
      </c>
      <c r="BD3752" s="91" t="s">
        <v>1594</v>
      </c>
      <c r="BE3752" s="91" t="s">
        <v>1612</v>
      </c>
      <c r="BF3752" s="91" t="s">
        <v>1607</v>
      </c>
      <c r="BG3752" s="91" t="s">
        <v>1595</v>
      </c>
      <c r="BH3752" s="91" t="s">
        <v>1596</v>
      </c>
      <c r="BI3752" s="91" t="s">
        <v>1597</v>
      </c>
      <c r="BJ3752" s="91" t="s">
        <v>1598</v>
      </c>
      <c r="BK3752" s="91" t="s">
        <v>1599</v>
      </c>
      <c r="BL3752" s="91" t="s">
        <v>1600</v>
      </c>
      <c r="BM3752" s="91" t="s">
        <v>1608</v>
      </c>
      <c r="BN3752" s="91" t="s">
        <v>1609</v>
      </c>
      <c r="BO3752" s="91" t="s">
        <v>1601</v>
      </c>
      <c r="BP3752" s="91" t="s">
        <v>1602</v>
      </c>
      <c r="BQ3752" s="91" t="s">
        <v>1603</v>
      </c>
      <c r="BR3752" s="91" t="s">
        <v>1604</v>
      </c>
      <c r="BS3752" s="91" t="s">
        <v>1605</v>
      </c>
      <c r="BT3752" s="5" t="s">
        <v>1671</v>
      </c>
    </row>
    <row r="3753" spans="1:72" x14ac:dyDescent="0.25">
      <c r="A3753" s="6" t="s">
        <v>0</v>
      </c>
      <c r="B3753" s="6" t="s">
        <v>0</v>
      </c>
      <c r="C3753" s="6" t="s">
        <v>0</v>
      </c>
      <c r="D3753" s="104" t="s">
        <v>0</v>
      </c>
      <c r="E3753" s="104" t="s">
        <v>0</v>
      </c>
      <c r="F3753" s="121" t="s">
        <v>0</v>
      </c>
      <c r="G3753" s="7" t="s">
        <v>0</v>
      </c>
      <c r="H3753" s="8" t="s">
        <v>0</v>
      </c>
      <c r="I3753" s="9">
        <v>1</v>
      </c>
      <c r="J3753" s="9">
        <v>2</v>
      </c>
      <c r="K3753" s="9">
        <v>3</v>
      </c>
      <c r="L3753" s="9">
        <v>4</v>
      </c>
      <c r="M3753" s="9">
        <v>5</v>
      </c>
      <c r="N3753" s="9">
        <v>6</v>
      </c>
      <c r="O3753" s="9">
        <v>7</v>
      </c>
      <c r="P3753" s="9">
        <v>8</v>
      </c>
      <c r="Q3753" s="9">
        <v>9</v>
      </c>
      <c r="R3753" s="9">
        <v>10</v>
      </c>
      <c r="S3753" s="9">
        <v>11</v>
      </c>
      <c r="T3753" s="9">
        <v>12</v>
      </c>
      <c r="U3753" s="9">
        <v>13</v>
      </c>
      <c r="V3753" s="9">
        <v>14</v>
      </c>
      <c r="W3753" s="9">
        <v>15</v>
      </c>
      <c r="X3753" s="9">
        <v>16</v>
      </c>
      <c r="Y3753" s="9">
        <v>17</v>
      </c>
      <c r="Z3753" s="9">
        <v>18</v>
      </c>
      <c r="AA3753" s="9">
        <v>19</v>
      </c>
      <c r="AB3753" s="9">
        <v>20</v>
      </c>
      <c r="AC3753" s="9">
        <v>21</v>
      </c>
      <c r="AD3753" s="9">
        <v>1</v>
      </c>
      <c r="AE3753" s="9">
        <v>2</v>
      </c>
      <c r="AF3753" s="9">
        <v>3</v>
      </c>
      <c r="AG3753" s="9">
        <v>4</v>
      </c>
      <c r="AH3753" s="9">
        <v>5</v>
      </c>
      <c r="AI3753" s="9">
        <v>6</v>
      </c>
      <c r="AJ3753" s="9">
        <v>7</v>
      </c>
      <c r="AK3753" s="9">
        <v>8</v>
      </c>
      <c r="AL3753" s="9">
        <v>9</v>
      </c>
      <c r="AM3753" s="9">
        <v>10</v>
      </c>
      <c r="AN3753" s="9">
        <v>11</v>
      </c>
      <c r="AO3753" s="9">
        <v>12</v>
      </c>
      <c r="AP3753" s="9">
        <v>13</v>
      </c>
      <c r="AQ3753" s="9">
        <v>14</v>
      </c>
      <c r="AR3753" s="9">
        <v>15</v>
      </c>
      <c r="AS3753" s="9">
        <v>16</v>
      </c>
      <c r="AT3753" s="9">
        <v>17</v>
      </c>
      <c r="AU3753" s="9">
        <v>18</v>
      </c>
      <c r="AV3753" s="9">
        <v>19</v>
      </c>
      <c r="AW3753" s="9">
        <v>20</v>
      </c>
      <c r="AX3753" s="9">
        <v>21</v>
      </c>
      <c r="AY3753" s="9">
        <v>1</v>
      </c>
      <c r="AZ3753" s="9">
        <v>2</v>
      </c>
      <c r="BA3753" s="9">
        <v>3</v>
      </c>
      <c r="BB3753" s="9">
        <v>4</v>
      </c>
      <c r="BC3753" s="9">
        <v>5</v>
      </c>
      <c r="BD3753" s="9">
        <v>6</v>
      </c>
      <c r="BE3753" s="9">
        <v>7</v>
      </c>
      <c r="BF3753" s="9">
        <v>8</v>
      </c>
      <c r="BG3753" s="9">
        <v>9</v>
      </c>
      <c r="BH3753" s="9">
        <v>10</v>
      </c>
      <c r="BI3753" s="9">
        <v>11</v>
      </c>
      <c r="BJ3753" s="9">
        <v>12</v>
      </c>
      <c r="BK3753" s="9">
        <v>13</v>
      </c>
      <c r="BL3753" s="9">
        <v>14</v>
      </c>
      <c r="BM3753" s="9">
        <v>15</v>
      </c>
      <c r="BN3753" s="9">
        <v>16</v>
      </c>
      <c r="BO3753" s="9">
        <v>17</v>
      </c>
      <c r="BP3753" s="9">
        <v>18</v>
      </c>
      <c r="BQ3753" s="9">
        <v>19</v>
      </c>
      <c r="BR3753" s="9">
        <v>20</v>
      </c>
      <c r="BS3753" s="9">
        <v>21</v>
      </c>
      <c r="BT3753" s="9">
        <v>9</v>
      </c>
    </row>
    <row r="3754" spans="1:72" ht="22.5" x14ac:dyDescent="0.25">
      <c r="A3754" s="1" t="s">
        <v>1154</v>
      </c>
      <c r="B3754" s="1" t="s">
        <v>56</v>
      </c>
      <c r="C3754" s="4" t="s">
        <v>147</v>
      </c>
      <c r="D3754" s="102" t="s">
        <v>1299</v>
      </c>
      <c r="E3754" s="101" t="s">
        <v>0</v>
      </c>
      <c r="F3754" s="101" t="s">
        <v>0</v>
      </c>
      <c r="G3754" s="2" t="s">
        <v>0</v>
      </c>
      <c r="H3754" s="2" t="s">
        <v>1300</v>
      </c>
      <c r="I3754" s="3" t="s">
        <v>0</v>
      </c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>
        <v>0</v>
      </c>
      <c r="AC3754" s="3">
        <v>0</v>
      </c>
      <c r="AD3754" s="3" t="s">
        <v>0</v>
      </c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>
        <v>0</v>
      </c>
      <c r="AX3754" s="3">
        <v>0</v>
      </c>
      <c r="AY3754" s="3" t="s">
        <v>0</v>
      </c>
      <c r="AZ3754" s="3"/>
      <c r="BA3754" s="3"/>
      <c r="BB3754" s="3"/>
      <c r="BC3754" s="3"/>
      <c r="BD3754" s="3"/>
      <c r="BE3754" s="3"/>
      <c r="BF3754" s="3"/>
      <c r="BG3754" s="3"/>
      <c r="BH3754" s="3"/>
      <c r="BI3754" s="3"/>
      <c r="BJ3754" s="3"/>
      <c r="BK3754" s="3"/>
      <c r="BL3754" s="3"/>
      <c r="BM3754" s="3"/>
      <c r="BN3754" s="3"/>
      <c r="BO3754" s="3"/>
      <c r="BP3754" s="3"/>
      <c r="BQ3754" s="3"/>
      <c r="BR3754" s="3">
        <v>0</v>
      </c>
      <c r="BS3754" s="3">
        <v>0</v>
      </c>
      <c r="BT3754" s="3"/>
    </row>
    <row r="3755" spans="1:72" ht="33.75" x14ac:dyDescent="0.25">
      <c r="A3755" s="1" t="s">
        <v>0</v>
      </c>
      <c r="B3755" s="1" t="s">
        <v>0</v>
      </c>
      <c r="C3755" s="1" t="s">
        <v>0</v>
      </c>
      <c r="D3755" s="101" t="s">
        <v>0</v>
      </c>
      <c r="E3755" s="101" t="s">
        <v>0</v>
      </c>
      <c r="F3755" s="101" t="s">
        <v>0</v>
      </c>
      <c r="G3755" s="2" t="s">
        <v>0</v>
      </c>
      <c r="H3755" s="10" t="s">
        <v>13</v>
      </c>
      <c r="I3755" s="11">
        <f>SUM(I3756,I3764,I3766)</f>
        <v>440450</v>
      </c>
      <c r="J3755" s="11">
        <f t="shared" ref="J3755:AA3755" si="6017">SUM(J3756,J3764,J3766)</f>
        <v>100920</v>
      </c>
      <c r="K3755" s="11">
        <f t="shared" si="6017"/>
        <v>0</v>
      </c>
      <c r="L3755" s="11">
        <f t="shared" si="6017"/>
        <v>0</v>
      </c>
      <c r="M3755" s="11">
        <f t="shared" si="6017"/>
        <v>0</v>
      </c>
      <c r="N3755" s="11">
        <f t="shared" si="6017"/>
        <v>0</v>
      </c>
      <c r="O3755" s="11">
        <f t="shared" ref="O3755" si="6018">SUM(O3756,O3764,O3766)</f>
        <v>541370</v>
      </c>
      <c r="P3755" s="11">
        <f t="shared" si="6017"/>
        <v>0</v>
      </c>
      <c r="Q3755" s="11">
        <f t="shared" si="6017"/>
        <v>12319</v>
      </c>
      <c r="R3755" s="11">
        <f t="shared" si="6017"/>
        <v>121437</v>
      </c>
      <c r="S3755" s="11">
        <f t="shared" si="6017"/>
        <v>0</v>
      </c>
      <c r="T3755" s="11">
        <f t="shared" si="6017"/>
        <v>0</v>
      </c>
      <c r="U3755" s="11">
        <f t="shared" si="6017"/>
        <v>0</v>
      </c>
      <c r="V3755" s="11">
        <f t="shared" si="6017"/>
        <v>0</v>
      </c>
      <c r="W3755" s="11">
        <f t="shared" si="6017"/>
        <v>0</v>
      </c>
      <c r="X3755" s="11">
        <f t="shared" si="6017"/>
        <v>0</v>
      </c>
      <c r="Y3755" s="11">
        <f t="shared" si="6017"/>
        <v>0</v>
      </c>
      <c r="Z3755" s="11">
        <f t="shared" si="6017"/>
        <v>0</v>
      </c>
      <c r="AA3755" s="11">
        <f t="shared" si="6017"/>
        <v>0</v>
      </c>
      <c r="AB3755" s="11">
        <v>133756</v>
      </c>
      <c r="AC3755" s="11">
        <v>407614</v>
      </c>
      <c r="AD3755" s="11">
        <f t="shared" ref="AD3755:AV3755" si="6019">SUM(AD3756,AD3764,AD3766)</f>
        <v>0</v>
      </c>
      <c r="AE3755" s="11">
        <f t="shared" si="6019"/>
        <v>0</v>
      </c>
      <c r="AF3755" s="11">
        <f t="shared" si="6019"/>
        <v>0</v>
      </c>
      <c r="AG3755" s="11">
        <f t="shared" si="6019"/>
        <v>0</v>
      </c>
      <c r="AH3755" s="11">
        <f t="shared" si="6019"/>
        <v>0</v>
      </c>
      <c r="AI3755" s="11">
        <f t="shared" si="6019"/>
        <v>0</v>
      </c>
      <c r="AJ3755" s="11">
        <f t="shared" ref="AJ3755" si="6020">SUM(AJ3756,AJ3764,AJ3766)</f>
        <v>0</v>
      </c>
      <c r="AK3755" s="11">
        <f t="shared" si="6019"/>
        <v>0</v>
      </c>
      <c r="AL3755" s="11">
        <f t="shared" si="6019"/>
        <v>0</v>
      </c>
      <c r="AM3755" s="11">
        <f t="shared" si="6019"/>
        <v>0</v>
      </c>
      <c r="AN3755" s="11">
        <f t="shared" si="6019"/>
        <v>0</v>
      </c>
      <c r="AO3755" s="11">
        <f t="shared" si="6019"/>
        <v>0</v>
      </c>
      <c r="AP3755" s="11">
        <f t="shared" si="6019"/>
        <v>0</v>
      </c>
      <c r="AQ3755" s="11">
        <f t="shared" si="6019"/>
        <v>0</v>
      </c>
      <c r="AR3755" s="11">
        <f t="shared" si="6019"/>
        <v>0</v>
      </c>
      <c r="AS3755" s="11">
        <f t="shared" si="6019"/>
        <v>0</v>
      </c>
      <c r="AT3755" s="11">
        <f t="shared" si="6019"/>
        <v>0</v>
      </c>
      <c r="AU3755" s="11">
        <f t="shared" si="6019"/>
        <v>0</v>
      </c>
      <c r="AV3755" s="11">
        <f t="shared" si="6019"/>
        <v>0</v>
      </c>
      <c r="AW3755" s="11">
        <v>0</v>
      </c>
      <c r="AX3755" s="11">
        <v>0</v>
      </c>
      <c r="AY3755" s="11">
        <f t="shared" ref="AY3755:BQ3755" si="6021">SUM(AY3756,AY3764,AY3766)</f>
        <v>441950</v>
      </c>
      <c r="AZ3755" s="11">
        <f t="shared" si="6021"/>
        <v>50626</v>
      </c>
      <c r="BA3755" s="11">
        <f t="shared" si="6021"/>
        <v>0</v>
      </c>
      <c r="BB3755" s="11">
        <f t="shared" si="6021"/>
        <v>0</v>
      </c>
      <c r="BC3755" s="11">
        <f t="shared" si="6021"/>
        <v>0</v>
      </c>
      <c r="BD3755" s="11">
        <f t="shared" si="6021"/>
        <v>0</v>
      </c>
      <c r="BE3755" s="11">
        <f t="shared" ref="BE3755" si="6022">SUM(BE3756,BE3764,BE3766)</f>
        <v>492576</v>
      </c>
      <c r="BF3755" s="11">
        <f t="shared" si="6021"/>
        <v>1039</v>
      </c>
      <c r="BG3755" s="11">
        <f t="shared" si="6021"/>
        <v>4334</v>
      </c>
      <c r="BH3755" s="11">
        <f t="shared" si="6021"/>
        <v>60104</v>
      </c>
      <c r="BI3755" s="11">
        <f t="shared" si="6021"/>
        <v>0</v>
      </c>
      <c r="BJ3755" s="11">
        <f t="shared" si="6021"/>
        <v>0</v>
      </c>
      <c r="BK3755" s="11">
        <f t="shared" si="6021"/>
        <v>0</v>
      </c>
      <c r="BL3755" s="11">
        <f t="shared" si="6021"/>
        <v>0</v>
      </c>
      <c r="BM3755" s="11">
        <f t="shared" si="6021"/>
        <v>0</v>
      </c>
      <c r="BN3755" s="11">
        <f t="shared" si="6021"/>
        <v>0</v>
      </c>
      <c r="BO3755" s="11">
        <f t="shared" si="6021"/>
        <v>0</v>
      </c>
      <c r="BP3755" s="11">
        <f t="shared" si="6021"/>
        <v>0</v>
      </c>
      <c r="BQ3755" s="11">
        <f t="shared" si="6021"/>
        <v>0</v>
      </c>
      <c r="BR3755" s="11">
        <v>65477</v>
      </c>
      <c r="BS3755" s="11">
        <v>427099</v>
      </c>
      <c r="BT3755" s="11" t="e">
        <f>IF(#REF!=0,"-",#REF!/#REF!*100)</f>
        <v>#REF!</v>
      </c>
    </row>
    <row r="3756" spans="1:72" x14ac:dyDescent="0.25">
      <c r="A3756" s="4" t="s">
        <v>1154</v>
      </c>
      <c r="B3756" s="4" t="s">
        <v>56</v>
      </c>
      <c r="C3756" s="4" t="s">
        <v>147</v>
      </c>
      <c r="D3756" s="102" t="s">
        <v>1299</v>
      </c>
      <c r="E3756" s="101" t="s">
        <v>14</v>
      </c>
      <c r="F3756" s="101" t="s">
        <v>0</v>
      </c>
      <c r="G3756" s="2" t="s">
        <v>0</v>
      </c>
      <c r="H3756" s="2" t="s">
        <v>15</v>
      </c>
      <c r="I3756" s="12">
        <f>SUM(I3757:I3758)</f>
        <v>180000</v>
      </c>
      <c r="J3756" s="12">
        <f t="shared" ref="J3756:AA3756" si="6023">SUM(J3757:J3758)</f>
        <v>75071</v>
      </c>
      <c r="K3756" s="12">
        <f t="shared" si="6023"/>
        <v>0</v>
      </c>
      <c r="L3756" s="12">
        <f t="shared" si="6023"/>
        <v>0</v>
      </c>
      <c r="M3756" s="12">
        <f t="shared" si="6023"/>
        <v>0</v>
      </c>
      <c r="N3756" s="12">
        <f t="shared" si="6023"/>
        <v>0</v>
      </c>
      <c r="O3756" s="12">
        <f t="shared" ref="O3756" si="6024">SUM(O3757:O3758)</f>
        <v>255071</v>
      </c>
      <c r="P3756" s="12">
        <f t="shared" si="6023"/>
        <v>0</v>
      </c>
      <c r="Q3756" s="12">
        <f t="shared" si="6023"/>
        <v>4380</v>
      </c>
      <c r="R3756" s="12">
        <f t="shared" si="6023"/>
        <v>75071</v>
      </c>
      <c r="S3756" s="12">
        <f t="shared" si="6023"/>
        <v>0</v>
      </c>
      <c r="T3756" s="12">
        <f t="shared" si="6023"/>
        <v>0</v>
      </c>
      <c r="U3756" s="12">
        <f t="shared" si="6023"/>
        <v>0</v>
      </c>
      <c r="V3756" s="12">
        <f t="shared" si="6023"/>
        <v>0</v>
      </c>
      <c r="W3756" s="12">
        <f t="shared" si="6023"/>
        <v>0</v>
      </c>
      <c r="X3756" s="12">
        <f t="shared" si="6023"/>
        <v>0</v>
      </c>
      <c r="Y3756" s="12">
        <f t="shared" si="6023"/>
        <v>0</v>
      </c>
      <c r="Z3756" s="12">
        <f t="shared" si="6023"/>
        <v>0</v>
      </c>
      <c r="AA3756" s="12">
        <f t="shared" si="6023"/>
        <v>0</v>
      </c>
      <c r="AB3756" s="12">
        <v>79451</v>
      </c>
      <c r="AC3756" s="12">
        <v>175620</v>
      </c>
      <c r="AD3756" s="12">
        <f t="shared" ref="AD3756:AV3756" si="6025">SUM(AD3757:AD3758)</f>
        <v>0</v>
      </c>
      <c r="AE3756" s="12">
        <f t="shared" si="6025"/>
        <v>0</v>
      </c>
      <c r="AF3756" s="12">
        <f t="shared" si="6025"/>
        <v>0</v>
      </c>
      <c r="AG3756" s="12">
        <f t="shared" si="6025"/>
        <v>0</v>
      </c>
      <c r="AH3756" s="12">
        <f t="shared" si="6025"/>
        <v>0</v>
      </c>
      <c r="AI3756" s="12">
        <f t="shared" si="6025"/>
        <v>0</v>
      </c>
      <c r="AJ3756" s="12">
        <f t="shared" ref="AJ3756" si="6026">SUM(AJ3757:AJ3758)</f>
        <v>0</v>
      </c>
      <c r="AK3756" s="12">
        <f t="shared" si="6025"/>
        <v>0</v>
      </c>
      <c r="AL3756" s="12">
        <f t="shared" si="6025"/>
        <v>0</v>
      </c>
      <c r="AM3756" s="12">
        <f t="shared" si="6025"/>
        <v>0</v>
      </c>
      <c r="AN3756" s="12">
        <f t="shared" si="6025"/>
        <v>0</v>
      </c>
      <c r="AO3756" s="12">
        <f t="shared" si="6025"/>
        <v>0</v>
      </c>
      <c r="AP3756" s="12">
        <f t="shared" si="6025"/>
        <v>0</v>
      </c>
      <c r="AQ3756" s="12">
        <f t="shared" si="6025"/>
        <v>0</v>
      </c>
      <c r="AR3756" s="12">
        <f t="shared" si="6025"/>
        <v>0</v>
      </c>
      <c r="AS3756" s="12">
        <f t="shared" si="6025"/>
        <v>0</v>
      </c>
      <c r="AT3756" s="12">
        <f t="shared" si="6025"/>
        <v>0</v>
      </c>
      <c r="AU3756" s="12">
        <f t="shared" si="6025"/>
        <v>0</v>
      </c>
      <c r="AV3756" s="12">
        <f t="shared" si="6025"/>
        <v>0</v>
      </c>
      <c r="AW3756" s="12">
        <v>0</v>
      </c>
      <c r="AX3756" s="12">
        <v>0</v>
      </c>
      <c r="AY3756" s="12">
        <f t="shared" ref="AY3756:BQ3756" si="6027">SUM(AY3757:AY3758)</f>
        <v>35654</v>
      </c>
      <c r="AZ3756" s="12">
        <f t="shared" si="6027"/>
        <v>3360</v>
      </c>
      <c r="BA3756" s="12">
        <f t="shared" si="6027"/>
        <v>0</v>
      </c>
      <c r="BB3756" s="12">
        <f t="shared" si="6027"/>
        <v>0</v>
      </c>
      <c r="BC3756" s="12">
        <f t="shared" si="6027"/>
        <v>0</v>
      </c>
      <c r="BD3756" s="12">
        <f t="shared" si="6027"/>
        <v>0</v>
      </c>
      <c r="BE3756" s="12">
        <f t="shared" ref="BE3756" si="6028">SUM(BE3757:BE3758)</f>
        <v>39014</v>
      </c>
      <c r="BF3756" s="12">
        <f t="shared" si="6027"/>
        <v>937</v>
      </c>
      <c r="BG3756" s="12">
        <f t="shared" si="6027"/>
        <v>1204</v>
      </c>
      <c r="BH3756" s="12">
        <f t="shared" si="6027"/>
        <v>3360</v>
      </c>
      <c r="BI3756" s="12">
        <f t="shared" si="6027"/>
        <v>0</v>
      </c>
      <c r="BJ3756" s="12">
        <f t="shared" si="6027"/>
        <v>0</v>
      </c>
      <c r="BK3756" s="12">
        <f t="shared" si="6027"/>
        <v>0</v>
      </c>
      <c r="BL3756" s="12">
        <f t="shared" si="6027"/>
        <v>0</v>
      </c>
      <c r="BM3756" s="12">
        <f t="shared" si="6027"/>
        <v>0</v>
      </c>
      <c r="BN3756" s="12">
        <f t="shared" si="6027"/>
        <v>0</v>
      </c>
      <c r="BO3756" s="12">
        <f t="shared" si="6027"/>
        <v>0</v>
      </c>
      <c r="BP3756" s="12">
        <f t="shared" si="6027"/>
        <v>0</v>
      </c>
      <c r="BQ3756" s="12">
        <f t="shared" si="6027"/>
        <v>0</v>
      </c>
      <c r="BR3756" s="12">
        <v>5501</v>
      </c>
      <c r="BS3756" s="12">
        <v>33513</v>
      </c>
      <c r="BT3756" s="12" t="e">
        <f>IF(#REF!=0,"-",#REF!/#REF!*100)</f>
        <v>#REF!</v>
      </c>
    </row>
    <row r="3757" spans="1:72" x14ac:dyDescent="0.25">
      <c r="A3757" s="4" t="s">
        <v>1154</v>
      </c>
      <c r="B3757" s="4" t="s">
        <v>56</v>
      </c>
      <c r="C3757" s="4" t="s">
        <v>147</v>
      </c>
      <c r="D3757" s="102" t="s">
        <v>1299</v>
      </c>
      <c r="E3757" s="113">
        <v>6111</v>
      </c>
      <c r="F3757" s="102"/>
      <c r="G3757" s="98" t="s">
        <v>1663</v>
      </c>
      <c r="H3757" s="13" t="s">
        <v>16</v>
      </c>
      <c r="I3757" s="14">
        <v>180000</v>
      </c>
      <c r="J3757" s="14">
        <f>65000+9071</f>
        <v>74071</v>
      </c>
      <c r="K3757" s="14"/>
      <c r="L3757" s="14"/>
      <c r="M3757" s="14"/>
      <c r="N3757" s="14"/>
      <c r="O3757" s="14">
        <f t="shared" si="5894"/>
        <v>254071</v>
      </c>
      <c r="P3757" s="14"/>
      <c r="Q3757" s="14">
        <v>4380</v>
      </c>
      <c r="R3757" s="14">
        <f>65000+9071</f>
        <v>74071</v>
      </c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>
        <v>78451</v>
      </c>
      <c r="AC3757" s="14">
        <v>175620</v>
      </c>
      <c r="AD3757" s="14">
        <v>0</v>
      </c>
      <c r="AE3757" s="14"/>
      <c r="AF3757" s="14"/>
      <c r="AG3757" s="14"/>
      <c r="AH3757" s="14"/>
      <c r="AI3757" s="14"/>
      <c r="AJ3757" s="14">
        <f t="shared" si="5895"/>
        <v>0</v>
      </c>
      <c r="AK3757" s="14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4"/>
      <c r="AW3757" s="14">
        <v>0</v>
      </c>
      <c r="AX3757" s="14">
        <v>0</v>
      </c>
      <c r="AY3757" s="14">
        <v>32000</v>
      </c>
      <c r="AZ3757" s="14">
        <f>3000+360</f>
        <v>3360</v>
      </c>
      <c r="BA3757" s="14"/>
      <c r="BB3757" s="14"/>
      <c r="BC3757" s="14"/>
      <c r="BD3757" s="14"/>
      <c r="BE3757" s="14">
        <f t="shared" si="5896"/>
        <v>35360</v>
      </c>
      <c r="BF3757" s="14">
        <v>937</v>
      </c>
      <c r="BG3757" s="14">
        <v>1204</v>
      </c>
      <c r="BH3757" s="14">
        <f>3000+360</f>
        <v>3360</v>
      </c>
      <c r="BI3757" s="14"/>
      <c r="BJ3757" s="14"/>
      <c r="BK3757" s="14"/>
      <c r="BL3757" s="14"/>
      <c r="BM3757" s="14"/>
      <c r="BN3757" s="14"/>
      <c r="BO3757" s="14"/>
      <c r="BP3757" s="14"/>
      <c r="BQ3757" s="14"/>
      <c r="BR3757" s="14">
        <v>5501</v>
      </c>
      <c r="BS3757" s="14">
        <v>29859</v>
      </c>
      <c r="BT3757" s="14" t="e">
        <f>IF(#REF!=0,"-",#REF!/#REF!*100)</f>
        <v>#REF!</v>
      </c>
    </row>
    <row r="3758" spans="1:72" x14ac:dyDescent="0.25">
      <c r="A3758" s="1" t="s">
        <v>1154</v>
      </c>
      <c r="B3758" s="1" t="s">
        <v>56</v>
      </c>
      <c r="C3758" s="1" t="s">
        <v>147</v>
      </c>
      <c r="D3758" s="105" t="s">
        <v>1299</v>
      </c>
      <c r="E3758" s="105" t="s">
        <v>18</v>
      </c>
      <c r="F3758" s="102" t="s">
        <v>0</v>
      </c>
      <c r="G3758" s="13" t="s">
        <v>0</v>
      </c>
      <c r="H3758" s="2" t="s">
        <v>19</v>
      </c>
      <c r="I3758" s="12">
        <f t="shared" ref="I3758:AA3758" si="6029">SUM(I3759:I3763)</f>
        <v>0</v>
      </c>
      <c r="J3758" s="12">
        <f t="shared" si="6029"/>
        <v>1000</v>
      </c>
      <c r="K3758" s="12">
        <f t="shared" si="6029"/>
        <v>0</v>
      </c>
      <c r="L3758" s="12">
        <f t="shared" si="6029"/>
        <v>0</v>
      </c>
      <c r="M3758" s="12">
        <f t="shared" si="6029"/>
        <v>0</v>
      </c>
      <c r="N3758" s="12">
        <f t="shared" si="6029"/>
        <v>0</v>
      </c>
      <c r="O3758" s="12">
        <f t="shared" si="6029"/>
        <v>1000</v>
      </c>
      <c r="P3758" s="12">
        <f t="shared" si="6029"/>
        <v>0</v>
      </c>
      <c r="Q3758" s="12">
        <f t="shared" si="6029"/>
        <v>0</v>
      </c>
      <c r="R3758" s="12">
        <f t="shared" si="6029"/>
        <v>1000</v>
      </c>
      <c r="S3758" s="12">
        <f t="shared" si="6029"/>
        <v>0</v>
      </c>
      <c r="T3758" s="12">
        <f t="shared" si="6029"/>
        <v>0</v>
      </c>
      <c r="U3758" s="12">
        <f t="shared" si="6029"/>
        <v>0</v>
      </c>
      <c r="V3758" s="12">
        <f t="shared" si="6029"/>
        <v>0</v>
      </c>
      <c r="W3758" s="12">
        <f t="shared" si="6029"/>
        <v>0</v>
      </c>
      <c r="X3758" s="12">
        <f t="shared" si="6029"/>
        <v>0</v>
      </c>
      <c r="Y3758" s="12">
        <f t="shared" si="6029"/>
        <v>0</v>
      </c>
      <c r="Z3758" s="12">
        <f t="shared" si="6029"/>
        <v>0</v>
      </c>
      <c r="AA3758" s="12">
        <f t="shared" si="6029"/>
        <v>0</v>
      </c>
      <c r="AB3758" s="12">
        <v>1000</v>
      </c>
      <c r="AC3758" s="12">
        <v>0</v>
      </c>
      <c r="AD3758" s="12">
        <f t="shared" ref="AD3758:AV3758" si="6030">SUM(AD3759:AD3763)</f>
        <v>0</v>
      </c>
      <c r="AE3758" s="12">
        <f t="shared" si="6030"/>
        <v>0</v>
      </c>
      <c r="AF3758" s="12">
        <f t="shared" si="6030"/>
        <v>0</v>
      </c>
      <c r="AG3758" s="12">
        <f t="shared" si="6030"/>
        <v>0</v>
      </c>
      <c r="AH3758" s="12">
        <f t="shared" si="6030"/>
        <v>0</v>
      </c>
      <c r="AI3758" s="12">
        <f t="shared" si="6030"/>
        <v>0</v>
      </c>
      <c r="AJ3758" s="12">
        <f t="shared" si="6030"/>
        <v>0</v>
      </c>
      <c r="AK3758" s="12">
        <f t="shared" si="6030"/>
        <v>0</v>
      </c>
      <c r="AL3758" s="12">
        <f t="shared" si="6030"/>
        <v>0</v>
      </c>
      <c r="AM3758" s="12">
        <f t="shared" si="6030"/>
        <v>0</v>
      </c>
      <c r="AN3758" s="12">
        <f t="shared" si="6030"/>
        <v>0</v>
      </c>
      <c r="AO3758" s="12">
        <f t="shared" si="6030"/>
        <v>0</v>
      </c>
      <c r="AP3758" s="12">
        <f t="shared" si="6030"/>
        <v>0</v>
      </c>
      <c r="AQ3758" s="12">
        <f t="shared" si="6030"/>
        <v>0</v>
      </c>
      <c r="AR3758" s="12">
        <f t="shared" si="6030"/>
        <v>0</v>
      </c>
      <c r="AS3758" s="12">
        <f t="shared" si="6030"/>
        <v>0</v>
      </c>
      <c r="AT3758" s="12">
        <f t="shared" si="6030"/>
        <v>0</v>
      </c>
      <c r="AU3758" s="12">
        <f t="shared" si="6030"/>
        <v>0</v>
      </c>
      <c r="AV3758" s="12">
        <f t="shared" si="6030"/>
        <v>0</v>
      </c>
      <c r="AW3758" s="12">
        <v>0</v>
      </c>
      <c r="AX3758" s="12">
        <v>0</v>
      </c>
      <c r="AY3758" s="12">
        <f>SUM(AY3759:AY3763)</f>
        <v>3654</v>
      </c>
      <c r="AZ3758" s="12">
        <f t="shared" ref="AZ3758:BQ3758" si="6031">SUM(AZ3759:AZ3763)</f>
        <v>0</v>
      </c>
      <c r="BA3758" s="12">
        <f t="shared" si="6031"/>
        <v>0</v>
      </c>
      <c r="BB3758" s="12">
        <f t="shared" si="6031"/>
        <v>0</v>
      </c>
      <c r="BC3758" s="12">
        <f t="shared" si="6031"/>
        <v>0</v>
      </c>
      <c r="BD3758" s="12">
        <f t="shared" si="6031"/>
        <v>0</v>
      </c>
      <c r="BE3758" s="12">
        <f t="shared" si="6031"/>
        <v>3654</v>
      </c>
      <c r="BF3758" s="12">
        <f t="shared" si="6031"/>
        <v>0</v>
      </c>
      <c r="BG3758" s="12">
        <f t="shared" si="6031"/>
        <v>0</v>
      </c>
      <c r="BH3758" s="12">
        <f t="shared" si="6031"/>
        <v>0</v>
      </c>
      <c r="BI3758" s="12">
        <f t="shared" si="6031"/>
        <v>0</v>
      </c>
      <c r="BJ3758" s="12">
        <f t="shared" si="6031"/>
        <v>0</v>
      </c>
      <c r="BK3758" s="12">
        <f t="shared" si="6031"/>
        <v>0</v>
      </c>
      <c r="BL3758" s="12">
        <f t="shared" si="6031"/>
        <v>0</v>
      </c>
      <c r="BM3758" s="12">
        <f t="shared" si="6031"/>
        <v>0</v>
      </c>
      <c r="BN3758" s="12">
        <f t="shared" si="6031"/>
        <v>0</v>
      </c>
      <c r="BO3758" s="12">
        <f t="shared" si="6031"/>
        <v>0</v>
      </c>
      <c r="BP3758" s="12">
        <f t="shared" si="6031"/>
        <v>0</v>
      </c>
      <c r="BQ3758" s="12">
        <f t="shared" si="6031"/>
        <v>0</v>
      </c>
      <c r="BR3758" s="12">
        <v>0</v>
      </c>
      <c r="BS3758" s="12">
        <v>3654</v>
      </c>
      <c r="BT3758" s="12" t="e">
        <f>IF(#REF!=0,"-",#REF!/#REF!*100)</f>
        <v>#REF!</v>
      </c>
    </row>
    <row r="3759" spans="1:72" ht="22.5" x14ac:dyDescent="0.25">
      <c r="A3759" s="4" t="s">
        <v>1154</v>
      </c>
      <c r="B3759" s="4" t="s">
        <v>56</v>
      </c>
      <c r="C3759" s="4" t="s">
        <v>147</v>
      </c>
      <c r="D3759" s="102" t="s">
        <v>1299</v>
      </c>
      <c r="E3759" s="113">
        <v>6112</v>
      </c>
      <c r="F3759" s="102" t="s">
        <v>1301</v>
      </c>
      <c r="G3759" s="98" t="s">
        <v>1663</v>
      </c>
      <c r="H3759" s="13" t="s">
        <v>57</v>
      </c>
      <c r="I3759" s="14">
        <v>0</v>
      </c>
      <c r="J3759" s="14"/>
      <c r="K3759" s="14"/>
      <c r="L3759" s="14"/>
      <c r="M3759" s="14"/>
      <c r="N3759" s="14"/>
      <c r="O3759" s="14">
        <f t="shared" ref="O3759:O3821" si="6032">I3759+J3759+K3759+L3759+M3759+N3759</f>
        <v>0</v>
      </c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>
        <v>0</v>
      </c>
      <c r="AC3759" s="14">
        <v>0</v>
      </c>
      <c r="AD3759" s="14">
        <v>0</v>
      </c>
      <c r="AE3759" s="14"/>
      <c r="AF3759" s="14"/>
      <c r="AG3759" s="14"/>
      <c r="AH3759" s="14"/>
      <c r="AI3759" s="14"/>
      <c r="AJ3759" s="14">
        <f t="shared" ref="AJ3759:AJ3821" si="6033">AD3759+AE3759+AF3759+AG3759+AH3759+AI3759</f>
        <v>0</v>
      </c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>
        <v>0</v>
      </c>
      <c r="AX3759" s="14">
        <v>0</v>
      </c>
      <c r="AY3759" s="14">
        <v>700</v>
      </c>
      <c r="AZ3759" s="14"/>
      <c r="BA3759" s="14"/>
      <c r="BB3759" s="14"/>
      <c r="BC3759" s="14"/>
      <c r="BD3759" s="14"/>
      <c r="BE3759" s="14">
        <f t="shared" ref="BE3759:BE3821" si="6034">AY3759+AZ3759+BA3759+BB3759+BC3759+BD3759</f>
        <v>700</v>
      </c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Q3759" s="14"/>
      <c r="BR3759" s="14">
        <v>0</v>
      </c>
      <c r="BS3759" s="14">
        <v>700</v>
      </c>
      <c r="BT3759" s="14" t="e">
        <f>IF(#REF!=0,"-",#REF!/#REF!*100)</f>
        <v>#REF!</v>
      </c>
    </row>
    <row r="3760" spans="1:72" x14ac:dyDescent="0.25">
      <c r="A3760" s="4" t="s">
        <v>1154</v>
      </c>
      <c r="B3760" s="4" t="s">
        <v>56</v>
      </c>
      <c r="C3760" s="4" t="s">
        <v>147</v>
      </c>
      <c r="D3760" s="102" t="s">
        <v>1299</v>
      </c>
      <c r="E3760" s="113">
        <v>6112</v>
      </c>
      <c r="F3760" s="102" t="s">
        <v>1302</v>
      </c>
      <c r="G3760" s="98" t="s">
        <v>1663</v>
      </c>
      <c r="H3760" s="13" t="s">
        <v>22</v>
      </c>
      <c r="I3760" s="14">
        <v>0</v>
      </c>
      <c r="J3760" s="14"/>
      <c r="K3760" s="14"/>
      <c r="L3760" s="14"/>
      <c r="M3760" s="14"/>
      <c r="N3760" s="14"/>
      <c r="O3760" s="14">
        <f t="shared" si="6032"/>
        <v>0</v>
      </c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>
        <v>0</v>
      </c>
      <c r="AC3760" s="14">
        <v>0</v>
      </c>
      <c r="AD3760" s="14">
        <v>0</v>
      </c>
      <c r="AE3760" s="14"/>
      <c r="AF3760" s="14"/>
      <c r="AG3760" s="14"/>
      <c r="AH3760" s="14"/>
      <c r="AI3760" s="14"/>
      <c r="AJ3760" s="14">
        <f t="shared" si="6033"/>
        <v>0</v>
      </c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>
        <v>0</v>
      </c>
      <c r="AX3760" s="14">
        <v>0</v>
      </c>
      <c r="AY3760" s="14">
        <v>2954</v>
      </c>
      <c r="AZ3760" s="14"/>
      <c r="BA3760" s="14"/>
      <c r="BB3760" s="14"/>
      <c r="BC3760" s="14"/>
      <c r="BD3760" s="14"/>
      <c r="BE3760" s="14">
        <f t="shared" si="6034"/>
        <v>2954</v>
      </c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Q3760" s="14"/>
      <c r="BR3760" s="14">
        <v>0</v>
      </c>
      <c r="BS3760" s="14">
        <v>2954</v>
      </c>
      <c r="BT3760" s="14" t="e">
        <f>IF(#REF!=0,"-",#REF!/#REF!*100)</f>
        <v>#REF!</v>
      </c>
    </row>
    <row r="3761" spans="1:72" x14ac:dyDescent="0.25">
      <c r="A3761" s="4" t="s">
        <v>1154</v>
      </c>
      <c r="B3761" s="4" t="s">
        <v>56</v>
      </c>
      <c r="C3761" s="4" t="s">
        <v>147</v>
      </c>
      <c r="D3761" s="102" t="s">
        <v>1299</v>
      </c>
      <c r="E3761" s="113">
        <v>6112</v>
      </c>
      <c r="F3761" s="102" t="s">
        <v>1303</v>
      </c>
      <c r="G3761" s="98" t="s">
        <v>1663</v>
      </c>
      <c r="H3761" s="13" t="s">
        <v>23</v>
      </c>
      <c r="I3761" s="14">
        <v>0</v>
      </c>
      <c r="J3761" s="14"/>
      <c r="K3761" s="14"/>
      <c r="L3761" s="14"/>
      <c r="M3761" s="14"/>
      <c r="N3761" s="14"/>
      <c r="O3761" s="14">
        <f t="shared" si="6032"/>
        <v>0</v>
      </c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>
        <v>0</v>
      </c>
      <c r="AC3761" s="14">
        <v>0</v>
      </c>
      <c r="AD3761" s="14">
        <v>0</v>
      </c>
      <c r="AE3761" s="14"/>
      <c r="AF3761" s="14"/>
      <c r="AG3761" s="14"/>
      <c r="AH3761" s="14"/>
      <c r="AI3761" s="14"/>
      <c r="AJ3761" s="14">
        <f t="shared" si="6033"/>
        <v>0</v>
      </c>
      <c r="AK3761" s="14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4"/>
      <c r="AW3761" s="14">
        <v>0</v>
      </c>
      <c r="AX3761" s="14">
        <v>0</v>
      </c>
      <c r="AY3761" s="14">
        <v>0</v>
      </c>
      <c r="AZ3761" s="14"/>
      <c r="BA3761" s="14"/>
      <c r="BB3761" s="14"/>
      <c r="BC3761" s="14"/>
      <c r="BD3761" s="14"/>
      <c r="BE3761" s="14">
        <f t="shared" si="6034"/>
        <v>0</v>
      </c>
      <c r="BF3761" s="14"/>
      <c r="BG3761" s="14"/>
      <c r="BH3761" s="14"/>
      <c r="BI3761" s="14"/>
      <c r="BJ3761" s="14"/>
      <c r="BK3761" s="14"/>
      <c r="BL3761" s="14"/>
      <c r="BM3761" s="14"/>
      <c r="BN3761" s="14"/>
      <c r="BO3761" s="14"/>
      <c r="BP3761" s="14"/>
      <c r="BQ3761" s="14"/>
      <c r="BR3761" s="14">
        <v>0</v>
      </c>
      <c r="BS3761" s="14">
        <v>0</v>
      </c>
      <c r="BT3761" s="14" t="e">
        <f>IF(#REF!=0,"-",#REF!/#REF!*100)</f>
        <v>#REF!</v>
      </c>
    </row>
    <row r="3762" spans="1:72" x14ac:dyDescent="0.25">
      <c r="A3762" s="4" t="s">
        <v>1154</v>
      </c>
      <c r="B3762" s="4" t="s">
        <v>56</v>
      </c>
      <c r="C3762" s="4" t="s">
        <v>147</v>
      </c>
      <c r="D3762" s="102" t="s">
        <v>1299</v>
      </c>
      <c r="E3762" s="113">
        <v>6112</v>
      </c>
      <c r="F3762" s="102" t="s">
        <v>1304</v>
      </c>
      <c r="G3762" s="98" t="s">
        <v>1663</v>
      </c>
      <c r="H3762" s="13" t="s">
        <v>21</v>
      </c>
      <c r="I3762" s="14">
        <v>0</v>
      </c>
      <c r="J3762" s="14"/>
      <c r="K3762" s="14"/>
      <c r="L3762" s="14"/>
      <c r="M3762" s="14"/>
      <c r="N3762" s="14"/>
      <c r="O3762" s="14">
        <f t="shared" si="6032"/>
        <v>0</v>
      </c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>
        <v>0</v>
      </c>
      <c r="AC3762" s="14">
        <v>0</v>
      </c>
      <c r="AD3762" s="14">
        <v>0</v>
      </c>
      <c r="AE3762" s="14"/>
      <c r="AF3762" s="14"/>
      <c r="AG3762" s="14"/>
      <c r="AH3762" s="14"/>
      <c r="AI3762" s="14"/>
      <c r="AJ3762" s="14">
        <f t="shared" si="6033"/>
        <v>0</v>
      </c>
      <c r="AK3762" s="14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4"/>
      <c r="AW3762" s="14">
        <v>0</v>
      </c>
      <c r="AX3762" s="14">
        <v>0</v>
      </c>
      <c r="AY3762" s="14">
        <v>0</v>
      </c>
      <c r="AZ3762" s="14"/>
      <c r="BA3762" s="14"/>
      <c r="BB3762" s="14"/>
      <c r="BC3762" s="14"/>
      <c r="BD3762" s="14"/>
      <c r="BE3762" s="14">
        <f t="shared" si="6034"/>
        <v>0</v>
      </c>
      <c r="BF3762" s="14"/>
      <c r="BG3762" s="14"/>
      <c r="BH3762" s="14"/>
      <c r="BI3762" s="14"/>
      <c r="BJ3762" s="14"/>
      <c r="BK3762" s="14"/>
      <c r="BL3762" s="14"/>
      <c r="BM3762" s="14"/>
      <c r="BN3762" s="14"/>
      <c r="BO3762" s="14"/>
      <c r="BP3762" s="14"/>
      <c r="BQ3762" s="14"/>
      <c r="BR3762" s="14">
        <v>0</v>
      </c>
      <c r="BS3762" s="14">
        <v>0</v>
      </c>
      <c r="BT3762" s="14" t="e">
        <f>IF(#REF!=0,"-",#REF!/#REF!*100)</f>
        <v>#REF!</v>
      </c>
    </row>
    <row r="3763" spans="1:72" x14ac:dyDescent="0.25">
      <c r="A3763" s="4" t="s">
        <v>1154</v>
      </c>
      <c r="B3763" s="4" t="s">
        <v>56</v>
      </c>
      <c r="C3763" s="4" t="s">
        <v>147</v>
      </c>
      <c r="D3763" s="102" t="s">
        <v>1299</v>
      </c>
      <c r="E3763" s="113">
        <v>6112</v>
      </c>
      <c r="F3763" s="102" t="s">
        <v>1305</v>
      </c>
      <c r="G3763" s="98" t="s">
        <v>1663</v>
      </c>
      <c r="H3763" s="13" t="s">
        <v>24</v>
      </c>
      <c r="I3763" s="14">
        <v>0</v>
      </c>
      <c r="J3763" s="14">
        <v>1000</v>
      </c>
      <c r="K3763" s="14"/>
      <c r="L3763" s="14"/>
      <c r="M3763" s="14"/>
      <c r="N3763" s="14"/>
      <c r="O3763" s="14">
        <f t="shared" si="6032"/>
        <v>1000</v>
      </c>
      <c r="P3763" s="14"/>
      <c r="Q3763" s="14"/>
      <c r="R3763" s="14">
        <v>1000</v>
      </c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>
        <v>1000</v>
      </c>
      <c r="AC3763" s="14">
        <v>0</v>
      </c>
      <c r="AD3763" s="14">
        <v>0</v>
      </c>
      <c r="AE3763" s="14"/>
      <c r="AF3763" s="14"/>
      <c r="AG3763" s="14"/>
      <c r="AH3763" s="14"/>
      <c r="AI3763" s="14"/>
      <c r="AJ3763" s="14">
        <f t="shared" si="6033"/>
        <v>0</v>
      </c>
      <c r="AK3763" s="14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>
        <v>0</v>
      </c>
      <c r="AX3763" s="14">
        <v>0</v>
      </c>
      <c r="AY3763" s="14">
        <v>0</v>
      </c>
      <c r="AZ3763" s="14"/>
      <c r="BA3763" s="14"/>
      <c r="BB3763" s="14"/>
      <c r="BC3763" s="14"/>
      <c r="BD3763" s="14"/>
      <c r="BE3763" s="14">
        <f t="shared" si="6034"/>
        <v>0</v>
      </c>
      <c r="BF3763" s="14"/>
      <c r="BG3763" s="14"/>
      <c r="BH3763" s="14"/>
      <c r="BI3763" s="14"/>
      <c r="BJ3763" s="14"/>
      <c r="BK3763" s="14"/>
      <c r="BL3763" s="14"/>
      <c r="BM3763" s="14"/>
      <c r="BN3763" s="14"/>
      <c r="BO3763" s="14"/>
      <c r="BP3763" s="14"/>
      <c r="BQ3763" s="14"/>
      <c r="BR3763" s="14">
        <v>0</v>
      </c>
      <c r="BS3763" s="14">
        <v>0</v>
      </c>
      <c r="BT3763" s="14" t="e">
        <f>IF(#REF!=0,"-",#REF!/#REF!*100)</f>
        <v>#REF!</v>
      </c>
    </row>
    <row r="3764" spans="1:72" ht="22.5" x14ac:dyDescent="0.25">
      <c r="A3764" s="4" t="s">
        <v>1154</v>
      </c>
      <c r="B3764" s="4" t="s">
        <v>56</v>
      </c>
      <c r="C3764" s="4" t="s">
        <v>147</v>
      </c>
      <c r="D3764" s="102" t="s">
        <v>1299</v>
      </c>
      <c r="E3764" s="101" t="s">
        <v>25</v>
      </c>
      <c r="F3764" s="101" t="s">
        <v>0</v>
      </c>
      <c r="G3764" s="2" t="s">
        <v>0</v>
      </c>
      <c r="H3764" s="2" t="s">
        <v>26</v>
      </c>
      <c r="I3764" s="12">
        <f t="shared" ref="I3764:AA3764" si="6035">SUM(I3765)</f>
        <v>18900</v>
      </c>
      <c r="J3764" s="12">
        <f t="shared" si="6035"/>
        <v>7777</v>
      </c>
      <c r="K3764" s="12">
        <f t="shared" si="6035"/>
        <v>0</v>
      </c>
      <c r="L3764" s="12">
        <f t="shared" si="6035"/>
        <v>0</v>
      </c>
      <c r="M3764" s="12">
        <f t="shared" si="6035"/>
        <v>0</v>
      </c>
      <c r="N3764" s="12">
        <f t="shared" si="6035"/>
        <v>0</v>
      </c>
      <c r="O3764" s="12">
        <f t="shared" si="6035"/>
        <v>26677</v>
      </c>
      <c r="P3764" s="12">
        <f t="shared" si="6035"/>
        <v>0</v>
      </c>
      <c r="Q3764" s="12">
        <f t="shared" si="6035"/>
        <v>460</v>
      </c>
      <c r="R3764" s="12">
        <f t="shared" si="6035"/>
        <v>7777</v>
      </c>
      <c r="S3764" s="12">
        <f t="shared" si="6035"/>
        <v>0</v>
      </c>
      <c r="T3764" s="12">
        <f t="shared" si="6035"/>
        <v>0</v>
      </c>
      <c r="U3764" s="12">
        <f t="shared" si="6035"/>
        <v>0</v>
      </c>
      <c r="V3764" s="12">
        <f t="shared" si="6035"/>
        <v>0</v>
      </c>
      <c r="W3764" s="12">
        <f t="shared" si="6035"/>
        <v>0</v>
      </c>
      <c r="X3764" s="12">
        <f t="shared" si="6035"/>
        <v>0</v>
      </c>
      <c r="Y3764" s="12">
        <f t="shared" si="6035"/>
        <v>0</v>
      </c>
      <c r="Z3764" s="12">
        <f t="shared" si="6035"/>
        <v>0</v>
      </c>
      <c r="AA3764" s="12">
        <f t="shared" si="6035"/>
        <v>0</v>
      </c>
      <c r="AB3764" s="12">
        <v>8237</v>
      </c>
      <c r="AC3764" s="12">
        <v>18440</v>
      </c>
      <c r="AD3764" s="12">
        <f t="shared" ref="AD3764:AV3764" si="6036">SUM(AD3765)</f>
        <v>0</v>
      </c>
      <c r="AE3764" s="12">
        <f t="shared" si="6036"/>
        <v>0</v>
      </c>
      <c r="AF3764" s="12">
        <f t="shared" si="6036"/>
        <v>0</v>
      </c>
      <c r="AG3764" s="12">
        <f t="shared" si="6036"/>
        <v>0</v>
      </c>
      <c r="AH3764" s="12">
        <f t="shared" si="6036"/>
        <v>0</v>
      </c>
      <c r="AI3764" s="12">
        <f t="shared" si="6036"/>
        <v>0</v>
      </c>
      <c r="AJ3764" s="12">
        <f t="shared" si="6036"/>
        <v>0</v>
      </c>
      <c r="AK3764" s="12">
        <f t="shared" si="6036"/>
        <v>0</v>
      </c>
      <c r="AL3764" s="12">
        <f t="shared" si="6036"/>
        <v>0</v>
      </c>
      <c r="AM3764" s="12">
        <f t="shared" si="6036"/>
        <v>0</v>
      </c>
      <c r="AN3764" s="12">
        <f t="shared" si="6036"/>
        <v>0</v>
      </c>
      <c r="AO3764" s="12">
        <f t="shared" si="6036"/>
        <v>0</v>
      </c>
      <c r="AP3764" s="12">
        <f t="shared" si="6036"/>
        <v>0</v>
      </c>
      <c r="AQ3764" s="12">
        <f t="shared" si="6036"/>
        <v>0</v>
      </c>
      <c r="AR3764" s="12">
        <f t="shared" si="6036"/>
        <v>0</v>
      </c>
      <c r="AS3764" s="12">
        <f t="shared" si="6036"/>
        <v>0</v>
      </c>
      <c r="AT3764" s="12">
        <f t="shared" si="6036"/>
        <v>0</v>
      </c>
      <c r="AU3764" s="12">
        <f t="shared" si="6036"/>
        <v>0</v>
      </c>
      <c r="AV3764" s="12">
        <f t="shared" si="6036"/>
        <v>0</v>
      </c>
      <c r="AW3764" s="12">
        <v>0</v>
      </c>
      <c r="AX3764" s="12">
        <v>0</v>
      </c>
      <c r="AY3764" s="12">
        <f t="shared" ref="AY3764:BQ3764" si="6037">SUM(AY3765)</f>
        <v>3360</v>
      </c>
      <c r="AZ3764" s="12">
        <f t="shared" si="6037"/>
        <v>353</v>
      </c>
      <c r="BA3764" s="12">
        <f t="shared" si="6037"/>
        <v>0</v>
      </c>
      <c r="BB3764" s="12">
        <f t="shared" si="6037"/>
        <v>0</v>
      </c>
      <c r="BC3764" s="12">
        <f t="shared" si="6037"/>
        <v>0</v>
      </c>
      <c r="BD3764" s="12">
        <f t="shared" si="6037"/>
        <v>0</v>
      </c>
      <c r="BE3764" s="12">
        <f t="shared" si="6037"/>
        <v>3713</v>
      </c>
      <c r="BF3764" s="12">
        <f t="shared" si="6037"/>
        <v>99</v>
      </c>
      <c r="BG3764" s="12">
        <f t="shared" si="6037"/>
        <v>126</v>
      </c>
      <c r="BH3764" s="12">
        <f t="shared" si="6037"/>
        <v>353</v>
      </c>
      <c r="BI3764" s="12">
        <f t="shared" si="6037"/>
        <v>0</v>
      </c>
      <c r="BJ3764" s="12">
        <f t="shared" si="6037"/>
        <v>0</v>
      </c>
      <c r="BK3764" s="12">
        <f t="shared" si="6037"/>
        <v>0</v>
      </c>
      <c r="BL3764" s="12">
        <f t="shared" si="6037"/>
        <v>0</v>
      </c>
      <c r="BM3764" s="12">
        <f t="shared" si="6037"/>
        <v>0</v>
      </c>
      <c r="BN3764" s="12">
        <f t="shared" si="6037"/>
        <v>0</v>
      </c>
      <c r="BO3764" s="12">
        <f t="shared" si="6037"/>
        <v>0</v>
      </c>
      <c r="BP3764" s="12">
        <f t="shared" si="6037"/>
        <v>0</v>
      </c>
      <c r="BQ3764" s="12">
        <f t="shared" si="6037"/>
        <v>0</v>
      </c>
      <c r="BR3764" s="12">
        <v>578</v>
      </c>
      <c r="BS3764" s="12">
        <v>3135</v>
      </c>
      <c r="BT3764" s="12" t="e">
        <f>IF(#REF!=0,"-",#REF!/#REF!*100)</f>
        <v>#REF!</v>
      </c>
    </row>
    <row r="3765" spans="1:72" x14ac:dyDescent="0.25">
      <c r="A3765" s="4" t="s">
        <v>1154</v>
      </c>
      <c r="B3765" s="4" t="s">
        <v>56</v>
      </c>
      <c r="C3765" s="4" t="s">
        <v>147</v>
      </c>
      <c r="D3765" s="102" t="s">
        <v>1299</v>
      </c>
      <c r="E3765" s="113">
        <v>6121</v>
      </c>
      <c r="F3765" s="102"/>
      <c r="G3765" s="98" t="s">
        <v>1663</v>
      </c>
      <c r="H3765" s="13" t="s">
        <v>27</v>
      </c>
      <c r="I3765" s="14">
        <v>18900</v>
      </c>
      <c r="J3765" s="14">
        <f>6825+952</f>
        <v>7777</v>
      </c>
      <c r="K3765" s="14"/>
      <c r="L3765" s="14"/>
      <c r="M3765" s="14"/>
      <c r="N3765" s="14"/>
      <c r="O3765" s="14">
        <f t="shared" si="6032"/>
        <v>26677</v>
      </c>
      <c r="P3765" s="14"/>
      <c r="Q3765" s="14">
        <v>460</v>
      </c>
      <c r="R3765" s="14">
        <f>6825+952</f>
        <v>7777</v>
      </c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>
        <v>8237</v>
      </c>
      <c r="AC3765" s="14">
        <v>18440</v>
      </c>
      <c r="AD3765" s="14">
        <v>0</v>
      </c>
      <c r="AE3765" s="14"/>
      <c r="AF3765" s="14"/>
      <c r="AG3765" s="14"/>
      <c r="AH3765" s="14"/>
      <c r="AI3765" s="14"/>
      <c r="AJ3765" s="14">
        <f t="shared" si="6033"/>
        <v>0</v>
      </c>
      <c r="AK3765" s="14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>
        <v>0</v>
      </c>
      <c r="AX3765" s="14">
        <v>0</v>
      </c>
      <c r="AY3765" s="14">
        <v>3360</v>
      </c>
      <c r="AZ3765" s="14">
        <f>315+38</f>
        <v>353</v>
      </c>
      <c r="BA3765" s="14"/>
      <c r="BB3765" s="14"/>
      <c r="BC3765" s="14"/>
      <c r="BD3765" s="14"/>
      <c r="BE3765" s="14">
        <f t="shared" si="6034"/>
        <v>3713</v>
      </c>
      <c r="BF3765" s="14">
        <v>99</v>
      </c>
      <c r="BG3765" s="14">
        <v>126</v>
      </c>
      <c r="BH3765" s="14">
        <f>315+38</f>
        <v>353</v>
      </c>
      <c r="BI3765" s="14"/>
      <c r="BJ3765" s="14"/>
      <c r="BK3765" s="14"/>
      <c r="BL3765" s="14"/>
      <c r="BM3765" s="14"/>
      <c r="BN3765" s="14"/>
      <c r="BO3765" s="14"/>
      <c r="BP3765" s="14"/>
      <c r="BQ3765" s="14"/>
      <c r="BR3765" s="14">
        <v>578</v>
      </c>
      <c r="BS3765" s="14">
        <v>3135</v>
      </c>
      <c r="BT3765" s="14" t="e">
        <f>IF(#REF!=0,"-",#REF!/#REF!*100)</f>
        <v>#REF!</v>
      </c>
    </row>
    <row r="3766" spans="1:72" ht="22.5" x14ac:dyDescent="0.25">
      <c r="A3766" s="4" t="s">
        <v>1154</v>
      </c>
      <c r="B3766" s="4" t="s">
        <v>56</v>
      </c>
      <c r="C3766" s="4" t="s">
        <v>147</v>
      </c>
      <c r="D3766" s="102" t="s">
        <v>1299</v>
      </c>
      <c r="E3766" s="101" t="s">
        <v>29</v>
      </c>
      <c r="F3766" s="101" t="s">
        <v>0</v>
      </c>
      <c r="G3766" s="2" t="s">
        <v>0</v>
      </c>
      <c r="H3766" s="2" t="s">
        <v>30</v>
      </c>
      <c r="I3766" s="12">
        <f t="shared" ref="I3766:AA3766" si="6038">SUM(I3767:I3775)</f>
        <v>241550</v>
      </c>
      <c r="J3766" s="12">
        <f t="shared" si="6038"/>
        <v>18072</v>
      </c>
      <c r="K3766" s="12">
        <f t="shared" si="6038"/>
        <v>0</v>
      </c>
      <c r="L3766" s="12">
        <f t="shared" si="6038"/>
        <v>0</v>
      </c>
      <c r="M3766" s="12">
        <f t="shared" si="6038"/>
        <v>0</v>
      </c>
      <c r="N3766" s="12">
        <f t="shared" si="6038"/>
        <v>0</v>
      </c>
      <c r="O3766" s="12">
        <f t="shared" si="6038"/>
        <v>259622</v>
      </c>
      <c r="P3766" s="12">
        <f t="shared" si="6038"/>
        <v>0</v>
      </c>
      <c r="Q3766" s="12">
        <f t="shared" si="6038"/>
        <v>7479</v>
      </c>
      <c r="R3766" s="12">
        <f t="shared" si="6038"/>
        <v>38589</v>
      </c>
      <c r="S3766" s="12">
        <f t="shared" si="6038"/>
        <v>0</v>
      </c>
      <c r="T3766" s="12">
        <f t="shared" si="6038"/>
        <v>0</v>
      </c>
      <c r="U3766" s="12">
        <f t="shared" si="6038"/>
        <v>0</v>
      </c>
      <c r="V3766" s="12">
        <f t="shared" si="6038"/>
        <v>0</v>
      </c>
      <c r="W3766" s="12">
        <f t="shared" si="6038"/>
        <v>0</v>
      </c>
      <c r="X3766" s="12">
        <f t="shared" si="6038"/>
        <v>0</v>
      </c>
      <c r="Y3766" s="12">
        <f t="shared" si="6038"/>
        <v>0</v>
      </c>
      <c r="Z3766" s="12">
        <f t="shared" si="6038"/>
        <v>0</v>
      </c>
      <c r="AA3766" s="12">
        <f t="shared" si="6038"/>
        <v>0</v>
      </c>
      <c r="AB3766" s="12">
        <v>46068</v>
      </c>
      <c r="AC3766" s="12">
        <v>213554</v>
      </c>
      <c r="AD3766" s="12">
        <f t="shared" ref="AD3766:AV3766" si="6039">SUM(AD3767:AD3775)</f>
        <v>0</v>
      </c>
      <c r="AE3766" s="12">
        <f t="shared" si="6039"/>
        <v>0</v>
      </c>
      <c r="AF3766" s="12">
        <f t="shared" si="6039"/>
        <v>0</v>
      </c>
      <c r="AG3766" s="12">
        <f t="shared" si="6039"/>
        <v>0</v>
      </c>
      <c r="AH3766" s="12">
        <f t="shared" si="6039"/>
        <v>0</v>
      </c>
      <c r="AI3766" s="12">
        <f t="shared" si="6039"/>
        <v>0</v>
      </c>
      <c r="AJ3766" s="12">
        <f t="shared" si="6039"/>
        <v>0</v>
      </c>
      <c r="AK3766" s="12">
        <f t="shared" si="6039"/>
        <v>0</v>
      </c>
      <c r="AL3766" s="12">
        <f t="shared" si="6039"/>
        <v>0</v>
      </c>
      <c r="AM3766" s="12">
        <f t="shared" si="6039"/>
        <v>0</v>
      </c>
      <c r="AN3766" s="12">
        <f t="shared" si="6039"/>
        <v>0</v>
      </c>
      <c r="AO3766" s="12">
        <f t="shared" si="6039"/>
        <v>0</v>
      </c>
      <c r="AP3766" s="12">
        <f t="shared" si="6039"/>
        <v>0</v>
      </c>
      <c r="AQ3766" s="12">
        <f t="shared" si="6039"/>
        <v>0</v>
      </c>
      <c r="AR3766" s="12">
        <f t="shared" si="6039"/>
        <v>0</v>
      </c>
      <c r="AS3766" s="12">
        <f t="shared" si="6039"/>
        <v>0</v>
      </c>
      <c r="AT3766" s="12">
        <f t="shared" si="6039"/>
        <v>0</v>
      </c>
      <c r="AU3766" s="12">
        <f t="shared" si="6039"/>
        <v>0</v>
      </c>
      <c r="AV3766" s="12">
        <f t="shared" si="6039"/>
        <v>0</v>
      </c>
      <c r="AW3766" s="12">
        <v>0</v>
      </c>
      <c r="AX3766" s="12">
        <v>0</v>
      </c>
      <c r="AY3766" s="12">
        <f t="shared" ref="AY3766:BQ3766" si="6040">SUM(AY3767:AY3775)</f>
        <v>402936</v>
      </c>
      <c r="AZ3766" s="12">
        <f t="shared" si="6040"/>
        <v>46913</v>
      </c>
      <c r="BA3766" s="12">
        <f t="shared" si="6040"/>
        <v>0</v>
      </c>
      <c r="BB3766" s="12">
        <f t="shared" si="6040"/>
        <v>0</v>
      </c>
      <c r="BC3766" s="12">
        <f t="shared" si="6040"/>
        <v>0</v>
      </c>
      <c r="BD3766" s="12">
        <f t="shared" si="6040"/>
        <v>0</v>
      </c>
      <c r="BE3766" s="12">
        <f t="shared" si="6040"/>
        <v>449849</v>
      </c>
      <c r="BF3766" s="12">
        <f t="shared" si="6040"/>
        <v>3</v>
      </c>
      <c r="BG3766" s="12">
        <f t="shared" si="6040"/>
        <v>3004</v>
      </c>
      <c r="BH3766" s="12">
        <f t="shared" si="6040"/>
        <v>56391</v>
      </c>
      <c r="BI3766" s="12">
        <f t="shared" si="6040"/>
        <v>0</v>
      </c>
      <c r="BJ3766" s="12">
        <f t="shared" si="6040"/>
        <v>0</v>
      </c>
      <c r="BK3766" s="12">
        <f t="shared" si="6040"/>
        <v>0</v>
      </c>
      <c r="BL3766" s="12">
        <f t="shared" si="6040"/>
        <v>0</v>
      </c>
      <c r="BM3766" s="12">
        <f t="shared" si="6040"/>
        <v>0</v>
      </c>
      <c r="BN3766" s="12">
        <f t="shared" si="6040"/>
        <v>0</v>
      </c>
      <c r="BO3766" s="12">
        <f t="shared" si="6040"/>
        <v>0</v>
      </c>
      <c r="BP3766" s="12">
        <f t="shared" si="6040"/>
        <v>0</v>
      </c>
      <c r="BQ3766" s="12">
        <f t="shared" si="6040"/>
        <v>0</v>
      </c>
      <c r="BR3766" s="12">
        <v>59398</v>
      </c>
      <c r="BS3766" s="12">
        <v>390451</v>
      </c>
      <c r="BT3766" s="12" t="e">
        <f>IF(#REF!=0,"-",#REF!/#REF!*100)</f>
        <v>#REF!</v>
      </c>
    </row>
    <row r="3767" spans="1:72" x14ac:dyDescent="0.25">
      <c r="A3767" s="4" t="s">
        <v>1154</v>
      </c>
      <c r="B3767" s="4" t="s">
        <v>56</v>
      </c>
      <c r="C3767" s="4" t="s">
        <v>147</v>
      </c>
      <c r="D3767" s="102" t="s">
        <v>1299</v>
      </c>
      <c r="E3767" s="113">
        <v>6131</v>
      </c>
      <c r="F3767" s="102"/>
      <c r="G3767" s="98" t="s">
        <v>1663</v>
      </c>
      <c r="H3767" s="13" t="s">
        <v>32</v>
      </c>
      <c r="I3767" s="14">
        <v>12000</v>
      </c>
      <c r="J3767" s="14"/>
      <c r="K3767" s="14"/>
      <c r="L3767" s="14"/>
      <c r="M3767" s="14"/>
      <c r="N3767" s="14"/>
      <c r="O3767" s="14">
        <f t="shared" si="6032"/>
        <v>12000</v>
      </c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>
        <v>0</v>
      </c>
      <c r="AC3767" s="14">
        <v>12000</v>
      </c>
      <c r="AD3767" s="14">
        <v>0</v>
      </c>
      <c r="AE3767" s="14"/>
      <c r="AF3767" s="14"/>
      <c r="AG3767" s="14"/>
      <c r="AH3767" s="14"/>
      <c r="AI3767" s="14"/>
      <c r="AJ3767" s="14">
        <f t="shared" si="6033"/>
        <v>0</v>
      </c>
      <c r="AK3767" s="14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4"/>
      <c r="AW3767" s="14">
        <v>0</v>
      </c>
      <c r="AX3767" s="14">
        <v>0</v>
      </c>
      <c r="AY3767" s="14">
        <v>33500</v>
      </c>
      <c r="AZ3767" s="14">
        <v>1500</v>
      </c>
      <c r="BA3767" s="14"/>
      <c r="BB3767" s="14"/>
      <c r="BC3767" s="14"/>
      <c r="BD3767" s="14"/>
      <c r="BE3767" s="14">
        <f t="shared" si="6034"/>
        <v>35000</v>
      </c>
      <c r="BF3767" s="14"/>
      <c r="BG3767" s="14">
        <v>3000</v>
      </c>
      <c r="BH3767" s="14">
        <f>1500+3000</f>
        <v>4500</v>
      </c>
      <c r="BI3767" s="14"/>
      <c r="BJ3767" s="14"/>
      <c r="BK3767" s="14"/>
      <c r="BL3767" s="14"/>
      <c r="BM3767" s="14"/>
      <c r="BN3767" s="14"/>
      <c r="BO3767" s="14"/>
      <c r="BP3767" s="14"/>
      <c r="BQ3767" s="14"/>
      <c r="BR3767" s="14">
        <v>7500</v>
      </c>
      <c r="BS3767" s="14">
        <v>27500</v>
      </c>
      <c r="BT3767" s="14" t="e">
        <f>IF(#REF!=0,"-",#REF!/#REF!*100)</f>
        <v>#REF!</v>
      </c>
    </row>
    <row r="3768" spans="1:72" x14ac:dyDescent="0.25">
      <c r="A3768" s="4" t="s">
        <v>1154</v>
      </c>
      <c r="B3768" s="4" t="s">
        <v>56</v>
      </c>
      <c r="C3768" s="4" t="s">
        <v>147</v>
      </c>
      <c r="D3768" s="102" t="s">
        <v>1299</v>
      </c>
      <c r="E3768" s="113">
        <v>6132</v>
      </c>
      <c r="F3768" s="102"/>
      <c r="G3768" s="98" t="s">
        <v>1663</v>
      </c>
      <c r="H3768" s="13" t="s">
        <v>72</v>
      </c>
      <c r="I3768" s="14">
        <v>5000</v>
      </c>
      <c r="J3768" s="14"/>
      <c r="K3768" s="14"/>
      <c r="L3768" s="14"/>
      <c r="M3768" s="14"/>
      <c r="N3768" s="14"/>
      <c r="O3768" s="14">
        <f t="shared" si="6032"/>
        <v>5000</v>
      </c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>
        <v>0</v>
      </c>
      <c r="AC3768" s="14">
        <v>5000</v>
      </c>
      <c r="AD3768" s="14">
        <v>0</v>
      </c>
      <c r="AE3768" s="14"/>
      <c r="AF3768" s="14"/>
      <c r="AG3768" s="14"/>
      <c r="AH3768" s="14"/>
      <c r="AI3768" s="14"/>
      <c r="AJ3768" s="14">
        <f t="shared" si="6033"/>
        <v>0</v>
      </c>
      <c r="AK3768" s="14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4"/>
      <c r="AW3768" s="14">
        <v>0</v>
      </c>
      <c r="AX3768" s="14">
        <v>0</v>
      </c>
      <c r="AY3768" s="14">
        <v>0</v>
      </c>
      <c r="AZ3768" s="14"/>
      <c r="BA3768" s="14"/>
      <c r="BB3768" s="14"/>
      <c r="BC3768" s="14"/>
      <c r="BD3768" s="14"/>
      <c r="BE3768" s="14">
        <f t="shared" si="6034"/>
        <v>0</v>
      </c>
      <c r="BF3768" s="14"/>
      <c r="BG3768" s="14"/>
      <c r="BH3768" s="14"/>
      <c r="BI3768" s="14"/>
      <c r="BJ3768" s="14"/>
      <c r="BK3768" s="14"/>
      <c r="BL3768" s="14"/>
      <c r="BM3768" s="14"/>
      <c r="BN3768" s="14"/>
      <c r="BO3768" s="14"/>
      <c r="BP3768" s="14"/>
      <c r="BQ3768" s="14"/>
      <c r="BR3768" s="14">
        <v>0</v>
      </c>
      <c r="BS3768" s="14">
        <v>0</v>
      </c>
      <c r="BT3768" s="14" t="e">
        <f>IF(#REF!=0,"-",#REF!/#REF!*100)</f>
        <v>#REF!</v>
      </c>
    </row>
    <row r="3769" spans="1:72" x14ac:dyDescent="0.25">
      <c r="A3769" s="4" t="s">
        <v>1154</v>
      </c>
      <c r="B3769" s="4" t="s">
        <v>56</v>
      </c>
      <c r="C3769" s="4" t="s">
        <v>147</v>
      </c>
      <c r="D3769" s="102" t="s">
        <v>1299</v>
      </c>
      <c r="E3769" s="113">
        <v>6133</v>
      </c>
      <c r="F3769" s="102"/>
      <c r="G3769" s="98" t="s">
        <v>1663</v>
      </c>
      <c r="H3769" s="13" t="s">
        <v>75</v>
      </c>
      <c r="I3769" s="14">
        <v>5000</v>
      </c>
      <c r="J3769" s="14"/>
      <c r="K3769" s="14"/>
      <c r="L3769" s="14"/>
      <c r="M3769" s="14"/>
      <c r="N3769" s="14"/>
      <c r="O3769" s="14">
        <f t="shared" si="6032"/>
        <v>5000</v>
      </c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>
        <v>0</v>
      </c>
      <c r="AC3769" s="14">
        <v>5000</v>
      </c>
      <c r="AD3769" s="14">
        <v>0</v>
      </c>
      <c r="AE3769" s="14"/>
      <c r="AF3769" s="14"/>
      <c r="AG3769" s="14"/>
      <c r="AH3769" s="14"/>
      <c r="AI3769" s="14"/>
      <c r="AJ3769" s="14">
        <f t="shared" si="6033"/>
        <v>0</v>
      </c>
      <c r="AK3769" s="14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4"/>
      <c r="AW3769" s="14">
        <v>0</v>
      </c>
      <c r="AX3769" s="14">
        <v>0</v>
      </c>
      <c r="AY3769" s="14">
        <v>0</v>
      </c>
      <c r="AZ3769" s="14"/>
      <c r="BA3769" s="14"/>
      <c r="BB3769" s="14"/>
      <c r="BC3769" s="14"/>
      <c r="BD3769" s="14"/>
      <c r="BE3769" s="14">
        <f t="shared" si="6034"/>
        <v>0</v>
      </c>
      <c r="BF3769" s="14"/>
      <c r="BG3769" s="14"/>
      <c r="BH3769" s="14"/>
      <c r="BI3769" s="14"/>
      <c r="BJ3769" s="14"/>
      <c r="BK3769" s="14"/>
      <c r="BL3769" s="14"/>
      <c r="BM3769" s="14"/>
      <c r="BN3769" s="14"/>
      <c r="BO3769" s="14"/>
      <c r="BP3769" s="14"/>
      <c r="BQ3769" s="14"/>
      <c r="BR3769" s="14">
        <v>0</v>
      </c>
      <c r="BS3769" s="14">
        <v>0</v>
      </c>
      <c r="BT3769" s="14" t="e">
        <f>IF(#REF!=0,"-",#REF!/#REF!*100)</f>
        <v>#REF!</v>
      </c>
    </row>
    <row r="3770" spans="1:72" x14ac:dyDescent="0.25">
      <c r="A3770" s="4" t="s">
        <v>1154</v>
      </c>
      <c r="B3770" s="4" t="s">
        <v>56</v>
      </c>
      <c r="C3770" s="4" t="s">
        <v>147</v>
      </c>
      <c r="D3770" s="102" t="s">
        <v>1299</v>
      </c>
      <c r="E3770" s="113">
        <v>6134</v>
      </c>
      <c r="F3770" s="102"/>
      <c r="G3770" s="98" t="s">
        <v>1663</v>
      </c>
      <c r="H3770" s="13" t="s">
        <v>78</v>
      </c>
      <c r="I3770" s="14">
        <v>15000</v>
      </c>
      <c r="J3770" s="14">
        <v>1500</v>
      </c>
      <c r="K3770" s="14"/>
      <c r="L3770" s="14"/>
      <c r="M3770" s="14"/>
      <c r="N3770" s="14"/>
      <c r="O3770" s="14">
        <f t="shared" si="6032"/>
        <v>16500</v>
      </c>
      <c r="P3770" s="14"/>
      <c r="Q3770" s="14"/>
      <c r="R3770" s="14">
        <f>1500+3500</f>
        <v>5000</v>
      </c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>
        <v>5000</v>
      </c>
      <c r="AC3770" s="14">
        <v>11500</v>
      </c>
      <c r="AD3770" s="14">
        <v>0</v>
      </c>
      <c r="AE3770" s="14"/>
      <c r="AF3770" s="14"/>
      <c r="AG3770" s="14"/>
      <c r="AH3770" s="14"/>
      <c r="AI3770" s="14"/>
      <c r="AJ3770" s="14">
        <f t="shared" si="6033"/>
        <v>0</v>
      </c>
      <c r="AK3770" s="14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4"/>
      <c r="AW3770" s="14">
        <v>0</v>
      </c>
      <c r="AX3770" s="14">
        <v>0</v>
      </c>
      <c r="AY3770" s="14">
        <v>5000</v>
      </c>
      <c r="AZ3770" s="14">
        <v>1000</v>
      </c>
      <c r="BA3770" s="14"/>
      <c r="BB3770" s="14"/>
      <c r="BC3770" s="14"/>
      <c r="BD3770" s="14"/>
      <c r="BE3770" s="14">
        <f t="shared" si="6034"/>
        <v>6000</v>
      </c>
      <c r="BF3770" s="14"/>
      <c r="BG3770" s="14"/>
      <c r="BH3770" s="14">
        <v>1000</v>
      </c>
      <c r="BI3770" s="14"/>
      <c r="BJ3770" s="14"/>
      <c r="BK3770" s="14"/>
      <c r="BL3770" s="14"/>
      <c r="BM3770" s="14"/>
      <c r="BN3770" s="14"/>
      <c r="BO3770" s="14"/>
      <c r="BP3770" s="14"/>
      <c r="BQ3770" s="14"/>
      <c r="BR3770" s="14">
        <v>1000</v>
      </c>
      <c r="BS3770" s="14">
        <v>5000</v>
      </c>
      <c r="BT3770" s="14" t="e">
        <f>IF(#REF!=0,"-",#REF!/#REF!*100)</f>
        <v>#REF!</v>
      </c>
    </row>
    <row r="3771" spans="1:72" x14ac:dyDescent="0.25">
      <c r="A3771" s="4" t="s">
        <v>1154</v>
      </c>
      <c r="B3771" s="4" t="s">
        <v>56</v>
      </c>
      <c r="C3771" s="4" t="s">
        <v>147</v>
      </c>
      <c r="D3771" s="102" t="s">
        <v>1299</v>
      </c>
      <c r="E3771" s="113">
        <v>6135</v>
      </c>
      <c r="F3771" s="102"/>
      <c r="G3771" s="98" t="s">
        <v>1663</v>
      </c>
      <c r="H3771" s="13" t="s">
        <v>81</v>
      </c>
      <c r="I3771" s="14">
        <v>5000</v>
      </c>
      <c r="J3771" s="14"/>
      <c r="K3771" s="14"/>
      <c r="L3771" s="14"/>
      <c r="M3771" s="14"/>
      <c r="N3771" s="14"/>
      <c r="O3771" s="14">
        <f t="shared" si="6032"/>
        <v>5000</v>
      </c>
      <c r="P3771" s="14"/>
      <c r="Q3771" s="14"/>
      <c r="R3771" s="14">
        <v>1000</v>
      </c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>
        <v>1000</v>
      </c>
      <c r="AC3771" s="14">
        <v>4000</v>
      </c>
      <c r="AD3771" s="14">
        <v>0</v>
      </c>
      <c r="AE3771" s="14"/>
      <c r="AF3771" s="14"/>
      <c r="AG3771" s="14"/>
      <c r="AH3771" s="14"/>
      <c r="AI3771" s="14"/>
      <c r="AJ3771" s="14">
        <f t="shared" si="6033"/>
        <v>0</v>
      </c>
      <c r="AK3771" s="14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>
        <v>0</v>
      </c>
      <c r="AX3771" s="14">
        <v>0</v>
      </c>
      <c r="AY3771" s="14">
        <v>10000</v>
      </c>
      <c r="AZ3771" s="14"/>
      <c r="BA3771" s="14"/>
      <c r="BB3771" s="14"/>
      <c r="BC3771" s="14"/>
      <c r="BD3771" s="14"/>
      <c r="BE3771" s="14">
        <f t="shared" si="6034"/>
        <v>10000</v>
      </c>
      <c r="BF3771" s="14"/>
      <c r="BG3771" s="14"/>
      <c r="BH3771" s="14"/>
      <c r="BI3771" s="14"/>
      <c r="BJ3771" s="14"/>
      <c r="BK3771" s="14"/>
      <c r="BL3771" s="14"/>
      <c r="BM3771" s="14"/>
      <c r="BN3771" s="14"/>
      <c r="BO3771" s="14"/>
      <c r="BP3771" s="14"/>
      <c r="BQ3771" s="14"/>
      <c r="BR3771" s="14">
        <v>0</v>
      </c>
      <c r="BS3771" s="14">
        <v>10000</v>
      </c>
      <c r="BT3771" s="14" t="e">
        <f>IF(#REF!=0,"-",#REF!/#REF!*100)</f>
        <v>#REF!</v>
      </c>
    </row>
    <row r="3772" spans="1:72" ht="22.5" x14ac:dyDescent="0.25">
      <c r="A3772" s="4" t="s">
        <v>1154</v>
      </c>
      <c r="B3772" s="4" t="s">
        <v>56</v>
      </c>
      <c r="C3772" s="4" t="s">
        <v>147</v>
      </c>
      <c r="D3772" s="102" t="s">
        <v>1299</v>
      </c>
      <c r="E3772" s="113">
        <v>6136</v>
      </c>
      <c r="F3772" s="102"/>
      <c r="G3772" s="98" t="s">
        <v>1663</v>
      </c>
      <c r="H3772" s="13" t="s">
        <v>84</v>
      </c>
      <c r="I3772" s="14">
        <v>10000</v>
      </c>
      <c r="J3772" s="14">
        <v>2925</v>
      </c>
      <c r="K3772" s="14"/>
      <c r="L3772" s="14"/>
      <c r="M3772" s="14"/>
      <c r="N3772" s="14"/>
      <c r="O3772" s="14">
        <f t="shared" si="6032"/>
        <v>12925</v>
      </c>
      <c r="P3772" s="14"/>
      <c r="Q3772" s="14">
        <f>1200+1500</f>
        <v>2700</v>
      </c>
      <c r="R3772" s="14">
        <f>2925+1200</f>
        <v>4125</v>
      </c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>
        <v>6825</v>
      </c>
      <c r="AC3772" s="14">
        <v>6100</v>
      </c>
      <c r="AD3772" s="14">
        <v>0</v>
      </c>
      <c r="AE3772" s="14"/>
      <c r="AF3772" s="14"/>
      <c r="AG3772" s="14"/>
      <c r="AH3772" s="14"/>
      <c r="AI3772" s="14"/>
      <c r="AJ3772" s="14">
        <f t="shared" si="6033"/>
        <v>0</v>
      </c>
      <c r="AK3772" s="14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>
        <v>0</v>
      </c>
      <c r="AX3772" s="14">
        <v>0</v>
      </c>
      <c r="AY3772" s="14">
        <v>5000</v>
      </c>
      <c r="AZ3772" s="14"/>
      <c r="BA3772" s="14"/>
      <c r="BB3772" s="14"/>
      <c r="BC3772" s="14"/>
      <c r="BD3772" s="14"/>
      <c r="BE3772" s="14">
        <f t="shared" si="6034"/>
        <v>5000</v>
      </c>
      <c r="BF3772" s="14"/>
      <c r="BG3772" s="14"/>
      <c r="BH3772" s="14"/>
      <c r="BI3772" s="14"/>
      <c r="BJ3772" s="14"/>
      <c r="BK3772" s="14"/>
      <c r="BL3772" s="14"/>
      <c r="BM3772" s="14"/>
      <c r="BN3772" s="14"/>
      <c r="BO3772" s="14"/>
      <c r="BP3772" s="14"/>
      <c r="BQ3772" s="14"/>
      <c r="BR3772" s="14">
        <v>0</v>
      </c>
      <c r="BS3772" s="14">
        <v>5000</v>
      </c>
      <c r="BT3772" s="14" t="e">
        <f>IF(#REF!=0,"-",#REF!/#REF!*100)</f>
        <v>#REF!</v>
      </c>
    </row>
    <row r="3773" spans="1:72" x14ac:dyDescent="0.25">
      <c r="A3773" s="4" t="s">
        <v>1154</v>
      </c>
      <c r="B3773" s="4" t="s">
        <v>56</v>
      </c>
      <c r="C3773" s="4" t="s">
        <v>147</v>
      </c>
      <c r="D3773" s="102" t="s">
        <v>1299</v>
      </c>
      <c r="E3773" s="113">
        <v>6137</v>
      </c>
      <c r="F3773" s="102"/>
      <c r="G3773" s="98" t="s">
        <v>1663</v>
      </c>
      <c r="H3773" s="13" t="s">
        <v>87</v>
      </c>
      <c r="I3773" s="14">
        <v>20000</v>
      </c>
      <c r="J3773" s="14">
        <v>500</v>
      </c>
      <c r="K3773" s="14"/>
      <c r="L3773" s="14"/>
      <c r="M3773" s="14"/>
      <c r="N3773" s="14"/>
      <c r="O3773" s="14">
        <f t="shared" si="6032"/>
        <v>20500</v>
      </c>
      <c r="P3773" s="14"/>
      <c r="Q3773" s="14"/>
      <c r="R3773" s="14">
        <v>500</v>
      </c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>
        <v>500</v>
      </c>
      <c r="AC3773" s="14">
        <v>20000</v>
      </c>
      <c r="AD3773" s="14">
        <v>0</v>
      </c>
      <c r="AE3773" s="14"/>
      <c r="AF3773" s="14"/>
      <c r="AG3773" s="14"/>
      <c r="AH3773" s="14"/>
      <c r="AI3773" s="14"/>
      <c r="AJ3773" s="14">
        <f t="shared" si="6033"/>
        <v>0</v>
      </c>
      <c r="AK3773" s="14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>
        <v>0</v>
      </c>
      <c r="AX3773" s="14">
        <v>0</v>
      </c>
      <c r="AY3773" s="14">
        <v>5000</v>
      </c>
      <c r="AZ3773" s="14"/>
      <c r="BA3773" s="14"/>
      <c r="BB3773" s="14"/>
      <c r="BC3773" s="14"/>
      <c r="BD3773" s="14"/>
      <c r="BE3773" s="14">
        <f t="shared" si="6034"/>
        <v>5000</v>
      </c>
      <c r="BF3773" s="14"/>
      <c r="BG3773" s="14"/>
      <c r="BH3773" s="14"/>
      <c r="BI3773" s="14"/>
      <c r="BJ3773" s="14"/>
      <c r="BK3773" s="14"/>
      <c r="BL3773" s="14"/>
      <c r="BM3773" s="14"/>
      <c r="BN3773" s="14"/>
      <c r="BO3773" s="14"/>
      <c r="BP3773" s="14"/>
      <c r="BQ3773" s="14"/>
      <c r="BR3773" s="14">
        <v>0</v>
      </c>
      <c r="BS3773" s="14">
        <v>5000</v>
      </c>
      <c r="BT3773" s="14" t="e">
        <f>IF(#REF!=0,"-",#REF!/#REF!*100)</f>
        <v>#REF!</v>
      </c>
    </row>
    <row r="3774" spans="1:72" ht="22.5" x14ac:dyDescent="0.25">
      <c r="A3774" s="4" t="s">
        <v>1154</v>
      </c>
      <c r="B3774" s="4" t="s">
        <v>56</v>
      </c>
      <c r="C3774" s="4" t="s">
        <v>147</v>
      </c>
      <c r="D3774" s="102" t="s">
        <v>1299</v>
      </c>
      <c r="E3774" s="113">
        <v>6138</v>
      </c>
      <c r="F3774" s="102"/>
      <c r="G3774" s="98" t="s">
        <v>1663</v>
      </c>
      <c r="H3774" s="13" t="s">
        <v>90</v>
      </c>
      <c r="I3774" s="14">
        <v>10000</v>
      </c>
      <c r="J3774" s="14">
        <v>2000</v>
      </c>
      <c r="K3774" s="14"/>
      <c r="L3774" s="14"/>
      <c r="M3774" s="14"/>
      <c r="N3774" s="14"/>
      <c r="O3774" s="14">
        <f t="shared" si="6032"/>
        <v>12000</v>
      </c>
      <c r="P3774" s="14"/>
      <c r="Q3774" s="14">
        <f>45+100</f>
        <v>145</v>
      </c>
      <c r="R3774" s="14">
        <v>2000</v>
      </c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>
        <v>2145</v>
      </c>
      <c r="AC3774" s="14">
        <v>9855</v>
      </c>
      <c r="AD3774" s="14">
        <v>0</v>
      </c>
      <c r="AE3774" s="14"/>
      <c r="AF3774" s="14"/>
      <c r="AG3774" s="14"/>
      <c r="AH3774" s="14"/>
      <c r="AI3774" s="14"/>
      <c r="AJ3774" s="14">
        <f t="shared" si="6033"/>
        <v>0</v>
      </c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>
        <v>0</v>
      </c>
      <c r="AX3774" s="14">
        <v>0</v>
      </c>
      <c r="AY3774" s="14">
        <v>1500</v>
      </c>
      <c r="AZ3774" s="14">
        <v>100</v>
      </c>
      <c r="BA3774" s="14"/>
      <c r="BB3774" s="14"/>
      <c r="BC3774" s="14"/>
      <c r="BD3774" s="14"/>
      <c r="BE3774" s="14">
        <f t="shared" si="6034"/>
        <v>1600</v>
      </c>
      <c r="BF3774" s="14"/>
      <c r="BG3774" s="14"/>
      <c r="BH3774" s="14">
        <v>100</v>
      </c>
      <c r="BI3774" s="14"/>
      <c r="BJ3774" s="14"/>
      <c r="BK3774" s="14"/>
      <c r="BL3774" s="14"/>
      <c r="BM3774" s="14"/>
      <c r="BN3774" s="14"/>
      <c r="BO3774" s="14"/>
      <c r="BP3774" s="14"/>
      <c r="BQ3774" s="14"/>
      <c r="BR3774" s="14">
        <v>100</v>
      </c>
      <c r="BS3774" s="14">
        <v>1500</v>
      </c>
      <c r="BT3774" s="14" t="e">
        <f>IF(#REF!=0,"-",#REF!/#REF!*100)</f>
        <v>#REF!</v>
      </c>
    </row>
    <row r="3775" spans="1:72" x14ac:dyDescent="0.25">
      <c r="A3775" s="1" t="s">
        <v>1154</v>
      </c>
      <c r="B3775" s="1" t="s">
        <v>56</v>
      </c>
      <c r="C3775" s="1" t="s">
        <v>147</v>
      </c>
      <c r="D3775" s="105" t="s">
        <v>1299</v>
      </c>
      <c r="E3775" s="105" t="s">
        <v>34</v>
      </c>
      <c r="F3775" s="102" t="s">
        <v>0</v>
      </c>
      <c r="G3775" s="13" t="s">
        <v>0</v>
      </c>
      <c r="H3775" s="2" t="s">
        <v>35</v>
      </c>
      <c r="I3775" s="12">
        <f t="shared" ref="I3775:AA3775" si="6041">SUM(I3776:I3778)</f>
        <v>159550</v>
      </c>
      <c r="J3775" s="12">
        <f t="shared" si="6041"/>
        <v>11147</v>
      </c>
      <c r="K3775" s="12">
        <f t="shared" si="6041"/>
        <v>0</v>
      </c>
      <c r="L3775" s="12">
        <f t="shared" si="6041"/>
        <v>0</v>
      </c>
      <c r="M3775" s="12">
        <f t="shared" si="6041"/>
        <v>0</v>
      </c>
      <c r="N3775" s="12">
        <f t="shared" si="6041"/>
        <v>0</v>
      </c>
      <c r="O3775" s="12">
        <f t="shared" si="6041"/>
        <v>170697</v>
      </c>
      <c r="P3775" s="12">
        <f t="shared" si="6041"/>
        <v>0</v>
      </c>
      <c r="Q3775" s="12">
        <f t="shared" si="6041"/>
        <v>4634</v>
      </c>
      <c r="R3775" s="12">
        <f t="shared" si="6041"/>
        <v>25964</v>
      </c>
      <c r="S3775" s="12">
        <f t="shared" si="6041"/>
        <v>0</v>
      </c>
      <c r="T3775" s="12">
        <f t="shared" si="6041"/>
        <v>0</v>
      </c>
      <c r="U3775" s="12">
        <f t="shared" si="6041"/>
        <v>0</v>
      </c>
      <c r="V3775" s="12">
        <f t="shared" si="6041"/>
        <v>0</v>
      </c>
      <c r="W3775" s="12">
        <f t="shared" si="6041"/>
        <v>0</v>
      </c>
      <c r="X3775" s="12">
        <f t="shared" si="6041"/>
        <v>0</v>
      </c>
      <c r="Y3775" s="12">
        <f t="shared" si="6041"/>
        <v>0</v>
      </c>
      <c r="Z3775" s="12">
        <f t="shared" si="6041"/>
        <v>0</v>
      </c>
      <c r="AA3775" s="12">
        <f t="shared" si="6041"/>
        <v>0</v>
      </c>
      <c r="AB3775" s="12">
        <v>30598</v>
      </c>
      <c r="AC3775" s="12">
        <v>140099</v>
      </c>
      <c r="AD3775" s="12">
        <f t="shared" ref="AD3775:AV3775" si="6042">SUM(AD3776:AD3778)</f>
        <v>0</v>
      </c>
      <c r="AE3775" s="12">
        <f t="shared" si="6042"/>
        <v>0</v>
      </c>
      <c r="AF3775" s="12">
        <f t="shared" si="6042"/>
        <v>0</v>
      </c>
      <c r="AG3775" s="12">
        <f t="shared" si="6042"/>
        <v>0</v>
      </c>
      <c r="AH3775" s="12">
        <f t="shared" si="6042"/>
        <v>0</v>
      </c>
      <c r="AI3775" s="12">
        <f t="shared" si="6042"/>
        <v>0</v>
      </c>
      <c r="AJ3775" s="12">
        <f t="shared" si="6042"/>
        <v>0</v>
      </c>
      <c r="AK3775" s="12">
        <f t="shared" si="6042"/>
        <v>0</v>
      </c>
      <c r="AL3775" s="12">
        <f t="shared" si="6042"/>
        <v>0</v>
      </c>
      <c r="AM3775" s="12">
        <f t="shared" si="6042"/>
        <v>0</v>
      </c>
      <c r="AN3775" s="12">
        <f t="shared" si="6042"/>
        <v>0</v>
      </c>
      <c r="AO3775" s="12">
        <f t="shared" si="6042"/>
        <v>0</v>
      </c>
      <c r="AP3775" s="12">
        <f t="shared" si="6042"/>
        <v>0</v>
      </c>
      <c r="AQ3775" s="12">
        <f t="shared" si="6042"/>
        <v>0</v>
      </c>
      <c r="AR3775" s="12">
        <f t="shared" si="6042"/>
        <v>0</v>
      </c>
      <c r="AS3775" s="12">
        <f t="shared" si="6042"/>
        <v>0</v>
      </c>
      <c r="AT3775" s="12">
        <f t="shared" si="6042"/>
        <v>0</v>
      </c>
      <c r="AU3775" s="12">
        <f t="shared" si="6042"/>
        <v>0</v>
      </c>
      <c r="AV3775" s="12">
        <f t="shared" si="6042"/>
        <v>0</v>
      </c>
      <c r="AW3775" s="12">
        <v>0</v>
      </c>
      <c r="AX3775" s="12">
        <v>0</v>
      </c>
      <c r="AY3775" s="12">
        <f t="shared" ref="AY3775:BQ3775" si="6043">SUM(AY3776:AY3778)</f>
        <v>342936</v>
      </c>
      <c r="AZ3775" s="12">
        <f t="shared" si="6043"/>
        <v>44313</v>
      </c>
      <c r="BA3775" s="12">
        <f t="shared" si="6043"/>
        <v>0</v>
      </c>
      <c r="BB3775" s="12">
        <f t="shared" si="6043"/>
        <v>0</v>
      </c>
      <c r="BC3775" s="12">
        <f t="shared" si="6043"/>
        <v>0</v>
      </c>
      <c r="BD3775" s="12">
        <f t="shared" si="6043"/>
        <v>0</v>
      </c>
      <c r="BE3775" s="12">
        <f t="shared" si="6043"/>
        <v>387249</v>
      </c>
      <c r="BF3775" s="12">
        <f t="shared" si="6043"/>
        <v>3</v>
      </c>
      <c r="BG3775" s="12">
        <f t="shared" si="6043"/>
        <v>4</v>
      </c>
      <c r="BH3775" s="12">
        <f t="shared" si="6043"/>
        <v>50791</v>
      </c>
      <c r="BI3775" s="12">
        <f t="shared" si="6043"/>
        <v>0</v>
      </c>
      <c r="BJ3775" s="12">
        <f t="shared" si="6043"/>
        <v>0</v>
      </c>
      <c r="BK3775" s="12">
        <f t="shared" si="6043"/>
        <v>0</v>
      </c>
      <c r="BL3775" s="12">
        <f t="shared" si="6043"/>
        <v>0</v>
      </c>
      <c r="BM3775" s="12">
        <f t="shared" si="6043"/>
        <v>0</v>
      </c>
      <c r="BN3775" s="12">
        <f t="shared" si="6043"/>
        <v>0</v>
      </c>
      <c r="BO3775" s="12">
        <f t="shared" si="6043"/>
        <v>0</v>
      </c>
      <c r="BP3775" s="12">
        <f t="shared" si="6043"/>
        <v>0</v>
      </c>
      <c r="BQ3775" s="12">
        <f t="shared" si="6043"/>
        <v>0</v>
      </c>
      <c r="BR3775" s="12">
        <v>50798</v>
      </c>
      <c r="BS3775" s="12">
        <v>336451</v>
      </c>
      <c r="BT3775" s="12" t="e">
        <f>IF(#REF!=0,"-",#REF!/#REF!*100)</f>
        <v>#REF!</v>
      </c>
    </row>
    <row r="3776" spans="1:72" x14ac:dyDescent="0.25">
      <c r="A3776" s="4" t="s">
        <v>1154</v>
      </c>
      <c r="B3776" s="4" t="s">
        <v>56</v>
      </c>
      <c r="C3776" s="4" t="s">
        <v>147</v>
      </c>
      <c r="D3776" s="102" t="s">
        <v>1299</v>
      </c>
      <c r="E3776" s="113">
        <v>6139</v>
      </c>
      <c r="F3776" s="102"/>
      <c r="G3776" s="98" t="s">
        <v>1663</v>
      </c>
      <c r="H3776" s="13" t="s">
        <v>35</v>
      </c>
      <c r="I3776" s="14">
        <v>157550</v>
      </c>
      <c r="J3776" s="14">
        <v>10811</v>
      </c>
      <c r="K3776" s="14"/>
      <c r="L3776" s="14"/>
      <c r="M3776" s="14"/>
      <c r="N3776" s="14"/>
      <c r="O3776" s="14">
        <f t="shared" si="6032"/>
        <v>168361</v>
      </c>
      <c r="P3776" s="14"/>
      <c r="Q3776" s="14">
        <f>3000+120+1500</f>
        <v>4620</v>
      </c>
      <c r="R3776" s="14">
        <f>10811+8817+6000</f>
        <v>25628</v>
      </c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>
        <v>30248</v>
      </c>
      <c r="AC3776" s="14">
        <v>138113</v>
      </c>
      <c r="AD3776" s="14">
        <v>0</v>
      </c>
      <c r="AE3776" s="14"/>
      <c r="AF3776" s="14"/>
      <c r="AG3776" s="14"/>
      <c r="AH3776" s="14"/>
      <c r="AI3776" s="14"/>
      <c r="AJ3776" s="14">
        <f t="shared" si="6033"/>
        <v>0</v>
      </c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>
        <v>0</v>
      </c>
      <c r="AX3776" s="14">
        <v>0</v>
      </c>
      <c r="AY3776" s="14">
        <v>342736</v>
      </c>
      <c r="AZ3776" s="14">
        <f>14012+20322+5121+4836</f>
        <v>44291</v>
      </c>
      <c r="BA3776" s="14"/>
      <c r="BB3776" s="14"/>
      <c r="BC3776" s="14"/>
      <c r="BD3776" s="14"/>
      <c r="BE3776" s="14">
        <f t="shared" si="6034"/>
        <v>387027</v>
      </c>
      <c r="BF3776" s="14"/>
      <c r="BG3776" s="14"/>
      <c r="BH3776" s="14">
        <f>14012+20322+5121+4836+6476</f>
        <v>50767</v>
      </c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>
        <v>50767</v>
      </c>
      <c r="BS3776" s="14">
        <v>336260</v>
      </c>
      <c r="BT3776" s="14" t="e">
        <f>IF(#REF!=0,"-",#REF!/#REF!*100)</f>
        <v>#REF!</v>
      </c>
    </row>
    <row r="3777" spans="1:72" ht="22.5" x14ac:dyDescent="0.25">
      <c r="A3777" s="4" t="s">
        <v>1154</v>
      </c>
      <c r="B3777" s="4" t="s">
        <v>56</v>
      </c>
      <c r="C3777" s="4" t="s">
        <v>147</v>
      </c>
      <c r="D3777" s="102" t="s">
        <v>1299</v>
      </c>
      <c r="E3777" s="113">
        <v>6139</v>
      </c>
      <c r="F3777" s="102" t="s">
        <v>1306</v>
      </c>
      <c r="G3777" s="98" t="s">
        <v>1663</v>
      </c>
      <c r="H3777" s="13" t="s">
        <v>37</v>
      </c>
      <c r="I3777" s="14">
        <v>2000</v>
      </c>
      <c r="J3777" s="14">
        <f>300+36</f>
        <v>336</v>
      </c>
      <c r="K3777" s="14"/>
      <c r="L3777" s="14"/>
      <c r="M3777" s="14"/>
      <c r="N3777" s="14"/>
      <c r="O3777" s="14">
        <f t="shared" si="6032"/>
        <v>2336</v>
      </c>
      <c r="P3777" s="14"/>
      <c r="Q3777" s="14">
        <v>14</v>
      </c>
      <c r="R3777" s="14">
        <f>300+36</f>
        <v>336</v>
      </c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>
        <v>350</v>
      </c>
      <c r="AC3777" s="14">
        <v>1986</v>
      </c>
      <c r="AD3777" s="14">
        <v>0</v>
      </c>
      <c r="AE3777" s="14"/>
      <c r="AF3777" s="14"/>
      <c r="AG3777" s="14"/>
      <c r="AH3777" s="14"/>
      <c r="AI3777" s="14"/>
      <c r="AJ3777" s="14">
        <f t="shared" si="6033"/>
        <v>0</v>
      </c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>
        <v>0</v>
      </c>
      <c r="AX3777" s="14">
        <v>0</v>
      </c>
      <c r="AY3777" s="14">
        <v>200</v>
      </c>
      <c r="AZ3777" s="14">
        <f>20+2</f>
        <v>22</v>
      </c>
      <c r="BA3777" s="14"/>
      <c r="BB3777" s="14"/>
      <c r="BC3777" s="14"/>
      <c r="BD3777" s="14"/>
      <c r="BE3777" s="14">
        <f t="shared" si="6034"/>
        <v>222</v>
      </c>
      <c r="BF3777" s="14">
        <v>3</v>
      </c>
      <c r="BG3777" s="14">
        <v>4</v>
      </c>
      <c r="BH3777" s="14">
        <f>20+2+2</f>
        <v>24</v>
      </c>
      <c r="BI3777" s="14"/>
      <c r="BJ3777" s="14"/>
      <c r="BK3777" s="14"/>
      <c r="BL3777" s="14"/>
      <c r="BM3777" s="14"/>
      <c r="BN3777" s="14"/>
      <c r="BO3777" s="14"/>
      <c r="BP3777" s="14"/>
      <c r="BQ3777" s="14"/>
      <c r="BR3777" s="14">
        <v>31</v>
      </c>
      <c r="BS3777" s="14">
        <v>191</v>
      </c>
      <c r="BT3777" s="14" t="e">
        <f>IF(#REF!=0,"-",#REF!/#REF!*100)</f>
        <v>#REF!</v>
      </c>
    </row>
    <row r="3778" spans="1:72" ht="33.75" x14ac:dyDescent="0.25">
      <c r="A3778" s="4" t="s">
        <v>1154</v>
      </c>
      <c r="B3778" s="4" t="s">
        <v>56</v>
      </c>
      <c r="C3778" s="4" t="s">
        <v>147</v>
      </c>
      <c r="D3778" s="102" t="s">
        <v>1299</v>
      </c>
      <c r="E3778" s="113">
        <v>6139</v>
      </c>
      <c r="F3778" s="102" t="s">
        <v>1307</v>
      </c>
      <c r="G3778" s="98" t="s">
        <v>1663</v>
      </c>
      <c r="H3778" s="13" t="s">
        <v>38</v>
      </c>
      <c r="I3778" s="14">
        <v>0</v>
      </c>
      <c r="J3778" s="14"/>
      <c r="K3778" s="14"/>
      <c r="L3778" s="14"/>
      <c r="M3778" s="14"/>
      <c r="N3778" s="14"/>
      <c r="O3778" s="14">
        <f t="shared" si="6032"/>
        <v>0</v>
      </c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>
        <v>0</v>
      </c>
      <c r="AC3778" s="14">
        <v>0</v>
      </c>
      <c r="AD3778" s="14">
        <v>0</v>
      </c>
      <c r="AE3778" s="14"/>
      <c r="AF3778" s="14"/>
      <c r="AG3778" s="14"/>
      <c r="AH3778" s="14"/>
      <c r="AI3778" s="14"/>
      <c r="AJ3778" s="14">
        <f t="shared" si="6033"/>
        <v>0</v>
      </c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>
        <v>0</v>
      </c>
      <c r="AX3778" s="14">
        <v>0</v>
      </c>
      <c r="AY3778" s="14">
        <v>0</v>
      </c>
      <c r="AZ3778" s="14"/>
      <c r="BA3778" s="14"/>
      <c r="BB3778" s="14"/>
      <c r="BC3778" s="14"/>
      <c r="BD3778" s="14"/>
      <c r="BE3778" s="14">
        <f t="shared" si="6034"/>
        <v>0</v>
      </c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>
        <v>0</v>
      </c>
      <c r="BS3778" s="14">
        <v>0</v>
      </c>
      <c r="BT3778" s="14" t="e">
        <f>IF(#REF!=0,"-",#REF!/#REF!*100)</f>
        <v>#REF!</v>
      </c>
    </row>
    <row r="3779" spans="1:72" ht="33.75" x14ac:dyDescent="0.25">
      <c r="A3779" s="1" t="s">
        <v>0</v>
      </c>
      <c r="B3779" s="1" t="s">
        <v>0</v>
      </c>
      <c r="C3779" s="1" t="s">
        <v>0</v>
      </c>
      <c r="D3779" s="101" t="s">
        <v>0</v>
      </c>
      <c r="E3779" s="101" t="s">
        <v>0</v>
      </c>
      <c r="F3779" s="101" t="s">
        <v>0</v>
      </c>
      <c r="G3779" s="2" t="s">
        <v>0</v>
      </c>
      <c r="H3779" s="10" t="s">
        <v>39</v>
      </c>
      <c r="I3779" s="11">
        <f t="shared" ref="I3779:AA3779" si="6044">SUM(I3780)</f>
        <v>8200</v>
      </c>
      <c r="J3779" s="11">
        <f t="shared" si="6044"/>
        <v>1803</v>
      </c>
      <c r="K3779" s="11">
        <f t="shared" si="6044"/>
        <v>0</v>
      </c>
      <c r="L3779" s="11">
        <f t="shared" si="6044"/>
        <v>0</v>
      </c>
      <c r="M3779" s="11">
        <f t="shared" si="6044"/>
        <v>0</v>
      </c>
      <c r="N3779" s="11">
        <f t="shared" si="6044"/>
        <v>0</v>
      </c>
      <c r="O3779" s="11">
        <f t="shared" si="6044"/>
        <v>10003</v>
      </c>
      <c r="P3779" s="11">
        <f t="shared" si="6044"/>
        <v>0</v>
      </c>
      <c r="Q3779" s="11">
        <f t="shared" si="6044"/>
        <v>0</v>
      </c>
      <c r="R3779" s="11">
        <f t="shared" si="6044"/>
        <v>5803</v>
      </c>
      <c r="S3779" s="11">
        <f t="shared" si="6044"/>
        <v>0</v>
      </c>
      <c r="T3779" s="11">
        <f t="shared" si="6044"/>
        <v>0</v>
      </c>
      <c r="U3779" s="11">
        <f t="shared" si="6044"/>
        <v>0</v>
      </c>
      <c r="V3779" s="11">
        <f t="shared" si="6044"/>
        <v>0</v>
      </c>
      <c r="W3779" s="11">
        <f t="shared" si="6044"/>
        <v>0</v>
      </c>
      <c r="X3779" s="11">
        <f t="shared" si="6044"/>
        <v>0</v>
      </c>
      <c r="Y3779" s="11">
        <f t="shared" si="6044"/>
        <v>0</v>
      </c>
      <c r="Z3779" s="11">
        <f t="shared" si="6044"/>
        <v>0</v>
      </c>
      <c r="AA3779" s="11">
        <f t="shared" si="6044"/>
        <v>0</v>
      </c>
      <c r="AB3779" s="11">
        <v>5803</v>
      </c>
      <c r="AC3779" s="11">
        <v>4200</v>
      </c>
      <c r="AD3779" s="11">
        <f t="shared" ref="AD3779:AV3779" si="6045">SUM(AD3780)</f>
        <v>0</v>
      </c>
      <c r="AE3779" s="11">
        <f t="shared" si="6045"/>
        <v>0</v>
      </c>
      <c r="AF3779" s="11">
        <f t="shared" si="6045"/>
        <v>0</v>
      </c>
      <c r="AG3779" s="11">
        <f t="shared" si="6045"/>
        <v>0</v>
      </c>
      <c r="AH3779" s="11">
        <f t="shared" si="6045"/>
        <v>0</v>
      </c>
      <c r="AI3779" s="11">
        <f t="shared" si="6045"/>
        <v>0</v>
      </c>
      <c r="AJ3779" s="11">
        <f t="shared" si="6045"/>
        <v>0</v>
      </c>
      <c r="AK3779" s="11">
        <f t="shared" si="6045"/>
        <v>0</v>
      </c>
      <c r="AL3779" s="11">
        <f t="shared" si="6045"/>
        <v>0</v>
      </c>
      <c r="AM3779" s="11">
        <f t="shared" si="6045"/>
        <v>0</v>
      </c>
      <c r="AN3779" s="11">
        <f t="shared" si="6045"/>
        <v>0</v>
      </c>
      <c r="AO3779" s="11">
        <f t="shared" si="6045"/>
        <v>0</v>
      </c>
      <c r="AP3779" s="11">
        <f t="shared" si="6045"/>
        <v>0</v>
      </c>
      <c r="AQ3779" s="11">
        <f t="shared" si="6045"/>
        <v>0</v>
      </c>
      <c r="AR3779" s="11">
        <f t="shared" si="6045"/>
        <v>0</v>
      </c>
      <c r="AS3779" s="11">
        <f t="shared" si="6045"/>
        <v>0</v>
      </c>
      <c r="AT3779" s="11">
        <f t="shared" si="6045"/>
        <v>0</v>
      </c>
      <c r="AU3779" s="11">
        <f t="shared" si="6045"/>
        <v>0</v>
      </c>
      <c r="AV3779" s="11">
        <f t="shared" si="6045"/>
        <v>0</v>
      </c>
      <c r="AW3779" s="11">
        <v>0</v>
      </c>
      <c r="AX3779" s="11">
        <v>0</v>
      </c>
      <c r="AY3779" s="11">
        <f t="shared" ref="AY3779:BQ3779" si="6046">SUM(AY3780)</f>
        <v>13500</v>
      </c>
      <c r="AZ3779" s="11">
        <f t="shared" si="6046"/>
        <v>17373</v>
      </c>
      <c r="BA3779" s="11">
        <f t="shared" si="6046"/>
        <v>0</v>
      </c>
      <c r="BB3779" s="11">
        <f t="shared" si="6046"/>
        <v>0</v>
      </c>
      <c r="BC3779" s="11">
        <f t="shared" si="6046"/>
        <v>0</v>
      </c>
      <c r="BD3779" s="11">
        <f t="shared" si="6046"/>
        <v>0</v>
      </c>
      <c r="BE3779" s="11">
        <f t="shared" si="6046"/>
        <v>30873</v>
      </c>
      <c r="BF3779" s="11">
        <f t="shared" si="6046"/>
        <v>0</v>
      </c>
      <c r="BG3779" s="11">
        <f t="shared" si="6046"/>
        <v>0</v>
      </c>
      <c r="BH3779" s="11">
        <f t="shared" si="6046"/>
        <v>17373</v>
      </c>
      <c r="BI3779" s="11">
        <f t="shared" si="6046"/>
        <v>0</v>
      </c>
      <c r="BJ3779" s="11">
        <f t="shared" si="6046"/>
        <v>0</v>
      </c>
      <c r="BK3779" s="11">
        <f t="shared" si="6046"/>
        <v>0</v>
      </c>
      <c r="BL3779" s="11">
        <f t="shared" si="6046"/>
        <v>0</v>
      </c>
      <c r="BM3779" s="11">
        <f t="shared" si="6046"/>
        <v>0</v>
      </c>
      <c r="BN3779" s="11">
        <f t="shared" si="6046"/>
        <v>0</v>
      </c>
      <c r="BO3779" s="11">
        <f t="shared" si="6046"/>
        <v>0</v>
      </c>
      <c r="BP3779" s="11">
        <f t="shared" si="6046"/>
        <v>0</v>
      </c>
      <c r="BQ3779" s="11">
        <f t="shared" si="6046"/>
        <v>0</v>
      </c>
      <c r="BR3779" s="11">
        <v>17373</v>
      </c>
      <c r="BS3779" s="11">
        <v>13500</v>
      </c>
      <c r="BT3779" s="11" t="e">
        <f>IF(#REF!=0,"-",#REF!/#REF!*100)</f>
        <v>#REF!</v>
      </c>
    </row>
    <row r="3780" spans="1:72" ht="22.5" x14ac:dyDescent="0.25">
      <c r="A3780" s="4" t="s">
        <v>1154</v>
      </c>
      <c r="B3780" s="4" t="s">
        <v>56</v>
      </c>
      <c r="C3780" s="4" t="s">
        <v>147</v>
      </c>
      <c r="D3780" s="102" t="s">
        <v>1299</v>
      </c>
      <c r="E3780" s="101" t="s">
        <v>40</v>
      </c>
      <c r="F3780" s="101" t="s">
        <v>0</v>
      </c>
      <c r="G3780" s="2" t="s">
        <v>0</v>
      </c>
      <c r="H3780" s="2" t="s">
        <v>41</v>
      </c>
      <c r="I3780" s="12">
        <f t="shared" ref="I3780:AA3780" si="6047">SUM(I3781:I3783)</f>
        <v>8200</v>
      </c>
      <c r="J3780" s="12">
        <f t="shared" si="6047"/>
        <v>1803</v>
      </c>
      <c r="K3780" s="12">
        <f t="shared" si="6047"/>
        <v>0</v>
      </c>
      <c r="L3780" s="12">
        <f t="shared" si="6047"/>
        <v>0</v>
      </c>
      <c r="M3780" s="12">
        <f t="shared" si="6047"/>
        <v>0</v>
      </c>
      <c r="N3780" s="12">
        <f t="shared" si="6047"/>
        <v>0</v>
      </c>
      <c r="O3780" s="12">
        <f t="shared" ref="O3780" si="6048">SUM(O3781:O3783)</f>
        <v>10003</v>
      </c>
      <c r="P3780" s="12">
        <f t="shared" si="6047"/>
        <v>0</v>
      </c>
      <c r="Q3780" s="12">
        <f t="shared" si="6047"/>
        <v>0</v>
      </c>
      <c r="R3780" s="12">
        <f t="shared" si="6047"/>
        <v>5803</v>
      </c>
      <c r="S3780" s="12">
        <f t="shared" si="6047"/>
        <v>0</v>
      </c>
      <c r="T3780" s="12">
        <f t="shared" si="6047"/>
        <v>0</v>
      </c>
      <c r="U3780" s="12">
        <f t="shared" si="6047"/>
        <v>0</v>
      </c>
      <c r="V3780" s="12">
        <f t="shared" si="6047"/>
        <v>0</v>
      </c>
      <c r="W3780" s="12">
        <f t="shared" si="6047"/>
        <v>0</v>
      </c>
      <c r="X3780" s="12">
        <f t="shared" si="6047"/>
        <v>0</v>
      </c>
      <c r="Y3780" s="12">
        <f t="shared" si="6047"/>
        <v>0</v>
      </c>
      <c r="Z3780" s="12">
        <f t="shared" si="6047"/>
        <v>0</v>
      </c>
      <c r="AA3780" s="12">
        <f t="shared" si="6047"/>
        <v>0</v>
      </c>
      <c r="AB3780" s="12">
        <v>5803</v>
      </c>
      <c r="AC3780" s="12">
        <v>4200</v>
      </c>
      <c r="AD3780" s="12">
        <f t="shared" ref="AD3780:AV3780" si="6049">SUM(AD3781:AD3783)</f>
        <v>0</v>
      </c>
      <c r="AE3780" s="12">
        <f t="shared" si="6049"/>
        <v>0</v>
      </c>
      <c r="AF3780" s="12">
        <f t="shared" si="6049"/>
        <v>0</v>
      </c>
      <c r="AG3780" s="12">
        <f t="shared" si="6049"/>
        <v>0</v>
      </c>
      <c r="AH3780" s="12">
        <f t="shared" si="6049"/>
        <v>0</v>
      </c>
      <c r="AI3780" s="12">
        <f t="shared" si="6049"/>
        <v>0</v>
      </c>
      <c r="AJ3780" s="12">
        <f t="shared" ref="AJ3780" si="6050">SUM(AJ3781:AJ3783)</f>
        <v>0</v>
      </c>
      <c r="AK3780" s="12">
        <f t="shared" si="6049"/>
        <v>0</v>
      </c>
      <c r="AL3780" s="12">
        <f t="shared" si="6049"/>
        <v>0</v>
      </c>
      <c r="AM3780" s="12">
        <f t="shared" si="6049"/>
        <v>0</v>
      </c>
      <c r="AN3780" s="12">
        <f t="shared" si="6049"/>
        <v>0</v>
      </c>
      <c r="AO3780" s="12">
        <f t="shared" si="6049"/>
        <v>0</v>
      </c>
      <c r="AP3780" s="12">
        <f t="shared" si="6049"/>
        <v>0</v>
      </c>
      <c r="AQ3780" s="12">
        <f t="shared" si="6049"/>
        <v>0</v>
      </c>
      <c r="AR3780" s="12">
        <f t="shared" si="6049"/>
        <v>0</v>
      </c>
      <c r="AS3780" s="12">
        <f t="shared" si="6049"/>
        <v>0</v>
      </c>
      <c r="AT3780" s="12">
        <f t="shared" si="6049"/>
        <v>0</v>
      </c>
      <c r="AU3780" s="12">
        <f t="shared" si="6049"/>
        <v>0</v>
      </c>
      <c r="AV3780" s="12">
        <f t="shared" si="6049"/>
        <v>0</v>
      </c>
      <c r="AW3780" s="12">
        <v>0</v>
      </c>
      <c r="AX3780" s="12">
        <v>0</v>
      </c>
      <c r="AY3780" s="12">
        <f>SUM(AY3781:AY3783)</f>
        <v>13500</v>
      </c>
      <c r="AZ3780" s="12">
        <f t="shared" ref="AZ3780:BQ3780" si="6051">SUM(AZ3781:AZ3783)</f>
        <v>17373</v>
      </c>
      <c r="BA3780" s="12">
        <f t="shared" si="6051"/>
        <v>0</v>
      </c>
      <c r="BB3780" s="12">
        <f t="shared" si="6051"/>
        <v>0</v>
      </c>
      <c r="BC3780" s="12">
        <f t="shared" si="6051"/>
        <v>0</v>
      </c>
      <c r="BD3780" s="12">
        <f t="shared" si="6051"/>
        <v>0</v>
      </c>
      <c r="BE3780" s="12">
        <f t="shared" ref="BE3780" si="6052">SUM(BE3781:BE3783)</f>
        <v>30873</v>
      </c>
      <c r="BF3780" s="12">
        <f t="shared" si="6051"/>
        <v>0</v>
      </c>
      <c r="BG3780" s="12">
        <f t="shared" si="6051"/>
        <v>0</v>
      </c>
      <c r="BH3780" s="12">
        <f t="shared" si="6051"/>
        <v>17373</v>
      </c>
      <c r="BI3780" s="12">
        <f t="shared" si="6051"/>
        <v>0</v>
      </c>
      <c r="BJ3780" s="12">
        <f t="shared" si="6051"/>
        <v>0</v>
      </c>
      <c r="BK3780" s="12">
        <f t="shared" si="6051"/>
        <v>0</v>
      </c>
      <c r="BL3780" s="12">
        <f t="shared" si="6051"/>
        <v>0</v>
      </c>
      <c r="BM3780" s="12">
        <f t="shared" si="6051"/>
        <v>0</v>
      </c>
      <c r="BN3780" s="12">
        <f t="shared" si="6051"/>
        <v>0</v>
      </c>
      <c r="BO3780" s="12">
        <f t="shared" si="6051"/>
        <v>0</v>
      </c>
      <c r="BP3780" s="12">
        <f t="shared" si="6051"/>
        <v>0</v>
      </c>
      <c r="BQ3780" s="12">
        <f t="shared" si="6051"/>
        <v>0</v>
      </c>
      <c r="BR3780" s="12">
        <v>17373</v>
      </c>
      <c r="BS3780" s="12">
        <v>13500</v>
      </c>
      <c r="BT3780" s="12" t="e">
        <f>IF(#REF!=0,"-",#REF!/#REF!*100)</f>
        <v>#REF!</v>
      </c>
    </row>
    <row r="3781" spans="1:72" x14ac:dyDescent="0.25">
      <c r="A3781" s="4" t="s">
        <v>1154</v>
      </c>
      <c r="B3781" s="4" t="s">
        <v>56</v>
      </c>
      <c r="C3781" s="4" t="s">
        <v>147</v>
      </c>
      <c r="D3781" s="102" t="s">
        <v>1299</v>
      </c>
      <c r="E3781" s="113">
        <v>6142</v>
      </c>
      <c r="F3781" s="102"/>
      <c r="G3781" s="98" t="s">
        <v>1663</v>
      </c>
      <c r="H3781" s="13" t="s">
        <v>60</v>
      </c>
      <c r="I3781" s="14">
        <v>1100</v>
      </c>
      <c r="J3781" s="14"/>
      <c r="K3781" s="14"/>
      <c r="L3781" s="14"/>
      <c r="M3781" s="14"/>
      <c r="N3781" s="14"/>
      <c r="O3781" s="14">
        <f t="shared" si="6032"/>
        <v>1100</v>
      </c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>
        <v>0</v>
      </c>
      <c r="AC3781" s="14">
        <v>1100</v>
      </c>
      <c r="AD3781" s="14">
        <v>0</v>
      </c>
      <c r="AE3781" s="14"/>
      <c r="AF3781" s="14"/>
      <c r="AG3781" s="14"/>
      <c r="AH3781" s="14"/>
      <c r="AI3781" s="14"/>
      <c r="AJ3781" s="14">
        <f t="shared" si="6033"/>
        <v>0</v>
      </c>
      <c r="AK3781" s="14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4"/>
      <c r="AW3781" s="14">
        <v>0</v>
      </c>
      <c r="AX3781" s="14">
        <v>0</v>
      </c>
      <c r="AY3781" s="14">
        <v>10000</v>
      </c>
      <c r="AZ3781" s="14"/>
      <c r="BA3781" s="14"/>
      <c r="BB3781" s="14"/>
      <c r="BC3781" s="14"/>
      <c r="BD3781" s="14"/>
      <c r="BE3781" s="14">
        <f t="shared" si="6034"/>
        <v>10000</v>
      </c>
      <c r="BF3781" s="14"/>
      <c r="BG3781" s="14"/>
      <c r="BH3781" s="14"/>
      <c r="BI3781" s="14"/>
      <c r="BJ3781" s="14"/>
      <c r="BK3781" s="14"/>
      <c r="BL3781" s="14"/>
      <c r="BM3781" s="14"/>
      <c r="BN3781" s="14"/>
      <c r="BO3781" s="14"/>
      <c r="BP3781" s="14"/>
      <c r="BQ3781" s="14"/>
      <c r="BR3781" s="14">
        <v>0</v>
      </c>
      <c r="BS3781" s="14">
        <v>10000</v>
      </c>
      <c r="BT3781" s="14" t="e">
        <f>IF(#REF!=0,"-",#REF!/#REF!*100)</f>
        <v>#REF!</v>
      </c>
    </row>
    <row r="3782" spans="1:72" ht="22.5" x14ac:dyDescent="0.25">
      <c r="A3782" s="4" t="s">
        <v>1154</v>
      </c>
      <c r="B3782" s="4" t="s">
        <v>56</v>
      </c>
      <c r="C3782" s="4" t="s">
        <v>147</v>
      </c>
      <c r="D3782" s="102" t="s">
        <v>1299</v>
      </c>
      <c r="E3782" s="113">
        <v>6143</v>
      </c>
      <c r="F3782" s="102"/>
      <c r="G3782" s="98" t="s">
        <v>1663</v>
      </c>
      <c r="H3782" s="13" t="s">
        <v>43</v>
      </c>
      <c r="I3782" s="14">
        <v>5000</v>
      </c>
      <c r="J3782" s="14"/>
      <c r="K3782" s="14"/>
      <c r="L3782" s="14"/>
      <c r="M3782" s="14"/>
      <c r="N3782" s="14"/>
      <c r="O3782" s="14">
        <f t="shared" si="6032"/>
        <v>5000</v>
      </c>
      <c r="P3782" s="14"/>
      <c r="Q3782" s="14"/>
      <c r="R3782" s="14">
        <v>4000</v>
      </c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>
        <v>4000</v>
      </c>
      <c r="AC3782" s="14">
        <v>1000</v>
      </c>
      <c r="AD3782" s="14">
        <v>0</v>
      </c>
      <c r="AE3782" s="14"/>
      <c r="AF3782" s="14"/>
      <c r="AG3782" s="14"/>
      <c r="AH3782" s="14"/>
      <c r="AI3782" s="14"/>
      <c r="AJ3782" s="14">
        <f t="shared" si="6033"/>
        <v>0</v>
      </c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>
        <v>0</v>
      </c>
      <c r="AX3782" s="14">
        <v>0</v>
      </c>
      <c r="AY3782" s="14">
        <v>2000</v>
      </c>
      <c r="AZ3782" s="14"/>
      <c r="BA3782" s="14"/>
      <c r="BB3782" s="14"/>
      <c r="BC3782" s="14"/>
      <c r="BD3782" s="14"/>
      <c r="BE3782" s="14">
        <f t="shared" si="6034"/>
        <v>2000</v>
      </c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>
        <v>0</v>
      </c>
      <c r="BS3782" s="14">
        <v>2000</v>
      </c>
      <c r="BT3782" s="14" t="e">
        <f>IF(#REF!=0,"-",#REF!/#REF!*100)</f>
        <v>#REF!</v>
      </c>
    </row>
    <row r="3783" spans="1:72" x14ac:dyDescent="0.25">
      <c r="A3783" s="4" t="s">
        <v>1154</v>
      </c>
      <c r="B3783" s="4" t="s">
        <v>56</v>
      </c>
      <c r="C3783" s="4" t="s">
        <v>147</v>
      </c>
      <c r="D3783" s="102" t="s">
        <v>1299</v>
      </c>
      <c r="E3783" s="113">
        <v>6148</v>
      </c>
      <c r="F3783" s="102"/>
      <c r="G3783" s="98" t="s">
        <v>1663</v>
      </c>
      <c r="H3783" s="13" t="s">
        <v>45</v>
      </c>
      <c r="I3783" s="14">
        <v>2100</v>
      </c>
      <c r="J3783" s="14">
        <v>1803</v>
      </c>
      <c r="K3783" s="14"/>
      <c r="L3783" s="14"/>
      <c r="M3783" s="14"/>
      <c r="N3783" s="14"/>
      <c r="O3783" s="14">
        <f t="shared" si="6032"/>
        <v>3903</v>
      </c>
      <c r="P3783" s="14"/>
      <c r="Q3783" s="14"/>
      <c r="R3783" s="14">
        <v>1803</v>
      </c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>
        <v>1803</v>
      </c>
      <c r="AC3783" s="14">
        <v>2100</v>
      </c>
      <c r="AD3783" s="14">
        <v>0</v>
      </c>
      <c r="AE3783" s="14"/>
      <c r="AF3783" s="14"/>
      <c r="AG3783" s="14"/>
      <c r="AH3783" s="14"/>
      <c r="AI3783" s="14"/>
      <c r="AJ3783" s="14">
        <f t="shared" si="6033"/>
        <v>0</v>
      </c>
      <c r="AK3783" s="14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>
        <v>0</v>
      </c>
      <c r="AX3783" s="14">
        <v>0</v>
      </c>
      <c r="AY3783" s="14">
        <v>1500</v>
      </c>
      <c r="AZ3783" s="14">
        <f>16603+770</f>
        <v>17373</v>
      </c>
      <c r="BA3783" s="14"/>
      <c r="BB3783" s="14"/>
      <c r="BC3783" s="14"/>
      <c r="BD3783" s="14"/>
      <c r="BE3783" s="14">
        <f t="shared" si="6034"/>
        <v>18873</v>
      </c>
      <c r="BF3783" s="14"/>
      <c r="BG3783" s="14"/>
      <c r="BH3783" s="14">
        <f>16603+770</f>
        <v>17373</v>
      </c>
      <c r="BI3783" s="14"/>
      <c r="BJ3783" s="14"/>
      <c r="BK3783" s="14"/>
      <c r="BL3783" s="14"/>
      <c r="BM3783" s="14"/>
      <c r="BN3783" s="14"/>
      <c r="BO3783" s="14"/>
      <c r="BP3783" s="14"/>
      <c r="BQ3783" s="14"/>
      <c r="BR3783" s="14">
        <v>17373</v>
      </c>
      <c r="BS3783" s="14">
        <v>1500</v>
      </c>
      <c r="BT3783" s="14" t="e">
        <f>IF(#REF!=0,"-",#REF!/#REF!*100)</f>
        <v>#REF!</v>
      </c>
    </row>
    <row r="3784" spans="1:72" ht="33.75" x14ac:dyDescent="0.25">
      <c r="A3784" s="1" t="s">
        <v>0</v>
      </c>
      <c r="B3784" s="1" t="s">
        <v>0</v>
      </c>
      <c r="C3784" s="1" t="s">
        <v>0</v>
      </c>
      <c r="D3784" s="101" t="s">
        <v>0</v>
      </c>
      <c r="E3784" s="101" t="s">
        <v>0</v>
      </c>
      <c r="F3784" s="101" t="s">
        <v>0</v>
      </c>
      <c r="G3784" s="2" t="s">
        <v>0</v>
      </c>
      <c r="H3784" s="10" t="s">
        <v>47</v>
      </c>
      <c r="I3784" s="11">
        <f t="shared" ref="I3784:AA3784" si="6053">SUM(I3785)</f>
        <v>25000</v>
      </c>
      <c r="J3784" s="11">
        <f t="shared" si="6053"/>
        <v>3500</v>
      </c>
      <c r="K3784" s="11">
        <f t="shared" si="6053"/>
        <v>0</v>
      </c>
      <c r="L3784" s="11">
        <f t="shared" si="6053"/>
        <v>0</v>
      </c>
      <c r="M3784" s="11">
        <f t="shared" si="6053"/>
        <v>0</v>
      </c>
      <c r="N3784" s="11">
        <f t="shared" si="6053"/>
        <v>0</v>
      </c>
      <c r="O3784" s="11">
        <f t="shared" si="6053"/>
        <v>28500</v>
      </c>
      <c r="P3784" s="11">
        <f t="shared" si="6053"/>
        <v>0</v>
      </c>
      <c r="Q3784" s="11">
        <f t="shared" si="6053"/>
        <v>922</v>
      </c>
      <c r="R3784" s="11">
        <f t="shared" si="6053"/>
        <v>12078</v>
      </c>
      <c r="S3784" s="11">
        <f t="shared" si="6053"/>
        <v>0</v>
      </c>
      <c r="T3784" s="11">
        <f t="shared" si="6053"/>
        <v>0</v>
      </c>
      <c r="U3784" s="11">
        <f t="shared" si="6053"/>
        <v>0</v>
      </c>
      <c r="V3784" s="11">
        <f t="shared" si="6053"/>
        <v>0</v>
      </c>
      <c r="W3784" s="11">
        <f t="shared" si="6053"/>
        <v>0</v>
      </c>
      <c r="X3784" s="11">
        <f t="shared" si="6053"/>
        <v>0</v>
      </c>
      <c r="Y3784" s="11">
        <f t="shared" si="6053"/>
        <v>0</v>
      </c>
      <c r="Z3784" s="11">
        <f t="shared" si="6053"/>
        <v>0</v>
      </c>
      <c r="AA3784" s="11">
        <f t="shared" si="6053"/>
        <v>0</v>
      </c>
      <c r="AB3784" s="11">
        <v>13000</v>
      </c>
      <c r="AC3784" s="11">
        <v>15500</v>
      </c>
      <c r="AD3784" s="11">
        <f t="shared" ref="AD3784:AV3784" si="6054">SUM(AD3785)</f>
        <v>0</v>
      </c>
      <c r="AE3784" s="11">
        <f t="shared" si="6054"/>
        <v>0</v>
      </c>
      <c r="AF3784" s="11">
        <f t="shared" si="6054"/>
        <v>0</v>
      </c>
      <c r="AG3784" s="11">
        <f t="shared" si="6054"/>
        <v>0</v>
      </c>
      <c r="AH3784" s="11">
        <f t="shared" si="6054"/>
        <v>0</v>
      </c>
      <c r="AI3784" s="11">
        <f t="shared" si="6054"/>
        <v>0</v>
      </c>
      <c r="AJ3784" s="11">
        <f t="shared" si="6054"/>
        <v>0</v>
      </c>
      <c r="AK3784" s="11">
        <f t="shared" si="6054"/>
        <v>0</v>
      </c>
      <c r="AL3784" s="11">
        <f t="shared" si="6054"/>
        <v>0</v>
      </c>
      <c r="AM3784" s="11">
        <f t="shared" si="6054"/>
        <v>0</v>
      </c>
      <c r="AN3784" s="11">
        <f t="shared" si="6054"/>
        <v>0</v>
      </c>
      <c r="AO3784" s="11">
        <f t="shared" si="6054"/>
        <v>0</v>
      </c>
      <c r="AP3784" s="11">
        <f t="shared" si="6054"/>
        <v>0</v>
      </c>
      <c r="AQ3784" s="11">
        <f t="shared" si="6054"/>
        <v>0</v>
      </c>
      <c r="AR3784" s="11">
        <f t="shared" si="6054"/>
        <v>0</v>
      </c>
      <c r="AS3784" s="11">
        <f t="shared" si="6054"/>
        <v>0</v>
      </c>
      <c r="AT3784" s="11">
        <f t="shared" si="6054"/>
        <v>0</v>
      </c>
      <c r="AU3784" s="11">
        <f t="shared" si="6054"/>
        <v>0</v>
      </c>
      <c r="AV3784" s="11">
        <f t="shared" si="6054"/>
        <v>0</v>
      </c>
      <c r="AW3784" s="11">
        <v>0</v>
      </c>
      <c r="AX3784" s="11">
        <v>0</v>
      </c>
      <c r="AY3784" s="11">
        <f>SUM(AY3785)</f>
        <v>71500</v>
      </c>
      <c r="AZ3784" s="11">
        <f t="shared" ref="AZ3784:BQ3784" si="6055">SUM(AZ3785)</f>
        <v>10262</v>
      </c>
      <c r="BA3784" s="11">
        <f t="shared" si="6055"/>
        <v>0</v>
      </c>
      <c r="BB3784" s="11">
        <f t="shared" si="6055"/>
        <v>0</v>
      </c>
      <c r="BC3784" s="11">
        <f t="shared" si="6055"/>
        <v>0</v>
      </c>
      <c r="BD3784" s="11">
        <f t="shared" si="6055"/>
        <v>0</v>
      </c>
      <c r="BE3784" s="11">
        <f t="shared" si="6055"/>
        <v>81762</v>
      </c>
      <c r="BF3784" s="11">
        <f t="shared" si="6055"/>
        <v>0</v>
      </c>
      <c r="BG3784" s="11">
        <f t="shared" si="6055"/>
        <v>0</v>
      </c>
      <c r="BH3784" s="11">
        <f t="shared" si="6055"/>
        <v>10262</v>
      </c>
      <c r="BI3784" s="11">
        <f t="shared" si="6055"/>
        <v>0</v>
      </c>
      <c r="BJ3784" s="11">
        <f t="shared" si="6055"/>
        <v>0</v>
      </c>
      <c r="BK3784" s="11">
        <f t="shared" si="6055"/>
        <v>0</v>
      </c>
      <c r="BL3784" s="11">
        <f t="shared" si="6055"/>
        <v>0</v>
      </c>
      <c r="BM3784" s="11">
        <f t="shared" si="6055"/>
        <v>0</v>
      </c>
      <c r="BN3784" s="11">
        <f t="shared" si="6055"/>
        <v>0</v>
      </c>
      <c r="BO3784" s="11">
        <f t="shared" si="6055"/>
        <v>0</v>
      </c>
      <c r="BP3784" s="11">
        <f t="shared" si="6055"/>
        <v>0</v>
      </c>
      <c r="BQ3784" s="11">
        <f t="shared" si="6055"/>
        <v>0</v>
      </c>
      <c r="BR3784" s="11">
        <v>10262</v>
      </c>
      <c r="BS3784" s="11">
        <v>71500</v>
      </c>
      <c r="BT3784" s="11" t="e">
        <f>IF(#REF!=0,"-",#REF!/#REF!*100)</f>
        <v>#REF!</v>
      </c>
    </row>
    <row r="3785" spans="1:72" x14ac:dyDescent="0.25">
      <c r="A3785" s="4" t="s">
        <v>1154</v>
      </c>
      <c r="B3785" s="4" t="s">
        <v>56</v>
      </c>
      <c r="C3785" s="4" t="s">
        <v>147</v>
      </c>
      <c r="D3785" s="102" t="s">
        <v>1299</v>
      </c>
      <c r="E3785" s="101" t="s">
        <v>48</v>
      </c>
      <c r="F3785" s="101" t="s">
        <v>0</v>
      </c>
      <c r="G3785" s="2" t="s">
        <v>0</v>
      </c>
      <c r="H3785" s="2" t="s">
        <v>49</v>
      </c>
      <c r="I3785" s="12">
        <f t="shared" ref="I3785:AA3785" si="6056">SUM(I3786:I3788)</f>
        <v>25000</v>
      </c>
      <c r="J3785" s="12">
        <f t="shared" si="6056"/>
        <v>3500</v>
      </c>
      <c r="K3785" s="12">
        <f t="shared" si="6056"/>
        <v>0</v>
      </c>
      <c r="L3785" s="12">
        <f t="shared" si="6056"/>
        <v>0</v>
      </c>
      <c r="M3785" s="12">
        <f t="shared" si="6056"/>
        <v>0</v>
      </c>
      <c r="N3785" s="12">
        <f t="shared" si="6056"/>
        <v>0</v>
      </c>
      <c r="O3785" s="12">
        <f t="shared" ref="O3785" si="6057">SUM(O3786:O3788)</f>
        <v>28500</v>
      </c>
      <c r="P3785" s="12">
        <f t="shared" si="6056"/>
        <v>0</v>
      </c>
      <c r="Q3785" s="12">
        <f t="shared" si="6056"/>
        <v>922</v>
      </c>
      <c r="R3785" s="12">
        <f t="shared" si="6056"/>
        <v>12078</v>
      </c>
      <c r="S3785" s="12">
        <f t="shared" si="6056"/>
        <v>0</v>
      </c>
      <c r="T3785" s="12">
        <f t="shared" si="6056"/>
        <v>0</v>
      </c>
      <c r="U3785" s="12">
        <f t="shared" si="6056"/>
        <v>0</v>
      </c>
      <c r="V3785" s="12">
        <f t="shared" si="6056"/>
        <v>0</v>
      </c>
      <c r="W3785" s="12">
        <f t="shared" si="6056"/>
        <v>0</v>
      </c>
      <c r="X3785" s="12">
        <f t="shared" si="6056"/>
        <v>0</v>
      </c>
      <c r="Y3785" s="12">
        <f t="shared" si="6056"/>
        <v>0</v>
      </c>
      <c r="Z3785" s="12">
        <f t="shared" si="6056"/>
        <v>0</v>
      </c>
      <c r="AA3785" s="12">
        <f t="shared" si="6056"/>
        <v>0</v>
      </c>
      <c r="AB3785" s="12">
        <v>13000</v>
      </c>
      <c r="AC3785" s="12">
        <v>15500</v>
      </c>
      <c r="AD3785" s="12">
        <f t="shared" ref="AD3785:AV3785" si="6058">SUM(AD3786:AD3788)</f>
        <v>0</v>
      </c>
      <c r="AE3785" s="12">
        <f t="shared" si="6058"/>
        <v>0</v>
      </c>
      <c r="AF3785" s="12">
        <f t="shared" si="6058"/>
        <v>0</v>
      </c>
      <c r="AG3785" s="12">
        <f t="shared" si="6058"/>
        <v>0</v>
      </c>
      <c r="AH3785" s="12">
        <f t="shared" si="6058"/>
        <v>0</v>
      </c>
      <c r="AI3785" s="12">
        <f t="shared" si="6058"/>
        <v>0</v>
      </c>
      <c r="AJ3785" s="12">
        <f t="shared" ref="AJ3785" si="6059">SUM(AJ3786:AJ3788)</f>
        <v>0</v>
      </c>
      <c r="AK3785" s="12">
        <f t="shared" si="6058"/>
        <v>0</v>
      </c>
      <c r="AL3785" s="12">
        <f t="shared" si="6058"/>
        <v>0</v>
      </c>
      <c r="AM3785" s="12">
        <f t="shared" si="6058"/>
        <v>0</v>
      </c>
      <c r="AN3785" s="12">
        <f t="shared" si="6058"/>
        <v>0</v>
      </c>
      <c r="AO3785" s="12">
        <f t="shared" si="6058"/>
        <v>0</v>
      </c>
      <c r="AP3785" s="12">
        <f t="shared" si="6058"/>
        <v>0</v>
      </c>
      <c r="AQ3785" s="12">
        <f t="shared" si="6058"/>
        <v>0</v>
      </c>
      <c r="AR3785" s="12">
        <f t="shared" si="6058"/>
        <v>0</v>
      </c>
      <c r="AS3785" s="12">
        <f t="shared" si="6058"/>
        <v>0</v>
      </c>
      <c r="AT3785" s="12">
        <f t="shared" si="6058"/>
        <v>0</v>
      </c>
      <c r="AU3785" s="12">
        <f t="shared" si="6058"/>
        <v>0</v>
      </c>
      <c r="AV3785" s="12">
        <f t="shared" si="6058"/>
        <v>0</v>
      </c>
      <c r="AW3785" s="12">
        <v>0</v>
      </c>
      <c r="AX3785" s="12">
        <v>0</v>
      </c>
      <c r="AY3785" s="12">
        <f>SUM(AY3786:AY3788)</f>
        <v>71500</v>
      </c>
      <c r="AZ3785" s="12">
        <f t="shared" ref="AZ3785:BQ3785" si="6060">SUM(AZ3786:AZ3788)</f>
        <v>10262</v>
      </c>
      <c r="BA3785" s="12">
        <f t="shared" si="6060"/>
        <v>0</v>
      </c>
      <c r="BB3785" s="12">
        <f t="shared" si="6060"/>
        <v>0</v>
      </c>
      <c r="BC3785" s="12">
        <f t="shared" si="6060"/>
        <v>0</v>
      </c>
      <c r="BD3785" s="12">
        <f t="shared" si="6060"/>
        <v>0</v>
      </c>
      <c r="BE3785" s="12">
        <f t="shared" ref="BE3785" si="6061">SUM(BE3786:BE3788)</f>
        <v>81762</v>
      </c>
      <c r="BF3785" s="12">
        <f t="shared" si="6060"/>
        <v>0</v>
      </c>
      <c r="BG3785" s="12">
        <f t="shared" si="6060"/>
        <v>0</v>
      </c>
      <c r="BH3785" s="12">
        <f t="shared" si="6060"/>
        <v>10262</v>
      </c>
      <c r="BI3785" s="12">
        <f t="shared" si="6060"/>
        <v>0</v>
      </c>
      <c r="BJ3785" s="12">
        <f t="shared" si="6060"/>
        <v>0</v>
      </c>
      <c r="BK3785" s="12">
        <f t="shared" si="6060"/>
        <v>0</v>
      </c>
      <c r="BL3785" s="12">
        <f t="shared" si="6060"/>
        <v>0</v>
      </c>
      <c r="BM3785" s="12">
        <f t="shared" si="6060"/>
        <v>0</v>
      </c>
      <c r="BN3785" s="12">
        <f t="shared" si="6060"/>
        <v>0</v>
      </c>
      <c r="BO3785" s="12">
        <f t="shared" si="6060"/>
        <v>0</v>
      </c>
      <c r="BP3785" s="12">
        <f t="shared" si="6060"/>
        <v>0</v>
      </c>
      <c r="BQ3785" s="12">
        <f t="shared" si="6060"/>
        <v>0</v>
      </c>
      <c r="BR3785" s="12">
        <v>10262</v>
      </c>
      <c r="BS3785" s="12">
        <v>71500</v>
      </c>
      <c r="BT3785" s="12" t="e">
        <f>IF(#REF!=0,"-",#REF!/#REF!*100)</f>
        <v>#REF!</v>
      </c>
    </row>
    <row r="3786" spans="1:72" x14ac:dyDescent="0.25">
      <c r="A3786" s="4" t="s">
        <v>1154</v>
      </c>
      <c r="B3786" s="4" t="s">
        <v>56</v>
      </c>
      <c r="C3786" s="4" t="s">
        <v>147</v>
      </c>
      <c r="D3786" s="102" t="s">
        <v>1299</v>
      </c>
      <c r="E3786" s="113">
        <v>8213</v>
      </c>
      <c r="F3786" s="102"/>
      <c r="G3786" s="98" t="s">
        <v>1663</v>
      </c>
      <c r="H3786" s="13" t="s">
        <v>51</v>
      </c>
      <c r="I3786" s="14">
        <v>10000</v>
      </c>
      <c r="J3786" s="14">
        <v>2000</v>
      </c>
      <c r="K3786" s="14"/>
      <c r="L3786" s="14"/>
      <c r="M3786" s="14"/>
      <c r="N3786" s="14"/>
      <c r="O3786" s="14">
        <f t="shared" si="6032"/>
        <v>12000</v>
      </c>
      <c r="P3786" s="14"/>
      <c r="Q3786" s="14"/>
      <c r="R3786" s="14">
        <v>2000</v>
      </c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>
        <v>2000</v>
      </c>
      <c r="AC3786" s="14">
        <v>10000</v>
      </c>
      <c r="AD3786" s="14">
        <v>0</v>
      </c>
      <c r="AE3786" s="14"/>
      <c r="AF3786" s="14"/>
      <c r="AG3786" s="14"/>
      <c r="AH3786" s="14"/>
      <c r="AI3786" s="14"/>
      <c r="AJ3786" s="14">
        <f t="shared" si="6033"/>
        <v>0</v>
      </c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>
        <v>0</v>
      </c>
      <c r="AX3786" s="14">
        <v>0</v>
      </c>
      <c r="AY3786" s="14">
        <v>59000</v>
      </c>
      <c r="AZ3786" s="14">
        <f>6000+762</f>
        <v>6762</v>
      </c>
      <c r="BA3786" s="14"/>
      <c r="BB3786" s="14"/>
      <c r="BC3786" s="14"/>
      <c r="BD3786" s="14"/>
      <c r="BE3786" s="14">
        <f t="shared" si="6034"/>
        <v>65762</v>
      </c>
      <c r="BF3786" s="14"/>
      <c r="BG3786" s="14"/>
      <c r="BH3786" s="14">
        <f>6000+762</f>
        <v>6762</v>
      </c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>
        <v>6762</v>
      </c>
      <c r="BS3786" s="14">
        <v>59000</v>
      </c>
      <c r="BT3786" s="14" t="e">
        <f>IF(#REF!=0,"-",#REF!/#REF!*100)</f>
        <v>#REF!</v>
      </c>
    </row>
    <row r="3787" spans="1:72" x14ac:dyDescent="0.25">
      <c r="A3787" s="4" t="s">
        <v>1154</v>
      </c>
      <c r="B3787" s="4" t="s">
        <v>56</v>
      </c>
      <c r="C3787" s="4" t="s">
        <v>147</v>
      </c>
      <c r="D3787" s="102" t="s">
        <v>1299</v>
      </c>
      <c r="E3787" s="113">
        <v>8215</v>
      </c>
      <c r="F3787" s="102"/>
      <c r="G3787" s="98" t="s">
        <v>1663</v>
      </c>
      <c r="H3787" s="13" t="s">
        <v>68</v>
      </c>
      <c r="I3787" s="14">
        <v>10000</v>
      </c>
      <c r="J3787" s="14">
        <v>1500</v>
      </c>
      <c r="K3787" s="14"/>
      <c r="L3787" s="14"/>
      <c r="M3787" s="14"/>
      <c r="N3787" s="14"/>
      <c r="O3787" s="14">
        <f t="shared" si="6032"/>
        <v>11500</v>
      </c>
      <c r="P3787" s="14"/>
      <c r="Q3787" s="14">
        <v>922</v>
      </c>
      <c r="R3787" s="14">
        <f>1500+8578</f>
        <v>10078</v>
      </c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>
        <v>11000</v>
      </c>
      <c r="AC3787" s="14">
        <v>500</v>
      </c>
      <c r="AD3787" s="14">
        <v>0</v>
      </c>
      <c r="AE3787" s="14"/>
      <c r="AF3787" s="14"/>
      <c r="AG3787" s="14"/>
      <c r="AH3787" s="14"/>
      <c r="AI3787" s="14"/>
      <c r="AJ3787" s="14">
        <f t="shared" si="6033"/>
        <v>0</v>
      </c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>
        <v>0</v>
      </c>
      <c r="AX3787" s="14">
        <v>0</v>
      </c>
      <c r="AY3787" s="14">
        <v>5000</v>
      </c>
      <c r="AZ3787" s="14">
        <v>2000</v>
      </c>
      <c r="BA3787" s="14"/>
      <c r="BB3787" s="14"/>
      <c r="BC3787" s="14"/>
      <c r="BD3787" s="14"/>
      <c r="BE3787" s="14">
        <f t="shared" si="6034"/>
        <v>7000</v>
      </c>
      <c r="BF3787" s="14"/>
      <c r="BG3787" s="14"/>
      <c r="BH3787" s="14">
        <v>2000</v>
      </c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>
        <v>2000</v>
      </c>
      <c r="BS3787" s="14">
        <v>5000</v>
      </c>
      <c r="BT3787" s="14" t="e">
        <f>IF(#REF!=0,"-",#REF!/#REF!*100)</f>
        <v>#REF!</v>
      </c>
    </row>
    <row r="3788" spans="1:72" x14ac:dyDescent="0.25">
      <c r="A3788" s="4" t="s">
        <v>1154</v>
      </c>
      <c r="B3788" s="4" t="s">
        <v>56</v>
      </c>
      <c r="C3788" s="4" t="s">
        <v>147</v>
      </c>
      <c r="D3788" s="102" t="s">
        <v>1299</v>
      </c>
      <c r="E3788" s="113">
        <v>8216</v>
      </c>
      <c r="F3788" s="102"/>
      <c r="G3788" s="98" t="s">
        <v>1663</v>
      </c>
      <c r="H3788" s="13" t="s">
        <v>108</v>
      </c>
      <c r="I3788" s="14">
        <v>5000</v>
      </c>
      <c r="J3788" s="14"/>
      <c r="K3788" s="14"/>
      <c r="L3788" s="14"/>
      <c r="M3788" s="14"/>
      <c r="N3788" s="14"/>
      <c r="O3788" s="14">
        <f t="shared" si="6032"/>
        <v>5000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>
        <v>0</v>
      </c>
      <c r="AC3788" s="14">
        <v>5000</v>
      </c>
      <c r="AD3788" s="14">
        <v>0</v>
      </c>
      <c r="AE3788" s="14"/>
      <c r="AF3788" s="14"/>
      <c r="AG3788" s="14"/>
      <c r="AH3788" s="14"/>
      <c r="AI3788" s="14"/>
      <c r="AJ3788" s="14">
        <f t="shared" si="6033"/>
        <v>0</v>
      </c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>
        <v>0</v>
      </c>
      <c r="AX3788" s="14">
        <v>0</v>
      </c>
      <c r="AY3788" s="14">
        <v>7500</v>
      </c>
      <c r="AZ3788" s="14">
        <v>1500</v>
      </c>
      <c r="BA3788" s="14"/>
      <c r="BB3788" s="14"/>
      <c r="BC3788" s="14"/>
      <c r="BD3788" s="14"/>
      <c r="BE3788" s="14">
        <f t="shared" si="6034"/>
        <v>9000</v>
      </c>
      <c r="BF3788" s="14"/>
      <c r="BG3788" s="14"/>
      <c r="BH3788" s="14">
        <v>1500</v>
      </c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>
        <v>1500</v>
      </c>
      <c r="BS3788" s="14">
        <v>7500</v>
      </c>
      <c r="BT3788" s="14" t="e">
        <f>IF(#REF!=0,"-",#REF!/#REF!*100)</f>
        <v>#REF!</v>
      </c>
    </row>
    <row r="3789" spans="1:72" ht="22.5" x14ac:dyDescent="0.25">
      <c r="A3789" s="13" t="s">
        <v>0</v>
      </c>
      <c r="B3789" s="13" t="s">
        <v>0</v>
      </c>
      <c r="C3789" s="13" t="s">
        <v>0</v>
      </c>
      <c r="D3789" s="98" t="s">
        <v>0</v>
      </c>
      <c r="E3789" s="98"/>
      <c r="F3789" s="98" t="s">
        <v>0</v>
      </c>
      <c r="G3789" s="13" t="s">
        <v>0</v>
      </c>
      <c r="H3789" s="10" t="s">
        <v>1308</v>
      </c>
      <c r="I3789" s="11">
        <f t="shared" ref="I3789:AA3789" si="6062">SUM(I3755,I3779,I3784)</f>
        <v>473650</v>
      </c>
      <c r="J3789" s="11">
        <f t="shared" si="6062"/>
        <v>106223</v>
      </c>
      <c r="K3789" s="11">
        <f t="shared" si="6062"/>
        <v>0</v>
      </c>
      <c r="L3789" s="11">
        <f t="shared" si="6062"/>
        <v>0</v>
      </c>
      <c r="M3789" s="11">
        <f t="shared" si="6062"/>
        <v>0</v>
      </c>
      <c r="N3789" s="11">
        <f t="shared" si="6062"/>
        <v>0</v>
      </c>
      <c r="O3789" s="11">
        <f t="shared" si="6062"/>
        <v>579873</v>
      </c>
      <c r="P3789" s="11">
        <f t="shared" si="6062"/>
        <v>0</v>
      </c>
      <c r="Q3789" s="11">
        <f t="shared" si="6062"/>
        <v>13241</v>
      </c>
      <c r="R3789" s="11">
        <f t="shared" si="6062"/>
        <v>139318</v>
      </c>
      <c r="S3789" s="11">
        <f t="shared" si="6062"/>
        <v>0</v>
      </c>
      <c r="T3789" s="11">
        <f t="shared" si="6062"/>
        <v>0</v>
      </c>
      <c r="U3789" s="11">
        <f t="shared" si="6062"/>
        <v>0</v>
      </c>
      <c r="V3789" s="11">
        <f t="shared" si="6062"/>
        <v>0</v>
      </c>
      <c r="W3789" s="11">
        <f t="shared" si="6062"/>
        <v>0</v>
      </c>
      <c r="X3789" s="11">
        <f t="shared" si="6062"/>
        <v>0</v>
      </c>
      <c r="Y3789" s="11">
        <f t="shared" si="6062"/>
        <v>0</v>
      </c>
      <c r="Z3789" s="11">
        <f t="shared" si="6062"/>
        <v>0</v>
      </c>
      <c r="AA3789" s="11">
        <f t="shared" si="6062"/>
        <v>0</v>
      </c>
      <c r="AB3789" s="11">
        <v>152559</v>
      </c>
      <c r="AC3789" s="11">
        <v>427314</v>
      </c>
      <c r="AD3789" s="11">
        <f t="shared" ref="AD3789:AV3789" si="6063">SUM(AD3755,AD3779,AD3784)</f>
        <v>0</v>
      </c>
      <c r="AE3789" s="11">
        <f t="shared" si="6063"/>
        <v>0</v>
      </c>
      <c r="AF3789" s="11">
        <f t="shared" si="6063"/>
        <v>0</v>
      </c>
      <c r="AG3789" s="11">
        <f t="shared" si="6063"/>
        <v>0</v>
      </c>
      <c r="AH3789" s="11">
        <f t="shared" si="6063"/>
        <v>0</v>
      </c>
      <c r="AI3789" s="11">
        <f t="shared" si="6063"/>
        <v>0</v>
      </c>
      <c r="AJ3789" s="11">
        <f t="shared" si="6063"/>
        <v>0</v>
      </c>
      <c r="AK3789" s="11">
        <f t="shared" si="6063"/>
        <v>0</v>
      </c>
      <c r="AL3789" s="11">
        <f t="shared" si="6063"/>
        <v>0</v>
      </c>
      <c r="AM3789" s="11">
        <f t="shared" si="6063"/>
        <v>0</v>
      </c>
      <c r="AN3789" s="11">
        <f t="shared" si="6063"/>
        <v>0</v>
      </c>
      <c r="AO3789" s="11">
        <f t="shared" si="6063"/>
        <v>0</v>
      </c>
      <c r="AP3789" s="11">
        <f t="shared" si="6063"/>
        <v>0</v>
      </c>
      <c r="AQ3789" s="11">
        <f t="shared" si="6063"/>
        <v>0</v>
      </c>
      <c r="AR3789" s="11">
        <f t="shared" si="6063"/>
        <v>0</v>
      </c>
      <c r="AS3789" s="11">
        <f t="shared" si="6063"/>
        <v>0</v>
      </c>
      <c r="AT3789" s="11">
        <f t="shared" si="6063"/>
        <v>0</v>
      </c>
      <c r="AU3789" s="11">
        <f t="shared" si="6063"/>
        <v>0</v>
      </c>
      <c r="AV3789" s="11">
        <f t="shared" si="6063"/>
        <v>0</v>
      </c>
      <c r="AW3789" s="11">
        <v>0</v>
      </c>
      <c r="AX3789" s="11">
        <v>0</v>
      </c>
      <c r="AY3789" s="11">
        <f t="shared" ref="AY3789:BQ3789" si="6064">SUM(AY3755,AY3779,AY3784)</f>
        <v>526950</v>
      </c>
      <c r="AZ3789" s="11">
        <f t="shared" si="6064"/>
        <v>78261</v>
      </c>
      <c r="BA3789" s="11">
        <f t="shared" si="6064"/>
        <v>0</v>
      </c>
      <c r="BB3789" s="11">
        <f t="shared" si="6064"/>
        <v>0</v>
      </c>
      <c r="BC3789" s="11">
        <f t="shared" si="6064"/>
        <v>0</v>
      </c>
      <c r="BD3789" s="11">
        <f t="shared" si="6064"/>
        <v>0</v>
      </c>
      <c r="BE3789" s="11">
        <f t="shared" si="6064"/>
        <v>605211</v>
      </c>
      <c r="BF3789" s="11">
        <f t="shared" si="6064"/>
        <v>1039</v>
      </c>
      <c r="BG3789" s="11">
        <f t="shared" si="6064"/>
        <v>4334</v>
      </c>
      <c r="BH3789" s="11">
        <f t="shared" si="6064"/>
        <v>87739</v>
      </c>
      <c r="BI3789" s="11">
        <f t="shared" si="6064"/>
        <v>0</v>
      </c>
      <c r="BJ3789" s="11">
        <f t="shared" si="6064"/>
        <v>0</v>
      </c>
      <c r="BK3789" s="11">
        <f t="shared" si="6064"/>
        <v>0</v>
      </c>
      <c r="BL3789" s="11">
        <f t="shared" si="6064"/>
        <v>0</v>
      </c>
      <c r="BM3789" s="11">
        <f t="shared" si="6064"/>
        <v>0</v>
      </c>
      <c r="BN3789" s="11">
        <f t="shared" si="6064"/>
        <v>0</v>
      </c>
      <c r="BO3789" s="11">
        <f t="shared" si="6064"/>
        <v>0</v>
      </c>
      <c r="BP3789" s="11">
        <f t="shared" si="6064"/>
        <v>0</v>
      </c>
      <c r="BQ3789" s="11">
        <f t="shared" si="6064"/>
        <v>0</v>
      </c>
      <c r="BR3789" s="11">
        <v>93112</v>
      </c>
      <c r="BS3789" s="11">
        <v>512099</v>
      </c>
      <c r="BT3789" s="11" t="e">
        <f>IF(#REF!=0,"-",#REF!/#REF!*100)</f>
        <v>#REF!</v>
      </c>
    </row>
    <row r="3790" spans="1:72" ht="15.75" thickBot="1" x14ac:dyDescent="0.3">
      <c r="A3790" s="13" t="s">
        <v>0</v>
      </c>
      <c r="B3790" s="13" t="s">
        <v>0</v>
      </c>
      <c r="C3790" s="13" t="s">
        <v>0</v>
      </c>
      <c r="D3790" s="98" t="s">
        <v>0</v>
      </c>
      <c r="E3790" s="98" t="s">
        <v>0</v>
      </c>
      <c r="F3790" s="98" t="s">
        <v>0</v>
      </c>
      <c r="G3790" s="13" t="s">
        <v>0</v>
      </c>
      <c r="H3790" s="2" t="s">
        <v>53</v>
      </c>
      <c r="I3790" s="13" t="s">
        <v>0</v>
      </c>
      <c r="J3790" s="13"/>
      <c r="K3790" s="13"/>
      <c r="L3790" s="13"/>
      <c r="M3790" s="13"/>
      <c r="N3790" s="13"/>
      <c r="O3790" s="13" t="e">
        <f t="shared" si="6032"/>
        <v>#VALUE!</v>
      </c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>
        <v>0</v>
      </c>
      <c r="AC3790" s="13" t="e">
        <v>#VALUE!</v>
      </c>
      <c r="AD3790" s="13" t="s">
        <v>0</v>
      </c>
      <c r="AE3790" s="13"/>
      <c r="AF3790" s="13"/>
      <c r="AG3790" s="13"/>
      <c r="AH3790" s="13"/>
      <c r="AI3790" s="13"/>
      <c r="AJ3790" s="13" t="e">
        <f t="shared" si="6033"/>
        <v>#VALUE!</v>
      </c>
      <c r="AK3790" s="13"/>
      <c r="AL3790" s="13"/>
      <c r="AM3790" s="13"/>
      <c r="AN3790" s="13"/>
      <c r="AO3790" s="13"/>
      <c r="AP3790" s="13"/>
      <c r="AQ3790" s="13"/>
      <c r="AR3790" s="13"/>
      <c r="AS3790" s="13"/>
      <c r="AT3790" s="13"/>
      <c r="AU3790" s="13"/>
      <c r="AV3790" s="13"/>
      <c r="AW3790" s="13">
        <v>0</v>
      </c>
      <c r="AX3790" s="13" t="e">
        <v>#VALUE!</v>
      </c>
      <c r="AY3790" s="13" t="s">
        <v>0</v>
      </c>
      <c r="AZ3790" s="13"/>
      <c r="BA3790" s="13"/>
      <c r="BB3790" s="13"/>
      <c r="BC3790" s="13"/>
      <c r="BD3790" s="13"/>
      <c r="BE3790" s="13" t="e">
        <f t="shared" si="6034"/>
        <v>#VALUE!</v>
      </c>
      <c r="BF3790" s="13"/>
      <c r="BG3790" s="13"/>
      <c r="BH3790" s="13"/>
      <c r="BI3790" s="13"/>
      <c r="BJ3790" s="13"/>
      <c r="BK3790" s="13"/>
      <c r="BL3790" s="13"/>
      <c r="BM3790" s="13"/>
      <c r="BN3790" s="13"/>
      <c r="BO3790" s="13"/>
      <c r="BP3790" s="13"/>
      <c r="BQ3790" s="13"/>
      <c r="BR3790" s="13">
        <v>0</v>
      </c>
      <c r="BS3790" s="13" t="e">
        <v>#VALUE!</v>
      </c>
      <c r="BT3790" s="12"/>
    </row>
    <row r="3791" spans="1:72" ht="69.75" customHeight="1" thickBot="1" x14ac:dyDescent="0.3">
      <c r="A3791" s="132" t="s">
        <v>0</v>
      </c>
      <c r="B3791" s="132" t="s">
        <v>0</v>
      </c>
      <c r="C3791" s="132" t="s">
        <v>0</v>
      </c>
      <c r="D3791" s="135" t="s">
        <v>0</v>
      </c>
      <c r="E3791" s="135" t="s">
        <v>0</v>
      </c>
      <c r="F3791" s="135" t="s">
        <v>0</v>
      </c>
      <c r="G3791" s="138" t="s">
        <v>0</v>
      </c>
      <c r="H3791" s="5" t="s">
        <v>54</v>
      </c>
      <c r="I3791" s="89" t="s">
        <v>9</v>
      </c>
      <c r="J3791" s="89" t="s">
        <v>1606</v>
      </c>
      <c r="K3791" s="89" t="s">
        <v>1534</v>
      </c>
      <c r="L3791" s="89" t="s">
        <v>1592</v>
      </c>
      <c r="M3791" s="89" t="s">
        <v>1593</v>
      </c>
      <c r="N3791" s="89" t="s">
        <v>1594</v>
      </c>
      <c r="O3791" s="89" t="s">
        <v>1610</v>
      </c>
      <c r="P3791" s="89" t="s">
        <v>1607</v>
      </c>
      <c r="Q3791" s="89" t="s">
        <v>1595</v>
      </c>
      <c r="R3791" s="89" t="s">
        <v>1596</v>
      </c>
      <c r="S3791" s="89" t="s">
        <v>1597</v>
      </c>
      <c r="T3791" s="89" t="s">
        <v>1598</v>
      </c>
      <c r="U3791" s="89" t="s">
        <v>1599</v>
      </c>
      <c r="V3791" s="89" t="s">
        <v>1600</v>
      </c>
      <c r="W3791" s="89" t="s">
        <v>1608</v>
      </c>
      <c r="X3791" s="89" t="s">
        <v>1609</v>
      </c>
      <c r="Y3791" s="89" t="s">
        <v>1601</v>
      </c>
      <c r="Z3791" s="89" t="s">
        <v>1602</v>
      </c>
      <c r="AA3791" s="89" t="s">
        <v>1603</v>
      </c>
      <c r="AB3791" s="89" t="s">
        <v>1604</v>
      </c>
      <c r="AC3791" s="89" t="s">
        <v>1605</v>
      </c>
      <c r="AD3791" s="90" t="s">
        <v>10</v>
      </c>
      <c r="AE3791" s="90" t="s">
        <v>1606</v>
      </c>
      <c r="AF3791" s="90" t="s">
        <v>1534</v>
      </c>
      <c r="AG3791" s="90" t="s">
        <v>1592</v>
      </c>
      <c r="AH3791" s="90" t="s">
        <v>1593</v>
      </c>
      <c r="AI3791" s="90" t="s">
        <v>1594</v>
      </c>
      <c r="AJ3791" s="90" t="s">
        <v>1611</v>
      </c>
      <c r="AK3791" s="90" t="s">
        <v>1607</v>
      </c>
      <c r="AL3791" s="90" t="s">
        <v>1595</v>
      </c>
      <c r="AM3791" s="90" t="s">
        <v>1596</v>
      </c>
      <c r="AN3791" s="90" t="s">
        <v>1597</v>
      </c>
      <c r="AO3791" s="90" t="s">
        <v>1598</v>
      </c>
      <c r="AP3791" s="90" t="s">
        <v>1599</v>
      </c>
      <c r="AQ3791" s="90" t="s">
        <v>1600</v>
      </c>
      <c r="AR3791" s="90" t="s">
        <v>1608</v>
      </c>
      <c r="AS3791" s="90" t="s">
        <v>1609</v>
      </c>
      <c r="AT3791" s="90" t="s">
        <v>1601</v>
      </c>
      <c r="AU3791" s="90" t="s">
        <v>1602</v>
      </c>
      <c r="AV3791" s="90" t="s">
        <v>1603</v>
      </c>
      <c r="AW3791" s="90" t="s">
        <v>1604</v>
      </c>
      <c r="AX3791" s="90" t="s">
        <v>1605</v>
      </c>
      <c r="AY3791" s="91" t="s">
        <v>11</v>
      </c>
      <c r="AZ3791" s="91" t="s">
        <v>1606</v>
      </c>
      <c r="BA3791" s="91" t="s">
        <v>1534</v>
      </c>
      <c r="BB3791" s="91" t="s">
        <v>1592</v>
      </c>
      <c r="BC3791" s="91" t="s">
        <v>1593</v>
      </c>
      <c r="BD3791" s="91" t="s">
        <v>1594</v>
      </c>
      <c r="BE3791" s="91" t="s">
        <v>1612</v>
      </c>
      <c r="BF3791" s="91" t="s">
        <v>1607</v>
      </c>
      <c r="BG3791" s="91" t="s">
        <v>1595</v>
      </c>
      <c r="BH3791" s="91" t="s">
        <v>1596</v>
      </c>
      <c r="BI3791" s="91" t="s">
        <v>1597</v>
      </c>
      <c r="BJ3791" s="91" t="s">
        <v>1598</v>
      </c>
      <c r="BK3791" s="91" t="s">
        <v>1599</v>
      </c>
      <c r="BL3791" s="91" t="s">
        <v>1600</v>
      </c>
      <c r="BM3791" s="91" t="s">
        <v>1608</v>
      </c>
      <c r="BN3791" s="91" t="s">
        <v>1609</v>
      </c>
      <c r="BO3791" s="91" t="s">
        <v>1601</v>
      </c>
      <c r="BP3791" s="91" t="s">
        <v>1602</v>
      </c>
      <c r="BQ3791" s="91" t="s">
        <v>1603</v>
      </c>
      <c r="BR3791" s="91" t="s">
        <v>1604</v>
      </c>
      <c r="BS3791" s="91" t="s">
        <v>1605</v>
      </c>
      <c r="BT3791" s="5" t="s">
        <v>1671</v>
      </c>
    </row>
    <row r="3792" spans="1:72" x14ac:dyDescent="0.25">
      <c r="A3792" s="133"/>
      <c r="B3792" s="133"/>
      <c r="C3792" s="133"/>
      <c r="D3792" s="136"/>
      <c r="E3792" s="136"/>
      <c r="F3792" s="136"/>
      <c r="G3792" s="139"/>
      <c r="H3792" s="15" t="s">
        <v>0</v>
      </c>
      <c r="I3792" s="9">
        <v>1</v>
      </c>
      <c r="J3792" s="9">
        <v>2</v>
      </c>
      <c r="K3792" s="9">
        <v>3</v>
      </c>
      <c r="L3792" s="9">
        <v>4</v>
      </c>
      <c r="M3792" s="9">
        <v>5</v>
      </c>
      <c r="N3792" s="9">
        <v>6</v>
      </c>
      <c r="O3792" s="9">
        <v>7</v>
      </c>
      <c r="P3792" s="9">
        <v>8</v>
      </c>
      <c r="Q3792" s="9">
        <v>9</v>
      </c>
      <c r="R3792" s="9">
        <v>10</v>
      </c>
      <c r="S3792" s="9">
        <v>11</v>
      </c>
      <c r="T3792" s="9">
        <v>12</v>
      </c>
      <c r="U3792" s="9">
        <v>13</v>
      </c>
      <c r="V3792" s="9">
        <v>14</v>
      </c>
      <c r="W3792" s="9">
        <v>15</v>
      </c>
      <c r="X3792" s="9">
        <v>16</v>
      </c>
      <c r="Y3792" s="9">
        <v>17</v>
      </c>
      <c r="Z3792" s="9">
        <v>18</v>
      </c>
      <c r="AA3792" s="9">
        <v>19</v>
      </c>
      <c r="AB3792" s="9">
        <v>20</v>
      </c>
      <c r="AC3792" s="9">
        <v>21</v>
      </c>
      <c r="AD3792" s="9">
        <v>1</v>
      </c>
      <c r="AE3792" s="9">
        <v>2</v>
      </c>
      <c r="AF3792" s="9">
        <v>3</v>
      </c>
      <c r="AG3792" s="9">
        <v>4</v>
      </c>
      <c r="AH3792" s="9">
        <v>5</v>
      </c>
      <c r="AI3792" s="9">
        <v>6</v>
      </c>
      <c r="AJ3792" s="9">
        <v>7</v>
      </c>
      <c r="AK3792" s="9">
        <v>8</v>
      </c>
      <c r="AL3792" s="9">
        <v>9</v>
      </c>
      <c r="AM3792" s="9">
        <v>10</v>
      </c>
      <c r="AN3792" s="9">
        <v>11</v>
      </c>
      <c r="AO3792" s="9">
        <v>12</v>
      </c>
      <c r="AP3792" s="9">
        <v>13</v>
      </c>
      <c r="AQ3792" s="9">
        <v>14</v>
      </c>
      <c r="AR3792" s="9">
        <v>15</v>
      </c>
      <c r="AS3792" s="9">
        <v>16</v>
      </c>
      <c r="AT3792" s="9">
        <v>17</v>
      </c>
      <c r="AU3792" s="9">
        <v>18</v>
      </c>
      <c r="AV3792" s="9">
        <v>19</v>
      </c>
      <c r="AW3792" s="9">
        <v>20</v>
      </c>
      <c r="AX3792" s="9">
        <v>21</v>
      </c>
      <c r="AY3792" s="9">
        <v>1</v>
      </c>
      <c r="AZ3792" s="9">
        <v>2</v>
      </c>
      <c r="BA3792" s="9">
        <v>3</v>
      </c>
      <c r="BB3792" s="9">
        <v>4</v>
      </c>
      <c r="BC3792" s="9">
        <v>5</v>
      </c>
      <c r="BD3792" s="9">
        <v>6</v>
      </c>
      <c r="BE3792" s="9">
        <v>7</v>
      </c>
      <c r="BF3792" s="9">
        <v>8</v>
      </c>
      <c r="BG3792" s="9">
        <v>9</v>
      </c>
      <c r="BH3792" s="9">
        <v>10</v>
      </c>
      <c r="BI3792" s="9">
        <v>11</v>
      </c>
      <c r="BJ3792" s="9">
        <v>12</v>
      </c>
      <c r="BK3792" s="9">
        <v>13</v>
      </c>
      <c r="BL3792" s="9">
        <v>14</v>
      </c>
      <c r="BM3792" s="9">
        <v>15</v>
      </c>
      <c r="BN3792" s="9">
        <v>16</v>
      </c>
      <c r="BO3792" s="9">
        <v>17</v>
      </c>
      <c r="BP3792" s="9">
        <v>18</v>
      </c>
      <c r="BQ3792" s="9">
        <v>19</v>
      </c>
      <c r="BR3792" s="9">
        <v>20</v>
      </c>
      <c r="BS3792" s="9">
        <v>21</v>
      </c>
      <c r="BT3792" s="9">
        <v>9</v>
      </c>
    </row>
    <row r="3793" spans="1:72" x14ac:dyDescent="0.25">
      <c r="A3793" s="133"/>
      <c r="B3793" s="133"/>
      <c r="C3793" s="133"/>
      <c r="D3793" s="136"/>
      <c r="E3793" s="136"/>
      <c r="F3793" s="136"/>
      <c r="G3793" s="139"/>
      <c r="H3793" s="16" t="s">
        <v>1187</v>
      </c>
      <c r="I3793" s="17">
        <f t="shared" ref="I3793:AA3793" si="6065">SUM(I3789)</f>
        <v>473650</v>
      </c>
      <c r="J3793" s="17">
        <f t="shared" si="6065"/>
        <v>106223</v>
      </c>
      <c r="K3793" s="17">
        <f t="shared" si="6065"/>
        <v>0</v>
      </c>
      <c r="L3793" s="17">
        <f t="shared" si="6065"/>
        <v>0</v>
      </c>
      <c r="M3793" s="17">
        <f t="shared" si="6065"/>
        <v>0</v>
      </c>
      <c r="N3793" s="17">
        <f t="shared" si="6065"/>
        <v>0</v>
      </c>
      <c r="O3793" s="17">
        <f t="shared" ref="O3793" si="6066">SUM(O3789)</f>
        <v>579873</v>
      </c>
      <c r="P3793" s="17">
        <f t="shared" si="6065"/>
        <v>0</v>
      </c>
      <c r="Q3793" s="17">
        <f t="shared" si="6065"/>
        <v>13241</v>
      </c>
      <c r="R3793" s="17">
        <f t="shared" si="6065"/>
        <v>139318</v>
      </c>
      <c r="S3793" s="17">
        <f t="shared" si="6065"/>
        <v>0</v>
      </c>
      <c r="T3793" s="17">
        <f t="shared" si="6065"/>
        <v>0</v>
      </c>
      <c r="U3793" s="17">
        <f t="shared" si="6065"/>
        <v>0</v>
      </c>
      <c r="V3793" s="17">
        <f t="shared" si="6065"/>
        <v>0</v>
      </c>
      <c r="W3793" s="17">
        <f t="shared" si="6065"/>
        <v>0</v>
      </c>
      <c r="X3793" s="17">
        <f t="shared" si="6065"/>
        <v>0</v>
      </c>
      <c r="Y3793" s="17">
        <f t="shared" si="6065"/>
        <v>0</v>
      </c>
      <c r="Z3793" s="17">
        <f t="shared" si="6065"/>
        <v>0</v>
      </c>
      <c r="AA3793" s="17">
        <f t="shared" si="6065"/>
        <v>0</v>
      </c>
      <c r="AB3793" s="17">
        <v>152559</v>
      </c>
      <c r="AC3793" s="17">
        <v>427314</v>
      </c>
      <c r="AD3793" s="17">
        <f t="shared" ref="AD3793:AV3793" si="6067">SUM(AD3789)</f>
        <v>0</v>
      </c>
      <c r="AE3793" s="17">
        <f t="shared" si="6067"/>
        <v>0</v>
      </c>
      <c r="AF3793" s="17">
        <f t="shared" si="6067"/>
        <v>0</v>
      </c>
      <c r="AG3793" s="17">
        <f t="shared" si="6067"/>
        <v>0</v>
      </c>
      <c r="AH3793" s="17">
        <f t="shared" si="6067"/>
        <v>0</v>
      </c>
      <c r="AI3793" s="17">
        <f t="shared" si="6067"/>
        <v>0</v>
      </c>
      <c r="AJ3793" s="17">
        <f t="shared" ref="AJ3793" si="6068">SUM(AJ3789)</f>
        <v>0</v>
      </c>
      <c r="AK3793" s="17">
        <f t="shared" si="6067"/>
        <v>0</v>
      </c>
      <c r="AL3793" s="17">
        <f t="shared" si="6067"/>
        <v>0</v>
      </c>
      <c r="AM3793" s="17">
        <f t="shared" si="6067"/>
        <v>0</v>
      </c>
      <c r="AN3793" s="17">
        <f t="shared" si="6067"/>
        <v>0</v>
      </c>
      <c r="AO3793" s="17">
        <f t="shared" si="6067"/>
        <v>0</v>
      </c>
      <c r="AP3793" s="17">
        <f t="shared" si="6067"/>
        <v>0</v>
      </c>
      <c r="AQ3793" s="17">
        <f t="shared" si="6067"/>
        <v>0</v>
      </c>
      <c r="AR3793" s="17">
        <f t="shared" si="6067"/>
        <v>0</v>
      </c>
      <c r="AS3793" s="17">
        <f t="shared" si="6067"/>
        <v>0</v>
      </c>
      <c r="AT3793" s="17">
        <f t="shared" si="6067"/>
        <v>0</v>
      </c>
      <c r="AU3793" s="17">
        <f t="shared" si="6067"/>
        <v>0</v>
      </c>
      <c r="AV3793" s="17">
        <f t="shared" si="6067"/>
        <v>0</v>
      </c>
      <c r="AW3793" s="17">
        <v>0</v>
      </c>
      <c r="AX3793" s="17">
        <v>0</v>
      </c>
      <c r="AY3793" s="17">
        <f>SUM(AY3789)</f>
        <v>526950</v>
      </c>
      <c r="AZ3793" s="17">
        <f t="shared" ref="AZ3793:BQ3793" si="6069">SUM(AZ3789)</f>
        <v>78261</v>
      </c>
      <c r="BA3793" s="17">
        <f t="shared" si="6069"/>
        <v>0</v>
      </c>
      <c r="BB3793" s="17">
        <f t="shared" si="6069"/>
        <v>0</v>
      </c>
      <c r="BC3793" s="17">
        <f t="shared" si="6069"/>
        <v>0</v>
      </c>
      <c r="BD3793" s="17">
        <f t="shared" si="6069"/>
        <v>0</v>
      </c>
      <c r="BE3793" s="17">
        <f t="shared" ref="BE3793" si="6070">SUM(BE3789)</f>
        <v>605211</v>
      </c>
      <c r="BF3793" s="17">
        <f t="shared" si="6069"/>
        <v>1039</v>
      </c>
      <c r="BG3793" s="17">
        <f t="shared" si="6069"/>
        <v>4334</v>
      </c>
      <c r="BH3793" s="17">
        <f t="shared" si="6069"/>
        <v>87739</v>
      </c>
      <c r="BI3793" s="17">
        <f t="shared" si="6069"/>
        <v>0</v>
      </c>
      <c r="BJ3793" s="17">
        <f t="shared" si="6069"/>
        <v>0</v>
      </c>
      <c r="BK3793" s="17">
        <f t="shared" si="6069"/>
        <v>0</v>
      </c>
      <c r="BL3793" s="17">
        <f t="shared" si="6069"/>
        <v>0</v>
      </c>
      <c r="BM3793" s="17">
        <f t="shared" si="6069"/>
        <v>0</v>
      </c>
      <c r="BN3793" s="17">
        <f t="shared" si="6069"/>
        <v>0</v>
      </c>
      <c r="BO3793" s="17">
        <f t="shared" si="6069"/>
        <v>0</v>
      </c>
      <c r="BP3793" s="17">
        <f t="shared" si="6069"/>
        <v>0</v>
      </c>
      <c r="BQ3793" s="17">
        <f t="shared" si="6069"/>
        <v>0</v>
      </c>
      <c r="BR3793" s="17">
        <v>93112</v>
      </c>
      <c r="BS3793" s="17">
        <v>512099</v>
      </c>
      <c r="BT3793" s="17" t="e">
        <f>IF(#REF!=0,"-",#REF!/#REF!*100)</f>
        <v>#REF!</v>
      </c>
    </row>
    <row r="3794" spans="1:72" x14ac:dyDescent="0.25">
      <c r="A3794" s="133"/>
      <c r="B3794" s="133"/>
      <c r="C3794" s="133"/>
      <c r="D3794" s="136"/>
      <c r="E3794" s="136"/>
      <c r="F3794" s="136"/>
      <c r="G3794" s="139"/>
      <c r="H3794" s="18" t="s">
        <v>55</v>
      </c>
      <c r="I3794" s="17">
        <f t="shared" ref="I3794:AA3794" si="6071">SUM(I3793)</f>
        <v>473650</v>
      </c>
      <c r="J3794" s="17">
        <f t="shared" si="6071"/>
        <v>106223</v>
      </c>
      <c r="K3794" s="17">
        <f t="shared" si="6071"/>
        <v>0</v>
      </c>
      <c r="L3794" s="17">
        <f t="shared" si="6071"/>
        <v>0</v>
      </c>
      <c r="M3794" s="17">
        <f t="shared" si="6071"/>
        <v>0</v>
      </c>
      <c r="N3794" s="17">
        <f t="shared" si="6071"/>
        <v>0</v>
      </c>
      <c r="O3794" s="17">
        <f t="shared" ref="O3794" si="6072">SUM(O3793)</f>
        <v>579873</v>
      </c>
      <c r="P3794" s="17">
        <f t="shared" si="6071"/>
        <v>0</v>
      </c>
      <c r="Q3794" s="17">
        <f t="shared" si="6071"/>
        <v>13241</v>
      </c>
      <c r="R3794" s="17">
        <f t="shared" si="6071"/>
        <v>139318</v>
      </c>
      <c r="S3794" s="17">
        <f t="shared" si="6071"/>
        <v>0</v>
      </c>
      <c r="T3794" s="17">
        <f t="shared" si="6071"/>
        <v>0</v>
      </c>
      <c r="U3794" s="17">
        <f t="shared" si="6071"/>
        <v>0</v>
      </c>
      <c r="V3794" s="17">
        <f t="shared" si="6071"/>
        <v>0</v>
      </c>
      <c r="W3794" s="17">
        <f t="shared" si="6071"/>
        <v>0</v>
      </c>
      <c r="X3794" s="17">
        <f t="shared" si="6071"/>
        <v>0</v>
      </c>
      <c r="Y3794" s="17">
        <f t="shared" si="6071"/>
        <v>0</v>
      </c>
      <c r="Z3794" s="17">
        <f t="shared" si="6071"/>
        <v>0</v>
      </c>
      <c r="AA3794" s="17">
        <f t="shared" si="6071"/>
        <v>0</v>
      </c>
      <c r="AB3794" s="17">
        <v>152559</v>
      </c>
      <c r="AC3794" s="17">
        <v>427314</v>
      </c>
      <c r="AD3794" s="17">
        <f t="shared" ref="AD3794:AV3794" si="6073">SUM(AD3793)</f>
        <v>0</v>
      </c>
      <c r="AE3794" s="17">
        <f t="shared" si="6073"/>
        <v>0</v>
      </c>
      <c r="AF3794" s="17">
        <f t="shared" si="6073"/>
        <v>0</v>
      </c>
      <c r="AG3794" s="17">
        <f t="shared" si="6073"/>
        <v>0</v>
      </c>
      <c r="AH3794" s="17">
        <f t="shared" si="6073"/>
        <v>0</v>
      </c>
      <c r="AI3794" s="17">
        <f t="shared" si="6073"/>
        <v>0</v>
      </c>
      <c r="AJ3794" s="17">
        <f t="shared" ref="AJ3794" si="6074">SUM(AJ3793)</f>
        <v>0</v>
      </c>
      <c r="AK3794" s="17">
        <f t="shared" si="6073"/>
        <v>0</v>
      </c>
      <c r="AL3794" s="17">
        <f t="shared" si="6073"/>
        <v>0</v>
      </c>
      <c r="AM3794" s="17">
        <f t="shared" si="6073"/>
        <v>0</v>
      </c>
      <c r="AN3794" s="17">
        <f t="shared" si="6073"/>
        <v>0</v>
      </c>
      <c r="AO3794" s="17">
        <f t="shared" si="6073"/>
        <v>0</v>
      </c>
      <c r="AP3794" s="17">
        <f t="shared" si="6073"/>
        <v>0</v>
      </c>
      <c r="AQ3794" s="17">
        <f t="shared" si="6073"/>
        <v>0</v>
      </c>
      <c r="AR3794" s="17">
        <f t="shared" si="6073"/>
        <v>0</v>
      </c>
      <c r="AS3794" s="17">
        <f t="shared" si="6073"/>
        <v>0</v>
      </c>
      <c r="AT3794" s="17">
        <f t="shared" si="6073"/>
        <v>0</v>
      </c>
      <c r="AU3794" s="17">
        <f t="shared" si="6073"/>
        <v>0</v>
      </c>
      <c r="AV3794" s="17">
        <f t="shared" si="6073"/>
        <v>0</v>
      </c>
      <c r="AW3794" s="17">
        <v>0</v>
      </c>
      <c r="AX3794" s="17">
        <v>0</v>
      </c>
      <c r="AY3794" s="17">
        <f t="shared" ref="AY3794:BQ3794" si="6075">SUM(AY3793)</f>
        <v>526950</v>
      </c>
      <c r="AZ3794" s="17">
        <f t="shared" si="6075"/>
        <v>78261</v>
      </c>
      <c r="BA3794" s="17">
        <f t="shared" si="6075"/>
        <v>0</v>
      </c>
      <c r="BB3794" s="17">
        <f t="shared" si="6075"/>
        <v>0</v>
      </c>
      <c r="BC3794" s="17">
        <f t="shared" si="6075"/>
        <v>0</v>
      </c>
      <c r="BD3794" s="17">
        <f t="shared" si="6075"/>
        <v>0</v>
      </c>
      <c r="BE3794" s="17">
        <f t="shared" ref="BE3794" si="6076">SUM(BE3793)</f>
        <v>605211</v>
      </c>
      <c r="BF3794" s="17">
        <f t="shared" si="6075"/>
        <v>1039</v>
      </c>
      <c r="BG3794" s="17">
        <f t="shared" si="6075"/>
        <v>4334</v>
      </c>
      <c r="BH3794" s="17">
        <f t="shared" si="6075"/>
        <v>87739</v>
      </c>
      <c r="BI3794" s="17">
        <f t="shared" si="6075"/>
        <v>0</v>
      </c>
      <c r="BJ3794" s="17">
        <f t="shared" si="6075"/>
        <v>0</v>
      </c>
      <c r="BK3794" s="17">
        <f t="shared" si="6075"/>
        <v>0</v>
      </c>
      <c r="BL3794" s="17">
        <f t="shared" si="6075"/>
        <v>0</v>
      </c>
      <c r="BM3794" s="17">
        <f t="shared" si="6075"/>
        <v>0</v>
      </c>
      <c r="BN3794" s="17">
        <f t="shared" si="6075"/>
        <v>0</v>
      </c>
      <c r="BO3794" s="17">
        <f t="shared" si="6075"/>
        <v>0</v>
      </c>
      <c r="BP3794" s="17">
        <f t="shared" si="6075"/>
        <v>0</v>
      </c>
      <c r="BQ3794" s="17">
        <f t="shared" si="6075"/>
        <v>0</v>
      </c>
      <c r="BR3794" s="17">
        <v>93112</v>
      </c>
      <c r="BS3794" s="17">
        <v>512099</v>
      </c>
      <c r="BT3794" s="17" t="e">
        <f>IF(#REF!=0,"-",#REF!/#REF!*100)</f>
        <v>#REF!</v>
      </c>
    </row>
    <row r="3795" spans="1:72" x14ac:dyDescent="0.25">
      <c r="A3795" s="134"/>
      <c r="B3795" s="134"/>
      <c r="C3795" s="134"/>
      <c r="D3795" s="137"/>
      <c r="E3795" s="137"/>
      <c r="F3795" s="137"/>
      <c r="G3795" s="140"/>
      <c r="O3795">
        <f t="shared" si="6032"/>
        <v>0</v>
      </c>
      <c r="AB3795">
        <v>0</v>
      </c>
      <c r="AC3795">
        <v>0</v>
      </c>
      <c r="AJ3795">
        <f t="shared" si="6033"/>
        <v>0</v>
      </c>
      <c r="AW3795">
        <v>0</v>
      </c>
      <c r="AX3795">
        <v>0</v>
      </c>
      <c r="BE3795">
        <f t="shared" si="6034"/>
        <v>0</v>
      </c>
      <c r="BR3795">
        <v>0</v>
      </c>
      <c r="BS3795">
        <v>0</v>
      </c>
      <c r="BT3795" t="e">
        <f>IF(#REF!=0,"-",#REF!/#REF!*100)</f>
        <v>#REF!</v>
      </c>
    </row>
    <row r="3796" spans="1:72" ht="15.75" thickBot="1" x14ac:dyDescent="0.3">
      <c r="A3796" s="13" t="s">
        <v>0</v>
      </c>
      <c r="B3796" s="13" t="s">
        <v>0</v>
      </c>
      <c r="C3796" s="13" t="s">
        <v>0</v>
      </c>
      <c r="D3796" s="98" t="s">
        <v>0</v>
      </c>
      <c r="E3796" s="98" t="s">
        <v>0</v>
      </c>
      <c r="F3796" s="98" t="s">
        <v>0</v>
      </c>
      <c r="G3796" s="13" t="s">
        <v>0</v>
      </c>
      <c r="H3796" s="19" t="s">
        <v>0</v>
      </c>
      <c r="I3796" s="19" t="s">
        <v>0</v>
      </c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>
        <v>0</v>
      </c>
      <c r="AC3796" s="19">
        <v>0</v>
      </c>
      <c r="AD3796" s="19" t="s">
        <v>0</v>
      </c>
      <c r="AE3796" s="19"/>
      <c r="AF3796" s="19"/>
      <c r="AG3796" s="19"/>
      <c r="AH3796" s="19"/>
      <c r="AI3796" s="19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>
        <v>0</v>
      </c>
      <c r="AX3796" s="19">
        <v>0</v>
      </c>
      <c r="AY3796" s="19" t="s">
        <v>0</v>
      </c>
      <c r="AZ3796" s="19"/>
      <c r="BA3796" s="19"/>
      <c r="BB3796" s="19"/>
      <c r="BC3796" s="19"/>
      <c r="BD3796" s="19"/>
      <c r="BE3796" s="19"/>
      <c r="BF3796" s="19"/>
      <c r="BG3796" s="19"/>
      <c r="BH3796" s="19"/>
      <c r="BI3796" s="19"/>
      <c r="BJ3796" s="19"/>
      <c r="BK3796" s="19"/>
      <c r="BL3796" s="19"/>
      <c r="BM3796" s="19"/>
      <c r="BN3796" s="19"/>
      <c r="BO3796" s="19"/>
      <c r="BP3796" s="19"/>
      <c r="BQ3796" s="19"/>
      <c r="BR3796" s="19">
        <v>0</v>
      </c>
      <c r="BS3796" s="19">
        <v>0</v>
      </c>
      <c r="BT3796" s="19"/>
    </row>
    <row r="3797" spans="1:72" ht="69.75" customHeight="1" thickBot="1" x14ac:dyDescent="0.3">
      <c r="A3797" s="5" t="s">
        <v>2</v>
      </c>
      <c r="B3797" s="5" t="s">
        <v>3</v>
      </c>
      <c r="C3797" s="5" t="s">
        <v>4</v>
      </c>
      <c r="D3797" s="103" t="s">
        <v>0</v>
      </c>
      <c r="E3797" s="112" t="s">
        <v>5</v>
      </c>
      <c r="F3797" s="112" t="s">
        <v>6</v>
      </c>
      <c r="G3797" s="5" t="s">
        <v>7</v>
      </c>
      <c r="H3797" s="5" t="s">
        <v>8</v>
      </c>
      <c r="I3797" s="89" t="s">
        <v>9</v>
      </c>
      <c r="J3797" s="89" t="s">
        <v>1606</v>
      </c>
      <c r="K3797" s="89" t="s">
        <v>1534</v>
      </c>
      <c r="L3797" s="89" t="s">
        <v>1592</v>
      </c>
      <c r="M3797" s="89" t="s">
        <v>1593</v>
      </c>
      <c r="N3797" s="89" t="s">
        <v>1594</v>
      </c>
      <c r="O3797" s="89" t="s">
        <v>1610</v>
      </c>
      <c r="P3797" s="89" t="s">
        <v>1607</v>
      </c>
      <c r="Q3797" s="89" t="s">
        <v>1595</v>
      </c>
      <c r="R3797" s="89" t="s">
        <v>1596</v>
      </c>
      <c r="S3797" s="89" t="s">
        <v>1597</v>
      </c>
      <c r="T3797" s="89" t="s">
        <v>1598</v>
      </c>
      <c r="U3797" s="89" t="s">
        <v>1599</v>
      </c>
      <c r="V3797" s="89" t="s">
        <v>1600</v>
      </c>
      <c r="W3797" s="89" t="s">
        <v>1608</v>
      </c>
      <c r="X3797" s="89" t="s">
        <v>1609</v>
      </c>
      <c r="Y3797" s="89" t="s">
        <v>1601</v>
      </c>
      <c r="Z3797" s="89" t="s">
        <v>1602</v>
      </c>
      <c r="AA3797" s="89" t="s">
        <v>1603</v>
      </c>
      <c r="AB3797" s="89" t="s">
        <v>1604</v>
      </c>
      <c r="AC3797" s="89" t="s">
        <v>1605</v>
      </c>
      <c r="AD3797" s="90" t="s">
        <v>10</v>
      </c>
      <c r="AE3797" s="90" t="s">
        <v>1606</v>
      </c>
      <c r="AF3797" s="90" t="s">
        <v>1534</v>
      </c>
      <c r="AG3797" s="90" t="s">
        <v>1592</v>
      </c>
      <c r="AH3797" s="90" t="s">
        <v>1593</v>
      </c>
      <c r="AI3797" s="90" t="s">
        <v>1594</v>
      </c>
      <c r="AJ3797" s="90" t="s">
        <v>1611</v>
      </c>
      <c r="AK3797" s="90" t="s">
        <v>1607</v>
      </c>
      <c r="AL3797" s="90" t="s">
        <v>1595</v>
      </c>
      <c r="AM3797" s="90" t="s">
        <v>1596</v>
      </c>
      <c r="AN3797" s="90" t="s">
        <v>1597</v>
      </c>
      <c r="AO3797" s="90" t="s">
        <v>1598</v>
      </c>
      <c r="AP3797" s="90" t="s">
        <v>1599</v>
      </c>
      <c r="AQ3797" s="90" t="s">
        <v>1600</v>
      </c>
      <c r="AR3797" s="90" t="s">
        <v>1608</v>
      </c>
      <c r="AS3797" s="90" t="s">
        <v>1609</v>
      </c>
      <c r="AT3797" s="90" t="s">
        <v>1601</v>
      </c>
      <c r="AU3797" s="90" t="s">
        <v>1602</v>
      </c>
      <c r="AV3797" s="90" t="s">
        <v>1603</v>
      </c>
      <c r="AW3797" s="90" t="s">
        <v>1604</v>
      </c>
      <c r="AX3797" s="90" t="s">
        <v>1605</v>
      </c>
      <c r="AY3797" s="91" t="s">
        <v>11</v>
      </c>
      <c r="AZ3797" s="91" t="s">
        <v>1606</v>
      </c>
      <c r="BA3797" s="91" t="s">
        <v>1534</v>
      </c>
      <c r="BB3797" s="91" t="s">
        <v>1592</v>
      </c>
      <c r="BC3797" s="91" t="s">
        <v>1593</v>
      </c>
      <c r="BD3797" s="91" t="s">
        <v>1594</v>
      </c>
      <c r="BE3797" s="91" t="s">
        <v>1612</v>
      </c>
      <c r="BF3797" s="91" t="s">
        <v>1607</v>
      </c>
      <c r="BG3797" s="91" t="s">
        <v>1595</v>
      </c>
      <c r="BH3797" s="91" t="s">
        <v>1596</v>
      </c>
      <c r="BI3797" s="91" t="s">
        <v>1597</v>
      </c>
      <c r="BJ3797" s="91" t="s">
        <v>1598</v>
      </c>
      <c r="BK3797" s="91" t="s">
        <v>1599</v>
      </c>
      <c r="BL3797" s="91" t="s">
        <v>1600</v>
      </c>
      <c r="BM3797" s="91" t="s">
        <v>1608</v>
      </c>
      <c r="BN3797" s="91" t="s">
        <v>1609</v>
      </c>
      <c r="BO3797" s="91" t="s">
        <v>1601</v>
      </c>
      <c r="BP3797" s="91" t="s">
        <v>1602</v>
      </c>
      <c r="BQ3797" s="91" t="s">
        <v>1603</v>
      </c>
      <c r="BR3797" s="91" t="s">
        <v>1604</v>
      </c>
      <c r="BS3797" s="91" t="s">
        <v>1605</v>
      </c>
      <c r="BT3797" s="5" t="s">
        <v>1671</v>
      </c>
    </row>
    <row r="3798" spans="1:72" x14ac:dyDescent="0.25">
      <c r="A3798" s="6" t="s">
        <v>0</v>
      </c>
      <c r="B3798" s="6" t="s">
        <v>0</v>
      </c>
      <c r="C3798" s="6" t="s">
        <v>0</v>
      </c>
      <c r="D3798" s="104" t="s">
        <v>0</v>
      </c>
      <c r="E3798" s="104" t="s">
        <v>0</v>
      </c>
      <c r="F3798" s="121" t="s">
        <v>0</v>
      </c>
      <c r="G3798" s="7" t="s">
        <v>0</v>
      </c>
      <c r="H3798" s="8" t="s">
        <v>0</v>
      </c>
      <c r="I3798" s="9">
        <v>1</v>
      </c>
      <c r="J3798" s="9">
        <v>2</v>
      </c>
      <c r="K3798" s="9">
        <v>3</v>
      </c>
      <c r="L3798" s="9">
        <v>4</v>
      </c>
      <c r="M3798" s="9">
        <v>5</v>
      </c>
      <c r="N3798" s="9">
        <v>6</v>
      </c>
      <c r="O3798" s="9">
        <v>7</v>
      </c>
      <c r="P3798" s="9">
        <v>8</v>
      </c>
      <c r="Q3798" s="9">
        <v>9</v>
      </c>
      <c r="R3798" s="9">
        <v>10</v>
      </c>
      <c r="S3798" s="9">
        <v>11</v>
      </c>
      <c r="T3798" s="9">
        <v>12</v>
      </c>
      <c r="U3798" s="9">
        <v>13</v>
      </c>
      <c r="V3798" s="9">
        <v>14</v>
      </c>
      <c r="W3798" s="9">
        <v>15</v>
      </c>
      <c r="X3798" s="9">
        <v>16</v>
      </c>
      <c r="Y3798" s="9">
        <v>17</v>
      </c>
      <c r="Z3798" s="9">
        <v>18</v>
      </c>
      <c r="AA3798" s="9">
        <v>19</v>
      </c>
      <c r="AB3798" s="9">
        <v>20</v>
      </c>
      <c r="AC3798" s="9">
        <v>21</v>
      </c>
      <c r="AD3798" s="9">
        <v>1</v>
      </c>
      <c r="AE3798" s="9">
        <v>2</v>
      </c>
      <c r="AF3798" s="9">
        <v>3</v>
      </c>
      <c r="AG3798" s="9">
        <v>4</v>
      </c>
      <c r="AH3798" s="9">
        <v>5</v>
      </c>
      <c r="AI3798" s="9">
        <v>6</v>
      </c>
      <c r="AJ3798" s="9">
        <v>7</v>
      </c>
      <c r="AK3798" s="9">
        <v>8</v>
      </c>
      <c r="AL3798" s="9">
        <v>9</v>
      </c>
      <c r="AM3798" s="9">
        <v>10</v>
      </c>
      <c r="AN3798" s="9">
        <v>11</v>
      </c>
      <c r="AO3798" s="9">
        <v>12</v>
      </c>
      <c r="AP3798" s="9">
        <v>13</v>
      </c>
      <c r="AQ3798" s="9">
        <v>14</v>
      </c>
      <c r="AR3798" s="9">
        <v>15</v>
      </c>
      <c r="AS3798" s="9">
        <v>16</v>
      </c>
      <c r="AT3798" s="9">
        <v>17</v>
      </c>
      <c r="AU3798" s="9">
        <v>18</v>
      </c>
      <c r="AV3798" s="9">
        <v>19</v>
      </c>
      <c r="AW3798" s="9">
        <v>20</v>
      </c>
      <c r="AX3798" s="9">
        <v>21</v>
      </c>
      <c r="AY3798" s="9">
        <v>1</v>
      </c>
      <c r="AZ3798" s="9">
        <v>2</v>
      </c>
      <c r="BA3798" s="9">
        <v>3</v>
      </c>
      <c r="BB3798" s="9">
        <v>4</v>
      </c>
      <c r="BC3798" s="9">
        <v>5</v>
      </c>
      <c r="BD3798" s="9">
        <v>6</v>
      </c>
      <c r="BE3798" s="9">
        <v>7</v>
      </c>
      <c r="BF3798" s="9">
        <v>8</v>
      </c>
      <c r="BG3798" s="9">
        <v>9</v>
      </c>
      <c r="BH3798" s="9">
        <v>10</v>
      </c>
      <c r="BI3798" s="9">
        <v>11</v>
      </c>
      <c r="BJ3798" s="9">
        <v>12</v>
      </c>
      <c r="BK3798" s="9">
        <v>13</v>
      </c>
      <c r="BL3798" s="9">
        <v>14</v>
      </c>
      <c r="BM3798" s="9">
        <v>15</v>
      </c>
      <c r="BN3798" s="9">
        <v>16</v>
      </c>
      <c r="BO3798" s="9">
        <v>17</v>
      </c>
      <c r="BP3798" s="9">
        <v>18</v>
      </c>
      <c r="BQ3798" s="9">
        <v>19</v>
      </c>
      <c r="BR3798" s="9">
        <v>20</v>
      </c>
      <c r="BS3798" s="9">
        <v>21</v>
      </c>
      <c r="BT3798" s="9">
        <v>9</v>
      </c>
    </row>
    <row r="3799" spans="1:72" ht="22.5" x14ac:dyDescent="0.25">
      <c r="A3799" s="1" t="s">
        <v>1154</v>
      </c>
      <c r="B3799" s="1" t="s">
        <v>56</v>
      </c>
      <c r="C3799" s="4" t="s">
        <v>148</v>
      </c>
      <c r="D3799" s="102" t="s">
        <v>1309</v>
      </c>
      <c r="E3799" s="101" t="s">
        <v>0</v>
      </c>
      <c r="F3799" s="101" t="s">
        <v>0</v>
      </c>
      <c r="G3799" s="2" t="s">
        <v>0</v>
      </c>
      <c r="H3799" s="2" t="s">
        <v>1310</v>
      </c>
      <c r="I3799" s="3" t="s">
        <v>0</v>
      </c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>
        <v>0</v>
      </c>
      <c r="AC3799" s="3">
        <v>0</v>
      </c>
      <c r="AD3799" s="3" t="s">
        <v>0</v>
      </c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>
        <v>0</v>
      </c>
      <c r="AX3799" s="3">
        <v>0</v>
      </c>
      <c r="AY3799" s="3" t="s">
        <v>0</v>
      </c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  <c r="BL3799" s="3"/>
      <c r="BM3799" s="3"/>
      <c r="BN3799" s="3"/>
      <c r="BO3799" s="3"/>
      <c r="BP3799" s="3"/>
      <c r="BQ3799" s="3"/>
      <c r="BR3799" s="3">
        <v>0</v>
      </c>
      <c r="BS3799" s="3">
        <v>0</v>
      </c>
      <c r="BT3799" s="3"/>
    </row>
    <row r="3800" spans="1:72" ht="33.75" x14ac:dyDescent="0.25">
      <c r="A3800" s="1" t="s">
        <v>0</v>
      </c>
      <c r="B3800" s="1" t="s">
        <v>0</v>
      </c>
      <c r="C3800" s="1" t="s">
        <v>0</v>
      </c>
      <c r="D3800" s="101" t="s">
        <v>0</v>
      </c>
      <c r="E3800" s="101" t="s">
        <v>0</v>
      </c>
      <c r="F3800" s="101" t="s">
        <v>0</v>
      </c>
      <c r="G3800" s="2" t="s">
        <v>0</v>
      </c>
      <c r="H3800" s="10" t="s">
        <v>13</v>
      </c>
      <c r="I3800" s="11">
        <f t="shared" ref="I3800:AA3800" si="6077">SUM(I3801,I3809,I3811)</f>
        <v>354500</v>
      </c>
      <c r="J3800" s="11">
        <f t="shared" si="6077"/>
        <v>105760</v>
      </c>
      <c r="K3800" s="11">
        <f t="shared" si="6077"/>
        <v>0</v>
      </c>
      <c r="L3800" s="11">
        <f t="shared" si="6077"/>
        <v>0</v>
      </c>
      <c r="M3800" s="11">
        <f t="shared" si="6077"/>
        <v>0</v>
      </c>
      <c r="N3800" s="11">
        <f t="shared" si="6077"/>
        <v>0</v>
      </c>
      <c r="O3800" s="11">
        <f t="shared" ref="O3800" si="6078">SUM(O3801,O3809,O3811)</f>
        <v>460260</v>
      </c>
      <c r="P3800" s="11">
        <f t="shared" si="6077"/>
        <v>2750</v>
      </c>
      <c r="Q3800" s="11">
        <f t="shared" si="6077"/>
        <v>1366</v>
      </c>
      <c r="R3800" s="11">
        <f t="shared" si="6077"/>
        <v>108510</v>
      </c>
      <c r="S3800" s="11">
        <f t="shared" si="6077"/>
        <v>0</v>
      </c>
      <c r="T3800" s="11">
        <f t="shared" si="6077"/>
        <v>0</v>
      </c>
      <c r="U3800" s="11">
        <f t="shared" si="6077"/>
        <v>0</v>
      </c>
      <c r="V3800" s="11">
        <f t="shared" si="6077"/>
        <v>0</v>
      </c>
      <c r="W3800" s="11">
        <f t="shared" si="6077"/>
        <v>0</v>
      </c>
      <c r="X3800" s="11">
        <f t="shared" si="6077"/>
        <v>0</v>
      </c>
      <c r="Y3800" s="11">
        <f t="shared" si="6077"/>
        <v>0</v>
      </c>
      <c r="Z3800" s="11">
        <f t="shared" si="6077"/>
        <v>0</v>
      </c>
      <c r="AA3800" s="11">
        <f t="shared" si="6077"/>
        <v>0</v>
      </c>
      <c r="AB3800" s="11">
        <v>112626</v>
      </c>
      <c r="AC3800" s="11">
        <v>347634</v>
      </c>
      <c r="AD3800" s="11">
        <f t="shared" ref="AD3800:AV3800" si="6079">SUM(AD3801,AD3809,AD3811)</f>
        <v>1500</v>
      </c>
      <c r="AE3800" s="11">
        <f t="shared" si="6079"/>
        <v>17764</v>
      </c>
      <c r="AF3800" s="11">
        <f t="shared" si="6079"/>
        <v>0</v>
      </c>
      <c r="AG3800" s="11">
        <f t="shared" si="6079"/>
        <v>0</v>
      </c>
      <c r="AH3800" s="11">
        <f t="shared" si="6079"/>
        <v>0</v>
      </c>
      <c r="AI3800" s="11">
        <f t="shared" si="6079"/>
        <v>0</v>
      </c>
      <c r="AJ3800" s="11">
        <f t="shared" ref="AJ3800" si="6080">SUM(AJ3801,AJ3809,AJ3811)</f>
        <v>19264</v>
      </c>
      <c r="AK3800" s="11">
        <f t="shared" si="6079"/>
        <v>0</v>
      </c>
      <c r="AL3800" s="11">
        <f t="shared" si="6079"/>
        <v>0</v>
      </c>
      <c r="AM3800" s="11">
        <f t="shared" si="6079"/>
        <v>17764</v>
      </c>
      <c r="AN3800" s="11">
        <f t="shared" si="6079"/>
        <v>0</v>
      </c>
      <c r="AO3800" s="11">
        <f t="shared" si="6079"/>
        <v>0</v>
      </c>
      <c r="AP3800" s="11">
        <f t="shared" si="6079"/>
        <v>0</v>
      </c>
      <c r="AQ3800" s="11">
        <f t="shared" si="6079"/>
        <v>0</v>
      </c>
      <c r="AR3800" s="11">
        <f t="shared" si="6079"/>
        <v>0</v>
      </c>
      <c r="AS3800" s="11">
        <f t="shared" si="6079"/>
        <v>0</v>
      </c>
      <c r="AT3800" s="11">
        <f t="shared" si="6079"/>
        <v>0</v>
      </c>
      <c r="AU3800" s="11">
        <f t="shared" si="6079"/>
        <v>0</v>
      </c>
      <c r="AV3800" s="11">
        <f t="shared" si="6079"/>
        <v>0</v>
      </c>
      <c r="AW3800" s="11">
        <v>17764</v>
      </c>
      <c r="AX3800" s="11">
        <v>1500</v>
      </c>
      <c r="AY3800" s="11">
        <f t="shared" ref="AY3800:BQ3800" si="6081">SUM(AY3801,AY3809,AY3811)</f>
        <v>92250</v>
      </c>
      <c r="AZ3800" s="11">
        <f t="shared" si="6081"/>
        <v>98794</v>
      </c>
      <c r="BA3800" s="11">
        <f t="shared" si="6081"/>
        <v>0</v>
      </c>
      <c r="BB3800" s="11">
        <f t="shared" si="6081"/>
        <v>0</v>
      </c>
      <c r="BC3800" s="11">
        <f t="shared" si="6081"/>
        <v>0</v>
      </c>
      <c r="BD3800" s="11">
        <f t="shared" si="6081"/>
        <v>0</v>
      </c>
      <c r="BE3800" s="11">
        <f t="shared" ref="BE3800" si="6082">SUM(BE3801,BE3809,BE3811)</f>
        <v>191044</v>
      </c>
      <c r="BF3800" s="11">
        <f t="shared" si="6081"/>
        <v>0</v>
      </c>
      <c r="BG3800" s="11">
        <f t="shared" si="6081"/>
        <v>0</v>
      </c>
      <c r="BH3800" s="11">
        <f t="shared" si="6081"/>
        <v>148793</v>
      </c>
      <c r="BI3800" s="11">
        <f t="shared" si="6081"/>
        <v>0</v>
      </c>
      <c r="BJ3800" s="11">
        <f t="shared" si="6081"/>
        <v>0</v>
      </c>
      <c r="BK3800" s="11">
        <f t="shared" si="6081"/>
        <v>0</v>
      </c>
      <c r="BL3800" s="11">
        <f t="shared" si="6081"/>
        <v>0</v>
      </c>
      <c r="BM3800" s="11">
        <f t="shared" si="6081"/>
        <v>0</v>
      </c>
      <c r="BN3800" s="11">
        <f t="shared" si="6081"/>
        <v>0</v>
      </c>
      <c r="BO3800" s="11">
        <f t="shared" si="6081"/>
        <v>0</v>
      </c>
      <c r="BP3800" s="11">
        <f t="shared" si="6081"/>
        <v>0</v>
      </c>
      <c r="BQ3800" s="11">
        <f t="shared" si="6081"/>
        <v>0</v>
      </c>
      <c r="BR3800" s="11">
        <v>148793</v>
      </c>
      <c r="BS3800" s="11">
        <v>42251</v>
      </c>
      <c r="BT3800" s="11" t="e">
        <f>IF(#REF!=0,"-",#REF!/#REF!*100)</f>
        <v>#REF!</v>
      </c>
    </row>
    <row r="3801" spans="1:72" x14ac:dyDescent="0.25">
      <c r="A3801" s="4" t="s">
        <v>1154</v>
      </c>
      <c r="B3801" s="4" t="s">
        <v>56</v>
      </c>
      <c r="C3801" s="4" t="s">
        <v>148</v>
      </c>
      <c r="D3801" s="102" t="s">
        <v>1309</v>
      </c>
      <c r="E3801" s="101" t="s">
        <v>14</v>
      </c>
      <c r="F3801" s="101" t="s">
        <v>0</v>
      </c>
      <c r="G3801" s="2" t="s">
        <v>0</v>
      </c>
      <c r="H3801" s="2" t="s">
        <v>15</v>
      </c>
      <c r="I3801" s="12">
        <f>SUM(I3802:I3803)</f>
        <v>100000</v>
      </c>
      <c r="J3801" s="12">
        <f t="shared" ref="J3801:AA3801" si="6083">SUM(J3802:J3803)</f>
        <v>20000</v>
      </c>
      <c r="K3801" s="12">
        <f t="shared" si="6083"/>
        <v>0</v>
      </c>
      <c r="L3801" s="12">
        <f t="shared" si="6083"/>
        <v>0</v>
      </c>
      <c r="M3801" s="12">
        <f t="shared" si="6083"/>
        <v>0</v>
      </c>
      <c r="N3801" s="12">
        <f t="shared" si="6083"/>
        <v>0</v>
      </c>
      <c r="O3801" s="12">
        <f t="shared" ref="O3801" si="6084">SUM(O3802:O3803)</f>
        <v>120000</v>
      </c>
      <c r="P3801" s="12">
        <f t="shared" si="6083"/>
        <v>0</v>
      </c>
      <c r="Q3801" s="12">
        <f t="shared" si="6083"/>
        <v>1236</v>
      </c>
      <c r="R3801" s="12">
        <f t="shared" si="6083"/>
        <v>20000</v>
      </c>
      <c r="S3801" s="12">
        <f t="shared" si="6083"/>
        <v>0</v>
      </c>
      <c r="T3801" s="12">
        <f t="shared" si="6083"/>
        <v>0</v>
      </c>
      <c r="U3801" s="12">
        <f t="shared" si="6083"/>
        <v>0</v>
      </c>
      <c r="V3801" s="12">
        <f t="shared" si="6083"/>
        <v>0</v>
      </c>
      <c r="W3801" s="12">
        <f t="shared" si="6083"/>
        <v>0</v>
      </c>
      <c r="X3801" s="12">
        <f t="shared" si="6083"/>
        <v>0</v>
      </c>
      <c r="Y3801" s="12">
        <f t="shared" si="6083"/>
        <v>0</v>
      </c>
      <c r="Z3801" s="12">
        <f t="shared" si="6083"/>
        <v>0</v>
      </c>
      <c r="AA3801" s="12">
        <f t="shared" si="6083"/>
        <v>0</v>
      </c>
      <c r="AB3801" s="12">
        <v>21236</v>
      </c>
      <c r="AC3801" s="12">
        <v>98764</v>
      </c>
      <c r="AD3801" s="12">
        <f t="shared" ref="AD3801:AV3801" si="6085">SUM(AD3802:AD3803)</f>
        <v>0</v>
      </c>
      <c r="AE3801" s="12">
        <f t="shared" si="6085"/>
        <v>0</v>
      </c>
      <c r="AF3801" s="12">
        <f t="shared" si="6085"/>
        <v>0</v>
      </c>
      <c r="AG3801" s="12">
        <f t="shared" si="6085"/>
        <v>0</v>
      </c>
      <c r="AH3801" s="12">
        <f t="shared" si="6085"/>
        <v>0</v>
      </c>
      <c r="AI3801" s="12">
        <f t="shared" si="6085"/>
        <v>0</v>
      </c>
      <c r="AJ3801" s="12">
        <f t="shared" ref="AJ3801" si="6086">SUM(AJ3802:AJ3803)</f>
        <v>0</v>
      </c>
      <c r="AK3801" s="12">
        <f t="shared" si="6085"/>
        <v>0</v>
      </c>
      <c r="AL3801" s="12">
        <f t="shared" si="6085"/>
        <v>0</v>
      </c>
      <c r="AM3801" s="12">
        <f t="shared" si="6085"/>
        <v>0</v>
      </c>
      <c r="AN3801" s="12">
        <f t="shared" si="6085"/>
        <v>0</v>
      </c>
      <c r="AO3801" s="12">
        <f t="shared" si="6085"/>
        <v>0</v>
      </c>
      <c r="AP3801" s="12">
        <f t="shared" si="6085"/>
        <v>0</v>
      </c>
      <c r="AQ3801" s="12">
        <f t="shared" si="6085"/>
        <v>0</v>
      </c>
      <c r="AR3801" s="12">
        <f t="shared" si="6085"/>
        <v>0</v>
      </c>
      <c r="AS3801" s="12">
        <f t="shared" si="6085"/>
        <v>0</v>
      </c>
      <c r="AT3801" s="12">
        <f t="shared" si="6085"/>
        <v>0</v>
      </c>
      <c r="AU3801" s="12">
        <f t="shared" si="6085"/>
        <v>0</v>
      </c>
      <c r="AV3801" s="12">
        <f t="shared" si="6085"/>
        <v>0</v>
      </c>
      <c r="AW3801" s="12">
        <v>0</v>
      </c>
      <c r="AX3801" s="12">
        <v>0</v>
      </c>
      <c r="AY3801" s="12">
        <f t="shared" ref="AY3801:BQ3801" si="6087">SUM(AY3802:AY3803)</f>
        <v>15000</v>
      </c>
      <c r="AZ3801" s="12">
        <f t="shared" si="6087"/>
        <v>3000</v>
      </c>
      <c r="BA3801" s="12">
        <f t="shared" si="6087"/>
        <v>0</v>
      </c>
      <c r="BB3801" s="12">
        <f t="shared" si="6087"/>
        <v>0</v>
      </c>
      <c r="BC3801" s="12">
        <f t="shared" si="6087"/>
        <v>0</v>
      </c>
      <c r="BD3801" s="12">
        <f t="shared" si="6087"/>
        <v>0</v>
      </c>
      <c r="BE3801" s="12">
        <f t="shared" ref="BE3801" si="6088">SUM(BE3802:BE3803)</f>
        <v>18000</v>
      </c>
      <c r="BF3801" s="12">
        <f t="shared" si="6087"/>
        <v>0</v>
      </c>
      <c r="BG3801" s="12">
        <f t="shared" si="6087"/>
        <v>0</v>
      </c>
      <c r="BH3801" s="12">
        <f t="shared" si="6087"/>
        <v>3000</v>
      </c>
      <c r="BI3801" s="12">
        <f t="shared" si="6087"/>
        <v>0</v>
      </c>
      <c r="BJ3801" s="12">
        <f t="shared" si="6087"/>
        <v>0</v>
      </c>
      <c r="BK3801" s="12">
        <f t="shared" si="6087"/>
        <v>0</v>
      </c>
      <c r="BL3801" s="12">
        <f t="shared" si="6087"/>
        <v>0</v>
      </c>
      <c r="BM3801" s="12">
        <f t="shared" si="6087"/>
        <v>0</v>
      </c>
      <c r="BN3801" s="12">
        <f t="shared" si="6087"/>
        <v>0</v>
      </c>
      <c r="BO3801" s="12">
        <f t="shared" si="6087"/>
        <v>0</v>
      </c>
      <c r="BP3801" s="12">
        <f t="shared" si="6087"/>
        <v>0</v>
      </c>
      <c r="BQ3801" s="12">
        <f t="shared" si="6087"/>
        <v>0</v>
      </c>
      <c r="BR3801" s="12">
        <v>3000</v>
      </c>
      <c r="BS3801" s="12">
        <v>15000</v>
      </c>
      <c r="BT3801" s="12" t="e">
        <f>IF(#REF!=0,"-",#REF!/#REF!*100)</f>
        <v>#REF!</v>
      </c>
    </row>
    <row r="3802" spans="1:72" x14ac:dyDescent="0.25">
      <c r="A3802" s="4" t="s">
        <v>1154</v>
      </c>
      <c r="B3802" s="4" t="s">
        <v>56</v>
      </c>
      <c r="C3802" s="4" t="s">
        <v>148</v>
      </c>
      <c r="D3802" s="102" t="s">
        <v>1309</v>
      </c>
      <c r="E3802" s="113">
        <v>6111</v>
      </c>
      <c r="F3802" s="102"/>
      <c r="G3802" s="98" t="s">
        <v>1663</v>
      </c>
      <c r="H3802" s="13" t="s">
        <v>16</v>
      </c>
      <c r="I3802" s="14">
        <v>100000</v>
      </c>
      <c r="J3802" s="14">
        <v>20000</v>
      </c>
      <c r="K3802" s="14"/>
      <c r="L3802" s="14"/>
      <c r="M3802" s="14"/>
      <c r="N3802" s="14"/>
      <c r="O3802" s="14">
        <f t="shared" si="6032"/>
        <v>120000</v>
      </c>
      <c r="P3802" s="14"/>
      <c r="Q3802" s="14">
        <v>1236</v>
      </c>
      <c r="R3802" s="14">
        <v>20000</v>
      </c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>
        <v>21236</v>
      </c>
      <c r="AC3802" s="14">
        <v>98764</v>
      </c>
      <c r="AD3802" s="14">
        <v>0</v>
      </c>
      <c r="AE3802" s="14"/>
      <c r="AF3802" s="14"/>
      <c r="AG3802" s="14"/>
      <c r="AH3802" s="14"/>
      <c r="AI3802" s="14"/>
      <c r="AJ3802" s="14">
        <f t="shared" si="6033"/>
        <v>0</v>
      </c>
      <c r="AK3802" s="14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>
        <v>0</v>
      </c>
      <c r="AX3802" s="14">
        <v>0</v>
      </c>
      <c r="AY3802" s="14">
        <v>15000</v>
      </c>
      <c r="AZ3802" s="14">
        <v>3000</v>
      </c>
      <c r="BA3802" s="14"/>
      <c r="BB3802" s="14"/>
      <c r="BC3802" s="14"/>
      <c r="BD3802" s="14"/>
      <c r="BE3802" s="14">
        <f t="shared" si="6034"/>
        <v>18000</v>
      </c>
      <c r="BF3802" s="14"/>
      <c r="BG3802" s="14"/>
      <c r="BH3802" s="14">
        <v>3000</v>
      </c>
      <c r="BI3802" s="14"/>
      <c r="BJ3802" s="14"/>
      <c r="BK3802" s="14"/>
      <c r="BL3802" s="14"/>
      <c r="BM3802" s="14"/>
      <c r="BN3802" s="14"/>
      <c r="BO3802" s="14"/>
      <c r="BP3802" s="14"/>
      <c r="BQ3802" s="14"/>
      <c r="BR3802" s="14">
        <v>3000</v>
      </c>
      <c r="BS3802" s="14">
        <v>15000</v>
      </c>
      <c r="BT3802" s="14" t="e">
        <f>IF(#REF!=0,"-",#REF!/#REF!*100)</f>
        <v>#REF!</v>
      </c>
    </row>
    <row r="3803" spans="1:72" x14ac:dyDescent="0.25">
      <c r="A3803" s="1" t="s">
        <v>1154</v>
      </c>
      <c r="B3803" s="1" t="s">
        <v>56</v>
      </c>
      <c r="C3803" s="1" t="s">
        <v>148</v>
      </c>
      <c r="D3803" s="105" t="s">
        <v>1309</v>
      </c>
      <c r="E3803" s="105" t="s">
        <v>18</v>
      </c>
      <c r="F3803" s="102" t="s">
        <v>0</v>
      </c>
      <c r="G3803" s="13" t="s">
        <v>0</v>
      </c>
      <c r="H3803" s="2" t="s">
        <v>19</v>
      </c>
      <c r="I3803" s="12">
        <f t="shared" ref="I3803:AA3803" si="6089">SUM(I3804:I3808)</f>
        <v>0</v>
      </c>
      <c r="J3803" s="12">
        <f t="shared" si="6089"/>
        <v>0</v>
      </c>
      <c r="K3803" s="12">
        <f t="shared" si="6089"/>
        <v>0</v>
      </c>
      <c r="L3803" s="12">
        <f t="shared" si="6089"/>
        <v>0</v>
      </c>
      <c r="M3803" s="12">
        <f t="shared" si="6089"/>
        <v>0</v>
      </c>
      <c r="N3803" s="12">
        <f t="shared" si="6089"/>
        <v>0</v>
      </c>
      <c r="O3803" s="12">
        <f t="shared" si="6089"/>
        <v>0</v>
      </c>
      <c r="P3803" s="12">
        <f t="shared" si="6089"/>
        <v>0</v>
      </c>
      <c r="Q3803" s="12">
        <f t="shared" si="6089"/>
        <v>0</v>
      </c>
      <c r="R3803" s="12">
        <f t="shared" si="6089"/>
        <v>0</v>
      </c>
      <c r="S3803" s="12">
        <f t="shared" si="6089"/>
        <v>0</v>
      </c>
      <c r="T3803" s="12">
        <f t="shared" si="6089"/>
        <v>0</v>
      </c>
      <c r="U3803" s="12">
        <f t="shared" si="6089"/>
        <v>0</v>
      </c>
      <c r="V3803" s="12">
        <f t="shared" si="6089"/>
        <v>0</v>
      </c>
      <c r="W3803" s="12">
        <f t="shared" si="6089"/>
        <v>0</v>
      </c>
      <c r="X3803" s="12">
        <f t="shared" si="6089"/>
        <v>0</v>
      </c>
      <c r="Y3803" s="12">
        <f t="shared" si="6089"/>
        <v>0</v>
      </c>
      <c r="Z3803" s="12">
        <f t="shared" si="6089"/>
        <v>0</v>
      </c>
      <c r="AA3803" s="12">
        <f t="shared" si="6089"/>
        <v>0</v>
      </c>
      <c r="AB3803" s="12">
        <v>0</v>
      </c>
      <c r="AC3803" s="12">
        <v>0</v>
      </c>
      <c r="AD3803" s="12">
        <f t="shared" ref="AD3803:AV3803" si="6090">SUM(AD3804:AD3808)</f>
        <v>0</v>
      </c>
      <c r="AE3803" s="12">
        <f t="shared" si="6090"/>
        <v>0</v>
      </c>
      <c r="AF3803" s="12">
        <f t="shared" si="6090"/>
        <v>0</v>
      </c>
      <c r="AG3803" s="12">
        <f t="shared" si="6090"/>
        <v>0</v>
      </c>
      <c r="AH3803" s="12">
        <f t="shared" si="6090"/>
        <v>0</v>
      </c>
      <c r="AI3803" s="12">
        <f t="shared" si="6090"/>
        <v>0</v>
      </c>
      <c r="AJ3803" s="12">
        <f t="shared" si="6090"/>
        <v>0</v>
      </c>
      <c r="AK3803" s="12">
        <f t="shared" si="6090"/>
        <v>0</v>
      </c>
      <c r="AL3803" s="12">
        <f t="shared" si="6090"/>
        <v>0</v>
      </c>
      <c r="AM3803" s="12">
        <f t="shared" si="6090"/>
        <v>0</v>
      </c>
      <c r="AN3803" s="12">
        <f t="shared" si="6090"/>
        <v>0</v>
      </c>
      <c r="AO3803" s="12">
        <f t="shared" si="6090"/>
        <v>0</v>
      </c>
      <c r="AP3803" s="12">
        <f t="shared" si="6090"/>
        <v>0</v>
      </c>
      <c r="AQ3803" s="12">
        <f t="shared" si="6090"/>
        <v>0</v>
      </c>
      <c r="AR3803" s="12">
        <f t="shared" si="6090"/>
        <v>0</v>
      </c>
      <c r="AS3803" s="12">
        <f t="shared" si="6090"/>
        <v>0</v>
      </c>
      <c r="AT3803" s="12">
        <f t="shared" si="6090"/>
        <v>0</v>
      </c>
      <c r="AU3803" s="12">
        <f t="shared" si="6090"/>
        <v>0</v>
      </c>
      <c r="AV3803" s="12">
        <f t="shared" si="6090"/>
        <v>0</v>
      </c>
      <c r="AW3803" s="12">
        <v>0</v>
      </c>
      <c r="AX3803" s="12">
        <v>0</v>
      </c>
      <c r="AY3803" s="12">
        <f t="shared" ref="AY3803:BQ3803" si="6091">SUM(AY3804:AY3808)</f>
        <v>0</v>
      </c>
      <c r="AZ3803" s="12">
        <f t="shared" si="6091"/>
        <v>0</v>
      </c>
      <c r="BA3803" s="12">
        <f t="shared" si="6091"/>
        <v>0</v>
      </c>
      <c r="BB3803" s="12">
        <f t="shared" si="6091"/>
        <v>0</v>
      </c>
      <c r="BC3803" s="12">
        <f t="shared" si="6091"/>
        <v>0</v>
      </c>
      <c r="BD3803" s="12">
        <f t="shared" si="6091"/>
        <v>0</v>
      </c>
      <c r="BE3803" s="12">
        <f t="shared" si="6091"/>
        <v>0</v>
      </c>
      <c r="BF3803" s="12">
        <f t="shared" si="6091"/>
        <v>0</v>
      </c>
      <c r="BG3803" s="12">
        <f t="shared" si="6091"/>
        <v>0</v>
      </c>
      <c r="BH3803" s="12">
        <f t="shared" si="6091"/>
        <v>0</v>
      </c>
      <c r="BI3803" s="12">
        <f t="shared" si="6091"/>
        <v>0</v>
      </c>
      <c r="BJ3803" s="12">
        <f t="shared" si="6091"/>
        <v>0</v>
      </c>
      <c r="BK3803" s="12">
        <f t="shared" si="6091"/>
        <v>0</v>
      </c>
      <c r="BL3803" s="12">
        <f t="shared" si="6091"/>
        <v>0</v>
      </c>
      <c r="BM3803" s="12">
        <f t="shared" si="6091"/>
        <v>0</v>
      </c>
      <c r="BN3803" s="12">
        <f t="shared" si="6091"/>
        <v>0</v>
      </c>
      <c r="BO3803" s="12">
        <f t="shared" si="6091"/>
        <v>0</v>
      </c>
      <c r="BP3803" s="12">
        <f t="shared" si="6091"/>
        <v>0</v>
      </c>
      <c r="BQ3803" s="12">
        <f t="shared" si="6091"/>
        <v>0</v>
      </c>
      <c r="BR3803" s="12">
        <v>0</v>
      </c>
      <c r="BS3803" s="12">
        <v>0</v>
      </c>
      <c r="BT3803" s="12" t="e">
        <f>IF(#REF!=0,"-",#REF!/#REF!*100)</f>
        <v>#REF!</v>
      </c>
    </row>
    <row r="3804" spans="1:72" ht="22.5" x14ac:dyDescent="0.25">
      <c r="A3804" s="4" t="s">
        <v>1154</v>
      </c>
      <c r="B3804" s="4" t="s">
        <v>56</v>
      </c>
      <c r="C3804" s="4" t="s">
        <v>148</v>
      </c>
      <c r="D3804" s="102" t="s">
        <v>1309</v>
      </c>
      <c r="E3804" s="113">
        <v>6112</v>
      </c>
      <c r="F3804" s="102" t="s">
        <v>1311</v>
      </c>
      <c r="G3804" s="98" t="s">
        <v>1663</v>
      </c>
      <c r="H3804" s="13" t="s">
        <v>57</v>
      </c>
      <c r="I3804" s="14">
        <v>0</v>
      </c>
      <c r="J3804" s="14"/>
      <c r="K3804" s="14"/>
      <c r="L3804" s="14"/>
      <c r="M3804" s="14"/>
      <c r="N3804" s="14"/>
      <c r="O3804" s="14">
        <f t="shared" si="6032"/>
        <v>0</v>
      </c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>
        <v>0</v>
      </c>
      <c r="AC3804" s="14">
        <v>0</v>
      </c>
      <c r="AD3804" s="14">
        <v>0</v>
      </c>
      <c r="AE3804" s="14"/>
      <c r="AF3804" s="14"/>
      <c r="AG3804" s="14"/>
      <c r="AH3804" s="14"/>
      <c r="AI3804" s="14"/>
      <c r="AJ3804" s="14">
        <f t="shared" si="6033"/>
        <v>0</v>
      </c>
      <c r="AK3804" s="14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>
        <v>0</v>
      </c>
      <c r="AX3804" s="14">
        <v>0</v>
      </c>
      <c r="AY3804" s="14">
        <v>0</v>
      </c>
      <c r="AZ3804" s="14"/>
      <c r="BA3804" s="14"/>
      <c r="BB3804" s="14"/>
      <c r="BC3804" s="14"/>
      <c r="BD3804" s="14"/>
      <c r="BE3804" s="14">
        <f t="shared" si="6034"/>
        <v>0</v>
      </c>
      <c r="BF3804" s="14"/>
      <c r="BG3804" s="14"/>
      <c r="BH3804" s="14"/>
      <c r="BI3804" s="14"/>
      <c r="BJ3804" s="14"/>
      <c r="BK3804" s="14"/>
      <c r="BL3804" s="14"/>
      <c r="BM3804" s="14"/>
      <c r="BN3804" s="14"/>
      <c r="BO3804" s="14"/>
      <c r="BP3804" s="14"/>
      <c r="BQ3804" s="14"/>
      <c r="BR3804" s="14">
        <v>0</v>
      </c>
      <c r="BS3804" s="14">
        <v>0</v>
      </c>
      <c r="BT3804" s="14" t="e">
        <f>IF(#REF!=0,"-",#REF!/#REF!*100)</f>
        <v>#REF!</v>
      </c>
    </row>
    <row r="3805" spans="1:72" x14ac:dyDescent="0.25">
      <c r="A3805" s="4" t="s">
        <v>1154</v>
      </c>
      <c r="B3805" s="4" t="s">
        <v>56</v>
      </c>
      <c r="C3805" s="4" t="s">
        <v>148</v>
      </c>
      <c r="D3805" s="102" t="s">
        <v>1309</v>
      </c>
      <c r="E3805" s="113">
        <v>6112</v>
      </c>
      <c r="F3805" s="102" t="s">
        <v>1312</v>
      </c>
      <c r="G3805" s="98" t="s">
        <v>1663</v>
      </c>
      <c r="H3805" s="13" t="s">
        <v>22</v>
      </c>
      <c r="I3805" s="14">
        <v>0</v>
      </c>
      <c r="J3805" s="14"/>
      <c r="K3805" s="14"/>
      <c r="L3805" s="14"/>
      <c r="M3805" s="14"/>
      <c r="N3805" s="14"/>
      <c r="O3805" s="14">
        <f t="shared" si="6032"/>
        <v>0</v>
      </c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>
        <v>0</v>
      </c>
      <c r="AC3805" s="14">
        <v>0</v>
      </c>
      <c r="AD3805" s="14">
        <v>0</v>
      </c>
      <c r="AE3805" s="14"/>
      <c r="AF3805" s="14"/>
      <c r="AG3805" s="14"/>
      <c r="AH3805" s="14"/>
      <c r="AI3805" s="14"/>
      <c r="AJ3805" s="14">
        <f t="shared" si="6033"/>
        <v>0</v>
      </c>
      <c r="AK3805" s="14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>
        <v>0</v>
      </c>
      <c r="AX3805" s="14">
        <v>0</v>
      </c>
      <c r="AY3805" s="14">
        <v>0</v>
      </c>
      <c r="AZ3805" s="14"/>
      <c r="BA3805" s="14"/>
      <c r="BB3805" s="14"/>
      <c r="BC3805" s="14"/>
      <c r="BD3805" s="14"/>
      <c r="BE3805" s="14">
        <f t="shared" si="6034"/>
        <v>0</v>
      </c>
      <c r="BF3805" s="14"/>
      <c r="BG3805" s="14"/>
      <c r="BH3805" s="14"/>
      <c r="BI3805" s="14"/>
      <c r="BJ3805" s="14"/>
      <c r="BK3805" s="14"/>
      <c r="BL3805" s="14"/>
      <c r="BM3805" s="14"/>
      <c r="BN3805" s="14"/>
      <c r="BO3805" s="14"/>
      <c r="BP3805" s="14"/>
      <c r="BQ3805" s="14"/>
      <c r="BR3805" s="14">
        <v>0</v>
      </c>
      <c r="BS3805" s="14">
        <v>0</v>
      </c>
      <c r="BT3805" s="14" t="e">
        <f>IF(#REF!=0,"-",#REF!/#REF!*100)</f>
        <v>#REF!</v>
      </c>
    </row>
    <row r="3806" spans="1:72" x14ac:dyDescent="0.25">
      <c r="A3806" s="4" t="s">
        <v>1154</v>
      </c>
      <c r="B3806" s="4" t="s">
        <v>56</v>
      </c>
      <c r="C3806" s="4" t="s">
        <v>148</v>
      </c>
      <c r="D3806" s="102" t="s">
        <v>1309</v>
      </c>
      <c r="E3806" s="113">
        <v>6112</v>
      </c>
      <c r="F3806" s="102" t="s">
        <v>1313</v>
      </c>
      <c r="G3806" s="98" t="s">
        <v>1663</v>
      </c>
      <c r="H3806" s="13" t="s">
        <v>23</v>
      </c>
      <c r="I3806" s="14">
        <v>0</v>
      </c>
      <c r="J3806" s="14"/>
      <c r="K3806" s="14"/>
      <c r="L3806" s="14"/>
      <c r="M3806" s="14"/>
      <c r="N3806" s="14"/>
      <c r="O3806" s="14">
        <f t="shared" si="6032"/>
        <v>0</v>
      </c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>
        <v>0</v>
      </c>
      <c r="AC3806" s="14">
        <v>0</v>
      </c>
      <c r="AD3806" s="14">
        <v>0</v>
      </c>
      <c r="AE3806" s="14"/>
      <c r="AF3806" s="14"/>
      <c r="AG3806" s="14"/>
      <c r="AH3806" s="14"/>
      <c r="AI3806" s="14"/>
      <c r="AJ3806" s="14">
        <f t="shared" si="6033"/>
        <v>0</v>
      </c>
      <c r="AK3806" s="14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4"/>
      <c r="AW3806" s="14">
        <v>0</v>
      </c>
      <c r="AX3806" s="14">
        <v>0</v>
      </c>
      <c r="AY3806" s="14">
        <v>0</v>
      </c>
      <c r="AZ3806" s="14"/>
      <c r="BA3806" s="14"/>
      <c r="BB3806" s="14"/>
      <c r="BC3806" s="14"/>
      <c r="BD3806" s="14"/>
      <c r="BE3806" s="14">
        <f t="shared" si="6034"/>
        <v>0</v>
      </c>
      <c r="BF3806" s="14"/>
      <c r="BG3806" s="14"/>
      <c r="BH3806" s="14"/>
      <c r="BI3806" s="14"/>
      <c r="BJ3806" s="14"/>
      <c r="BK3806" s="14"/>
      <c r="BL3806" s="14"/>
      <c r="BM3806" s="14"/>
      <c r="BN3806" s="14"/>
      <c r="BO3806" s="14"/>
      <c r="BP3806" s="14"/>
      <c r="BQ3806" s="14"/>
      <c r="BR3806" s="14">
        <v>0</v>
      </c>
      <c r="BS3806" s="14">
        <v>0</v>
      </c>
      <c r="BT3806" s="14" t="e">
        <f>IF(#REF!=0,"-",#REF!/#REF!*100)</f>
        <v>#REF!</v>
      </c>
    </row>
    <row r="3807" spans="1:72" x14ac:dyDescent="0.25">
      <c r="A3807" s="4" t="s">
        <v>1154</v>
      </c>
      <c r="B3807" s="4" t="s">
        <v>56</v>
      </c>
      <c r="C3807" s="4" t="s">
        <v>148</v>
      </c>
      <c r="D3807" s="102" t="s">
        <v>1309</v>
      </c>
      <c r="E3807" s="113">
        <v>6112</v>
      </c>
      <c r="F3807" s="102" t="s">
        <v>1314</v>
      </c>
      <c r="G3807" s="98" t="s">
        <v>1663</v>
      </c>
      <c r="H3807" s="13" t="s">
        <v>21</v>
      </c>
      <c r="I3807" s="14">
        <v>0</v>
      </c>
      <c r="J3807" s="14"/>
      <c r="K3807" s="14"/>
      <c r="L3807" s="14"/>
      <c r="M3807" s="14"/>
      <c r="N3807" s="14"/>
      <c r="O3807" s="14">
        <f t="shared" si="6032"/>
        <v>0</v>
      </c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>
        <v>0</v>
      </c>
      <c r="AC3807" s="14">
        <v>0</v>
      </c>
      <c r="AD3807" s="14">
        <v>0</v>
      </c>
      <c r="AE3807" s="14"/>
      <c r="AF3807" s="14"/>
      <c r="AG3807" s="14"/>
      <c r="AH3807" s="14"/>
      <c r="AI3807" s="14"/>
      <c r="AJ3807" s="14">
        <f t="shared" si="6033"/>
        <v>0</v>
      </c>
      <c r="AK3807" s="14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4"/>
      <c r="AW3807" s="14">
        <v>0</v>
      </c>
      <c r="AX3807" s="14">
        <v>0</v>
      </c>
      <c r="AY3807" s="14">
        <v>0</v>
      </c>
      <c r="AZ3807" s="14"/>
      <c r="BA3807" s="14"/>
      <c r="BB3807" s="14"/>
      <c r="BC3807" s="14"/>
      <c r="BD3807" s="14"/>
      <c r="BE3807" s="14">
        <f t="shared" si="6034"/>
        <v>0</v>
      </c>
      <c r="BF3807" s="14"/>
      <c r="BG3807" s="14"/>
      <c r="BH3807" s="14"/>
      <c r="BI3807" s="14"/>
      <c r="BJ3807" s="14"/>
      <c r="BK3807" s="14"/>
      <c r="BL3807" s="14"/>
      <c r="BM3807" s="14"/>
      <c r="BN3807" s="14"/>
      <c r="BO3807" s="14"/>
      <c r="BP3807" s="14"/>
      <c r="BQ3807" s="14"/>
      <c r="BR3807" s="14">
        <v>0</v>
      </c>
      <c r="BS3807" s="14">
        <v>0</v>
      </c>
      <c r="BT3807" s="14" t="e">
        <f>IF(#REF!=0,"-",#REF!/#REF!*100)</f>
        <v>#REF!</v>
      </c>
    </row>
    <row r="3808" spans="1:72" x14ac:dyDescent="0.25">
      <c r="A3808" s="4" t="s">
        <v>1154</v>
      </c>
      <c r="B3808" s="4" t="s">
        <v>56</v>
      </c>
      <c r="C3808" s="4" t="s">
        <v>148</v>
      </c>
      <c r="D3808" s="102" t="s">
        <v>1309</v>
      </c>
      <c r="E3808" s="113">
        <v>6112</v>
      </c>
      <c r="F3808" s="102" t="s">
        <v>1315</v>
      </c>
      <c r="G3808" s="98" t="s">
        <v>1663</v>
      </c>
      <c r="H3808" s="13" t="s">
        <v>24</v>
      </c>
      <c r="I3808" s="14">
        <v>0</v>
      </c>
      <c r="J3808" s="14"/>
      <c r="K3808" s="14"/>
      <c r="L3808" s="14"/>
      <c r="M3808" s="14"/>
      <c r="N3808" s="14"/>
      <c r="O3808" s="14">
        <f t="shared" si="6032"/>
        <v>0</v>
      </c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>
        <v>0</v>
      </c>
      <c r="AC3808" s="14">
        <v>0</v>
      </c>
      <c r="AD3808" s="14">
        <v>0</v>
      </c>
      <c r="AE3808" s="14"/>
      <c r="AF3808" s="14"/>
      <c r="AG3808" s="14"/>
      <c r="AH3808" s="14"/>
      <c r="AI3808" s="14"/>
      <c r="AJ3808" s="14">
        <f t="shared" si="6033"/>
        <v>0</v>
      </c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>
        <v>0</v>
      </c>
      <c r="AX3808" s="14">
        <v>0</v>
      </c>
      <c r="AY3808" s="14">
        <v>0</v>
      </c>
      <c r="AZ3808" s="14"/>
      <c r="BA3808" s="14"/>
      <c r="BB3808" s="14"/>
      <c r="BC3808" s="14"/>
      <c r="BD3808" s="14"/>
      <c r="BE3808" s="14">
        <f t="shared" si="6034"/>
        <v>0</v>
      </c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Q3808" s="14"/>
      <c r="BR3808" s="14">
        <v>0</v>
      </c>
      <c r="BS3808" s="14">
        <v>0</v>
      </c>
      <c r="BT3808" s="14" t="e">
        <f>IF(#REF!=0,"-",#REF!/#REF!*100)</f>
        <v>#REF!</v>
      </c>
    </row>
    <row r="3809" spans="1:72" ht="22.5" x14ac:dyDescent="0.25">
      <c r="A3809" s="4" t="s">
        <v>1154</v>
      </c>
      <c r="B3809" s="4" t="s">
        <v>56</v>
      </c>
      <c r="C3809" s="4" t="s">
        <v>148</v>
      </c>
      <c r="D3809" s="102" t="s">
        <v>1309</v>
      </c>
      <c r="E3809" s="101" t="s">
        <v>25</v>
      </c>
      <c r="F3809" s="101" t="s">
        <v>0</v>
      </c>
      <c r="G3809" s="2" t="s">
        <v>0</v>
      </c>
      <c r="H3809" s="2" t="s">
        <v>26</v>
      </c>
      <c r="I3809" s="12">
        <f t="shared" ref="I3809:AA3809" si="6092">SUM(I3810)</f>
        <v>10500</v>
      </c>
      <c r="J3809" s="12">
        <f t="shared" si="6092"/>
        <v>3000</v>
      </c>
      <c r="K3809" s="12">
        <f t="shared" si="6092"/>
        <v>0</v>
      </c>
      <c r="L3809" s="12">
        <f t="shared" si="6092"/>
        <v>0</v>
      </c>
      <c r="M3809" s="12">
        <f t="shared" si="6092"/>
        <v>0</v>
      </c>
      <c r="N3809" s="12">
        <f t="shared" si="6092"/>
        <v>0</v>
      </c>
      <c r="O3809" s="12">
        <f t="shared" si="6092"/>
        <v>13500</v>
      </c>
      <c r="P3809" s="12">
        <f t="shared" si="6092"/>
        <v>0</v>
      </c>
      <c r="Q3809" s="12">
        <f t="shared" si="6092"/>
        <v>130</v>
      </c>
      <c r="R3809" s="12">
        <f t="shared" si="6092"/>
        <v>3000</v>
      </c>
      <c r="S3809" s="12">
        <f t="shared" si="6092"/>
        <v>0</v>
      </c>
      <c r="T3809" s="12">
        <f t="shared" si="6092"/>
        <v>0</v>
      </c>
      <c r="U3809" s="12">
        <f t="shared" si="6092"/>
        <v>0</v>
      </c>
      <c r="V3809" s="12">
        <f t="shared" si="6092"/>
        <v>0</v>
      </c>
      <c r="W3809" s="12">
        <f t="shared" si="6092"/>
        <v>0</v>
      </c>
      <c r="X3809" s="12">
        <f t="shared" si="6092"/>
        <v>0</v>
      </c>
      <c r="Y3809" s="12">
        <f t="shared" si="6092"/>
        <v>0</v>
      </c>
      <c r="Z3809" s="12">
        <f t="shared" si="6092"/>
        <v>0</v>
      </c>
      <c r="AA3809" s="12">
        <f t="shared" si="6092"/>
        <v>0</v>
      </c>
      <c r="AB3809" s="12">
        <v>3130</v>
      </c>
      <c r="AC3809" s="12">
        <v>10370</v>
      </c>
      <c r="AD3809" s="12">
        <f t="shared" ref="AD3809:AV3809" si="6093">SUM(AD3810)</f>
        <v>0</v>
      </c>
      <c r="AE3809" s="12">
        <f t="shared" si="6093"/>
        <v>0</v>
      </c>
      <c r="AF3809" s="12">
        <f t="shared" si="6093"/>
        <v>0</v>
      </c>
      <c r="AG3809" s="12">
        <f t="shared" si="6093"/>
        <v>0</v>
      </c>
      <c r="AH3809" s="12">
        <f t="shared" si="6093"/>
        <v>0</v>
      </c>
      <c r="AI3809" s="12">
        <f t="shared" si="6093"/>
        <v>0</v>
      </c>
      <c r="AJ3809" s="12">
        <f t="shared" si="6093"/>
        <v>0</v>
      </c>
      <c r="AK3809" s="12">
        <f t="shared" si="6093"/>
        <v>0</v>
      </c>
      <c r="AL3809" s="12">
        <f t="shared" si="6093"/>
        <v>0</v>
      </c>
      <c r="AM3809" s="12">
        <f t="shared" si="6093"/>
        <v>0</v>
      </c>
      <c r="AN3809" s="12">
        <f t="shared" si="6093"/>
        <v>0</v>
      </c>
      <c r="AO3809" s="12">
        <f t="shared" si="6093"/>
        <v>0</v>
      </c>
      <c r="AP3809" s="12">
        <f t="shared" si="6093"/>
        <v>0</v>
      </c>
      <c r="AQ3809" s="12">
        <f t="shared" si="6093"/>
        <v>0</v>
      </c>
      <c r="AR3809" s="12">
        <f t="shared" si="6093"/>
        <v>0</v>
      </c>
      <c r="AS3809" s="12">
        <f t="shared" si="6093"/>
        <v>0</v>
      </c>
      <c r="AT3809" s="12">
        <f t="shared" si="6093"/>
        <v>0</v>
      </c>
      <c r="AU3809" s="12">
        <f t="shared" si="6093"/>
        <v>0</v>
      </c>
      <c r="AV3809" s="12">
        <f t="shared" si="6093"/>
        <v>0</v>
      </c>
      <c r="AW3809" s="12">
        <v>0</v>
      </c>
      <c r="AX3809" s="12">
        <v>0</v>
      </c>
      <c r="AY3809" s="12">
        <f t="shared" ref="AY3809:BQ3809" si="6094">SUM(AY3810)</f>
        <v>1550</v>
      </c>
      <c r="AZ3809" s="12">
        <f t="shared" si="6094"/>
        <v>400</v>
      </c>
      <c r="BA3809" s="12">
        <f t="shared" si="6094"/>
        <v>0</v>
      </c>
      <c r="BB3809" s="12">
        <f t="shared" si="6094"/>
        <v>0</v>
      </c>
      <c r="BC3809" s="12">
        <f t="shared" si="6094"/>
        <v>0</v>
      </c>
      <c r="BD3809" s="12">
        <f t="shared" si="6094"/>
        <v>0</v>
      </c>
      <c r="BE3809" s="12">
        <f t="shared" si="6094"/>
        <v>1950</v>
      </c>
      <c r="BF3809" s="12">
        <f t="shared" si="6094"/>
        <v>0</v>
      </c>
      <c r="BG3809" s="12">
        <f t="shared" si="6094"/>
        <v>0</v>
      </c>
      <c r="BH3809" s="12">
        <f t="shared" si="6094"/>
        <v>400</v>
      </c>
      <c r="BI3809" s="12">
        <f t="shared" si="6094"/>
        <v>0</v>
      </c>
      <c r="BJ3809" s="12">
        <f t="shared" si="6094"/>
        <v>0</v>
      </c>
      <c r="BK3809" s="12">
        <f t="shared" si="6094"/>
        <v>0</v>
      </c>
      <c r="BL3809" s="12">
        <f t="shared" si="6094"/>
        <v>0</v>
      </c>
      <c r="BM3809" s="12">
        <f t="shared" si="6094"/>
        <v>0</v>
      </c>
      <c r="BN3809" s="12">
        <f t="shared" si="6094"/>
        <v>0</v>
      </c>
      <c r="BO3809" s="12">
        <f t="shared" si="6094"/>
        <v>0</v>
      </c>
      <c r="BP3809" s="12">
        <f t="shared" si="6094"/>
        <v>0</v>
      </c>
      <c r="BQ3809" s="12">
        <f t="shared" si="6094"/>
        <v>0</v>
      </c>
      <c r="BR3809" s="12">
        <v>400</v>
      </c>
      <c r="BS3809" s="12">
        <v>1550</v>
      </c>
      <c r="BT3809" s="12" t="e">
        <f>IF(#REF!=0,"-",#REF!/#REF!*100)</f>
        <v>#REF!</v>
      </c>
    </row>
    <row r="3810" spans="1:72" x14ac:dyDescent="0.25">
      <c r="A3810" s="4" t="s">
        <v>1154</v>
      </c>
      <c r="B3810" s="4" t="s">
        <v>56</v>
      </c>
      <c r="C3810" s="4" t="s">
        <v>148</v>
      </c>
      <c r="D3810" s="102" t="s">
        <v>1309</v>
      </c>
      <c r="E3810" s="113">
        <v>6121</v>
      </c>
      <c r="F3810" s="102"/>
      <c r="G3810" s="98" t="s">
        <v>1663</v>
      </c>
      <c r="H3810" s="13" t="s">
        <v>27</v>
      </c>
      <c r="I3810" s="14">
        <v>10500</v>
      </c>
      <c r="J3810" s="14">
        <v>3000</v>
      </c>
      <c r="K3810" s="14"/>
      <c r="L3810" s="14"/>
      <c r="M3810" s="14"/>
      <c r="N3810" s="14"/>
      <c r="O3810" s="14">
        <f t="shared" si="6032"/>
        <v>13500</v>
      </c>
      <c r="P3810" s="14"/>
      <c r="Q3810" s="14">
        <v>130</v>
      </c>
      <c r="R3810" s="14">
        <v>3000</v>
      </c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>
        <v>3130</v>
      </c>
      <c r="AC3810" s="14">
        <v>10370</v>
      </c>
      <c r="AD3810" s="14">
        <v>0</v>
      </c>
      <c r="AE3810" s="14"/>
      <c r="AF3810" s="14"/>
      <c r="AG3810" s="14"/>
      <c r="AH3810" s="14"/>
      <c r="AI3810" s="14"/>
      <c r="AJ3810" s="14">
        <f t="shared" si="6033"/>
        <v>0</v>
      </c>
      <c r="AK3810" s="14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>
        <v>0</v>
      </c>
      <c r="AX3810" s="14">
        <v>0</v>
      </c>
      <c r="AY3810" s="14">
        <v>1550</v>
      </c>
      <c r="AZ3810" s="14">
        <v>400</v>
      </c>
      <c r="BA3810" s="14"/>
      <c r="BB3810" s="14"/>
      <c r="BC3810" s="14"/>
      <c r="BD3810" s="14"/>
      <c r="BE3810" s="14">
        <f t="shared" si="6034"/>
        <v>1950</v>
      </c>
      <c r="BF3810" s="14"/>
      <c r="BG3810" s="14"/>
      <c r="BH3810" s="14">
        <v>400</v>
      </c>
      <c r="BI3810" s="14"/>
      <c r="BJ3810" s="14"/>
      <c r="BK3810" s="14"/>
      <c r="BL3810" s="14"/>
      <c r="BM3810" s="14"/>
      <c r="BN3810" s="14"/>
      <c r="BO3810" s="14"/>
      <c r="BP3810" s="14"/>
      <c r="BQ3810" s="14"/>
      <c r="BR3810" s="14">
        <v>400</v>
      </c>
      <c r="BS3810" s="14">
        <v>1550</v>
      </c>
      <c r="BT3810" s="14" t="e">
        <f>IF(#REF!=0,"-",#REF!/#REF!*100)</f>
        <v>#REF!</v>
      </c>
    </row>
    <row r="3811" spans="1:72" ht="22.5" x14ac:dyDescent="0.25">
      <c r="A3811" s="4" t="s">
        <v>1154</v>
      </c>
      <c r="B3811" s="4" t="s">
        <v>56</v>
      </c>
      <c r="C3811" s="4" t="s">
        <v>148</v>
      </c>
      <c r="D3811" s="102" t="s">
        <v>1309</v>
      </c>
      <c r="E3811" s="101" t="s">
        <v>29</v>
      </c>
      <c r="F3811" s="101" t="s">
        <v>0</v>
      </c>
      <c r="G3811" s="2" t="s">
        <v>0</v>
      </c>
      <c r="H3811" s="2" t="s">
        <v>30</v>
      </c>
      <c r="I3811" s="12">
        <f>SUM(I3812:I3820)</f>
        <v>244000</v>
      </c>
      <c r="J3811" s="12">
        <f t="shared" ref="J3811:AA3811" si="6095">SUM(J3812:J3820)</f>
        <v>82760</v>
      </c>
      <c r="K3811" s="12">
        <f t="shared" si="6095"/>
        <v>0</v>
      </c>
      <c r="L3811" s="12">
        <f t="shared" si="6095"/>
        <v>0</v>
      </c>
      <c r="M3811" s="12">
        <f t="shared" si="6095"/>
        <v>0</v>
      </c>
      <c r="N3811" s="12">
        <f t="shared" si="6095"/>
        <v>0</v>
      </c>
      <c r="O3811" s="12">
        <f t="shared" si="6095"/>
        <v>326760</v>
      </c>
      <c r="P3811" s="12">
        <f t="shared" si="6095"/>
        <v>2750</v>
      </c>
      <c r="Q3811" s="12">
        <f t="shared" si="6095"/>
        <v>0</v>
      </c>
      <c r="R3811" s="12">
        <f t="shared" si="6095"/>
        <v>85510</v>
      </c>
      <c r="S3811" s="12">
        <f t="shared" si="6095"/>
        <v>0</v>
      </c>
      <c r="T3811" s="12">
        <f t="shared" si="6095"/>
        <v>0</v>
      </c>
      <c r="U3811" s="12">
        <f t="shared" si="6095"/>
        <v>0</v>
      </c>
      <c r="V3811" s="12">
        <f t="shared" si="6095"/>
        <v>0</v>
      </c>
      <c r="W3811" s="12">
        <f t="shared" si="6095"/>
        <v>0</v>
      </c>
      <c r="X3811" s="12">
        <f t="shared" si="6095"/>
        <v>0</v>
      </c>
      <c r="Y3811" s="12">
        <f t="shared" si="6095"/>
        <v>0</v>
      </c>
      <c r="Z3811" s="12">
        <f t="shared" si="6095"/>
        <v>0</v>
      </c>
      <c r="AA3811" s="12">
        <f t="shared" si="6095"/>
        <v>0</v>
      </c>
      <c r="AB3811" s="12">
        <v>88260</v>
      </c>
      <c r="AC3811" s="12">
        <v>238500</v>
      </c>
      <c r="AD3811" s="12">
        <f t="shared" ref="AD3811:AV3811" si="6096">SUM(AD3812:AD3820)</f>
        <v>1500</v>
      </c>
      <c r="AE3811" s="12">
        <f t="shared" si="6096"/>
        <v>17764</v>
      </c>
      <c r="AF3811" s="12">
        <f t="shared" si="6096"/>
        <v>0</v>
      </c>
      <c r="AG3811" s="12">
        <f t="shared" si="6096"/>
        <v>0</v>
      </c>
      <c r="AH3811" s="12">
        <f t="shared" si="6096"/>
        <v>0</v>
      </c>
      <c r="AI3811" s="12">
        <f t="shared" si="6096"/>
        <v>0</v>
      </c>
      <c r="AJ3811" s="12">
        <f t="shared" si="6096"/>
        <v>19264</v>
      </c>
      <c r="AK3811" s="12">
        <f t="shared" si="6096"/>
        <v>0</v>
      </c>
      <c r="AL3811" s="12">
        <f t="shared" si="6096"/>
        <v>0</v>
      </c>
      <c r="AM3811" s="12">
        <f t="shared" si="6096"/>
        <v>17764</v>
      </c>
      <c r="AN3811" s="12">
        <f t="shared" si="6096"/>
        <v>0</v>
      </c>
      <c r="AO3811" s="12">
        <f t="shared" si="6096"/>
        <v>0</v>
      </c>
      <c r="AP3811" s="12">
        <f t="shared" si="6096"/>
        <v>0</v>
      </c>
      <c r="AQ3811" s="12">
        <f t="shared" si="6096"/>
        <v>0</v>
      </c>
      <c r="AR3811" s="12">
        <f t="shared" si="6096"/>
        <v>0</v>
      </c>
      <c r="AS3811" s="12">
        <f t="shared" si="6096"/>
        <v>0</v>
      </c>
      <c r="AT3811" s="12">
        <f t="shared" si="6096"/>
        <v>0</v>
      </c>
      <c r="AU3811" s="12">
        <f t="shared" si="6096"/>
        <v>0</v>
      </c>
      <c r="AV3811" s="12">
        <f t="shared" si="6096"/>
        <v>0</v>
      </c>
      <c r="AW3811" s="12">
        <v>17764</v>
      </c>
      <c r="AX3811" s="12">
        <v>1500</v>
      </c>
      <c r="AY3811" s="12">
        <f t="shared" ref="AY3811:BQ3811" si="6097">SUM(AY3812:AY3820)</f>
        <v>75700</v>
      </c>
      <c r="AZ3811" s="12">
        <f t="shared" si="6097"/>
        <v>95394</v>
      </c>
      <c r="BA3811" s="12">
        <f t="shared" si="6097"/>
        <v>0</v>
      </c>
      <c r="BB3811" s="12">
        <f t="shared" si="6097"/>
        <v>0</v>
      </c>
      <c r="BC3811" s="12">
        <f t="shared" si="6097"/>
        <v>0</v>
      </c>
      <c r="BD3811" s="12">
        <f t="shared" si="6097"/>
        <v>0</v>
      </c>
      <c r="BE3811" s="12">
        <f t="shared" si="6097"/>
        <v>171094</v>
      </c>
      <c r="BF3811" s="12">
        <f t="shared" si="6097"/>
        <v>0</v>
      </c>
      <c r="BG3811" s="12">
        <f t="shared" si="6097"/>
        <v>0</v>
      </c>
      <c r="BH3811" s="12">
        <f t="shared" si="6097"/>
        <v>145393</v>
      </c>
      <c r="BI3811" s="12">
        <f t="shared" si="6097"/>
        <v>0</v>
      </c>
      <c r="BJ3811" s="12">
        <f t="shared" si="6097"/>
        <v>0</v>
      </c>
      <c r="BK3811" s="12">
        <f t="shared" si="6097"/>
        <v>0</v>
      </c>
      <c r="BL3811" s="12">
        <f t="shared" si="6097"/>
        <v>0</v>
      </c>
      <c r="BM3811" s="12">
        <f t="shared" si="6097"/>
        <v>0</v>
      </c>
      <c r="BN3811" s="12">
        <f t="shared" si="6097"/>
        <v>0</v>
      </c>
      <c r="BO3811" s="12">
        <f t="shared" si="6097"/>
        <v>0</v>
      </c>
      <c r="BP3811" s="12">
        <f t="shared" si="6097"/>
        <v>0</v>
      </c>
      <c r="BQ3811" s="12">
        <f t="shared" si="6097"/>
        <v>0</v>
      </c>
      <c r="BR3811" s="12">
        <v>145393</v>
      </c>
      <c r="BS3811" s="12">
        <v>25701</v>
      </c>
      <c r="BT3811" s="12" t="e">
        <f>IF(#REF!=0,"-",#REF!/#REF!*100)</f>
        <v>#REF!</v>
      </c>
    </row>
    <row r="3812" spans="1:72" x14ac:dyDescent="0.25">
      <c r="A3812" s="4" t="s">
        <v>1154</v>
      </c>
      <c r="B3812" s="4" t="s">
        <v>56</v>
      </c>
      <c r="C3812" s="4" t="s">
        <v>148</v>
      </c>
      <c r="D3812" s="102" t="s">
        <v>1309</v>
      </c>
      <c r="E3812" s="113">
        <v>6131</v>
      </c>
      <c r="F3812" s="102"/>
      <c r="G3812" s="98" t="s">
        <v>1663</v>
      </c>
      <c r="H3812" s="13" t="s">
        <v>32</v>
      </c>
      <c r="I3812" s="14">
        <v>20000</v>
      </c>
      <c r="J3812" s="14">
        <v>8000</v>
      </c>
      <c r="K3812" s="14"/>
      <c r="L3812" s="14"/>
      <c r="M3812" s="14"/>
      <c r="N3812" s="14"/>
      <c r="O3812" s="14">
        <f t="shared" si="6032"/>
        <v>28000</v>
      </c>
      <c r="P3812" s="14">
        <v>830</v>
      </c>
      <c r="Q3812" s="14"/>
      <c r="R3812" s="14">
        <f>8000+830</f>
        <v>8830</v>
      </c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>
        <v>9660</v>
      </c>
      <c r="AC3812" s="14">
        <v>18340</v>
      </c>
      <c r="AD3812" s="14">
        <v>0</v>
      </c>
      <c r="AE3812" s="14"/>
      <c r="AF3812" s="14"/>
      <c r="AG3812" s="14"/>
      <c r="AH3812" s="14"/>
      <c r="AI3812" s="14"/>
      <c r="AJ3812" s="14">
        <f t="shared" si="6033"/>
        <v>0</v>
      </c>
      <c r="AK3812" s="14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>
        <v>0</v>
      </c>
      <c r="AX3812" s="14">
        <v>0</v>
      </c>
      <c r="AY3812" s="14">
        <v>20000</v>
      </c>
      <c r="AZ3812" s="14">
        <f>21177+3063</f>
        <v>24240</v>
      </c>
      <c r="BA3812" s="14"/>
      <c r="BB3812" s="14"/>
      <c r="BC3812" s="14"/>
      <c r="BD3812" s="14"/>
      <c r="BE3812" s="14">
        <f t="shared" si="6034"/>
        <v>44240</v>
      </c>
      <c r="BF3812" s="14"/>
      <c r="BG3812" s="14"/>
      <c r="BH3812" s="14">
        <f>21177+3063</f>
        <v>24240</v>
      </c>
      <c r="BI3812" s="14"/>
      <c r="BJ3812" s="14"/>
      <c r="BK3812" s="14"/>
      <c r="BL3812" s="14"/>
      <c r="BM3812" s="14"/>
      <c r="BN3812" s="14"/>
      <c r="BO3812" s="14"/>
      <c r="BP3812" s="14"/>
      <c r="BQ3812" s="14"/>
      <c r="BR3812" s="14">
        <v>24240</v>
      </c>
      <c r="BS3812" s="14">
        <v>20000</v>
      </c>
      <c r="BT3812" s="14" t="e">
        <f>IF(#REF!=0,"-",#REF!/#REF!*100)</f>
        <v>#REF!</v>
      </c>
    </row>
    <row r="3813" spans="1:72" x14ac:dyDescent="0.25">
      <c r="A3813" s="4" t="s">
        <v>1154</v>
      </c>
      <c r="B3813" s="4" t="s">
        <v>56</v>
      </c>
      <c r="C3813" s="4" t="s">
        <v>148</v>
      </c>
      <c r="D3813" s="102" t="s">
        <v>1309</v>
      </c>
      <c r="E3813" s="113">
        <v>6132</v>
      </c>
      <c r="F3813" s="102"/>
      <c r="G3813" s="98" t="s">
        <v>1663</v>
      </c>
      <c r="H3813" s="13" t="s">
        <v>72</v>
      </c>
      <c r="I3813" s="14">
        <v>10000</v>
      </c>
      <c r="J3813" s="14">
        <v>5000</v>
      </c>
      <c r="K3813" s="14"/>
      <c r="L3813" s="14"/>
      <c r="M3813" s="14"/>
      <c r="N3813" s="14"/>
      <c r="O3813" s="14">
        <f t="shared" si="6032"/>
        <v>15000</v>
      </c>
      <c r="P3813" s="14"/>
      <c r="Q3813" s="14"/>
      <c r="R3813" s="14">
        <v>5000</v>
      </c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>
        <v>5000</v>
      </c>
      <c r="AC3813" s="14">
        <v>10000</v>
      </c>
      <c r="AD3813" s="14">
        <v>0</v>
      </c>
      <c r="AE3813" s="14"/>
      <c r="AF3813" s="14"/>
      <c r="AG3813" s="14"/>
      <c r="AH3813" s="14"/>
      <c r="AI3813" s="14"/>
      <c r="AJ3813" s="14">
        <f t="shared" si="6033"/>
        <v>0</v>
      </c>
      <c r="AK3813" s="14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>
        <v>0</v>
      </c>
      <c r="AX3813" s="14">
        <v>0</v>
      </c>
      <c r="AY3813" s="14">
        <v>0</v>
      </c>
      <c r="AZ3813" s="14"/>
      <c r="BA3813" s="14"/>
      <c r="BB3813" s="14"/>
      <c r="BC3813" s="14"/>
      <c r="BD3813" s="14"/>
      <c r="BE3813" s="14">
        <f t="shared" si="6034"/>
        <v>0</v>
      </c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Q3813" s="14"/>
      <c r="BR3813" s="14">
        <v>0</v>
      </c>
      <c r="BS3813" s="14">
        <v>0</v>
      </c>
      <c r="BT3813" s="14" t="e">
        <f>IF(#REF!=0,"-",#REF!/#REF!*100)</f>
        <v>#REF!</v>
      </c>
    </row>
    <row r="3814" spans="1:72" x14ac:dyDescent="0.25">
      <c r="A3814" s="4" t="s">
        <v>1154</v>
      </c>
      <c r="B3814" s="4" t="s">
        <v>56</v>
      </c>
      <c r="C3814" s="4" t="s">
        <v>148</v>
      </c>
      <c r="D3814" s="102" t="s">
        <v>1309</v>
      </c>
      <c r="E3814" s="113">
        <v>6133</v>
      </c>
      <c r="F3814" s="102"/>
      <c r="G3814" s="98" t="s">
        <v>1663</v>
      </c>
      <c r="H3814" s="13" t="s">
        <v>75</v>
      </c>
      <c r="I3814" s="14">
        <v>10000</v>
      </c>
      <c r="J3814" s="14">
        <v>12000</v>
      </c>
      <c r="K3814" s="14"/>
      <c r="L3814" s="14"/>
      <c r="M3814" s="14"/>
      <c r="N3814" s="14"/>
      <c r="O3814" s="14">
        <f t="shared" si="6032"/>
        <v>22000</v>
      </c>
      <c r="P3814" s="14">
        <v>700</v>
      </c>
      <c r="Q3814" s="14"/>
      <c r="R3814" s="14">
        <f>12000+700</f>
        <v>12700</v>
      </c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>
        <v>13400</v>
      </c>
      <c r="AC3814" s="14">
        <v>8600</v>
      </c>
      <c r="AD3814" s="14">
        <v>0</v>
      </c>
      <c r="AE3814" s="14"/>
      <c r="AF3814" s="14"/>
      <c r="AG3814" s="14"/>
      <c r="AH3814" s="14"/>
      <c r="AI3814" s="14"/>
      <c r="AJ3814" s="14">
        <f t="shared" si="6033"/>
        <v>0</v>
      </c>
      <c r="AK3814" s="14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4"/>
      <c r="AW3814" s="14">
        <v>0</v>
      </c>
      <c r="AX3814" s="14">
        <v>0</v>
      </c>
      <c r="AY3814" s="14">
        <v>0</v>
      </c>
      <c r="AZ3814" s="14"/>
      <c r="BA3814" s="14"/>
      <c r="BB3814" s="14"/>
      <c r="BC3814" s="14"/>
      <c r="BD3814" s="14"/>
      <c r="BE3814" s="14">
        <f t="shared" si="6034"/>
        <v>0</v>
      </c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Q3814" s="14"/>
      <c r="BR3814" s="14">
        <v>0</v>
      </c>
      <c r="BS3814" s="14">
        <v>0</v>
      </c>
      <c r="BT3814" s="14" t="e">
        <f>IF(#REF!=0,"-",#REF!/#REF!*100)</f>
        <v>#REF!</v>
      </c>
    </row>
    <row r="3815" spans="1:72" x14ac:dyDescent="0.25">
      <c r="A3815" s="4" t="s">
        <v>1154</v>
      </c>
      <c r="B3815" s="4" t="s">
        <v>56</v>
      </c>
      <c r="C3815" s="4" t="s">
        <v>148</v>
      </c>
      <c r="D3815" s="102" t="s">
        <v>1309</v>
      </c>
      <c r="E3815" s="113">
        <v>6134</v>
      </c>
      <c r="F3815" s="102"/>
      <c r="G3815" s="98" t="s">
        <v>1663</v>
      </c>
      <c r="H3815" s="13" t="s">
        <v>78</v>
      </c>
      <c r="I3815" s="14">
        <v>15000</v>
      </c>
      <c r="J3815" s="14">
        <v>7000</v>
      </c>
      <c r="K3815" s="14"/>
      <c r="L3815" s="14"/>
      <c r="M3815" s="14"/>
      <c r="N3815" s="14"/>
      <c r="O3815" s="14">
        <f t="shared" si="6032"/>
        <v>22000</v>
      </c>
      <c r="P3815" s="14">
        <v>620</v>
      </c>
      <c r="Q3815" s="14"/>
      <c r="R3815" s="14">
        <f>7000+620</f>
        <v>7620</v>
      </c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>
        <v>8240</v>
      </c>
      <c r="AC3815" s="14">
        <v>13760</v>
      </c>
      <c r="AD3815" s="14">
        <v>500</v>
      </c>
      <c r="AE3815" s="14"/>
      <c r="AF3815" s="14"/>
      <c r="AG3815" s="14"/>
      <c r="AH3815" s="14"/>
      <c r="AI3815" s="14"/>
      <c r="AJ3815" s="14">
        <f t="shared" si="6033"/>
        <v>500</v>
      </c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>
        <v>0</v>
      </c>
      <c r="AX3815" s="14">
        <v>500</v>
      </c>
      <c r="AY3815" s="14">
        <v>0</v>
      </c>
      <c r="AZ3815" s="14"/>
      <c r="BA3815" s="14"/>
      <c r="BB3815" s="14"/>
      <c r="BC3815" s="14"/>
      <c r="BD3815" s="14"/>
      <c r="BE3815" s="14">
        <f t="shared" si="6034"/>
        <v>0</v>
      </c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>
        <v>0</v>
      </c>
      <c r="BS3815" s="14">
        <v>0</v>
      </c>
      <c r="BT3815" s="14" t="e">
        <f>IF(#REF!=0,"-",#REF!/#REF!*100)</f>
        <v>#REF!</v>
      </c>
    </row>
    <row r="3816" spans="1:72" x14ac:dyDescent="0.25">
      <c r="A3816" s="4" t="s">
        <v>1154</v>
      </c>
      <c r="B3816" s="4" t="s">
        <v>56</v>
      </c>
      <c r="C3816" s="4" t="s">
        <v>148</v>
      </c>
      <c r="D3816" s="102" t="s">
        <v>1309</v>
      </c>
      <c r="E3816" s="113">
        <v>6135</v>
      </c>
      <c r="F3816" s="102"/>
      <c r="G3816" s="98" t="s">
        <v>1663</v>
      </c>
      <c r="H3816" s="13" t="s">
        <v>81</v>
      </c>
      <c r="I3816" s="14">
        <v>8000</v>
      </c>
      <c r="J3816" s="14">
        <v>4500</v>
      </c>
      <c r="K3816" s="14"/>
      <c r="L3816" s="14"/>
      <c r="M3816" s="14"/>
      <c r="N3816" s="14"/>
      <c r="O3816" s="14">
        <f t="shared" si="6032"/>
        <v>12500</v>
      </c>
      <c r="P3816" s="14"/>
      <c r="Q3816" s="14"/>
      <c r="R3816" s="14">
        <v>4500</v>
      </c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>
        <v>4500</v>
      </c>
      <c r="AC3816" s="14">
        <v>8000</v>
      </c>
      <c r="AD3816" s="14">
        <v>0</v>
      </c>
      <c r="AE3816" s="14"/>
      <c r="AF3816" s="14"/>
      <c r="AG3816" s="14"/>
      <c r="AH3816" s="14"/>
      <c r="AI3816" s="14"/>
      <c r="AJ3816" s="14">
        <f t="shared" si="6033"/>
        <v>0</v>
      </c>
      <c r="AK3816" s="14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4"/>
      <c r="AW3816" s="14">
        <v>0</v>
      </c>
      <c r="AX3816" s="14">
        <v>0</v>
      </c>
      <c r="AY3816" s="14">
        <v>2000</v>
      </c>
      <c r="AZ3816" s="14"/>
      <c r="BA3816" s="14"/>
      <c r="BB3816" s="14"/>
      <c r="BC3816" s="14"/>
      <c r="BD3816" s="14"/>
      <c r="BE3816" s="14">
        <f t="shared" si="6034"/>
        <v>2000</v>
      </c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Q3816" s="14"/>
      <c r="BR3816" s="14">
        <v>0</v>
      </c>
      <c r="BS3816" s="14">
        <v>2000</v>
      </c>
      <c r="BT3816" s="14" t="e">
        <f>IF(#REF!=0,"-",#REF!/#REF!*100)</f>
        <v>#REF!</v>
      </c>
    </row>
    <row r="3817" spans="1:72" ht="22.5" x14ac:dyDescent="0.25">
      <c r="A3817" s="4" t="s">
        <v>1154</v>
      </c>
      <c r="B3817" s="4" t="s">
        <v>56</v>
      </c>
      <c r="C3817" s="4" t="s">
        <v>148</v>
      </c>
      <c r="D3817" s="102" t="s">
        <v>1309</v>
      </c>
      <c r="E3817" s="113">
        <v>6136</v>
      </c>
      <c r="F3817" s="102"/>
      <c r="G3817" s="98" t="s">
        <v>1663</v>
      </c>
      <c r="H3817" s="13" t="s">
        <v>84</v>
      </c>
      <c r="I3817" s="14">
        <v>6000</v>
      </c>
      <c r="J3817" s="14">
        <v>5000</v>
      </c>
      <c r="K3817" s="14"/>
      <c r="L3817" s="14"/>
      <c r="M3817" s="14"/>
      <c r="N3817" s="14"/>
      <c r="O3817" s="14">
        <f t="shared" si="6032"/>
        <v>11000</v>
      </c>
      <c r="P3817" s="14"/>
      <c r="Q3817" s="14"/>
      <c r="R3817" s="14">
        <v>5000</v>
      </c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>
        <v>5000</v>
      </c>
      <c r="AC3817" s="14">
        <v>6000</v>
      </c>
      <c r="AD3817" s="14">
        <v>0</v>
      </c>
      <c r="AE3817" s="14"/>
      <c r="AF3817" s="14"/>
      <c r="AG3817" s="14"/>
      <c r="AH3817" s="14"/>
      <c r="AI3817" s="14"/>
      <c r="AJ3817" s="14">
        <f t="shared" si="6033"/>
        <v>0</v>
      </c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>
        <v>0</v>
      </c>
      <c r="AX3817" s="14">
        <v>0</v>
      </c>
      <c r="AY3817" s="14">
        <v>2000</v>
      </c>
      <c r="AZ3817" s="14"/>
      <c r="BA3817" s="14"/>
      <c r="BB3817" s="14"/>
      <c r="BC3817" s="14"/>
      <c r="BD3817" s="14"/>
      <c r="BE3817" s="14">
        <f t="shared" si="6034"/>
        <v>2000</v>
      </c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>
        <v>0</v>
      </c>
      <c r="BS3817" s="14">
        <v>2000</v>
      </c>
      <c r="BT3817" s="14" t="e">
        <f>IF(#REF!=0,"-",#REF!/#REF!*100)</f>
        <v>#REF!</v>
      </c>
    </row>
    <row r="3818" spans="1:72" x14ac:dyDescent="0.25">
      <c r="A3818" s="4" t="s">
        <v>1154</v>
      </c>
      <c r="B3818" s="4" t="s">
        <v>56</v>
      </c>
      <c r="C3818" s="4" t="s">
        <v>148</v>
      </c>
      <c r="D3818" s="102" t="s">
        <v>1309</v>
      </c>
      <c r="E3818" s="113">
        <v>6137</v>
      </c>
      <c r="F3818" s="102"/>
      <c r="G3818" s="98" t="s">
        <v>1663</v>
      </c>
      <c r="H3818" s="13" t="s">
        <v>87</v>
      </c>
      <c r="I3818" s="14">
        <v>15000</v>
      </c>
      <c r="J3818" s="14">
        <v>5000</v>
      </c>
      <c r="K3818" s="14"/>
      <c r="L3818" s="14"/>
      <c r="M3818" s="14"/>
      <c r="N3818" s="14"/>
      <c r="O3818" s="14">
        <f t="shared" si="6032"/>
        <v>20000</v>
      </c>
      <c r="P3818" s="14"/>
      <c r="Q3818" s="14"/>
      <c r="R3818" s="14">
        <v>5000</v>
      </c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>
        <v>5000</v>
      </c>
      <c r="AC3818" s="14">
        <v>15000</v>
      </c>
      <c r="AD3818" s="14">
        <v>0</v>
      </c>
      <c r="AE3818" s="14"/>
      <c r="AF3818" s="14"/>
      <c r="AG3818" s="14"/>
      <c r="AH3818" s="14"/>
      <c r="AI3818" s="14"/>
      <c r="AJ3818" s="14">
        <f t="shared" si="6033"/>
        <v>0</v>
      </c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>
        <v>0</v>
      </c>
      <c r="AX3818" s="14">
        <v>0</v>
      </c>
      <c r="AY3818" s="14">
        <v>1000</v>
      </c>
      <c r="AZ3818" s="14"/>
      <c r="BA3818" s="14"/>
      <c r="BB3818" s="14"/>
      <c r="BC3818" s="14"/>
      <c r="BD3818" s="14"/>
      <c r="BE3818" s="14">
        <f t="shared" si="6034"/>
        <v>1000</v>
      </c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>
        <v>0</v>
      </c>
      <c r="BS3818" s="14">
        <v>1000</v>
      </c>
      <c r="BT3818" s="14" t="e">
        <f>IF(#REF!=0,"-",#REF!/#REF!*100)</f>
        <v>#REF!</v>
      </c>
    </row>
    <row r="3819" spans="1:72" ht="22.5" x14ac:dyDescent="0.25">
      <c r="A3819" s="4" t="s">
        <v>1154</v>
      </c>
      <c r="B3819" s="4" t="s">
        <v>56</v>
      </c>
      <c r="C3819" s="4" t="s">
        <v>148</v>
      </c>
      <c r="D3819" s="102" t="s">
        <v>1309</v>
      </c>
      <c r="E3819" s="113">
        <v>6138</v>
      </c>
      <c r="F3819" s="102"/>
      <c r="G3819" s="98" t="s">
        <v>1663</v>
      </c>
      <c r="H3819" s="13" t="s">
        <v>90</v>
      </c>
      <c r="I3819" s="14">
        <v>8000</v>
      </c>
      <c r="J3819" s="14">
        <v>7000</v>
      </c>
      <c r="K3819" s="14"/>
      <c r="L3819" s="14"/>
      <c r="M3819" s="14"/>
      <c r="N3819" s="14"/>
      <c r="O3819" s="14">
        <f t="shared" si="6032"/>
        <v>15000</v>
      </c>
      <c r="P3819" s="14"/>
      <c r="Q3819" s="14"/>
      <c r="R3819" s="14">
        <v>7000</v>
      </c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>
        <v>7000</v>
      </c>
      <c r="AC3819" s="14">
        <v>8000</v>
      </c>
      <c r="AD3819" s="14">
        <v>0</v>
      </c>
      <c r="AE3819" s="14"/>
      <c r="AF3819" s="14"/>
      <c r="AG3819" s="14"/>
      <c r="AH3819" s="14"/>
      <c r="AI3819" s="14"/>
      <c r="AJ3819" s="14">
        <f t="shared" si="6033"/>
        <v>0</v>
      </c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>
        <v>0</v>
      </c>
      <c r="AX3819" s="14">
        <v>0</v>
      </c>
      <c r="AY3819" s="14">
        <v>500</v>
      </c>
      <c r="AZ3819" s="14">
        <v>500</v>
      </c>
      <c r="BA3819" s="14"/>
      <c r="BB3819" s="14"/>
      <c r="BC3819" s="14"/>
      <c r="BD3819" s="14"/>
      <c r="BE3819" s="14">
        <f t="shared" si="6034"/>
        <v>1000</v>
      </c>
      <c r="BF3819" s="14"/>
      <c r="BG3819" s="14"/>
      <c r="BH3819" s="14">
        <v>500</v>
      </c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>
        <v>500</v>
      </c>
      <c r="BS3819" s="14">
        <v>500</v>
      </c>
      <c r="BT3819" s="14" t="e">
        <f>IF(#REF!=0,"-",#REF!/#REF!*100)</f>
        <v>#REF!</v>
      </c>
    </row>
    <row r="3820" spans="1:72" x14ac:dyDescent="0.25">
      <c r="A3820" s="1" t="s">
        <v>1154</v>
      </c>
      <c r="B3820" s="1" t="s">
        <v>56</v>
      </c>
      <c r="C3820" s="1" t="s">
        <v>148</v>
      </c>
      <c r="D3820" s="105" t="s">
        <v>1309</v>
      </c>
      <c r="E3820" s="105" t="s">
        <v>34</v>
      </c>
      <c r="F3820" s="102" t="s">
        <v>0</v>
      </c>
      <c r="G3820" s="13" t="s">
        <v>0</v>
      </c>
      <c r="H3820" s="2" t="s">
        <v>35</v>
      </c>
      <c r="I3820" s="12">
        <f>SUM(I3821:I3824)</f>
        <v>152000</v>
      </c>
      <c r="J3820" s="12">
        <f t="shared" ref="J3820:AA3820" si="6098">SUM(J3821:J3824)</f>
        <v>29260</v>
      </c>
      <c r="K3820" s="12">
        <f t="shared" si="6098"/>
        <v>0</v>
      </c>
      <c r="L3820" s="12">
        <f t="shared" si="6098"/>
        <v>0</v>
      </c>
      <c r="M3820" s="12">
        <f t="shared" si="6098"/>
        <v>0</v>
      </c>
      <c r="N3820" s="12">
        <f t="shared" si="6098"/>
        <v>0</v>
      </c>
      <c r="O3820" s="12">
        <f t="shared" si="6098"/>
        <v>181260</v>
      </c>
      <c r="P3820" s="12">
        <f t="shared" si="6098"/>
        <v>600</v>
      </c>
      <c r="Q3820" s="12">
        <f t="shared" si="6098"/>
        <v>0</v>
      </c>
      <c r="R3820" s="12">
        <f t="shared" si="6098"/>
        <v>29860</v>
      </c>
      <c r="S3820" s="12">
        <f t="shared" si="6098"/>
        <v>0</v>
      </c>
      <c r="T3820" s="12">
        <f t="shared" si="6098"/>
        <v>0</v>
      </c>
      <c r="U3820" s="12">
        <f t="shared" si="6098"/>
        <v>0</v>
      </c>
      <c r="V3820" s="12">
        <f t="shared" si="6098"/>
        <v>0</v>
      </c>
      <c r="W3820" s="12">
        <f t="shared" si="6098"/>
        <v>0</v>
      </c>
      <c r="X3820" s="12">
        <f t="shared" si="6098"/>
        <v>0</v>
      </c>
      <c r="Y3820" s="12">
        <f t="shared" si="6098"/>
        <v>0</v>
      </c>
      <c r="Z3820" s="12">
        <f t="shared" si="6098"/>
        <v>0</v>
      </c>
      <c r="AA3820" s="12">
        <f t="shared" si="6098"/>
        <v>0</v>
      </c>
      <c r="AB3820" s="12">
        <v>30460</v>
      </c>
      <c r="AC3820" s="12">
        <v>150800</v>
      </c>
      <c r="AD3820" s="12">
        <f t="shared" ref="AD3820:AV3820" si="6099">SUM(AD3821:AD3824)</f>
        <v>1000</v>
      </c>
      <c r="AE3820" s="12">
        <f t="shared" si="6099"/>
        <v>17764</v>
      </c>
      <c r="AF3820" s="12">
        <f t="shared" si="6099"/>
        <v>0</v>
      </c>
      <c r="AG3820" s="12">
        <f t="shared" si="6099"/>
        <v>0</v>
      </c>
      <c r="AH3820" s="12">
        <f t="shared" si="6099"/>
        <v>0</v>
      </c>
      <c r="AI3820" s="12">
        <f t="shared" si="6099"/>
        <v>0</v>
      </c>
      <c r="AJ3820" s="12">
        <f t="shared" si="6099"/>
        <v>18764</v>
      </c>
      <c r="AK3820" s="12">
        <f t="shared" si="6099"/>
        <v>0</v>
      </c>
      <c r="AL3820" s="12">
        <f t="shared" si="6099"/>
        <v>0</v>
      </c>
      <c r="AM3820" s="12">
        <f t="shared" si="6099"/>
        <v>17764</v>
      </c>
      <c r="AN3820" s="12">
        <f t="shared" si="6099"/>
        <v>0</v>
      </c>
      <c r="AO3820" s="12">
        <f t="shared" si="6099"/>
        <v>0</v>
      </c>
      <c r="AP3820" s="12">
        <f t="shared" si="6099"/>
        <v>0</v>
      </c>
      <c r="AQ3820" s="12">
        <f t="shared" si="6099"/>
        <v>0</v>
      </c>
      <c r="AR3820" s="12">
        <f t="shared" si="6099"/>
        <v>0</v>
      </c>
      <c r="AS3820" s="12">
        <f t="shared" si="6099"/>
        <v>0</v>
      </c>
      <c r="AT3820" s="12">
        <f t="shared" si="6099"/>
        <v>0</v>
      </c>
      <c r="AU3820" s="12">
        <f t="shared" si="6099"/>
        <v>0</v>
      </c>
      <c r="AV3820" s="12">
        <f t="shared" si="6099"/>
        <v>0</v>
      </c>
      <c r="AW3820" s="12">
        <v>17764</v>
      </c>
      <c r="AX3820" s="12">
        <v>1000</v>
      </c>
      <c r="AY3820" s="12">
        <f t="shared" ref="AY3820:BQ3820" si="6100">SUM(AY3821:AY3824)</f>
        <v>50200</v>
      </c>
      <c r="AZ3820" s="12">
        <f t="shared" si="6100"/>
        <v>70654</v>
      </c>
      <c r="BA3820" s="12">
        <f t="shared" si="6100"/>
        <v>0</v>
      </c>
      <c r="BB3820" s="12">
        <f t="shared" si="6100"/>
        <v>0</v>
      </c>
      <c r="BC3820" s="12">
        <f t="shared" si="6100"/>
        <v>0</v>
      </c>
      <c r="BD3820" s="12">
        <f t="shared" si="6100"/>
        <v>0</v>
      </c>
      <c r="BE3820" s="12">
        <f t="shared" si="6100"/>
        <v>120854</v>
      </c>
      <c r="BF3820" s="12">
        <f t="shared" si="6100"/>
        <v>0</v>
      </c>
      <c r="BG3820" s="12">
        <f t="shared" si="6100"/>
        <v>0</v>
      </c>
      <c r="BH3820" s="12">
        <f t="shared" si="6100"/>
        <v>120653</v>
      </c>
      <c r="BI3820" s="12">
        <f t="shared" si="6100"/>
        <v>0</v>
      </c>
      <c r="BJ3820" s="12">
        <f t="shared" si="6100"/>
        <v>0</v>
      </c>
      <c r="BK3820" s="12">
        <f t="shared" si="6100"/>
        <v>0</v>
      </c>
      <c r="BL3820" s="12">
        <f t="shared" si="6100"/>
        <v>0</v>
      </c>
      <c r="BM3820" s="12">
        <f t="shared" si="6100"/>
        <v>0</v>
      </c>
      <c r="BN3820" s="12">
        <f t="shared" si="6100"/>
        <v>0</v>
      </c>
      <c r="BO3820" s="12">
        <f t="shared" si="6100"/>
        <v>0</v>
      </c>
      <c r="BP3820" s="12">
        <f t="shared" si="6100"/>
        <v>0</v>
      </c>
      <c r="BQ3820" s="12">
        <f t="shared" si="6100"/>
        <v>0</v>
      </c>
      <c r="BR3820" s="12">
        <v>120653</v>
      </c>
      <c r="BS3820" s="12">
        <v>201</v>
      </c>
      <c r="BT3820" s="12" t="e">
        <f>IF(#REF!=0,"-",#REF!/#REF!*100)</f>
        <v>#REF!</v>
      </c>
    </row>
    <row r="3821" spans="1:72" x14ac:dyDescent="0.25">
      <c r="A3821" s="4" t="s">
        <v>1154</v>
      </c>
      <c r="B3821" s="4" t="s">
        <v>56</v>
      </c>
      <c r="C3821" s="4" t="s">
        <v>148</v>
      </c>
      <c r="D3821" s="102" t="s">
        <v>1309</v>
      </c>
      <c r="E3821" s="113">
        <v>6139</v>
      </c>
      <c r="F3821" s="102"/>
      <c r="G3821" s="98" t="s">
        <v>1663</v>
      </c>
      <c r="H3821" s="13" t="s">
        <v>35</v>
      </c>
      <c r="I3821" s="14">
        <v>150000</v>
      </c>
      <c r="J3821" s="14">
        <v>27760</v>
      </c>
      <c r="K3821" s="14"/>
      <c r="L3821" s="14"/>
      <c r="M3821" s="14"/>
      <c r="N3821" s="14"/>
      <c r="O3821" s="14">
        <f t="shared" si="6032"/>
        <v>177760</v>
      </c>
      <c r="P3821" s="14">
        <v>500</v>
      </c>
      <c r="Q3821" s="14"/>
      <c r="R3821" s="14">
        <f>27760+500</f>
        <v>28260</v>
      </c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>
        <v>28760</v>
      </c>
      <c r="AC3821" s="14">
        <v>149000</v>
      </c>
      <c r="AD3821" s="14">
        <v>1000</v>
      </c>
      <c r="AE3821" s="14">
        <v>17764</v>
      </c>
      <c r="AF3821" s="14"/>
      <c r="AG3821" s="14"/>
      <c r="AH3821" s="14"/>
      <c r="AI3821" s="14"/>
      <c r="AJ3821" s="14">
        <f t="shared" si="6033"/>
        <v>18764</v>
      </c>
      <c r="AK3821" s="14"/>
      <c r="AL3821" s="14"/>
      <c r="AM3821" s="14">
        <v>17764</v>
      </c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>
        <v>17764</v>
      </c>
      <c r="AX3821" s="14">
        <v>1000</v>
      </c>
      <c r="AY3821" s="14">
        <v>50000</v>
      </c>
      <c r="AZ3821" s="14">
        <f>56403+14251</f>
        <v>70654</v>
      </c>
      <c r="BA3821" s="14"/>
      <c r="BB3821" s="14"/>
      <c r="BC3821" s="14"/>
      <c r="BD3821" s="14"/>
      <c r="BE3821" s="14">
        <f t="shared" si="6034"/>
        <v>120654</v>
      </c>
      <c r="BF3821" s="14"/>
      <c r="BG3821" s="14"/>
      <c r="BH3821" s="14">
        <f>56403+14251+49800</f>
        <v>120454</v>
      </c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>
        <v>120454</v>
      </c>
      <c r="BS3821" s="14">
        <v>200</v>
      </c>
      <c r="BT3821" s="14" t="e">
        <f>IF(#REF!=0,"-",#REF!/#REF!*100)</f>
        <v>#REF!</v>
      </c>
    </row>
    <row r="3822" spans="1:72" ht="22.5" x14ac:dyDescent="0.25">
      <c r="A3822" s="4" t="s">
        <v>1154</v>
      </c>
      <c r="B3822" s="4" t="s">
        <v>56</v>
      </c>
      <c r="C3822" s="4" t="s">
        <v>148</v>
      </c>
      <c r="D3822" s="102" t="s">
        <v>1309</v>
      </c>
      <c r="E3822" s="113">
        <v>6139</v>
      </c>
      <c r="F3822" s="102" t="s">
        <v>1316</v>
      </c>
      <c r="G3822" s="98" t="s">
        <v>1663</v>
      </c>
      <c r="H3822" s="13" t="s">
        <v>37</v>
      </c>
      <c r="I3822" s="14">
        <v>1000</v>
      </c>
      <c r="J3822" s="14">
        <v>1500</v>
      </c>
      <c r="K3822" s="14"/>
      <c r="L3822" s="14"/>
      <c r="M3822" s="14"/>
      <c r="N3822" s="14"/>
      <c r="O3822" s="14">
        <f t="shared" ref="O3822:O3881" si="6101">I3822+J3822+K3822+L3822+M3822+N3822</f>
        <v>2500</v>
      </c>
      <c r="P3822" s="14">
        <v>100</v>
      </c>
      <c r="Q3822" s="14"/>
      <c r="R3822" s="14">
        <f>1500+100</f>
        <v>1600</v>
      </c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>
        <v>1700</v>
      </c>
      <c r="AC3822" s="14">
        <v>800</v>
      </c>
      <c r="AD3822" s="14">
        <v>0</v>
      </c>
      <c r="AE3822" s="14"/>
      <c r="AF3822" s="14"/>
      <c r="AG3822" s="14"/>
      <c r="AH3822" s="14"/>
      <c r="AI3822" s="14"/>
      <c r="AJ3822" s="14">
        <f t="shared" ref="AJ3822:AJ3881" si="6102">AD3822+AE3822+AF3822+AG3822+AH3822+AI3822</f>
        <v>0</v>
      </c>
      <c r="AK3822" s="14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>
        <v>0</v>
      </c>
      <c r="AX3822" s="14">
        <v>0</v>
      </c>
      <c r="AY3822" s="14">
        <v>200</v>
      </c>
      <c r="AZ3822" s="14"/>
      <c r="BA3822" s="14"/>
      <c r="BB3822" s="14"/>
      <c r="BC3822" s="14"/>
      <c r="BD3822" s="14"/>
      <c r="BE3822" s="14">
        <f t="shared" ref="BE3822:BE3881" si="6103">AY3822+AZ3822+BA3822+BB3822+BC3822+BD3822</f>
        <v>200</v>
      </c>
      <c r="BF3822" s="14"/>
      <c r="BG3822" s="14"/>
      <c r="BH3822" s="14">
        <v>199</v>
      </c>
      <c r="BI3822" s="14"/>
      <c r="BJ3822" s="14"/>
      <c r="BK3822" s="14"/>
      <c r="BL3822" s="14"/>
      <c r="BM3822" s="14"/>
      <c r="BN3822" s="14"/>
      <c r="BO3822" s="14"/>
      <c r="BP3822" s="14"/>
      <c r="BQ3822" s="14"/>
      <c r="BR3822" s="14">
        <v>199</v>
      </c>
      <c r="BS3822" s="14">
        <v>1</v>
      </c>
      <c r="BT3822" s="14" t="e">
        <f>IF(#REF!=0,"-",#REF!/#REF!*100)</f>
        <v>#REF!</v>
      </c>
    </row>
    <row r="3823" spans="1:72" ht="33.75" x14ac:dyDescent="0.25">
      <c r="A3823" s="4" t="s">
        <v>1154</v>
      </c>
      <c r="B3823" s="4" t="s">
        <v>56</v>
      </c>
      <c r="C3823" s="4" t="s">
        <v>148</v>
      </c>
      <c r="D3823" s="102" t="s">
        <v>1309</v>
      </c>
      <c r="E3823" s="113">
        <v>6139</v>
      </c>
      <c r="F3823" s="102" t="s">
        <v>1317</v>
      </c>
      <c r="G3823" s="98" t="s">
        <v>1663</v>
      </c>
      <c r="H3823" s="13" t="s">
        <v>38</v>
      </c>
      <c r="I3823" s="14">
        <v>1000</v>
      </c>
      <c r="J3823" s="14"/>
      <c r="K3823" s="14"/>
      <c r="L3823" s="14"/>
      <c r="M3823" s="14"/>
      <c r="N3823" s="14"/>
      <c r="O3823" s="14">
        <f t="shared" si="6101"/>
        <v>1000</v>
      </c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>
        <v>0</v>
      </c>
      <c r="AC3823" s="14">
        <v>1000</v>
      </c>
      <c r="AD3823" s="14">
        <v>0</v>
      </c>
      <c r="AE3823" s="14"/>
      <c r="AF3823" s="14"/>
      <c r="AG3823" s="14"/>
      <c r="AH3823" s="14"/>
      <c r="AI3823" s="14"/>
      <c r="AJ3823" s="14">
        <f t="shared" si="6102"/>
        <v>0</v>
      </c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>
        <v>0</v>
      </c>
      <c r="AX3823" s="14">
        <v>0</v>
      </c>
      <c r="AY3823" s="14">
        <v>0</v>
      </c>
      <c r="AZ3823" s="14"/>
      <c r="BA3823" s="14"/>
      <c r="BB3823" s="14"/>
      <c r="BC3823" s="14"/>
      <c r="BD3823" s="14"/>
      <c r="BE3823" s="14">
        <f t="shared" si="6103"/>
        <v>0</v>
      </c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>
        <v>0</v>
      </c>
      <c r="BS3823" s="14">
        <v>0</v>
      </c>
      <c r="BT3823" s="14" t="e">
        <f>IF(#REF!=0,"-",#REF!/#REF!*100)</f>
        <v>#REF!</v>
      </c>
    </row>
    <row r="3824" spans="1:72" x14ac:dyDescent="0.25">
      <c r="A3824" s="4" t="s">
        <v>1154</v>
      </c>
      <c r="B3824" s="4" t="s">
        <v>56</v>
      </c>
      <c r="C3824" s="4" t="s">
        <v>148</v>
      </c>
      <c r="D3824" s="102" t="s">
        <v>1309</v>
      </c>
      <c r="E3824" s="113">
        <v>6139</v>
      </c>
      <c r="F3824" s="102" t="s">
        <v>1318</v>
      </c>
      <c r="G3824" s="98" t="s">
        <v>1663</v>
      </c>
      <c r="H3824" s="13" t="s">
        <v>1319</v>
      </c>
      <c r="I3824" s="14">
        <v>0</v>
      </c>
      <c r="J3824" s="14"/>
      <c r="K3824" s="14"/>
      <c r="L3824" s="14"/>
      <c r="M3824" s="14"/>
      <c r="N3824" s="14"/>
      <c r="O3824" s="14">
        <f t="shared" si="6101"/>
        <v>0</v>
      </c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>
        <v>0</v>
      </c>
      <c r="AC3824" s="14">
        <v>0</v>
      </c>
      <c r="AD3824" s="14">
        <v>0</v>
      </c>
      <c r="AE3824" s="14"/>
      <c r="AF3824" s="14"/>
      <c r="AG3824" s="14"/>
      <c r="AH3824" s="14"/>
      <c r="AI3824" s="14"/>
      <c r="AJ3824" s="14">
        <f t="shared" si="6102"/>
        <v>0</v>
      </c>
      <c r="AK3824" s="14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>
        <v>0</v>
      </c>
      <c r="AX3824" s="14">
        <v>0</v>
      </c>
      <c r="AY3824" s="14">
        <v>0</v>
      </c>
      <c r="AZ3824" s="14"/>
      <c r="BA3824" s="14"/>
      <c r="BB3824" s="14"/>
      <c r="BC3824" s="14"/>
      <c r="BD3824" s="14"/>
      <c r="BE3824" s="14">
        <f t="shared" si="6103"/>
        <v>0</v>
      </c>
      <c r="BF3824" s="14"/>
      <c r="BG3824" s="14"/>
      <c r="BH3824" s="14"/>
      <c r="BI3824" s="14"/>
      <c r="BJ3824" s="14"/>
      <c r="BK3824" s="14"/>
      <c r="BL3824" s="14"/>
      <c r="BM3824" s="14"/>
      <c r="BN3824" s="14"/>
      <c r="BO3824" s="14"/>
      <c r="BP3824" s="14"/>
      <c r="BQ3824" s="14"/>
      <c r="BR3824" s="14">
        <v>0</v>
      </c>
      <c r="BS3824" s="14">
        <v>0</v>
      </c>
      <c r="BT3824" s="14" t="e">
        <f>IF(#REF!=0,"-",#REF!/#REF!*100)</f>
        <v>#REF!</v>
      </c>
    </row>
    <row r="3825" spans="1:72" ht="33.75" x14ac:dyDescent="0.25">
      <c r="A3825" s="1" t="s">
        <v>0</v>
      </c>
      <c r="B3825" s="1" t="s">
        <v>0</v>
      </c>
      <c r="C3825" s="1" t="s">
        <v>0</v>
      </c>
      <c r="D3825" s="101" t="s">
        <v>0</v>
      </c>
      <c r="E3825" s="101" t="s">
        <v>0</v>
      </c>
      <c r="F3825" s="101" t="s">
        <v>0</v>
      </c>
      <c r="G3825" s="2" t="s">
        <v>0</v>
      </c>
      <c r="H3825" s="10" t="s">
        <v>39</v>
      </c>
      <c r="I3825" s="11">
        <f t="shared" ref="I3825:AA3825" si="6104">SUM(I3826)</f>
        <v>3000</v>
      </c>
      <c r="J3825" s="11">
        <f t="shared" si="6104"/>
        <v>0</v>
      </c>
      <c r="K3825" s="11">
        <f t="shared" si="6104"/>
        <v>0</v>
      </c>
      <c r="L3825" s="11">
        <f t="shared" si="6104"/>
        <v>0</v>
      </c>
      <c r="M3825" s="11">
        <f t="shared" si="6104"/>
        <v>0</v>
      </c>
      <c r="N3825" s="11">
        <f t="shared" si="6104"/>
        <v>0</v>
      </c>
      <c r="O3825" s="11">
        <f t="shared" si="6104"/>
        <v>3000</v>
      </c>
      <c r="P3825" s="11">
        <f t="shared" si="6104"/>
        <v>0</v>
      </c>
      <c r="Q3825" s="11">
        <f t="shared" si="6104"/>
        <v>0</v>
      </c>
      <c r="R3825" s="11">
        <f t="shared" si="6104"/>
        <v>0</v>
      </c>
      <c r="S3825" s="11">
        <f t="shared" si="6104"/>
        <v>0</v>
      </c>
      <c r="T3825" s="11">
        <f t="shared" si="6104"/>
        <v>0</v>
      </c>
      <c r="U3825" s="11">
        <f t="shared" si="6104"/>
        <v>0</v>
      </c>
      <c r="V3825" s="11">
        <f t="shared" si="6104"/>
        <v>0</v>
      </c>
      <c r="W3825" s="11">
        <f t="shared" si="6104"/>
        <v>0</v>
      </c>
      <c r="X3825" s="11">
        <f t="shared" si="6104"/>
        <v>0</v>
      </c>
      <c r="Y3825" s="11">
        <f t="shared" si="6104"/>
        <v>0</v>
      </c>
      <c r="Z3825" s="11">
        <f t="shared" si="6104"/>
        <v>0</v>
      </c>
      <c r="AA3825" s="11">
        <f t="shared" si="6104"/>
        <v>0</v>
      </c>
      <c r="AB3825" s="11">
        <v>0</v>
      </c>
      <c r="AC3825" s="11">
        <v>3000</v>
      </c>
      <c r="AD3825" s="11">
        <f t="shared" ref="AD3825:AV3825" si="6105">SUM(AD3826)</f>
        <v>1000</v>
      </c>
      <c r="AE3825" s="11">
        <f t="shared" si="6105"/>
        <v>0</v>
      </c>
      <c r="AF3825" s="11">
        <f t="shared" si="6105"/>
        <v>0</v>
      </c>
      <c r="AG3825" s="11">
        <f t="shared" si="6105"/>
        <v>0</v>
      </c>
      <c r="AH3825" s="11">
        <f t="shared" si="6105"/>
        <v>0</v>
      </c>
      <c r="AI3825" s="11">
        <f t="shared" si="6105"/>
        <v>0</v>
      </c>
      <c r="AJ3825" s="11">
        <f t="shared" si="6105"/>
        <v>1000</v>
      </c>
      <c r="AK3825" s="11">
        <f t="shared" si="6105"/>
        <v>0</v>
      </c>
      <c r="AL3825" s="11">
        <f t="shared" si="6105"/>
        <v>0</v>
      </c>
      <c r="AM3825" s="11">
        <f t="shared" si="6105"/>
        <v>0</v>
      </c>
      <c r="AN3825" s="11">
        <f t="shared" si="6105"/>
        <v>0</v>
      </c>
      <c r="AO3825" s="11">
        <f t="shared" si="6105"/>
        <v>0</v>
      </c>
      <c r="AP3825" s="11">
        <f t="shared" si="6105"/>
        <v>0</v>
      </c>
      <c r="AQ3825" s="11">
        <f t="shared" si="6105"/>
        <v>0</v>
      </c>
      <c r="AR3825" s="11">
        <f t="shared" si="6105"/>
        <v>0</v>
      </c>
      <c r="AS3825" s="11">
        <f t="shared" si="6105"/>
        <v>0</v>
      </c>
      <c r="AT3825" s="11">
        <f t="shared" si="6105"/>
        <v>0</v>
      </c>
      <c r="AU3825" s="11">
        <f t="shared" si="6105"/>
        <v>0</v>
      </c>
      <c r="AV3825" s="11">
        <f t="shared" si="6105"/>
        <v>0</v>
      </c>
      <c r="AW3825" s="11">
        <v>0</v>
      </c>
      <c r="AX3825" s="11">
        <v>1000</v>
      </c>
      <c r="AY3825" s="11">
        <f t="shared" ref="AY3825:BQ3825" si="6106">SUM(AY3826)</f>
        <v>300</v>
      </c>
      <c r="AZ3825" s="11">
        <f t="shared" si="6106"/>
        <v>0</v>
      </c>
      <c r="BA3825" s="11">
        <f t="shared" si="6106"/>
        <v>0</v>
      </c>
      <c r="BB3825" s="11">
        <f t="shared" si="6106"/>
        <v>0</v>
      </c>
      <c r="BC3825" s="11">
        <f t="shared" si="6106"/>
        <v>0</v>
      </c>
      <c r="BD3825" s="11">
        <f t="shared" si="6106"/>
        <v>0</v>
      </c>
      <c r="BE3825" s="11">
        <f t="shared" si="6106"/>
        <v>300</v>
      </c>
      <c r="BF3825" s="11">
        <f t="shared" si="6106"/>
        <v>0</v>
      </c>
      <c r="BG3825" s="11">
        <f t="shared" si="6106"/>
        <v>0</v>
      </c>
      <c r="BH3825" s="11">
        <f t="shared" si="6106"/>
        <v>0</v>
      </c>
      <c r="BI3825" s="11">
        <f t="shared" si="6106"/>
        <v>0</v>
      </c>
      <c r="BJ3825" s="11">
        <f t="shared" si="6106"/>
        <v>0</v>
      </c>
      <c r="BK3825" s="11">
        <f t="shared" si="6106"/>
        <v>0</v>
      </c>
      <c r="BL3825" s="11">
        <f t="shared" si="6106"/>
        <v>0</v>
      </c>
      <c r="BM3825" s="11">
        <f t="shared" si="6106"/>
        <v>0</v>
      </c>
      <c r="BN3825" s="11">
        <f t="shared" si="6106"/>
        <v>0</v>
      </c>
      <c r="BO3825" s="11">
        <f t="shared" si="6106"/>
        <v>0</v>
      </c>
      <c r="BP3825" s="11">
        <f t="shared" si="6106"/>
        <v>0</v>
      </c>
      <c r="BQ3825" s="11">
        <f t="shared" si="6106"/>
        <v>0</v>
      </c>
      <c r="BR3825" s="11">
        <v>0</v>
      </c>
      <c r="BS3825" s="11">
        <v>300</v>
      </c>
      <c r="BT3825" s="11" t="e">
        <f>IF(#REF!=0,"-",#REF!/#REF!*100)</f>
        <v>#REF!</v>
      </c>
    </row>
    <row r="3826" spans="1:72" ht="22.5" x14ac:dyDescent="0.25">
      <c r="A3826" s="4" t="s">
        <v>1154</v>
      </c>
      <c r="B3826" s="4" t="s">
        <v>56</v>
      </c>
      <c r="C3826" s="4" t="s">
        <v>148</v>
      </c>
      <c r="D3826" s="102" t="s">
        <v>1309</v>
      </c>
      <c r="E3826" s="101" t="s">
        <v>40</v>
      </c>
      <c r="F3826" s="101" t="s">
        <v>0</v>
      </c>
      <c r="G3826" s="2" t="s">
        <v>0</v>
      </c>
      <c r="H3826" s="2" t="s">
        <v>41</v>
      </c>
      <c r="I3826" s="12">
        <f>SUM(I3827:I3829)</f>
        <v>3000</v>
      </c>
      <c r="J3826" s="12">
        <f t="shared" ref="J3826:AA3826" si="6107">SUM(J3827:J3829)</f>
        <v>0</v>
      </c>
      <c r="K3826" s="12">
        <f t="shared" si="6107"/>
        <v>0</v>
      </c>
      <c r="L3826" s="12">
        <f t="shared" si="6107"/>
        <v>0</v>
      </c>
      <c r="M3826" s="12">
        <f t="shared" si="6107"/>
        <v>0</v>
      </c>
      <c r="N3826" s="12">
        <f t="shared" si="6107"/>
        <v>0</v>
      </c>
      <c r="O3826" s="12">
        <f t="shared" ref="O3826" si="6108">SUM(O3827:O3829)</f>
        <v>3000</v>
      </c>
      <c r="P3826" s="12">
        <f t="shared" si="6107"/>
        <v>0</v>
      </c>
      <c r="Q3826" s="12">
        <f t="shared" si="6107"/>
        <v>0</v>
      </c>
      <c r="R3826" s="12">
        <f t="shared" si="6107"/>
        <v>0</v>
      </c>
      <c r="S3826" s="12">
        <f t="shared" si="6107"/>
        <v>0</v>
      </c>
      <c r="T3826" s="12">
        <f t="shared" si="6107"/>
        <v>0</v>
      </c>
      <c r="U3826" s="12">
        <f t="shared" si="6107"/>
        <v>0</v>
      </c>
      <c r="V3826" s="12">
        <f t="shared" si="6107"/>
        <v>0</v>
      </c>
      <c r="W3826" s="12">
        <f t="shared" si="6107"/>
        <v>0</v>
      </c>
      <c r="X3826" s="12">
        <f t="shared" si="6107"/>
        <v>0</v>
      </c>
      <c r="Y3826" s="12">
        <f t="shared" si="6107"/>
        <v>0</v>
      </c>
      <c r="Z3826" s="12">
        <f t="shared" si="6107"/>
        <v>0</v>
      </c>
      <c r="AA3826" s="12">
        <f t="shared" si="6107"/>
        <v>0</v>
      </c>
      <c r="AB3826" s="12">
        <v>0</v>
      </c>
      <c r="AC3826" s="12">
        <v>3000</v>
      </c>
      <c r="AD3826" s="12">
        <f t="shared" ref="AD3826:AV3826" si="6109">SUM(AD3827:AD3829)</f>
        <v>1000</v>
      </c>
      <c r="AE3826" s="12">
        <f t="shared" si="6109"/>
        <v>0</v>
      </c>
      <c r="AF3826" s="12">
        <f t="shared" si="6109"/>
        <v>0</v>
      </c>
      <c r="AG3826" s="12">
        <f t="shared" si="6109"/>
        <v>0</v>
      </c>
      <c r="AH3826" s="12">
        <f t="shared" si="6109"/>
        <v>0</v>
      </c>
      <c r="AI3826" s="12">
        <f t="shared" si="6109"/>
        <v>0</v>
      </c>
      <c r="AJ3826" s="12">
        <f t="shared" ref="AJ3826" si="6110">SUM(AJ3827:AJ3829)</f>
        <v>1000</v>
      </c>
      <c r="AK3826" s="12">
        <f t="shared" si="6109"/>
        <v>0</v>
      </c>
      <c r="AL3826" s="12">
        <f t="shared" si="6109"/>
        <v>0</v>
      </c>
      <c r="AM3826" s="12">
        <f t="shared" si="6109"/>
        <v>0</v>
      </c>
      <c r="AN3826" s="12">
        <f t="shared" si="6109"/>
        <v>0</v>
      </c>
      <c r="AO3826" s="12">
        <f t="shared" si="6109"/>
        <v>0</v>
      </c>
      <c r="AP3826" s="12">
        <f t="shared" si="6109"/>
        <v>0</v>
      </c>
      <c r="AQ3826" s="12">
        <f t="shared" si="6109"/>
        <v>0</v>
      </c>
      <c r="AR3826" s="12">
        <f t="shared" si="6109"/>
        <v>0</v>
      </c>
      <c r="AS3826" s="12">
        <f t="shared" si="6109"/>
        <v>0</v>
      </c>
      <c r="AT3826" s="12">
        <f t="shared" si="6109"/>
        <v>0</v>
      </c>
      <c r="AU3826" s="12">
        <f t="shared" si="6109"/>
        <v>0</v>
      </c>
      <c r="AV3826" s="12">
        <f t="shared" si="6109"/>
        <v>0</v>
      </c>
      <c r="AW3826" s="12">
        <v>0</v>
      </c>
      <c r="AX3826" s="12">
        <v>1000</v>
      </c>
      <c r="AY3826" s="12">
        <f t="shared" ref="AY3826:BQ3826" si="6111">SUM(AY3827:AY3829)</f>
        <v>300</v>
      </c>
      <c r="AZ3826" s="12">
        <f t="shared" si="6111"/>
        <v>0</v>
      </c>
      <c r="BA3826" s="12">
        <f t="shared" si="6111"/>
        <v>0</v>
      </c>
      <c r="BB3826" s="12">
        <f t="shared" si="6111"/>
        <v>0</v>
      </c>
      <c r="BC3826" s="12">
        <f t="shared" si="6111"/>
        <v>0</v>
      </c>
      <c r="BD3826" s="12">
        <f t="shared" si="6111"/>
        <v>0</v>
      </c>
      <c r="BE3826" s="12">
        <f t="shared" ref="BE3826" si="6112">SUM(BE3827:BE3829)</f>
        <v>300</v>
      </c>
      <c r="BF3826" s="12">
        <f t="shared" si="6111"/>
        <v>0</v>
      </c>
      <c r="BG3826" s="12">
        <f t="shared" si="6111"/>
        <v>0</v>
      </c>
      <c r="BH3826" s="12">
        <f t="shared" si="6111"/>
        <v>0</v>
      </c>
      <c r="BI3826" s="12">
        <f t="shared" si="6111"/>
        <v>0</v>
      </c>
      <c r="BJ3826" s="12">
        <f t="shared" si="6111"/>
        <v>0</v>
      </c>
      <c r="BK3826" s="12">
        <f t="shared" si="6111"/>
        <v>0</v>
      </c>
      <c r="BL3826" s="12">
        <f t="shared" si="6111"/>
        <v>0</v>
      </c>
      <c r="BM3826" s="12">
        <f t="shared" si="6111"/>
        <v>0</v>
      </c>
      <c r="BN3826" s="12">
        <f t="shared" si="6111"/>
        <v>0</v>
      </c>
      <c r="BO3826" s="12">
        <f t="shared" si="6111"/>
        <v>0</v>
      </c>
      <c r="BP3826" s="12">
        <f t="shared" si="6111"/>
        <v>0</v>
      </c>
      <c r="BQ3826" s="12">
        <f t="shared" si="6111"/>
        <v>0</v>
      </c>
      <c r="BR3826" s="12">
        <v>0</v>
      </c>
      <c r="BS3826" s="12">
        <v>300</v>
      </c>
      <c r="BT3826" s="12" t="e">
        <f>IF(#REF!=0,"-",#REF!/#REF!*100)</f>
        <v>#REF!</v>
      </c>
    </row>
    <row r="3827" spans="1:72" x14ac:dyDescent="0.25">
      <c r="A3827" s="4" t="s">
        <v>1154</v>
      </c>
      <c r="B3827" s="4" t="s">
        <v>56</v>
      </c>
      <c r="C3827" s="4" t="s">
        <v>148</v>
      </c>
      <c r="D3827" s="102" t="s">
        <v>1309</v>
      </c>
      <c r="E3827" s="113">
        <v>6142</v>
      </c>
      <c r="F3827" s="102"/>
      <c r="G3827" s="98" t="s">
        <v>1663</v>
      </c>
      <c r="H3827" s="13" t="s">
        <v>60</v>
      </c>
      <c r="I3827" s="14">
        <v>500</v>
      </c>
      <c r="J3827" s="14"/>
      <c r="K3827" s="14"/>
      <c r="L3827" s="14"/>
      <c r="M3827" s="14"/>
      <c r="N3827" s="14"/>
      <c r="O3827" s="14">
        <f t="shared" si="6101"/>
        <v>500</v>
      </c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>
        <v>0</v>
      </c>
      <c r="AC3827" s="14">
        <v>500</v>
      </c>
      <c r="AD3827" s="14">
        <v>1000</v>
      </c>
      <c r="AE3827" s="14"/>
      <c r="AF3827" s="14"/>
      <c r="AG3827" s="14"/>
      <c r="AH3827" s="14"/>
      <c r="AI3827" s="14"/>
      <c r="AJ3827" s="14">
        <f t="shared" si="6102"/>
        <v>1000</v>
      </c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>
        <v>0</v>
      </c>
      <c r="AX3827" s="14">
        <v>1000</v>
      </c>
      <c r="AY3827" s="14">
        <v>100</v>
      </c>
      <c r="AZ3827" s="14"/>
      <c r="BA3827" s="14"/>
      <c r="BB3827" s="14"/>
      <c r="BC3827" s="14"/>
      <c r="BD3827" s="14"/>
      <c r="BE3827" s="14">
        <f t="shared" si="6103"/>
        <v>100</v>
      </c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>
        <v>0</v>
      </c>
      <c r="BS3827" s="14">
        <v>100</v>
      </c>
      <c r="BT3827" s="14" t="e">
        <f>IF(#REF!=0,"-",#REF!/#REF!*100)</f>
        <v>#REF!</v>
      </c>
    </row>
    <row r="3828" spans="1:72" ht="22.5" x14ac:dyDescent="0.25">
      <c r="A3828" s="4" t="s">
        <v>1154</v>
      </c>
      <c r="B3828" s="4" t="s">
        <v>56</v>
      </c>
      <c r="C3828" s="4" t="s">
        <v>148</v>
      </c>
      <c r="D3828" s="102" t="s">
        <v>1309</v>
      </c>
      <c r="E3828" s="113">
        <v>6143</v>
      </c>
      <c r="F3828" s="102"/>
      <c r="G3828" s="98" t="s">
        <v>1663</v>
      </c>
      <c r="H3828" s="13" t="s">
        <v>43</v>
      </c>
      <c r="I3828" s="14">
        <v>500</v>
      </c>
      <c r="J3828" s="14"/>
      <c r="K3828" s="14"/>
      <c r="L3828" s="14"/>
      <c r="M3828" s="14"/>
      <c r="N3828" s="14"/>
      <c r="O3828" s="14">
        <f t="shared" si="6101"/>
        <v>500</v>
      </c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>
        <v>0</v>
      </c>
      <c r="AC3828" s="14">
        <v>500</v>
      </c>
      <c r="AD3828" s="14">
        <v>0</v>
      </c>
      <c r="AE3828" s="14"/>
      <c r="AF3828" s="14"/>
      <c r="AG3828" s="14"/>
      <c r="AH3828" s="14"/>
      <c r="AI3828" s="14"/>
      <c r="AJ3828" s="14">
        <f t="shared" si="6102"/>
        <v>0</v>
      </c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>
        <v>0</v>
      </c>
      <c r="AX3828" s="14">
        <v>0</v>
      </c>
      <c r="AY3828" s="14">
        <v>100</v>
      </c>
      <c r="AZ3828" s="14"/>
      <c r="BA3828" s="14"/>
      <c r="BB3828" s="14"/>
      <c r="BC3828" s="14"/>
      <c r="BD3828" s="14"/>
      <c r="BE3828" s="14">
        <f t="shared" si="6103"/>
        <v>100</v>
      </c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>
        <v>0</v>
      </c>
      <c r="BS3828" s="14">
        <v>100</v>
      </c>
      <c r="BT3828" s="14" t="e">
        <f>IF(#REF!=0,"-",#REF!/#REF!*100)</f>
        <v>#REF!</v>
      </c>
    </row>
    <row r="3829" spans="1:72" x14ac:dyDescent="0.25">
      <c r="A3829" s="4" t="s">
        <v>1154</v>
      </c>
      <c r="B3829" s="4" t="s">
        <v>56</v>
      </c>
      <c r="C3829" s="4" t="s">
        <v>148</v>
      </c>
      <c r="D3829" s="102" t="s">
        <v>1309</v>
      </c>
      <c r="E3829" s="113">
        <v>6148</v>
      </c>
      <c r="F3829" s="102"/>
      <c r="G3829" s="98" t="s">
        <v>1663</v>
      </c>
      <c r="H3829" s="13" t="s">
        <v>45</v>
      </c>
      <c r="I3829" s="14">
        <v>2000</v>
      </c>
      <c r="J3829" s="14"/>
      <c r="K3829" s="14"/>
      <c r="L3829" s="14"/>
      <c r="M3829" s="14"/>
      <c r="N3829" s="14"/>
      <c r="O3829" s="14">
        <f t="shared" si="6101"/>
        <v>2000</v>
      </c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>
        <v>0</v>
      </c>
      <c r="AC3829" s="14">
        <v>2000</v>
      </c>
      <c r="AD3829" s="14">
        <v>0</v>
      </c>
      <c r="AE3829" s="14"/>
      <c r="AF3829" s="14"/>
      <c r="AG3829" s="14"/>
      <c r="AH3829" s="14"/>
      <c r="AI3829" s="14"/>
      <c r="AJ3829" s="14">
        <f t="shared" si="6102"/>
        <v>0</v>
      </c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>
        <v>0</v>
      </c>
      <c r="AX3829" s="14">
        <v>0</v>
      </c>
      <c r="AY3829" s="14">
        <v>100</v>
      </c>
      <c r="AZ3829" s="14"/>
      <c r="BA3829" s="14"/>
      <c r="BB3829" s="14"/>
      <c r="BC3829" s="14"/>
      <c r="BD3829" s="14"/>
      <c r="BE3829" s="14">
        <f t="shared" si="6103"/>
        <v>100</v>
      </c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>
        <v>0</v>
      </c>
      <c r="BS3829" s="14">
        <v>100</v>
      </c>
      <c r="BT3829" s="14" t="e">
        <f>IF(#REF!=0,"-",#REF!/#REF!*100)</f>
        <v>#REF!</v>
      </c>
    </row>
    <row r="3830" spans="1:72" ht="33.75" x14ac:dyDescent="0.25">
      <c r="A3830" s="1" t="s">
        <v>0</v>
      </c>
      <c r="B3830" s="1" t="s">
        <v>0</v>
      </c>
      <c r="C3830" s="1" t="s">
        <v>0</v>
      </c>
      <c r="D3830" s="101" t="s">
        <v>0</v>
      </c>
      <c r="E3830" s="101" t="s">
        <v>0</v>
      </c>
      <c r="F3830" s="101" t="s">
        <v>0</v>
      </c>
      <c r="G3830" s="2" t="s">
        <v>0</v>
      </c>
      <c r="H3830" s="10" t="s">
        <v>47</v>
      </c>
      <c r="I3830" s="11">
        <f t="shared" ref="I3830:AA3830" si="6113">SUM(I3831)</f>
        <v>60100</v>
      </c>
      <c r="J3830" s="11">
        <f t="shared" si="6113"/>
        <v>15000</v>
      </c>
      <c r="K3830" s="11">
        <f t="shared" si="6113"/>
        <v>0</v>
      </c>
      <c r="L3830" s="11">
        <f t="shared" si="6113"/>
        <v>0</v>
      </c>
      <c r="M3830" s="11">
        <f t="shared" si="6113"/>
        <v>0</v>
      </c>
      <c r="N3830" s="11">
        <f t="shared" si="6113"/>
        <v>0</v>
      </c>
      <c r="O3830" s="11">
        <f t="shared" si="6113"/>
        <v>75100</v>
      </c>
      <c r="P3830" s="11">
        <f t="shared" si="6113"/>
        <v>0</v>
      </c>
      <c r="Q3830" s="11">
        <f t="shared" si="6113"/>
        <v>0</v>
      </c>
      <c r="R3830" s="11">
        <f t="shared" si="6113"/>
        <v>15000</v>
      </c>
      <c r="S3830" s="11">
        <f t="shared" si="6113"/>
        <v>0</v>
      </c>
      <c r="T3830" s="11">
        <f t="shared" si="6113"/>
        <v>0</v>
      </c>
      <c r="U3830" s="11">
        <f t="shared" si="6113"/>
        <v>0</v>
      </c>
      <c r="V3830" s="11">
        <f t="shared" si="6113"/>
        <v>0</v>
      </c>
      <c r="W3830" s="11">
        <f t="shared" si="6113"/>
        <v>0</v>
      </c>
      <c r="X3830" s="11">
        <f t="shared" si="6113"/>
        <v>0</v>
      </c>
      <c r="Y3830" s="11">
        <f t="shared" si="6113"/>
        <v>0</v>
      </c>
      <c r="Z3830" s="11">
        <f t="shared" si="6113"/>
        <v>0</v>
      </c>
      <c r="AA3830" s="11">
        <f t="shared" si="6113"/>
        <v>0</v>
      </c>
      <c r="AB3830" s="11">
        <v>15000</v>
      </c>
      <c r="AC3830" s="11">
        <v>60100</v>
      </c>
      <c r="AD3830" s="11">
        <f>SUM(AD3831)</f>
        <v>2000</v>
      </c>
      <c r="AE3830" s="11">
        <f t="shared" ref="AE3830:AV3830" si="6114">SUM(AE3831)</f>
        <v>21000</v>
      </c>
      <c r="AF3830" s="11">
        <f t="shared" si="6114"/>
        <v>0</v>
      </c>
      <c r="AG3830" s="11">
        <f t="shared" si="6114"/>
        <v>0</v>
      </c>
      <c r="AH3830" s="11">
        <f t="shared" si="6114"/>
        <v>0</v>
      </c>
      <c r="AI3830" s="11">
        <f t="shared" si="6114"/>
        <v>0</v>
      </c>
      <c r="AJ3830" s="11">
        <f t="shared" si="6114"/>
        <v>23000</v>
      </c>
      <c r="AK3830" s="11">
        <f t="shared" si="6114"/>
        <v>0</v>
      </c>
      <c r="AL3830" s="11">
        <f t="shared" si="6114"/>
        <v>0</v>
      </c>
      <c r="AM3830" s="11">
        <f t="shared" si="6114"/>
        <v>21000</v>
      </c>
      <c r="AN3830" s="11">
        <f t="shared" si="6114"/>
        <v>0</v>
      </c>
      <c r="AO3830" s="11">
        <f t="shared" si="6114"/>
        <v>0</v>
      </c>
      <c r="AP3830" s="11">
        <f t="shared" si="6114"/>
        <v>0</v>
      </c>
      <c r="AQ3830" s="11">
        <f t="shared" si="6114"/>
        <v>0</v>
      </c>
      <c r="AR3830" s="11">
        <f t="shared" si="6114"/>
        <v>0</v>
      </c>
      <c r="AS3830" s="11">
        <f t="shared" si="6114"/>
        <v>0</v>
      </c>
      <c r="AT3830" s="11">
        <f t="shared" si="6114"/>
        <v>0</v>
      </c>
      <c r="AU3830" s="11">
        <f t="shared" si="6114"/>
        <v>0</v>
      </c>
      <c r="AV3830" s="11">
        <f t="shared" si="6114"/>
        <v>0</v>
      </c>
      <c r="AW3830" s="11">
        <v>21000</v>
      </c>
      <c r="AX3830" s="11">
        <v>2000</v>
      </c>
      <c r="AY3830" s="11">
        <f t="shared" ref="AY3830:BQ3830" si="6115">SUM(AY3831)</f>
        <v>80000</v>
      </c>
      <c r="AZ3830" s="11">
        <f t="shared" si="6115"/>
        <v>94905</v>
      </c>
      <c r="BA3830" s="11">
        <f t="shared" si="6115"/>
        <v>0</v>
      </c>
      <c r="BB3830" s="11">
        <f t="shared" si="6115"/>
        <v>0</v>
      </c>
      <c r="BC3830" s="11">
        <f t="shared" si="6115"/>
        <v>0</v>
      </c>
      <c r="BD3830" s="11">
        <f t="shared" si="6115"/>
        <v>0</v>
      </c>
      <c r="BE3830" s="11">
        <f t="shared" si="6115"/>
        <v>174905</v>
      </c>
      <c r="BF3830" s="11">
        <f t="shared" si="6115"/>
        <v>0</v>
      </c>
      <c r="BG3830" s="11">
        <f t="shared" si="6115"/>
        <v>0</v>
      </c>
      <c r="BH3830" s="11">
        <f t="shared" si="6115"/>
        <v>94905</v>
      </c>
      <c r="BI3830" s="11">
        <f t="shared" si="6115"/>
        <v>0</v>
      </c>
      <c r="BJ3830" s="11">
        <f t="shared" si="6115"/>
        <v>0</v>
      </c>
      <c r="BK3830" s="11">
        <f t="shared" si="6115"/>
        <v>0</v>
      </c>
      <c r="BL3830" s="11">
        <f t="shared" si="6115"/>
        <v>0</v>
      </c>
      <c r="BM3830" s="11">
        <f t="shared" si="6115"/>
        <v>0</v>
      </c>
      <c r="BN3830" s="11">
        <f t="shared" si="6115"/>
        <v>0</v>
      </c>
      <c r="BO3830" s="11">
        <f t="shared" si="6115"/>
        <v>0</v>
      </c>
      <c r="BP3830" s="11">
        <f t="shared" si="6115"/>
        <v>0</v>
      </c>
      <c r="BQ3830" s="11">
        <f t="shared" si="6115"/>
        <v>0</v>
      </c>
      <c r="BR3830" s="11">
        <v>94905</v>
      </c>
      <c r="BS3830" s="11">
        <v>80000</v>
      </c>
      <c r="BT3830" s="11" t="e">
        <f>IF(#REF!=0,"-",#REF!/#REF!*100)</f>
        <v>#REF!</v>
      </c>
    </row>
    <row r="3831" spans="1:72" x14ac:dyDescent="0.25">
      <c r="A3831" s="4" t="s">
        <v>1154</v>
      </c>
      <c r="B3831" s="4" t="s">
        <v>56</v>
      </c>
      <c r="C3831" s="4" t="s">
        <v>148</v>
      </c>
      <c r="D3831" s="102" t="s">
        <v>1309</v>
      </c>
      <c r="E3831" s="101" t="s">
        <v>48</v>
      </c>
      <c r="F3831" s="101" t="s">
        <v>0</v>
      </c>
      <c r="G3831" s="2" t="s">
        <v>0</v>
      </c>
      <c r="H3831" s="2" t="s">
        <v>49</v>
      </c>
      <c r="I3831" s="12">
        <f>SUM(I3832:I3834)</f>
        <v>60100</v>
      </c>
      <c r="J3831" s="12">
        <f t="shared" ref="J3831:AA3831" si="6116">SUM(J3832:J3834)</f>
        <v>15000</v>
      </c>
      <c r="K3831" s="12">
        <f t="shared" si="6116"/>
        <v>0</v>
      </c>
      <c r="L3831" s="12">
        <f t="shared" si="6116"/>
        <v>0</v>
      </c>
      <c r="M3831" s="12">
        <f t="shared" si="6116"/>
        <v>0</v>
      </c>
      <c r="N3831" s="12">
        <f t="shared" si="6116"/>
        <v>0</v>
      </c>
      <c r="O3831" s="12">
        <f t="shared" ref="O3831" si="6117">SUM(O3832:O3834)</f>
        <v>75100</v>
      </c>
      <c r="P3831" s="12">
        <f t="shared" si="6116"/>
        <v>0</v>
      </c>
      <c r="Q3831" s="12">
        <f t="shared" si="6116"/>
        <v>0</v>
      </c>
      <c r="R3831" s="12">
        <f t="shared" si="6116"/>
        <v>15000</v>
      </c>
      <c r="S3831" s="12">
        <f t="shared" si="6116"/>
        <v>0</v>
      </c>
      <c r="T3831" s="12">
        <f t="shared" si="6116"/>
        <v>0</v>
      </c>
      <c r="U3831" s="12">
        <f t="shared" si="6116"/>
        <v>0</v>
      </c>
      <c r="V3831" s="12">
        <f t="shared" si="6116"/>
        <v>0</v>
      </c>
      <c r="W3831" s="12">
        <f t="shared" si="6116"/>
        <v>0</v>
      </c>
      <c r="X3831" s="12">
        <f t="shared" si="6116"/>
        <v>0</v>
      </c>
      <c r="Y3831" s="12">
        <f t="shared" si="6116"/>
        <v>0</v>
      </c>
      <c r="Z3831" s="12">
        <f t="shared" si="6116"/>
        <v>0</v>
      </c>
      <c r="AA3831" s="12">
        <f t="shared" si="6116"/>
        <v>0</v>
      </c>
      <c r="AB3831" s="12">
        <v>15000</v>
      </c>
      <c r="AC3831" s="12">
        <v>60100</v>
      </c>
      <c r="AD3831" s="12">
        <f t="shared" ref="AD3831:AV3831" si="6118">SUM(AD3832:AD3834)</f>
        <v>2000</v>
      </c>
      <c r="AE3831" s="12">
        <f t="shared" si="6118"/>
        <v>21000</v>
      </c>
      <c r="AF3831" s="12">
        <f t="shared" si="6118"/>
        <v>0</v>
      </c>
      <c r="AG3831" s="12">
        <f t="shared" si="6118"/>
        <v>0</v>
      </c>
      <c r="AH3831" s="12">
        <f t="shared" si="6118"/>
        <v>0</v>
      </c>
      <c r="AI3831" s="12">
        <f t="shared" si="6118"/>
        <v>0</v>
      </c>
      <c r="AJ3831" s="12">
        <f t="shared" ref="AJ3831" si="6119">SUM(AJ3832:AJ3834)</f>
        <v>23000</v>
      </c>
      <c r="AK3831" s="12">
        <f t="shared" si="6118"/>
        <v>0</v>
      </c>
      <c r="AL3831" s="12">
        <f t="shared" si="6118"/>
        <v>0</v>
      </c>
      <c r="AM3831" s="12">
        <f t="shared" si="6118"/>
        <v>21000</v>
      </c>
      <c r="AN3831" s="12">
        <f t="shared" si="6118"/>
        <v>0</v>
      </c>
      <c r="AO3831" s="12">
        <f t="shared" si="6118"/>
        <v>0</v>
      </c>
      <c r="AP3831" s="12">
        <f t="shared" si="6118"/>
        <v>0</v>
      </c>
      <c r="AQ3831" s="12">
        <f t="shared" si="6118"/>
        <v>0</v>
      </c>
      <c r="AR3831" s="12">
        <f t="shared" si="6118"/>
        <v>0</v>
      </c>
      <c r="AS3831" s="12">
        <f t="shared" si="6118"/>
        <v>0</v>
      </c>
      <c r="AT3831" s="12">
        <f t="shared" si="6118"/>
        <v>0</v>
      </c>
      <c r="AU3831" s="12">
        <f t="shared" si="6118"/>
        <v>0</v>
      </c>
      <c r="AV3831" s="12">
        <f t="shared" si="6118"/>
        <v>0</v>
      </c>
      <c r="AW3831" s="12">
        <v>21000</v>
      </c>
      <c r="AX3831" s="12">
        <v>2000</v>
      </c>
      <c r="AY3831" s="12">
        <f t="shared" ref="AY3831:BQ3831" si="6120">SUM(AY3832:AY3834)</f>
        <v>80000</v>
      </c>
      <c r="AZ3831" s="12">
        <f t="shared" si="6120"/>
        <v>94905</v>
      </c>
      <c r="BA3831" s="12">
        <f t="shared" si="6120"/>
        <v>0</v>
      </c>
      <c r="BB3831" s="12">
        <f t="shared" si="6120"/>
        <v>0</v>
      </c>
      <c r="BC3831" s="12">
        <f t="shared" si="6120"/>
        <v>0</v>
      </c>
      <c r="BD3831" s="12">
        <f t="shared" si="6120"/>
        <v>0</v>
      </c>
      <c r="BE3831" s="12">
        <f t="shared" ref="BE3831" si="6121">SUM(BE3832:BE3834)</f>
        <v>174905</v>
      </c>
      <c r="BF3831" s="12">
        <f t="shared" si="6120"/>
        <v>0</v>
      </c>
      <c r="BG3831" s="12">
        <f t="shared" si="6120"/>
        <v>0</v>
      </c>
      <c r="BH3831" s="12">
        <f t="shared" si="6120"/>
        <v>94905</v>
      </c>
      <c r="BI3831" s="12">
        <f t="shared" si="6120"/>
        <v>0</v>
      </c>
      <c r="BJ3831" s="12">
        <f t="shared" si="6120"/>
        <v>0</v>
      </c>
      <c r="BK3831" s="12">
        <f t="shared" si="6120"/>
        <v>0</v>
      </c>
      <c r="BL3831" s="12">
        <f t="shared" si="6120"/>
        <v>0</v>
      </c>
      <c r="BM3831" s="12">
        <f t="shared" si="6120"/>
        <v>0</v>
      </c>
      <c r="BN3831" s="12">
        <f t="shared" si="6120"/>
        <v>0</v>
      </c>
      <c r="BO3831" s="12">
        <f t="shared" si="6120"/>
        <v>0</v>
      </c>
      <c r="BP3831" s="12">
        <f t="shared" si="6120"/>
        <v>0</v>
      </c>
      <c r="BQ3831" s="12">
        <f t="shared" si="6120"/>
        <v>0</v>
      </c>
      <c r="BR3831" s="12">
        <v>94905</v>
      </c>
      <c r="BS3831" s="12">
        <v>80000</v>
      </c>
      <c r="BT3831" s="12" t="e">
        <f>IF(#REF!=0,"-",#REF!/#REF!*100)</f>
        <v>#REF!</v>
      </c>
    </row>
    <row r="3832" spans="1:72" x14ac:dyDescent="0.25">
      <c r="A3832" s="4" t="s">
        <v>1154</v>
      </c>
      <c r="B3832" s="4" t="s">
        <v>56</v>
      </c>
      <c r="C3832" s="4" t="s">
        <v>148</v>
      </c>
      <c r="D3832" s="102" t="s">
        <v>1309</v>
      </c>
      <c r="E3832" s="113">
        <v>8213</v>
      </c>
      <c r="F3832" s="102"/>
      <c r="G3832" s="98" t="s">
        <v>1663</v>
      </c>
      <c r="H3832" s="13" t="s">
        <v>51</v>
      </c>
      <c r="I3832" s="14">
        <v>30000</v>
      </c>
      <c r="J3832" s="14">
        <v>15000</v>
      </c>
      <c r="K3832" s="14"/>
      <c r="L3832" s="14"/>
      <c r="M3832" s="14"/>
      <c r="N3832" s="14"/>
      <c r="O3832" s="14">
        <f t="shared" si="6101"/>
        <v>45000</v>
      </c>
      <c r="P3832" s="14"/>
      <c r="Q3832" s="14"/>
      <c r="R3832" s="14">
        <v>15000</v>
      </c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>
        <v>15000</v>
      </c>
      <c r="AC3832" s="14">
        <v>30000</v>
      </c>
      <c r="AD3832" s="14">
        <v>2000</v>
      </c>
      <c r="AE3832" s="14">
        <v>21000</v>
      </c>
      <c r="AF3832" s="14"/>
      <c r="AG3832" s="14"/>
      <c r="AH3832" s="14"/>
      <c r="AI3832" s="14"/>
      <c r="AJ3832" s="14">
        <f t="shared" si="6102"/>
        <v>23000</v>
      </c>
      <c r="AK3832" s="14"/>
      <c r="AL3832" s="14"/>
      <c r="AM3832" s="14">
        <v>21000</v>
      </c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>
        <v>21000</v>
      </c>
      <c r="AX3832" s="14">
        <v>2000</v>
      </c>
      <c r="AY3832" s="14">
        <v>30000</v>
      </c>
      <c r="AZ3832" s="14">
        <v>94905</v>
      </c>
      <c r="BA3832" s="14"/>
      <c r="BB3832" s="14"/>
      <c r="BC3832" s="14"/>
      <c r="BD3832" s="14"/>
      <c r="BE3832" s="14">
        <f t="shared" si="6103"/>
        <v>124905</v>
      </c>
      <c r="BF3832" s="14"/>
      <c r="BG3832" s="14"/>
      <c r="BH3832" s="14">
        <v>94905</v>
      </c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>
        <v>94905</v>
      </c>
      <c r="BS3832" s="14">
        <v>30000</v>
      </c>
      <c r="BT3832" s="14" t="e">
        <f>IF(#REF!=0,"-",#REF!/#REF!*100)</f>
        <v>#REF!</v>
      </c>
    </row>
    <row r="3833" spans="1:72" x14ac:dyDescent="0.25">
      <c r="A3833" s="4" t="s">
        <v>1154</v>
      </c>
      <c r="B3833" s="4" t="s">
        <v>56</v>
      </c>
      <c r="C3833" s="4" t="s">
        <v>148</v>
      </c>
      <c r="D3833" s="102" t="s">
        <v>1309</v>
      </c>
      <c r="E3833" s="113">
        <v>8215</v>
      </c>
      <c r="F3833" s="102"/>
      <c r="G3833" s="98" t="s">
        <v>1663</v>
      </c>
      <c r="H3833" s="13" t="s">
        <v>68</v>
      </c>
      <c r="I3833" s="14">
        <v>100</v>
      </c>
      <c r="J3833" s="14"/>
      <c r="K3833" s="14"/>
      <c r="L3833" s="14"/>
      <c r="M3833" s="14"/>
      <c r="N3833" s="14"/>
      <c r="O3833" s="14">
        <f t="shared" si="6101"/>
        <v>100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>
        <v>0</v>
      </c>
      <c r="AC3833" s="14">
        <v>100</v>
      </c>
      <c r="AD3833" s="14">
        <v>0</v>
      </c>
      <c r="AE3833" s="14"/>
      <c r="AF3833" s="14"/>
      <c r="AG3833" s="14"/>
      <c r="AH3833" s="14"/>
      <c r="AI3833" s="14"/>
      <c r="AJ3833" s="14">
        <f t="shared" si="6102"/>
        <v>0</v>
      </c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>
        <v>0</v>
      </c>
      <c r="AX3833" s="14">
        <v>0</v>
      </c>
      <c r="AY3833" s="14">
        <v>0</v>
      </c>
      <c r="AZ3833" s="14"/>
      <c r="BA3833" s="14"/>
      <c r="BB3833" s="14"/>
      <c r="BC3833" s="14"/>
      <c r="BD3833" s="14"/>
      <c r="BE3833" s="14">
        <f t="shared" si="6103"/>
        <v>0</v>
      </c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>
        <v>0</v>
      </c>
      <c r="BS3833" s="14">
        <v>0</v>
      </c>
      <c r="BT3833" s="14" t="e">
        <f>IF(#REF!=0,"-",#REF!/#REF!*100)</f>
        <v>#REF!</v>
      </c>
    </row>
    <row r="3834" spans="1:72" x14ac:dyDescent="0.25">
      <c r="A3834" s="4" t="s">
        <v>1154</v>
      </c>
      <c r="B3834" s="4" t="s">
        <v>56</v>
      </c>
      <c r="C3834" s="4" t="s">
        <v>148</v>
      </c>
      <c r="D3834" s="102" t="s">
        <v>1309</v>
      </c>
      <c r="E3834" s="113">
        <v>8216</v>
      </c>
      <c r="F3834" s="102"/>
      <c r="G3834" s="98" t="s">
        <v>1663</v>
      </c>
      <c r="H3834" s="13" t="s">
        <v>108</v>
      </c>
      <c r="I3834" s="14">
        <v>30000</v>
      </c>
      <c r="J3834" s="14"/>
      <c r="K3834" s="14"/>
      <c r="L3834" s="14"/>
      <c r="M3834" s="14"/>
      <c r="N3834" s="14"/>
      <c r="O3834" s="14">
        <f t="shared" si="6101"/>
        <v>30000</v>
      </c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>
        <v>0</v>
      </c>
      <c r="AC3834" s="14">
        <v>30000</v>
      </c>
      <c r="AD3834" s="14">
        <v>0</v>
      </c>
      <c r="AE3834" s="14"/>
      <c r="AF3834" s="14"/>
      <c r="AG3834" s="14"/>
      <c r="AH3834" s="14"/>
      <c r="AI3834" s="14"/>
      <c r="AJ3834" s="14">
        <f t="shared" si="6102"/>
        <v>0</v>
      </c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>
        <v>0</v>
      </c>
      <c r="AX3834" s="14">
        <v>0</v>
      </c>
      <c r="AY3834" s="14">
        <v>50000</v>
      </c>
      <c r="AZ3834" s="14"/>
      <c r="BA3834" s="14"/>
      <c r="BB3834" s="14"/>
      <c r="BC3834" s="14"/>
      <c r="BD3834" s="14"/>
      <c r="BE3834" s="14">
        <f t="shared" si="6103"/>
        <v>50000</v>
      </c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>
        <v>0</v>
      </c>
      <c r="BS3834" s="14">
        <v>50000</v>
      </c>
      <c r="BT3834" s="14" t="e">
        <f>IF(#REF!=0,"-",#REF!/#REF!*100)</f>
        <v>#REF!</v>
      </c>
    </row>
    <row r="3835" spans="1:72" ht="22.5" x14ac:dyDescent="0.25">
      <c r="A3835" s="13" t="s">
        <v>0</v>
      </c>
      <c r="B3835" s="13" t="s">
        <v>0</v>
      </c>
      <c r="C3835" s="13" t="s">
        <v>0</v>
      </c>
      <c r="D3835" s="98" t="s">
        <v>0</v>
      </c>
      <c r="E3835" s="98" t="s">
        <v>0</v>
      </c>
      <c r="F3835" s="98" t="s">
        <v>0</v>
      </c>
      <c r="G3835" s="13" t="s">
        <v>0</v>
      </c>
      <c r="H3835" s="10" t="s">
        <v>1320</v>
      </c>
      <c r="I3835" s="11">
        <f>SUM(I3800,I3825,I3830)</f>
        <v>417600</v>
      </c>
      <c r="J3835" s="11">
        <f t="shared" ref="J3835:AA3835" si="6122">SUM(J3800,J3825,J3830)</f>
        <v>120760</v>
      </c>
      <c r="K3835" s="11">
        <f t="shared" si="6122"/>
        <v>0</v>
      </c>
      <c r="L3835" s="11">
        <f t="shared" si="6122"/>
        <v>0</v>
      </c>
      <c r="M3835" s="11">
        <f t="shared" si="6122"/>
        <v>0</v>
      </c>
      <c r="N3835" s="11">
        <f t="shared" si="6122"/>
        <v>0</v>
      </c>
      <c r="O3835" s="11">
        <f t="shared" si="6122"/>
        <v>538360</v>
      </c>
      <c r="P3835" s="11">
        <f t="shared" si="6122"/>
        <v>2750</v>
      </c>
      <c r="Q3835" s="11">
        <f t="shared" si="6122"/>
        <v>1366</v>
      </c>
      <c r="R3835" s="11">
        <f t="shared" si="6122"/>
        <v>123510</v>
      </c>
      <c r="S3835" s="11">
        <f t="shared" si="6122"/>
        <v>0</v>
      </c>
      <c r="T3835" s="11">
        <f t="shared" si="6122"/>
        <v>0</v>
      </c>
      <c r="U3835" s="11">
        <f t="shared" si="6122"/>
        <v>0</v>
      </c>
      <c r="V3835" s="11">
        <f t="shared" si="6122"/>
        <v>0</v>
      </c>
      <c r="W3835" s="11">
        <f t="shared" si="6122"/>
        <v>0</v>
      </c>
      <c r="X3835" s="11">
        <f t="shared" si="6122"/>
        <v>0</v>
      </c>
      <c r="Y3835" s="11">
        <f t="shared" si="6122"/>
        <v>0</v>
      </c>
      <c r="Z3835" s="11">
        <f t="shared" si="6122"/>
        <v>0</v>
      </c>
      <c r="AA3835" s="11">
        <f t="shared" si="6122"/>
        <v>0</v>
      </c>
      <c r="AB3835" s="11">
        <v>127626</v>
      </c>
      <c r="AC3835" s="11">
        <v>410734</v>
      </c>
      <c r="AD3835" s="11">
        <f t="shared" ref="AD3835:AV3835" si="6123">SUM(AD3800,AD3825,AD3830)</f>
        <v>4500</v>
      </c>
      <c r="AE3835" s="11">
        <f t="shared" si="6123"/>
        <v>38764</v>
      </c>
      <c r="AF3835" s="11">
        <f t="shared" si="6123"/>
        <v>0</v>
      </c>
      <c r="AG3835" s="11">
        <f t="shared" si="6123"/>
        <v>0</v>
      </c>
      <c r="AH3835" s="11">
        <f t="shared" si="6123"/>
        <v>0</v>
      </c>
      <c r="AI3835" s="11">
        <f t="shared" si="6123"/>
        <v>0</v>
      </c>
      <c r="AJ3835" s="11">
        <f t="shared" si="6123"/>
        <v>43264</v>
      </c>
      <c r="AK3835" s="11">
        <f t="shared" si="6123"/>
        <v>0</v>
      </c>
      <c r="AL3835" s="11">
        <f t="shared" si="6123"/>
        <v>0</v>
      </c>
      <c r="AM3835" s="11">
        <f t="shared" si="6123"/>
        <v>38764</v>
      </c>
      <c r="AN3835" s="11">
        <f t="shared" si="6123"/>
        <v>0</v>
      </c>
      <c r="AO3835" s="11">
        <f t="shared" si="6123"/>
        <v>0</v>
      </c>
      <c r="AP3835" s="11">
        <f t="shared" si="6123"/>
        <v>0</v>
      </c>
      <c r="AQ3835" s="11">
        <f t="shared" si="6123"/>
        <v>0</v>
      </c>
      <c r="AR3835" s="11">
        <f t="shared" si="6123"/>
        <v>0</v>
      </c>
      <c r="AS3835" s="11">
        <f t="shared" si="6123"/>
        <v>0</v>
      </c>
      <c r="AT3835" s="11">
        <f t="shared" si="6123"/>
        <v>0</v>
      </c>
      <c r="AU3835" s="11">
        <f t="shared" si="6123"/>
        <v>0</v>
      </c>
      <c r="AV3835" s="11">
        <f t="shared" si="6123"/>
        <v>0</v>
      </c>
      <c r="AW3835" s="11">
        <v>38764</v>
      </c>
      <c r="AX3835" s="11">
        <v>4500</v>
      </c>
      <c r="AY3835" s="11">
        <f t="shared" ref="AY3835:BQ3835" si="6124">SUM(AY3800,AY3825,AY3830)</f>
        <v>172550</v>
      </c>
      <c r="AZ3835" s="11">
        <f t="shared" si="6124"/>
        <v>193699</v>
      </c>
      <c r="BA3835" s="11">
        <f t="shared" si="6124"/>
        <v>0</v>
      </c>
      <c r="BB3835" s="11">
        <f t="shared" si="6124"/>
        <v>0</v>
      </c>
      <c r="BC3835" s="11">
        <f t="shared" si="6124"/>
        <v>0</v>
      </c>
      <c r="BD3835" s="11">
        <f t="shared" si="6124"/>
        <v>0</v>
      </c>
      <c r="BE3835" s="11">
        <f t="shared" si="6124"/>
        <v>366249</v>
      </c>
      <c r="BF3835" s="11">
        <f t="shared" si="6124"/>
        <v>0</v>
      </c>
      <c r="BG3835" s="11">
        <f t="shared" si="6124"/>
        <v>0</v>
      </c>
      <c r="BH3835" s="11">
        <f t="shared" si="6124"/>
        <v>243698</v>
      </c>
      <c r="BI3835" s="11">
        <f t="shared" si="6124"/>
        <v>0</v>
      </c>
      <c r="BJ3835" s="11">
        <f t="shared" si="6124"/>
        <v>0</v>
      </c>
      <c r="BK3835" s="11">
        <f t="shared" si="6124"/>
        <v>0</v>
      </c>
      <c r="BL3835" s="11">
        <f t="shared" si="6124"/>
        <v>0</v>
      </c>
      <c r="BM3835" s="11">
        <f t="shared" si="6124"/>
        <v>0</v>
      </c>
      <c r="BN3835" s="11">
        <f t="shared" si="6124"/>
        <v>0</v>
      </c>
      <c r="BO3835" s="11">
        <f t="shared" si="6124"/>
        <v>0</v>
      </c>
      <c r="BP3835" s="11">
        <f t="shared" si="6124"/>
        <v>0</v>
      </c>
      <c r="BQ3835" s="11">
        <f t="shared" si="6124"/>
        <v>0</v>
      </c>
      <c r="BR3835" s="11">
        <v>243698</v>
      </c>
      <c r="BS3835" s="11">
        <v>122551</v>
      </c>
      <c r="BT3835" s="11" t="e">
        <f>IF(#REF!=0,"-",#REF!/#REF!*100)</f>
        <v>#REF!</v>
      </c>
    </row>
    <row r="3836" spans="1:72" ht="15.75" thickBot="1" x14ac:dyDescent="0.3">
      <c r="A3836" s="13" t="s">
        <v>0</v>
      </c>
      <c r="B3836" s="13" t="s">
        <v>0</v>
      </c>
      <c r="C3836" s="13" t="s">
        <v>0</v>
      </c>
      <c r="D3836" s="98" t="s">
        <v>0</v>
      </c>
      <c r="E3836" s="98" t="s">
        <v>0</v>
      </c>
      <c r="F3836" s="98" t="s">
        <v>0</v>
      </c>
      <c r="G3836" s="13" t="s">
        <v>0</v>
      </c>
      <c r="H3836" s="2" t="s">
        <v>53</v>
      </c>
      <c r="I3836" s="13" t="s">
        <v>0</v>
      </c>
      <c r="J3836" s="13"/>
      <c r="K3836" s="13"/>
      <c r="L3836" s="13"/>
      <c r="M3836" s="13"/>
      <c r="N3836" s="13"/>
      <c r="O3836" s="13" t="e">
        <f t="shared" si="6101"/>
        <v>#VALUE!</v>
      </c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>
        <v>0</v>
      </c>
      <c r="AC3836" s="13" t="e">
        <v>#VALUE!</v>
      </c>
      <c r="AD3836" s="13" t="s">
        <v>0</v>
      </c>
      <c r="AE3836" s="13"/>
      <c r="AF3836" s="13"/>
      <c r="AG3836" s="13"/>
      <c r="AH3836" s="13"/>
      <c r="AI3836" s="13"/>
      <c r="AJ3836" s="13" t="e">
        <f t="shared" si="6102"/>
        <v>#VALUE!</v>
      </c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  <c r="AW3836" s="13">
        <v>0</v>
      </c>
      <c r="AX3836" s="13" t="e">
        <v>#VALUE!</v>
      </c>
      <c r="AY3836" s="13" t="s">
        <v>0</v>
      </c>
      <c r="AZ3836" s="13"/>
      <c r="BA3836" s="13"/>
      <c r="BB3836" s="13"/>
      <c r="BC3836" s="13"/>
      <c r="BD3836" s="13"/>
      <c r="BE3836" s="13" t="e">
        <f t="shared" si="6103"/>
        <v>#VALUE!</v>
      </c>
      <c r="BF3836" s="13"/>
      <c r="BG3836" s="13"/>
      <c r="BH3836" s="13"/>
      <c r="BI3836" s="13"/>
      <c r="BJ3836" s="13"/>
      <c r="BK3836" s="13"/>
      <c r="BL3836" s="13"/>
      <c r="BM3836" s="13"/>
      <c r="BN3836" s="13"/>
      <c r="BO3836" s="13"/>
      <c r="BP3836" s="13"/>
      <c r="BQ3836" s="13"/>
      <c r="BR3836" s="13">
        <v>0</v>
      </c>
      <c r="BS3836" s="13" t="e">
        <v>#VALUE!</v>
      </c>
      <c r="BT3836" s="12"/>
    </row>
    <row r="3837" spans="1:72" ht="69.75" customHeight="1" thickBot="1" x14ac:dyDescent="0.3">
      <c r="A3837" s="132" t="s">
        <v>0</v>
      </c>
      <c r="B3837" s="132" t="s">
        <v>0</v>
      </c>
      <c r="C3837" s="132" t="s">
        <v>0</v>
      </c>
      <c r="D3837" s="135" t="s">
        <v>0</v>
      </c>
      <c r="E3837" s="135" t="s">
        <v>0</v>
      </c>
      <c r="F3837" s="135" t="s">
        <v>0</v>
      </c>
      <c r="G3837" s="138" t="s">
        <v>0</v>
      </c>
      <c r="H3837" s="5" t="s">
        <v>54</v>
      </c>
      <c r="I3837" s="89" t="s">
        <v>9</v>
      </c>
      <c r="J3837" s="89" t="s">
        <v>1606</v>
      </c>
      <c r="K3837" s="89" t="s">
        <v>1534</v>
      </c>
      <c r="L3837" s="89" t="s">
        <v>1592</v>
      </c>
      <c r="M3837" s="89" t="s">
        <v>1593</v>
      </c>
      <c r="N3837" s="89" t="s">
        <v>1594</v>
      </c>
      <c r="O3837" s="89" t="s">
        <v>1610</v>
      </c>
      <c r="P3837" s="89" t="s">
        <v>1607</v>
      </c>
      <c r="Q3837" s="89" t="s">
        <v>1595</v>
      </c>
      <c r="R3837" s="89" t="s">
        <v>1596</v>
      </c>
      <c r="S3837" s="89" t="s">
        <v>1597</v>
      </c>
      <c r="T3837" s="89" t="s">
        <v>1598</v>
      </c>
      <c r="U3837" s="89" t="s">
        <v>1599</v>
      </c>
      <c r="V3837" s="89" t="s">
        <v>1600</v>
      </c>
      <c r="W3837" s="89" t="s">
        <v>1608</v>
      </c>
      <c r="X3837" s="89" t="s">
        <v>1609</v>
      </c>
      <c r="Y3837" s="89" t="s">
        <v>1601</v>
      </c>
      <c r="Z3837" s="89" t="s">
        <v>1602</v>
      </c>
      <c r="AA3837" s="89" t="s">
        <v>1603</v>
      </c>
      <c r="AB3837" s="89" t="s">
        <v>1604</v>
      </c>
      <c r="AC3837" s="89" t="s">
        <v>1605</v>
      </c>
      <c r="AD3837" s="90" t="s">
        <v>10</v>
      </c>
      <c r="AE3837" s="90" t="s">
        <v>1606</v>
      </c>
      <c r="AF3837" s="90" t="s">
        <v>1534</v>
      </c>
      <c r="AG3837" s="90" t="s">
        <v>1592</v>
      </c>
      <c r="AH3837" s="90" t="s">
        <v>1593</v>
      </c>
      <c r="AI3837" s="90" t="s">
        <v>1594</v>
      </c>
      <c r="AJ3837" s="90" t="s">
        <v>1611</v>
      </c>
      <c r="AK3837" s="90" t="s">
        <v>1607</v>
      </c>
      <c r="AL3837" s="90" t="s">
        <v>1595</v>
      </c>
      <c r="AM3837" s="90" t="s">
        <v>1596</v>
      </c>
      <c r="AN3837" s="90" t="s">
        <v>1597</v>
      </c>
      <c r="AO3837" s="90" t="s">
        <v>1598</v>
      </c>
      <c r="AP3837" s="90" t="s">
        <v>1599</v>
      </c>
      <c r="AQ3837" s="90" t="s">
        <v>1600</v>
      </c>
      <c r="AR3837" s="90" t="s">
        <v>1608</v>
      </c>
      <c r="AS3837" s="90" t="s">
        <v>1609</v>
      </c>
      <c r="AT3837" s="90" t="s">
        <v>1601</v>
      </c>
      <c r="AU3837" s="90" t="s">
        <v>1602</v>
      </c>
      <c r="AV3837" s="90" t="s">
        <v>1603</v>
      </c>
      <c r="AW3837" s="90" t="s">
        <v>1604</v>
      </c>
      <c r="AX3837" s="90" t="s">
        <v>1605</v>
      </c>
      <c r="AY3837" s="91" t="s">
        <v>11</v>
      </c>
      <c r="AZ3837" s="91" t="s">
        <v>1606</v>
      </c>
      <c r="BA3837" s="91" t="s">
        <v>1534</v>
      </c>
      <c r="BB3837" s="91" t="s">
        <v>1592</v>
      </c>
      <c r="BC3837" s="91" t="s">
        <v>1593</v>
      </c>
      <c r="BD3837" s="91" t="s">
        <v>1594</v>
      </c>
      <c r="BE3837" s="91" t="s">
        <v>1612</v>
      </c>
      <c r="BF3837" s="91" t="s">
        <v>1607</v>
      </c>
      <c r="BG3837" s="91" t="s">
        <v>1595</v>
      </c>
      <c r="BH3837" s="91" t="s">
        <v>1596</v>
      </c>
      <c r="BI3837" s="91" t="s">
        <v>1597</v>
      </c>
      <c r="BJ3837" s="91" t="s">
        <v>1598</v>
      </c>
      <c r="BK3837" s="91" t="s">
        <v>1599</v>
      </c>
      <c r="BL3837" s="91" t="s">
        <v>1600</v>
      </c>
      <c r="BM3837" s="91" t="s">
        <v>1608</v>
      </c>
      <c r="BN3837" s="91" t="s">
        <v>1609</v>
      </c>
      <c r="BO3837" s="91" t="s">
        <v>1601</v>
      </c>
      <c r="BP3837" s="91" t="s">
        <v>1602</v>
      </c>
      <c r="BQ3837" s="91" t="s">
        <v>1603</v>
      </c>
      <c r="BR3837" s="91" t="s">
        <v>1604</v>
      </c>
      <c r="BS3837" s="91" t="s">
        <v>1605</v>
      </c>
      <c r="BT3837" s="5" t="s">
        <v>1671</v>
      </c>
    </row>
    <row r="3838" spans="1:72" x14ac:dyDescent="0.25">
      <c r="A3838" s="133"/>
      <c r="B3838" s="133"/>
      <c r="C3838" s="133"/>
      <c r="D3838" s="136"/>
      <c r="E3838" s="136"/>
      <c r="F3838" s="136"/>
      <c r="G3838" s="139"/>
      <c r="H3838" s="15" t="s">
        <v>0</v>
      </c>
      <c r="I3838" s="9">
        <v>1</v>
      </c>
      <c r="J3838" s="9">
        <v>2</v>
      </c>
      <c r="K3838" s="9">
        <v>3</v>
      </c>
      <c r="L3838" s="9">
        <v>4</v>
      </c>
      <c r="M3838" s="9">
        <v>5</v>
      </c>
      <c r="N3838" s="9">
        <v>6</v>
      </c>
      <c r="O3838" s="9">
        <v>7</v>
      </c>
      <c r="P3838" s="9">
        <v>8</v>
      </c>
      <c r="Q3838" s="9">
        <v>9</v>
      </c>
      <c r="R3838" s="9">
        <v>10</v>
      </c>
      <c r="S3838" s="9">
        <v>11</v>
      </c>
      <c r="T3838" s="9">
        <v>12</v>
      </c>
      <c r="U3838" s="9">
        <v>13</v>
      </c>
      <c r="V3838" s="9">
        <v>14</v>
      </c>
      <c r="W3838" s="9">
        <v>15</v>
      </c>
      <c r="X3838" s="9">
        <v>16</v>
      </c>
      <c r="Y3838" s="9">
        <v>17</v>
      </c>
      <c r="Z3838" s="9">
        <v>18</v>
      </c>
      <c r="AA3838" s="9">
        <v>19</v>
      </c>
      <c r="AB3838" s="9">
        <v>20</v>
      </c>
      <c r="AC3838" s="9">
        <v>21</v>
      </c>
      <c r="AD3838" s="9">
        <v>1</v>
      </c>
      <c r="AE3838" s="9">
        <v>2</v>
      </c>
      <c r="AF3838" s="9">
        <v>3</v>
      </c>
      <c r="AG3838" s="9">
        <v>4</v>
      </c>
      <c r="AH3838" s="9">
        <v>5</v>
      </c>
      <c r="AI3838" s="9">
        <v>6</v>
      </c>
      <c r="AJ3838" s="9">
        <v>7</v>
      </c>
      <c r="AK3838" s="9">
        <v>8</v>
      </c>
      <c r="AL3838" s="9">
        <v>9</v>
      </c>
      <c r="AM3838" s="9">
        <v>10</v>
      </c>
      <c r="AN3838" s="9">
        <v>11</v>
      </c>
      <c r="AO3838" s="9">
        <v>12</v>
      </c>
      <c r="AP3838" s="9">
        <v>13</v>
      </c>
      <c r="AQ3838" s="9">
        <v>14</v>
      </c>
      <c r="AR3838" s="9">
        <v>15</v>
      </c>
      <c r="AS3838" s="9">
        <v>16</v>
      </c>
      <c r="AT3838" s="9">
        <v>17</v>
      </c>
      <c r="AU3838" s="9">
        <v>18</v>
      </c>
      <c r="AV3838" s="9">
        <v>19</v>
      </c>
      <c r="AW3838" s="9">
        <v>20</v>
      </c>
      <c r="AX3838" s="9">
        <v>21</v>
      </c>
      <c r="AY3838" s="9">
        <v>1</v>
      </c>
      <c r="AZ3838" s="9">
        <v>2</v>
      </c>
      <c r="BA3838" s="9">
        <v>3</v>
      </c>
      <c r="BB3838" s="9">
        <v>4</v>
      </c>
      <c r="BC3838" s="9">
        <v>5</v>
      </c>
      <c r="BD3838" s="9">
        <v>6</v>
      </c>
      <c r="BE3838" s="9">
        <v>7</v>
      </c>
      <c r="BF3838" s="9">
        <v>8</v>
      </c>
      <c r="BG3838" s="9">
        <v>9</v>
      </c>
      <c r="BH3838" s="9">
        <v>10</v>
      </c>
      <c r="BI3838" s="9">
        <v>11</v>
      </c>
      <c r="BJ3838" s="9">
        <v>12</v>
      </c>
      <c r="BK3838" s="9">
        <v>13</v>
      </c>
      <c r="BL3838" s="9">
        <v>14</v>
      </c>
      <c r="BM3838" s="9">
        <v>15</v>
      </c>
      <c r="BN3838" s="9">
        <v>16</v>
      </c>
      <c r="BO3838" s="9">
        <v>17</v>
      </c>
      <c r="BP3838" s="9">
        <v>18</v>
      </c>
      <c r="BQ3838" s="9">
        <v>19</v>
      </c>
      <c r="BR3838" s="9">
        <v>20</v>
      </c>
      <c r="BS3838" s="9">
        <v>21</v>
      </c>
      <c r="BT3838" s="9">
        <v>9</v>
      </c>
    </row>
    <row r="3839" spans="1:72" x14ac:dyDescent="0.25">
      <c r="A3839" s="133"/>
      <c r="B3839" s="133"/>
      <c r="C3839" s="133"/>
      <c r="D3839" s="136"/>
      <c r="E3839" s="136"/>
      <c r="F3839" s="136"/>
      <c r="G3839" s="139"/>
      <c r="H3839" s="16" t="s">
        <v>1187</v>
      </c>
      <c r="I3839" s="17">
        <f t="shared" ref="I3839:AA3839" si="6125">SUM(I3835)</f>
        <v>417600</v>
      </c>
      <c r="J3839" s="17">
        <f t="shared" si="6125"/>
        <v>120760</v>
      </c>
      <c r="K3839" s="17">
        <f t="shared" si="6125"/>
        <v>0</v>
      </c>
      <c r="L3839" s="17">
        <f t="shared" si="6125"/>
        <v>0</v>
      </c>
      <c r="M3839" s="17">
        <f t="shared" si="6125"/>
        <v>0</v>
      </c>
      <c r="N3839" s="17">
        <f t="shared" si="6125"/>
        <v>0</v>
      </c>
      <c r="O3839" s="17">
        <f t="shared" ref="O3839" si="6126">SUM(O3835)</f>
        <v>538360</v>
      </c>
      <c r="P3839" s="17">
        <f t="shared" si="6125"/>
        <v>2750</v>
      </c>
      <c r="Q3839" s="17">
        <f t="shared" si="6125"/>
        <v>1366</v>
      </c>
      <c r="R3839" s="17">
        <f t="shared" si="6125"/>
        <v>123510</v>
      </c>
      <c r="S3839" s="17">
        <f t="shared" si="6125"/>
        <v>0</v>
      </c>
      <c r="T3839" s="17">
        <f t="shared" si="6125"/>
        <v>0</v>
      </c>
      <c r="U3839" s="17">
        <f t="shared" si="6125"/>
        <v>0</v>
      </c>
      <c r="V3839" s="17">
        <f t="shared" si="6125"/>
        <v>0</v>
      </c>
      <c r="W3839" s="17">
        <f t="shared" si="6125"/>
        <v>0</v>
      </c>
      <c r="X3839" s="17">
        <f t="shared" si="6125"/>
        <v>0</v>
      </c>
      <c r="Y3839" s="17">
        <f t="shared" si="6125"/>
        <v>0</v>
      </c>
      <c r="Z3839" s="17">
        <f t="shared" si="6125"/>
        <v>0</v>
      </c>
      <c r="AA3839" s="17">
        <f t="shared" si="6125"/>
        <v>0</v>
      </c>
      <c r="AB3839" s="17">
        <v>127626</v>
      </c>
      <c r="AC3839" s="17">
        <v>410734</v>
      </c>
      <c r="AD3839" s="17">
        <f t="shared" ref="AD3839:AV3839" si="6127">SUM(AD3835)</f>
        <v>4500</v>
      </c>
      <c r="AE3839" s="17">
        <f t="shared" si="6127"/>
        <v>38764</v>
      </c>
      <c r="AF3839" s="17">
        <f t="shared" si="6127"/>
        <v>0</v>
      </c>
      <c r="AG3839" s="17">
        <f t="shared" si="6127"/>
        <v>0</v>
      </c>
      <c r="AH3839" s="17">
        <f t="shared" si="6127"/>
        <v>0</v>
      </c>
      <c r="AI3839" s="17">
        <f t="shared" si="6127"/>
        <v>0</v>
      </c>
      <c r="AJ3839" s="17">
        <f t="shared" ref="AJ3839" si="6128">SUM(AJ3835)</f>
        <v>43264</v>
      </c>
      <c r="AK3839" s="17">
        <f t="shared" si="6127"/>
        <v>0</v>
      </c>
      <c r="AL3839" s="17">
        <f t="shared" si="6127"/>
        <v>0</v>
      </c>
      <c r="AM3839" s="17">
        <f t="shared" si="6127"/>
        <v>38764</v>
      </c>
      <c r="AN3839" s="17">
        <f t="shared" si="6127"/>
        <v>0</v>
      </c>
      <c r="AO3839" s="17">
        <f t="shared" si="6127"/>
        <v>0</v>
      </c>
      <c r="AP3839" s="17">
        <f t="shared" si="6127"/>
        <v>0</v>
      </c>
      <c r="AQ3839" s="17">
        <f t="shared" si="6127"/>
        <v>0</v>
      </c>
      <c r="AR3839" s="17">
        <f t="shared" si="6127"/>
        <v>0</v>
      </c>
      <c r="AS3839" s="17">
        <f t="shared" si="6127"/>
        <v>0</v>
      </c>
      <c r="AT3839" s="17">
        <f t="shared" si="6127"/>
        <v>0</v>
      </c>
      <c r="AU3839" s="17">
        <f t="shared" si="6127"/>
        <v>0</v>
      </c>
      <c r="AV3839" s="17">
        <f t="shared" si="6127"/>
        <v>0</v>
      </c>
      <c r="AW3839" s="17">
        <v>38764</v>
      </c>
      <c r="AX3839" s="17">
        <v>4500</v>
      </c>
      <c r="AY3839" s="17">
        <f t="shared" ref="AY3839:BQ3839" si="6129">SUM(AY3835)</f>
        <v>172550</v>
      </c>
      <c r="AZ3839" s="17">
        <f t="shared" si="6129"/>
        <v>193699</v>
      </c>
      <c r="BA3839" s="17">
        <f t="shared" si="6129"/>
        <v>0</v>
      </c>
      <c r="BB3839" s="17">
        <f t="shared" si="6129"/>
        <v>0</v>
      </c>
      <c r="BC3839" s="17">
        <f t="shared" si="6129"/>
        <v>0</v>
      </c>
      <c r="BD3839" s="17">
        <f t="shared" si="6129"/>
        <v>0</v>
      </c>
      <c r="BE3839" s="17">
        <f t="shared" ref="BE3839" si="6130">SUM(BE3835)</f>
        <v>366249</v>
      </c>
      <c r="BF3839" s="17">
        <f t="shared" si="6129"/>
        <v>0</v>
      </c>
      <c r="BG3839" s="17">
        <f t="shared" si="6129"/>
        <v>0</v>
      </c>
      <c r="BH3839" s="17">
        <f t="shared" si="6129"/>
        <v>243698</v>
      </c>
      <c r="BI3839" s="17">
        <f t="shared" si="6129"/>
        <v>0</v>
      </c>
      <c r="BJ3839" s="17">
        <f t="shared" si="6129"/>
        <v>0</v>
      </c>
      <c r="BK3839" s="17">
        <f t="shared" si="6129"/>
        <v>0</v>
      </c>
      <c r="BL3839" s="17">
        <f t="shared" si="6129"/>
        <v>0</v>
      </c>
      <c r="BM3839" s="17">
        <f t="shared" si="6129"/>
        <v>0</v>
      </c>
      <c r="BN3839" s="17">
        <f t="shared" si="6129"/>
        <v>0</v>
      </c>
      <c r="BO3839" s="17">
        <f t="shared" si="6129"/>
        <v>0</v>
      </c>
      <c r="BP3839" s="17">
        <f t="shared" si="6129"/>
        <v>0</v>
      </c>
      <c r="BQ3839" s="17">
        <f t="shared" si="6129"/>
        <v>0</v>
      </c>
      <c r="BR3839" s="17">
        <v>243698</v>
      </c>
      <c r="BS3839" s="17">
        <v>122551</v>
      </c>
      <c r="BT3839" s="17" t="e">
        <f>IF(#REF!=0,"-",#REF!/#REF!*100)</f>
        <v>#REF!</v>
      </c>
    </row>
    <row r="3840" spans="1:72" x14ac:dyDescent="0.25">
      <c r="A3840" s="133"/>
      <c r="B3840" s="133"/>
      <c r="C3840" s="133"/>
      <c r="D3840" s="136"/>
      <c r="E3840" s="136"/>
      <c r="F3840" s="136"/>
      <c r="G3840" s="139"/>
      <c r="H3840" s="18" t="s">
        <v>55</v>
      </c>
      <c r="I3840" s="17">
        <f t="shared" ref="I3840:AA3840" si="6131">SUM(I3839)</f>
        <v>417600</v>
      </c>
      <c r="J3840" s="17">
        <f t="shared" si="6131"/>
        <v>120760</v>
      </c>
      <c r="K3840" s="17">
        <f t="shared" si="6131"/>
        <v>0</v>
      </c>
      <c r="L3840" s="17">
        <f t="shared" si="6131"/>
        <v>0</v>
      </c>
      <c r="M3840" s="17">
        <f t="shared" si="6131"/>
        <v>0</v>
      </c>
      <c r="N3840" s="17">
        <f t="shared" si="6131"/>
        <v>0</v>
      </c>
      <c r="O3840" s="17">
        <f t="shared" ref="O3840" si="6132">SUM(O3839)</f>
        <v>538360</v>
      </c>
      <c r="P3840" s="17">
        <f t="shared" si="6131"/>
        <v>2750</v>
      </c>
      <c r="Q3840" s="17">
        <f t="shared" si="6131"/>
        <v>1366</v>
      </c>
      <c r="R3840" s="17">
        <f t="shared" si="6131"/>
        <v>123510</v>
      </c>
      <c r="S3840" s="17">
        <f t="shared" si="6131"/>
        <v>0</v>
      </c>
      <c r="T3840" s="17">
        <f t="shared" si="6131"/>
        <v>0</v>
      </c>
      <c r="U3840" s="17">
        <f t="shared" si="6131"/>
        <v>0</v>
      </c>
      <c r="V3840" s="17">
        <f t="shared" si="6131"/>
        <v>0</v>
      </c>
      <c r="W3840" s="17">
        <f t="shared" si="6131"/>
        <v>0</v>
      </c>
      <c r="X3840" s="17">
        <f t="shared" si="6131"/>
        <v>0</v>
      </c>
      <c r="Y3840" s="17">
        <f t="shared" si="6131"/>
        <v>0</v>
      </c>
      <c r="Z3840" s="17">
        <f t="shared" si="6131"/>
        <v>0</v>
      </c>
      <c r="AA3840" s="17">
        <f t="shared" si="6131"/>
        <v>0</v>
      </c>
      <c r="AB3840" s="17">
        <v>127626</v>
      </c>
      <c r="AC3840" s="17">
        <v>410734</v>
      </c>
      <c r="AD3840" s="17">
        <f>SUM(AD3839)</f>
        <v>4500</v>
      </c>
      <c r="AE3840" s="17">
        <f t="shared" ref="AE3840:AV3840" si="6133">SUM(AE3839)</f>
        <v>38764</v>
      </c>
      <c r="AF3840" s="17">
        <f t="shared" si="6133"/>
        <v>0</v>
      </c>
      <c r="AG3840" s="17">
        <f t="shared" si="6133"/>
        <v>0</v>
      </c>
      <c r="AH3840" s="17">
        <f t="shared" si="6133"/>
        <v>0</v>
      </c>
      <c r="AI3840" s="17">
        <f t="shared" si="6133"/>
        <v>0</v>
      </c>
      <c r="AJ3840" s="17">
        <f t="shared" ref="AJ3840" si="6134">SUM(AJ3839)</f>
        <v>43264</v>
      </c>
      <c r="AK3840" s="17">
        <f t="shared" si="6133"/>
        <v>0</v>
      </c>
      <c r="AL3840" s="17">
        <f t="shared" si="6133"/>
        <v>0</v>
      </c>
      <c r="AM3840" s="17">
        <f t="shared" si="6133"/>
        <v>38764</v>
      </c>
      <c r="AN3840" s="17">
        <f t="shared" si="6133"/>
        <v>0</v>
      </c>
      <c r="AO3840" s="17">
        <f t="shared" si="6133"/>
        <v>0</v>
      </c>
      <c r="AP3840" s="17">
        <f t="shared" si="6133"/>
        <v>0</v>
      </c>
      <c r="AQ3840" s="17">
        <f t="shared" si="6133"/>
        <v>0</v>
      </c>
      <c r="AR3840" s="17">
        <f t="shared" si="6133"/>
        <v>0</v>
      </c>
      <c r="AS3840" s="17">
        <f t="shared" si="6133"/>
        <v>0</v>
      </c>
      <c r="AT3840" s="17">
        <f t="shared" si="6133"/>
        <v>0</v>
      </c>
      <c r="AU3840" s="17">
        <f t="shared" si="6133"/>
        <v>0</v>
      </c>
      <c r="AV3840" s="17">
        <f t="shared" si="6133"/>
        <v>0</v>
      </c>
      <c r="AW3840" s="17">
        <v>38764</v>
      </c>
      <c r="AX3840" s="17">
        <v>4500</v>
      </c>
      <c r="AY3840" s="17">
        <f t="shared" ref="AY3840:BQ3840" si="6135">SUM(AY3839)</f>
        <v>172550</v>
      </c>
      <c r="AZ3840" s="17">
        <f t="shared" si="6135"/>
        <v>193699</v>
      </c>
      <c r="BA3840" s="17">
        <f t="shared" si="6135"/>
        <v>0</v>
      </c>
      <c r="BB3840" s="17">
        <f t="shared" si="6135"/>
        <v>0</v>
      </c>
      <c r="BC3840" s="17">
        <f t="shared" si="6135"/>
        <v>0</v>
      </c>
      <c r="BD3840" s="17">
        <f t="shared" si="6135"/>
        <v>0</v>
      </c>
      <c r="BE3840" s="17">
        <f t="shared" ref="BE3840" si="6136">SUM(BE3839)</f>
        <v>366249</v>
      </c>
      <c r="BF3840" s="17">
        <f t="shared" si="6135"/>
        <v>0</v>
      </c>
      <c r="BG3840" s="17">
        <f t="shared" si="6135"/>
        <v>0</v>
      </c>
      <c r="BH3840" s="17">
        <f t="shared" si="6135"/>
        <v>243698</v>
      </c>
      <c r="BI3840" s="17">
        <f t="shared" si="6135"/>
        <v>0</v>
      </c>
      <c r="BJ3840" s="17">
        <f t="shared" si="6135"/>
        <v>0</v>
      </c>
      <c r="BK3840" s="17">
        <f t="shared" si="6135"/>
        <v>0</v>
      </c>
      <c r="BL3840" s="17">
        <f t="shared" si="6135"/>
        <v>0</v>
      </c>
      <c r="BM3840" s="17">
        <f t="shared" si="6135"/>
        <v>0</v>
      </c>
      <c r="BN3840" s="17">
        <f t="shared" si="6135"/>
        <v>0</v>
      </c>
      <c r="BO3840" s="17">
        <f t="shared" si="6135"/>
        <v>0</v>
      </c>
      <c r="BP3840" s="17">
        <f t="shared" si="6135"/>
        <v>0</v>
      </c>
      <c r="BQ3840" s="17">
        <f t="shared" si="6135"/>
        <v>0</v>
      </c>
      <c r="BR3840" s="17">
        <v>243698</v>
      </c>
      <c r="BS3840" s="17">
        <v>122551</v>
      </c>
      <c r="BT3840" s="17" t="e">
        <f>IF(#REF!=0,"-",#REF!/#REF!*100)</f>
        <v>#REF!</v>
      </c>
    </row>
    <row r="3841" spans="1:72" x14ac:dyDescent="0.25">
      <c r="A3841" s="134"/>
      <c r="B3841" s="134"/>
      <c r="C3841" s="134"/>
      <c r="D3841" s="137"/>
      <c r="E3841" s="137"/>
      <c r="F3841" s="137"/>
      <c r="G3841" s="140"/>
      <c r="O3841">
        <f t="shared" si="6101"/>
        <v>0</v>
      </c>
      <c r="AB3841">
        <v>0</v>
      </c>
      <c r="AC3841">
        <v>0</v>
      </c>
      <c r="AJ3841">
        <f t="shared" si="6102"/>
        <v>0</v>
      </c>
      <c r="AW3841">
        <v>0</v>
      </c>
      <c r="AX3841">
        <v>0</v>
      </c>
      <c r="BE3841">
        <f t="shared" si="6103"/>
        <v>0</v>
      </c>
      <c r="BR3841">
        <v>0</v>
      </c>
      <c r="BS3841">
        <v>0</v>
      </c>
      <c r="BT3841" t="e">
        <f>IF(#REF!=0,"-",#REF!/#REF!*100)</f>
        <v>#REF!</v>
      </c>
    </row>
    <row r="3842" spans="1:72" ht="15.75" thickBot="1" x14ac:dyDescent="0.3">
      <c r="A3842" s="13" t="s">
        <v>0</v>
      </c>
      <c r="B3842" s="13" t="s">
        <v>0</v>
      </c>
      <c r="C3842" s="13" t="s">
        <v>0</v>
      </c>
      <c r="D3842" s="98" t="s">
        <v>0</v>
      </c>
      <c r="E3842" s="98" t="s">
        <v>0</v>
      </c>
      <c r="F3842" s="98" t="s">
        <v>0</v>
      </c>
      <c r="G3842" s="13" t="s">
        <v>0</v>
      </c>
      <c r="H3842" s="19" t="s">
        <v>0</v>
      </c>
      <c r="I3842" s="19" t="s">
        <v>0</v>
      </c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>
        <v>0</v>
      </c>
      <c r="AC3842" s="19">
        <v>0</v>
      </c>
      <c r="AD3842" s="19" t="s">
        <v>0</v>
      </c>
      <c r="AE3842" s="19"/>
      <c r="AF3842" s="19"/>
      <c r="AG3842" s="19"/>
      <c r="AH3842" s="19"/>
      <c r="AI3842" s="19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>
        <v>0</v>
      </c>
      <c r="AX3842" s="19">
        <v>0</v>
      </c>
      <c r="AY3842" s="19" t="s">
        <v>0</v>
      </c>
      <c r="AZ3842" s="19"/>
      <c r="BA3842" s="19"/>
      <c r="BB3842" s="19"/>
      <c r="BC3842" s="19"/>
      <c r="BD3842" s="19"/>
      <c r="BE3842" s="19"/>
      <c r="BF3842" s="19"/>
      <c r="BG3842" s="19"/>
      <c r="BH3842" s="19"/>
      <c r="BI3842" s="19"/>
      <c r="BJ3842" s="19"/>
      <c r="BK3842" s="19"/>
      <c r="BL3842" s="19"/>
      <c r="BM3842" s="19"/>
      <c r="BN3842" s="19"/>
      <c r="BO3842" s="19"/>
      <c r="BP3842" s="19"/>
      <c r="BQ3842" s="19"/>
      <c r="BR3842" s="19">
        <v>0</v>
      </c>
      <c r="BS3842" s="19">
        <v>0</v>
      </c>
      <c r="BT3842" s="19"/>
    </row>
    <row r="3843" spans="1:72" ht="69.75" customHeight="1" thickBot="1" x14ac:dyDescent="0.3">
      <c r="A3843" s="5" t="s">
        <v>2</v>
      </c>
      <c r="B3843" s="5" t="s">
        <v>3</v>
      </c>
      <c r="C3843" s="5" t="s">
        <v>4</v>
      </c>
      <c r="D3843" s="103" t="s">
        <v>0</v>
      </c>
      <c r="E3843" s="112" t="s">
        <v>5</v>
      </c>
      <c r="F3843" s="112" t="s">
        <v>6</v>
      </c>
      <c r="G3843" s="5" t="s">
        <v>7</v>
      </c>
      <c r="H3843" s="5" t="s">
        <v>8</v>
      </c>
      <c r="I3843" s="89" t="s">
        <v>9</v>
      </c>
      <c r="J3843" s="89" t="s">
        <v>1606</v>
      </c>
      <c r="K3843" s="89" t="s">
        <v>1534</v>
      </c>
      <c r="L3843" s="89" t="s">
        <v>1592</v>
      </c>
      <c r="M3843" s="89" t="s">
        <v>1593</v>
      </c>
      <c r="N3843" s="89" t="s">
        <v>1594</v>
      </c>
      <c r="O3843" s="89" t="s">
        <v>1610</v>
      </c>
      <c r="P3843" s="89" t="s">
        <v>1607</v>
      </c>
      <c r="Q3843" s="89" t="s">
        <v>1595</v>
      </c>
      <c r="R3843" s="89" t="s">
        <v>1596</v>
      </c>
      <c r="S3843" s="89" t="s">
        <v>1597</v>
      </c>
      <c r="T3843" s="89" t="s">
        <v>1598</v>
      </c>
      <c r="U3843" s="89" t="s">
        <v>1599</v>
      </c>
      <c r="V3843" s="89" t="s">
        <v>1600</v>
      </c>
      <c r="W3843" s="89" t="s">
        <v>1608</v>
      </c>
      <c r="X3843" s="89" t="s">
        <v>1609</v>
      </c>
      <c r="Y3843" s="89" t="s">
        <v>1601</v>
      </c>
      <c r="Z3843" s="89" t="s">
        <v>1602</v>
      </c>
      <c r="AA3843" s="89" t="s">
        <v>1603</v>
      </c>
      <c r="AB3843" s="89" t="s">
        <v>1604</v>
      </c>
      <c r="AC3843" s="89" t="s">
        <v>1605</v>
      </c>
      <c r="AD3843" s="90" t="s">
        <v>10</v>
      </c>
      <c r="AE3843" s="90" t="s">
        <v>1606</v>
      </c>
      <c r="AF3843" s="90" t="s">
        <v>1534</v>
      </c>
      <c r="AG3843" s="90" t="s">
        <v>1592</v>
      </c>
      <c r="AH3843" s="90" t="s">
        <v>1593</v>
      </c>
      <c r="AI3843" s="90" t="s">
        <v>1594</v>
      </c>
      <c r="AJ3843" s="90" t="s">
        <v>1611</v>
      </c>
      <c r="AK3843" s="90" t="s">
        <v>1607</v>
      </c>
      <c r="AL3843" s="90" t="s">
        <v>1595</v>
      </c>
      <c r="AM3843" s="90" t="s">
        <v>1596</v>
      </c>
      <c r="AN3843" s="90" t="s">
        <v>1597</v>
      </c>
      <c r="AO3843" s="90" t="s">
        <v>1598</v>
      </c>
      <c r="AP3843" s="90" t="s">
        <v>1599</v>
      </c>
      <c r="AQ3843" s="90" t="s">
        <v>1600</v>
      </c>
      <c r="AR3843" s="90" t="s">
        <v>1608</v>
      </c>
      <c r="AS3843" s="90" t="s">
        <v>1609</v>
      </c>
      <c r="AT3843" s="90" t="s">
        <v>1601</v>
      </c>
      <c r="AU3843" s="90" t="s">
        <v>1602</v>
      </c>
      <c r="AV3843" s="90" t="s">
        <v>1603</v>
      </c>
      <c r="AW3843" s="90" t="s">
        <v>1604</v>
      </c>
      <c r="AX3843" s="90" t="s">
        <v>1605</v>
      </c>
      <c r="AY3843" s="91" t="s">
        <v>11</v>
      </c>
      <c r="AZ3843" s="91" t="s">
        <v>1606</v>
      </c>
      <c r="BA3843" s="91" t="s">
        <v>1534</v>
      </c>
      <c r="BB3843" s="91" t="s">
        <v>1592</v>
      </c>
      <c r="BC3843" s="91" t="s">
        <v>1593</v>
      </c>
      <c r="BD3843" s="91" t="s">
        <v>1594</v>
      </c>
      <c r="BE3843" s="91" t="s">
        <v>1612</v>
      </c>
      <c r="BF3843" s="91" t="s">
        <v>1607</v>
      </c>
      <c r="BG3843" s="91" t="s">
        <v>1595</v>
      </c>
      <c r="BH3843" s="91" t="s">
        <v>1596</v>
      </c>
      <c r="BI3843" s="91" t="s">
        <v>1597</v>
      </c>
      <c r="BJ3843" s="91" t="s">
        <v>1598</v>
      </c>
      <c r="BK3843" s="91" t="s">
        <v>1599</v>
      </c>
      <c r="BL3843" s="91" t="s">
        <v>1600</v>
      </c>
      <c r="BM3843" s="91" t="s">
        <v>1608</v>
      </c>
      <c r="BN3843" s="91" t="s">
        <v>1609</v>
      </c>
      <c r="BO3843" s="91" t="s">
        <v>1601</v>
      </c>
      <c r="BP3843" s="91" t="s">
        <v>1602</v>
      </c>
      <c r="BQ3843" s="91" t="s">
        <v>1603</v>
      </c>
      <c r="BR3843" s="91" t="s">
        <v>1604</v>
      </c>
      <c r="BS3843" s="91" t="s">
        <v>1605</v>
      </c>
      <c r="BT3843" s="5" t="s">
        <v>1671</v>
      </c>
    </row>
    <row r="3844" spans="1:72" x14ac:dyDescent="0.25">
      <c r="A3844" s="6" t="s">
        <v>0</v>
      </c>
      <c r="B3844" s="6" t="s">
        <v>0</v>
      </c>
      <c r="C3844" s="6" t="s">
        <v>0</v>
      </c>
      <c r="D3844" s="104" t="s">
        <v>0</v>
      </c>
      <c r="E3844" s="104" t="s">
        <v>0</v>
      </c>
      <c r="F3844" s="121" t="s">
        <v>0</v>
      </c>
      <c r="G3844" s="7" t="s">
        <v>0</v>
      </c>
      <c r="H3844" s="8" t="s">
        <v>0</v>
      </c>
      <c r="I3844" s="9">
        <v>1</v>
      </c>
      <c r="J3844" s="9">
        <v>2</v>
      </c>
      <c r="K3844" s="9">
        <v>3</v>
      </c>
      <c r="L3844" s="9">
        <v>4</v>
      </c>
      <c r="M3844" s="9">
        <v>5</v>
      </c>
      <c r="N3844" s="9">
        <v>6</v>
      </c>
      <c r="O3844" s="9">
        <v>7</v>
      </c>
      <c r="P3844" s="9">
        <v>8</v>
      </c>
      <c r="Q3844" s="9">
        <v>9</v>
      </c>
      <c r="R3844" s="9">
        <v>10</v>
      </c>
      <c r="S3844" s="9">
        <v>11</v>
      </c>
      <c r="T3844" s="9">
        <v>12</v>
      </c>
      <c r="U3844" s="9">
        <v>13</v>
      </c>
      <c r="V3844" s="9">
        <v>14</v>
      </c>
      <c r="W3844" s="9">
        <v>15</v>
      </c>
      <c r="X3844" s="9">
        <v>16</v>
      </c>
      <c r="Y3844" s="9">
        <v>17</v>
      </c>
      <c r="Z3844" s="9">
        <v>18</v>
      </c>
      <c r="AA3844" s="9">
        <v>19</v>
      </c>
      <c r="AB3844" s="9">
        <v>20</v>
      </c>
      <c r="AC3844" s="9">
        <v>21</v>
      </c>
      <c r="AD3844" s="9">
        <v>1</v>
      </c>
      <c r="AE3844" s="9">
        <v>2</v>
      </c>
      <c r="AF3844" s="9">
        <v>3</v>
      </c>
      <c r="AG3844" s="9">
        <v>4</v>
      </c>
      <c r="AH3844" s="9">
        <v>5</v>
      </c>
      <c r="AI3844" s="9">
        <v>6</v>
      </c>
      <c r="AJ3844" s="9">
        <v>7</v>
      </c>
      <c r="AK3844" s="9">
        <v>8</v>
      </c>
      <c r="AL3844" s="9">
        <v>9</v>
      </c>
      <c r="AM3844" s="9">
        <v>10</v>
      </c>
      <c r="AN3844" s="9">
        <v>11</v>
      </c>
      <c r="AO3844" s="9">
        <v>12</v>
      </c>
      <c r="AP3844" s="9">
        <v>13</v>
      </c>
      <c r="AQ3844" s="9">
        <v>14</v>
      </c>
      <c r="AR3844" s="9">
        <v>15</v>
      </c>
      <c r="AS3844" s="9">
        <v>16</v>
      </c>
      <c r="AT3844" s="9">
        <v>17</v>
      </c>
      <c r="AU3844" s="9">
        <v>18</v>
      </c>
      <c r="AV3844" s="9">
        <v>19</v>
      </c>
      <c r="AW3844" s="9">
        <v>20</v>
      </c>
      <c r="AX3844" s="9">
        <v>21</v>
      </c>
      <c r="AY3844" s="9">
        <v>1</v>
      </c>
      <c r="AZ3844" s="9">
        <v>2</v>
      </c>
      <c r="BA3844" s="9">
        <v>3</v>
      </c>
      <c r="BB3844" s="9">
        <v>4</v>
      </c>
      <c r="BC3844" s="9">
        <v>5</v>
      </c>
      <c r="BD3844" s="9">
        <v>6</v>
      </c>
      <c r="BE3844" s="9">
        <v>7</v>
      </c>
      <c r="BF3844" s="9">
        <v>8</v>
      </c>
      <c r="BG3844" s="9">
        <v>9</v>
      </c>
      <c r="BH3844" s="9">
        <v>10</v>
      </c>
      <c r="BI3844" s="9">
        <v>11</v>
      </c>
      <c r="BJ3844" s="9">
        <v>12</v>
      </c>
      <c r="BK3844" s="9">
        <v>13</v>
      </c>
      <c r="BL3844" s="9">
        <v>14</v>
      </c>
      <c r="BM3844" s="9">
        <v>15</v>
      </c>
      <c r="BN3844" s="9">
        <v>16</v>
      </c>
      <c r="BO3844" s="9">
        <v>17</v>
      </c>
      <c r="BP3844" s="9">
        <v>18</v>
      </c>
      <c r="BQ3844" s="9">
        <v>19</v>
      </c>
      <c r="BR3844" s="9">
        <v>20</v>
      </c>
      <c r="BS3844" s="9">
        <v>21</v>
      </c>
      <c r="BT3844" s="9">
        <v>9</v>
      </c>
    </row>
    <row r="3845" spans="1:72" ht="22.5" x14ac:dyDescent="0.25">
      <c r="A3845" s="1" t="s">
        <v>1154</v>
      </c>
      <c r="B3845" s="1" t="s">
        <v>56</v>
      </c>
      <c r="C3845" s="4" t="s">
        <v>149</v>
      </c>
      <c r="D3845" s="102" t="s">
        <v>1321</v>
      </c>
      <c r="E3845" s="101" t="s">
        <v>0</v>
      </c>
      <c r="F3845" s="101" t="s">
        <v>0</v>
      </c>
      <c r="G3845" s="2" t="s">
        <v>0</v>
      </c>
      <c r="H3845" s="2" t="s">
        <v>1322</v>
      </c>
      <c r="I3845" s="3" t="s">
        <v>0</v>
      </c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>
        <v>0</v>
      </c>
      <c r="AC3845" s="3">
        <v>0</v>
      </c>
      <c r="AD3845" s="3" t="s">
        <v>0</v>
      </c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>
        <v>0</v>
      </c>
      <c r="AX3845" s="3">
        <v>0</v>
      </c>
      <c r="AY3845" s="3" t="s">
        <v>0</v>
      </c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>
        <v>0</v>
      </c>
      <c r="BS3845" s="3">
        <v>0</v>
      </c>
      <c r="BT3845" s="3"/>
    </row>
    <row r="3846" spans="1:72" ht="33.75" x14ac:dyDescent="0.25">
      <c r="A3846" s="1" t="s">
        <v>0</v>
      </c>
      <c r="B3846" s="1" t="s">
        <v>0</v>
      </c>
      <c r="C3846" s="1" t="s">
        <v>0</v>
      </c>
      <c r="D3846" s="101" t="s">
        <v>0</v>
      </c>
      <c r="E3846" s="101" t="s">
        <v>0</v>
      </c>
      <c r="F3846" s="101" t="s">
        <v>0</v>
      </c>
      <c r="G3846" s="2" t="s">
        <v>0</v>
      </c>
      <c r="H3846" s="10" t="s">
        <v>13</v>
      </c>
      <c r="I3846" s="11">
        <f t="shared" ref="I3846:AA3846" si="6137">SUM(I3847,I3855,I3857)</f>
        <v>97850</v>
      </c>
      <c r="J3846" s="11">
        <f t="shared" si="6137"/>
        <v>108473</v>
      </c>
      <c r="K3846" s="11">
        <f t="shared" si="6137"/>
        <v>0</v>
      </c>
      <c r="L3846" s="11">
        <f t="shared" si="6137"/>
        <v>0</v>
      </c>
      <c r="M3846" s="11">
        <f t="shared" si="6137"/>
        <v>0</v>
      </c>
      <c r="N3846" s="11">
        <f t="shared" si="6137"/>
        <v>0</v>
      </c>
      <c r="O3846" s="11">
        <f t="shared" ref="O3846" si="6138">SUM(O3847,O3855,O3857)</f>
        <v>206323</v>
      </c>
      <c r="P3846" s="11">
        <f t="shared" si="6137"/>
        <v>6236</v>
      </c>
      <c r="Q3846" s="11">
        <f t="shared" si="6137"/>
        <v>26403</v>
      </c>
      <c r="R3846" s="11">
        <f t="shared" si="6137"/>
        <v>108473</v>
      </c>
      <c r="S3846" s="11">
        <f t="shared" si="6137"/>
        <v>0</v>
      </c>
      <c r="T3846" s="11">
        <f t="shared" si="6137"/>
        <v>0</v>
      </c>
      <c r="U3846" s="11">
        <f t="shared" si="6137"/>
        <v>0</v>
      </c>
      <c r="V3846" s="11">
        <f t="shared" si="6137"/>
        <v>0</v>
      </c>
      <c r="W3846" s="11">
        <f t="shared" si="6137"/>
        <v>0</v>
      </c>
      <c r="X3846" s="11">
        <f t="shared" si="6137"/>
        <v>0</v>
      </c>
      <c r="Y3846" s="11">
        <f t="shared" si="6137"/>
        <v>0</v>
      </c>
      <c r="Z3846" s="11">
        <f t="shared" si="6137"/>
        <v>0</v>
      </c>
      <c r="AA3846" s="11">
        <f t="shared" si="6137"/>
        <v>0</v>
      </c>
      <c r="AB3846" s="11">
        <v>141112</v>
      </c>
      <c r="AC3846" s="11">
        <v>65211</v>
      </c>
      <c r="AD3846" s="11">
        <f t="shared" ref="AD3846:AV3846" si="6139">SUM(AD3847,AD3855,AD3857)</f>
        <v>0</v>
      </c>
      <c r="AE3846" s="11">
        <f t="shared" si="6139"/>
        <v>0</v>
      </c>
      <c r="AF3846" s="11">
        <f t="shared" si="6139"/>
        <v>0</v>
      </c>
      <c r="AG3846" s="11">
        <f t="shared" si="6139"/>
        <v>0</v>
      </c>
      <c r="AH3846" s="11">
        <f t="shared" si="6139"/>
        <v>0</v>
      </c>
      <c r="AI3846" s="11">
        <f t="shared" si="6139"/>
        <v>0</v>
      </c>
      <c r="AJ3846" s="11">
        <f t="shared" ref="AJ3846" si="6140">SUM(AJ3847,AJ3855,AJ3857)</f>
        <v>0</v>
      </c>
      <c r="AK3846" s="11">
        <f t="shared" si="6139"/>
        <v>0</v>
      </c>
      <c r="AL3846" s="11">
        <f t="shared" si="6139"/>
        <v>0</v>
      </c>
      <c r="AM3846" s="11">
        <f t="shared" si="6139"/>
        <v>0</v>
      </c>
      <c r="AN3846" s="11">
        <f t="shared" si="6139"/>
        <v>0</v>
      </c>
      <c r="AO3846" s="11">
        <f t="shared" si="6139"/>
        <v>0</v>
      </c>
      <c r="AP3846" s="11">
        <f t="shared" si="6139"/>
        <v>0</v>
      </c>
      <c r="AQ3846" s="11">
        <f t="shared" si="6139"/>
        <v>0</v>
      </c>
      <c r="AR3846" s="11">
        <f t="shared" si="6139"/>
        <v>0</v>
      </c>
      <c r="AS3846" s="11">
        <f t="shared" si="6139"/>
        <v>0</v>
      </c>
      <c r="AT3846" s="11">
        <f t="shared" si="6139"/>
        <v>0</v>
      </c>
      <c r="AU3846" s="11">
        <f t="shared" si="6139"/>
        <v>0</v>
      </c>
      <c r="AV3846" s="11">
        <f t="shared" si="6139"/>
        <v>0</v>
      </c>
      <c r="AW3846" s="11">
        <v>0</v>
      </c>
      <c r="AX3846" s="11">
        <v>0</v>
      </c>
      <c r="AY3846" s="11">
        <f t="shared" ref="AY3846:BQ3846" si="6141">SUM(AY3847,AY3855,AY3857)</f>
        <v>0</v>
      </c>
      <c r="AZ3846" s="11">
        <f t="shared" si="6141"/>
        <v>65</v>
      </c>
      <c r="BA3846" s="11">
        <f t="shared" si="6141"/>
        <v>0</v>
      </c>
      <c r="BB3846" s="11">
        <f t="shared" si="6141"/>
        <v>0</v>
      </c>
      <c r="BC3846" s="11">
        <f t="shared" si="6141"/>
        <v>0</v>
      </c>
      <c r="BD3846" s="11">
        <f t="shared" si="6141"/>
        <v>0</v>
      </c>
      <c r="BE3846" s="11">
        <f t="shared" ref="BE3846" si="6142">SUM(BE3847,BE3855,BE3857)</f>
        <v>65</v>
      </c>
      <c r="BF3846" s="11">
        <f t="shared" si="6141"/>
        <v>0</v>
      </c>
      <c r="BG3846" s="11">
        <f t="shared" si="6141"/>
        <v>0</v>
      </c>
      <c r="BH3846" s="11">
        <f t="shared" si="6141"/>
        <v>65</v>
      </c>
      <c r="BI3846" s="11">
        <f t="shared" si="6141"/>
        <v>0</v>
      </c>
      <c r="BJ3846" s="11">
        <f t="shared" si="6141"/>
        <v>0</v>
      </c>
      <c r="BK3846" s="11">
        <f t="shared" si="6141"/>
        <v>0</v>
      </c>
      <c r="BL3846" s="11">
        <f t="shared" si="6141"/>
        <v>0</v>
      </c>
      <c r="BM3846" s="11">
        <f t="shared" si="6141"/>
        <v>0</v>
      </c>
      <c r="BN3846" s="11">
        <f t="shared" si="6141"/>
        <v>0</v>
      </c>
      <c r="BO3846" s="11">
        <f t="shared" si="6141"/>
        <v>0</v>
      </c>
      <c r="BP3846" s="11">
        <f t="shared" si="6141"/>
        <v>0</v>
      </c>
      <c r="BQ3846" s="11">
        <f t="shared" si="6141"/>
        <v>0</v>
      </c>
      <c r="BR3846" s="11">
        <v>65</v>
      </c>
      <c r="BS3846" s="11">
        <v>0</v>
      </c>
      <c r="BT3846" s="11" t="e">
        <f>IF(#REF!=0,"-",#REF!/#REF!*100)</f>
        <v>#REF!</v>
      </c>
    </row>
    <row r="3847" spans="1:72" x14ac:dyDescent="0.25">
      <c r="A3847" s="4" t="s">
        <v>1154</v>
      </c>
      <c r="B3847" s="4" t="s">
        <v>56</v>
      </c>
      <c r="C3847" s="4" t="s">
        <v>149</v>
      </c>
      <c r="D3847" s="102" t="s">
        <v>1321</v>
      </c>
      <c r="E3847" s="101" t="s">
        <v>14</v>
      </c>
      <c r="F3847" s="101" t="s">
        <v>0</v>
      </c>
      <c r="G3847" s="2" t="s">
        <v>0</v>
      </c>
      <c r="H3847" s="2" t="s">
        <v>15</v>
      </c>
      <c r="I3847" s="12">
        <f t="shared" ref="I3847:AA3847" si="6143">SUM(I3848:I3849)</f>
        <v>50000</v>
      </c>
      <c r="J3847" s="12">
        <f t="shared" si="6143"/>
        <v>65000</v>
      </c>
      <c r="K3847" s="12">
        <f t="shared" si="6143"/>
        <v>0</v>
      </c>
      <c r="L3847" s="12">
        <f t="shared" si="6143"/>
        <v>0</v>
      </c>
      <c r="M3847" s="12">
        <f t="shared" si="6143"/>
        <v>0</v>
      </c>
      <c r="N3847" s="12">
        <f t="shared" si="6143"/>
        <v>0</v>
      </c>
      <c r="O3847" s="12">
        <f t="shared" ref="O3847" si="6144">SUM(O3848:O3849)</f>
        <v>115000</v>
      </c>
      <c r="P3847" s="12">
        <f t="shared" si="6143"/>
        <v>5627</v>
      </c>
      <c r="Q3847" s="12">
        <f t="shared" si="6143"/>
        <v>14050</v>
      </c>
      <c r="R3847" s="12">
        <f t="shared" si="6143"/>
        <v>65000</v>
      </c>
      <c r="S3847" s="12">
        <f t="shared" si="6143"/>
        <v>0</v>
      </c>
      <c r="T3847" s="12">
        <f t="shared" si="6143"/>
        <v>0</v>
      </c>
      <c r="U3847" s="12">
        <f t="shared" si="6143"/>
        <v>0</v>
      </c>
      <c r="V3847" s="12">
        <f t="shared" si="6143"/>
        <v>0</v>
      </c>
      <c r="W3847" s="12">
        <f t="shared" si="6143"/>
        <v>0</v>
      </c>
      <c r="X3847" s="12">
        <f t="shared" si="6143"/>
        <v>0</v>
      </c>
      <c r="Y3847" s="12">
        <f t="shared" si="6143"/>
        <v>0</v>
      </c>
      <c r="Z3847" s="12">
        <f t="shared" si="6143"/>
        <v>0</v>
      </c>
      <c r="AA3847" s="12">
        <f t="shared" si="6143"/>
        <v>0</v>
      </c>
      <c r="AB3847" s="12">
        <v>84677</v>
      </c>
      <c r="AC3847" s="12">
        <v>30323</v>
      </c>
      <c r="AD3847" s="12">
        <f t="shared" ref="AD3847:AV3847" si="6145">SUM(AD3848:AD3849)</f>
        <v>0</v>
      </c>
      <c r="AE3847" s="12">
        <f t="shared" si="6145"/>
        <v>0</v>
      </c>
      <c r="AF3847" s="12">
        <f t="shared" si="6145"/>
        <v>0</v>
      </c>
      <c r="AG3847" s="12">
        <f t="shared" si="6145"/>
        <v>0</v>
      </c>
      <c r="AH3847" s="12">
        <f t="shared" si="6145"/>
        <v>0</v>
      </c>
      <c r="AI3847" s="12">
        <f t="shared" si="6145"/>
        <v>0</v>
      </c>
      <c r="AJ3847" s="12">
        <f t="shared" ref="AJ3847" si="6146">SUM(AJ3848:AJ3849)</f>
        <v>0</v>
      </c>
      <c r="AK3847" s="12">
        <f t="shared" si="6145"/>
        <v>0</v>
      </c>
      <c r="AL3847" s="12">
        <f t="shared" si="6145"/>
        <v>0</v>
      </c>
      <c r="AM3847" s="12">
        <f t="shared" si="6145"/>
        <v>0</v>
      </c>
      <c r="AN3847" s="12">
        <f t="shared" si="6145"/>
        <v>0</v>
      </c>
      <c r="AO3847" s="12">
        <f t="shared" si="6145"/>
        <v>0</v>
      </c>
      <c r="AP3847" s="12">
        <f t="shared" si="6145"/>
        <v>0</v>
      </c>
      <c r="AQ3847" s="12">
        <f t="shared" si="6145"/>
        <v>0</v>
      </c>
      <c r="AR3847" s="12">
        <f t="shared" si="6145"/>
        <v>0</v>
      </c>
      <c r="AS3847" s="12">
        <f t="shared" si="6145"/>
        <v>0</v>
      </c>
      <c r="AT3847" s="12">
        <f t="shared" si="6145"/>
        <v>0</v>
      </c>
      <c r="AU3847" s="12">
        <f t="shared" si="6145"/>
        <v>0</v>
      </c>
      <c r="AV3847" s="12">
        <f t="shared" si="6145"/>
        <v>0</v>
      </c>
      <c r="AW3847" s="12">
        <v>0</v>
      </c>
      <c r="AX3847" s="12">
        <v>0</v>
      </c>
      <c r="AY3847" s="12">
        <f t="shared" ref="AY3847:BQ3847" si="6147">SUM(AY3848:AY3849)</f>
        <v>0</v>
      </c>
      <c r="AZ3847" s="12">
        <f t="shared" si="6147"/>
        <v>0</v>
      </c>
      <c r="BA3847" s="12">
        <f t="shared" si="6147"/>
        <v>0</v>
      </c>
      <c r="BB3847" s="12">
        <f t="shared" si="6147"/>
        <v>0</v>
      </c>
      <c r="BC3847" s="12">
        <f t="shared" si="6147"/>
        <v>0</v>
      </c>
      <c r="BD3847" s="12">
        <f t="shared" si="6147"/>
        <v>0</v>
      </c>
      <c r="BE3847" s="12">
        <f t="shared" ref="BE3847" si="6148">SUM(BE3848:BE3849)</f>
        <v>0</v>
      </c>
      <c r="BF3847" s="12">
        <f t="shared" si="6147"/>
        <v>0</v>
      </c>
      <c r="BG3847" s="12">
        <f t="shared" si="6147"/>
        <v>0</v>
      </c>
      <c r="BH3847" s="12">
        <f t="shared" si="6147"/>
        <v>0</v>
      </c>
      <c r="BI3847" s="12">
        <f t="shared" si="6147"/>
        <v>0</v>
      </c>
      <c r="BJ3847" s="12">
        <f t="shared" si="6147"/>
        <v>0</v>
      </c>
      <c r="BK3847" s="12">
        <f t="shared" si="6147"/>
        <v>0</v>
      </c>
      <c r="BL3847" s="12">
        <f t="shared" si="6147"/>
        <v>0</v>
      </c>
      <c r="BM3847" s="12">
        <f t="shared" si="6147"/>
        <v>0</v>
      </c>
      <c r="BN3847" s="12">
        <f t="shared" si="6147"/>
        <v>0</v>
      </c>
      <c r="BO3847" s="12">
        <f t="shared" si="6147"/>
        <v>0</v>
      </c>
      <c r="BP3847" s="12">
        <f t="shared" si="6147"/>
        <v>0</v>
      </c>
      <c r="BQ3847" s="12">
        <f t="shared" si="6147"/>
        <v>0</v>
      </c>
      <c r="BR3847" s="12">
        <v>0</v>
      </c>
      <c r="BS3847" s="12">
        <v>0</v>
      </c>
      <c r="BT3847" s="12" t="e">
        <f>IF(#REF!=0,"-",#REF!/#REF!*100)</f>
        <v>#REF!</v>
      </c>
    </row>
    <row r="3848" spans="1:72" x14ac:dyDescent="0.25">
      <c r="A3848" s="4" t="s">
        <v>1154</v>
      </c>
      <c r="B3848" s="4" t="s">
        <v>56</v>
      </c>
      <c r="C3848" s="4" t="s">
        <v>149</v>
      </c>
      <c r="D3848" s="102" t="s">
        <v>1321</v>
      </c>
      <c r="E3848" s="113">
        <v>6111</v>
      </c>
      <c r="F3848" s="102"/>
      <c r="G3848" s="98" t="s">
        <v>1663</v>
      </c>
      <c r="H3848" s="13" t="s">
        <v>16</v>
      </c>
      <c r="I3848" s="14">
        <v>50000</v>
      </c>
      <c r="J3848" s="14">
        <v>65000</v>
      </c>
      <c r="K3848" s="14"/>
      <c r="L3848" s="14"/>
      <c r="M3848" s="14"/>
      <c r="N3848" s="14"/>
      <c r="O3848" s="14">
        <f t="shared" si="6101"/>
        <v>115000</v>
      </c>
      <c r="P3848" s="14">
        <v>5627</v>
      </c>
      <c r="Q3848" s="14">
        <f>7850+6200</f>
        <v>14050</v>
      </c>
      <c r="R3848" s="14">
        <v>65000</v>
      </c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>
        <v>84677</v>
      </c>
      <c r="AC3848" s="14">
        <v>30323</v>
      </c>
      <c r="AD3848" s="14">
        <v>0</v>
      </c>
      <c r="AE3848" s="14"/>
      <c r="AF3848" s="14"/>
      <c r="AG3848" s="14"/>
      <c r="AH3848" s="14"/>
      <c r="AI3848" s="14"/>
      <c r="AJ3848" s="14">
        <f t="shared" si="6102"/>
        <v>0</v>
      </c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>
        <v>0</v>
      </c>
      <c r="AX3848" s="14">
        <v>0</v>
      </c>
      <c r="AY3848" s="14">
        <v>0</v>
      </c>
      <c r="AZ3848" s="14"/>
      <c r="BA3848" s="14"/>
      <c r="BB3848" s="14"/>
      <c r="BC3848" s="14"/>
      <c r="BD3848" s="14"/>
      <c r="BE3848" s="14">
        <f t="shared" si="6103"/>
        <v>0</v>
      </c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>
        <v>0</v>
      </c>
      <c r="BS3848" s="14">
        <v>0</v>
      </c>
      <c r="BT3848" s="14" t="e">
        <f>IF(#REF!=0,"-",#REF!/#REF!*100)</f>
        <v>#REF!</v>
      </c>
    </row>
    <row r="3849" spans="1:72" x14ac:dyDescent="0.25">
      <c r="A3849" s="1" t="s">
        <v>1154</v>
      </c>
      <c r="B3849" s="1" t="s">
        <v>56</v>
      </c>
      <c r="C3849" s="1" t="s">
        <v>149</v>
      </c>
      <c r="D3849" s="105" t="s">
        <v>1321</v>
      </c>
      <c r="E3849" s="105" t="s">
        <v>18</v>
      </c>
      <c r="F3849" s="102" t="s">
        <v>0</v>
      </c>
      <c r="G3849" s="13" t="s">
        <v>0</v>
      </c>
      <c r="H3849" s="2" t="s">
        <v>19</v>
      </c>
      <c r="I3849" s="12">
        <f t="shared" ref="I3849:AA3849" si="6149">SUM(I3850:I3854)</f>
        <v>0</v>
      </c>
      <c r="J3849" s="12">
        <f t="shared" si="6149"/>
        <v>0</v>
      </c>
      <c r="K3849" s="12">
        <f t="shared" si="6149"/>
        <v>0</v>
      </c>
      <c r="L3849" s="12">
        <f t="shared" si="6149"/>
        <v>0</v>
      </c>
      <c r="M3849" s="12">
        <f t="shared" si="6149"/>
        <v>0</v>
      </c>
      <c r="N3849" s="12">
        <f t="shared" si="6149"/>
        <v>0</v>
      </c>
      <c r="O3849" s="12">
        <f t="shared" si="6149"/>
        <v>0</v>
      </c>
      <c r="P3849" s="12">
        <f t="shared" si="6149"/>
        <v>0</v>
      </c>
      <c r="Q3849" s="12">
        <f t="shared" si="6149"/>
        <v>0</v>
      </c>
      <c r="R3849" s="12">
        <f t="shared" si="6149"/>
        <v>0</v>
      </c>
      <c r="S3849" s="12">
        <f t="shared" si="6149"/>
        <v>0</v>
      </c>
      <c r="T3849" s="12">
        <f t="shared" si="6149"/>
        <v>0</v>
      </c>
      <c r="U3849" s="12">
        <f t="shared" si="6149"/>
        <v>0</v>
      </c>
      <c r="V3849" s="12">
        <f t="shared" si="6149"/>
        <v>0</v>
      </c>
      <c r="W3849" s="12">
        <f t="shared" si="6149"/>
        <v>0</v>
      </c>
      <c r="X3849" s="12">
        <f t="shared" si="6149"/>
        <v>0</v>
      </c>
      <c r="Y3849" s="12">
        <f t="shared" si="6149"/>
        <v>0</v>
      </c>
      <c r="Z3849" s="12">
        <f t="shared" si="6149"/>
        <v>0</v>
      </c>
      <c r="AA3849" s="12">
        <f t="shared" si="6149"/>
        <v>0</v>
      </c>
      <c r="AB3849" s="12">
        <v>0</v>
      </c>
      <c r="AC3849" s="12">
        <v>0</v>
      </c>
      <c r="AD3849" s="12">
        <f t="shared" ref="AD3849:AV3849" si="6150">SUM(AD3850:AD3854)</f>
        <v>0</v>
      </c>
      <c r="AE3849" s="12">
        <f t="shared" si="6150"/>
        <v>0</v>
      </c>
      <c r="AF3849" s="12">
        <f t="shared" si="6150"/>
        <v>0</v>
      </c>
      <c r="AG3849" s="12">
        <f t="shared" si="6150"/>
        <v>0</v>
      </c>
      <c r="AH3849" s="12">
        <f t="shared" si="6150"/>
        <v>0</v>
      </c>
      <c r="AI3849" s="12">
        <f t="shared" si="6150"/>
        <v>0</v>
      </c>
      <c r="AJ3849" s="12">
        <f t="shared" si="6150"/>
        <v>0</v>
      </c>
      <c r="AK3849" s="12">
        <f t="shared" si="6150"/>
        <v>0</v>
      </c>
      <c r="AL3849" s="12">
        <f t="shared" si="6150"/>
        <v>0</v>
      </c>
      <c r="AM3849" s="12">
        <f t="shared" si="6150"/>
        <v>0</v>
      </c>
      <c r="AN3849" s="12">
        <f t="shared" si="6150"/>
        <v>0</v>
      </c>
      <c r="AO3849" s="12">
        <f t="shared" si="6150"/>
        <v>0</v>
      </c>
      <c r="AP3849" s="12">
        <f t="shared" si="6150"/>
        <v>0</v>
      </c>
      <c r="AQ3849" s="12">
        <f t="shared" si="6150"/>
        <v>0</v>
      </c>
      <c r="AR3849" s="12">
        <f t="shared" si="6150"/>
        <v>0</v>
      </c>
      <c r="AS3849" s="12">
        <f t="shared" si="6150"/>
        <v>0</v>
      </c>
      <c r="AT3849" s="12">
        <f t="shared" si="6150"/>
        <v>0</v>
      </c>
      <c r="AU3849" s="12">
        <f t="shared" si="6150"/>
        <v>0</v>
      </c>
      <c r="AV3849" s="12">
        <f t="shared" si="6150"/>
        <v>0</v>
      </c>
      <c r="AW3849" s="12">
        <v>0</v>
      </c>
      <c r="AX3849" s="12">
        <v>0</v>
      </c>
      <c r="AY3849" s="12">
        <f t="shared" ref="AY3849:BQ3849" si="6151">SUM(AY3850:AY3854)</f>
        <v>0</v>
      </c>
      <c r="AZ3849" s="12">
        <f t="shared" si="6151"/>
        <v>0</v>
      </c>
      <c r="BA3849" s="12">
        <f t="shared" si="6151"/>
        <v>0</v>
      </c>
      <c r="BB3849" s="12">
        <f t="shared" si="6151"/>
        <v>0</v>
      </c>
      <c r="BC3849" s="12">
        <f t="shared" si="6151"/>
        <v>0</v>
      </c>
      <c r="BD3849" s="12">
        <f t="shared" si="6151"/>
        <v>0</v>
      </c>
      <c r="BE3849" s="12">
        <f t="shared" si="6151"/>
        <v>0</v>
      </c>
      <c r="BF3849" s="12">
        <f t="shared" si="6151"/>
        <v>0</v>
      </c>
      <c r="BG3849" s="12">
        <f t="shared" si="6151"/>
        <v>0</v>
      </c>
      <c r="BH3849" s="12">
        <f t="shared" si="6151"/>
        <v>0</v>
      </c>
      <c r="BI3849" s="12">
        <f t="shared" si="6151"/>
        <v>0</v>
      </c>
      <c r="BJ3849" s="12">
        <f t="shared" si="6151"/>
        <v>0</v>
      </c>
      <c r="BK3849" s="12">
        <f t="shared" si="6151"/>
        <v>0</v>
      </c>
      <c r="BL3849" s="12">
        <f t="shared" si="6151"/>
        <v>0</v>
      </c>
      <c r="BM3849" s="12">
        <f t="shared" si="6151"/>
        <v>0</v>
      </c>
      <c r="BN3849" s="12">
        <f t="shared" si="6151"/>
        <v>0</v>
      </c>
      <c r="BO3849" s="12">
        <f t="shared" si="6151"/>
        <v>0</v>
      </c>
      <c r="BP3849" s="12">
        <f t="shared" si="6151"/>
        <v>0</v>
      </c>
      <c r="BQ3849" s="12">
        <f t="shared" si="6151"/>
        <v>0</v>
      </c>
      <c r="BR3849" s="12">
        <v>0</v>
      </c>
      <c r="BS3849" s="12">
        <v>0</v>
      </c>
      <c r="BT3849" s="12" t="e">
        <f>IF(#REF!=0,"-",#REF!/#REF!*100)</f>
        <v>#REF!</v>
      </c>
    </row>
    <row r="3850" spans="1:72" ht="22.5" x14ac:dyDescent="0.25">
      <c r="A3850" s="4" t="s">
        <v>1154</v>
      </c>
      <c r="B3850" s="4" t="s">
        <v>56</v>
      </c>
      <c r="C3850" s="4" t="s">
        <v>149</v>
      </c>
      <c r="D3850" s="102" t="s">
        <v>1321</v>
      </c>
      <c r="E3850" s="113">
        <v>6112</v>
      </c>
      <c r="F3850" s="102" t="s">
        <v>1323</v>
      </c>
      <c r="G3850" s="98" t="s">
        <v>1663</v>
      </c>
      <c r="H3850" s="13" t="s">
        <v>57</v>
      </c>
      <c r="I3850" s="14">
        <v>0</v>
      </c>
      <c r="J3850" s="14"/>
      <c r="K3850" s="14"/>
      <c r="L3850" s="14"/>
      <c r="M3850" s="14"/>
      <c r="N3850" s="14"/>
      <c r="O3850" s="14">
        <f t="shared" si="6101"/>
        <v>0</v>
      </c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>
        <v>0</v>
      </c>
      <c r="AC3850" s="14">
        <v>0</v>
      </c>
      <c r="AD3850" s="14">
        <v>0</v>
      </c>
      <c r="AE3850" s="14"/>
      <c r="AF3850" s="14"/>
      <c r="AG3850" s="14"/>
      <c r="AH3850" s="14"/>
      <c r="AI3850" s="14"/>
      <c r="AJ3850" s="14">
        <f t="shared" si="6102"/>
        <v>0</v>
      </c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>
        <v>0</v>
      </c>
      <c r="AX3850" s="14">
        <v>0</v>
      </c>
      <c r="AY3850" s="14">
        <v>0</v>
      </c>
      <c r="AZ3850" s="14"/>
      <c r="BA3850" s="14"/>
      <c r="BB3850" s="14"/>
      <c r="BC3850" s="14"/>
      <c r="BD3850" s="14"/>
      <c r="BE3850" s="14">
        <f t="shared" si="6103"/>
        <v>0</v>
      </c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>
        <v>0</v>
      </c>
      <c r="BS3850" s="14">
        <v>0</v>
      </c>
      <c r="BT3850" s="14" t="e">
        <f>IF(#REF!=0,"-",#REF!/#REF!*100)</f>
        <v>#REF!</v>
      </c>
    </row>
    <row r="3851" spans="1:72" x14ac:dyDescent="0.25">
      <c r="A3851" s="4" t="s">
        <v>1154</v>
      </c>
      <c r="B3851" s="4" t="s">
        <v>56</v>
      </c>
      <c r="C3851" s="4" t="s">
        <v>149</v>
      </c>
      <c r="D3851" s="102" t="s">
        <v>1321</v>
      </c>
      <c r="E3851" s="113">
        <v>6112</v>
      </c>
      <c r="F3851" s="102" t="s">
        <v>1324</v>
      </c>
      <c r="G3851" s="98" t="s">
        <v>1663</v>
      </c>
      <c r="H3851" s="13" t="s">
        <v>22</v>
      </c>
      <c r="I3851" s="14">
        <v>0</v>
      </c>
      <c r="J3851" s="14"/>
      <c r="K3851" s="14"/>
      <c r="L3851" s="14"/>
      <c r="M3851" s="14"/>
      <c r="N3851" s="14"/>
      <c r="O3851" s="14">
        <f t="shared" si="6101"/>
        <v>0</v>
      </c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>
        <v>0</v>
      </c>
      <c r="AC3851" s="14">
        <v>0</v>
      </c>
      <c r="AD3851" s="14">
        <v>0</v>
      </c>
      <c r="AE3851" s="14"/>
      <c r="AF3851" s="14"/>
      <c r="AG3851" s="14"/>
      <c r="AH3851" s="14"/>
      <c r="AI3851" s="14"/>
      <c r="AJ3851" s="14">
        <f t="shared" si="6102"/>
        <v>0</v>
      </c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>
        <v>0</v>
      </c>
      <c r="AX3851" s="14">
        <v>0</v>
      </c>
      <c r="AY3851" s="14">
        <v>0</v>
      </c>
      <c r="AZ3851" s="14"/>
      <c r="BA3851" s="14"/>
      <c r="BB3851" s="14"/>
      <c r="BC3851" s="14"/>
      <c r="BD3851" s="14"/>
      <c r="BE3851" s="14">
        <f t="shared" si="6103"/>
        <v>0</v>
      </c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>
        <v>0</v>
      </c>
      <c r="BS3851" s="14">
        <v>0</v>
      </c>
      <c r="BT3851" s="14" t="e">
        <f>IF(#REF!=0,"-",#REF!/#REF!*100)</f>
        <v>#REF!</v>
      </c>
    </row>
    <row r="3852" spans="1:72" x14ac:dyDescent="0.25">
      <c r="A3852" s="4" t="s">
        <v>1154</v>
      </c>
      <c r="B3852" s="4" t="s">
        <v>56</v>
      </c>
      <c r="C3852" s="4" t="s">
        <v>149</v>
      </c>
      <c r="D3852" s="102" t="s">
        <v>1321</v>
      </c>
      <c r="E3852" s="113">
        <v>6112</v>
      </c>
      <c r="F3852" s="102" t="s">
        <v>1325</v>
      </c>
      <c r="G3852" s="98" t="s">
        <v>1663</v>
      </c>
      <c r="H3852" s="13" t="s">
        <v>23</v>
      </c>
      <c r="I3852" s="14">
        <v>0</v>
      </c>
      <c r="J3852" s="14"/>
      <c r="K3852" s="14"/>
      <c r="L3852" s="14"/>
      <c r="M3852" s="14"/>
      <c r="N3852" s="14"/>
      <c r="O3852" s="14">
        <f t="shared" si="6101"/>
        <v>0</v>
      </c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>
        <v>0</v>
      </c>
      <c r="AC3852" s="14">
        <v>0</v>
      </c>
      <c r="AD3852" s="14">
        <v>0</v>
      </c>
      <c r="AE3852" s="14"/>
      <c r="AF3852" s="14"/>
      <c r="AG3852" s="14"/>
      <c r="AH3852" s="14"/>
      <c r="AI3852" s="14"/>
      <c r="AJ3852" s="14">
        <f t="shared" si="6102"/>
        <v>0</v>
      </c>
      <c r="AK3852" s="14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>
        <v>0</v>
      </c>
      <c r="AX3852" s="14">
        <v>0</v>
      </c>
      <c r="AY3852" s="14">
        <v>0</v>
      </c>
      <c r="AZ3852" s="14"/>
      <c r="BA3852" s="14"/>
      <c r="BB3852" s="14"/>
      <c r="BC3852" s="14"/>
      <c r="BD3852" s="14"/>
      <c r="BE3852" s="14">
        <f t="shared" si="6103"/>
        <v>0</v>
      </c>
      <c r="BF3852" s="14"/>
      <c r="BG3852" s="14"/>
      <c r="BH3852" s="14"/>
      <c r="BI3852" s="14"/>
      <c r="BJ3852" s="14"/>
      <c r="BK3852" s="14"/>
      <c r="BL3852" s="14"/>
      <c r="BM3852" s="14"/>
      <c r="BN3852" s="14"/>
      <c r="BO3852" s="14"/>
      <c r="BP3852" s="14"/>
      <c r="BQ3852" s="14"/>
      <c r="BR3852" s="14">
        <v>0</v>
      </c>
      <c r="BS3852" s="14">
        <v>0</v>
      </c>
      <c r="BT3852" s="14" t="e">
        <f>IF(#REF!=0,"-",#REF!/#REF!*100)</f>
        <v>#REF!</v>
      </c>
    </row>
    <row r="3853" spans="1:72" x14ac:dyDescent="0.25">
      <c r="A3853" s="4" t="s">
        <v>1154</v>
      </c>
      <c r="B3853" s="4" t="s">
        <v>56</v>
      </c>
      <c r="C3853" s="4" t="s">
        <v>149</v>
      </c>
      <c r="D3853" s="102" t="s">
        <v>1321</v>
      </c>
      <c r="E3853" s="113">
        <v>6112</v>
      </c>
      <c r="F3853" s="102" t="s">
        <v>1326</v>
      </c>
      <c r="G3853" s="98" t="s">
        <v>1663</v>
      </c>
      <c r="H3853" s="13" t="s">
        <v>21</v>
      </c>
      <c r="I3853" s="14">
        <v>0</v>
      </c>
      <c r="J3853" s="14"/>
      <c r="K3853" s="14"/>
      <c r="L3853" s="14"/>
      <c r="M3853" s="14"/>
      <c r="N3853" s="14"/>
      <c r="O3853" s="14">
        <f t="shared" si="6101"/>
        <v>0</v>
      </c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>
        <v>0</v>
      </c>
      <c r="AC3853" s="14">
        <v>0</v>
      </c>
      <c r="AD3853" s="14">
        <v>0</v>
      </c>
      <c r="AE3853" s="14"/>
      <c r="AF3853" s="14"/>
      <c r="AG3853" s="14"/>
      <c r="AH3853" s="14"/>
      <c r="AI3853" s="14"/>
      <c r="AJ3853" s="14">
        <f t="shared" si="6102"/>
        <v>0</v>
      </c>
      <c r="AK3853" s="14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4"/>
      <c r="AW3853" s="14">
        <v>0</v>
      </c>
      <c r="AX3853" s="14">
        <v>0</v>
      </c>
      <c r="AY3853" s="14">
        <v>0</v>
      </c>
      <c r="AZ3853" s="14"/>
      <c r="BA3853" s="14"/>
      <c r="BB3853" s="14"/>
      <c r="BC3853" s="14"/>
      <c r="BD3853" s="14"/>
      <c r="BE3853" s="14">
        <f t="shared" si="6103"/>
        <v>0</v>
      </c>
      <c r="BF3853" s="14"/>
      <c r="BG3853" s="14"/>
      <c r="BH3853" s="14"/>
      <c r="BI3853" s="14"/>
      <c r="BJ3853" s="14"/>
      <c r="BK3853" s="14"/>
      <c r="BL3853" s="14"/>
      <c r="BM3853" s="14"/>
      <c r="BN3853" s="14"/>
      <c r="BO3853" s="14"/>
      <c r="BP3853" s="14"/>
      <c r="BQ3853" s="14"/>
      <c r="BR3853" s="14">
        <v>0</v>
      </c>
      <c r="BS3853" s="14">
        <v>0</v>
      </c>
      <c r="BT3853" s="14" t="e">
        <f>IF(#REF!=0,"-",#REF!/#REF!*100)</f>
        <v>#REF!</v>
      </c>
    </row>
    <row r="3854" spans="1:72" x14ac:dyDescent="0.25">
      <c r="A3854" s="4">
        <v>35</v>
      </c>
      <c r="B3854" s="4" t="s">
        <v>56</v>
      </c>
      <c r="C3854" s="4" t="s">
        <v>149</v>
      </c>
      <c r="D3854" s="102" t="s">
        <v>1321</v>
      </c>
      <c r="E3854" s="113">
        <v>6112</v>
      </c>
      <c r="F3854" s="102" t="s">
        <v>1327</v>
      </c>
      <c r="G3854" s="98" t="s">
        <v>1663</v>
      </c>
      <c r="H3854" s="13" t="s">
        <v>24</v>
      </c>
      <c r="I3854" s="14">
        <v>0</v>
      </c>
      <c r="J3854" s="14"/>
      <c r="K3854" s="14"/>
      <c r="L3854" s="14"/>
      <c r="M3854" s="14"/>
      <c r="N3854" s="14"/>
      <c r="O3854" s="14">
        <f t="shared" si="6101"/>
        <v>0</v>
      </c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>
        <v>0</v>
      </c>
      <c r="AC3854" s="14">
        <v>0</v>
      </c>
      <c r="AD3854" s="14">
        <v>0</v>
      </c>
      <c r="AE3854" s="14"/>
      <c r="AF3854" s="14"/>
      <c r="AG3854" s="14"/>
      <c r="AH3854" s="14"/>
      <c r="AI3854" s="14"/>
      <c r="AJ3854" s="14">
        <f t="shared" si="6102"/>
        <v>0</v>
      </c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>
        <v>0</v>
      </c>
      <c r="AX3854" s="14">
        <v>0</v>
      </c>
      <c r="AY3854" s="14">
        <v>0</v>
      </c>
      <c r="AZ3854" s="14"/>
      <c r="BA3854" s="14"/>
      <c r="BB3854" s="14"/>
      <c r="BC3854" s="14"/>
      <c r="BD3854" s="14"/>
      <c r="BE3854" s="14">
        <f t="shared" si="6103"/>
        <v>0</v>
      </c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Q3854" s="14"/>
      <c r="BR3854" s="14">
        <v>0</v>
      </c>
      <c r="BS3854" s="14">
        <v>0</v>
      </c>
      <c r="BT3854" s="14" t="e">
        <f>IF(#REF!=0,"-",#REF!/#REF!*100)</f>
        <v>#REF!</v>
      </c>
    </row>
    <row r="3855" spans="1:72" ht="22.5" x14ac:dyDescent="0.25">
      <c r="A3855" s="4" t="s">
        <v>1154</v>
      </c>
      <c r="B3855" s="4" t="s">
        <v>56</v>
      </c>
      <c r="C3855" s="4" t="s">
        <v>149</v>
      </c>
      <c r="D3855" s="102" t="s">
        <v>1321</v>
      </c>
      <c r="E3855" s="101" t="s">
        <v>25</v>
      </c>
      <c r="F3855" s="101" t="s">
        <v>0</v>
      </c>
      <c r="G3855" s="2" t="s">
        <v>0</v>
      </c>
      <c r="H3855" s="2" t="s">
        <v>26</v>
      </c>
      <c r="I3855" s="12">
        <f t="shared" ref="I3855:AA3855" si="6152">SUM(I3856)</f>
        <v>6000</v>
      </c>
      <c r="J3855" s="12">
        <f t="shared" si="6152"/>
        <v>7500</v>
      </c>
      <c r="K3855" s="12">
        <f t="shared" si="6152"/>
        <v>0</v>
      </c>
      <c r="L3855" s="12">
        <f t="shared" si="6152"/>
        <v>0</v>
      </c>
      <c r="M3855" s="12">
        <f t="shared" si="6152"/>
        <v>0</v>
      </c>
      <c r="N3855" s="12">
        <f t="shared" si="6152"/>
        <v>0</v>
      </c>
      <c r="O3855" s="12">
        <f t="shared" si="6152"/>
        <v>13500</v>
      </c>
      <c r="P3855" s="12">
        <f t="shared" si="6152"/>
        <v>591</v>
      </c>
      <c r="Q3855" s="12">
        <f t="shared" si="6152"/>
        <v>1494</v>
      </c>
      <c r="R3855" s="12">
        <f t="shared" si="6152"/>
        <v>7500</v>
      </c>
      <c r="S3855" s="12">
        <f t="shared" si="6152"/>
        <v>0</v>
      </c>
      <c r="T3855" s="12">
        <f t="shared" si="6152"/>
        <v>0</v>
      </c>
      <c r="U3855" s="12">
        <f t="shared" si="6152"/>
        <v>0</v>
      </c>
      <c r="V3855" s="12">
        <f t="shared" si="6152"/>
        <v>0</v>
      </c>
      <c r="W3855" s="12">
        <f t="shared" si="6152"/>
        <v>0</v>
      </c>
      <c r="X3855" s="12">
        <f t="shared" si="6152"/>
        <v>0</v>
      </c>
      <c r="Y3855" s="12">
        <f t="shared" si="6152"/>
        <v>0</v>
      </c>
      <c r="Z3855" s="12">
        <f t="shared" si="6152"/>
        <v>0</v>
      </c>
      <c r="AA3855" s="12">
        <f t="shared" si="6152"/>
        <v>0</v>
      </c>
      <c r="AB3855" s="12">
        <v>9585</v>
      </c>
      <c r="AC3855" s="12">
        <v>3915</v>
      </c>
      <c r="AD3855" s="12">
        <f t="shared" ref="AD3855:AV3855" si="6153">SUM(AD3856)</f>
        <v>0</v>
      </c>
      <c r="AE3855" s="12">
        <f t="shared" si="6153"/>
        <v>0</v>
      </c>
      <c r="AF3855" s="12">
        <f t="shared" si="6153"/>
        <v>0</v>
      </c>
      <c r="AG3855" s="12">
        <f t="shared" si="6153"/>
        <v>0</v>
      </c>
      <c r="AH3855" s="12">
        <f t="shared" si="6153"/>
        <v>0</v>
      </c>
      <c r="AI3855" s="12">
        <f t="shared" si="6153"/>
        <v>0</v>
      </c>
      <c r="AJ3855" s="12">
        <f t="shared" si="6153"/>
        <v>0</v>
      </c>
      <c r="AK3855" s="12">
        <f t="shared" si="6153"/>
        <v>0</v>
      </c>
      <c r="AL3855" s="12">
        <f t="shared" si="6153"/>
        <v>0</v>
      </c>
      <c r="AM3855" s="12">
        <f t="shared" si="6153"/>
        <v>0</v>
      </c>
      <c r="AN3855" s="12">
        <f t="shared" si="6153"/>
        <v>0</v>
      </c>
      <c r="AO3855" s="12">
        <f t="shared" si="6153"/>
        <v>0</v>
      </c>
      <c r="AP3855" s="12">
        <f t="shared" si="6153"/>
        <v>0</v>
      </c>
      <c r="AQ3855" s="12">
        <f t="shared" si="6153"/>
        <v>0</v>
      </c>
      <c r="AR3855" s="12">
        <f t="shared" si="6153"/>
        <v>0</v>
      </c>
      <c r="AS3855" s="12">
        <f t="shared" si="6153"/>
        <v>0</v>
      </c>
      <c r="AT3855" s="12">
        <f t="shared" si="6153"/>
        <v>0</v>
      </c>
      <c r="AU3855" s="12">
        <f t="shared" si="6153"/>
        <v>0</v>
      </c>
      <c r="AV3855" s="12">
        <f t="shared" si="6153"/>
        <v>0</v>
      </c>
      <c r="AW3855" s="12">
        <v>0</v>
      </c>
      <c r="AX3855" s="12">
        <v>0</v>
      </c>
      <c r="AY3855" s="12">
        <f t="shared" ref="AY3855:BQ3855" si="6154">SUM(AY3856)</f>
        <v>0</v>
      </c>
      <c r="AZ3855" s="12">
        <f t="shared" si="6154"/>
        <v>0</v>
      </c>
      <c r="BA3855" s="12">
        <f t="shared" si="6154"/>
        <v>0</v>
      </c>
      <c r="BB3855" s="12">
        <f t="shared" si="6154"/>
        <v>0</v>
      </c>
      <c r="BC3855" s="12">
        <f t="shared" si="6154"/>
        <v>0</v>
      </c>
      <c r="BD3855" s="12">
        <f t="shared" si="6154"/>
        <v>0</v>
      </c>
      <c r="BE3855" s="12">
        <f t="shared" si="6154"/>
        <v>0</v>
      </c>
      <c r="BF3855" s="12">
        <f t="shared" si="6154"/>
        <v>0</v>
      </c>
      <c r="BG3855" s="12">
        <f t="shared" si="6154"/>
        <v>0</v>
      </c>
      <c r="BH3855" s="12">
        <f t="shared" si="6154"/>
        <v>0</v>
      </c>
      <c r="BI3855" s="12">
        <f t="shared" si="6154"/>
        <v>0</v>
      </c>
      <c r="BJ3855" s="12">
        <f t="shared" si="6154"/>
        <v>0</v>
      </c>
      <c r="BK3855" s="12">
        <f t="shared" si="6154"/>
        <v>0</v>
      </c>
      <c r="BL3855" s="12">
        <f t="shared" si="6154"/>
        <v>0</v>
      </c>
      <c r="BM3855" s="12">
        <f t="shared" si="6154"/>
        <v>0</v>
      </c>
      <c r="BN3855" s="12">
        <f t="shared" si="6154"/>
        <v>0</v>
      </c>
      <c r="BO3855" s="12">
        <f t="shared" si="6154"/>
        <v>0</v>
      </c>
      <c r="BP3855" s="12">
        <f t="shared" si="6154"/>
        <v>0</v>
      </c>
      <c r="BQ3855" s="12">
        <f t="shared" si="6154"/>
        <v>0</v>
      </c>
      <c r="BR3855" s="12">
        <v>0</v>
      </c>
      <c r="BS3855" s="12">
        <v>0</v>
      </c>
      <c r="BT3855" s="12" t="e">
        <f>IF(#REF!=0,"-",#REF!/#REF!*100)</f>
        <v>#REF!</v>
      </c>
    </row>
    <row r="3856" spans="1:72" x14ac:dyDescent="0.25">
      <c r="A3856" s="4" t="s">
        <v>1154</v>
      </c>
      <c r="B3856" s="4" t="s">
        <v>56</v>
      </c>
      <c r="C3856" s="4" t="s">
        <v>149</v>
      </c>
      <c r="D3856" s="102" t="s">
        <v>1321</v>
      </c>
      <c r="E3856" s="113">
        <v>6121</v>
      </c>
      <c r="F3856" s="102"/>
      <c r="G3856" s="98" t="s">
        <v>1663</v>
      </c>
      <c r="H3856" s="13" t="s">
        <v>27</v>
      </c>
      <c r="I3856" s="14">
        <v>6000</v>
      </c>
      <c r="J3856" s="14">
        <v>7500</v>
      </c>
      <c r="K3856" s="14"/>
      <c r="L3856" s="14"/>
      <c r="M3856" s="14"/>
      <c r="N3856" s="14"/>
      <c r="O3856" s="14">
        <f t="shared" si="6101"/>
        <v>13500</v>
      </c>
      <c r="P3856" s="14">
        <v>591</v>
      </c>
      <c r="Q3856" s="14">
        <f>824+670</f>
        <v>1494</v>
      </c>
      <c r="R3856" s="14">
        <v>7500</v>
      </c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>
        <v>9585</v>
      </c>
      <c r="AC3856" s="14">
        <v>3915</v>
      </c>
      <c r="AD3856" s="14">
        <v>0</v>
      </c>
      <c r="AE3856" s="14"/>
      <c r="AF3856" s="14"/>
      <c r="AG3856" s="14"/>
      <c r="AH3856" s="14"/>
      <c r="AI3856" s="14"/>
      <c r="AJ3856" s="14">
        <f t="shared" si="6102"/>
        <v>0</v>
      </c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>
        <v>0</v>
      </c>
      <c r="AX3856" s="14">
        <v>0</v>
      </c>
      <c r="AY3856" s="14">
        <v>0</v>
      </c>
      <c r="AZ3856" s="14"/>
      <c r="BA3856" s="14"/>
      <c r="BB3856" s="14"/>
      <c r="BC3856" s="14"/>
      <c r="BD3856" s="14"/>
      <c r="BE3856" s="14">
        <f t="shared" si="6103"/>
        <v>0</v>
      </c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Q3856" s="14"/>
      <c r="BR3856" s="14">
        <v>0</v>
      </c>
      <c r="BS3856" s="14">
        <v>0</v>
      </c>
      <c r="BT3856" s="14" t="e">
        <f>IF(#REF!=0,"-",#REF!/#REF!*100)</f>
        <v>#REF!</v>
      </c>
    </row>
    <row r="3857" spans="1:72" ht="22.5" x14ac:dyDescent="0.25">
      <c r="A3857" s="4" t="s">
        <v>1154</v>
      </c>
      <c r="B3857" s="4" t="s">
        <v>56</v>
      </c>
      <c r="C3857" s="4" t="s">
        <v>149</v>
      </c>
      <c r="D3857" s="102" t="s">
        <v>1321</v>
      </c>
      <c r="E3857" s="101" t="s">
        <v>29</v>
      </c>
      <c r="F3857" s="101" t="s">
        <v>0</v>
      </c>
      <c r="G3857" s="2" t="s">
        <v>0</v>
      </c>
      <c r="H3857" s="2" t="s">
        <v>30</v>
      </c>
      <c r="I3857" s="12">
        <f>SUM(I3858:I3866)</f>
        <v>41850</v>
      </c>
      <c r="J3857" s="12">
        <f t="shared" ref="J3857:AA3857" si="6155">SUM(J3858:J3866)</f>
        <v>35973</v>
      </c>
      <c r="K3857" s="12">
        <f t="shared" si="6155"/>
        <v>0</v>
      </c>
      <c r="L3857" s="12">
        <f t="shared" si="6155"/>
        <v>0</v>
      </c>
      <c r="M3857" s="12">
        <f t="shared" si="6155"/>
        <v>0</v>
      </c>
      <c r="N3857" s="12">
        <f t="shared" si="6155"/>
        <v>0</v>
      </c>
      <c r="O3857" s="12">
        <f t="shared" si="6155"/>
        <v>77823</v>
      </c>
      <c r="P3857" s="12">
        <f t="shared" si="6155"/>
        <v>18</v>
      </c>
      <c r="Q3857" s="12">
        <f t="shared" si="6155"/>
        <v>10859</v>
      </c>
      <c r="R3857" s="12">
        <f t="shared" si="6155"/>
        <v>35973</v>
      </c>
      <c r="S3857" s="12">
        <f t="shared" si="6155"/>
        <v>0</v>
      </c>
      <c r="T3857" s="12">
        <f t="shared" si="6155"/>
        <v>0</v>
      </c>
      <c r="U3857" s="12">
        <f t="shared" si="6155"/>
        <v>0</v>
      </c>
      <c r="V3857" s="12">
        <f t="shared" si="6155"/>
        <v>0</v>
      </c>
      <c r="W3857" s="12">
        <f t="shared" si="6155"/>
        <v>0</v>
      </c>
      <c r="X3857" s="12">
        <f t="shared" si="6155"/>
        <v>0</v>
      </c>
      <c r="Y3857" s="12">
        <f t="shared" si="6155"/>
        <v>0</v>
      </c>
      <c r="Z3857" s="12">
        <f t="shared" si="6155"/>
        <v>0</v>
      </c>
      <c r="AA3857" s="12">
        <f t="shared" si="6155"/>
        <v>0</v>
      </c>
      <c r="AB3857" s="12">
        <v>46850</v>
      </c>
      <c r="AC3857" s="12">
        <v>30973</v>
      </c>
      <c r="AD3857" s="12">
        <f t="shared" ref="AD3857:AV3857" si="6156">SUM(AD3858:AD3866)</f>
        <v>0</v>
      </c>
      <c r="AE3857" s="12">
        <f t="shared" si="6156"/>
        <v>0</v>
      </c>
      <c r="AF3857" s="12">
        <f t="shared" si="6156"/>
        <v>0</v>
      </c>
      <c r="AG3857" s="12">
        <f t="shared" si="6156"/>
        <v>0</v>
      </c>
      <c r="AH3857" s="12">
        <f t="shared" si="6156"/>
        <v>0</v>
      </c>
      <c r="AI3857" s="12">
        <f t="shared" si="6156"/>
        <v>0</v>
      </c>
      <c r="AJ3857" s="12">
        <f t="shared" si="6156"/>
        <v>0</v>
      </c>
      <c r="AK3857" s="12">
        <f t="shared" si="6156"/>
        <v>0</v>
      </c>
      <c r="AL3857" s="12">
        <f t="shared" si="6156"/>
        <v>0</v>
      </c>
      <c r="AM3857" s="12">
        <f t="shared" si="6156"/>
        <v>0</v>
      </c>
      <c r="AN3857" s="12">
        <f t="shared" si="6156"/>
        <v>0</v>
      </c>
      <c r="AO3857" s="12">
        <f t="shared" si="6156"/>
        <v>0</v>
      </c>
      <c r="AP3857" s="12">
        <f t="shared" si="6156"/>
        <v>0</v>
      </c>
      <c r="AQ3857" s="12">
        <f t="shared" si="6156"/>
        <v>0</v>
      </c>
      <c r="AR3857" s="12">
        <f t="shared" si="6156"/>
        <v>0</v>
      </c>
      <c r="AS3857" s="12">
        <f t="shared" si="6156"/>
        <v>0</v>
      </c>
      <c r="AT3857" s="12">
        <f t="shared" si="6156"/>
        <v>0</v>
      </c>
      <c r="AU3857" s="12">
        <f t="shared" si="6156"/>
        <v>0</v>
      </c>
      <c r="AV3857" s="12">
        <f t="shared" si="6156"/>
        <v>0</v>
      </c>
      <c r="AW3857" s="12">
        <v>0</v>
      </c>
      <c r="AX3857" s="12">
        <v>0</v>
      </c>
      <c r="AY3857" s="12">
        <f t="shared" ref="AY3857:BQ3857" si="6157">SUM(AY3858:AY3866)</f>
        <v>0</v>
      </c>
      <c r="AZ3857" s="12">
        <f t="shared" si="6157"/>
        <v>65</v>
      </c>
      <c r="BA3857" s="12">
        <f t="shared" si="6157"/>
        <v>0</v>
      </c>
      <c r="BB3857" s="12">
        <f t="shared" si="6157"/>
        <v>0</v>
      </c>
      <c r="BC3857" s="12">
        <f t="shared" si="6157"/>
        <v>0</v>
      </c>
      <c r="BD3857" s="12">
        <f t="shared" si="6157"/>
        <v>0</v>
      </c>
      <c r="BE3857" s="12">
        <f t="shared" si="6157"/>
        <v>65</v>
      </c>
      <c r="BF3857" s="12">
        <f t="shared" si="6157"/>
        <v>0</v>
      </c>
      <c r="BG3857" s="12">
        <f t="shared" si="6157"/>
        <v>0</v>
      </c>
      <c r="BH3857" s="12">
        <f t="shared" si="6157"/>
        <v>65</v>
      </c>
      <c r="BI3857" s="12">
        <f t="shared" si="6157"/>
        <v>0</v>
      </c>
      <c r="BJ3857" s="12">
        <f t="shared" si="6157"/>
        <v>0</v>
      </c>
      <c r="BK3857" s="12">
        <f t="shared" si="6157"/>
        <v>0</v>
      </c>
      <c r="BL3857" s="12">
        <f t="shared" si="6157"/>
        <v>0</v>
      </c>
      <c r="BM3857" s="12">
        <f t="shared" si="6157"/>
        <v>0</v>
      </c>
      <c r="BN3857" s="12">
        <f t="shared" si="6157"/>
        <v>0</v>
      </c>
      <c r="BO3857" s="12">
        <f t="shared" si="6157"/>
        <v>0</v>
      </c>
      <c r="BP3857" s="12">
        <f t="shared" si="6157"/>
        <v>0</v>
      </c>
      <c r="BQ3857" s="12">
        <f t="shared" si="6157"/>
        <v>0</v>
      </c>
      <c r="BR3857" s="12">
        <v>65</v>
      </c>
      <c r="BS3857" s="12">
        <v>0</v>
      </c>
      <c r="BT3857" s="12" t="e">
        <f>IF(#REF!=0,"-",#REF!/#REF!*100)</f>
        <v>#REF!</v>
      </c>
    </row>
    <row r="3858" spans="1:72" x14ac:dyDescent="0.25">
      <c r="A3858" s="4" t="s">
        <v>1154</v>
      </c>
      <c r="B3858" s="4" t="s">
        <v>56</v>
      </c>
      <c r="C3858" s="4" t="s">
        <v>149</v>
      </c>
      <c r="D3858" s="102" t="s">
        <v>1321</v>
      </c>
      <c r="E3858" s="113">
        <v>6131</v>
      </c>
      <c r="F3858" s="102"/>
      <c r="G3858" s="98" t="s">
        <v>1663</v>
      </c>
      <c r="H3858" s="13" t="s">
        <v>32</v>
      </c>
      <c r="I3858" s="14">
        <v>9150</v>
      </c>
      <c r="J3858" s="14">
        <v>4900</v>
      </c>
      <c r="K3858" s="14"/>
      <c r="L3858" s="14"/>
      <c r="M3858" s="14"/>
      <c r="N3858" s="14"/>
      <c r="O3858" s="14">
        <f t="shared" si="6101"/>
        <v>14050</v>
      </c>
      <c r="P3858" s="14"/>
      <c r="Q3858" s="14">
        <v>7000</v>
      </c>
      <c r="R3858" s="14">
        <v>4900</v>
      </c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>
        <v>11900</v>
      </c>
      <c r="AC3858" s="14">
        <v>2150</v>
      </c>
      <c r="AD3858" s="14">
        <v>0</v>
      </c>
      <c r="AE3858" s="14"/>
      <c r="AF3858" s="14"/>
      <c r="AG3858" s="14"/>
      <c r="AH3858" s="14"/>
      <c r="AI3858" s="14"/>
      <c r="AJ3858" s="14">
        <f t="shared" si="6102"/>
        <v>0</v>
      </c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>
        <v>0</v>
      </c>
      <c r="AX3858" s="14">
        <v>0</v>
      </c>
      <c r="AY3858" s="14">
        <v>0</v>
      </c>
      <c r="AZ3858" s="14"/>
      <c r="BA3858" s="14"/>
      <c r="BB3858" s="14"/>
      <c r="BC3858" s="14"/>
      <c r="BD3858" s="14"/>
      <c r="BE3858" s="14">
        <f t="shared" si="6103"/>
        <v>0</v>
      </c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>
        <v>0</v>
      </c>
      <c r="BS3858" s="14">
        <v>0</v>
      </c>
      <c r="BT3858" s="14" t="e">
        <f>IF(#REF!=0,"-",#REF!/#REF!*100)</f>
        <v>#REF!</v>
      </c>
    </row>
    <row r="3859" spans="1:72" x14ac:dyDescent="0.25">
      <c r="A3859" s="4" t="s">
        <v>1154</v>
      </c>
      <c r="B3859" s="4" t="s">
        <v>56</v>
      </c>
      <c r="C3859" s="4" t="s">
        <v>149</v>
      </c>
      <c r="D3859" s="102" t="s">
        <v>1321</v>
      </c>
      <c r="E3859" s="113">
        <v>6132</v>
      </c>
      <c r="F3859" s="102"/>
      <c r="G3859" s="98" t="s">
        <v>1663</v>
      </c>
      <c r="H3859" s="13" t="s">
        <v>72</v>
      </c>
      <c r="I3859" s="14">
        <v>100</v>
      </c>
      <c r="J3859" s="14"/>
      <c r="K3859" s="14"/>
      <c r="L3859" s="14"/>
      <c r="M3859" s="14"/>
      <c r="N3859" s="14"/>
      <c r="O3859" s="14">
        <f t="shared" si="6101"/>
        <v>100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>
        <v>0</v>
      </c>
      <c r="AC3859" s="14">
        <v>100</v>
      </c>
      <c r="AD3859" s="14">
        <v>0</v>
      </c>
      <c r="AE3859" s="14"/>
      <c r="AF3859" s="14"/>
      <c r="AG3859" s="14"/>
      <c r="AH3859" s="14"/>
      <c r="AI3859" s="14"/>
      <c r="AJ3859" s="14">
        <f t="shared" si="6102"/>
        <v>0</v>
      </c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>
        <v>0</v>
      </c>
      <c r="AX3859" s="14">
        <v>0</v>
      </c>
      <c r="AY3859" s="14">
        <v>0</v>
      </c>
      <c r="AZ3859" s="14"/>
      <c r="BA3859" s="14"/>
      <c r="BB3859" s="14"/>
      <c r="BC3859" s="14"/>
      <c r="BD3859" s="14"/>
      <c r="BE3859" s="14">
        <f t="shared" si="6103"/>
        <v>0</v>
      </c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>
        <v>0</v>
      </c>
      <c r="BS3859" s="14">
        <v>0</v>
      </c>
      <c r="BT3859" s="14" t="e">
        <f>IF(#REF!=0,"-",#REF!/#REF!*100)</f>
        <v>#REF!</v>
      </c>
    </row>
    <row r="3860" spans="1:72" x14ac:dyDescent="0.25">
      <c r="A3860" s="4" t="s">
        <v>1154</v>
      </c>
      <c r="B3860" s="4" t="s">
        <v>56</v>
      </c>
      <c r="C3860" s="4" t="s">
        <v>149</v>
      </c>
      <c r="D3860" s="102" t="s">
        <v>1321</v>
      </c>
      <c r="E3860" s="113">
        <v>6133</v>
      </c>
      <c r="F3860" s="102"/>
      <c r="G3860" s="98" t="s">
        <v>1663</v>
      </c>
      <c r="H3860" s="13" t="s">
        <v>75</v>
      </c>
      <c r="I3860" s="14">
        <v>100</v>
      </c>
      <c r="J3860" s="14"/>
      <c r="K3860" s="14"/>
      <c r="L3860" s="14"/>
      <c r="M3860" s="14"/>
      <c r="N3860" s="14"/>
      <c r="O3860" s="14">
        <f t="shared" si="6101"/>
        <v>100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>
        <v>0</v>
      </c>
      <c r="AC3860" s="14">
        <v>100</v>
      </c>
      <c r="AD3860" s="14">
        <v>0</v>
      </c>
      <c r="AE3860" s="14"/>
      <c r="AF3860" s="14"/>
      <c r="AG3860" s="14"/>
      <c r="AH3860" s="14"/>
      <c r="AI3860" s="14"/>
      <c r="AJ3860" s="14">
        <f t="shared" si="6102"/>
        <v>0</v>
      </c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>
        <v>0</v>
      </c>
      <c r="AX3860" s="14">
        <v>0</v>
      </c>
      <c r="AY3860" s="14">
        <v>0</v>
      </c>
      <c r="AZ3860" s="14"/>
      <c r="BA3860" s="14"/>
      <c r="BB3860" s="14"/>
      <c r="BC3860" s="14"/>
      <c r="BD3860" s="14"/>
      <c r="BE3860" s="14">
        <f t="shared" si="6103"/>
        <v>0</v>
      </c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>
        <v>0</v>
      </c>
      <c r="BS3860" s="14">
        <v>0</v>
      </c>
      <c r="BT3860" s="14" t="e">
        <f>IF(#REF!=0,"-",#REF!/#REF!*100)</f>
        <v>#REF!</v>
      </c>
    </row>
    <row r="3861" spans="1:72" x14ac:dyDescent="0.25">
      <c r="A3861" s="4" t="s">
        <v>1154</v>
      </c>
      <c r="B3861" s="4" t="s">
        <v>56</v>
      </c>
      <c r="C3861" s="4" t="s">
        <v>149</v>
      </c>
      <c r="D3861" s="102" t="s">
        <v>1321</v>
      </c>
      <c r="E3861" s="113">
        <v>6134</v>
      </c>
      <c r="F3861" s="102"/>
      <c r="G3861" s="98" t="s">
        <v>1663</v>
      </c>
      <c r="H3861" s="13" t="s">
        <v>78</v>
      </c>
      <c r="I3861" s="14">
        <v>2500</v>
      </c>
      <c r="J3861" s="14">
        <v>3266</v>
      </c>
      <c r="K3861" s="14"/>
      <c r="L3861" s="14"/>
      <c r="M3861" s="14"/>
      <c r="N3861" s="14"/>
      <c r="O3861" s="14">
        <f t="shared" si="6101"/>
        <v>5766</v>
      </c>
      <c r="P3861" s="14"/>
      <c r="Q3861" s="14"/>
      <c r="R3861" s="14">
        <v>3266</v>
      </c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>
        <v>3266</v>
      </c>
      <c r="AC3861" s="14">
        <v>2500</v>
      </c>
      <c r="AD3861" s="14">
        <v>0</v>
      </c>
      <c r="AE3861" s="14"/>
      <c r="AF3861" s="14"/>
      <c r="AG3861" s="14"/>
      <c r="AH3861" s="14"/>
      <c r="AI3861" s="14"/>
      <c r="AJ3861" s="14">
        <f t="shared" si="6102"/>
        <v>0</v>
      </c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>
        <v>0</v>
      </c>
      <c r="AX3861" s="14">
        <v>0</v>
      </c>
      <c r="AY3861" s="14">
        <v>0</v>
      </c>
      <c r="AZ3861" s="14"/>
      <c r="BA3861" s="14"/>
      <c r="BB3861" s="14"/>
      <c r="BC3861" s="14"/>
      <c r="BD3861" s="14"/>
      <c r="BE3861" s="14">
        <f t="shared" si="6103"/>
        <v>0</v>
      </c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>
        <v>0</v>
      </c>
      <c r="BS3861" s="14">
        <v>0</v>
      </c>
      <c r="BT3861" s="14" t="e">
        <f>IF(#REF!=0,"-",#REF!/#REF!*100)</f>
        <v>#REF!</v>
      </c>
    </row>
    <row r="3862" spans="1:72" x14ac:dyDescent="0.25">
      <c r="A3862" s="4" t="s">
        <v>1154</v>
      </c>
      <c r="B3862" s="4" t="s">
        <v>56</v>
      </c>
      <c r="C3862" s="4" t="s">
        <v>149</v>
      </c>
      <c r="D3862" s="102" t="s">
        <v>1321</v>
      </c>
      <c r="E3862" s="113">
        <v>6135</v>
      </c>
      <c r="F3862" s="102"/>
      <c r="G3862" s="98" t="s">
        <v>1663</v>
      </c>
      <c r="H3862" s="13" t="s">
        <v>81</v>
      </c>
      <c r="I3862" s="14">
        <v>2000</v>
      </c>
      <c r="J3862" s="14">
        <v>2000</v>
      </c>
      <c r="K3862" s="14"/>
      <c r="L3862" s="14"/>
      <c r="M3862" s="14"/>
      <c r="N3862" s="14"/>
      <c r="O3862" s="14">
        <f t="shared" si="6101"/>
        <v>4000</v>
      </c>
      <c r="P3862" s="14"/>
      <c r="Q3862" s="14"/>
      <c r="R3862" s="14">
        <v>2000</v>
      </c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>
        <v>2000</v>
      </c>
      <c r="AC3862" s="14">
        <v>2000</v>
      </c>
      <c r="AD3862" s="14">
        <v>0</v>
      </c>
      <c r="AE3862" s="14"/>
      <c r="AF3862" s="14"/>
      <c r="AG3862" s="14"/>
      <c r="AH3862" s="14"/>
      <c r="AI3862" s="14"/>
      <c r="AJ3862" s="14">
        <f t="shared" si="6102"/>
        <v>0</v>
      </c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>
        <v>0</v>
      </c>
      <c r="AX3862" s="14">
        <v>0</v>
      </c>
      <c r="AY3862" s="14">
        <v>0</v>
      </c>
      <c r="AZ3862" s="14"/>
      <c r="BA3862" s="14"/>
      <c r="BB3862" s="14"/>
      <c r="BC3862" s="14"/>
      <c r="BD3862" s="14"/>
      <c r="BE3862" s="14">
        <f t="shared" si="6103"/>
        <v>0</v>
      </c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>
        <v>0</v>
      </c>
      <c r="BS3862" s="14">
        <v>0</v>
      </c>
      <c r="BT3862" s="14" t="e">
        <f>IF(#REF!=0,"-",#REF!/#REF!*100)</f>
        <v>#REF!</v>
      </c>
    </row>
    <row r="3863" spans="1:72" ht="22.5" x14ac:dyDescent="0.25">
      <c r="A3863" s="4" t="s">
        <v>1154</v>
      </c>
      <c r="B3863" s="4" t="s">
        <v>56</v>
      </c>
      <c r="C3863" s="4" t="s">
        <v>149</v>
      </c>
      <c r="D3863" s="102" t="s">
        <v>1321</v>
      </c>
      <c r="E3863" s="113">
        <v>6136</v>
      </c>
      <c r="F3863" s="102"/>
      <c r="G3863" s="98" t="s">
        <v>1663</v>
      </c>
      <c r="H3863" s="13" t="s">
        <v>84</v>
      </c>
      <c r="I3863" s="14">
        <v>1000</v>
      </c>
      <c r="J3863" s="14">
        <v>500</v>
      </c>
      <c r="K3863" s="14"/>
      <c r="L3863" s="14"/>
      <c r="M3863" s="14"/>
      <c r="N3863" s="14"/>
      <c r="O3863" s="14">
        <f t="shared" si="6101"/>
        <v>1500</v>
      </c>
      <c r="P3863" s="14"/>
      <c r="Q3863" s="14"/>
      <c r="R3863" s="14">
        <v>500</v>
      </c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>
        <v>500</v>
      </c>
      <c r="AC3863" s="14">
        <v>1000</v>
      </c>
      <c r="AD3863" s="14">
        <v>0</v>
      </c>
      <c r="AE3863" s="14"/>
      <c r="AF3863" s="14"/>
      <c r="AG3863" s="14"/>
      <c r="AH3863" s="14"/>
      <c r="AI3863" s="14"/>
      <c r="AJ3863" s="14">
        <f t="shared" si="6102"/>
        <v>0</v>
      </c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>
        <v>0</v>
      </c>
      <c r="AX3863" s="14">
        <v>0</v>
      </c>
      <c r="AY3863" s="14">
        <v>0</v>
      </c>
      <c r="AZ3863" s="14"/>
      <c r="BA3863" s="14"/>
      <c r="BB3863" s="14"/>
      <c r="BC3863" s="14"/>
      <c r="BD3863" s="14"/>
      <c r="BE3863" s="14">
        <f t="shared" si="6103"/>
        <v>0</v>
      </c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>
        <v>0</v>
      </c>
      <c r="BS3863" s="14">
        <v>0</v>
      </c>
      <c r="BT3863" s="14" t="e">
        <f>IF(#REF!=0,"-",#REF!/#REF!*100)</f>
        <v>#REF!</v>
      </c>
    </row>
    <row r="3864" spans="1:72" x14ac:dyDescent="0.25">
      <c r="A3864" s="4" t="s">
        <v>1154</v>
      </c>
      <c r="B3864" s="4" t="s">
        <v>56</v>
      </c>
      <c r="C3864" s="4" t="s">
        <v>149</v>
      </c>
      <c r="D3864" s="102" t="s">
        <v>1321</v>
      </c>
      <c r="E3864" s="113">
        <v>6137</v>
      </c>
      <c r="F3864" s="102"/>
      <c r="G3864" s="98" t="s">
        <v>1663</v>
      </c>
      <c r="H3864" s="13" t="s">
        <v>87</v>
      </c>
      <c r="I3864" s="14">
        <v>0</v>
      </c>
      <c r="J3864" s="14"/>
      <c r="K3864" s="14"/>
      <c r="L3864" s="14"/>
      <c r="M3864" s="14"/>
      <c r="N3864" s="14"/>
      <c r="O3864" s="14">
        <f t="shared" si="6101"/>
        <v>0</v>
      </c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>
        <v>0</v>
      </c>
      <c r="AC3864" s="14">
        <v>0</v>
      </c>
      <c r="AD3864" s="14">
        <v>0</v>
      </c>
      <c r="AE3864" s="14"/>
      <c r="AF3864" s="14"/>
      <c r="AG3864" s="14"/>
      <c r="AH3864" s="14"/>
      <c r="AI3864" s="14"/>
      <c r="AJ3864" s="14">
        <f t="shared" si="6102"/>
        <v>0</v>
      </c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>
        <v>0</v>
      </c>
      <c r="AX3864" s="14">
        <v>0</v>
      </c>
      <c r="AY3864" s="14">
        <v>0</v>
      </c>
      <c r="AZ3864" s="14"/>
      <c r="BA3864" s="14"/>
      <c r="BB3864" s="14"/>
      <c r="BC3864" s="14"/>
      <c r="BD3864" s="14"/>
      <c r="BE3864" s="14">
        <f t="shared" si="6103"/>
        <v>0</v>
      </c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Q3864" s="14"/>
      <c r="BR3864" s="14">
        <v>0</v>
      </c>
      <c r="BS3864" s="14">
        <v>0</v>
      </c>
      <c r="BT3864" s="14" t="e">
        <f>IF(#REF!=0,"-",#REF!/#REF!*100)</f>
        <v>#REF!</v>
      </c>
    </row>
    <row r="3865" spans="1:72" ht="22.5" x14ac:dyDescent="0.25">
      <c r="A3865" s="4" t="s">
        <v>1154</v>
      </c>
      <c r="B3865" s="4" t="s">
        <v>56</v>
      </c>
      <c r="C3865" s="4" t="s">
        <v>149</v>
      </c>
      <c r="D3865" s="102" t="s">
        <v>1321</v>
      </c>
      <c r="E3865" s="113">
        <v>6138</v>
      </c>
      <c r="F3865" s="102"/>
      <c r="G3865" s="98" t="s">
        <v>1663</v>
      </c>
      <c r="H3865" s="13" t="s">
        <v>90</v>
      </c>
      <c r="I3865" s="14">
        <v>6500</v>
      </c>
      <c r="J3865" s="14">
        <v>500</v>
      </c>
      <c r="K3865" s="14"/>
      <c r="L3865" s="14"/>
      <c r="M3865" s="14"/>
      <c r="N3865" s="14"/>
      <c r="O3865" s="14">
        <f t="shared" si="6101"/>
        <v>7000</v>
      </c>
      <c r="P3865" s="14"/>
      <c r="Q3865" s="14">
        <v>300</v>
      </c>
      <c r="R3865" s="14">
        <v>500</v>
      </c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>
        <v>800</v>
      </c>
      <c r="AC3865" s="14">
        <v>6200</v>
      </c>
      <c r="AD3865" s="14">
        <v>0</v>
      </c>
      <c r="AE3865" s="14"/>
      <c r="AF3865" s="14"/>
      <c r="AG3865" s="14"/>
      <c r="AH3865" s="14"/>
      <c r="AI3865" s="14"/>
      <c r="AJ3865" s="14">
        <f t="shared" si="6102"/>
        <v>0</v>
      </c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>
        <v>0</v>
      </c>
      <c r="AX3865" s="14">
        <v>0</v>
      </c>
      <c r="AY3865" s="14">
        <v>0</v>
      </c>
      <c r="AZ3865" s="14"/>
      <c r="BA3865" s="14"/>
      <c r="BB3865" s="14"/>
      <c r="BC3865" s="14"/>
      <c r="BD3865" s="14"/>
      <c r="BE3865" s="14">
        <f t="shared" si="6103"/>
        <v>0</v>
      </c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>
        <v>0</v>
      </c>
      <c r="BS3865" s="14">
        <v>0</v>
      </c>
      <c r="BT3865" s="14" t="e">
        <f>IF(#REF!=0,"-",#REF!/#REF!*100)</f>
        <v>#REF!</v>
      </c>
    </row>
    <row r="3866" spans="1:72" x14ac:dyDescent="0.25">
      <c r="A3866" s="1" t="s">
        <v>1154</v>
      </c>
      <c r="B3866" s="1" t="s">
        <v>56</v>
      </c>
      <c r="C3866" s="1" t="s">
        <v>149</v>
      </c>
      <c r="D3866" s="105" t="s">
        <v>1321</v>
      </c>
      <c r="E3866" s="105" t="s">
        <v>34</v>
      </c>
      <c r="F3866" s="102" t="s">
        <v>0</v>
      </c>
      <c r="G3866" s="13" t="s">
        <v>0</v>
      </c>
      <c r="H3866" s="2" t="s">
        <v>35</v>
      </c>
      <c r="I3866" s="12">
        <f>SUM(I3867:I3870)</f>
        <v>20500</v>
      </c>
      <c r="J3866" s="12">
        <f t="shared" ref="J3866:AA3866" si="6158">SUM(J3867:J3870)</f>
        <v>24807</v>
      </c>
      <c r="K3866" s="12">
        <f t="shared" si="6158"/>
        <v>0</v>
      </c>
      <c r="L3866" s="12">
        <f t="shared" si="6158"/>
        <v>0</v>
      </c>
      <c r="M3866" s="12">
        <f t="shared" si="6158"/>
        <v>0</v>
      </c>
      <c r="N3866" s="12">
        <f t="shared" si="6158"/>
        <v>0</v>
      </c>
      <c r="O3866" s="12">
        <f t="shared" si="6158"/>
        <v>45307</v>
      </c>
      <c r="P3866" s="12">
        <f t="shared" si="6158"/>
        <v>18</v>
      </c>
      <c r="Q3866" s="12">
        <f t="shared" si="6158"/>
        <v>3559</v>
      </c>
      <c r="R3866" s="12">
        <f t="shared" si="6158"/>
        <v>24807</v>
      </c>
      <c r="S3866" s="12">
        <f t="shared" si="6158"/>
        <v>0</v>
      </c>
      <c r="T3866" s="12">
        <f t="shared" si="6158"/>
        <v>0</v>
      </c>
      <c r="U3866" s="12">
        <f t="shared" si="6158"/>
        <v>0</v>
      </c>
      <c r="V3866" s="12">
        <f t="shared" si="6158"/>
        <v>0</v>
      </c>
      <c r="W3866" s="12">
        <f t="shared" si="6158"/>
        <v>0</v>
      </c>
      <c r="X3866" s="12">
        <f t="shared" si="6158"/>
        <v>0</v>
      </c>
      <c r="Y3866" s="12">
        <f t="shared" si="6158"/>
        <v>0</v>
      </c>
      <c r="Z3866" s="12">
        <f t="shared" si="6158"/>
        <v>0</v>
      </c>
      <c r="AA3866" s="12">
        <f t="shared" si="6158"/>
        <v>0</v>
      </c>
      <c r="AB3866" s="12">
        <v>28384</v>
      </c>
      <c r="AC3866" s="12">
        <v>16923</v>
      </c>
      <c r="AD3866" s="12">
        <f t="shared" ref="AD3866:AV3866" si="6159">SUM(AD3867:AD3870)</f>
        <v>0</v>
      </c>
      <c r="AE3866" s="12">
        <f t="shared" si="6159"/>
        <v>0</v>
      </c>
      <c r="AF3866" s="12">
        <f t="shared" si="6159"/>
        <v>0</v>
      </c>
      <c r="AG3866" s="12">
        <f t="shared" si="6159"/>
        <v>0</v>
      </c>
      <c r="AH3866" s="12">
        <f t="shared" si="6159"/>
        <v>0</v>
      </c>
      <c r="AI3866" s="12">
        <f t="shared" si="6159"/>
        <v>0</v>
      </c>
      <c r="AJ3866" s="12">
        <f t="shared" si="6159"/>
        <v>0</v>
      </c>
      <c r="AK3866" s="12">
        <f t="shared" si="6159"/>
        <v>0</v>
      </c>
      <c r="AL3866" s="12">
        <f t="shared" si="6159"/>
        <v>0</v>
      </c>
      <c r="AM3866" s="12">
        <f t="shared" si="6159"/>
        <v>0</v>
      </c>
      <c r="AN3866" s="12">
        <f t="shared" si="6159"/>
        <v>0</v>
      </c>
      <c r="AO3866" s="12">
        <f t="shared" si="6159"/>
        <v>0</v>
      </c>
      <c r="AP3866" s="12">
        <f t="shared" si="6159"/>
        <v>0</v>
      </c>
      <c r="AQ3866" s="12">
        <f t="shared" si="6159"/>
        <v>0</v>
      </c>
      <c r="AR3866" s="12">
        <f t="shared" si="6159"/>
        <v>0</v>
      </c>
      <c r="AS3866" s="12">
        <f t="shared" si="6159"/>
        <v>0</v>
      </c>
      <c r="AT3866" s="12">
        <f t="shared" si="6159"/>
        <v>0</v>
      </c>
      <c r="AU3866" s="12">
        <f t="shared" si="6159"/>
        <v>0</v>
      </c>
      <c r="AV3866" s="12">
        <f t="shared" si="6159"/>
        <v>0</v>
      </c>
      <c r="AW3866" s="12">
        <v>0</v>
      </c>
      <c r="AX3866" s="12">
        <v>0</v>
      </c>
      <c r="AY3866" s="12">
        <f t="shared" ref="AY3866:BQ3866" si="6160">SUM(AY3867:AY3870)</f>
        <v>0</v>
      </c>
      <c r="AZ3866" s="12">
        <f t="shared" si="6160"/>
        <v>65</v>
      </c>
      <c r="BA3866" s="12">
        <f t="shared" si="6160"/>
        <v>0</v>
      </c>
      <c r="BB3866" s="12">
        <f t="shared" si="6160"/>
        <v>0</v>
      </c>
      <c r="BC3866" s="12">
        <f t="shared" si="6160"/>
        <v>0</v>
      </c>
      <c r="BD3866" s="12">
        <f t="shared" si="6160"/>
        <v>0</v>
      </c>
      <c r="BE3866" s="12">
        <f t="shared" si="6160"/>
        <v>65</v>
      </c>
      <c r="BF3866" s="12">
        <f t="shared" si="6160"/>
        <v>0</v>
      </c>
      <c r="BG3866" s="12">
        <f t="shared" si="6160"/>
        <v>0</v>
      </c>
      <c r="BH3866" s="12">
        <f t="shared" si="6160"/>
        <v>65</v>
      </c>
      <c r="BI3866" s="12">
        <f t="shared" si="6160"/>
        <v>0</v>
      </c>
      <c r="BJ3866" s="12">
        <f t="shared" si="6160"/>
        <v>0</v>
      </c>
      <c r="BK3866" s="12">
        <f t="shared" si="6160"/>
        <v>0</v>
      </c>
      <c r="BL3866" s="12">
        <f t="shared" si="6160"/>
        <v>0</v>
      </c>
      <c r="BM3866" s="12">
        <f t="shared" si="6160"/>
        <v>0</v>
      </c>
      <c r="BN3866" s="12">
        <f t="shared" si="6160"/>
        <v>0</v>
      </c>
      <c r="BO3866" s="12">
        <f t="shared" si="6160"/>
        <v>0</v>
      </c>
      <c r="BP3866" s="12">
        <f t="shared" si="6160"/>
        <v>0</v>
      </c>
      <c r="BQ3866" s="12">
        <f t="shared" si="6160"/>
        <v>0</v>
      </c>
      <c r="BR3866" s="12">
        <v>65</v>
      </c>
      <c r="BS3866" s="12">
        <v>0</v>
      </c>
      <c r="BT3866" s="12" t="e">
        <f>IF(#REF!=0,"-",#REF!/#REF!*100)</f>
        <v>#REF!</v>
      </c>
    </row>
    <row r="3867" spans="1:72" x14ac:dyDescent="0.25">
      <c r="A3867" s="4" t="s">
        <v>1154</v>
      </c>
      <c r="B3867" s="4" t="s">
        <v>56</v>
      </c>
      <c r="C3867" s="4" t="s">
        <v>149</v>
      </c>
      <c r="D3867" s="102" t="s">
        <v>1321</v>
      </c>
      <c r="E3867" s="113">
        <v>6139</v>
      </c>
      <c r="F3867" s="102"/>
      <c r="G3867" s="98" t="s">
        <v>1663</v>
      </c>
      <c r="H3867" s="13" t="s">
        <v>35</v>
      </c>
      <c r="I3867" s="14">
        <v>20000</v>
      </c>
      <c r="J3867" s="14">
        <v>24255</v>
      </c>
      <c r="K3867" s="14"/>
      <c r="L3867" s="14"/>
      <c r="M3867" s="14"/>
      <c r="N3867" s="14"/>
      <c r="O3867" s="14">
        <f t="shared" si="6101"/>
        <v>44255</v>
      </c>
      <c r="P3867" s="14"/>
      <c r="Q3867" s="14">
        <v>3500</v>
      </c>
      <c r="R3867" s="14">
        <v>24255</v>
      </c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>
        <v>27755</v>
      </c>
      <c r="AC3867" s="14">
        <v>16500</v>
      </c>
      <c r="AD3867" s="14">
        <v>0</v>
      </c>
      <c r="AE3867" s="14"/>
      <c r="AF3867" s="14"/>
      <c r="AG3867" s="14"/>
      <c r="AH3867" s="14"/>
      <c r="AI3867" s="14"/>
      <c r="AJ3867" s="14">
        <f t="shared" si="6102"/>
        <v>0</v>
      </c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>
        <v>0</v>
      </c>
      <c r="AX3867" s="14">
        <v>0</v>
      </c>
      <c r="AY3867" s="14">
        <v>0</v>
      </c>
      <c r="AZ3867" s="14">
        <v>65</v>
      </c>
      <c r="BA3867" s="14"/>
      <c r="BB3867" s="14"/>
      <c r="BC3867" s="14"/>
      <c r="BD3867" s="14"/>
      <c r="BE3867" s="14">
        <f t="shared" si="6103"/>
        <v>65</v>
      </c>
      <c r="BF3867" s="14"/>
      <c r="BG3867" s="14"/>
      <c r="BH3867" s="14">
        <v>65</v>
      </c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>
        <v>65</v>
      </c>
      <c r="BS3867" s="14">
        <v>0</v>
      </c>
      <c r="BT3867" s="14" t="e">
        <f>IF(#REF!=0,"-",#REF!/#REF!*100)</f>
        <v>#REF!</v>
      </c>
    </row>
    <row r="3868" spans="1:72" ht="22.5" x14ac:dyDescent="0.25">
      <c r="A3868" s="4" t="s">
        <v>1154</v>
      </c>
      <c r="B3868" s="4" t="s">
        <v>56</v>
      </c>
      <c r="C3868" s="4" t="s">
        <v>149</v>
      </c>
      <c r="D3868" s="102" t="s">
        <v>1321</v>
      </c>
      <c r="E3868" s="113">
        <v>6139</v>
      </c>
      <c r="F3868" s="102" t="s">
        <v>1328</v>
      </c>
      <c r="G3868" s="98" t="s">
        <v>1663</v>
      </c>
      <c r="H3868" s="13" t="s">
        <v>37</v>
      </c>
      <c r="I3868" s="14">
        <v>200</v>
      </c>
      <c r="J3868" s="14">
        <v>552</v>
      </c>
      <c r="K3868" s="14"/>
      <c r="L3868" s="14"/>
      <c r="M3868" s="14"/>
      <c r="N3868" s="14"/>
      <c r="O3868" s="14">
        <f t="shared" si="6101"/>
        <v>752</v>
      </c>
      <c r="P3868" s="14">
        <v>18</v>
      </c>
      <c r="Q3868" s="14">
        <f>24+35</f>
        <v>59</v>
      </c>
      <c r="R3868" s="14">
        <v>552</v>
      </c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>
        <v>629</v>
      </c>
      <c r="AC3868" s="14">
        <v>123</v>
      </c>
      <c r="AD3868" s="14">
        <v>0</v>
      </c>
      <c r="AE3868" s="14"/>
      <c r="AF3868" s="14"/>
      <c r="AG3868" s="14"/>
      <c r="AH3868" s="14"/>
      <c r="AI3868" s="14"/>
      <c r="AJ3868" s="14">
        <f t="shared" si="6102"/>
        <v>0</v>
      </c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>
        <v>0</v>
      </c>
      <c r="AX3868" s="14">
        <v>0</v>
      </c>
      <c r="AY3868" s="14">
        <v>0</v>
      </c>
      <c r="AZ3868" s="14"/>
      <c r="BA3868" s="14"/>
      <c r="BB3868" s="14"/>
      <c r="BC3868" s="14"/>
      <c r="BD3868" s="14"/>
      <c r="BE3868" s="14">
        <f t="shared" si="6103"/>
        <v>0</v>
      </c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>
        <v>0</v>
      </c>
      <c r="BS3868" s="14">
        <v>0</v>
      </c>
      <c r="BT3868" s="14" t="e">
        <f>IF(#REF!=0,"-",#REF!/#REF!*100)</f>
        <v>#REF!</v>
      </c>
    </row>
    <row r="3869" spans="1:72" ht="33.75" x14ac:dyDescent="0.25">
      <c r="A3869" s="4" t="s">
        <v>1154</v>
      </c>
      <c r="B3869" s="4" t="s">
        <v>56</v>
      </c>
      <c r="C3869" s="4" t="s">
        <v>149</v>
      </c>
      <c r="D3869" s="102" t="s">
        <v>1321</v>
      </c>
      <c r="E3869" s="113">
        <v>6139</v>
      </c>
      <c r="F3869" s="102" t="s">
        <v>1329</v>
      </c>
      <c r="G3869" s="98" t="s">
        <v>1663</v>
      </c>
      <c r="H3869" s="13" t="s">
        <v>38</v>
      </c>
      <c r="I3869" s="14">
        <v>300</v>
      </c>
      <c r="J3869" s="14"/>
      <c r="K3869" s="14"/>
      <c r="L3869" s="14"/>
      <c r="M3869" s="14"/>
      <c r="N3869" s="14"/>
      <c r="O3869" s="14">
        <f t="shared" si="6101"/>
        <v>300</v>
      </c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>
        <v>0</v>
      </c>
      <c r="AC3869" s="14">
        <v>300</v>
      </c>
      <c r="AD3869" s="14">
        <v>0</v>
      </c>
      <c r="AE3869" s="14"/>
      <c r="AF3869" s="14"/>
      <c r="AG3869" s="14"/>
      <c r="AH3869" s="14"/>
      <c r="AI3869" s="14"/>
      <c r="AJ3869" s="14">
        <f t="shared" si="6102"/>
        <v>0</v>
      </c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>
        <v>0</v>
      </c>
      <c r="AX3869" s="14">
        <v>0</v>
      </c>
      <c r="AY3869" s="14">
        <v>0</v>
      </c>
      <c r="AZ3869" s="14"/>
      <c r="BA3869" s="14"/>
      <c r="BB3869" s="14"/>
      <c r="BC3869" s="14"/>
      <c r="BD3869" s="14"/>
      <c r="BE3869" s="14">
        <f t="shared" si="6103"/>
        <v>0</v>
      </c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>
        <v>0</v>
      </c>
      <c r="BS3869" s="14">
        <v>0</v>
      </c>
      <c r="BT3869" s="14" t="e">
        <f>IF(#REF!=0,"-",#REF!/#REF!*100)</f>
        <v>#REF!</v>
      </c>
    </row>
    <row r="3870" spans="1:72" x14ac:dyDescent="0.25">
      <c r="A3870" s="4" t="s">
        <v>1154</v>
      </c>
      <c r="B3870" s="4" t="s">
        <v>56</v>
      </c>
      <c r="C3870" s="4" t="s">
        <v>149</v>
      </c>
      <c r="D3870" s="102" t="s">
        <v>1321</v>
      </c>
      <c r="E3870" s="113">
        <v>6139</v>
      </c>
      <c r="F3870" s="102" t="s">
        <v>1330</v>
      </c>
      <c r="G3870" s="98" t="s">
        <v>1663</v>
      </c>
      <c r="H3870" s="13" t="s">
        <v>1319</v>
      </c>
      <c r="I3870" s="14">
        <v>0</v>
      </c>
      <c r="J3870" s="14"/>
      <c r="K3870" s="14"/>
      <c r="L3870" s="14"/>
      <c r="M3870" s="14"/>
      <c r="N3870" s="14"/>
      <c r="O3870" s="14">
        <f t="shared" si="6101"/>
        <v>0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>
        <v>0</v>
      </c>
      <c r="AC3870" s="14">
        <v>0</v>
      </c>
      <c r="AD3870" s="14">
        <v>0</v>
      </c>
      <c r="AE3870" s="14"/>
      <c r="AF3870" s="14"/>
      <c r="AG3870" s="14"/>
      <c r="AH3870" s="14"/>
      <c r="AI3870" s="14"/>
      <c r="AJ3870" s="14">
        <f t="shared" si="6102"/>
        <v>0</v>
      </c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>
        <v>0</v>
      </c>
      <c r="AX3870" s="14">
        <v>0</v>
      </c>
      <c r="AY3870" s="14">
        <v>0</v>
      </c>
      <c r="AZ3870" s="14"/>
      <c r="BA3870" s="14"/>
      <c r="BB3870" s="14"/>
      <c r="BC3870" s="14"/>
      <c r="BD3870" s="14"/>
      <c r="BE3870" s="14">
        <f t="shared" si="6103"/>
        <v>0</v>
      </c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>
        <v>0</v>
      </c>
      <c r="BS3870" s="14">
        <v>0</v>
      </c>
      <c r="BT3870" s="14" t="e">
        <f>IF(#REF!=0,"-",#REF!/#REF!*100)</f>
        <v>#REF!</v>
      </c>
    </row>
    <row r="3871" spans="1:72" ht="33.75" x14ac:dyDescent="0.25">
      <c r="A3871" s="1" t="s">
        <v>0</v>
      </c>
      <c r="B3871" s="1" t="s">
        <v>0</v>
      </c>
      <c r="C3871" s="1" t="s">
        <v>0</v>
      </c>
      <c r="D3871" s="101" t="s">
        <v>0</v>
      </c>
      <c r="E3871" s="101" t="s">
        <v>0</v>
      </c>
      <c r="F3871" s="101" t="s">
        <v>0</v>
      </c>
      <c r="G3871" s="2" t="s">
        <v>0</v>
      </c>
      <c r="H3871" s="10" t="s">
        <v>39</v>
      </c>
      <c r="I3871" s="11">
        <f>SUM(I3872)</f>
        <v>300</v>
      </c>
      <c r="J3871" s="11">
        <f t="shared" ref="J3871:AA3871" si="6161">SUM(J3872)</f>
        <v>0</v>
      </c>
      <c r="K3871" s="11">
        <f t="shared" si="6161"/>
        <v>0</v>
      </c>
      <c r="L3871" s="11">
        <f t="shared" si="6161"/>
        <v>0</v>
      </c>
      <c r="M3871" s="11">
        <f t="shared" si="6161"/>
        <v>0</v>
      </c>
      <c r="N3871" s="11">
        <f t="shared" si="6161"/>
        <v>0</v>
      </c>
      <c r="O3871" s="11">
        <f t="shared" si="6161"/>
        <v>300</v>
      </c>
      <c r="P3871" s="11">
        <f t="shared" si="6161"/>
        <v>0</v>
      </c>
      <c r="Q3871" s="11">
        <f t="shared" si="6161"/>
        <v>0</v>
      </c>
      <c r="R3871" s="11">
        <f t="shared" si="6161"/>
        <v>0</v>
      </c>
      <c r="S3871" s="11">
        <f t="shared" si="6161"/>
        <v>0</v>
      </c>
      <c r="T3871" s="11">
        <f t="shared" si="6161"/>
        <v>0</v>
      </c>
      <c r="U3871" s="11">
        <f t="shared" si="6161"/>
        <v>0</v>
      </c>
      <c r="V3871" s="11">
        <f t="shared" si="6161"/>
        <v>0</v>
      </c>
      <c r="W3871" s="11">
        <f t="shared" si="6161"/>
        <v>0</v>
      </c>
      <c r="X3871" s="11">
        <f t="shared" si="6161"/>
        <v>0</v>
      </c>
      <c r="Y3871" s="11">
        <f t="shared" si="6161"/>
        <v>0</v>
      </c>
      <c r="Z3871" s="11">
        <f t="shared" si="6161"/>
        <v>0</v>
      </c>
      <c r="AA3871" s="11">
        <f t="shared" si="6161"/>
        <v>0</v>
      </c>
      <c r="AB3871" s="11">
        <v>0</v>
      </c>
      <c r="AC3871" s="11">
        <v>300</v>
      </c>
      <c r="AD3871" s="11">
        <f t="shared" ref="AD3871:AV3871" si="6162">SUM(AD3872)</f>
        <v>0</v>
      </c>
      <c r="AE3871" s="11">
        <f t="shared" si="6162"/>
        <v>0</v>
      </c>
      <c r="AF3871" s="11">
        <f t="shared" si="6162"/>
        <v>0</v>
      </c>
      <c r="AG3871" s="11">
        <f t="shared" si="6162"/>
        <v>0</v>
      </c>
      <c r="AH3871" s="11">
        <f t="shared" si="6162"/>
        <v>0</v>
      </c>
      <c r="AI3871" s="11">
        <f t="shared" si="6162"/>
        <v>0</v>
      </c>
      <c r="AJ3871" s="11">
        <f t="shared" si="6162"/>
        <v>0</v>
      </c>
      <c r="AK3871" s="11">
        <f t="shared" si="6162"/>
        <v>0</v>
      </c>
      <c r="AL3871" s="11">
        <f t="shared" si="6162"/>
        <v>0</v>
      </c>
      <c r="AM3871" s="11">
        <f t="shared" si="6162"/>
        <v>0</v>
      </c>
      <c r="AN3871" s="11">
        <f t="shared" si="6162"/>
        <v>0</v>
      </c>
      <c r="AO3871" s="11">
        <f t="shared" si="6162"/>
        <v>0</v>
      </c>
      <c r="AP3871" s="11">
        <f t="shared" si="6162"/>
        <v>0</v>
      </c>
      <c r="AQ3871" s="11">
        <f t="shared" si="6162"/>
        <v>0</v>
      </c>
      <c r="AR3871" s="11">
        <f t="shared" si="6162"/>
        <v>0</v>
      </c>
      <c r="AS3871" s="11">
        <f t="shared" si="6162"/>
        <v>0</v>
      </c>
      <c r="AT3871" s="11">
        <f t="shared" si="6162"/>
        <v>0</v>
      </c>
      <c r="AU3871" s="11">
        <f t="shared" si="6162"/>
        <v>0</v>
      </c>
      <c r="AV3871" s="11">
        <f t="shared" si="6162"/>
        <v>0</v>
      </c>
      <c r="AW3871" s="11">
        <v>0</v>
      </c>
      <c r="AX3871" s="11">
        <v>0</v>
      </c>
      <c r="AY3871" s="11">
        <f t="shared" ref="AY3871:BQ3871" si="6163">SUM(AY3872)</f>
        <v>10000</v>
      </c>
      <c r="AZ3871" s="11">
        <f t="shared" si="6163"/>
        <v>0</v>
      </c>
      <c r="BA3871" s="11">
        <f t="shared" si="6163"/>
        <v>0</v>
      </c>
      <c r="BB3871" s="11">
        <f t="shared" si="6163"/>
        <v>0</v>
      </c>
      <c r="BC3871" s="11">
        <f t="shared" si="6163"/>
        <v>0</v>
      </c>
      <c r="BD3871" s="11">
        <f t="shared" si="6163"/>
        <v>0</v>
      </c>
      <c r="BE3871" s="11">
        <f t="shared" si="6163"/>
        <v>10000</v>
      </c>
      <c r="BF3871" s="11">
        <f t="shared" si="6163"/>
        <v>0</v>
      </c>
      <c r="BG3871" s="11">
        <f t="shared" si="6163"/>
        <v>0</v>
      </c>
      <c r="BH3871" s="11">
        <f t="shared" si="6163"/>
        <v>0</v>
      </c>
      <c r="BI3871" s="11">
        <f t="shared" si="6163"/>
        <v>0</v>
      </c>
      <c r="BJ3871" s="11">
        <f t="shared" si="6163"/>
        <v>0</v>
      </c>
      <c r="BK3871" s="11">
        <f t="shared" si="6163"/>
        <v>0</v>
      </c>
      <c r="BL3871" s="11">
        <f t="shared" si="6163"/>
        <v>0</v>
      </c>
      <c r="BM3871" s="11">
        <f t="shared" si="6163"/>
        <v>0</v>
      </c>
      <c r="BN3871" s="11">
        <f t="shared" si="6163"/>
        <v>0</v>
      </c>
      <c r="BO3871" s="11">
        <f t="shared" si="6163"/>
        <v>0</v>
      </c>
      <c r="BP3871" s="11">
        <f t="shared" si="6163"/>
        <v>0</v>
      </c>
      <c r="BQ3871" s="11">
        <f t="shared" si="6163"/>
        <v>0</v>
      </c>
      <c r="BR3871" s="11">
        <v>0</v>
      </c>
      <c r="BS3871" s="11">
        <v>10000</v>
      </c>
      <c r="BT3871" s="11" t="e">
        <f>IF(#REF!=0,"-",#REF!/#REF!*100)</f>
        <v>#REF!</v>
      </c>
    </row>
    <row r="3872" spans="1:72" ht="22.5" x14ac:dyDescent="0.25">
      <c r="A3872" s="4" t="s">
        <v>1154</v>
      </c>
      <c r="B3872" s="4" t="s">
        <v>56</v>
      </c>
      <c r="C3872" s="4" t="s">
        <v>149</v>
      </c>
      <c r="D3872" s="102" t="s">
        <v>1321</v>
      </c>
      <c r="E3872" s="101" t="s">
        <v>40</v>
      </c>
      <c r="F3872" s="101" t="s">
        <v>0</v>
      </c>
      <c r="G3872" s="2" t="s">
        <v>0</v>
      </c>
      <c r="H3872" s="2" t="s">
        <v>41</v>
      </c>
      <c r="I3872" s="12">
        <f t="shared" ref="I3872:AA3872" si="6164">SUM(I3873:I3875)</f>
        <v>300</v>
      </c>
      <c r="J3872" s="12">
        <f t="shared" si="6164"/>
        <v>0</v>
      </c>
      <c r="K3872" s="12">
        <f t="shared" si="6164"/>
        <v>0</v>
      </c>
      <c r="L3872" s="12">
        <f t="shared" si="6164"/>
        <v>0</v>
      </c>
      <c r="M3872" s="12">
        <f t="shared" si="6164"/>
        <v>0</v>
      </c>
      <c r="N3872" s="12">
        <f t="shared" si="6164"/>
        <v>0</v>
      </c>
      <c r="O3872" s="12">
        <f t="shared" ref="O3872" si="6165">SUM(O3873:O3875)</f>
        <v>300</v>
      </c>
      <c r="P3872" s="12">
        <f t="shared" si="6164"/>
        <v>0</v>
      </c>
      <c r="Q3872" s="12">
        <f t="shared" si="6164"/>
        <v>0</v>
      </c>
      <c r="R3872" s="12">
        <f t="shared" si="6164"/>
        <v>0</v>
      </c>
      <c r="S3872" s="12">
        <f t="shared" si="6164"/>
        <v>0</v>
      </c>
      <c r="T3872" s="12">
        <f t="shared" si="6164"/>
        <v>0</v>
      </c>
      <c r="U3872" s="12">
        <f t="shared" si="6164"/>
        <v>0</v>
      </c>
      <c r="V3872" s="12">
        <f t="shared" si="6164"/>
        <v>0</v>
      </c>
      <c r="W3872" s="12">
        <f t="shared" si="6164"/>
        <v>0</v>
      </c>
      <c r="X3872" s="12">
        <f t="shared" si="6164"/>
        <v>0</v>
      </c>
      <c r="Y3872" s="12">
        <f t="shared" si="6164"/>
        <v>0</v>
      </c>
      <c r="Z3872" s="12">
        <f t="shared" si="6164"/>
        <v>0</v>
      </c>
      <c r="AA3872" s="12">
        <f t="shared" si="6164"/>
        <v>0</v>
      </c>
      <c r="AB3872" s="12">
        <v>0</v>
      </c>
      <c r="AC3872" s="12">
        <v>300</v>
      </c>
      <c r="AD3872" s="12">
        <f t="shared" ref="AD3872:AV3872" si="6166">SUM(AD3873:AD3875)</f>
        <v>0</v>
      </c>
      <c r="AE3872" s="12">
        <f t="shared" si="6166"/>
        <v>0</v>
      </c>
      <c r="AF3872" s="12">
        <f t="shared" si="6166"/>
        <v>0</v>
      </c>
      <c r="AG3872" s="12">
        <f t="shared" si="6166"/>
        <v>0</v>
      </c>
      <c r="AH3872" s="12">
        <f t="shared" si="6166"/>
        <v>0</v>
      </c>
      <c r="AI3872" s="12">
        <f t="shared" si="6166"/>
        <v>0</v>
      </c>
      <c r="AJ3872" s="12">
        <f t="shared" ref="AJ3872" si="6167">SUM(AJ3873:AJ3875)</f>
        <v>0</v>
      </c>
      <c r="AK3872" s="12">
        <f t="shared" si="6166"/>
        <v>0</v>
      </c>
      <c r="AL3872" s="12">
        <f t="shared" si="6166"/>
        <v>0</v>
      </c>
      <c r="AM3872" s="12">
        <f t="shared" si="6166"/>
        <v>0</v>
      </c>
      <c r="AN3872" s="12">
        <f t="shared" si="6166"/>
        <v>0</v>
      </c>
      <c r="AO3872" s="12">
        <f t="shared" si="6166"/>
        <v>0</v>
      </c>
      <c r="AP3872" s="12">
        <f t="shared" si="6166"/>
        <v>0</v>
      </c>
      <c r="AQ3872" s="12">
        <f t="shared" si="6166"/>
        <v>0</v>
      </c>
      <c r="AR3872" s="12">
        <f t="shared" si="6166"/>
        <v>0</v>
      </c>
      <c r="AS3872" s="12">
        <f t="shared" si="6166"/>
        <v>0</v>
      </c>
      <c r="AT3872" s="12">
        <f t="shared" si="6166"/>
        <v>0</v>
      </c>
      <c r="AU3872" s="12">
        <f t="shared" si="6166"/>
        <v>0</v>
      </c>
      <c r="AV3872" s="12">
        <f t="shared" si="6166"/>
        <v>0</v>
      </c>
      <c r="AW3872" s="12">
        <v>0</v>
      </c>
      <c r="AX3872" s="12">
        <v>0</v>
      </c>
      <c r="AY3872" s="12">
        <f>SUM(AY3873:AY3875)</f>
        <v>10000</v>
      </c>
      <c r="AZ3872" s="12">
        <f t="shared" ref="AZ3872:BQ3872" si="6168">SUM(AZ3873:AZ3875)</f>
        <v>0</v>
      </c>
      <c r="BA3872" s="12">
        <f t="shared" si="6168"/>
        <v>0</v>
      </c>
      <c r="BB3872" s="12">
        <f t="shared" si="6168"/>
        <v>0</v>
      </c>
      <c r="BC3872" s="12">
        <f t="shared" si="6168"/>
        <v>0</v>
      </c>
      <c r="BD3872" s="12">
        <f t="shared" si="6168"/>
        <v>0</v>
      </c>
      <c r="BE3872" s="12">
        <f t="shared" ref="BE3872" si="6169">SUM(BE3873:BE3875)</f>
        <v>10000</v>
      </c>
      <c r="BF3872" s="12">
        <f t="shared" si="6168"/>
        <v>0</v>
      </c>
      <c r="BG3872" s="12">
        <f t="shared" si="6168"/>
        <v>0</v>
      </c>
      <c r="BH3872" s="12">
        <f t="shared" si="6168"/>
        <v>0</v>
      </c>
      <c r="BI3872" s="12">
        <f t="shared" si="6168"/>
        <v>0</v>
      </c>
      <c r="BJ3872" s="12">
        <f t="shared" si="6168"/>
        <v>0</v>
      </c>
      <c r="BK3872" s="12">
        <f t="shared" si="6168"/>
        <v>0</v>
      </c>
      <c r="BL3872" s="12">
        <f t="shared" si="6168"/>
        <v>0</v>
      </c>
      <c r="BM3872" s="12">
        <f t="shared" si="6168"/>
        <v>0</v>
      </c>
      <c r="BN3872" s="12">
        <f t="shared" si="6168"/>
        <v>0</v>
      </c>
      <c r="BO3872" s="12">
        <f t="shared" si="6168"/>
        <v>0</v>
      </c>
      <c r="BP3872" s="12">
        <f t="shared" si="6168"/>
        <v>0</v>
      </c>
      <c r="BQ3872" s="12">
        <f t="shared" si="6168"/>
        <v>0</v>
      </c>
      <c r="BR3872" s="12">
        <v>0</v>
      </c>
      <c r="BS3872" s="12">
        <v>10000</v>
      </c>
      <c r="BT3872" s="12" t="e">
        <f>IF(#REF!=0,"-",#REF!/#REF!*100)</f>
        <v>#REF!</v>
      </c>
    </row>
    <row r="3873" spans="1:72" x14ac:dyDescent="0.25">
      <c r="A3873" s="4" t="s">
        <v>1154</v>
      </c>
      <c r="B3873" s="4" t="s">
        <v>56</v>
      </c>
      <c r="C3873" s="4" t="s">
        <v>149</v>
      </c>
      <c r="D3873" s="102" t="s">
        <v>1321</v>
      </c>
      <c r="E3873" s="113">
        <v>6142</v>
      </c>
      <c r="F3873" s="102"/>
      <c r="G3873" s="98" t="s">
        <v>1663</v>
      </c>
      <c r="H3873" s="13" t="s">
        <v>60</v>
      </c>
      <c r="I3873" s="14">
        <v>100</v>
      </c>
      <c r="J3873" s="14"/>
      <c r="K3873" s="14"/>
      <c r="L3873" s="14"/>
      <c r="M3873" s="14"/>
      <c r="N3873" s="14"/>
      <c r="O3873" s="14">
        <f t="shared" si="6101"/>
        <v>100</v>
      </c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>
        <v>0</v>
      </c>
      <c r="AC3873" s="14">
        <v>100</v>
      </c>
      <c r="AD3873" s="14">
        <v>0</v>
      </c>
      <c r="AE3873" s="14"/>
      <c r="AF3873" s="14"/>
      <c r="AG3873" s="14"/>
      <c r="AH3873" s="14"/>
      <c r="AI3873" s="14"/>
      <c r="AJ3873" s="14">
        <f t="shared" si="6102"/>
        <v>0</v>
      </c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>
        <v>0</v>
      </c>
      <c r="AX3873" s="14">
        <v>0</v>
      </c>
      <c r="AY3873" s="14">
        <v>10000</v>
      </c>
      <c r="AZ3873" s="14"/>
      <c r="BA3873" s="14"/>
      <c r="BB3873" s="14"/>
      <c r="BC3873" s="14"/>
      <c r="BD3873" s="14"/>
      <c r="BE3873" s="14">
        <f t="shared" si="6103"/>
        <v>10000</v>
      </c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>
        <v>0</v>
      </c>
      <c r="BS3873" s="14">
        <v>10000</v>
      </c>
      <c r="BT3873" s="14" t="e">
        <f>IF(#REF!=0,"-",#REF!/#REF!*100)</f>
        <v>#REF!</v>
      </c>
    </row>
    <row r="3874" spans="1:72" ht="22.5" x14ac:dyDescent="0.25">
      <c r="A3874" s="4" t="s">
        <v>1154</v>
      </c>
      <c r="B3874" s="4" t="s">
        <v>56</v>
      </c>
      <c r="C3874" s="4" t="s">
        <v>149</v>
      </c>
      <c r="D3874" s="102" t="s">
        <v>1321</v>
      </c>
      <c r="E3874" s="113">
        <v>6143</v>
      </c>
      <c r="F3874" s="102"/>
      <c r="G3874" s="98" t="s">
        <v>1663</v>
      </c>
      <c r="H3874" s="13" t="s">
        <v>43</v>
      </c>
      <c r="I3874" s="14">
        <v>100</v>
      </c>
      <c r="J3874" s="14"/>
      <c r="K3874" s="14"/>
      <c r="L3874" s="14"/>
      <c r="M3874" s="14"/>
      <c r="N3874" s="14"/>
      <c r="O3874" s="14">
        <f t="shared" si="6101"/>
        <v>100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>
        <v>0</v>
      </c>
      <c r="AC3874" s="14">
        <v>100</v>
      </c>
      <c r="AD3874" s="14">
        <v>0</v>
      </c>
      <c r="AE3874" s="14"/>
      <c r="AF3874" s="14"/>
      <c r="AG3874" s="14"/>
      <c r="AH3874" s="14"/>
      <c r="AI3874" s="14"/>
      <c r="AJ3874" s="14">
        <f t="shared" si="6102"/>
        <v>0</v>
      </c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>
        <v>0</v>
      </c>
      <c r="AX3874" s="14">
        <v>0</v>
      </c>
      <c r="AY3874" s="14">
        <v>0</v>
      </c>
      <c r="AZ3874" s="14"/>
      <c r="BA3874" s="14"/>
      <c r="BB3874" s="14"/>
      <c r="BC3874" s="14"/>
      <c r="BD3874" s="14"/>
      <c r="BE3874" s="14">
        <f t="shared" si="6103"/>
        <v>0</v>
      </c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Q3874" s="14"/>
      <c r="BR3874" s="14">
        <v>0</v>
      </c>
      <c r="BS3874" s="14">
        <v>0</v>
      </c>
      <c r="BT3874" s="14" t="e">
        <f>IF(#REF!=0,"-",#REF!/#REF!*100)</f>
        <v>#REF!</v>
      </c>
    </row>
    <row r="3875" spans="1:72" x14ac:dyDescent="0.25">
      <c r="A3875" s="4" t="s">
        <v>1154</v>
      </c>
      <c r="B3875" s="4" t="s">
        <v>56</v>
      </c>
      <c r="C3875" s="4" t="s">
        <v>149</v>
      </c>
      <c r="D3875" s="102" t="s">
        <v>1321</v>
      </c>
      <c r="E3875" s="113">
        <v>6148</v>
      </c>
      <c r="F3875" s="102"/>
      <c r="G3875" s="98" t="s">
        <v>1663</v>
      </c>
      <c r="H3875" s="13" t="s">
        <v>45</v>
      </c>
      <c r="I3875" s="14">
        <v>100</v>
      </c>
      <c r="J3875" s="14"/>
      <c r="K3875" s="14"/>
      <c r="L3875" s="14"/>
      <c r="M3875" s="14"/>
      <c r="N3875" s="14"/>
      <c r="O3875" s="14">
        <f t="shared" si="6101"/>
        <v>100</v>
      </c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>
        <v>0</v>
      </c>
      <c r="AC3875" s="14">
        <v>100</v>
      </c>
      <c r="AD3875" s="14">
        <v>0</v>
      </c>
      <c r="AE3875" s="14"/>
      <c r="AF3875" s="14"/>
      <c r="AG3875" s="14"/>
      <c r="AH3875" s="14"/>
      <c r="AI3875" s="14"/>
      <c r="AJ3875" s="14">
        <f t="shared" si="6102"/>
        <v>0</v>
      </c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>
        <v>0</v>
      </c>
      <c r="AX3875" s="14">
        <v>0</v>
      </c>
      <c r="AY3875" s="14">
        <v>0</v>
      </c>
      <c r="AZ3875" s="14"/>
      <c r="BA3875" s="14"/>
      <c r="BB3875" s="14"/>
      <c r="BC3875" s="14"/>
      <c r="BD3875" s="14"/>
      <c r="BE3875" s="14">
        <f t="shared" si="6103"/>
        <v>0</v>
      </c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>
        <v>0</v>
      </c>
      <c r="BS3875" s="14">
        <v>0</v>
      </c>
      <c r="BT3875" s="14" t="e">
        <f>IF(#REF!=0,"-",#REF!/#REF!*100)</f>
        <v>#REF!</v>
      </c>
    </row>
    <row r="3876" spans="1:72" ht="33.75" x14ac:dyDescent="0.25">
      <c r="A3876" s="1" t="s">
        <v>0</v>
      </c>
      <c r="B3876" s="1" t="s">
        <v>0</v>
      </c>
      <c r="C3876" s="1" t="s">
        <v>0</v>
      </c>
      <c r="D3876" s="101" t="s">
        <v>0</v>
      </c>
      <c r="E3876" s="101"/>
      <c r="F3876" s="101" t="s">
        <v>0</v>
      </c>
      <c r="G3876" s="2" t="s">
        <v>0</v>
      </c>
      <c r="H3876" s="10" t="s">
        <v>47</v>
      </c>
      <c r="I3876" s="11">
        <f t="shared" ref="I3876:AA3876" si="6170">SUM(I3877)</f>
        <v>1500</v>
      </c>
      <c r="J3876" s="11">
        <f t="shared" si="6170"/>
        <v>1000</v>
      </c>
      <c r="K3876" s="11">
        <f t="shared" si="6170"/>
        <v>0</v>
      </c>
      <c r="L3876" s="11">
        <f t="shared" si="6170"/>
        <v>0</v>
      </c>
      <c r="M3876" s="11">
        <f t="shared" si="6170"/>
        <v>0</v>
      </c>
      <c r="N3876" s="11">
        <f t="shared" si="6170"/>
        <v>0</v>
      </c>
      <c r="O3876" s="11">
        <f t="shared" si="6170"/>
        <v>2500</v>
      </c>
      <c r="P3876" s="11">
        <f t="shared" si="6170"/>
        <v>0</v>
      </c>
      <c r="Q3876" s="11">
        <f t="shared" si="6170"/>
        <v>0</v>
      </c>
      <c r="R3876" s="11">
        <f t="shared" si="6170"/>
        <v>1000</v>
      </c>
      <c r="S3876" s="11">
        <f t="shared" si="6170"/>
        <v>0</v>
      </c>
      <c r="T3876" s="11">
        <f t="shared" si="6170"/>
        <v>0</v>
      </c>
      <c r="U3876" s="11">
        <f t="shared" si="6170"/>
        <v>0</v>
      </c>
      <c r="V3876" s="11">
        <f t="shared" si="6170"/>
        <v>0</v>
      </c>
      <c r="W3876" s="11">
        <f t="shared" si="6170"/>
        <v>0</v>
      </c>
      <c r="X3876" s="11">
        <f t="shared" si="6170"/>
        <v>0</v>
      </c>
      <c r="Y3876" s="11">
        <f t="shared" si="6170"/>
        <v>0</v>
      </c>
      <c r="Z3876" s="11">
        <f t="shared" si="6170"/>
        <v>0</v>
      </c>
      <c r="AA3876" s="11">
        <f t="shared" si="6170"/>
        <v>0</v>
      </c>
      <c r="AB3876" s="11">
        <v>1000</v>
      </c>
      <c r="AC3876" s="11">
        <v>1500</v>
      </c>
      <c r="AD3876" s="11">
        <f t="shared" ref="AD3876:AV3876" si="6171">SUM(AD3877)</f>
        <v>0</v>
      </c>
      <c r="AE3876" s="11">
        <f t="shared" si="6171"/>
        <v>0</v>
      </c>
      <c r="AF3876" s="11">
        <f t="shared" si="6171"/>
        <v>0</v>
      </c>
      <c r="AG3876" s="11">
        <f t="shared" si="6171"/>
        <v>0</v>
      </c>
      <c r="AH3876" s="11">
        <f t="shared" si="6171"/>
        <v>0</v>
      </c>
      <c r="AI3876" s="11">
        <f t="shared" si="6171"/>
        <v>0</v>
      </c>
      <c r="AJ3876" s="11">
        <f t="shared" si="6171"/>
        <v>0</v>
      </c>
      <c r="AK3876" s="11">
        <f t="shared" si="6171"/>
        <v>0</v>
      </c>
      <c r="AL3876" s="11">
        <f t="shared" si="6171"/>
        <v>0</v>
      </c>
      <c r="AM3876" s="11">
        <f t="shared" si="6171"/>
        <v>0</v>
      </c>
      <c r="AN3876" s="11">
        <f t="shared" si="6171"/>
        <v>0</v>
      </c>
      <c r="AO3876" s="11">
        <f t="shared" si="6171"/>
        <v>0</v>
      </c>
      <c r="AP3876" s="11">
        <f t="shared" si="6171"/>
        <v>0</v>
      </c>
      <c r="AQ3876" s="11">
        <f t="shared" si="6171"/>
        <v>0</v>
      </c>
      <c r="AR3876" s="11">
        <f t="shared" si="6171"/>
        <v>0</v>
      </c>
      <c r="AS3876" s="11">
        <f t="shared" si="6171"/>
        <v>0</v>
      </c>
      <c r="AT3876" s="11">
        <f t="shared" si="6171"/>
        <v>0</v>
      </c>
      <c r="AU3876" s="11">
        <f t="shared" si="6171"/>
        <v>0</v>
      </c>
      <c r="AV3876" s="11">
        <f t="shared" si="6171"/>
        <v>0</v>
      </c>
      <c r="AW3876" s="11">
        <v>0</v>
      </c>
      <c r="AX3876" s="11">
        <v>0</v>
      </c>
      <c r="AY3876" s="11">
        <f t="shared" ref="AY3876:BQ3876" si="6172">SUM(AY3877)</f>
        <v>10500</v>
      </c>
      <c r="AZ3876" s="11">
        <f t="shared" si="6172"/>
        <v>0</v>
      </c>
      <c r="BA3876" s="11">
        <f t="shared" si="6172"/>
        <v>0</v>
      </c>
      <c r="BB3876" s="11">
        <f t="shared" si="6172"/>
        <v>0</v>
      </c>
      <c r="BC3876" s="11">
        <f t="shared" si="6172"/>
        <v>0</v>
      </c>
      <c r="BD3876" s="11">
        <f t="shared" si="6172"/>
        <v>0</v>
      </c>
      <c r="BE3876" s="11">
        <f t="shared" si="6172"/>
        <v>10500</v>
      </c>
      <c r="BF3876" s="11">
        <f t="shared" si="6172"/>
        <v>0</v>
      </c>
      <c r="BG3876" s="11">
        <f t="shared" si="6172"/>
        <v>0</v>
      </c>
      <c r="BH3876" s="11">
        <f t="shared" si="6172"/>
        <v>0</v>
      </c>
      <c r="BI3876" s="11">
        <f t="shared" si="6172"/>
        <v>0</v>
      </c>
      <c r="BJ3876" s="11">
        <f t="shared" si="6172"/>
        <v>0</v>
      </c>
      <c r="BK3876" s="11">
        <f t="shared" si="6172"/>
        <v>0</v>
      </c>
      <c r="BL3876" s="11">
        <f t="shared" si="6172"/>
        <v>0</v>
      </c>
      <c r="BM3876" s="11">
        <f t="shared" si="6172"/>
        <v>0</v>
      </c>
      <c r="BN3876" s="11">
        <f t="shared" si="6172"/>
        <v>0</v>
      </c>
      <c r="BO3876" s="11">
        <f t="shared" si="6172"/>
        <v>0</v>
      </c>
      <c r="BP3876" s="11">
        <f t="shared" si="6172"/>
        <v>0</v>
      </c>
      <c r="BQ3876" s="11">
        <f t="shared" si="6172"/>
        <v>0</v>
      </c>
      <c r="BR3876" s="11">
        <v>0</v>
      </c>
      <c r="BS3876" s="11">
        <v>10500</v>
      </c>
      <c r="BT3876" s="11" t="e">
        <f>IF(#REF!=0,"-",#REF!/#REF!*100)</f>
        <v>#REF!</v>
      </c>
    </row>
    <row r="3877" spans="1:72" x14ac:dyDescent="0.25">
      <c r="A3877" s="4" t="s">
        <v>1154</v>
      </c>
      <c r="B3877" s="4" t="s">
        <v>56</v>
      </c>
      <c r="C3877" s="4" t="s">
        <v>149</v>
      </c>
      <c r="D3877" s="102" t="s">
        <v>1321</v>
      </c>
      <c r="E3877" s="101" t="s">
        <v>48</v>
      </c>
      <c r="F3877" s="101" t="s">
        <v>0</v>
      </c>
      <c r="G3877" s="2" t="s">
        <v>0</v>
      </c>
      <c r="H3877" s="2" t="s">
        <v>49</v>
      </c>
      <c r="I3877" s="12">
        <f t="shared" ref="I3877:AA3877" si="6173">SUM(I3878:I3879)</f>
        <v>1500</v>
      </c>
      <c r="J3877" s="12">
        <f t="shared" si="6173"/>
        <v>1000</v>
      </c>
      <c r="K3877" s="12">
        <f t="shared" si="6173"/>
        <v>0</v>
      </c>
      <c r="L3877" s="12">
        <f t="shared" si="6173"/>
        <v>0</v>
      </c>
      <c r="M3877" s="12">
        <f t="shared" si="6173"/>
        <v>0</v>
      </c>
      <c r="N3877" s="12">
        <f t="shared" si="6173"/>
        <v>0</v>
      </c>
      <c r="O3877" s="12">
        <f t="shared" ref="O3877" si="6174">SUM(O3878:O3879)</f>
        <v>2500</v>
      </c>
      <c r="P3877" s="12">
        <f t="shared" si="6173"/>
        <v>0</v>
      </c>
      <c r="Q3877" s="12">
        <f t="shared" si="6173"/>
        <v>0</v>
      </c>
      <c r="R3877" s="12">
        <f t="shared" si="6173"/>
        <v>1000</v>
      </c>
      <c r="S3877" s="12">
        <f t="shared" si="6173"/>
        <v>0</v>
      </c>
      <c r="T3877" s="12">
        <f t="shared" si="6173"/>
        <v>0</v>
      </c>
      <c r="U3877" s="12">
        <f t="shared" si="6173"/>
        <v>0</v>
      </c>
      <c r="V3877" s="12">
        <f t="shared" si="6173"/>
        <v>0</v>
      </c>
      <c r="W3877" s="12">
        <f t="shared" si="6173"/>
        <v>0</v>
      </c>
      <c r="X3877" s="12">
        <f t="shared" si="6173"/>
        <v>0</v>
      </c>
      <c r="Y3877" s="12">
        <f t="shared" si="6173"/>
        <v>0</v>
      </c>
      <c r="Z3877" s="12">
        <f t="shared" si="6173"/>
        <v>0</v>
      </c>
      <c r="AA3877" s="12">
        <f t="shared" si="6173"/>
        <v>0</v>
      </c>
      <c r="AB3877" s="12">
        <v>1000</v>
      </c>
      <c r="AC3877" s="12">
        <v>1500</v>
      </c>
      <c r="AD3877" s="12">
        <f t="shared" ref="AD3877:AV3877" si="6175">SUM(AD3878:AD3879)</f>
        <v>0</v>
      </c>
      <c r="AE3877" s="12">
        <f t="shared" si="6175"/>
        <v>0</v>
      </c>
      <c r="AF3877" s="12">
        <f t="shared" si="6175"/>
        <v>0</v>
      </c>
      <c r="AG3877" s="12">
        <f t="shared" si="6175"/>
        <v>0</v>
      </c>
      <c r="AH3877" s="12">
        <f t="shared" si="6175"/>
        <v>0</v>
      </c>
      <c r="AI3877" s="12">
        <f t="shared" si="6175"/>
        <v>0</v>
      </c>
      <c r="AJ3877" s="12">
        <f t="shared" ref="AJ3877" si="6176">SUM(AJ3878:AJ3879)</f>
        <v>0</v>
      </c>
      <c r="AK3877" s="12">
        <f t="shared" si="6175"/>
        <v>0</v>
      </c>
      <c r="AL3877" s="12">
        <f t="shared" si="6175"/>
        <v>0</v>
      </c>
      <c r="AM3877" s="12">
        <f t="shared" si="6175"/>
        <v>0</v>
      </c>
      <c r="AN3877" s="12">
        <f t="shared" si="6175"/>
        <v>0</v>
      </c>
      <c r="AO3877" s="12">
        <f t="shared" si="6175"/>
        <v>0</v>
      </c>
      <c r="AP3877" s="12">
        <f t="shared" si="6175"/>
        <v>0</v>
      </c>
      <c r="AQ3877" s="12">
        <f t="shared" si="6175"/>
        <v>0</v>
      </c>
      <c r="AR3877" s="12">
        <f t="shared" si="6175"/>
        <v>0</v>
      </c>
      <c r="AS3877" s="12">
        <f t="shared" si="6175"/>
        <v>0</v>
      </c>
      <c r="AT3877" s="12">
        <f t="shared" si="6175"/>
        <v>0</v>
      </c>
      <c r="AU3877" s="12">
        <f t="shared" si="6175"/>
        <v>0</v>
      </c>
      <c r="AV3877" s="12">
        <f t="shared" si="6175"/>
        <v>0</v>
      </c>
      <c r="AW3877" s="12">
        <v>0</v>
      </c>
      <c r="AX3877" s="12">
        <v>0</v>
      </c>
      <c r="AY3877" s="12">
        <f>SUM(AY3878:AY3879)</f>
        <v>10500</v>
      </c>
      <c r="AZ3877" s="12">
        <f t="shared" ref="AZ3877:BQ3877" si="6177">SUM(AZ3878:AZ3879)</f>
        <v>0</v>
      </c>
      <c r="BA3877" s="12">
        <f t="shared" si="6177"/>
        <v>0</v>
      </c>
      <c r="BB3877" s="12">
        <f t="shared" si="6177"/>
        <v>0</v>
      </c>
      <c r="BC3877" s="12">
        <f t="shared" si="6177"/>
        <v>0</v>
      </c>
      <c r="BD3877" s="12">
        <f t="shared" si="6177"/>
        <v>0</v>
      </c>
      <c r="BE3877" s="12">
        <f t="shared" ref="BE3877" si="6178">SUM(BE3878:BE3879)</f>
        <v>10500</v>
      </c>
      <c r="BF3877" s="12">
        <f t="shared" si="6177"/>
        <v>0</v>
      </c>
      <c r="BG3877" s="12">
        <f t="shared" si="6177"/>
        <v>0</v>
      </c>
      <c r="BH3877" s="12">
        <f t="shared" si="6177"/>
        <v>0</v>
      </c>
      <c r="BI3877" s="12">
        <f t="shared" si="6177"/>
        <v>0</v>
      </c>
      <c r="BJ3877" s="12">
        <f t="shared" si="6177"/>
        <v>0</v>
      </c>
      <c r="BK3877" s="12">
        <f t="shared" si="6177"/>
        <v>0</v>
      </c>
      <c r="BL3877" s="12">
        <f t="shared" si="6177"/>
        <v>0</v>
      </c>
      <c r="BM3877" s="12">
        <f t="shared" si="6177"/>
        <v>0</v>
      </c>
      <c r="BN3877" s="12">
        <f t="shared" si="6177"/>
        <v>0</v>
      </c>
      <c r="BO3877" s="12">
        <f t="shared" si="6177"/>
        <v>0</v>
      </c>
      <c r="BP3877" s="12">
        <f t="shared" si="6177"/>
        <v>0</v>
      </c>
      <c r="BQ3877" s="12">
        <f t="shared" si="6177"/>
        <v>0</v>
      </c>
      <c r="BR3877" s="12">
        <v>0</v>
      </c>
      <c r="BS3877" s="12">
        <v>10500</v>
      </c>
      <c r="BT3877" s="12" t="e">
        <f>IF(#REF!=0,"-",#REF!/#REF!*100)</f>
        <v>#REF!</v>
      </c>
    </row>
    <row r="3878" spans="1:72" x14ac:dyDescent="0.25">
      <c r="A3878" s="4" t="s">
        <v>1154</v>
      </c>
      <c r="B3878" s="4" t="s">
        <v>56</v>
      </c>
      <c r="C3878" s="4" t="s">
        <v>149</v>
      </c>
      <c r="D3878" s="102" t="s">
        <v>1321</v>
      </c>
      <c r="E3878" s="113">
        <v>8213</v>
      </c>
      <c r="F3878" s="102"/>
      <c r="G3878" s="98" t="s">
        <v>1663</v>
      </c>
      <c r="H3878" s="13" t="s">
        <v>51</v>
      </c>
      <c r="I3878" s="14">
        <v>1000</v>
      </c>
      <c r="J3878" s="14">
        <v>1000</v>
      </c>
      <c r="K3878" s="14"/>
      <c r="L3878" s="14"/>
      <c r="M3878" s="14"/>
      <c r="N3878" s="14"/>
      <c r="O3878" s="14">
        <f t="shared" si="6101"/>
        <v>2000</v>
      </c>
      <c r="P3878" s="14"/>
      <c r="Q3878" s="14"/>
      <c r="R3878" s="14">
        <v>1000</v>
      </c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>
        <v>1000</v>
      </c>
      <c r="AC3878" s="14">
        <v>1000</v>
      </c>
      <c r="AD3878" s="14">
        <v>0</v>
      </c>
      <c r="AE3878" s="14"/>
      <c r="AF3878" s="14"/>
      <c r="AG3878" s="14"/>
      <c r="AH3878" s="14"/>
      <c r="AI3878" s="14"/>
      <c r="AJ3878" s="14">
        <f t="shared" si="6102"/>
        <v>0</v>
      </c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>
        <v>0</v>
      </c>
      <c r="AX3878" s="14">
        <v>0</v>
      </c>
      <c r="AY3878" s="14">
        <v>10500</v>
      </c>
      <c r="AZ3878" s="14"/>
      <c r="BA3878" s="14"/>
      <c r="BB3878" s="14"/>
      <c r="BC3878" s="14"/>
      <c r="BD3878" s="14"/>
      <c r="BE3878" s="14">
        <f t="shared" si="6103"/>
        <v>10500</v>
      </c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>
        <v>0</v>
      </c>
      <c r="BS3878" s="14">
        <v>10500</v>
      </c>
      <c r="BT3878" s="14" t="e">
        <f>IF(#REF!=0,"-",#REF!/#REF!*100)</f>
        <v>#REF!</v>
      </c>
    </row>
    <row r="3879" spans="1:72" x14ac:dyDescent="0.25">
      <c r="A3879" s="4" t="s">
        <v>1154</v>
      </c>
      <c r="B3879" s="4" t="s">
        <v>56</v>
      </c>
      <c r="C3879" s="4" t="s">
        <v>149</v>
      </c>
      <c r="D3879" s="102" t="s">
        <v>1321</v>
      </c>
      <c r="E3879" s="113">
        <v>8216</v>
      </c>
      <c r="F3879" s="102"/>
      <c r="G3879" s="98" t="s">
        <v>1663</v>
      </c>
      <c r="H3879" s="13" t="s">
        <v>108</v>
      </c>
      <c r="I3879" s="14">
        <v>500</v>
      </c>
      <c r="J3879" s="14"/>
      <c r="K3879" s="14"/>
      <c r="L3879" s="14"/>
      <c r="M3879" s="14"/>
      <c r="N3879" s="14"/>
      <c r="O3879" s="14">
        <f t="shared" si="6101"/>
        <v>500</v>
      </c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>
        <v>0</v>
      </c>
      <c r="AC3879" s="14">
        <v>500</v>
      </c>
      <c r="AD3879" s="14">
        <v>0</v>
      </c>
      <c r="AE3879" s="14"/>
      <c r="AF3879" s="14"/>
      <c r="AG3879" s="14"/>
      <c r="AH3879" s="14"/>
      <c r="AI3879" s="14"/>
      <c r="AJ3879" s="14">
        <f t="shared" si="6102"/>
        <v>0</v>
      </c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>
        <v>0</v>
      </c>
      <c r="AX3879" s="14">
        <v>0</v>
      </c>
      <c r="AY3879" s="14">
        <v>0</v>
      </c>
      <c r="AZ3879" s="14"/>
      <c r="BA3879" s="14"/>
      <c r="BB3879" s="14"/>
      <c r="BC3879" s="14"/>
      <c r="BD3879" s="14"/>
      <c r="BE3879" s="14">
        <f t="shared" si="6103"/>
        <v>0</v>
      </c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>
        <v>0</v>
      </c>
      <c r="BS3879" s="14">
        <v>0</v>
      </c>
      <c r="BT3879" s="14" t="e">
        <f>IF(#REF!=0,"-",#REF!/#REF!*100)</f>
        <v>#REF!</v>
      </c>
    </row>
    <row r="3880" spans="1:72" ht="22.5" x14ac:dyDescent="0.25">
      <c r="A3880" s="13" t="s">
        <v>0</v>
      </c>
      <c r="B3880" s="13" t="s">
        <v>0</v>
      </c>
      <c r="C3880" s="13" t="s">
        <v>0</v>
      </c>
      <c r="D3880" s="98" t="s">
        <v>0</v>
      </c>
      <c r="E3880" s="98" t="s">
        <v>0</v>
      </c>
      <c r="F3880" s="98" t="s">
        <v>0</v>
      </c>
      <c r="G3880" s="13" t="s">
        <v>0</v>
      </c>
      <c r="H3880" s="10" t="s">
        <v>1331</v>
      </c>
      <c r="I3880" s="11">
        <f t="shared" ref="I3880:AA3880" si="6179">SUM(I3846,I3871,I3876)</f>
        <v>99650</v>
      </c>
      <c r="J3880" s="11">
        <f t="shared" si="6179"/>
        <v>109473</v>
      </c>
      <c r="K3880" s="11">
        <f t="shared" si="6179"/>
        <v>0</v>
      </c>
      <c r="L3880" s="11">
        <f t="shared" si="6179"/>
        <v>0</v>
      </c>
      <c r="M3880" s="11">
        <f t="shared" si="6179"/>
        <v>0</v>
      </c>
      <c r="N3880" s="11">
        <f t="shared" si="6179"/>
        <v>0</v>
      </c>
      <c r="O3880" s="11">
        <f t="shared" si="6179"/>
        <v>209123</v>
      </c>
      <c r="P3880" s="11">
        <f t="shared" si="6179"/>
        <v>6236</v>
      </c>
      <c r="Q3880" s="11">
        <f t="shared" si="6179"/>
        <v>26403</v>
      </c>
      <c r="R3880" s="11">
        <f t="shared" si="6179"/>
        <v>109473</v>
      </c>
      <c r="S3880" s="11">
        <f t="shared" si="6179"/>
        <v>0</v>
      </c>
      <c r="T3880" s="11">
        <f t="shared" si="6179"/>
        <v>0</v>
      </c>
      <c r="U3880" s="11">
        <f t="shared" si="6179"/>
        <v>0</v>
      </c>
      <c r="V3880" s="11">
        <f t="shared" si="6179"/>
        <v>0</v>
      </c>
      <c r="W3880" s="11">
        <f t="shared" si="6179"/>
        <v>0</v>
      </c>
      <c r="X3880" s="11">
        <f t="shared" si="6179"/>
        <v>0</v>
      </c>
      <c r="Y3880" s="11">
        <f t="shared" si="6179"/>
        <v>0</v>
      </c>
      <c r="Z3880" s="11">
        <f t="shared" si="6179"/>
        <v>0</v>
      </c>
      <c r="AA3880" s="11">
        <f t="shared" si="6179"/>
        <v>0</v>
      </c>
      <c r="AB3880" s="11">
        <v>142112</v>
      </c>
      <c r="AC3880" s="11">
        <v>67011</v>
      </c>
      <c r="AD3880" s="11">
        <f t="shared" ref="AD3880:AV3880" si="6180">SUM(AD3846,AD3871,AD3876)</f>
        <v>0</v>
      </c>
      <c r="AE3880" s="11">
        <f t="shared" si="6180"/>
        <v>0</v>
      </c>
      <c r="AF3880" s="11">
        <f t="shared" si="6180"/>
        <v>0</v>
      </c>
      <c r="AG3880" s="11">
        <f t="shared" si="6180"/>
        <v>0</v>
      </c>
      <c r="AH3880" s="11">
        <f t="shared" si="6180"/>
        <v>0</v>
      </c>
      <c r="AI3880" s="11">
        <f t="shared" si="6180"/>
        <v>0</v>
      </c>
      <c r="AJ3880" s="11">
        <f t="shared" si="6180"/>
        <v>0</v>
      </c>
      <c r="AK3880" s="11">
        <f t="shared" si="6180"/>
        <v>0</v>
      </c>
      <c r="AL3880" s="11">
        <f t="shared" si="6180"/>
        <v>0</v>
      </c>
      <c r="AM3880" s="11">
        <f t="shared" si="6180"/>
        <v>0</v>
      </c>
      <c r="AN3880" s="11">
        <f t="shared" si="6180"/>
        <v>0</v>
      </c>
      <c r="AO3880" s="11">
        <f t="shared" si="6180"/>
        <v>0</v>
      </c>
      <c r="AP3880" s="11">
        <f t="shared" si="6180"/>
        <v>0</v>
      </c>
      <c r="AQ3880" s="11">
        <f t="shared" si="6180"/>
        <v>0</v>
      </c>
      <c r="AR3880" s="11">
        <f t="shared" si="6180"/>
        <v>0</v>
      </c>
      <c r="AS3880" s="11">
        <f t="shared" si="6180"/>
        <v>0</v>
      </c>
      <c r="AT3880" s="11">
        <f t="shared" si="6180"/>
        <v>0</v>
      </c>
      <c r="AU3880" s="11">
        <f t="shared" si="6180"/>
        <v>0</v>
      </c>
      <c r="AV3880" s="11">
        <f t="shared" si="6180"/>
        <v>0</v>
      </c>
      <c r="AW3880" s="11">
        <v>0</v>
      </c>
      <c r="AX3880" s="11">
        <v>0</v>
      </c>
      <c r="AY3880" s="11">
        <f t="shared" ref="AY3880:BQ3880" si="6181">SUM(AY3846,AY3871,AY3876)</f>
        <v>20500</v>
      </c>
      <c r="AZ3880" s="11">
        <f t="shared" si="6181"/>
        <v>65</v>
      </c>
      <c r="BA3880" s="11">
        <f t="shared" si="6181"/>
        <v>0</v>
      </c>
      <c r="BB3880" s="11">
        <f t="shared" si="6181"/>
        <v>0</v>
      </c>
      <c r="BC3880" s="11">
        <f t="shared" si="6181"/>
        <v>0</v>
      </c>
      <c r="BD3880" s="11">
        <f t="shared" si="6181"/>
        <v>0</v>
      </c>
      <c r="BE3880" s="11">
        <f t="shared" si="6181"/>
        <v>20565</v>
      </c>
      <c r="BF3880" s="11">
        <f t="shared" si="6181"/>
        <v>0</v>
      </c>
      <c r="BG3880" s="11">
        <f t="shared" si="6181"/>
        <v>0</v>
      </c>
      <c r="BH3880" s="11">
        <f t="shared" si="6181"/>
        <v>65</v>
      </c>
      <c r="BI3880" s="11">
        <f t="shared" si="6181"/>
        <v>0</v>
      </c>
      <c r="BJ3880" s="11">
        <f t="shared" si="6181"/>
        <v>0</v>
      </c>
      <c r="BK3880" s="11">
        <f t="shared" si="6181"/>
        <v>0</v>
      </c>
      <c r="BL3880" s="11">
        <f t="shared" si="6181"/>
        <v>0</v>
      </c>
      <c r="BM3880" s="11">
        <f t="shared" si="6181"/>
        <v>0</v>
      </c>
      <c r="BN3880" s="11">
        <f t="shared" si="6181"/>
        <v>0</v>
      </c>
      <c r="BO3880" s="11">
        <f t="shared" si="6181"/>
        <v>0</v>
      </c>
      <c r="BP3880" s="11">
        <f t="shared" si="6181"/>
        <v>0</v>
      </c>
      <c r="BQ3880" s="11">
        <f t="shared" si="6181"/>
        <v>0</v>
      </c>
      <c r="BR3880" s="11">
        <v>65</v>
      </c>
      <c r="BS3880" s="11">
        <v>20500</v>
      </c>
      <c r="BT3880" s="11" t="e">
        <f>IF(#REF!=0,"-",#REF!/#REF!*100)</f>
        <v>#REF!</v>
      </c>
    </row>
    <row r="3881" spans="1:72" ht="15.75" thickBot="1" x14ac:dyDescent="0.3">
      <c r="A3881" s="13" t="s">
        <v>0</v>
      </c>
      <c r="B3881" s="13" t="s">
        <v>0</v>
      </c>
      <c r="C3881" s="13" t="s">
        <v>0</v>
      </c>
      <c r="D3881" s="98" t="s">
        <v>0</v>
      </c>
      <c r="E3881" s="98" t="s">
        <v>0</v>
      </c>
      <c r="F3881" s="98" t="s">
        <v>0</v>
      </c>
      <c r="G3881" s="13" t="s">
        <v>0</v>
      </c>
      <c r="H3881" s="2" t="s">
        <v>53</v>
      </c>
      <c r="I3881" s="13" t="s">
        <v>0</v>
      </c>
      <c r="J3881" s="13"/>
      <c r="K3881" s="13"/>
      <c r="L3881" s="13"/>
      <c r="M3881" s="13"/>
      <c r="N3881" s="13"/>
      <c r="O3881" s="13" t="e">
        <f t="shared" si="6101"/>
        <v>#VALUE!</v>
      </c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>
        <v>0</v>
      </c>
      <c r="AC3881" s="13" t="e">
        <v>#VALUE!</v>
      </c>
      <c r="AD3881" s="13" t="s">
        <v>0</v>
      </c>
      <c r="AE3881" s="13"/>
      <c r="AF3881" s="13"/>
      <c r="AG3881" s="13"/>
      <c r="AH3881" s="13"/>
      <c r="AI3881" s="13"/>
      <c r="AJ3881" s="13" t="e">
        <f t="shared" si="6102"/>
        <v>#VALUE!</v>
      </c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3"/>
      <c r="AU3881" s="13"/>
      <c r="AV3881" s="13"/>
      <c r="AW3881" s="13">
        <v>0</v>
      </c>
      <c r="AX3881" s="13" t="e">
        <v>#VALUE!</v>
      </c>
      <c r="AY3881" s="13" t="s">
        <v>0</v>
      </c>
      <c r="AZ3881" s="13"/>
      <c r="BA3881" s="13"/>
      <c r="BB3881" s="13"/>
      <c r="BC3881" s="13"/>
      <c r="BD3881" s="13"/>
      <c r="BE3881" s="13" t="e">
        <f t="shared" si="6103"/>
        <v>#VALUE!</v>
      </c>
      <c r="BF3881" s="13"/>
      <c r="BG3881" s="13"/>
      <c r="BH3881" s="13"/>
      <c r="BI3881" s="13"/>
      <c r="BJ3881" s="13"/>
      <c r="BK3881" s="13"/>
      <c r="BL3881" s="13"/>
      <c r="BM3881" s="13"/>
      <c r="BN3881" s="13"/>
      <c r="BO3881" s="13"/>
      <c r="BP3881" s="13"/>
      <c r="BQ3881" s="13"/>
      <c r="BR3881" s="13">
        <v>0</v>
      </c>
      <c r="BS3881" s="13" t="e">
        <v>#VALUE!</v>
      </c>
      <c r="BT3881" s="12"/>
    </row>
    <row r="3882" spans="1:72" ht="69.75" customHeight="1" thickBot="1" x14ac:dyDescent="0.3">
      <c r="A3882" s="132" t="s">
        <v>0</v>
      </c>
      <c r="B3882" s="132" t="s">
        <v>0</v>
      </c>
      <c r="C3882" s="132" t="s">
        <v>0</v>
      </c>
      <c r="D3882" s="135" t="s">
        <v>0</v>
      </c>
      <c r="E3882" s="135" t="s">
        <v>0</v>
      </c>
      <c r="F3882" s="135" t="s">
        <v>0</v>
      </c>
      <c r="G3882" s="138" t="s">
        <v>0</v>
      </c>
      <c r="H3882" s="5" t="s">
        <v>54</v>
      </c>
      <c r="I3882" s="89" t="s">
        <v>9</v>
      </c>
      <c r="J3882" s="89" t="s">
        <v>1606</v>
      </c>
      <c r="K3882" s="89" t="s">
        <v>1534</v>
      </c>
      <c r="L3882" s="89" t="s">
        <v>1592</v>
      </c>
      <c r="M3882" s="89" t="s">
        <v>1593</v>
      </c>
      <c r="N3882" s="89" t="s">
        <v>1594</v>
      </c>
      <c r="O3882" s="89" t="s">
        <v>1610</v>
      </c>
      <c r="P3882" s="89" t="s">
        <v>1607</v>
      </c>
      <c r="Q3882" s="89" t="s">
        <v>1595</v>
      </c>
      <c r="R3882" s="89" t="s">
        <v>1596</v>
      </c>
      <c r="S3882" s="89" t="s">
        <v>1597</v>
      </c>
      <c r="T3882" s="89" t="s">
        <v>1598</v>
      </c>
      <c r="U3882" s="89" t="s">
        <v>1599</v>
      </c>
      <c r="V3882" s="89" t="s">
        <v>1600</v>
      </c>
      <c r="W3882" s="89" t="s">
        <v>1608</v>
      </c>
      <c r="X3882" s="89" t="s">
        <v>1609</v>
      </c>
      <c r="Y3882" s="89" t="s">
        <v>1601</v>
      </c>
      <c r="Z3882" s="89" t="s">
        <v>1602</v>
      </c>
      <c r="AA3882" s="89" t="s">
        <v>1603</v>
      </c>
      <c r="AB3882" s="89" t="s">
        <v>1604</v>
      </c>
      <c r="AC3882" s="89" t="s">
        <v>1605</v>
      </c>
      <c r="AD3882" s="90" t="s">
        <v>10</v>
      </c>
      <c r="AE3882" s="90" t="s">
        <v>1606</v>
      </c>
      <c r="AF3882" s="90" t="s">
        <v>1534</v>
      </c>
      <c r="AG3882" s="90" t="s">
        <v>1592</v>
      </c>
      <c r="AH3882" s="90" t="s">
        <v>1593</v>
      </c>
      <c r="AI3882" s="90" t="s">
        <v>1594</v>
      </c>
      <c r="AJ3882" s="90" t="s">
        <v>1611</v>
      </c>
      <c r="AK3882" s="90" t="s">
        <v>1607</v>
      </c>
      <c r="AL3882" s="90" t="s">
        <v>1595</v>
      </c>
      <c r="AM3882" s="90" t="s">
        <v>1596</v>
      </c>
      <c r="AN3882" s="90" t="s">
        <v>1597</v>
      </c>
      <c r="AO3882" s="90" t="s">
        <v>1598</v>
      </c>
      <c r="AP3882" s="90" t="s">
        <v>1599</v>
      </c>
      <c r="AQ3882" s="90" t="s">
        <v>1600</v>
      </c>
      <c r="AR3882" s="90" t="s">
        <v>1608</v>
      </c>
      <c r="AS3882" s="90" t="s">
        <v>1609</v>
      </c>
      <c r="AT3882" s="90" t="s">
        <v>1601</v>
      </c>
      <c r="AU3882" s="90" t="s">
        <v>1602</v>
      </c>
      <c r="AV3882" s="90" t="s">
        <v>1603</v>
      </c>
      <c r="AW3882" s="90" t="s">
        <v>1604</v>
      </c>
      <c r="AX3882" s="90" t="s">
        <v>1605</v>
      </c>
      <c r="AY3882" s="91" t="s">
        <v>11</v>
      </c>
      <c r="AZ3882" s="91" t="s">
        <v>1606</v>
      </c>
      <c r="BA3882" s="91" t="s">
        <v>1534</v>
      </c>
      <c r="BB3882" s="91" t="s">
        <v>1592</v>
      </c>
      <c r="BC3882" s="91" t="s">
        <v>1593</v>
      </c>
      <c r="BD3882" s="91" t="s">
        <v>1594</v>
      </c>
      <c r="BE3882" s="91" t="s">
        <v>1612</v>
      </c>
      <c r="BF3882" s="91" t="s">
        <v>1607</v>
      </c>
      <c r="BG3882" s="91" t="s">
        <v>1595</v>
      </c>
      <c r="BH3882" s="91" t="s">
        <v>1596</v>
      </c>
      <c r="BI3882" s="91" t="s">
        <v>1597</v>
      </c>
      <c r="BJ3882" s="91" t="s">
        <v>1598</v>
      </c>
      <c r="BK3882" s="91" t="s">
        <v>1599</v>
      </c>
      <c r="BL3882" s="91" t="s">
        <v>1600</v>
      </c>
      <c r="BM3882" s="91" t="s">
        <v>1608</v>
      </c>
      <c r="BN3882" s="91" t="s">
        <v>1609</v>
      </c>
      <c r="BO3882" s="91" t="s">
        <v>1601</v>
      </c>
      <c r="BP3882" s="91" t="s">
        <v>1602</v>
      </c>
      <c r="BQ3882" s="91" t="s">
        <v>1603</v>
      </c>
      <c r="BR3882" s="91" t="s">
        <v>1604</v>
      </c>
      <c r="BS3882" s="91" t="s">
        <v>1605</v>
      </c>
      <c r="BT3882" s="5" t="s">
        <v>1671</v>
      </c>
    </row>
    <row r="3883" spans="1:72" x14ac:dyDescent="0.25">
      <c r="A3883" s="133"/>
      <c r="B3883" s="133"/>
      <c r="C3883" s="133"/>
      <c r="D3883" s="136"/>
      <c r="E3883" s="136"/>
      <c r="F3883" s="136"/>
      <c r="G3883" s="139"/>
      <c r="H3883" s="15" t="s">
        <v>0</v>
      </c>
      <c r="I3883" s="9">
        <v>1</v>
      </c>
      <c r="J3883" s="9">
        <v>2</v>
      </c>
      <c r="K3883" s="9">
        <v>3</v>
      </c>
      <c r="L3883" s="9">
        <v>4</v>
      </c>
      <c r="M3883" s="9">
        <v>5</v>
      </c>
      <c r="N3883" s="9">
        <v>6</v>
      </c>
      <c r="O3883" s="9">
        <v>7</v>
      </c>
      <c r="P3883" s="9">
        <v>8</v>
      </c>
      <c r="Q3883" s="9">
        <v>9</v>
      </c>
      <c r="R3883" s="9">
        <v>10</v>
      </c>
      <c r="S3883" s="9">
        <v>11</v>
      </c>
      <c r="T3883" s="9">
        <v>12</v>
      </c>
      <c r="U3883" s="9">
        <v>13</v>
      </c>
      <c r="V3883" s="9">
        <v>14</v>
      </c>
      <c r="W3883" s="9">
        <v>15</v>
      </c>
      <c r="X3883" s="9">
        <v>16</v>
      </c>
      <c r="Y3883" s="9">
        <v>17</v>
      </c>
      <c r="Z3883" s="9">
        <v>18</v>
      </c>
      <c r="AA3883" s="9">
        <v>19</v>
      </c>
      <c r="AB3883" s="9">
        <v>20</v>
      </c>
      <c r="AC3883" s="9">
        <v>21</v>
      </c>
      <c r="AD3883" s="9">
        <v>1</v>
      </c>
      <c r="AE3883" s="9">
        <v>2</v>
      </c>
      <c r="AF3883" s="9">
        <v>3</v>
      </c>
      <c r="AG3883" s="9">
        <v>4</v>
      </c>
      <c r="AH3883" s="9">
        <v>5</v>
      </c>
      <c r="AI3883" s="9">
        <v>6</v>
      </c>
      <c r="AJ3883" s="9">
        <v>7</v>
      </c>
      <c r="AK3883" s="9">
        <v>8</v>
      </c>
      <c r="AL3883" s="9">
        <v>9</v>
      </c>
      <c r="AM3883" s="9">
        <v>10</v>
      </c>
      <c r="AN3883" s="9">
        <v>11</v>
      </c>
      <c r="AO3883" s="9">
        <v>12</v>
      </c>
      <c r="AP3883" s="9">
        <v>13</v>
      </c>
      <c r="AQ3883" s="9">
        <v>14</v>
      </c>
      <c r="AR3883" s="9">
        <v>15</v>
      </c>
      <c r="AS3883" s="9">
        <v>16</v>
      </c>
      <c r="AT3883" s="9">
        <v>17</v>
      </c>
      <c r="AU3883" s="9">
        <v>18</v>
      </c>
      <c r="AV3883" s="9">
        <v>19</v>
      </c>
      <c r="AW3883" s="9">
        <v>20</v>
      </c>
      <c r="AX3883" s="9">
        <v>21</v>
      </c>
      <c r="AY3883" s="9">
        <v>1</v>
      </c>
      <c r="AZ3883" s="9">
        <v>2</v>
      </c>
      <c r="BA3883" s="9">
        <v>3</v>
      </c>
      <c r="BB3883" s="9">
        <v>4</v>
      </c>
      <c r="BC3883" s="9">
        <v>5</v>
      </c>
      <c r="BD3883" s="9">
        <v>6</v>
      </c>
      <c r="BE3883" s="9">
        <v>7</v>
      </c>
      <c r="BF3883" s="9">
        <v>8</v>
      </c>
      <c r="BG3883" s="9">
        <v>9</v>
      </c>
      <c r="BH3883" s="9">
        <v>10</v>
      </c>
      <c r="BI3883" s="9">
        <v>11</v>
      </c>
      <c r="BJ3883" s="9">
        <v>12</v>
      </c>
      <c r="BK3883" s="9">
        <v>13</v>
      </c>
      <c r="BL3883" s="9">
        <v>14</v>
      </c>
      <c r="BM3883" s="9">
        <v>15</v>
      </c>
      <c r="BN3883" s="9">
        <v>16</v>
      </c>
      <c r="BO3883" s="9">
        <v>17</v>
      </c>
      <c r="BP3883" s="9">
        <v>18</v>
      </c>
      <c r="BQ3883" s="9">
        <v>19</v>
      </c>
      <c r="BR3883" s="9">
        <v>20</v>
      </c>
      <c r="BS3883" s="9">
        <v>21</v>
      </c>
      <c r="BT3883" s="9">
        <v>9</v>
      </c>
    </row>
    <row r="3884" spans="1:72" x14ac:dyDescent="0.25">
      <c r="A3884" s="133"/>
      <c r="B3884" s="133"/>
      <c r="C3884" s="133"/>
      <c r="D3884" s="136"/>
      <c r="E3884" s="136"/>
      <c r="F3884" s="136"/>
      <c r="G3884" s="139"/>
      <c r="H3884" s="16" t="s">
        <v>1187</v>
      </c>
      <c r="I3884" s="17">
        <f t="shared" ref="I3884:AA3884" si="6182">SUM(I3880)</f>
        <v>99650</v>
      </c>
      <c r="J3884" s="17">
        <f t="shared" si="6182"/>
        <v>109473</v>
      </c>
      <c r="K3884" s="17">
        <f t="shared" si="6182"/>
        <v>0</v>
      </c>
      <c r="L3884" s="17">
        <f t="shared" si="6182"/>
        <v>0</v>
      </c>
      <c r="M3884" s="17">
        <f t="shared" si="6182"/>
        <v>0</v>
      </c>
      <c r="N3884" s="17">
        <f t="shared" si="6182"/>
        <v>0</v>
      </c>
      <c r="O3884" s="17">
        <f t="shared" ref="O3884" si="6183">SUM(O3880)</f>
        <v>209123</v>
      </c>
      <c r="P3884" s="17">
        <f t="shared" si="6182"/>
        <v>6236</v>
      </c>
      <c r="Q3884" s="17">
        <f t="shared" si="6182"/>
        <v>26403</v>
      </c>
      <c r="R3884" s="17">
        <f t="shared" si="6182"/>
        <v>109473</v>
      </c>
      <c r="S3884" s="17">
        <f t="shared" si="6182"/>
        <v>0</v>
      </c>
      <c r="T3884" s="17">
        <f t="shared" si="6182"/>
        <v>0</v>
      </c>
      <c r="U3884" s="17">
        <f t="shared" si="6182"/>
        <v>0</v>
      </c>
      <c r="V3884" s="17">
        <f t="shared" si="6182"/>
        <v>0</v>
      </c>
      <c r="W3884" s="17">
        <f t="shared" si="6182"/>
        <v>0</v>
      </c>
      <c r="X3884" s="17">
        <f t="shared" si="6182"/>
        <v>0</v>
      </c>
      <c r="Y3884" s="17">
        <f t="shared" si="6182"/>
        <v>0</v>
      </c>
      <c r="Z3884" s="17">
        <f t="shared" si="6182"/>
        <v>0</v>
      </c>
      <c r="AA3884" s="17">
        <f t="shared" si="6182"/>
        <v>0</v>
      </c>
      <c r="AB3884" s="17">
        <v>142112</v>
      </c>
      <c r="AC3884" s="17">
        <v>67011</v>
      </c>
      <c r="AD3884" s="17">
        <f t="shared" ref="AD3884:AV3884" si="6184">SUM(AD3880)</f>
        <v>0</v>
      </c>
      <c r="AE3884" s="17">
        <f t="shared" si="6184"/>
        <v>0</v>
      </c>
      <c r="AF3884" s="17">
        <f t="shared" si="6184"/>
        <v>0</v>
      </c>
      <c r="AG3884" s="17">
        <f t="shared" si="6184"/>
        <v>0</v>
      </c>
      <c r="AH3884" s="17">
        <f t="shared" si="6184"/>
        <v>0</v>
      </c>
      <c r="AI3884" s="17">
        <f t="shared" si="6184"/>
        <v>0</v>
      </c>
      <c r="AJ3884" s="17">
        <f t="shared" ref="AJ3884" si="6185">SUM(AJ3880)</f>
        <v>0</v>
      </c>
      <c r="AK3884" s="17">
        <f t="shared" si="6184"/>
        <v>0</v>
      </c>
      <c r="AL3884" s="17">
        <f t="shared" si="6184"/>
        <v>0</v>
      </c>
      <c r="AM3884" s="17">
        <f t="shared" si="6184"/>
        <v>0</v>
      </c>
      <c r="AN3884" s="17">
        <f t="shared" si="6184"/>
        <v>0</v>
      </c>
      <c r="AO3884" s="17">
        <f t="shared" si="6184"/>
        <v>0</v>
      </c>
      <c r="AP3884" s="17">
        <f t="shared" si="6184"/>
        <v>0</v>
      </c>
      <c r="AQ3884" s="17">
        <f t="shared" si="6184"/>
        <v>0</v>
      </c>
      <c r="AR3884" s="17">
        <f t="shared" si="6184"/>
        <v>0</v>
      </c>
      <c r="AS3884" s="17">
        <f t="shared" si="6184"/>
        <v>0</v>
      </c>
      <c r="AT3884" s="17">
        <f t="shared" si="6184"/>
        <v>0</v>
      </c>
      <c r="AU3884" s="17">
        <f t="shared" si="6184"/>
        <v>0</v>
      </c>
      <c r="AV3884" s="17">
        <f t="shared" si="6184"/>
        <v>0</v>
      </c>
      <c r="AW3884" s="17">
        <v>0</v>
      </c>
      <c r="AX3884" s="17">
        <v>0</v>
      </c>
      <c r="AY3884" s="17">
        <f t="shared" ref="AY3884:BQ3884" si="6186">SUM(AY3880)</f>
        <v>20500</v>
      </c>
      <c r="AZ3884" s="17">
        <f t="shared" si="6186"/>
        <v>65</v>
      </c>
      <c r="BA3884" s="17">
        <f t="shared" si="6186"/>
        <v>0</v>
      </c>
      <c r="BB3884" s="17">
        <f t="shared" si="6186"/>
        <v>0</v>
      </c>
      <c r="BC3884" s="17">
        <f t="shared" si="6186"/>
        <v>0</v>
      </c>
      <c r="BD3884" s="17">
        <f t="shared" si="6186"/>
        <v>0</v>
      </c>
      <c r="BE3884" s="17">
        <f t="shared" ref="BE3884" si="6187">SUM(BE3880)</f>
        <v>20565</v>
      </c>
      <c r="BF3884" s="17">
        <f t="shared" si="6186"/>
        <v>0</v>
      </c>
      <c r="BG3884" s="17">
        <f t="shared" si="6186"/>
        <v>0</v>
      </c>
      <c r="BH3884" s="17">
        <f t="shared" si="6186"/>
        <v>65</v>
      </c>
      <c r="BI3884" s="17">
        <f t="shared" si="6186"/>
        <v>0</v>
      </c>
      <c r="BJ3884" s="17">
        <f t="shared" si="6186"/>
        <v>0</v>
      </c>
      <c r="BK3884" s="17">
        <f t="shared" si="6186"/>
        <v>0</v>
      </c>
      <c r="BL3884" s="17">
        <f t="shared" si="6186"/>
        <v>0</v>
      </c>
      <c r="BM3884" s="17">
        <f t="shared" si="6186"/>
        <v>0</v>
      </c>
      <c r="BN3884" s="17">
        <f t="shared" si="6186"/>
        <v>0</v>
      </c>
      <c r="BO3884" s="17">
        <f t="shared" si="6186"/>
        <v>0</v>
      </c>
      <c r="BP3884" s="17">
        <f t="shared" si="6186"/>
        <v>0</v>
      </c>
      <c r="BQ3884" s="17">
        <f t="shared" si="6186"/>
        <v>0</v>
      </c>
      <c r="BR3884" s="17">
        <v>65</v>
      </c>
      <c r="BS3884" s="17">
        <v>20500</v>
      </c>
      <c r="BT3884" s="17" t="e">
        <f>IF(#REF!=0,"-",#REF!/#REF!*100)</f>
        <v>#REF!</v>
      </c>
    </row>
    <row r="3885" spans="1:72" x14ac:dyDescent="0.25">
      <c r="A3885" s="133"/>
      <c r="B3885" s="133"/>
      <c r="C3885" s="133"/>
      <c r="D3885" s="136"/>
      <c r="E3885" s="136"/>
      <c r="F3885" s="136"/>
      <c r="G3885" s="139"/>
      <c r="H3885" s="18" t="s">
        <v>55</v>
      </c>
      <c r="I3885" s="17">
        <f>SUM(I3884)</f>
        <v>99650</v>
      </c>
      <c r="J3885" s="17">
        <f t="shared" ref="J3885:AA3885" si="6188">SUM(J3884)</f>
        <v>109473</v>
      </c>
      <c r="K3885" s="17">
        <f t="shared" si="6188"/>
        <v>0</v>
      </c>
      <c r="L3885" s="17">
        <f t="shared" si="6188"/>
        <v>0</v>
      </c>
      <c r="M3885" s="17">
        <f t="shared" si="6188"/>
        <v>0</v>
      </c>
      <c r="N3885" s="17">
        <f t="shared" si="6188"/>
        <v>0</v>
      </c>
      <c r="O3885" s="17">
        <f t="shared" ref="O3885" si="6189">SUM(O3884)</f>
        <v>209123</v>
      </c>
      <c r="P3885" s="17">
        <f t="shared" si="6188"/>
        <v>6236</v>
      </c>
      <c r="Q3885" s="17">
        <f t="shared" si="6188"/>
        <v>26403</v>
      </c>
      <c r="R3885" s="17">
        <f t="shared" si="6188"/>
        <v>109473</v>
      </c>
      <c r="S3885" s="17">
        <f t="shared" si="6188"/>
        <v>0</v>
      </c>
      <c r="T3885" s="17">
        <f t="shared" si="6188"/>
        <v>0</v>
      </c>
      <c r="U3885" s="17">
        <f t="shared" si="6188"/>
        <v>0</v>
      </c>
      <c r="V3885" s="17">
        <f t="shared" si="6188"/>
        <v>0</v>
      </c>
      <c r="W3885" s="17">
        <f t="shared" si="6188"/>
        <v>0</v>
      </c>
      <c r="X3885" s="17">
        <f t="shared" si="6188"/>
        <v>0</v>
      </c>
      <c r="Y3885" s="17">
        <f t="shared" si="6188"/>
        <v>0</v>
      </c>
      <c r="Z3885" s="17">
        <f t="shared" si="6188"/>
        <v>0</v>
      </c>
      <c r="AA3885" s="17">
        <f t="shared" si="6188"/>
        <v>0</v>
      </c>
      <c r="AB3885" s="17">
        <v>142112</v>
      </c>
      <c r="AC3885" s="17">
        <v>67011</v>
      </c>
      <c r="AD3885" s="17">
        <f t="shared" ref="AD3885:AV3885" si="6190">SUM(AD3884)</f>
        <v>0</v>
      </c>
      <c r="AE3885" s="17">
        <f t="shared" si="6190"/>
        <v>0</v>
      </c>
      <c r="AF3885" s="17">
        <f t="shared" si="6190"/>
        <v>0</v>
      </c>
      <c r="AG3885" s="17">
        <f t="shared" si="6190"/>
        <v>0</v>
      </c>
      <c r="AH3885" s="17">
        <f t="shared" si="6190"/>
        <v>0</v>
      </c>
      <c r="AI3885" s="17">
        <f t="shared" si="6190"/>
        <v>0</v>
      </c>
      <c r="AJ3885" s="17">
        <f t="shared" ref="AJ3885" si="6191">SUM(AJ3884)</f>
        <v>0</v>
      </c>
      <c r="AK3885" s="17">
        <f t="shared" si="6190"/>
        <v>0</v>
      </c>
      <c r="AL3885" s="17">
        <f t="shared" si="6190"/>
        <v>0</v>
      </c>
      <c r="AM3885" s="17">
        <f t="shared" si="6190"/>
        <v>0</v>
      </c>
      <c r="AN3885" s="17">
        <f t="shared" si="6190"/>
        <v>0</v>
      </c>
      <c r="AO3885" s="17">
        <f t="shared" si="6190"/>
        <v>0</v>
      </c>
      <c r="AP3885" s="17">
        <f t="shared" si="6190"/>
        <v>0</v>
      </c>
      <c r="AQ3885" s="17">
        <f t="shared" si="6190"/>
        <v>0</v>
      </c>
      <c r="AR3885" s="17">
        <f t="shared" si="6190"/>
        <v>0</v>
      </c>
      <c r="AS3885" s="17">
        <f t="shared" si="6190"/>
        <v>0</v>
      </c>
      <c r="AT3885" s="17">
        <f t="shared" si="6190"/>
        <v>0</v>
      </c>
      <c r="AU3885" s="17">
        <f t="shared" si="6190"/>
        <v>0</v>
      </c>
      <c r="AV3885" s="17">
        <f t="shared" si="6190"/>
        <v>0</v>
      </c>
      <c r="AW3885" s="17">
        <v>0</v>
      </c>
      <c r="AX3885" s="17">
        <v>0</v>
      </c>
      <c r="AY3885" s="17">
        <f t="shared" ref="AY3885:BQ3885" si="6192">SUM(AY3884)</f>
        <v>20500</v>
      </c>
      <c r="AZ3885" s="17">
        <f t="shared" si="6192"/>
        <v>65</v>
      </c>
      <c r="BA3885" s="17">
        <f t="shared" si="6192"/>
        <v>0</v>
      </c>
      <c r="BB3885" s="17">
        <f t="shared" si="6192"/>
        <v>0</v>
      </c>
      <c r="BC3885" s="17">
        <f t="shared" si="6192"/>
        <v>0</v>
      </c>
      <c r="BD3885" s="17">
        <f t="shared" si="6192"/>
        <v>0</v>
      </c>
      <c r="BE3885" s="17">
        <f t="shared" ref="BE3885" si="6193">SUM(BE3884)</f>
        <v>20565</v>
      </c>
      <c r="BF3885" s="17">
        <f t="shared" si="6192"/>
        <v>0</v>
      </c>
      <c r="BG3885" s="17">
        <f t="shared" si="6192"/>
        <v>0</v>
      </c>
      <c r="BH3885" s="17">
        <f t="shared" si="6192"/>
        <v>65</v>
      </c>
      <c r="BI3885" s="17">
        <f t="shared" si="6192"/>
        <v>0</v>
      </c>
      <c r="BJ3885" s="17">
        <f t="shared" si="6192"/>
        <v>0</v>
      </c>
      <c r="BK3885" s="17">
        <f t="shared" si="6192"/>
        <v>0</v>
      </c>
      <c r="BL3885" s="17">
        <f t="shared" si="6192"/>
        <v>0</v>
      </c>
      <c r="BM3885" s="17">
        <f t="shared" si="6192"/>
        <v>0</v>
      </c>
      <c r="BN3885" s="17">
        <f t="shared" si="6192"/>
        <v>0</v>
      </c>
      <c r="BO3885" s="17">
        <f t="shared" si="6192"/>
        <v>0</v>
      </c>
      <c r="BP3885" s="17">
        <f t="shared" si="6192"/>
        <v>0</v>
      </c>
      <c r="BQ3885" s="17">
        <f t="shared" si="6192"/>
        <v>0</v>
      </c>
      <c r="BR3885" s="17">
        <v>65</v>
      </c>
      <c r="BS3885" s="17">
        <v>20500</v>
      </c>
      <c r="BT3885" s="17" t="e">
        <f>IF(#REF!=0,"-",#REF!/#REF!*100)</f>
        <v>#REF!</v>
      </c>
    </row>
    <row r="3886" spans="1:72" x14ac:dyDescent="0.25">
      <c r="A3886" s="134"/>
      <c r="B3886" s="134"/>
      <c r="C3886" s="134"/>
      <c r="D3886" s="137"/>
      <c r="E3886" s="137"/>
      <c r="F3886" s="137"/>
      <c r="G3886" s="140"/>
      <c r="O3886">
        <f t="shared" ref="O3886:O3950" si="6194">I3886+J3886+K3886+L3886+M3886+N3886</f>
        <v>0</v>
      </c>
      <c r="AB3886">
        <v>0</v>
      </c>
      <c r="AC3886">
        <v>0</v>
      </c>
      <c r="AJ3886">
        <f t="shared" ref="AJ3886:AJ3950" si="6195">AD3886+AE3886+AF3886+AG3886+AH3886+AI3886</f>
        <v>0</v>
      </c>
      <c r="AW3886">
        <v>0</v>
      </c>
      <c r="AX3886">
        <v>0</v>
      </c>
      <c r="BE3886">
        <f t="shared" ref="BE3886:BE3950" si="6196">AY3886+AZ3886+BA3886+BB3886+BC3886+BD3886</f>
        <v>0</v>
      </c>
      <c r="BR3886">
        <v>0</v>
      </c>
      <c r="BS3886">
        <v>0</v>
      </c>
      <c r="BT3886" t="e">
        <f>IF(#REF!=0,"-",#REF!/#REF!*100)</f>
        <v>#REF!</v>
      </c>
    </row>
    <row r="3887" spans="1:72" ht="15.75" thickBot="1" x14ac:dyDescent="0.3">
      <c r="A3887" s="13" t="s">
        <v>0</v>
      </c>
      <c r="B3887" s="13" t="s">
        <v>0</v>
      </c>
      <c r="C3887" s="13" t="s">
        <v>0</v>
      </c>
      <c r="D3887" s="98" t="s">
        <v>0</v>
      </c>
      <c r="E3887" s="98" t="s">
        <v>0</v>
      </c>
      <c r="F3887" s="98" t="s">
        <v>0</v>
      </c>
      <c r="G3887" s="13" t="s">
        <v>0</v>
      </c>
      <c r="H3887" s="19" t="s">
        <v>0</v>
      </c>
      <c r="I3887" s="19" t="s">
        <v>0</v>
      </c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>
        <v>0</v>
      </c>
      <c r="AC3887" s="19">
        <v>0</v>
      </c>
      <c r="AD3887" s="19" t="s">
        <v>0</v>
      </c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>
        <v>0</v>
      </c>
      <c r="AX3887" s="19">
        <v>0</v>
      </c>
      <c r="AY3887" s="19" t="s">
        <v>0</v>
      </c>
      <c r="AZ3887" s="19"/>
      <c r="BA3887" s="19"/>
      <c r="BB3887" s="19"/>
      <c r="BC3887" s="19"/>
      <c r="BD3887" s="19"/>
      <c r="BE3887" s="19"/>
      <c r="BF3887" s="19"/>
      <c r="BG3887" s="19"/>
      <c r="BH3887" s="19"/>
      <c r="BI3887" s="19"/>
      <c r="BJ3887" s="19"/>
      <c r="BK3887" s="19"/>
      <c r="BL3887" s="19"/>
      <c r="BM3887" s="19"/>
      <c r="BN3887" s="19"/>
      <c r="BO3887" s="19"/>
      <c r="BP3887" s="19"/>
      <c r="BQ3887" s="19"/>
      <c r="BR3887" s="19">
        <v>0</v>
      </c>
      <c r="BS3887" s="19">
        <v>0</v>
      </c>
      <c r="BT3887" s="19"/>
    </row>
    <row r="3888" spans="1:72" ht="69.75" customHeight="1" thickBot="1" x14ac:dyDescent="0.3">
      <c r="A3888" s="5" t="s">
        <v>2</v>
      </c>
      <c r="B3888" s="5" t="s">
        <v>3</v>
      </c>
      <c r="C3888" s="5" t="s">
        <v>4</v>
      </c>
      <c r="D3888" s="103" t="s">
        <v>0</v>
      </c>
      <c r="E3888" s="112" t="s">
        <v>5</v>
      </c>
      <c r="F3888" s="112" t="s">
        <v>6</v>
      </c>
      <c r="G3888" s="5" t="s">
        <v>7</v>
      </c>
      <c r="H3888" s="5" t="s">
        <v>8</v>
      </c>
      <c r="I3888" s="89" t="s">
        <v>9</v>
      </c>
      <c r="J3888" s="89" t="s">
        <v>1606</v>
      </c>
      <c r="K3888" s="89" t="s">
        <v>1534</v>
      </c>
      <c r="L3888" s="89" t="s">
        <v>1592</v>
      </c>
      <c r="M3888" s="89" t="s">
        <v>1593</v>
      </c>
      <c r="N3888" s="89" t="s">
        <v>1594</v>
      </c>
      <c r="O3888" s="89" t="s">
        <v>1610</v>
      </c>
      <c r="P3888" s="89" t="s">
        <v>1607</v>
      </c>
      <c r="Q3888" s="89" t="s">
        <v>1595</v>
      </c>
      <c r="R3888" s="89" t="s">
        <v>1596</v>
      </c>
      <c r="S3888" s="89" t="s">
        <v>1597</v>
      </c>
      <c r="T3888" s="89" t="s">
        <v>1598</v>
      </c>
      <c r="U3888" s="89" t="s">
        <v>1599</v>
      </c>
      <c r="V3888" s="89" t="s">
        <v>1600</v>
      </c>
      <c r="W3888" s="89" t="s">
        <v>1608</v>
      </c>
      <c r="X3888" s="89" t="s">
        <v>1609</v>
      </c>
      <c r="Y3888" s="89" t="s">
        <v>1601</v>
      </c>
      <c r="Z3888" s="89" t="s">
        <v>1602</v>
      </c>
      <c r="AA3888" s="89" t="s">
        <v>1603</v>
      </c>
      <c r="AB3888" s="89" t="s">
        <v>1604</v>
      </c>
      <c r="AC3888" s="89" t="s">
        <v>1605</v>
      </c>
      <c r="AD3888" s="90" t="s">
        <v>10</v>
      </c>
      <c r="AE3888" s="90" t="s">
        <v>1606</v>
      </c>
      <c r="AF3888" s="90" t="s">
        <v>1534</v>
      </c>
      <c r="AG3888" s="90" t="s">
        <v>1592</v>
      </c>
      <c r="AH3888" s="90" t="s">
        <v>1593</v>
      </c>
      <c r="AI3888" s="90" t="s">
        <v>1594</v>
      </c>
      <c r="AJ3888" s="90" t="s">
        <v>1611</v>
      </c>
      <c r="AK3888" s="90" t="s">
        <v>1607</v>
      </c>
      <c r="AL3888" s="90" t="s">
        <v>1595</v>
      </c>
      <c r="AM3888" s="90" t="s">
        <v>1596</v>
      </c>
      <c r="AN3888" s="90" t="s">
        <v>1597</v>
      </c>
      <c r="AO3888" s="90" t="s">
        <v>1598</v>
      </c>
      <c r="AP3888" s="90" t="s">
        <v>1599</v>
      </c>
      <c r="AQ3888" s="90" t="s">
        <v>1600</v>
      </c>
      <c r="AR3888" s="90" t="s">
        <v>1608</v>
      </c>
      <c r="AS3888" s="90" t="s">
        <v>1609</v>
      </c>
      <c r="AT3888" s="90" t="s">
        <v>1601</v>
      </c>
      <c r="AU3888" s="90" t="s">
        <v>1602</v>
      </c>
      <c r="AV3888" s="90" t="s">
        <v>1603</v>
      </c>
      <c r="AW3888" s="90" t="s">
        <v>1604</v>
      </c>
      <c r="AX3888" s="90" t="s">
        <v>1605</v>
      </c>
      <c r="AY3888" s="91" t="s">
        <v>11</v>
      </c>
      <c r="AZ3888" s="91" t="s">
        <v>1606</v>
      </c>
      <c r="BA3888" s="91" t="s">
        <v>1534</v>
      </c>
      <c r="BB3888" s="91" t="s">
        <v>1592</v>
      </c>
      <c r="BC3888" s="91" t="s">
        <v>1593</v>
      </c>
      <c r="BD3888" s="91" t="s">
        <v>1594</v>
      </c>
      <c r="BE3888" s="91" t="s">
        <v>1612</v>
      </c>
      <c r="BF3888" s="91" t="s">
        <v>1607</v>
      </c>
      <c r="BG3888" s="91" t="s">
        <v>1595</v>
      </c>
      <c r="BH3888" s="91" t="s">
        <v>1596</v>
      </c>
      <c r="BI3888" s="91" t="s">
        <v>1597</v>
      </c>
      <c r="BJ3888" s="91" t="s">
        <v>1598</v>
      </c>
      <c r="BK3888" s="91" t="s">
        <v>1599</v>
      </c>
      <c r="BL3888" s="91" t="s">
        <v>1600</v>
      </c>
      <c r="BM3888" s="91" t="s">
        <v>1608</v>
      </c>
      <c r="BN3888" s="91" t="s">
        <v>1609</v>
      </c>
      <c r="BO3888" s="91" t="s">
        <v>1601</v>
      </c>
      <c r="BP3888" s="91" t="s">
        <v>1602</v>
      </c>
      <c r="BQ3888" s="91" t="s">
        <v>1603</v>
      </c>
      <c r="BR3888" s="91" t="s">
        <v>1604</v>
      </c>
      <c r="BS3888" s="91" t="s">
        <v>1605</v>
      </c>
      <c r="BT3888" s="5" t="s">
        <v>1671</v>
      </c>
    </row>
    <row r="3889" spans="1:72" x14ac:dyDescent="0.25">
      <c r="A3889" s="6" t="s">
        <v>0</v>
      </c>
      <c r="B3889" s="6" t="s">
        <v>0</v>
      </c>
      <c r="C3889" s="6" t="s">
        <v>0</v>
      </c>
      <c r="D3889" s="104" t="s">
        <v>0</v>
      </c>
      <c r="E3889" s="104" t="s">
        <v>0</v>
      </c>
      <c r="F3889" s="121" t="s">
        <v>0</v>
      </c>
      <c r="G3889" s="7" t="s">
        <v>0</v>
      </c>
      <c r="H3889" s="8" t="s">
        <v>0</v>
      </c>
      <c r="I3889" s="9">
        <v>1</v>
      </c>
      <c r="J3889" s="9">
        <v>2</v>
      </c>
      <c r="K3889" s="9">
        <v>3</v>
      </c>
      <c r="L3889" s="9">
        <v>4</v>
      </c>
      <c r="M3889" s="9">
        <v>5</v>
      </c>
      <c r="N3889" s="9">
        <v>6</v>
      </c>
      <c r="O3889" s="9">
        <v>7</v>
      </c>
      <c r="P3889" s="9">
        <v>8</v>
      </c>
      <c r="Q3889" s="9">
        <v>9</v>
      </c>
      <c r="R3889" s="9">
        <v>10</v>
      </c>
      <c r="S3889" s="9">
        <v>11</v>
      </c>
      <c r="T3889" s="9">
        <v>12</v>
      </c>
      <c r="U3889" s="9">
        <v>13</v>
      </c>
      <c r="V3889" s="9">
        <v>14</v>
      </c>
      <c r="W3889" s="9">
        <v>15</v>
      </c>
      <c r="X3889" s="9">
        <v>16</v>
      </c>
      <c r="Y3889" s="9">
        <v>17</v>
      </c>
      <c r="Z3889" s="9">
        <v>18</v>
      </c>
      <c r="AA3889" s="9">
        <v>19</v>
      </c>
      <c r="AB3889" s="9">
        <v>20</v>
      </c>
      <c r="AC3889" s="9">
        <v>21</v>
      </c>
      <c r="AD3889" s="9">
        <v>1</v>
      </c>
      <c r="AE3889" s="9">
        <v>2</v>
      </c>
      <c r="AF3889" s="9">
        <v>3</v>
      </c>
      <c r="AG3889" s="9">
        <v>4</v>
      </c>
      <c r="AH3889" s="9">
        <v>5</v>
      </c>
      <c r="AI3889" s="9">
        <v>6</v>
      </c>
      <c r="AJ3889" s="9">
        <v>7</v>
      </c>
      <c r="AK3889" s="9">
        <v>8</v>
      </c>
      <c r="AL3889" s="9">
        <v>9</v>
      </c>
      <c r="AM3889" s="9">
        <v>10</v>
      </c>
      <c r="AN3889" s="9">
        <v>11</v>
      </c>
      <c r="AO3889" s="9">
        <v>12</v>
      </c>
      <c r="AP3889" s="9">
        <v>13</v>
      </c>
      <c r="AQ3889" s="9">
        <v>14</v>
      </c>
      <c r="AR3889" s="9">
        <v>15</v>
      </c>
      <c r="AS3889" s="9">
        <v>16</v>
      </c>
      <c r="AT3889" s="9">
        <v>17</v>
      </c>
      <c r="AU3889" s="9">
        <v>18</v>
      </c>
      <c r="AV3889" s="9">
        <v>19</v>
      </c>
      <c r="AW3889" s="9">
        <v>20</v>
      </c>
      <c r="AX3889" s="9">
        <v>21</v>
      </c>
      <c r="AY3889" s="9">
        <v>1</v>
      </c>
      <c r="AZ3889" s="9">
        <v>2</v>
      </c>
      <c r="BA3889" s="9">
        <v>3</v>
      </c>
      <c r="BB3889" s="9">
        <v>4</v>
      </c>
      <c r="BC3889" s="9">
        <v>5</v>
      </c>
      <c r="BD3889" s="9">
        <v>6</v>
      </c>
      <c r="BE3889" s="9">
        <v>7</v>
      </c>
      <c r="BF3889" s="9">
        <v>8</v>
      </c>
      <c r="BG3889" s="9">
        <v>9</v>
      </c>
      <c r="BH3889" s="9">
        <v>10</v>
      </c>
      <c r="BI3889" s="9">
        <v>11</v>
      </c>
      <c r="BJ3889" s="9">
        <v>12</v>
      </c>
      <c r="BK3889" s="9">
        <v>13</v>
      </c>
      <c r="BL3889" s="9">
        <v>14</v>
      </c>
      <c r="BM3889" s="9">
        <v>15</v>
      </c>
      <c r="BN3889" s="9">
        <v>16</v>
      </c>
      <c r="BO3889" s="9">
        <v>17</v>
      </c>
      <c r="BP3889" s="9">
        <v>18</v>
      </c>
      <c r="BQ3889" s="9">
        <v>19</v>
      </c>
      <c r="BR3889" s="9">
        <v>20</v>
      </c>
      <c r="BS3889" s="9">
        <v>21</v>
      </c>
      <c r="BT3889" s="9">
        <v>9</v>
      </c>
    </row>
    <row r="3890" spans="1:72" ht="22.5" x14ac:dyDescent="0.25">
      <c r="A3890" s="1" t="s">
        <v>1154</v>
      </c>
      <c r="B3890" s="1" t="s">
        <v>56</v>
      </c>
      <c r="C3890" s="4" t="s">
        <v>150</v>
      </c>
      <c r="D3890" s="102" t="s">
        <v>1332</v>
      </c>
      <c r="E3890" s="101" t="s">
        <v>0</v>
      </c>
      <c r="F3890" s="101" t="s">
        <v>0</v>
      </c>
      <c r="G3890" s="2" t="s">
        <v>0</v>
      </c>
      <c r="H3890" s="2" t="s">
        <v>1333</v>
      </c>
      <c r="I3890" s="3" t="s">
        <v>0</v>
      </c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>
        <v>0</v>
      </c>
      <c r="AC3890" s="3">
        <v>0</v>
      </c>
      <c r="AD3890" s="3" t="s">
        <v>0</v>
      </c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>
        <v>0</v>
      </c>
      <c r="AX3890" s="3">
        <v>0</v>
      </c>
      <c r="AY3890" s="3" t="s">
        <v>0</v>
      </c>
      <c r="AZ3890" s="3"/>
      <c r="BA3890" s="3"/>
      <c r="BB3890" s="3"/>
      <c r="BC3890" s="3"/>
      <c r="BD3890" s="3"/>
      <c r="BE3890" s="3"/>
      <c r="BF3890" s="3"/>
      <c r="BG3890" s="3"/>
      <c r="BH3890" s="3"/>
      <c r="BI3890" s="3"/>
      <c r="BJ3890" s="3"/>
      <c r="BK3890" s="3"/>
      <c r="BL3890" s="3"/>
      <c r="BM3890" s="3"/>
      <c r="BN3890" s="3"/>
      <c r="BO3890" s="3"/>
      <c r="BP3890" s="3"/>
      <c r="BQ3890" s="3"/>
      <c r="BR3890" s="3">
        <v>0</v>
      </c>
      <c r="BS3890" s="3">
        <v>0</v>
      </c>
      <c r="BT3890" s="3"/>
    </row>
    <row r="3891" spans="1:72" ht="33.75" x14ac:dyDescent="0.25">
      <c r="A3891" s="1" t="s">
        <v>0</v>
      </c>
      <c r="B3891" s="1" t="s">
        <v>0</v>
      </c>
      <c r="C3891" s="1" t="s">
        <v>0</v>
      </c>
      <c r="D3891" s="101" t="s">
        <v>0</v>
      </c>
      <c r="E3891" s="101" t="s">
        <v>0</v>
      </c>
      <c r="F3891" s="101" t="s">
        <v>0</v>
      </c>
      <c r="G3891" s="2" t="s">
        <v>0</v>
      </c>
      <c r="H3891" s="10" t="s">
        <v>13</v>
      </c>
      <c r="I3891" s="11">
        <f t="shared" ref="I3891:AA3891" si="6197">SUM(I3892,I3900,I3902)</f>
        <v>85170</v>
      </c>
      <c r="J3891" s="11">
        <f t="shared" si="6197"/>
        <v>169187</v>
      </c>
      <c r="K3891" s="11">
        <f t="shared" si="6197"/>
        <v>0</v>
      </c>
      <c r="L3891" s="11">
        <f t="shared" si="6197"/>
        <v>0</v>
      </c>
      <c r="M3891" s="11">
        <f t="shared" si="6197"/>
        <v>0</v>
      </c>
      <c r="N3891" s="11">
        <f t="shared" si="6197"/>
        <v>0</v>
      </c>
      <c r="O3891" s="11">
        <f t="shared" ref="O3891" si="6198">SUM(O3892,O3900,O3902)</f>
        <v>254357</v>
      </c>
      <c r="P3891" s="11">
        <f t="shared" si="6197"/>
        <v>7862</v>
      </c>
      <c r="Q3891" s="11">
        <f t="shared" si="6197"/>
        <v>2314</v>
      </c>
      <c r="R3891" s="11">
        <f t="shared" si="6197"/>
        <v>169188</v>
      </c>
      <c r="S3891" s="11">
        <f t="shared" si="6197"/>
        <v>0</v>
      </c>
      <c r="T3891" s="11">
        <f t="shared" si="6197"/>
        <v>0</v>
      </c>
      <c r="U3891" s="11">
        <f t="shared" si="6197"/>
        <v>0</v>
      </c>
      <c r="V3891" s="11">
        <f t="shared" si="6197"/>
        <v>0</v>
      </c>
      <c r="W3891" s="11">
        <f t="shared" si="6197"/>
        <v>0</v>
      </c>
      <c r="X3891" s="11">
        <f t="shared" si="6197"/>
        <v>0</v>
      </c>
      <c r="Y3891" s="11">
        <f t="shared" si="6197"/>
        <v>0</v>
      </c>
      <c r="Z3891" s="11">
        <f t="shared" si="6197"/>
        <v>0</v>
      </c>
      <c r="AA3891" s="11">
        <f t="shared" si="6197"/>
        <v>0</v>
      </c>
      <c r="AB3891" s="11">
        <v>179364</v>
      </c>
      <c r="AC3891" s="11">
        <v>74993</v>
      </c>
      <c r="AD3891" s="11">
        <f t="shared" ref="AD3891:AV3891" si="6199">SUM(AD3892,AD3900,AD3902)</f>
        <v>5000</v>
      </c>
      <c r="AE3891" s="11">
        <f t="shared" si="6199"/>
        <v>0</v>
      </c>
      <c r="AF3891" s="11">
        <f t="shared" si="6199"/>
        <v>0</v>
      </c>
      <c r="AG3891" s="11">
        <f t="shared" si="6199"/>
        <v>0</v>
      </c>
      <c r="AH3891" s="11">
        <f t="shared" si="6199"/>
        <v>0</v>
      </c>
      <c r="AI3891" s="11">
        <f t="shared" si="6199"/>
        <v>0</v>
      </c>
      <c r="AJ3891" s="11">
        <f t="shared" ref="AJ3891" si="6200">SUM(AJ3892,AJ3900,AJ3902)</f>
        <v>5000</v>
      </c>
      <c r="AK3891" s="11">
        <f t="shared" si="6199"/>
        <v>0</v>
      </c>
      <c r="AL3891" s="11">
        <f t="shared" si="6199"/>
        <v>0</v>
      </c>
      <c r="AM3891" s="11">
        <f t="shared" si="6199"/>
        <v>0</v>
      </c>
      <c r="AN3891" s="11">
        <f t="shared" si="6199"/>
        <v>0</v>
      </c>
      <c r="AO3891" s="11">
        <f t="shared" si="6199"/>
        <v>0</v>
      </c>
      <c r="AP3891" s="11">
        <f t="shared" si="6199"/>
        <v>0</v>
      </c>
      <c r="AQ3891" s="11">
        <f t="shared" si="6199"/>
        <v>0</v>
      </c>
      <c r="AR3891" s="11">
        <f t="shared" si="6199"/>
        <v>0</v>
      </c>
      <c r="AS3891" s="11">
        <f t="shared" si="6199"/>
        <v>0</v>
      </c>
      <c r="AT3891" s="11">
        <f t="shared" si="6199"/>
        <v>0</v>
      </c>
      <c r="AU3891" s="11">
        <f t="shared" si="6199"/>
        <v>0</v>
      </c>
      <c r="AV3891" s="11">
        <f t="shared" si="6199"/>
        <v>0</v>
      </c>
      <c r="AW3891" s="11">
        <v>0</v>
      </c>
      <c r="AX3891" s="11">
        <v>5000</v>
      </c>
      <c r="AY3891" s="11">
        <f t="shared" ref="AY3891:BQ3891" si="6201">SUM(AY3892,AY3900,AY3902)</f>
        <v>174510</v>
      </c>
      <c r="AZ3891" s="11">
        <f t="shared" si="6201"/>
        <v>33401</v>
      </c>
      <c r="BA3891" s="11">
        <f t="shared" si="6201"/>
        <v>0</v>
      </c>
      <c r="BB3891" s="11">
        <f t="shared" si="6201"/>
        <v>0</v>
      </c>
      <c r="BC3891" s="11">
        <f t="shared" si="6201"/>
        <v>0</v>
      </c>
      <c r="BD3891" s="11">
        <f t="shared" si="6201"/>
        <v>0</v>
      </c>
      <c r="BE3891" s="11">
        <f t="shared" ref="BE3891" si="6202">SUM(BE3892,BE3900,BE3902)</f>
        <v>207911</v>
      </c>
      <c r="BF3891" s="11">
        <f t="shared" si="6201"/>
        <v>0</v>
      </c>
      <c r="BG3891" s="11">
        <f t="shared" si="6201"/>
        <v>0</v>
      </c>
      <c r="BH3891" s="11">
        <f t="shared" si="6201"/>
        <v>33406</v>
      </c>
      <c r="BI3891" s="11">
        <f t="shared" si="6201"/>
        <v>0</v>
      </c>
      <c r="BJ3891" s="11">
        <f t="shared" si="6201"/>
        <v>0</v>
      </c>
      <c r="BK3891" s="11">
        <f t="shared" si="6201"/>
        <v>0</v>
      </c>
      <c r="BL3891" s="11">
        <f t="shared" si="6201"/>
        <v>0</v>
      </c>
      <c r="BM3891" s="11">
        <f t="shared" si="6201"/>
        <v>0</v>
      </c>
      <c r="BN3891" s="11">
        <f t="shared" si="6201"/>
        <v>0</v>
      </c>
      <c r="BO3891" s="11">
        <f t="shared" si="6201"/>
        <v>0</v>
      </c>
      <c r="BP3891" s="11">
        <f t="shared" si="6201"/>
        <v>0</v>
      </c>
      <c r="BQ3891" s="11">
        <f t="shared" si="6201"/>
        <v>0</v>
      </c>
      <c r="BR3891" s="11">
        <v>33406</v>
      </c>
      <c r="BS3891" s="11">
        <v>174505</v>
      </c>
      <c r="BT3891" s="11" t="e">
        <f>IF(#REF!=0,"-",#REF!/#REF!*100)</f>
        <v>#REF!</v>
      </c>
    </row>
    <row r="3892" spans="1:72" x14ac:dyDescent="0.25">
      <c r="A3892" s="4" t="s">
        <v>1154</v>
      </c>
      <c r="B3892" s="4" t="s">
        <v>56</v>
      </c>
      <c r="C3892" s="4" t="s">
        <v>150</v>
      </c>
      <c r="D3892" s="102" t="s">
        <v>1332</v>
      </c>
      <c r="E3892" s="101" t="s">
        <v>14</v>
      </c>
      <c r="F3892" s="101" t="s">
        <v>0</v>
      </c>
      <c r="G3892" s="2" t="s">
        <v>0</v>
      </c>
      <c r="H3892" s="2" t="s">
        <v>15</v>
      </c>
      <c r="I3892" s="12">
        <f t="shared" ref="I3892:AA3892" si="6203">SUM(I3893:I3894)</f>
        <v>31500</v>
      </c>
      <c r="J3892" s="12">
        <f t="shared" si="6203"/>
        <v>44314</v>
      </c>
      <c r="K3892" s="12">
        <f t="shared" si="6203"/>
        <v>0</v>
      </c>
      <c r="L3892" s="12">
        <f t="shared" si="6203"/>
        <v>0</v>
      </c>
      <c r="M3892" s="12">
        <f t="shared" si="6203"/>
        <v>0</v>
      </c>
      <c r="N3892" s="12">
        <f t="shared" si="6203"/>
        <v>0</v>
      </c>
      <c r="O3892" s="12">
        <f t="shared" ref="O3892" si="6204">SUM(O3893:O3894)</f>
        <v>75814</v>
      </c>
      <c r="P3892" s="12">
        <f t="shared" si="6203"/>
        <v>7094</v>
      </c>
      <c r="Q3892" s="12">
        <f t="shared" si="6203"/>
        <v>2088</v>
      </c>
      <c r="R3892" s="12">
        <f t="shared" si="6203"/>
        <v>44314</v>
      </c>
      <c r="S3892" s="12">
        <f t="shared" si="6203"/>
        <v>0</v>
      </c>
      <c r="T3892" s="12">
        <f t="shared" si="6203"/>
        <v>0</v>
      </c>
      <c r="U3892" s="12">
        <f t="shared" si="6203"/>
        <v>0</v>
      </c>
      <c r="V3892" s="12">
        <f t="shared" si="6203"/>
        <v>0</v>
      </c>
      <c r="W3892" s="12">
        <f t="shared" si="6203"/>
        <v>0</v>
      </c>
      <c r="X3892" s="12">
        <f t="shared" si="6203"/>
        <v>0</v>
      </c>
      <c r="Y3892" s="12">
        <f t="shared" si="6203"/>
        <v>0</v>
      </c>
      <c r="Z3892" s="12">
        <f t="shared" si="6203"/>
        <v>0</v>
      </c>
      <c r="AA3892" s="12">
        <f t="shared" si="6203"/>
        <v>0</v>
      </c>
      <c r="AB3892" s="12">
        <v>53496</v>
      </c>
      <c r="AC3892" s="12">
        <v>22318</v>
      </c>
      <c r="AD3892" s="12">
        <f t="shared" ref="AD3892:AV3892" si="6205">SUM(AD3893:AD3894)</f>
        <v>0</v>
      </c>
      <c r="AE3892" s="12">
        <f t="shared" si="6205"/>
        <v>0</v>
      </c>
      <c r="AF3892" s="12">
        <f t="shared" si="6205"/>
        <v>0</v>
      </c>
      <c r="AG3892" s="12">
        <f t="shared" si="6205"/>
        <v>0</v>
      </c>
      <c r="AH3892" s="12">
        <f t="shared" si="6205"/>
        <v>0</v>
      </c>
      <c r="AI3892" s="12">
        <f t="shared" si="6205"/>
        <v>0</v>
      </c>
      <c r="AJ3892" s="12">
        <f t="shared" ref="AJ3892" si="6206">SUM(AJ3893:AJ3894)</f>
        <v>0</v>
      </c>
      <c r="AK3892" s="12">
        <f t="shared" si="6205"/>
        <v>0</v>
      </c>
      <c r="AL3892" s="12">
        <f t="shared" si="6205"/>
        <v>0</v>
      </c>
      <c r="AM3892" s="12">
        <f t="shared" si="6205"/>
        <v>0</v>
      </c>
      <c r="AN3892" s="12">
        <f t="shared" si="6205"/>
        <v>0</v>
      </c>
      <c r="AO3892" s="12">
        <f t="shared" si="6205"/>
        <v>0</v>
      </c>
      <c r="AP3892" s="12">
        <f t="shared" si="6205"/>
        <v>0</v>
      </c>
      <c r="AQ3892" s="12">
        <f t="shared" si="6205"/>
        <v>0</v>
      </c>
      <c r="AR3892" s="12">
        <f t="shared" si="6205"/>
        <v>0</v>
      </c>
      <c r="AS3892" s="12">
        <f t="shared" si="6205"/>
        <v>0</v>
      </c>
      <c r="AT3892" s="12">
        <f t="shared" si="6205"/>
        <v>0</v>
      </c>
      <c r="AU3892" s="12">
        <f t="shared" si="6205"/>
        <v>0</v>
      </c>
      <c r="AV3892" s="12">
        <f t="shared" si="6205"/>
        <v>0</v>
      </c>
      <c r="AW3892" s="12">
        <v>0</v>
      </c>
      <c r="AX3892" s="12">
        <v>0</v>
      </c>
      <c r="AY3892" s="12">
        <f>SUM(AY3893:AY3894)</f>
        <v>41000</v>
      </c>
      <c r="AZ3892" s="12">
        <f t="shared" ref="AZ3892:BQ3892" si="6207">SUM(AZ3893:AZ3894)</f>
        <v>3000</v>
      </c>
      <c r="BA3892" s="12">
        <f t="shared" si="6207"/>
        <v>0</v>
      </c>
      <c r="BB3892" s="12">
        <f t="shared" si="6207"/>
        <v>0</v>
      </c>
      <c r="BC3892" s="12">
        <f t="shared" si="6207"/>
        <v>0</v>
      </c>
      <c r="BD3892" s="12">
        <f t="shared" si="6207"/>
        <v>0</v>
      </c>
      <c r="BE3892" s="12">
        <f t="shared" ref="BE3892" si="6208">SUM(BE3893:BE3894)</f>
        <v>44000</v>
      </c>
      <c r="BF3892" s="12">
        <f t="shared" si="6207"/>
        <v>0</v>
      </c>
      <c r="BG3892" s="12">
        <f t="shared" si="6207"/>
        <v>0</v>
      </c>
      <c r="BH3892" s="12">
        <f t="shared" si="6207"/>
        <v>3000</v>
      </c>
      <c r="BI3892" s="12">
        <f t="shared" si="6207"/>
        <v>0</v>
      </c>
      <c r="BJ3892" s="12">
        <f t="shared" si="6207"/>
        <v>0</v>
      </c>
      <c r="BK3892" s="12">
        <f t="shared" si="6207"/>
        <v>0</v>
      </c>
      <c r="BL3892" s="12">
        <f t="shared" si="6207"/>
        <v>0</v>
      </c>
      <c r="BM3892" s="12">
        <f t="shared" si="6207"/>
        <v>0</v>
      </c>
      <c r="BN3892" s="12">
        <f t="shared" si="6207"/>
        <v>0</v>
      </c>
      <c r="BO3892" s="12">
        <f t="shared" si="6207"/>
        <v>0</v>
      </c>
      <c r="BP3892" s="12">
        <f t="shared" si="6207"/>
        <v>0</v>
      </c>
      <c r="BQ3892" s="12">
        <f t="shared" si="6207"/>
        <v>0</v>
      </c>
      <c r="BR3892" s="12">
        <v>3000</v>
      </c>
      <c r="BS3892" s="12">
        <v>41000</v>
      </c>
      <c r="BT3892" s="12" t="e">
        <f>IF(#REF!=0,"-",#REF!/#REF!*100)</f>
        <v>#REF!</v>
      </c>
    </row>
    <row r="3893" spans="1:72" x14ac:dyDescent="0.25">
      <c r="A3893" s="4" t="s">
        <v>1154</v>
      </c>
      <c r="B3893" s="4" t="s">
        <v>56</v>
      </c>
      <c r="C3893" s="4" t="s">
        <v>150</v>
      </c>
      <c r="D3893" s="102" t="s">
        <v>1332</v>
      </c>
      <c r="E3893" s="113">
        <v>6111</v>
      </c>
      <c r="F3893" s="102"/>
      <c r="G3893" s="98" t="s">
        <v>1663</v>
      </c>
      <c r="H3893" s="13" t="s">
        <v>16</v>
      </c>
      <c r="I3893" s="14">
        <v>31500</v>
      </c>
      <c r="J3893" s="14">
        <f>39583+4200</f>
        <v>43783</v>
      </c>
      <c r="K3893" s="14"/>
      <c r="L3893" s="14"/>
      <c r="M3893" s="14"/>
      <c r="N3893" s="14"/>
      <c r="O3893" s="14">
        <f t="shared" si="6194"/>
        <v>75283</v>
      </c>
      <c r="P3893" s="14">
        <v>7094</v>
      </c>
      <c r="Q3893" s="14">
        <v>2088</v>
      </c>
      <c r="R3893" s="14">
        <f>39583+4200</f>
        <v>43783</v>
      </c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>
        <v>52965</v>
      </c>
      <c r="AC3893" s="14">
        <v>22318</v>
      </c>
      <c r="AD3893" s="14">
        <v>0</v>
      </c>
      <c r="AE3893" s="14"/>
      <c r="AF3893" s="14"/>
      <c r="AG3893" s="14"/>
      <c r="AH3893" s="14"/>
      <c r="AI3893" s="14"/>
      <c r="AJ3893" s="14">
        <f t="shared" si="6195"/>
        <v>0</v>
      </c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>
        <v>0</v>
      </c>
      <c r="AX3893" s="14">
        <v>0</v>
      </c>
      <c r="AY3893" s="14">
        <v>41000</v>
      </c>
      <c r="AZ3893" s="14">
        <v>3000</v>
      </c>
      <c r="BA3893" s="14"/>
      <c r="BB3893" s="14"/>
      <c r="BC3893" s="14"/>
      <c r="BD3893" s="14"/>
      <c r="BE3893" s="14">
        <f t="shared" si="6196"/>
        <v>44000</v>
      </c>
      <c r="BF3893" s="14"/>
      <c r="BG3893" s="14"/>
      <c r="BH3893" s="14">
        <v>3000</v>
      </c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>
        <v>3000</v>
      </c>
      <c r="BS3893" s="14">
        <v>41000</v>
      </c>
      <c r="BT3893" s="14" t="e">
        <f>IF(#REF!=0,"-",#REF!/#REF!*100)</f>
        <v>#REF!</v>
      </c>
    </row>
    <row r="3894" spans="1:72" x14ac:dyDescent="0.25">
      <c r="A3894" s="1" t="s">
        <v>1154</v>
      </c>
      <c r="B3894" s="1" t="s">
        <v>56</v>
      </c>
      <c r="C3894" s="1" t="s">
        <v>150</v>
      </c>
      <c r="D3894" s="105" t="s">
        <v>1332</v>
      </c>
      <c r="E3894" s="105" t="s">
        <v>18</v>
      </c>
      <c r="F3894" s="102" t="s">
        <v>0</v>
      </c>
      <c r="G3894" s="13" t="s">
        <v>0</v>
      </c>
      <c r="H3894" s="2" t="s">
        <v>19</v>
      </c>
      <c r="I3894" s="12">
        <f t="shared" ref="I3894:AA3894" si="6209">SUM(I3895:I3899)</f>
        <v>0</v>
      </c>
      <c r="J3894" s="12">
        <f t="shared" si="6209"/>
        <v>531</v>
      </c>
      <c r="K3894" s="12">
        <f t="shared" si="6209"/>
        <v>0</v>
      </c>
      <c r="L3894" s="12">
        <f t="shared" si="6209"/>
        <v>0</v>
      </c>
      <c r="M3894" s="12">
        <f t="shared" si="6209"/>
        <v>0</v>
      </c>
      <c r="N3894" s="12">
        <f t="shared" si="6209"/>
        <v>0</v>
      </c>
      <c r="O3894" s="12">
        <f t="shared" si="6209"/>
        <v>531</v>
      </c>
      <c r="P3894" s="12">
        <f t="shared" si="6209"/>
        <v>0</v>
      </c>
      <c r="Q3894" s="12">
        <f t="shared" si="6209"/>
        <v>0</v>
      </c>
      <c r="R3894" s="12">
        <f t="shared" si="6209"/>
        <v>531</v>
      </c>
      <c r="S3894" s="12">
        <f t="shared" si="6209"/>
        <v>0</v>
      </c>
      <c r="T3894" s="12">
        <f t="shared" si="6209"/>
        <v>0</v>
      </c>
      <c r="U3894" s="12">
        <f t="shared" si="6209"/>
        <v>0</v>
      </c>
      <c r="V3894" s="12">
        <f t="shared" si="6209"/>
        <v>0</v>
      </c>
      <c r="W3894" s="12">
        <f t="shared" si="6209"/>
        <v>0</v>
      </c>
      <c r="X3894" s="12">
        <f t="shared" si="6209"/>
        <v>0</v>
      </c>
      <c r="Y3894" s="12">
        <f t="shared" si="6209"/>
        <v>0</v>
      </c>
      <c r="Z3894" s="12">
        <f t="shared" si="6209"/>
        <v>0</v>
      </c>
      <c r="AA3894" s="12">
        <f t="shared" si="6209"/>
        <v>0</v>
      </c>
      <c r="AB3894" s="12">
        <v>531</v>
      </c>
      <c r="AC3894" s="12">
        <v>0</v>
      </c>
      <c r="AD3894" s="12">
        <f t="shared" ref="AD3894:AV3894" si="6210">SUM(AD3895:AD3899)</f>
        <v>0</v>
      </c>
      <c r="AE3894" s="12">
        <f t="shared" si="6210"/>
        <v>0</v>
      </c>
      <c r="AF3894" s="12">
        <f t="shared" si="6210"/>
        <v>0</v>
      </c>
      <c r="AG3894" s="12">
        <f t="shared" si="6210"/>
        <v>0</v>
      </c>
      <c r="AH3894" s="12">
        <f t="shared" si="6210"/>
        <v>0</v>
      </c>
      <c r="AI3894" s="12">
        <f t="shared" si="6210"/>
        <v>0</v>
      </c>
      <c r="AJ3894" s="12">
        <f t="shared" si="6210"/>
        <v>0</v>
      </c>
      <c r="AK3894" s="12">
        <f t="shared" si="6210"/>
        <v>0</v>
      </c>
      <c r="AL3894" s="12">
        <f t="shared" si="6210"/>
        <v>0</v>
      </c>
      <c r="AM3894" s="12">
        <f t="shared" si="6210"/>
        <v>0</v>
      </c>
      <c r="AN3894" s="12">
        <f t="shared" si="6210"/>
        <v>0</v>
      </c>
      <c r="AO3894" s="12">
        <f t="shared" si="6210"/>
        <v>0</v>
      </c>
      <c r="AP3894" s="12">
        <f t="shared" si="6210"/>
        <v>0</v>
      </c>
      <c r="AQ3894" s="12">
        <f t="shared" si="6210"/>
        <v>0</v>
      </c>
      <c r="AR3894" s="12">
        <f t="shared" si="6210"/>
        <v>0</v>
      </c>
      <c r="AS3894" s="12">
        <f t="shared" si="6210"/>
        <v>0</v>
      </c>
      <c r="AT3894" s="12">
        <f t="shared" si="6210"/>
        <v>0</v>
      </c>
      <c r="AU3894" s="12">
        <f t="shared" si="6210"/>
        <v>0</v>
      </c>
      <c r="AV3894" s="12">
        <f t="shared" si="6210"/>
        <v>0</v>
      </c>
      <c r="AW3894" s="12">
        <v>0</v>
      </c>
      <c r="AX3894" s="12">
        <v>0</v>
      </c>
      <c r="AY3894" s="12">
        <f t="shared" ref="AY3894:BQ3894" si="6211">SUM(AY3895:AY3899)</f>
        <v>0</v>
      </c>
      <c r="AZ3894" s="12">
        <f t="shared" si="6211"/>
        <v>0</v>
      </c>
      <c r="BA3894" s="12">
        <f t="shared" si="6211"/>
        <v>0</v>
      </c>
      <c r="BB3894" s="12">
        <f t="shared" si="6211"/>
        <v>0</v>
      </c>
      <c r="BC3894" s="12">
        <f t="shared" si="6211"/>
        <v>0</v>
      </c>
      <c r="BD3894" s="12">
        <f t="shared" si="6211"/>
        <v>0</v>
      </c>
      <c r="BE3894" s="12">
        <f t="shared" si="6211"/>
        <v>0</v>
      </c>
      <c r="BF3894" s="12">
        <f t="shared" si="6211"/>
        <v>0</v>
      </c>
      <c r="BG3894" s="12">
        <f t="shared" si="6211"/>
        <v>0</v>
      </c>
      <c r="BH3894" s="12">
        <f t="shared" si="6211"/>
        <v>0</v>
      </c>
      <c r="BI3894" s="12">
        <f t="shared" si="6211"/>
        <v>0</v>
      </c>
      <c r="BJ3894" s="12">
        <f t="shared" si="6211"/>
        <v>0</v>
      </c>
      <c r="BK3894" s="12">
        <f t="shared" si="6211"/>
        <v>0</v>
      </c>
      <c r="BL3894" s="12">
        <f t="shared" si="6211"/>
        <v>0</v>
      </c>
      <c r="BM3894" s="12">
        <f t="shared" si="6211"/>
        <v>0</v>
      </c>
      <c r="BN3894" s="12">
        <f t="shared" si="6211"/>
        <v>0</v>
      </c>
      <c r="BO3894" s="12">
        <f t="shared" si="6211"/>
        <v>0</v>
      </c>
      <c r="BP3894" s="12">
        <f t="shared" si="6211"/>
        <v>0</v>
      </c>
      <c r="BQ3894" s="12">
        <f t="shared" si="6211"/>
        <v>0</v>
      </c>
      <c r="BR3894" s="12">
        <v>0</v>
      </c>
      <c r="BS3894" s="12">
        <v>0</v>
      </c>
      <c r="BT3894" s="12" t="e">
        <f>IF(#REF!=0,"-",#REF!/#REF!*100)</f>
        <v>#REF!</v>
      </c>
    </row>
    <row r="3895" spans="1:72" ht="22.5" x14ac:dyDescent="0.25">
      <c r="A3895" s="4" t="s">
        <v>1154</v>
      </c>
      <c r="B3895" s="4" t="s">
        <v>56</v>
      </c>
      <c r="C3895" s="4" t="s">
        <v>150</v>
      </c>
      <c r="D3895" s="102" t="s">
        <v>1332</v>
      </c>
      <c r="E3895" s="113">
        <v>6112</v>
      </c>
      <c r="F3895" s="102" t="s">
        <v>1334</v>
      </c>
      <c r="G3895" s="98" t="s">
        <v>1663</v>
      </c>
      <c r="H3895" s="13" t="s">
        <v>57</v>
      </c>
      <c r="I3895" s="14">
        <v>0</v>
      </c>
      <c r="J3895" s="14"/>
      <c r="K3895" s="14"/>
      <c r="L3895" s="14"/>
      <c r="M3895" s="14"/>
      <c r="N3895" s="14"/>
      <c r="O3895" s="14">
        <f t="shared" si="6194"/>
        <v>0</v>
      </c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>
        <v>0</v>
      </c>
      <c r="AC3895" s="14">
        <v>0</v>
      </c>
      <c r="AD3895" s="14">
        <v>0</v>
      </c>
      <c r="AE3895" s="14"/>
      <c r="AF3895" s="14"/>
      <c r="AG3895" s="14"/>
      <c r="AH3895" s="14"/>
      <c r="AI3895" s="14"/>
      <c r="AJ3895" s="14">
        <f t="shared" si="6195"/>
        <v>0</v>
      </c>
      <c r="AK3895" s="14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>
        <v>0</v>
      </c>
      <c r="AX3895" s="14">
        <v>0</v>
      </c>
      <c r="AY3895" s="14">
        <v>0</v>
      </c>
      <c r="AZ3895" s="14"/>
      <c r="BA3895" s="14"/>
      <c r="BB3895" s="14"/>
      <c r="BC3895" s="14"/>
      <c r="BD3895" s="14"/>
      <c r="BE3895" s="14">
        <f t="shared" si="6196"/>
        <v>0</v>
      </c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Q3895" s="14"/>
      <c r="BR3895" s="14">
        <v>0</v>
      </c>
      <c r="BS3895" s="14">
        <v>0</v>
      </c>
      <c r="BT3895" s="14" t="e">
        <f>IF(#REF!=0,"-",#REF!/#REF!*100)</f>
        <v>#REF!</v>
      </c>
    </row>
    <row r="3896" spans="1:72" x14ac:dyDescent="0.25">
      <c r="A3896" s="4" t="s">
        <v>1154</v>
      </c>
      <c r="B3896" s="4" t="s">
        <v>56</v>
      </c>
      <c r="C3896" s="4" t="s">
        <v>150</v>
      </c>
      <c r="D3896" s="102" t="s">
        <v>1332</v>
      </c>
      <c r="E3896" s="113">
        <v>6112</v>
      </c>
      <c r="F3896" s="102" t="s">
        <v>1335</v>
      </c>
      <c r="G3896" s="98" t="s">
        <v>1663</v>
      </c>
      <c r="H3896" s="13" t="s">
        <v>22</v>
      </c>
      <c r="I3896" s="14">
        <v>0</v>
      </c>
      <c r="J3896" s="14"/>
      <c r="K3896" s="14"/>
      <c r="L3896" s="14"/>
      <c r="M3896" s="14"/>
      <c r="N3896" s="14"/>
      <c r="O3896" s="14">
        <f t="shared" si="6194"/>
        <v>0</v>
      </c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>
        <v>0</v>
      </c>
      <c r="AC3896" s="14">
        <v>0</v>
      </c>
      <c r="AD3896" s="14">
        <v>0</v>
      </c>
      <c r="AE3896" s="14"/>
      <c r="AF3896" s="14"/>
      <c r="AG3896" s="14"/>
      <c r="AH3896" s="14"/>
      <c r="AI3896" s="14"/>
      <c r="AJ3896" s="14">
        <f t="shared" si="6195"/>
        <v>0</v>
      </c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>
        <v>0</v>
      </c>
      <c r="AX3896" s="14">
        <v>0</v>
      </c>
      <c r="AY3896" s="14">
        <v>0</v>
      </c>
      <c r="AZ3896" s="14"/>
      <c r="BA3896" s="14"/>
      <c r="BB3896" s="14"/>
      <c r="BC3896" s="14"/>
      <c r="BD3896" s="14"/>
      <c r="BE3896" s="14">
        <f t="shared" si="6196"/>
        <v>0</v>
      </c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>
        <v>0</v>
      </c>
      <c r="BS3896" s="14">
        <v>0</v>
      </c>
      <c r="BT3896" s="14" t="e">
        <f>IF(#REF!=0,"-",#REF!/#REF!*100)</f>
        <v>#REF!</v>
      </c>
    </row>
    <row r="3897" spans="1:72" x14ac:dyDescent="0.25">
      <c r="A3897" s="4" t="s">
        <v>1154</v>
      </c>
      <c r="B3897" s="4" t="s">
        <v>56</v>
      </c>
      <c r="C3897" s="4" t="s">
        <v>150</v>
      </c>
      <c r="D3897" s="102" t="s">
        <v>1332</v>
      </c>
      <c r="E3897" s="113">
        <v>6112</v>
      </c>
      <c r="F3897" s="102" t="s">
        <v>1336</v>
      </c>
      <c r="G3897" s="98" t="s">
        <v>1663</v>
      </c>
      <c r="H3897" s="13" t="s">
        <v>23</v>
      </c>
      <c r="I3897" s="14">
        <v>0</v>
      </c>
      <c r="J3897" s="14">
        <v>531</v>
      </c>
      <c r="K3897" s="14"/>
      <c r="L3897" s="14"/>
      <c r="M3897" s="14"/>
      <c r="N3897" s="14"/>
      <c r="O3897" s="14">
        <f t="shared" si="6194"/>
        <v>531</v>
      </c>
      <c r="P3897" s="14"/>
      <c r="Q3897" s="14"/>
      <c r="R3897" s="14">
        <v>531</v>
      </c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>
        <v>531</v>
      </c>
      <c r="AC3897" s="14">
        <v>0</v>
      </c>
      <c r="AD3897" s="14">
        <v>0</v>
      </c>
      <c r="AE3897" s="14"/>
      <c r="AF3897" s="14"/>
      <c r="AG3897" s="14"/>
      <c r="AH3897" s="14"/>
      <c r="AI3897" s="14"/>
      <c r="AJ3897" s="14">
        <f t="shared" si="6195"/>
        <v>0</v>
      </c>
      <c r="AK3897" s="14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>
        <v>0</v>
      </c>
      <c r="AX3897" s="14">
        <v>0</v>
      </c>
      <c r="AY3897" s="14">
        <v>0</v>
      </c>
      <c r="AZ3897" s="14"/>
      <c r="BA3897" s="14"/>
      <c r="BB3897" s="14"/>
      <c r="BC3897" s="14"/>
      <c r="BD3897" s="14"/>
      <c r="BE3897" s="14">
        <f t="shared" si="6196"/>
        <v>0</v>
      </c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Q3897" s="14"/>
      <c r="BR3897" s="14">
        <v>0</v>
      </c>
      <c r="BS3897" s="14">
        <v>0</v>
      </c>
      <c r="BT3897" s="14" t="e">
        <f>IF(#REF!=0,"-",#REF!/#REF!*100)</f>
        <v>#REF!</v>
      </c>
    </row>
    <row r="3898" spans="1:72" x14ac:dyDescent="0.25">
      <c r="A3898" s="4" t="s">
        <v>1154</v>
      </c>
      <c r="B3898" s="4" t="s">
        <v>56</v>
      </c>
      <c r="C3898" s="4" t="s">
        <v>150</v>
      </c>
      <c r="D3898" s="102" t="s">
        <v>1332</v>
      </c>
      <c r="E3898" s="113">
        <v>6112</v>
      </c>
      <c r="F3898" s="102" t="s">
        <v>1337</v>
      </c>
      <c r="G3898" s="98" t="s">
        <v>1663</v>
      </c>
      <c r="H3898" s="13" t="s">
        <v>21</v>
      </c>
      <c r="I3898" s="14">
        <v>0</v>
      </c>
      <c r="J3898" s="14"/>
      <c r="K3898" s="14"/>
      <c r="L3898" s="14"/>
      <c r="M3898" s="14"/>
      <c r="N3898" s="14"/>
      <c r="O3898" s="14">
        <f t="shared" si="6194"/>
        <v>0</v>
      </c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>
        <v>0</v>
      </c>
      <c r="AC3898" s="14">
        <v>0</v>
      </c>
      <c r="AD3898" s="14">
        <v>0</v>
      </c>
      <c r="AE3898" s="14"/>
      <c r="AF3898" s="14"/>
      <c r="AG3898" s="14"/>
      <c r="AH3898" s="14"/>
      <c r="AI3898" s="14"/>
      <c r="AJ3898" s="14">
        <f t="shared" si="6195"/>
        <v>0</v>
      </c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>
        <v>0</v>
      </c>
      <c r="AX3898" s="14">
        <v>0</v>
      </c>
      <c r="AY3898" s="14">
        <v>0</v>
      </c>
      <c r="AZ3898" s="14"/>
      <c r="BA3898" s="14"/>
      <c r="BB3898" s="14"/>
      <c r="BC3898" s="14"/>
      <c r="BD3898" s="14"/>
      <c r="BE3898" s="14">
        <f t="shared" si="6196"/>
        <v>0</v>
      </c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>
        <v>0</v>
      </c>
      <c r="BS3898" s="14">
        <v>0</v>
      </c>
      <c r="BT3898" s="14" t="e">
        <f>IF(#REF!=0,"-",#REF!/#REF!*100)</f>
        <v>#REF!</v>
      </c>
    </row>
    <row r="3899" spans="1:72" x14ac:dyDescent="0.25">
      <c r="A3899" s="4" t="s">
        <v>1154</v>
      </c>
      <c r="B3899" s="4" t="s">
        <v>56</v>
      </c>
      <c r="C3899" s="4" t="s">
        <v>150</v>
      </c>
      <c r="D3899" s="102" t="s">
        <v>1332</v>
      </c>
      <c r="E3899" s="113">
        <v>6112</v>
      </c>
      <c r="F3899" s="102" t="s">
        <v>1338</v>
      </c>
      <c r="G3899" s="98" t="s">
        <v>1663</v>
      </c>
      <c r="H3899" s="13" t="s">
        <v>24</v>
      </c>
      <c r="I3899" s="14">
        <v>0</v>
      </c>
      <c r="J3899" s="14"/>
      <c r="K3899" s="14"/>
      <c r="L3899" s="14"/>
      <c r="M3899" s="14"/>
      <c r="N3899" s="14"/>
      <c r="O3899" s="14">
        <f t="shared" si="6194"/>
        <v>0</v>
      </c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>
        <v>0</v>
      </c>
      <c r="AC3899" s="14">
        <v>0</v>
      </c>
      <c r="AD3899" s="14">
        <v>0</v>
      </c>
      <c r="AE3899" s="14"/>
      <c r="AF3899" s="14"/>
      <c r="AG3899" s="14"/>
      <c r="AH3899" s="14"/>
      <c r="AI3899" s="14"/>
      <c r="AJ3899" s="14">
        <f t="shared" si="6195"/>
        <v>0</v>
      </c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>
        <v>0</v>
      </c>
      <c r="AX3899" s="14">
        <v>0</v>
      </c>
      <c r="AY3899" s="14">
        <v>0</v>
      </c>
      <c r="AZ3899" s="14"/>
      <c r="BA3899" s="14"/>
      <c r="BB3899" s="14"/>
      <c r="BC3899" s="14"/>
      <c r="BD3899" s="14"/>
      <c r="BE3899" s="14">
        <f t="shared" si="6196"/>
        <v>0</v>
      </c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Q3899" s="14"/>
      <c r="BR3899" s="14">
        <v>0</v>
      </c>
      <c r="BS3899" s="14">
        <v>0</v>
      </c>
      <c r="BT3899" s="14" t="e">
        <f>IF(#REF!=0,"-",#REF!/#REF!*100)</f>
        <v>#REF!</v>
      </c>
    </row>
    <row r="3900" spans="1:72" ht="22.5" x14ac:dyDescent="0.25">
      <c r="A3900" s="4" t="s">
        <v>1154</v>
      </c>
      <c r="B3900" s="4" t="s">
        <v>56</v>
      </c>
      <c r="C3900" s="4" t="s">
        <v>150</v>
      </c>
      <c r="D3900" s="102" t="s">
        <v>1332</v>
      </c>
      <c r="E3900" s="101" t="s">
        <v>25</v>
      </c>
      <c r="F3900" s="101" t="s">
        <v>0</v>
      </c>
      <c r="G3900" s="2" t="s">
        <v>0</v>
      </c>
      <c r="H3900" s="2" t="s">
        <v>26</v>
      </c>
      <c r="I3900" s="12">
        <f t="shared" ref="I3900:AA3900" si="6212">SUM(I3901)</f>
        <v>4200</v>
      </c>
      <c r="J3900" s="12">
        <f t="shared" si="6212"/>
        <v>4469</v>
      </c>
      <c r="K3900" s="12">
        <f t="shared" si="6212"/>
        <v>0</v>
      </c>
      <c r="L3900" s="12">
        <f t="shared" si="6212"/>
        <v>0</v>
      </c>
      <c r="M3900" s="12">
        <f t="shared" si="6212"/>
        <v>0</v>
      </c>
      <c r="N3900" s="12">
        <f t="shared" si="6212"/>
        <v>0</v>
      </c>
      <c r="O3900" s="12">
        <f t="shared" si="6212"/>
        <v>8669</v>
      </c>
      <c r="P3900" s="12">
        <f t="shared" si="6212"/>
        <v>745</v>
      </c>
      <c r="Q3900" s="12">
        <f t="shared" si="6212"/>
        <v>220</v>
      </c>
      <c r="R3900" s="12">
        <f t="shared" si="6212"/>
        <v>4469</v>
      </c>
      <c r="S3900" s="12">
        <f t="shared" si="6212"/>
        <v>0</v>
      </c>
      <c r="T3900" s="12">
        <f t="shared" si="6212"/>
        <v>0</v>
      </c>
      <c r="U3900" s="12">
        <f t="shared" si="6212"/>
        <v>0</v>
      </c>
      <c r="V3900" s="12">
        <f t="shared" si="6212"/>
        <v>0</v>
      </c>
      <c r="W3900" s="12">
        <f t="shared" si="6212"/>
        <v>0</v>
      </c>
      <c r="X3900" s="12">
        <f t="shared" si="6212"/>
        <v>0</v>
      </c>
      <c r="Y3900" s="12">
        <f t="shared" si="6212"/>
        <v>0</v>
      </c>
      <c r="Z3900" s="12">
        <f t="shared" si="6212"/>
        <v>0</v>
      </c>
      <c r="AA3900" s="12">
        <f t="shared" si="6212"/>
        <v>0</v>
      </c>
      <c r="AB3900" s="12">
        <v>5434</v>
      </c>
      <c r="AC3900" s="12">
        <v>3235</v>
      </c>
      <c r="AD3900" s="12">
        <f t="shared" ref="AD3900:AV3900" si="6213">SUM(AD3901)</f>
        <v>0</v>
      </c>
      <c r="AE3900" s="12">
        <f t="shared" si="6213"/>
        <v>0</v>
      </c>
      <c r="AF3900" s="12">
        <f t="shared" si="6213"/>
        <v>0</v>
      </c>
      <c r="AG3900" s="12">
        <f t="shared" si="6213"/>
        <v>0</v>
      </c>
      <c r="AH3900" s="12">
        <f t="shared" si="6213"/>
        <v>0</v>
      </c>
      <c r="AI3900" s="12">
        <f t="shared" si="6213"/>
        <v>0</v>
      </c>
      <c r="AJ3900" s="12">
        <f t="shared" si="6213"/>
        <v>0</v>
      </c>
      <c r="AK3900" s="12">
        <f t="shared" si="6213"/>
        <v>0</v>
      </c>
      <c r="AL3900" s="12">
        <f t="shared" si="6213"/>
        <v>0</v>
      </c>
      <c r="AM3900" s="12">
        <f t="shared" si="6213"/>
        <v>0</v>
      </c>
      <c r="AN3900" s="12">
        <f t="shared" si="6213"/>
        <v>0</v>
      </c>
      <c r="AO3900" s="12">
        <f t="shared" si="6213"/>
        <v>0</v>
      </c>
      <c r="AP3900" s="12">
        <f t="shared" si="6213"/>
        <v>0</v>
      </c>
      <c r="AQ3900" s="12">
        <f t="shared" si="6213"/>
        <v>0</v>
      </c>
      <c r="AR3900" s="12">
        <f t="shared" si="6213"/>
        <v>0</v>
      </c>
      <c r="AS3900" s="12">
        <f t="shared" si="6213"/>
        <v>0</v>
      </c>
      <c r="AT3900" s="12">
        <f t="shared" si="6213"/>
        <v>0</v>
      </c>
      <c r="AU3900" s="12">
        <f t="shared" si="6213"/>
        <v>0</v>
      </c>
      <c r="AV3900" s="12">
        <f t="shared" si="6213"/>
        <v>0</v>
      </c>
      <c r="AW3900" s="12">
        <v>0</v>
      </c>
      <c r="AX3900" s="12">
        <v>0</v>
      </c>
      <c r="AY3900" s="12">
        <f>SUM(AY3901)</f>
        <v>4100</v>
      </c>
      <c r="AZ3900" s="12">
        <f t="shared" ref="AZ3900:BQ3900" si="6214">SUM(AZ3901)</f>
        <v>600</v>
      </c>
      <c r="BA3900" s="12">
        <f t="shared" si="6214"/>
        <v>0</v>
      </c>
      <c r="BB3900" s="12">
        <f t="shared" si="6214"/>
        <v>0</v>
      </c>
      <c r="BC3900" s="12">
        <f t="shared" si="6214"/>
        <v>0</v>
      </c>
      <c r="BD3900" s="12">
        <f t="shared" si="6214"/>
        <v>0</v>
      </c>
      <c r="BE3900" s="12">
        <f t="shared" si="6214"/>
        <v>4700</v>
      </c>
      <c r="BF3900" s="12">
        <f t="shared" si="6214"/>
        <v>0</v>
      </c>
      <c r="BG3900" s="12">
        <f t="shared" si="6214"/>
        <v>0</v>
      </c>
      <c r="BH3900" s="12">
        <f t="shared" si="6214"/>
        <v>600</v>
      </c>
      <c r="BI3900" s="12">
        <f t="shared" si="6214"/>
        <v>0</v>
      </c>
      <c r="BJ3900" s="12">
        <f t="shared" si="6214"/>
        <v>0</v>
      </c>
      <c r="BK3900" s="12">
        <f t="shared" si="6214"/>
        <v>0</v>
      </c>
      <c r="BL3900" s="12">
        <f t="shared" si="6214"/>
        <v>0</v>
      </c>
      <c r="BM3900" s="12">
        <f t="shared" si="6214"/>
        <v>0</v>
      </c>
      <c r="BN3900" s="12">
        <f t="shared" si="6214"/>
        <v>0</v>
      </c>
      <c r="BO3900" s="12">
        <f t="shared" si="6214"/>
        <v>0</v>
      </c>
      <c r="BP3900" s="12">
        <f t="shared" si="6214"/>
        <v>0</v>
      </c>
      <c r="BQ3900" s="12">
        <f t="shared" si="6214"/>
        <v>0</v>
      </c>
      <c r="BR3900" s="12">
        <v>600</v>
      </c>
      <c r="BS3900" s="12">
        <v>4100</v>
      </c>
      <c r="BT3900" s="12" t="e">
        <f>IF(#REF!=0,"-",#REF!/#REF!*100)</f>
        <v>#REF!</v>
      </c>
    </row>
    <row r="3901" spans="1:72" x14ac:dyDescent="0.25">
      <c r="A3901" s="4" t="s">
        <v>1154</v>
      </c>
      <c r="B3901" s="4" t="s">
        <v>56</v>
      </c>
      <c r="C3901" s="4" t="s">
        <v>150</v>
      </c>
      <c r="D3901" s="102" t="s">
        <v>1332</v>
      </c>
      <c r="E3901" s="113">
        <v>6121</v>
      </c>
      <c r="F3901" s="102"/>
      <c r="G3901" s="98" t="s">
        <v>1663</v>
      </c>
      <c r="H3901" s="13" t="s">
        <v>27</v>
      </c>
      <c r="I3901" s="14">
        <v>4200</v>
      </c>
      <c r="J3901" s="14">
        <v>4469</v>
      </c>
      <c r="K3901" s="14"/>
      <c r="L3901" s="14"/>
      <c r="M3901" s="14"/>
      <c r="N3901" s="14"/>
      <c r="O3901" s="14">
        <f t="shared" si="6194"/>
        <v>8669</v>
      </c>
      <c r="P3901" s="14">
        <v>745</v>
      </c>
      <c r="Q3901" s="14">
        <v>220</v>
      </c>
      <c r="R3901" s="14">
        <v>4469</v>
      </c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>
        <v>5434</v>
      </c>
      <c r="AC3901" s="14">
        <v>3235</v>
      </c>
      <c r="AD3901" s="14">
        <v>0</v>
      </c>
      <c r="AE3901" s="14"/>
      <c r="AF3901" s="14"/>
      <c r="AG3901" s="14"/>
      <c r="AH3901" s="14"/>
      <c r="AI3901" s="14"/>
      <c r="AJ3901" s="14">
        <f t="shared" si="6195"/>
        <v>0</v>
      </c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>
        <v>0</v>
      </c>
      <c r="AX3901" s="14">
        <v>0</v>
      </c>
      <c r="AY3901" s="14">
        <v>4100</v>
      </c>
      <c r="AZ3901" s="14">
        <v>600</v>
      </c>
      <c r="BA3901" s="14"/>
      <c r="BB3901" s="14"/>
      <c r="BC3901" s="14"/>
      <c r="BD3901" s="14"/>
      <c r="BE3901" s="14">
        <f t="shared" si="6196"/>
        <v>4700</v>
      </c>
      <c r="BF3901" s="14"/>
      <c r="BG3901" s="14"/>
      <c r="BH3901" s="14">
        <v>600</v>
      </c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>
        <v>600</v>
      </c>
      <c r="BS3901" s="14">
        <v>4100</v>
      </c>
      <c r="BT3901" s="14" t="e">
        <f>IF(#REF!=0,"-",#REF!/#REF!*100)</f>
        <v>#REF!</v>
      </c>
    </row>
    <row r="3902" spans="1:72" ht="22.5" x14ac:dyDescent="0.25">
      <c r="A3902" s="4" t="s">
        <v>1154</v>
      </c>
      <c r="B3902" s="4" t="s">
        <v>56</v>
      </c>
      <c r="C3902" s="4" t="s">
        <v>150</v>
      </c>
      <c r="D3902" s="102" t="s">
        <v>1332</v>
      </c>
      <c r="E3902" s="101" t="s">
        <v>29</v>
      </c>
      <c r="F3902" s="101" t="s">
        <v>0</v>
      </c>
      <c r="G3902" s="2" t="s">
        <v>0</v>
      </c>
      <c r="H3902" s="2" t="s">
        <v>30</v>
      </c>
      <c r="I3902" s="12">
        <f t="shared" ref="I3902:AA3902" si="6215">SUM(I3903:I3910)</f>
        <v>49470</v>
      </c>
      <c r="J3902" s="12">
        <f t="shared" si="6215"/>
        <v>120404</v>
      </c>
      <c r="K3902" s="12">
        <f t="shared" si="6215"/>
        <v>0</v>
      </c>
      <c r="L3902" s="12">
        <f t="shared" si="6215"/>
        <v>0</v>
      </c>
      <c r="M3902" s="12">
        <f t="shared" si="6215"/>
        <v>0</v>
      </c>
      <c r="N3902" s="12">
        <f t="shared" si="6215"/>
        <v>0</v>
      </c>
      <c r="O3902" s="12">
        <f t="shared" si="6215"/>
        <v>169874</v>
      </c>
      <c r="P3902" s="12">
        <f t="shared" si="6215"/>
        <v>23</v>
      </c>
      <c r="Q3902" s="12">
        <f t="shared" si="6215"/>
        <v>6</v>
      </c>
      <c r="R3902" s="12">
        <f t="shared" si="6215"/>
        <v>120405</v>
      </c>
      <c r="S3902" s="12">
        <f t="shared" si="6215"/>
        <v>0</v>
      </c>
      <c r="T3902" s="12">
        <f t="shared" si="6215"/>
        <v>0</v>
      </c>
      <c r="U3902" s="12">
        <f t="shared" si="6215"/>
        <v>0</v>
      </c>
      <c r="V3902" s="12">
        <f t="shared" si="6215"/>
        <v>0</v>
      </c>
      <c r="W3902" s="12">
        <f t="shared" si="6215"/>
        <v>0</v>
      </c>
      <c r="X3902" s="12">
        <f t="shared" si="6215"/>
        <v>0</v>
      </c>
      <c r="Y3902" s="12">
        <f t="shared" si="6215"/>
        <v>0</v>
      </c>
      <c r="Z3902" s="12">
        <f t="shared" si="6215"/>
        <v>0</v>
      </c>
      <c r="AA3902" s="12">
        <f t="shared" si="6215"/>
        <v>0</v>
      </c>
      <c r="AB3902" s="12">
        <v>120434</v>
      </c>
      <c r="AC3902" s="12">
        <v>49440</v>
      </c>
      <c r="AD3902" s="12">
        <f t="shared" ref="AD3902:AV3902" si="6216">SUM(AD3903:AD3910)</f>
        <v>5000</v>
      </c>
      <c r="AE3902" s="12">
        <f t="shared" si="6216"/>
        <v>0</v>
      </c>
      <c r="AF3902" s="12">
        <f t="shared" si="6216"/>
        <v>0</v>
      </c>
      <c r="AG3902" s="12">
        <f t="shared" si="6216"/>
        <v>0</v>
      </c>
      <c r="AH3902" s="12">
        <f t="shared" si="6216"/>
        <v>0</v>
      </c>
      <c r="AI3902" s="12">
        <f t="shared" si="6216"/>
        <v>0</v>
      </c>
      <c r="AJ3902" s="12">
        <f t="shared" si="6216"/>
        <v>5000</v>
      </c>
      <c r="AK3902" s="12">
        <f t="shared" si="6216"/>
        <v>0</v>
      </c>
      <c r="AL3902" s="12">
        <f t="shared" si="6216"/>
        <v>0</v>
      </c>
      <c r="AM3902" s="12">
        <f t="shared" si="6216"/>
        <v>0</v>
      </c>
      <c r="AN3902" s="12">
        <f t="shared" si="6216"/>
        <v>0</v>
      </c>
      <c r="AO3902" s="12">
        <f t="shared" si="6216"/>
        <v>0</v>
      </c>
      <c r="AP3902" s="12">
        <f t="shared" si="6216"/>
        <v>0</v>
      </c>
      <c r="AQ3902" s="12">
        <f t="shared" si="6216"/>
        <v>0</v>
      </c>
      <c r="AR3902" s="12">
        <f t="shared" si="6216"/>
        <v>0</v>
      </c>
      <c r="AS3902" s="12">
        <f t="shared" si="6216"/>
        <v>0</v>
      </c>
      <c r="AT3902" s="12">
        <f t="shared" si="6216"/>
        <v>0</v>
      </c>
      <c r="AU3902" s="12">
        <f t="shared" si="6216"/>
        <v>0</v>
      </c>
      <c r="AV3902" s="12">
        <f t="shared" si="6216"/>
        <v>0</v>
      </c>
      <c r="AW3902" s="12">
        <v>0</v>
      </c>
      <c r="AX3902" s="12">
        <v>5000</v>
      </c>
      <c r="AY3902" s="12">
        <f>SUM(AY3903:AY3910)</f>
        <v>129410</v>
      </c>
      <c r="AZ3902" s="12">
        <f t="shared" ref="AZ3902:BQ3902" si="6217">SUM(AZ3903:AZ3910)</f>
        <v>29801</v>
      </c>
      <c r="BA3902" s="12">
        <f t="shared" si="6217"/>
        <v>0</v>
      </c>
      <c r="BB3902" s="12">
        <f t="shared" si="6217"/>
        <v>0</v>
      </c>
      <c r="BC3902" s="12">
        <f t="shared" si="6217"/>
        <v>0</v>
      </c>
      <c r="BD3902" s="12">
        <f t="shared" si="6217"/>
        <v>0</v>
      </c>
      <c r="BE3902" s="12">
        <f t="shared" si="6217"/>
        <v>159211</v>
      </c>
      <c r="BF3902" s="12">
        <f t="shared" si="6217"/>
        <v>0</v>
      </c>
      <c r="BG3902" s="12">
        <f t="shared" si="6217"/>
        <v>0</v>
      </c>
      <c r="BH3902" s="12">
        <f t="shared" si="6217"/>
        <v>29806</v>
      </c>
      <c r="BI3902" s="12">
        <f t="shared" si="6217"/>
        <v>0</v>
      </c>
      <c r="BJ3902" s="12">
        <f t="shared" si="6217"/>
        <v>0</v>
      </c>
      <c r="BK3902" s="12">
        <f t="shared" si="6217"/>
        <v>0</v>
      </c>
      <c r="BL3902" s="12">
        <f t="shared" si="6217"/>
        <v>0</v>
      </c>
      <c r="BM3902" s="12">
        <f t="shared" si="6217"/>
        <v>0</v>
      </c>
      <c r="BN3902" s="12">
        <f t="shared" si="6217"/>
        <v>0</v>
      </c>
      <c r="BO3902" s="12">
        <f t="shared" si="6217"/>
        <v>0</v>
      </c>
      <c r="BP3902" s="12">
        <f t="shared" si="6217"/>
        <v>0</v>
      </c>
      <c r="BQ3902" s="12">
        <f t="shared" si="6217"/>
        <v>0</v>
      </c>
      <c r="BR3902" s="12">
        <v>29806</v>
      </c>
      <c r="BS3902" s="12">
        <v>129405</v>
      </c>
      <c r="BT3902" s="12" t="e">
        <f>IF(#REF!=0,"-",#REF!/#REF!*100)</f>
        <v>#REF!</v>
      </c>
    </row>
    <row r="3903" spans="1:72" x14ac:dyDescent="0.25">
      <c r="A3903" s="4" t="s">
        <v>1154</v>
      </c>
      <c r="B3903" s="4" t="s">
        <v>56</v>
      </c>
      <c r="C3903" s="4" t="s">
        <v>150</v>
      </c>
      <c r="D3903" s="102" t="s">
        <v>1332</v>
      </c>
      <c r="E3903" s="113">
        <v>6131</v>
      </c>
      <c r="F3903" s="102"/>
      <c r="G3903" s="98" t="s">
        <v>1663</v>
      </c>
      <c r="H3903" s="13" t="s">
        <v>32</v>
      </c>
      <c r="I3903" s="14">
        <v>6090</v>
      </c>
      <c r="J3903" s="14">
        <f>7270+7729</f>
        <v>14999</v>
      </c>
      <c r="K3903" s="14"/>
      <c r="L3903" s="14"/>
      <c r="M3903" s="14"/>
      <c r="N3903" s="14"/>
      <c r="O3903" s="14">
        <f t="shared" si="6194"/>
        <v>21089</v>
      </c>
      <c r="P3903" s="14"/>
      <c r="Q3903" s="14"/>
      <c r="R3903" s="14">
        <f>7270+7729</f>
        <v>14999</v>
      </c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>
        <v>14999</v>
      </c>
      <c r="AC3903" s="14">
        <v>6090</v>
      </c>
      <c r="AD3903" s="14">
        <v>0</v>
      </c>
      <c r="AE3903" s="14"/>
      <c r="AF3903" s="14"/>
      <c r="AG3903" s="14"/>
      <c r="AH3903" s="14"/>
      <c r="AI3903" s="14"/>
      <c r="AJ3903" s="14">
        <f t="shared" si="6195"/>
        <v>0</v>
      </c>
      <c r="AK3903" s="14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>
        <v>0</v>
      </c>
      <c r="AX3903" s="14">
        <v>0</v>
      </c>
      <c r="AY3903" s="14">
        <v>38110</v>
      </c>
      <c r="AZ3903" s="14">
        <v>3000</v>
      </c>
      <c r="BA3903" s="14"/>
      <c r="BB3903" s="14"/>
      <c r="BC3903" s="14"/>
      <c r="BD3903" s="14"/>
      <c r="BE3903" s="14">
        <f t="shared" si="6196"/>
        <v>41110</v>
      </c>
      <c r="BF3903" s="14"/>
      <c r="BG3903" s="14"/>
      <c r="BH3903" s="14">
        <v>3000</v>
      </c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>
        <v>3000</v>
      </c>
      <c r="BS3903" s="14">
        <v>38110</v>
      </c>
      <c r="BT3903" s="14" t="e">
        <f>IF(#REF!=0,"-",#REF!/#REF!*100)</f>
        <v>#REF!</v>
      </c>
    </row>
    <row r="3904" spans="1:72" x14ac:dyDescent="0.25">
      <c r="A3904" s="4" t="s">
        <v>1154</v>
      </c>
      <c r="B3904" s="4" t="s">
        <v>56</v>
      </c>
      <c r="C3904" s="4" t="s">
        <v>150</v>
      </c>
      <c r="D3904" s="102" t="s">
        <v>1332</v>
      </c>
      <c r="E3904" s="113">
        <v>6132</v>
      </c>
      <c r="F3904" s="102"/>
      <c r="G3904" s="98" t="s">
        <v>1663</v>
      </c>
      <c r="H3904" s="13" t="s">
        <v>72</v>
      </c>
      <c r="I3904" s="14">
        <v>0</v>
      </c>
      <c r="J3904" s="14"/>
      <c r="K3904" s="14"/>
      <c r="L3904" s="14"/>
      <c r="M3904" s="14"/>
      <c r="N3904" s="14"/>
      <c r="O3904" s="14">
        <f t="shared" si="6194"/>
        <v>0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>
        <v>0</v>
      </c>
      <c r="AC3904" s="14">
        <v>0</v>
      </c>
      <c r="AD3904" s="14">
        <v>0</v>
      </c>
      <c r="AE3904" s="14"/>
      <c r="AF3904" s="14"/>
      <c r="AG3904" s="14"/>
      <c r="AH3904" s="14"/>
      <c r="AI3904" s="14"/>
      <c r="AJ3904" s="14">
        <f t="shared" si="6195"/>
        <v>0</v>
      </c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>
        <v>0</v>
      </c>
      <c r="AX3904" s="14">
        <v>0</v>
      </c>
      <c r="AY3904" s="14">
        <v>0</v>
      </c>
      <c r="AZ3904" s="14"/>
      <c r="BA3904" s="14"/>
      <c r="BB3904" s="14"/>
      <c r="BC3904" s="14"/>
      <c r="BD3904" s="14"/>
      <c r="BE3904" s="14">
        <f t="shared" si="6196"/>
        <v>0</v>
      </c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>
        <v>0</v>
      </c>
      <c r="BS3904" s="14">
        <v>0</v>
      </c>
      <c r="BT3904" s="14" t="e">
        <f>IF(#REF!=0,"-",#REF!/#REF!*100)</f>
        <v>#REF!</v>
      </c>
    </row>
    <row r="3905" spans="1:72" x14ac:dyDescent="0.25">
      <c r="A3905" s="4" t="s">
        <v>1154</v>
      </c>
      <c r="B3905" s="4" t="s">
        <v>56</v>
      </c>
      <c r="C3905" s="4" t="s">
        <v>150</v>
      </c>
      <c r="D3905" s="102" t="s">
        <v>1332</v>
      </c>
      <c r="E3905" s="113">
        <v>6133</v>
      </c>
      <c r="F3905" s="102"/>
      <c r="G3905" s="98" t="s">
        <v>1663</v>
      </c>
      <c r="H3905" s="13" t="s">
        <v>75</v>
      </c>
      <c r="I3905" s="14">
        <v>0</v>
      </c>
      <c r="J3905" s="14"/>
      <c r="K3905" s="14"/>
      <c r="L3905" s="14"/>
      <c r="M3905" s="14"/>
      <c r="N3905" s="14"/>
      <c r="O3905" s="14">
        <f t="shared" si="6194"/>
        <v>0</v>
      </c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>
        <v>0</v>
      </c>
      <c r="AC3905" s="14">
        <v>0</v>
      </c>
      <c r="AD3905" s="14">
        <v>0</v>
      </c>
      <c r="AE3905" s="14"/>
      <c r="AF3905" s="14"/>
      <c r="AG3905" s="14"/>
      <c r="AH3905" s="14"/>
      <c r="AI3905" s="14"/>
      <c r="AJ3905" s="14">
        <f t="shared" si="6195"/>
        <v>0</v>
      </c>
      <c r="AK3905" s="14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>
        <v>0</v>
      </c>
      <c r="AX3905" s="14">
        <v>0</v>
      </c>
      <c r="AY3905" s="14">
        <v>0</v>
      </c>
      <c r="AZ3905" s="14"/>
      <c r="BA3905" s="14"/>
      <c r="BB3905" s="14"/>
      <c r="BC3905" s="14"/>
      <c r="BD3905" s="14"/>
      <c r="BE3905" s="14">
        <f t="shared" si="6196"/>
        <v>0</v>
      </c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Q3905" s="14"/>
      <c r="BR3905" s="14">
        <v>0</v>
      </c>
      <c r="BS3905" s="14">
        <v>0</v>
      </c>
      <c r="BT3905" s="14" t="e">
        <f>IF(#REF!=0,"-",#REF!/#REF!*100)</f>
        <v>#REF!</v>
      </c>
    </row>
    <row r="3906" spans="1:72" x14ac:dyDescent="0.25">
      <c r="A3906" s="4" t="s">
        <v>1154</v>
      </c>
      <c r="B3906" s="4" t="s">
        <v>56</v>
      </c>
      <c r="C3906" s="4" t="s">
        <v>150</v>
      </c>
      <c r="D3906" s="102" t="s">
        <v>1332</v>
      </c>
      <c r="E3906" s="113">
        <v>6134</v>
      </c>
      <c r="F3906" s="102"/>
      <c r="G3906" s="98" t="s">
        <v>1663</v>
      </c>
      <c r="H3906" s="13" t="s">
        <v>78</v>
      </c>
      <c r="I3906" s="14">
        <v>15700</v>
      </c>
      <c r="J3906" s="14">
        <f>8000+1500</f>
        <v>9500</v>
      </c>
      <c r="K3906" s="14"/>
      <c r="L3906" s="14"/>
      <c r="M3906" s="14"/>
      <c r="N3906" s="14"/>
      <c r="O3906" s="14">
        <f t="shared" si="6194"/>
        <v>25200</v>
      </c>
      <c r="P3906" s="14"/>
      <c r="Q3906" s="14"/>
      <c r="R3906" s="14">
        <f>8000+1500</f>
        <v>9500</v>
      </c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>
        <v>9500</v>
      </c>
      <c r="AC3906" s="14">
        <v>15700</v>
      </c>
      <c r="AD3906" s="14">
        <v>5000</v>
      </c>
      <c r="AE3906" s="14"/>
      <c r="AF3906" s="14"/>
      <c r="AG3906" s="14"/>
      <c r="AH3906" s="14"/>
      <c r="AI3906" s="14"/>
      <c r="AJ3906" s="14">
        <f t="shared" si="6195"/>
        <v>5000</v>
      </c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>
        <v>0</v>
      </c>
      <c r="AX3906" s="14">
        <v>5000</v>
      </c>
      <c r="AY3906" s="14">
        <v>20000</v>
      </c>
      <c r="AZ3906" s="14">
        <v>17098</v>
      </c>
      <c r="BA3906" s="14"/>
      <c r="BB3906" s="14"/>
      <c r="BC3906" s="14"/>
      <c r="BD3906" s="14"/>
      <c r="BE3906" s="14">
        <f t="shared" si="6196"/>
        <v>37098</v>
      </c>
      <c r="BF3906" s="14"/>
      <c r="BG3906" s="14"/>
      <c r="BH3906" s="14">
        <v>17098</v>
      </c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>
        <v>17098</v>
      </c>
      <c r="BS3906" s="14">
        <v>20000</v>
      </c>
      <c r="BT3906" s="14" t="e">
        <f>IF(#REF!=0,"-",#REF!/#REF!*100)</f>
        <v>#REF!</v>
      </c>
    </row>
    <row r="3907" spans="1:72" x14ac:dyDescent="0.25">
      <c r="A3907" s="4" t="s">
        <v>1154</v>
      </c>
      <c r="B3907" s="4" t="s">
        <v>56</v>
      </c>
      <c r="C3907" s="4" t="s">
        <v>150</v>
      </c>
      <c r="D3907" s="102" t="s">
        <v>1332</v>
      </c>
      <c r="E3907" s="113">
        <v>6135</v>
      </c>
      <c r="F3907" s="102"/>
      <c r="G3907" s="98" t="s">
        <v>1663</v>
      </c>
      <c r="H3907" s="13" t="s">
        <v>81</v>
      </c>
      <c r="I3907" s="14">
        <v>50</v>
      </c>
      <c r="J3907" s="14"/>
      <c r="K3907" s="14"/>
      <c r="L3907" s="14"/>
      <c r="M3907" s="14"/>
      <c r="N3907" s="14"/>
      <c r="O3907" s="14">
        <f t="shared" si="6194"/>
        <v>50</v>
      </c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>
        <v>0</v>
      </c>
      <c r="AC3907" s="14">
        <v>50</v>
      </c>
      <c r="AD3907" s="14">
        <v>0</v>
      </c>
      <c r="AE3907" s="14"/>
      <c r="AF3907" s="14"/>
      <c r="AG3907" s="14"/>
      <c r="AH3907" s="14"/>
      <c r="AI3907" s="14"/>
      <c r="AJ3907" s="14">
        <f t="shared" si="6195"/>
        <v>0</v>
      </c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>
        <v>0</v>
      </c>
      <c r="AX3907" s="14">
        <v>0</v>
      </c>
      <c r="AY3907" s="14">
        <v>0</v>
      </c>
      <c r="AZ3907" s="14"/>
      <c r="BA3907" s="14"/>
      <c r="BB3907" s="14"/>
      <c r="BC3907" s="14"/>
      <c r="BD3907" s="14"/>
      <c r="BE3907" s="14">
        <f t="shared" si="6196"/>
        <v>0</v>
      </c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Q3907" s="14"/>
      <c r="BR3907" s="14">
        <v>0</v>
      </c>
      <c r="BS3907" s="14">
        <v>0</v>
      </c>
      <c r="BT3907" s="14" t="e">
        <f>IF(#REF!=0,"-",#REF!/#REF!*100)</f>
        <v>#REF!</v>
      </c>
    </row>
    <row r="3908" spans="1:72" x14ac:dyDescent="0.25">
      <c r="A3908" s="4" t="s">
        <v>1154</v>
      </c>
      <c r="B3908" s="4" t="s">
        <v>56</v>
      </c>
      <c r="C3908" s="4" t="s">
        <v>150</v>
      </c>
      <c r="D3908" s="102" t="s">
        <v>1332</v>
      </c>
      <c r="E3908" s="113">
        <v>6137</v>
      </c>
      <c r="F3908" s="102"/>
      <c r="G3908" s="98" t="s">
        <v>1663</v>
      </c>
      <c r="H3908" s="13" t="s">
        <v>87</v>
      </c>
      <c r="I3908" s="14">
        <v>1500</v>
      </c>
      <c r="J3908" s="14">
        <v>64733</v>
      </c>
      <c r="K3908" s="14"/>
      <c r="L3908" s="14"/>
      <c r="M3908" s="14"/>
      <c r="N3908" s="14"/>
      <c r="O3908" s="14">
        <f t="shared" si="6194"/>
        <v>66233</v>
      </c>
      <c r="P3908" s="14"/>
      <c r="Q3908" s="14"/>
      <c r="R3908" s="14">
        <v>64733</v>
      </c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>
        <v>64733</v>
      </c>
      <c r="AC3908" s="14">
        <v>1500</v>
      </c>
      <c r="AD3908" s="14">
        <v>0</v>
      </c>
      <c r="AE3908" s="14"/>
      <c r="AF3908" s="14"/>
      <c r="AG3908" s="14"/>
      <c r="AH3908" s="14"/>
      <c r="AI3908" s="14"/>
      <c r="AJ3908" s="14">
        <f t="shared" si="6195"/>
        <v>0</v>
      </c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>
        <v>0</v>
      </c>
      <c r="AX3908" s="14">
        <v>0</v>
      </c>
      <c r="AY3908" s="14">
        <v>10000</v>
      </c>
      <c r="AZ3908" s="14"/>
      <c r="BA3908" s="14"/>
      <c r="BB3908" s="14"/>
      <c r="BC3908" s="14"/>
      <c r="BD3908" s="14"/>
      <c r="BE3908" s="14">
        <f t="shared" si="6196"/>
        <v>10000</v>
      </c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>
        <v>0</v>
      </c>
      <c r="BS3908" s="14">
        <v>10000</v>
      </c>
      <c r="BT3908" s="14" t="e">
        <f>IF(#REF!=0,"-",#REF!/#REF!*100)</f>
        <v>#REF!</v>
      </c>
    </row>
    <row r="3909" spans="1:72" ht="22.5" x14ac:dyDescent="0.25">
      <c r="A3909" s="4" t="s">
        <v>1154</v>
      </c>
      <c r="B3909" s="4" t="s">
        <v>56</v>
      </c>
      <c r="C3909" s="4" t="s">
        <v>150</v>
      </c>
      <c r="D3909" s="102" t="s">
        <v>1332</v>
      </c>
      <c r="E3909" s="113">
        <v>6138</v>
      </c>
      <c r="F3909" s="102"/>
      <c r="G3909" s="98" t="s">
        <v>1663</v>
      </c>
      <c r="H3909" s="13" t="s">
        <v>90</v>
      </c>
      <c r="I3909" s="14">
        <v>100</v>
      </c>
      <c r="J3909" s="14">
        <v>400</v>
      </c>
      <c r="K3909" s="14"/>
      <c r="L3909" s="14"/>
      <c r="M3909" s="14"/>
      <c r="N3909" s="14"/>
      <c r="O3909" s="14">
        <f t="shared" si="6194"/>
        <v>500</v>
      </c>
      <c r="P3909" s="14"/>
      <c r="Q3909" s="14"/>
      <c r="R3909" s="14">
        <v>400</v>
      </c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>
        <v>400</v>
      </c>
      <c r="AC3909" s="14">
        <v>100</v>
      </c>
      <c r="AD3909" s="14">
        <v>0</v>
      </c>
      <c r="AE3909" s="14"/>
      <c r="AF3909" s="14"/>
      <c r="AG3909" s="14"/>
      <c r="AH3909" s="14"/>
      <c r="AI3909" s="14"/>
      <c r="AJ3909" s="14">
        <f t="shared" si="6195"/>
        <v>0</v>
      </c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>
        <v>0</v>
      </c>
      <c r="AX3909" s="14">
        <v>0</v>
      </c>
      <c r="AY3909" s="14">
        <v>150</v>
      </c>
      <c r="AZ3909" s="14"/>
      <c r="BA3909" s="14"/>
      <c r="BB3909" s="14"/>
      <c r="BC3909" s="14"/>
      <c r="BD3909" s="14"/>
      <c r="BE3909" s="14">
        <f t="shared" si="6196"/>
        <v>150</v>
      </c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>
        <v>0</v>
      </c>
      <c r="BS3909" s="14">
        <v>150</v>
      </c>
      <c r="BT3909" s="14" t="e">
        <f>IF(#REF!=0,"-",#REF!/#REF!*100)</f>
        <v>#REF!</v>
      </c>
    </row>
    <row r="3910" spans="1:72" x14ac:dyDescent="0.25">
      <c r="A3910" s="1" t="s">
        <v>1154</v>
      </c>
      <c r="B3910" s="1" t="s">
        <v>56</v>
      </c>
      <c r="C3910" s="1" t="s">
        <v>150</v>
      </c>
      <c r="D3910" s="105" t="s">
        <v>1332</v>
      </c>
      <c r="E3910" s="105" t="s">
        <v>34</v>
      </c>
      <c r="F3910" s="102" t="s">
        <v>0</v>
      </c>
      <c r="G3910" s="13" t="s">
        <v>0</v>
      </c>
      <c r="H3910" s="2" t="s">
        <v>35</v>
      </c>
      <c r="I3910" s="12">
        <f t="shared" ref="I3910:AA3910" si="6218">SUM(I3911:I3913)</f>
        <v>26030</v>
      </c>
      <c r="J3910" s="12">
        <f t="shared" si="6218"/>
        <v>30772</v>
      </c>
      <c r="K3910" s="12">
        <f t="shared" si="6218"/>
        <v>0</v>
      </c>
      <c r="L3910" s="12">
        <f t="shared" si="6218"/>
        <v>0</v>
      </c>
      <c r="M3910" s="12">
        <f t="shared" si="6218"/>
        <v>0</v>
      </c>
      <c r="N3910" s="12">
        <f t="shared" si="6218"/>
        <v>0</v>
      </c>
      <c r="O3910" s="12">
        <f t="shared" si="6218"/>
        <v>56802</v>
      </c>
      <c r="P3910" s="12">
        <f t="shared" si="6218"/>
        <v>23</v>
      </c>
      <c r="Q3910" s="12">
        <f t="shared" si="6218"/>
        <v>6</v>
      </c>
      <c r="R3910" s="12">
        <f t="shared" si="6218"/>
        <v>30773</v>
      </c>
      <c r="S3910" s="12">
        <f t="shared" si="6218"/>
        <v>0</v>
      </c>
      <c r="T3910" s="12">
        <f t="shared" si="6218"/>
        <v>0</v>
      </c>
      <c r="U3910" s="12">
        <f t="shared" si="6218"/>
        <v>0</v>
      </c>
      <c r="V3910" s="12">
        <f t="shared" si="6218"/>
        <v>0</v>
      </c>
      <c r="W3910" s="12">
        <f t="shared" si="6218"/>
        <v>0</v>
      </c>
      <c r="X3910" s="12">
        <f t="shared" si="6218"/>
        <v>0</v>
      </c>
      <c r="Y3910" s="12">
        <f t="shared" si="6218"/>
        <v>0</v>
      </c>
      <c r="Z3910" s="12">
        <f t="shared" si="6218"/>
        <v>0</v>
      </c>
      <c r="AA3910" s="12">
        <f t="shared" si="6218"/>
        <v>0</v>
      </c>
      <c r="AB3910" s="12">
        <v>30802</v>
      </c>
      <c r="AC3910" s="12">
        <v>26000</v>
      </c>
      <c r="AD3910" s="12">
        <f t="shared" ref="AD3910:AV3910" si="6219">SUM(AD3911:AD3913)</f>
        <v>0</v>
      </c>
      <c r="AE3910" s="12">
        <f t="shared" si="6219"/>
        <v>0</v>
      </c>
      <c r="AF3910" s="12">
        <f t="shared" si="6219"/>
        <v>0</v>
      </c>
      <c r="AG3910" s="12">
        <f t="shared" si="6219"/>
        <v>0</v>
      </c>
      <c r="AH3910" s="12">
        <f t="shared" si="6219"/>
        <v>0</v>
      </c>
      <c r="AI3910" s="12">
        <f t="shared" si="6219"/>
        <v>0</v>
      </c>
      <c r="AJ3910" s="12">
        <f t="shared" si="6219"/>
        <v>0</v>
      </c>
      <c r="AK3910" s="12">
        <f t="shared" si="6219"/>
        <v>0</v>
      </c>
      <c r="AL3910" s="12">
        <f t="shared" si="6219"/>
        <v>0</v>
      </c>
      <c r="AM3910" s="12">
        <f t="shared" si="6219"/>
        <v>0</v>
      </c>
      <c r="AN3910" s="12">
        <f t="shared" si="6219"/>
        <v>0</v>
      </c>
      <c r="AO3910" s="12">
        <f t="shared" si="6219"/>
        <v>0</v>
      </c>
      <c r="AP3910" s="12">
        <f t="shared" si="6219"/>
        <v>0</v>
      </c>
      <c r="AQ3910" s="12">
        <f t="shared" si="6219"/>
        <v>0</v>
      </c>
      <c r="AR3910" s="12">
        <f t="shared" si="6219"/>
        <v>0</v>
      </c>
      <c r="AS3910" s="12">
        <f t="shared" si="6219"/>
        <v>0</v>
      </c>
      <c r="AT3910" s="12">
        <f t="shared" si="6219"/>
        <v>0</v>
      </c>
      <c r="AU3910" s="12">
        <f t="shared" si="6219"/>
        <v>0</v>
      </c>
      <c r="AV3910" s="12">
        <f t="shared" si="6219"/>
        <v>0</v>
      </c>
      <c r="AW3910" s="12">
        <v>0</v>
      </c>
      <c r="AX3910" s="12">
        <v>0</v>
      </c>
      <c r="AY3910" s="12">
        <f>SUM(AY3911:AY3913)</f>
        <v>61150</v>
      </c>
      <c r="AZ3910" s="12">
        <f t="shared" ref="AZ3910:BQ3910" si="6220">SUM(AZ3911:AZ3913)</f>
        <v>9703</v>
      </c>
      <c r="BA3910" s="12">
        <f t="shared" si="6220"/>
        <v>0</v>
      </c>
      <c r="BB3910" s="12">
        <f t="shared" si="6220"/>
        <v>0</v>
      </c>
      <c r="BC3910" s="12">
        <f t="shared" si="6220"/>
        <v>0</v>
      </c>
      <c r="BD3910" s="12">
        <f t="shared" si="6220"/>
        <v>0</v>
      </c>
      <c r="BE3910" s="12">
        <f t="shared" si="6220"/>
        <v>70853</v>
      </c>
      <c r="BF3910" s="12">
        <f t="shared" si="6220"/>
        <v>0</v>
      </c>
      <c r="BG3910" s="12">
        <f t="shared" si="6220"/>
        <v>0</v>
      </c>
      <c r="BH3910" s="12">
        <f t="shared" si="6220"/>
        <v>9708</v>
      </c>
      <c r="BI3910" s="12">
        <f t="shared" si="6220"/>
        <v>0</v>
      </c>
      <c r="BJ3910" s="12">
        <f t="shared" si="6220"/>
        <v>0</v>
      </c>
      <c r="BK3910" s="12">
        <f t="shared" si="6220"/>
        <v>0</v>
      </c>
      <c r="BL3910" s="12">
        <f t="shared" si="6220"/>
        <v>0</v>
      </c>
      <c r="BM3910" s="12">
        <f t="shared" si="6220"/>
        <v>0</v>
      </c>
      <c r="BN3910" s="12">
        <f t="shared" si="6220"/>
        <v>0</v>
      </c>
      <c r="BO3910" s="12">
        <f t="shared" si="6220"/>
        <v>0</v>
      </c>
      <c r="BP3910" s="12">
        <f t="shared" si="6220"/>
        <v>0</v>
      </c>
      <c r="BQ3910" s="12">
        <f t="shared" si="6220"/>
        <v>0</v>
      </c>
      <c r="BR3910" s="12">
        <v>9708</v>
      </c>
      <c r="BS3910" s="12">
        <v>61145</v>
      </c>
      <c r="BT3910" s="12" t="e">
        <f>IF(#REF!=0,"-",#REF!/#REF!*100)</f>
        <v>#REF!</v>
      </c>
    </row>
    <row r="3911" spans="1:72" x14ac:dyDescent="0.25">
      <c r="A3911" s="4" t="s">
        <v>1154</v>
      </c>
      <c r="B3911" s="4" t="s">
        <v>56</v>
      </c>
      <c r="C3911" s="4" t="s">
        <v>150</v>
      </c>
      <c r="D3911" s="102" t="s">
        <v>1332</v>
      </c>
      <c r="E3911" s="113">
        <v>6139</v>
      </c>
      <c r="F3911" s="102"/>
      <c r="G3911" s="98" t="s">
        <v>1663</v>
      </c>
      <c r="H3911" s="13" t="s">
        <v>35</v>
      </c>
      <c r="I3911" s="14">
        <v>25000</v>
      </c>
      <c r="J3911" s="14">
        <f>18000+12772</f>
        <v>30772</v>
      </c>
      <c r="K3911" s="14"/>
      <c r="L3911" s="14"/>
      <c r="M3911" s="14"/>
      <c r="N3911" s="14"/>
      <c r="O3911" s="14">
        <f t="shared" si="6194"/>
        <v>55772</v>
      </c>
      <c r="P3911" s="14"/>
      <c r="Q3911" s="14"/>
      <c r="R3911" s="14">
        <f>18000+12772</f>
        <v>30772</v>
      </c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>
        <v>30772</v>
      </c>
      <c r="AC3911" s="14">
        <v>25000</v>
      </c>
      <c r="AD3911" s="14">
        <v>0</v>
      </c>
      <c r="AE3911" s="14"/>
      <c r="AF3911" s="14"/>
      <c r="AG3911" s="14"/>
      <c r="AH3911" s="14"/>
      <c r="AI3911" s="14"/>
      <c r="AJ3911" s="14">
        <f t="shared" si="6195"/>
        <v>0</v>
      </c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>
        <v>0</v>
      </c>
      <c r="AX3911" s="14">
        <v>0</v>
      </c>
      <c r="AY3911" s="14">
        <v>60000</v>
      </c>
      <c r="AZ3911" s="14">
        <v>9703</v>
      </c>
      <c r="BA3911" s="14"/>
      <c r="BB3911" s="14"/>
      <c r="BC3911" s="14"/>
      <c r="BD3911" s="14"/>
      <c r="BE3911" s="14">
        <f t="shared" si="6196"/>
        <v>69703</v>
      </c>
      <c r="BF3911" s="14"/>
      <c r="BG3911" s="14"/>
      <c r="BH3911" s="14">
        <v>9703</v>
      </c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>
        <v>9703</v>
      </c>
      <c r="BS3911" s="14">
        <v>60000</v>
      </c>
      <c r="BT3911" s="14" t="e">
        <f>IF(#REF!=0,"-",#REF!/#REF!*100)</f>
        <v>#REF!</v>
      </c>
    </row>
    <row r="3912" spans="1:72" ht="22.5" x14ac:dyDescent="0.25">
      <c r="A3912" s="4" t="s">
        <v>1154</v>
      </c>
      <c r="B3912" s="4" t="s">
        <v>56</v>
      </c>
      <c r="C3912" s="4" t="s">
        <v>150</v>
      </c>
      <c r="D3912" s="102" t="s">
        <v>1332</v>
      </c>
      <c r="E3912" s="113">
        <v>6139</v>
      </c>
      <c r="F3912" s="102" t="s">
        <v>1339</v>
      </c>
      <c r="G3912" s="98" t="s">
        <v>1663</v>
      </c>
      <c r="H3912" s="13" t="s">
        <v>37</v>
      </c>
      <c r="I3912" s="14">
        <v>1030</v>
      </c>
      <c r="J3912" s="14"/>
      <c r="K3912" s="14"/>
      <c r="L3912" s="14"/>
      <c r="M3912" s="14"/>
      <c r="N3912" s="14"/>
      <c r="O3912" s="14">
        <f t="shared" si="6194"/>
        <v>1030</v>
      </c>
      <c r="P3912" s="14">
        <v>23</v>
      </c>
      <c r="Q3912" s="14">
        <v>6</v>
      </c>
      <c r="R3912" s="14">
        <v>1</v>
      </c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>
        <v>30</v>
      </c>
      <c r="AC3912" s="14">
        <v>1000</v>
      </c>
      <c r="AD3912" s="14">
        <v>0</v>
      </c>
      <c r="AE3912" s="14"/>
      <c r="AF3912" s="14"/>
      <c r="AG3912" s="14"/>
      <c r="AH3912" s="14"/>
      <c r="AI3912" s="14"/>
      <c r="AJ3912" s="14">
        <f t="shared" si="6195"/>
        <v>0</v>
      </c>
      <c r="AK3912" s="14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4"/>
      <c r="AW3912" s="14">
        <v>0</v>
      </c>
      <c r="AX3912" s="14">
        <v>0</v>
      </c>
      <c r="AY3912" s="14">
        <v>1150</v>
      </c>
      <c r="AZ3912" s="14"/>
      <c r="BA3912" s="14"/>
      <c r="BB3912" s="14"/>
      <c r="BC3912" s="14"/>
      <c r="BD3912" s="14"/>
      <c r="BE3912" s="14">
        <f t="shared" si="6196"/>
        <v>1150</v>
      </c>
      <c r="BF3912" s="14"/>
      <c r="BG3912" s="14"/>
      <c r="BH3912" s="14">
        <v>5</v>
      </c>
      <c r="BI3912" s="14"/>
      <c r="BJ3912" s="14"/>
      <c r="BK3912" s="14"/>
      <c r="BL3912" s="14"/>
      <c r="BM3912" s="14"/>
      <c r="BN3912" s="14"/>
      <c r="BO3912" s="14"/>
      <c r="BP3912" s="14"/>
      <c r="BQ3912" s="14"/>
      <c r="BR3912" s="14">
        <v>5</v>
      </c>
      <c r="BS3912" s="14">
        <v>1145</v>
      </c>
      <c r="BT3912" s="14" t="e">
        <f>IF(#REF!=0,"-",#REF!/#REF!*100)</f>
        <v>#REF!</v>
      </c>
    </row>
    <row r="3913" spans="1:72" ht="33.75" x14ac:dyDescent="0.25">
      <c r="A3913" s="4" t="s">
        <v>1154</v>
      </c>
      <c r="B3913" s="4" t="s">
        <v>56</v>
      </c>
      <c r="C3913" s="4" t="s">
        <v>150</v>
      </c>
      <c r="D3913" s="102" t="s">
        <v>1332</v>
      </c>
      <c r="E3913" s="113">
        <v>6139</v>
      </c>
      <c r="F3913" s="102" t="s">
        <v>1340</v>
      </c>
      <c r="G3913" s="98" t="s">
        <v>1663</v>
      </c>
      <c r="H3913" s="13" t="s">
        <v>38</v>
      </c>
      <c r="I3913" s="14">
        <v>0</v>
      </c>
      <c r="J3913" s="14"/>
      <c r="K3913" s="14"/>
      <c r="L3913" s="14"/>
      <c r="M3913" s="14"/>
      <c r="N3913" s="14"/>
      <c r="O3913" s="14">
        <f t="shared" si="6194"/>
        <v>0</v>
      </c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>
        <v>0</v>
      </c>
      <c r="AC3913" s="14">
        <v>0</v>
      </c>
      <c r="AD3913" s="14">
        <v>0</v>
      </c>
      <c r="AE3913" s="14"/>
      <c r="AF3913" s="14"/>
      <c r="AG3913" s="14"/>
      <c r="AH3913" s="14"/>
      <c r="AI3913" s="14"/>
      <c r="AJ3913" s="14">
        <f t="shared" si="6195"/>
        <v>0</v>
      </c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>
        <v>0</v>
      </c>
      <c r="AX3913" s="14">
        <v>0</v>
      </c>
      <c r="AY3913" s="14">
        <v>0</v>
      </c>
      <c r="AZ3913" s="14"/>
      <c r="BA3913" s="14"/>
      <c r="BB3913" s="14"/>
      <c r="BC3913" s="14"/>
      <c r="BD3913" s="14"/>
      <c r="BE3913" s="14">
        <f t="shared" si="6196"/>
        <v>0</v>
      </c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>
        <v>0</v>
      </c>
      <c r="BS3913" s="14">
        <v>0</v>
      </c>
      <c r="BT3913" s="14" t="e">
        <f>IF(#REF!=0,"-",#REF!/#REF!*100)</f>
        <v>#REF!</v>
      </c>
    </row>
    <row r="3914" spans="1:72" ht="33.75" x14ac:dyDescent="0.25">
      <c r="A3914" s="1" t="s">
        <v>0</v>
      </c>
      <c r="B3914" s="1" t="s">
        <v>0</v>
      </c>
      <c r="C3914" s="1" t="s">
        <v>0</v>
      </c>
      <c r="D3914" s="101" t="s">
        <v>0</v>
      </c>
      <c r="E3914" s="101" t="s">
        <v>0</v>
      </c>
      <c r="F3914" s="101" t="s">
        <v>0</v>
      </c>
      <c r="G3914" s="2" t="s">
        <v>0</v>
      </c>
      <c r="H3914" s="10" t="s">
        <v>39</v>
      </c>
      <c r="I3914" s="11">
        <f t="shared" ref="I3914:AA3914" si="6221">SUM(I3915)</f>
        <v>20</v>
      </c>
      <c r="J3914" s="11">
        <f t="shared" si="6221"/>
        <v>2000</v>
      </c>
      <c r="K3914" s="11">
        <f t="shared" si="6221"/>
        <v>0</v>
      </c>
      <c r="L3914" s="11">
        <f t="shared" si="6221"/>
        <v>0</v>
      </c>
      <c r="M3914" s="11">
        <f t="shared" si="6221"/>
        <v>0</v>
      </c>
      <c r="N3914" s="11">
        <f t="shared" si="6221"/>
        <v>0</v>
      </c>
      <c r="O3914" s="11">
        <f t="shared" si="6221"/>
        <v>2020</v>
      </c>
      <c r="P3914" s="11">
        <f t="shared" si="6221"/>
        <v>0</v>
      </c>
      <c r="Q3914" s="11">
        <f t="shared" si="6221"/>
        <v>0</v>
      </c>
      <c r="R3914" s="11">
        <f t="shared" si="6221"/>
        <v>2000</v>
      </c>
      <c r="S3914" s="11">
        <f t="shared" si="6221"/>
        <v>0</v>
      </c>
      <c r="T3914" s="11">
        <f t="shared" si="6221"/>
        <v>0</v>
      </c>
      <c r="U3914" s="11">
        <f t="shared" si="6221"/>
        <v>0</v>
      </c>
      <c r="V3914" s="11">
        <f t="shared" si="6221"/>
        <v>0</v>
      </c>
      <c r="W3914" s="11">
        <f t="shared" si="6221"/>
        <v>0</v>
      </c>
      <c r="X3914" s="11">
        <f t="shared" si="6221"/>
        <v>0</v>
      </c>
      <c r="Y3914" s="11">
        <f t="shared" si="6221"/>
        <v>0</v>
      </c>
      <c r="Z3914" s="11">
        <f t="shared" si="6221"/>
        <v>0</v>
      </c>
      <c r="AA3914" s="11">
        <f t="shared" si="6221"/>
        <v>0</v>
      </c>
      <c r="AB3914" s="11">
        <v>2000</v>
      </c>
      <c r="AC3914" s="11">
        <v>20</v>
      </c>
      <c r="AD3914" s="11">
        <f t="shared" ref="AD3914:AV3914" si="6222">SUM(AD3915)</f>
        <v>0</v>
      </c>
      <c r="AE3914" s="11">
        <f t="shared" si="6222"/>
        <v>0</v>
      </c>
      <c r="AF3914" s="11">
        <f t="shared" si="6222"/>
        <v>0</v>
      </c>
      <c r="AG3914" s="11">
        <f t="shared" si="6222"/>
        <v>0</v>
      </c>
      <c r="AH3914" s="11">
        <f t="shared" si="6222"/>
        <v>0</v>
      </c>
      <c r="AI3914" s="11">
        <f t="shared" si="6222"/>
        <v>0</v>
      </c>
      <c r="AJ3914" s="11">
        <f t="shared" si="6222"/>
        <v>0</v>
      </c>
      <c r="AK3914" s="11">
        <f t="shared" si="6222"/>
        <v>0</v>
      </c>
      <c r="AL3914" s="11">
        <f t="shared" si="6222"/>
        <v>0</v>
      </c>
      <c r="AM3914" s="11">
        <f t="shared" si="6222"/>
        <v>0</v>
      </c>
      <c r="AN3914" s="11">
        <f t="shared" si="6222"/>
        <v>0</v>
      </c>
      <c r="AO3914" s="11">
        <f t="shared" si="6222"/>
        <v>0</v>
      </c>
      <c r="AP3914" s="11">
        <f t="shared" si="6222"/>
        <v>0</v>
      </c>
      <c r="AQ3914" s="11">
        <f t="shared" si="6222"/>
        <v>0</v>
      </c>
      <c r="AR3914" s="11">
        <f t="shared" si="6222"/>
        <v>0</v>
      </c>
      <c r="AS3914" s="11">
        <f t="shared" si="6222"/>
        <v>0</v>
      </c>
      <c r="AT3914" s="11">
        <f t="shared" si="6222"/>
        <v>0</v>
      </c>
      <c r="AU3914" s="11">
        <f t="shared" si="6222"/>
        <v>0</v>
      </c>
      <c r="AV3914" s="11">
        <f t="shared" si="6222"/>
        <v>0</v>
      </c>
      <c r="AW3914" s="11">
        <v>0</v>
      </c>
      <c r="AX3914" s="11">
        <v>0</v>
      </c>
      <c r="AY3914" s="11">
        <f>SUM(AY3915)</f>
        <v>4000</v>
      </c>
      <c r="AZ3914" s="11">
        <f t="shared" ref="AZ3914:BQ3914" si="6223">SUM(AZ3915)</f>
        <v>0</v>
      </c>
      <c r="BA3914" s="11">
        <f t="shared" si="6223"/>
        <v>0</v>
      </c>
      <c r="BB3914" s="11">
        <f t="shared" si="6223"/>
        <v>0</v>
      </c>
      <c r="BC3914" s="11">
        <f t="shared" si="6223"/>
        <v>0</v>
      </c>
      <c r="BD3914" s="11">
        <f t="shared" si="6223"/>
        <v>0</v>
      </c>
      <c r="BE3914" s="11">
        <f t="shared" si="6223"/>
        <v>4000</v>
      </c>
      <c r="BF3914" s="11">
        <f t="shared" si="6223"/>
        <v>0</v>
      </c>
      <c r="BG3914" s="11">
        <f t="shared" si="6223"/>
        <v>0</v>
      </c>
      <c r="BH3914" s="11">
        <f t="shared" si="6223"/>
        <v>0</v>
      </c>
      <c r="BI3914" s="11">
        <f t="shared" si="6223"/>
        <v>0</v>
      </c>
      <c r="BJ3914" s="11">
        <f t="shared" si="6223"/>
        <v>0</v>
      </c>
      <c r="BK3914" s="11">
        <f t="shared" si="6223"/>
        <v>0</v>
      </c>
      <c r="BL3914" s="11">
        <f t="shared" si="6223"/>
        <v>0</v>
      </c>
      <c r="BM3914" s="11">
        <f t="shared" si="6223"/>
        <v>0</v>
      </c>
      <c r="BN3914" s="11">
        <f t="shared" si="6223"/>
        <v>0</v>
      </c>
      <c r="BO3914" s="11">
        <f t="shared" si="6223"/>
        <v>0</v>
      </c>
      <c r="BP3914" s="11">
        <f t="shared" si="6223"/>
        <v>0</v>
      </c>
      <c r="BQ3914" s="11">
        <f t="shared" si="6223"/>
        <v>0</v>
      </c>
      <c r="BR3914" s="11">
        <v>0</v>
      </c>
      <c r="BS3914" s="11">
        <v>4000</v>
      </c>
      <c r="BT3914" s="11" t="e">
        <f>IF(#REF!=0,"-",#REF!/#REF!*100)</f>
        <v>#REF!</v>
      </c>
    </row>
    <row r="3915" spans="1:72" ht="22.5" x14ac:dyDescent="0.25">
      <c r="A3915" s="4" t="s">
        <v>1154</v>
      </c>
      <c r="B3915" s="4" t="s">
        <v>56</v>
      </c>
      <c r="C3915" s="4" t="s">
        <v>150</v>
      </c>
      <c r="D3915" s="102" t="s">
        <v>1332</v>
      </c>
      <c r="E3915" s="101" t="s">
        <v>40</v>
      </c>
      <c r="F3915" s="101" t="s">
        <v>0</v>
      </c>
      <c r="G3915" s="2" t="s">
        <v>0</v>
      </c>
      <c r="H3915" s="2" t="s">
        <v>41</v>
      </c>
      <c r="I3915" s="12">
        <f t="shared" ref="I3915:AA3915" si="6224">SUM(I3916:I3917)</f>
        <v>20</v>
      </c>
      <c r="J3915" s="12">
        <f t="shared" si="6224"/>
        <v>2000</v>
      </c>
      <c r="K3915" s="12">
        <f t="shared" si="6224"/>
        <v>0</v>
      </c>
      <c r="L3915" s="12">
        <f t="shared" si="6224"/>
        <v>0</v>
      </c>
      <c r="M3915" s="12">
        <f t="shared" si="6224"/>
        <v>0</v>
      </c>
      <c r="N3915" s="12">
        <f t="shared" si="6224"/>
        <v>0</v>
      </c>
      <c r="O3915" s="12">
        <f t="shared" ref="O3915" si="6225">SUM(O3916:O3917)</f>
        <v>2020</v>
      </c>
      <c r="P3915" s="12">
        <f t="shared" si="6224"/>
        <v>0</v>
      </c>
      <c r="Q3915" s="12">
        <f t="shared" si="6224"/>
        <v>0</v>
      </c>
      <c r="R3915" s="12">
        <f t="shared" si="6224"/>
        <v>2000</v>
      </c>
      <c r="S3915" s="12">
        <f t="shared" si="6224"/>
        <v>0</v>
      </c>
      <c r="T3915" s="12">
        <f t="shared" si="6224"/>
        <v>0</v>
      </c>
      <c r="U3915" s="12">
        <f t="shared" si="6224"/>
        <v>0</v>
      </c>
      <c r="V3915" s="12">
        <f t="shared" si="6224"/>
        <v>0</v>
      </c>
      <c r="W3915" s="12">
        <f t="shared" si="6224"/>
        <v>0</v>
      </c>
      <c r="X3915" s="12">
        <f t="shared" si="6224"/>
        <v>0</v>
      </c>
      <c r="Y3915" s="12">
        <f t="shared" si="6224"/>
        <v>0</v>
      </c>
      <c r="Z3915" s="12">
        <f t="shared" si="6224"/>
        <v>0</v>
      </c>
      <c r="AA3915" s="12">
        <f t="shared" si="6224"/>
        <v>0</v>
      </c>
      <c r="AB3915" s="12">
        <v>2000</v>
      </c>
      <c r="AC3915" s="12">
        <v>20</v>
      </c>
      <c r="AD3915" s="12">
        <f t="shared" ref="AD3915:AV3915" si="6226">SUM(AD3916:AD3917)</f>
        <v>0</v>
      </c>
      <c r="AE3915" s="12">
        <f t="shared" si="6226"/>
        <v>0</v>
      </c>
      <c r="AF3915" s="12">
        <f t="shared" si="6226"/>
        <v>0</v>
      </c>
      <c r="AG3915" s="12">
        <f t="shared" si="6226"/>
        <v>0</v>
      </c>
      <c r="AH3915" s="12">
        <f t="shared" si="6226"/>
        <v>0</v>
      </c>
      <c r="AI3915" s="12">
        <f t="shared" si="6226"/>
        <v>0</v>
      </c>
      <c r="AJ3915" s="12">
        <f t="shared" ref="AJ3915" si="6227">SUM(AJ3916:AJ3917)</f>
        <v>0</v>
      </c>
      <c r="AK3915" s="12">
        <f t="shared" si="6226"/>
        <v>0</v>
      </c>
      <c r="AL3915" s="12">
        <f t="shared" si="6226"/>
        <v>0</v>
      </c>
      <c r="AM3915" s="12">
        <f t="shared" si="6226"/>
        <v>0</v>
      </c>
      <c r="AN3915" s="12">
        <f t="shared" si="6226"/>
        <v>0</v>
      </c>
      <c r="AO3915" s="12">
        <f t="shared" si="6226"/>
        <v>0</v>
      </c>
      <c r="AP3915" s="12">
        <f t="shared" si="6226"/>
        <v>0</v>
      </c>
      <c r="AQ3915" s="12">
        <f t="shared" si="6226"/>
        <v>0</v>
      </c>
      <c r="AR3915" s="12">
        <f t="shared" si="6226"/>
        <v>0</v>
      </c>
      <c r="AS3915" s="12">
        <f t="shared" si="6226"/>
        <v>0</v>
      </c>
      <c r="AT3915" s="12">
        <f t="shared" si="6226"/>
        <v>0</v>
      </c>
      <c r="AU3915" s="12">
        <f t="shared" si="6226"/>
        <v>0</v>
      </c>
      <c r="AV3915" s="12">
        <f t="shared" si="6226"/>
        <v>0</v>
      </c>
      <c r="AW3915" s="12">
        <v>0</v>
      </c>
      <c r="AX3915" s="12">
        <v>0</v>
      </c>
      <c r="AY3915" s="12">
        <f t="shared" ref="AY3915:BQ3915" si="6228">SUM(AY3916:AY3917)</f>
        <v>4000</v>
      </c>
      <c r="AZ3915" s="12">
        <f t="shared" si="6228"/>
        <v>0</v>
      </c>
      <c r="BA3915" s="12">
        <f t="shared" si="6228"/>
        <v>0</v>
      </c>
      <c r="BB3915" s="12">
        <f t="shared" si="6228"/>
        <v>0</v>
      </c>
      <c r="BC3915" s="12">
        <f t="shared" si="6228"/>
        <v>0</v>
      </c>
      <c r="BD3915" s="12">
        <f t="shared" si="6228"/>
        <v>0</v>
      </c>
      <c r="BE3915" s="12">
        <f t="shared" ref="BE3915" si="6229">SUM(BE3916:BE3917)</f>
        <v>4000</v>
      </c>
      <c r="BF3915" s="12">
        <f t="shared" si="6228"/>
        <v>0</v>
      </c>
      <c r="BG3915" s="12">
        <f t="shared" si="6228"/>
        <v>0</v>
      </c>
      <c r="BH3915" s="12">
        <f t="shared" si="6228"/>
        <v>0</v>
      </c>
      <c r="BI3915" s="12">
        <f t="shared" si="6228"/>
        <v>0</v>
      </c>
      <c r="BJ3915" s="12">
        <f t="shared" si="6228"/>
        <v>0</v>
      </c>
      <c r="BK3915" s="12">
        <f t="shared" si="6228"/>
        <v>0</v>
      </c>
      <c r="BL3915" s="12">
        <f t="shared" si="6228"/>
        <v>0</v>
      </c>
      <c r="BM3915" s="12">
        <f t="shared" si="6228"/>
        <v>0</v>
      </c>
      <c r="BN3915" s="12">
        <f t="shared" si="6228"/>
        <v>0</v>
      </c>
      <c r="BO3915" s="12">
        <f t="shared" si="6228"/>
        <v>0</v>
      </c>
      <c r="BP3915" s="12">
        <f t="shared" si="6228"/>
        <v>0</v>
      </c>
      <c r="BQ3915" s="12">
        <f t="shared" si="6228"/>
        <v>0</v>
      </c>
      <c r="BR3915" s="12">
        <v>0</v>
      </c>
      <c r="BS3915" s="12">
        <v>4000</v>
      </c>
      <c r="BT3915" s="12" t="e">
        <f>IF(#REF!=0,"-",#REF!/#REF!*100)</f>
        <v>#REF!</v>
      </c>
    </row>
    <row r="3916" spans="1:72" x14ac:dyDescent="0.25">
      <c r="A3916" s="4" t="s">
        <v>1154</v>
      </c>
      <c r="B3916" s="4" t="s">
        <v>56</v>
      </c>
      <c r="C3916" s="4" t="s">
        <v>150</v>
      </c>
      <c r="D3916" s="102" t="s">
        <v>1332</v>
      </c>
      <c r="E3916" s="113">
        <v>6142</v>
      </c>
      <c r="F3916" s="102"/>
      <c r="G3916" s="98" t="s">
        <v>1663</v>
      </c>
      <c r="H3916" s="13" t="s">
        <v>60</v>
      </c>
      <c r="I3916" s="14">
        <v>10</v>
      </c>
      <c r="J3916" s="14">
        <v>2000</v>
      </c>
      <c r="K3916" s="14"/>
      <c r="L3916" s="14"/>
      <c r="M3916" s="14"/>
      <c r="N3916" s="14"/>
      <c r="O3916" s="14">
        <f t="shared" si="6194"/>
        <v>2010</v>
      </c>
      <c r="P3916" s="14"/>
      <c r="Q3916" s="14"/>
      <c r="R3916" s="14">
        <v>2000</v>
      </c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>
        <v>2000</v>
      </c>
      <c r="AC3916" s="14">
        <v>10</v>
      </c>
      <c r="AD3916" s="14">
        <v>0</v>
      </c>
      <c r="AE3916" s="14"/>
      <c r="AF3916" s="14"/>
      <c r="AG3916" s="14"/>
      <c r="AH3916" s="14"/>
      <c r="AI3916" s="14"/>
      <c r="AJ3916" s="14">
        <f t="shared" si="6195"/>
        <v>0</v>
      </c>
      <c r="AK3916" s="14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4"/>
      <c r="AW3916" s="14">
        <v>0</v>
      </c>
      <c r="AX3916" s="14">
        <v>0</v>
      </c>
      <c r="AY3916" s="14">
        <v>2000</v>
      </c>
      <c r="AZ3916" s="14"/>
      <c r="BA3916" s="14"/>
      <c r="BB3916" s="14"/>
      <c r="BC3916" s="14"/>
      <c r="BD3916" s="14"/>
      <c r="BE3916" s="14">
        <f t="shared" si="6196"/>
        <v>2000</v>
      </c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>
        <v>0</v>
      </c>
      <c r="BS3916" s="14">
        <v>2000</v>
      </c>
      <c r="BT3916" s="14" t="e">
        <f>IF(#REF!=0,"-",#REF!/#REF!*100)</f>
        <v>#REF!</v>
      </c>
    </row>
    <row r="3917" spans="1:72" x14ac:dyDescent="0.25">
      <c r="A3917" s="4" t="s">
        <v>1154</v>
      </c>
      <c r="B3917" s="4" t="s">
        <v>56</v>
      </c>
      <c r="C3917" s="4" t="s">
        <v>150</v>
      </c>
      <c r="D3917" s="102" t="s">
        <v>1332</v>
      </c>
      <c r="E3917" s="113">
        <v>6148</v>
      </c>
      <c r="F3917" s="102"/>
      <c r="G3917" s="98" t="s">
        <v>1663</v>
      </c>
      <c r="H3917" s="13" t="s">
        <v>45</v>
      </c>
      <c r="I3917" s="14">
        <v>10</v>
      </c>
      <c r="J3917" s="14"/>
      <c r="K3917" s="14"/>
      <c r="L3917" s="14"/>
      <c r="M3917" s="14"/>
      <c r="N3917" s="14"/>
      <c r="O3917" s="14">
        <f t="shared" si="6194"/>
        <v>10</v>
      </c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>
        <v>0</v>
      </c>
      <c r="AC3917" s="14">
        <v>10</v>
      </c>
      <c r="AD3917" s="14">
        <v>0</v>
      </c>
      <c r="AE3917" s="14"/>
      <c r="AF3917" s="14"/>
      <c r="AG3917" s="14"/>
      <c r="AH3917" s="14"/>
      <c r="AI3917" s="14"/>
      <c r="AJ3917" s="14">
        <f t="shared" si="6195"/>
        <v>0</v>
      </c>
      <c r="AK3917" s="14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4"/>
      <c r="AW3917" s="14">
        <v>0</v>
      </c>
      <c r="AX3917" s="14">
        <v>0</v>
      </c>
      <c r="AY3917" s="14">
        <v>2000</v>
      </c>
      <c r="AZ3917" s="14"/>
      <c r="BA3917" s="14"/>
      <c r="BB3917" s="14"/>
      <c r="BC3917" s="14"/>
      <c r="BD3917" s="14"/>
      <c r="BE3917" s="14">
        <f t="shared" si="6196"/>
        <v>2000</v>
      </c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>
        <v>0</v>
      </c>
      <c r="BS3917" s="14">
        <v>2000</v>
      </c>
      <c r="BT3917" s="14" t="e">
        <f>IF(#REF!=0,"-",#REF!/#REF!*100)</f>
        <v>#REF!</v>
      </c>
    </row>
    <row r="3918" spans="1:72" ht="33.75" x14ac:dyDescent="0.25">
      <c r="A3918" s="1" t="s">
        <v>0</v>
      </c>
      <c r="B3918" s="1" t="s">
        <v>0</v>
      </c>
      <c r="C3918" s="1" t="s">
        <v>0</v>
      </c>
      <c r="D3918" s="101" t="s">
        <v>0</v>
      </c>
      <c r="E3918" s="101" t="s">
        <v>0</v>
      </c>
      <c r="F3918" s="101" t="s">
        <v>0</v>
      </c>
      <c r="G3918" s="2" t="s">
        <v>0</v>
      </c>
      <c r="H3918" s="10" t="s">
        <v>47</v>
      </c>
      <c r="I3918" s="11">
        <f t="shared" ref="I3918:X3918" si="6230">SUM(I3919)</f>
        <v>19000</v>
      </c>
      <c r="J3918" s="11">
        <f t="shared" si="6230"/>
        <v>4985</v>
      </c>
      <c r="K3918" s="11">
        <f t="shared" si="6230"/>
        <v>0</v>
      </c>
      <c r="L3918" s="11">
        <f t="shared" si="6230"/>
        <v>0</v>
      </c>
      <c r="M3918" s="11">
        <f t="shared" si="6230"/>
        <v>0</v>
      </c>
      <c r="N3918" s="11">
        <f t="shared" si="6230"/>
        <v>0</v>
      </c>
      <c r="O3918" s="11">
        <f t="shared" si="6230"/>
        <v>23985</v>
      </c>
      <c r="P3918" s="11">
        <f t="shared" si="6230"/>
        <v>0</v>
      </c>
      <c r="Q3918" s="11">
        <f t="shared" si="6230"/>
        <v>0</v>
      </c>
      <c r="R3918" s="11">
        <f t="shared" si="6230"/>
        <v>4985</v>
      </c>
      <c r="S3918" s="11">
        <f t="shared" si="6230"/>
        <v>0</v>
      </c>
      <c r="T3918" s="11">
        <f t="shared" si="6230"/>
        <v>0</v>
      </c>
      <c r="U3918" s="11">
        <f t="shared" si="6230"/>
        <v>0</v>
      </c>
      <c r="V3918" s="11">
        <f t="shared" si="6230"/>
        <v>0</v>
      </c>
      <c r="W3918" s="11">
        <f t="shared" si="6230"/>
        <v>0</v>
      </c>
      <c r="X3918" s="11">
        <f t="shared" si="6230"/>
        <v>0</v>
      </c>
      <c r="Y3918" s="11">
        <f t="shared" ref="Y3918:AA3918" si="6231">SUM(Y3919)</f>
        <v>0</v>
      </c>
      <c r="Z3918" s="11">
        <f t="shared" si="6231"/>
        <v>0</v>
      </c>
      <c r="AA3918" s="11">
        <f t="shared" si="6231"/>
        <v>0</v>
      </c>
      <c r="AB3918" s="11">
        <v>4985</v>
      </c>
      <c r="AC3918" s="11">
        <v>19000</v>
      </c>
      <c r="AD3918" s="11">
        <f t="shared" ref="AD3918:AS3918" si="6232">SUM(AD3919)</f>
        <v>10000</v>
      </c>
      <c r="AE3918" s="11">
        <f t="shared" si="6232"/>
        <v>301</v>
      </c>
      <c r="AF3918" s="11">
        <f t="shared" si="6232"/>
        <v>0</v>
      </c>
      <c r="AG3918" s="11">
        <f t="shared" si="6232"/>
        <v>0</v>
      </c>
      <c r="AH3918" s="11">
        <f t="shared" si="6232"/>
        <v>0</v>
      </c>
      <c r="AI3918" s="11">
        <f t="shared" si="6232"/>
        <v>0</v>
      </c>
      <c r="AJ3918" s="11">
        <f t="shared" si="6232"/>
        <v>10301</v>
      </c>
      <c r="AK3918" s="11">
        <f t="shared" si="6232"/>
        <v>0</v>
      </c>
      <c r="AL3918" s="11">
        <f t="shared" si="6232"/>
        <v>0</v>
      </c>
      <c r="AM3918" s="11">
        <f t="shared" si="6232"/>
        <v>301</v>
      </c>
      <c r="AN3918" s="11">
        <f t="shared" si="6232"/>
        <v>0</v>
      </c>
      <c r="AO3918" s="11">
        <f t="shared" si="6232"/>
        <v>0</v>
      </c>
      <c r="AP3918" s="11">
        <f t="shared" si="6232"/>
        <v>0</v>
      </c>
      <c r="AQ3918" s="11">
        <f t="shared" si="6232"/>
        <v>0</v>
      </c>
      <c r="AR3918" s="11">
        <f t="shared" si="6232"/>
        <v>0</v>
      </c>
      <c r="AS3918" s="11">
        <f t="shared" si="6232"/>
        <v>0</v>
      </c>
      <c r="AT3918" s="11">
        <f t="shared" ref="AT3918:AV3918" si="6233">SUM(AT3919)</f>
        <v>0</v>
      </c>
      <c r="AU3918" s="11">
        <f t="shared" si="6233"/>
        <v>0</v>
      </c>
      <c r="AV3918" s="11">
        <f t="shared" si="6233"/>
        <v>0</v>
      </c>
      <c r="AW3918" s="11">
        <v>301</v>
      </c>
      <c r="AX3918" s="11">
        <v>10000</v>
      </c>
      <c r="AY3918" s="11">
        <f t="shared" ref="AY3918:BN3918" si="6234">SUM(AY3919)</f>
        <v>16000</v>
      </c>
      <c r="AZ3918" s="11">
        <f t="shared" si="6234"/>
        <v>5202</v>
      </c>
      <c r="BA3918" s="11">
        <f t="shared" si="6234"/>
        <v>0</v>
      </c>
      <c r="BB3918" s="11">
        <f t="shared" si="6234"/>
        <v>0</v>
      </c>
      <c r="BC3918" s="11">
        <f t="shared" si="6234"/>
        <v>0</v>
      </c>
      <c r="BD3918" s="11">
        <f t="shared" si="6234"/>
        <v>0</v>
      </c>
      <c r="BE3918" s="11">
        <f t="shared" si="6234"/>
        <v>21202</v>
      </c>
      <c r="BF3918" s="11">
        <f t="shared" si="6234"/>
        <v>0</v>
      </c>
      <c r="BG3918" s="11">
        <f t="shared" si="6234"/>
        <v>0</v>
      </c>
      <c r="BH3918" s="11">
        <f t="shared" si="6234"/>
        <v>5202</v>
      </c>
      <c r="BI3918" s="11">
        <f t="shared" si="6234"/>
        <v>0</v>
      </c>
      <c r="BJ3918" s="11">
        <f t="shared" si="6234"/>
        <v>0</v>
      </c>
      <c r="BK3918" s="11">
        <f t="shared" si="6234"/>
        <v>0</v>
      </c>
      <c r="BL3918" s="11">
        <f t="shared" si="6234"/>
        <v>0</v>
      </c>
      <c r="BM3918" s="11">
        <f t="shared" si="6234"/>
        <v>0</v>
      </c>
      <c r="BN3918" s="11">
        <f t="shared" si="6234"/>
        <v>0</v>
      </c>
      <c r="BO3918" s="11">
        <f t="shared" ref="BO3918:BQ3918" si="6235">SUM(BO3919)</f>
        <v>0</v>
      </c>
      <c r="BP3918" s="11">
        <f t="shared" si="6235"/>
        <v>0</v>
      </c>
      <c r="BQ3918" s="11">
        <f t="shared" si="6235"/>
        <v>0</v>
      </c>
      <c r="BR3918" s="11">
        <v>5202</v>
      </c>
      <c r="BS3918" s="11">
        <v>16000</v>
      </c>
      <c r="BT3918" s="11" t="e">
        <f>IF(#REF!=0,"-",#REF!/#REF!*100)</f>
        <v>#REF!</v>
      </c>
    </row>
    <row r="3919" spans="1:72" x14ac:dyDescent="0.25">
      <c r="A3919" s="4" t="s">
        <v>1154</v>
      </c>
      <c r="B3919" s="4" t="s">
        <v>56</v>
      </c>
      <c r="C3919" s="4" t="s">
        <v>150</v>
      </c>
      <c r="D3919" s="102" t="s">
        <v>1332</v>
      </c>
      <c r="E3919" s="101" t="s">
        <v>48</v>
      </c>
      <c r="F3919" s="101" t="s">
        <v>0</v>
      </c>
      <c r="G3919" s="2" t="s">
        <v>0</v>
      </c>
      <c r="H3919" s="2" t="s">
        <v>49</v>
      </c>
      <c r="I3919" s="12">
        <f t="shared" ref="I3919" si="6236">SUM(I3920,I3921)</f>
        <v>19000</v>
      </c>
      <c r="J3919" s="12">
        <f t="shared" ref="J3919" si="6237">SUM(J3920,J3921)</f>
        <v>4985</v>
      </c>
      <c r="K3919" s="12">
        <f t="shared" ref="K3919" si="6238">SUM(K3920,K3921)</f>
        <v>0</v>
      </c>
      <c r="L3919" s="12">
        <f t="shared" ref="L3919" si="6239">SUM(L3920,L3921)</f>
        <v>0</v>
      </c>
      <c r="M3919" s="12">
        <f t="shared" ref="M3919" si="6240">SUM(M3920,M3921)</f>
        <v>0</v>
      </c>
      <c r="N3919" s="12">
        <f t="shared" ref="N3919:P3919" si="6241">SUM(N3920,N3921)</f>
        <v>0</v>
      </c>
      <c r="O3919" s="12">
        <f t="shared" ref="O3919" si="6242">SUM(O3920,O3921)</f>
        <v>23985</v>
      </c>
      <c r="P3919" s="12">
        <f t="shared" si="6241"/>
        <v>0</v>
      </c>
      <c r="Q3919" s="12">
        <f t="shared" ref="Q3919" si="6243">SUM(Q3920,Q3921)</f>
        <v>0</v>
      </c>
      <c r="R3919" s="12">
        <f t="shared" ref="R3919" si="6244">SUM(R3920,R3921)</f>
        <v>4985</v>
      </c>
      <c r="S3919" s="12">
        <f t="shared" ref="S3919" si="6245">SUM(S3920,S3921)</f>
        <v>0</v>
      </c>
      <c r="T3919" s="12">
        <f t="shared" ref="T3919" si="6246">SUM(T3920,T3921)</f>
        <v>0</v>
      </c>
      <c r="U3919" s="12">
        <f t="shared" ref="U3919" si="6247">SUM(U3920,U3921)</f>
        <v>0</v>
      </c>
      <c r="V3919" s="12">
        <f t="shared" ref="V3919" si="6248">SUM(V3920,V3921)</f>
        <v>0</v>
      </c>
      <c r="W3919" s="12">
        <f t="shared" ref="W3919" si="6249">SUM(W3920,W3921)</f>
        <v>0</v>
      </c>
      <c r="X3919" s="12">
        <f t="shared" ref="X3919" si="6250">SUM(X3920,X3921)</f>
        <v>0</v>
      </c>
      <c r="Y3919" s="12">
        <f t="shared" ref="Y3919" si="6251">SUM(Y3920,Y3921)</f>
        <v>0</v>
      </c>
      <c r="Z3919" s="12">
        <f t="shared" ref="Z3919" si="6252">SUM(Z3920,Z3921)</f>
        <v>0</v>
      </c>
      <c r="AA3919" s="12">
        <f t="shared" ref="AA3919" si="6253">SUM(AA3920,AA3921)</f>
        <v>0</v>
      </c>
      <c r="AB3919" s="12">
        <v>4985</v>
      </c>
      <c r="AC3919" s="12">
        <v>19000</v>
      </c>
      <c r="AD3919" s="12">
        <f t="shared" ref="AD3919" si="6254">SUM(AD3920,AD3921)</f>
        <v>10000</v>
      </c>
      <c r="AE3919" s="12">
        <f t="shared" ref="AE3919" si="6255">SUM(AE3920,AE3921)</f>
        <v>301</v>
      </c>
      <c r="AF3919" s="12">
        <f t="shared" ref="AF3919" si="6256">SUM(AF3920,AF3921)</f>
        <v>0</v>
      </c>
      <c r="AG3919" s="12">
        <f t="shared" ref="AG3919" si="6257">SUM(AG3920,AG3921)</f>
        <v>0</v>
      </c>
      <c r="AH3919" s="12">
        <f t="shared" ref="AH3919" si="6258">SUM(AH3920,AH3921)</f>
        <v>0</v>
      </c>
      <c r="AI3919" s="12">
        <f t="shared" ref="AI3919:AK3919" si="6259">SUM(AI3920,AI3921)</f>
        <v>0</v>
      </c>
      <c r="AJ3919" s="12">
        <f t="shared" ref="AJ3919" si="6260">SUM(AJ3920,AJ3921)</f>
        <v>10301</v>
      </c>
      <c r="AK3919" s="12">
        <f t="shared" si="6259"/>
        <v>0</v>
      </c>
      <c r="AL3919" s="12">
        <f t="shared" ref="AL3919" si="6261">SUM(AL3920,AL3921)</f>
        <v>0</v>
      </c>
      <c r="AM3919" s="12">
        <f t="shared" ref="AM3919" si="6262">SUM(AM3920,AM3921)</f>
        <v>301</v>
      </c>
      <c r="AN3919" s="12">
        <f t="shared" ref="AN3919" si="6263">SUM(AN3920,AN3921)</f>
        <v>0</v>
      </c>
      <c r="AO3919" s="12">
        <f t="shared" ref="AO3919" si="6264">SUM(AO3920,AO3921)</f>
        <v>0</v>
      </c>
      <c r="AP3919" s="12">
        <f t="shared" ref="AP3919" si="6265">SUM(AP3920,AP3921)</f>
        <v>0</v>
      </c>
      <c r="AQ3919" s="12">
        <f t="shared" ref="AQ3919" si="6266">SUM(AQ3920,AQ3921)</f>
        <v>0</v>
      </c>
      <c r="AR3919" s="12">
        <f t="shared" ref="AR3919" si="6267">SUM(AR3920,AR3921)</f>
        <v>0</v>
      </c>
      <c r="AS3919" s="12">
        <f t="shared" ref="AS3919" si="6268">SUM(AS3920,AS3921)</f>
        <v>0</v>
      </c>
      <c r="AT3919" s="12">
        <f t="shared" ref="AT3919" si="6269">SUM(AT3920,AT3921)</f>
        <v>0</v>
      </c>
      <c r="AU3919" s="12">
        <f t="shared" ref="AU3919" si="6270">SUM(AU3920,AU3921)</f>
        <v>0</v>
      </c>
      <c r="AV3919" s="12">
        <f t="shared" ref="AV3919" si="6271">SUM(AV3920,AV3921)</f>
        <v>0</v>
      </c>
      <c r="AW3919" s="12">
        <v>301</v>
      </c>
      <c r="AX3919" s="12">
        <v>10000</v>
      </c>
      <c r="AY3919" s="12">
        <f t="shared" ref="AY3919" si="6272">SUM(AY3920,AY3921)</f>
        <v>16000</v>
      </c>
      <c r="AZ3919" s="12">
        <f t="shared" ref="AZ3919" si="6273">SUM(AZ3920,AZ3921)</f>
        <v>5202</v>
      </c>
      <c r="BA3919" s="12">
        <f t="shared" ref="BA3919" si="6274">SUM(BA3920,BA3921)</f>
        <v>0</v>
      </c>
      <c r="BB3919" s="12">
        <f t="shared" ref="BB3919" si="6275">SUM(BB3920,BB3921)</f>
        <v>0</v>
      </c>
      <c r="BC3919" s="12">
        <f t="shared" ref="BC3919" si="6276">SUM(BC3920,BC3921)</f>
        <v>0</v>
      </c>
      <c r="BD3919" s="12">
        <f t="shared" ref="BD3919:BF3919" si="6277">SUM(BD3920,BD3921)</f>
        <v>0</v>
      </c>
      <c r="BE3919" s="12">
        <f t="shared" ref="BE3919" si="6278">SUM(BE3920,BE3921)</f>
        <v>21202</v>
      </c>
      <c r="BF3919" s="12">
        <f t="shared" si="6277"/>
        <v>0</v>
      </c>
      <c r="BG3919" s="12">
        <f t="shared" ref="BG3919" si="6279">SUM(BG3920,BG3921)</f>
        <v>0</v>
      </c>
      <c r="BH3919" s="12">
        <f t="shared" ref="BH3919" si="6280">SUM(BH3920,BH3921)</f>
        <v>5202</v>
      </c>
      <c r="BI3919" s="12">
        <f t="shared" ref="BI3919" si="6281">SUM(BI3920,BI3921)</f>
        <v>0</v>
      </c>
      <c r="BJ3919" s="12">
        <f t="shared" ref="BJ3919" si="6282">SUM(BJ3920,BJ3921)</f>
        <v>0</v>
      </c>
      <c r="BK3919" s="12">
        <f t="shared" ref="BK3919" si="6283">SUM(BK3920,BK3921)</f>
        <v>0</v>
      </c>
      <c r="BL3919" s="12">
        <f t="shared" ref="BL3919" si="6284">SUM(BL3920,BL3921)</f>
        <v>0</v>
      </c>
      <c r="BM3919" s="12">
        <f t="shared" ref="BM3919" si="6285">SUM(BM3920,BM3921)</f>
        <v>0</v>
      </c>
      <c r="BN3919" s="12">
        <f t="shared" ref="BN3919" si="6286">SUM(BN3920,BN3921)</f>
        <v>0</v>
      </c>
      <c r="BO3919" s="12">
        <f t="shared" ref="BO3919" si="6287">SUM(BO3920,BO3921)</f>
        <v>0</v>
      </c>
      <c r="BP3919" s="12">
        <f t="shared" ref="BP3919" si="6288">SUM(BP3920,BP3921)</f>
        <v>0</v>
      </c>
      <c r="BQ3919" s="12">
        <f t="shared" ref="BQ3919" si="6289">SUM(BQ3920,BQ3921)</f>
        <v>0</v>
      </c>
      <c r="BR3919" s="12">
        <v>5202</v>
      </c>
      <c r="BS3919" s="12">
        <v>16000</v>
      </c>
      <c r="BT3919" s="12" t="e">
        <f>IF(#REF!=0,"-",#REF!/#REF!*100)</f>
        <v>#REF!</v>
      </c>
    </row>
    <row r="3920" spans="1:72" x14ac:dyDescent="0.25">
      <c r="A3920" s="4" t="s">
        <v>1154</v>
      </c>
      <c r="B3920" s="4" t="s">
        <v>56</v>
      </c>
      <c r="C3920" s="4" t="s">
        <v>150</v>
      </c>
      <c r="D3920" s="102" t="s">
        <v>1332</v>
      </c>
      <c r="E3920" s="113">
        <v>8213</v>
      </c>
      <c r="F3920" s="102"/>
      <c r="G3920" s="98" t="s">
        <v>1663</v>
      </c>
      <c r="H3920" s="13" t="s">
        <v>51</v>
      </c>
      <c r="I3920" s="14">
        <v>19000</v>
      </c>
      <c r="J3920" s="14">
        <v>3985</v>
      </c>
      <c r="K3920" s="14"/>
      <c r="L3920" s="14"/>
      <c r="M3920" s="14"/>
      <c r="N3920" s="14"/>
      <c r="O3920" s="14">
        <f t="shared" si="6194"/>
        <v>22985</v>
      </c>
      <c r="P3920" s="14"/>
      <c r="Q3920" s="14"/>
      <c r="R3920" s="14">
        <v>3985</v>
      </c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>
        <v>3985</v>
      </c>
      <c r="AC3920" s="14">
        <v>19000</v>
      </c>
      <c r="AD3920" s="14">
        <v>10000</v>
      </c>
      <c r="AE3920" s="14">
        <v>301</v>
      </c>
      <c r="AF3920" s="14"/>
      <c r="AG3920" s="14"/>
      <c r="AH3920" s="14"/>
      <c r="AI3920" s="14"/>
      <c r="AJ3920" s="14">
        <f t="shared" si="6195"/>
        <v>10301</v>
      </c>
      <c r="AK3920" s="14"/>
      <c r="AL3920" s="14"/>
      <c r="AM3920" s="14">
        <v>301</v>
      </c>
      <c r="AN3920" s="14"/>
      <c r="AO3920" s="14"/>
      <c r="AP3920" s="14"/>
      <c r="AQ3920" s="14"/>
      <c r="AR3920" s="14"/>
      <c r="AS3920" s="14"/>
      <c r="AT3920" s="14"/>
      <c r="AU3920" s="14"/>
      <c r="AV3920" s="14"/>
      <c r="AW3920" s="14">
        <v>301</v>
      </c>
      <c r="AX3920" s="14">
        <v>10000</v>
      </c>
      <c r="AY3920" s="14">
        <v>16000</v>
      </c>
      <c r="AZ3920" s="14">
        <v>5202</v>
      </c>
      <c r="BA3920" s="14"/>
      <c r="BB3920" s="14"/>
      <c r="BC3920" s="14"/>
      <c r="BD3920" s="14"/>
      <c r="BE3920" s="14">
        <f t="shared" si="6196"/>
        <v>21202</v>
      </c>
      <c r="BF3920" s="14"/>
      <c r="BG3920" s="14"/>
      <c r="BH3920" s="14">
        <v>5202</v>
      </c>
      <c r="BI3920" s="14"/>
      <c r="BJ3920" s="14"/>
      <c r="BK3920" s="14"/>
      <c r="BL3920" s="14"/>
      <c r="BM3920" s="14"/>
      <c r="BN3920" s="14"/>
      <c r="BO3920" s="14"/>
      <c r="BP3920" s="14"/>
      <c r="BQ3920" s="14"/>
      <c r="BR3920" s="14">
        <v>5202</v>
      </c>
      <c r="BS3920" s="14">
        <v>16000</v>
      </c>
      <c r="BT3920" s="14" t="e">
        <f>IF(#REF!=0,"-",#REF!/#REF!*100)</f>
        <v>#REF!</v>
      </c>
    </row>
    <row r="3921" spans="1:72" x14ac:dyDescent="0.25">
      <c r="A3921" s="4" t="s">
        <v>1154</v>
      </c>
      <c r="B3921" s="4" t="s">
        <v>56</v>
      </c>
      <c r="C3921" s="4" t="s">
        <v>150</v>
      </c>
      <c r="D3921" s="102" t="s">
        <v>1332</v>
      </c>
      <c r="E3921" s="113" t="s">
        <v>1694</v>
      </c>
      <c r="F3921" s="102"/>
      <c r="G3921" s="98" t="s">
        <v>1663</v>
      </c>
      <c r="H3921" s="13" t="s">
        <v>108</v>
      </c>
      <c r="I3921" s="14"/>
      <c r="J3921" s="14">
        <v>1000</v>
      </c>
      <c r="K3921" s="14"/>
      <c r="L3921" s="14"/>
      <c r="M3921" s="14"/>
      <c r="N3921" s="14"/>
      <c r="O3921" s="14">
        <f t="shared" si="6194"/>
        <v>1000</v>
      </c>
      <c r="P3921" s="14"/>
      <c r="Q3921" s="14"/>
      <c r="R3921" s="14">
        <v>1000</v>
      </c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>
        <v>1000</v>
      </c>
      <c r="AC3921" s="14">
        <v>0</v>
      </c>
      <c r="AD3921" s="14"/>
      <c r="AE3921" s="14"/>
      <c r="AF3921" s="14"/>
      <c r="AG3921" s="14"/>
      <c r="AH3921" s="14"/>
      <c r="AI3921" s="14"/>
      <c r="AJ3921" s="14">
        <f t="shared" si="6195"/>
        <v>0</v>
      </c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>
        <v>0</v>
      </c>
      <c r="AX3921" s="14">
        <v>0</v>
      </c>
      <c r="AY3921" s="14"/>
      <c r="AZ3921" s="14"/>
      <c r="BA3921" s="14"/>
      <c r="BB3921" s="14"/>
      <c r="BC3921" s="14"/>
      <c r="BD3921" s="14"/>
      <c r="BE3921" s="14">
        <f t="shared" si="6196"/>
        <v>0</v>
      </c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Q3921" s="14"/>
      <c r="BR3921" s="14">
        <v>0</v>
      </c>
      <c r="BS3921" s="14">
        <v>0</v>
      </c>
      <c r="BT3921" s="14"/>
    </row>
    <row r="3922" spans="1:72" ht="33.75" x14ac:dyDescent="0.25">
      <c r="A3922" s="1" t="s">
        <v>0</v>
      </c>
      <c r="B3922" s="1" t="s">
        <v>0</v>
      </c>
      <c r="C3922" s="1" t="s">
        <v>0</v>
      </c>
      <c r="D3922" s="101" t="s">
        <v>0</v>
      </c>
      <c r="E3922" s="101" t="s">
        <v>0</v>
      </c>
      <c r="F3922" s="101" t="s">
        <v>0</v>
      </c>
      <c r="G3922" s="2" t="s">
        <v>0</v>
      </c>
      <c r="H3922" s="10" t="s">
        <v>129</v>
      </c>
      <c r="I3922" s="11">
        <f t="shared" ref="I3922:X3923" si="6290">SUM(I3923)</f>
        <v>0</v>
      </c>
      <c r="J3922" s="11">
        <f t="shared" si="6290"/>
        <v>0</v>
      </c>
      <c r="K3922" s="11">
        <f t="shared" si="6290"/>
        <v>0</v>
      </c>
      <c r="L3922" s="11">
        <f t="shared" si="6290"/>
        <v>0</v>
      </c>
      <c r="M3922" s="11">
        <f t="shared" si="6290"/>
        <v>0</v>
      </c>
      <c r="N3922" s="11">
        <f t="shared" si="6290"/>
        <v>0</v>
      </c>
      <c r="O3922" s="11">
        <f t="shared" si="6290"/>
        <v>0</v>
      </c>
      <c r="P3922" s="11">
        <f t="shared" si="6290"/>
        <v>0</v>
      </c>
      <c r="Q3922" s="11">
        <f t="shared" si="6290"/>
        <v>0</v>
      </c>
      <c r="R3922" s="11">
        <f t="shared" si="6290"/>
        <v>0</v>
      </c>
      <c r="S3922" s="11">
        <f t="shared" si="6290"/>
        <v>0</v>
      </c>
      <c r="T3922" s="11">
        <f t="shared" si="6290"/>
        <v>0</v>
      </c>
      <c r="U3922" s="11">
        <f t="shared" si="6290"/>
        <v>0</v>
      </c>
      <c r="V3922" s="11">
        <f t="shared" si="6290"/>
        <v>0</v>
      </c>
      <c r="W3922" s="11">
        <f t="shared" si="6290"/>
        <v>0</v>
      </c>
      <c r="X3922" s="11">
        <f t="shared" si="6290"/>
        <v>0</v>
      </c>
      <c r="Y3922" s="11">
        <f t="shared" ref="J3922:AA3923" si="6291">SUM(Y3923)</f>
        <v>0</v>
      </c>
      <c r="Z3922" s="11">
        <f t="shared" si="6291"/>
        <v>0</v>
      </c>
      <c r="AA3922" s="11">
        <f t="shared" si="6291"/>
        <v>0</v>
      </c>
      <c r="AB3922" s="11">
        <v>0</v>
      </c>
      <c r="AC3922" s="11">
        <v>0</v>
      </c>
      <c r="AD3922" s="11">
        <f t="shared" ref="AD3922:AS3923" si="6292">SUM(AD3923)</f>
        <v>0</v>
      </c>
      <c r="AE3922" s="11">
        <f t="shared" si="6292"/>
        <v>0</v>
      </c>
      <c r="AF3922" s="11">
        <f t="shared" si="6292"/>
        <v>0</v>
      </c>
      <c r="AG3922" s="11">
        <f t="shared" si="6292"/>
        <v>0</v>
      </c>
      <c r="AH3922" s="11">
        <f t="shared" si="6292"/>
        <v>0</v>
      </c>
      <c r="AI3922" s="11">
        <f t="shared" si="6292"/>
        <v>0</v>
      </c>
      <c r="AJ3922" s="11">
        <f t="shared" si="6292"/>
        <v>0</v>
      </c>
      <c r="AK3922" s="11">
        <f t="shared" si="6292"/>
        <v>0</v>
      </c>
      <c r="AL3922" s="11">
        <f t="shared" si="6292"/>
        <v>0</v>
      </c>
      <c r="AM3922" s="11">
        <f t="shared" si="6292"/>
        <v>0</v>
      </c>
      <c r="AN3922" s="11">
        <f t="shared" si="6292"/>
        <v>0</v>
      </c>
      <c r="AO3922" s="11">
        <f t="shared" si="6292"/>
        <v>0</v>
      </c>
      <c r="AP3922" s="11">
        <f t="shared" si="6292"/>
        <v>0</v>
      </c>
      <c r="AQ3922" s="11">
        <f t="shared" si="6292"/>
        <v>0</v>
      </c>
      <c r="AR3922" s="11">
        <f t="shared" si="6292"/>
        <v>0</v>
      </c>
      <c r="AS3922" s="11">
        <f t="shared" si="6292"/>
        <v>0</v>
      </c>
      <c r="AT3922" s="11">
        <f t="shared" ref="AE3922:AV3923" si="6293">SUM(AT3923)</f>
        <v>0</v>
      </c>
      <c r="AU3922" s="11">
        <f t="shared" si="6293"/>
        <v>0</v>
      </c>
      <c r="AV3922" s="11">
        <f t="shared" si="6293"/>
        <v>0</v>
      </c>
      <c r="AW3922" s="11">
        <v>0</v>
      </c>
      <c r="AX3922" s="11">
        <v>0</v>
      </c>
      <c r="AY3922" s="11">
        <f t="shared" ref="AY3922:BN3923" si="6294">SUM(AY3923)</f>
        <v>0</v>
      </c>
      <c r="AZ3922" s="11">
        <f t="shared" si="6294"/>
        <v>0</v>
      </c>
      <c r="BA3922" s="11">
        <f t="shared" si="6294"/>
        <v>0</v>
      </c>
      <c r="BB3922" s="11">
        <f t="shared" si="6294"/>
        <v>0</v>
      </c>
      <c r="BC3922" s="11">
        <f t="shared" si="6294"/>
        <v>0</v>
      </c>
      <c r="BD3922" s="11">
        <f t="shared" si="6294"/>
        <v>0</v>
      </c>
      <c r="BE3922" s="11">
        <f t="shared" si="6294"/>
        <v>0</v>
      </c>
      <c r="BF3922" s="11">
        <f t="shared" si="6294"/>
        <v>0</v>
      </c>
      <c r="BG3922" s="11">
        <f t="shared" si="6294"/>
        <v>0</v>
      </c>
      <c r="BH3922" s="11">
        <f t="shared" si="6294"/>
        <v>0</v>
      </c>
      <c r="BI3922" s="11">
        <f t="shared" si="6294"/>
        <v>0</v>
      </c>
      <c r="BJ3922" s="11">
        <f t="shared" si="6294"/>
        <v>0</v>
      </c>
      <c r="BK3922" s="11">
        <f t="shared" si="6294"/>
        <v>0</v>
      </c>
      <c r="BL3922" s="11">
        <f t="shared" si="6294"/>
        <v>0</v>
      </c>
      <c r="BM3922" s="11">
        <f t="shared" si="6294"/>
        <v>0</v>
      </c>
      <c r="BN3922" s="11">
        <f t="shared" si="6294"/>
        <v>0</v>
      </c>
      <c r="BO3922" s="11">
        <f t="shared" ref="AZ3922:BQ3923" si="6295">SUM(BO3923)</f>
        <v>0</v>
      </c>
      <c r="BP3922" s="11">
        <f t="shared" si="6295"/>
        <v>0</v>
      </c>
      <c r="BQ3922" s="11">
        <f t="shared" si="6295"/>
        <v>0</v>
      </c>
      <c r="BR3922" s="11">
        <v>0</v>
      </c>
      <c r="BS3922" s="11">
        <v>0</v>
      </c>
      <c r="BT3922" s="11" t="e">
        <f>IF(#REF!=0,"-",#REF!/#REF!*100)</f>
        <v>#REF!</v>
      </c>
    </row>
    <row r="3923" spans="1:72" x14ac:dyDescent="0.25">
      <c r="A3923" s="4" t="s">
        <v>1154</v>
      </c>
      <c r="B3923" s="4" t="s">
        <v>56</v>
      </c>
      <c r="C3923" s="4" t="s">
        <v>150</v>
      </c>
      <c r="D3923" s="102" t="s">
        <v>1332</v>
      </c>
      <c r="E3923" s="101" t="s">
        <v>130</v>
      </c>
      <c r="F3923" s="101" t="s">
        <v>0</v>
      </c>
      <c r="G3923" s="2" t="s">
        <v>0</v>
      </c>
      <c r="H3923" s="2" t="s">
        <v>131</v>
      </c>
      <c r="I3923" s="12">
        <f t="shared" si="6290"/>
        <v>0</v>
      </c>
      <c r="J3923" s="12">
        <f t="shared" si="6291"/>
        <v>0</v>
      </c>
      <c r="K3923" s="12">
        <f t="shared" si="6291"/>
        <v>0</v>
      </c>
      <c r="L3923" s="12">
        <f t="shared" si="6291"/>
        <v>0</v>
      </c>
      <c r="M3923" s="12">
        <f t="shared" si="6291"/>
        <v>0</v>
      </c>
      <c r="N3923" s="12">
        <f t="shared" si="6291"/>
        <v>0</v>
      </c>
      <c r="O3923" s="12">
        <f t="shared" si="6291"/>
        <v>0</v>
      </c>
      <c r="P3923" s="12">
        <f t="shared" si="6291"/>
        <v>0</v>
      </c>
      <c r="Q3923" s="12">
        <f t="shared" si="6291"/>
        <v>0</v>
      </c>
      <c r="R3923" s="12">
        <f t="shared" si="6291"/>
        <v>0</v>
      </c>
      <c r="S3923" s="12">
        <f t="shared" si="6291"/>
        <v>0</v>
      </c>
      <c r="T3923" s="12">
        <f t="shared" si="6291"/>
        <v>0</v>
      </c>
      <c r="U3923" s="12">
        <f t="shared" si="6291"/>
        <v>0</v>
      </c>
      <c r="V3923" s="12">
        <f t="shared" si="6291"/>
        <v>0</v>
      </c>
      <c r="W3923" s="12">
        <f t="shared" si="6291"/>
        <v>0</v>
      </c>
      <c r="X3923" s="12">
        <f t="shared" si="6291"/>
        <v>0</v>
      </c>
      <c r="Y3923" s="12">
        <f t="shared" si="6291"/>
        <v>0</v>
      </c>
      <c r="Z3923" s="12">
        <f t="shared" si="6291"/>
        <v>0</v>
      </c>
      <c r="AA3923" s="12">
        <f t="shared" si="6291"/>
        <v>0</v>
      </c>
      <c r="AB3923" s="12">
        <v>0</v>
      </c>
      <c r="AC3923" s="12">
        <v>0</v>
      </c>
      <c r="AD3923" s="12">
        <f t="shared" si="6292"/>
        <v>0</v>
      </c>
      <c r="AE3923" s="12">
        <f t="shared" si="6293"/>
        <v>0</v>
      </c>
      <c r="AF3923" s="12">
        <f t="shared" si="6293"/>
        <v>0</v>
      </c>
      <c r="AG3923" s="12">
        <f t="shared" si="6293"/>
        <v>0</v>
      </c>
      <c r="AH3923" s="12">
        <f t="shared" si="6293"/>
        <v>0</v>
      </c>
      <c r="AI3923" s="12">
        <f t="shared" si="6293"/>
        <v>0</v>
      </c>
      <c r="AJ3923" s="12">
        <f t="shared" si="6293"/>
        <v>0</v>
      </c>
      <c r="AK3923" s="12">
        <f t="shared" si="6293"/>
        <v>0</v>
      </c>
      <c r="AL3923" s="12">
        <f t="shared" si="6293"/>
        <v>0</v>
      </c>
      <c r="AM3923" s="12">
        <f t="shared" si="6293"/>
        <v>0</v>
      </c>
      <c r="AN3923" s="12">
        <f t="shared" si="6293"/>
        <v>0</v>
      </c>
      <c r="AO3923" s="12">
        <f t="shared" si="6293"/>
        <v>0</v>
      </c>
      <c r="AP3923" s="12">
        <f t="shared" si="6293"/>
        <v>0</v>
      </c>
      <c r="AQ3923" s="12">
        <f t="shared" si="6293"/>
        <v>0</v>
      </c>
      <c r="AR3923" s="12">
        <f t="shared" si="6293"/>
        <v>0</v>
      </c>
      <c r="AS3923" s="12">
        <f t="shared" si="6293"/>
        <v>0</v>
      </c>
      <c r="AT3923" s="12">
        <f t="shared" si="6293"/>
        <v>0</v>
      </c>
      <c r="AU3923" s="12">
        <f t="shared" si="6293"/>
        <v>0</v>
      </c>
      <c r="AV3923" s="12">
        <f t="shared" si="6293"/>
        <v>0</v>
      </c>
      <c r="AW3923" s="12">
        <v>0</v>
      </c>
      <c r="AX3923" s="12">
        <v>0</v>
      </c>
      <c r="AY3923" s="12">
        <f t="shared" si="6294"/>
        <v>0</v>
      </c>
      <c r="AZ3923" s="12">
        <f t="shared" si="6295"/>
        <v>0</v>
      </c>
      <c r="BA3923" s="12">
        <f t="shared" si="6295"/>
        <v>0</v>
      </c>
      <c r="BB3923" s="12">
        <f t="shared" si="6295"/>
        <v>0</v>
      </c>
      <c r="BC3923" s="12">
        <f t="shared" si="6295"/>
        <v>0</v>
      </c>
      <c r="BD3923" s="12">
        <f t="shared" si="6295"/>
        <v>0</v>
      </c>
      <c r="BE3923" s="12">
        <f t="shared" si="6295"/>
        <v>0</v>
      </c>
      <c r="BF3923" s="12">
        <f t="shared" si="6295"/>
        <v>0</v>
      </c>
      <c r="BG3923" s="12">
        <f t="shared" si="6295"/>
        <v>0</v>
      </c>
      <c r="BH3923" s="12">
        <f t="shared" si="6295"/>
        <v>0</v>
      </c>
      <c r="BI3923" s="12">
        <f t="shared" si="6295"/>
        <v>0</v>
      </c>
      <c r="BJ3923" s="12">
        <f t="shared" si="6295"/>
        <v>0</v>
      </c>
      <c r="BK3923" s="12">
        <f t="shared" si="6295"/>
        <v>0</v>
      </c>
      <c r="BL3923" s="12">
        <f t="shared" si="6295"/>
        <v>0</v>
      </c>
      <c r="BM3923" s="12">
        <f t="shared" si="6295"/>
        <v>0</v>
      </c>
      <c r="BN3923" s="12">
        <f t="shared" si="6295"/>
        <v>0</v>
      </c>
      <c r="BO3923" s="12">
        <f t="shared" si="6295"/>
        <v>0</v>
      </c>
      <c r="BP3923" s="12">
        <f t="shared" si="6295"/>
        <v>0</v>
      </c>
      <c r="BQ3923" s="12">
        <f t="shared" si="6295"/>
        <v>0</v>
      </c>
      <c r="BR3923" s="12">
        <v>0</v>
      </c>
      <c r="BS3923" s="12">
        <v>0</v>
      </c>
      <c r="BT3923" s="12" t="e">
        <f>IF(#REF!=0,"-",#REF!/#REF!*100)</f>
        <v>#REF!</v>
      </c>
    </row>
    <row r="3924" spans="1:72" x14ac:dyDescent="0.25">
      <c r="A3924" s="4" t="s">
        <v>1154</v>
      </c>
      <c r="B3924" s="4" t="s">
        <v>56</v>
      </c>
      <c r="C3924" s="4" t="s">
        <v>150</v>
      </c>
      <c r="D3924" s="102" t="s">
        <v>1332</v>
      </c>
      <c r="E3924" s="113">
        <v>8233</v>
      </c>
      <c r="F3924" s="102"/>
      <c r="G3924" s="98" t="s">
        <v>1663</v>
      </c>
      <c r="H3924" s="13" t="s">
        <v>132</v>
      </c>
      <c r="I3924" s="14">
        <v>0</v>
      </c>
      <c r="J3924" s="14"/>
      <c r="K3924" s="14"/>
      <c r="L3924" s="14"/>
      <c r="M3924" s="14"/>
      <c r="N3924" s="14"/>
      <c r="O3924" s="14">
        <f t="shared" si="6194"/>
        <v>0</v>
      </c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>
        <v>0</v>
      </c>
      <c r="AC3924" s="14">
        <v>0</v>
      </c>
      <c r="AD3924" s="14">
        <v>0</v>
      </c>
      <c r="AE3924" s="14"/>
      <c r="AF3924" s="14"/>
      <c r="AG3924" s="14"/>
      <c r="AH3924" s="14"/>
      <c r="AI3924" s="14"/>
      <c r="AJ3924" s="14">
        <f t="shared" si="6195"/>
        <v>0</v>
      </c>
      <c r="AK3924" s="14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4"/>
      <c r="AW3924" s="14">
        <v>0</v>
      </c>
      <c r="AX3924" s="14">
        <v>0</v>
      </c>
      <c r="AY3924" s="14">
        <v>0</v>
      </c>
      <c r="AZ3924" s="14"/>
      <c r="BA3924" s="14"/>
      <c r="BB3924" s="14"/>
      <c r="BC3924" s="14"/>
      <c r="BD3924" s="14"/>
      <c r="BE3924" s="14">
        <f t="shared" si="6196"/>
        <v>0</v>
      </c>
      <c r="BF3924" s="14"/>
      <c r="BG3924" s="14"/>
      <c r="BH3924" s="14"/>
      <c r="BI3924" s="14"/>
      <c r="BJ3924" s="14"/>
      <c r="BK3924" s="14"/>
      <c r="BL3924" s="14"/>
      <c r="BM3924" s="14"/>
      <c r="BN3924" s="14"/>
      <c r="BO3924" s="14"/>
      <c r="BP3924" s="14"/>
      <c r="BQ3924" s="14"/>
      <c r="BR3924" s="14">
        <v>0</v>
      </c>
      <c r="BS3924" s="14">
        <v>0</v>
      </c>
      <c r="BT3924" s="14" t="e">
        <f>IF(#REF!=0,"-",#REF!/#REF!*100)</f>
        <v>#REF!</v>
      </c>
    </row>
    <row r="3925" spans="1:72" ht="22.5" x14ac:dyDescent="0.25">
      <c r="A3925" s="13" t="s">
        <v>0</v>
      </c>
      <c r="B3925" s="13" t="s">
        <v>0</v>
      </c>
      <c r="C3925" s="13" t="s">
        <v>0</v>
      </c>
      <c r="D3925" s="98" t="s">
        <v>0</v>
      </c>
      <c r="E3925" s="98" t="s">
        <v>0</v>
      </c>
      <c r="F3925" s="98" t="s">
        <v>0</v>
      </c>
      <c r="G3925" s="13" t="s">
        <v>0</v>
      </c>
      <c r="H3925" s="10" t="s">
        <v>1341</v>
      </c>
      <c r="I3925" s="11">
        <f t="shared" ref="I3925:AA3925" si="6296">SUM(I3891,I3914,I3918,I3922)</f>
        <v>104190</v>
      </c>
      <c r="J3925" s="11">
        <f t="shared" si="6296"/>
        <v>176172</v>
      </c>
      <c r="K3925" s="11">
        <f t="shared" si="6296"/>
        <v>0</v>
      </c>
      <c r="L3925" s="11">
        <f t="shared" si="6296"/>
        <v>0</v>
      </c>
      <c r="M3925" s="11">
        <f t="shared" si="6296"/>
        <v>0</v>
      </c>
      <c r="N3925" s="11">
        <f t="shared" si="6296"/>
        <v>0</v>
      </c>
      <c r="O3925" s="11">
        <f t="shared" si="6296"/>
        <v>280362</v>
      </c>
      <c r="P3925" s="11">
        <f t="shared" si="6296"/>
        <v>7862</v>
      </c>
      <c r="Q3925" s="11">
        <f t="shared" si="6296"/>
        <v>2314</v>
      </c>
      <c r="R3925" s="11">
        <f t="shared" si="6296"/>
        <v>176173</v>
      </c>
      <c r="S3925" s="11">
        <f t="shared" si="6296"/>
        <v>0</v>
      </c>
      <c r="T3925" s="11">
        <f t="shared" si="6296"/>
        <v>0</v>
      </c>
      <c r="U3925" s="11">
        <f t="shared" si="6296"/>
        <v>0</v>
      </c>
      <c r="V3925" s="11">
        <f t="shared" si="6296"/>
        <v>0</v>
      </c>
      <c r="W3925" s="11">
        <f t="shared" si="6296"/>
        <v>0</v>
      </c>
      <c r="X3925" s="11">
        <f t="shared" si="6296"/>
        <v>0</v>
      </c>
      <c r="Y3925" s="11">
        <f t="shared" si="6296"/>
        <v>0</v>
      </c>
      <c r="Z3925" s="11">
        <f t="shared" si="6296"/>
        <v>0</v>
      </c>
      <c r="AA3925" s="11">
        <f t="shared" si="6296"/>
        <v>0</v>
      </c>
      <c r="AB3925" s="11">
        <v>186349</v>
      </c>
      <c r="AC3925" s="11">
        <v>94013</v>
      </c>
      <c r="AD3925" s="11">
        <f t="shared" ref="AD3925:AV3925" si="6297">SUM(AD3891,AD3914,AD3918,AD3922)</f>
        <v>15000</v>
      </c>
      <c r="AE3925" s="11">
        <f t="shared" si="6297"/>
        <v>301</v>
      </c>
      <c r="AF3925" s="11">
        <f t="shared" si="6297"/>
        <v>0</v>
      </c>
      <c r="AG3925" s="11">
        <f t="shared" si="6297"/>
        <v>0</v>
      </c>
      <c r="AH3925" s="11">
        <f t="shared" si="6297"/>
        <v>0</v>
      </c>
      <c r="AI3925" s="11">
        <f t="shared" si="6297"/>
        <v>0</v>
      </c>
      <c r="AJ3925" s="11">
        <f t="shared" si="6297"/>
        <v>15301</v>
      </c>
      <c r="AK3925" s="11">
        <f t="shared" si="6297"/>
        <v>0</v>
      </c>
      <c r="AL3925" s="11">
        <f t="shared" si="6297"/>
        <v>0</v>
      </c>
      <c r="AM3925" s="11">
        <f t="shared" si="6297"/>
        <v>301</v>
      </c>
      <c r="AN3925" s="11">
        <f t="shared" si="6297"/>
        <v>0</v>
      </c>
      <c r="AO3925" s="11">
        <f t="shared" si="6297"/>
        <v>0</v>
      </c>
      <c r="AP3925" s="11">
        <f t="shared" si="6297"/>
        <v>0</v>
      </c>
      <c r="AQ3925" s="11">
        <f t="shared" si="6297"/>
        <v>0</v>
      </c>
      <c r="AR3925" s="11">
        <f t="shared" si="6297"/>
        <v>0</v>
      </c>
      <c r="AS3925" s="11">
        <f t="shared" si="6297"/>
        <v>0</v>
      </c>
      <c r="AT3925" s="11">
        <f t="shared" si="6297"/>
        <v>0</v>
      </c>
      <c r="AU3925" s="11">
        <f t="shared" si="6297"/>
        <v>0</v>
      </c>
      <c r="AV3925" s="11">
        <f t="shared" si="6297"/>
        <v>0</v>
      </c>
      <c r="AW3925" s="11">
        <v>301</v>
      </c>
      <c r="AX3925" s="11">
        <v>15000</v>
      </c>
      <c r="AY3925" s="11">
        <f t="shared" ref="AY3925:BQ3925" si="6298">SUM(AY3891,AY3914,AY3918,AY3922)</f>
        <v>194510</v>
      </c>
      <c r="AZ3925" s="11">
        <f t="shared" si="6298"/>
        <v>38603</v>
      </c>
      <c r="BA3925" s="11">
        <f t="shared" si="6298"/>
        <v>0</v>
      </c>
      <c r="BB3925" s="11">
        <f t="shared" si="6298"/>
        <v>0</v>
      </c>
      <c r="BC3925" s="11">
        <f t="shared" si="6298"/>
        <v>0</v>
      </c>
      <c r="BD3925" s="11">
        <f t="shared" si="6298"/>
        <v>0</v>
      </c>
      <c r="BE3925" s="11">
        <f t="shared" si="6298"/>
        <v>233113</v>
      </c>
      <c r="BF3925" s="11">
        <f t="shared" si="6298"/>
        <v>0</v>
      </c>
      <c r="BG3925" s="11">
        <f t="shared" si="6298"/>
        <v>0</v>
      </c>
      <c r="BH3925" s="11">
        <f t="shared" si="6298"/>
        <v>38608</v>
      </c>
      <c r="BI3925" s="11">
        <f t="shared" si="6298"/>
        <v>0</v>
      </c>
      <c r="BJ3925" s="11">
        <f t="shared" si="6298"/>
        <v>0</v>
      </c>
      <c r="BK3925" s="11">
        <f t="shared" si="6298"/>
        <v>0</v>
      </c>
      <c r="BL3925" s="11">
        <f t="shared" si="6298"/>
        <v>0</v>
      </c>
      <c r="BM3925" s="11">
        <f t="shared" si="6298"/>
        <v>0</v>
      </c>
      <c r="BN3925" s="11">
        <f t="shared" si="6298"/>
        <v>0</v>
      </c>
      <c r="BO3925" s="11">
        <f t="shared" si="6298"/>
        <v>0</v>
      </c>
      <c r="BP3925" s="11">
        <f t="shared" si="6298"/>
        <v>0</v>
      </c>
      <c r="BQ3925" s="11">
        <f t="shared" si="6298"/>
        <v>0</v>
      </c>
      <c r="BR3925" s="11">
        <v>38608</v>
      </c>
      <c r="BS3925" s="11">
        <v>194505</v>
      </c>
      <c r="BT3925" s="11" t="e">
        <f>IF(#REF!=0,"-",#REF!/#REF!*100)</f>
        <v>#REF!</v>
      </c>
    </row>
    <row r="3926" spans="1:72" ht="15.75" thickBot="1" x14ac:dyDescent="0.3">
      <c r="A3926" s="13" t="s">
        <v>0</v>
      </c>
      <c r="B3926" s="13" t="s">
        <v>0</v>
      </c>
      <c r="C3926" s="13" t="s">
        <v>0</v>
      </c>
      <c r="D3926" s="98" t="s">
        <v>0</v>
      </c>
      <c r="E3926" s="98" t="s">
        <v>0</v>
      </c>
      <c r="F3926" s="98" t="s">
        <v>0</v>
      </c>
      <c r="G3926" s="13" t="s">
        <v>0</v>
      </c>
      <c r="H3926" s="2" t="s">
        <v>53</v>
      </c>
      <c r="I3926" s="13" t="s">
        <v>0</v>
      </c>
      <c r="J3926" s="13"/>
      <c r="K3926" s="13"/>
      <c r="L3926" s="13"/>
      <c r="M3926" s="13"/>
      <c r="N3926" s="13"/>
      <c r="O3926" s="13" t="e">
        <f t="shared" si="6194"/>
        <v>#VALUE!</v>
      </c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>
        <v>0</v>
      </c>
      <c r="AC3926" s="13" t="e">
        <v>#VALUE!</v>
      </c>
      <c r="AD3926" s="13" t="s">
        <v>0</v>
      </c>
      <c r="AE3926" s="13"/>
      <c r="AF3926" s="13"/>
      <c r="AG3926" s="13"/>
      <c r="AH3926" s="13"/>
      <c r="AI3926" s="13"/>
      <c r="AJ3926" s="13" t="e">
        <f t="shared" si="6195"/>
        <v>#VALUE!</v>
      </c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  <c r="AW3926" s="13">
        <v>0</v>
      </c>
      <c r="AX3926" s="13" t="e">
        <v>#VALUE!</v>
      </c>
      <c r="AY3926" s="13" t="s">
        <v>0</v>
      </c>
      <c r="AZ3926" s="13"/>
      <c r="BA3926" s="13"/>
      <c r="BB3926" s="13"/>
      <c r="BC3926" s="13"/>
      <c r="BD3926" s="13"/>
      <c r="BE3926" s="13" t="e">
        <f t="shared" si="6196"/>
        <v>#VALUE!</v>
      </c>
      <c r="BF3926" s="13"/>
      <c r="BG3926" s="13"/>
      <c r="BH3926" s="13"/>
      <c r="BI3926" s="13"/>
      <c r="BJ3926" s="13"/>
      <c r="BK3926" s="13"/>
      <c r="BL3926" s="13"/>
      <c r="BM3926" s="13"/>
      <c r="BN3926" s="13"/>
      <c r="BO3926" s="13"/>
      <c r="BP3926" s="13"/>
      <c r="BQ3926" s="13"/>
      <c r="BR3926" s="13">
        <v>0</v>
      </c>
      <c r="BS3926" s="13" t="e">
        <v>#VALUE!</v>
      </c>
      <c r="BT3926" s="12"/>
    </row>
    <row r="3927" spans="1:72" ht="69.75" customHeight="1" thickBot="1" x14ac:dyDescent="0.3">
      <c r="A3927" s="132" t="s">
        <v>0</v>
      </c>
      <c r="B3927" s="132" t="s">
        <v>0</v>
      </c>
      <c r="C3927" s="132" t="s">
        <v>0</v>
      </c>
      <c r="D3927" s="135" t="s">
        <v>0</v>
      </c>
      <c r="E3927" s="135" t="s">
        <v>0</v>
      </c>
      <c r="F3927" s="135" t="s">
        <v>0</v>
      </c>
      <c r="G3927" s="138" t="s">
        <v>0</v>
      </c>
      <c r="H3927" s="5" t="s">
        <v>54</v>
      </c>
      <c r="I3927" s="89" t="s">
        <v>9</v>
      </c>
      <c r="J3927" s="89" t="s">
        <v>1606</v>
      </c>
      <c r="K3927" s="89" t="s">
        <v>1534</v>
      </c>
      <c r="L3927" s="89" t="s">
        <v>1592</v>
      </c>
      <c r="M3927" s="89" t="s">
        <v>1593</v>
      </c>
      <c r="N3927" s="89" t="s">
        <v>1594</v>
      </c>
      <c r="O3927" s="89" t="s">
        <v>1610</v>
      </c>
      <c r="P3927" s="89" t="s">
        <v>1607</v>
      </c>
      <c r="Q3927" s="89" t="s">
        <v>1595</v>
      </c>
      <c r="R3927" s="89" t="s">
        <v>1596</v>
      </c>
      <c r="S3927" s="89" t="s">
        <v>1597</v>
      </c>
      <c r="T3927" s="89" t="s">
        <v>1598</v>
      </c>
      <c r="U3927" s="89" t="s">
        <v>1599</v>
      </c>
      <c r="V3927" s="89" t="s">
        <v>1600</v>
      </c>
      <c r="W3927" s="89" t="s">
        <v>1608</v>
      </c>
      <c r="X3927" s="89" t="s">
        <v>1609</v>
      </c>
      <c r="Y3927" s="89" t="s">
        <v>1601</v>
      </c>
      <c r="Z3927" s="89" t="s">
        <v>1602</v>
      </c>
      <c r="AA3927" s="89" t="s">
        <v>1603</v>
      </c>
      <c r="AB3927" s="89" t="s">
        <v>1604</v>
      </c>
      <c r="AC3927" s="89" t="s">
        <v>1605</v>
      </c>
      <c r="AD3927" s="90" t="s">
        <v>10</v>
      </c>
      <c r="AE3927" s="90" t="s">
        <v>1606</v>
      </c>
      <c r="AF3927" s="90" t="s">
        <v>1534</v>
      </c>
      <c r="AG3927" s="90" t="s">
        <v>1592</v>
      </c>
      <c r="AH3927" s="90" t="s">
        <v>1593</v>
      </c>
      <c r="AI3927" s="90" t="s">
        <v>1594</v>
      </c>
      <c r="AJ3927" s="90" t="s">
        <v>1611</v>
      </c>
      <c r="AK3927" s="90" t="s">
        <v>1607</v>
      </c>
      <c r="AL3927" s="90" t="s">
        <v>1595</v>
      </c>
      <c r="AM3927" s="90" t="s">
        <v>1596</v>
      </c>
      <c r="AN3927" s="90" t="s">
        <v>1597</v>
      </c>
      <c r="AO3927" s="90" t="s">
        <v>1598</v>
      </c>
      <c r="AP3927" s="90" t="s">
        <v>1599</v>
      </c>
      <c r="AQ3927" s="90" t="s">
        <v>1600</v>
      </c>
      <c r="AR3927" s="90" t="s">
        <v>1608</v>
      </c>
      <c r="AS3927" s="90" t="s">
        <v>1609</v>
      </c>
      <c r="AT3927" s="90" t="s">
        <v>1601</v>
      </c>
      <c r="AU3927" s="90" t="s">
        <v>1602</v>
      </c>
      <c r="AV3927" s="90" t="s">
        <v>1603</v>
      </c>
      <c r="AW3927" s="90" t="s">
        <v>1604</v>
      </c>
      <c r="AX3927" s="90" t="s">
        <v>1605</v>
      </c>
      <c r="AY3927" s="91" t="s">
        <v>11</v>
      </c>
      <c r="AZ3927" s="91" t="s">
        <v>1606</v>
      </c>
      <c r="BA3927" s="91" t="s">
        <v>1534</v>
      </c>
      <c r="BB3927" s="91" t="s">
        <v>1592</v>
      </c>
      <c r="BC3927" s="91" t="s">
        <v>1593</v>
      </c>
      <c r="BD3927" s="91" t="s">
        <v>1594</v>
      </c>
      <c r="BE3927" s="91" t="s">
        <v>1612</v>
      </c>
      <c r="BF3927" s="91" t="s">
        <v>1607</v>
      </c>
      <c r="BG3927" s="91" t="s">
        <v>1595</v>
      </c>
      <c r="BH3927" s="91" t="s">
        <v>1596</v>
      </c>
      <c r="BI3927" s="91" t="s">
        <v>1597</v>
      </c>
      <c r="BJ3927" s="91" t="s">
        <v>1598</v>
      </c>
      <c r="BK3927" s="91" t="s">
        <v>1599</v>
      </c>
      <c r="BL3927" s="91" t="s">
        <v>1600</v>
      </c>
      <c r="BM3927" s="91" t="s">
        <v>1608</v>
      </c>
      <c r="BN3927" s="91" t="s">
        <v>1609</v>
      </c>
      <c r="BO3927" s="91" t="s">
        <v>1601</v>
      </c>
      <c r="BP3927" s="91" t="s">
        <v>1602</v>
      </c>
      <c r="BQ3927" s="91" t="s">
        <v>1603</v>
      </c>
      <c r="BR3927" s="91" t="s">
        <v>1604</v>
      </c>
      <c r="BS3927" s="91" t="s">
        <v>1605</v>
      </c>
      <c r="BT3927" s="5" t="s">
        <v>1671</v>
      </c>
    </row>
    <row r="3928" spans="1:72" x14ac:dyDescent="0.25">
      <c r="A3928" s="133"/>
      <c r="B3928" s="133"/>
      <c r="C3928" s="133"/>
      <c r="D3928" s="136"/>
      <c r="E3928" s="136"/>
      <c r="F3928" s="136"/>
      <c r="G3928" s="139"/>
      <c r="H3928" s="15" t="s">
        <v>0</v>
      </c>
      <c r="I3928" s="9">
        <v>1</v>
      </c>
      <c r="J3928" s="9">
        <v>2</v>
      </c>
      <c r="K3928" s="9">
        <v>3</v>
      </c>
      <c r="L3928" s="9">
        <v>4</v>
      </c>
      <c r="M3928" s="9">
        <v>5</v>
      </c>
      <c r="N3928" s="9">
        <v>6</v>
      </c>
      <c r="O3928" s="9">
        <v>7</v>
      </c>
      <c r="P3928" s="9">
        <v>8</v>
      </c>
      <c r="Q3928" s="9">
        <v>9</v>
      </c>
      <c r="R3928" s="9">
        <v>10</v>
      </c>
      <c r="S3928" s="9">
        <v>11</v>
      </c>
      <c r="T3928" s="9">
        <v>12</v>
      </c>
      <c r="U3928" s="9">
        <v>13</v>
      </c>
      <c r="V3928" s="9">
        <v>14</v>
      </c>
      <c r="W3928" s="9">
        <v>15</v>
      </c>
      <c r="X3928" s="9">
        <v>16</v>
      </c>
      <c r="Y3928" s="9">
        <v>17</v>
      </c>
      <c r="Z3928" s="9">
        <v>18</v>
      </c>
      <c r="AA3928" s="9">
        <v>19</v>
      </c>
      <c r="AB3928" s="9">
        <v>20</v>
      </c>
      <c r="AC3928" s="9">
        <v>21</v>
      </c>
      <c r="AD3928" s="9">
        <v>1</v>
      </c>
      <c r="AE3928" s="9">
        <v>2</v>
      </c>
      <c r="AF3928" s="9">
        <v>3</v>
      </c>
      <c r="AG3928" s="9">
        <v>4</v>
      </c>
      <c r="AH3928" s="9">
        <v>5</v>
      </c>
      <c r="AI3928" s="9">
        <v>6</v>
      </c>
      <c r="AJ3928" s="9">
        <v>7</v>
      </c>
      <c r="AK3928" s="9">
        <v>8</v>
      </c>
      <c r="AL3928" s="9">
        <v>9</v>
      </c>
      <c r="AM3928" s="9">
        <v>10</v>
      </c>
      <c r="AN3928" s="9">
        <v>11</v>
      </c>
      <c r="AO3928" s="9">
        <v>12</v>
      </c>
      <c r="AP3928" s="9">
        <v>13</v>
      </c>
      <c r="AQ3928" s="9">
        <v>14</v>
      </c>
      <c r="AR3928" s="9">
        <v>15</v>
      </c>
      <c r="AS3928" s="9">
        <v>16</v>
      </c>
      <c r="AT3928" s="9">
        <v>17</v>
      </c>
      <c r="AU3928" s="9">
        <v>18</v>
      </c>
      <c r="AV3928" s="9">
        <v>19</v>
      </c>
      <c r="AW3928" s="9">
        <v>20</v>
      </c>
      <c r="AX3928" s="9">
        <v>21</v>
      </c>
      <c r="AY3928" s="9">
        <v>1</v>
      </c>
      <c r="AZ3928" s="9">
        <v>2</v>
      </c>
      <c r="BA3928" s="9">
        <v>3</v>
      </c>
      <c r="BB3928" s="9">
        <v>4</v>
      </c>
      <c r="BC3928" s="9">
        <v>5</v>
      </c>
      <c r="BD3928" s="9">
        <v>6</v>
      </c>
      <c r="BE3928" s="9">
        <v>7</v>
      </c>
      <c r="BF3928" s="9">
        <v>8</v>
      </c>
      <c r="BG3928" s="9">
        <v>9</v>
      </c>
      <c r="BH3928" s="9">
        <v>10</v>
      </c>
      <c r="BI3928" s="9">
        <v>11</v>
      </c>
      <c r="BJ3928" s="9">
        <v>12</v>
      </c>
      <c r="BK3928" s="9">
        <v>13</v>
      </c>
      <c r="BL3928" s="9">
        <v>14</v>
      </c>
      <c r="BM3928" s="9">
        <v>15</v>
      </c>
      <c r="BN3928" s="9">
        <v>16</v>
      </c>
      <c r="BO3928" s="9">
        <v>17</v>
      </c>
      <c r="BP3928" s="9">
        <v>18</v>
      </c>
      <c r="BQ3928" s="9">
        <v>19</v>
      </c>
      <c r="BR3928" s="9">
        <v>20</v>
      </c>
      <c r="BS3928" s="9">
        <v>21</v>
      </c>
      <c r="BT3928" s="9">
        <v>9</v>
      </c>
    </row>
    <row r="3929" spans="1:72" x14ac:dyDescent="0.25">
      <c r="A3929" s="133"/>
      <c r="B3929" s="133"/>
      <c r="C3929" s="133"/>
      <c r="D3929" s="136"/>
      <c r="E3929" s="136"/>
      <c r="F3929" s="136"/>
      <c r="G3929" s="139"/>
      <c r="H3929" s="16" t="s">
        <v>1187</v>
      </c>
      <c r="I3929" s="17">
        <f>SUM(I3925)</f>
        <v>104190</v>
      </c>
      <c r="J3929" s="17">
        <f t="shared" ref="J3929:AA3929" si="6299">SUM(J3925)</f>
        <v>176172</v>
      </c>
      <c r="K3929" s="17">
        <f t="shared" si="6299"/>
        <v>0</v>
      </c>
      <c r="L3929" s="17">
        <f t="shared" si="6299"/>
        <v>0</v>
      </c>
      <c r="M3929" s="17">
        <f t="shared" si="6299"/>
        <v>0</v>
      </c>
      <c r="N3929" s="17">
        <f t="shared" si="6299"/>
        <v>0</v>
      </c>
      <c r="O3929" s="17">
        <f t="shared" ref="O3929" si="6300">SUM(O3925)</f>
        <v>280362</v>
      </c>
      <c r="P3929" s="17">
        <f t="shared" si="6299"/>
        <v>7862</v>
      </c>
      <c r="Q3929" s="17">
        <f t="shared" si="6299"/>
        <v>2314</v>
      </c>
      <c r="R3929" s="17">
        <f t="shared" si="6299"/>
        <v>176173</v>
      </c>
      <c r="S3929" s="17">
        <f t="shared" si="6299"/>
        <v>0</v>
      </c>
      <c r="T3929" s="17">
        <f t="shared" si="6299"/>
        <v>0</v>
      </c>
      <c r="U3929" s="17">
        <f t="shared" si="6299"/>
        <v>0</v>
      </c>
      <c r="V3929" s="17">
        <f t="shared" si="6299"/>
        <v>0</v>
      </c>
      <c r="W3929" s="17">
        <f t="shared" si="6299"/>
        <v>0</v>
      </c>
      <c r="X3929" s="17">
        <f t="shared" si="6299"/>
        <v>0</v>
      </c>
      <c r="Y3929" s="17">
        <f t="shared" si="6299"/>
        <v>0</v>
      </c>
      <c r="Z3929" s="17">
        <f t="shared" si="6299"/>
        <v>0</v>
      </c>
      <c r="AA3929" s="17">
        <f t="shared" si="6299"/>
        <v>0</v>
      </c>
      <c r="AB3929" s="17">
        <v>186349</v>
      </c>
      <c r="AC3929" s="17">
        <v>94013</v>
      </c>
      <c r="AD3929" s="17">
        <f t="shared" ref="AD3929:AV3929" si="6301">SUM(AD3925)</f>
        <v>15000</v>
      </c>
      <c r="AE3929" s="17">
        <f t="shared" si="6301"/>
        <v>301</v>
      </c>
      <c r="AF3929" s="17">
        <f t="shared" si="6301"/>
        <v>0</v>
      </c>
      <c r="AG3929" s="17">
        <f t="shared" si="6301"/>
        <v>0</v>
      </c>
      <c r="AH3929" s="17">
        <f t="shared" si="6301"/>
        <v>0</v>
      </c>
      <c r="AI3929" s="17">
        <f t="shared" si="6301"/>
        <v>0</v>
      </c>
      <c r="AJ3929" s="17">
        <f t="shared" ref="AJ3929" si="6302">SUM(AJ3925)</f>
        <v>15301</v>
      </c>
      <c r="AK3929" s="17">
        <f t="shared" si="6301"/>
        <v>0</v>
      </c>
      <c r="AL3929" s="17">
        <f t="shared" si="6301"/>
        <v>0</v>
      </c>
      <c r="AM3929" s="17">
        <f t="shared" si="6301"/>
        <v>301</v>
      </c>
      <c r="AN3929" s="17">
        <f t="shared" si="6301"/>
        <v>0</v>
      </c>
      <c r="AO3929" s="17">
        <f t="shared" si="6301"/>
        <v>0</v>
      </c>
      <c r="AP3929" s="17">
        <f t="shared" si="6301"/>
        <v>0</v>
      </c>
      <c r="AQ3929" s="17">
        <f t="shared" si="6301"/>
        <v>0</v>
      </c>
      <c r="AR3929" s="17">
        <f t="shared" si="6301"/>
        <v>0</v>
      </c>
      <c r="AS3929" s="17">
        <f t="shared" si="6301"/>
        <v>0</v>
      </c>
      <c r="AT3929" s="17">
        <f t="shared" si="6301"/>
        <v>0</v>
      </c>
      <c r="AU3929" s="17">
        <f t="shared" si="6301"/>
        <v>0</v>
      </c>
      <c r="AV3929" s="17">
        <f t="shared" si="6301"/>
        <v>0</v>
      </c>
      <c r="AW3929" s="17">
        <v>301</v>
      </c>
      <c r="AX3929" s="17">
        <v>15000</v>
      </c>
      <c r="AY3929" s="17">
        <f t="shared" ref="AY3929:BQ3929" si="6303">SUM(AY3925)</f>
        <v>194510</v>
      </c>
      <c r="AZ3929" s="17">
        <f t="shared" si="6303"/>
        <v>38603</v>
      </c>
      <c r="BA3929" s="17">
        <f t="shared" si="6303"/>
        <v>0</v>
      </c>
      <c r="BB3929" s="17">
        <f t="shared" si="6303"/>
        <v>0</v>
      </c>
      <c r="BC3929" s="17">
        <f t="shared" si="6303"/>
        <v>0</v>
      </c>
      <c r="BD3929" s="17">
        <f t="shared" si="6303"/>
        <v>0</v>
      </c>
      <c r="BE3929" s="17">
        <f t="shared" ref="BE3929" si="6304">SUM(BE3925)</f>
        <v>233113</v>
      </c>
      <c r="BF3929" s="17">
        <f t="shared" si="6303"/>
        <v>0</v>
      </c>
      <c r="BG3929" s="17">
        <f t="shared" si="6303"/>
        <v>0</v>
      </c>
      <c r="BH3929" s="17">
        <f t="shared" si="6303"/>
        <v>38608</v>
      </c>
      <c r="BI3929" s="17">
        <f t="shared" si="6303"/>
        <v>0</v>
      </c>
      <c r="BJ3929" s="17">
        <f t="shared" si="6303"/>
        <v>0</v>
      </c>
      <c r="BK3929" s="17">
        <f t="shared" si="6303"/>
        <v>0</v>
      </c>
      <c r="BL3929" s="17">
        <f t="shared" si="6303"/>
        <v>0</v>
      </c>
      <c r="BM3929" s="17">
        <f t="shared" si="6303"/>
        <v>0</v>
      </c>
      <c r="BN3929" s="17">
        <f t="shared" si="6303"/>
        <v>0</v>
      </c>
      <c r="BO3929" s="17">
        <f t="shared" si="6303"/>
        <v>0</v>
      </c>
      <c r="BP3929" s="17">
        <f t="shared" si="6303"/>
        <v>0</v>
      </c>
      <c r="BQ3929" s="17">
        <f t="shared" si="6303"/>
        <v>0</v>
      </c>
      <c r="BR3929" s="17">
        <v>38608</v>
      </c>
      <c r="BS3929" s="17">
        <v>194505</v>
      </c>
      <c r="BT3929" s="17" t="e">
        <f>IF(#REF!=0,"-",#REF!/#REF!*100)</f>
        <v>#REF!</v>
      </c>
    </row>
    <row r="3930" spans="1:72" x14ac:dyDescent="0.25">
      <c r="A3930" s="133"/>
      <c r="B3930" s="133"/>
      <c r="C3930" s="133"/>
      <c r="D3930" s="136"/>
      <c r="E3930" s="136"/>
      <c r="F3930" s="136"/>
      <c r="G3930" s="139"/>
      <c r="H3930" s="18" t="s">
        <v>55</v>
      </c>
      <c r="I3930" s="17">
        <f>SUM(I3929)</f>
        <v>104190</v>
      </c>
      <c r="J3930" s="17">
        <f t="shared" ref="J3930:AA3930" si="6305">SUM(J3929)</f>
        <v>176172</v>
      </c>
      <c r="K3930" s="17">
        <f t="shared" si="6305"/>
        <v>0</v>
      </c>
      <c r="L3930" s="17">
        <f t="shared" si="6305"/>
        <v>0</v>
      </c>
      <c r="M3930" s="17">
        <f t="shared" si="6305"/>
        <v>0</v>
      </c>
      <c r="N3930" s="17">
        <f t="shared" si="6305"/>
        <v>0</v>
      </c>
      <c r="O3930" s="17">
        <f t="shared" ref="O3930" si="6306">SUM(O3929)</f>
        <v>280362</v>
      </c>
      <c r="P3930" s="17">
        <f t="shared" si="6305"/>
        <v>7862</v>
      </c>
      <c r="Q3930" s="17">
        <f t="shared" si="6305"/>
        <v>2314</v>
      </c>
      <c r="R3930" s="17">
        <f t="shared" si="6305"/>
        <v>176173</v>
      </c>
      <c r="S3930" s="17">
        <f t="shared" si="6305"/>
        <v>0</v>
      </c>
      <c r="T3930" s="17">
        <f t="shared" si="6305"/>
        <v>0</v>
      </c>
      <c r="U3930" s="17">
        <f t="shared" si="6305"/>
        <v>0</v>
      </c>
      <c r="V3930" s="17">
        <f t="shared" si="6305"/>
        <v>0</v>
      </c>
      <c r="W3930" s="17">
        <f t="shared" si="6305"/>
        <v>0</v>
      </c>
      <c r="X3930" s="17">
        <f t="shared" si="6305"/>
        <v>0</v>
      </c>
      <c r="Y3930" s="17">
        <f t="shared" si="6305"/>
        <v>0</v>
      </c>
      <c r="Z3930" s="17">
        <f t="shared" si="6305"/>
        <v>0</v>
      </c>
      <c r="AA3930" s="17">
        <f t="shared" si="6305"/>
        <v>0</v>
      </c>
      <c r="AB3930" s="17">
        <v>186349</v>
      </c>
      <c r="AC3930" s="17">
        <v>94013</v>
      </c>
      <c r="AD3930" s="17">
        <f t="shared" ref="AD3930:AV3930" si="6307">SUM(AD3929)</f>
        <v>15000</v>
      </c>
      <c r="AE3930" s="17">
        <f t="shared" si="6307"/>
        <v>301</v>
      </c>
      <c r="AF3930" s="17">
        <f t="shared" si="6307"/>
        <v>0</v>
      </c>
      <c r="AG3930" s="17">
        <f t="shared" si="6307"/>
        <v>0</v>
      </c>
      <c r="AH3930" s="17">
        <f t="shared" si="6307"/>
        <v>0</v>
      </c>
      <c r="AI3930" s="17">
        <f t="shared" si="6307"/>
        <v>0</v>
      </c>
      <c r="AJ3930" s="17">
        <f t="shared" ref="AJ3930" si="6308">SUM(AJ3929)</f>
        <v>15301</v>
      </c>
      <c r="AK3930" s="17">
        <f t="shared" si="6307"/>
        <v>0</v>
      </c>
      <c r="AL3930" s="17">
        <f t="shared" si="6307"/>
        <v>0</v>
      </c>
      <c r="AM3930" s="17">
        <f t="shared" si="6307"/>
        <v>301</v>
      </c>
      <c r="AN3930" s="17">
        <f t="shared" si="6307"/>
        <v>0</v>
      </c>
      <c r="AO3930" s="17">
        <f t="shared" si="6307"/>
        <v>0</v>
      </c>
      <c r="AP3930" s="17">
        <f t="shared" si="6307"/>
        <v>0</v>
      </c>
      <c r="AQ3930" s="17">
        <f t="shared" si="6307"/>
        <v>0</v>
      </c>
      <c r="AR3930" s="17">
        <f t="shared" si="6307"/>
        <v>0</v>
      </c>
      <c r="AS3930" s="17">
        <f t="shared" si="6307"/>
        <v>0</v>
      </c>
      <c r="AT3930" s="17">
        <f t="shared" si="6307"/>
        <v>0</v>
      </c>
      <c r="AU3930" s="17">
        <f t="shared" si="6307"/>
        <v>0</v>
      </c>
      <c r="AV3930" s="17">
        <f t="shared" si="6307"/>
        <v>0</v>
      </c>
      <c r="AW3930" s="17">
        <v>301</v>
      </c>
      <c r="AX3930" s="17">
        <v>15000</v>
      </c>
      <c r="AY3930" s="17">
        <f t="shared" ref="AY3930:BQ3930" si="6309">SUM(AY3929)</f>
        <v>194510</v>
      </c>
      <c r="AZ3930" s="17">
        <f t="shared" si="6309"/>
        <v>38603</v>
      </c>
      <c r="BA3930" s="17">
        <f t="shared" si="6309"/>
        <v>0</v>
      </c>
      <c r="BB3930" s="17">
        <f t="shared" si="6309"/>
        <v>0</v>
      </c>
      <c r="BC3930" s="17">
        <f t="shared" si="6309"/>
        <v>0</v>
      </c>
      <c r="BD3930" s="17">
        <f t="shared" si="6309"/>
        <v>0</v>
      </c>
      <c r="BE3930" s="17">
        <f t="shared" ref="BE3930" si="6310">SUM(BE3929)</f>
        <v>233113</v>
      </c>
      <c r="BF3930" s="17">
        <f t="shared" si="6309"/>
        <v>0</v>
      </c>
      <c r="BG3930" s="17">
        <f t="shared" si="6309"/>
        <v>0</v>
      </c>
      <c r="BH3930" s="17">
        <f t="shared" si="6309"/>
        <v>38608</v>
      </c>
      <c r="BI3930" s="17">
        <f t="shared" si="6309"/>
        <v>0</v>
      </c>
      <c r="BJ3930" s="17">
        <f t="shared" si="6309"/>
        <v>0</v>
      </c>
      <c r="BK3930" s="17">
        <f t="shared" si="6309"/>
        <v>0</v>
      </c>
      <c r="BL3930" s="17">
        <f t="shared" si="6309"/>
        <v>0</v>
      </c>
      <c r="BM3930" s="17">
        <f t="shared" si="6309"/>
        <v>0</v>
      </c>
      <c r="BN3930" s="17">
        <f t="shared" si="6309"/>
        <v>0</v>
      </c>
      <c r="BO3930" s="17">
        <f t="shared" si="6309"/>
        <v>0</v>
      </c>
      <c r="BP3930" s="17">
        <f t="shared" si="6309"/>
        <v>0</v>
      </c>
      <c r="BQ3930" s="17">
        <f t="shared" si="6309"/>
        <v>0</v>
      </c>
      <c r="BR3930" s="17">
        <v>38608</v>
      </c>
      <c r="BS3930" s="17">
        <v>194505</v>
      </c>
      <c r="BT3930" s="17" t="e">
        <f>IF(#REF!=0,"-",#REF!/#REF!*100)</f>
        <v>#REF!</v>
      </c>
    </row>
    <row r="3931" spans="1:72" x14ac:dyDescent="0.25">
      <c r="A3931" s="134"/>
      <c r="B3931" s="134"/>
      <c r="C3931" s="134"/>
      <c r="D3931" s="137"/>
      <c r="E3931" s="137"/>
      <c r="F3931" s="137"/>
      <c r="G3931" s="140"/>
      <c r="O3931">
        <f t="shared" si="6194"/>
        <v>0</v>
      </c>
      <c r="AB3931">
        <v>0</v>
      </c>
      <c r="AC3931">
        <v>0</v>
      </c>
      <c r="AJ3931">
        <f t="shared" si="6195"/>
        <v>0</v>
      </c>
      <c r="AW3931">
        <v>0</v>
      </c>
      <c r="AX3931">
        <v>0</v>
      </c>
      <c r="BE3931">
        <f t="shared" si="6196"/>
        <v>0</v>
      </c>
      <c r="BR3931">
        <v>0</v>
      </c>
      <c r="BS3931">
        <v>0</v>
      </c>
      <c r="BT3931" t="e">
        <f>IF(#REF!=0,"-",#REF!/#REF!*100)</f>
        <v>#REF!</v>
      </c>
    </row>
    <row r="3932" spans="1:72" ht="15.75" thickBot="1" x14ac:dyDescent="0.3">
      <c r="A3932" s="13" t="s">
        <v>0</v>
      </c>
      <c r="B3932" s="13" t="s">
        <v>0</v>
      </c>
      <c r="C3932" s="13" t="s">
        <v>0</v>
      </c>
      <c r="D3932" s="98" t="s">
        <v>0</v>
      </c>
      <c r="E3932" s="98" t="s">
        <v>0</v>
      </c>
      <c r="F3932" s="98" t="s">
        <v>0</v>
      </c>
      <c r="G3932" s="13" t="s">
        <v>0</v>
      </c>
      <c r="H3932" s="19" t="s">
        <v>0</v>
      </c>
      <c r="I3932" s="19" t="s">
        <v>0</v>
      </c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>
        <v>0</v>
      </c>
      <c r="AC3932" s="19">
        <v>0</v>
      </c>
      <c r="AD3932" s="19" t="s">
        <v>0</v>
      </c>
      <c r="AE3932" s="19"/>
      <c r="AF3932" s="19"/>
      <c r="AG3932" s="19"/>
      <c r="AH3932" s="19"/>
      <c r="AI3932" s="19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>
        <v>0</v>
      </c>
      <c r="AX3932" s="19">
        <v>0</v>
      </c>
      <c r="AY3932" s="19" t="s">
        <v>0</v>
      </c>
      <c r="AZ3932" s="19"/>
      <c r="BA3932" s="19"/>
      <c r="BB3932" s="19"/>
      <c r="BC3932" s="19"/>
      <c r="BD3932" s="19"/>
      <c r="BE3932" s="19"/>
      <c r="BF3932" s="19"/>
      <c r="BG3932" s="19"/>
      <c r="BH3932" s="19"/>
      <c r="BI3932" s="19"/>
      <c r="BJ3932" s="19"/>
      <c r="BK3932" s="19"/>
      <c r="BL3932" s="19"/>
      <c r="BM3932" s="19"/>
      <c r="BN3932" s="19"/>
      <c r="BO3932" s="19"/>
      <c r="BP3932" s="19"/>
      <c r="BQ3932" s="19"/>
      <c r="BR3932" s="19">
        <v>0</v>
      </c>
      <c r="BS3932" s="19">
        <v>0</v>
      </c>
      <c r="BT3932" s="19"/>
    </row>
    <row r="3933" spans="1:72" ht="69.75" customHeight="1" thickBot="1" x14ac:dyDescent="0.3">
      <c r="A3933" s="5" t="s">
        <v>2</v>
      </c>
      <c r="B3933" s="5" t="s">
        <v>3</v>
      </c>
      <c r="C3933" s="5" t="s">
        <v>4</v>
      </c>
      <c r="D3933" s="103" t="s">
        <v>0</v>
      </c>
      <c r="E3933" s="112" t="s">
        <v>5</v>
      </c>
      <c r="F3933" s="112" t="s">
        <v>6</v>
      </c>
      <c r="G3933" s="5" t="s">
        <v>7</v>
      </c>
      <c r="H3933" s="5" t="s">
        <v>8</v>
      </c>
      <c r="I3933" s="89" t="s">
        <v>9</v>
      </c>
      <c r="J3933" s="89" t="s">
        <v>1606</v>
      </c>
      <c r="K3933" s="89" t="s">
        <v>1534</v>
      </c>
      <c r="L3933" s="89" t="s">
        <v>1592</v>
      </c>
      <c r="M3933" s="89" t="s">
        <v>1593</v>
      </c>
      <c r="N3933" s="89" t="s">
        <v>1594</v>
      </c>
      <c r="O3933" s="89" t="s">
        <v>1610</v>
      </c>
      <c r="P3933" s="89" t="s">
        <v>1607</v>
      </c>
      <c r="Q3933" s="89" t="s">
        <v>1595</v>
      </c>
      <c r="R3933" s="89" t="s">
        <v>1596</v>
      </c>
      <c r="S3933" s="89" t="s">
        <v>1597</v>
      </c>
      <c r="T3933" s="89" t="s">
        <v>1598</v>
      </c>
      <c r="U3933" s="89" t="s">
        <v>1599</v>
      </c>
      <c r="V3933" s="89" t="s">
        <v>1600</v>
      </c>
      <c r="W3933" s="89" t="s">
        <v>1608</v>
      </c>
      <c r="X3933" s="89" t="s">
        <v>1609</v>
      </c>
      <c r="Y3933" s="89" t="s">
        <v>1601</v>
      </c>
      <c r="Z3933" s="89" t="s">
        <v>1602</v>
      </c>
      <c r="AA3933" s="89" t="s">
        <v>1603</v>
      </c>
      <c r="AB3933" s="89" t="s">
        <v>1604</v>
      </c>
      <c r="AC3933" s="89" t="s">
        <v>1605</v>
      </c>
      <c r="AD3933" s="90" t="s">
        <v>10</v>
      </c>
      <c r="AE3933" s="90" t="s">
        <v>1606</v>
      </c>
      <c r="AF3933" s="90" t="s">
        <v>1534</v>
      </c>
      <c r="AG3933" s="90" t="s">
        <v>1592</v>
      </c>
      <c r="AH3933" s="90" t="s">
        <v>1593</v>
      </c>
      <c r="AI3933" s="90" t="s">
        <v>1594</v>
      </c>
      <c r="AJ3933" s="90" t="s">
        <v>1611</v>
      </c>
      <c r="AK3933" s="90" t="s">
        <v>1607</v>
      </c>
      <c r="AL3933" s="90" t="s">
        <v>1595</v>
      </c>
      <c r="AM3933" s="90" t="s">
        <v>1596</v>
      </c>
      <c r="AN3933" s="90" t="s">
        <v>1597</v>
      </c>
      <c r="AO3933" s="90" t="s">
        <v>1598</v>
      </c>
      <c r="AP3933" s="90" t="s">
        <v>1599</v>
      </c>
      <c r="AQ3933" s="90" t="s">
        <v>1600</v>
      </c>
      <c r="AR3933" s="90" t="s">
        <v>1608</v>
      </c>
      <c r="AS3933" s="90" t="s">
        <v>1609</v>
      </c>
      <c r="AT3933" s="90" t="s">
        <v>1601</v>
      </c>
      <c r="AU3933" s="90" t="s">
        <v>1602</v>
      </c>
      <c r="AV3933" s="90" t="s">
        <v>1603</v>
      </c>
      <c r="AW3933" s="90" t="s">
        <v>1604</v>
      </c>
      <c r="AX3933" s="90" t="s">
        <v>1605</v>
      </c>
      <c r="AY3933" s="91" t="s">
        <v>11</v>
      </c>
      <c r="AZ3933" s="91" t="s">
        <v>1606</v>
      </c>
      <c r="BA3933" s="91" t="s">
        <v>1534</v>
      </c>
      <c r="BB3933" s="91" t="s">
        <v>1592</v>
      </c>
      <c r="BC3933" s="91" t="s">
        <v>1593</v>
      </c>
      <c r="BD3933" s="91" t="s">
        <v>1594</v>
      </c>
      <c r="BE3933" s="91" t="s">
        <v>1612</v>
      </c>
      <c r="BF3933" s="91" t="s">
        <v>1607</v>
      </c>
      <c r="BG3933" s="91" t="s">
        <v>1595</v>
      </c>
      <c r="BH3933" s="91" t="s">
        <v>1596</v>
      </c>
      <c r="BI3933" s="91" t="s">
        <v>1597</v>
      </c>
      <c r="BJ3933" s="91" t="s">
        <v>1598</v>
      </c>
      <c r="BK3933" s="91" t="s">
        <v>1599</v>
      </c>
      <c r="BL3933" s="91" t="s">
        <v>1600</v>
      </c>
      <c r="BM3933" s="91" t="s">
        <v>1608</v>
      </c>
      <c r="BN3933" s="91" t="s">
        <v>1609</v>
      </c>
      <c r="BO3933" s="91" t="s">
        <v>1601</v>
      </c>
      <c r="BP3933" s="91" t="s">
        <v>1602</v>
      </c>
      <c r="BQ3933" s="91" t="s">
        <v>1603</v>
      </c>
      <c r="BR3933" s="91" t="s">
        <v>1604</v>
      </c>
      <c r="BS3933" s="91" t="s">
        <v>1605</v>
      </c>
      <c r="BT3933" s="5" t="s">
        <v>1671</v>
      </c>
    </row>
    <row r="3934" spans="1:72" x14ac:dyDescent="0.25">
      <c r="A3934" s="6" t="s">
        <v>0</v>
      </c>
      <c r="B3934" s="6" t="s">
        <v>0</v>
      </c>
      <c r="C3934" s="6" t="s">
        <v>0</v>
      </c>
      <c r="D3934" s="104" t="s">
        <v>0</v>
      </c>
      <c r="E3934" s="104" t="s">
        <v>0</v>
      </c>
      <c r="F3934" s="121" t="s">
        <v>0</v>
      </c>
      <c r="G3934" s="7" t="s">
        <v>0</v>
      </c>
      <c r="H3934" s="8" t="s">
        <v>0</v>
      </c>
      <c r="I3934" s="9">
        <v>1</v>
      </c>
      <c r="J3934" s="9">
        <v>2</v>
      </c>
      <c r="K3934" s="9">
        <v>3</v>
      </c>
      <c r="L3934" s="9">
        <v>4</v>
      </c>
      <c r="M3934" s="9">
        <v>5</v>
      </c>
      <c r="N3934" s="9">
        <v>6</v>
      </c>
      <c r="O3934" s="9">
        <v>7</v>
      </c>
      <c r="P3934" s="9">
        <v>8</v>
      </c>
      <c r="Q3934" s="9">
        <v>9</v>
      </c>
      <c r="R3934" s="9">
        <v>10</v>
      </c>
      <c r="S3934" s="9">
        <v>11</v>
      </c>
      <c r="T3934" s="9">
        <v>12</v>
      </c>
      <c r="U3934" s="9">
        <v>13</v>
      </c>
      <c r="V3934" s="9">
        <v>14</v>
      </c>
      <c r="W3934" s="9">
        <v>15</v>
      </c>
      <c r="X3934" s="9">
        <v>16</v>
      </c>
      <c r="Y3934" s="9">
        <v>17</v>
      </c>
      <c r="Z3934" s="9">
        <v>18</v>
      </c>
      <c r="AA3934" s="9">
        <v>19</v>
      </c>
      <c r="AB3934" s="9">
        <v>20</v>
      </c>
      <c r="AC3934" s="9">
        <v>21</v>
      </c>
      <c r="AD3934" s="9">
        <v>1</v>
      </c>
      <c r="AE3934" s="9">
        <v>2</v>
      </c>
      <c r="AF3934" s="9">
        <v>3</v>
      </c>
      <c r="AG3934" s="9">
        <v>4</v>
      </c>
      <c r="AH3934" s="9">
        <v>5</v>
      </c>
      <c r="AI3934" s="9">
        <v>6</v>
      </c>
      <c r="AJ3934" s="9">
        <v>7</v>
      </c>
      <c r="AK3934" s="9">
        <v>8</v>
      </c>
      <c r="AL3934" s="9">
        <v>9</v>
      </c>
      <c r="AM3934" s="9">
        <v>10</v>
      </c>
      <c r="AN3934" s="9">
        <v>11</v>
      </c>
      <c r="AO3934" s="9">
        <v>12</v>
      </c>
      <c r="AP3934" s="9">
        <v>13</v>
      </c>
      <c r="AQ3934" s="9">
        <v>14</v>
      </c>
      <c r="AR3934" s="9">
        <v>15</v>
      </c>
      <c r="AS3934" s="9">
        <v>16</v>
      </c>
      <c r="AT3934" s="9">
        <v>17</v>
      </c>
      <c r="AU3934" s="9">
        <v>18</v>
      </c>
      <c r="AV3934" s="9">
        <v>19</v>
      </c>
      <c r="AW3934" s="9">
        <v>20</v>
      </c>
      <c r="AX3934" s="9">
        <v>21</v>
      </c>
      <c r="AY3934" s="9">
        <v>1</v>
      </c>
      <c r="AZ3934" s="9">
        <v>2</v>
      </c>
      <c r="BA3934" s="9">
        <v>3</v>
      </c>
      <c r="BB3934" s="9">
        <v>4</v>
      </c>
      <c r="BC3934" s="9">
        <v>5</v>
      </c>
      <c r="BD3934" s="9">
        <v>6</v>
      </c>
      <c r="BE3934" s="9">
        <v>7</v>
      </c>
      <c r="BF3934" s="9">
        <v>8</v>
      </c>
      <c r="BG3934" s="9">
        <v>9</v>
      </c>
      <c r="BH3934" s="9">
        <v>10</v>
      </c>
      <c r="BI3934" s="9">
        <v>11</v>
      </c>
      <c r="BJ3934" s="9">
        <v>12</v>
      </c>
      <c r="BK3934" s="9">
        <v>13</v>
      </c>
      <c r="BL3934" s="9">
        <v>14</v>
      </c>
      <c r="BM3934" s="9">
        <v>15</v>
      </c>
      <c r="BN3934" s="9">
        <v>16</v>
      </c>
      <c r="BO3934" s="9">
        <v>17</v>
      </c>
      <c r="BP3934" s="9">
        <v>18</v>
      </c>
      <c r="BQ3934" s="9">
        <v>19</v>
      </c>
      <c r="BR3934" s="9">
        <v>20</v>
      </c>
      <c r="BS3934" s="9">
        <v>21</v>
      </c>
      <c r="BT3934" s="9">
        <v>9</v>
      </c>
    </row>
    <row r="3935" spans="1:72" ht="22.5" x14ac:dyDescent="0.25">
      <c r="A3935" s="1" t="s">
        <v>1154</v>
      </c>
      <c r="B3935" s="1" t="s">
        <v>56</v>
      </c>
      <c r="C3935" s="4" t="s">
        <v>151</v>
      </c>
      <c r="D3935" s="102" t="s">
        <v>1342</v>
      </c>
      <c r="E3935" s="101" t="s">
        <v>0</v>
      </c>
      <c r="F3935" s="101" t="s">
        <v>0</v>
      </c>
      <c r="G3935" s="2" t="s">
        <v>0</v>
      </c>
      <c r="H3935" s="2" t="s">
        <v>1343</v>
      </c>
      <c r="I3935" s="3" t="s">
        <v>0</v>
      </c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>
        <v>0</v>
      </c>
      <c r="AC3935" s="3">
        <v>0</v>
      </c>
      <c r="AD3935" s="3" t="s">
        <v>0</v>
      </c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>
        <v>0</v>
      </c>
      <c r="AX3935" s="3">
        <v>0</v>
      </c>
      <c r="AY3935" s="3" t="s">
        <v>0</v>
      </c>
      <c r="AZ3935" s="3"/>
      <c r="BA3935" s="3"/>
      <c r="BB3935" s="3"/>
      <c r="BC3935" s="3"/>
      <c r="BD3935" s="3"/>
      <c r="BE3935" s="3"/>
      <c r="BF3935" s="3"/>
      <c r="BG3935" s="3"/>
      <c r="BH3935" s="3"/>
      <c r="BI3935" s="3"/>
      <c r="BJ3935" s="3"/>
      <c r="BK3935" s="3"/>
      <c r="BL3935" s="3"/>
      <c r="BM3935" s="3"/>
      <c r="BN3935" s="3"/>
      <c r="BO3935" s="3"/>
      <c r="BP3935" s="3"/>
      <c r="BQ3935" s="3"/>
      <c r="BR3935" s="3">
        <v>0</v>
      </c>
      <c r="BS3935" s="3">
        <v>0</v>
      </c>
      <c r="BT3935" s="3"/>
    </row>
    <row r="3936" spans="1:72" ht="33.75" x14ac:dyDescent="0.25">
      <c r="A3936" s="1" t="s">
        <v>0</v>
      </c>
      <c r="B3936" s="1" t="s">
        <v>0</v>
      </c>
      <c r="C3936" s="1" t="s">
        <v>0</v>
      </c>
      <c r="D3936" s="101" t="s">
        <v>0</v>
      </c>
      <c r="E3936" s="101" t="s">
        <v>0</v>
      </c>
      <c r="F3936" s="101" t="s">
        <v>0</v>
      </c>
      <c r="G3936" s="2" t="s">
        <v>0</v>
      </c>
      <c r="H3936" s="10" t="s">
        <v>13</v>
      </c>
      <c r="I3936" s="11">
        <f t="shared" ref="I3936:AA3936" si="6311">SUM(I3937,I3945,I3947)</f>
        <v>397300</v>
      </c>
      <c r="J3936" s="11">
        <f t="shared" si="6311"/>
        <v>173678</v>
      </c>
      <c r="K3936" s="11">
        <f t="shared" si="6311"/>
        <v>0</v>
      </c>
      <c r="L3936" s="11">
        <f t="shared" si="6311"/>
        <v>0</v>
      </c>
      <c r="M3936" s="11">
        <f t="shared" si="6311"/>
        <v>0</v>
      </c>
      <c r="N3936" s="11">
        <f t="shared" si="6311"/>
        <v>0</v>
      </c>
      <c r="O3936" s="11">
        <f t="shared" ref="O3936" si="6312">SUM(O3937,O3945,O3947)</f>
        <v>570978</v>
      </c>
      <c r="P3936" s="11">
        <f t="shared" si="6311"/>
        <v>22309</v>
      </c>
      <c r="Q3936" s="11">
        <f t="shared" si="6311"/>
        <v>0</v>
      </c>
      <c r="R3936" s="11">
        <f t="shared" si="6311"/>
        <v>180419</v>
      </c>
      <c r="S3936" s="11">
        <f t="shared" si="6311"/>
        <v>0</v>
      </c>
      <c r="T3936" s="11">
        <f t="shared" si="6311"/>
        <v>0</v>
      </c>
      <c r="U3936" s="11">
        <f t="shared" si="6311"/>
        <v>0</v>
      </c>
      <c r="V3936" s="11">
        <f t="shared" si="6311"/>
        <v>0</v>
      </c>
      <c r="W3936" s="11">
        <f t="shared" si="6311"/>
        <v>0</v>
      </c>
      <c r="X3936" s="11">
        <f t="shared" si="6311"/>
        <v>0</v>
      </c>
      <c r="Y3936" s="11">
        <f t="shared" si="6311"/>
        <v>0</v>
      </c>
      <c r="Z3936" s="11">
        <f t="shared" si="6311"/>
        <v>0</v>
      </c>
      <c r="AA3936" s="11">
        <f t="shared" si="6311"/>
        <v>0</v>
      </c>
      <c r="AB3936" s="11">
        <v>202728</v>
      </c>
      <c r="AC3936" s="11">
        <v>368250</v>
      </c>
      <c r="AD3936" s="11">
        <f t="shared" ref="AD3936:AV3936" si="6313">SUM(AD3937,AD3945,AD3947)</f>
        <v>0</v>
      </c>
      <c r="AE3936" s="11">
        <f t="shared" si="6313"/>
        <v>0</v>
      </c>
      <c r="AF3936" s="11">
        <f t="shared" si="6313"/>
        <v>0</v>
      </c>
      <c r="AG3936" s="11">
        <f t="shared" si="6313"/>
        <v>0</v>
      </c>
      <c r="AH3936" s="11">
        <f t="shared" si="6313"/>
        <v>0</v>
      </c>
      <c r="AI3936" s="11">
        <f t="shared" si="6313"/>
        <v>0</v>
      </c>
      <c r="AJ3936" s="11">
        <f t="shared" ref="AJ3936" si="6314">SUM(AJ3937,AJ3945,AJ3947)</f>
        <v>0</v>
      </c>
      <c r="AK3936" s="11">
        <f t="shared" si="6313"/>
        <v>0</v>
      </c>
      <c r="AL3936" s="11">
        <f t="shared" si="6313"/>
        <v>0</v>
      </c>
      <c r="AM3936" s="11">
        <f t="shared" si="6313"/>
        <v>0</v>
      </c>
      <c r="AN3936" s="11">
        <f t="shared" si="6313"/>
        <v>0</v>
      </c>
      <c r="AO3936" s="11">
        <f t="shared" si="6313"/>
        <v>0</v>
      </c>
      <c r="AP3936" s="11">
        <f t="shared" si="6313"/>
        <v>0</v>
      </c>
      <c r="AQ3936" s="11">
        <f t="shared" si="6313"/>
        <v>0</v>
      </c>
      <c r="AR3936" s="11">
        <f t="shared" si="6313"/>
        <v>0</v>
      </c>
      <c r="AS3936" s="11">
        <f t="shared" si="6313"/>
        <v>0</v>
      </c>
      <c r="AT3936" s="11">
        <f t="shared" si="6313"/>
        <v>0</v>
      </c>
      <c r="AU3936" s="11">
        <f t="shared" si="6313"/>
        <v>0</v>
      </c>
      <c r="AV3936" s="11">
        <f t="shared" si="6313"/>
        <v>0</v>
      </c>
      <c r="AW3936" s="11">
        <v>0</v>
      </c>
      <c r="AX3936" s="11">
        <v>0</v>
      </c>
      <c r="AY3936" s="11">
        <f t="shared" ref="AY3936:BQ3936" si="6315">SUM(AY3937,AY3945,AY3947)</f>
        <v>182700</v>
      </c>
      <c r="AZ3936" s="11">
        <f t="shared" si="6315"/>
        <v>17929</v>
      </c>
      <c r="BA3936" s="11">
        <f t="shared" si="6315"/>
        <v>0</v>
      </c>
      <c r="BB3936" s="11">
        <f t="shared" si="6315"/>
        <v>0</v>
      </c>
      <c r="BC3936" s="11">
        <f t="shared" si="6315"/>
        <v>0</v>
      </c>
      <c r="BD3936" s="11">
        <f t="shared" si="6315"/>
        <v>0</v>
      </c>
      <c r="BE3936" s="11">
        <f t="shared" ref="BE3936" si="6316">SUM(BE3937,BE3945,BE3947)</f>
        <v>200629</v>
      </c>
      <c r="BF3936" s="11">
        <f t="shared" si="6315"/>
        <v>0</v>
      </c>
      <c r="BG3936" s="11">
        <f t="shared" si="6315"/>
        <v>0</v>
      </c>
      <c r="BH3936" s="11">
        <f t="shared" si="6315"/>
        <v>17929</v>
      </c>
      <c r="BI3936" s="11">
        <f t="shared" si="6315"/>
        <v>0</v>
      </c>
      <c r="BJ3936" s="11">
        <f t="shared" si="6315"/>
        <v>0</v>
      </c>
      <c r="BK3936" s="11">
        <f t="shared" si="6315"/>
        <v>0</v>
      </c>
      <c r="BL3936" s="11">
        <f t="shared" si="6315"/>
        <v>0</v>
      </c>
      <c r="BM3936" s="11">
        <f t="shared" si="6315"/>
        <v>0</v>
      </c>
      <c r="BN3936" s="11">
        <f t="shared" si="6315"/>
        <v>0</v>
      </c>
      <c r="BO3936" s="11">
        <f t="shared" si="6315"/>
        <v>0</v>
      </c>
      <c r="BP3936" s="11">
        <f t="shared" si="6315"/>
        <v>0</v>
      </c>
      <c r="BQ3936" s="11">
        <f t="shared" si="6315"/>
        <v>0</v>
      </c>
      <c r="BR3936" s="11">
        <v>17929</v>
      </c>
      <c r="BS3936" s="11">
        <v>182700</v>
      </c>
      <c r="BT3936" s="11" t="e">
        <f>IF(#REF!=0,"-",#REF!/#REF!*100)</f>
        <v>#REF!</v>
      </c>
    </row>
    <row r="3937" spans="1:72" x14ac:dyDescent="0.25">
      <c r="A3937" s="4" t="s">
        <v>1154</v>
      </c>
      <c r="B3937" s="4" t="s">
        <v>56</v>
      </c>
      <c r="C3937" s="4" t="s">
        <v>151</v>
      </c>
      <c r="D3937" s="102" t="s">
        <v>1342</v>
      </c>
      <c r="E3937" s="101" t="s">
        <v>14</v>
      </c>
      <c r="F3937" s="101" t="s">
        <v>0</v>
      </c>
      <c r="G3937" s="2" t="s">
        <v>0</v>
      </c>
      <c r="H3937" s="2" t="s">
        <v>15</v>
      </c>
      <c r="I3937" s="12">
        <f>SUM(I3938:I3939)</f>
        <v>230000</v>
      </c>
      <c r="J3937" s="12">
        <f t="shared" ref="J3937:AA3937" si="6317">SUM(J3938:J3939)</f>
        <v>61974</v>
      </c>
      <c r="K3937" s="12">
        <f t="shared" si="6317"/>
        <v>0</v>
      </c>
      <c r="L3937" s="12">
        <f t="shared" si="6317"/>
        <v>0</v>
      </c>
      <c r="M3937" s="12">
        <f t="shared" si="6317"/>
        <v>0</v>
      </c>
      <c r="N3937" s="12">
        <f t="shared" si="6317"/>
        <v>0</v>
      </c>
      <c r="O3937" s="12">
        <f t="shared" ref="O3937" si="6318">SUM(O3938:O3939)</f>
        <v>291974</v>
      </c>
      <c r="P3937" s="12">
        <f t="shared" si="6317"/>
        <v>14528</v>
      </c>
      <c r="Q3937" s="12">
        <f t="shared" si="6317"/>
        <v>0</v>
      </c>
      <c r="R3937" s="12">
        <f t="shared" si="6317"/>
        <v>68378</v>
      </c>
      <c r="S3937" s="12">
        <f t="shared" si="6317"/>
        <v>0</v>
      </c>
      <c r="T3937" s="12">
        <f t="shared" si="6317"/>
        <v>0</v>
      </c>
      <c r="U3937" s="12">
        <f t="shared" si="6317"/>
        <v>0</v>
      </c>
      <c r="V3937" s="12">
        <f t="shared" si="6317"/>
        <v>0</v>
      </c>
      <c r="W3937" s="12">
        <f t="shared" si="6317"/>
        <v>0</v>
      </c>
      <c r="X3937" s="12">
        <f t="shared" si="6317"/>
        <v>0</v>
      </c>
      <c r="Y3937" s="12">
        <f t="shared" si="6317"/>
        <v>0</v>
      </c>
      <c r="Z3937" s="12">
        <f t="shared" si="6317"/>
        <v>0</v>
      </c>
      <c r="AA3937" s="12">
        <f t="shared" si="6317"/>
        <v>0</v>
      </c>
      <c r="AB3937" s="12">
        <v>82906</v>
      </c>
      <c r="AC3937" s="12">
        <v>209068</v>
      </c>
      <c r="AD3937" s="12">
        <f t="shared" ref="AD3937:AV3937" si="6319">SUM(AD3938:AD3939)</f>
        <v>0</v>
      </c>
      <c r="AE3937" s="12">
        <f t="shared" si="6319"/>
        <v>0</v>
      </c>
      <c r="AF3937" s="12">
        <f t="shared" si="6319"/>
        <v>0</v>
      </c>
      <c r="AG3937" s="12">
        <f t="shared" si="6319"/>
        <v>0</v>
      </c>
      <c r="AH3937" s="12">
        <f t="shared" si="6319"/>
        <v>0</v>
      </c>
      <c r="AI3937" s="12">
        <f t="shared" si="6319"/>
        <v>0</v>
      </c>
      <c r="AJ3937" s="12">
        <f t="shared" ref="AJ3937" si="6320">SUM(AJ3938:AJ3939)</f>
        <v>0</v>
      </c>
      <c r="AK3937" s="12">
        <f t="shared" si="6319"/>
        <v>0</v>
      </c>
      <c r="AL3937" s="12">
        <f t="shared" si="6319"/>
        <v>0</v>
      </c>
      <c r="AM3937" s="12">
        <f t="shared" si="6319"/>
        <v>0</v>
      </c>
      <c r="AN3937" s="12">
        <f t="shared" si="6319"/>
        <v>0</v>
      </c>
      <c r="AO3937" s="12">
        <f t="shared" si="6319"/>
        <v>0</v>
      </c>
      <c r="AP3937" s="12">
        <f t="shared" si="6319"/>
        <v>0</v>
      </c>
      <c r="AQ3937" s="12">
        <f t="shared" si="6319"/>
        <v>0</v>
      </c>
      <c r="AR3937" s="12">
        <f t="shared" si="6319"/>
        <v>0</v>
      </c>
      <c r="AS3937" s="12">
        <f t="shared" si="6319"/>
        <v>0</v>
      </c>
      <c r="AT3937" s="12">
        <f t="shared" si="6319"/>
        <v>0</v>
      </c>
      <c r="AU3937" s="12">
        <f t="shared" si="6319"/>
        <v>0</v>
      </c>
      <c r="AV3937" s="12">
        <f t="shared" si="6319"/>
        <v>0</v>
      </c>
      <c r="AW3937" s="12">
        <v>0</v>
      </c>
      <c r="AX3937" s="12">
        <v>0</v>
      </c>
      <c r="AY3937" s="12">
        <f t="shared" ref="AY3937:BQ3937" si="6321">SUM(AY3938:AY3939)</f>
        <v>60000</v>
      </c>
      <c r="AZ3937" s="12">
        <f t="shared" si="6321"/>
        <v>4703</v>
      </c>
      <c r="BA3937" s="12">
        <f t="shared" si="6321"/>
        <v>0</v>
      </c>
      <c r="BB3937" s="12">
        <f t="shared" si="6321"/>
        <v>0</v>
      </c>
      <c r="BC3937" s="12">
        <f t="shared" si="6321"/>
        <v>0</v>
      </c>
      <c r="BD3937" s="12">
        <f t="shared" si="6321"/>
        <v>0</v>
      </c>
      <c r="BE3937" s="12">
        <f t="shared" ref="BE3937" si="6322">SUM(BE3938:BE3939)</f>
        <v>64703</v>
      </c>
      <c r="BF3937" s="12">
        <f t="shared" si="6321"/>
        <v>0</v>
      </c>
      <c r="BG3937" s="12">
        <f t="shared" si="6321"/>
        <v>0</v>
      </c>
      <c r="BH3937" s="12">
        <f t="shared" si="6321"/>
        <v>4703</v>
      </c>
      <c r="BI3937" s="12">
        <f t="shared" si="6321"/>
        <v>0</v>
      </c>
      <c r="BJ3937" s="12">
        <f t="shared" si="6321"/>
        <v>0</v>
      </c>
      <c r="BK3937" s="12">
        <f t="shared" si="6321"/>
        <v>0</v>
      </c>
      <c r="BL3937" s="12">
        <f t="shared" si="6321"/>
        <v>0</v>
      </c>
      <c r="BM3937" s="12">
        <f t="shared" si="6321"/>
        <v>0</v>
      </c>
      <c r="BN3937" s="12">
        <f t="shared" si="6321"/>
        <v>0</v>
      </c>
      <c r="BO3937" s="12">
        <f t="shared" si="6321"/>
        <v>0</v>
      </c>
      <c r="BP3937" s="12">
        <f t="shared" si="6321"/>
        <v>0</v>
      </c>
      <c r="BQ3937" s="12">
        <f t="shared" si="6321"/>
        <v>0</v>
      </c>
      <c r="BR3937" s="12">
        <v>4703</v>
      </c>
      <c r="BS3937" s="12">
        <v>60000</v>
      </c>
      <c r="BT3937" s="12" t="e">
        <f>IF(#REF!=0,"-",#REF!/#REF!*100)</f>
        <v>#REF!</v>
      </c>
    </row>
    <row r="3938" spans="1:72" x14ac:dyDescent="0.25">
      <c r="A3938" s="4" t="s">
        <v>1154</v>
      </c>
      <c r="B3938" s="4" t="s">
        <v>56</v>
      </c>
      <c r="C3938" s="4" t="s">
        <v>151</v>
      </c>
      <c r="D3938" s="102" t="s">
        <v>1342</v>
      </c>
      <c r="E3938" s="113">
        <v>6111</v>
      </c>
      <c r="F3938" s="102"/>
      <c r="G3938" s="98" t="s">
        <v>1663</v>
      </c>
      <c r="H3938" s="13" t="s">
        <v>16</v>
      </c>
      <c r="I3938" s="14">
        <v>230000</v>
      </c>
      <c r="J3938" s="14">
        <f>43974+18000</f>
        <v>61974</v>
      </c>
      <c r="K3938" s="14"/>
      <c r="L3938" s="14"/>
      <c r="M3938" s="14"/>
      <c r="N3938" s="14"/>
      <c r="O3938" s="14">
        <f t="shared" si="6194"/>
        <v>291974</v>
      </c>
      <c r="P3938" s="14">
        <f>9528+5000</f>
        <v>14528</v>
      </c>
      <c r="Q3938" s="14"/>
      <c r="R3938" s="14">
        <f>43974+18000+6404</f>
        <v>68378</v>
      </c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>
        <v>82906</v>
      </c>
      <c r="AC3938" s="14">
        <v>209068</v>
      </c>
      <c r="AD3938" s="14">
        <v>0</v>
      </c>
      <c r="AE3938" s="14"/>
      <c r="AF3938" s="14"/>
      <c r="AG3938" s="14"/>
      <c r="AH3938" s="14"/>
      <c r="AI3938" s="14"/>
      <c r="AJ3938" s="14">
        <f t="shared" si="6195"/>
        <v>0</v>
      </c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>
        <v>0</v>
      </c>
      <c r="AX3938" s="14">
        <v>0</v>
      </c>
      <c r="AY3938" s="14">
        <v>60000</v>
      </c>
      <c r="AZ3938" s="14">
        <f>203+4500</f>
        <v>4703</v>
      </c>
      <c r="BA3938" s="14"/>
      <c r="BB3938" s="14"/>
      <c r="BC3938" s="14"/>
      <c r="BD3938" s="14"/>
      <c r="BE3938" s="14">
        <f t="shared" si="6196"/>
        <v>64703</v>
      </c>
      <c r="BF3938" s="14"/>
      <c r="BG3938" s="14"/>
      <c r="BH3938" s="14">
        <f>203+4500</f>
        <v>4703</v>
      </c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>
        <v>4703</v>
      </c>
      <c r="BS3938" s="14">
        <v>60000</v>
      </c>
      <c r="BT3938" s="14" t="e">
        <f>IF(#REF!=0,"-",#REF!/#REF!*100)</f>
        <v>#REF!</v>
      </c>
    </row>
    <row r="3939" spans="1:72" x14ac:dyDescent="0.25">
      <c r="A3939" s="1" t="s">
        <v>1154</v>
      </c>
      <c r="B3939" s="1" t="s">
        <v>56</v>
      </c>
      <c r="C3939" s="1" t="s">
        <v>151</v>
      </c>
      <c r="D3939" s="105" t="s">
        <v>1342</v>
      </c>
      <c r="E3939" s="105" t="s">
        <v>18</v>
      </c>
      <c r="F3939" s="102" t="s">
        <v>0</v>
      </c>
      <c r="G3939" s="13" t="s">
        <v>0</v>
      </c>
      <c r="H3939" s="2" t="s">
        <v>19</v>
      </c>
      <c r="I3939" s="12">
        <f t="shared" ref="I3939:AA3939" si="6323">SUM(I3940:I3944)</f>
        <v>0</v>
      </c>
      <c r="J3939" s="12">
        <f t="shared" si="6323"/>
        <v>0</v>
      </c>
      <c r="K3939" s="12">
        <f t="shared" si="6323"/>
        <v>0</v>
      </c>
      <c r="L3939" s="12">
        <f t="shared" si="6323"/>
        <v>0</v>
      </c>
      <c r="M3939" s="12">
        <f t="shared" si="6323"/>
        <v>0</v>
      </c>
      <c r="N3939" s="12">
        <f t="shared" si="6323"/>
        <v>0</v>
      </c>
      <c r="O3939" s="12">
        <f t="shared" si="6323"/>
        <v>0</v>
      </c>
      <c r="P3939" s="12">
        <f t="shared" si="6323"/>
        <v>0</v>
      </c>
      <c r="Q3939" s="12">
        <f t="shared" si="6323"/>
        <v>0</v>
      </c>
      <c r="R3939" s="12">
        <f t="shared" si="6323"/>
        <v>0</v>
      </c>
      <c r="S3939" s="12">
        <f t="shared" si="6323"/>
        <v>0</v>
      </c>
      <c r="T3939" s="12">
        <f t="shared" si="6323"/>
        <v>0</v>
      </c>
      <c r="U3939" s="12">
        <f t="shared" si="6323"/>
        <v>0</v>
      </c>
      <c r="V3939" s="12">
        <f t="shared" si="6323"/>
        <v>0</v>
      </c>
      <c r="W3939" s="12">
        <f t="shared" si="6323"/>
        <v>0</v>
      </c>
      <c r="X3939" s="12">
        <f t="shared" si="6323"/>
        <v>0</v>
      </c>
      <c r="Y3939" s="12">
        <f t="shared" si="6323"/>
        <v>0</v>
      </c>
      <c r="Z3939" s="12">
        <f t="shared" si="6323"/>
        <v>0</v>
      </c>
      <c r="AA3939" s="12">
        <f t="shared" si="6323"/>
        <v>0</v>
      </c>
      <c r="AB3939" s="12">
        <v>0</v>
      </c>
      <c r="AC3939" s="12">
        <v>0</v>
      </c>
      <c r="AD3939" s="12">
        <f t="shared" ref="AD3939:AV3939" si="6324">SUM(AD3940:AD3944)</f>
        <v>0</v>
      </c>
      <c r="AE3939" s="12">
        <f t="shared" si="6324"/>
        <v>0</v>
      </c>
      <c r="AF3939" s="12">
        <f t="shared" si="6324"/>
        <v>0</v>
      </c>
      <c r="AG3939" s="12">
        <f t="shared" si="6324"/>
        <v>0</v>
      </c>
      <c r="AH3939" s="12">
        <f t="shared" si="6324"/>
        <v>0</v>
      </c>
      <c r="AI3939" s="12">
        <f t="shared" si="6324"/>
        <v>0</v>
      </c>
      <c r="AJ3939" s="12">
        <f t="shared" si="6324"/>
        <v>0</v>
      </c>
      <c r="AK3939" s="12">
        <f t="shared" si="6324"/>
        <v>0</v>
      </c>
      <c r="AL3939" s="12">
        <f t="shared" si="6324"/>
        <v>0</v>
      </c>
      <c r="AM3939" s="12">
        <f t="shared" si="6324"/>
        <v>0</v>
      </c>
      <c r="AN3939" s="12">
        <f t="shared" si="6324"/>
        <v>0</v>
      </c>
      <c r="AO3939" s="12">
        <f t="shared" si="6324"/>
        <v>0</v>
      </c>
      <c r="AP3939" s="12">
        <f t="shared" si="6324"/>
        <v>0</v>
      </c>
      <c r="AQ3939" s="12">
        <f t="shared" si="6324"/>
        <v>0</v>
      </c>
      <c r="AR3939" s="12">
        <f t="shared" si="6324"/>
        <v>0</v>
      </c>
      <c r="AS3939" s="12">
        <f t="shared" si="6324"/>
        <v>0</v>
      </c>
      <c r="AT3939" s="12">
        <f t="shared" si="6324"/>
        <v>0</v>
      </c>
      <c r="AU3939" s="12">
        <f t="shared" si="6324"/>
        <v>0</v>
      </c>
      <c r="AV3939" s="12">
        <f t="shared" si="6324"/>
        <v>0</v>
      </c>
      <c r="AW3939" s="12">
        <v>0</v>
      </c>
      <c r="AX3939" s="12">
        <v>0</v>
      </c>
      <c r="AY3939" s="12">
        <f>SUM(AY3940:AY3944)</f>
        <v>0</v>
      </c>
      <c r="AZ3939" s="12">
        <f t="shared" ref="AZ3939:BQ3939" si="6325">SUM(AZ3940:AZ3944)</f>
        <v>0</v>
      </c>
      <c r="BA3939" s="12">
        <f t="shared" si="6325"/>
        <v>0</v>
      </c>
      <c r="BB3939" s="12">
        <f t="shared" si="6325"/>
        <v>0</v>
      </c>
      <c r="BC3939" s="12">
        <f t="shared" si="6325"/>
        <v>0</v>
      </c>
      <c r="BD3939" s="12">
        <f t="shared" si="6325"/>
        <v>0</v>
      </c>
      <c r="BE3939" s="12">
        <f t="shared" si="6325"/>
        <v>0</v>
      </c>
      <c r="BF3939" s="12">
        <f t="shared" si="6325"/>
        <v>0</v>
      </c>
      <c r="BG3939" s="12">
        <f t="shared" si="6325"/>
        <v>0</v>
      </c>
      <c r="BH3939" s="12">
        <f t="shared" si="6325"/>
        <v>0</v>
      </c>
      <c r="BI3939" s="12">
        <f t="shared" si="6325"/>
        <v>0</v>
      </c>
      <c r="BJ3939" s="12">
        <f t="shared" si="6325"/>
        <v>0</v>
      </c>
      <c r="BK3939" s="12">
        <f t="shared" si="6325"/>
        <v>0</v>
      </c>
      <c r="BL3939" s="12">
        <f t="shared" si="6325"/>
        <v>0</v>
      </c>
      <c r="BM3939" s="12">
        <f t="shared" si="6325"/>
        <v>0</v>
      </c>
      <c r="BN3939" s="12">
        <f t="shared" si="6325"/>
        <v>0</v>
      </c>
      <c r="BO3939" s="12">
        <f t="shared" si="6325"/>
        <v>0</v>
      </c>
      <c r="BP3939" s="12">
        <f t="shared" si="6325"/>
        <v>0</v>
      </c>
      <c r="BQ3939" s="12">
        <f t="shared" si="6325"/>
        <v>0</v>
      </c>
      <c r="BR3939" s="12">
        <v>0</v>
      </c>
      <c r="BS3939" s="12">
        <v>0</v>
      </c>
      <c r="BT3939" s="12" t="e">
        <f>IF(#REF!=0,"-",#REF!/#REF!*100)</f>
        <v>#REF!</v>
      </c>
    </row>
    <row r="3940" spans="1:72" ht="22.5" x14ac:dyDescent="0.25">
      <c r="A3940" s="4" t="s">
        <v>1154</v>
      </c>
      <c r="B3940" s="4" t="s">
        <v>56</v>
      </c>
      <c r="C3940" s="4" t="s">
        <v>151</v>
      </c>
      <c r="D3940" s="102" t="s">
        <v>1342</v>
      </c>
      <c r="E3940" s="113">
        <v>6112</v>
      </c>
      <c r="F3940" s="102" t="s">
        <v>1344</v>
      </c>
      <c r="G3940" s="98" t="s">
        <v>1663</v>
      </c>
      <c r="H3940" s="13" t="s">
        <v>57</v>
      </c>
      <c r="I3940" s="14">
        <v>0</v>
      </c>
      <c r="J3940" s="14"/>
      <c r="K3940" s="14"/>
      <c r="L3940" s="14"/>
      <c r="M3940" s="14"/>
      <c r="N3940" s="14"/>
      <c r="O3940" s="14">
        <f t="shared" si="6194"/>
        <v>0</v>
      </c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>
        <v>0</v>
      </c>
      <c r="AC3940" s="14">
        <v>0</v>
      </c>
      <c r="AD3940" s="14">
        <v>0</v>
      </c>
      <c r="AE3940" s="14"/>
      <c r="AF3940" s="14"/>
      <c r="AG3940" s="14"/>
      <c r="AH3940" s="14"/>
      <c r="AI3940" s="14"/>
      <c r="AJ3940" s="14">
        <f t="shared" si="6195"/>
        <v>0</v>
      </c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>
        <v>0</v>
      </c>
      <c r="AX3940" s="14">
        <v>0</v>
      </c>
      <c r="AY3940" s="14">
        <v>0</v>
      </c>
      <c r="AZ3940" s="14"/>
      <c r="BA3940" s="14"/>
      <c r="BB3940" s="14"/>
      <c r="BC3940" s="14"/>
      <c r="BD3940" s="14"/>
      <c r="BE3940" s="14">
        <f t="shared" si="6196"/>
        <v>0</v>
      </c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>
        <v>0</v>
      </c>
      <c r="BS3940" s="14">
        <v>0</v>
      </c>
      <c r="BT3940" s="14" t="e">
        <f>IF(#REF!=0,"-",#REF!/#REF!*100)</f>
        <v>#REF!</v>
      </c>
    </row>
    <row r="3941" spans="1:72" x14ac:dyDescent="0.25">
      <c r="A3941" s="4" t="s">
        <v>1154</v>
      </c>
      <c r="B3941" s="4" t="s">
        <v>56</v>
      </c>
      <c r="C3941" s="4" t="s">
        <v>151</v>
      </c>
      <c r="D3941" s="102" t="s">
        <v>1342</v>
      </c>
      <c r="E3941" s="113">
        <v>6112</v>
      </c>
      <c r="F3941" s="102" t="s">
        <v>1345</v>
      </c>
      <c r="G3941" s="98" t="s">
        <v>1663</v>
      </c>
      <c r="H3941" s="13" t="s">
        <v>22</v>
      </c>
      <c r="I3941" s="14">
        <v>0</v>
      </c>
      <c r="J3941" s="14"/>
      <c r="K3941" s="14"/>
      <c r="L3941" s="14"/>
      <c r="M3941" s="14"/>
      <c r="N3941" s="14"/>
      <c r="O3941" s="14">
        <f t="shared" si="6194"/>
        <v>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>
        <v>0</v>
      </c>
      <c r="AC3941" s="14">
        <v>0</v>
      </c>
      <c r="AD3941" s="14">
        <v>0</v>
      </c>
      <c r="AE3941" s="14"/>
      <c r="AF3941" s="14"/>
      <c r="AG3941" s="14"/>
      <c r="AH3941" s="14"/>
      <c r="AI3941" s="14"/>
      <c r="AJ3941" s="14">
        <f t="shared" si="6195"/>
        <v>0</v>
      </c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>
        <v>0</v>
      </c>
      <c r="AX3941" s="14">
        <v>0</v>
      </c>
      <c r="AY3941" s="14">
        <v>0</v>
      </c>
      <c r="AZ3941" s="14"/>
      <c r="BA3941" s="14"/>
      <c r="BB3941" s="14"/>
      <c r="BC3941" s="14"/>
      <c r="BD3941" s="14"/>
      <c r="BE3941" s="14">
        <f t="shared" si="6196"/>
        <v>0</v>
      </c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>
        <v>0</v>
      </c>
      <c r="BS3941" s="14">
        <v>0</v>
      </c>
      <c r="BT3941" s="14" t="e">
        <f>IF(#REF!=0,"-",#REF!/#REF!*100)</f>
        <v>#REF!</v>
      </c>
    </row>
    <row r="3942" spans="1:72" x14ac:dyDescent="0.25">
      <c r="A3942" s="4" t="s">
        <v>1154</v>
      </c>
      <c r="B3942" s="4" t="s">
        <v>56</v>
      </c>
      <c r="C3942" s="4" t="s">
        <v>151</v>
      </c>
      <c r="D3942" s="102" t="s">
        <v>1342</v>
      </c>
      <c r="E3942" s="113">
        <v>6112</v>
      </c>
      <c r="F3942" s="102" t="s">
        <v>1346</v>
      </c>
      <c r="G3942" s="98" t="s">
        <v>1663</v>
      </c>
      <c r="H3942" s="13" t="s">
        <v>23</v>
      </c>
      <c r="I3942" s="14">
        <v>0</v>
      </c>
      <c r="J3942" s="14"/>
      <c r="K3942" s="14"/>
      <c r="L3942" s="14"/>
      <c r="M3942" s="14"/>
      <c r="N3942" s="14"/>
      <c r="O3942" s="14">
        <f t="shared" si="6194"/>
        <v>0</v>
      </c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>
        <v>0</v>
      </c>
      <c r="AC3942" s="14">
        <v>0</v>
      </c>
      <c r="AD3942" s="14">
        <v>0</v>
      </c>
      <c r="AE3942" s="14"/>
      <c r="AF3942" s="14"/>
      <c r="AG3942" s="14"/>
      <c r="AH3942" s="14"/>
      <c r="AI3942" s="14"/>
      <c r="AJ3942" s="14">
        <f t="shared" si="6195"/>
        <v>0</v>
      </c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>
        <v>0</v>
      </c>
      <c r="AX3942" s="14">
        <v>0</v>
      </c>
      <c r="AY3942" s="14">
        <v>0</v>
      </c>
      <c r="AZ3942" s="14"/>
      <c r="BA3942" s="14"/>
      <c r="BB3942" s="14"/>
      <c r="BC3942" s="14"/>
      <c r="BD3942" s="14"/>
      <c r="BE3942" s="14">
        <f t="shared" si="6196"/>
        <v>0</v>
      </c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>
        <v>0</v>
      </c>
      <c r="BS3942" s="14">
        <v>0</v>
      </c>
      <c r="BT3942" s="14" t="e">
        <f>IF(#REF!=0,"-",#REF!/#REF!*100)</f>
        <v>#REF!</v>
      </c>
    </row>
    <row r="3943" spans="1:72" x14ac:dyDescent="0.25">
      <c r="A3943" s="4" t="s">
        <v>1154</v>
      </c>
      <c r="B3943" s="4" t="s">
        <v>56</v>
      </c>
      <c r="C3943" s="4" t="s">
        <v>151</v>
      </c>
      <c r="D3943" s="102" t="s">
        <v>1342</v>
      </c>
      <c r="E3943" s="113">
        <v>6112</v>
      </c>
      <c r="F3943" s="102" t="s">
        <v>1347</v>
      </c>
      <c r="G3943" s="98" t="s">
        <v>1663</v>
      </c>
      <c r="H3943" s="13" t="s">
        <v>21</v>
      </c>
      <c r="I3943" s="14">
        <v>0</v>
      </c>
      <c r="J3943" s="14"/>
      <c r="K3943" s="14"/>
      <c r="L3943" s="14"/>
      <c r="M3943" s="14"/>
      <c r="N3943" s="14"/>
      <c r="O3943" s="14">
        <f t="shared" si="6194"/>
        <v>0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>
        <v>0</v>
      </c>
      <c r="AC3943" s="14">
        <v>0</v>
      </c>
      <c r="AD3943" s="14">
        <v>0</v>
      </c>
      <c r="AE3943" s="14"/>
      <c r="AF3943" s="14"/>
      <c r="AG3943" s="14"/>
      <c r="AH3943" s="14"/>
      <c r="AI3943" s="14"/>
      <c r="AJ3943" s="14">
        <f t="shared" si="6195"/>
        <v>0</v>
      </c>
      <c r="AK3943" s="14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>
        <v>0</v>
      </c>
      <c r="AX3943" s="14">
        <v>0</v>
      </c>
      <c r="AY3943" s="14">
        <v>0</v>
      </c>
      <c r="AZ3943" s="14"/>
      <c r="BA3943" s="14"/>
      <c r="BB3943" s="14"/>
      <c r="BC3943" s="14"/>
      <c r="BD3943" s="14"/>
      <c r="BE3943" s="14">
        <f t="shared" si="6196"/>
        <v>0</v>
      </c>
      <c r="BF3943" s="14"/>
      <c r="BG3943" s="14"/>
      <c r="BH3943" s="14"/>
      <c r="BI3943" s="14"/>
      <c r="BJ3943" s="14"/>
      <c r="BK3943" s="14"/>
      <c r="BL3943" s="14"/>
      <c r="BM3943" s="14"/>
      <c r="BN3943" s="14"/>
      <c r="BO3943" s="14"/>
      <c r="BP3943" s="14"/>
      <c r="BQ3943" s="14"/>
      <c r="BR3943" s="14">
        <v>0</v>
      </c>
      <c r="BS3943" s="14">
        <v>0</v>
      </c>
      <c r="BT3943" s="14" t="e">
        <f>IF(#REF!=0,"-",#REF!/#REF!*100)</f>
        <v>#REF!</v>
      </c>
    </row>
    <row r="3944" spans="1:72" x14ac:dyDescent="0.25">
      <c r="A3944" s="4" t="s">
        <v>1154</v>
      </c>
      <c r="B3944" s="4" t="s">
        <v>56</v>
      </c>
      <c r="C3944" s="4" t="s">
        <v>151</v>
      </c>
      <c r="D3944" s="102" t="s">
        <v>1342</v>
      </c>
      <c r="E3944" s="113">
        <v>6112</v>
      </c>
      <c r="F3944" s="102" t="s">
        <v>1348</v>
      </c>
      <c r="G3944" s="98" t="s">
        <v>1663</v>
      </c>
      <c r="H3944" s="13" t="s">
        <v>24</v>
      </c>
      <c r="I3944" s="14">
        <v>0</v>
      </c>
      <c r="J3944" s="14"/>
      <c r="K3944" s="14"/>
      <c r="L3944" s="14"/>
      <c r="M3944" s="14"/>
      <c r="N3944" s="14"/>
      <c r="O3944" s="14">
        <f t="shared" si="6194"/>
        <v>0</v>
      </c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>
        <v>0</v>
      </c>
      <c r="AC3944" s="14">
        <v>0</v>
      </c>
      <c r="AD3944" s="14">
        <v>0</v>
      </c>
      <c r="AE3944" s="14"/>
      <c r="AF3944" s="14"/>
      <c r="AG3944" s="14"/>
      <c r="AH3944" s="14"/>
      <c r="AI3944" s="14"/>
      <c r="AJ3944" s="14">
        <f t="shared" si="6195"/>
        <v>0</v>
      </c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>
        <v>0</v>
      </c>
      <c r="AX3944" s="14">
        <v>0</v>
      </c>
      <c r="AY3944" s="14">
        <v>0</v>
      </c>
      <c r="AZ3944" s="14"/>
      <c r="BA3944" s="14"/>
      <c r="BB3944" s="14"/>
      <c r="BC3944" s="14"/>
      <c r="BD3944" s="14"/>
      <c r="BE3944" s="14">
        <f t="shared" si="6196"/>
        <v>0</v>
      </c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>
        <v>0</v>
      </c>
      <c r="BS3944" s="14">
        <v>0</v>
      </c>
      <c r="BT3944" s="14" t="e">
        <f>IF(#REF!=0,"-",#REF!/#REF!*100)</f>
        <v>#REF!</v>
      </c>
    </row>
    <row r="3945" spans="1:72" ht="22.5" x14ac:dyDescent="0.25">
      <c r="A3945" s="4" t="s">
        <v>1154</v>
      </c>
      <c r="B3945" s="4" t="s">
        <v>56</v>
      </c>
      <c r="C3945" s="4" t="s">
        <v>151</v>
      </c>
      <c r="D3945" s="102" t="s">
        <v>1342</v>
      </c>
      <c r="E3945" s="101" t="s">
        <v>25</v>
      </c>
      <c r="F3945" s="101" t="s">
        <v>0</v>
      </c>
      <c r="G3945" s="2" t="s">
        <v>0</v>
      </c>
      <c r="H3945" s="2" t="s">
        <v>26</v>
      </c>
      <c r="I3945" s="12">
        <f t="shared" ref="I3945:AA3945" si="6326">SUM(I3946)</f>
        <v>24200</v>
      </c>
      <c r="J3945" s="12">
        <f t="shared" si="6326"/>
        <v>10390</v>
      </c>
      <c r="K3945" s="12">
        <f t="shared" si="6326"/>
        <v>0</v>
      </c>
      <c r="L3945" s="12">
        <f t="shared" si="6326"/>
        <v>0</v>
      </c>
      <c r="M3945" s="12">
        <f t="shared" si="6326"/>
        <v>0</v>
      </c>
      <c r="N3945" s="12">
        <f t="shared" si="6326"/>
        <v>0</v>
      </c>
      <c r="O3945" s="12">
        <f t="shared" si="6326"/>
        <v>34590</v>
      </c>
      <c r="P3945" s="12">
        <f t="shared" si="6326"/>
        <v>1551</v>
      </c>
      <c r="Q3945" s="12">
        <f t="shared" si="6326"/>
        <v>0</v>
      </c>
      <c r="R3945" s="12">
        <f t="shared" si="6326"/>
        <v>10727</v>
      </c>
      <c r="S3945" s="12">
        <f t="shared" si="6326"/>
        <v>0</v>
      </c>
      <c r="T3945" s="12">
        <f t="shared" si="6326"/>
        <v>0</v>
      </c>
      <c r="U3945" s="12">
        <f t="shared" si="6326"/>
        <v>0</v>
      </c>
      <c r="V3945" s="12">
        <f t="shared" si="6326"/>
        <v>0</v>
      </c>
      <c r="W3945" s="12">
        <f t="shared" si="6326"/>
        <v>0</v>
      </c>
      <c r="X3945" s="12">
        <f t="shared" si="6326"/>
        <v>0</v>
      </c>
      <c r="Y3945" s="12">
        <f t="shared" si="6326"/>
        <v>0</v>
      </c>
      <c r="Z3945" s="12">
        <f t="shared" si="6326"/>
        <v>0</v>
      </c>
      <c r="AA3945" s="12">
        <f t="shared" si="6326"/>
        <v>0</v>
      </c>
      <c r="AB3945" s="12">
        <v>12278</v>
      </c>
      <c r="AC3945" s="12">
        <v>22312</v>
      </c>
      <c r="AD3945" s="12">
        <f t="shared" ref="AD3945:AV3945" si="6327">SUM(AD3946)</f>
        <v>0</v>
      </c>
      <c r="AE3945" s="12">
        <f t="shared" si="6327"/>
        <v>0</v>
      </c>
      <c r="AF3945" s="12">
        <f t="shared" si="6327"/>
        <v>0</v>
      </c>
      <c r="AG3945" s="12">
        <f t="shared" si="6327"/>
        <v>0</v>
      </c>
      <c r="AH3945" s="12">
        <f t="shared" si="6327"/>
        <v>0</v>
      </c>
      <c r="AI3945" s="12">
        <f t="shared" si="6327"/>
        <v>0</v>
      </c>
      <c r="AJ3945" s="12">
        <f t="shared" si="6327"/>
        <v>0</v>
      </c>
      <c r="AK3945" s="12">
        <f t="shared" si="6327"/>
        <v>0</v>
      </c>
      <c r="AL3945" s="12">
        <f t="shared" si="6327"/>
        <v>0</v>
      </c>
      <c r="AM3945" s="12">
        <f t="shared" si="6327"/>
        <v>0</v>
      </c>
      <c r="AN3945" s="12">
        <f t="shared" si="6327"/>
        <v>0</v>
      </c>
      <c r="AO3945" s="12">
        <f t="shared" si="6327"/>
        <v>0</v>
      </c>
      <c r="AP3945" s="12">
        <f t="shared" si="6327"/>
        <v>0</v>
      </c>
      <c r="AQ3945" s="12">
        <f t="shared" si="6327"/>
        <v>0</v>
      </c>
      <c r="AR3945" s="12">
        <f t="shared" si="6327"/>
        <v>0</v>
      </c>
      <c r="AS3945" s="12">
        <f t="shared" si="6327"/>
        <v>0</v>
      </c>
      <c r="AT3945" s="12">
        <f t="shared" si="6327"/>
        <v>0</v>
      </c>
      <c r="AU3945" s="12">
        <f t="shared" si="6327"/>
        <v>0</v>
      </c>
      <c r="AV3945" s="12">
        <f t="shared" si="6327"/>
        <v>0</v>
      </c>
      <c r="AW3945" s="12">
        <v>0</v>
      </c>
      <c r="AX3945" s="12">
        <v>0</v>
      </c>
      <c r="AY3945" s="12">
        <f t="shared" ref="AY3945:BQ3945" si="6328">SUM(AY3946)</f>
        <v>6500</v>
      </c>
      <c r="AZ3945" s="12">
        <f t="shared" si="6328"/>
        <v>830</v>
      </c>
      <c r="BA3945" s="12">
        <f t="shared" si="6328"/>
        <v>0</v>
      </c>
      <c r="BB3945" s="12">
        <f t="shared" si="6328"/>
        <v>0</v>
      </c>
      <c r="BC3945" s="12">
        <f t="shared" si="6328"/>
        <v>0</v>
      </c>
      <c r="BD3945" s="12">
        <f t="shared" si="6328"/>
        <v>0</v>
      </c>
      <c r="BE3945" s="12">
        <f t="shared" si="6328"/>
        <v>7330</v>
      </c>
      <c r="BF3945" s="12">
        <f t="shared" si="6328"/>
        <v>0</v>
      </c>
      <c r="BG3945" s="12">
        <f t="shared" si="6328"/>
        <v>0</v>
      </c>
      <c r="BH3945" s="12">
        <f t="shared" si="6328"/>
        <v>830</v>
      </c>
      <c r="BI3945" s="12">
        <f t="shared" si="6328"/>
        <v>0</v>
      </c>
      <c r="BJ3945" s="12">
        <f t="shared" si="6328"/>
        <v>0</v>
      </c>
      <c r="BK3945" s="12">
        <f t="shared" si="6328"/>
        <v>0</v>
      </c>
      <c r="BL3945" s="12">
        <f t="shared" si="6328"/>
        <v>0</v>
      </c>
      <c r="BM3945" s="12">
        <f t="shared" si="6328"/>
        <v>0</v>
      </c>
      <c r="BN3945" s="12">
        <f t="shared" si="6328"/>
        <v>0</v>
      </c>
      <c r="BO3945" s="12">
        <f t="shared" si="6328"/>
        <v>0</v>
      </c>
      <c r="BP3945" s="12">
        <f t="shared" si="6328"/>
        <v>0</v>
      </c>
      <c r="BQ3945" s="12">
        <f t="shared" si="6328"/>
        <v>0</v>
      </c>
      <c r="BR3945" s="12">
        <v>830</v>
      </c>
      <c r="BS3945" s="12">
        <v>6500</v>
      </c>
      <c r="BT3945" s="12" t="e">
        <f>IF(#REF!=0,"-",#REF!/#REF!*100)</f>
        <v>#REF!</v>
      </c>
    </row>
    <row r="3946" spans="1:72" x14ac:dyDescent="0.25">
      <c r="A3946" s="4" t="s">
        <v>1154</v>
      </c>
      <c r="B3946" s="4" t="s">
        <v>56</v>
      </c>
      <c r="C3946" s="4" t="s">
        <v>151</v>
      </c>
      <c r="D3946" s="102" t="s">
        <v>1342</v>
      </c>
      <c r="E3946" s="113">
        <v>6121</v>
      </c>
      <c r="F3946" s="102"/>
      <c r="G3946" s="98" t="s">
        <v>1663</v>
      </c>
      <c r="H3946" s="13" t="s">
        <v>27</v>
      </c>
      <c r="I3946" s="14">
        <v>24200</v>
      </c>
      <c r="J3946" s="14">
        <f>8500+1890</f>
        <v>10390</v>
      </c>
      <c r="K3946" s="14"/>
      <c r="L3946" s="14"/>
      <c r="M3946" s="14"/>
      <c r="N3946" s="14"/>
      <c r="O3946" s="14">
        <f t="shared" si="6194"/>
        <v>34590</v>
      </c>
      <c r="P3946" s="14">
        <f>1001+550</f>
        <v>1551</v>
      </c>
      <c r="Q3946" s="14"/>
      <c r="R3946" s="14">
        <f>8500+1890+337</f>
        <v>10727</v>
      </c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>
        <v>12278</v>
      </c>
      <c r="AC3946" s="14">
        <v>22312</v>
      </c>
      <c r="AD3946" s="14">
        <v>0</v>
      </c>
      <c r="AE3946" s="14"/>
      <c r="AF3946" s="14"/>
      <c r="AG3946" s="14"/>
      <c r="AH3946" s="14"/>
      <c r="AI3946" s="14"/>
      <c r="AJ3946" s="14">
        <f t="shared" si="6195"/>
        <v>0</v>
      </c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>
        <v>0</v>
      </c>
      <c r="AX3946" s="14">
        <v>0</v>
      </c>
      <c r="AY3946" s="14">
        <v>6500</v>
      </c>
      <c r="AZ3946" s="14">
        <f>330+500</f>
        <v>830</v>
      </c>
      <c r="BA3946" s="14"/>
      <c r="BB3946" s="14"/>
      <c r="BC3946" s="14"/>
      <c r="BD3946" s="14"/>
      <c r="BE3946" s="14">
        <f t="shared" si="6196"/>
        <v>7330</v>
      </c>
      <c r="BF3946" s="14"/>
      <c r="BG3946" s="14"/>
      <c r="BH3946" s="14">
        <f>330+500</f>
        <v>830</v>
      </c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>
        <v>830</v>
      </c>
      <c r="BS3946" s="14">
        <v>6500</v>
      </c>
      <c r="BT3946" s="14" t="e">
        <f>IF(#REF!=0,"-",#REF!/#REF!*100)</f>
        <v>#REF!</v>
      </c>
    </row>
    <row r="3947" spans="1:72" ht="22.5" x14ac:dyDescent="0.25">
      <c r="A3947" s="4" t="s">
        <v>1154</v>
      </c>
      <c r="B3947" s="4" t="s">
        <v>56</v>
      </c>
      <c r="C3947" s="4" t="s">
        <v>151</v>
      </c>
      <c r="D3947" s="102" t="s">
        <v>1342</v>
      </c>
      <c r="E3947" s="101" t="s">
        <v>29</v>
      </c>
      <c r="F3947" s="101" t="s">
        <v>0</v>
      </c>
      <c r="G3947" s="2" t="s">
        <v>0</v>
      </c>
      <c r="H3947" s="2" t="s">
        <v>30</v>
      </c>
      <c r="I3947" s="12">
        <f t="shared" ref="I3947:AA3947" si="6329">SUM(I3948:I3956)</f>
        <v>143100</v>
      </c>
      <c r="J3947" s="12">
        <f t="shared" si="6329"/>
        <v>101314</v>
      </c>
      <c r="K3947" s="12">
        <f t="shared" si="6329"/>
        <v>0</v>
      </c>
      <c r="L3947" s="12">
        <f t="shared" si="6329"/>
        <v>0</v>
      </c>
      <c r="M3947" s="12">
        <f t="shared" si="6329"/>
        <v>0</v>
      </c>
      <c r="N3947" s="12">
        <f t="shared" si="6329"/>
        <v>0</v>
      </c>
      <c r="O3947" s="12">
        <f t="shared" si="6329"/>
        <v>244414</v>
      </c>
      <c r="P3947" s="12">
        <f t="shared" si="6329"/>
        <v>6230</v>
      </c>
      <c r="Q3947" s="12">
        <f t="shared" si="6329"/>
        <v>0</v>
      </c>
      <c r="R3947" s="12">
        <f t="shared" si="6329"/>
        <v>101314</v>
      </c>
      <c r="S3947" s="12">
        <f t="shared" si="6329"/>
        <v>0</v>
      </c>
      <c r="T3947" s="12">
        <f t="shared" si="6329"/>
        <v>0</v>
      </c>
      <c r="U3947" s="12">
        <f t="shared" si="6329"/>
        <v>0</v>
      </c>
      <c r="V3947" s="12">
        <f t="shared" si="6329"/>
        <v>0</v>
      </c>
      <c r="W3947" s="12">
        <f t="shared" si="6329"/>
        <v>0</v>
      </c>
      <c r="X3947" s="12">
        <f t="shared" si="6329"/>
        <v>0</v>
      </c>
      <c r="Y3947" s="12">
        <f t="shared" si="6329"/>
        <v>0</v>
      </c>
      <c r="Z3947" s="12">
        <f t="shared" si="6329"/>
        <v>0</v>
      </c>
      <c r="AA3947" s="12">
        <f t="shared" si="6329"/>
        <v>0</v>
      </c>
      <c r="AB3947" s="12">
        <v>107544</v>
      </c>
      <c r="AC3947" s="12">
        <v>136870</v>
      </c>
      <c r="AD3947" s="12">
        <f t="shared" ref="AD3947:AV3947" si="6330">SUM(AD3948:AD3956)</f>
        <v>0</v>
      </c>
      <c r="AE3947" s="12">
        <f t="shared" si="6330"/>
        <v>0</v>
      </c>
      <c r="AF3947" s="12">
        <f t="shared" si="6330"/>
        <v>0</v>
      </c>
      <c r="AG3947" s="12">
        <f t="shared" si="6330"/>
        <v>0</v>
      </c>
      <c r="AH3947" s="12">
        <f t="shared" si="6330"/>
        <v>0</v>
      </c>
      <c r="AI3947" s="12">
        <f t="shared" si="6330"/>
        <v>0</v>
      </c>
      <c r="AJ3947" s="12">
        <f t="shared" si="6330"/>
        <v>0</v>
      </c>
      <c r="AK3947" s="12">
        <f t="shared" si="6330"/>
        <v>0</v>
      </c>
      <c r="AL3947" s="12">
        <f t="shared" si="6330"/>
        <v>0</v>
      </c>
      <c r="AM3947" s="12">
        <f t="shared" si="6330"/>
        <v>0</v>
      </c>
      <c r="AN3947" s="12">
        <f t="shared" si="6330"/>
        <v>0</v>
      </c>
      <c r="AO3947" s="12">
        <f t="shared" si="6330"/>
        <v>0</v>
      </c>
      <c r="AP3947" s="12">
        <f t="shared" si="6330"/>
        <v>0</v>
      </c>
      <c r="AQ3947" s="12">
        <f t="shared" si="6330"/>
        <v>0</v>
      </c>
      <c r="AR3947" s="12">
        <f t="shared" si="6330"/>
        <v>0</v>
      </c>
      <c r="AS3947" s="12">
        <f t="shared" si="6330"/>
        <v>0</v>
      </c>
      <c r="AT3947" s="12">
        <f t="shared" si="6330"/>
        <v>0</v>
      </c>
      <c r="AU3947" s="12">
        <f t="shared" si="6330"/>
        <v>0</v>
      </c>
      <c r="AV3947" s="12">
        <f t="shared" si="6330"/>
        <v>0</v>
      </c>
      <c r="AW3947" s="12">
        <v>0</v>
      </c>
      <c r="AX3947" s="12">
        <v>0</v>
      </c>
      <c r="AY3947" s="12">
        <f>SUM(AY3948:AY3956)</f>
        <v>116200</v>
      </c>
      <c r="AZ3947" s="12">
        <f t="shared" ref="AZ3947:BQ3947" si="6331">SUM(AZ3948:AZ3956)</f>
        <v>12396</v>
      </c>
      <c r="BA3947" s="12">
        <f t="shared" si="6331"/>
        <v>0</v>
      </c>
      <c r="BB3947" s="12">
        <f t="shared" si="6331"/>
        <v>0</v>
      </c>
      <c r="BC3947" s="12">
        <f t="shared" si="6331"/>
        <v>0</v>
      </c>
      <c r="BD3947" s="12">
        <f t="shared" si="6331"/>
        <v>0</v>
      </c>
      <c r="BE3947" s="12">
        <f t="shared" si="6331"/>
        <v>128596</v>
      </c>
      <c r="BF3947" s="12">
        <f t="shared" si="6331"/>
        <v>0</v>
      </c>
      <c r="BG3947" s="12">
        <f t="shared" si="6331"/>
        <v>0</v>
      </c>
      <c r="BH3947" s="12">
        <f t="shared" si="6331"/>
        <v>12396</v>
      </c>
      <c r="BI3947" s="12">
        <f t="shared" si="6331"/>
        <v>0</v>
      </c>
      <c r="BJ3947" s="12">
        <f t="shared" si="6331"/>
        <v>0</v>
      </c>
      <c r="BK3947" s="12">
        <f t="shared" si="6331"/>
        <v>0</v>
      </c>
      <c r="BL3947" s="12">
        <f t="shared" si="6331"/>
        <v>0</v>
      </c>
      <c r="BM3947" s="12">
        <f t="shared" si="6331"/>
        <v>0</v>
      </c>
      <c r="BN3947" s="12">
        <f t="shared" si="6331"/>
        <v>0</v>
      </c>
      <c r="BO3947" s="12">
        <f t="shared" si="6331"/>
        <v>0</v>
      </c>
      <c r="BP3947" s="12">
        <f t="shared" si="6331"/>
        <v>0</v>
      </c>
      <c r="BQ3947" s="12">
        <f t="shared" si="6331"/>
        <v>0</v>
      </c>
      <c r="BR3947" s="12">
        <v>12396</v>
      </c>
      <c r="BS3947" s="12">
        <v>116200</v>
      </c>
      <c r="BT3947" s="12" t="e">
        <f>IF(#REF!=0,"-",#REF!/#REF!*100)</f>
        <v>#REF!</v>
      </c>
    </row>
    <row r="3948" spans="1:72" x14ac:dyDescent="0.25">
      <c r="A3948" s="4" t="s">
        <v>1154</v>
      </c>
      <c r="B3948" s="4" t="s">
        <v>56</v>
      </c>
      <c r="C3948" s="4" t="s">
        <v>151</v>
      </c>
      <c r="D3948" s="102" t="s">
        <v>1342</v>
      </c>
      <c r="E3948" s="113">
        <v>6131</v>
      </c>
      <c r="F3948" s="102"/>
      <c r="G3948" s="98" t="s">
        <v>1663</v>
      </c>
      <c r="H3948" s="13" t="s">
        <v>32</v>
      </c>
      <c r="I3948" s="14">
        <v>500</v>
      </c>
      <c r="J3948" s="14">
        <v>8000</v>
      </c>
      <c r="K3948" s="14"/>
      <c r="L3948" s="14"/>
      <c r="M3948" s="14"/>
      <c r="N3948" s="14"/>
      <c r="O3948" s="14">
        <f t="shared" si="6194"/>
        <v>8500</v>
      </c>
      <c r="P3948" s="14"/>
      <c r="Q3948" s="14"/>
      <c r="R3948" s="14">
        <v>8000</v>
      </c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>
        <v>8000</v>
      </c>
      <c r="AC3948" s="14">
        <v>500</v>
      </c>
      <c r="AD3948" s="14">
        <v>0</v>
      </c>
      <c r="AE3948" s="14"/>
      <c r="AF3948" s="14"/>
      <c r="AG3948" s="14"/>
      <c r="AH3948" s="14"/>
      <c r="AI3948" s="14"/>
      <c r="AJ3948" s="14">
        <f t="shared" si="6195"/>
        <v>0</v>
      </c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>
        <v>0</v>
      </c>
      <c r="AX3948" s="14">
        <v>0</v>
      </c>
      <c r="AY3948" s="14">
        <v>18000</v>
      </c>
      <c r="AZ3948" s="14">
        <f>4430+7000</f>
        <v>11430</v>
      </c>
      <c r="BA3948" s="14"/>
      <c r="BB3948" s="14"/>
      <c r="BC3948" s="14"/>
      <c r="BD3948" s="14"/>
      <c r="BE3948" s="14">
        <f t="shared" si="6196"/>
        <v>29430</v>
      </c>
      <c r="BF3948" s="14"/>
      <c r="BG3948" s="14"/>
      <c r="BH3948" s="14">
        <f>4430+7000</f>
        <v>11430</v>
      </c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>
        <v>11430</v>
      </c>
      <c r="BS3948" s="14">
        <v>18000</v>
      </c>
      <c r="BT3948" s="14" t="e">
        <f>IF(#REF!=0,"-",#REF!/#REF!*100)</f>
        <v>#REF!</v>
      </c>
    </row>
    <row r="3949" spans="1:72" x14ac:dyDescent="0.25">
      <c r="A3949" s="4" t="s">
        <v>1154</v>
      </c>
      <c r="B3949" s="4" t="s">
        <v>56</v>
      </c>
      <c r="C3949" s="4" t="s">
        <v>151</v>
      </c>
      <c r="D3949" s="102" t="s">
        <v>1342</v>
      </c>
      <c r="E3949" s="113">
        <v>6132</v>
      </c>
      <c r="F3949" s="102"/>
      <c r="G3949" s="98" t="s">
        <v>1663</v>
      </c>
      <c r="H3949" s="13" t="s">
        <v>72</v>
      </c>
      <c r="I3949" s="14">
        <v>0</v>
      </c>
      <c r="J3949" s="14"/>
      <c r="K3949" s="14"/>
      <c r="L3949" s="14"/>
      <c r="M3949" s="14"/>
      <c r="N3949" s="14"/>
      <c r="O3949" s="14">
        <f t="shared" si="6194"/>
        <v>0</v>
      </c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>
        <v>0</v>
      </c>
      <c r="AC3949" s="14">
        <v>0</v>
      </c>
      <c r="AD3949" s="14">
        <v>0</v>
      </c>
      <c r="AE3949" s="14"/>
      <c r="AF3949" s="14"/>
      <c r="AG3949" s="14"/>
      <c r="AH3949" s="14"/>
      <c r="AI3949" s="14"/>
      <c r="AJ3949" s="14">
        <f t="shared" si="6195"/>
        <v>0</v>
      </c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>
        <v>0</v>
      </c>
      <c r="AX3949" s="14">
        <v>0</v>
      </c>
      <c r="AY3949" s="14">
        <v>0</v>
      </c>
      <c r="AZ3949" s="14"/>
      <c r="BA3949" s="14"/>
      <c r="BB3949" s="14"/>
      <c r="BC3949" s="14"/>
      <c r="BD3949" s="14"/>
      <c r="BE3949" s="14">
        <f t="shared" si="6196"/>
        <v>0</v>
      </c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>
        <v>0</v>
      </c>
      <c r="BS3949" s="14">
        <v>0</v>
      </c>
      <c r="BT3949" s="14" t="e">
        <f>IF(#REF!=0,"-",#REF!/#REF!*100)</f>
        <v>#REF!</v>
      </c>
    </row>
    <row r="3950" spans="1:72" x14ac:dyDescent="0.25">
      <c r="A3950" s="4" t="s">
        <v>1154</v>
      </c>
      <c r="B3950" s="4" t="s">
        <v>56</v>
      </c>
      <c r="C3950" s="4" t="s">
        <v>151</v>
      </c>
      <c r="D3950" s="102" t="s">
        <v>1342</v>
      </c>
      <c r="E3950" s="113">
        <v>6133</v>
      </c>
      <c r="F3950" s="102"/>
      <c r="G3950" s="98" t="s">
        <v>1663</v>
      </c>
      <c r="H3950" s="13" t="s">
        <v>75</v>
      </c>
      <c r="I3950" s="14">
        <v>0</v>
      </c>
      <c r="J3950" s="14"/>
      <c r="K3950" s="14"/>
      <c r="L3950" s="14"/>
      <c r="M3950" s="14"/>
      <c r="N3950" s="14"/>
      <c r="O3950" s="14">
        <f t="shared" si="6194"/>
        <v>0</v>
      </c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>
        <v>0</v>
      </c>
      <c r="AC3950" s="14">
        <v>0</v>
      </c>
      <c r="AD3950" s="14">
        <v>0</v>
      </c>
      <c r="AE3950" s="14"/>
      <c r="AF3950" s="14"/>
      <c r="AG3950" s="14"/>
      <c r="AH3950" s="14"/>
      <c r="AI3950" s="14"/>
      <c r="AJ3950" s="14">
        <f t="shared" si="6195"/>
        <v>0</v>
      </c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>
        <v>0</v>
      </c>
      <c r="AX3950" s="14">
        <v>0</v>
      </c>
      <c r="AY3950" s="14">
        <v>5000</v>
      </c>
      <c r="AZ3950" s="14"/>
      <c r="BA3950" s="14"/>
      <c r="BB3950" s="14"/>
      <c r="BC3950" s="14"/>
      <c r="BD3950" s="14"/>
      <c r="BE3950" s="14">
        <f t="shared" si="6196"/>
        <v>5000</v>
      </c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>
        <v>0</v>
      </c>
      <c r="BS3950" s="14">
        <v>5000</v>
      </c>
      <c r="BT3950" s="14" t="e">
        <f>IF(#REF!=0,"-",#REF!/#REF!*100)</f>
        <v>#REF!</v>
      </c>
    </row>
    <row r="3951" spans="1:72" x14ac:dyDescent="0.25">
      <c r="A3951" s="4" t="s">
        <v>1154</v>
      </c>
      <c r="B3951" s="4" t="s">
        <v>56</v>
      </c>
      <c r="C3951" s="4" t="s">
        <v>151</v>
      </c>
      <c r="D3951" s="102" t="s">
        <v>1342</v>
      </c>
      <c r="E3951" s="113">
        <v>6134</v>
      </c>
      <c r="F3951" s="102"/>
      <c r="G3951" s="98" t="s">
        <v>1663</v>
      </c>
      <c r="H3951" s="13" t="s">
        <v>78</v>
      </c>
      <c r="I3951" s="14">
        <v>5000</v>
      </c>
      <c r="J3951" s="14"/>
      <c r="K3951" s="14"/>
      <c r="L3951" s="14"/>
      <c r="M3951" s="14"/>
      <c r="N3951" s="14"/>
      <c r="O3951" s="14">
        <f t="shared" ref="O3951:O4014" si="6332">I3951+J3951+K3951+L3951+M3951+N3951</f>
        <v>5000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>
        <v>0</v>
      </c>
      <c r="AC3951" s="14">
        <v>5000</v>
      </c>
      <c r="AD3951" s="14">
        <v>0</v>
      </c>
      <c r="AE3951" s="14"/>
      <c r="AF3951" s="14"/>
      <c r="AG3951" s="14"/>
      <c r="AH3951" s="14"/>
      <c r="AI3951" s="14"/>
      <c r="AJ3951" s="14">
        <f t="shared" ref="AJ3951:AJ4014" si="6333">AD3951+AE3951+AF3951+AG3951+AH3951+AI3951</f>
        <v>0</v>
      </c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>
        <v>0</v>
      </c>
      <c r="AX3951" s="14">
        <v>0</v>
      </c>
      <c r="AY3951" s="14">
        <v>8000</v>
      </c>
      <c r="AZ3951" s="14"/>
      <c r="BA3951" s="14"/>
      <c r="BB3951" s="14"/>
      <c r="BC3951" s="14"/>
      <c r="BD3951" s="14"/>
      <c r="BE3951" s="14">
        <f t="shared" ref="BE3951:BE4014" si="6334">AY3951+AZ3951+BA3951+BB3951+BC3951+BD3951</f>
        <v>8000</v>
      </c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>
        <v>0</v>
      </c>
      <c r="BS3951" s="14">
        <v>8000</v>
      </c>
      <c r="BT3951" s="14" t="e">
        <f>IF(#REF!=0,"-",#REF!/#REF!*100)</f>
        <v>#REF!</v>
      </c>
    </row>
    <row r="3952" spans="1:72" x14ac:dyDescent="0.25">
      <c r="A3952" s="4" t="s">
        <v>1154</v>
      </c>
      <c r="B3952" s="4" t="s">
        <v>56</v>
      </c>
      <c r="C3952" s="4" t="s">
        <v>151</v>
      </c>
      <c r="D3952" s="102" t="s">
        <v>1342</v>
      </c>
      <c r="E3952" s="113">
        <v>6135</v>
      </c>
      <c r="F3952" s="102"/>
      <c r="G3952" s="98" t="s">
        <v>1663</v>
      </c>
      <c r="H3952" s="13" t="s">
        <v>81</v>
      </c>
      <c r="I3952" s="14">
        <v>100</v>
      </c>
      <c r="J3952" s="14"/>
      <c r="K3952" s="14"/>
      <c r="L3952" s="14"/>
      <c r="M3952" s="14"/>
      <c r="N3952" s="14"/>
      <c r="O3952" s="14">
        <f t="shared" si="6332"/>
        <v>100</v>
      </c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>
        <v>0</v>
      </c>
      <c r="AC3952" s="14">
        <v>100</v>
      </c>
      <c r="AD3952" s="14">
        <v>0</v>
      </c>
      <c r="AE3952" s="14"/>
      <c r="AF3952" s="14"/>
      <c r="AG3952" s="14"/>
      <c r="AH3952" s="14"/>
      <c r="AI3952" s="14"/>
      <c r="AJ3952" s="14">
        <f t="shared" si="6333"/>
        <v>0</v>
      </c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>
        <v>0</v>
      </c>
      <c r="AX3952" s="14">
        <v>0</v>
      </c>
      <c r="AY3952" s="14">
        <v>0</v>
      </c>
      <c r="AZ3952" s="14"/>
      <c r="BA3952" s="14"/>
      <c r="BB3952" s="14"/>
      <c r="BC3952" s="14"/>
      <c r="BD3952" s="14"/>
      <c r="BE3952" s="14">
        <f t="shared" si="6334"/>
        <v>0</v>
      </c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>
        <v>0</v>
      </c>
      <c r="BS3952" s="14">
        <v>0</v>
      </c>
      <c r="BT3952" s="14" t="e">
        <f>IF(#REF!=0,"-",#REF!/#REF!*100)</f>
        <v>#REF!</v>
      </c>
    </row>
    <row r="3953" spans="1:72" ht="22.5" x14ac:dyDescent="0.25">
      <c r="A3953" s="4" t="s">
        <v>1154</v>
      </c>
      <c r="B3953" s="4" t="s">
        <v>56</v>
      </c>
      <c r="C3953" s="4" t="s">
        <v>151</v>
      </c>
      <c r="D3953" s="102" t="s">
        <v>1342</v>
      </c>
      <c r="E3953" s="113">
        <v>6136</v>
      </c>
      <c r="F3953" s="102"/>
      <c r="G3953" s="98" t="s">
        <v>1663</v>
      </c>
      <c r="H3953" s="13" t="s">
        <v>84</v>
      </c>
      <c r="I3953" s="14">
        <v>100</v>
      </c>
      <c r="J3953" s="14"/>
      <c r="K3953" s="14"/>
      <c r="L3953" s="14"/>
      <c r="M3953" s="14"/>
      <c r="N3953" s="14"/>
      <c r="O3953" s="14">
        <f t="shared" si="6332"/>
        <v>100</v>
      </c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>
        <v>0</v>
      </c>
      <c r="AC3953" s="14">
        <v>100</v>
      </c>
      <c r="AD3953" s="14">
        <v>0</v>
      </c>
      <c r="AE3953" s="14"/>
      <c r="AF3953" s="14"/>
      <c r="AG3953" s="14"/>
      <c r="AH3953" s="14"/>
      <c r="AI3953" s="14"/>
      <c r="AJ3953" s="14">
        <f t="shared" si="6333"/>
        <v>0</v>
      </c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>
        <v>0</v>
      </c>
      <c r="AX3953" s="14">
        <v>0</v>
      </c>
      <c r="AY3953" s="14">
        <v>0</v>
      </c>
      <c r="AZ3953" s="14"/>
      <c r="BA3953" s="14"/>
      <c r="BB3953" s="14"/>
      <c r="BC3953" s="14"/>
      <c r="BD3953" s="14"/>
      <c r="BE3953" s="14">
        <f t="shared" si="6334"/>
        <v>0</v>
      </c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>
        <v>0</v>
      </c>
      <c r="BS3953" s="14">
        <v>0</v>
      </c>
      <c r="BT3953" s="14" t="e">
        <f>IF(#REF!=0,"-",#REF!/#REF!*100)</f>
        <v>#REF!</v>
      </c>
    </row>
    <row r="3954" spans="1:72" x14ac:dyDescent="0.25">
      <c r="A3954" s="4" t="s">
        <v>1154</v>
      </c>
      <c r="B3954" s="4" t="s">
        <v>56</v>
      </c>
      <c r="C3954" s="4" t="s">
        <v>151</v>
      </c>
      <c r="D3954" s="102" t="s">
        <v>1342</v>
      </c>
      <c r="E3954" s="113">
        <v>6137</v>
      </c>
      <c r="F3954" s="102"/>
      <c r="G3954" s="98" t="s">
        <v>1663</v>
      </c>
      <c r="H3954" s="13" t="s">
        <v>87</v>
      </c>
      <c r="I3954" s="14">
        <v>0</v>
      </c>
      <c r="J3954" s="14"/>
      <c r="K3954" s="14"/>
      <c r="L3954" s="14"/>
      <c r="M3954" s="14"/>
      <c r="N3954" s="14"/>
      <c r="O3954" s="14">
        <f t="shared" si="6332"/>
        <v>0</v>
      </c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>
        <v>0</v>
      </c>
      <c r="AC3954" s="14">
        <v>0</v>
      </c>
      <c r="AD3954" s="14">
        <v>0</v>
      </c>
      <c r="AE3954" s="14"/>
      <c r="AF3954" s="14"/>
      <c r="AG3954" s="14"/>
      <c r="AH3954" s="14"/>
      <c r="AI3954" s="14"/>
      <c r="AJ3954" s="14">
        <f t="shared" si="6333"/>
        <v>0</v>
      </c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>
        <v>0</v>
      </c>
      <c r="AX3954" s="14">
        <v>0</v>
      </c>
      <c r="AY3954" s="14">
        <v>0</v>
      </c>
      <c r="AZ3954" s="14"/>
      <c r="BA3954" s="14"/>
      <c r="BB3954" s="14"/>
      <c r="BC3954" s="14"/>
      <c r="BD3954" s="14"/>
      <c r="BE3954" s="14">
        <f t="shared" si="6334"/>
        <v>0</v>
      </c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>
        <v>0</v>
      </c>
      <c r="BS3954" s="14">
        <v>0</v>
      </c>
      <c r="BT3954" s="14" t="e">
        <f>IF(#REF!=0,"-",#REF!/#REF!*100)</f>
        <v>#REF!</v>
      </c>
    </row>
    <row r="3955" spans="1:72" ht="22.5" x14ac:dyDescent="0.25">
      <c r="A3955" s="4" t="s">
        <v>1154</v>
      </c>
      <c r="B3955" s="4" t="s">
        <v>56</v>
      </c>
      <c r="C3955" s="4" t="s">
        <v>151</v>
      </c>
      <c r="D3955" s="102" t="s">
        <v>1342</v>
      </c>
      <c r="E3955" s="113">
        <v>6138</v>
      </c>
      <c r="F3955" s="102"/>
      <c r="G3955" s="98" t="s">
        <v>1663</v>
      </c>
      <c r="H3955" s="13" t="s">
        <v>90</v>
      </c>
      <c r="I3955" s="14">
        <v>15000</v>
      </c>
      <c r="J3955" s="14"/>
      <c r="K3955" s="14"/>
      <c r="L3955" s="14"/>
      <c r="M3955" s="14"/>
      <c r="N3955" s="14"/>
      <c r="O3955" s="14">
        <f t="shared" si="6332"/>
        <v>15000</v>
      </c>
      <c r="P3955" s="14">
        <v>150</v>
      </c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>
        <v>150</v>
      </c>
      <c r="AC3955" s="14">
        <v>14850</v>
      </c>
      <c r="AD3955" s="14">
        <v>0</v>
      </c>
      <c r="AE3955" s="14"/>
      <c r="AF3955" s="14"/>
      <c r="AG3955" s="14"/>
      <c r="AH3955" s="14"/>
      <c r="AI3955" s="14"/>
      <c r="AJ3955" s="14">
        <f t="shared" si="6333"/>
        <v>0</v>
      </c>
      <c r="AK3955" s="14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>
        <v>0</v>
      </c>
      <c r="AX3955" s="14">
        <v>0</v>
      </c>
      <c r="AY3955" s="14">
        <v>0</v>
      </c>
      <c r="AZ3955" s="14"/>
      <c r="BA3955" s="14"/>
      <c r="BB3955" s="14"/>
      <c r="BC3955" s="14"/>
      <c r="BD3955" s="14"/>
      <c r="BE3955" s="14">
        <f t="shared" si="6334"/>
        <v>0</v>
      </c>
      <c r="BF3955" s="14"/>
      <c r="BG3955" s="14"/>
      <c r="BH3955" s="14"/>
      <c r="BI3955" s="14"/>
      <c r="BJ3955" s="14"/>
      <c r="BK3955" s="14"/>
      <c r="BL3955" s="14"/>
      <c r="BM3955" s="14"/>
      <c r="BN3955" s="14"/>
      <c r="BO3955" s="14"/>
      <c r="BP3955" s="14"/>
      <c r="BQ3955" s="14"/>
      <c r="BR3955" s="14">
        <v>0</v>
      </c>
      <c r="BS3955" s="14">
        <v>0</v>
      </c>
      <c r="BT3955" s="14" t="e">
        <f>IF(#REF!=0,"-",#REF!/#REF!*100)</f>
        <v>#REF!</v>
      </c>
    </row>
    <row r="3956" spans="1:72" x14ac:dyDescent="0.25">
      <c r="A3956" s="1" t="s">
        <v>1154</v>
      </c>
      <c r="B3956" s="1" t="s">
        <v>56</v>
      </c>
      <c r="C3956" s="1" t="s">
        <v>151</v>
      </c>
      <c r="D3956" s="105" t="s">
        <v>1342</v>
      </c>
      <c r="E3956" s="105" t="s">
        <v>34</v>
      </c>
      <c r="F3956" s="102" t="s">
        <v>0</v>
      </c>
      <c r="G3956" s="13" t="s">
        <v>0</v>
      </c>
      <c r="H3956" s="2" t="s">
        <v>35</v>
      </c>
      <c r="I3956" s="12">
        <f t="shared" ref="I3956:AA3956" si="6335">SUM(I3957:I3959)</f>
        <v>122400</v>
      </c>
      <c r="J3956" s="12">
        <f t="shared" si="6335"/>
        <v>93314</v>
      </c>
      <c r="K3956" s="12">
        <f t="shared" si="6335"/>
        <v>0</v>
      </c>
      <c r="L3956" s="12">
        <f t="shared" si="6335"/>
        <v>0</v>
      </c>
      <c r="M3956" s="12">
        <f t="shared" si="6335"/>
        <v>0</v>
      </c>
      <c r="N3956" s="12">
        <f t="shared" si="6335"/>
        <v>0</v>
      </c>
      <c r="O3956" s="12">
        <f t="shared" si="6335"/>
        <v>215714</v>
      </c>
      <c r="P3956" s="12">
        <f t="shared" si="6335"/>
        <v>6080</v>
      </c>
      <c r="Q3956" s="12">
        <f t="shared" si="6335"/>
        <v>0</v>
      </c>
      <c r="R3956" s="12">
        <f t="shared" si="6335"/>
        <v>93314</v>
      </c>
      <c r="S3956" s="12">
        <f t="shared" si="6335"/>
        <v>0</v>
      </c>
      <c r="T3956" s="12">
        <f t="shared" si="6335"/>
        <v>0</v>
      </c>
      <c r="U3956" s="12">
        <f t="shared" si="6335"/>
        <v>0</v>
      </c>
      <c r="V3956" s="12">
        <f t="shared" si="6335"/>
        <v>0</v>
      </c>
      <c r="W3956" s="12">
        <f t="shared" si="6335"/>
        <v>0</v>
      </c>
      <c r="X3956" s="12">
        <f t="shared" si="6335"/>
        <v>0</v>
      </c>
      <c r="Y3956" s="12">
        <f t="shared" si="6335"/>
        <v>0</v>
      </c>
      <c r="Z3956" s="12">
        <f t="shared" si="6335"/>
        <v>0</v>
      </c>
      <c r="AA3956" s="12">
        <f t="shared" si="6335"/>
        <v>0</v>
      </c>
      <c r="AB3956" s="12">
        <v>99394</v>
      </c>
      <c r="AC3956" s="12">
        <v>116320</v>
      </c>
      <c r="AD3956" s="12">
        <f t="shared" ref="AD3956:AV3956" si="6336">SUM(AD3957:AD3959)</f>
        <v>0</v>
      </c>
      <c r="AE3956" s="12">
        <f t="shared" si="6336"/>
        <v>0</v>
      </c>
      <c r="AF3956" s="12">
        <f t="shared" si="6336"/>
        <v>0</v>
      </c>
      <c r="AG3956" s="12">
        <f t="shared" si="6336"/>
        <v>0</v>
      </c>
      <c r="AH3956" s="12">
        <f t="shared" si="6336"/>
        <v>0</v>
      </c>
      <c r="AI3956" s="12">
        <f t="shared" si="6336"/>
        <v>0</v>
      </c>
      <c r="AJ3956" s="12">
        <f t="shared" si="6336"/>
        <v>0</v>
      </c>
      <c r="AK3956" s="12">
        <f t="shared" si="6336"/>
        <v>0</v>
      </c>
      <c r="AL3956" s="12">
        <f t="shared" si="6336"/>
        <v>0</v>
      </c>
      <c r="AM3956" s="12">
        <f t="shared" si="6336"/>
        <v>0</v>
      </c>
      <c r="AN3956" s="12">
        <f t="shared" si="6336"/>
        <v>0</v>
      </c>
      <c r="AO3956" s="12">
        <f t="shared" si="6336"/>
        <v>0</v>
      </c>
      <c r="AP3956" s="12">
        <f t="shared" si="6336"/>
        <v>0</v>
      </c>
      <c r="AQ3956" s="12">
        <f t="shared" si="6336"/>
        <v>0</v>
      </c>
      <c r="AR3956" s="12">
        <f t="shared" si="6336"/>
        <v>0</v>
      </c>
      <c r="AS3956" s="12">
        <f t="shared" si="6336"/>
        <v>0</v>
      </c>
      <c r="AT3956" s="12">
        <f t="shared" si="6336"/>
        <v>0</v>
      </c>
      <c r="AU3956" s="12">
        <f t="shared" si="6336"/>
        <v>0</v>
      </c>
      <c r="AV3956" s="12">
        <f t="shared" si="6336"/>
        <v>0</v>
      </c>
      <c r="AW3956" s="12">
        <v>0</v>
      </c>
      <c r="AX3956" s="12">
        <v>0</v>
      </c>
      <c r="AY3956" s="12">
        <f>SUM(AY3957:AY3959)</f>
        <v>85200</v>
      </c>
      <c r="AZ3956" s="12">
        <f t="shared" ref="AZ3956:BQ3956" si="6337">SUM(AZ3957:AZ3959)</f>
        <v>966</v>
      </c>
      <c r="BA3956" s="12">
        <f t="shared" si="6337"/>
        <v>0</v>
      </c>
      <c r="BB3956" s="12">
        <f t="shared" si="6337"/>
        <v>0</v>
      </c>
      <c r="BC3956" s="12">
        <f t="shared" si="6337"/>
        <v>0</v>
      </c>
      <c r="BD3956" s="12">
        <f t="shared" si="6337"/>
        <v>0</v>
      </c>
      <c r="BE3956" s="12">
        <f t="shared" si="6337"/>
        <v>86166</v>
      </c>
      <c r="BF3956" s="12">
        <f t="shared" si="6337"/>
        <v>0</v>
      </c>
      <c r="BG3956" s="12">
        <f t="shared" si="6337"/>
        <v>0</v>
      </c>
      <c r="BH3956" s="12">
        <f t="shared" si="6337"/>
        <v>966</v>
      </c>
      <c r="BI3956" s="12">
        <f t="shared" si="6337"/>
        <v>0</v>
      </c>
      <c r="BJ3956" s="12">
        <f t="shared" si="6337"/>
        <v>0</v>
      </c>
      <c r="BK3956" s="12">
        <f t="shared" si="6337"/>
        <v>0</v>
      </c>
      <c r="BL3956" s="12">
        <f t="shared" si="6337"/>
        <v>0</v>
      </c>
      <c r="BM3956" s="12">
        <f t="shared" si="6337"/>
        <v>0</v>
      </c>
      <c r="BN3956" s="12">
        <f t="shared" si="6337"/>
        <v>0</v>
      </c>
      <c r="BO3956" s="12">
        <f t="shared" si="6337"/>
        <v>0</v>
      </c>
      <c r="BP3956" s="12">
        <f t="shared" si="6337"/>
        <v>0</v>
      </c>
      <c r="BQ3956" s="12">
        <f t="shared" si="6337"/>
        <v>0</v>
      </c>
      <c r="BR3956" s="12">
        <v>966</v>
      </c>
      <c r="BS3956" s="12">
        <v>85200</v>
      </c>
      <c r="BT3956" s="12" t="e">
        <f>IF(#REF!=0,"-",#REF!/#REF!*100)</f>
        <v>#REF!</v>
      </c>
    </row>
    <row r="3957" spans="1:72" x14ac:dyDescent="0.25">
      <c r="A3957" s="4" t="s">
        <v>1154</v>
      </c>
      <c r="B3957" s="4" t="s">
        <v>56</v>
      </c>
      <c r="C3957" s="4" t="s">
        <v>151</v>
      </c>
      <c r="D3957" s="102" t="s">
        <v>1342</v>
      </c>
      <c r="E3957" s="113">
        <v>6139</v>
      </c>
      <c r="F3957" s="102"/>
      <c r="G3957" s="98" t="s">
        <v>1663</v>
      </c>
      <c r="H3957" s="13" t="s">
        <v>35</v>
      </c>
      <c r="I3957" s="14">
        <v>120000</v>
      </c>
      <c r="J3957" s="14">
        <f>89507+3247</f>
        <v>92754</v>
      </c>
      <c r="K3957" s="14"/>
      <c r="L3957" s="14"/>
      <c r="M3957" s="14"/>
      <c r="N3957" s="14"/>
      <c r="O3957" s="14">
        <f t="shared" si="6332"/>
        <v>212754</v>
      </c>
      <c r="P3957" s="14">
        <v>6000</v>
      </c>
      <c r="Q3957" s="14"/>
      <c r="R3957" s="14">
        <f>89507+3247</f>
        <v>92754</v>
      </c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>
        <v>98754</v>
      </c>
      <c r="AC3957" s="14">
        <v>114000</v>
      </c>
      <c r="AD3957" s="14">
        <v>0</v>
      </c>
      <c r="AE3957" s="14"/>
      <c r="AF3957" s="14"/>
      <c r="AG3957" s="14"/>
      <c r="AH3957" s="14"/>
      <c r="AI3957" s="14"/>
      <c r="AJ3957" s="14">
        <f t="shared" si="6333"/>
        <v>0</v>
      </c>
      <c r="AK3957" s="14"/>
      <c r="AL3957" s="14"/>
      <c r="AM3957" s="14"/>
      <c r="AN3957" s="14"/>
      <c r="AO3957" s="14"/>
      <c r="AP3957" s="14"/>
      <c r="AQ3957" s="14"/>
      <c r="AR3957" s="14"/>
      <c r="AS3957" s="14"/>
      <c r="AT3957" s="14"/>
      <c r="AU3957" s="14"/>
      <c r="AV3957" s="14"/>
      <c r="AW3957" s="14">
        <v>0</v>
      </c>
      <c r="AX3957" s="14">
        <v>0</v>
      </c>
      <c r="AY3957" s="14">
        <v>85000</v>
      </c>
      <c r="AZ3957" s="14">
        <v>921</v>
      </c>
      <c r="BA3957" s="14"/>
      <c r="BB3957" s="14"/>
      <c r="BC3957" s="14"/>
      <c r="BD3957" s="14"/>
      <c r="BE3957" s="14">
        <f t="shared" si="6334"/>
        <v>85921</v>
      </c>
      <c r="BF3957" s="14"/>
      <c r="BG3957" s="14"/>
      <c r="BH3957" s="14">
        <v>921</v>
      </c>
      <c r="BI3957" s="14"/>
      <c r="BJ3957" s="14"/>
      <c r="BK3957" s="14"/>
      <c r="BL3957" s="14"/>
      <c r="BM3957" s="14"/>
      <c r="BN3957" s="14"/>
      <c r="BO3957" s="14"/>
      <c r="BP3957" s="14"/>
      <c r="BQ3957" s="14"/>
      <c r="BR3957" s="14">
        <v>921</v>
      </c>
      <c r="BS3957" s="14">
        <v>85000</v>
      </c>
      <c r="BT3957" s="14" t="e">
        <f>IF(#REF!=0,"-",#REF!/#REF!*100)</f>
        <v>#REF!</v>
      </c>
    </row>
    <row r="3958" spans="1:72" ht="22.5" x14ac:dyDescent="0.25">
      <c r="A3958" s="4" t="s">
        <v>1154</v>
      </c>
      <c r="B3958" s="4" t="s">
        <v>56</v>
      </c>
      <c r="C3958" s="4" t="s">
        <v>151</v>
      </c>
      <c r="D3958" s="102" t="s">
        <v>1342</v>
      </c>
      <c r="E3958" s="113">
        <v>6139</v>
      </c>
      <c r="F3958" s="102" t="s">
        <v>1349</v>
      </c>
      <c r="G3958" s="98" t="s">
        <v>1663</v>
      </c>
      <c r="H3958" s="13" t="s">
        <v>37</v>
      </c>
      <c r="I3958" s="14">
        <v>900</v>
      </c>
      <c r="J3958" s="14">
        <f>500+60</f>
        <v>560</v>
      </c>
      <c r="K3958" s="14"/>
      <c r="L3958" s="14"/>
      <c r="M3958" s="14"/>
      <c r="N3958" s="14"/>
      <c r="O3958" s="14">
        <f t="shared" si="6332"/>
        <v>1460</v>
      </c>
      <c r="P3958" s="14">
        <f>30+50</f>
        <v>80</v>
      </c>
      <c r="Q3958" s="14"/>
      <c r="R3958" s="14">
        <f>500+60</f>
        <v>560</v>
      </c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>
        <v>640</v>
      </c>
      <c r="AC3958" s="14">
        <v>820</v>
      </c>
      <c r="AD3958" s="14">
        <v>0</v>
      </c>
      <c r="AE3958" s="14"/>
      <c r="AF3958" s="14"/>
      <c r="AG3958" s="14"/>
      <c r="AH3958" s="14"/>
      <c r="AI3958" s="14"/>
      <c r="AJ3958" s="14">
        <f t="shared" si="6333"/>
        <v>0</v>
      </c>
      <c r="AK3958" s="14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4"/>
      <c r="AW3958" s="14">
        <v>0</v>
      </c>
      <c r="AX3958" s="14">
        <v>0</v>
      </c>
      <c r="AY3958" s="14">
        <v>200</v>
      </c>
      <c r="AZ3958" s="14">
        <f>15+30</f>
        <v>45</v>
      </c>
      <c r="BA3958" s="14"/>
      <c r="BB3958" s="14"/>
      <c r="BC3958" s="14"/>
      <c r="BD3958" s="14"/>
      <c r="BE3958" s="14">
        <f t="shared" si="6334"/>
        <v>245</v>
      </c>
      <c r="BF3958" s="14"/>
      <c r="BG3958" s="14"/>
      <c r="BH3958" s="14">
        <f>15+30</f>
        <v>45</v>
      </c>
      <c r="BI3958" s="14"/>
      <c r="BJ3958" s="14"/>
      <c r="BK3958" s="14"/>
      <c r="BL3958" s="14"/>
      <c r="BM3958" s="14"/>
      <c r="BN3958" s="14"/>
      <c r="BO3958" s="14"/>
      <c r="BP3958" s="14"/>
      <c r="BQ3958" s="14"/>
      <c r="BR3958" s="14">
        <v>45</v>
      </c>
      <c r="BS3958" s="14">
        <v>200</v>
      </c>
      <c r="BT3958" s="14" t="e">
        <f>IF(#REF!=0,"-",#REF!/#REF!*100)</f>
        <v>#REF!</v>
      </c>
    </row>
    <row r="3959" spans="1:72" ht="33.75" x14ac:dyDescent="0.25">
      <c r="A3959" s="4" t="s">
        <v>1154</v>
      </c>
      <c r="B3959" s="4" t="s">
        <v>56</v>
      </c>
      <c r="C3959" s="4" t="s">
        <v>151</v>
      </c>
      <c r="D3959" s="102" t="s">
        <v>1342</v>
      </c>
      <c r="E3959" s="113">
        <v>6139</v>
      </c>
      <c r="F3959" s="102" t="s">
        <v>1350</v>
      </c>
      <c r="G3959" s="98" t="s">
        <v>1663</v>
      </c>
      <c r="H3959" s="13" t="s">
        <v>38</v>
      </c>
      <c r="I3959" s="14">
        <v>1500</v>
      </c>
      <c r="J3959" s="14"/>
      <c r="K3959" s="14"/>
      <c r="L3959" s="14"/>
      <c r="M3959" s="14"/>
      <c r="N3959" s="14"/>
      <c r="O3959" s="14">
        <f t="shared" si="6332"/>
        <v>1500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>
        <v>0</v>
      </c>
      <c r="AC3959" s="14">
        <v>1500</v>
      </c>
      <c r="AD3959" s="14">
        <v>0</v>
      </c>
      <c r="AE3959" s="14"/>
      <c r="AF3959" s="14"/>
      <c r="AG3959" s="14"/>
      <c r="AH3959" s="14"/>
      <c r="AI3959" s="14"/>
      <c r="AJ3959" s="14">
        <f t="shared" si="6333"/>
        <v>0</v>
      </c>
      <c r="AK3959" s="14"/>
      <c r="AL3959" s="14"/>
      <c r="AM3959" s="14"/>
      <c r="AN3959" s="14"/>
      <c r="AO3959" s="14"/>
      <c r="AP3959" s="14"/>
      <c r="AQ3959" s="14"/>
      <c r="AR3959" s="14"/>
      <c r="AS3959" s="14"/>
      <c r="AT3959" s="14"/>
      <c r="AU3959" s="14"/>
      <c r="AV3959" s="14"/>
      <c r="AW3959" s="14">
        <v>0</v>
      </c>
      <c r="AX3959" s="14">
        <v>0</v>
      </c>
      <c r="AY3959" s="14">
        <v>0</v>
      </c>
      <c r="AZ3959" s="14"/>
      <c r="BA3959" s="14"/>
      <c r="BB3959" s="14"/>
      <c r="BC3959" s="14"/>
      <c r="BD3959" s="14"/>
      <c r="BE3959" s="14">
        <f t="shared" si="6334"/>
        <v>0</v>
      </c>
      <c r="BF3959" s="14"/>
      <c r="BG3959" s="14"/>
      <c r="BH3959" s="14"/>
      <c r="BI3959" s="14"/>
      <c r="BJ3959" s="14"/>
      <c r="BK3959" s="14"/>
      <c r="BL3959" s="14"/>
      <c r="BM3959" s="14"/>
      <c r="BN3959" s="14"/>
      <c r="BO3959" s="14"/>
      <c r="BP3959" s="14"/>
      <c r="BQ3959" s="14"/>
      <c r="BR3959" s="14">
        <v>0</v>
      </c>
      <c r="BS3959" s="14">
        <v>0</v>
      </c>
      <c r="BT3959" s="14" t="e">
        <f>IF(#REF!=0,"-",#REF!/#REF!*100)</f>
        <v>#REF!</v>
      </c>
    </row>
    <row r="3960" spans="1:72" ht="33.75" x14ac:dyDescent="0.25">
      <c r="A3960" s="1" t="s">
        <v>0</v>
      </c>
      <c r="B3960" s="1" t="s">
        <v>0</v>
      </c>
      <c r="C3960" s="1" t="s">
        <v>0</v>
      </c>
      <c r="D3960" s="101" t="s">
        <v>0</v>
      </c>
      <c r="E3960" s="101" t="s">
        <v>0</v>
      </c>
      <c r="F3960" s="101" t="s">
        <v>0</v>
      </c>
      <c r="G3960" s="2" t="s">
        <v>0</v>
      </c>
      <c r="H3960" s="10" t="s">
        <v>39</v>
      </c>
      <c r="I3960" s="11">
        <f t="shared" ref="I3960:AA3960" si="6338">SUM(I3961)</f>
        <v>300</v>
      </c>
      <c r="J3960" s="11">
        <f t="shared" si="6338"/>
        <v>0</v>
      </c>
      <c r="K3960" s="11">
        <f t="shared" si="6338"/>
        <v>0</v>
      </c>
      <c r="L3960" s="11">
        <f t="shared" si="6338"/>
        <v>0</v>
      </c>
      <c r="M3960" s="11">
        <f t="shared" si="6338"/>
        <v>0</v>
      </c>
      <c r="N3960" s="11">
        <f t="shared" si="6338"/>
        <v>0</v>
      </c>
      <c r="O3960" s="11">
        <f t="shared" si="6338"/>
        <v>300</v>
      </c>
      <c r="P3960" s="11">
        <f t="shared" si="6338"/>
        <v>0</v>
      </c>
      <c r="Q3960" s="11">
        <f t="shared" si="6338"/>
        <v>0</v>
      </c>
      <c r="R3960" s="11">
        <f t="shared" si="6338"/>
        <v>0</v>
      </c>
      <c r="S3960" s="11">
        <f t="shared" si="6338"/>
        <v>0</v>
      </c>
      <c r="T3960" s="11">
        <f t="shared" si="6338"/>
        <v>0</v>
      </c>
      <c r="U3960" s="11">
        <f t="shared" si="6338"/>
        <v>0</v>
      </c>
      <c r="V3960" s="11">
        <f t="shared" si="6338"/>
        <v>0</v>
      </c>
      <c r="W3960" s="11">
        <f t="shared" si="6338"/>
        <v>0</v>
      </c>
      <c r="X3960" s="11">
        <f t="shared" si="6338"/>
        <v>0</v>
      </c>
      <c r="Y3960" s="11">
        <f t="shared" si="6338"/>
        <v>0</v>
      </c>
      <c r="Z3960" s="11">
        <f t="shared" si="6338"/>
        <v>0</v>
      </c>
      <c r="AA3960" s="11">
        <f t="shared" si="6338"/>
        <v>0</v>
      </c>
      <c r="AB3960" s="11">
        <v>0</v>
      </c>
      <c r="AC3960" s="11">
        <v>300</v>
      </c>
      <c r="AD3960" s="11">
        <f t="shared" ref="AD3960:AV3960" si="6339">SUM(AD3961)</f>
        <v>0</v>
      </c>
      <c r="AE3960" s="11">
        <f t="shared" si="6339"/>
        <v>0</v>
      </c>
      <c r="AF3960" s="11">
        <f t="shared" si="6339"/>
        <v>0</v>
      </c>
      <c r="AG3960" s="11">
        <f t="shared" si="6339"/>
        <v>0</v>
      </c>
      <c r="AH3960" s="11">
        <f t="shared" si="6339"/>
        <v>0</v>
      </c>
      <c r="AI3960" s="11">
        <f t="shared" si="6339"/>
        <v>0</v>
      </c>
      <c r="AJ3960" s="11">
        <f t="shared" si="6339"/>
        <v>0</v>
      </c>
      <c r="AK3960" s="11">
        <f t="shared" si="6339"/>
        <v>0</v>
      </c>
      <c r="AL3960" s="11">
        <f t="shared" si="6339"/>
        <v>0</v>
      </c>
      <c r="AM3960" s="11">
        <f t="shared" si="6339"/>
        <v>0</v>
      </c>
      <c r="AN3960" s="11">
        <f t="shared" si="6339"/>
        <v>0</v>
      </c>
      <c r="AO3960" s="11">
        <f t="shared" si="6339"/>
        <v>0</v>
      </c>
      <c r="AP3960" s="11">
        <f t="shared" si="6339"/>
        <v>0</v>
      </c>
      <c r="AQ3960" s="11">
        <f t="shared" si="6339"/>
        <v>0</v>
      </c>
      <c r="AR3960" s="11">
        <f t="shared" si="6339"/>
        <v>0</v>
      </c>
      <c r="AS3960" s="11">
        <f t="shared" si="6339"/>
        <v>0</v>
      </c>
      <c r="AT3960" s="11">
        <f t="shared" si="6339"/>
        <v>0</v>
      </c>
      <c r="AU3960" s="11">
        <f t="shared" si="6339"/>
        <v>0</v>
      </c>
      <c r="AV3960" s="11">
        <f t="shared" si="6339"/>
        <v>0</v>
      </c>
      <c r="AW3960" s="11">
        <v>0</v>
      </c>
      <c r="AX3960" s="11">
        <v>0</v>
      </c>
      <c r="AY3960" s="11">
        <f t="shared" ref="AY3960:BQ3960" si="6340">SUM(AY3961)</f>
        <v>0</v>
      </c>
      <c r="AZ3960" s="11">
        <f t="shared" si="6340"/>
        <v>0</v>
      </c>
      <c r="BA3960" s="11">
        <f t="shared" si="6340"/>
        <v>0</v>
      </c>
      <c r="BB3960" s="11">
        <f t="shared" si="6340"/>
        <v>0</v>
      </c>
      <c r="BC3960" s="11">
        <f t="shared" si="6340"/>
        <v>0</v>
      </c>
      <c r="BD3960" s="11">
        <f t="shared" si="6340"/>
        <v>0</v>
      </c>
      <c r="BE3960" s="11">
        <f t="shared" si="6340"/>
        <v>0</v>
      </c>
      <c r="BF3960" s="11">
        <f t="shared" si="6340"/>
        <v>0</v>
      </c>
      <c r="BG3960" s="11">
        <f t="shared" si="6340"/>
        <v>0</v>
      </c>
      <c r="BH3960" s="11">
        <f t="shared" si="6340"/>
        <v>0</v>
      </c>
      <c r="BI3960" s="11">
        <f t="shared" si="6340"/>
        <v>0</v>
      </c>
      <c r="BJ3960" s="11">
        <f t="shared" si="6340"/>
        <v>0</v>
      </c>
      <c r="BK3960" s="11">
        <f t="shared" si="6340"/>
        <v>0</v>
      </c>
      <c r="BL3960" s="11">
        <f t="shared" si="6340"/>
        <v>0</v>
      </c>
      <c r="BM3960" s="11">
        <f t="shared" si="6340"/>
        <v>0</v>
      </c>
      <c r="BN3960" s="11">
        <f t="shared" si="6340"/>
        <v>0</v>
      </c>
      <c r="BO3960" s="11">
        <f t="shared" si="6340"/>
        <v>0</v>
      </c>
      <c r="BP3960" s="11">
        <f t="shared" si="6340"/>
        <v>0</v>
      </c>
      <c r="BQ3960" s="11">
        <f t="shared" si="6340"/>
        <v>0</v>
      </c>
      <c r="BR3960" s="11">
        <v>0</v>
      </c>
      <c r="BS3960" s="11">
        <v>0</v>
      </c>
      <c r="BT3960" s="11" t="e">
        <f>IF(#REF!=0,"-",#REF!/#REF!*100)</f>
        <v>#REF!</v>
      </c>
    </row>
    <row r="3961" spans="1:72" ht="22.5" x14ac:dyDescent="0.25">
      <c r="A3961" s="4" t="s">
        <v>1154</v>
      </c>
      <c r="B3961" s="4" t="s">
        <v>56</v>
      </c>
      <c r="C3961" s="4" t="s">
        <v>151</v>
      </c>
      <c r="D3961" s="102" t="s">
        <v>1342</v>
      </c>
      <c r="E3961" s="101" t="s">
        <v>40</v>
      </c>
      <c r="F3961" s="101" t="s">
        <v>0</v>
      </c>
      <c r="G3961" s="2" t="s">
        <v>0</v>
      </c>
      <c r="H3961" s="2" t="s">
        <v>41</v>
      </c>
      <c r="I3961" s="12">
        <f>SUM(I3962:I3964)</f>
        <v>300</v>
      </c>
      <c r="J3961" s="12">
        <f t="shared" ref="J3961:AA3961" si="6341">SUM(J3962:J3964)</f>
        <v>0</v>
      </c>
      <c r="K3961" s="12">
        <f t="shared" si="6341"/>
        <v>0</v>
      </c>
      <c r="L3961" s="12">
        <f t="shared" si="6341"/>
        <v>0</v>
      </c>
      <c r="M3961" s="12">
        <f t="shared" si="6341"/>
        <v>0</v>
      </c>
      <c r="N3961" s="12">
        <f t="shared" si="6341"/>
        <v>0</v>
      </c>
      <c r="O3961" s="12">
        <f t="shared" ref="O3961" si="6342">SUM(O3962:O3964)</f>
        <v>300</v>
      </c>
      <c r="P3961" s="12">
        <f t="shared" si="6341"/>
        <v>0</v>
      </c>
      <c r="Q3961" s="12">
        <f t="shared" si="6341"/>
        <v>0</v>
      </c>
      <c r="R3961" s="12">
        <f t="shared" si="6341"/>
        <v>0</v>
      </c>
      <c r="S3961" s="12">
        <f t="shared" si="6341"/>
        <v>0</v>
      </c>
      <c r="T3961" s="12">
        <f t="shared" si="6341"/>
        <v>0</v>
      </c>
      <c r="U3961" s="12">
        <f t="shared" si="6341"/>
        <v>0</v>
      </c>
      <c r="V3961" s="12">
        <f t="shared" si="6341"/>
        <v>0</v>
      </c>
      <c r="W3961" s="12">
        <f t="shared" si="6341"/>
        <v>0</v>
      </c>
      <c r="X3961" s="12">
        <f t="shared" si="6341"/>
        <v>0</v>
      </c>
      <c r="Y3961" s="12">
        <f t="shared" si="6341"/>
        <v>0</v>
      </c>
      <c r="Z3961" s="12">
        <f t="shared" si="6341"/>
        <v>0</v>
      </c>
      <c r="AA3961" s="12">
        <f t="shared" si="6341"/>
        <v>0</v>
      </c>
      <c r="AB3961" s="12">
        <v>0</v>
      </c>
      <c r="AC3961" s="12">
        <v>300</v>
      </c>
      <c r="AD3961" s="12">
        <f t="shared" ref="AD3961:AV3961" si="6343">SUM(AD3962:AD3964)</f>
        <v>0</v>
      </c>
      <c r="AE3961" s="12">
        <f t="shared" si="6343"/>
        <v>0</v>
      </c>
      <c r="AF3961" s="12">
        <f t="shared" si="6343"/>
        <v>0</v>
      </c>
      <c r="AG3961" s="12">
        <f t="shared" si="6343"/>
        <v>0</v>
      </c>
      <c r="AH3961" s="12">
        <f t="shared" si="6343"/>
        <v>0</v>
      </c>
      <c r="AI3961" s="12">
        <f t="shared" si="6343"/>
        <v>0</v>
      </c>
      <c r="AJ3961" s="12">
        <f t="shared" ref="AJ3961" si="6344">SUM(AJ3962:AJ3964)</f>
        <v>0</v>
      </c>
      <c r="AK3961" s="12">
        <f t="shared" si="6343"/>
        <v>0</v>
      </c>
      <c r="AL3961" s="12">
        <f t="shared" si="6343"/>
        <v>0</v>
      </c>
      <c r="AM3961" s="12">
        <f t="shared" si="6343"/>
        <v>0</v>
      </c>
      <c r="AN3961" s="12">
        <f t="shared" si="6343"/>
        <v>0</v>
      </c>
      <c r="AO3961" s="12">
        <f t="shared" si="6343"/>
        <v>0</v>
      </c>
      <c r="AP3961" s="12">
        <f t="shared" si="6343"/>
        <v>0</v>
      </c>
      <c r="AQ3961" s="12">
        <f t="shared" si="6343"/>
        <v>0</v>
      </c>
      <c r="AR3961" s="12">
        <f t="shared" si="6343"/>
        <v>0</v>
      </c>
      <c r="AS3961" s="12">
        <f t="shared" si="6343"/>
        <v>0</v>
      </c>
      <c r="AT3961" s="12">
        <f t="shared" si="6343"/>
        <v>0</v>
      </c>
      <c r="AU3961" s="12">
        <f t="shared" si="6343"/>
        <v>0</v>
      </c>
      <c r="AV3961" s="12">
        <f t="shared" si="6343"/>
        <v>0</v>
      </c>
      <c r="AW3961" s="12">
        <v>0</v>
      </c>
      <c r="AX3961" s="12">
        <v>0</v>
      </c>
      <c r="AY3961" s="12">
        <f t="shared" ref="AY3961:BQ3961" si="6345">SUM(AY3962:AY3964)</f>
        <v>0</v>
      </c>
      <c r="AZ3961" s="12">
        <f t="shared" si="6345"/>
        <v>0</v>
      </c>
      <c r="BA3961" s="12">
        <f t="shared" si="6345"/>
        <v>0</v>
      </c>
      <c r="BB3961" s="12">
        <f t="shared" si="6345"/>
        <v>0</v>
      </c>
      <c r="BC3961" s="12">
        <f t="shared" si="6345"/>
        <v>0</v>
      </c>
      <c r="BD3961" s="12">
        <f t="shared" si="6345"/>
        <v>0</v>
      </c>
      <c r="BE3961" s="12">
        <f t="shared" ref="BE3961" si="6346">SUM(BE3962:BE3964)</f>
        <v>0</v>
      </c>
      <c r="BF3961" s="12">
        <f t="shared" si="6345"/>
        <v>0</v>
      </c>
      <c r="BG3961" s="12">
        <f t="shared" si="6345"/>
        <v>0</v>
      </c>
      <c r="BH3961" s="12">
        <f t="shared" si="6345"/>
        <v>0</v>
      </c>
      <c r="BI3961" s="12">
        <f t="shared" si="6345"/>
        <v>0</v>
      </c>
      <c r="BJ3961" s="12">
        <f t="shared" si="6345"/>
        <v>0</v>
      </c>
      <c r="BK3961" s="12">
        <f t="shared" si="6345"/>
        <v>0</v>
      </c>
      <c r="BL3961" s="12">
        <f t="shared" si="6345"/>
        <v>0</v>
      </c>
      <c r="BM3961" s="12">
        <f t="shared" si="6345"/>
        <v>0</v>
      </c>
      <c r="BN3961" s="12">
        <f t="shared" si="6345"/>
        <v>0</v>
      </c>
      <c r="BO3961" s="12">
        <f t="shared" si="6345"/>
        <v>0</v>
      </c>
      <c r="BP3961" s="12">
        <f t="shared" si="6345"/>
        <v>0</v>
      </c>
      <c r="BQ3961" s="12">
        <f t="shared" si="6345"/>
        <v>0</v>
      </c>
      <c r="BR3961" s="12">
        <v>0</v>
      </c>
      <c r="BS3961" s="12">
        <v>0</v>
      </c>
      <c r="BT3961" s="12" t="e">
        <f>IF(#REF!=0,"-",#REF!/#REF!*100)</f>
        <v>#REF!</v>
      </c>
    </row>
    <row r="3962" spans="1:72" x14ac:dyDescent="0.25">
      <c r="A3962" s="4" t="s">
        <v>1154</v>
      </c>
      <c r="B3962" s="4" t="s">
        <v>56</v>
      </c>
      <c r="C3962" s="4" t="s">
        <v>151</v>
      </c>
      <c r="D3962" s="102" t="s">
        <v>1342</v>
      </c>
      <c r="E3962" s="113">
        <v>6142</v>
      </c>
      <c r="F3962" s="102"/>
      <c r="G3962" s="98" t="s">
        <v>1663</v>
      </c>
      <c r="H3962" s="13" t="s">
        <v>60</v>
      </c>
      <c r="I3962" s="14">
        <v>100</v>
      </c>
      <c r="J3962" s="14"/>
      <c r="K3962" s="14"/>
      <c r="L3962" s="14"/>
      <c r="M3962" s="14"/>
      <c r="N3962" s="14"/>
      <c r="O3962" s="14">
        <f t="shared" si="6332"/>
        <v>100</v>
      </c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>
        <v>0</v>
      </c>
      <c r="AC3962" s="14">
        <v>100</v>
      </c>
      <c r="AD3962" s="14">
        <v>0</v>
      </c>
      <c r="AE3962" s="14"/>
      <c r="AF3962" s="14"/>
      <c r="AG3962" s="14"/>
      <c r="AH3962" s="14"/>
      <c r="AI3962" s="14"/>
      <c r="AJ3962" s="14">
        <f t="shared" si="6333"/>
        <v>0</v>
      </c>
      <c r="AK3962" s="14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>
        <v>0</v>
      </c>
      <c r="AX3962" s="14">
        <v>0</v>
      </c>
      <c r="AY3962" s="14">
        <v>0</v>
      </c>
      <c r="AZ3962" s="14"/>
      <c r="BA3962" s="14"/>
      <c r="BB3962" s="14"/>
      <c r="BC3962" s="14"/>
      <c r="BD3962" s="14"/>
      <c r="BE3962" s="14">
        <f t="shared" si="6334"/>
        <v>0</v>
      </c>
      <c r="BF3962" s="14"/>
      <c r="BG3962" s="14"/>
      <c r="BH3962" s="14"/>
      <c r="BI3962" s="14"/>
      <c r="BJ3962" s="14"/>
      <c r="BK3962" s="14"/>
      <c r="BL3962" s="14"/>
      <c r="BM3962" s="14"/>
      <c r="BN3962" s="14"/>
      <c r="BO3962" s="14"/>
      <c r="BP3962" s="14"/>
      <c r="BQ3962" s="14"/>
      <c r="BR3962" s="14">
        <v>0</v>
      </c>
      <c r="BS3962" s="14">
        <v>0</v>
      </c>
      <c r="BT3962" s="14" t="e">
        <f>IF(#REF!=0,"-",#REF!/#REF!*100)</f>
        <v>#REF!</v>
      </c>
    </row>
    <row r="3963" spans="1:72" ht="22.5" x14ac:dyDescent="0.25">
      <c r="A3963" s="4" t="s">
        <v>1154</v>
      </c>
      <c r="B3963" s="4" t="s">
        <v>56</v>
      </c>
      <c r="C3963" s="4" t="s">
        <v>151</v>
      </c>
      <c r="D3963" s="102" t="s">
        <v>1342</v>
      </c>
      <c r="E3963" s="113">
        <v>6143</v>
      </c>
      <c r="F3963" s="102"/>
      <c r="G3963" s="98" t="s">
        <v>1663</v>
      </c>
      <c r="H3963" s="13" t="s">
        <v>43</v>
      </c>
      <c r="I3963" s="14">
        <v>100</v>
      </c>
      <c r="J3963" s="14"/>
      <c r="K3963" s="14"/>
      <c r="L3963" s="14"/>
      <c r="M3963" s="14"/>
      <c r="N3963" s="14"/>
      <c r="O3963" s="14">
        <f t="shared" si="6332"/>
        <v>100</v>
      </c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>
        <v>0</v>
      </c>
      <c r="AC3963" s="14">
        <v>100</v>
      </c>
      <c r="AD3963" s="14">
        <v>0</v>
      </c>
      <c r="AE3963" s="14"/>
      <c r="AF3963" s="14"/>
      <c r="AG3963" s="14"/>
      <c r="AH3963" s="14"/>
      <c r="AI3963" s="14"/>
      <c r="AJ3963" s="14">
        <f t="shared" si="6333"/>
        <v>0</v>
      </c>
      <c r="AK3963" s="14"/>
      <c r="AL3963" s="14"/>
      <c r="AM3963" s="14"/>
      <c r="AN3963" s="14"/>
      <c r="AO3963" s="14"/>
      <c r="AP3963" s="14"/>
      <c r="AQ3963" s="14"/>
      <c r="AR3963" s="14"/>
      <c r="AS3963" s="14"/>
      <c r="AT3963" s="14"/>
      <c r="AU3963" s="14"/>
      <c r="AV3963" s="14"/>
      <c r="AW3963" s="14">
        <v>0</v>
      </c>
      <c r="AX3963" s="14">
        <v>0</v>
      </c>
      <c r="AY3963" s="14">
        <v>0</v>
      </c>
      <c r="AZ3963" s="14"/>
      <c r="BA3963" s="14"/>
      <c r="BB3963" s="14"/>
      <c r="BC3963" s="14"/>
      <c r="BD3963" s="14"/>
      <c r="BE3963" s="14">
        <f t="shared" si="6334"/>
        <v>0</v>
      </c>
      <c r="BF3963" s="14"/>
      <c r="BG3963" s="14"/>
      <c r="BH3963" s="14"/>
      <c r="BI3963" s="14"/>
      <c r="BJ3963" s="14"/>
      <c r="BK3963" s="14"/>
      <c r="BL3963" s="14"/>
      <c r="BM3963" s="14"/>
      <c r="BN3963" s="14"/>
      <c r="BO3963" s="14"/>
      <c r="BP3963" s="14"/>
      <c r="BQ3963" s="14"/>
      <c r="BR3963" s="14">
        <v>0</v>
      </c>
      <c r="BS3963" s="14">
        <v>0</v>
      </c>
      <c r="BT3963" s="14" t="e">
        <f>IF(#REF!=0,"-",#REF!/#REF!*100)</f>
        <v>#REF!</v>
      </c>
    </row>
    <row r="3964" spans="1:72" x14ac:dyDescent="0.25">
      <c r="A3964" s="4" t="s">
        <v>1154</v>
      </c>
      <c r="B3964" s="4" t="s">
        <v>56</v>
      </c>
      <c r="C3964" s="4" t="s">
        <v>151</v>
      </c>
      <c r="D3964" s="102" t="s">
        <v>1342</v>
      </c>
      <c r="E3964" s="113">
        <v>6148</v>
      </c>
      <c r="F3964" s="102"/>
      <c r="G3964" s="98" t="s">
        <v>1663</v>
      </c>
      <c r="H3964" s="13" t="s">
        <v>45</v>
      </c>
      <c r="I3964" s="14">
        <v>100</v>
      </c>
      <c r="J3964" s="14"/>
      <c r="K3964" s="14"/>
      <c r="L3964" s="14"/>
      <c r="M3964" s="14"/>
      <c r="N3964" s="14"/>
      <c r="O3964" s="14">
        <f t="shared" si="6332"/>
        <v>100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>
        <v>0</v>
      </c>
      <c r="AC3964" s="14">
        <v>100</v>
      </c>
      <c r="AD3964" s="14">
        <v>0</v>
      </c>
      <c r="AE3964" s="14"/>
      <c r="AF3964" s="14"/>
      <c r="AG3964" s="14"/>
      <c r="AH3964" s="14"/>
      <c r="AI3964" s="14"/>
      <c r="AJ3964" s="14">
        <f t="shared" si="6333"/>
        <v>0</v>
      </c>
      <c r="AK3964" s="14"/>
      <c r="AL3964" s="14"/>
      <c r="AM3964" s="14"/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>
        <v>0</v>
      </c>
      <c r="AX3964" s="14">
        <v>0</v>
      </c>
      <c r="AY3964" s="14">
        <v>0</v>
      </c>
      <c r="AZ3964" s="14"/>
      <c r="BA3964" s="14"/>
      <c r="BB3964" s="14"/>
      <c r="BC3964" s="14"/>
      <c r="BD3964" s="14"/>
      <c r="BE3964" s="14">
        <f t="shared" si="6334"/>
        <v>0</v>
      </c>
      <c r="BF3964" s="14"/>
      <c r="BG3964" s="14"/>
      <c r="BH3964" s="14"/>
      <c r="BI3964" s="14"/>
      <c r="BJ3964" s="14"/>
      <c r="BK3964" s="14"/>
      <c r="BL3964" s="14"/>
      <c r="BM3964" s="14"/>
      <c r="BN3964" s="14"/>
      <c r="BO3964" s="14"/>
      <c r="BP3964" s="14"/>
      <c r="BQ3964" s="14"/>
      <c r="BR3964" s="14">
        <v>0</v>
      </c>
      <c r="BS3964" s="14">
        <v>0</v>
      </c>
      <c r="BT3964" s="14" t="e">
        <f>IF(#REF!=0,"-",#REF!/#REF!*100)</f>
        <v>#REF!</v>
      </c>
    </row>
    <row r="3965" spans="1:72" ht="33.75" x14ac:dyDescent="0.25">
      <c r="A3965" s="1" t="s">
        <v>0</v>
      </c>
      <c r="B3965" s="1" t="s">
        <v>0</v>
      </c>
      <c r="C3965" s="1" t="s">
        <v>0</v>
      </c>
      <c r="D3965" s="101" t="s">
        <v>0</v>
      </c>
      <c r="E3965" s="101" t="s">
        <v>0</v>
      </c>
      <c r="F3965" s="101" t="s">
        <v>0</v>
      </c>
      <c r="G3965" s="2" t="s">
        <v>0</v>
      </c>
      <c r="H3965" s="10" t="s">
        <v>47</v>
      </c>
      <c r="I3965" s="11">
        <f t="shared" ref="I3965:AA3965" si="6347">SUM(I3966)</f>
        <v>8000</v>
      </c>
      <c r="J3965" s="11">
        <f t="shared" si="6347"/>
        <v>0</v>
      </c>
      <c r="K3965" s="11">
        <f t="shared" si="6347"/>
        <v>0</v>
      </c>
      <c r="L3965" s="11">
        <f t="shared" si="6347"/>
        <v>0</v>
      </c>
      <c r="M3965" s="11">
        <f t="shared" si="6347"/>
        <v>0</v>
      </c>
      <c r="N3965" s="11">
        <f t="shared" si="6347"/>
        <v>0</v>
      </c>
      <c r="O3965" s="11">
        <f t="shared" si="6347"/>
        <v>8000</v>
      </c>
      <c r="P3965" s="11">
        <f t="shared" si="6347"/>
        <v>0</v>
      </c>
      <c r="Q3965" s="11">
        <f t="shared" si="6347"/>
        <v>0</v>
      </c>
      <c r="R3965" s="11">
        <f t="shared" si="6347"/>
        <v>0</v>
      </c>
      <c r="S3965" s="11">
        <f t="shared" si="6347"/>
        <v>0</v>
      </c>
      <c r="T3965" s="11">
        <f t="shared" si="6347"/>
        <v>0</v>
      </c>
      <c r="U3965" s="11">
        <f t="shared" si="6347"/>
        <v>0</v>
      </c>
      <c r="V3965" s="11">
        <f t="shared" si="6347"/>
        <v>0</v>
      </c>
      <c r="W3965" s="11">
        <f t="shared" si="6347"/>
        <v>0</v>
      </c>
      <c r="X3965" s="11">
        <f t="shared" si="6347"/>
        <v>0</v>
      </c>
      <c r="Y3965" s="11">
        <f t="shared" si="6347"/>
        <v>0</v>
      </c>
      <c r="Z3965" s="11">
        <f t="shared" si="6347"/>
        <v>0</v>
      </c>
      <c r="AA3965" s="11">
        <f t="shared" si="6347"/>
        <v>0</v>
      </c>
      <c r="AB3965" s="11">
        <v>0</v>
      </c>
      <c r="AC3965" s="11">
        <v>8000</v>
      </c>
      <c r="AD3965" s="11">
        <f t="shared" ref="AD3965:AV3965" si="6348">SUM(AD3966)</f>
        <v>0</v>
      </c>
      <c r="AE3965" s="11">
        <f t="shared" si="6348"/>
        <v>0</v>
      </c>
      <c r="AF3965" s="11">
        <f t="shared" si="6348"/>
        <v>0</v>
      </c>
      <c r="AG3965" s="11">
        <f t="shared" si="6348"/>
        <v>0</v>
      </c>
      <c r="AH3965" s="11">
        <f t="shared" si="6348"/>
        <v>0</v>
      </c>
      <c r="AI3965" s="11">
        <f t="shared" si="6348"/>
        <v>0</v>
      </c>
      <c r="AJ3965" s="11">
        <f t="shared" si="6348"/>
        <v>0</v>
      </c>
      <c r="AK3965" s="11">
        <f t="shared" si="6348"/>
        <v>0</v>
      </c>
      <c r="AL3965" s="11">
        <f t="shared" si="6348"/>
        <v>0</v>
      </c>
      <c r="AM3965" s="11">
        <f t="shared" si="6348"/>
        <v>0</v>
      </c>
      <c r="AN3965" s="11">
        <f t="shared" si="6348"/>
        <v>0</v>
      </c>
      <c r="AO3965" s="11">
        <f t="shared" si="6348"/>
        <v>0</v>
      </c>
      <c r="AP3965" s="11">
        <f t="shared" si="6348"/>
        <v>0</v>
      </c>
      <c r="AQ3965" s="11">
        <f t="shared" si="6348"/>
        <v>0</v>
      </c>
      <c r="AR3965" s="11">
        <f t="shared" si="6348"/>
        <v>0</v>
      </c>
      <c r="AS3965" s="11">
        <f t="shared" si="6348"/>
        <v>0</v>
      </c>
      <c r="AT3965" s="11">
        <f t="shared" si="6348"/>
        <v>0</v>
      </c>
      <c r="AU3965" s="11">
        <f t="shared" si="6348"/>
        <v>0</v>
      </c>
      <c r="AV3965" s="11">
        <f t="shared" si="6348"/>
        <v>0</v>
      </c>
      <c r="AW3965" s="11">
        <v>0</v>
      </c>
      <c r="AX3965" s="11">
        <v>0</v>
      </c>
      <c r="AY3965" s="11">
        <f t="shared" ref="AY3965:BQ3965" si="6349">SUM(AY3966)</f>
        <v>10000</v>
      </c>
      <c r="AZ3965" s="11">
        <f t="shared" si="6349"/>
        <v>0</v>
      </c>
      <c r="BA3965" s="11">
        <f t="shared" si="6349"/>
        <v>0</v>
      </c>
      <c r="BB3965" s="11">
        <f t="shared" si="6349"/>
        <v>0</v>
      </c>
      <c r="BC3965" s="11">
        <f t="shared" si="6349"/>
        <v>0</v>
      </c>
      <c r="BD3965" s="11">
        <f t="shared" si="6349"/>
        <v>0</v>
      </c>
      <c r="BE3965" s="11">
        <f t="shared" si="6349"/>
        <v>10000</v>
      </c>
      <c r="BF3965" s="11">
        <f t="shared" si="6349"/>
        <v>0</v>
      </c>
      <c r="BG3965" s="11">
        <f t="shared" si="6349"/>
        <v>0</v>
      </c>
      <c r="BH3965" s="11">
        <f t="shared" si="6349"/>
        <v>0</v>
      </c>
      <c r="BI3965" s="11">
        <f t="shared" si="6349"/>
        <v>0</v>
      </c>
      <c r="BJ3965" s="11">
        <f t="shared" si="6349"/>
        <v>0</v>
      </c>
      <c r="BK3965" s="11">
        <f t="shared" si="6349"/>
        <v>0</v>
      </c>
      <c r="BL3965" s="11">
        <f t="shared" si="6349"/>
        <v>0</v>
      </c>
      <c r="BM3965" s="11">
        <f t="shared" si="6349"/>
        <v>0</v>
      </c>
      <c r="BN3965" s="11">
        <f t="shared" si="6349"/>
        <v>0</v>
      </c>
      <c r="BO3965" s="11">
        <f t="shared" si="6349"/>
        <v>0</v>
      </c>
      <c r="BP3965" s="11">
        <f t="shared" si="6349"/>
        <v>0</v>
      </c>
      <c r="BQ3965" s="11">
        <f t="shared" si="6349"/>
        <v>0</v>
      </c>
      <c r="BR3965" s="11">
        <v>0</v>
      </c>
      <c r="BS3965" s="11">
        <v>10000</v>
      </c>
      <c r="BT3965" s="11" t="e">
        <f>IF(#REF!=0,"-",#REF!/#REF!*100)</f>
        <v>#REF!</v>
      </c>
    </row>
    <row r="3966" spans="1:72" x14ac:dyDescent="0.25">
      <c r="A3966" s="4" t="s">
        <v>1154</v>
      </c>
      <c r="B3966" s="4" t="s">
        <v>56</v>
      </c>
      <c r="C3966" s="4" t="s">
        <v>151</v>
      </c>
      <c r="D3966" s="102" t="s">
        <v>1342</v>
      </c>
      <c r="E3966" s="101" t="s">
        <v>48</v>
      </c>
      <c r="F3966" s="101" t="s">
        <v>0</v>
      </c>
      <c r="G3966" s="2" t="s">
        <v>0</v>
      </c>
      <c r="H3966" s="2" t="s">
        <v>49</v>
      </c>
      <c r="I3966" s="12">
        <f>SUM(I3967:I3968)</f>
        <v>8000</v>
      </c>
      <c r="J3966" s="12">
        <f t="shared" ref="J3966:AA3966" si="6350">SUM(J3967:J3968)</f>
        <v>0</v>
      </c>
      <c r="K3966" s="12">
        <f t="shared" si="6350"/>
        <v>0</v>
      </c>
      <c r="L3966" s="12">
        <f t="shared" si="6350"/>
        <v>0</v>
      </c>
      <c r="M3966" s="12">
        <f t="shared" si="6350"/>
        <v>0</v>
      </c>
      <c r="N3966" s="12">
        <f t="shared" si="6350"/>
        <v>0</v>
      </c>
      <c r="O3966" s="12">
        <f t="shared" ref="O3966" si="6351">SUM(O3967:O3968)</f>
        <v>8000</v>
      </c>
      <c r="P3966" s="12">
        <f t="shared" si="6350"/>
        <v>0</v>
      </c>
      <c r="Q3966" s="12">
        <f t="shared" si="6350"/>
        <v>0</v>
      </c>
      <c r="R3966" s="12">
        <f t="shared" si="6350"/>
        <v>0</v>
      </c>
      <c r="S3966" s="12">
        <f t="shared" si="6350"/>
        <v>0</v>
      </c>
      <c r="T3966" s="12">
        <f t="shared" si="6350"/>
        <v>0</v>
      </c>
      <c r="U3966" s="12">
        <f t="shared" si="6350"/>
        <v>0</v>
      </c>
      <c r="V3966" s="12">
        <f t="shared" si="6350"/>
        <v>0</v>
      </c>
      <c r="W3966" s="12">
        <f t="shared" si="6350"/>
        <v>0</v>
      </c>
      <c r="X3966" s="12">
        <f t="shared" si="6350"/>
        <v>0</v>
      </c>
      <c r="Y3966" s="12">
        <f t="shared" si="6350"/>
        <v>0</v>
      </c>
      <c r="Z3966" s="12">
        <f t="shared" si="6350"/>
        <v>0</v>
      </c>
      <c r="AA3966" s="12">
        <f t="shared" si="6350"/>
        <v>0</v>
      </c>
      <c r="AB3966" s="12">
        <v>0</v>
      </c>
      <c r="AC3966" s="12">
        <v>8000</v>
      </c>
      <c r="AD3966" s="12">
        <f t="shared" ref="AD3966:AV3966" si="6352">SUM(AD3967:AD3968)</f>
        <v>0</v>
      </c>
      <c r="AE3966" s="12">
        <f t="shared" si="6352"/>
        <v>0</v>
      </c>
      <c r="AF3966" s="12">
        <f t="shared" si="6352"/>
        <v>0</v>
      </c>
      <c r="AG3966" s="12">
        <f t="shared" si="6352"/>
        <v>0</v>
      </c>
      <c r="AH3966" s="12">
        <f t="shared" si="6352"/>
        <v>0</v>
      </c>
      <c r="AI3966" s="12">
        <f t="shared" si="6352"/>
        <v>0</v>
      </c>
      <c r="AJ3966" s="12">
        <f t="shared" ref="AJ3966" si="6353">SUM(AJ3967:AJ3968)</f>
        <v>0</v>
      </c>
      <c r="AK3966" s="12">
        <f t="shared" si="6352"/>
        <v>0</v>
      </c>
      <c r="AL3966" s="12">
        <f t="shared" si="6352"/>
        <v>0</v>
      </c>
      <c r="AM3966" s="12">
        <f t="shared" si="6352"/>
        <v>0</v>
      </c>
      <c r="AN3966" s="12">
        <f t="shared" si="6352"/>
        <v>0</v>
      </c>
      <c r="AO3966" s="12">
        <f t="shared" si="6352"/>
        <v>0</v>
      </c>
      <c r="AP3966" s="12">
        <f t="shared" si="6352"/>
        <v>0</v>
      </c>
      <c r="AQ3966" s="12">
        <f t="shared" si="6352"/>
        <v>0</v>
      </c>
      <c r="AR3966" s="12">
        <f t="shared" si="6352"/>
        <v>0</v>
      </c>
      <c r="AS3966" s="12">
        <f t="shared" si="6352"/>
        <v>0</v>
      </c>
      <c r="AT3966" s="12">
        <f t="shared" si="6352"/>
        <v>0</v>
      </c>
      <c r="AU3966" s="12">
        <f t="shared" si="6352"/>
        <v>0</v>
      </c>
      <c r="AV3966" s="12">
        <f t="shared" si="6352"/>
        <v>0</v>
      </c>
      <c r="AW3966" s="12">
        <v>0</v>
      </c>
      <c r="AX3966" s="12">
        <v>0</v>
      </c>
      <c r="AY3966" s="12">
        <f t="shared" ref="AY3966:BQ3966" si="6354">SUM(AY3967:AY3968)</f>
        <v>10000</v>
      </c>
      <c r="AZ3966" s="12">
        <f t="shared" si="6354"/>
        <v>0</v>
      </c>
      <c r="BA3966" s="12">
        <f t="shared" si="6354"/>
        <v>0</v>
      </c>
      <c r="BB3966" s="12">
        <f t="shared" si="6354"/>
        <v>0</v>
      </c>
      <c r="BC3966" s="12">
        <f t="shared" si="6354"/>
        <v>0</v>
      </c>
      <c r="BD3966" s="12">
        <f t="shared" si="6354"/>
        <v>0</v>
      </c>
      <c r="BE3966" s="12">
        <f t="shared" ref="BE3966" si="6355">SUM(BE3967:BE3968)</f>
        <v>10000</v>
      </c>
      <c r="BF3966" s="12">
        <f t="shared" si="6354"/>
        <v>0</v>
      </c>
      <c r="BG3966" s="12">
        <f t="shared" si="6354"/>
        <v>0</v>
      </c>
      <c r="BH3966" s="12">
        <f t="shared" si="6354"/>
        <v>0</v>
      </c>
      <c r="BI3966" s="12">
        <f t="shared" si="6354"/>
        <v>0</v>
      </c>
      <c r="BJ3966" s="12">
        <f t="shared" si="6354"/>
        <v>0</v>
      </c>
      <c r="BK3966" s="12">
        <f t="shared" si="6354"/>
        <v>0</v>
      </c>
      <c r="BL3966" s="12">
        <f t="shared" si="6354"/>
        <v>0</v>
      </c>
      <c r="BM3966" s="12">
        <f t="shared" si="6354"/>
        <v>0</v>
      </c>
      <c r="BN3966" s="12">
        <f t="shared" si="6354"/>
        <v>0</v>
      </c>
      <c r="BO3966" s="12">
        <f t="shared" si="6354"/>
        <v>0</v>
      </c>
      <c r="BP3966" s="12">
        <f t="shared" si="6354"/>
        <v>0</v>
      </c>
      <c r="BQ3966" s="12">
        <f t="shared" si="6354"/>
        <v>0</v>
      </c>
      <c r="BR3966" s="12">
        <v>0</v>
      </c>
      <c r="BS3966" s="12">
        <v>10000</v>
      </c>
      <c r="BT3966" s="12" t="e">
        <f>IF(#REF!=0,"-",#REF!/#REF!*100)</f>
        <v>#REF!</v>
      </c>
    </row>
    <row r="3967" spans="1:72" x14ac:dyDescent="0.25">
      <c r="A3967" s="4" t="s">
        <v>1154</v>
      </c>
      <c r="B3967" s="4" t="s">
        <v>56</v>
      </c>
      <c r="C3967" s="4" t="s">
        <v>151</v>
      </c>
      <c r="D3967" s="102" t="s">
        <v>1342</v>
      </c>
      <c r="E3967" s="113">
        <v>8213</v>
      </c>
      <c r="F3967" s="102"/>
      <c r="G3967" s="98" t="s">
        <v>1663</v>
      </c>
      <c r="H3967" s="13" t="s">
        <v>51</v>
      </c>
      <c r="I3967" s="14">
        <v>5000</v>
      </c>
      <c r="J3967" s="14"/>
      <c r="K3967" s="14"/>
      <c r="L3967" s="14"/>
      <c r="M3967" s="14"/>
      <c r="N3967" s="14"/>
      <c r="O3967" s="14">
        <f t="shared" si="6332"/>
        <v>5000</v>
      </c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>
        <v>0</v>
      </c>
      <c r="AC3967" s="14">
        <v>5000</v>
      </c>
      <c r="AD3967" s="14">
        <v>0</v>
      </c>
      <c r="AE3967" s="14"/>
      <c r="AF3967" s="14"/>
      <c r="AG3967" s="14"/>
      <c r="AH3967" s="14"/>
      <c r="AI3967" s="14"/>
      <c r="AJ3967" s="14">
        <f t="shared" si="6333"/>
        <v>0</v>
      </c>
      <c r="AK3967" s="14"/>
      <c r="AL3967" s="14"/>
      <c r="AM3967" s="14"/>
      <c r="AN3967" s="14"/>
      <c r="AO3967" s="14"/>
      <c r="AP3967" s="14"/>
      <c r="AQ3967" s="14"/>
      <c r="AR3967" s="14"/>
      <c r="AS3967" s="14"/>
      <c r="AT3967" s="14"/>
      <c r="AU3967" s="14"/>
      <c r="AV3967" s="14"/>
      <c r="AW3967" s="14">
        <v>0</v>
      </c>
      <c r="AX3967" s="14">
        <v>0</v>
      </c>
      <c r="AY3967" s="14">
        <v>10000</v>
      </c>
      <c r="AZ3967" s="14"/>
      <c r="BA3967" s="14"/>
      <c r="BB3967" s="14"/>
      <c r="BC3967" s="14"/>
      <c r="BD3967" s="14"/>
      <c r="BE3967" s="14">
        <f t="shared" si="6334"/>
        <v>10000</v>
      </c>
      <c r="BF3967" s="14"/>
      <c r="BG3967" s="14"/>
      <c r="BH3967" s="14"/>
      <c r="BI3967" s="14"/>
      <c r="BJ3967" s="14"/>
      <c r="BK3967" s="14"/>
      <c r="BL3967" s="14"/>
      <c r="BM3967" s="14"/>
      <c r="BN3967" s="14"/>
      <c r="BO3967" s="14"/>
      <c r="BP3967" s="14"/>
      <c r="BQ3967" s="14"/>
      <c r="BR3967" s="14">
        <v>0</v>
      </c>
      <c r="BS3967" s="14">
        <v>10000</v>
      </c>
      <c r="BT3967" s="14" t="e">
        <f>IF(#REF!=0,"-",#REF!/#REF!*100)</f>
        <v>#REF!</v>
      </c>
    </row>
    <row r="3968" spans="1:72" x14ac:dyDescent="0.25">
      <c r="A3968" s="4" t="s">
        <v>1154</v>
      </c>
      <c r="B3968" s="4" t="s">
        <v>56</v>
      </c>
      <c r="C3968" s="4" t="s">
        <v>151</v>
      </c>
      <c r="D3968" s="102" t="s">
        <v>1342</v>
      </c>
      <c r="E3968" s="113">
        <v>8216</v>
      </c>
      <c r="F3968" s="102"/>
      <c r="G3968" s="98" t="s">
        <v>1663</v>
      </c>
      <c r="H3968" s="13" t="s">
        <v>108</v>
      </c>
      <c r="I3968" s="14">
        <v>3000</v>
      </c>
      <c r="J3968" s="14"/>
      <c r="K3968" s="14"/>
      <c r="L3968" s="14"/>
      <c r="M3968" s="14"/>
      <c r="N3968" s="14"/>
      <c r="O3968" s="14">
        <f t="shared" si="6332"/>
        <v>3000</v>
      </c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>
        <v>0</v>
      </c>
      <c r="AC3968" s="14">
        <v>3000</v>
      </c>
      <c r="AD3968" s="14">
        <v>0</v>
      </c>
      <c r="AE3968" s="14"/>
      <c r="AF3968" s="14"/>
      <c r="AG3968" s="14"/>
      <c r="AH3968" s="14"/>
      <c r="AI3968" s="14"/>
      <c r="AJ3968" s="14">
        <f t="shared" si="6333"/>
        <v>0</v>
      </c>
      <c r="AK3968" s="14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>
        <v>0</v>
      </c>
      <c r="AX3968" s="14">
        <v>0</v>
      </c>
      <c r="AY3968" s="14">
        <v>0</v>
      </c>
      <c r="AZ3968" s="14"/>
      <c r="BA3968" s="14"/>
      <c r="BB3968" s="14"/>
      <c r="BC3968" s="14"/>
      <c r="BD3968" s="14"/>
      <c r="BE3968" s="14">
        <f t="shared" si="6334"/>
        <v>0</v>
      </c>
      <c r="BF3968" s="14"/>
      <c r="BG3968" s="14"/>
      <c r="BH3968" s="14"/>
      <c r="BI3968" s="14"/>
      <c r="BJ3968" s="14"/>
      <c r="BK3968" s="14"/>
      <c r="BL3968" s="14"/>
      <c r="BM3968" s="14"/>
      <c r="BN3968" s="14"/>
      <c r="BO3968" s="14"/>
      <c r="BP3968" s="14"/>
      <c r="BQ3968" s="14"/>
      <c r="BR3968" s="14">
        <v>0</v>
      </c>
      <c r="BS3968" s="14">
        <v>0</v>
      </c>
      <c r="BT3968" s="14" t="e">
        <f>IF(#REF!=0,"-",#REF!/#REF!*100)</f>
        <v>#REF!</v>
      </c>
    </row>
    <row r="3969" spans="1:72" ht="22.5" x14ac:dyDescent="0.25">
      <c r="A3969" s="13" t="s">
        <v>0</v>
      </c>
      <c r="B3969" s="13" t="s">
        <v>0</v>
      </c>
      <c r="C3969" s="13" t="s">
        <v>0</v>
      </c>
      <c r="D3969" s="98" t="s">
        <v>0</v>
      </c>
      <c r="E3969" s="98" t="s">
        <v>0</v>
      </c>
      <c r="F3969" s="98" t="s">
        <v>0</v>
      </c>
      <c r="G3969" s="13" t="s">
        <v>0</v>
      </c>
      <c r="H3969" s="10" t="s">
        <v>1351</v>
      </c>
      <c r="I3969" s="11">
        <f t="shared" ref="I3969:AA3969" si="6356">SUM(I3936,I3960,I3965)</f>
        <v>405600</v>
      </c>
      <c r="J3969" s="11">
        <f t="shared" si="6356"/>
        <v>173678</v>
      </c>
      <c r="K3969" s="11">
        <f t="shared" si="6356"/>
        <v>0</v>
      </c>
      <c r="L3969" s="11">
        <f t="shared" si="6356"/>
        <v>0</v>
      </c>
      <c r="M3969" s="11">
        <f t="shared" si="6356"/>
        <v>0</v>
      </c>
      <c r="N3969" s="11">
        <f t="shared" si="6356"/>
        <v>0</v>
      </c>
      <c r="O3969" s="11">
        <f t="shared" si="6356"/>
        <v>579278</v>
      </c>
      <c r="P3969" s="11">
        <f t="shared" si="6356"/>
        <v>22309</v>
      </c>
      <c r="Q3969" s="11">
        <f t="shared" si="6356"/>
        <v>0</v>
      </c>
      <c r="R3969" s="11">
        <f t="shared" si="6356"/>
        <v>180419</v>
      </c>
      <c r="S3969" s="11">
        <f t="shared" si="6356"/>
        <v>0</v>
      </c>
      <c r="T3969" s="11">
        <f t="shared" si="6356"/>
        <v>0</v>
      </c>
      <c r="U3969" s="11">
        <f t="shared" si="6356"/>
        <v>0</v>
      </c>
      <c r="V3969" s="11">
        <f t="shared" si="6356"/>
        <v>0</v>
      </c>
      <c r="W3969" s="11">
        <f t="shared" si="6356"/>
        <v>0</v>
      </c>
      <c r="X3969" s="11">
        <f t="shared" si="6356"/>
        <v>0</v>
      </c>
      <c r="Y3969" s="11">
        <f t="shared" si="6356"/>
        <v>0</v>
      </c>
      <c r="Z3969" s="11">
        <f t="shared" si="6356"/>
        <v>0</v>
      </c>
      <c r="AA3969" s="11">
        <f t="shared" si="6356"/>
        <v>0</v>
      </c>
      <c r="AB3969" s="11">
        <v>202728</v>
      </c>
      <c r="AC3969" s="11">
        <v>376550</v>
      </c>
      <c r="AD3969" s="11">
        <f t="shared" ref="AD3969:AV3969" si="6357">SUM(AD3936,AD3960,AD3965)</f>
        <v>0</v>
      </c>
      <c r="AE3969" s="11">
        <f t="shared" si="6357"/>
        <v>0</v>
      </c>
      <c r="AF3969" s="11">
        <f t="shared" si="6357"/>
        <v>0</v>
      </c>
      <c r="AG3969" s="11">
        <f t="shared" si="6357"/>
        <v>0</v>
      </c>
      <c r="AH3969" s="11">
        <f t="shared" si="6357"/>
        <v>0</v>
      </c>
      <c r="AI3969" s="11">
        <f t="shared" si="6357"/>
        <v>0</v>
      </c>
      <c r="AJ3969" s="11">
        <f t="shared" si="6357"/>
        <v>0</v>
      </c>
      <c r="AK3969" s="11">
        <f t="shared" si="6357"/>
        <v>0</v>
      </c>
      <c r="AL3969" s="11">
        <f t="shared" si="6357"/>
        <v>0</v>
      </c>
      <c r="AM3969" s="11">
        <f t="shared" si="6357"/>
        <v>0</v>
      </c>
      <c r="AN3969" s="11">
        <f t="shared" si="6357"/>
        <v>0</v>
      </c>
      <c r="AO3969" s="11">
        <f t="shared" si="6357"/>
        <v>0</v>
      </c>
      <c r="AP3969" s="11">
        <f t="shared" si="6357"/>
        <v>0</v>
      </c>
      <c r="AQ3969" s="11">
        <f t="shared" si="6357"/>
        <v>0</v>
      </c>
      <c r="AR3969" s="11">
        <f t="shared" si="6357"/>
        <v>0</v>
      </c>
      <c r="AS3969" s="11">
        <f t="shared" si="6357"/>
        <v>0</v>
      </c>
      <c r="AT3969" s="11">
        <f t="shared" si="6357"/>
        <v>0</v>
      </c>
      <c r="AU3969" s="11">
        <f t="shared" si="6357"/>
        <v>0</v>
      </c>
      <c r="AV3969" s="11">
        <f t="shared" si="6357"/>
        <v>0</v>
      </c>
      <c r="AW3969" s="11">
        <v>0</v>
      </c>
      <c r="AX3969" s="11">
        <v>0</v>
      </c>
      <c r="AY3969" s="11">
        <f>SUM(AY3936,AY3960,AY3965)</f>
        <v>192700</v>
      </c>
      <c r="AZ3969" s="11">
        <f t="shared" ref="AZ3969:BQ3969" si="6358">SUM(AZ3936,AZ3960,AZ3965)</f>
        <v>17929</v>
      </c>
      <c r="BA3969" s="11">
        <f t="shared" si="6358"/>
        <v>0</v>
      </c>
      <c r="BB3969" s="11">
        <f t="shared" si="6358"/>
        <v>0</v>
      </c>
      <c r="BC3969" s="11">
        <f t="shared" si="6358"/>
        <v>0</v>
      </c>
      <c r="BD3969" s="11">
        <f t="shared" si="6358"/>
        <v>0</v>
      </c>
      <c r="BE3969" s="11">
        <f t="shared" si="6358"/>
        <v>210629</v>
      </c>
      <c r="BF3969" s="11">
        <f t="shared" si="6358"/>
        <v>0</v>
      </c>
      <c r="BG3969" s="11">
        <f t="shared" si="6358"/>
        <v>0</v>
      </c>
      <c r="BH3969" s="11">
        <f t="shared" si="6358"/>
        <v>17929</v>
      </c>
      <c r="BI3969" s="11">
        <f t="shared" si="6358"/>
        <v>0</v>
      </c>
      <c r="BJ3969" s="11">
        <f t="shared" si="6358"/>
        <v>0</v>
      </c>
      <c r="BK3969" s="11">
        <f t="shared" si="6358"/>
        <v>0</v>
      </c>
      <c r="BL3969" s="11">
        <f t="shared" si="6358"/>
        <v>0</v>
      </c>
      <c r="BM3969" s="11">
        <f t="shared" si="6358"/>
        <v>0</v>
      </c>
      <c r="BN3969" s="11">
        <f t="shared" si="6358"/>
        <v>0</v>
      </c>
      <c r="BO3969" s="11">
        <f t="shared" si="6358"/>
        <v>0</v>
      </c>
      <c r="BP3969" s="11">
        <f t="shared" si="6358"/>
        <v>0</v>
      </c>
      <c r="BQ3969" s="11">
        <f t="shared" si="6358"/>
        <v>0</v>
      </c>
      <c r="BR3969" s="11">
        <v>17929</v>
      </c>
      <c r="BS3969" s="11">
        <v>192700</v>
      </c>
      <c r="BT3969" s="11" t="e">
        <f>IF(#REF!=0,"-",#REF!/#REF!*100)</f>
        <v>#REF!</v>
      </c>
    </row>
    <row r="3970" spans="1:72" ht="15.75" thickBot="1" x14ac:dyDescent="0.3">
      <c r="A3970" s="13" t="s">
        <v>0</v>
      </c>
      <c r="B3970" s="13" t="s">
        <v>0</v>
      </c>
      <c r="C3970" s="13" t="s">
        <v>0</v>
      </c>
      <c r="D3970" s="98" t="s">
        <v>0</v>
      </c>
      <c r="E3970" s="98" t="s">
        <v>0</v>
      </c>
      <c r="F3970" s="98" t="s">
        <v>0</v>
      </c>
      <c r="G3970" s="13" t="s">
        <v>0</v>
      </c>
      <c r="H3970" s="2" t="s">
        <v>53</v>
      </c>
      <c r="I3970" s="13" t="s">
        <v>0</v>
      </c>
      <c r="J3970" s="13"/>
      <c r="K3970" s="13"/>
      <c r="L3970" s="13"/>
      <c r="M3970" s="13"/>
      <c r="N3970" s="13"/>
      <c r="O3970" s="13" t="e">
        <f t="shared" si="6332"/>
        <v>#VALUE!</v>
      </c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>
        <v>0</v>
      </c>
      <c r="AC3970" s="13" t="e">
        <v>#VALUE!</v>
      </c>
      <c r="AD3970" s="13" t="s">
        <v>0</v>
      </c>
      <c r="AE3970" s="13"/>
      <c r="AF3970" s="13"/>
      <c r="AG3970" s="13"/>
      <c r="AH3970" s="13"/>
      <c r="AI3970" s="13"/>
      <c r="AJ3970" s="13" t="e">
        <f t="shared" si="6333"/>
        <v>#VALUE!</v>
      </c>
      <c r="AK3970" s="13"/>
      <c r="AL3970" s="13"/>
      <c r="AM3970" s="13"/>
      <c r="AN3970" s="13"/>
      <c r="AO3970" s="13"/>
      <c r="AP3970" s="13"/>
      <c r="AQ3970" s="13"/>
      <c r="AR3970" s="13"/>
      <c r="AS3970" s="13"/>
      <c r="AT3970" s="13"/>
      <c r="AU3970" s="13"/>
      <c r="AV3970" s="13"/>
      <c r="AW3970" s="13">
        <v>0</v>
      </c>
      <c r="AX3970" s="13" t="e">
        <v>#VALUE!</v>
      </c>
      <c r="AY3970" s="13" t="s">
        <v>0</v>
      </c>
      <c r="AZ3970" s="13"/>
      <c r="BA3970" s="13"/>
      <c r="BB3970" s="13"/>
      <c r="BC3970" s="13"/>
      <c r="BD3970" s="13"/>
      <c r="BE3970" s="13" t="e">
        <f t="shared" si="6334"/>
        <v>#VALUE!</v>
      </c>
      <c r="BF3970" s="13"/>
      <c r="BG3970" s="13"/>
      <c r="BH3970" s="13"/>
      <c r="BI3970" s="13"/>
      <c r="BJ3970" s="13"/>
      <c r="BK3970" s="13"/>
      <c r="BL3970" s="13"/>
      <c r="BM3970" s="13"/>
      <c r="BN3970" s="13"/>
      <c r="BO3970" s="13"/>
      <c r="BP3970" s="13"/>
      <c r="BQ3970" s="13"/>
      <c r="BR3970" s="13">
        <v>0</v>
      </c>
      <c r="BS3970" s="13" t="e">
        <v>#VALUE!</v>
      </c>
      <c r="BT3970" s="12"/>
    </row>
    <row r="3971" spans="1:72" ht="69.75" customHeight="1" thickBot="1" x14ac:dyDescent="0.3">
      <c r="A3971" s="132" t="s">
        <v>0</v>
      </c>
      <c r="B3971" s="132" t="s">
        <v>0</v>
      </c>
      <c r="C3971" s="132" t="s">
        <v>0</v>
      </c>
      <c r="D3971" s="135" t="s">
        <v>0</v>
      </c>
      <c r="E3971" s="135" t="s">
        <v>0</v>
      </c>
      <c r="F3971" s="135" t="s">
        <v>0</v>
      </c>
      <c r="G3971" s="138" t="s">
        <v>0</v>
      </c>
      <c r="H3971" s="5" t="s">
        <v>54</v>
      </c>
      <c r="I3971" s="89" t="s">
        <v>9</v>
      </c>
      <c r="J3971" s="89" t="s">
        <v>1606</v>
      </c>
      <c r="K3971" s="89" t="s">
        <v>1534</v>
      </c>
      <c r="L3971" s="89" t="s">
        <v>1592</v>
      </c>
      <c r="M3971" s="89" t="s">
        <v>1593</v>
      </c>
      <c r="N3971" s="89" t="s">
        <v>1594</v>
      </c>
      <c r="O3971" s="89" t="s">
        <v>1610</v>
      </c>
      <c r="P3971" s="89" t="s">
        <v>1607</v>
      </c>
      <c r="Q3971" s="89" t="s">
        <v>1595</v>
      </c>
      <c r="R3971" s="89" t="s">
        <v>1596</v>
      </c>
      <c r="S3971" s="89" t="s">
        <v>1597</v>
      </c>
      <c r="T3971" s="89" t="s">
        <v>1598</v>
      </c>
      <c r="U3971" s="89" t="s">
        <v>1599</v>
      </c>
      <c r="V3971" s="89" t="s">
        <v>1600</v>
      </c>
      <c r="W3971" s="89" t="s">
        <v>1608</v>
      </c>
      <c r="X3971" s="89" t="s">
        <v>1609</v>
      </c>
      <c r="Y3971" s="89" t="s">
        <v>1601</v>
      </c>
      <c r="Z3971" s="89" t="s">
        <v>1602</v>
      </c>
      <c r="AA3971" s="89" t="s">
        <v>1603</v>
      </c>
      <c r="AB3971" s="89" t="s">
        <v>1604</v>
      </c>
      <c r="AC3971" s="89" t="s">
        <v>1605</v>
      </c>
      <c r="AD3971" s="90" t="s">
        <v>10</v>
      </c>
      <c r="AE3971" s="90" t="s">
        <v>1606</v>
      </c>
      <c r="AF3971" s="90" t="s">
        <v>1534</v>
      </c>
      <c r="AG3971" s="90" t="s">
        <v>1592</v>
      </c>
      <c r="AH3971" s="90" t="s">
        <v>1593</v>
      </c>
      <c r="AI3971" s="90" t="s">
        <v>1594</v>
      </c>
      <c r="AJ3971" s="90" t="s">
        <v>1611</v>
      </c>
      <c r="AK3971" s="90" t="s">
        <v>1607</v>
      </c>
      <c r="AL3971" s="90" t="s">
        <v>1595</v>
      </c>
      <c r="AM3971" s="90" t="s">
        <v>1596</v>
      </c>
      <c r="AN3971" s="90" t="s">
        <v>1597</v>
      </c>
      <c r="AO3971" s="90" t="s">
        <v>1598</v>
      </c>
      <c r="AP3971" s="90" t="s">
        <v>1599</v>
      </c>
      <c r="AQ3971" s="90" t="s">
        <v>1600</v>
      </c>
      <c r="AR3971" s="90" t="s">
        <v>1608</v>
      </c>
      <c r="AS3971" s="90" t="s">
        <v>1609</v>
      </c>
      <c r="AT3971" s="90" t="s">
        <v>1601</v>
      </c>
      <c r="AU3971" s="90" t="s">
        <v>1602</v>
      </c>
      <c r="AV3971" s="90" t="s">
        <v>1603</v>
      </c>
      <c r="AW3971" s="90" t="s">
        <v>1604</v>
      </c>
      <c r="AX3971" s="90" t="s">
        <v>1605</v>
      </c>
      <c r="AY3971" s="91" t="s">
        <v>11</v>
      </c>
      <c r="AZ3971" s="91" t="s">
        <v>1606</v>
      </c>
      <c r="BA3971" s="91" t="s">
        <v>1534</v>
      </c>
      <c r="BB3971" s="91" t="s">
        <v>1592</v>
      </c>
      <c r="BC3971" s="91" t="s">
        <v>1593</v>
      </c>
      <c r="BD3971" s="91" t="s">
        <v>1594</v>
      </c>
      <c r="BE3971" s="91" t="s">
        <v>1612</v>
      </c>
      <c r="BF3971" s="91" t="s">
        <v>1607</v>
      </c>
      <c r="BG3971" s="91" t="s">
        <v>1595</v>
      </c>
      <c r="BH3971" s="91" t="s">
        <v>1596</v>
      </c>
      <c r="BI3971" s="91" t="s">
        <v>1597</v>
      </c>
      <c r="BJ3971" s="91" t="s">
        <v>1598</v>
      </c>
      <c r="BK3971" s="91" t="s">
        <v>1599</v>
      </c>
      <c r="BL3971" s="91" t="s">
        <v>1600</v>
      </c>
      <c r="BM3971" s="91" t="s">
        <v>1608</v>
      </c>
      <c r="BN3971" s="91" t="s">
        <v>1609</v>
      </c>
      <c r="BO3971" s="91" t="s">
        <v>1601</v>
      </c>
      <c r="BP3971" s="91" t="s">
        <v>1602</v>
      </c>
      <c r="BQ3971" s="91" t="s">
        <v>1603</v>
      </c>
      <c r="BR3971" s="91" t="s">
        <v>1604</v>
      </c>
      <c r="BS3971" s="91" t="s">
        <v>1605</v>
      </c>
      <c r="BT3971" s="5" t="s">
        <v>1671</v>
      </c>
    </row>
    <row r="3972" spans="1:72" x14ac:dyDescent="0.25">
      <c r="A3972" s="133"/>
      <c r="B3972" s="133"/>
      <c r="C3972" s="133"/>
      <c r="D3972" s="136"/>
      <c r="E3972" s="136"/>
      <c r="F3972" s="136"/>
      <c r="G3972" s="139"/>
      <c r="H3972" s="15" t="s">
        <v>0</v>
      </c>
      <c r="I3972" s="9">
        <v>1</v>
      </c>
      <c r="J3972" s="9">
        <v>2</v>
      </c>
      <c r="K3972" s="9">
        <v>3</v>
      </c>
      <c r="L3972" s="9">
        <v>4</v>
      </c>
      <c r="M3972" s="9">
        <v>5</v>
      </c>
      <c r="N3972" s="9">
        <v>6</v>
      </c>
      <c r="O3972" s="9">
        <v>7</v>
      </c>
      <c r="P3972" s="9">
        <v>8</v>
      </c>
      <c r="Q3972" s="9">
        <v>9</v>
      </c>
      <c r="R3972" s="9">
        <v>10</v>
      </c>
      <c r="S3972" s="9">
        <v>11</v>
      </c>
      <c r="T3972" s="9">
        <v>12</v>
      </c>
      <c r="U3972" s="9">
        <v>13</v>
      </c>
      <c r="V3972" s="9">
        <v>14</v>
      </c>
      <c r="W3972" s="9">
        <v>15</v>
      </c>
      <c r="X3972" s="9">
        <v>16</v>
      </c>
      <c r="Y3972" s="9">
        <v>17</v>
      </c>
      <c r="Z3972" s="9">
        <v>18</v>
      </c>
      <c r="AA3972" s="9">
        <v>19</v>
      </c>
      <c r="AB3972" s="9">
        <v>20</v>
      </c>
      <c r="AC3972" s="9">
        <v>21</v>
      </c>
      <c r="AD3972" s="9">
        <v>1</v>
      </c>
      <c r="AE3972" s="9">
        <v>2</v>
      </c>
      <c r="AF3972" s="9">
        <v>3</v>
      </c>
      <c r="AG3972" s="9">
        <v>4</v>
      </c>
      <c r="AH3972" s="9">
        <v>5</v>
      </c>
      <c r="AI3972" s="9">
        <v>6</v>
      </c>
      <c r="AJ3972" s="9">
        <v>7</v>
      </c>
      <c r="AK3972" s="9">
        <v>8</v>
      </c>
      <c r="AL3972" s="9">
        <v>9</v>
      </c>
      <c r="AM3972" s="9">
        <v>10</v>
      </c>
      <c r="AN3972" s="9">
        <v>11</v>
      </c>
      <c r="AO3972" s="9">
        <v>12</v>
      </c>
      <c r="AP3972" s="9">
        <v>13</v>
      </c>
      <c r="AQ3972" s="9">
        <v>14</v>
      </c>
      <c r="AR3972" s="9">
        <v>15</v>
      </c>
      <c r="AS3972" s="9">
        <v>16</v>
      </c>
      <c r="AT3972" s="9">
        <v>17</v>
      </c>
      <c r="AU3972" s="9">
        <v>18</v>
      </c>
      <c r="AV3972" s="9">
        <v>19</v>
      </c>
      <c r="AW3972" s="9">
        <v>20</v>
      </c>
      <c r="AX3972" s="9">
        <v>21</v>
      </c>
      <c r="AY3972" s="9">
        <v>1</v>
      </c>
      <c r="AZ3972" s="9">
        <v>2</v>
      </c>
      <c r="BA3972" s="9">
        <v>3</v>
      </c>
      <c r="BB3972" s="9">
        <v>4</v>
      </c>
      <c r="BC3972" s="9">
        <v>5</v>
      </c>
      <c r="BD3972" s="9">
        <v>6</v>
      </c>
      <c r="BE3972" s="9">
        <v>7</v>
      </c>
      <c r="BF3972" s="9">
        <v>8</v>
      </c>
      <c r="BG3972" s="9">
        <v>9</v>
      </c>
      <c r="BH3972" s="9">
        <v>10</v>
      </c>
      <c r="BI3972" s="9">
        <v>11</v>
      </c>
      <c r="BJ3972" s="9">
        <v>12</v>
      </c>
      <c r="BK3972" s="9">
        <v>13</v>
      </c>
      <c r="BL3972" s="9">
        <v>14</v>
      </c>
      <c r="BM3972" s="9">
        <v>15</v>
      </c>
      <c r="BN3972" s="9">
        <v>16</v>
      </c>
      <c r="BO3972" s="9">
        <v>17</v>
      </c>
      <c r="BP3972" s="9">
        <v>18</v>
      </c>
      <c r="BQ3972" s="9">
        <v>19</v>
      </c>
      <c r="BR3972" s="9">
        <v>20</v>
      </c>
      <c r="BS3972" s="9">
        <v>21</v>
      </c>
      <c r="BT3972" s="9">
        <v>9</v>
      </c>
    </row>
    <row r="3973" spans="1:72" x14ac:dyDescent="0.25">
      <c r="A3973" s="133"/>
      <c r="B3973" s="133"/>
      <c r="C3973" s="133"/>
      <c r="D3973" s="136"/>
      <c r="E3973" s="136"/>
      <c r="F3973" s="136"/>
      <c r="G3973" s="139"/>
      <c r="H3973" s="16" t="s">
        <v>1187</v>
      </c>
      <c r="I3973" s="17">
        <f t="shared" ref="I3973:AA3973" si="6359">SUM(I3969)</f>
        <v>405600</v>
      </c>
      <c r="J3973" s="17">
        <f t="shared" si="6359"/>
        <v>173678</v>
      </c>
      <c r="K3973" s="17">
        <f t="shared" si="6359"/>
        <v>0</v>
      </c>
      <c r="L3973" s="17">
        <f t="shared" si="6359"/>
        <v>0</v>
      </c>
      <c r="M3973" s="17">
        <f t="shared" si="6359"/>
        <v>0</v>
      </c>
      <c r="N3973" s="17">
        <f t="shared" si="6359"/>
        <v>0</v>
      </c>
      <c r="O3973" s="17">
        <f t="shared" ref="O3973" si="6360">SUM(O3969)</f>
        <v>579278</v>
      </c>
      <c r="P3973" s="17">
        <f t="shared" si="6359"/>
        <v>22309</v>
      </c>
      <c r="Q3973" s="17">
        <f t="shared" si="6359"/>
        <v>0</v>
      </c>
      <c r="R3973" s="17">
        <f t="shared" si="6359"/>
        <v>180419</v>
      </c>
      <c r="S3973" s="17">
        <f t="shared" si="6359"/>
        <v>0</v>
      </c>
      <c r="T3973" s="17">
        <f t="shared" si="6359"/>
        <v>0</v>
      </c>
      <c r="U3973" s="17">
        <f t="shared" si="6359"/>
        <v>0</v>
      </c>
      <c r="V3973" s="17">
        <f t="shared" si="6359"/>
        <v>0</v>
      </c>
      <c r="W3973" s="17">
        <f t="shared" si="6359"/>
        <v>0</v>
      </c>
      <c r="X3973" s="17">
        <f t="shared" si="6359"/>
        <v>0</v>
      </c>
      <c r="Y3973" s="17">
        <f t="shared" si="6359"/>
        <v>0</v>
      </c>
      <c r="Z3973" s="17">
        <f t="shared" si="6359"/>
        <v>0</v>
      </c>
      <c r="AA3973" s="17">
        <f t="shared" si="6359"/>
        <v>0</v>
      </c>
      <c r="AB3973" s="17">
        <v>202728</v>
      </c>
      <c r="AC3973" s="17">
        <v>376550</v>
      </c>
      <c r="AD3973" s="17">
        <f t="shared" ref="AD3973:AV3973" si="6361">SUM(AD3969)</f>
        <v>0</v>
      </c>
      <c r="AE3973" s="17">
        <f t="shared" si="6361"/>
        <v>0</v>
      </c>
      <c r="AF3973" s="17">
        <f t="shared" si="6361"/>
        <v>0</v>
      </c>
      <c r="AG3973" s="17">
        <f t="shared" si="6361"/>
        <v>0</v>
      </c>
      <c r="AH3973" s="17">
        <f t="shared" si="6361"/>
        <v>0</v>
      </c>
      <c r="AI3973" s="17">
        <f t="shared" si="6361"/>
        <v>0</v>
      </c>
      <c r="AJ3973" s="17">
        <f t="shared" ref="AJ3973" si="6362">SUM(AJ3969)</f>
        <v>0</v>
      </c>
      <c r="AK3973" s="17">
        <f t="shared" si="6361"/>
        <v>0</v>
      </c>
      <c r="AL3973" s="17">
        <f t="shared" si="6361"/>
        <v>0</v>
      </c>
      <c r="AM3973" s="17">
        <f t="shared" si="6361"/>
        <v>0</v>
      </c>
      <c r="AN3973" s="17">
        <f t="shared" si="6361"/>
        <v>0</v>
      </c>
      <c r="AO3973" s="17">
        <f t="shared" si="6361"/>
        <v>0</v>
      </c>
      <c r="AP3973" s="17">
        <f t="shared" si="6361"/>
        <v>0</v>
      </c>
      <c r="AQ3973" s="17">
        <f t="shared" si="6361"/>
        <v>0</v>
      </c>
      <c r="AR3973" s="17">
        <f t="shared" si="6361"/>
        <v>0</v>
      </c>
      <c r="AS3973" s="17">
        <f t="shared" si="6361"/>
        <v>0</v>
      </c>
      <c r="AT3973" s="17">
        <f t="shared" si="6361"/>
        <v>0</v>
      </c>
      <c r="AU3973" s="17">
        <f t="shared" si="6361"/>
        <v>0</v>
      </c>
      <c r="AV3973" s="17">
        <f t="shared" si="6361"/>
        <v>0</v>
      </c>
      <c r="AW3973" s="17">
        <v>0</v>
      </c>
      <c r="AX3973" s="17">
        <v>0</v>
      </c>
      <c r="AY3973" s="17">
        <f>SUM(AY3969)</f>
        <v>192700</v>
      </c>
      <c r="AZ3973" s="17">
        <f t="shared" ref="AZ3973:BQ3973" si="6363">SUM(AZ3969)</f>
        <v>17929</v>
      </c>
      <c r="BA3973" s="17">
        <f t="shared" si="6363"/>
        <v>0</v>
      </c>
      <c r="BB3973" s="17">
        <f t="shared" si="6363"/>
        <v>0</v>
      </c>
      <c r="BC3973" s="17">
        <f t="shared" si="6363"/>
        <v>0</v>
      </c>
      <c r="BD3973" s="17">
        <f t="shared" si="6363"/>
        <v>0</v>
      </c>
      <c r="BE3973" s="17">
        <f t="shared" ref="BE3973" si="6364">SUM(BE3969)</f>
        <v>210629</v>
      </c>
      <c r="BF3973" s="17">
        <f t="shared" si="6363"/>
        <v>0</v>
      </c>
      <c r="BG3973" s="17">
        <f t="shared" si="6363"/>
        <v>0</v>
      </c>
      <c r="BH3973" s="17">
        <f t="shared" si="6363"/>
        <v>17929</v>
      </c>
      <c r="BI3973" s="17">
        <f t="shared" si="6363"/>
        <v>0</v>
      </c>
      <c r="BJ3973" s="17">
        <f t="shared" si="6363"/>
        <v>0</v>
      </c>
      <c r="BK3973" s="17">
        <f t="shared" si="6363"/>
        <v>0</v>
      </c>
      <c r="BL3973" s="17">
        <f t="shared" si="6363"/>
        <v>0</v>
      </c>
      <c r="BM3973" s="17">
        <f t="shared" si="6363"/>
        <v>0</v>
      </c>
      <c r="BN3973" s="17">
        <f t="shared" si="6363"/>
        <v>0</v>
      </c>
      <c r="BO3973" s="17">
        <f t="shared" si="6363"/>
        <v>0</v>
      </c>
      <c r="BP3973" s="17">
        <f t="shared" si="6363"/>
        <v>0</v>
      </c>
      <c r="BQ3973" s="17">
        <f t="shared" si="6363"/>
        <v>0</v>
      </c>
      <c r="BR3973" s="17">
        <v>17929</v>
      </c>
      <c r="BS3973" s="17">
        <v>192700</v>
      </c>
      <c r="BT3973" s="17" t="e">
        <f>IF(#REF!=0,"-",#REF!/#REF!*100)</f>
        <v>#REF!</v>
      </c>
    </row>
    <row r="3974" spans="1:72" x14ac:dyDescent="0.25">
      <c r="A3974" s="133"/>
      <c r="B3974" s="133"/>
      <c r="C3974" s="133"/>
      <c r="D3974" s="136"/>
      <c r="E3974" s="136"/>
      <c r="F3974" s="136"/>
      <c r="G3974" s="139"/>
      <c r="H3974" s="18" t="s">
        <v>55</v>
      </c>
      <c r="I3974" s="17">
        <f t="shared" ref="I3974:AA3974" si="6365">SUM(I3973)</f>
        <v>405600</v>
      </c>
      <c r="J3974" s="17">
        <f t="shared" si="6365"/>
        <v>173678</v>
      </c>
      <c r="K3974" s="17">
        <f t="shared" si="6365"/>
        <v>0</v>
      </c>
      <c r="L3974" s="17">
        <f t="shared" si="6365"/>
        <v>0</v>
      </c>
      <c r="M3974" s="17">
        <f t="shared" si="6365"/>
        <v>0</v>
      </c>
      <c r="N3974" s="17">
        <f t="shared" si="6365"/>
        <v>0</v>
      </c>
      <c r="O3974" s="17">
        <f t="shared" ref="O3974" si="6366">SUM(O3973)</f>
        <v>579278</v>
      </c>
      <c r="P3974" s="17">
        <f t="shared" si="6365"/>
        <v>22309</v>
      </c>
      <c r="Q3974" s="17">
        <f t="shared" si="6365"/>
        <v>0</v>
      </c>
      <c r="R3974" s="17">
        <f t="shared" si="6365"/>
        <v>180419</v>
      </c>
      <c r="S3974" s="17">
        <f t="shared" si="6365"/>
        <v>0</v>
      </c>
      <c r="T3974" s="17">
        <f t="shared" si="6365"/>
        <v>0</v>
      </c>
      <c r="U3974" s="17">
        <f t="shared" si="6365"/>
        <v>0</v>
      </c>
      <c r="V3974" s="17">
        <f t="shared" si="6365"/>
        <v>0</v>
      </c>
      <c r="W3974" s="17">
        <f t="shared" si="6365"/>
        <v>0</v>
      </c>
      <c r="X3974" s="17">
        <f t="shared" si="6365"/>
        <v>0</v>
      </c>
      <c r="Y3974" s="17">
        <f t="shared" si="6365"/>
        <v>0</v>
      </c>
      <c r="Z3974" s="17">
        <f t="shared" si="6365"/>
        <v>0</v>
      </c>
      <c r="AA3974" s="17">
        <f t="shared" si="6365"/>
        <v>0</v>
      </c>
      <c r="AB3974" s="17">
        <v>202728</v>
      </c>
      <c r="AC3974" s="17">
        <v>376550</v>
      </c>
      <c r="AD3974" s="17">
        <f t="shared" ref="AD3974:AV3974" si="6367">SUM(AD3973)</f>
        <v>0</v>
      </c>
      <c r="AE3974" s="17">
        <f t="shared" si="6367"/>
        <v>0</v>
      </c>
      <c r="AF3974" s="17">
        <f t="shared" si="6367"/>
        <v>0</v>
      </c>
      <c r="AG3974" s="17">
        <f t="shared" si="6367"/>
        <v>0</v>
      </c>
      <c r="AH3974" s="17">
        <f t="shared" si="6367"/>
        <v>0</v>
      </c>
      <c r="AI3974" s="17">
        <f t="shared" si="6367"/>
        <v>0</v>
      </c>
      <c r="AJ3974" s="17">
        <f t="shared" ref="AJ3974" si="6368">SUM(AJ3973)</f>
        <v>0</v>
      </c>
      <c r="AK3974" s="17">
        <f t="shared" si="6367"/>
        <v>0</v>
      </c>
      <c r="AL3974" s="17">
        <f t="shared" si="6367"/>
        <v>0</v>
      </c>
      <c r="AM3974" s="17">
        <f t="shared" si="6367"/>
        <v>0</v>
      </c>
      <c r="AN3974" s="17">
        <f t="shared" si="6367"/>
        <v>0</v>
      </c>
      <c r="AO3974" s="17">
        <f t="shared" si="6367"/>
        <v>0</v>
      </c>
      <c r="AP3974" s="17">
        <f t="shared" si="6367"/>
        <v>0</v>
      </c>
      <c r="AQ3974" s="17">
        <f t="shared" si="6367"/>
        <v>0</v>
      </c>
      <c r="AR3974" s="17">
        <f t="shared" si="6367"/>
        <v>0</v>
      </c>
      <c r="AS3974" s="17">
        <f t="shared" si="6367"/>
        <v>0</v>
      </c>
      <c r="AT3974" s="17">
        <f t="shared" si="6367"/>
        <v>0</v>
      </c>
      <c r="AU3974" s="17">
        <f t="shared" si="6367"/>
        <v>0</v>
      </c>
      <c r="AV3974" s="17">
        <f t="shared" si="6367"/>
        <v>0</v>
      </c>
      <c r="AW3974" s="17">
        <v>0</v>
      </c>
      <c r="AX3974" s="17">
        <v>0</v>
      </c>
      <c r="AY3974" s="17">
        <f>SUM(AY3973)</f>
        <v>192700</v>
      </c>
      <c r="AZ3974" s="17">
        <f t="shared" ref="AZ3974:BQ3974" si="6369">SUM(AZ3973)</f>
        <v>17929</v>
      </c>
      <c r="BA3974" s="17">
        <f t="shared" si="6369"/>
        <v>0</v>
      </c>
      <c r="BB3974" s="17">
        <f t="shared" si="6369"/>
        <v>0</v>
      </c>
      <c r="BC3974" s="17">
        <f t="shared" si="6369"/>
        <v>0</v>
      </c>
      <c r="BD3974" s="17">
        <f t="shared" si="6369"/>
        <v>0</v>
      </c>
      <c r="BE3974" s="17">
        <f t="shared" ref="BE3974" si="6370">SUM(BE3973)</f>
        <v>210629</v>
      </c>
      <c r="BF3974" s="17">
        <f t="shared" si="6369"/>
        <v>0</v>
      </c>
      <c r="BG3974" s="17">
        <f t="shared" si="6369"/>
        <v>0</v>
      </c>
      <c r="BH3974" s="17">
        <f t="shared" si="6369"/>
        <v>17929</v>
      </c>
      <c r="BI3974" s="17">
        <f t="shared" si="6369"/>
        <v>0</v>
      </c>
      <c r="BJ3974" s="17">
        <f t="shared" si="6369"/>
        <v>0</v>
      </c>
      <c r="BK3974" s="17">
        <f t="shared" si="6369"/>
        <v>0</v>
      </c>
      <c r="BL3974" s="17">
        <f t="shared" si="6369"/>
        <v>0</v>
      </c>
      <c r="BM3974" s="17">
        <f t="shared" si="6369"/>
        <v>0</v>
      </c>
      <c r="BN3974" s="17">
        <f t="shared" si="6369"/>
        <v>0</v>
      </c>
      <c r="BO3974" s="17">
        <f t="shared" si="6369"/>
        <v>0</v>
      </c>
      <c r="BP3974" s="17">
        <f t="shared" si="6369"/>
        <v>0</v>
      </c>
      <c r="BQ3974" s="17">
        <f t="shared" si="6369"/>
        <v>0</v>
      </c>
      <c r="BR3974" s="17">
        <v>17929</v>
      </c>
      <c r="BS3974" s="17">
        <v>192700</v>
      </c>
      <c r="BT3974" s="17" t="e">
        <f>IF(#REF!=0,"-",#REF!/#REF!*100)</f>
        <v>#REF!</v>
      </c>
    </row>
    <row r="3975" spans="1:72" x14ac:dyDescent="0.25">
      <c r="A3975" s="134"/>
      <c r="B3975" s="134"/>
      <c r="C3975" s="134"/>
      <c r="D3975" s="137"/>
      <c r="E3975" s="137"/>
      <c r="F3975" s="137"/>
      <c r="G3975" s="140"/>
      <c r="O3975">
        <f t="shared" si="6332"/>
        <v>0</v>
      </c>
      <c r="AB3975">
        <v>0</v>
      </c>
      <c r="AC3975">
        <v>0</v>
      </c>
      <c r="AJ3975">
        <f t="shared" si="6333"/>
        <v>0</v>
      </c>
      <c r="AW3975">
        <v>0</v>
      </c>
      <c r="AX3975">
        <v>0</v>
      </c>
      <c r="BE3975">
        <f t="shared" si="6334"/>
        <v>0</v>
      </c>
      <c r="BR3975">
        <v>0</v>
      </c>
      <c r="BS3975">
        <v>0</v>
      </c>
      <c r="BT3975" t="e">
        <f>IF(#REF!=0,"-",#REF!/#REF!*100)</f>
        <v>#REF!</v>
      </c>
    </row>
    <row r="3976" spans="1:72" ht="15.75" thickBot="1" x14ac:dyDescent="0.3">
      <c r="A3976" s="13" t="s">
        <v>0</v>
      </c>
      <c r="B3976" s="13" t="s">
        <v>0</v>
      </c>
      <c r="C3976" s="13" t="s">
        <v>0</v>
      </c>
      <c r="D3976" s="98" t="s">
        <v>0</v>
      </c>
      <c r="E3976" s="98" t="s">
        <v>0</v>
      </c>
      <c r="F3976" s="98" t="s">
        <v>0</v>
      </c>
      <c r="G3976" s="13" t="s">
        <v>0</v>
      </c>
      <c r="H3976" s="19" t="s">
        <v>0</v>
      </c>
      <c r="I3976" s="19" t="s">
        <v>0</v>
      </c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>
        <v>0</v>
      </c>
      <c r="AC3976" s="19">
        <v>0</v>
      </c>
      <c r="AD3976" s="19" t="s">
        <v>0</v>
      </c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>
        <v>0</v>
      </c>
      <c r="AX3976" s="19">
        <v>0</v>
      </c>
      <c r="AY3976" s="19" t="s">
        <v>0</v>
      </c>
      <c r="AZ3976" s="19"/>
      <c r="BA3976" s="19"/>
      <c r="BB3976" s="19"/>
      <c r="BC3976" s="19"/>
      <c r="BD3976" s="19"/>
      <c r="BE3976" s="19"/>
      <c r="BF3976" s="19"/>
      <c r="BG3976" s="19"/>
      <c r="BH3976" s="19"/>
      <c r="BI3976" s="19"/>
      <c r="BJ3976" s="19"/>
      <c r="BK3976" s="19"/>
      <c r="BL3976" s="19"/>
      <c r="BM3976" s="19"/>
      <c r="BN3976" s="19"/>
      <c r="BO3976" s="19"/>
      <c r="BP3976" s="19"/>
      <c r="BQ3976" s="19"/>
      <c r="BR3976" s="19">
        <v>0</v>
      </c>
      <c r="BS3976" s="19">
        <v>0</v>
      </c>
      <c r="BT3976" s="19"/>
    </row>
    <row r="3977" spans="1:72" ht="69.75" customHeight="1" thickBot="1" x14ac:dyDescent="0.3">
      <c r="A3977" s="5" t="s">
        <v>2</v>
      </c>
      <c r="B3977" s="5" t="s">
        <v>3</v>
      </c>
      <c r="C3977" s="5" t="s">
        <v>4</v>
      </c>
      <c r="D3977" s="103" t="s">
        <v>0</v>
      </c>
      <c r="E3977" s="112" t="s">
        <v>5</v>
      </c>
      <c r="F3977" s="112" t="s">
        <v>6</v>
      </c>
      <c r="G3977" s="5" t="s">
        <v>7</v>
      </c>
      <c r="H3977" s="5" t="s">
        <v>8</v>
      </c>
      <c r="I3977" s="89" t="s">
        <v>9</v>
      </c>
      <c r="J3977" s="89" t="s">
        <v>1606</v>
      </c>
      <c r="K3977" s="89" t="s">
        <v>1534</v>
      </c>
      <c r="L3977" s="89" t="s">
        <v>1592</v>
      </c>
      <c r="M3977" s="89" t="s">
        <v>1593</v>
      </c>
      <c r="N3977" s="89" t="s">
        <v>1594</v>
      </c>
      <c r="O3977" s="89" t="s">
        <v>1610</v>
      </c>
      <c r="P3977" s="89" t="s">
        <v>1607</v>
      </c>
      <c r="Q3977" s="89" t="s">
        <v>1595</v>
      </c>
      <c r="R3977" s="89" t="s">
        <v>1596</v>
      </c>
      <c r="S3977" s="89" t="s">
        <v>1597</v>
      </c>
      <c r="T3977" s="89" t="s">
        <v>1598</v>
      </c>
      <c r="U3977" s="89" t="s">
        <v>1599</v>
      </c>
      <c r="V3977" s="89" t="s">
        <v>1600</v>
      </c>
      <c r="W3977" s="89" t="s">
        <v>1608</v>
      </c>
      <c r="X3977" s="89" t="s">
        <v>1609</v>
      </c>
      <c r="Y3977" s="89" t="s">
        <v>1601</v>
      </c>
      <c r="Z3977" s="89" t="s">
        <v>1602</v>
      </c>
      <c r="AA3977" s="89" t="s">
        <v>1603</v>
      </c>
      <c r="AB3977" s="89" t="s">
        <v>1604</v>
      </c>
      <c r="AC3977" s="89" t="s">
        <v>1605</v>
      </c>
      <c r="AD3977" s="90" t="s">
        <v>10</v>
      </c>
      <c r="AE3977" s="90" t="s">
        <v>1606</v>
      </c>
      <c r="AF3977" s="90" t="s">
        <v>1534</v>
      </c>
      <c r="AG3977" s="90" t="s">
        <v>1592</v>
      </c>
      <c r="AH3977" s="90" t="s">
        <v>1593</v>
      </c>
      <c r="AI3977" s="90" t="s">
        <v>1594</v>
      </c>
      <c r="AJ3977" s="90" t="s">
        <v>1611</v>
      </c>
      <c r="AK3977" s="90" t="s">
        <v>1607</v>
      </c>
      <c r="AL3977" s="90" t="s">
        <v>1595</v>
      </c>
      <c r="AM3977" s="90" t="s">
        <v>1596</v>
      </c>
      <c r="AN3977" s="90" t="s">
        <v>1597</v>
      </c>
      <c r="AO3977" s="90" t="s">
        <v>1598</v>
      </c>
      <c r="AP3977" s="90" t="s">
        <v>1599</v>
      </c>
      <c r="AQ3977" s="90" t="s">
        <v>1600</v>
      </c>
      <c r="AR3977" s="90" t="s">
        <v>1608</v>
      </c>
      <c r="AS3977" s="90" t="s">
        <v>1609</v>
      </c>
      <c r="AT3977" s="90" t="s">
        <v>1601</v>
      </c>
      <c r="AU3977" s="90" t="s">
        <v>1602</v>
      </c>
      <c r="AV3977" s="90" t="s">
        <v>1603</v>
      </c>
      <c r="AW3977" s="90" t="s">
        <v>1604</v>
      </c>
      <c r="AX3977" s="90" t="s">
        <v>1605</v>
      </c>
      <c r="AY3977" s="91" t="s">
        <v>11</v>
      </c>
      <c r="AZ3977" s="91" t="s">
        <v>1606</v>
      </c>
      <c r="BA3977" s="91" t="s">
        <v>1534</v>
      </c>
      <c r="BB3977" s="91" t="s">
        <v>1592</v>
      </c>
      <c r="BC3977" s="91" t="s">
        <v>1593</v>
      </c>
      <c r="BD3977" s="91" t="s">
        <v>1594</v>
      </c>
      <c r="BE3977" s="91" t="s">
        <v>1612</v>
      </c>
      <c r="BF3977" s="91" t="s">
        <v>1607</v>
      </c>
      <c r="BG3977" s="91" t="s">
        <v>1595</v>
      </c>
      <c r="BH3977" s="91" t="s">
        <v>1596</v>
      </c>
      <c r="BI3977" s="91" t="s">
        <v>1597</v>
      </c>
      <c r="BJ3977" s="91" t="s">
        <v>1598</v>
      </c>
      <c r="BK3977" s="91" t="s">
        <v>1599</v>
      </c>
      <c r="BL3977" s="91" t="s">
        <v>1600</v>
      </c>
      <c r="BM3977" s="91" t="s">
        <v>1608</v>
      </c>
      <c r="BN3977" s="91" t="s">
        <v>1609</v>
      </c>
      <c r="BO3977" s="91" t="s">
        <v>1601</v>
      </c>
      <c r="BP3977" s="91" t="s">
        <v>1602</v>
      </c>
      <c r="BQ3977" s="91" t="s">
        <v>1603</v>
      </c>
      <c r="BR3977" s="91" t="s">
        <v>1604</v>
      </c>
      <c r="BS3977" s="91" t="s">
        <v>1605</v>
      </c>
      <c r="BT3977" s="5" t="s">
        <v>1671</v>
      </c>
    </row>
    <row r="3978" spans="1:72" x14ac:dyDescent="0.25">
      <c r="A3978" s="6" t="s">
        <v>0</v>
      </c>
      <c r="B3978" s="6" t="s">
        <v>0</v>
      </c>
      <c r="C3978" s="6" t="s">
        <v>0</v>
      </c>
      <c r="D3978" s="104" t="s">
        <v>0</v>
      </c>
      <c r="E3978" s="104" t="s">
        <v>0</v>
      </c>
      <c r="F3978" s="121" t="s">
        <v>0</v>
      </c>
      <c r="G3978" s="7" t="s">
        <v>0</v>
      </c>
      <c r="H3978" s="8" t="s">
        <v>0</v>
      </c>
      <c r="I3978" s="9">
        <v>1</v>
      </c>
      <c r="J3978" s="9">
        <v>2</v>
      </c>
      <c r="K3978" s="9">
        <v>3</v>
      </c>
      <c r="L3978" s="9">
        <v>4</v>
      </c>
      <c r="M3978" s="9">
        <v>5</v>
      </c>
      <c r="N3978" s="9">
        <v>6</v>
      </c>
      <c r="O3978" s="9">
        <v>7</v>
      </c>
      <c r="P3978" s="9">
        <v>8</v>
      </c>
      <c r="Q3978" s="9">
        <v>9</v>
      </c>
      <c r="R3978" s="9">
        <v>10</v>
      </c>
      <c r="S3978" s="9">
        <v>11</v>
      </c>
      <c r="T3978" s="9">
        <v>12</v>
      </c>
      <c r="U3978" s="9">
        <v>13</v>
      </c>
      <c r="V3978" s="9">
        <v>14</v>
      </c>
      <c r="W3978" s="9">
        <v>15</v>
      </c>
      <c r="X3978" s="9">
        <v>16</v>
      </c>
      <c r="Y3978" s="9">
        <v>17</v>
      </c>
      <c r="Z3978" s="9">
        <v>18</v>
      </c>
      <c r="AA3978" s="9">
        <v>19</v>
      </c>
      <c r="AB3978" s="9">
        <v>20</v>
      </c>
      <c r="AC3978" s="9">
        <v>21</v>
      </c>
      <c r="AD3978" s="9">
        <v>1</v>
      </c>
      <c r="AE3978" s="9">
        <v>2</v>
      </c>
      <c r="AF3978" s="9">
        <v>3</v>
      </c>
      <c r="AG3978" s="9">
        <v>4</v>
      </c>
      <c r="AH3978" s="9">
        <v>5</v>
      </c>
      <c r="AI3978" s="9">
        <v>6</v>
      </c>
      <c r="AJ3978" s="9">
        <v>7</v>
      </c>
      <c r="AK3978" s="9">
        <v>8</v>
      </c>
      <c r="AL3978" s="9">
        <v>9</v>
      </c>
      <c r="AM3978" s="9">
        <v>10</v>
      </c>
      <c r="AN3978" s="9">
        <v>11</v>
      </c>
      <c r="AO3978" s="9">
        <v>12</v>
      </c>
      <c r="AP3978" s="9">
        <v>13</v>
      </c>
      <c r="AQ3978" s="9">
        <v>14</v>
      </c>
      <c r="AR3978" s="9">
        <v>15</v>
      </c>
      <c r="AS3978" s="9">
        <v>16</v>
      </c>
      <c r="AT3978" s="9">
        <v>17</v>
      </c>
      <c r="AU3978" s="9">
        <v>18</v>
      </c>
      <c r="AV3978" s="9">
        <v>19</v>
      </c>
      <c r="AW3978" s="9">
        <v>20</v>
      </c>
      <c r="AX3978" s="9">
        <v>21</v>
      </c>
      <c r="AY3978" s="9">
        <v>1</v>
      </c>
      <c r="AZ3978" s="9">
        <v>2</v>
      </c>
      <c r="BA3978" s="9">
        <v>3</v>
      </c>
      <c r="BB3978" s="9">
        <v>4</v>
      </c>
      <c r="BC3978" s="9">
        <v>5</v>
      </c>
      <c r="BD3978" s="9">
        <v>6</v>
      </c>
      <c r="BE3978" s="9">
        <v>7</v>
      </c>
      <c r="BF3978" s="9">
        <v>8</v>
      </c>
      <c r="BG3978" s="9">
        <v>9</v>
      </c>
      <c r="BH3978" s="9">
        <v>10</v>
      </c>
      <c r="BI3978" s="9">
        <v>11</v>
      </c>
      <c r="BJ3978" s="9">
        <v>12</v>
      </c>
      <c r="BK3978" s="9">
        <v>13</v>
      </c>
      <c r="BL3978" s="9">
        <v>14</v>
      </c>
      <c r="BM3978" s="9">
        <v>15</v>
      </c>
      <c r="BN3978" s="9">
        <v>16</v>
      </c>
      <c r="BO3978" s="9">
        <v>17</v>
      </c>
      <c r="BP3978" s="9">
        <v>18</v>
      </c>
      <c r="BQ3978" s="9">
        <v>19</v>
      </c>
      <c r="BR3978" s="9">
        <v>20</v>
      </c>
      <c r="BS3978" s="9">
        <v>21</v>
      </c>
      <c r="BT3978" s="9">
        <v>9</v>
      </c>
    </row>
    <row r="3979" spans="1:72" ht="22.5" x14ac:dyDescent="0.25">
      <c r="A3979" s="1" t="s">
        <v>1154</v>
      </c>
      <c r="B3979" s="1" t="s">
        <v>56</v>
      </c>
      <c r="C3979" s="4" t="s">
        <v>152</v>
      </c>
      <c r="D3979" s="102" t="s">
        <v>1352</v>
      </c>
      <c r="E3979" s="101" t="s">
        <v>0</v>
      </c>
      <c r="F3979" s="101" t="s">
        <v>0</v>
      </c>
      <c r="G3979" s="2" t="s">
        <v>0</v>
      </c>
      <c r="H3979" s="2" t="s">
        <v>1353</v>
      </c>
      <c r="I3979" s="3" t="s">
        <v>0</v>
      </c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>
        <v>0</v>
      </c>
      <c r="AC3979" s="3">
        <v>0</v>
      </c>
      <c r="AD3979" s="3" t="s">
        <v>0</v>
      </c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>
        <v>0</v>
      </c>
      <c r="AX3979" s="3">
        <v>0</v>
      </c>
      <c r="AY3979" s="3" t="s">
        <v>0</v>
      </c>
      <c r="AZ3979" s="3"/>
      <c r="BA3979" s="3"/>
      <c r="BB3979" s="3"/>
      <c r="BC3979" s="3"/>
      <c r="BD3979" s="3"/>
      <c r="BE3979" s="3"/>
      <c r="BF3979" s="3"/>
      <c r="BG3979" s="3"/>
      <c r="BH3979" s="3"/>
      <c r="BI3979" s="3"/>
      <c r="BJ3979" s="3"/>
      <c r="BK3979" s="3"/>
      <c r="BL3979" s="3"/>
      <c r="BM3979" s="3"/>
      <c r="BN3979" s="3"/>
      <c r="BO3979" s="3"/>
      <c r="BP3979" s="3"/>
      <c r="BQ3979" s="3"/>
      <c r="BR3979" s="3">
        <v>0</v>
      </c>
      <c r="BS3979" s="3">
        <v>0</v>
      </c>
      <c r="BT3979" s="3"/>
    </row>
    <row r="3980" spans="1:72" ht="33.75" x14ac:dyDescent="0.25">
      <c r="A3980" s="1" t="s">
        <v>0</v>
      </c>
      <c r="B3980" s="1" t="s">
        <v>0</v>
      </c>
      <c r="C3980" s="1" t="s">
        <v>0</v>
      </c>
      <c r="D3980" s="101" t="s">
        <v>0</v>
      </c>
      <c r="E3980" s="101" t="s">
        <v>0</v>
      </c>
      <c r="F3980" s="101" t="s">
        <v>0</v>
      </c>
      <c r="G3980" s="2" t="s">
        <v>0</v>
      </c>
      <c r="H3980" s="10" t="s">
        <v>13</v>
      </c>
      <c r="I3980" s="11">
        <f t="shared" ref="I3980:AA3980" si="6371">SUM(I3981,I3989,I3991)</f>
        <v>1085000</v>
      </c>
      <c r="J3980" s="11">
        <f t="shared" si="6371"/>
        <v>825817</v>
      </c>
      <c r="K3980" s="11">
        <f t="shared" si="6371"/>
        <v>0</v>
      </c>
      <c r="L3980" s="11">
        <f t="shared" si="6371"/>
        <v>0</v>
      </c>
      <c r="M3980" s="11">
        <f t="shared" si="6371"/>
        <v>0</v>
      </c>
      <c r="N3980" s="11">
        <f t="shared" si="6371"/>
        <v>0</v>
      </c>
      <c r="O3980" s="11">
        <f t="shared" ref="O3980" si="6372">SUM(O3981,O3989,O3991)</f>
        <v>1910817</v>
      </c>
      <c r="P3980" s="11">
        <f t="shared" si="6371"/>
        <v>88273</v>
      </c>
      <c r="Q3980" s="11">
        <f t="shared" si="6371"/>
        <v>70035</v>
      </c>
      <c r="R3980" s="11">
        <f t="shared" si="6371"/>
        <v>830961</v>
      </c>
      <c r="S3980" s="11">
        <f t="shared" si="6371"/>
        <v>0</v>
      </c>
      <c r="T3980" s="11">
        <f t="shared" si="6371"/>
        <v>0</v>
      </c>
      <c r="U3980" s="11">
        <f t="shared" si="6371"/>
        <v>0</v>
      </c>
      <c r="V3980" s="11">
        <f t="shared" si="6371"/>
        <v>0</v>
      </c>
      <c r="W3980" s="11">
        <f t="shared" si="6371"/>
        <v>0</v>
      </c>
      <c r="X3980" s="11">
        <f t="shared" si="6371"/>
        <v>0</v>
      </c>
      <c r="Y3980" s="11">
        <f t="shared" si="6371"/>
        <v>0</v>
      </c>
      <c r="Z3980" s="11">
        <f t="shared" si="6371"/>
        <v>0</v>
      </c>
      <c r="AA3980" s="11">
        <f t="shared" si="6371"/>
        <v>0</v>
      </c>
      <c r="AB3980" s="11">
        <v>989269</v>
      </c>
      <c r="AC3980" s="11">
        <v>921548</v>
      </c>
      <c r="AD3980" s="11">
        <f t="shared" ref="AD3980:AV3980" si="6373">SUM(AD3981,AD3989,AD3991)</f>
        <v>0</v>
      </c>
      <c r="AE3980" s="11">
        <f t="shared" si="6373"/>
        <v>0</v>
      </c>
      <c r="AF3980" s="11">
        <f t="shared" si="6373"/>
        <v>0</v>
      </c>
      <c r="AG3980" s="11">
        <f t="shared" si="6373"/>
        <v>0</v>
      </c>
      <c r="AH3980" s="11">
        <f t="shared" si="6373"/>
        <v>0</v>
      </c>
      <c r="AI3980" s="11">
        <f t="shared" si="6373"/>
        <v>0</v>
      </c>
      <c r="AJ3980" s="11">
        <f t="shared" ref="AJ3980" si="6374">SUM(AJ3981,AJ3989,AJ3991)</f>
        <v>0</v>
      </c>
      <c r="AK3980" s="11">
        <f t="shared" si="6373"/>
        <v>0</v>
      </c>
      <c r="AL3980" s="11">
        <f t="shared" si="6373"/>
        <v>0</v>
      </c>
      <c r="AM3980" s="11">
        <f t="shared" si="6373"/>
        <v>0</v>
      </c>
      <c r="AN3980" s="11">
        <f t="shared" si="6373"/>
        <v>0</v>
      </c>
      <c r="AO3980" s="11">
        <f t="shared" si="6373"/>
        <v>0</v>
      </c>
      <c r="AP3980" s="11">
        <f t="shared" si="6373"/>
        <v>0</v>
      </c>
      <c r="AQ3980" s="11">
        <f t="shared" si="6373"/>
        <v>0</v>
      </c>
      <c r="AR3980" s="11">
        <f t="shared" si="6373"/>
        <v>0</v>
      </c>
      <c r="AS3980" s="11">
        <f t="shared" si="6373"/>
        <v>0</v>
      </c>
      <c r="AT3980" s="11">
        <f t="shared" si="6373"/>
        <v>0</v>
      </c>
      <c r="AU3980" s="11">
        <f t="shared" si="6373"/>
        <v>0</v>
      </c>
      <c r="AV3980" s="11">
        <f t="shared" si="6373"/>
        <v>0</v>
      </c>
      <c r="AW3980" s="11">
        <v>0</v>
      </c>
      <c r="AX3980" s="11">
        <v>0</v>
      </c>
      <c r="AY3980" s="11">
        <f t="shared" ref="AY3980:BQ3980" si="6375">SUM(AY3981,AY3989,AY3991)</f>
        <v>104000</v>
      </c>
      <c r="AZ3980" s="11">
        <f t="shared" si="6375"/>
        <v>12349</v>
      </c>
      <c r="BA3980" s="11">
        <f t="shared" si="6375"/>
        <v>0</v>
      </c>
      <c r="BB3980" s="11">
        <f t="shared" si="6375"/>
        <v>0</v>
      </c>
      <c r="BC3980" s="11">
        <f t="shared" si="6375"/>
        <v>0</v>
      </c>
      <c r="BD3980" s="11">
        <f t="shared" si="6375"/>
        <v>0</v>
      </c>
      <c r="BE3980" s="11">
        <f t="shared" ref="BE3980" si="6376">SUM(BE3981,BE3989,BE3991)</f>
        <v>116349</v>
      </c>
      <c r="BF3980" s="11">
        <f t="shared" si="6375"/>
        <v>0</v>
      </c>
      <c r="BG3980" s="11">
        <f t="shared" si="6375"/>
        <v>0</v>
      </c>
      <c r="BH3980" s="11">
        <f t="shared" si="6375"/>
        <v>12349</v>
      </c>
      <c r="BI3980" s="11">
        <f t="shared" si="6375"/>
        <v>0</v>
      </c>
      <c r="BJ3980" s="11">
        <f t="shared" si="6375"/>
        <v>0</v>
      </c>
      <c r="BK3980" s="11">
        <f t="shared" si="6375"/>
        <v>0</v>
      </c>
      <c r="BL3980" s="11">
        <f t="shared" si="6375"/>
        <v>0</v>
      </c>
      <c r="BM3980" s="11">
        <f t="shared" si="6375"/>
        <v>0</v>
      </c>
      <c r="BN3980" s="11">
        <f t="shared" si="6375"/>
        <v>0</v>
      </c>
      <c r="BO3980" s="11">
        <f t="shared" si="6375"/>
        <v>0</v>
      </c>
      <c r="BP3980" s="11">
        <f t="shared" si="6375"/>
        <v>0</v>
      </c>
      <c r="BQ3980" s="11">
        <f t="shared" si="6375"/>
        <v>0</v>
      </c>
      <c r="BR3980" s="11">
        <v>12349</v>
      </c>
      <c r="BS3980" s="11">
        <v>104000</v>
      </c>
      <c r="BT3980" s="11" t="e">
        <f>IF(#REF!=0,"-",#REF!/#REF!*100)</f>
        <v>#REF!</v>
      </c>
    </row>
    <row r="3981" spans="1:72" x14ac:dyDescent="0.25">
      <c r="A3981" s="4" t="s">
        <v>1154</v>
      </c>
      <c r="B3981" s="4" t="s">
        <v>56</v>
      </c>
      <c r="C3981" s="4" t="s">
        <v>152</v>
      </c>
      <c r="D3981" s="102" t="s">
        <v>1352</v>
      </c>
      <c r="E3981" s="101" t="s">
        <v>14</v>
      </c>
      <c r="F3981" s="101" t="s">
        <v>0</v>
      </c>
      <c r="G3981" s="2" t="s">
        <v>0</v>
      </c>
      <c r="H3981" s="2" t="s">
        <v>15</v>
      </c>
      <c r="I3981" s="12">
        <f t="shared" ref="I3981:AA3981" si="6377">SUM(I3982:I3983)</f>
        <v>414000</v>
      </c>
      <c r="J3981" s="12">
        <f t="shared" si="6377"/>
        <v>510000</v>
      </c>
      <c r="K3981" s="12">
        <f t="shared" si="6377"/>
        <v>0</v>
      </c>
      <c r="L3981" s="12">
        <f t="shared" si="6377"/>
        <v>0</v>
      </c>
      <c r="M3981" s="12">
        <f t="shared" si="6377"/>
        <v>0</v>
      </c>
      <c r="N3981" s="12">
        <f t="shared" si="6377"/>
        <v>0</v>
      </c>
      <c r="O3981" s="12">
        <f t="shared" ref="O3981" si="6378">SUM(O3982:O3983)</f>
        <v>924000</v>
      </c>
      <c r="P3981" s="12">
        <f t="shared" si="6377"/>
        <v>52587</v>
      </c>
      <c r="Q3981" s="12">
        <f t="shared" si="6377"/>
        <v>60000</v>
      </c>
      <c r="R3981" s="12">
        <f t="shared" si="6377"/>
        <v>514641</v>
      </c>
      <c r="S3981" s="12">
        <f t="shared" si="6377"/>
        <v>0</v>
      </c>
      <c r="T3981" s="12">
        <f t="shared" si="6377"/>
        <v>0</v>
      </c>
      <c r="U3981" s="12">
        <f t="shared" si="6377"/>
        <v>0</v>
      </c>
      <c r="V3981" s="12">
        <f t="shared" si="6377"/>
        <v>0</v>
      </c>
      <c r="W3981" s="12">
        <f t="shared" si="6377"/>
        <v>0</v>
      </c>
      <c r="X3981" s="12">
        <f t="shared" si="6377"/>
        <v>0</v>
      </c>
      <c r="Y3981" s="12">
        <f t="shared" si="6377"/>
        <v>0</v>
      </c>
      <c r="Z3981" s="12">
        <f t="shared" si="6377"/>
        <v>0</v>
      </c>
      <c r="AA3981" s="12">
        <f t="shared" si="6377"/>
        <v>0</v>
      </c>
      <c r="AB3981" s="12">
        <v>627228</v>
      </c>
      <c r="AC3981" s="12">
        <v>296772</v>
      </c>
      <c r="AD3981" s="12">
        <f t="shared" ref="AD3981:AV3981" si="6379">SUM(AD3982:AD3983)</f>
        <v>0</v>
      </c>
      <c r="AE3981" s="12">
        <f t="shared" si="6379"/>
        <v>0</v>
      </c>
      <c r="AF3981" s="12">
        <f t="shared" si="6379"/>
        <v>0</v>
      </c>
      <c r="AG3981" s="12">
        <f t="shared" si="6379"/>
        <v>0</v>
      </c>
      <c r="AH3981" s="12">
        <f t="shared" si="6379"/>
        <v>0</v>
      </c>
      <c r="AI3981" s="12">
        <f t="shared" si="6379"/>
        <v>0</v>
      </c>
      <c r="AJ3981" s="12">
        <f t="shared" ref="AJ3981" si="6380">SUM(AJ3982:AJ3983)</f>
        <v>0</v>
      </c>
      <c r="AK3981" s="12">
        <f t="shared" si="6379"/>
        <v>0</v>
      </c>
      <c r="AL3981" s="12">
        <f t="shared" si="6379"/>
        <v>0</v>
      </c>
      <c r="AM3981" s="12">
        <f t="shared" si="6379"/>
        <v>0</v>
      </c>
      <c r="AN3981" s="12">
        <f t="shared" si="6379"/>
        <v>0</v>
      </c>
      <c r="AO3981" s="12">
        <f t="shared" si="6379"/>
        <v>0</v>
      </c>
      <c r="AP3981" s="12">
        <f t="shared" si="6379"/>
        <v>0</v>
      </c>
      <c r="AQ3981" s="12">
        <f t="shared" si="6379"/>
        <v>0</v>
      </c>
      <c r="AR3981" s="12">
        <f t="shared" si="6379"/>
        <v>0</v>
      </c>
      <c r="AS3981" s="12">
        <f t="shared" si="6379"/>
        <v>0</v>
      </c>
      <c r="AT3981" s="12">
        <f t="shared" si="6379"/>
        <v>0</v>
      </c>
      <c r="AU3981" s="12">
        <f t="shared" si="6379"/>
        <v>0</v>
      </c>
      <c r="AV3981" s="12">
        <f t="shared" si="6379"/>
        <v>0</v>
      </c>
      <c r="AW3981" s="12">
        <v>0</v>
      </c>
      <c r="AX3981" s="12">
        <v>0</v>
      </c>
      <c r="AY3981" s="12">
        <f>SUM(AY3982:AY3983)</f>
        <v>20000</v>
      </c>
      <c r="AZ3981" s="12">
        <f t="shared" ref="AZ3981:BQ3981" si="6381">SUM(AZ3982:AZ3983)</f>
        <v>0</v>
      </c>
      <c r="BA3981" s="12">
        <f t="shared" si="6381"/>
        <v>0</v>
      </c>
      <c r="BB3981" s="12">
        <f t="shared" si="6381"/>
        <v>0</v>
      </c>
      <c r="BC3981" s="12">
        <f t="shared" si="6381"/>
        <v>0</v>
      </c>
      <c r="BD3981" s="12">
        <f t="shared" si="6381"/>
        <v>0</v>
      </c>
      <c r="BE3981" s="12">
        <f t="shared" ref="BE3981" si="6382">SUM(BE3982:BE3983)</f>
        <v>20000</v>
      </c>
      <c r="BF3981" s="12">
        <f t="shared" si="6381"/>
        <v>0</v>
      </c>
      <c r="BG3981" s="12">
        <f t="shared" si="6381"/>
        <v>0</v>
      </c>
      <c r="BH3981" s="12">
        <f t="shared" si="6381"/>
        <v>0</v>
      </c>
      <c r="BI3981" s="12">
        <f t="shared" si="6381"/>
        <v>0</v>
      </c>
      <c r="BJ3981" s="12">
        <f t="shared" si="6381"/>
        <v>0</v>
      </c>
      <c r="BK3981" s="12">
        <f t="shared" si="6381"/>
        <v>0</v>
      </c>
      <c r="BL3981" s="12">
        <f t="shared" si="6381"/>
        <v>0</v>
      </c>
      <c r="BM3981" s="12">
        <f t="shared" si="6381"/>
        <v>0</v>
      </c>
      <c r="BN3981" s="12">
        <f t="shared" si="6381"/>
        <v>0</v>
      </c>
      <c r="BO3981" s="12">
        <f t="shared" si="6381"/>
        <v>0</v>
      </c>
      <c r="BP3981" s="12">
        <f t="shared" si="6381"/>
        <v>0</v>
      </c>
      <c r="BQ3981" s="12">
        <f t="shared" si="6381"/>
        <v>0</v>
      </c>
      <c r="BR3981" s="12">
        <v>0</v>
      </c>
      <c r="BS3981" s="12">
        <v>20000</v>
      </c>
      <c r="BT3981" s="12" t="e">
        <f>IF(#REF!=0,"-",#REF!/#REF!*100)</f>
        <v>#REF!</v>
      </c>
    </row>
    <row r="3982" spans="1:72" x14ac:dyDescent="0.25">
      <c r="A3982" s="4" t="s">
        <v>1154</v>
      </c>
      <c r="B3982" s="4" t="s">
        <v>56</v>
      </c>
      <c r="C3982" s="4" t="s">
        <v>152</v>
      </c>
      <c r="D3982" s="102" t="s">
        <v>1352</v>
      </c>
      <c r="E3982" s="113">
        <v>6111</v>
      </c>
      <c r="F3982" s="102"/>
      <c r="G3982" s="98" t="s">
        <v>1663</v>
      </c>
      <c r="H3982" s="13" t="s">
        <v>16</v>
      </c>
      <c r="I3982" s="14">
        <v>400000</v>
      </c>
      <c r="J3982" s="14">
        <v>500000</v>
      </c>
      <c r="K3982" s="14"/>
      <c r="L3982" s="14"/>
      <c r="M3982" s="14"/>
      <c r="N3982" s="14"/>
      <c r="O3982" s="14">
        <f t="shared" si="6332"/>
        <v>900000</v>
      </c>
      <c r="P3982" s="14">
        <v>52587</v>
      </c>
      <c r="Q3982" s="14">
        <v>60000</v>
      </c>
      <c r="R3982" s="14">
        <f>500000+4641</f>
        <v>504641</v>
      </c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>
        <v>617228</v>
      </c>
      <c r="AC3982" s="14">
        <v>282772</v>
      </c>
      <c r="AD3982" s="14">
        <v>0</v>
      </c>
      <c r="AE3982" s="14"/>
      <c r="AF3982" s="14"/>
      <c r="AG3982" s="14"/>
      <c r="AH3982" s="14"/>
      <c r="AI3982" s="14"/>
      <c r="AJ3982" s="14">
        <f t="shared" si="6333"/>
        <v>0</v>
      </c>
      <c r="AK3982" s="14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4"/>
      <c r="AW3982" s="14">
        <v>0</v>
      </c>
      <c r="AX3982" s="14">
        <v>0</v>
      </c>
      <c r="AY3982" s="14">
        <v>20000</v>
      </c>
      <c r="AZ3982" s="14"/>
      <c r="BA3982" s="14"/>
      <c r="BB3982" s="14"/>
      <c r="BC3982" s="14"/>
      <c r="BD3982" s="14"/>
      <c r="BE3982" s="14">
        <f t="shared" si="6334"/>
        <v>20000</v>
      </c>
      <c r="BF3982" s="14"/>
      <c r="BG3982" s="14"/>
      <c r="BH3982" s="14"/>
      <c r="BI3982" s="14"/>
      <c r="BJ3982" s="14"/>
      <c r="BK3982" s="14"/>
      <c r="BL3982" s="14"/>
      <c r="BM3982" s="14"/>
      <c r="BN3982" s="14"/>
      <c r="BO3982" s="14"/>
      <c r="BP3982" s="14"/>
      <c r="BQ3982" s="14"/>
      <c r="BR3982" s="14">
        <v>0</v>
      </c>
      <c r="BS3982" s="14">
        <v>20000</v>
      </c>
      <c r="BT3982" s="14" t="e">
        <f>IF(#REF!=0,"-",#REF!/#REF!*100)</f>
        <v>#REF!</v>
      </c>
    </row>
    <row r="3983" spans="1:72" x14ac:dyDescent="0.25">
      <c r="A3983" s="1" t="s">
        <v>1154</v>
      </c>
      <c r="B3983" s="1" t="s">
        <v>56</v>
      </c>
      <c r="C3983" s="1" t="s">
        <v>152</v>
      </c>
      <c r="D3983" s="105" t="s">
        <v>1352</v>
      </c>
      <c r="E3983" s="105" t="s">
        <v>18</v>
      </c>
      <c r="F3983" s="102" t="s">
        <v>0</v>
      </c>
      <c r="G3983" s="13" t="s">
        <v>0</v>
      </c>
      <c r="H3983" s="2" t="s">
        <v>19</v>
      </c>
      <c r="I3983" s="12">
        <f t="shared" ref="I3983:AA3983" si="6383">SUM(I3984:I3988)</f>
        <v>14000</v>
      </c>
      <c r="J3983" s="12">
        <f t="shared" si="6383"/>
        <v>10000</v>
      </c>
      <c r="K3983" s="12">
        <f t="shared" si="6383"/>
        <v>0</v>
      </c>
      <c r="L3983" s="12">
        <f t="shared" si="6383"/>
        <v>0</v>
      </c>
      <c r="M3983" s="12">
        <f t="shared" si="6383"/>
        <v>0</v>
      </c>
      <c r="N3983" s="12">
        <f t="shared" si="6383"/>
        <v>0</v>
      </c>
      <c r="O3983" s="12">
        <f t="shared" si="6383"/>
        <v>24000</v>
      </c>
      <c r="P3983" s="12">
        <f t="shared" si="6383"/>
        <v>0</v>
      </c>
      <c r="Q3983" s="12">
        <f t="shared" si="6383"/>
        <v>0</v>
      </c>
      <c r="R3983" s="12">
        <f t="shared" si="6383"/>
        <v>10000</v>
      </c>
      <c r="S3983" s="12">
        <f t="shared" si="6383"/>
        <v>0</v>
      </c>
      <c r="T3983" s="12">
        <f t="shared" si="6383"/>
        <v>0</v>
      </c>
      <c r="U3983" s="12">
        <f t="shared" si="6383"/>
        <v>0</v>
      </c>
      <c r="V3983" s="12">
        <f t="shared" si="6383"/>
        <v>0</v>
      </c>
      <c r="W3983" s="12">
        <f t="shared" si="6383"/>
        <v>0</v>
      </c>
      <c r="X3983" s="12">
        <f t="shared" si="6383"/>
        <v>0</v>
      </c>
      <c r="Y3983" s="12">
        <f t="shared" si="6383"/>
        <v>0</v>
      </c>
      <c r="Z3983" s="12">
        <f t="shared" si="6383"/>
        <v>0</v>
      </c>
      <c r="AA3983" s="12">
        <f t="shared" si="6383"/>
        <v>0</v>
      </c>
      <c r="AB3983" s="12">
        <v>10000</v>
      </c>
      <c r="AC3983" s="12">
        <v>14000</v>
      </c>
      <c r="AD3983" s="12">
        <f t="shared" ref="AD3983:AV3983" si="6384">SUM(AD3984:AD3988)</f>
        <v>0</v>
      </c>
      <c r="AE3983" s="12">
        <f t="shared" si="6384"/>
        <v>0</v>
      </c>
      <c r="AF3983" s="12">
        <f t="shared" si="6384"/>
        <v>0</v>
      </c>
      <c r="AG3983" s="12">
        <f t="shared" si="6384"/>
        <v>0</v>
      </c>
      <c r="AH3983" s="12">
        <f t="shared" si="6384"/>
        <v>0</v>
      </c>
      <c r="AI3983" s="12">
        <f t="shared" si="6384"/>
        <v>0</v>
      </c>
      <c r="AJ3983" s="12">
        <f t="shared" si="6384"/>
        <v>0</v>
      </c>
      <c r="AK3983" s="12">
        <f t="shared" si="6384"/>
        <v>0</v>
      </c>
      <c r="AL3983" s="12">
        <f t="shared" si="6384"/>
        <v>0</v>
      </c>
      <c r="AM3983" s="12">
        <f t="shared" si="6384"/>
        <v>0</v>
      </c>
      <c r="AN3983" s="12">
        <f t="shared" si="6384"/>
        <v>0</v>
      </c>
      <c r="AO3983" s="12">
        <f t="shared" si="6384"/>
        <v>0</v>
      </c>
      <c r="AP3983" s="12">
        <f t="shared" si="6384"/>
        <v>0</v>
      </c>
      <c r="AQ3983" s="12">
        <f t="shared" si="6384"/>
        <v>0</v>
      </c>
      <c r="AR3983" s="12">
        <f t="shared" si="6384"/>
        <v>0</v>
      </c>
      <c r="AS3983" s="12">
        <f t="shared" si="6384"/>
        <v>0</v>
      </c>
      <c r="AT3983" s="12">
        <f t="shared" si="6384"/>
        <v>0</v>
      </c>
      <c r="AU3983" s="12">
        <f t="shared" si="6384"/>
        <v>0</v>
      </c>
      <c r="AV3983" s="12">
        <f t="shared" si="6384"/>
        <v>0</v>
      </c>
      <c r="AW3983" s="12">
        <v>0</v>
      </c>
      <c r="AX3983" s="12">
        <v>0</v>
      </c>
      <c r="AY3983" s="12">
        <f>SUM(AY3984:AY3988)</f>
        <v>0</v>
      </c>
      <c r="AZ3983" s="12">
        <f t="shared" ref="AZ3983:BQ3983" si="6385">SUM(AZ3984:AZ3988)</f>
        <v>0</v>
      </c>
      <c r="BA3983" s="12">
        <f t="shared" si="6385"/>
        <v>0</v>
      </c>
      <c r="BB3983" s="12">
        <f t="shared" si="6385"/>
        <v>0</v>
      </c>
      <c r="BC3983" s="12">
        <f t="shared" si="6385"/>
        <v>0</v>
      </c>
      <c r="BD3983" s="12">
        <f t="shared" si="6385"/>
        <v>0</v>
      </c>
      <c r="BE3983" s="12">
        <f t="shared" si="6385"/>
        <v>0</v>
      </c>
      <c r="BF3983" s="12">
        <f t="shared" si="6385"/>
        <v>0</v>
      </c>
      <c r="BG3983" s="12">
        <f t="shared" si="6385"/>
        <v>0</v>
      </c>
      <c r="BH3983" s="12">
        <f t="shared" si="6385"/>
        <v>0</v>
      </c>
      <c r="BI3983" s="12">
        <f t="shared" si="6385"/>
        <v>0</v>
      </c>
      <c r="BJ3983" s="12">
        <f t="shared" si="6385"/>
        <v>0</v>
      </c>
      <c r="BK3983" s="12">
        <f t="shared" si="6385"/>
        <v>0</v>
      </c>
      <c r="BL3983" s="12">
        <f t="shared" si="6385"/>
        <v>0</v>
      </c>
      <c r="BM3983" s="12">
        <f t="shared" si="6385"/>
        <v>0</v>
      </c>
      <c r="BN3983" s="12">
        <f t="shared" si="6385"/>
        <v>0</v>
      </c>
      <c r="BO3983" s="12">
        <f t="shared" si="6385"/>
        <v>0</v>
      </c>
      <c r="BP3983" s="12">
        <f t="shared" si="6385"/>
        <v>0</v>
      </c>
      <c r="BQ3983" s="12">
        <f t="shared" si="6385"/>
        <v>0</v>
      </c>
      <c r="BR3983" s="12">
        <v>0</v>
      </c>
      <c r="BS3983" s="12">
        <v>0</v>
      </c>
      <c r="BT3983" s="12" t="e">
        <f>IF(#REF!=0,"-",#REF!/#REF!*100)</f>
        <v>#REF!</v>
      </c>
    </row>
    <row r="3984" spans="1:72" ht="22.5" x14ac:dyDescent="0.25">
      <c r="A3984" s="4" t="s">
        <v>1154</v>
      </c>
      <c r="B3984" s="4" t="s">
        <v>56</v>
      </c>
      <c r="C3984" s="4" t="s">
        <v>152</v>
      </c>
      <c r="D3984" s="102" t="s">
        <v>1352</v>
      </c>
      <c r="E3984" s="113">
        <v>6112</v>
      </c>
      <c r="F3984" s="102" t="s">
        <v>1354</v>
      </c>
      <c r="G3984" s="98" t="s">
        <v>1663</v>
      </c>
      <c r="H3984" s="13" t="s">
        <v>57</v>
      </c>
      <c r="I3984" s="14">
        <v>0</v>
      </c>
      <c r="J3984" s="14"/>
      <c r="K3984" s="14"/>
      <c r="L3984" s="14"/>
      <c r="M3984" s="14"/>
      <c r="N3984" s="14"/>
      <c r="O3984" s="14">
        <f t="shared" si="6332"/>
        <v>0</v>
      </c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>
        <v>0</v>
      </c>
      <c r="AC3984" s="14">
        <v>0</v>
      </c>
      <c r="AD3984" s="14">
        <v>0</v>
      </c>
      <c r="AE3984" s="14"/>
      <c r="AF3984" s="14"/>
      <c r="AG3984" s="14"/>
      <c r="AH3984" s="14"/>
      <c r="AI3984" s="14"/>
      <c r="AJ3984" s="14">
        <f t="shared" si="6333"/>
        <v>0</v>
      </c>
      <c r="AK3984" s="14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>
        <v>0</v>
      </c>
      <c r="AX3984" s="14">
        <v>0</v>
      </c>
      <c r="AY3984" s="14">
        <v>0</v>
      </c>
      <c r="AZ3984" s="14"/>
      <c r="BA3984" s="14"/>
      <c r="BB3984" s="14"/>
      <c r="BC3984" s="14"/>
      <c r="BD3984" s="14"/>
      <c r="BE3984" s="14">
        <f t="shared" si="6334"/>
        <v>0</v>
      </c>
      <c r="BF3984" s="14"/>
      <c r="BG3984" s="14"/>
      <c r="BH3984" s="14"/>
      <c r="BI3984" s="14"/>
      <c r="BJ3984" s="14"/>
      <c r="BK3984" s="14"/>
      <c r="BL3984" s="14"/>
      <c r="BM3984" s="14"/>
      <c r="BN3984" s="14"/>
      <c r="BO3984" s="14"/>
      <c r="BP3984" s="14"/>
      <c r="BQ3984" s="14"/>
      <c r="BR3984" s="14">
        <v>0</v>
      </c>
      <c r="BS3984" s="14">
        <v>0</v>
      </c>
      <c r="BT3984" s="14" t="e">
        <f>IF(#REF!=0,"-",#REF!/#REF!*100)</f>
        <v>#REF!</v>
      </c>
    </row>
    <row r="3985" spans="1:72" x14ac:dyDescent="0.25">
      <c r="A3985" s="4" t="s">
        <v>1154</v>
      </c>
      <c r="B3985" s="4" t="s">
        <v>56</v>
      </c>
      <c r="C3985" s="4" t="s">
        <v>152</v>
      </c>
      <c r="D3985" s="102" t="s">
        <v>1352</v>
      </c>
      <c r="E3985" s="113">
        <v>6112</v>
      </c>
      <c r="F3985" s="102" t="s">
        <v>1355</v>
      </c>
      <c r="G3985" s="98" t="s">
        <v>1663</v>
      </c>
      <c r="H3985" s="13" t="s">
        <v>22</v>
      </c>
      <c r="I3985" s="14">
        <v>0</v>
      </c>
      <c r="J3985" s="14"/>
      <c r="K3985" s="14"/>
      <c r="L3985" s="14"/>
      <c r="M3985" s="14"/>
      <c r="N3985" s="14"/>
      <c r="O3985" s="14">
        <f t="shared" si="6332"/>
        <v>0</v>
      </c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>
        <v>0</v>
      </c>
      <c r="AC3985" s="14">
        <v>0</v>
      </c>
      <c r="AD3985" s="14">
        <v>0</v>
      </c>
      <c r="AE3985" s="14"/>
      <c r="AF3985" s="14"/>
      <c r="AG3985" s="14"/>
      <c r="AH3985" s="14"/>
      <c r="AI3985" s="14"/>
      <c r="AJ3985" s="14">
        <f t="shared" si="6333"/>
        <v>0</v>
      </c>
      <c r="AK3985" s="14"/>
      <c r="AL3985" s="14"/>
      <c r="AM3985" s="14"/>
      <c r="AN3985" s="14"/>
      <c r="AO3985" s="14"/>
      <c r="AP3985" s="14"/>
      <c r="AQ3985" s="14"/>
      <c r="AR3985" s="14"/>
      <c r="AS3985" s="14"/>
      <c r="AT3985" s="14"/>
      <c r="AU3985" s="14"/>
      <c r="AV3985" s="14"/>
      <c r="AW3985" s="14">
        <v>0</v>
      </c>
      <c r="AX3985" s="14">
        <v>0</v>
      </c>
      <c r="AY3985" s="14">
        <v>0</v>
      </c>
      <c r="AZ3985" s="14"/>
      <c r="BA3985" s="14"/>
      <c r="BB3985" s="14"/>
      <c r="BC3985" s="14"/>
      <c r="BD3985" s="14"/>
      <c r="BE3985" s="14">
        <f t="shared" si="6334"/>
        <v>0</v>
      </c>
      <c r="BF3985" s="14"/>
      <c r="BG3985" s="14"/>
      <c r="BH3985" s="14"/>
      <c r="BI3985" s="14"/>
      <c r="BJ3985" s="14"/>
      <c r="BK3985" s="14"/>
      <c r="BL3985" s="14"/>
      <c r="BM3985" s="14"/>
      <c r="BN3985" s="14"/>
      <c r="BO3985" s="14"/>
      <c r="BP3985" s="14"/>
      <c r="BQ3985" s="14"/>
      <c r="BR3985" s="14">
        <v>0</v>
      </c>
      <c r="BS3985" s="14">
        <v>0</v>
      </c>
      <c r="BT3985" s="14" t="e">
        <f>IF(#REF!=0,"-",#REF!/#REF!*100)</f>
        <v>#REF!</v>
      </c>
    </row>
    <row r="3986" spans="1:72" x14ac:dyDescent="0.25">
      <c r="A3986" s="4" t="s">
        <v>1154</v>
      </c>
      <c r="B3986" s="4" t="s">
        <v>56</v>
      </c>
      <c r="C3986" s="4" t="s">
        <v>152</v>
      </c>
      <c r="D3986" s="102" t="s">
        <v>1352</v>
      </c>
      <c r="E3986" s="113">
        <v>6112</v>
      </c>
      <c r="F3986" s="102" t="s">
        <v>1356</v>
      </c>
      <c r="G3986" s="98" t="s">
        <v>1663</v>
      </c>
      <c r="H3986" s="13" t="s">
        <v>23</v>
      </c>
      <c r="I3986" s="14">
        <v>0</v>
      </c>
      <c r="J3986" s="14"/>
      <c r="K3986" s="14"/>
      <c r="L3986" s="14"/>
      <c r="M3986" s="14"/>
      <c r="N3986" s="14"/>
      <c r="O3986" s="14">
        <f t="shared" si="6332"/>
        <v>0</v>
      </c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>
        <v>0</v>
      </c>
      <c r="AC3986" s="14">
        <v>0</v>
      </c>
      <c r="AD3986" s="14">
        <v>0</v>
      </c>
      <c r="AE3986" s="14"/>
      <c r="AF3986" s="14"/>
      <c r="AG3986" s="14"/>
      <c r="AH3986" s="14"/>
      <c r="AI3986" s="14"/>
      <c r="AJ3986" s="14">
        <f t="shared" si="6333"/>
        <v>0</v>
      </c>
      <c r="AK3986" s="14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>
        <v>0</v>
      </c>
      <c r="AX3986" s="14">
        <v>0</v>
      </c>
      <c r="AY3986" s="14">
        <v>0</v>
      </c>
      <c r="AZ3986" s="14"/>
      <c r="BA3986" s="14"/>
      <c r="BB3986" s="14"/>
      <c r="BC3986" s="14"/>
      <c r="BD3986" s="14"/>
      <c r="BE3986" s="14">
        <f t="shared" si="6334"/>
        <v>0</v>
      </c>
      <c r="BF3986" s="14"/>
      <c r="BG3986" s="14"/>
      <c r="BH3986" s="14"/>
      <c r="BI3986" s="14"/>
      <c r="BJ3986" s="14"/>
      <c r="BK3986" s="14"/>
      <c r="BL3986" s="14"/>
      <c r="BM3986" s="14"/>
      <c r="BN3986" s="14"/>
      <c r="BO3986" s="14"/>
      <c r="BP3986" s="14"/>
      <c r="BQ3986" s="14"/>
      <c r="BR3986" s="14">
        <v>0</v>
      </c>
      <c r="BS3986" s="14">
        <v>0</v>
      </c>
      <c r="BT3986" s="14" t="e">
        <f>IF(#REF!=0,"-",#REF!/#REF!*100)</f>
        <v>#REF!</v>
      </c>
    </row>
    <row r="3987" spans="1:72" x14ac:dyDescent="0.25">
      <c r="A3987" s="4" t="s">
        <v>1154</v>
      </c>
      <c r="B3987" s="4" t="s">
        <v>56</v>
      </c>
      <c r="C3987" s="4" t="s">
        <v>152</v>
      </c>
      <c r="D3987" s="102" t="s">
        <v>1352</v>
      </c>
      <c r="E3987" s="113">
        <v>6112</v>
      </c>
      <c r="F3987" s="102" t="s">
        <v>1357</v>
      </c>
      <c r="G3987" s="98" t="s">
        <v>1663</v>
      </c>
      <c r="H3987" s="13" t="s">
        <v>21</v>
      </c>
      <c r="I3987" s="14">
        <v>0</v>
      </c>
      <c r="J3987" s="14"/>
      <c r="K3987" s="14"/>
      <c r="L3987" s="14"/>
      <c r="M3987" s="14"/>
      <c r="N3987" s="14"/>
      <c r="O3987" s="14">
        <f t="shared" si="6332"/>
        <v>0</v>
      </c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>
        <v>0</v>
      </c>
      <c r="AC3987" s="14">
        <v>0</v>
      </c>
      <c r="AD3987" s="14">
        <v>0</v>
      </c>
      <c r="AE3987" s="14"/>
      <c r="AF3987" s="14"/>
      <c r="AG3987" s="14"/>
      <c r="AH3987" s="14"/>
      <c r="AI3987" s="14"/>
      <c r="AJ3987" s="14">
        <f t="shared" si="6333"/>
        <v>0</v>
      </c>
      <c r="AK3987" s="14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4"/>
      <c r="AW3987" s="14">
        <v>0</v>
      </c>
      <c r="AX3987" s="14">
        <v>0</v>
      </c>
      <c r="AY3987" s="14">
        <v>0</v>
      </c>
      <c r="AZ3987" s="14"/>
      <c r="BA3987" s="14"/>
      <c r="BB3987" s="14"/>
      <c r="BC3987" s="14"/>
      <c r="BD3987" s="14"/>
      <c r="BE3987" s="14">
        <f t="shared" si="6334"/>
        <v>0</v>
      </c>
      <c r="BF3987" s="14"/>
      <c r="BG3987" s="14"/>
      <c r="BH3987" s="14"/>
      <c r="BI3987" s="14"/>
      <c r="BJ3987" s="14"/>
      <c r="BK3987" s="14"/>
      <c r="BL3987" s="14"/>
      <c r="BM3987" s="14"/>
      <c r="BN3987" s="14"/>
      <c r="BO3987" s="14"/>
      <c r="BP3987" s="14"/>
      <c r="BQ3987" s="14"/>
      <c r="BR3987" s="14">
        <v>0</v>
      </c>
      <c r="BS3987" s="14">
        <v>0</v>
      </c>
      <c r="BT3987" s="14" t="e">
        <f>IF(#REF!=0,"-",#REF!/#REF!*100)</f>
        <v>#REF!</v>
      </c>
    </row>
    <row r="3988" spans="1:72" x14ac:dyDescent="0.25">
      <c r="A3988" s="4" t="s">
        <v>1154</v>
      </c>
      <c r="B3988" s="4" t="s">
        <v>56</v>
      </c>
      <c r="C3988" s="4" t="s">
        <v>152</v>
      </c>
      <c r="D3988" s="102" t="s">
        <v>1352</v>
      </c>
      <c r="E3988" s="113">
        <v>6112</v>
      </c>
      <c r="F3988" s="102" t="s">
        <v>1358</v>
      </c>
      <c r="G3988" s="98" t="s">
        <v>1663</v>
      </c>
      <c r="H3988" s="13" t="s">
        <v>24</v>
      </c>
      <c r="I3988" s="14">
        <v>14000</v>
      </c>
      <c r="J3988" s="14">
        <v>10000</v>
      </c>
      <c r="K3988" s="14"/>
      <c r="L3988" s="14"/>
      <c r="M3988" s="14"/>
      <c r="N3988" s="14"/>
      <c r="O3988" s="14">
        <f t="shared" si="6332"/>
        <v>24000</v>
      </c>
      <c r="P3988" s="14"/>
      <c r="Q3988" s="14"/>
      <c r="R3988" s="14">
        <v>10000</v>
      </c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>
        <v>10000</v>
      </c>
      <c r="AC3988" s="14">
        <v>14000</v>
      </c>
      <c r="AD3988" s="14">
        <v>0</v>
      </c>
      <c r="AE3988" s="14"/>
      <c r="AF3988" s="14"/>
      <c r="AG3988" s="14"/>
      <c r="AH3988" s="14"/>
      <c r="AI3988" s="14"/>
      <c r="AJ3988" s="14">
        <f t="shared" si="6333"/>
        <v>0</v>
      </c>
      <c r="AK3988" s="14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>
        <v>0</v>
      </c>
      <c r="AX3988" s="14">
        <v>0</v>
      </c>
      <c r="AY3988" s="14">
        <v>0</v>
      </c>
      <c r="AZ3988" s="14"/>
      <c r="BA3988" s="14"/>
      <c r="BB3988" s="14"/>
      <c r="BC3988" s="14"/>
      <c r="BD3988" s="14"/>
      <c r="BE3988" s="14">
        <f t="shared" si="6334"/>
        <v>0</v>
      </c>
      <c r="BF3988" s="14"/>
      <c r="BG3988" s="14"/>
      <c r="BH3988" s="14"/>
      <c r="BI3988" s="14"/>
      <c r="BJ3988" s="14"/>
      <c r="BK3988" s="14"/>
      <c r="BL3988" s="14"/>
      <c r="BM3988" s="14"/>
      <c r="BN3988" s="14"/>
      <c r="BO3988" s="14"/>
      <c r="BP3988" s="14"/>
      <c r="BQ3988" s="14"/>
      <c r="BR3988" s="14">
        <v>0</v>
      </c>
      <c r="BS3988" s="14">
        <v>0</v>
      </c>
      <c r="BT3988" s="14" t="e">
        <f>IF(#REF!=0,"-",#REF!/#REF!*100)</f>
        <v>#REF!</v>
      </c>
    </row>
    <row r="3989" spans="1:72" ht="22.5" x14ac:dyDescent="0.25">
      <c r="A3989" s="4" t="s">
        <v>1154</v>
      </c>
      <c r="B3989" s="4" t="s">
        <v>56</v>
      </c>
      <c r="C3989" s="4" t="s">
        <v>152</v>
      </c>
      <c r="D3989" s="102" t="s">
        <v>1352</v>
      </c>
      <c r="E3989" s="101" t="s">
        <v>25</v>
      </c>
      <c r="F3989" s="101" t="s">
        <v>0</v>
      </c>
      <c r="G3989" s="2" t="s">
        <v>0</v>
      </c>
      <c r="H3989" s="2" t="s">
        <v>26</v>
      </c>
      <c r="I3989" s="12">
        <f>SUM(I3990)</f>
        <v>40000</v>
      </c>
      <c r="J3989" s="12">
        <f t="shared" ref="J3989:AA3989" si="6386">SUM(J3990)</f>
        <v>53000</v>
      </c>
      <c r="K3989" s="12">
        <f t="shared" si="6386"/>
        <v>0</v>
      </c>
      <c r="L3989" s="12">
        <f t="shared" si="6386"/>
        <v>0</v>
      </c>
      <c r="M3989" s="12">
        <f t="shared" si="6386"/>
        <v>0</v>
      </c>
      <c r="N3989" s="12">
        <f t="shared" si="6386"/>
        <v>0</v>
      </c>
      <c r="O3989" s="12">
        <f t="shared" si="6386"/>
        <v>93000</v>
      </c>
      <c r="P3989" s="12">
        <f t="shared" si="6386"/>
        <v>5522</v>
      </c>
      <c r="Q3989" s="12">
        <f t="shared" si="6386"/>
        <v>6300</v>
      </c>
      <c r="R3989" s="12">
        <f t="shared" si="6386"/>
        <v>53488</v>
      </c>
      <c r="S3989" s="12">
        <f t="shared" si="6386"/>
        <v>0</v>
      </c>
      <c r="T3989" s="12">
        <f t="shared" si="6386"/>
        <v>0</v>
      </c>
      <c r="U3989" s="12">
        <f t="shared" si="6386"/>
        <v>0</v>
      </c>
      <c r="V3989" s="12">
        <f t="shared" si="6386"/>
        <v>0</v>
      </c>
      <c r="W3989" s="12">
        <f t="shared" si="6386"/>
        <v>0</v>
      </c>
      <c r="X3989" s="12">
        <f t="shared" si="6386"/>
        <v>0</v>
      </c>
      <c r="Y3989" s="12">
        <f t="shared" si="6386"/>
        <v>0</v>
      </c>
      <c r="Z3989" s="12">
        <f t="shared" si="6386"/>
        <v>0</v>
      </c>
      <c r="AA3989" s="12">
        <f t="shared" si="6386"/>
        <v>0</v>
      </c>
      <c r="AB3989" s="12">
        <v>65310</v>
      </c>
      <c r="AC3989" s="12">
        <v>27690</v>
      </c>
      <c r="AD3989" s="12">
        <f t="shared" ref="AD3989:AV3989" si="6387">SUM(AD3990)</f>
        <v>0</v>
      </c>
      <c r="AE3989" s="12">
        <f t="shared" si="6387"/>
        <v>0</v>
      </c>
      <c r="AF3989" s="12">
        <f t="shared" si="6387"/>
        <v>0</v>
      </c>
      <c r="AG3989" s="12">
        <f t="shared" si="6387"/>
        <v>0</v>
      </c>
      <c r="AH3989" s="12">
        <f t="shared" si="6387"/>
        <v>0</v>
      </c>
      <c r="AI3989" s="12">
        <f t="shared" si="6387"/>
        <v>0</v>
      </c>
      <c r="AJ3989" s="12">
        <f t="shared" si="6387"/>
        <v>0</v>
      </c>
      <c r="AK3989" s="12">
        <f t="shared" si="6387"/>
        <v>0</v>
      </c>
      <c r="AL3989" s="12">
        <f t="shared" si="6387"/>
        <v>0</v>
      </c>
      <c r="AM3989" s="12">
        <f t="shared" si="6387"/>
        <v>0</v>
      </c>
      <c r="AN3989" s="12">
        <f t="shared" si="6387"/>
        <v>0</v>
      </c>
      <c r="AO3989" s="12">
        <f t="shared" si="6387"/>
        <v>0</v>
      </c>
      <c r="AP3989" s="12">
        <f t="shared" si="6387"/>
        <v>0</v>
      </c>
      <c r="AQ3989" s="12">
        <f t="shared" si="6387"/>
        <v>0</v>
      </c>
      <c r="AR3989" s="12">
        <f t="shared" si="6387"/>
        <v>0</v>
      </c>
      <c r="AS3989" s="12">
        <f t="shared" si="6387"/>
        <v>0</v>
      </c>
      <c r="AT3989" s="12">
        <f t="shared" si="6387"/>
        <v>0</v>
      </c>
      <c r="AU3989" s="12">
        <f t="shared" si="6387"/>
        <v>0</v>
      </c>
      <c r="AV3989" s="12">
        <f t="shared" si="6387"/>
        <v>0</v>
      </c>
      <c r="AW3989" s="12">
        <v>0</v>
      </c>
      <c r="AX3989" s="12">
        <v>0</v>
      </c>
      <c r="AY3989" s="12">
        <f t="shared" ref="AY3989:BQ3989" si="6388">SUM(AY3990)</f>
        <v>2000</v>
      </c>
      <c r="AZ3989" s="12">
        <f t="shared" si="6388"/>
        <v>0</v>
      </c>
      <c r="BA3989" s="12">
        <f t="shared" si="6388"/>
        <v>0</v>
      </c>
      <c r="BB3989" s="12">
        <f t="shared" si="6388"/>
        <v>0</v>
      </c>
      <c r="BC3989" s="12">
        <f t="shared" si="6388"/>
        <v>0</v>
      </c>
      <c r="BD3989" s="12">
        <f t="shared" si="6388"/>
        <v>0</v>
      </c>
      <c r="BE3989" s="12">
        <f t="shared" si="6388"/>
        <v>2000</v>
      </c>
      <c r="BF3989" s="12">
        <f t="shared" si="6388"/>
        <v>0</v>
      </c>
      <c r="BG3989" s="12">
        <f t="shared" si="6388"/>
        <v>0</v>
      </c>
      <c r="BH3989" s="12">
        <f t="shared" si="6388"/>
        <v>0</v>
      </c>
      <c r="BI3989" s="12">
        <f t="shared" si="6388"/>
        <v>0</v>
      </c>
      <c r="BJ3989" s="12">
        <f t="shared" si="6388"/>
        <v>0</v>
      </c>
      <c r="BK3989" s="12">
        <f t="shared" si="6388"/>
        <v>0</v>
      </c>
      <c r="BL3989" s="12">
        <f t="shared" si="6388"/>
        <v>0</v>
      </c>
      <c r="BM3989" s="12">
        <f t="shared" si="6388"/>
        <v>0</v>
      </c>
      <c r="BN3989" s="12">
        <f t="shared" si="6388"/>
        <v>0</v>
      </c>
      <c r="BO3989" s="12">
        <f t="shared" si="6388"/>
        <v>0</v>
      </c>
      <c r="BP3989" s="12">
        <f t="shared" si="6388"/>
        <v>0</v>
      </c>
      <c r="BQ3989" s="12">
        <f t="shared" si="6388"/>
        <v>0</v>
      </c>
      <c r="BR3989" s="12">
        <v>0</v>
      </c>
      <c r="BS3989" s="12">
        <v>2000</v>
      </c>
      <c r="BT3989" s="12" t="e">
        <f>IF(#REF!=0,"-",#REF!/#REF!*100)</f>
        <v>#REF!</v>
      </c>
    </row>
    <row r="3990" spans="1:72" x14ac:dyDescent="0.25">
      <c r="A3990" s="4" t="s">
        <v>1154</v>
      </c>
      <c r="B3990" s="4" t="s">
        <v>56</v>
      </c>
      <c r="C3990" s="4" t="s">
        <v>152</v>
      </c>
      <c r="D3990" s="102" t="s">
        <v>1352</v>
      </c>
      <c r="E3990" s="113">
        <v>6121</v>
      </c>
      <c r="F3990" s="102"/>
      <c r="G3990" s="98" t="s">
        <v>1663</v>
      </c>
      <c r="H3990" s="13" t="s">
        <v>27</v>
      </c>
      <c r="I3990" s="14">
        <v>40000</v>
      </c>
      <c r="J3990" s="14">
        <v>53000</v>
      </c>
      <c r="K3990" s="14"/>
      <c r="L3990" s="14"/>
      <c r="M3990" s="14"/>
      <c r="N3990" s="14"/>
      <c r="O3990" s="14">
        <f t="shared" si="6332"/>
        <v>93000</v>
      </c>
      <c r="P3990" s="14">
        <v>5522</v>
      </c>
      <c r="Q3990" s="14">
        <v>6300</v>
      </c>
      <c r="R3990" s="14">
        <f>53000+488</f>
        <v>53488</v>
      </c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>
        <v>65310</v>
      </c>
      <c r="AC3990" s="14">
        <v>27690</v>
      </c>
      <c r="AD3990" s="14">
        <v>0</v>
      </c>
      <c r="AE3990" s="14"/>
      <c r="AF3990" s="14"/>
      <c r="AG3990" s="14"/>
      <c r="AH3990" s="14"/>
      <c r="AI3990" s="14"/>
      <c r="AJ3990" s="14">
        <f t="shared" si="6333"/>
        <v>0</v>
      </c>
      <c r="AK3990" s="14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>
        <v>0</v>
      </c>
      <c r="AX3990" s="14">
        <v>0</v>
      </c>
      <c r="AY3990" s="14">
        <v>2000</v>
      </c>
      <c r="AZ3990" s="14"/>
      <c r="BA3990" s="14"/>
      <c r="BB3990" s="14"/>
      <c r="BC3990" s="14"/>
      <c r="BD3990" s="14"/>
      <c r="BE3990" s="14">
        <f t="shared" si="6334"/>
        <v>2000</v>
      </c>
      <c r="BF3990" s="14"/>
      <c r="BG3990" s="14"/>
      <c r="BH3990" s="14"/>
      <c r="BI3990" s="14"/>
      <c r="BJ3990" s="14"/>
      <c r="BK3990" s="14"/>
      <c r="BL3990" s="14"/>
      <c r="BM3990" s="14"/>
      <c r="BN3990" s="14"/>
      <c r="BO3990" s="14"/>
      <c r="BP3990" s="14"/>
      <c r="BQ3990" s="14"/>
      <c r="BR3990" s="14">
        <v>0</v>
      </c>
      <c r="BS3990" s="14">
        <v>2000</v>
      </c>
      <c r="BT3990" s="14" t="e">
        <f>IF(#REF!=0,"-",#REF!/#REF!*100)</f>
        <v>#REF!</v>
      </c>
    </row>
    <row r="3991" spans="1:72" ht="22.5" x14ac:dyDescent="0.25">
      <c r="A3991" s="4" t="s">
        <v>1154</v>
      </c>
      <c r="B3991" s="4" t="s">
        <v>56</v>
      </c>
      <c r="C3991" s="4" t="s">
        <v>152</v>
      </c>
      <c r="D3991" s="102" t="s">
        <v>1352</v>
      </c>
      <c r="E3991" s="101" t="s">
        <v>29</v>
      </c>
      <c r="F3991" s="101" t="s">
        <v>0</v>
      </c>
      <c r="G3991" s="2" t="s">
        <v>0</v>
      </c>
      <c r="H3991" s="2" t="s">
        <v>30</v>
      </c>
      <c r="I3991" s="12">
        <f t="shared" ref="I3991:AA3991" si="6389">SUM(I3992:I4000)</f>
        <v>631000</v>
      </c>
      <c r="J3991" s="12">
        <f t="shared" si="6389"/>
        <v>262817</v>
      </c>
      <c r="K3991" s="12">
        <f t="shared" si="6389"/>
        <v>0</v>
      </c>
      <c r="L3991" s="12">
        <f t="shared" si="6389"/>
        <v>0</v>
      </c>
      <c r="M3991" s="12">
        <f t="shared" si="6389"/>
        <v>0</v>
      </c>
      <c r="N3991" s="12">
        <f t="shared" si="6389"/>
        <v>0</v>
      </c>
      <c r="O3991" s="12">
        <f t="shared" si="6389"/>
        <v>893817</v>
      </c>
      <c r="P3991" s="12">
        <f t="shared" si="6389"/>
        <v>30164</v>
      </c>
      <c r="Q3991" s="12">
        <f t="shared" si="6389"/>
        <v>3735</v>
      </c>
      <c r="R3991" s="12">
        <f t="shared" si="6389"/>
        <v>262832</v>
      </c>
      <c r="S3991" s="12">
        <f t="shared" si="6389"/>
        <v>0</v>
      </c>
      <c r="T3991" s="12">
        <f t="shared" si="6389"/>
        <v>0</v>
      </c>
      <c r="U3991" s="12">
        <f t="shared" si="6389"/>
        <v>0</v>
      </c>
      <c r="V3991" s="12">
        <f t="shared" si="6389"/>
        <v>0</v>
      </c>
      <c r="W3991" s="12">
        <f t="shared" si="6389"/>
        <v>0</v>
      </c>
      <c r="X3991" s="12">
        <f t="shared" si="6389"/>
        <v>0</v>
      </c>
      <c r="Y3991" s="12">
        <f t="shared" si="6389"/>
        <v>0</v>
      </c>
      <c r="Z3991" s="12">
        <f t="shared" si="6389"/>
        <v>0</v>
      </c>
      <c r="AA3991" s="12">
        <f t="shared" si="6389"/>
        <v>0</v>
      </c>
      <c r="AB3991" s="12">
        <v>296731</v>
      </c>
      <c r="AC3991" s="12">
        <v>597086</v>
      </c>
      <c r="AD3991" s="12">
        <f t="shared" ref="AD3991:AV3991" si="6390">SUM(AD3992:AD4000)</f>
        <v>0</v>
      </c>
      <c r="AE3991" s="12">
        <f t="shared" si="6390"/>
        <v>0</v>
      </c>
      <c r="AF3991" s="12">
        <f t="shared" si="6390"/>
        <v>0</v>
      </c>
      <c r="AG3991" s="12">
        <f t="shared" si="6390"/>
        <v>0</v>
      </c>
      <c r="AH3991" s="12">
        <f t="shared" si="6390"/>
        <v>0</v>
      </c>
      <c r="AI3991" s="12">
        <f t="shared" si="6390"/>
        <v>0</v>
      </c>
      <c r="AJ3991" s="12">
        <f t="shared" si="6390"/>
        <v>0</v>
      </c>
      <c r="AK3991" s="12">
        <f t="shared" si="6390"/>
        <v>0</v>
      </c>
      <c r="AL3991" s="12">
        <f t="shared" si="6390"/>
        <v>0</v>
      </c>
      <c r="AM3991" s="12">
        <f t="shared" si="6390"/>
        <v>0</v>
      </c>
      <c r="AN3991" s="12">
        <f t="shared" si="6390"/>
        <v>0</v>
      </c>
      <c r="AO3991" s="12">
        <f t="shared" si="6390"/>
        <v>0</v>
      </c>
      <c r="AP3991" s="12">
        <f t="shared" si="6390"/>
        <v>0</v>
      </c>
      <c r="AQ3991" s="12">
        <f t="shared" si="6390"/>
        <v>0</v>
      </c>
      <c r="AR3991" s="12">
        <f t="shared" si="6390"/>
        <v>0</v>
      </c>
      <c r="AS3991" s="12">
        <f t="shared" si="6390"/>
        <v>0</v>
      </c>
      <c r="AT3991" s="12">
        <f t="shared" si="6390"/>
        <v>0</v>
      </c>
      <c r="AU3991" s="12">
        <f t="shared" si="6390"/>
        <v>0</v>
      </c>
      <c r="AV3991" s="12">
        <f t="shared" si="6390"/>
        <v>0</v>
      </c>
      <c r="AW3991" s="12">
        <v>0</v>
      </c>
      <c r="AX3991" s="12">
        <v>0</v>
      </c>
      <c r="AY3991" s="12">
        <f>SUM(AY3992:AY4000)</f>
        <v>82000</v>
      </c>
      <c r="AZ3991" s="12">
        <f t="shared" ref="AZ3991:BQ3991" si="6391">SUM(AZ3992:AZ4000)</f>
        <v>12349</v>
      </c>
      <c r="BA3991" s="12">
        <f t="shared" si="6391"/>
        <v>0</v>
      </c>
      <c r="BB3991" s="12">
        <f t="shared" si="6391"/>
        <v>0</v>
      </c>
      <c r="BC3991" s="12">
        <f t="shared" si="6391"/>
        <v>0</v>
      </c>
      <c r="BD3991" s="12">
        <f t="shared" si="6391"/>
        <v>0</v>
      </c>
      <c r="BE3991" s="12">
        <f t="shared" si="6391"/>
        <v>94349</v>
      </c>
      <c r="BF3991" s="12">
        <f t="shared" si="6391"/>
        <v>0</v>
      </c>
      <c r="BG3991" s="12">
        <f t="shared" si="6391"/>
        <v>0</v>
      </c>
      <c r="BH3991" s="12">
        <f t="shared" si="6391"/>
        <v>12349</v>
      </c>
      <c r="BI3991" s="12">
        <f t="shared" si="6391"/>
        <v>0</v>
      </c>
      <c r="BJ3991" s="12">
        <f t="shared" si="6391"/>
        <v>0</v>
      </c>
      <c r="BK3991" s="12">
        <f t="shared" si="6391"/>
        <v>0</v>
      </c>
      <c r="BL3991" s="12">
        <f t="shared" si="6391"/>
        <v>0</v>
      </c>
      <c r="BM3991" s="12">
        <f t="shared" si="6391"/>
        <v>0</v>
      </c>
      <c r="BN3991" s="12">
        <f t="shared" si="6391"/>
        <v>0</v>
      </c>
      <c r="BO3991" s="12">
        <f t="shared" si="6391"/>
        <v>0</v>
      </c>
      <c r="BP3991" s="12">
        <f t="shared" si="6391"/>
        <v>0</v>
      </c>
      <c r="BQ3991" s="12">
        <f t="shared" si="6391"/>
        <v>0</v>
      </c>
      <c r="BR3991" s="12">
        <v>12349</v>
      </c>
      <c r="BS3991" s="12">
        <v>82000</v>
      </c>
      <c r="BT3991" s="12" t="e">
        <f>IF(#REF!=0,"-",#REF!/#REF!*100)</f>
        <v>#REF!</v>
      </c>
    </row>
    <row r="3992" spans="1:72" x14ac:dyDescent="0.25">
      <c r="A3992" s="4" t="s">
        <v>1154</v>
      </c>
      <c r="B3992" s="4" t="s">
        <v>56</v>
      </c>
      <c r="C3992" s="4" t="s">
        <v>152</v>
      </c>
      <c r="D3992" s="102" t="s">
        <v>1352</v>
      </c>
      <c r="E3992" s="113">
        <v>6131</v>
      </c>
      <c r="F3992" s="102"/>
      <c r="G3992" s="98" t="s">
        <v>1663</v>
      </c>
      <c r="H3992" s="13" t="s">
        <v>32</v>
      </c>
      <c r="I3992" s="14">
        <v>25000</v>
      </c>
      <c r="J3992" s="14">
        <v>40000</v>
      </c>
      <c r="K3992" s="14"/>
      <c r="L3992" s="14"/>
      <c r="M3992" s="14"/>
      <c r="N3992" s="14"/>
      <c r="O3992" s="14">
        <f t="shared" si="6332"/>
        <v>65000</v>
      </c>
      <c r="P3992" s="14">
        <v>20000</v>
      </c>
      <c r="Q3992" s="14"/>
      <c r="R3992" s="14">
        <v>40000</v>
      </c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>
        <v>60000</v>
      </c>
      <c r="AC3992" s="14">
        <v>5000</v>
      </c>
      <c r="AD3992" s="14">
        <v>0</v>
      </c>
      <c r="AE3992" s="14"/>
      <c r="AF3992" s="14"/>
      <c r="AG3992" s="14"/>
      <c r="AH3992" s="14"/>
      <c r="AI3992" s="14"/>
      <c r="AJ3992" s="14">
        <f t="shared" si="6333"/>
        <v>0</v>
      </c>
      <c r="AK3992" s="14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4"/>
      <c r="AW3992" s="14">
        <v>0</v>
      </c>
      <c r="AX3992" s="14">
        <v>0</v>
      </c>
      <c r="AY3992" s="14">
        <v>30000</v>
      </c>
      <c r="AZ3992" s="14">
        <f>7012+5337</f>
        <v>12349</v>
      </c>
      <c r="BA3992" s="14"/>
      <c r="BB3992" s="14"/>
      <c r="BC3992" s="14"/>
      <c r="BD3992" s="14"/>
      <c r="BE3992" s="14">
        <f t="shared" si="6334"/>
        <v>42349</v>
      </c>
      <c r="BF3992" s="14"/>
      <c r="BG3992" s="14"/>
      <c r="BH3992" s="14">
        <f>7012+5337</f>
        <v>12349</v>
      </c>
      <c r="BI3992" s="14"/>
      <c r="BJ3992" s="14"/>
      <c r="BK3992" s="14"/>
      <c r="BL3992" s="14"/>
      <c r="BM3992" s="14"/>
      <c r="BN3992" s="14"/>
      <c r="BO3992" s="14"/>
      <c r="BP3992" s="14"/>
      <c r="BQ3992" s="14"/>
      <c r="BR3992" s="14">
        <v>12349</v>
      </c>
      <c r="BS3992" s="14">
        <v>30000</v>
      </c>
      <c r="BT3992" s="14" t="e">
        <f>IF(#REF!=0,"-",#REF!/#REF!*100)</f>
        <v>#REF!</v>
      </c>
    </row>
    <row r="3993" spans="1:72" x14ac:dyDescent="0.25">
      <c r="A3993" s="4" t="s">
        <v>1154</v>
      </c>
      <c r="B3993" s="4" t="s">
        <v>56</v>
      </c>
      <c r="C3993" s="4" t="s">
        <v>152</v>
      </c>
      <c r="D3993" s="102" t="s">
        <v>1352</v>
      </c>
      <c r="E3993" s="113">
        <v>6132</v>
      </c>
      <c r="F3993" s="102"/>
      <c r="G3993" s="98" t="s">
        <v>1663</v>
      </c>
      <c r="H3993" s="13" t="s">
        <v>72</v>
      </c>
      <c r="I3993" s="14">
        <v>100000</v>
      </c>
      <c r="J3993" s="14"/>
      <c r="K3993" s="14"/>
      <c r="L3993" s="14"/>
      <c r="M3993" s="14"/>
      <c r="N3993" s="14"/>
      <c r="O3993" s="14">
        <f t="shared" si="6332"/>
        <v>100000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>
        <v>0</v>
      </c>
      <c r="AC3993" s="14">
        <v>100000</v>
      </c>
      <c r="AD3993" s="14">
        <v>0</v>
      </c>
      <c r="AE3993" s="14"/>
      <c r="AF3993" s="14"/>
      <c r="AG3993" s="14"/>
      <c r="AH3993" s="14"/>
      <c r="AI3993" s="14"/>
      <c r="AJ3993" s="14">
        <f t="shared" si="6333"/>
        <v>0</v>
      </c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>
        <v>0</v>
      </c>
      <c r="AX3993" s="14">
        <v>0</v>
      </c>
      <c r="AY3993" s="14">
        <v>0</v>
      </c>
      <c r="AZ3993" s="14"/>
      <c r="BA3993" s="14"/>
      <c r="BB3993" s="14"/>
      <c r="BC3993" s="14"/>
      <c r="BD3993" s="14"/>
      <c r="BE3993" s="14">
        <f t="shared" si="6334"/>
        <v>0</v>
      </c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>
        <v>0</v>
      </c>
      <c r="BS3993" s="14">
        <v>0</v>
      </c>
      <c r="BT3993" s="14" t="e">
        <f>IF(#REF!=0,"-",#REF!/#REF!*100)</f>
        <v>#REF!</v>
      </c>
    </row>
    <row r="3994" spans="1:72" x14ac:dyDescent="0.25">
      <c r="A3994" s="4" t="s">
        <v>1154</v>
      </c>
      <c r="B3994" s="4" t="s">
        <v>56</v>
      </c>
      <c r="C3994" s="4" t="s">
        <v>152</v>
      </c>
      <c r="D3994" s="102" t="s">
        <v>1352</v>
      </c>
      <c r="E3994" s="113">
        <v>6133</v>
      </c>
      <c r="F3994" s="102"/>
      <c r="G3994" s="98" t="s">
        <v>1663</v>
      </c>
      <c r="H3994" s="13" t="s">
        <v>75</v>
      </c>
      <c r="I3994" s="14">
        <v>10000</v>
      </c>
      <c r="J3994" s="14">
        <v>3000</v>
      </c>
      <c r="K3994" s="14"/>
      <c r="L3994" s="14"/>
      <c r="M3994" s="14"/>
      <c r="N3994" s="14"/>
      <c r="O3994" s="14">
        <f t="shared" si="6332"/>
        <v>13000</v>
      </c>
      <c r="P3994" s="14"/>
      <c r="Q3994" s="14"/>
      <c r="R3994" s="14">
        <v>3000</v>
      </c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>
        <v>3000</v>
      </c>
      <c r="AC3994" s="14">
        <v>10000</v>
      </c>
      <c r="AD3994" s="14">
        <v>0</v>
      </c>
      <c r="AE3994" s="14"/>
      <c r="AF3994" s="14"/>
      <c r="AG3994" s="14"/>
      <c r="AH3994" s="14"/>
      <c r="AI3994" s="14"/>
      <c r="AJ3994" s="14">
        <f t="shared" si="6333"/>
        <v>0</v>
      </c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>
        <v>0</v>
      </c>
      <c r="AX3994" s="14">
        <v>0</v>
      </c>
      <c r="AY3994" s="14">
        <v>0</v>
      </c>
      <c r="AZ3994" s="14"/>
      <c r="BA3994" s="14"/>
      <c r="BB3994" s="14"/>
      <c r="BC3994" s="14"/>
      <c r="BD3994" s="14"/>
      <c r="BE3994" s="14">
        <f t="shared" si="6334"/>
        <v>0</v>
      </c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Q3994" s="14"/>
      <c r="BR3994" s="14">
        <v>0</v>
      </c>
      <c r="BS3994" s="14">
        <v>0</v>
      </c>
      <c r="BT3994" s="14" t="e">
        <f>IF(#REF!=0,"-",#REF!/#REF!*100)</f>
        <v>#REF!</v>
      </c>
    </row>
    <row r="3995" spans="1:72" x14ac:dyDescent="0.25">
      <c r="A3995" s="4" t="s">
        <v>1154</v>
      </c>
      <c r="B3995" s="4" t="s">
        <v>56</v>
      </c>
      <c r="C3995" s="4" t="s">
        <v>152</v>
      </c>
      <c r="D3995" s="102" t="s">
        <v>1352</v>
      </c>
      <c r="E3995" s="113">
        <v>6134</v>
      </c>
      <c r="F3995" s="102"/>
      <c r="G3995" s="98" t="s">
        <v>1663</v>
      </c>
      <c r="H3995" s="13" t="s">
        <v>78</v>
      </c>
      <c r="I3995" s="14">
        <v>10000</v>
      </c>
      <c r="J3995" s="14">
        <v>3000</v>
      </c>
      <c r="K3995" s="14"/>
      <c r="L3995" s="14"/>
      <c r="M3995" s="14"/>
      <c r="N3995" s="14"/>
      <c r="O3995" s="14">
        <f t="shared" si="6332"/>
        <v>13000</v>
      </c>
      <c r="P3995" s="14"/>
      <c r="Q3995" s="14"/>
      <c r="R3995" s="14">
        <v>3000</v>
      </c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>
        <v>3000</v>
      </c>
      <c r="AC3995" s="14">
        <v>10000</v>
      </c>
      <c r="AD3995" s="14">
        <v>0</v>
      </c>
      <c r="AE3995" s="14"/>
      <c r="AF3995" s="14"/>
      <c r="AG3995" s="14"/>
      <c r="AH3995" s="14"/>
      <c r="AI3995" s="14"/>
      <c r="AJ3995" s="14">
        <f t="shared" si="6333"/>
        <v>0</v>
      </c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>
        <v>0</v>
      </c>
      <c r="AX3995" s="14">
        <v>0</v>
      </c>
      <c r="AY3995" s="14">
        <v>0</v>
      </c>
      <c r="AZ3995" s="14"/>
      <c r="BA3995" s="14"/>
      <c r="BB3995" s="14"/>
      <c r="BC3995" s="14"/>
      <c r="BD3995" s="14"/>
      <c r="BE3995" s="14">
        <f t="shared" si="6334"/>
        <v>0</v>
      </c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>
        <v>0</v>
      </c>
      <c r="BS3995" s="14">
        <v>0</v>
      </c>
      <c r="BT3995" s="14" t="e">
        <f>IF(#REF!=0,"-",#REF!/#REF!*100)</f>
        <v>#REF!</v>
      </c>
    </row>
    <row r="3996" spans="1:72" x14ac:dyDescent="0.25">
      <c r="A3996" s="4" t="s">
        <v>1154</v>
      </c>
      <c r="B3996" s="4" t="s">
        <v>56</v>
      </c>
      <c r="C3996" s="4" t="s">
        <v>152</v>
      </c>
      <c r="D3996" s="102" t="s">
        <v>1352</v>
      </c>
      <c r="E3996" s="113">
        <v>6135</v>
      </c>
      <c r="F3996" s="102"/>
      <c r="G3996" s="98" t="s">
        <v>1663</v>
      </c>
      <c r="H3996" s="13" t="s">
        <v>81</v>
      </c>
      <c r="I3996" s="14">
        <v>10000</v>
      </c>
      <c r="J3996" s="14">
        <v>500</v>
      </c>
      <c r="K3996" s="14"/>
      <c r="L3996" s="14"/>
      <c r="M3996" s="14"/>
      <c r="N3996" s="14"/>
      <c r="O3996" s="14">
        <f t="shared" si="6332"/>
        <v>10500</v>
      </c>
      <c r="P3996" s="14"/>
      <c r="Q3996" s="14"/>
      <c r="R3996" s="14">
        <v>500</v>
      </c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>
        <v>500</v>
      </c>
      <c r="AC3996" s="14">
        <v>10000</v>
      </c>
      <c r="AD3996" s="14">
        <v>0</v>
      </c>
      <c r="AE3996" s="14"/>
      <c r="AF3996" s="14"/>
      <c r="AG3996" s="14"/>
      <c r="AH3996" s="14"/>
      <c r="AI3996" s="14"/>
      <c r="AJ3996" s="14">
        <f t="shared" si="6333"/>
        <v>0</v>
      </c>
      <c r="AK3996" s="14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>
        <v>0</v>
      </c>
      <c r="AX3996" s="14">
        <v>0</v>
      </c>
      <c r="AY3996" s="14">
        <v>0</v>
      </c>
      <c r="AZ3996" s="14"/>
      <c r="BA3996" s="14"/>
      <c r="BB3996" s="14"/>
      <c r="BC3996" s="14"/>
      <c r="BD3996" s="14"/>
      <c r="BE3996" s="14">
        <f t="shared" si="6334"/>
        <v>0</v>
      </c>
      <c r="BF3996" s="14"/>
      <c r="BG3996" s="14"/>
      <c r="BH3996" s="14"/>
      <c r="BI3996" s="14"/>
      <c r="BJ3996" s="14"/>
      <c r="BK3996" s="14"/>
      <c r="BL3996" s="14"/>
      <c r="BM3996" s="14"/>
      <c r="BN3996" s="14"/>
      <c r="BO3996" s="14"/>
      <c r="BP3996" s="14"/>
      <c r="BQ3996" s="14"/>
      <c r="BR3996" s="14">
        <v>0</v>
      </c>
      <c r="BS3996" s="14">
        <v>0</v>
      </c>
      <c r="BT3996" s="14" t="e">
        <f>IF(#REF!=0,"-",#REF!/#REF!*100)</f>
        <v>#REF!</v>
      </c>
    </row>
    <row r="3997" spans="1:72" ht="22.5" x14ac:dyDescent="0.25">
      <c r="A3997" s="4" t="s">
        <v>1154</v>
      </c>
      <c r="B3997" s="4" t="s">
        <v>56</v>
      </c>
      <c r="C3997" s="4" t="s">
        <v>152</v>
      </c>
      <c r="D3997" s="102" t="s">
        <v>1352</v>
      </c>
      <c r="E3997" s="113">
        <v>6136</v>
      </c>
      <c r="F3997" s="102"/>
      <c r="G3997" s="98" t="s">
        <v>1663</v>
      </c>
      <c r="H3997" s="13" t="s">
        <v>84</v>
      </c>
      <c r="I3997" s="14">
        <v>8000</v>
      </c>
      <c r="J3997" s="14">
        <v>100</v>
      </c>
      <c r="K3997" s="14"/>
      <c r="L3997" s="14"/>
      <c r="M3997" s="14"/>
      <c r="N3997" s="14"/>
      <c r="O3997" s="14">
        <f t="shared" si="6332"/>
        <v>8100</v>
      </c>
      <c r="P3997" s="14"/>
      <c r="Q3997" s="14"/>
      <c r="R3997" s="14">
        <v>100</v>
      </c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>
        <v>100</v>
      </c>
      <c r="AC3997" s="14">
        <v>8000</v>
      </c>
      <c r="AD3997" s="14">
        <v>0</v>
      </c>
      <c r="AE3997" s="14"/>
      <c r="AF3997" s="14"/>
      <c r="AG3997" s="14"/>
      <c r="AH3997" s="14"/>
      <c r="AI3997" s="14"/>
      <c r="AJ3997" s="14">
        <f t="shared" si="6333"/>
        <v>0</v>
      </c>
      <c r="AK3997" s="14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4"/>
      <c r="AW3997" s="14">
        <v>0</v>
      </c>
      <c r="AX3997" s="14">
        <v>0</v>
      </c>
      <c r="AY3997" s="14">
        <v>0</v>
      </c>
      <c r="AZ3997" s="14"/>
      <c r="BA3997" s="14"/>
      <c r="BB3997" s="14"/>
      <c r="BC3997" s="14"/>
      <c r="BD3997" s="14"/>
      <c r="BE3997" s="14">
        <f t="shared" si="6334"/>
        <v>0</v>
      </c>
      <c r="BF3997" s="14"/>
      <c r="BG3997" s="14"/>
      <c r="BH3997" s="14"/>
      <c r="BI3997" s="14"/>
      <c r="BJ3997" s="14"/>
      <c r="BK3997" s="14"/>
      <c r="BL3997" s="14"/>
      <c r="BM3997" s="14"/>
      <c r="BN3997" s="14"/>
      <c r="BO3997" s="14"/>
      <c r="BP3997" s="14"/>
      <c r="BQ3997" s="14"/>
      <c r="BR3997" s="14">
        <v>0</v>
      </c>
      <c r="BS3997" s="14">
        <v>0</v>
      </c>
      <c r="BT3997" s="14" t="e">
        <f>IF(#REF!=0,"-",#REF!/#REF!*100)</f>
        <v>#REF!</v>
      </c>
    </row>
    <row r="3998" spans="1:72" x14ac:dyDescent="0.25">
      <c r="A3998" s="4" t="s">
        <v>1154</v>
      </c>
      <c r="B3998" s="4" t="s">
        <v>56</v>
      </c>
      <c r="C3998" s="4" t="s">
        <v>152</v>
      </c>
      <c r="D3998" s="102" t="s">
        <v>1352</v>
      </c>
      <c r="E3998" s="113">
        <v>6137</v>
      </c>
      <c r="F3998" s="102"/>
      <c r="G3998" s="98" t="s">
        <v>1663</v>
      </c>
      <c r="H3998" s="13" t="s">
        <v>87</v>
      </c>
      <c r="I3998" s="14">
        <v>1000</v>
      </c>
      <c r="J3998" s="14">
        <v>10000</v>
      </c>
      <c r="K3998" s="14"/>
      <c r="L3998" s="14"/>
      <c r="M3998" s="14"/>
      <c r="N3998" s="14"/>
      <c r="O3998" s="14">
        <f t="shared" si="6332"/>
        <v>11000</v>
      </c>
      <c r="P3998" s="14"/>
      <c r="Q3998" s="14">
        <v>1000</v>
      </c>
      <c r="R3998" s="14">
        <v>10000</v>
      </c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>
        <v>11000</v>
      </c>
      <c r="AC3998" s="14">
        <v>0</v>
      </c>
      <c r="AD3998" s="14">
        <v>0</v>
      </c>
      <c r="AE3998" s="14"/>
      <c r="AF3998" s="14"/>
      <c r="AG3998" s="14"/>
      <c r="AH3998" s="14"/>
      <c r="AI3998" s="14"/>
      <c r="AJ3998" s="14">
        <f t="shared" si="6333"/>
        <v>0</v>
      </c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>
        <v>0</v>
      </c>
      <c r="AX3998" s="14">
        <v>0</v>
      </c>
      <c r="AY3998" s="14">
        <v>0</v>
      </c>
      <c r="AZ3998" s="14"/>
      <c r="BA3998" s="14"/>
      <c r="BB3998" s="14"/>
      <c r="BC3998" s="14"/>
      <c r="BD3998" s="14"/>
      <c r="BE3998" s="14">
        <f t="shared" si="6334"/>
        <v>0</v>
      </c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Q3998" s="14"/>
      <c r="BR3998" s="14">
        <v>0</v>
      </c>
      <c r="BS3998" s="14">
        <v>0</v>
      </c>
      <c r="BT3998" s="14" t="e">
        <f>IF(#REF!=0,"-",#REF!/#REF!*100)</f>
        <v>#REF!</v>
      </c>
    </row>
    <row r="3999" spans="1:72" ht="22.5" x14ac:dyDescent="0.25">
      <c r="A3999" s="4" t="s">
        <v>1154</v>
      </c>
      <c r="B3999" s="4" t="s">
        <v>56</v>
      </c>
      <c r="C3999" s="4" t="s">
        <v>152</v>
      </c>
      <c r="D3999" s="102" t="s">
        <v>1352</v>
      </c>
      <c r="E3999" s="113">
        <v>6138</v>
      </c>
      <c r="F3999" s="102"/>
      <c r="G3999" s="98" t="s">
        <v>1663</v>
      </c>
      <c r="H3999" s="13" t="s">
        <v>90</v>
      </c>
      <c r="I3999" s="14">
        <v>15000</v>
      </c>
      <c r="J3999" s="14">
        <v>500</v>
      </c>
      <c r="K3999" s="14"/>
      <c r="L3999" s="14"/>
      <c r="M3999" s="14"/>
      <c r="N3999" s="14"/>
      <c r="O3999" s="14">
        <f t="shared" si="6332"/>
        <v>15500</v>
      </c>
      <c r="P3999" s="14"/>
      <c r="Q3999" s="14"/>
      <c r="R3999" s="14">
        <v>500</v>
      </c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>
        <v>500</v>
      </c>
      <c r="AC3999" s="14">
        <v>15000</v>
      </c>
      <c r="AD3999" s="14">
        <v>0</v>
      </c>
      <c r="AE3999" s="14"/>
      <c r="AF3999" s="14"/>
      <c r="AG3999" s="14"/>
      <c r="AH3999" s="14"/>
      <c r="AI3999" s="14"/>
      <c r="AJ3999" s="14">
        <f t="shared" si="6333"/>
        <v>0</v>
      </c>
      <c r="AK3999" s="14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4"/>
      <c r="AW3999" s="14">
        <v>0</v>
      </c>
      <c r="AX3999" s="14">
        <v>0</v>
      </c>
      <c r="AY3999" s="14">
        <v>0</v>
      </c>
      <c r="AZ3999" s="14"/>
      <c r="BA3999" s="14"/>
      <c r="BB3999" s="14"/>
      <c r="BC3999" s="14"/>
      <c r="BD3999" s="14"/>
      <c r="BE3999" s="14">
        <f t="shared" si="6334"/>
        <v>0</v>
      </c>
      <c r="BF3999" s="14"/>
      <c r="BG3999" s="14"/>
      <c r="BH3999" s="14"/>
      <c r="BI3999" s="14"/>
      <c r="BJ3999" s="14"/>
      <c r="BK3999" s="14"/>
      <c r="BL3999" s="14"/>
      <c r="BM3999" s="14"/>
      <c r="BN3999" s="14"/>
      <c r="BO3999" s="14"/>
      <c r="BP3999" s="14"/>
      <c r="BQ3999" s="14"/>
      <c r="BR3999" s="14">
        <v>0</v>
      </c>
      <c r="BS3999" s="14">
        <v>0</v>
      </c>
      <c r="BT3999" s="14" t="e">
        <f>IF(#REF!=0,"-",#REF!/#REF!*100)</f>
        <v>#REF!</v>
      </c>
    </row>
    <row r="4000" spans="1:72" x14ac:dyDescent="0.25">
      <c r="A4000" s="1" t="s">
        <v>1154</v>
      </c>
      <c r="B4000" s="1" t="s">
        <v>56</v>
      </c>
      <c r="C4000" s="1" t="s">
        <v>152</v>
      </c>
      <c r="D4000" s="105" t="s">
        <v>1352</v>
      </c>
      <c r="E4000" s="105" t="s">
        <v>34</v>
      </c>
      <c r="F4000" s="102" t="s">
        <v>0</v>
      </c>
      <c r="G4000" s="13" t="s">
        <v>0</v>
      </c>
      <c r="H4000" s="2" t="s">
        <v>35</v>
      </c>
      <c r="I4000" s="12">
        <f t="shared" ref="I4000:AA4000" si="6392">SUM(I4001:I4003)</f>
        <v>452000</v>
      </c>
      <c r="J4000" s="12">
        <f t="shared" si="6392"/>
        <v>205717</v>
      </c>
      <c r="K4000" s="12">
        <f t="shared" si="6392"/>
        <v>0</v>
      </c>
      <c r="L4000" s="12">
        <f t="shared" si="6392"/>
        <v>0</v>
      </c>
      <c r="M4000" s="12">
        <f t="shared" si="6392"/>
        <v>0</v>
      </c>
      <c r="N4000" s="12">
        <f t="shared" si="6392"/>
        <v>0</v>
      </c>
      <c r="O4000" s="12">
        <f t="shared" si="6392"/>
        <v>657717</v>
      </c>
      <c r="P4000" s="12">
        <f t="shared" si="6392"/>
        <v>10164</v>
      </c>
      <c r="Q4000" s="12">
        <f t="shared" si="6392"/>
        <v>2735</v>
      </c>
      <c r="R4000" s="12">
        <f t="shared" si="6392"/>
        <v>205732</v>
      </c>
      <c r="S4000" s="12">
        <f t="shared" si="6392"/>
        <v>0</v>
      </c>
      <c r="T4000" s="12">
        <f t="shared" si="6392"/>
        <v>0</v>
      </c>
      <c r="U4000" s="12">
        <f t="shared" si="6392"/>
        <v>0</v>
      </c>
      <c r="V4000" s="12">
        <f t="shared" si="6392"/>
        <v>0</v>
      </c>
      <c r="W4000" s="12">
        <f t="shared" si="6392"/>
        <v>0</v>
      </c>
      <c r="X4000" s="12">
        <f t="shared" si="6392"/>
        <v>0</v>
      </c>
      <c r="Y4000" s="12">
        <f t="shared" si="6392"/>
        <v>0</v>
      </c>
      <c r="Z4000" s="12">
        <f t="shared" si="6392"/>
        <v>0</v>
      </c>
      <c r="AA4000" s="12">
        <f t="shared" si="6392"/>
        <v>0</v>
      </c>
      <c r="AB4000" s="12">
        <v>218631</v>
      </c>
      <c r="AC4000" s="12">
        <v>439086</v>
      </c>
      <c r="AD4000" s="12">
        <f t="shared" ref="AD4000:AV4000" si="6393">SUM(AD4001:AD4003)</f>
        <v>0</v>
      </c>
      <c r="AE4000" s="12">
        <f t="shared" si="6393"/>
        <v>0</v>
      </c>
      <c r="AF4000" s="12">
        <f t="shared" si="6393"/>
        <v>0</v>
      </c>
      <c r="AG4000" s="12">
        <f t="shared" si="6393"/>
        <v>0</v>
      </c>
      <c r="AH4000" s="12">
        <f t="shared" si="6393"/>
        <v>0</v>
      </c>
      <c r="AI4000" s="12">
        <f t="shared" si="6393"/>
        <v>0</v>
      </c>
      <c r="AJ4000" s="12">
        <f t="shared" si="6393"/>
        <v>0</v>
      </c>
      <c r="AK4000" s="12">
        <f t="shared" si="6393"/>
        <v>0</v>
      </c>
      <c r="AL4000" s="12">
        <f t="shared" si="6393"/>
        <v>0</v>
      </c>
      <c r="AM4000" s="12">
        <f t="shared" si="6393"/>
        <v>0</v>
      </c>
      <c r="AN4000" s="12">
        <f t="shared" si="6393"/>
        <v>0</v>
      </c>
      <c r="AO4000" s="12">
        <f t="shared" si="6393"/>
        <v>0</v>
      </c>
      <c r="AP4000" s="12">
        <f t="shared" si="6393"/>
        <v>0</v>
      </c>
      <c r="AQ4000" s="12">
        <f t="shared" si="6393"/>
        <v>0</v>
      </c>
      <c r="AR4000" s="12">
        <f t="shared" si="6393"/>
        <v>0</v>
      </c>
      <c r="AS4000" s="12">
        <f t="shared" si="6393"/>
        <v>0</v>
      </c>
      <c r="AT4000" s="12">
        <f t="shared" si="6393"/>
        <v>0</v>
      </c>
      <c r="AU4000" s="12">
        <f t="shared" si="6393"/>
        <v>0</v>
      </c>
      <c r="AV4000" s="12">
        <f t="shared" si="6393"/>
        <v>0</v>
      </c>
      <c r="AW4000" s="12">
        <v>0</v>
      </c>
      <c r="AX4000" s="12">
        <v>0</v>
      </c>
      <c r="AY4000" s="12">
        <f>SUM(AY4001:AY4003)</f>
        <v>52000</v>
      </c>
      <c r="AZ4000" s="12">
        <f t="shared" ref="AZ4000:BQ4000" si="6394">SUM(AZ4001:AZ4003)</f>
        <v>0</v>
      </c>
      <c r="BA4000" s="12">
        <f t="shared" si="6394"/>
        <v>0</v>
      </c>
      <c r="BB4000" s="12">
        <f t="shared" si="6394"/>
        <v>0</v>
      </c>
      <c r="BC4000" s="12">
        <f t="shared" si="6394"/>
        <v>0</v>
      </c>
      <c r="BD4000" s="12">
        <f t="shared" si="6394"/>
        <v>0</v>
      </c>
      <c r="BE4000" s="12">
        <f t="shared" si="6394"/>
        <v>52000</v>
      </c>
      <c r="BF4000" s="12">
        <f t="shared" si="6394"/>
        <v>0</v>
      </c>
      <c r="BG4000" s="12">
        <f t="shared" si="6394"/>
        <v>0</v>
      </c>
      <c r="BH4000" s="12">
        <f t="shared" si="6394"/>
        <v>0</v>
      </c>
      <c r="BI4000" s="12">
        <f t="shared" si="6394"/>
        <v>0</v>
      </c>
      <c r="BJ4000" s="12">
        <f t="shared" si="6394"/>
        <v>0</v>
      </c>
      <c r="BK4000" s="12">
        <f t="shared" si="6394"/>
        <v>0</v>
      </c>
      <c r="BL4000" s="12">
        <f t="shared" si="6394"/>
        <v>0</v>
      </c>
      <c r="BM4000" s="12">
        <f t="shared" si="6394"/>
        <v>0</v>
      </c>
      <c r="BN4000" s="12">
        <f t="shared" si="6394"/>
        <v>0</v>
      </c>
      <c r="BO4000" s="12">
        <f t="shared" si="6394"/>
        <v>0</v>
      </c>
      <c r="BP4000" s="12">
        <f t="shared" si="6394"/>
        <v>0</v>
      </c>
      <c r="BQ4000" s="12">
        <f t="shared" si="6394"/>
        <v>0</v>
      </c>
      <c r="BR4000" s="12">
        <v>0</v>
      </c>
      <c r="BS4000" s="12">
        <v>52000</v>
      </c>
      <c r="BT4000" s="12" t="e">
        <f>IF(#REF!=0,"-",#REF!/#REF!*100)</f>
        <v>#REF!</v>
      </c>
    </row>
    <row r="4001" spans="1:72" x14ac:dyDescent="0.25">
      <c r="A4001" s="4" t="s">
        <v>1154</v>
      </c>
      <c r="B4001" s="4" t="s">
        <v>56</v>
      </c>
      <c r="C4001" s="4" t="s">
        <v>152</v>
      </c>
      <c r="D4001" s="102" t="s">
        <v>1352</v>
      </c>
      <c r="E4001" s="113">
        <v>6139</v>
      </c>
      <c r="F4001" s="102"/>
      <c r="G4001" s="98" t="s">
        <v>1663</v>
      </c>
      <c r="H4001" s="13" t="s">
        <v>35</v>
      </c>
      <c r="I4001" s="14">
        <v>450000</v>
      </c>
      <c r="J4001" s="14">
        <v>203717</v>
      </c>
      <c r="K4001" s="14"/>
      <c r="L4001" s="14"/>
      <c r="M4001" s="14"/>
      <c r="N4001" s="14"/>
      <c r="O4001" s="14">
        <f t="shared" si="6332"/>
        <v>653717</v>
      </c>
      <c r="P4001" s="14">
        <v>10000</v>
      </c>
      <c r="Q4001" s="14">
        <v>2535</v>
      </c>
      <c r="R4001" s="14">
        <v>203717</v>
      </c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>
        <v>216252</v>
      </c>
      <c r="AC4001" s="14">
        <v>437465</v>
      </c>
      <c r="AD4001" s="14">
        <v>0</v>
      </c>
      <c r="AE4001" s="14"/>
      <c r="AF4001" s="14"/>
      <c r="AG4001" s="14"/>
      <c r="AH4001" s="14"/>
      <c r="AI4001" s="14"/>
      <c r="AJ4001" s="14">
        <f t="shared" si="6333"/>
        <v>0</v>
      </c>
      <c r="AK4001" s="14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4"/>
      <c r="AW4001" s="14">
        <v>0</v>
      </c>
      <c r="AX4001" s="14">
        <v>0</v>
      </c>
      <c r="AY4001" s="14">
        <v>50000</v>
      </c>
      <c r="AZ4001" s="14"/>
      <c r="BA4001" s="14"/>
      <c r="BB4001" s="14"/>
      <c r="BC4001" s="14"/>
      <c r="BD4001" s="14"/>
      <c r="BE4001" s="14">
        <f t="shared" si="6334"/>
        <v>50000</v>
      </c>
      <c r="BF4001" s="14"/>
      <c r="BG4001" s="14"/>
      <c r="BH4001" s="14"/>
      <c r="BI4001" s="14"/>
      <c r="BJ4001" s="14"/>
      <c r="BK4001" s="14"/>
      <c r="BL4001" s="14"/>
      <c r="BM4001" s="14"/>
      <c r="BN4001" s="14"/>
      <c r="BO4001" s="14"/>
      <c r="BP4001" s="14"/>
      <c r="BQ4001" s="14"/>
      <c r="BR4001" s="14">
        <v>0</v>
      </c>
      <c r="BS4001" s="14">
        <v>50000</v>
      </c>
      <c r="BT4001" s="14" t="e">
        <f>IF(#REF!=0,"-",#REF!/#REF!*100)</f>
        <v>#REF!</v>
      </c>
    </row>
    <row r="4002" spans="1:72" ht="22.5" x14ac:dyDescent="0.25">
      <c r="A4002" s="4" t="s">
        <v>1154</v>
      </c>
      <c r="B4002" s="4" t="s">
        <v>56</v>
      </c>
      <c r="C4002" s="4" t="s">
        <v>152</v>
      </c>
      <c r="D4002" s="102" t="s">
        <v>1352</v>
      </c>
      <c r="E4002" s="113">
        <v>6139</v>
      </c>
      <c r="F4002" s="102" t="s">
        <v>1359</v>
      </c>
      <c r="G4002" s="98" t="s">
        <v>1663</v>
      </c>
      <c r="H4002" s="13" t="s">
        <v>37</v>
      </c>
      <c r="I4002" s="14">
        <v>1000</v>
      </c>
      <c r="J4002" s="14">
        <v>1000</v>
      </c>
      <c r="K4002" s="14"/>
      <c r="L4002" s="14"/>
      <c r="M4002" s="14"/>
      <c r="N4002" s="14"/>
      <c r="O4002" s="14">
        <f t="shared" si="6332"/>
        <v>2000</v>
      </c>
      <c r="P4002" s="14">
        <v>164</v>
      </c>
      <c r="Q4002" s="14">
        <v>200</v>
      </c>
      <c r="R4002" s="14">
        <f>1000+15</f>
        <v>1015</v>
      </c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>
        <v>1379</v>
      </c>
      <c r="AC4002" s="14">
        <v>621</v>
      </c>
      <c r="AD4002" s="14">
        <v>0</v>
      </c>
      <c r="AE4002" s="14"/>
      <c r="AF4002" s="14"/>
      <c r="AG4002" s="14"/>
      <c r="AH4002" s="14"/>
      <c r="AI4002" s="14"/>
      <c r="AJ4002" s="14">
        <f t="shared" si="6333"/>
        <v>0</v>
      </c>
      <c r="AK4002" s="14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>
        <v>0</v>
      </c>
      <c r="AX4002" s="14">
        <v>0</v>
      </c>
      <c r="AY4002" s="14">
        <v>1000</v>
      </c>
      <c r="AZ4002" s="14"/>
      <c r="BA4002" s="14"/>
      <c r="BB4002" s="14"/>
      <c r="BC4002" s="14"/>
      <c r="BD4002" s="14"/>
      <c r="BE4002" s="14">
        <f t="shared" si="6334"/>
        <v>1000</v>
      </c>
      <c r="BF4002" s="14"/>
      <c r="BG4002" s="14"/>
      <c r="BH4002" s="14"/>
      <c r="BI4002" s="14"/>
      <c r="BJ4002" s="14"/>
      <c r="BK4002" s="14"/>
      <c r="BL4002" s="14"/>
      <c r="BM4002" s="14"/>
      <c r="BN4002" s="14"/>
      <c r="BO4002" s="14"/>
      <c r="BP4002" s="14"/>
      <c r="BQ4002" s="14"/>
      <c r="BR4002" s="14">
        <v>0</v>
      </c>
      <c r="BS4002" s="14">
        <v>1000</v>
      </c>
      <c r="BT4002" s="14" t="e">
        <f>IF(#REF!=0,"-",#REF!/#REF!*100)</f>
        <v>#REF!</v>
      </c>
    </row>
    <row r="4003" spans="1:72" ht="33.75" x14ac:dyDescent="0.25">
      <c r="A4003" s="4" t="s">
        <v>1154</v>
      </c>
      <c r="B4003" s="4" t="s">
        <v>56</v>
      </c>
      <c r="C4003" s="4" t="s">
        <v>152</v>
      </c>
      <c r="D4003" s="102" t="s">
        <v>1352</v>
      </c>
      <c r="E4003" s="113">
        <v>6139</v>
      </c>
      <c r="F4003" s="102" t="s">
        <v>1360</v>
      </c>
      <c r="G4003" s="98" t="s">
        <v>1663</v>
      </c>
      <c r="H4003" s="13" t="s">
        <v>38</v>
      </c>
      <c r="I4003" s="14">
        <v>1000</v>
      </c>
      <c r="J4003" s="14">
        <v>1000</v>
      </c>
      <c r="K4003" s="14"/>
      <c r="L4003" s="14"/>
      <c r="M4003" s="14"/>
      <c r="N4003" s="14"/>
      <c r="O4003" s="14">
        <f t="shared" si="6332"/>
        <v>2000</v>
      </c>
      <c r="P4003" s="14"/>
      <c r="Q4003" s="14"/>
      <c r="R4003" s="14">
        <v>1000</v>
      </c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>
        <v>1000</v>
      </c>
      <c r="AC4003" s="14">
        <v>1000</v>
      </c>
      <c r="AD4003" s="14">
        <v>0</v>
      </c>
      <c r="AE4003" s="14"/>
      <c r="AF4003" s="14"/>
      <c r="AG4003" s="14"/>
      <c r="AH4003" s="14"/>
      <c r="AI4003" s="14"/>
      <c r="AJ4003" s="14">
        <f t="shared" si="6333"/>
        <v>0</v>
      </c>
      <c r="AK4003" s="14"/>
      <c r="AL4003" s="14"/>
      <c r="AM4003" s="14"/>
      <c r="AN4003" s="14"/>
      <c r="AO4003" s="14"/>
      <c r="AP4003" s="14"/>
      <c r="AQ4003" s="14"/>
      <c r="AR4003" s="14"/>
      <c r="AS4003" s="14"/>
      <c r="AT4003" s="14"/>
      <c r="AU4003" s="14"/>
      <c r="AV4003" s="14"/>
      <c r="AW4003" s="14">
        <v>0</v>
      </c>
      <c r="AX4003" s="14">
        <v>0</v>
      </c>
      <c r="AY4003" s="14">
        <v>1000</v>
      </c>
      <c r="AZ4003" s="14"/>
      <c r="BA4003" s="14"/>
      <c r="BB4003" s="14"/>
      <c r="BC4003" s="14"/>
      <c r="BD4003" s="14"/>
      <c r="BE4003" s="14">
        <f t="shared" si="6334"/>
        <v>1000</v>
      </c>
      <c r="BF4003" s="14"/>
      <c r="BG4003" s="14"/>
      <c r="BH4003" s="14"/>
      <c r="BI4003" s="14"/>
      <c r="BJ4003" s="14"/>
      <c r="BK4003" s="14"/>
      <c r="BL4003" s="14"/>
      <c r="BM4003" s="14"/>
      <c r="BN4003" s="14"/>
      <c r="BO4003" s="14"/>
      <c r="BP4003" s="14"/>
      <c r="BQ4003" s="14"/>
      <c r="BR4003" s="14">
        <v>0</v>
      </c>
      <c r="BS4003" s="14">
        <v>1000</v>
      </c>
      <c r="BT4003" s="14" t="e">
        <f>IF(#REF!=0,"-",#REF!/#REF!*100)</f>
        <v>#REF!</v>
      </c>
    </row>
    <row r="4004" spans="1:72" ht="33.75" x14ac:dyDescent="0.25">
      <c r="A4004" s="1" t="s">
        <v>0</v>
      </c>
      <c r="B4004" s="1" t="s">
        <v>0</v>
      </c>
      <c r="C4004" s="1" t="s">
        <v>0</v>
      </c>
      <c r="D4004" s="101" t="s">
        <v>0</v>
      </c>
      <c r="E4004" s="101" t="s">
        <v>0</v>
      </c>
      <c r="F4004" s="101" t="s">
        <v>0</v>
      </c>
      <c r="G4004" s="2" t="s">
        <v>0</v>
      </c>
      <c r="H4004" s="10" t="s">
        <v>39</v>
      </c>
      <c r="I4004" s="11">
        <f t="shared" ref="I4004:AA4004" si="6395">SUM(I4005)</f>
        <v>20000</v>
      </c>
      <c r="J4004" s="11">
        <f t="shared" si="6395"/>
        <v>0</v>
      </c>
      <c r="K4004" s="11">
        <f t="shared" si="6395"/>
        <v>0</v>
      </c>
      <c r="L4004" s="11">
        <f t="shared" si="6395"/>
        <v>0</v>
      </c>
      <c r="M4004" s="11">
        <f t="shared" si="6395"/>
        <v>0</v>
      </c>
      <c r="N4004" s="11">
        <f t="shared" si="6395"/>
        <v>0</v>
      </c>
      <c r="O4004" s="11">
        <f t="shared" si="6395"/>
        <v>20000</v>
      </c>
      <c r="P4004" s="11">
        <f t="shared" si="6395"/>
        <v>0</v>
      </c>
      <c r="Q4004" s="11">
        <f t="shared" si="6395"/>
        <v>0</v>
      </c>
      <c r="R4004" s="11">
        <f t="shared" si="6395"/>
        <v>0</v>
      </c>
      <c r="S4004" s="11">
        <f t="shared" si="6395"/>
        <v>0</v>
      </c>
      <c r="T4004" s="11">
        <f t="shared" si="6395"/>
        <v>0</v>
      </c>
      <c r="U4004" s="11">
        <f t="shared" si="6395"/>
        <v>0</v>
      </c>
      <c r="V4004" s="11">
        <f t="shared" si="6395"/>
        <v>0</v>
      </c>
      <c r="W4004" s="11">
        <f t="shared" si="6395"/>
        <v>0</v>
      </c>
      <c r="X4004" s="11">
        <f t="shared" si="6395"/>
        <v>0</v>
      </c>
      <c r="Y4004" s="11">
        <f t="shared" si="6395"/>
        <v>0</v>
      </c>
      <c r="Z4004" s="11">
        <f t="shared" si="6395"/>
        <v>0</v>
      </c>
      <c r="AA4004" s="11">
        <f t="shared" si="6395"/>
        <v>0</v>
      </c>
      <c r="AB4004" s="11">
        <v>0</v>
      </c>
      <c r="AC4004" s="11">
        <v>20000</v>
      </c>
      <c r="AD4004" s="11">
        <f t="shared" ref="AD4004:AV4004" si="6396">SUM(AD4005)</f>
        <v>0</v>
      </c>
      <c r="AE4004" s="11">
        <f t="shared" si="6396"/>
        <v>0</v>
      </c>
      <c r="AF4004" s="11">
        <f t="shared" si="6396"/>
        <v>0</v>
      </c>
      <c r="AG4004" s="11">
        <f t="shared" si="6396"/>
        <v>0</v>
      </c>
      <c r="AH4004" s="11">
        <f t="shared" si="6396"/>
        <v>0</v>
      </c>
      <c r="AI4004" s="11">
        <f t="shared" si="6396"/>
        <v>0</v>
      </c>
      <c r="AJ4004" s="11">
        <f t="shared" si="6396"/>
        <v>0</v>
      </c>
      <c r="AK4004" s="11">
        <f t="shared" si="6396"/>
        <v>0</v>
      </c>
      <c r="AL4004" s="11">
        <f t="shared" si="6396"/>
        <v>0</v>
      </c>
      <c r="AM4004" s="11">
        <f t="shared" si="6396"/>
        <v>0</v>
      </c>
      <c r="AN4004" s="11">
        <f t="shared" si="6396"/>
        <v>0</v>
      </c>
      <c r="AO4004" s="11">
        <f t="shared" si="6396"/>
        <v>0</v>
      </c>
      <c r="AP4004" s="11">
        <f t="shared" si="6396"/>
        <v>0</v>
      </c>
      <c r="AQ4004" s="11">
        <f t="shared" si="6396"/>
        <v>0</v>
      </c>
      <c r="AR4004" s="11">
        <f t="shared" si="6396"/>
        <v>0</v>
      </c>
      <c r="AS4004" s="11">
        <f t="shared" si="6396"/>
        <v>0</v>
      </c>
      <c r="AT4004" s="11">
        <f t="shared" si="6396"/>
        <v>0</v>
      </c>
      <c r="AU4004" s="11">
        <f t="shared" si="6396"/>
        <v>0</v>
      </c>
      <c r="AV4004" s="11">
        <f t="shared" si="6396"/>
        <v>0</v>
      </c>
      <c r="AW4004" s="11">
        <v>0</v>
      </c>
      <c r="AX4004" s="11">
        <v>0</v>
      </c>
      <c r="AY4004" s="11">
        <f>SUM(AY4005)</f>
        <v>20000</v>
      </c>
      <c r="AZ4004" s="11">
        <f t="shared" ref="AZ4004:BQ4004" si="6397">SUM(AZ4005)</f>
        <v>9832</v>
      </c>
      <c r="BA4004" s="11">
        <f t="shared" si="6397"/>
        <v>0</v>
      </c>
      <c r="BB4004" s="11">
        <f t="shared" si="6397"/>
        <v>0</v>
      </c>
      <c r="BC4004" s="11">
        <f t="shared" si="6397"/>
        <v>0</v>
      </c>
      <c r="BD4004" s="11">
        <f t="shared" si="6397"/>
        <v>0</v>
      </c>
      <c r="BE4004" s="11">
        <f t="shared" si="6397"/>
        <v>29832</v>
      </c>
      <c r="BF4004" s="11">
        <f t="shared" si="6397"/>
        <v>0</v>
      </c>
      <c r="BG4004" s="11">
        <f t="shared" si="6397"/>
        <v>0</v>
      </c>
      <c r="BH4004" s="11">
        <f t="shared" si="6397"/>
        <v>9832</v>
      </c>
      <c r="BI4004" s="11">
        <f t="shared" si="6397"/>
        <v>0</v>
      </c>
      <c r="BJ4004" s="11">
        <f t="shared" si="6397"/>
        <v>0</v>
      </c>
      <c r="BK4004" s="11">
        <f t="shared" si="6397"/>
        <v>0</v>
      </c>
      <c r="BL4004" s="11">
        <f t="shared" si="6397"/>
        <v>0</v>
      </c>
      <c r="BM4004" s="11">
        <f t="shared" si="6397"/>
        <v>0</v>
      </c>
      <c r="BN4004" s="11">
        <f t="shared" si="6397"/>
        <v>0</v>
      </c>
      <c r="BO4004" s="11">
        <f t="shared" si="6397"/>
        <v>0</v>
      </c>
      <c r="BP4004" s="11">
        <f t="shared" si="6397"/>
        <v>0</v>
      </c>
      <c r="BQ4004" s="11">
        <f t="shared" si="6397"/>
        <v>0</v>
      </c>
      <c r="BR4004" s="11">
        <v>9832</v>
      </c>
      <c r="BS4004" s="11">
        <v>20000</v>
      </c>
      <c r="BT4004" s="11" t="e">
        <f>IF(#REF!=0,"-",#REF!/#REF!*100)</f>
        <v>#REF!</v>
      </c>
    </row>
    <row r="4005" spans="1:72" ht="22.5" x14ac:dyDescent="0.25">
      <c r="A4005" s="4" t="s">
        <v>1154</v>
      </c>
      <c r="B4005" s="4" t="s">
        <v>56</v>
      </c>
      <c r="C4005" s="4" t="s">
        <v>152</v>
      </c>
      <c r="D4005" s="102" t="s">
        <v>1352</v>
      </c>
      <c r="E4005" s="101" t="s">
        <v>40</v>
      </c>
      <c r="F4005" s="101" t="s">
        <v>0</v>
      </c>
      <c r="G4005" s="2" t="s">
        <v>0</v>
      </c>
      <c r="H4005" s="2" t="s">
        <v>41</v>
      </c>
      <c r="I4005" s="12">
        <f t="shared" ref="I4005:AA4005" si="6398">SUM(I4006:I4007)</f>
        <v>20000</v>
      </c>
      <c r="J4005" s="12">
        <f t="shared" si="6398"/>
        <v>0</v>
      </c>
      <c r="K4005" s="12">
        <f t="shared" si="6398"/>
        <v>0</v>
      </c>
      <c r="L4005" s="12">
        <f t="shared" si="6398"/>
        <v>0</v>
      </c>
      <c r="M4005" s="12">
        <f t="shared" si="6398"/>
        <v>0</v>
      </c>
      <c r="N4005" s="12">
        <f t="shared" si="6398"/>
        <v>0</v>
      </c>
      <c r="O4005" s="12">
        <f t="shared" ref="O4005" si="6399">SUM(O4006:O4007)</f>
        <v>20000</v>
      </c>
      <c r="P4005" s="12">
        <f t="shared" si="6398"/>
        <v>0</v>
      </c>
      <c r="Q4005" s="12">
        <f t="shared" si="6398"/>
        <v>0</v>
      </c>
      <c r="R4005" s="12">
        <f t="shared" si="6398"/>
        <v>0</v>
      </c>
      <c r="S4005" s="12">
        <f t="shared" si="6398"/>
        <v>0</v>
      </c>
      <c r="T4005" s="12">
        <f t="shared" si="6398"/>
        <v>0</v>
      </c>
      <c r="U4005" s="12">
        <f t="shared" si="6398"/>
        <v>0</v>
      </c>
      <c r="V4005" s="12">
        <f t="shared" si="6398"/>
        <v>0</v>
      </c>
      <c r="W4005" s="12">
        <f t="shared" si="6398"/>
        <v>0</v>
      </c>
      <c r="X4005" s="12">
        <f t="shared" si="6398"/>
        <v>0</v>
      </c>
      <c r="Y4005" s="12">
        <f t="shared" si="6398"/>
        <v>0</v>
      </c>
      <c r="Z4005" s="12">
        <f t="shared" si="6398"/>
        <v>0</v>
      </c>
      <c r="AA4005" s="12">
        <f t="shared" si="6398"/>
        <v>0</v>
      </c>
      <c r="AB4005" s="12">
        <v>0</v>
      </c>
      <c r="AC4005" s="12">
        <v>20000</v>
      </c>
      <c r="AD4005" s="12">
        <f t="shared" ref="AD4005:AV4005" si="6400">SUM(AD4006:AD4007)</f>
        <v>0</v>
      </c>
      <c r="AE4005" s="12">
        <f t="shared" si="6400"/>
        <v>0</v>
      </c>
      <c r="AF4005" s="12">
        <f t="shared" si="6400"/>
        <v>0</v>
      </c>
      <c r="AG4005" s="12">
        <f t="shared" si="6400"/>
        <v>0</v>
      </c>
      <c r="AH4005" s="12">
        <f t="shared" si="6400"/>
        <v>0</v>
      </c>
      <c r="AI4005" s="12">
        <f t="shared" si="6400"/>
        <v>0</v>
      </c>
      <c r="AJ4005" s="12">
        <f t="shared" ref="AJ4005" si="6401">SUM(AJ4006:AJ4007)</f>
        <v>0</v>
      </c>
      <c r="AK4005" s="12">
        <f t="shared" si="6400"/>
        <v>0</v>
      </c>
      <c r="AL4005" s="12">
        <f t="shared" si="6400"/>
        <v>0</v>
      </c>
      <c r="AM4005" s="12">
        <f t="shared" si="6400"/>
        <v>0</v>
      </c>
      <c r="AN4005" s="12">
        <f t="shared" si="6400"/>
        <v>0</v>
      </c>
      <c r="AO4005" s="12">
        <f t="shared" si="6400"/>
        <v>0</v>
      </c>
      <c r="AP4005" s="12">
        <f t="shared" si="6400"/>
        <v>0</v>
      </c>
      <c r="AQ4005" s="12">
        <f t="shared" si="6400"/>
        <v>0</v>
      </c>
      <c r="AR4005" s="12">
        <f t="shared" si="6400"/>
        <v>0</v>
      </c>
      <c r="AS4005" s="12">
        <f t="shared" si="6400"/>
        <v>0</v>
      </c>
      <c r="AT4005" s="12">
        <f t="shared" si="6400"/>
        <v>0</v>
      </c>
      <c r="AU4005" s="12">
        <f t="shared" si="6400"/>
        <v>0</v>
      </c>
      <c r="AV4005" s="12">
        <f t="shared" si="6400"/>
        <v>0</v>
      </c>
      <c r="AW4005" s="12">
        <v>0</v>
      </c>
      <c r="AX4005" s="12">
        <v>0</v>
      </c>
      <c r="AY4005" s="12">
        <f t="shared" ref="AY4005:BQ4005" si="6402">SUM(AY4006:AY4007)</f>
        <v>20000</v>
      </c>
      <c r="AZ4005" s="12">
        <f t="shared" si="6402"/>
        <v>9832</v>
      </c>
      <c r="BA4005" s="12">
        <f t="shared" si="6402"/>
        <v>0</v>
      </c>
      <c r="BB4005" s="12">
        <f t="shared" si="6402"/>
        <v>0</v>
      </c>
      <c r="BC4005" s="12">
        <f t="shared" si="6402"/>
        <v>0</v>
      </c>
      <c r="BD4005" s="12">
        <f t="shared" si="6402"/>
        <v>0</v>
      </c>
      <c r="BE4005" s="12">
        <f t="shared" ref="BE4005" si="6403">SUM(BE4006:BE4007)</f>
        <v>29832</v>
      </c>
      <c r="BF4005" s="12">
        <f t="shared" si="6402"/>
        <v>0</v>
      </c>
      <c r="BG4005" s="12">
        <f t="shared" si="6402"/>
        <v>0</v>
      </c>
      <c r="BH4005" s="12">
        <f t="shared" si="6402"/>
        <v>9832</v>
      </c>
      <c r="BI4005" s="12">
        <f t="shared" si="6402"/>
        <v>0</v>
      </c>
      <c r="BJ4005" s="12">
        <f t="shared" si="6402"/>
        <v>0</v>
      </c>
      <c r="BK4005" s="12">
        <f t="shared" si="6402"/>
        <v>0</v>
      </c>
      <c r="BL4005" s="12">
        <f t="shared" si="6402"/>
        <v>0</v>
      </c>
      <c r="BM4005" s="12">
        <f t="shared" si="6402"/>
        <v>0</v>
      </c>
      <c r="BN4005" s="12">
        <f t="shared" si="6402"/>
        <v>0</v>
      </c>
      <c r="BO4005" s="12">
        <f t="shared" si="6402"/>
        <v>0</v>
      </c>
      <c r="BP4005" s="12">
        <f t="shared" si="6402"/>
        <v>0</v>
      </c>
      <c r="BQ4005" s="12">
        <f t="shared" si="6402"/>
        <v>0</v>
      </c>
      <c r="BR4005" s="12">
        <v>9832</v>
      </c>
      <c r="BS4005" s="12">
        <v>20000</v>
      </c>
      <c r="BT4005" s="12" t="e">
        <f>IF(#REF!=0,"-",#REF!/#REF!*100)</f>
        <v>#REF!</v>
      </c>
    </row>
    <row r="4006" spans="1:72" x14ac:dyDescent="0.25">
      <c r="A4006" s="4" t="s">
        <v>1154</v>
      </c>
      <c r="B4006" s="4" t="s">
        <v>56</v>
      </c>
      <c r="C4006" s="4" t="s">
        <v>152</v>
      </c>
      <c r="D4006" s="102" t="s">
        <v>1352</v>
      </c>
      <c r="E4006" s="113">
        <v>6142</v>
      </c>
      <c r="F4006" s="102"/>
      <c r="G4006" s="98" t="s">
        <v>1663</v>
      </c>
      <c r="H4006" s="13" t="s">
        <v>60</v>
      </c>
      <c r="I4006" s="14">
        <v>10000</v>
      </c>
      <c r="J4006" s="14"/>
      <c r="K4006" s="14"/>
      <c r="L4006" s="14"/>
      <c r="M4006" s="14"/>
      <c r="N4006" s="14"/>
      <c r="O4006" s="14">
        <f t="shared" si="6332"/>
        <v>10000</v>
      </c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>
        <v>0</v>
      </c>
      <c r="AC4006" s="14">
        <v>10000</v>
      </c>
      <c r="AD4006" s="14">
        <v>0</v>
      </c>
      <c r="AE4006" s="14"/>
      <c r="AF4006" s="14"/>
      <c r="AG4006" s="14"/>
      <c r="AH4006" s="14"/>
      <c r="AI4006" s="14"/>
      <c r="AJ4006" s="14">
        <f t="shared" si="6333"/>
        <v>0</v>
      </c>
      <c r="AK4006" s="14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4"/>
      <c r="AW4006" s="14">
        <v>0</v>
      </c>
      <c r="AX4006" s="14">
        <v>0</v>
      </c>
      <c r="AY4006" s="14">
        <v>10000</v>
      </c>
      <c r="AZ4006" s="14"/>
      <c r="BA4006" s="14"/>
      <c r="BB4006" s="14"/>
      <c r="BC4006" s="14"/>
      <c r="BD4006" s="14"/>
      <c r="BE4006" s="14">
        <f t="shared" si="6334"/>
        <v>10000</v>
      </c>
      <c r="BF4006" s="14"/>
      <c r="BG4006" s="14"/>
      <c r="BH4006" s="14"/>
      <c r="BI4006" s="14"/>
      <c r="BJ4006" s="14"/>
      <c r="BK4006" s="14"/>
      <c r="BL4006" s="14"/>
      <c r="BM4006" s="14"/>
      <c r="BN4006" s="14"/>
      <c r="BO4006" s="14"/>
      <c r="BP4006" s="14"/>
      <c r="BQ4006" s="14"/>
      <c r="BR4006" s="14">
        <v>0</v>
      </c>
      <c r="BS4006" s="14">
        <v>10000</v>
      </c>
      <c r="BT4006" s="14" t="e">
        <f>IF(#REF!=0,"-",#REF!/#REF!*100)</f>
        <v>#REF!</v>
      </c>
    </row>
    <row r="4007" spans="1:72" x14ac:dyDescent="0.25">
      <c r="A4007" s="4" t="s">
        <v>1154</v>
      </c>
      <c r="B4007" s="4" t="s">
        <v>56</v>
      </c>
      <c r="C4007" s="4" t="s">
        <v>152</v>
      </c>
      <c r="D4007" s="102" t="s">
        <v>1352</v>
      </c>
      <c r="E4007" s="113">
        <v>6148</v>
      </c>
      <c r="F4007" s="102"/>
      <c r="G4007" s="98" t="s">
        <v>1663</v>
      </c>
      <c r="H4007" s="13" t="s">
        <v>45</v>
      </c>
      <c r="I4007" s="14">
        <v>10000</v>
      </c>
      <c r="J4007" s="14"/>
      <c r="K4007" s="14"/>
      <c r="L4007" s="14"/>
      <c r="M4007" s="14"/>
      <c r="N4007" s="14"/>
      <c r="O4007" s="14">
        <f t="shared" si="6332"/>
        <v>10000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>
        <v>0</v>
      </c>
      <c r="AC4007" s="14">
        <v>10000</v>
      </c>
      <c r="AD4007" s="14">
        <v>0</v>
      </c>
      <c r="AE4007" s="14"/>
      <c r="AF4007" s="14"/>
      <c r="AG4007" s="14"/>
      <c r="AH4007" s="14"/>
      <c r="AI4007" s="14"/>
      <c r="AJ4007" s="14">
        <f t="shared" si="6333"/>
        <v>0</v>
      </c>
      <c r="AK4007" s="14"/>
      <c r="AL4007" s="14"/>
      <c r="AM4007" s="14"/>
      <c r="AN4007" s="14"/>
      <c r="AO4007" s="14"/>
      <c r="AP4007" s="14"/>
      <c r="AQ4007" s="14"/>
      <c r="AR4007" s="14"/>
      <c r="AS4007" s="14"/>
      <c r="AT4007" s="14"/>
      <c r="AU4007" s="14"/>
      <c r="AV4007" s="14"/>
      <c r="AW4007" s="14">
        <v>0</v>
      </c>
      <c r="AX4007" s="14">
        <v>0</v>
      </c>
      <c r="AY4007" s="14">
        <v>10000</v>
      </c>
      <c r="AZ4007" s="14">
        <f>5332+4500</f>
        <v>9832</v>
      </c>
      <c r="BA4007" s="14"/>
      <c r="BB4007" s="14"/>
      <c r="BC4007" s="14"/>
      <c r="BD4007" s="14"/>
      <c r="BE4007" s="14">
        <f t="shared" si="6334"/>
        <v>19832</v>
      </c>
      <c r="BF4007" s="14"/>
      <c r="BG4007" s="14"/>
      <c r="BH4007" s="14">
        <f>5332+4500</f>
        <v>9832</v>
      </c>
      <c r="BI4007" s="14"/>
      <c r="BJ4007" s="14"/>
      <c r="BK4007" s="14"/>
      <c r="BL4007" s="14"/>
      <c r="BM4007" s="14"/>
      <c r="BN4007" s="14"/>
      <c r="BO4007" s="14"/>
      <c r="BP4007" s="14"/>
      <c r="BQ4007" s="14"/>
      <c r="BR4007" s="14">
        <v>9832</v>
      </c>
      <c r="BS4007" s="14">
        <v>10000</v>
      </c>
      <c r="BT4007" s="14" t="e">
        <f>IF(#REF!=0,"-",#REF!/#REF!*100)</f>
        <v>#REF!</v>
      </c>
    </row>
    <row r="4008" spans="1:72" ht="33.75" x14ac:dyDescent="0.25">
      <c r="A4008" s="1" t="s">
        <v>0</v>
      </c>
      <c r="B4008" s="1" t="s">
        <v>0</v>
      </c>
      <c r="C4008" s="1" t="s">
        <v>0</v>
      </c>
      <c r="D4008" s="101" t="s">
        <v>0</v>
      </c>
      <c r="E4008" s="101" t="s">
        <v>0</v>
      </c>
      <c r="F4008" s="101" t="s">
        <v>0</v>
      </c>
      <c r="G4008" s="2" t="s">
        <v>0</v>
      </c>
      <c r="H4008" s="10" t="s">
        <v>47</v>
      </c>
      <c r="I4008" s="11">
        <f t="shared" ref="I4008:AA4008" si="6404">SUM(I4009)</f>
        <v>166000</v>
      </c>
      <c r="J4008" s="11">
        <f t="shared" si="6404"/>
        <v>19792</v>
      </c>
      <c r="K4008" s="11">
        <f t="shared" si="6404"/>
        <v>0</v>
      </c>
      <c r="L4008" s="11">
        <f t="shared" si="6404"/>
        <v>0</v>
      </c>
      <c r="M4008" s="11">
        <f t="shared" si="6404"/>
        <v>0</v>
      </c>
      <c r="N4008" s="11">
        <f t="shared" si="6404"/>
        <v>0</v>
      </c>
      <c r="O4008" s="11">
        <f t="shared" si="6404"/>
        <v>185792</v>
      </c>
      <c r="P4008" s="11">
        <f t="shared" si="6404"/>
        <v>67000</v>
      </c>
      <c r="Q4008" s="11">
        <f t="shared" si="6404"/>
        <v>0</v>
      </c>
      <c r="R4008" s="11">
        <f t="shared" si="6404"/>
        <v>30792</v>
      </c>
      <c r="S4008" s="11">
        <f t="shared" si="6404"/>
        <v>0</v>
      </c>
      <c r="T4008" s="11">
        <f t="shared" si="6404"/>
        <v>0</v>
      </c>
      <c r="U4008" s="11">
        <f t="shared" si="6404"/>
        <v>0</v>
      </c>
      <c r="V4008" s="11">
        <f t="shared" si="6404"/>
        <v>0</v>
      </c>
      <c r="W4008" s="11">
        <f t="shared" si="6404"/>
        <v>0</v>
      </c>
      <c r="X4008" s="11">
        <f t="shared" si="6404"/>
        <v>0</v>
      </c>
      <c r="Y4008" s="11">
        <f t="shared" si="6404"/>
        <v>0</v>
      </c>
      <c r="Z4008" s="11">
        <f t="shared" si="6404"/>
        <v>0</v>
      </c>
      <c r="AA4008" s="11">
        <f t="shared" si="6404"/>
        <v>0</v>
      </c>
      <c r="AB4008" s="11">
        <v>97792</v>
      </c>
      <c r="AC4008" s="11">
        <v>88000</v>
      </c>
      <c r="AD4008" s="11">
        <f t="shared" ref="AD4008:AV4008" si="6405">SUM(AD4009)</f>
        <v>0</v>
      </c>
      <c r="AE4008" s="11">
        <f t="shared" si="6405"/>
        <v>0</v>
      </c>
      <c r="AF4008" s="11">
        <f t="shared" si="6405"/>
        <v>0</v>
      </c>
      <c r="AG4008" s="11">
        <f t="shared" si="6405"/>
        <v>0</v>
      </c>
      <c r="AH4008" s="11">
        <f t="shared" si="6405"/>
        <v>0</v>
      </c>
      <c r="AI4008" s="11">
        <f t="shared" si="6405"/>
        <v>0</v>
      </c>
      <c r="AJ4008" s="11">
        <f t="shared" si="6405"/>
        <v>0</v>
      </c>
      <c r="AK4008" s="11">
        <f t="shared" si="6405"/>
        <v>0</v>
      </c>
      <c r="AL4008" s="11">
        <f t="shared" si="6405"/>
        <v>0</v>
      </c>
      <c r="AM4008" s="11">
        <f t="shared" si="6405"/>
        <v>0</v>
      </c>
      <c r="AN4008" s="11">
        <f t="shared" si="6405"/>
        <v>0</v>
      </c>
      <c r="AO4008" s="11">
        <f t="shared" si="6405"/>
        <v>0</v>
      </c>
      <c r="AP4008" s="11">
        <f t="shared" si="6405"/>
        <v>0</v>
      </c>
      <c r="AQ4008" s="11">
        <f t="shared" si="6405"/>
        <v>0</v>
      </c>
      <c r="AR4008" s="11">
        <f t="shared" si="6405"/>
        <v>0</v>
      </c>
      <c r="AS4008" s="11">
        <f t="shared" si="6405"/>
        <v>0</v>
      </c>
      <c r="AT4008" s="11">
        <f t="shared" si="6405"/>
        <v>0</v>
      </c>
      <c r="AU4008" s="11">
        <f t="shared" si="6405"/>
        <v>0</v>
      </c>
      <c r="AV4008" s="11">
        <f t="shared" si="6405"/>
        <v>0</v>
      </c>
      <c r="AW4008" s="11">
        <v>0</v>
      </c>
      <c r="AX4008" s="11">
        <v>0</v>
      </c>
      <c r="AY4008" s="11">
        <f>SUM(AY4009)</f>
        <v>44000</v>
      </c>
      <c r="AZ4008" s="11">
        <f t="shared" ref="AZ4008:BQ4008" si="6406">SUM(AZ4009)</f>
        <v>50000</v>
      </c>
      <c r="BA4008" s="11">
        <f t="shared" si="6406"/>
        <v>0</v>
      </c>
      <c r="BB4008" s="11">
        <f t="shared" si="6406"/>
        <v>0</v>
      </c>
      <c r="BC4008" s="11">
        <f t="shared" si="6406"/>
        <v>0</v>
      </c>
      <c r="BD4008" s="11">
        <f t="shared" si="6406"/>
        <v>0</v>
      </c>
      <c r="BE4008" s="11">
        <f t="shared" si="6406"/>
        <v>94000</v>
      </c>
      <c r="BF4008" s="11">
        <f t="shared" si="6406"/>
        <v>0</v>
      </c>
      <c r="BG4008" s="11">
        <f t="shared" si="6406"/>
        <v>0</v>
      </c>
      <c r="BH4008" s="11">
        <f t="shared" si="6406"/>
        <v>50000</v>
      </c>
      <c r="BI4008" s="11">
        <f t="shared" si="6406"/>
        <v>0</v>
      </c>
      <c r="BJ4008" s="11">
        <f t="shared" si="6406"/>
        <v>0</v>
      </c>
      <c r="BK4008" s="11">
        <f t="shared" si="6406"/>
        <v>0</v>
      </c>
      <c r="BL4008" s="11">
        <f t="shared" si="6406"/>
        <v>0</v>
      </c>
      <c r="BM4008" s="11">
        <f t="shared" si="6406"/>
        <v>0</v>
      </c>
      <c r="BN4008" s="11">
        <f t="shared" si="6406"/>
        <v>0</v>
      </c>
      <c r="BO4008" s="11">
        <f t="shared" si="6406"/>
        <v>0</v>
      </c>
      <c r="BP4008" s="11">
        <f t="shared" si="6406"/>
        <v>0</v>
      </c>
      <c r="BQ4008" s="11">
        <f t="shared" si="6406"/>
        <v>0</v>
      </c>
      <c r="BR4008" s="11">
        <v>50000</v>
      </c>
      <c r="BS4008" s="11">
        <v>44000</v>
      </c>
      <c r="BT4008" s="11" t="e">
        <f>IF(#REF!=0,"-",#REF!/#REF!*100)</f>
        <v>#REF!</v>
      </c>
    </row>
    <row r="4009" spans="1:72" x14ac:dyDescent="0.25">
      <c r="A4009" s="4" t="s">
        <v>1154</v>
      </c>
      <c r="B4009" s="4" t="s">
        <v>56</v>
      </c>
      <c r="C4009" s="4" t="s">
        <v>152</v>
      </c>
      <c r="D4009" s="102" t="s">
        <v>1352</v>
      </c>
      <c r="E4009" s="101" t="s">
        <v>48</v>
      </c>
      <c r="F4009" s="101" t="s">
        <v>0</v>
      </c>
      <c r="G4009" s="2" t="s">
        <v>0</v>
      </c>
      <c r="H4009" s="2" t="s">
        <v>49</v>
      </c>
      <c r="I4009" s="12">
        <f>SUM(I4010:I4012)</f>
        <v>166000</v>
      </c>
      <c r="J4009" s="12">
        <f t="shared" ref="J4009:AA4009" si="6407">SUM(J4010:J4012)</f>
        <v>19792</v>
      </c>
      <c r="K4009" s="12">
        <f t="shared" si="6407"/>
        <v>0</v>
      </c>
      <c r="L4009" s="12">
        <f t="shared" si="6407"/>
        <v>0</v>
      </c>
      <c r="M4009" s="12">
        <f t="shared" si="6407"/>
        <v>0</v>
      </c>
      <c r="N4009" s="12">
        <f t="shared" si="6407"/>
        <v>0</v>
      </c>
      <c r="O4009" s="12">
        <f t="shared" ref="O4009" si="6408">SUM(O4010:O4012)</f>
        <v>185792</v>
      </c>
      <c r="P4009" s="12">
        <f t="shared" si="6407"/>
        <v>67000</v>
      </c>
      <c r="Q4009" s="12">
        <f t="shared" si="6407"/>
        <v>0</v>
      </c>
      <c r="R4009" s="12">
        <f t="shared" si="6407"/>
        <v>30792</v>
      </c>
      <c r="S4009" s="12">
        <f t="shared" si="6407"/>
        <v>0</v>
      </c>
      <c r="T4009" s="12">
        <f t="shared" si="6407"/>
        <v>0</v>
      </c>
      <c r="U4009" s="12">
        <f t="shared" si="6407"/>
        <v>0</v>
      </c>
      <c r="V4009" s="12">
        <f t="shared" si="6407"/>
        <v>0</v>
      </c>
      <c r="W4009" s="12">
        <f t="shared" si="6407"/>
        <v>0</v>
      </c>
      <c r="X4009" s="12">
        <f t="shared" si="6407"/>
        <v>0</v>
      </c>
      <c r="Y4009" s="12">
        <f t="shared" si="6407"/>
        <v>0</v>
      </c>
      <c r="Z4009" s="12">
        <f t="shared" si="6407"/>
        <v>0</v>
      </c>
      <c r="AA4009" s="12">
        <f t="shared" si="6407"/>
        <v>0</v>
      </c>
      <c r="AB4009" s="12">
        <v>97792</v>
      </c>
      <c r="AC4009" s="12">
        <v>88000</v>
      </c>
      <c r="AD4009" s="12">
        <f t="shared" ref="AD4009:AV4009" si="6409">SUM(AD4010:AD4012)</f>
        <v>0</v>
      </c>
      <c r="AE4009" s="12">
        <f t="shared" si="6409"/>
        <v>0</v>
      </c>
      <c r="AF4009" s="12">
        <f t="shared" si="6409"/>
        <v>0</v>
      </c>
      <c r="AG4009" s="12">
        <f t="shared" si="6409"/>
        <v>0</v>
      </c>
      <c r="AH4009" s="12">
        <f t="shared" si="6409"/>
        <v>0</v>
      </c>
      <c r="AI4009" s="12">
        <f t="shared" si="6409"/>
        <v>0</v>
      </c>
      <c r="AJ4009" s="12">
        <f t="shared" ref="AJ4009" si="6410">SUM(AJ4010:AJ4012)</f>
        <v>0</v>
      </c>
      <c r="AK4009" s="12">
        <f t="shared" si="6409"/>
        <v>0</v>
      </c>
      <c r="AL4009" s="12">
        <f t="shared" si="6409"/>
        <v>0</v>
      </c>
      <c r="AM4009" s="12">
        <f t="shared" si="6409"/>
        <v>0</v>
      </c>
      <c r="AN4009" s="12">
        <f t="shared" si="6409"/>
        <v>0</v>
      </c>
      <c r="AO4009" s="12">
        <f t="shared" si="6409"/>
        <v>0</v>
      </c>
      <c r="AP4009" s="12">
        <f t="shared" si="6409"/>
        <v>0</v>
      </c>
      <c r="AQ4009" s="12">
        <f t="shared" si="6409"/>
        <v>0</v>
      </c>
      <c r="AR4009" s="12">
        <f t="shared" si="6409"/>
        <v>0</v>
      </c>
      <c r="AS4009" s="12">
        <f t="shared" si="6409"/>
        <v>0</v>
      </c>
      <c r="AT4009" s="12">
        <f t="shared" si="6409"/>
        <v>0</v>
      </c>
      <c r="AU4009" s="12">
        <f t="shared" si="6409"/>
        <v>0</v>
      </c>
      <c r="AV4009" s="12">
        <f t="shared" si="6409"/>
        <v>0</v>
      </c>
      <c r="AW4009" s="12">
        <v>0</v>
      </c>
      <c r="AX4009" s="12">
        <v>0</v>
      </c>
      <c r="AY4009" s="12">
        <f>SUM(AY4010:AY4012)</f>
        <v>44000</v>
      </c>
      <c r="AZ4009" s="12">
        <f t="shared" ref="AZ4009:BQ4009" si="6411">SUM(AZ4010:AZ4012)</f>
        <v>50000</v>
      </c>
      <c r="BA4009" s="12">
        <f t="shared" si="6411"/>
        <v>0</v>
      </c>
      <c r="BB4009" s="12">
        <f t="shared" si="6411"/>
        <v>0</v>
      </c>
      <c r="BC4009" s="12">
        <f t="shared" si="6411"/>
        <v>0</v>
      </c>
      <c r="BD4009" s="12">
        <f t="shared" si="6411"/>
        <v>0</v>
      </c>
      <c r="BE4009" s="12">
        <f t="shared" ref="BE4009" si="6412">SUM(BE4010:BE4012)</f>
        <v>94000</v>
      </c>
      <c r="BF4009" s="12">
        <f t="shared" si="6411"/>
        <v>0</v>
      </c>
      <c r="BG4009" s="12">
        <f t="shared" si="6411"/>
        <v>0</v>
      </c>
      <c r="BH4009" s="12">
        <f t="shared" si="6411"/>
        <v>50000</v>
      </c>
      <c r="BI4009" s="12">
        <f t="shared" si="6411"/>
        <v>0</v>
      </c>
      <c r="BJ4009" s="12">
        <f t="shared" si="6411"/>
        <v>0</v>
      </c>
      <c r="BK4009" s="12">
        <f t="shared" si="6411"/>
        <v>0</v>
      </c>
      <c r="BL4009" s="12">
        <f t="shared" si="6411"/>
        <v>0</v>
      </c>
      <c r="BM4009" s="12">
        <f t="shared" si="6411"/>
        <v>0</v>
      </c>
      <c r="BN4009" s="12">
        <f t="shared" si="6411"/>
        <v>0</v>
      </c>
      <c r="BO4009" s="12">
        <f t="shared" si="6411"/>
        <v>0</v>
      </c>
      <c r="BP4009" s="12">
        <f t="shared" si="6411"/>
        <v>0</v>
      </c>
      <c r="BQ4009" s="12">
        <f t="shared" si="6411"/>
        <v>0</v>
      </c>
      <c r="BR4009" s="12">
        <v>50000</v>
      </c>
      <c r="BS4009" s="12">
        <v>44000</v>
      </c>
      <c r="BT4009" s="12" t="e">
        <f>IF(#REF!=0,"-",#REF!/#REF!*100)</f>
        <v>#REF!</v>
      </c>
    </row>
    <row r="4010" spans="1:72" x14ac:dyDescent="0.25">
      <c r="A4010" s="4" t="s">
        <v>1154</v>
      </c>
      <c r="B4010" s="4" t="s">
        <v>56</v>
      </c>
      <c r="C4010" s="4" t="s">
        <v>152</v>
      </c>
      <c r="D4010" s="102" t="s">
        <v>1352</v>
      </c>
      <c r="E4010" s="113">
        <v>8213</v>
      </c>
      <c r="F4010" s="102"/>
      <c r="G4010" s="98" t="s">
        <v>1663</v>
      </c>
      <c r="H4010" s="13" t="s">
        <v>51</v>
      </c>
      <c r="I4010" s="14">
        <v>80000</v>
      </c>
      <c r="J4010" s="14">
        <v>9792</v>
      </c>
      <c r="K4010" s="14"/>
      <c r="L4010" s="14"/>
      <c r="M4010" s="14"/>
      <c r="N4010" s="14"/>
      <c r="O4010" s="14">
        <f t="shared" si="6332"/>
        <v>89792</v>
      </c>
      <c r="P4010" s="14"/>
      <c r="Q4010" s="14"/>
      <c r="R4010" s="14">
        <v>9792</v>
      </c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>
        <v>9792</v>
      </c>
      <c r="AC4010" s="14">
        <v>80000</v>
      </c>
      <c r="AD4010" s="14">
        <v>0</v>
      </c>
      <c r="AE4010" s="14"/>
      <c r="AF4010" s="14"/>
      <c r="AG4010" s="14"/>
      <c r="AH4010" s="14"/>
      <c r="AI4010" s="14"/>
      <c r="AJ4010" s="14">
        <f t="shared" si="6333"/>
        <v>0</v>
      </c>
      <c r="AK4010" s="14"/>
      <c r="AL4010" s="14"/>
      <c r="AM4010" s="14"/>
      <c r="AN4010" s="14"/>
      <c r="AO4010" s="14"/>
      <c r="AP4010" s="14"/>
      <c r="AQ4010" s="14"/>
      <c r="AR4010" s="14"/>
      <c r="AS4010" s="14"/>
      <c r="AT4010" s="14"/>
      <c r="AU4010" s="14"/>
      <c r="AV4010" s="14"/>
      <c r="AW4010" s="14">
        <v>0</v>
      </c>
      <c r="AX4010" s="14">
        <v>0</v>
      </c>
      <c r="AY4010" s="14">
        <v>20000</v>
      </c>
      <c r="AZ4010" s="14"/>
      <c r="BA4010" s="14"/>
      <c r="BB4010" s="14"/>
      <c r="BC4010" s="14"/>
      <c r="BD4010" s="14"/>
      <c r="BE4010" s="14">
        <f t="shared" si="6334"/>
        <v>20000</v>
      </c>
      <c r="BF4010" s="14"/>
      <c r="BG4010" s="14"/>
      <c r="BH4010" s="14"/>
      <c r="BI4010" s="14"/>
      <c r="BJ4010" s="14"/>
      <c r="BK4010" s="14"/>
      <c r="BL4010" s="14"/>
      <c r="BM4010" s="14"/>
      <c r="BN4010" s="14"/>
      <c r="BO4010" s="14"/>
      <c r="BP4010" s="14"/>
      <c r="BQ4010" s="14"/>
      <c r="BR4010" s="14">
        <v>0</v>
      </c>
      <c r="BS4010" s="14">
        <v>20000</v>
      </c>
      <c r="BT4010" s="14" t="e">
        <f>IF(#REF!=0,"-",#REF!/#REF!*100)</f>
        <v>#REF!</v>
      </c>
    </row>
    <row r="4011" spans="1:72" x14ac:dyDescent="0.25">
      <c r="A4011" s="4" t="s">
        <v>1154</v>
      </c>
      <c r="B4011" s="4" t="s">
        <v>56</v>
      </c>
      <c r="C4011" s="4" t="s">
        <v>152</v>
      </c>
      <c r="D4011" s="102" t="s">
        <v>1352</v>
      </c>
      <c r="E4011" s="113">
        <v>8215</v>
      </c>
      <c r="F4011" s="102"/>
      <c r="G4011" s="98" t="s">
        <v>1663</v>
      </c>
      <c r="H4011" s="13" t="s">
        <v>68</v>
      </c>
      <c r="I4011" s="14">
        <v>6000</v>
      </c>
      <c r="J4011" s="14"/>
      <c r="K4011" s="14"/>
      <c r="L4011" s="14"/>
      <c r="M4011" s="14"/>
      <c r="N4011" s="14"/>
      <c r="O4011" s="14">
        <f t="shared" si="6332"/>
        <v>6000</v>
      </c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>
        <v>0</v>
      </c>
      <c r="AC4011" s="14">
        <v>6000</v>
      </c>
      <c r="AD4011" s="14">
        <v>0</v>
      </c>
      <c r="AE4011" s="14"/>
      <c r="AF4011" s="14"/>
      <c r="AG4011" s="14"/>
      <c r="AH4011" s="14"/>
      <c r="AI4011" s="14"/>
      <c r="AJ4011" s="14">
        <f t="shared" si="6333"/>
        <v>0</v>
      </c>
      <c r="AK4011" s="14"/>
      <c r="AL4011" s="14"/>
      <c r="AM4011" s="14"/>
      <c r="AN4011" s="14"/>
      <c r="AO4011" s="14"/>
      <c r="AP4011" s="14"/>
      <c r="AQ4011" s="14"/>
      <c r="AR4011" s="14"/>
      <c r="AS4011" s="14"/>
      <c r="AT4011" s="14"/>
      <c r="AU4011" s="14"/>
      <c r="AV4011" s="14"/>
      <c r="AW4011" s="14">
        <v>0</v>
      </c>
      <c r="AX4011" s="14">
        <v>0</v>
      </c>
      <c r="AY4011" s="14">
        <v>4000</v>
      </c>
      <c r="AZ4011" s="14"/>
      <c r="BA4011" s="14"/>
      <c r="BB4011" s="14"/>
      <c r="BC4011" s="14"/>
      <c r="BD4011" s="14"/>
      <c r="BE4011" s="14">
        <f t="shared" si="6334"/>
        <v>4000</v>
      </c>
      <c r="BF4011" s="14"/>
      <c r="BG4011" s="14"/>
      <c r="BH4011" s="14"/>
      <c r="BI4011" s="14"/>
      <c r="BJ4011" s="14"/>
      <c r="BK4011" s="14"/>
      <c r="BL4011" s="14"/>
      <c r="BM4011" s="14"/>
      <c r="BN4011" s="14"/>
      <c r="BO4011" s="14"/>
      <c r="BP4011" s="14"/>
      <c r="BQ4011" s="14"/>
      <c r="BR4011" s="14">
        <v>0</v>
      </c>
      <c r="BS4011" s="14">
        <v>4000</v>
      </c>
      <c r="BT4011" s="14" t="e">
        <f>IF(#REF!=0,"-",#REF!/#REF!*100)</f>
        <v>#REF!</v>
      </c>
    </row>
    <row r="4012" spans="1:72" x14ac:dyDescent="0.25">
      <c r="A4012" s="4" t="s">
        <v>1154</v>
      </c>
      <c r="B4012" s="4" t="s">
        <v>56</v>
      </c>
      <c r="C4012" s="4" t="s">
        <v>152</v>
      </c>
      <c r="D4012" s="102" t="s">
        <v>1352</v>
      </c>
      <c r="E4012" s="113">
        <v>8216</v>
      </c>
      <c r="F4012" s="102"/>
      <c r="G4012" s="98" t="s">
        <v>1663</v>
      </c>
      <c r="H4012" s="13" t="s">
        <v>108</v>
      </c>
      <c r="I4012" s="14">
        <v>80000</v>
      </c>
      <c r="J4012" s="14">
        <v>10000</v>
      </c>
      <c r="K4012" s="14"/>
      <c r="L4012" s="14"/>
      <c r="M4012" s="14"/>
      <c r="N4012" s="14"/>
      <c r="O4012" s="14">
        <f t="shared" si="6332"/>
        <v>90000</v>
      </c>
      <c r="P4012" s="14">
        <v>67000</v>
      </c>
      <c r="Q4012" s="14"/>
      <c r="R4012" s="14">
        <f>10000+11000</f>
        <v>21000</v>
      </c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>
        <v>88000</v>
      </c>
      <c r="AC4012" s="14">
        <v>2000</v>
      </c>
      <c r="AD4012" s="14">
        <v>0</v>
      </c>
      <c r="AE4012" s="14"/>
      <c r="AF4012" s="14"/>
      <c r="AG4012" s="14"/>
      <c r="AH4012" s="14"/>
      <c r="AI4012" s="14"/>
      <c r="AJ4012" s="14">
        <f t="shared" si="6333"/>
        <v>0</v>
      </c>
      <c r="AK4012" s="14"/>
      <c r="AL4012" s="14"/>
      <c r="AM4012" s="14"/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>
        <v>0</v>
      </c>
      <c r="AX4012" s="14">
        <v>0</v>
      </c>
      <c r="AY4012" s="14">
        <v>20000</v>
      </c>
      <c r="AZ4012" s="14">
        <v>50000</v>
      </c>
      <c r="BA4012" s="14"/>
      <c r="BB4012" s="14"/>
      <c r="BC4012" s="14"/>
      <c r="BD4012" s="14"/>
      <c r="BE4012" s="14">
        <f t="shared" si="6334"/>
        <v>70000</v>
      </c>
      <c r="BF4012" s="14"/>
      <c r="BG4012" s="14"/>
      <c r="BH4012" s="14">
        <v>50000</v>
      </c>
      <c r="BI4012" s="14"/>
      <c r="BJ4012" s="14"/>
      <c r="BK4012" s="14"/>
      <c r="BL4012" s="14"/>
      <c r="BM4012" s="14"/>
      <c r="BN4012" s="14"/>
      <c r="BO4012" s="14"/>
      <c r="BP4012" s="14"/>
      <c r="BQ4012" s="14"/>
      <c r="BR4012" s="14">
        <v>50000</v>
      </c>
      <c r="BS4012" s="14">
        <v>20000</v>
      </c>
      <c r="BT4012" s="14" t="e">
        <f>IF(#REF!=0,"-",#REF!/#REF!*100)</f>
        <v>#REF!</v>
      </c>
    </row>
    <row r="4013" spans="1:72" ht="22.5" x14ac:dyDescent="0.25">
      <c r="A4013" s="13" t="s">
        <v>0</v>
      </c>
      <c r="B4013" s="13" t="s">
        <v>0</v>
      </c>
      <c r="C4013" s="13" t="s">
        <v>0</v>
      </c>
      <c r="D4013" s="98" t="s">
        <v>0</v>
      </c>
      <c r="E4013" s="98" t="s">
        <v>0</v>
      </c>
      <c r="F4013" s="98" t="s">
        <v>0</v>
      </c>
      <c r="G4013" s="13" t="s">
        <v>0</v>
      </c>
      <c r="H4013" s="10" t="s">
        <v>1361</v>
      </c>
      <c r="I4013" s="11">
        <f t="shared" ref="I4013:AA4013" si="6413">SUM(I3980,I4004,I4008)</f>
        <v>1271000</v>
      </c>
      <c r="J4013" s="11">
        <f t="shared" si="6413"/>
        <v>845609</v>
      </c>
      <c r="K4013" s="11">
        <f t="shared" si="6413"/>
        <v>0</v>
      </c>
      <c r="L4013" s="11">
        <f t="shared" si="6413"/>
        <v>0</v>
      </c>
      <c r="M4013" s="11">
        <f t="shared" si="6413"/>
        <v>0</v>
      </c>
      <c r="N4013" s="11">
        <f t="shared" si="6413"/>
        <v>0</v>
      </c>
      <c r="O4013" s="11">
        <f t="shared" si="6413"/>
        <v>2116609</v>
      </c>
      <c r="P4013" s="11">
        <f t="shared" si="6413"/>
        <v>155273</v>
      </c>
      <c r="Q4013" s="11">
        <f t="shared" si="6413"/>
        <v>70035</v>
      </c>
      <c r="R4013" s="11">
        <f t="shared" si="6413"/>
        <v>861753</v>
      </c>
      <c r="S4013" s="11">
        <f t="shared" si="6413"/>
        <v>0</v>
      </c>
      <c r="T4013" s="11">
        <f t="shared" si="6413"/>
        <v>0</v>
      </c>
      <c r="U4013" s="11">
        <f t="shared" si="6413"/>
        <v>0</v>
      </c>
      <c r="V4013" s="11">
        <f t="shared" si="6413"/>
        <v>0</v>
      </c>
      <c r="W4013" s="11">
        <f t="shared" si="6413"/>
        <v>0</v>
      </c>
      <c r="X4013" s="11">
        <f t="shared" si="6413"/>
        <v>0</v>
      </c>
      <c r="Y4013" s="11">
        <f t="shared" si="6413"/>
        <v>0</v>
      </c>
      <c r="Z4013" s="11">
        <f t="shared" si="6413"/>
        <v>0</v>
      </c>
      <c r="AA4013" s="11">
        <f t="shared" si="6413"/>
        <v>0</v>
      </c>
      <c r="AB4013" s="11">
        <v>1087061</v>
      </c>
      <c r="AC4013" s="11">
        <v>1029548</v>
      </c>
      <c r="AD4013" s="11">
        <f t="shared" ref="AD4013:AV4013" si="6414">SUM(AD3980,AD4004,AD4008)</f>
        <v>0</v>
      </c>
      <c r="AE4013" s="11">
        <f t="shared" si="6414"/>
        <v>0</v>
      </c>
      <c r="AF4013" s="11">
        <f t="shared" si="6414"/>
        <v>0</v>
      </c>
      <c r="AG4013" s="11">
        <f t="shared" si="6414"/>
        <v>0</v>
      </c>
      <c r="AH4013" s="11">
        <f t="shared" si="6414"/>
        <v>0</v>
      </c>
      <c r="AI4013" s="11">
        <f t="shared" si="6414"/>
        <v>0</v>
      </c>
      <c r="AJ4013" s="11">
        <f t="shared" si="6414"/>
        <v>0</v>
      </c>
      <c r="AK4013" s="11">
        <f t="shared" si="6414"/>
        <v>0</v>
      </c>
      <c r="AL4013" s="11">
        <f t="shared" si="6414"/>
        <v>0</v>
      </c>
      <c r="AM4013" s="11">
        <f t="shared" si="6414"/>
        <v>0</v>
      </c>
      <c r="AN4013" s="11">
        <f t="shared" si="6414"/>
        <v>0</v>
      </c>
      <c r="AO4013" s="11">
        <f t="shared" si="6414"/>
        <v>0</v>
      </c>
      <c r="AP4013" s="11">
        <f t="shared" si="6414"/>
        <v>0</v>
      </c>
      <c r="AQ4013" s="11">
        <f t="shared" si="6414"/>
        <v>0</v>
      </c>
      <c r="AR4013" s="11">
        <f t="shared" si="6414"/>
        <v>0</v>
      </c>
      <c r="AS4013" s="11">
        <f t="shared" si="6414"/>
        <v>0</v>
      </c>
      <c r="AT4013" s="11">
        <f t="shared" si="6414"/>
        <v>0</v>
      </c>
      <c r="AU4013" s="11">
        <f t="shared" si="6414"/>
        <v>0</v>
      </c>
      <c r="AV4013" s="11">
        <f t="shared" si="6414"/>
        <v>0</v>
      </c>
      <c r="AW4013" s="11">
        <v>0</v>
      </c>
      <c r="AX4013" s="11">
        <v>0</v>
      </c>
      <c r="AY4013" s="11">
        <f>SUM(AY3980,AY4004,AY4008)</f>
        <v>168000</v>
      </c>
      <c r="AZ4013" s="11">
        <f t="shared" ref="AZ4013:BQ4013" si="6415">SUM(AZ3980,AZ4004,AZ4008)</f>
        <v>72181</v>
      </c>
      <c r="BA4013" s="11">
        <f t="shared" si="6415"/>
        <v>0</v>
      </c>
      <c r="BB4013" s="11">
        <f t="shared" si="6415"/>
        <v>0</v>
      </c>
      <c r="BC4013" s="11">
        <f t="shared" si="6415"/>
        <v>0</v>
      </c>
      <c r="BD4013" s="11">
        <f t="shared" si="6415"/>
        <v>0</v>
      </c>
      <c r="BE4013" s="11">
        <f t="shared" si="6415"/>
        <v>240181</v>
      </c>
      <c r="BF4013" s="11">
        <f t="shared" si="6415"/>
        <v>0</v>
      </c>
      <c r="BG4013" s="11">
        <f t="shared" si="6415"/>
        <v>0</v>
      </c>
      <c r="BH4013" s="11">
        <f t="shared" si="6415"/>
        <v>72181</v>
      </c>
      <c r="BI4013" s="11">
        <f t="shared" si="6415"/>
        <v>0</v>
      </c>
      <c r="BJ4013" s="11">
        <f t="shared" si="6415"/>
        <v>0</v>
      </c>
      <c r="BK4013" s="11">
        <f t="shared" si="6415"/>
        <v>0</v>
      </c>
      <c r="BL4013" s="11">
        <f t="shared" si="6415"/>
        <v>0</v>
      </c>
      <c r="BM4013" s="11">
        <f t="shared" si="6415"/>
        <v>0</v>
      </c>
      <c r="BN4013" s="11">
        <f t="shared" si="6415"/>
        <v>0</v>
      </c>
      <c r="BO4013" s="11">
        <f t="shared" si="6415"/>
        <v>0</v>
      </c>
      <c r="BP4013" s="11">
        <f t="shared" si="6415"/>
        <v>0</v>
      </c>
      <c r="BQ4013" s="11">
        <f t="shared" si="6415"/>
        <v>0</v>
      </c>
      <c r="BR4013" s="11">
        <v>72181</v>
      </c>
      <c r="BS4013" s="11">
        <v>168000</v>
      </c>
      <c r="BT4013" s="11" t="e">
        <f>IF(#REF!=0,"-",#REF!/#REF!*100)</f>
        <v>#REF!</v>
      </c>
    </row>
    <row r="4014" spans="1:72" ht="15.75" thickBot="1" x14ac:dyDescent="0.3">
      <c r="A4014" s="13" t="s">
        <v>0</v>
      </c>
      <c r="B4014" s="13" t="s">
        <v>0</v>
      </c>
      <c r="C4014" s="13" t="s">
        <v>0</v>
      </c>
      <c r="D4014" s="98" t="s">
        <v>0</v>
      </c>
      <c r="E4014" s="98" t="s">
        <v>0</v>
      </c>
      <c r="F4014" s="98" t="s">
        <v>0</v>
      </c>
      <c r="G4014" s="13" t="s">
        <v>0</v>
      </c>
      <c r="H4014" s="2" t="s">
        <v>53</v>
      </c>
      <c r="I4014" s="13" t="s">
        <v>0</v>
      </c>
      <c r="J4014" s="13"/>
      <c r="K4014" s="13"/>
      <c r="L4014" s="13"/>
      <c r="M4014" s="13"/>
      <c r="N4014" s="13"/>
      <c r="O4014" s="13" t="e">
        <f t="shared" si="6332"/>
        <v>#VALUE!</v>
      </c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>
        <v>0</v>
      </c>
      <c r="AC4014" s="13" t="e">
        <v>#VALUE!</v>
      </c>
      <c r="AD4014" s="13" t="s">
        <v>0</v>
      </c>
      <c r="AE4014" s="13"/>
      <c r="AF4014" s="13"/>
      <c r="AG4014" s="13"/>
      <c r="AH4014" s="13"/>
      <c r="AI4014" s="13"/>
      <c r="AJ4014" s="13" t="e">
        <f t="shared" si="6333"/>
        <v>#VALUE!</v>
      </c>
      <c r="AK4014" s="13"/>
      <c r="AL4014" s="13"/>
      <c r="AM4014" s="13"/>
      <c r="AN4014" s="13"/>
      <c r="AO4014" s="13"/>
      <c r="AP4014" s="13"/>
      <c r="AQ4014" s="13"/>
      <c r="AR4014" s="13"/>
      <c r="AS4014" s="13"/>
      <c r="AT4014" s="13"/>
      <c r="AU4014" s="13"/>
      <c r="AV4014" s="13"/>
      <c r="AW4014" s="13">
        <v>0</v>
      </c>
      <c r="AX4014" s="13" t="e">
        <v>#VALUE!</v>
      </c>
      <c r="AY4014" s="13" t="s">
        <v>0</v>
      </c>
      <c r="AZ4014" s="13"/>
      <c r="BA4014" s="13"/>
      <c r="BB4014" s="13"/>
      <c r="BC4014" s="13"/>
      <c r="BD4014" s="13"/>
      <c r="BE4014" s="13" t="e">
        <f t="shared" si="6334"/>
        <v>#VALUE!</v>
      </c>
      <c r="BF4014" s="13"/>
      <c r="BG4014" s="13"/>
      <c r="BH4014" s="13"/>
      <c r="BI4014" s="13"/>
      <c r="BJ4014" s="13"/>
      <c r="BK4014" s="13"/>
      <c r="BL4014" s="13"/>
      <c r="BM4014" s="13"/>
      <c r="BN4014" s="13"/>
      <c r="BO4014" s="13"/>
      <c r="BP4014" s="13"/>
      <c r="BQ4014" s="13"/>
      <c r="BR4014" s="13">
        <v>0</v>
      </c>
      <c r="BS4014" s="13" t="e">
        <v>#VALUE!</v>
      </c>
      <c r="BT4014" s="12"/>
    </row>
    <row r="4015" spans="1:72" ht="69.75" customHeight="1" thickBot="1" x14ac:dyDescent="0.3">
      <c r="A4015" s="132" t="s">
        <v>0</v>
      </c>
      <c r="B4015" s="132" t="s">
        <v>0</v>
      </c>
      <c r="C4015" s="132" t="s">
        <v>0</v>
      </c>
      <c r="D4015" s="135" t="s">
        <v>0</v>
      </c>
      <c r="E4015" s="135" t="s">
        <v>0</v>
      </c>
      <c r="F4015" s="135" t="s">
        <v>0</v>
      </c>
      <c r="G4015" s="138" t="s">
        <v>0</v>
      </c>
      <c r="H4015" s="5" t="s">
        <v>54</v>
      </c>
      <c r="I4015" s="89" t="s">
        <v>9</v>
      </c>
      <c r="J4015" s="89" t="s">
        <v>1606</v>
      </c>
      <c r="K4015" s="89" t="s">
        <v>1534</v>
      </c>
      <c r="L4015" s="89" t="s">
        <v>1592</v>
      </c>
      <c r="M4015" s="89" t="s">
        <v>1593</v>
      </c>
      <c r="N4015" s="89" t="s">
        <v>1594</v>
      </c>
      <c r="O4015" s="89" t="s">
        <v>1610</v>
      </c>
      <c r="P4015" s="89" t="s">
        <v>1607</v>
      </c>
      <c r="Q4015" s="89" t="s">
        <v>1595</v>
      </c>
      <c r="R4015" s="89" t="s">
        <v>1596</v>
      </c>
      <c r="S4015" s="89" t="s">
        <v>1597</v>
      </c>
      <c r="T4015" s="89" t="s">
        <v>1598</v>
      </c>
      <c r="U4015" s="89" t="s">
        <v>1599</v>
      </c>
      <c r="V4015" s="89" t="s">
        <v>1600</v>
      </c>
      <c r="W4015" s="89" t="s">
        <v>1608</v>
      </c>
      <c r="X4015" s="89" t="s">
        <v>1609</v>
      </c>
      <c r="Y4015" s="89" t="s">
        <v>1601</v>
      </c>
      <c r="Z4015" s="89" t="s">
        <v>1602</v>
      </c>
      <c r="AA4015" s="89" t="s">
        <v>1603</v>
      </c>
      <c r="AB4015" s="89" t="s">
        <v>1604</v>
      </c>
      <c r="AC4015" s="89" t="s">
        <v>1605</v>
      </c>
      <c r="AD4015" s="90" t="s">
        <v>10</v>
      </c>
      <c r="AE4015" s="90" t="s">
        <v>1606</v>
      </c>
      <c r="AF4015" s="90" t="s">
        <v>1534</v>
      </c>
      <c r="AG4015" s="90" t="s">
        <v>1592</v>
      </c>
      <c r="AH4015" s="90" t="s">
        <v>1593</v>
      </c>
      <c r="AI4015" s="90" t="s">
        <v>1594</v>
      </c>
      <c r="AJ4015" s="90" t="s">
        <v>1611</v>
      </c>
      <c r="AK4015" s="90" t="s">
        <v>1607</v>
      </c>
      <c r="AL4015" s="90" t="s">
        <v>1595</v>
      </c>
      <c r="AM4015" s="90" t="s">
        <v>1596</v>
      </c>
      <c r="AN4015" s="90" t="s">
        <v>1597</v>
      </c>
      <c r="AO4015" s="90" t="s">
        <v>1598</v>
      </c>
      <c r="AP4015" s="90" t="s">
        <v>1599</v>
      </c>
      <c r="AQ4015" s="90" t="s">
        <v>1600</v>
      </c>
      <c r="AR4015" s="90" t="s">
        <v>1608</v>
      </c>
      <c r="AS4015" s="90" t="s">
        <v>1609</v>
      </c>
      <c r="AT4015" s="90" t="s">
        <v>1601</v>
      </c>
      <c r="AU4015" s="90" t="s">
        <v>1602</v>
      </c>
      <c r="AV4015" s="90" t="s">
        <v>1603</v>
      </c>
      <c r="AW4015" s="90" t="s">
        <v>1604</v>
      </c>
      <c r="AX4015" s="90" t="s">
        <v>1605</v>
      </c>
      <c r="AY4015" s="91" t="s">
        <v>11</v>
      </c>
      <c r="AZ4015" s="91" t="s">
        <v>1606</v>
      </c>
      <c r="BA4015" s="91" t="s">
        <v>1534</v>
      </c>
      <c r="BB4015" s="91" t="s">
        <v>1592</v>
      </c>
      <c r="BC4015" s="91" t="s">
        <v>1593</v>
      </c>
      <c r="BD4015" s="91" t="s">
        <v>1594</v>
      </c>
      <c r="BE4015" s="91" t="s">
        <v>1612</v>
      </c>
      <c r="BF4015" s="91" t="s">
        <v>1607</v>
      </c>
      <c r="BG4015" s="91" t="s">
        <v>1595</v>
      </c>
      <c r="BH4015" s="91" t="s">
        <v>1596</v>
      </c>
      <c r="BI4015" s="91" t="s">
        <v>1597</v>
      </c>
      <c r="BJ4015" s="91" t="s">
        <v>1598</v>
      </c>
      <c r="BK4015" s="91" t="s">
        <v>1599</v>
      </c>
      <c r="BL4015" s="91" t="s">
        <v>1600</v>
      </c>
      <c r="BM4015" s="91" t="s">
        <v>1608</v>
      </c>
      <c r="BN4015" s="91" t="s">
        <v>1609</v>
      </c>
      <c r="BO4015" s="91" t="s">
        <v>1601</v>
      </c>
      <c r="BP4015" s="91" t="s">
        <v>1602</v>
      </c>
      <c r="BQ4015" s="91" t="s">
        <v>1603</v>
      </c>
      <c r="BR4015" s="91" t="s">
        <v>1604</v>
      </c>
      <c r="BS4015" s="91" t="s">
        <v>1605</v>
      </c>
      <c r="BT4015" s="5" t="s">
        <v>1671</v>
      </c>
    </row>
    <row r="4016" spans="1:72" x14ac:dyDescent="0.25">
      <c r="A4016" s="133"/>
      <c r="B4016" s="133"/>
      <c r="C4016" s="133"/>
      <c r="D4016" s="136"/>
      <c r="E4016" s="136"/>
      <c r="F4016" s="136"/>
      <c r="G4016" s="139"/>
      <c r="H4016" s="15" t="s">
        <v>0</v>
      </c>
      <c r="I4016" s="9">
        <v>1</v>
      </c>
      <c r="J4016" s="9">
        <v>2</v>
      </c>
      <c r="K4016" s="9">
        <v>3</v>
      </c>
      <c r="L4016" s="9">
        <v>4</v>
      </c>
      <c r="M4016" s="9">
        <v>5</v>
      </c>
      <c r="N4016" s="9">
        <v>6</v>
      </c>
      <c r="O4016" s="9">
        <v>7</v>
      </c>
      <c r="P4016" s="9">
        <v>8</v>
      </c>
      <c r="Q4016" s="9">
        <v>9</v>
      </c>
      <c r="R4016" s="9">
        <v>10</v>
      </c>
      <c r="S4016" s="9">
        <v>11</v>
      </c>
      <c r="T4016" s="9">
        <v>12</v>
      </c>
      <c r="U4016" s="9">
        <v>13</v>
      </c>
      <c r="V4016" s="9">
        <v>14</v>
      </c>
      <c r="W4016" s="9">
        <v>15</v>
      </c>
      <c r="X4016" s="9">
        <v>16</v>
      </c>
      <c r="Y4016" s="9">
        <v>17</v>
      </c>
      <c r="Z4016" s="9">
        <v>18</v>
      </c>
      <c r="AA4016" s="9">
        <v>19</v>
      </c>
      <c r="AB4016" s="9">
        <v>20</v>
      </c>
      <c r="AC4016" s="9">
        <v>21</v>
      </c>
      <c r="AD4016" s="9">
        <v>1</v>
      </c>
      <c r="AE4016" s="9">
        <v>2</v>
      </c>
      <c r="AF4016" s="9">
        <v>3</v>
      </c>
      <c r="AG4016" s="9">
        <v>4</v>
      </c>
      <c r="AH4016" s="9">
        <v>5</v>
      </c>
      <c r="AI4016" s="9">
        <v>6</v>
      </c>
      <c r="AJ4016" s="9">
        <v>7</v>
      </c>
      <c r="AK4016" s="9">
        <v>8</v>
      </c>
      <c r="AL4016" s="9">
        <v>9</v>
      </c>
      <c r="AM4016" s="9">
        <v>10</v>
      </c>
      <c r="AN4016" s="9">
        <v>11</v>
      </c>
      <c r="AO4016" s="9">
        <v>12</v>
      </c>
      <c r="AP4016" s="9">
        <v>13</v>
      </c>
      <c r="AQ4016" s="9">
        <v>14</v>
      </c>
      <c r="AR4016" s="9">
        <v>15</v>
      </c>
      <c r="AS4016" s="9">
        <v>16</v>
      </c>
      <c r="AT4016" s="9">
        <v>17</v>
      </c>
      <c r="AU4016" s="9">
        <v>18</v>
      </c>
      <c r="AV4016" s="9">
        <v>19</v>
      </c>
      <c r="AW4016" s="9">
        <v>20</v>
      </c>
      <c r="AX4016" s="9">
        <v>21</v>
      </c>
      <c r="AY4016" s="9">
        <v>1</v>
      </c>
      <c r="AZ4016" s="9">
        <v>2</v>
      </c>
      <c r="BA4016" s="9">
        <v>3</v>
      </c>
      <c r="BB4016" s="9">
        <v>4</v>
      </c>
      <c r="BC4016" s="9">
        <v>5</v>
      </c>
      <c r="BD4016" s="9">
        <v>6</v>
      </c>
      <c r="BE4016" s="9">
        <v>7</v>
      </c>
      <c r="BF4016" s="9">
        <v>8</v>
      </c>
      <c r="BG4016" s="9">
        <v>9</v>
      </c>
      <c r="BH4016" s="9">
        <v>10</v>
      </c>
      <c r="BI4016" s="9">
        <v>11</v>
      </c>
      <c r="BJ4016" s="9">
        <v>12</v>
      </c>
      <c r="BK4016" s="9">
        <v>13</v>
      </c>
      <c r="BL4016" s="9">
        <v>14</v>
      </c>
      <c r="BM4016" s="9">
        <v>15</v>
      </c>
      <c r="BN4016" s="9">
        <v>16</v>
      </c>
      <c r="BO4016" s="9">
        <v>17</v>
      </c>
      <c r="BP4016" s="9">
        <v>18</v>
      </c>
      <c r="BQ4016" s="9">
        <v>19</v>
      </c>
      <c r="BR4016" s="9">
        <v>20</v>
      </c>
      <c r="BS4016" s="9">
        <v>21</v>
      </c>
      <c r="BT4016" s="9">
        <v>9</v>
      </c>
    </row>
    <row r="4017" spans="1:72" x14ac:dyDescent="0.25">
      <c r="A4017" s="133"/>
      <c r="B4017" s="133"/>
      <c r="C4017" s="133"/>
      <c r="D4017" s="136"/>
      <c r="E4017" s="136"/>
      <c r="F4017" s="136"/>
      <c r="G4017" s="139"/>
      <c r="H4017" s="16" t="s">
        <v>1187</v>
      </c>
      <c r="I4017" s="17">
        <f t="shared" ref="I4017:AA4017" si="6416">SUM(I4013)</f>
        <v>1271000</v>
      </c>
      <c r="J4017" s="17">
        <f t="shared" si="6416"/>
        <v>845609</v>
      </c>
      <c r="K4017" s="17">
        <f t="shared" si="6416"/>
        <v>0</v>
      </c>
      <c r="L4017" s="17">
        <f t="shared" si="6416"/>
        <v>0</v>
      </c>
      <c r="M4017" s="17">
        <f t="shared" si="6416"/>
        <v>0</v>
      </c>
      <c r="N4017" s="17">
        <f t="shared" si="6416"/>
        <v>0</v>
      </c>
      <c r="O4017" s="17">
        <f t="shared" ref="O4017" si="6417">SUM(O4013)</f>
        <v>2116609</v>
      </c>
      <c r="P4017" s="17">
        <f t="shared" si="6416"/>
        <v>155273</v>
      </c>
      <c r="Q4017" s="17">
        <f t="shared" si="6416"/>
        <v>70035</v>
      </c>
      <c r="R4017" s="17">
        <f t="shared" si="6416"/>
        <v>861753</v>
      </c>
      <c r="S4017" s="17">
        <f t="shared" si="6416"/>
        <v>0</v>
      </c>
      <c r="T4017" s="17">
        <f t="shared" si="6416"/>
        <v>0</v>
      </c>
      <c r="U4017" s="17">
        <f t="shared" si="6416"/>
        <v>0</v>
      </c>
      <c r="V4017" s="17">
        <f t="shared" si="6416"/>
        <v>0</v>
      </c>
      <c r="W4017" s="17">
        <f t="shared" si="6416"/>
        <v>0</v>
      </c>
      <c r="X4017" s="17">
        <f t="shared" si="6416"/>
        <v>0</v>
      </c>
      <c r="Y4017" s="17">
        <f t="shared" si="6416"/>
        <v>0</v>
      </c>
      <c r="Z4017" s="17">
        <f t="shared" si="6416"/>
        <v>0</v>
      </c>
      <c r="AA4017" s="17">
        <f t="shared" si="6416"/>
        <v>0</v>
      </c>
      <c r="AB4017" s="17">
        <v>1087061</v>
      </c>
      <c r="AC4017" s="17">
        <v>1029548</v>
      </c>
      <c r="AD4017" s="17">
        <f t="shared" ref="AD4017:AV4017" si="6418">SUM(AD4013)</f>
        <v>0</v>
      </c>
      <c r="AE4017" s="17">
        <f t="shared" si="6418"/>
        <v>0</v>
      </c>
      <c r="AF4017" s="17">
        <f t="shared" si="6418"/>
        <v>0</v>
      </c>
      <c r="AG4017" s="17">
        <f t="shared" si="6418"/>
        <v>0</v>
      </c>
      <c r="AH4017" s="17">
        <f t="shared" si="6418"/>
        <v>0</v>
      </c>
      <c r="AI4017" s="17">
        <f t="shared" si="6418"/>
        <v>0</v>
      </c>
      <c r="AJ4017" s="17">
        <f t="shared" ref="AJ4017" si="6419">SUM(AJ4013)</f>
        <v>0</v>
      </c>
      <c r="AK4017" s="17">
        <f t="shared" si="6418"/>
        <v>0</v>
      </c>
      <c r="AL4017" s="17">
        <f t="shared" si="6418"/>
        <v>0</v>
      </c>
      <c r="AM4017" s="17">
        <f t="shared" si="6418"/>
        <v>0</v>
      </c>
      <c r="AN4017" s="17">
        <f t="shared" si="6418"/>
        <v>0</v>
      </c>
      <c r="AO4017" s="17">
        <f t="shared" si="6418"/>
        <v>0</v>
      </c>
      <c r="AP4017" s="17">
        <f t="shared" si="6418"/>
        <v>0</v>
      </c>
      <c r="AQ4017" s="17">
        <f t="shared" si="6418"/>
        <v>0</v>
      </c>
      <c r="AR4017" s="17">
        <f t="shared" si="6418"/>
        <v>0</v>
      </c>
      <c r="AS4017" s="17">
        <f t="shared" si="6418"/>
        <v>0</v>
      </c>
      <c r="AT4017" s="17">
        <f t="shared" si="6418"/>
        <v>0</v>
      </c>
      <c r="AU4017" s="17">
        <f t="shared" si="6418"/>
        <v>0</v>
      </c>
      <c r="AV4017" s="17">
        <f t="shared" si="6418"/>
        <v>0</v>
      </c>
      <c r="AW4017" s="17">
        <v>0</v>
      </c>
      <c r="AX4017" s="17">
        <v>0</v>
      </c>
      <c r="AY4017" s="17">
        <f t="shared" ref="AY4017:BQ4017" si="6420">SUM(AY4013)</f>
        <v>168000</v>
      </c>
      <c r="AZ4017" s="17">
        <f t="shared" si="6420"/>
        <v>72181</v>
      </c>
      <c r="BA4017" s="17">
        <f t="shared" si="6420"/>
        <v>0</v>
      </c>
      <c r="BB4017" s="17">
        <f t="shared" si="6420"/>
        <v>0</v>
      </c>
      <c r="BC4017" s="17">
        <f t="shared" si="6420"/>
        <v>0</v>
      </c>
      <c r="BD4017" s="17">
        <f t="shared" si="6420"/>
        <v>0</v>
      </c>
      <c r="BE4017" s="17">
        <f t="shared" ref="BE4017" si="6421">SUM(BE4013)</f>
        <v>240181</v>
      </c>
      <c r="BF4017" s="17">
        <f t="shared" si="6420"/>
        <v>0</v>
      </c>
      <c r="BG4017" s="17">
        <f t="shared" si="6420"/>
        <v>0</v>
      </c>
      <c r="BH4017" s="17">
        <f t="shared" si="6420"/>
        <v>72181</v>
      </c>
      <c r="BI4017" s="17">
        <f t="shared" si="6420"/>
        <v>0</v>
      </c>
      <c r="BJ4017" s="17">
        <f t="shared" si="6420"/>
        <v>0</v>
      </c>
      <c r="BK4017" s="17">
        <f t="shared" si="6420"/>
        <v>0</v>
      </c>
      <c r="BL4017" s="17">
        <f t="shared" si="6420"/>
        <v>0</v>
      </c>
      <c r="BM4017" s="17">
        <f t="shared" si="6420"/>
        <v>0</v>
      </c>
      <c r="BN4017" s="17">
        <f t="shared" si="6420"/>
        <v>0</v>
      </c>
      <c r="BO4017" s="17">
        <f t="shared" si="6420"/>
        <v>0</v>
      </c>
      <c r="BP4017" s="17">
        <f t="shared" si="6420"/>
        <v>0</v>
      </c>
      <c r="BQ4017" s="17">
        <f t="shared" si="6420"/>
        <v>0</v>
      </c>
      <c r="BR4017" s="17">
        <v>72181</v>
      </c>
      <c r="BS4017" s="17">
        <v>168000</v>
      </c>
      <c r="BT4017" s="17" t="e">
        <f>IF(#REF!=0,"-",#REF!/#REF!*100)</f>
        <v>#REF!</v>
      </c>
    </row>
    <row r="4018" spans="1:72" x14ac:dyDescent="0.25">
      <c r="A4018" s="133"/>
      <c r="B4018" s="133"/>
      <c r="C4018" s="133"/>
      <c r="D4018" s="136"/>
      <c r="E4018" s="136"/>
      <c r="F4018" s="136"/>
      <c r="G4018" s="139"/>
      <c r="H4018" s="18" t="s">
        <v>55</v>
      </c>
      <c r="I4018" s="17">
        <f t="shared" ref="I4018:AA4018" si="6422">SUM(I4017)</f>
        <v>1271000</v>
      </c>
      <c r="J4018" s="17">
        <f t="shared" si="6422"/>
        <v>845609</v>
      </c>
      <c r="K4018" s="17">
        <f t="shared" si="6422"/>
        <v>0</v>
      </c>
      <c r="L4018" s="17">
        <f t="shared" si="6422"/>
        <v>0</v>
      </c>
      <c r="M4018" s="17">
        <f t="shared" si="6422"/>
        <v>0</v>
      </c>
      <c r="N4018" s="17">
        <f t="shared" si="6422"/>
        <v>0</v>
      </c>
      <c r="O4018" s="17">
        <f t="shared" ref="O4018" si="6423">SUM(O4017)</f>
        <v>2116609</v>
      </c>
      <c r="P4018" s="17">
        <f t="shared" si="6422"/>
        <v>155273</v>
      </c>
      <c r="Q4018" s="17">
        <f t="shared" si="6422"/>
        <v>70035</v>
      </c>
      <c r="R4018" s="17">
        <f t="shared" si="6422"/>
        <v>861753</v>
      </c>
      <c r="S4018" s="17">
        <f t="shared" si="6422"/>
        <v>0</v>
      </c>
      <c r="T4018" s="17">
        <f t="shared" si="6422"/>
        <v>0</v>
      </c>
      <c r="U4018" s="17">
        <f t="shared" si="6422"/>
        <v>0</v>
      </c>
      <c r="V4018" s="17">
        <f t="shared" si="6422"/>
        <v>0</v>
      </c>
      <c r="W4018" s="17">
        <f t="shared" si="6422"/>
        <v>0</v>
      </c>
      <c r="X4018" s="17">
        <f t="shared" si="6422"/>
        <v>0</v>
      </c>
      <c r="Y4018" s="17">
        <f t="shared" si="6422"/>
        <v>0</v>
      </c>
      <c r="Z4018" s="17">
        <f t="shared" si="6422"/>
        <v>0</v>
      </c>
      <c r="AA4018" s="17">
        <f t="shared" si="6422"/>
        <v>0</v>
      </c>
      <c r="AB4018" s="17">
        <v>1087061</v>
      </c>
      <c r="AC4018" s="17">
        <v>1029548</v>
      </c>
      <c r="AD4018" s="17">
        <f t="shared" ref="AD4018:AV4018" si="6424">SUM(AD4017)</f>
        <v>0</v>
      </c>
      <c r="AE4018" s="17">
        <f t="shared" si="6424"/>
        <v>0</v>
      </c>
      <c r="AF4018" s="17">
        <f t="shared" si="6424"/>
        <v>0</v>
      </c>
      <c r="AG4018" s="17">
        <f t="shared" si="6424"/>
        <v>0</v>
      </c>
      <c r="AH4018" s="17">
        <f t="shared" si="6424"/>
        <v>0</v>
      </c>
      <c r="AI4018" s="17">
        <f t="shared" si="6424"/>
        <v>0</v>
      </c>
      <c r="AJ4018" s="17">
        <f t="shared" ref="AJ4018" si="6425">SUM(AJ4017)</f>
        <v>0</v>
      </c>
      <c r="AK4018" s="17">
        <f t="shared" si="6424"/>
        <v>0</v>
      </c>
      <c r="AL4018" s="17">
        <f t="shared" si="6424"/>
        <v>0</v>
      </c>
      <c r="AM4018" s="17">
        <f t="shared" si="6424"/>
        <v>0</v>
      </c>
      <c r="AN4018" s="17">
        <f t="shared" si="6424"/>
        <v>0</v>
      </c>
      <c r="AO4018" s="17">
        <f t="shared" si="6424"/>
        <v>0</v>
      </c>
      <c r="AP4018" s="17">
        <f t="shared" si="6424"/>
        <v>0</v>
      </c>
      <c r="AQ4018" s="17">
        <f t="shared" si="6424"/>
        <v>0</v>
      </c>
      <c r="AR4018" s="17">
        <f t="shared" si="6424"/>
        <v>0</v>
      </c>
      <c r="AS4018" s="17">
        <f t="shared" si="6424"/>
        <v>0</v>
      </c>
      <c r="AT4018" s="17">
        <f t="shared" si="6424"/>
        <v>0</v>
      </c>
      <c r="AU4018" s="17">
        <f t="shared" si="6424"/>
        <v>0</v>
      </c>
      <c r="AV4018" s="17">
        <f t="shared" si="6424"/>
        <v>0</v>
      </c>
      <c r="AW4018" s="17">
        <v>0</v>
      </c>
      <c r="AX4018" s="17">
        <v>0</v>
      </c>
      <c r="AY4018" s="17">
        <f t="shared" ref="AY4018:BQ4018" si="6426">SUM(AY4017)</f>
        <v>168000</v>
      </c>
      <c r="AZ4018" s="17">
        <f t="shared" si="6426"/>
        <v>72181</v>
      </c>
      <c r="BA4018" s="17">
        <f t="shared" si="6426"/>
        <v>0</v>
      </c>
      <c r="BB4018" s="17">
        <f t="shared" si="6426"/>
        <v>0</v>
      </c>
      <c r="BC4018" s="17">
        <f t="shared" si="6426"/>
        <v>0</v>
      </c>
      <c r="BD4018" s="17">
        <f t="shared" si="6426"/>
        <v>0</v>
      </c>
      <c r="BE4018" s="17">
        <f t="shared" ref="BE4018" si="6427">SUM(BE4017)</f>
        <v>240181</v>
      </c>
      <c r="BF4018" s="17">
        <f t="shared" si="6426"/>
        <v>0</v>
      </c>
      <c r="BG4018" s="17">
        <f t="shared" si="6426"/>
        <v>0</v>
      </c>
      <c r="BH4018" s="17">
        <f t="shared" si="6426"/>
        <v>72181</v>
      </c>
      <c r="BI4018" s="17">
        <f t="shared" si="6426"/>
        <v>0</v>
      </c>
      <c r="BJ4018" s="17">
        <f t="shared" si="6426"/>
        <v>0</v>
      </c>
      <c r="BK4018" s="17">
        <f t="shared" si="6426"/>
        <v>0</v>
      </c>
      <c r="BL4018" s="17">
        <f t="shared" si="6426"/>
        <v>0</v>
      </c>
      <c r="BM4018" s="17">
        <f t="shared" si="6426"/>
        <v>0</v>
      </c>
      <c r="BN4018" s="17">
        <f t="shared" si="6426"/>
        <v>0</v>
      </c>
      <c r="BO4018" s="17">
        <f t="shared" si="6426"/>
        <v>0</v>
      </c>
      <c r="BP4018" s="17">
        <f t="shared" si="6426"/>
        <v>0</v>
      </c>
      <c r="BQ4018" s="17">
        <f t="shared" si="6426"/>
        <v>0</v>
      </c>
      <c r="BR4018" s="17">
        <v>72181</v>
      </c>
      <c r="BS4018" s="17">
        <v>168000</v>
      </c>
      <c r="BT4018" s="17" t="e">
        <f>IF(#REF!=0,"-",#REF!/#REF!*100)</f>
        <v>#REF!</v>
      </c>
    </row>
    <row r="4019" spans="1:72" x14ac:dyDescent="0.25">
      <c r="A4019" s="134"/>
      <c r="B4019" s="134"/>
      <c r="C4019" s="134"/>
      <c r="D4019" s="137"/>
      <c r="E4019" s="137"/>
      <c r="F4019" s="137"/>
      <c r="G4019" s="140"/>
      <c r="O4019">
        <f t="shared" ref="O4019:O4076" si="6428">I4019+J4019+K4019+L4019+M4019+N4019</f>
        <v>0</v>
      </c>
      <c r="AB4019">
        <v>0</v>
      </c>
      <c r="AC4019">
        <v>0</v>
      </c>
      <c r="AJ4019">
        <f t="shared" ref="AJ4019:AJ4076" si="6429">AD4019+AE4019+AF4019+AG4019+AH4019+AI4019</f>
        <v>0</v>
      </c>
      <c r="AW4019">
        <v>0</v>
      </c>
      <c r="AX4019">
        <v>0</v>
      </c>
      <c r="BE4019">
        <f t="shared" ref="BE4019:BE4076" si="6430">AY4019+AZ4019+BA4019+BB4019+BC4019+BD4019</f>
        <v>0</v>
      </c>
      <c r="BR4019">
        <v>0</v>
      </c>
      <c r="BS4019">
        <v>0</v>
      </c>
      <c r="BT4019" t="e">
        <f>IF(#REF!=0,"-",#REF!/#REF!*100)</f>
        <v>#REF!</v>
      </c>
    </row>
    <row r="4020" spans="1:72" ht="15.75" thickBot="1" x14ac:dyDescent="0.3">
      <c r="A4020" s="13" t="s">
        <v>0</v>
      </c>
      <c r="B4020" s="13" t="s">
        <v>0</v>
      </c>
      <c r="C4020" s="13" t="s">
        <v>0</v>
      </c>
      <c r="D4020" s="98" t="s">
        <v>0</v>
      </c>
      <c r="E4020" s="98" t="s">
        <v>0</v>
      </c>
      <c r="F4020" s="98" t="s">
        <v>0</v>
      </c>
      <c r="G4020" s="13" t="s">
        <v>0</v>
      </c>
      <c r="H4020" s="19" t="s">
        <v>0</v>
      </c>
      <c r="I4020" s="19" t="s">
        <v>0</v>
      </c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>
        <v>0</v>
      </c>
      <c r="AC4020" s="19">
        <v>0</v>
      </c>
      <c r="AD4020" s="19" t="s">
        <v>0</v>
      </c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>
        <v>0</v>
      </c>
      <c r="AX4020" s="19">
        <v>0</v>
      </c>
      <c r="AY4020" s="19" t="s">
        <v>0</v>
      </c>
      <c r="AZ4020" s="19"/>
      <c r="BA4020" s="19"/>
      <c r="BB4020" s="19"/>
      <c r="BC4020" s="19"/>
      <c r="BD4020" s="19"/>
      <c r="BE4020" s="19"/>
      <c r="BF4020" s="19"/>
      <c r="BG4020" s="19"/>
      <c r="BH4020" s="19"/>
      <c r="BI4020" s="19"/>
      <c r="BJ4020" s="19"/>
      <c r="BK4020" s="19"/>
      <c r="BL4020" s="19"/>
      <c r="BM4020" s="19"/>
      <c r="BN4020" s="19"/>
      <c r="BO4020" s="19"/>
      <c r="BP4020" s="19"/>
      <c r="BQ4020" s="19"/>
      <c r="BR4020" s="19">
        <v>0</v>
      </c>
      <c r="BS4020" s="19">
        <v>0</v>
      </c>
      <c r="BT4020" s="19"/>
    </row>
    <row r="4021" spans="1:72" ht="69.75" customHeight="1" thickBot="1" x14ac:dyDescent="0.3">
      <c r="A4021" s="5" t="s">
        <v>2</v>
      </c>
      <c r="B4021" s="5" t="s">
        <v>3</v>
      </c>
      <c r="C4021" s="5" t="s">
        <v>4</v>
      </c>
      <c r="D4021" s="103" t="s">
        <v>0</v>
      </c>
      <c r="E4021" s="112" t="s">
        <v>5</v>
      </c>
      <c r="F4021" s="112" t="s">
        <v>6</v>
      </c>
      <c r="G4021" s="5" t="s">
        <v>7</v>
      </c>
      <c r="H4021" s="5" t="s">
        <v>8</v>
      </c>
      <c r="I4021" s="89" t="s">
        <v>9</v>
      </c>
      <c r="J4021" s="89" t="s">
        <v>1606</v>
      </c>
      <c r="K4021" s="89" t="s">
        <v>1534</v>
      </c>
      <c r="L4021" s="89" t="s">
        <v>1592</v>
      </c>
      <c r="M4021" s="89" t="s">
        <v>1593</v>
      </c>
      <c r="N4021" s="89" t="s">
        <v>1594</v>
      </c>
      <c r="O4021" s="89" t="s">
        <v>1610</v>
      </c>
      <c r="P4021" s="89" t="s">
        <v>1607</v>
      </c>
      <c r="Q4021" s="89" t="s">
        <v>1595</v>
      </c>
      <c r="R4021" s="89" t="s">
        <v>1596</v>
      </c>
      <c r="S4021" s="89" t="s">
        <v>1597</v>
      </c>
      <c r="T4021" s="89" t="s">
        <v>1598</v>
      </c>
      <c r="U4021" s="89" t="s">
        <v>1599</v>
      </c>
      <c r="V4021" s="89" t="s">
        <v>1600</v>
      </c>
      <c r="W4021" s="89" t="s">
        <v>1608</v>
      </c>
      <c r="X4021" s="89" t="s">
        <v>1609</v>
      </c>
      <c r="Y4021" s="89" t="s">
        <v>1601</v>
      </c>
      <c r="Z4021" s="89" t="s">
        <v>1602</v>
      </c>
      <c r="AA4021" s="89" t="s">
        <v>1603</v>
      </c>
      <c r="AB4021" s="89" t="s">
        <v>1604</v>
      </c>
      <c r="AC4021" s="89" t="s">
        <v>1605</v>
      </c>
      <c r="AD4021" s="90" t="s">
        <v>10</v>
      </c>
      <c r="AE4021" s="90" t="s">
        <v>1606</v>
      </c>
      <c r="AF4021" s="90" t="s">
        <v>1534</v>
      </c>
      <c r="AG4021" s="90" t="s">
        <v>1592</v>
      </c>
      <c r="AH4021" s="90" t="s">
        <v>1593</v>
      </c>
      <c r="AI4021" s="90" t="s">
        <v>1594</v>
      </c>
      <c r="AJ4021" s="90" t="s">
        <v>1611</v>
      </c>
      <c r="AK4021" s="90" t="s">
        <v>1607</v>
      </c>
      <c r="AL4021" s="90" t="s">
        <v>1595</v>
      </c>
      <c r="AM4021" s="90" t="s">
        <v>1596</v>
      </c>
      <c r="AN4021" s="90" t="s">
        <v>1597</v>
      </c>
      <c r="AO4021" s="90" t="s">
        <v>1598</v>
      </c>
      <c r="AP4021" s="90" t="s">
        <v>1599</v>
      </c>
      <c r="AQ4021" s="90" t="s">
        <v>1600</v>
      </c>
      <c r="AR4021" s="90" t="s">
        <v>1608</v>
      </c>
      <c r="AS4021" s="90" t="s">
        <v>1609</v>
      </c>
      <c r="AT4021" s="90" t="s">
        <v>1601</v>
      </c>
      <c r="AU4021" s="90" t="s">
        <v>1602</v>
      </c>
      <c r="AV4021" s="90" t="s">
        <v>1603</v>
      </c>
      <c r="AW4021" s="90" t="s">
        <v>1604</v>
      </c>
      <c r="AX4021" s="90" t="s">
        <v>1605</v>
      </c>
      <c r="AY4021" s="91" t="s">
        <v>11</v>
      </c>
      <c r="AZ4021" s="91" t="s">
        <v>1606</v>
      </c>
      <c r="BA4021" s="91" t="s">
        <v>1534</v>
      </c>
      <c r="BB4021" s="91" t="s">
        <v>1592</v>
      </c>
      <c r="BC4021" s="91" t="s">
        <v>1593</v>
      </c>
      <c r="BD4021" s="91" t="s">
        <v>1594</v>
      </c>
      <c r="BE4021" s="91" t="s">
        <v>1612</v>
      </c>
      <c r="BF4021" s="91" t="s">
        <v>1607</v>
      </c>
      <c r="BG4021" s="91" t="s">
        <v>1595</v>
      </c>
      <c r="BH4021" s="91" t="s">
        <v>1596</v>
      </c>
      <c r="BI4021" s="91" t="s">
        <v>1597</v>
      </c>
      <c r="BJ4021" s="91" t="s">
        <v>1598</v>
      </c>
      <c r="BK4021" s="91" t="s">
        <v>1599</v>
      </c>
      <c r="BL4021" s="91" t="s">
        <v>1600</v>
      </c>
      <c r="BM4021" s="91" t="s">
        <v>1608</v>
      </c>
      <c r="BN4021" s="91" t="s">
        <v>1609</v>
      </c>
      <c r="BO4021" s="91" t="s">
        <v>1601</v>
      </c>
      <c r="BP4021" s="91" t="s">
        <v>1602</v>
      </c>
      <c r="BQ4021" s="91" t="s">
        <v>1603</v>
      </c>
      <c r="BR4021" s="91" t="s">
        <v>1604</v>
      </c>
      <c r="BS4021" s="91" t="s">
        <v>1605</v>
      </c>
      <c r="BT4021" s="5" t="s">
        <v>1671</v>
      </c>
    </row>
    <row r="4022" spans="1:72" x14ac:dyDescent="0.25">
      <c r="A4022" s="6" t="s">
        <v>0</v>
      </c>
      <c r="B4022" s="6" t="s">
        <v>0</v>
      </c>
      <c r="C4022" s="6" t="s">
        <v>0</v>
      </c>
      <c r="D4022" s="104" t="s">
        <v>0</v>
      </c>
      <c r="E4022" s="104" t="s">
        <v>0</v>
      </c>
      <c r="F4022" s="121" t="s">
        <v>0</v>
      </c>
      <c r="G4022" s="7" t="s">
        <v>0</v>
      </c>
      <c r="H4022" s="8" t="s">
        <v>0</v>
      </c>
      <c r="I4022" s="9">
        <v>1</v>
      </c>
      <c r="J4022" s="9">
        <v>2</v>
      </c>
      <c r="K4022" s="9">
        <v>3</v>
      </c>
      <c r="L4022" s="9">
        <v>4</v>
      </c>
      <c r="M4022" s="9">
        <v>5</v>
      </c>
      <c r="N4022" s="9">
        <v>6</v>
      </c>
      <c r="O4022" s="9">
        <v>7</v>
      </c>
      <c r="P4022" s="9">
        <v>8</v>
      </c>
      <c r="Q4022" s="9">
        <v>9</v>
      </c>
      <c r="R4022" s="9">
        <v>10</v>
      </c>
      <c r="S4022" s="9">
        <v>11</v>
      </c>
      <c r="T4022" s="9">
        <v>12</v>
      </c>
      <c r="U4022" s="9">
        <v>13</v>
      </c>
      <c r="V4022" s="9">
        <v>14</v>
      </c>
      <c r="W4022" s="9">
        <v>15</v>
      </c>
      <c r="X4022" s="9">
        <v>16</v>
      </c>
      <c r="Y4022" s="9">
        <v>17</v>
      </c>
      <c r="Z4022" s="9">
        <v>18</v>
      </c>
      <c r="AA4022" s="9">
        <v>19</v>
      </c>
      <c r="AB4022" s="9">
        <v>20</v>
      </c>
      <c r="AC4022" s="9">
        <v>21</v>
      </c>
      <c r="AD4022" s="9">
        <v>1</v>
      </c>
      <c r="AE4022" s="9">
        <v>2</v>
      </c>
      <c r="AF4022" s="9">
        <v>3</v>
      </c>
      <c r="AG4022" s="9">
        <v>4</v>
      </c>
      <c r="AH4022" s="9">
        <v>5</v>
      </c>
      <c r="AI4022" s="9">
        <v>6</v>
      </c>
      <c r="AJ4022" s="9">
        <v>7</v>
      </c>
      <c r="AK4022" s="9">
        <v>8</v>
      </c>
      <c r="AL4022" s="9">
        <v>9</v>
      </c>
      <c r="AM4022" s="9">
        <v>10</v>
      </c>
      <c r="AN4022" s="9">
        <v>11</v>
      </c>
      <c r="AO4022" s="9">
        <v>12</v>
      </c>
      <c r="AP4022" s="9">
        <v>13</v>
      </c>
      <c r="AQ4022" s="9">
        <v>14</v>
      </c>
      <c r="AR4022" s="9">
        <v>15</v>
      </c>
      <c r="AS4022" s="9">
        <v>16</v>
      </c>
      <c r="AT4022" s="9">
        <v>17</v>
      </c>
      <c r="AU4022" s="9">
        <v>18</v>
      </c>
      <c r="AV4022" s="9">
        <v>19</v>
      </c>
      <c r="AW4022" s="9">
        <v>20</v>
      </c>
      <c r="AX4022" s="9">
        <v>21</v>
      </c>
      <c r="AY4022" s="9">
        <v>1</v>
      </c>
      <c r="AZ4022" s="9">
        <v>2</v>
      </c>
      <c r="BA4022" s="9">
        <v>3</v>
      </c>
      <c r="BB4022" s="9">
        <v>4</v>
      </c>
      <c r="BC4022" s="9">
        <v>5</v>
      </c>
      <c r="BD4022" s="9">
        <v>6</v>
      </c>
      <c r="BE4022" s="9">
        <v>7</v>
      </c>
      <c r="BF4022" s="9">
        <v>8</v>
      </c>
      <c r="BG4022" s="9">
        <v>9</v>
      </c>
      <c r="BH4022" s="9">
        <v>10</v>
      </c>
      <c r="BI4022" s="9">
        <v>11</v>
      </c>
      <c r="BJ4022" s="9">
        <v>12</v>
      </c>
      <c r="BK4022" s="9">
        <v>13</v>
      </c>
      <c r="BL4022" s="9">
        <v>14</v>
      </c>
      <c r="BM4022" s="9">
        <v>15</v>
      </c>
      <c r="BN4022" s="9">
        <v>16</v>
      </c>
      <c r="BO4022" s="9">
        <v>17</v>
      </c>
      <c r="BP4022" s="9">
        <v>18</v>
      </c>
      <c r="BQ4022" s="9">
        <v>19</v>
      </c>
      <c r="BR4022" s="9">
        <v>20</v>
      </c>
      <c r="BS4022" s="9">
        <v>21</v>
      </c>
      <c r="BT4022" s="9">
        <v>9</v>
      </c>
    </row>
    <row r="4023" spans="1:72" ht="22.5" x14ac:dyDescent="0.25">
      <c r="A4023" s="1" t="s">
        <v>1154</v>
      </c>
      <c r="B4023" s="1" t="s">
        <v>56</v>
      </c>
      <c r="C4023" s="4" t="s">
        <v>153</v>
      </c>
      <c r="D4023" s="102" t="s">
        <v>1362</v>
      </c>
      <c r="E4023" s="101" t="s">
        <v>0</v>
      </c>
      <c r="F4023" s="101" t="s">
        <v>0</v>
      </c>
      <c r="G4023" s="2" t="s">
        <v>0</v>
      </c>
      <c r="H4023" s="2" t="s">
        <v>1363</v>
      </c>
      <c r="I4023" s="3" t="s">
        <v>0</v>
      </c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>
        <v>0</v>
      </c>
      <c r="AC4023" s="3">
        <v>0</v>
      </c>
      <c r="AD4023" s="3" t="s">
        <v>0</v>
      </c>
      <c r="AE4023" s="3"/>
      <c r="AF4023" s="3"/>
      <c r="AG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>
        <v>0</v>
      </c>
      <c r="AX4023" s="3">
        <v>0</v>
      </c>
      <c r="AY4023" s="3" t="s">
        <v>0</v>
      </c>
      <c r="AZ4023" s="3"/>
      <c r="BA4023" s="3"/>
      <c r="BB4023" s="3"/>
      <c r="BC4023" s="3"/>
      <c r="BD4023" s="3"/>
      <c r="BE4023" s="3"/>
      <c r="BF4023" s="3"/>
      <c r="BG4023" s="3"/>
      <c r="BH4023" s="3"/>
      <c r="BI4023" s="3"/>
      <c r="BJ4023" s="3"/>
      <c r="BK4023" s="3"/>
      <c r="BL4023" s="3"/>
      <c r="BM4023" s="3"/>
      <c r="BN4023" s="3"/>
      <c r="BO4023" s="3"/>
      <c r="BP4023" s="3"/>
      <c r="BQ4023" s="3"/>
      <c r="BR4023" s="3">
        <v>0</v>
      </c>
      <c r="BS4023" s="3">
        <v>0</v>
      </c>
      <c r="BT4023" s="3"/>
    </row>
    <row r="4024" spans="1:72" ht="33.75" x14ac:dyDescent="0.25">
      <c r="A4024" s="1" t="s">
        <v>0</v>
      </c>
      <c r="B4024" s="1" t="s">
        <v>0</v>
      </c>
      <c r="C4024" s="1" t="s">
        <v>0</v>
      </c>
      <c r="D4024" s="101" t="s">
        <v>0</v>
      </c>
      <c r="E4024" s="101" t="s">
        <v>0</v>
      </c>
      <c r="F4024" s="101" t="s">
        <v>0</v>
      </c>
      <c r="G4024" s="2" t="s">
        <v>0</v>
      </c>
      <c r="H4024" s="10" t="s">
        <v>39</v>
      </c>
      <c r="I4024" s="11">
        <f t="shared" ref="I4024:X4025" si="6431">SUM(I4025)</f>
        <v>0</v>
      </c>
      <c r="J4024" s="11">
        <f t="shared" si="6431"/>
        <v>0</v>
      </c>
      <c r="K4024" s="11">
        <f t="shared" si="6431"/>
        <v>0</v>
      </c>
      <c r="L4024" s="11">
        <f t="shared" si="6431"/>
        <v>0</v>
      </c>
      <c r="M4024" s="11">
        <f t="shared" si="6431"/>
        <v>0</v>
      </c>
      <c r="N4024" s="11">
        <f t="shared" si="6431"/>
        <v>0</v>
      </c>
      <c r="O4024" s="11">
        <f t="shared" si="6431"/>
        <v>0</v>
      </c>
      <c r="P4024" s="11">
        <f t="shared" si="6431"/>
        <v>0</v>
      </c>
      <c r="Q4024" s="11">
        <f t="shared" si="6431"/>
        <v>0</v>
      </c>
      <c r="R4024" s="11">
        <f t="shared" si="6431"/>
        <v>0</v>
      </c>
      <c r="S4024" s="11">
        <f t="shared" si="6431"/>
        <v>0</v>
      </c>
      <c r="T4024" s="11">
        <f t="shared" si="6431"/>
        <v>0</v>
      </c>
      <c r="U4024" s="11">
        <f t="shared" si="6431"/>
        <v>0</v>
      </c>
      <c r="V4024" s="11">
        <f t="shared" si="6431"/>
        <v>0</v>
      </c>
      <c r="W4024" s="11">
        <f t="shared" si="6431"/>
        <v>0</v>
      </c>
      <c r="X4024" s="11">
        <f t="shared" si="6431"/>
        <v>0</v>
      </c>
      <c r="Y4024" s="11">
        <f t="shared" ref="J4024:AA4025" si="6432">SUM(Y4025)</f>
        <v>0</v>
      </c>
      <c r="Z4024" s="11">
        <f t="shared" si="6432"/>
        <v>0</v>
      </c>
      <c r="AA4024" s="11">
        <f t="shared" si="6432"/>
        <v>0</v>
      </c>
      <c r="AB4024" s="11">
        <v>0</v>
      </c>
      <c r="AC4024" s="11">
        <v>0</v>
      </c>
      <c r="AD4024" s="11">
        <f>SUM(AD4025)</f>
        <v>0</v>
      </c>
      <c r="AE4024" s="11">
        <f t="shared" ref="AE4024:AV4025" si="6433">SUM(AE4025)</f>
        <v>0</v>
      </c>
      <c r="AF4024" s="11">
        <f t="shared" si="6433"/>
        <v>0</v>
      </c>
      <c r="AG4024" s="11">
        <f t="shared" si="6433"/>
        <v>0</v>
      </c>
      <c r="AH4024" s="11">
        <f t="shared" si="6433"/>
        <v>0</v>
      </c>
      <c r="AI4024" s="11">
        <f t="shared" si="6433"/>
        <v>0</v>
      </c>
      <c r="AJ4024" s="11">
        <f t="shared" si="6433"/>
        <v>0</v>
      </c>
      <c r="AK4024" s="11">
        <f t="shared" si="6433"/>
        <v>0</v>
      </c>
      <c r="AL4024" s="11">
        <f t="shared" si="6433"/>
        <v>0</v>
      </c>
      <c r="AM4024" s="11">
        <f t="shared" si="6433"/>
        <v>0</v>
      </c>
      <c r="AN4024" s="11">
        <f t="shared" si="6433"/>
        <v>0</v>
      </c>
      <c r="AO4024" s="11">
        <f t="shared" si="6433"/>
        <v>0</v>
      </c>
      <c r="AP4024" s="11">
        <f t="shared" si="6433"/>
        <v>0</v>
      </c>
      <c r="AQ4024" s="11">
        <f t="shared" si="6433"/>
        <v>0</v>
      </c>
      <c r="AR4024" s="11">
        <f t="shared" si="6433"/>
        <v>0</v>
      </c>
      <c r="AS4024" s="11">
        <f t="shared" si="6433"/>
        <v>0</v>
      </c>
      <c r="AT4024" s="11">
        <f t="shared" si="6433"/>
        <v>0</v>
      </c>
      <c r="AU4024" s="11">
        <f t="shared" si="6433"/>
        <v>0</v>
      </c>
      <c r="AV4024" s="11">
        <f t="shared" si="6433"/>
        <v>0</v>
      </c>
      <c r="AW4024" s="11">
        <v>0</v>
      </c>
      <c r="AX4024" s="11">
        <v>0</v>
      </c>
      <c r="AY4024" s="11">
        <f t="shared" ref="AY4024:BN4025" si="6434">SUM(AY4025)</f>
        <v>0</v>
      </c>
      <c r="AZ4024" s="11">
        <f t="shared" si="6434"/>
        <v>0</v>
      </c>
      <c r="BA4024" s="11">
        <f t="shared" si="6434"/>
        <v>0</v>
      </c>
      <c r="BB4024" s="11">
        <f t="shared" si="6434"/>
        <v>0</v>
      </c>
      <c r="BC4024" s="11">
        <f t="shared" si="6434"/>
        <v>0</v>
      </c>
      <c r="BD4024" s="11">
        <f t="shared" si="6434"/>
        <v>0</v>
      </c>
      <c r="BE4024" s="11">
        <f t="shared" si="6434"/>
        <v>0</v>
      </c>
      <c r="BF4024" s="11">
        <f t="shared" si="6434"/>
        <v>0</v>
      </c>
      <c r="BG4024" s="11">
        <f t="shared" si="6434"/>
        <v>0</v>
      </c>
      <c r="BH4024" s="11">
        <f t="shared" si="6434"/>
        <v>0</v>
      </c>
      <c r="BI4024" s="11">
        <f t="shared" si="6434"/>
        <v>0</v>
      </c>
      <c r="BJ4024" s="11">
        <f t="shared" si="6434"/>
        <v>0</v>
      </c>
      <c r="BK4024" s="11">
        <f t="shared" si="6434"/>
        <v>0</v>
      </c>
      <c r="BL4024" s="11">
        <f t="shared" si="6434"/>
        <v>0</v>
      </c>
      <c r="BM4024" s="11">
        <f t="shared" si="6434"/>
        <v>0</v>
      </c>
      <c r="BN4024" s="11">
        <f t="shared" si="6434"/>
        <v>0</v>
      </c>
      <c r="BO4024" s="11">
        <f t="shared" ref="AZ4024:BQ4025" si="6435">SUM(BO4025)</f>
        <v>0</v>
      </c>
      <c r="BP4024" s="11">
        <f t="shared" si="6435"/>
        <v>0</v>
      </c>
      <c r="BQ4024" s="11">
        <f t="shared" si="6435"/>
        <v>0</v>
      </c>
      <c r="BR4024" s="11">
        <v>0</v>
      </c>
      <c r="BS4024" s="11">
        <v>0</v>
      </c>
      <c r="BT4024" s="11" t="e">
        <f>IF(#REF!=0,"-",#REF!/#REF!*100)</f>
        <v>#REF!</v>
      </c>
    </row>
    <row r="4025" spans="1:72" ht="22.5" x14ac:dyDescent="0.25">
      <c r="A4025" s="4" t="s">
        <v>1154</v>
      </c>
      <c r="B4025" s="4" t="s">
        <v>56</v>
      </c>
      <c r="C4025" s="4" t="s">
        <v>153</v>
      </c>
      <c r="D4025" s="102" t="s">
        <v>1362</v>
      </c>
      <c r="E4025" s="101" t="s">
        <v>40</v>
      </c>
      <c r="F4025" s="101" t="s">
        <v>0</v>
      </c>
      <c r="G4025" s="2" t="s">
        <v>0</v>
      </c>
      <c r="H4025" s="2" t="s">
        <v>41</v>
      </c>
      <c r="I4025" s="12">
        <f t="shared" si="6431"/>
        <v>0</v>
      </c>
      <c r="J4025" s="12">
        <f t="shared" si="6432"/>
        <v>0</v>
      </c>
      <c r="K4025" s="12">
        <f t="shared" si="6432"/>
        <v>0</v>
      </c>
      <c r="L4025" s="12">
        <f t="shared" si="6432"/>
        <v>0</v>
      </c>
      <c r="M4025" s="12">
        <f t="shared" si="6432"/>
        <v>0</v>
      </c>
      <c r="N4025" s="12">
        <f t="shared" si="6432"/>
        <v>0</v>
      </c>
      <c r="O4025" s="12">
        <f t="shared" si="6432"/>
        <v>0</v>
      </c>
      <c r="P4025" s="12">
        <f t="shared" si="6432"/>
        <v>0</v>
      </c>
      <c r="Q4025" s="12">
        <f t="shared" si="6432"/>
        <v>0</v>
      </c>
      <c r="R4025" s="12">
        <f t="shared" si="6432"/>
        <v>0</v>
      </c>
      <c r="S4025" s="12">
        <f t="shared" si="6432"/>
        <v>0</v>
      </c>
      <c r="T4025" s="12">
        <f t="shared" si="6432"/>
        <v>0</v>
      </c>
      <c r="U4025" s="12">
        <f t="shared" si="6432"/>
        <v>0</v>
      </c>
      <c r="V4025" s="12">
        <f t="shared" si="6432"/>
        <v>0</v>
      </c>
      <c r="W4025" s="12">
        <f t="shared" si="6432"/>
        <v>0</v>
      </c>
      <c r="X4025" s="12">
        <f t="shared" si="6432"/>
        <v>0</v>
      </c>
      <c r="Y4025" s="12">
        <f t="shared" si="6432"/>
        <v>0</v>
      </c>
      <c r="Z4025" s="12">
        <f t="shared" si="6432"/>
        <v>0</v>
      </c>
      <c r="AA4025" s="12">
        <f t="shared" si="6432"/>
        <v>0</v>
      </c>
      <c r="AB4025" s="12">
        <v>0</v>
      </c>
      <c r="AC4025" s="12">
        <v>0</v>
      </c>
      <c r="AD4025" s="12">
        <f t="shared" ref="AD4025:AS4025" si="6436">SUM(AD4026)</f>
        <v>0</v>
      </c>
      <c r="AE4025" s="12">
        <f t="shared" si="6436"/>
        <v>0</v>
      </c>
      <c r="AF4025" s="12">
        <f t="shared" si="6436"/>
        <v>0</v>
      </c>
      <c r="AG4025" s="12">
        <f t="shared" si="6436"/>
        <v>0</v>
      </c>
      <c r="AH4025" s="12">
        <f t="shared" si="6436"/>
        <v>0</v>
      </c>
      <c r="AI4025" s="12">
        <f t="shared" si="6436"/>
        <v>0</v>
      </c>
      <c r="AJ4025" s="12">
        <f t="shared" si="6436"/>
        <v>0</v>
      </c>
      <c r="AK4025" s="12">
        <f t="shared" si="6436"/>
        <v>0</v>
      </c>
      <c r="AL4025" s="12">
        <f t="shared" si="6436"/>
        <v>0</v>
      </c>
      <c r="AM4025" s="12">
        <f t="shared" si="6436"/>
        <v>0</v>
      </c>
      <c r="AN4025" s="12">
        <f t="shared" si="6436"/>
        <v>0</v>
      </c>
      <c r="AO4025" s="12">
        <f t="shared" si="6436"/>
        <v>0</v>
      </c>
      <c r="AP4025" s="12">
        <f t="shared" si="6436"/>
        <v>0</v>
      </c>
      <c r="AQ4025" s="12">
        <f t="shared" si="6436"/>
        <v>0</v>
      </c>
      <c r="AR4025" s="12">
        <f t="shared" si="6436"/>
        <v>0</v>
      </c>
      <c r="AS4025" s="12">
        <f t="shared" si="6436"/>
        <v>0</v>
      </c>
      <c r="AT4025" s="12">
        <f t="shared" si="6433"/>
        <v>0</v>
      </c>
      <c r="AU4025" s="12">
        <f t="shared" si="6433"/>
        <v>0</v>
      </c>
      <c r="AV4025" s="12">
        <f t="shared" si="6433"/>
        <v>0</v>
      </c>
      <c r="AW4025" s="12">
        <v>0</v>
      </c>
      <c r="AX4025" s="12">
        <v>0</v>
      </c>
      <c r="AY4025" s="12">
        <f t="shared" si="6434"/>
        <v>0</v>
      </c>
      <c r="AZ4025" s="12">
        <f t="shared" si="6435"/>
        <v>0</v>
      </c>
      <c r="BA4025" s="12">
        <f t="shared" si="6435"/>
        <v>0</v>
      </c>
      <c r="BB4025" s="12">
        <f t="shared" si="6435"/>
        <v>0</v>
      </c>
      <c r="BC4025" s="12">
        <f t="shared" si="6435"/>
        <v>0</v>
      </c>
      <c r="BD4025" s="12">
        <f t="shared" si="6435"/>
        <v>0</v>
      </c>
      <c r="BE4025" s="12">
        <f t="shared" si="6435"/>
        <v>0</v>
      </c>
      <c r="BF4025" s="12">
        <f t="shared" si="6435"/>
        <v>0</v>
      </c>
      <c r="BG4025" s="12">
        <f t="shared" si="6435"/>
        <v>0</v>
      </c>
      <c r="BH4025" s="12">
        <f t="shared" si="6435"/>
        <v>0</v>
      </c>
      <c r="BI4025" s="12">
        <f t="shared" si="6435"/>
        <v>0</v>
      </c>
      <c r="BJ4025" s="12">
        <f t="shared" si="6435"/>
        <v>0</v>
      </c>
      <c r="BK4025" s="12">
        <f t="shared" si="6435"/>
        <v>0</v>
      </c>
      <c r="BL4025" s="12">
        <f t="shared" si="6435"/>
        <v>0</v>
      </c>
      <c r="BM4025" s="12">
        <f t="shared" si="6435"/>
        <v>0</v>
      </c>
      <c r="BN4025" s="12">
        <f t="shared" si="6435"/>
        <v>0</v>
      </c>
      <c r="BO4025" s="12">
        <f t="shared" si="6435"/>
        <v>0</v>
      </c>
      <c r="BP4025" s="12">
        <f t="shared" si="6435"/>
        <v>0</v>
      </c>
      <c r="BQ4025" s="12">
        <f t="shared" si="6435"/>
        <v>0</v>
      </c>
      <c r="BR4025" s="12">
        <v>0</v>
      </c>
      <c r="BS4025" s="12">
        <v>0</v>
      </c>
      <c r="BT4025" s="12" t="e">
        <f>IF(#REF!=0,"-",#REF!/#REF!*100)</f>
        <v>#REF!</v>
      </c>
    </row>
    <row r="4026" spans="1:72" ht="22.5" x14ac:dyDescent="0.25">
      <c r="A4026" s="4" t="s">
        <v>1154</v>
      </c>
      <c r="B4026" s="4" t="s">
        <v>56</v>
      </c>
      <c r="C4026" s="4" t="s">
        <v>153</v>
      </c>
      <c r="D4026" s="102" t="s">
        <v>1362</v>
      </c>
      <c r="E4026" s="113">
        <v>6143</v>
      </c>
      <c r="F4026" s="102"/>
      <c r="G4026" s="98" t="s">
        <v>1663</v>
      </c>
      <c r="H4026" s="13" t="s">
        <v>43</v>
      </c>
      <c r="I4026" s="14">
        <v>0</v>
      </c>
      <c r="J4026" s="14"/>
      <c r="K4026" s="14"/>
      <c r="L4026" s="14"/>
      <c r="M4026" s="14"/>
      <c r="N4026" s="14"/>
      <c r="O4026" s="14">
        <f t="shared" si="6428"/>
        <v>0</v>
      </c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>
        <v>0</v>
      </c>
      <c r="AC4026" s="14">
        <v>0</v>
      </c>
      <c r="AD4026" s="14">
        <v>0</v>
      </c>
      <c r="AE4026" s="14"/>
      <c r="AF4026" s="14"/>
      <c r="AG4026" s="14"/>
      <c r="AH4026" s="14"/>
      <c r="AI4026" s="14"/>
      <c r="AJ4026" s="14">
        <f t="shared" si="6429"/>
        <v>0</v>
      </c>
      <c r="AK4026" s="14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4"/>
      <c r="AW4026" s="14">
        <v>0</v>
      </c>
      <c r="AX4026" s="14">
        <v>0</v>
      </c>
      <c r="AY4026" s="14">
        <v>0</v>
      </c>
      <c r="AZ4026" s="14"/>
      <c r="BA4026" s="14"/>
      <c r="BB4026" s="14"/>
      <c r="BC4026" s="14"/>
      <c r="BD4026" s="14"/>
      <c r="BE4026" s="14">
        <f t="shared" si="6430"/>
        <v>0</v>
      </c>
      <c r="BF4026" s="14"/>
      <c r="BG4026" s="14"/>
      <c r="BH4026" s="14"/>
      <c r="BI4026" s="14"/>
      <c r="BJ4026" s="14"/>
      <c r="BK4026" s="14"/>
      <c r="BL4026" s="14"/>
      <c r="BM4026" s="14"/>
      <c r="BN4026" s="14"/>
      <c r="BO4026" s="14"/>
      <c r="BP4026" s="14"/>
      <c r="BQ4026" s="14"/>
      <c r="BR4026" s="14">
        <v>0</v>
      </c>
      <c r="BS4026" s="14">
        <v>0</v>
      </c>
      <c r="BT4026" s="14" t="e">
        <f>IF(#REF!=0,"-",#REF!/#REF!*100)</f>
        <v>#REF!</v>
      </c>
    </row>
    <row r="4027" spans="1:72" ht="22.5" x14ac:dyDescent="0.25">
      <c r="A4027" s="13" t="s">
        <v>0</v>
      </c>
      <c r="B4027" s="13" t="s">
        <v>0</v>
      </c>
      <c r="C4027" s="13" t="s">
        <v>0</v>
      </c>
      <c r="D4027" s="98" t="s">
        <v>0</v>
      </c>
      <c r="E4027" s="98" t="s">
        <v>0</v>
      </c>
      <c r="F4027" s="98" t="s">
        <v>0</v>
      </c>
      <c r="G4027" s="13" t="s">
        <v>0</v>
      </c>
      <c r="H4027" s="10" t="s">
        <v>1364</v>
      </c>
      <c r="I4027" s="11">
        <f t="shared" ref="I4027:AA4027" si="6437">SUM(I4024)</f>
        <v>0</v>
      </c>
      <c r="J4027" s="11">
        <f t="shared" si="6437"/>
        <v>0</v>
      </c>
      <c r="K4027" s="11">
        <f t="shared" si="6437"/>
        <v>0</v>
      </c>
      <c r="L4027" s="11">
        <f t="shared" si="6437"/>
        <v>0</v>
      </c>
      <c r="M4027" s="11">
        <f t="shared" si="6437"/>
        <v>0</v>
      </c>
      <c r="N4027" s="11">
        <f t="shared" si="6437"/>
        <v>0</v>
      </c>
      <c r="O4027" s="11">
        <f t="shared" si="6437"/>
        <v>0</v>
      </c>
      <c r="P4027" s="11">
        <f t="shared" si="6437"/>
        <v>0</v>
      </c>
      <c r="Q4027" s="11">
        <f t="shared" si="6437"/>
        <v>0</v>
      </c>
      <c r="R4027" s="11">
        <f t="shared" si="6437"/>
        <v>0</v>
      </c>
      <c r="S4027" s="11">
        <f t="shared" si="6437"/>
        <v>0</v>
      </c>
      <c r="T4027" s="11">
        <f t="shared" si="6437"/>
        <v>0</v>
      </c>
      <c r="U4027" s="11">
        <f t="shared" si="6437"/>
        <v>0</v>
      </c>
      <c r="V4027" s="11">
        <f t="shared" si="6437"/>
        <v>0</v>
      </c>
      <c r="W4027" s="11">
        <f t="shared" si="6437"/>
        <v>0</v>
      </c>
      <c r="X4027" s="11">
        <f t="shared" si="6437"/>
        <v>0</v>
      </c>
      <c r="Y4027" s="11">
        <f t="shared" si="6437"/>
        <v>0</v>
      </c>
      <c r="Z4027" s="11">
        <f t="shared" si="6437"/>
        <v>0</v>
      </c>
      <c r="AA4027" s="11">
        <f t="shared" si="6437"/>
        <v>0</v>
      </c>
      <c r="AB4027" s="11">
        <v>0</v>
      </c>
      <c r="AC4027" s="11">
        <v>0</v>
      </c>
      <c r="AD4027" s="11">
        <f t="shared" ref="AD4027:AV4027" si="6438">SUM(AD4024)</f>
        <v>0</v>
      </c>
      <c r="AE4027" s="11">
        <f t="shared" si="6438"/>
        <v>0</v>
      </c>
      <c r="AF4027" s="11">
        <f t="shared" si="6438"/>
        <v>0</v>
      </c>
      <c r="AG4027" s="11">
        <f t="shared" si="6438"/>
        <v>0</v>
      </c>
      <c r="AH4027" s="11">
        <f t="shared" si="6438"/>
        <v>0</v>
      </c>
      <c r="AI4027" s="11">
        <f t="shared" si="6438"/>
        <v>0</v>
      </c>
      <c r="AJ4027" s="11">
        <f t="shared" si="6438"/>
        <v>0</v>
      </c>
      <c r="AK4027" s="11">
        <f t="shared" si="6438"/>
        <v>0</v>
      </c>
      <c r="AL4027" s="11">
        <f t="shared" si="6438"/>
        <v>0</v>
      </c>
      <c r="AM4027" s="11">
        <f t="shared" si="6438"/>
        <v>0</v>
      </c>
      <c r="AN4027" s="11">
        <f t="shared" si="6438"/>
        <v>0</v>
      </c>
      <c r="AO4027" s="11">
        <f t="shared" si="6438"/>
        <v>0</v>
      </c>
      <c r="AP4027" s="11">
        <f t="shared" si="6438"/>
        <v>0</v>
      </c>
      <c r="AQ4027" s="11">
        <f t="shared" si="6438"/>
        <v>0</v>
      </c>
      <c r="AR4027" s="11">
        <f t="shared" si="6438"/>
        <v>0</v>
      </c>
      <c r="AS4027" s="11">
        <f t="shared" si="6438"/>
        <v>0</v>
      </c>
      <c r="AT4027" s="11">
        <f t="shared" si="6438"/>
        <v>0</v>
      </c>
      <c r="AU4027" s="11">
        <f t="shared" si="6438"/>
        <v>0</v>
      </c>
      <c r="AV4027" s="11">
        <f t="shared" si="6438"/>
        <v>0</v>
      </c>
      <c r="AW4027" s="11">
        <v>0</v>
      </c>
      <c r="AX4027" s="11">
        <v>0</v>
      </c>
      <c r="AY4027" s="11">
        <f t="shared" ref="AY4027:BQ4027" si="6439">SUM(AY4024)</f>
        <v>0</v>
      </c>
      <c r="AZ4027" s="11">
        <f t="shared" si="6439"/>
        <v>0</v>
      </c>
      <c r="BA4027" s="11">
        <f t="shared" si="6439"/>
        <v>0</v>
      </c>
      <c r="BB4027" s="11">
        <f t="shared" si="6439"/>
        <v>0</v>
      </c>
      <c r="BC4027" s="11">
        <f t="shared" si="6439"/>
        <v>0</v>
      </c>
      <c r="BD4027" s="11">
        <f t="shared" si="6439"/>
        <v>0</v>
      </c>
      <c r="BE4027" s="11">
        <f t="shared" si="6439"/>
        <v>0</v>
      </c>
      <c r="BF4027" s="11">
        <f t="shared" si="6439"/>
        <v>0</v>
      </c>
      <c r="BG4027" s="11">
        <f t="shared" si="6439"/>
        <v>0</v>
      </c>
      <c r="BH4027" s="11">
        <f t="shared" si="6439"/>
        <v>0</v>
      </c>
      <c r="BI4027" s="11">
        <f t="shared" si="6439"/>
        <v>0</v>
      </c>
      <c r="BJ4027" s="11">
        <f t="shared" si="6439"/>
        <v>0</v>
      </c>
      <c r="BK4027" s="11">
        <f t="shared" si="6439"/>
        <v>0</v>
      </c>
      <c r="BL4027" s="11">
        <f t="shared" si="6439"/>
        <v>0</v>
      </c>
      <c r="BM4027" s="11">
        <f t="shared" si="6439"/>
        <v>0</v>
      </c>
      <c r="BN4027" s="11">
        <f t="shared" si="6439"/>
        <v>0</v>
      </c>
      <c r="BO4027" s="11">
        <f t="shared" si="6439"/>
        <v>0</v>
      </c>
      <c r="BP4027" s="11">
        <f t="shared" si="6439"/>
        <v>0</v>
      </c>
      <c r="BQ4027" s="11">
        <f t="shared" si="6439"/>
        <v>0</v>
      </c>
      <c r="BR4027" s="11">
        <v>0</v>
      </c>
      <c r="BS4027" s="11">
        <v>0</v>
      </c>
      <c r="BT4027" s="11" t="e">
        <f>IF(#REF!=0,"-",#REF!/#REF!*100)</f>
        <v>#REF!</v>
      </c>
    </row>
    <row r="4028" spans="1:72" ht="15.75" thickBot="1" x14ac:dyDescent="0.3">
      <c r="A4028" s="13" t="s">
        <v>0</v>
      </c>
      <c r="B4028" s="13" t="s">
        <v>0</v>
      </c>
      <c r="C4028" s="13" t="s">
        <v>0</v>
      </c>
      <c r="D4028" s="98" t="s">
        <v>0</v>
      </c>
      <c r="E4028" s="98" t="s">
        <v>0</v>
      </c>
      <c r="F4028" s="98" t="s">
        <v>0</v>
      </c>
      <c r="G4028" s="13" t="s">
        <v>0</v>
      </c>
      <c r="H4028" s="2" t="s">
        <v>53</v>
      </c>
      <c r="I4028" s="13" t="s">
        <v>0</v>
      </c>
      <c r="J4028" s="13"/>
      <c r="K4028" s="13"/>
      <c r="L4028" s="13"/>
      <c r="M4028" s="13"/>
      <c r="N4028" s="13"/>
      <c r="O4028" s="13" t="e">
        <f t="shared" si="6428"/>
        <v>#VALUE!</v>
      </c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>
        <v>0</v>
      </c>
      <c r="AC4028" s="13" t="e">
        <v>#VALUE!</v>
      </c>
      <c r="AD4028" s="13" t="s">
        <v>0</v>
      </c>
      <c r="AE4028" s="13"/>
      <c r="AF4028" s="13"/>
      <c r="AG4028" s="13"/>
      <c r="AH4028" s="13"/>
      <c r="AI4028" s="13"/>
      <c r="AJ4028" s="13" t="e">
        <f t="shared" si="6429"/>
        <v>#VALUE!</v>
      </c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>
        <v>0</v>
      </c>
      <c r="AX4028" s="13" t="e">
        <v>#VALUE!</v>
      </c>
      <c r="AY4028" s="13" t="s">
        <v>0</v>
      </c>
      <c r="AZ4028" s="13"/>
      <c r="BA4028" s="13"/>
      <c r="BB4028" s="13"/>
      <c r="BC4028" s="13"/>
      <c r="BD4028" s="13"/>
      <c r="BE4028" s="13" t="e">
        <f t="shared" si="6430"/>
        <v>#VALUE!</v>
      </c>
      <c r="BF4028" s="13"/>
      <c r="BG4028" s="13"/>
      <c r="BH4028" s="13"/>
      <c r="BI4028" s="13"/>
      <c r="BJ4028" s="13"/>
      <c r="BK4028" s="13"/>
      <c r="BL4028" s="13"/>
      <c r="BM4028" s="13"/>
      <c r="BN4028" s="13"/>
      <c r="BO4028" s="13"/>
      <c r="BP4028" s="13"/>
      <c r="BQ4028" s="13"/>
      <c r="BR4028" s="13">
        <v>0</v>
      </c>
      <c r="BS4028" s="13" t="e">
        <v>#VALUE!</v>
      </c>
      <c r="BT4028" s="12"/>
    </row>
    <row r="4029" spans="1:72" ht="69.75" customHeight="1" thickBot="1" x14ac:dyDescent="0.3">
      <c r="A4029" s="132" t="s">
        <v>0</v>
      </c>
      <c r="B4029" s="132" t="s">
        <v>0</v>
      </c>
      <c r="C4029" s="132" t="s">
        <v>0</v>
      </c>
      <c r="D4029" s="135" t="s">
        <v>0</v>
      </c>
      <c r="E4029" s="135" t="s">
        <v>0</v>
      </c>
      <c r="F4029" s="135" t="s">
        <v>0</v>
      </c>
      <c r="G4029" s="138" t="s">
        <v>0</v>
      </c>
      <c r="H4029" s="5" t="s">
        <v>54</v>
      </c>
      <c r="I4029" s="89" t="s">
        <v>9</v>
      </c>
      <c r="J4029" s="89" t="s">
        <v>1606</v>
      </c>
      <c r="K4029" s="89" t="s">
        <v>1534</v>
      </c>
      <c r="L4029" s="89" t="s">
        <v>1592</v>
      </c>
      <c r="M4029" s="89" t="s">
        <v>1593</v>
      </c>
      <c r="N4029" s="89" t="s">
        <v>1594</v>
      </c>
      <c r="O4029" s="89" t="s">
        <v>1610</v>
      </c>
      <c r="P4029" s="89" t="s">
        <v>1607</v>
      </c>
      <c r="Q4029" s="89" t="s">
        <v>1595</v>
      </c>
      <c r="R4029" s="89" t="s">
        <v>1596</v>
      </c>
      <c r="S4029" s="89" t="s">
        <v>1597</v>
      </c>
      <c r="T4029" s="89" t="s">
        <v>1598</v>
      </c>
      <c r="U4029" s="89" t="s">
        <v>1599</v>
      </c>
      <c r="V4029" s="89" t="s">
        <v>1600</v>
      </c>
      <c r="W4029" s="89" t="s">
        <v>1608</v>
      </c>
      <c r="X4029" s="89" t="s">
        <v>1609</v>
      </c>
      <c r="Y4029" s="89" t="s">
        <v>1601</v>
      </c>
      <c r="Z4029" s="89" t="s">
        <v>1602</v>
      </c>
      <c r="AA4029" s="89" t="s">
        <v>1603</v>
      </c>
      <c r="AB4029" s="89" t="s">
        <v>1604</v>
      </c>
      <c r="AC4029" s="89" t="s">
        <v>1605</v>
      </c>
      <c r="AD4029" s="90" t="s">
        <v>10</v>
      </c>
      <c r="AE4029" s="90" t="s">
        <v>1606</v>
      </c>
      <c r="AF4029" s="90" t="s">
        <v>1534</v>
      </c>
      <c r="AG4029" s="90" t="s">
        <v>1592</v>
      </c>
      <c r="AH4029" s="90" t="s">
        <v>1593</v>
      </c>
      <c r="AI4029" s="90" t="s">
        <v>1594</v>
      </c>
      <c r="AJ4029" s="90" t="s">
        <v>1611</v>
      </c>
      <c r="AK4029" s="90" t="s">
        <v>1607</v>
      </c>
      <c r="AL4029" s="90" t="s">
        <v>1595</v>
      </c>
      <c r="AM4029" s="90" t="s">
        <v>1596</v>
      </c>
      <c r="AN4029" s="90" t="s">
        <v>1597</v>
      </c>
      <c r="AO4029" s="90" t="s">
        <v>1598</v>
      </c>
      <c r="AP4029" s="90" t="s">
        <v>1599</v>
      </c>
      <c r="AQ4029" s="90" t="s">
        <v>1600</v>
      </c>
      <c r="AR4029" s="90" t="s">
        <v>1608</v>
      </c>
      <c r="AS4029" s="90" t="s">
        <v>1609</v>
      </c>
      <c r="AT4029" s="90" t="s">
        <v>1601</v>
      </c>
      <c r="AU4029" s="90" t="s">
        <v>1602</v>
      </c>
      <c r="AV4029" s="90" t="s">
        <v>1603</v>
      </c>
      <c r="AW4029" s="90" t="s">
        <v>1604</v>
      </c>
      <c r="AX4029" s="90" t="s">
        <v>1605</v>
      </c>
      <c r="AY4029" s="91" t="s">
        <v>11</v>
      </c>
      <c r="AZ4029" s="91" t="s">
        <v>1606</v>
      </c>
      <c r="BA4029" s="91" t="s">
        <v>1534</v>
      </c>
      <c r="BB4029" s="91" t="s">
        <v>1592</v>
      </c>
      <c r="BC4029" s="91" t="s">
        <v>1593</v>
      </c>
      <c r="BD4029" s="91" t="s">
        <v>1594</v>
      </c>
      <c r="BE4029" s="91" t="s">
        <v>1612</v>
      </c>
      <c r="BF4029" s="91" t="s">
        <v>1607</v>
      </c>
      <c r="BG4029" s="91" t="s">
        <v>1595</v>
      </c>
      <c r="BH4029" s="91" t="s">
        <v>1596</v>
      </c>
      <c r="BI4029" s="91" t="s">
        <v>1597</v>
      </c>
      <c r="BJ4029" s="91" t="s">
        <v>1598</v>
      </c>
      <c r="BK4029" s="91" t="s">
        <v>1599</v>
      </c>
      <c r="BL4029" s="91" t="s">
        <v>1600</v>
      </c>
      <c r="BM4029" s="91" t="s">
        <v>1608</v>
      </c>
      <c r="BN4029" s="91" t="s">
        <v>1609</v>
      </c>
      <c r="BO4029" s="91" t="s">
        <v>1601</v>
      </c>
      <c r="BP4029" s="91" t="s">
        <v>1602</v>
      </c>
      <c r="BQ4029" s="91" t="s">
        <v>1603</v>
      </c>
      <c r="BR4029" s="91" t="s">
        <v>1604</v>
      </c>
      <c r="BS4029" s="91" t="s">
        <v>1605</v>
      </c>
      <c r="BT4029" s="5" t="s">
        <v>1671</v>
      </c>
    </row>
    <row r="4030" spans="1:72" x14ac:dyDescent="0.25">
      <c r="A4030" s="133"/>
      <c r="B4030" s="133"/>
      <c r="C4030" s="133"/>
      <c r="D4030" s="136"/>
      <c r="E4030" s="136"/>
      <c r="F4030" s="136"/>
      <c r="G4030" s="139"/>
      <c r="H4030" s="15" t="s">
        <v>0</v>
      </c>
      <c r="I4030" s="9">
        <v>1</v>
      </c>
      <c r="J4030" s="9">
        <v>2</v>
      </c>
      <c r="K4030" s="9">
        <v>3</v>
      </c>
      <c r="L4030" s="9">
        <v>4</v>
      </c>
      <c r="M4030" s="9">
        <v>5</v>
      </c>
      <c r="N4030" s="9">
        <v>6</v>
      </c>
      <c r="O4030" s="9">
        <v>7</v>
      </c>
      <c r="P4030" s="9">
        <v>8</v>
      </c>
      <c r="Q4030" s="9">
        <v>9</v>
      </c>
      <c r="R4030" s="9">
        <v>10</v>
      </c>
      <c r="S4030" s="9">
        <v>11</v>
      </c>
      <c r="T4030" s="9">
        <v>12</v>
      </c>
      <c r="U4030" s="9">
        <v>13</v>
      </c>
      <c r="V4030" s="9">
        <v>14</v>
      </c>
      <c r="W4030" s="9">
        <v>15</v>
      </c>
      <c r="X4030" s="9">
        <v>16</v>
      </c>
      <c r="Y4030" s="9">
        <v>17</v>
      </c>
      <c r="Z4030" s="9">
        <v>18</v>
      </c>
      <c r="AA4030" s="9">
        <v>19</v>
      </c>
      <c r="AB4030" s="9">
        <v>20</v>
      </c>
      <c r="AC4030" s="9">
        <v>21</v>
      </c>
      <c r="AD4030" s="9">
        <v>1</v>
      </c>
      <c r="AE4030" s="9">
        <v>2</v>
      </c>
      <c r="AF4030" s="9">
        <v>3</v>
      </c>
      <c r="AG4030" s="9">
        <v>4</v>
      </c>
      <c r="AH4030" s="9">
        <v>5</v>
      </c>
      <c r="AI4030" s="9">
        <v>6</v>
      </c>
      <c r="AJ4030" s="9">
        <v>7</v>
      </c>
      <c r="AK4030" s="9">
        <v>8</v>
      </c>
      <c r="AL4030" s="9">
        <v>9</v>
      </c>
      <c r="AM4030" s="9">
        <v>10</v>
      </c>
      <c r="AN4030" s="9">
        <v>11</v>
      </c>
      <c r="AO4030" s="9">
        <v>12</v>
      </c>
      <c r="AP4030" s="9">
        <v>13</v>
      </c>
      <c r="AQ4030" s="9">
        <v>14</v>
      </c>
      <c r="AR4030" s="9">
        <v>15</v>
      </c>
      <c r="AS4030" s="9">
        <v>16</v>
      </c>
      <c r="AT4030" s="9">
        <v>17</v>
      </c>
      <c r="AU4030" s="9">
        <v>18</v>
      </c>
      <c r="AV4030" s="9">
        <v>19</v>
      </c>
      <c r="AW4030" s="9">
        <v>20</v>
      </c>
      <c r="AX4030" s="9">
        <v>21</v>
      </c>
      <c r="AY4030" s="9">
        <v>1</v>
      </c>
      <c r="AZ4030" s="9">
        <v>2</v>
      </c>
      <c r="BA4030" s="9">
        <v>3</v>
      </c>
      <c r="BB4030" s="9">
        <v>4</v>
      </c>
      <c r="BC4030" s="9">
        <v>5</v>
      </c>
      <c r="BD4030" s="9">
        <v>6</v>
      </c>
      <c r="BE4030" s="9">
        <v>7</v>
      </c>
      <c r="BF4030" s="9">
        <v>8</v>
      </c>
      <c r="BG4030" s="9">
        <v>9</v>
      </c>
      <c r="BH4030" s="9">
        <v>10</v>
      </c>
      <c r="BI4030" s="9">
        <v>11</v>
      </c>
      <c r="BJ4030" s="9">
        <v>12</v>
      </c>
      <c r="BK4030" s="9">
        <v>13</v>
      </c>
      <c r="BL4030" s="9">
        <v>14</v>
      </c>
      <c r="BM4030" s="9">
        <v>15</v>
      </c>
      <c r="BN4030" s="9">
        <v>16</v>
      </c>
      <c r="BO4030" s="9">
        <v>17</v>
      </c>
      <c r="BP4030" s="9">
        <v>18</v>
      </c>
      <c r="BQ4030" s="9">
        <v>19</v>
      </c>
      <c r="BR4030" s="9">
        <v>20</v>
      </c>
      <c r="BS4030" s="9">
        <v>21</v>
      </c>
      <c r="BT4030" s="9">
        <v>9</v>
      </c>
    </row>
    <row r="4031" spans="1:72" x14ac:dyDescent="0.25">
      <c r="A4031" s="133"/>
      <c r="B4031" s="133"/>
      <c r="C4031" s="133"/>
      <c r="D4031" s="136"/>
      <c r="E4031" s="136"/>
      <c r="F4031" s="136"/>
      <c r="G4031" s="139"/>
      <c r="H4031" s="16" t="s">
        <v>1187</v>
      </c>
      <c r="I4031" s="17">
        <f t="shared" ref="I4031:AA4031" si="6440">SUM(I4027)</f>
        <v>0</v>
      </c>
      <c r="J4031" s="17">
        <f t="shared" si="6440"/>
        <v>0</v>
      </c>
      <c r="K4031" s="17">
        <f t="shared" si="6440"/>
        <v>0</v>
      </c>
      <c r="L4031" s="17">
        <f t="shared" si="6440"/>
        <v>0</v>
      </c>
      <c r="M4031" s="17">
        <f t="shared" si="6440"/>
        <v>0</v>
      </c>
      <c r="N4031" s="17">
        <f t="shared" si="6440"/>
        <v>0</v>
      </c>
      <c r="O4031" s="17">
        <f t="shared" ref="O4031" si="6441">SUM(O4027)</f>
        <v>0</v>
      </c>
      <c r="P4031" s="17">
        <f t="shared" si="6440"/>
        <v>0</v>
      </c>
      <c r="Q4031" s="17">
        <f t="shared" si="6440"/>
        <v>0</v>
      </c>
      <c r="R4031" s="17">
        <f t="shared" si="6440"/>
        <v>0</v>
      </c>
      <c r="S4031" s="17">
        <f t="shared" si="6440"/>
        <v>0</v>
      </c>
      <c r="T4031" s="17">
        <f t="shared" si="6440"/>
        <v>0</v>
      </c>
      <c r="U4031" s="17">
        <f t="shared" si="6440"/>
        <v>0</v>
      </c>
      <c r="V4031" s="17">
        <f t="shared" si="6440"/>
        <v>0</v>
      </c>
      <c r="W4031" s="17">
        <f t="shared" si="6440"/>
        <v>0</v>
      </c>
      <c r="X4031" s="17">
        <f t="shared" si="6440"/>
        <v>0</v>
      </c>
      <c r="Y4031" s="17">
        <f t="shared" si="6440"/>
        <v>0</v>
      </c>
      <c r="Z4031" s="17">
        <f t="shared" si="6440"/>
        <v>0</v>
      </c>
      <c r="AA4031" s="17">
        <f t="shared" si="6440"/>
        <v>0</v>
      </c>
      <c r="AB4031" s="17">
        <v>0</v>
      </c>
      <c r="AC4031" s="17">
        <v>0</v>
      </c>
      <c r="AD4031" s="17">
        <f t="shared" ref="AD4031:AV4031" si="6442">SUM(AD4027)</f>
        <v>0</v>
      </c>
      <c r="AE4031" s="17">
        <f t="shared" si="6442"/>
        <v>0</v>
      </c>
      <c r="AF4031" s="17">
        <f t="shared" si="6442"/>
        <v>0</v>
      </c>
      <c r="AG4031" s="17">
        <f t="shared" si="6442"/>
        <v>0</v>
      </c>
      <c r="AH4031" s="17">
        <f t="shared" si="6442"/>
        <v>0</v>
      </c>
      <c r="AI4031" s="17">
        <f t="shared" si="6442"/>
        <v>0</v>
      </c>
      <c r="AJ4031" s="17">
        <f t="shared" ref="AJ4031" si="6443">SUM(AJ4027)</f>
        <v>0</v>
      </c>
      <c r="AK4031" s="17">
        <f t="shared" si="6442"/>
        <v>0</v>
      </c>
      <c r="AL4031" s="17">
        <f t="shared" si="6442"/>
        <v>0</v>
      </c>
      <c r="AM4031" s="17">
        <f t="shared" si="6442"/>
        <v>0</v>
      </c>
      <c r="AN4031" s="17">
        <f t="shared" si="6442"/>
        <v>0</v>
      </c>
      <c r="AO4031" s="17">
        <f t="shared" si="6442"/>
        <v>0</v>
      </c>
      <c r="AP4031" s="17">
        <f t="shared" si="6442"/>
        <v>0</v>
      </c>
      <c r="AQ4031" s="17">
        <f t="shared" si="6442"/>
        <v>0</v>
      </c>
      <c r="AR4031" s="17">
        <f t="shared" si="6442"/>
        <v>0</v>
      </c>
      <c r="AS4031" s="17">
        <f t="shared" si="6442"/>
        <v>0</v>
      </c>
      <c r="AT4031" s="17">
        <f t="shared" si="6442"/>
        <v>0</v>
      </c>
      <c r="AU4031" s="17">
        <f t="shared" si="6442"/>
        <v>0</v>
      </c>
      <c r="AV4031" s="17">
        <f t="shared" si="6442"/>
        <v>0</v>
      </c>
      <c r="AW4031" s="17">
        <v>0</v>
      </c>
      <c r="AX4031" s="17">
        <v>0</v>
      </c>
      <c r="AY4031" s="17">
        <f t="shared" ref="AY4031:BQ4031" si="6444">SUM(AY4027)</f>
        <v>0</v>
      </c>
      <c r="AZ4031" s="17">
        <f t="shared" si="6444"/>
        <v>0</v>
      </c>
      <c r="BA4031" s="17">
        <f t="shared" si="6444"/>
        <v>0</v>
      </c>
      <c r="BB4031" s="17">
        <f t="shared" si="6444"/>
        <v>0</v>
      </c>
      <c r="BC4031" s="17">
        <f t="shared" si="6444"/>
        <v>0</v>
      </c>
      <c r="BD4031" s="17">
        <f t="shared" si="6444"/>
        <v>0</v>
      </c>
      <c r="BE4031" s="17">
        <f t="shared" ref="BE4031" si="6445">SUM(BE4027)</f>
        <v>0</v>
      </c>
      <c r="BF4031" s="17">
        <f t="shared" si="6444"/>
        <v>0</v>
      </c>
      <c r="BG4031" s="17">
        <f t="shared" si="6444"/>
        <v>0</v>
      </c>
      <c r="BH4031" s="17">
        <f t="shared" si="6444"/>
        <v>0</v>
      </c>
      <c r="BI4031" s="17">
        <f t="shared" si="6444"/>
        <v>0</v>
      </c>
      <c r="BJ4031" s="17">
        <f t="shared" si="6444"/>
        <v>0</v>
      </c>
      <c r="BK4031" s="17">
        <f t="shared" si="6444"/>
        <v>0</v>
      </c>
      <c r="BL4031" s="17">
        <f t="shared" si="6444"/>
        <v>0</v>
      </c>
      <c r="BM4031" s="17">
        <f t="shared" si="6444"/>
        <v>0</v>
      </c>
      <c r="BN4031" s="17">
        <f t="shared" si="6444"/>
        <v>0</v>
      </c>
      <c r="BO4031" s="17">
        <f t="shared" si="6444"/>
        <v>0</v>
      </c>
      <c r="BP4031" s="17">
        <f t="shared" si="6444"/>
        <v>0</v>
      </c>
      <c r="BQ4031" s="17">
        <f t="shared" si="6444"/>
        <v>0</v>
      </c>
      <c r="BR4031" s="17">
        <v>0</v>
      </c>
      <c r="BS4031" s="17">
        <v>0</v>
      </c>
      <c r="BT4031" s="17" t="e">
        <f>IF(#REF!=0,"-",#REF!/#REF!*100)</f>
        <v>#REF!</v>
      </c>
    </row>
    <row r="4032" spans="1:72" x14ac:dyDescent="0.25">
      <c r="A4032" s="133"/>
      <c r="B4032" s="133"/>
      <c r="C4032" s="133"/>
      <c r="D4032" s="136"/>
      <c r="E4032" s="136"/>
      <c r="F4032" s="136"/>
      <c r="G4032" s="139"/>
      <c r="H4032" s="18" t="s">
        <v>55</v>
      </c>
      <c r="I4032" s="17">
        <f t="shared" ref="I4032:AA4032" si="6446">SUM(I4031)</f>
        <v>0</v>
      </c>
      <c r="J4032" s="17">
        <f t="shared" si="6446"/>
        <v>0</v>
      </c>
      <c r="K4032" s="17">
        <f t="shared" si="6446"/>
        <v>0</v>
      </c>
      <c r="L4032" s="17">
        <f t="shared" si="6446"/>
        <v>0</v>
      </c>
      <c r="M4032" s="17">
        <f t="shared" si="6446"/>
        <v>0</v>
      </c>
      <c r="N4032" s="17">
        <f t="shared" si="6446"/>
        <v>0</v>
      </c>
      <c r="O4032" s="17">
        <f t="shared" ref="O4032" si="6447">SUM(O4031)</f>
        <v>0</v>
      </c>
      <c r="P4032" s="17">
        <f t="shared" si="6446"/>
        <v>0</v>
      </c>
      <c r="Q4032" s="17">
        <f t="shared" si="6446"/>
        <v>0</v>
      </c>
      <c r="R4032" s="17">
        <f t="shared" si="6446"/>
        <v>0</v>
      </c>
      <c r="S4032" s="17">
        <f t="shared" si="6446"/>
        <v>0</v>
      </c>
      <c r="T4032" s="17">
        <f t="shared" si="6446"/>
        <v>0</v>
      </c>
      <c r="U4032" s="17">
        <f t="shared" si="6446"/>
        <v>0</v>
      </c>
      <c r="V4032" s="17">
        <f t="shared" si="6446"/>
        <v>0</v>
      </c>
      <c r="W4032" s="17">
        <f t="shared" si="6446"/>
        <v>0</v>
      </c>
      <c r="X4032" s="17">
        <f t="shared" si="6446"/>
        <v>0</v>
      </c>
      <c r="Y4032" s="17">
        <f t="shared" si="6446"/>
        <v>0</v>
      </c>
      <c r="Z4032" s="17">
        <f t="shared" si="6446"/>
        <v>0</v>
      </c>
      <c r="AA4032" s="17">
        <f t="shared" si="6446"/>
        <v>0</v>
      </c>
      <c r="AB4032" s="17">
        <v>0</v>
      </c>
      <c r="AC4032" s="17">
        <v>0</v>
      </c>
      <c r="AD4032" s="17">
        <f>SUM(AD4031)</f>
        <v>0</v>
      </c>
      <c r="AE4032" s="17">
        <f t="shared" ref="AE4032:AV4032" si="6448">SUM(AE4031)</f>
        <v>0</v>
      </c>
      <c r="AF4032" s="17">
        <f t="shared" si="6448"/>
        <v>0</v>
      </c>
      <c r="AG4032" s="17">
        <f t="shared" si="6448"/>
        <v>0</v>
      </c>
      <c r="AH4032" s="17">
        <f t="shared" si="6448"/>
        <v>0</v>
      </c>
      <c r="AI4032" s="17">
        <f t="shared" si="6448"/>
        <v>0</v>
      </c>
      <c r="AJ4032" s="17">
        <f t="shared" ref="AJ4032" si="6449">SUM(AJ4031)</f>
        <v>0</v>
      </c>
      <c r="AK4032" s="17">
        <f t="shared" si="6448"/>
        <v>0</v>
      </c>
      <c r="AL4032" s="17">
        <f t="shared" si="6448"/>
        <v>0</v>
      </c>
      <c r="AM4032" s="17">
        <f t="shared" si="6448"/>
        <v>0</v>
      </c>
      <c r="AN4032" s="17">
        <f t="shared" si="6448"/>
        <v>0</v>
      </c>
      <c r="AO4032" s="17">
        <f t="shared" si="6448"/>
        <v>0</v>
      </c>
      <c r="AP4032" s="17">
        <f t="shared" si="6448"/>
        <v>0</v>
      </c>
      <c r="AQ4032" s="17">
        <f t="shared" si="6448"/>
        <v>0</v>
      </c>
      <c r="AR4032" s="17">
        <f t="shared" si="6448"/>
        <v>0</v>
      </c>
      <c r="AS4032" s="17">
        <f t="shared" si="6448"/>
        <v>0</v>
      </c>
      <c r="AT4032" s="17">
        <f t="shared" si="6448"/>
        <v>0</v>
      </c>
      <c r="AU4032" s="17">
        <f t="shared" si="6448"/>
        <v>0</v>
      </c>
      <c r="AV4032" s="17">
        <f t="shared" si="6448"/>
        <v>0</v>
      </c>
      <c r="AW4032" s="17">
        <v>0</v>
      </c>
      <c r="AX4032" s="17">
        <v>0</v>
      </c>
      <c r="AY4032" s="17">
        <f t="shared" ref="AY4032:BQ4032" si="6450">SUM(AY4031)</f>
        <v>0</v>
      </c>
      <c r="AZ4032" s="17">
        <f t="shared" si="6450"/>
        <v>0</v>
      </c>
      <c r="BA4032" s="17">
        <f t="shared" si="6450"/>
        <v>0</v>
      </c>
      <c r="BB4032" s="17">
        <f t="shared" si="6450"/>
        <v>0</v>
      </c>
      <c r="BC4032" s="17">
        <f t="shared" si="6450"/>
        <v>0</v>
      </c>
      <c r="BD4032" s="17">
        <f t="shared" si="6450"/>
        <v>0</v>
      </c>
      <c r="BE4032" s="17">
        <f t="shared" ref="BE4032" si="6451">SUM(BE4031)</f>
        <v>0</v>
      </c>
      <c r="BF4032" s="17">
        <f t="shared" si="6450"/>
        <v>0</v>
      </c>
      <c r="BG4032" s="17">
        <f t="shared" si="6450"/>
        <v>0</v>
      </c>
      <c r="BH4032" s="17">
        <f t="shared" si="6450"/>
        <v>0</v>
      </c>
      <c r="BI4032" s="17">
        <f t="shared" si="6450"/>
        <v>0</v>
      </c>
      <c r="BJ4032" s="17">
        <f t="shared" si="6450"/>
        <v>0</v>
      </c>
      <c r="BK4032" s="17">
        <f t="shared" si="6450"/>
        <v>0</v>
      </c>
      <c r="BL4032" s="17">
        <f t="shared" si="6450"/>
        <v>0</v>
      </c>
      <c r="BM4032" s="17">
        <f t="shared" si="6450"/>
        <v>0</v>
      </c>
      <c r="BN4032" s="17">
        <f t="shared" si="6450"/>
        <v>0</v>
      </c>
      <c r="BO4032" s="17">
        <f t="shared" si="6450"/>
        <v>0</v>
      </c>
      <c r="BP4032" s="17">
        <f t="shared" si="6450"/>
        <v>0</v>
      </c>
      <c r="BQ4032" s="17">
        <f t="shared" si="6450"/>
        <v>0</v>
      </c>
      <c r="BR4032" s="17">
        <v>0</v>
      </c>
      <c r="BS4032" s="17">
        <v>0</v>
      </c>
      <c r="BT4032" s="17" t="e">
        <f>IF(#REF!=0,"-",#REF!/#REF!*100)</f>
        <v>#REF!</v>
      </c>
    </row>
    <row r="4033" spans="1:72" x14ac:dyDescent="0.25">
      <c r="A4033" s="134"/>
      <c r="B4033" s="134"/>
      <c r="C4033" s="134"/>
      <c r="D4033" s="137"/>
      <c r="E4033" s="137"/>
      <c r="F4033" s="137"/>
      <c r="G4033" s="140"/>
      <c r="O4033">
        <f t="shared" si="6428"/>
        <v>0</v>
      </c>
      <c r="AB4033">
        <v>0</v>
      </c>
      <c r="AC4033">
        <v>0</v>
      </c>
      <c r="AJ4033">
        <f t="shared" si="6429"/>
        <v>0</v>
      </c>
      <c r="AW4033">
        <v>0</v>
      </c>
      <c r="AX4033">
        <v>0</v>
      </c>
      <c r="BE4033">
        <f t="shared" si="6430"/>
        <v>0</v>
      </c>
      <c r="BR4033">
        <v>0</v>
      </c>
      <c r="BS4033">
        <v>0</v>
      </c>
      <c r="BT4033" t="e">
        <f>IF(#REF!=0,"-",#REF!/#REF!*100)</f>
        <v>#REF!</v>
      </c>
    </row>
    <row r="4034" spans="1:72" ht="15.75" thickBot="1" x14ac:dyDescent="0.3">
      <c r="A4034" s="13" t="s">
        <v>0</v>
      </c>
      <c r="B4034" s="13" t="s">
        <v>0</v>
      </c>
      <c r="C4034" s="13" t="s">
        <v>0</v>
      </c>
      <c r="D4034" s="98" t="s">
        <v>0</v>
      </c>
      <c r="E4034" s="98" t="s">
        <v>0</v>
      </c>
      <c r="F4034" s="98" t="s">
        <v>0</v>
      </c>
      <c r="G4034" s="13" t="s">
        <v>0</v>
      </c>
      <c r="H4034" s="19" t="s">
        <v>0</v>
      </c>
      <c r="I4034" s="19" t="s">
        <v>0</v>
      </c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>
        <v>0</v>
      </c>
      <c r="AC4034" s="19">
        <v>0</v>
      </c>
      <c r="AD4034" s="19" t="s">
        <v>0</v>
      </c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>
        <v>0</v>
      </c>
      <c r="AX4034" s="19">
        <v>0</v>
      </c>
      <c r="AY4034" s="19" t="s">
        <v>0</v>
      </c>
      <c r="AZ4034" s="19"/>
      <c r="BA4034" s="19"/>
      <c r="BB4034" s="19"/>
      <c r="BC4034" s="19"/>
      <c r="BD4034" s="19"/>
      <c r="BE4034" s="19"/>
      <c r="BF4034" s="19"/>
      <c r="BG4034" s="19"/>
      <c r="BH4034" s="19"/>
      <c r="BI4034" s="19"/>
      <c r="BJ4034" s="19"/>
      <c r="BK4034" s="19"/>
      <c r="BL4034" s="19"/>
      <c r="BM4034" s="19"/>
      <c r="BN4034" s="19"/>
      <c r="BO4034" s="19"/>
      <c r="BP4034" s="19"/>
      <c r="BQ4034" s="19"/>
      <c r="BR4034" s="19">
        <v>0</v>
      </c>
      <c r="BS4034" s="19">
        <v>0</v>
      </c>
      <c r="BT4034" s="19"/>
    </row>
    <row r="4035" spans="1:72" ht="69.75" customHeight="1" thickBot="1" x14ac:dyDescent="0.3">
      <c r="A4035" s="5" t="s">
        <v>2</v>
      </c>
      <c r="B4035" s="5" t="s">
        <v>3</v>
      </c>
      <c r="C4035" s="5" t="s">
        <v>4</v>
      </c>
      <c r="D4035" s="103" t="s">
        <v>0</v>
      </c>
      <c r="E4035" s="112" t="s">
        <v>5</v>
      </c>
      <c r="F4035" s="112" t="s">
        <v>6</v>
      </c>
      <c r="G4035" s="5" t="s">
        <v>7</v>
      </c>
      <c r="H4035" s="5" t="s">
        <v>8</v>
      </c>
      <c r="I4035" s="89" t="s">
        <v>9</v>
      </c>
      <c r="J4035" s="89" t="s">
        <v>1606</v>
      </c>
      <c r="K4035" s="89" t="s">
        <v>1534</v>
      </c>
      <c r="L4035" s="89" t="s">
        <v>1592</v>
      </c>
      <c r="M4035" s="89" t="s">
        <v>1593</v>
      </c>
      <c r="N4035" s="89" t="s">
        <v>1594</v>
      </c>
      <c r="O4035" s="89" t="s">
        <v>1610</v>
      </c>
      <c r="P4035" s="89" t="s">
        <v>1607</v>
      </c>
      <c r="Q4035" s="89" t="s">
        <v>1595</v>
      </c>
      <c r="R4035" s="89" t="s">
        <v>1596</v>
      </c>
      <c r="S4035" s="89" t="s">
        <v>1597</v>
      </c>
      <c r="T4035" s="89" t="s">
        <v>1598</v>
      </c>
      <c r="U4035" s="89" t="s">
        <v>1599</v>
      </c>
      <c r="V4035" s="89" t="s">
        <v>1600</v>
      </c>
      <c r="W4035" s="89" t="s">
        <v>1608</v>
      </c>
      <c r="X4035" s="89" t="s">
        <v>1609</v>
      </c>
      <c r="Y4035" s="89" t="s">
        <v>1601</v>
      </c>
      <c r="Z4035" s="89" t="s">
        <v>1602</v>
      </c>
      <c r="AA4035" s="89" t="s">
        <v>1603</v>
      </c>
      <c r="AB4035" s="89" t="s">
        <v>1604</v>
      </c>
      <c r="AC4035" s="89" t="s">
        <v>1605</v>
      </c>
      <c r="AD4035" s="90" t="s">
        <v>10</v>
      </c>
      <c r="AE4035" s="90" t="s">
        <v>1606</v>
      </c>
      <c r="AF4035" s="90" t="s">
        <v>1534</v>
      </c>
      <c r="AG4035" s="90" t="s">
        <v>1592</v>
      </c>
      <c r="AH4035" s="90" t="s">
        <v>1593</v>
      </c>
      <c r="AI4035" s="90" t="s">
        <v>1594</v>
      </c>
      <c r="AJ4035" s="90" t="s">
        <v>1611</v>
      </c>
      <c r="AK4035" s="90" t="s">
        <v>1607</v>
      </c>
      <c r="AL4035" s="90" t="s">
        <v>1595</v>
      </c>
      <c r="AM4035" s="90" t="s">
        <v>1596</v>
      </c>
      <c r="AN4035" s="90" t="s">
        <v>1597</v>
      </c>
      <c r="AO4035" s="90" t="s">
        <v>1598</v>
      </c>
      <c r="AP4035" s="90" t="s">
        <v>1599</v>
      </c>
      <c r="AQ4035" s="90" t="s">
        <v>1600</v>
      </c>
      <c r="AR4035" s="90" t="s">
        <v>1608</v>
      </c>
      <c r="AS4035" s="90" t="s">
        <v>1609</v>
      </c>
      <c r="AT4035" s="90" t="s">
        <v>1601</v>
      </c>
      <c r="AU4035" s="90" t="s">
        <v>1602</v>
      </c>
      <c r="AV4035" s="90" t="s">
        <v>1603</v>
      </c>
      <c r="AW4035" s="90" t="s">
        <v>1604</v>
      </c>
      <c r="AX4035" s="90" t="s">
        <v>1605</v>
      </c>
      <c r="AY4035" s="91" t="s">
        <v>11</v>
      </c>
      <c r="AZ4035" s="91" t="s">
        <v>1606</v>
      </c>
      <c r="BA4035" s="91" t="s">
        <v>1534</v>
      </c>
      <c r="BB4035" s="91" t="s">
        <v>1592</v>
      </c>
      <c r="BC4035" s="91" t="s">
        <v>1593</v>
      </c>
      <c r="BD4035" s="91" t="s">
        <v>1594</v>
      </c>
      <c r="BE4035" s="91" t="s">
        <v>1612</v>
      </c>
      <c r="BF4035" s="91" t="s">
        <v>1607</v>
      </c>
      <c r="BG4035" s="91" t="s">
        <v>1595</v>
      </c>
      <c r="BH4035" s="91" t="s">
        <v>1596</v>
      </c>
      <c r="BI4035" s="91" t="s">
        <v>1597</v>
      </c>
      <c r="BJ4035" s="91" t="s">
        <v>1598</v>
      </c>
      <c r="BK4035" s="91" t="s">
        <v>1599</v>
      </c>
      <c r="BL4035" s="91" t="s">
        <v>1600</v>
      </c>
      <c r="BM4035" s="91" t="s">
        <v>1608</v>
      </c>
      <c r="BN4035" s="91" t="s">
        <v>1609</v>
      </c>
      <c r="BO4035" s="91" t="s">
        <v>1601</v>
      </c>
      <c r="BP4035" s="91" t="s">
        <v>1602</v>
      </c>
      <c r="BQ4035" s="91" t="s">
        <v>1603</v>
      </c>
      <c r="BR4035" s="91" t="s">
        <v>1604</v>
      </c>
      <c r="BS4035" s="91" t="s">
        <v>1605</v>
      </c>
      <c r="BT4035" s="5" t="s">
        <v>1671</v>
      </c>
    </row>
    <row r="4036" spans="1:72" x14ac:dyDescent="0.25">
      <c r="A4036" s="6" t="s">
        <v>0</v>
      </c>
      <c r="B4036" s="6" t="s">
        <v>0</v>
      </c>
      <c r="C4036" s="6" t="s">
        <v>0</v>
      </c>
      <c r="D4036" s="104" t="s">
        <v>0</v>
      </c>
      <c r="E4036" s="104" t="s">
        <v>0</v>
      </c>
      <c r="F4036" s="121" t="s">
        <v>0</v>
      </c>
      <c r="G4036" s="7" t="s">
        <v>0</v>
      </c>
      <c r="H4036" s="8" t="s">
        <v>0</v>
      </c>
      <c r="I4036" s="9">
        <v>1</v>
      </c>
      <c r="J4036" s="9">
        <v>2</v>
      </c>
      <c r="K4036" s="9">
        <v>3</v>
      </c>
      <c r="L4036" s="9">
        <v>4</v>
      </c>
      <c r="M4036" s="9">
        <v>5</v>
      </c>
      <c r="N4036" s="9">
        <v>6</v>
      </c>
      <c r="O4036" s="9">
        <v>7</v>
      </c>
      <c r="P4036" s="9">
        <v>8</v>
      </c>
      <c r="Q4036" s="9">
        <v>9</v>
      </c>
      <c r="R4036" s="9">
        <v>10</v>
      </c>
      <c r="S4036" s="9">
        <v>11</v>
      </c>
      <c r="T4036" s="9">
        <v>12</v>
      </c>
      <c r="U4036" s="9">
        <v>13</v>
      </c>
      <c r="V4036" s="9">
        <v>14</v>
      </c>
      <c r="W4036" s="9">
        <v>15</v>
      </c>
      <c r="X4036" s="9">
        <v>16</v>
      </c>
      <c r="Y4036" s="9">
        <v>17</v>
      </c>
      <c r="Z4036" s="9">
        <v>18</v>
      </c>
      <c r="AA4036" s="9">
        <v>19</v>
      </c>
      <c r="AB4036" s="9">
        <v>20</v>
      </c>
      <c r="AC4036" s="9">
        <v>21</v>
      </c>
      <c r="AD4036" s="9">
        <v>1</v>
      </c>
      <c r="AE4036" s="9">
        <v>2</v>
      </c>
      <c r="AF4036" s="9">
        <v>3</v>
      </c>
      <c r="AG4036" s="9">
        <v>4</v>
      </c>
      <c r="AH4036" s="9">
        <v>5</v>
      </c>
      <c r="AI4036" s="9">
        <v>6</v>
      </c>
      <c r="AJ4036" s="9">
        <v>7</v>
      </c>
      <c r="AK4036" s="9">
        <v>8</v>
      </c>
      <c r="AL4036" s="9">
        <v>9</v>
      </c>
      <c r="AM4036" s="9">
        <v>10</v>
      </c>
      <c r="AN4036" s="9">
        <v>11</v>
      </c>
      <c r="AO4036" s="9">
        <v>12</v>
      </c>
      <c r="AP4036" s="9">
        <v>13</v>
      </c>
      <c r="AQ4036" s="9">
        <v>14</v>
      </c>
      <c r="AR4036" s="9">
        <v>15</v>
      </c>
      <c r="AS4036" s="9">
        <v>16</v>
      </c>
      <c r="AT4036" s="9">
        <v>17</v>
      </c>
      <c r="AU4036" s="9">
        <v>18</v>
      </c>
      <c r="AV4036" s="9">
        <v>19</v>
      </c>
      <c r="AW4036" s="9">
        <v>20</v>
      </c>
      <c r="AX4036" s="9">
        <v>21</v>
      </c>
      <c r="AY4036" s="9">
        <v>1</v>
      </c>
      <c r="AZ4036" s="9">
        <v>2</v>
      </c>
      <c r="BA4036" s="9">
        <v>3</v>
      </c>
      <c r="BB4036" s="9">
        <v>4</v>
      </c>
      <c r="BC4036" s="9">
        <v>5</v>
      </c>
      <c r="BD4036" s="9">
        <v>6</v>
      </c>
      <c r="BE4036" s="9">
        <v>7</v>
      </c>
      <c r="BF4036" s="9">
        <v>8</v>
      </c>
      <c r="BG4036" s="9">
        <v>9</v>
      </c>
      <c r="BH4036" s="9">
        <v>10</v>
      </c>
      <c r="BI4036" s="9">
        <v>11</v>
      </c>
      <c r="BJ4036" s="9">
        <v>12</v>
      </c>
      <c r="BK4036" s="9">
        <v>13</v>
      </c>
      <c r="BL4036" s="9">
        <v>14</v>
      </c>
      <c r="BM4036" s="9">
        <v>15</v>
      </c>
      <c r="BN4036" s="9">
        <v>16</v>
      </c>
      <c r="BO4036" s="9">
        <v>17</v>
      </c>
      <c r="BP4036" s="9">
        <v>18</v>
      </c>
      <c r="BQ4036" s="9">
        <v>19</v>
      </c>
      <c r="BR4036" s="9">
        <v>20</v>
      </c>
      <c r="BS4036" s="9">
        <v>21</v>
      </c>
      <c r="BT4036" s="9">
        <v>9</v>
      </c>
    </row>
    <row r="4037" spans="1:72" ht="22.5" x14ac:dyDescent="0.25">
      <c r="A4037" s="1" t="s">
        <v>1154</v>
      </c>
      <c r="B4037" s="1" t="s">
        <v>56</v>
      </c>
      <c r="C4037" s="4" t="s">
        <v>154</v>
      </c>
      <c r="D4037" s="102" t="s">
        <v>1365</v>
      </c>
      <c r="E4037" s="101" t="s">
        <v>0</v>
      </c>
      <c r="F4037" s="101" t="s">
        <v>0</v>
      </c>
      <c r="G4037" s="2" t="s">
        <v>0</v>
      </c>
      <c r="H4037" s="2" t="s">
        <v>1366</v>
      </c>
      <c r="I4037" s="3" t="s">
        <v>0</v>
      </c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>
        <v>0</v>
      </c>
      <c r="AC4037" s="3">
        <v>0</v>
      </c>
      <c r="AD4037" s="3" t="s">
        <v>0</v>
      </c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>
        <v>0</v>
      </c>
      <c r="AX4037" s="3">
        <v>0</v>
      </c>
      <c r="AY4037" s="3" t="s">
        <v>0</v>
      </c>
      <c r="AZ4037" s="3"/>
      <c r="BA4037" s="3"/>
      <c r="BB4037" s="3"/>
      <c r="BC4037" s="3"/>
      <c r="BD4037" s="3"/>
      <c r="BE4037" s="3"/>
      <c r="BF4037" s="3"/>
      <c r="BG4037" s="3"/>
      <c r="BH4037" s="3"/>
      <c r="BI4037" s="3"/>
      <c r="BJ4037" s="3"/>
      <c r="BK4037" s="3"/>
      <c r="BL4037" s="3"/>
      <c r="BM4037" s="3"/>
      <c r="BN4037" s="3"/>
      <c r="BO4037" s="3"/>
      <c r="BP4037" s="3"/>
      <c r="BQ4037" s="3"/>
      <c r="BR4037" s="3">
        <v>0</v>
      </c>
      <c r="BS4037" s="3">
        <v>0</v>
      </c>
      <c r="BT4037" s="3"/>
    </row>
    <row r="4038" spans="1:72" ht="33.75" x14ac:dyDescent="0.25">
      <c r="A4038" s="1" t="s">
        <v>0</v>
      </c>
      <c r="B4038" s="1" t="s">
        <v>0</v>
      </c>
      <c r="C4038" s="1" t="s">
        <v>0</v>
      </c>
      <c r="D4038" s="101" t="s">
        <v>0</v>
      </c>
      <c r="E4038" s="101" t="s">
        <v>0</v>
      </c>
      <c r="F4038" s="101" t="s">
        <v>0</v>
      </c>
      <c r="G4038" s="2" t="s">
        <v>0</v>
      </c>
      <c r="H4038" s="10" t="s">
        <v>13</v>
      </c>
      <c r="I4038" s="11">
        <f t="shared" ref="I4038:AA4038" si="6452">SUM(I4039,I4047,I4049)</f>
        <v>413871</v>
      </c>
      <c r="J4038" s="11">
        <f t="shared" si="6452"/>
        <v>79658</v>
      </c>
      <c r="K4038" s="11">
        <f t="shared" si="6452"/>
        <v>0</v>
      </c>
      <c r="L4038" s="11">
        <f t="shared" si="6452"/>
        <v>0</v>
      </c>
      <c r="M4038" s="11">
        <f t="shared" si="6452"/>
        <v>0</v>
      </c>
      <c r="N4038" s="11">
        <f t="shared" si="6452"/>
        <v>0</v>
      </c>
      <c r="O4038" s="11">
        <f t="shared" ref="O4038" si="6453">SUM(O4039,O4047,O4049)</f>
        <v>493529</v>
      </c>
      <c r="P4038" s="11">
        <f t="shared" si="6452"/>
        <v>29900</v>
      </c>
      <c r="Q4038" s="11">
        <f t="shared" si="6452"/>
        <v>31215</v>
      </c>
      <c r="R4038" s="11">
        <f t="shared" si="6452"/>
        <v>111993</v>
      </c>
      <c r="S4038" s="11">
        <f t="shared" si="6452"/>
        <v>0</v>
      </c>
      <c r="T4038" s="11">
        <f t="shared" si="6452"/>
        <v>0</v>
      </c>
      <c r="U4038" s="11">
        <f t="shared" si="6452"/>
        <v>0</v>
      </c>
      <c r="V4038" s="11">
        <f t="shared" si="6452"/>
        <v>0</v>
      </c>
      <c r="W4038" s="11">
        <f t="shared" si="6452"/>
        <v>0</v>
      </c>
      <c r="X4038" s="11">
        <f t="shared" si="6452"/>
        <v>0</v>
      </c>
      <c r="Y4038" s="11">
        <f t="shared" si="6452"/>
        <v>0</v>
      </c>
      <c r="Z4038" s="11">
        <f t="shared" si="6452"/>
        <v>0</v>
      </c>
      <c r="AA4038" s="11">
        <f t="shared" si="6452"/>
        <v>0</v>
      </c>
      <c r="AB4038" s="11">
        <v>173108</v>
      </c>
      <c r="AC4038" s="11">
        <v>320421</v>
      </c>
      <c r="AD4038" s="11">
        <f t="shared" ref="AD4038:AV4038" si="6454">SUM(AD4039,AD4047,AD4049)</f>
        <v>500</v>
      </c>
      <c r="AE4038" s="11">
        <f t="shared" si="6454"/>
        <v>1630</v>
      </c>
      <c r="AF4038" s="11">
        <f t="shared" si="6454"/>
        <v>0</v>
      </c>
      <c r="AG4038" s="11">
        <f t="shared" si="6454"/>
        <v>0</v>
      </c>
      <c r="AH4038" s="11">
        <f t="shared" si="6454"/>
        <v>0</v>
      </c>
      <c r="AI4038" s="11">
        <f t="shared" si="6454"/>
        <v>0</v>
      </c>
      <c r="AJ4038" s="11">
        <f t="shared" ref="AJ4038" si="6455">SUM(AJ4039,AJ4047,AJ4049)</f>
        <v>2130</v>
      </c>
      <c r="AK4038" s="11">
        <f t="shared" si="6454"/>
        <v>0</v>
      </c>
      <c r="AL4038" s="11">
        <f t="shared" si="6454"/>
        <v>0</v>
      </c>
      <c r="AM4038" s="11">
        <f t="shared" si="6454"/>
        <v>1630</v>
      </c>
      <c r="AN4038" s="11">
        <f t="shared" si="6454"/>
        <v>0</v>
      </c>
      <c r="AO4038" s="11">
        <f t="shared" si="6454"/>
        <v>0</v>
      </c>
      <c r="AP4038" s="11">
        <f t="shared" si="6454"/>
        <v>0</v>
      </c>
      <c r="AQ4038" s="11">
        <f t="shared" si="6454"/>
        <v>0</v>
      </c>
      <c r="AR4038" s="11">
        <f t="shared" si="6454"/>
        <v>0</v>
      </c>
      <c r="AS4038" s="11">
        <f t="shared" si="6454"/>
        <v>0</v>
      </c>
      <c r="AT4038" s="11">
        <f t="shared" si="6454"/>
        <v>0</v>
      </c>
      <c r="AU4038" s="11">
        <f t="shared" si="6454"/>
        <v>0</v>
      </c>
      <c r="AV4038" s="11">
        <f t="shared" si="6454"/>
        <v>0</v>
      </c>
      <c r="AW4038" s="11">
        <v>1630</v>
      </c>
      <c r="AX4038" s="11">
        <v>500</v>
      </c>
      <c r="AY4038" s="11">
        <f t="shared" ref="AY4038:BQ4038" si="6456">SUM(AY4039,AY4047,AY4049)</f>
        <v>370364</v>
      </c>
      <c r="AZ4038" s="11">
        <f t="shared" si="6456"/>
        <v>131606</v>
      </c>
      <c r="BA4038" s="11">
        <f t="shared" si="6456"/>
        <v>0</v>
      </c>
      <c r="BB4038" s="11">
        <f t="shared" si="6456"/>
        <v>0</v>
      </c>
      <c r="BC4038" s="11">
        <f t="shared" si="6456"/>
        <v>0</v>
      </c>
      <c r="BD4038" s="11">
        <f t="shared" si="6456"/>
        <v>0</v>
      </c>
      <c r="BE4038" s="11">
        <f t="shared" ref="BE4038" si="6457">SUM(BE4039,BE4047,BE4049)</f>
        <v>501970</v>
      </c>
      <c r="BF4038" s="11">
        <f t="shared" si="6456"/>
        <v>0</v>
      </c>
      <c r="BG4038" s="11">
        <f t="shared" si="6456"/>
        <v>0</v>
      </c>
      <c r="BH4038" s="11">
        <f t="shared" si="6456"/>
        <v>131606</v>
      </c>
      <c r="BI4038" s="11">
        <f t="shared" si="6456"/>
        <v>0</v>
      </c>
      <c r="BJ4038" s="11">
        <f t="shared" si="6456"/>
        <v>0</v>
      </c>
      <c r="BK4038" s="11">
        <f t="shared" si="6456"/>
        <v>0</v>
      </c>
      <c r="BL4038" s="11">
        <f t="shared" si="6456"/>
        <v>0</v>
      </c>
      <c r="BM4038" s="11">
        <f t="shared" si="6456"/>
        <v>0</v>
      </c>
      <c r="BN4038" s="11">
        <f t="shared" si="6456"/>
        <v>0</v>
      </c>
      <c r="BO4038" s="11">
        <f t="shared" si="6456"/>
        <v>0</v>
      </c>
      <c r="BP4038" s="11">
        <f t="shared" si="6456"/>
        <v>0</v>
      </c>
      <c r="BQ4038" s="11">
        <f t="shared" si="6456"/>
        <v>0</v>
      </c>
      <c r="BR4038" s="11">
        <v>131606</v>
      </c>
      <c r="BS4038" s="11">
        <v>370364</v>
      </c>
      <c r="BT4038" s="11" t="e">
        <f>IF(#REF!=0,"-",#REF!/#REF!*100)</f>
        <v>#REF!</v>
      </c>
    </row>
    <row r="4039" spans="1:72" x14ac:dyDescent="0.25">
      <c r="A4039" s="4" t="s">
        <v>1154</v>
      </c>
      <c r="B4039" s="4" t="s">
        <v>56</v>
      </c>
      <c r="C4039" s="4" t="s">
        <v>154</v>
      </c>
      <c r="D4039" s="102" t="s">
        <v>1365</v>
      </c>
      <c r="E4039" s="101" t="s">
        <v>14</v>
      </c>
      <c r="F4039" s="101" t="s">
        <v>0</v>
      </c>
      <c r="G4039" s="2" t="s">
        <v>0</v>
      </c>
      <c r="H4039" s="2" t="s">
        <v>15</v>
      </c>
      <c r="I4039" s="12">
        <f t="shared" ref="I4039:AA4039" si="6458">SUM(I4040:I4041)</f>
        <v>90000</v>
      </c>
      <c r="J4039" s="12">
        <f t="shared" si="6458"/>
        <v>0</v>
      </c>
      <c r="K4039" s="12">
        <f t="shared" si="6458"/>
        <v>0</v>
      </c>
      <c r="L4039" s="12">
        <f t="shared" si="6458"/>
        <v>0</v>
      </c>
      <c r="M4039" s="12">
        <f t="shared" si="6458"/>
        <v>0</v>
      </c>
      <c r="N4039" s="12">
        <f t="shared" si="6458"/>
        <v>0</v>
      </c>
      <c r="O4039" s="12">
        <f t="shared" ref="O4039" si="6459">SUM(O4040:O4041)</f>
        <v>90000</v>
      </c>
      <c r="P4039" s="12">
        <f t="shared" si="6458"/>
        <v>0</v>
      </c>
      <c r="Q4039" s="12">
        <f t="shared" si="6458"/>
        <v>6500</v>
      </c>
      <c r="R4039" s="12">
        <f t="shared" si="6458"/>
        <v>5000</v>
      </c>
      <c r="S4039" s="12">
        <f t="shared" si="6458"/>
        <v>0</v>
      </c>
      <c r="T4039" s="12">
        <f t="shared" si="6458"/>
        <v>0</v>
      </c>
      <c r="U4039" s="12">
        <f t="shared" si="6458"/>
        <v>0</v>
      </c>
      <c r="V4039" s="12">
        <f t="shared" si="6458"/>
        <v>0</v>
      </c>
      <c r="W4039" s="12">
        <f t="shared" si="6458"/>
        <v>0</v>
      </c>
      <c r="X4039" s="12">
        <f t="shared" si="6458"/>
        <v>0</v>
      </c>
      <c r="Y4039" s="12">
        <f t="shared" si="6458"/>
        <v>0</v>
      </c>
      <c r="Z4039" s="12">
        <f t="shared" si="6458"/>
        <v>0</v>
      </c>
      <c r="AA4039" s="12">
        <f t="shared" si="6458"/>
        <v>0</v>
      </c>
      <c r="AB4039" s="12">
        <v>11500</v>
      </c>
      <c r="AC4039" s="12">
        <v>78500</v>
      </c>
      <c r="AD4039" s="12">
        <f t="shared" ref="AD4039:AV4039" si="6460">SUM(AD4040:AD4041)</f>
        <v>0</v>
      </c>
      <c r="AE4039" s="12">
        <f t="shared" si="6460"/>
        <v>0</v>
      </c>
      <c r="AF4039" s="12">
        <f t="shared" si="6460"/>
        <v>0</v>
      </c>
      <c r="AG4039" s="12">
        <f t="shared" si="6460"/>
        <v>0</v>
      </c>
      <c r="AH4039" s="12">
        <f t="shared" si="6460"/>
        <v>0</v>
      </c>
      <c r="AI4039" s="12">
        <f t="shared" si="6460"/>
        <v>0</v>
      </c>
      <c r="AJ4039" s="12">
        <f t="shared" ref="AJ4039" si="6461">SUM(AJ4040:AJ4041)</f>
        <v>0</v>
      </c>
      <c r="AK4039" s="12">
        <f t="shared" si="6460"/>
        <v>0</v>
      </c>
      <c r="AL4039" s="12">
        <f t="shared" si="6460"/>
        <v>0</v>
      </c>
      <c r="AM4039" s="12">
        <f t="shared" si="6460"/>
        <v>0</v>
      </c>
      <c r="AN4039" s="12">
        <f t="shared" si="6460"/>
        <v>0</v>
      </c>
      <c r="AO4039" s="12">
        <f t="shared" si="6460"/>
        <v>0</v>
      </c>
      <c r="AP4039" s="12">
        <f t="shared" si="6460"/>
        <v>0</v>
      </c>
      <c r="AQ4039" s="12">
        <f t="shared" si="6460"/>
        <v>0</v>
      </c>
      <c r="AR4039" s="12">
        <f t="shared" si="6460"/>
        <v>0</v>
      </c>
      <c r="AS4039" s="12">
        <f t="shared" si="6460"/>
        <v>0</v>
      </c>
      <c r="AT4039" s="12">
        <f t="shared" si="6460"/>
        <v>0</v>
      </c>
      <c r="AU4039" s="12">
        <f t="shared" si="6460"/>
        <v>0</v>
      </c>
      <c r="AV4039" s="12">
        <f t="shared" si="6460"/>
        <v>0</v>
      </c>
      <c r="AW4039" s="12">
        <v>0</v>
      </c>
      <c r="AX4039" s="12">
        <v>0</v>
      </c>
      <c r="AY4039" s="12">
        <f t="shared" ref="AY4039:BQ4039" si="6462">SUM(AY4040:AY4041)</f>
        <v>256281</v>
      </c>
      <c r="AZ4039" s="12">
        <f t="shared" si="6462"/>
        <v>10732</v>
      </c>
      <c r="BA4039" s="12">
        <f t="shared" si="6462"/>
        <v>0</v>
      </c>
      <c r="BB4039" s="12">
        <f t="shared" si="6462"/>
        <v>0</v>
      </c>
      <c r="BC4039" s="12">
        <f t="shared" si="6462"/>
        <v>0</v>
      </c>
      <c r="BD4039" s="12">
        <f t="shared" si="6462"/>
        <v>0</v>
      </c>
      <c r="BE4039" s="12">
        <f t="shared" ref="BE4039" si="6463">SUM(BE4040:BE4041)</f>
        <v>267013</v>
      </c>
      <c r="BF4039" s="12">
        <f t="shared" si="6462"/>
        <v>0</v>
      </c>
      <c r="BG4039" s="12">
        <f t="shared" si="6462"/>
        <v>0</v>
      </c>
      <c r="BH4039" s="12">
        <f t="shared" si="6462"/>
        <v>10732</v>
      </c>
      <c r="BI4039" s="12">
        <f t="shared" si="6462"/>
        <v>0</v>
      </c>
      <c r="BJ4039" s="12">
        <f t="shared" si="6462"/>
        <v>0</v>
      </c>
      <c r="BK4039" s="12">
        <f t="shared" si="6462"/>
        <v>0</v>
      </c>
      <c r="BL4039" s="12">
        <f t="shared" si="6462"/>
        <v>0</v>
      </c>
      <c r="BM4039" s="12">
        <f t="shared" si="6462"/>
        <v>0</v>
      </c>
      <c r="BN4039" s="12">
        <f t="shared" si="6462"/>
        <v>0</v>
      </c>
      <c r="BO4039" s="12">
        <f t="shared" si="6462"/>
        <v>0</v>
      </c>
      <c r="BP4039" s="12">
        <f t="shared" si="6462"/>
        <v>0</v>
      </c>
      <c r="BQ4039" s="12">
        <f t="shared" si="6462"/>
        <v>0</v>
      </c>
      <c r="BR4039" s="12">
        <v>10732</v>
      </c>
      <c r="BS4039" s="12">
        <v>256281</v>
      </c>
      <c r="BT4039" s="12" t="e">
        <f>IF(#REF!=0,"-",#REF!/#REF!*100)</f>
        <v>#REF!</v>
      </c>
    </row>
    <row r="4040" spans="1:72" x14ac:dyDescent="0.25">
      <c r="A4040" s="4" t="s">
        <v>1154</v>
      </c>
      <c r="B4040" s="4" t="s">
        <v>56</v>
      </c>
      <c r="C4040" s="4" t="s">
        <v>154</v>
      </c>
      <c r="D4040" s="102" t="s">
        <v>1365</v>
      </c>
      <c r="E4040" s="113">
        <v>6111</v>
      </c>
      <c r="F4040" s="102"/>
      <c r="G4040" s="98" t="s">
        <v>1663</v>
      </c>
      <c r="H4040" s="13" t="s">
        <v>16</v>
      </c>
      <c r="I4040" s="14">
        <v>90000</v>
      </c>
      <c r="J4040" s="14">
        <f>9000-9000</f>
        <v>0</v>
      </c>
      <c r="K4040" s="14"/>
      <c r="L4040" s="14"/>
      <c r="M4040" s="14"/>
      <c r="N4040" s="14"/>
      <c r="O4040" s="14">
        <f t="shared" si="6428"/>
        <v>90000</v>
      </c>
      <c r="P4040" s="14"/>
      <c r="Q4040" s="14">
        <v>6500</v>
      </c>
      <c r="R4040" s="14">
        <f>9000+5000-9000</f>
        <v>5000</v>
      </c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>
        <v>11500</v>
      </c>
      <c r="AC4040" s="14">
        <v>78500</v>
      </c>
      <c r="AD4040" s="14">
        <v>0</v>
      </c>
      <c r="AE4040" s="14"/>
      <c r="AF4040" s="14"/>
      <c r="AG4040" s="14"/>
      <c r="AH4040" s="14"/>
      <c r="AI4040" s="14"/>
      <c r="AJ4040" s="14">
        <f t="shared" si="6429"/>
        <v>0</v>
      </c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>
        <v>0</v>
      </c>
      <c r="AX4040" s="14">
        <v>0</v>
      </c>
      <c r="AY4040" s="14">
        <v>256281</v>
      </c>
      <c r="AZ4040" s="14">
        <v>10732</v>
      </c>
      <c r="BA4040" s="14"/>
      <c r="BB4040" s="14"/>
      <c r="BC4040" s="14"/>
      <c r="BD4040" s="14"/>
      <c r="BE4040" s="14">
        <f t="shared" si="6430"/>
        <v>267013</v>
      </c>
      <c r="BF4040" s="14"/>
      <c r="BG4040" s="14"/>
      <c r="BH4040" s="14">
        <v>10732</v>
      </c>
      <c r="BI4040" s="14"/>
      <c r="BJ4040" s="14"/>
      <c r="BK4040" s="14"/>
      <c r="BL4040" s="14"/>
      <c r="BM4040" s="14"/>
      <c r="BN4040" s="14"/>
      <c r="BO4040" s="14"/>
      <c r="BP4040" s="14"/>
      <c r="BQ4040" s="14"/>
      <c r="BR4040" s="14">
        <v>10732</v>
      </c>
      <c r="BS4040" s="14">
        <v>256281</v>
      </c>
      <c r="BT4040" s="14" t="e">
        <f>IF(#REF!=0,"-",#REF!/#REF!*100)</f>
        <v>#REF!</v>
      </c>
    </row>
    <row r="4041" spans="1:72" x14ac:dyDescent="0.25">
      <c r="A4041" s="1" t="s">
        <v>1154</v>
      </c>
      <c r="B4041" s="1" t="s">
        <v>56</v>
      </c>
      <c r="C4041" s="1" t="s">
        <v>154</v>
      </c>
      <c r="D4041" s="105" t="s">
        <v>1365</v>
      </c>
      <c r="E4041" s="105" t="s">
        <v>18</v>
      </c>
      <c r="F4041" s="102" t="s">
        <v>0</v>
      </c>
      <c r="G4041" s="13" t="s">
        <v>0</v>
      </c>
      <c r="H4041" s="2" t="s">
        <v>19</v>
      </c>
      <c r="I4041" s="12">
        <f t="shared" ref="I4041:AA4041" si="6464">SUM(I4042:I4046)</f>
        <v>0</v>
      </c>
      <c r="J4041" s="12">
        <f t="shared" si="6464"/>
        <v>0</v>
      </c>
      <c r="K4041" s="12">
        <f t="shared" si="6464"/>
        <v>0</v>
      </c>
      <c r="L4041" s="12">
        <f t="shared" si="6464"/>
        <v>0</v>
      </c>
      <c r="M4041" s="12">
        <f t="shared" si="6464"/>
        <v>0</v>
      </c>
      <c r="N4041" s="12">
        <f t="shared" si="6464"/>
        <v>0</v>
      </c>
      <c r="O4041" s="12">
        <f t="shared" si="6464"/>
        <v>0</v>
      </c>
      <c r="P4041" s="12">
        <f t="shared" si="6464"/>
        <v>0</v>
      </c>
      <c r="Q4041" s="12">
        <f t="shared" si="6464"/>
        <v>0</v>
      </c>
      <c r="R4041" s="12">
        <f t="shared" si="6464"/>
        <v>0</v>
      </c>
      <c r="S4041" s="12">
        <f t="shared" si="6464"/>
        <v>0</v>
      </c>
      <c r="T4041" s="12">
        <f t="shared" si="6464"/>
        <v>0</v>
      </c>
      <c r="U4041" s="12">
        <f t="shared" si="6464"/>
        <v>0</v>
      </c>
      <c r="V4041" s="12">
        <f t="shared" si="6464"/>
        <v>0</v>
      </c>
      <c r="W4041" s="12">
        <f t="shared" si="6464"/>
        <v>0</v>
      </c>
      <c r="X4041" s="12">
        <f t="shared" si="6464"/>
        <v>0</v>
      </c>
      <c r="Y4041" s="12">
        <f t="shared" si="6464"/>
        <v>0</v>
      </c>
      <c r="Z4041" s="12">
        <f t="shared" si="6464"/>
        <v>0</v>
      </c>
      <c r="AA4041" s="12">
        <f t="shared" si="6464"/>
        <v>0</v>
      </c>
      <c r="AB4041" s="12">
        <v>0</v>
      </c>
      <c r="AC4041" s="12">
        <v>0</v>
      </c>
      <c r="AD4041" s="12">
        <f t="shared" ref="AD4041:AV4041" si="6465">SUM(AD4042:AD4046)</f>
        <v>0</v>
      </c>
      <c r="AE4041" s="12">
        <f t="shared" si="6465"/>
        <v>0</v>
      </c>
      <c r="AF4041" s="12">
        <f t="shared" si="6465"/>
        <v>0</v>
      </c>
      <c r="AG4041" s="12">
        <f t="shared" si="6465"/>
        <v>0</v>
      </c>
      <c r="AH4041" s="12">
        <f t="shared" si="6465"/>
        <v>0</v>
      </c>
      <c r="AI4041" s="12">
        <f t="shared" si="6465"/>
        <v>0</v>
      </c>
      <c r="AJ4041" s="12">
        <f t="shared" si="6465"/>
        <v>0</v>
      </c>
      <c r="AK4041" s="12">
        <f t="shared" si="6465"/>
        <v>0</v>
      </c>
      <c r="AL4041" s="12">
        <f t="shared" si="6465"/>
        <v>0</v>
      </c>
      <c r="AM4041" s="12">
        <f t="shared" si="6465"/>
        <v>0</v>
      </c>
      <c r="AN4041" s="12">
        <f t="shared" si="6465"/>
        <v>0</v>
      </c>
      <c r="AO4041" s="12">
        <f t="shared" si="6465"/>
        <v>0</v>
      </c>
      <c r="AP4041" s="12">
        <f t="shared" si="6465"/>
        <v>0</v>
      </c>
      <c r="AQ4041" s="12">
        <f t="shared" si="6465"/>
        <v>0</v>
      </c>
      <c r="AR4041" s="12">
        <f t="shared" si="6465"/>
        <v>0</v>
      </c>
      <c r="AS4041" s="12">
        <f t="shared" si="6465"/>
        <v>0</v>
      </c>
      <c r="AT4041" s="12">
        <f t="shared" si="6465"/>
        <v>0</v>
      </c>
      <c r="AU4041" s="12">
        <f t="shared" si="6465"/>
        <v>0</v>
      </c>
      <c r="AV4041" s="12">
        <f t="shared" si="6465"/>
        <v>0</v>
      </c>
      <c r="AW4041" s="12">
        <v>0</v>
      </c>
      <c r="AX4041" s="12">
        <v>0</v>
      </c>
      <c r="AY4041" s="12">
        <f t="shared" ref="AY4041:BQ4041" si="6466">SUM(AY4042:AY4046)</f>
        <v>0</v>
      </c>
      <c r="AZ4041" s="12">
        <f t="shared" si="6466"/>
        <v>0</v>
      </c>
      <c r="BA4041" s="12">
        <f t="shared" si="6466"/>
        <v>0</v>
      </c>
      <c r="BB4041" s="12">
        <f t="shared" si="6466"/>
        <v>0</v>
      </c>
      <c r="BC4041" s="12">
        <f t="shared" si="6466"/>
        <v>0</v>
      </c>
      <c r="BD4041" s="12">
        <f t="shared" si="6466"/>
        <v>0</v>
      </c>
      <c r="BE4041" s="12">
        <f t="shared" si="6466"/>
        <v>0</v>
      </c>
      <c r="BF4041" s="12">
        <f t="shared" si="6466"/>
        <v>0</v>
      </c>
      <c r="BG4041" s="12">
        <f t="shared" si="6466"/>
        <v>0</v>
      </c>
      <c r="BH4041" s="12">
        <f t="shared" si="6466"/>
        <v>0</v>
      </c>
      <c r="BI4041" s="12">
        <f t="shared" si="6466"/>
        <v>0</v>
      </c>
      <c r="BJ4041" s="12">
        <f t="shared" si="6466"/>
        <v>0</v>
      </c>
      <c r="BK4041" s="12">
        <f t="shared" si="6466"/>
        <v>0</v>
      </c>
      <c r="BL4041" s="12">
        <f t="shared" si="6466"/>
        <v>0</v>
      </c>
      <c r="BM4041" s="12">
        <f t="shared" si="6466"/>
        <v>0</v>
      </c>
      <c r="BN4041" s="12">
        <f t="shared" si="6466"/>
        <v>0</v>
      </c>
      <c r="BO4041" s="12">
        <f t="shared" si="6466"/>
        <v>0</v>
      </c>
      <c r="BP4041" s="12">
        <f t="shared" si="6466"/>
        <v>0</v>
      </c>
      <c r="BQ4041" s="12">
        <f t="shared" si="6466"/>
        <v>0</v>
      </c>
      <c r="BR4041" s="12">
        <v>0</v>
      </c>
      <c r="BS4041" s="12">
        <v>0</v>
      </c>
      <c r="BT4041" s="12" t="e">
        <f>IF(#REF!=0,"-",#REF!/#REF!*100)</f>
        <v>#REF!</v>
      </c>
    </row>
    <row r="4042" spans="1:72" ht="22.5" x14ac:dyDescent="0.25">
      <c r="A4042" s="4" t="s">
        <v>1154</v>
      </c>
      <c r="B4042" s="4" t="s">
        <v>56</v>
      </c>
      <c r="C4042" s="4" t="s">
        <v>154</v>
      </c>
      <c r="D4042" s="102" t="s">
        <v>1365</v>
      </c>
      <c r="E4042" s="113">
        <v>6112</v>
      </c>
      <c r="F4042" s="102" t="s">
        <v>1367</v>
      </c>
      <c r="G4042" s="98" t="s">
        <v>1663</v>
      </c>
      <c r="H4042" s="13" t="s">
        <v>57</v>
      </c>
      <c r="I4042" s="14">
        <v>0</v>
      </c>
      <c r="J4042" s="14"/>
      <c r="K4042" s="14"/>
      <c r="L4042" s="14"/>
      <c r="M4042" s="14"/>
      <c r="N4042" s="14"/>
      <c r="O4042" s="14">
        <f t="shared" si="6428"/>
        <v>0</v>
      </c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>
        <v>0</v>
      </c>
      <c r="AC4042" s="14">
        <v>0</v>
      </c>
      <c r="AD4042" s="14">
        <v>0</v>
      </c>
      <c r="AE4042" s="14"/>
      <c r="AF4042" s="14"/>
      <c r="AG4042" s="14"/>
      <c r="AH4042" s="14"/>
      <c r="AI4042" s="14"/>
      <c r="AJ4042" s="14">
        <f t="shared" si="6429"/>
        <v>0</v>
      </c>
      <c r="AK4042" s="14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>
        <v>0</v>
      </c>
      <c r="AX4042" s="14">
        <v>0</v>
      </c>
      <c r="AY4042" s="14">
        <v>0</v>
      </c>
      <c r="AZ4042" s="14"/>
      <c r="BA4042" s="14"/>
      <c r="BB4042" s="14"/>
      <c r="BC4042" s="14"/>
      <c r="BD4042" s="14"/>
      <c r="BE4042" s="14">
        <f t="shared" si="6430"/>
        <v>0</v>
      </c>
      <c r="BF4042" s="14"/>
      <c r="BG4042" s="14"/>
      <c r="BH4042" s="14"/>
      <c r="BI4042" s="14"/>
      <c r="BJ4042" s="14"/>
      <c r="BK4042" s="14"/>
      <c r="BL4042" s="14"/>
      <c r="BM4042" s="14"/>
      <c r="BN4042" s="14"/>
      <c r="BO4042" s="14"/>
      <c r="BP4042" s="14"/>
      <c r="BQ4042" s="14"/>
      <c r="BR4042" s="14">
        <v>0</v>
      </c>
      <c r="BS4042" s="14">
        <v>0</v>
      </c>
      <c r="BT4042" s="14" t="e">
        <f>IF(#REF!=0,"-",#REF!/#REF!*100)</f>
        <v>#REF!</v>
      </c>
    </row>
    <row r="4043" spans="1:72" x14ac:dyDescent="0.25">
      <c r="A4043" s="4" t="s">
        <v>1154</v>
      </c>
      <c r="B4043" s="4" t="s">
        <v>56</v>
      </c>
      <c r="C4043" s="4" t="s">
        <v>154</v>
      </c>
      <c r="D4043" s="102" t="s">
        <v>1365</v>
      </c>
      <c r="E4043" s="113">
        <v>6112</v>
      </c>
      <c r="F4043" s="102" t="s">
        <v>1368</v>
      </c>
      <c r="G4043" s="98" t="s">
        <v>1663</v>
      </c>
      <c r="H4043" s="13" t="s">
        <v>22</v>
      </c>
      <c r="I4043" s="14">
        <v>0</v>
      </c>
      <c r="J4043" s="14"/>
      <c r="K4043" s="14"/>
      <c r="L4043" s="14"/>
      <c r="M4043" s="14"/>
      <c r="N4043" s="14"/>
      <c r="O4043" s="14">
        <f t="shared" si="6428"/>
        <v>0</v>
      </c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>
        <v>0</v>
      </c>
      <c r="AC4043" s="14">
        <v>0</v>
      </c>
      <c r="AD4043" s="14">
        <v>0</v>
      </c>
      <c r="AE4043" s="14"/>
      <c r="AF4043" s="14"/>
      <c r="AG4043" s="14"/>
      <c r="AH4043" s="14"/>
      <c r="AI4043" s="14"/>
      <c r="AJ4043" s="14">
        <f t="shared" si="6429"/>
        <v>0</v>
      </c>
      <c r="AK4043" s="14"/>
      <c r="AL4043" s="14"/>
      <c r="AM4043" s="14"/>
      <c r="AN4043" s="14"/>
      <c r="AO4043" s="14"/>
      <c r="AP4043" s="14"/>
      <c r="AQ4043" s="14"/>
      <c r="AR4043" s="14"/>
      <c r="AS4043" s="14"/>
      <c r="AT4043" s="14"/>
      <c r="AU4043" s="14"/>
      <c r="AV4043" s="14"/>
      <c r="AW4043" s="14">
        <v>0</v>
      </c>
      <c r="AX4043" s="14">
        <v>0</v>
      </c>
      <c r="AY4043" s="14">
        <v>0</v>
      </c>
      <c r="AZ4043" s="14"/>
      <c r="BA4043" s="14"/>
      <c r="BB4043" s="14"/>
      <c r="BC4043" s="14"/>
      <c r="BD4043" s="14"/>
      <c r="BE4043" s="14">
        <f t="shared" si="6430"/>
        <v>0</v>
      </c>
      <c r="BF4043" s="14"/>
      <c r="BG4043" s="14"/>
      <c r="BH4043" s="14"/>
      <c r="BI4043" s="14"/>
      <c r="BJ4043" s="14"/>
      <c r="BK4043" s="14"/>
      <c r="BL4043" s="14"/>
      <c r="BM4043" s="14"/>
      <c r="BN4043" s="14"/>
      <c r="BO4043" s="14"/>
      <c r="BP4043" s="14"/>
      <c r="BQ4043" s="14"/>
      <c r="BR4043" s="14">
        <v>0</v>
      </c>
      <c r="BS4043" s="14">
        <v>0</v>
      </c>
      <c r="BT4043" s="14" t="e">
        <f>IF(#REF!=0,"-",#REF!/#REF!*100)</f>
        <v>#REF!</v>
      </c>
    </row>
    <row r="4044" spans="1:72" x14ac:dyDescent="0.25">
      <c r="A4044" s="4" t="s">
        <v>1154</v>
      </c>
      <c r="B4044" s="4" t="s">
        <v>56</v>
      </c>
      <c r="C4044" s="4" t="s">
        <v>154</v>
      </c>
      <c r="D4044" s="102" t="s">
        <v>1365</v>
      </c>
      <c r="E4044" s="113">
        <v>6112</v>
      </c>
      <c r="F4044" s="102" t="s">
        <v>1369</v>
      </c>
      <c r="G4044" s="98" t="s">
        <v>1663</v>
      </c>
      <c r="H4044" s="13" t="s">
        <v>23</v>
      </c>
      <c r="I4044" s="14">
        <v>0</v>
      </c>
      <c r="J4044" s="14"/>
      <c r="K4044" s="14"/>
      <c r="L4044" s="14"/>
      <c r="M4044" s="14"/>
      <c r="N4044" s="14"/>
      <c r="O4044" s="14">
        <f t="shared" si="6428"/>
        <v>0</v>
      </c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>
        <v>0</v>
      </c>
      <c r="AC4044" s="14">
        <v>0</v>
      </c>
      <c r="AD4044" s="14">
        <v>0</v>
      </c>
      <c r="AE4044" s="14"/>
      <c r="AF4044" s="14"/>
      <c r="AG4044" s="14"/>
      <c r="AH4044" s="14"/>
      <c r="AI4044" s="14"/>
      <c r="AJ4044" s="14">
        <f t="shared" si="6429"/>
        <v>0</v>
      </c>
      <c r="AK4044" s="14"/>
      <c r="AL4044" s="14"/>
      <c r="AM4044" s="14"/>
      <c r="AN4044" s="14"/>
      <c r="AO4044" s="14"/>
      <c r="AP4044" s="14"/>
      <c r="AQ4044" s="14"/>
      <c r="AR4044" s="14"/>
      <c r="AS4044" s="14"/>
      <c r="AT4044" s="14"/>
      <c r="AU4044" s="14"/>
      <c r="AV4044" s="14"/>
      <c r="AW4044" s="14">
        <v>0</v>
      </c>
      <c r="AX4044" s="14">
        <v>0</v>
      </c>
      <c r="AY4044" s="14">
        <v>0</v>
      </c>
      <c r="AZ4044" s="14"/>
      <c r="BA4044" s="14"/>
      <c r="BB4044" s="14"/>
      <c r="BC4044" s="14"/>
      <c r="BD4044" s="14"/>
      <c r="BE4044" s="14">
        <f t="shared" si="6430"/>
        <v>0</v>
      </c>
      <c r="BF4044" s="14"/>
      <c r="BG4044" s="14"/>
      <c r="BH4044" s="14"/>
      <c r="BI4044" s="14"/>
      <c r="BJ4044" s="14"/>
      <c r="BK4044" s="14"/>
      <c r="BL4044" s="14"/>
      <c r="BM4044" s="14"/>
      <c r="BN4044" s="14"/>
      <c r="BO4044" s="14"/>
      <c r="BP4044" s="14"/>
      <c r="BQ4044" s="14"/>
      <c r="BR4044" s="14">
        <v>0</v>
      </c>
      <c r="BS4044" s="14">
        <v>0</v>
      </c>
      <c r="BT4044" s="14" t="e">
        <f>IF(#REF!=0,"-",#REF!/#REF!*100)</f>
        <v>#REF!</v>
      </c>
    </row>
    <row r="4045" spans="1:72" x14ac:dyDescent="0.25">
      <c r="A4045" s="4" t="s">
        <v>1154</v>
      </c>
      <c r="B4045" s="4" t="s">
        <v>56</v>
      </c>
      <c r="C4045" s="4" t="s">
        <v>154</v>
      </c>
      <c r="D4045" s="102" t="s">
        <v>1365</v>
      </c>
      <c r="E4045" s="113">
        <v>6112</v>
      </c>
      <c r="F4045" s="102" t="s">
        <v>1370</v>
      </c>
      <c r="G4045" s="98" t="s">
        <v>1663</v>
      </c>
      <c r="H4045" s="13" t="s">
        <v>21</v>
      </c>
      <c r="I4045" s="14">
        <v>0</v>
      </c>
      <c r="J4045" s="14"/>
      <c r="K4045" s="14"/>
      <c r="L4045" s="14"/>
      <c r="M4045" s="14"/>
      <c r="N4045" s="14"/>
      <c r="O4045" s="14">
        <f t="shared" si="6428"/>
        <v>0</v>
      </c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>
        <v>0</v>
      </c>
      <c r="AC4045" s="14">
        <v>0</v>
      </c>
      <c r="AD4045" s="14">
        <v>0</v>
      </c>
      <c r="AE4045" s="14"/>
      <c r="AF4045" s="14"/>
      <c r="AG4045" s="14"/>
      <c r="AH4045" s="14"/>
      <c r="AI4045" s="14"/>
      <c r="AJ4045" s="14">
        <f t="shared" si="6429"/>
        <v>0</v>
      </c>
      <c r="AK4045" s="14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>
        <v>0</v>
      </c>
      <c r="AX4045" s="14">
        <v>0</v>
      </c>
      <c r="AY4045" s="14">
        <v>0</v>
      </c>
      <c r="AZ4045" s="14"/>
      <c r="BA4045" s="14"/>
      <c r="BB4045" s="14"/>
      <c r="BC4045" s="14"/>
      <c r="BD4045" s="14"/>
      <c r="BE4045" s="14">
        <f t="shared" si="6430"/>
        <v>0</v>
      </c>
      <c r="BF4045" s="14"/>
      <c r="BG4045" s="14"/>
      <c r="BH4045" s="14"/>
      <c r="BI4045" s="14"/>
      <c r="BJ4045" s="14"/>
      <c r="BK4045" s="14"/>
      <c r="BL4045" s="14"/>
      <c r="BM4045" s="14"/>
      <c r="BN4045" s="14"/>
      <c r="BO4045" s="14"/>
      <c r="BP4045" s="14"/>
      <c r="BQ4045" s="14"/>
      <c r="BR4045" s="14">
        <v>0</v>
      </c>
      <c r="BS4045" s="14">
        <v>0</v>
      </c>
      <c r="BT4045" s="14" t="e">
        <f>IF(#REF!=0,"-",#REF!/#REF!*100)</f>
        <v>#REF!</v>
      </c>
    </row>
    <row r="4046" spans="1:72" x14ac:dyDescent="0.25">
      <c r="A4046" s="4" t="s">
        <v>1154</v>
      </c>
      <c r="B4046" s="4" t="s">
        <v>56</v>
      </c>
      <c r="C4046" s="4" t="s">
        <v>154</v>
      </c>
      <c r="D4046" s="102" t="s">
        <v>1365</v>
      </c>
      <c r="E4046" s="113">
        <v>6112</v>
      </c>
      <c r="F4046" s="102" t="s">
        <v>1371</v>
      </c>
      <c r="G4046" s="98" t="s">
        <v>1663</v>
      </c>
      <c r="H4046" s="13" t="s">
        <v>24</v>
      </c>
      <c r="I4046" s="14">
        <v>0</v>
      </c>
      <c r="J4046" s="14"/>
      <c r="K4046" s="14"/>
      <c r="L4046" s="14"/>
      <c r="M4046" s="14"/>
      <c r="N4046" s="14"/>
      <c r="O4046" s="14">
        <f t="shared" si="6428"/>
        <v>0</v>
      </c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>
        <v>0</v>
      </c>
      <c r="AC4046" s="14">
        <v>0</v>
      </c>
      <c r="AD4046" s="14">
        <v>0</v>
      </c>
      <c r="AE4046" s="14"/>
      <c r="AF4046" s="14"/>
      <c r="AG4046" s="14"/>
      <c r="AH4046" s="14"/>
      <c r="AI4046" s="14"/>
      <c r="AJ4046" s="14">
        <f t="shared" si="6429"/>
        <v>0</v>
      </c>
      <c r="AK4046" s="14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4"/>
      <c r="AW4046" s="14">
        <v>0</v>
      </c>
      <c r="AX4046" s="14">
        <v>0</v>
      </c>
      <c r="AY4046" s="14">
        <v>0</v>
      </c>
      <c r="AZ4046" s="14"/>
      <c r="BA4046" s="14"/>
      <c r="BB4046" s="14"/>
      <c r="BC4046" s="14"/>
      <c r="BD4046" s="14"/>
      <c r="BE4046" s="14">
        <f t="shared" si="6430"/>
        <v>0</v>
      </c>
      <c r="BF4046" s="14"/>
      <c r="BG4046" s="14"/>
      <c r="BH4046" s="14"/>
      <c r="BI4046" s="14"/>
      <c r="BJ4046" s="14"/>
      <c r="BK4046" s="14"/>
      <c r="BL4046" s="14"/>
      <c r="BM4046" s="14"/>
      <c r="BN4046" s="14"/>
      <c r="BO4046" s="14"/>
      <c r="BP4046" s="14"/>
      <c r="BQ4046" s="14"/>
      <c r="BR4046" s="14">
        <v>0</v>
      </c>
      <c r="BS4046" s="14">
        <v>0</v>
      </c>
      <c r="BT4046" s="14" t="e">
        <f>IF(#REF!=0,"-",#REF!/#REF!*100)</f>
        <v>#REF!</v>
      </c>
    </row>
    <row r="4047" spans="1:72" ht="22.5" x14ac:dyDescent="0.25">
      <c r="A4047" s="4" t="s">
        <v>1154</v>
      </c>
      <c r="B4047" s="4" t="s">
        <v>56</v>
      </c>
      <c r="C4047" s="4" t="s">
        <v>154</v>
      </c>
      <c r="D4047" s="102" t="s">
        <v>1365</v>
      </c>
      <c r="E4047" s="101" t="s">
        <v>25</v>
      </c>
      <c r="F4047" s="101" t="s">
        <v>0</v>
      </c>
      <c r="G4047" s="2" t="s">
        <v>0</v>
      </c>
      <c r="H4047" s="2" t="s">
        <v>26</v>
      </c>
      <c r="I4047" s="12">
        <f t="shared" ref="I4047:AA4047" si="6467">SUM(I4048)</f>
        <v>9450</v>
      </c>
      <c r="J4047" s="12">
        <f t="shared" si="6467"/>
        <v>0</v>
      </c>
      <c r="K4047" s="12">
        <f t="shared" si="6467"/>
        <v>0</v>
      </c>
      <c r="L4047" s="12">
        <f t="shared" si="6467"/>
        <v>0</v>
      </c>
      <c r="M4047" s="12">
        <f t="shared" si="6467"/>
        <v>0</v>
      </c>
      <c r="N4047" s="12">
        <f t="shared" si="6467"/>
        <v>0</v>
      </c>
      <c r="O4047" s="12">
        <f t="shared" si="6467"/>
        <v>9450</v>
      </c>
      <c r="P4047" s="12">
        <f t="shared" si="6467"/>
        <v>0</v>
      </c>
      <c r="Q4047" s="12">
        <f t="shared" si="6467"/>
        <v>680</v>
      </c>
      <c r="R4047" s="12">
        <f t="shared" si="6467"/>
        <v>525</v>
      </c>
      <c r="S4047" s="12">
        <f t="shared" si="6467"/>
        <v>0</v>
      </c>
      <c r="T4047" s="12">
        <f t="shared" si="6467"/>
        <v>0</v>
      </c>
      <c r="U4047" s="12">
        <f t="shared" si="6467"/>
        <v>0</v>
      </c>
      <c r="V4047" s="12">
        <f t="shared" si="6467"/>
        <v>0</v>
      </c>
      <c r="W4047" s="12">
        <f t="shared" si="6467"/>
        <v>0</v>
      </c>
      <c r="X4047" s="12">
        <f t="shared" si="6467"/>
        <v>0</v>
      </c>
      <c r="Y4047" s="12">
        <f t="shared" si="6467"/>
        <v>0</v>
      </c>
      <c r="Z4047" s="12">
        <f t="shared" si="6467"/>
        <v>0</v>
      </c>
      <c r="AA4047" s="12">
        <f t="shared" si="6467"/>
        <v>0</v>
      </c>
      <c r="AB4047" s="12">
        <v>1205</v>
      </c>
      <c r="AC4047" s="12">
        <v>8245</v>
      </c>
      <c r="AD4047" s="12">
        <f t="shared" ref="AD4047:AV4047" si="6468">SUM(AD4048)</f>
        <v>0</v>
      </c>
      <c r="AE4047" s="12">
        <f t="shared" si="6468"/>
        <v>0</v>
      </c>
      <c r="AF4047" s="12">
        <f t="shared" si="6468"/>
        <v>0</v>
      </c>
      <c r="AG4047" s="12">
        <f t="shared" si="6468"/>
        <v>0</v>
      </c>
      <c r="AH4047" s="12">
        <f t="shared" si="6468"/>
        <v>0</v>
      </c>
      <c r="AI4047" s="12">
        <f t="shared" si="6468"/>
        <v>0</v>
      </c>
      <c r="AJ4047" s="12">
        <f t="shared" si="6468"/>
        <v>0</v>
      </c>
      <c r="AK4047" s="12">
        <f t="shared" si="6468"/>
        <v>0</v>
      </c>
      <c r="AL4047" s="12">
        <f t="shared" si="6468"/>
        <v>0</v>
      </c>
      <c r="AM4047" s="12">
        <f t="shared" si="6468"/>
        <v>0</v>
      </c>
      <c r="AN4047" s="12">
        <f t="shared" si="6468"/>
        <v>0</v>
      </c>
      <c r="AO4047" s="12">
        <f t="shared" si="6468"/>
        <v>0</v>
      </c>
      <c r="AP4047" s="12">
        <f t="shared" si="6468"/>
        <v>0</v>
      </c>
      <c r="AQ4047" s="12">
        <f t="shared" si="6468"/>
        <v>0</v>
      </c>
      <c r="AR4047" s="12">
        <f t="shared" si="6468"/>
        <v>0</v>
      </c>
      <c r="AS4047" s="12">
        <f t="shared" si="6468"/>
        <v>0</v>
      </c>
      <c r="AT4047" s="12">
        <f t="shared" si="6468"/>
        <v>0</v>
      </c>
      <c r="AU4047" s="12">
        <f t="shared" si="6468"/>
        <v>0</v>
      </c>
      <c r="AV4047" s="12">
        <f t="shared" si="6468"/>
        <v>0</v>
      </c>
      <c r="AW4047" s="12">
        <v>0</v>
      </c>
      <c r="AX4047" s="12">
        <v>0</v>
      </c>
      <c r="AY4047" s="12">
        <f t="shared" ref="AY4047:BQ4047" si="6469">SUM(AY4048)</f>
        <v>26910</v>
      </c>
      <c r="AZ4047" s="12">
        <f t="shared" si="6469"/>
        <v>1127</v>
      </c>
      <c r="BA4047" s="12">
        <f t="shared" si="6469"/>
        <v>0</v>
      </c>
      <c r="BB4047" s="12">
        <f t="shared" si="6469"/>
        <v>0</v>
      </c>
      <c r="BC4047" s="12">
        <f t="shared" si="6469"/>
        <v>0</v>
      </c>
      <c r="BD4047" s="12">
        <f t="shared" si="6469"/>
        <v>0</v>
      </c>
      <c r="BE4047" s="12">
        <f t="shared" si="6469"/>
        <v>28037</v>
      </c>
      <c r="BF4047" s="12">
        <f t="shared" si="6469"/>
        <v>0</v>
      </c>
      <c r="BG4047" s="12">
        <f t="shared" si="6469"/>
        <v>0</v>
      </c>
      <c r="BH4047" s="12">
        <f t="shared" si="6469"/>
        <v>1127</v>
      </c>
      <c r="BI4047" s="12">
        <f t="shared" si="6469"/>
        <v>0</v>
      </c>
      <c r="BJ4047" s="12">
        <f t="shared" si="6469"/>
        <v>0</v>
      </c>
      <c r="BK4047" s="12">
        <f t="shared" si="6469"/>
        <v>0</v>
      </c>
      <c r="BL4047" s="12">
        <f t="shared" si="6469"/>
        <v>0</v>
      </c>
      <c r="BM4047" s="12">
        <f t="shared" si="6469"/>
        <v>0</v>
      </c>
      <c r="BN4047" s="12">
        <f t="shared" si="6469"/>
        <v>0</v>
      </c>
      <c r="BO4047" s="12">
        <f t="shared" si="6469"/>
        <v>0</v>
      </c>
      <c r="BP4047" s="12">
        <f t="shared" si="6469"/>
        <v>0</v>
      </c>
      <c r="BQ4047" s="12">
        <f t="shared" si="6469"/>
        <v>0</v>
      </c>
      <c r="BR4047" s="12">
        <v>1127</v>
      </c>
      <c r="BS4047" s="12">
        <v>26910</v>
      </c>
      <c r="BT4047" s="12" t="e">
        <f>IF(#REF!=0,"-",#REF!/#REF!*100)</f>
        <v>#REF!</v>
      </c>
    </row>
    <row r="4048" spans="1:72" x14ac:dyDescent="0.25">
      <c r="A4048" s="4" t="s">
        <v>1154</v>
      </c>
      <c r="B4048" s="4" t="s">
        <v>56</v>
      </c>
      <c r="C4048" s="4" t="s">
        <v>154</v>
      </c>
      <c r="D4048" s="102" t="s">
        <v>1365</v>
      </c>
      <c r="E4048" s="113">
        <v>6121</v>
      </c>
      <c r="F4048" s="102"/>
      <c r="G4048" s="98" t="s">
        <v>1663</v>
      </c>
      <c r="H4048" s="13" t="s">
        <v>27</v>
      </c>
      <c r="I4048" s="14">
        <v>9450</v>
      </c>
      <c r="J4048" s="14"/>
      <c r="K4048" s="14"/>
      <c r="L4048" s="14"/>
      <c r="M4048" s="14"/>
      <c r="N4048" s="14"/>
      <c r="O4048" s="14">
        <f t="shared" si="6428"/>
        <v>9450</v>
      </c>
      <c r="P4048" s="14"/>
      <c r="Q4048" s="14">
        <v>680</v>
      </c>
      <c r="R4048" s="14">
        <v>525</v>
      </c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>
        <v>1205</v>
      </c>
      <c r="AC4048" s="14">
        <v>8245</v>
      </c>
      <c r="AD4048" s="14">
        <v>0</v>
      </c>
      <c r="AE4048" s="14"/>
      <c r="AF4048" s="14"/>
      <c r="AG4048" s="14"/>
      <c r="AH4048" s="14"/>
      <c r="AI4048" s="14"/>
      <c r="AJ4048" s="14">
        <f t="shared" si="6429"/>
        <v>0</v>
      </c>
      <c r="AK4048" s="14"/>
      <c r="AL4048" s="14"/>
      <c r="AM4048" s="14"/>
      <c r="AN4048" s="14"/>
      <c r="AO4048" s="14"/>
      <c r="AP4048" s="14"/>
      <c r="AQ4048" s="14"/>
      <c r="AR4048" s="14"/>
      <c r="AS4048" s="14"/>
      <c r="AT4048" s="14"/>
      <c r="AU4048" s="14"/>
      <c r="AV4048" s="14"/>
      <c r="AW4048" s="14">
        <v>0</v>
      </c>
      <c r="AX4048" s="14">
        <v>0</v>
      </c>
      <c r="AY4048" s="14">
        <v>26910</v>
      </c>
      <c r="AZ4048" s="14">
        <v>1127</v>
      </c>
      <c r="BA4048" s="14"/>
      <c r="BB4048" s="14"/>
      <c r="BC4048" s="14"/>
      <c r="BD4048" s="14"/>
      <c r="BE4048" s="14">
        <f t="shared" si="6430"/>
        <v>28037</v>
      </c>
      <c r="BF4048" s="14"/>
      <c r="BG4048" s="14"/>
      <c r="BH4048" s="14">
        <v>1127</v>
      </c>
      <c r="BI4048" s="14"/>
      <c r="BJ4048" s="14"/>
      <c r="BK4048" s="14"/>
      <c r="BL4048" s="14"/>
      <c r="BM4048" s="14"/>
      <c r="BN4048" s="14"/>
      <c r="BO4048" s="14"/>
      <c r="BP4048" s="14"/>
      <c r="BQ4048" s="14"/>
      <c r="BR4048" s="14">
        <v>1127</v>
      </c>
      <c r="BS4048" s="14">
        <v>26910</v>
      </c>
      <c r="BT4048" s="14" t="e">
        <f>IF(#REF!=0,"-",#REF!/#REF!*100)</f>
        <v>#REF!</v>
      </c>
    </row>
    <row r="4049" spans="1:72" ht="22.5" x14ac:dyDescent="0.25">
      <c r="A4049" s="4" t="s">
        <v>1154</v>
      </c>
      <c r="B4049" s="4" t="s">
        <v>56</v>
      </c>
      <c r="C4049" s="4" t="s">
        <v>154</v>
      </c>
      <c r="D4049" s="102" t="s">
        <v>1365</v>
      </c>
      <c r="E4049" s="101" t="s">
        <v>29</v>
      </c>
      <c r="F4049" s="101" t="s">
        <v>0</v>
      </c>
      <c r="G4049" s="2" t="s">
        <v>0</v>
      </c>
      <c r="H4049" s="2" t="s">
        <v>30</v>
      </c>
      <c r="I4049" s="12">
        <f>SUM(I4050:I4058)</f>
        <v>314421</v>
      </c>
      <c r="J4049" s="12">
        <f t="shared" ref="J4049:AA4049" si="6470">SUM(J4050:J4058)</f>
        <v>79658</v>
      </c>
      <c r="K4049" s="12">
        <f t="shared" si="6470"/>
        <v>0</v>
      </c>
      <c r="L4049" s="12">
        <f t="shared" si="6470"/>
        <v>0</v>
      </c>
      <c r="M4049" s="12">
        <f t="shared" si="6470"/>
        <v>0</v>
      </c>
      <c r="N4049" s="12">
        <f t="shared" si="6470"/>
        <v>0</v>
      </c>
      <c r="O4049" s="12">
        <f t="shared" si="6470"/>
        <v>394079</v>
      </c>
      <c r="P4049" s="12">
        <f t="shared" si="6470"/>
        <v>29900</v>
      </c>
      <c r="Q4049" s="12">
        <f t="shared" si="6470"/>
        <v>24035</v>
      </c>
      <c r="R4049" s="12">
        <f t="shared" si="6470"/>
        <v>106468</v>
      </c>
      <c r="S4049" s="12">
        <f t="shared" si="6470"/>
        <v>0</v>
      </c>
      <c r="T4049" s="12">
        <f t="shared" si="6470"/>
        <v>0</v>
      </c>
      <c r="U4049" s="12">
        <f t="shared" si="6470"/>
        <v>0</v>
      </c>
      <c r="V4049" s="12">
        <f t="shared" si="6470"/>
        <v>0</v>
      </c>
      <c r="W4049" s="12">
        <f t="shared" si="6470"/>
        <v>0</v>
      </c>
      <c r="X4049" s="12">
        <f t="shared" si="6470"/>
        <v>0</v>
      </c>
      <c r="Y4049" s="12">
        <f t="shared" si="6470"/>
        <v>0</v>
      </c>
      <c r="Z4049" s="12">
        <f t="shared" si="6470"/>
        <v>0</v>
      </c>
      <c r="AA4049" s="12">
        <f t="shared" si="6470"/>
        <v>0</v>
      </c>
      <c r="AB4049" s="12">
        <v>160403</v>
      </c>
      <c r="AC4049" s="12">
        <v>233676</v>
      </c>
      <c r="AD4049" s="12">
        <f t="shared" ref="AD4049:AV4049" si="6471">SUM(AD4050:AD4058)</f>
        <v>500</v>
      </c>
      <c r="AE4049" s="12">
        <f t="shared" si="6471"/>
        <v>1630</v>
      </c>
      <c r="AF4049" s="12">
        <f t="shared" si="6471"/>
        <v>0</v>
      </c>
      <c r="AG4049" s="12">
        <f t="shared" si="6471"/>
        <v>0</v>
      </c>
      <c r="AH4049" s="12">
        <f t="shared" si="6471"/>
        <v>0</v>
      </c>
      <c r="AI4049" s="12">
        <f t="shared" si="6471"/>
        <v>0</v>
      </c>
      <c r="AJ4049" s="12">
        <f t="shared" si="6471"/>
        <v>2130</v>
      </c>
      <c r="AK4049" s="12">
        <f t="shared" si="6471"/>
        <v>0</v>
      </c>
      <c r="AL4049" s="12">
        <f t="shared" si="6471"/>
        <v>0</v>
      </c>
      <c r="AM4049" s="12">
        <f t="shared" si="6471"/>
        <v>1630</v>
      </c>
      <c r="AN4049" s="12">
        <f t="shared" si="6471"/>
        <v>0</v>
      </c>
      <c r="AO4049" s="12">
        <f t="shared" si="6471"/>
        <v>0</v>
      </c>
      <c r="AP4049" s="12">
        <f t="shared" si="6471"/>
        <v>0</v>
      </c>
      <c r="AQ4049" s="12">
        <f t="shared" si="6471"/>
        <v>0</v>
      </c>
      <c r="AR4049" s="12">
        <f t="shared" si="6471"/>
        <v>0</v>
      </c>
      <c r="AS4049" s="12">
        <f t="shared" si="6471"/>
        <v>0</v>
      </c>
      <c r="AT4049" s="12">
        <f t="shared" si="6471"/>
        <v>0</v>
      </c>
      <c r="AU4049" s="12">
        <f t="shared" si="6471"/>
        <v>0</v>
      </c>
      <c r="AV4049" s="12">
        <f t="shared" si="6471"/>
        <v>0</v>
      </c>
      <c r="AW4049" s="12">
        <v>1630</v>
      </c>
      <c r="AX4049" s="12">
        <v>500</v>
      </c>
      <c r="AY4049" s="12">
        <f>SUM(AY4050:AY4058)</f>
        <v>87173</v>
      </c>
      <c r="AZ4049" s="12">
        <f t="shared" ref="AZ4049:BQ4049" si="6472">SUM(AZ4050:AZ4058)</f>
        <v>119747</v>
      </c>
      <c r="BA4049" s="12">
        <f t="shared" si="6472"/>
        <v>0</v>
      </c>
      <c r="BB4049" s="12">
        <f t="shared" si="6472"/>
        <v>0</v>
      </c>
      <c r="BC4049" s="12">
        <f t="shared" si="6472"/>
        <v>0</v>
      </c>
      <c r="BD4049" s="12">
        <f t="shared" si="6472"/>
        <v>0</v>
      </c>
      <c r="BE4049" s="12">
        <f t="shared" si="6472"/>
        <v>206920</v>
      </c>
      <c r="BF4049" s="12">
        <f t="shared" si="6472"/>
        <v>0</v>
      </c>
      <c r="BG4049" s="12">
        <f t="shared" si="6472"/>
        <v>0</v>
      </c>
      <c r="BH4049" s="12">
        <f t="shared" si="6472"/>
        <v>119747</v>
      </c>
      <c r="BI4049" s="12">
        <f t="shared" si="6472"/>
        <v>0</v>
      </c>
      <c r="BJ4049" s="12">
        <f t="shared" si="6472"/>
        <v>0</v>
      </c>
      <c r="BK4049" s="12">
        <f t="shared" si="6472"/>
        <v>0</v>
      </c>
      <c r="BL4049" s="12">
        <f t="shared" si="6472"/>
        <v>0</v>
      </c>
      <c r="BM4049" s="12">
        <f t="shared" si="6472"/>
        <v>0</v>
      </c>
      <c r="BN4049" s="12">
        <f t="shared" si="6472"/>
        <v>0</v>
      </c>
      <c r="BO4049" s="12">
        <f t="shared" si="6472"/>
        <v>0</v>
      </c>
      <c r="BP4049" s="12">
        <f t="shared" si="6472"/>
        <v>0</v>
      </c>
      <c r="BQ4049" s="12">
        <f t="shared" si="6472"/>
        <v>0</v>
      </c>
      <c r="BR4049" s="12">
        <v>119747</v>
      </c>
      <c r="BS4049" s="12">
        <v>87173</v>
      </c>
      <c r="BT4049" s="12" t="e">
        <f>IF(#REF!=0,"-",#REF!/#REF!*100)</f>
        <v>#REF!</v>
      </c>
    </row>
    <row r="4050" spans="1:72" x14ac:dyDescent="0.25">
      <c r="A4050" s="4" t="s">
        <v>1154</v>
      </c>
      <c r="B4050" s="4" t="s">
        <v>56</v>
      </c>
      <c r="C4050" s="4" t="s">
        <v>154</v>
      </c>
      <c r="D4050" s="102" t="s">
        <v>1365</v>
      </c>
      <c r="E4050" s="113">
        <v>6131</v>
      </c>
      <c r="F4050" s="102"/>
      <c r="G4050" s="98" t="s">
        <v>1663</v>
      </c>
      <c r="H4050" s="13" t="s">
        <v>32</v>
      </c>
      <c r="I4050" s="14">
        <v>10000</v>
      </c>
      <c r="J4050" s="14">
        <v>9000</v>
      </c>
      <c r="K4050" s="14"/>
      <c r="L4050" s="14"/>
      <c r="M4050" s="14"/>
      <c r="N4050" s="14"/>
      <c r="O4050" s="14">
        <f t="shared" si="6428"/>
        <v>19000</v>
      </c>
      <c r="P4050" s="14"/>
      <c r="Q4050" s="14">
        <v>2000</v>
      </c>
      <c r="R4050" s="14">
        <f>800+9000</f>
        <v>9800</v>
      </c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>
        <v>11800</v>
      </c>
      <c r="AC4050" s="14">
        <v>7200</v>
      </c>
      <c r="AD4050" s="14">
        <v>0</v>
      </c>
      <c r="AE4050" s="14"/>
      <c r="AF4050" s="14"/>
      <c r="AG4050" s="14"/>
      <c r="AH4050" s="14"/>
      <c r="AI4050" s="14"/>
      <c r="AJ4050" s="14">
        <f t="shared" si="6429"/>
        <v>0</v>
      </c>
      <c r="AK4050" s="14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>
        <v>0</v>
      </c>
      <c r="AX4050" s="14">
        <v>0</v>
      </c>
      <c r="AY4050" s="14">
        <v>30000</v>
      </c>
      <c r="AZ4050" s="14">
        <f>5175+800+940</f>
        <v>6915</v>
      </c>
      <c r="BA4050" s="14"/>
      <c r="BB4050" s="14"/>
      <c r="BC4050" s="14"/>
      <c r="BD4050" s="14"/>
      <c r="BE4050" s="14">
        <f t="shared" si="6430"/>
        <v>36915</v>
      </c>
      <c r="BF4050" s="14"/>
      <c r="BG4050" s="14"/>
      <c r="BH4050" s="14">
        <f>5175+800+940</f>
        <v>6915</v>
      </c>
      <c r="BI4050" s="14"/>
      <c r="BJ4050" s="14"/>
      <c r="BK4050" s="14"/>
      <c r="BL4050" s="14"/>
      <c r="BM4050" s="14"/>
      <c r="BN4050" s="14"/>
      <c r="BO4050" s="14"/>
      <c r="BP4050" s="14"/>
      <c r="BQ4050" s="14"/>
      <c r="BR4050" s="14">
        <v>6915</v>
      </c>
      <c r="BS4050" s="14">
        <v>30000</v>
      </c>
      <c r="BT4050" s="14" t="e">
        <f>IF(#REF!=0,"-",#REF!/#REF!*100)</f>
        <v>#REF!</v>
      </c>
    </row>
    <row r="4051" spans="1:72" x14ac:dyDescent="0.25">
      <c r="A4051" s="4" t="s">
        <v>1154</v>
      </c>
      <c r="B4051" s="4" t="s">
        <v>56</v>
      </c>
      <c r="C4051" s="4" t="s">
        <v>154</v>
      </c>
      <c r="D4051" s="102" t="s">
        <v>1365</v>
      </c>
      <c r="E4051" s="113">
        <v>6132</v>
      </c>
      <c r="F4051" s="102"/>
      <c r="G4051" s="98" t="s">
        <v>1663</v>
      </c>
      <c r="H4051" s="13" t="s">
        <v>72</v>
      </c>
      <c r="I4051" s="14">
        <v>110000</v>
      </c>
      <c r="J4051" s="14">
        <v>13000</v>
      </c>
      <c r="K4051" s="14"/>
      <c r="L4051" s="14"/>
      <c r="M4051" s="14"/>
      <c r="N4051" s="14"/>
      <c r="O4051" s="14">
        <f t="shared" si="6428"/>
        <v>123000</v>
      </c>
      <c r="P4051" s="14">
        <v>10000</v>
      </c>
      <c r="Q4051" s="14">
        <v>10000</v>
      </c>
      <c r="R4051" s="14">
        <f>13000+10000</f>
        <v>23000</v>
      </c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>
        <v>43000</v>
      </c>
      <c r="AC4051" s="14">
        <v>80000</v>
      </c>
      <c r="AD4051" s="14">
        <v>0</v>
      </c>
      <c r="AE4051" s="14"/>
      <c r="AF4051" s="14"/>
      <c r="AG4051" s="14"/>
      <c r="AH4051" s="14"/>
      <c r="AI4051" s="14"/>
      <c r="AJ4051" s="14">
        <f t="shared" si="6429"/>
        <v>0</v>
      </c>
      <c r="AK4051" s="14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>
        <v>0</v>
      </c>
      <c r="AX4051" s="14">
        <v>0</v>
      </c>
      <c r="AY4051" s="14">
        <v>0</v>
      </c>
      <c r="AZ4051" s="14"/>
      <c r="BA4051" s="14"/>
      <c r="BB4051" s="14"/>
      <c r="BC4051" s="14"/>
      <c r="BD4051" s="14"/>
      <c r="BE4051" s="14">
        <f t="shared" si="6430"/>
        <v>0</v>
      </c>
      <c r="BF4051" s="14"/>
      <c r="BG4051" s="14"/>
      <c r="BH4051" s="14"/>
      <c r="BI4051" s="14"/>
      <c r="BJ4051" s="14"/>
      <c r="BK4051" s="14"/>
      <c r="BL4051" s="14"/>
      <c r="BM4051" s="14"/>
      <c r="BN4051" s="14"/>
      <c r="BO4051" s="14"/>
      <c r="BP4051" s="14"/>
      <c r="BQ4051" s="14"/>
      <c r="BR4051" s="14">
        <v>0</v>
      </c>
      <c r="BS4051" s="14">
        <v>0</v>
      </c>
      <c r="BT4051" s="14" t="e">
        <f>IF(#REF!=0,"-",#REF!/#REF!*100)</f>
        <v>#REF!</v>
      </c>
    </row>
    <row r="4052" spans="1:72" x14ac:dyDescent="0.25">
      <c r="A4052" s="4" t="s">
        <v>1154</v>
      </c>
      <c r="B4052" s="4" t="s">
        <v>56</v>
      </c>
      <c r="C4052" s="4" t="s">
        <v>154</v>
      </c>
      <c r="D4052" s="102" t="s">
        <v>1365</v>
      </c>
      <c r="E4052" s="113">
        <v>6133</v>
      </c>
      <c r="F4052" s="102"/>
      <c r="G4052" s="98" t="s">
        <v>1663</v>
      </c>
      <c r="H4052" s="13" t="s">
        <v>75</v>
      </c>
      <c r="I4052" s="14">
        <v>10000</v>
      </c>
      <c r="J4052" s="14">
        <v>4000</v>
      </c>
      <c r="K4052" s="14"/>
      <c r="L4052" s="14"/>
      <c r="M4052" s="14"/>
      <c r="N4052" s="14"/>
      <c r="O4052" s="14">
        <f t="shared" si="6428"/>
        <v>14000</v>
      </c>
      <c r="P4052" s="14">
        <v>2093</v>
      </c>
      <c r="Q4052" s="14">
        <v>2000</v>
      </c>
      <c r="R4052" s="14">
        <v>4000</v>
      </c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>
        <v>8093</v>
      </c>
      <c r="AC4052" s="14">
        <v>5907</v>
      </c>
      <c r="AD4052" s="14">
        <v>0</v>
      </c>
      <c r="AE4052" s="14"/>
      <c r="AF4052" s="14"/>
      <c r="AG4052" s="14"/>
      <c r="AH4052" s="14"/>
      <c r="AI4052" s="14"/>
      <c r="AJ4052" s="14">
        <f t="shared" si="6429"/>
        <v>0</v>
      </c>
      <c r="AK4052" s="14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4"/>
      <c r="AW4052" s="14">
        <v>0</v>
      </c>
      <c r="AX4052" s="14">
        <v>0</v>
      </c>
      <c r="AY4052" s="14">
        <v>1000</v>
      </c>
      <c r="AZ4052" s="14">
        <v>3000</v>
      </c>
      <c r="BA4052" s="14"/>
      <c r="BB4052" s="14"/>
      <c r="BC4052" s="14"/>
      <c r="BD4052" s="14"/>
      <c r="BE4052" s="14">
        <f t="shared" si="6430"/>
        <v>4000</v>
      </c>
      <c r="BF4052" s="14"/>
      <c r="BG4052" s="14"/>
      <c r="BH4052" s="14">
        <v>3000</v>
      </c>
      <c r="BI4052" s="14"/>
      <c r="BJ4052" s="14"/>
      <c r="BK4052" s="14"/>
      <c r="BL4052" s="14"/>
      <c r="BM4052" s="14"/>
      <c r="BN4052" s="14"/>
      <c r="BO4052" s="14"/>
      <c r="BP4052" s="14"/>
      <c r="BQ4052" s="14"/>
      <c r="BR4052" s="14">
        <v>3000</v>
      </c>
      <c r="BS4052" s="14">
        <v>1000</v>
      </c>
      <c r="BT4052" s="14" t="e">
        <f>IF(#REF!=0,"-",#REF!/#REF!*100)</f>
        <v>#REF!</v>
      </c>
    </row>
    <row r="4053" spans="1:72" x14ac:dyDescent="0.25">
      <c r="A4053" s="4" t="s">
        <v>1154</v>
      </c>
      <c r="B4053" s="4" t="s">
        <v>56</v>
      </c>
      <c r="C4053" s="4" t="s">
        <v>154</v>
      </c>
      <c r="D4053" s="102" t="s">
        <v>1365</v>
      </c>
      <c r="E4053" s="113">
        <v>6134</v>
      </c>
      <c r="F4053" s="102"/>
      <c r="G4053" s="98" t="s">
        <v>1663</v>
      </c>
      <c r="H4053" s="13" t="s">
        <v>78</v>
      </c>
      <c r="I4053" s="14">
        <v>24000</v>
      </c>
      <c r="J4053" s="14">
        <v>7777</v>
      </c>
      <c r="K4053" s="14"/>
      <c r="L4053" s="14"/>
      <c r="M4053" s="14"/>
      <c r="N4053" s="14"/>
      <c r="O4053" s="14">
        <f t="shared" si="6428"/>
        <v>31777</v>
      </c>
      <c r="P4053" s="14">
        <v>7307</v>
      </c>
      <c r="Q4053" s="14"/>
      <c r="R4053" s="14">
        <f>7777+7000</f>
        <v>14777</v>
      </c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>
        <v>22084</v>
      </c>
      <c r="AC4053" s="14">
        <v>9693</v>
      </c>
      <c r="AD4053" s="14">
        <v>500</v>
      </c>
      <c r="AE4053" s="14">
        <v>1630</v>
      </c>
      <c r="AF4053" s="14"/>
      <c r="AG4053" s="14"/>
      <c r="AH4053" s="14"/>
      <c r="AI4053" s="14"/>
      <c r="AJ4053" s="14">
        <f t="shared" si="6429"/>
        <v>2130</v>
      </c>
      <c r="AK4053" s="14"/>
      <c r="AL4053" s="14"/>
      <c r="AM4053" s="14">
        <v>1630</v>
      </c>
      <c r="AN4053" s="14"/>
      <c r="AO4053" s="14"/>
      <c r="AP4053" s="14"/>
      <c r="AQ4053" s="14"/>
      <c r="AR4053" s="14"/>
      <c r="AS4053" s="14"/>
      <c r="AT4053" s="14"/>
      <c r="AU4053" s="14"/>
      <c r="AV4053" s="14"/>
      <c r="AW4053" s="14">
        <v>1630</v>
      </c>
      <c r="AX4053" s="14">
        <v>500</v>
      </c>
      <c r="AY4053" s="14">
        <v>5000</v>
      </c>
      <c r="AZ4053" s="14">
        <f>1851+9000+3527+3040+2481</f>
        <v>19899</v>
      </c>
      <c r="BA4053" s="14"/>
      <c r="BB4053" s="14"/>
      <c r="BC4053" s="14"/>
      <c r="BD4053" s="14"/>
      <c r="BE4053" s="14">
        <f t="shared" si="6430"/>
        <v>24899</v>
      </c>
      <c r="BF4053" s="14"/>
      <c r="BG4053" s="14"/>
      <c r="BH4053" s="14">
        <f>1851+9000+3527+3040+2481</f>
        <v>19899</v>
      </c>
      <c r="BI4053" s="14"/>
      <c r="BJ4053" s="14"/>
      <c r="BK4053" s="14"/>
      <c r="BL4053" s="14"/>
      <c r="BM4053" s="14"/>
      <c r="BN4053" s="14"/>
      <c r="BO4053" s="14"/>
      <c r="BP4053" s="14"/>
      <c r="BQ4053" s="14"/>
      <c r="BR4053" s="14">
        <v>19899</v>
      </c>
      <c r="BS4053" s="14">
        <v>5000</v>
      </c>
      <c r="BT4053" s="14" t="e">
        <f>IF(#REF!=0,"-",#REF!/#REF!*100)</f>
        <v>#REF!</v>
      </c>
    </row>
    <row r="4054" spans="1:72" x14ac:dyDescent="0.25">
      <c r="A4054" s="4" t="s">
        <v>1154</v>
      </c>
      <c r="B4054" s="4" t="s">
        <v>56</v>
      </c>
      <c r="C4054" s="4" t="s">
        <v>154</v>
      </c>
      <c r="D4054" s="102" t="s">
        <v>1365</v>
      </c>
      <c r="E4054" s="113">
        <v>6135</v>
      </c>
      <c r="F4054" s="102"/>
      <c r="G4054" s="98" t="s">
        <v>1663</v>
      </c>
      <c r="H4054" s="13" t="s">
        <v>81</v>
      </c>
      <c r="I4054" s="14">
        <v>5000</v>
      </c>
      <c r="J4054" s="14">
        <v>5000</v>
      </c>
      <c r="K4054" s="14"/>
      <c r="L4054" s="14"/>
      <c r="M4054" s="14"/>
      <c r="N4054" s="14"/>
      <c r="O4054" s="14">
        <f t="shared" si="6428"/>
        <v>10000</v>
      </c>
      <c r="P4054" s="14"/>
      <c r="Q4054" s="14"/>
      <c r="R4054" s="14">
        <v>5000</v>
      </c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>
        <v>5000</v>
      </c>
      <c r="AC4054" s="14">
        <v>5000</v>
      </c>
      <c r="AD4054" s="14">
        <v>0</v>
      </c>
      <c r="AE4054" s="14"/>
      <c r="AF4054" s="14"/>
      <c r="AG4054" s="14"/>
      <c r="AH4054" s="14"/>
      <c r="AI4054" s="14"/>
      <c r="AJ4054" s="14">
        <f t="shared" si="6429"/>
        <v>0</v>
      </c>
      <c r="AK4054" s="14"/>
      <c r="AL4054" s="14"/>
      <c r="AM4054" s="14"/>
      <c r="AN4054" s="14"/>
      <c r="AO4054" s="14"/>
      <c r="AP4054" s="14"/>
      <c r="AQ4054" s="14"/>
      <c r="AR4054" s="14"/>
      <c r="AS4054" s="14"/>
      <c r="AT4054" s="14"/>
      <c r="AU4054" s="14"/>
      <c r="AV4054" s="14"/>
      <c r="AW4054" s="14">
        <v>0</v>
      </c>
      <c r="AX4054" s="14">
        <v>0</v>
      </c>
      <c r="AY4054" s="14">
        <v>5000</v>
      </c>
      <c r="AZ4054" s="14">
        <v>12000</v>
      </c>
      <c r="BA4054" s="14"/>
      <c r="BB4054" s="14"/>
      <c r="BC4054" s="14"/>
      <c r="BD4054" s="14"/>
      <c r="BE4054" s="14">
        <f t="shared" si="6430"/>
        <v>17000</v>
      </c>
      <c r="BF4054" s="14"/>
      <c r="BG4054" s="14"/>
      <c r="BH4054" s="14">
        <v>12000</v>
      </c>
      <c r="BI4054" s="14"/>
      <c r="BJ4054" s="14"/>
      <c r="BK4054" s="14"/>
      <c r="BL4054" s="14"/>
      <c r="BM4054" s="14"/>
      <c r="BN4054" s="14"/>
      <c r="BO4054" s="14"/>
      <c r="BP4054" s="14"/>
      <c r="BQ4054" s="14"/>
      <c r="BR4054" s="14">
        <v>12000</v>
      </c>
      <c r="BS4054" s="14">
        <v>5000</v>
      </c>
      <c r="BT4054" s="14" t="e">
        <f>IF(#REF!=0,"-",#REF!/#REF!*100)</f>
        <v>#REF!</v>
      </c>
    </row>
    <row r="4055" spans="1:72" ht="22.5" x14ac:dyDescent="0.25">
      <c r="A4055" s="4" t="s">
        <v>1154</v>
      </c>
      <c r="B4055" s="4" t="s">
        <v>56</v>
      </c>
      <c r="C4055" s="4" t="s">
        <v>154</v>
      </c>
      <c r="D4055" s="102" t="s">
        <v>1365</v>
      </c>
      <c r="E4055" s="113">
        <v>6136</v>
      </c>
      <c r="F4055" s="102"/>
      <c r="G4055" s="98" t="s">
        <v>1663</v>
      </c>
      <c r="H4055" s="13" t="s">
        <v>84</v>
      </c>
      <c r="I4055" s="14">
        <v>3000</v>
      </c>
      <c r="J4055" s="14"/>
      <c r="K4055" s="14"/>
      <c r="L4055" s="14"/>
      <c r="M4055" s="14"/>
      <c r="N4055" s="14"/>
      <c r="O4055" s="14">
        <f t="shared" si="6428"/>
        <v>3000</v>
      </c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>
        <v>0</v>
      </c>
      <c r="AC4055" s="14">
        <v>3000</v>
      </c>
      <c r="AD4055" s="14">
        <v>0</v>
      </c>
      <c r="AE4055" s="14"/>
      <c r="AF4055" s="14"/>
      <c r="AG4055" s="14"/>
      <c r="AH4055" s="14"/>
      <c r="AI4055" s="14"/>
      <c r="AJ4055" s="14">
        <f t="shared" si="6429"/>
        <v>0</v>
      </c>
      <c r="AK4055" s="14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4"/>
      <c r="AW4055" s="14">
        <v>0</v>
      </c>
      <c r="AX4055" s="14">
        <v>0</v>
      </c>
      <c r="AY4055" s="14">
        <v>3000</v>
      </c>
      <c r="AZ4055" s="14"/>
      <c r="BA4055" s="14"/>
      <c r="BB4055" s="14"/>
      <c r="BC4055" s="14"/>
      <c r="BD4055" s="14"/>
      <c r="BE4055" s="14">
        <f t="shared" si="6430"/>
        <v>3000</v>
      </c>
      <c r="BF4055" s="14"/>
      <c r="BG4055" s="14"/>
      <c r="BH4055" s="14"/>
      <c r="BI4055" s="14"/>
      <c r="BJ4055" s="14"/>
      <c r="BK4055" s="14"/>
      <c r="BL4055" s="14"/>
      <c r="BM4055" s="14"/>
      <c r="BN4055" s="14"/>
      <c r="BO4055" s="14"/>
      <c r="BP4055" s="14"/>
      <c r="BQ4055" s="14"/>
      <c r="BR4055" s="14">
        <v>0</v>
      </c>
      <c r="BS4055" s="14">
        <v>3000</v>
      </c>
      <c r="BT4055" s="14" t="e">
        <f>IF(#REF!=0,"-",#REF!/#REF!*100)</f>
        <v>#REF!</v>
      </c>
    </row>
    <row r="4056" spans="1:72" x14ac:dyDescent="0.25">
      <c r="A4056" s="4" t="s">
        <v>1154</v>
      </c>
      <c r="B4056" s="4" t="s">
        <v>56</v>
      </c>
      <c r="C4056" s="4" t="s">
        <v>154</v>
      </c>
      <c r="D4056" s="102" t="s">
        <v>1365</v>
      </c>
      <c r="E4056" s="113">
        <v>6137</v>
      </c>
      <c r="F4056" s="102"/>
      <c r="G4056" s="98" t="s">
        <v>1663</v>
      </c>
      <c r="H4056" s="13" t="s">
        <v>87</v>
      </c>
      <c r="I4056" s="14">
        <v>20000</v>
      </c>
      <c r="J4056" s="14">
        <v>15000</v>
      </c>
      <c r="K4056" s="14"/>
      <c r="L4056" s="14"/>
      <c r="M4056" s="14"/>
      <c r="N4056" s="14"/>
      <c r="O4056" s="14">
        <f t="shared" si="6428"/>
        <v>35000</v>
      </c>
      <c r="P4056" s="14"/>
      <c r="Q4056" s="14"/>
      <c r="R4056" s="14">
        <v>15000</v>
      </c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>
        <v>15000</v>
      </c>
      <c r="AC4056" s="14">
        <v>20000</v>
      </c>
      <c r="AD4056" s="14">
        <v>0</v>
      </c>
      <c r="AE4056" s="14"/>
      <c r="AF4056" s="14"/>
      <c r="AG4056" s="14"/>
      <c r="AH4056" s="14"/>
      <c r="AI4056" s="14"/>
      <c r="AJ4056" s="14">
        <f t="shared" si="6429"/>
        <v>0</v>
      </c>
      <c r="AK4056" s="14"/>
      <c r="AL4056" s="14"/>
      <c r="AM4056" s="14"/>
      <c r="AN4056" s="14"/>
      <c r="AO4056" s="14"/>
      <c r="AP4056" s="14"/>
      <c r="AQ4056" s="14"/>
      <c r="AR4056" s="14"/>
      <c r="AS4056" s="14"/>
      <c r="AT4056" s="14"/>
      <c r="AU4056" s="14"/>
      <c r="AV4056" s="14"/>
      <c r="AW4056" s="14">
        <v>0</v>
      </c>
      <c r="AX4056" s="14">
        <v>0</v>
      </c>
      <c r="AY4056" s="14">
        <v>1000</v>
      </c>
      <c r="AZ4056" s="14">
        <v>4017</v>
      </c>
      <c r="BA4056" s="14"/>
      <c r="BB4056" s="14"/>
      <c r="BC4056" s="14"/>
      <c r="BD4056" s="14"/>
      <c r="BE4056" s="14">
        <f t="shared" si="6430"/>
        <v>5017</v>
      </c>
      <c r="BF4056" s="14"/>
      <c r="BG4056" s="14"/>
      <c r="BH4056" s="14">
        <v>4017</v>
      </c>
      <c r="BI4056" s="14"/>
      <c r="BJ4056" s="14"/>
      <c r="BK4056" s="14"/>
      <c r="BL4056" s="14"/>
      <c r="BM4056" s="14"/>
      <c r="BN4056" s="14"/>
      <c r="BO4056" s="14"/>
      <c r="BP4056" s="14"/>
      <c r="BQ4056" s="14"/>
      <c r="BR4056" s="14">
        <v>4017</v>
      </c>
      <c r="BS4056" s="14">
        <v>1000</v>
      </c>
      <c r="BT4056" s="14" t="e">
        <f>IF(#REF!=0,"-",#REF!/#REF!*100)</f>
        <v>#REF!</v>
      </c>
    </row>
    <row r="4057" spans="1:72" ht="22.5" x14ac:dyDescent="0.25">
      <c r="A4057" s="4" t="s">
        <v>1154</v>
      </c>
      <c r="B4057" s="4" t="s">
        <v>56</v>
      </c>
      <c r="C4057" s="4" t="s">
        <v>154</v>
      </c>
      <c r="D4057" s="102" t="s">
        <v>1365</v>
      </c>
      <c r="E4057" s="113">
        <v>6138</v>
      </c>
      <c r="F4057" s="102"/>
      <c r="G4057" s="98" t="s">
        <v>1663</v>
      </c>
      <c r="H4057" s="13" t="s">
        <v>90</v>
      </c>
      <c r="I4057" s="14">
        <v>28000</v>
      </c>
      <c r="J4057" s="14"/>
      <c r="K4057" s="14"/>
      <c r="L4057" s="14"/>
      <c r="M4057" s="14"/>
      <c r="N4057" s="14"/>
      <c r="O4057" s="14">
        <f t="shared" si="6428"/>
        <v>28000</v>
      </c>
      <c r="P4057" s="14">
        <v>500</v>
      </c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>
        <v>500</v>
      </c>
      <c r="AC4057" s="14">
        <v>27500</v>
      </c>
      <c r="AD4057" s="14">
        <v>0</v>
      </c>
      <c r="AE4057" s="14"/>
      <c r="AF4057" s="14"/>
      <c r="AG4057" s="14"/>
      <c r="AH4057" s="14"/>
      <c r="AI4057" s="14"/>
      <c r="AJ4057" s="14">
        <f t="shared" si="6429"/>
        <v>0</v>
      </c>
      <c r="AK4057" s="14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4"/>
      <c r="AW4057" s="14">
        <v>0</v>
      </c>
      <c r="AX4057" s="14">
        <v>0</v>
      </c>
      <c r="AY4057" s="14">
        <v>500</v>
      </c>
      <c r="AZ4057" s="14">
        <v>2500</v>
      </c>
      <c r="BA4057" s="14"/>
      <c r="BB4057" s="14"/>
      <c r="BC4057" s="14"/>
      <c r="BD4057" s="14"/>
      <c r="BE4057" s="14">
        <f t="shared" si="6430"/>
        <v>3000</v>
      </c>
      <c r="BF4057" s="14"/>
      <c r="BG4057" s="14"/>
      <c r="BH4057" s="14">
        <v>2500</v>
      </c>
      <c r="BI4057" s="14"/>
      <c r="BJ4057" s="14"/>
      <c r="BK4057" s="14"/>
      <c r="BL4057" s="14"/>
      <c r="BM4057" s="14"/>
      <c r="BN4057" s="14"/>
      <c r="BO4057" s="14"/>
      <c r="BP4057" s="14"/>
      <c r="BQ4057" s="14"/>
      <c r="BR4057" s="14">
        <v>2500</v>
      </c>
      <c r="BS4057" s="14">
        <v>500</v>
      </c>
      <c r="BT4057" s="14" t="e">
        <f>IF(#REF!=0,"-",#REF!/#REF!*100)</f>
        <v>#REF!</v>
      </c>
    </row>
    <row r="4058" spans="1:72" x14ac:dyDescent="0.25">
      <c r="A4058" s="1" t="s">
        <v>1154</v>
      </c>
      <c r="B4058" s="1" t="s">
        <v>56</v>
      </c>
      <c r="C4058" s="1" t="s">
        <v>154</v>
      </c>
      <c r="D4058" s="105" t="s">
        <v>1365</v>
      </c>
      <c r="E4058" s="105" t="s">
        <v>34</v>
      </c>
      <c r="F4058" s="102" t="s">
        <v>0</v>
      </c>
      <c r="G4058" s="13" t="s">
        <v>0</v>
      </c>
      <c r="H4058" s="2" t="s">
        <v>35</v>
      </c>
      <c r="I4058" s="12">
        <f>SUM(I4059:I4062)</f>
        <v>104421</v>
      </c>
      <c r="J4058" s="12">
        <f t="shared" ref="J4058:AA4058" si="6473">SUM(J4059:J4062)</f>
        <v>25881</v>
      </c>
      <c r="K4058" s="12">
        <f t="shared" si="6473"/>
        <v>0</v>
      </c>
      <c r="L4058" s="12">
        <f t="shared" si="6473"/>
        <v>0</v>
      </c>
      <c r="M4058" s="12">
        <f t="shared" si="6473"/>
        <v>0</v>
      </c>
      <c r="N4058" s="12">
        <f t="shared" si="6473"/>
        <v>0</v>
      </c>
      <c r="O4058" s="12">
        <f t="shared" si="6473"/>
        <v>130302</v>
      </c>
      <c r="P4058" s="12">
        <f t="shared" si="6473"/>
        <v>10000</v>
      </c>
      <c r="Q4058" s="12">
        <f t="shared" si="6473"/>
        <v>10035</v>
      </c>
      <c r="R4058" s="12">
        <f t="shared" si="6473"/>
        <v>34891</v>
      </c>
      <c r="S4058" s="12">
        <f t="shared" si="6473"/>
        <v>0</v>
      </c>
      <c r="T4058" s="12">
        <f t="shared" si="6473"/>
        <v>0</v>
      </c>
      <c r="U4058" s="12">
        <f t="shared" si="6473"/>
        <v>0</v>
      </c>
      <c r="V4058" s="12">
        <f t="shared" si="6473"/>
        <v>0</v>
      </c>
      <c r="W4058" s="12">
        <f t="shared" si="6473"/>
        <v>0</v>
      </c>
      <c r="X4058" s="12">
        <f t="shared" si="6473"/>
        <v>0</v>
      </c>
      <c r="Y4058" s="12">
        <f t="shared" si="6473"/>
        <v>0</v>
      </c>
      <c r="Z4058" s="12">
        <f t="shared" si="6473"/>
        <v>0</v>
      </c>
      <c r="AA4058" s="12">
        <f t="shared" si="6473"/>
        <v>0</v>
      </c>
      <c r="AB4058" s="12">
        <v>54926</v>
      </c>
      <c r="AC4058" s="12">
        <v>75376</v>
      </c>
      <c r="AD4058" s="12">
        <f t="shared" ref="AD4058:AV4058" si="6474">SUM(AD4059:AD4062)</f>
        <v>0</v>
      </c>
      <c r="AE4058" s="12">
        <f t="shared" si="6474"/>
        <v>0</v>
      </c>
      <c r="AF4058" s="12">
        <f t="shared" si="6474"/>
        <v>0</v>
      </c>
      <c r="AG4058" s="12">
        <f t="shared" si="6474"/>
        <v>0</v>
      </c>
      <c r="AH4058" s="12">
        <f t="shared" si="6474"/>
        <v>0</v>
      </c>
      <c r="AI4058" s="12">
        <f t="shared" si="6474"/>
        <v>0</v>
      </c>
      <c r="AJ4058" s="12">
        <f t="shared" si="6474"/>
        <v>0</v>
      </c>
      <c r="AK4058" s="12">
        <f t="shared" si="6474"/>
        <v>0</v>
      </c>
      <c r="AL4058" s="12">
        <f t="shared" si="6474"/>
        <v>0</v>
      </c>
      <c r="AM4058" s="12">
        <f t="shared" si="6474"/>
        <v>0</v>
      </c>
      <c r="AN4058" s="12">
        <f t="shared" si="6474"/>
        <v>0</v>
      </c>
      <c r="AO4058" s="12">
        <f t="shared" si="6474"/>
        <v>0</v>
      </c>
      <c r="AP4058" s="12">
        <f t="shared" si="6474"/>
        <v>0</v>
      </c>
      <c r="AQ4058" s="12">
        <f t="shared" si="6474"/>
        <v>0</v>
      </c>
      <c r="AR4058" s="12">
        <f t="shared" si="6474"/>
        <v>0</v>
      </c>
      <c r="AS4058" s="12">
        <f t="shared" si="6474"/>
        <v>0</v>
      </c>
      <c r="AT4058" s="12">
        <f t="shared" si="6474"/>
        <v>0</v>
      </c>
      <c r="AU4058" s="12">
        <f t="shared" si="6474"/>
        <v>0</v>
      </c>
      <c r="AV4058" s="12">
        <f t="shared" si="6474"/>
        <v>0</v>
      </c>
      <c r="AW4058" s="12">
        <v>0</v>
      </c>
      <c r="AX4058" s="12">
        <v>0</v>
      </c>
      <c r="AY4058" s="12">
        <f>SUM(AY4059:AY4062)</f>
        <v>41673</v>
      </c>
      <c r="AZ4058" s="12">
        <f t="shared" ref="AZ4058:BQ4058" si="6475">SUM(AZ4059:AZ4062)</f>
        <v>71416</v>
      </c>
      <c r="BA4058" s="12">
        <f t="shared" si="6475"/>
        <v>0</v>
      </c>
      <c r="BB4058" s="12">
        <f t="shared" si="6475"/>
        <v>0</v>
      </c>
      <c r="BC4058" s="12">
        <f t="shared" si="6475"/>
        <v>0</v>
      </c>
      <c r="BD4058" s="12">
        <f t="shared" si="6475"/>
        <v>0</v>
      </c>
      <c r="BE4058" s="12">
        <f t="shared" si="6475"/>
        <v>113089</v>
      </c>
      <c r="BF4058" s="12">
        <f t="shared" si="6475"/>
        <v>0</v>
      </c>
      <c r="BG4058" s="12">
        <f t="shared" si="6475"/>
        <v>0</v>
      </c>
      <c r="BH4058" s="12">
        <f t="shared" si="6475"/>
        <v>71416</v>
      </c>
      <c r="BI4058" s="12">
        <f t="shared" si="6475"/>
        <v>0</v>
      </c>
      <c r="BJ4058" s="12">
        <f t="shared" si="6475"/>
        <v>0</v>
      </c>
      <c r="BK4058" s="12">
        <f t="shared" si="6475"/>
        <v>0</v>
      </c>
      <c r="BL4058" s="12">
        <f t="shared" si="6475"/>
        <v>0</v>
      </c>
      <c r="BM4058" s="12">
        <f t="shared" si="6475"/>
        <v>0</v>
      </c>
      <c r="BN4058" s="12">
        <f t="shared" si="6475"/>
        <v>0</v>
      </c>
      <c r="BO4058" s="12">
        <f t="shared" si="6475"/>
        <v>0</v>
      </c>
      <c r="BP4058" s="12">
        <f t="shared" si="6475"/>
        <v>0</v>
      </c>
      <c r="BQ4058" s="12">
        <f t="shared" si="6475"/>
        <v>0</v>
      </c>
      <c r="BR4058" s="12">
        <v>71416</v>
      </c>
      <c r="BS4058" s="12">
        <v>41673</v>
      </c>
      <c r="BT4058" s="12" t="e">
        <f>IF(#REF!=0,"-",#REF!/#REF!*100)</f>
        <v>#REF!</v>
      </c>
    </row>
    <row r="4059" spans="1:72" x14ac:dyDescent="0.25">
      <c r="A4059" s="4" t="s">
        <v>1154</v>
      </c>
      <c r="B4059" s="4" t="s">
        <v>56</v>
      </c>
      <c r="C4059" s="4" t="s">
        <v>154</v>
      </c>
      <c r="D4059" s="102" t="s">
        <v>1365</v>
      </c>
      <c r="E4059" s="113">
        <v>6139</v>
      </c>
      <c r="F4059" s="102"/>
      <c r="G4059" s="98" t="s">
        <v>1663</v>
      </c>
      <c r="H4059" s="13" t="s">
        <v>35</v>
      </c>
      <c r="I4059" s="14">
        <v>104137</v>
      </c>
      <c r="J4059" s="14">
        <f>5881+20000</f>
        <v>25881</v>
      </c>
      <c r="K4059" s="14"/>
      <c r="L4059" s="14"/>
      <c r="M4059" s="14"/>
      <c r="N4059" s="14"/>
      <c r="O4059" s="14">
        <f t="shared" si="6428"/>
        <v>130018</v>
      </c>
      <c r="P4059" s="14">
        <v>10000</v>
      </c>
      <c r="Q4059" s="14">
        <v>10000</v>
      </c>
      <c r="R4059" s="14">
        <f>5881+20000+9000</f>
        <v>34881</v>
      </c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>
        <v>54881</v>
      </c>
      <c r="AC4059" s="14">
        <v>75137</v>
      </c>
      <c r="AD4059" s="14">
        <v>0</v>
      </c>
      <c r="AE4059" s="14"/>
      <c r="AF4059" s="14"/>
      <c r="AG4059" s="14"/>
      <c r="AH4059" s="14"/>
      <c r="AI4059" s="14"/>
      <c r="AJ4059" s="14">
        <f t="shared" si="6429"/>
        <v>0</v>
      </c>
      <c r="AK4059" s="14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4"/>
      <c r="AW4059" s="14">
        <v>0</v>
      </c>
      <c r="AX4059" s="14">
        <v>0</v>
      </c>
      <c r="AY4059" s="14">
        <v>40863</v>
      </c>
      <c r="AZ4059" s="14">
        <f>5500+18000+15572+2900</f>
        <v>41972</v>
      </c>
      <c r="BA4059" s="14"/>
      <c r="BB4059" s="14"/>
      <c r="BC4059" s="14"/>
      <c r="BD4059" s="14"/>
      <c r="BE4059" s="14">
        <f t="shared" si="6430"/>
        <v>82835</v>
      </c>
      <c r="BF4059" s="14"/>
      <c r="BG4059" s="14"/>
      <c r="BH4059" s="14">
        <f>5500+18000+15572+2900</f>
        <v>41972</v>
      </c>
      <c r="BI4059" s="14"/>
      <c r="BJ4059" s="14"/>
      <c r="BK4059" s="14"/>
      <c r="BL4059" s="14"/>
      <c r="BM4059" s="14"/>
      <c r="BN4059" s="14"/>
      <c r="BO4059" s="14"/>
      <c r="BP4059" s="14"/>
      <c r="BQ4059" s="14"/>
      <c r="BR4059" s="14">
        <v>41972</v>
      </c>
      <c r="BS4059" s="14">
        <v>40863</v>
      </c>
      <c r="BT4059" s="14" t="e">
        <f>IF(#REF!=0,"-",#REF!/#REF!*100)</f>
        <v>#REF!</v>
      </c>
    </row>
    <row r="4060" spans="1:72" ht="22.5" x14ac:dyDescent="0.25">
      <c r="A4060" s="4" t="s">
        <v>1154</v>
      </c>
      <c r="B4060" s="4" t="s">
        <v>56</v>
      </c>
      <c r="C4060" s="4" t="s">
        <v>154</v>
      </c>
      <c r="D4060" s="102" t="s">
        <v>1365</v>
      </c>
      <c r="E4060" s="113">
        <v>6139</v>
      </c>
      <c r="F4060" s="102" t="s">
        <v>1372</v>
      </c>
      <c r="G4060" s="98" t="s">
        <v>1663</v>
      </c>
      <c r="H4060" s="13" t="s">
        <v>37</v>
      </c>
      <c r="I4060" s="14">
        <v>284</v>
      </c>
      <c r="J4060" s="14"/>
      <c r="K4060" s="14"/>
      <c r="L4060" s="14"/>
      <c r="M4060" s="14"/>
      <c r="N4060" s="14"/>
      <c r="O4060" s="14">
        <f t="shared" si="6428"/>
        <v>284</v>
      </c>
      <c r="P4060" s="14"/>
      <c r="Q4060" s="14">
        <v>35</v>
      </c>
      <c r="R4060" s="14">
        <v>10</v>
      </c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>
        <v>45</v>
      </c>
      <c r="AC4060" s="14">
        <v>239</v>
      </c>
      <c r="AD4060" s="14">
        <v>0</v>
      </c>
      <c r="AE4060" s="14"/>
      <c r="AF4060" s="14"/>
      <c r="AG4060" s="14"/>
      <c r="AH4060" s="14"/>
      <c r="AI4060" s="14"/>
      <c r="AJ4060" s="14">
        <f t="shared" si="6429"/>
        <v>0</v>
      </c>
      <c r="AK4060" s="14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>
        <v>0</v>
      </c>
      <c r="AX4060" s="14">
        <v>0</v>
      </c>
      <c r="AY4060" s="14">
        <v>810</v>
      </c>
      <c r="AZ4060" s="14">
        <v>33</v>
      </c>
      <c r="BA4060" s="14"/>
      <c r="BB4060" s="14"/>
      <c r="BC4060" s="14"/>
      <c r="BD4060" s="14"/>
      <c r="BE4060" s="14">
        <f t="shared" si="6430"/>
        <v>843</v>
      </c>
      <c r="BF4060" s="14"/>
      <c r="BG4060" s="14"/>
      <c r="BH4060" s="14">
        <v>33</v>
      </c>
      <c r="BI4060" s="14"/>
      <c r="BJ4060" s="14"/>
      <c r="BK4060" s="14"/>
      <c r="BL4060" s="14"/>
      <c r="BM4060" s="14"/>
      <c r="BN4060" s="14"/>
      <c r="BO4060" s="14"/>
      <c r="BP4060" s="14"/>
      <c r="BQ4060" s="14"/>
      <c r="BR4060" s="14">
        <v>33</v>
      </c>
      <c r="BS4060" s="14">
        <v>810</v>
      </c>
      <c r="BT4060" s="14" t="e">
        <f>IF(#REF!=0,"-",#REF!/#REF!*100)</f>
        <v>#REF!</v>
      </c>
    </row>
    <row r="4061" spans="1:72" ht="33.75" x14ac:dyDescent="0.25">
      <c r="A4061" s="4" t="s">
        <v>1154</v>
      </c>
      <c r="B4061" s="4" t="s">
        <v>56</v>
      </c>
      <c r="C4061" s="4" t="s">
        <v>154</v>
      </c>
      <c r="D4061" s="102" t="s">
        <v>1365</v>
      </c>
      <c r="E4061" s="113">
        <v>6139</v>
      </c>
      <c r="F4061" s="102" t="s">
        <v>1373</v>
      </c>
      <c r="G4061" s="98" t="s">
        <v>1663</v>
      </c>
      <c r="H4061" s="13" t="s">
        <v>38</v>
      </c>
      <c r="I4061" s="14">
        <v>0</v>
      </c>
      <c r="J4061" s="14"/>
      <c r="K4061" s="14"/>
      <c r="L4061" s="14"/>
      <c r="M4061" s="14"/>
      <c r="N4061" s="14"/>
      <c r="O4061" s="14">
        <f t="shared" si="6428"/>
        <v>0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>
        <v>0</v>
      </c>
      <c r="AC4061" s="14">
        <v>0</v>
      </c>
      <c r="AD4061" s="14">
        <v>0</v>
      </c>
      <c r="AE4061" s="14"/>
      <c r="AF4061" s="14"/>
      <c r="AG4061" s="14"/>
      <c r="AH4061" s="14"/>
      <c r="AI4061" s="14"/>
      <c r="AJ4061" s="14">
        <f t="shared" si="6429"/>
        <v>0</v>
      </c>
      <c r="AK4061" s="14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4"/>
      <c r="AW4061" s="14">
        <v>0</v>
      </c>
      <c r="AX4061" s="14">
        <v>0</v>
      </c>
      <c r="AY4061" s="14">
        <v>0</v>
      </c>
      <c r="AZ4061" s="14"/>
      <c r="BA4061" s="14"/>
      <c r="BB4061" s="14"/>
      <c r="BC4061" s="14"/>
      <c r="BD4061" s="14"/>
      <c r="BE4061" s="14">
        <f t="shared" si="6430"/>
        <v>0</v>
      </c>
      <c r="BF4061" s="14"/>
      <c r="BG4061" s="14"/>
      <c r="BH4061" s="14"/>
      <c r="BI4061" s="14"/>
      <c r="BJ4061" s="14"/>
      <c r="BK4061" s="14"/>
      <c r="BL4061" s="14"/>
      <c r="BM4061" s="14"/>
      <c r="BN4061" s="14"/>
      <c r="BO4061" s="14"/>
      <c r="BP4061" s="14"/>
      <c r="BQ4061" s="14"/>
      <c r="BR4061" s="14">
        <v>0</v>
      </c>
      <c r="BS4061" s="14">
        <v>0</v>
      </c>
      <c r="BT4061" s="14" t="e">
        <f>IF(#REF!=0,"-",#REF!/#REF!*100)</f>
        <v>#REF!</v>
      </c>
    </row>
    <row r="4062" spans="1:72" x14ac:dyDescent="0.25">
      <c r="A4062" s="4" t="s">
        <v>1154</v>
      </c>
      <c r="B4062" s="4" t="s">
        <v>56</v>
      </c>
      <c r="C4062" s="4" t="s">
        <v>154</v>
      </c>
      <c r="D4062" s="102" t="s">
        <v>1365</v>
      </c>
      <c r="E4062" s="113">
        <v>6139</v>
      </c>
      <c r="F4062" s="102" t="s">
        <v>1374</v>
      </c>
      <c r="G4062" s="98" t="s">
        <v>1663</v>
      </c>
      <c r="H4062" s="13" t="s">
        <v>1319</v>
      </c>
      <c r="I4062" s="14">
        <v>0</v>
      </c>
      <c r="J4062" s="14"/>
      <c r="K4062" s="14"/>
      <c r="L4062" s="14"/>
      <c r="M4062" s="14"/>
      <c r="N4062" s="14"/>
      <c r="O4062" s="14">
        <f t="shared" si="6428"/>
        <v>0</v>
      </c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>
        <v>0</v>
      </c>
      <c r="AC4062" s="14">
        <v>0</v>
      </c>
      <c r="AD4062" s="14">
        <v>0</v>
      </c>
      <c r="AE4062" s="14"/>
      <c r="AF4062" s="14"/>
      <c r="AG4062" s="14"/>
      <c r="AH4062" s="14"/>
      <c r="AI4062" s="14"/>
      <c r="AJ4062" s="14">
        <f t="shared" si="6429"/>
        <v>0</v>
      </c>
      <c r="AK4062" s="14"/>
      <c r="AL4062" s="14"/>
      <c r="AM4062" s="14"/>
      <c r="AN4062" s="14"/>
      <c r="AO4062" s="14"/>
      <c r="AP4062" s="14"/>
      <c r="AQ4062" s="14"/>
      <c r="AR4062" s="14"/>
      <c r="AS4062" s="14"/>
      <c r="AT4062" s="14"/>
      <c r="AU4062" s="14"/>
      <c r="AV4062" s="14"/>
      <c r="AW4062" s="14">
        <v>0</v>
      </c>
      <c r="AX4062" s="14">
        <v>0</v>
      </c>
      <c r="AY4062" s="14">
        <v>0</v>
      </c>
      <c r="AZ4062" s="14">
        <f>7460+21951</f>
        <v>29411</v>
      </c>
      <c r="BA4062" s="14"/>
      <c r="BB4062" s="14"/>
      <c r="BC4062" s="14"/>
      <c r="BD4062" s="14"/>
      <c r="BE4062" s="14">
        <f t="shared" si="6430"/>
        <v>29411</v>
      </c>
      <c r="BF4062" s="14"/>
      <c r="BG4062" s="14"/>
      <c r="BH4062" s="14">
        <f>7460+21951</f>
        <v>29411</v>
      </c>
      <c r="BI4062" s="14"/>
      <c r="BJ4062" s="14"/>
      <c r="BK4062" s="14"/>
      <c r="BL4062" s="14"/>
      <c r="BM4062" s="14"/>
      <c r="BN4062" s="14"/>
      <c r="BO4062" s="14"/>
      <c r="BP4062" s="14"/>
      <c r="BQ4062" s="14"/>
      <c r="BR4062" s="14">
        <v>29411</v>
      </c>
      <c r="BS4062" s="14">
        <v>0</v>
      </c>
      <c r="BT4062" s="14" t="e">
        <f>IF(#REF!=0,"-",#REF!/#REF!*100)</f>
        <v>#REF!</v>
      </c>
    </row>
    <row r="4063" spans="1:72" ht="33.75" x14ac:dyDescent="0.25">
      <c r="A4063" s="1" t="s">
        <v>0</v>
      </c>
      <c r="B4063" s="1" t="s">
        <v>0</v>
      </c>
      <c r="C4063" s="1" t="s">
        <v>0</v>
      </c>
      <c r="D4063" s="101" t="s">
        <v>0</v>
      </c>
      <c r="E4063" s="101" t="s">
        <v>0</v>
      </c>
      <c r="F4063" s="101" t="s">
        <v>0</v>
      </c>
      <c r="G4063" s="2" t="s">
        <v>0</v>
      </c>
      <c r="H4063" s="10" t="s">
        <v>39</v>
      </c>
      <c r="I4063" s="11">
        <f t="shared" ref="I4063:AA4063" si="6476">SUM(I4064)</f>
        <v>4000</v>
      </c>
      <c r="J4063" s="11">
        <f t="shared" si="6476"/>
        <v>7000</v>
      </c>
      <c r="K4063" s="11">
        <f t="shared" si="6476"/>
        <v>0</v>
      </c>
      <c r="L4063" s="11">
        <f t="shared" si="6476"/>
        <v>0</v>
      </c>
      <c r="M4063" s="11">
        <f t="shared" si="6476"/>
        <v>0</v>
      </c>
      <c r="N4063" s="11">
        <f t="shared" si="6476"/>
        <v>0</v>
      </c>
      <c r="O4063" s="11">
        <f t="shared" si="6476"/>
        <v>11000</v>
      </c>
      <c r="P4063" s="11">
        <f t="shared" si="6476"/>
        <v>0</v>
      </c>
      <c r="Q4063" s="11">
        <f t="shared" si="6476"/>
        <v>300</v>
      </c>
      <c r="R4063" s="11">
        <f t="shared" si="6476"/>
        <v>7000</v>
      </c>
      <c r="S4063" s="11">
        <f t="shared" si="6476"/>
        <v>0</v>
      </c>
      <c r="T4063" s="11">
        <f t="shared" si="6476"/>
        <v>0</v>
      </c>
      <c r="U4063" s="11">
        <f t="shared" si="6476"/>
        <v>0</v>
      </c>
      <c r="V4063" s="11">
        <f t="shared" si="6476"/>
        <v>0</v>
      </c>
      <c r="W4063" s="11">
        <f t="shared" si="6476"/>
        <v>0</v>
      </c>
      <c r="X4063" s="11">
        <f t="shared" si="6476"/>
        <v>0</v>
      </c>
      <c r="Y4063" s="11">
        <f t="shared" si="6476"/>
        <v>0</v>
      </c>
      <c r="Z4063" s="11">
        <f t="shared" si="6476"/>
        <v>0</v>
      </c>
      <c r="AA4063" s="11">
        <f t="shared" si="6476"/>
        <v>0</v>
      </c>
      <c r="AB4063" s="11">
        <v>7300</v>
      </c>
      <c r="AC4063" s="11">
        <v>3700</v>
      </c>
      <c r="AD4063" s="11">
        <f t="shared" ref="AD4063:AV4063" si="6477">SUM(AD4064)</f>
        <v>1000</v>
      </c>
      <c r="AE4063" s="11">
        <f t="shared" si="6477"/>
        <v>3788</v>
      </c>
      <c r="AF4063" s="11">
        <f t="shared" si="6477"/>
        <v>0</v>
      </c>
      <c r="AG4063" s="11">
        <f t="shared" si="6477"/>
        <v>0</v>
      </c>
      <c r="AH4063" s="11">
        <f t="shared" si="6477"/>
        <v>0</v>
      </c>
      <c r="AI4063" s="11">
        <f t="shared" si="6477"/>
        <v>0</v>
      </c>
      <c r="AJ4063" s="11">
        <f t="shared" si="6477"/>
        <v>4788</v>
      </c>
      <c r="AK4063" s="11">
        <f t="shared" si="6477"/>
        <v>0</v>
      </c>
      <c r="AL4063" s="11">
        <f t="shared" si="6477"/>
        <v>0</v>
      </c>
      <c r="AM4063" s="11">
        <f t="shared" si="6477"/>
        <v>3788</v>
      </c>
      <c r="AN4063" s="11">
        <f t="shared" si="6477"/>
        <v>0</v>
      </c>
      <c r="AO4063" s="11">
        <f t="shared" si="6477"/>
        <v>0</v>
      </c>
      <c r="AP4063" s="11">
        <f t="shared" si="6477"/>
        <v>0</v>
      </c>
      <c r="AQ4063" s="11">
        <f t="shared" si="6477"/>
        <v>0</v>
      </c>
      <c r="AR4063" s="11">
        <f t="shared" si="6477"/>
        <v>0</v>
      </c>
      <c r="AS4063" s="11">
        <f t="shared" si="6477"/>
        <v>0</v>
      </c>
      <c r="AT4063" s="11">
        <f t="shared" si="6477"/>
        <v>0</v>
      </c>
      <c r="AU4063" s="11">
        <f t="shared" si="6477"/>
        <v>0</v>
      </c>
      <c r="AV4063" s="11">
        <f t="shared" si="6477"/>
        <v>0</v>
      </c>
      <c r="AW4063" s="11">
        <v>3788</v>
      </c>
      <c r="AX4063" s="11">
        <v>1000</v>
      </c>
      <c r="AY4063" s="11">
        <f>SUM(AY4064)</f>
        <v>1000</v>
      </c>
      <c r="AZ4063" s="11">
        <f t="shared" ref="AZ4063:BQ4063" si="6478">SUM(AZ4064)</f>
        <v>18337</v>
      </c>
      <c r="BA4063" s="11">
        <f t="shared" si="6478"/>
        <v>0</v>
      </c>
      <c r="BB4063" s="11">
        <f t="shared" si="6478"/>
        <v>0</v>
      </c>
      <c r="BC4063" s="11">
        <f t="shared" si="6478"/>
        <v>0</v>
      </c>
      <c r="BD4063" s="11">
        <f t="shared" si="6478"/>
        <v>0</v>
      </c>
      <c r="BE4063" s="11">
        <f t="shared" si="6478"/>
        <v>19337</v>
      </c>
      <c r="BF4063" s="11">
        <f t="shared" si="6478"/>
        <v>0</v>
      </c>
      <c r="BG4063" s="11">
        <f t="shared" si="6478"/>
        <v>0</v>
      </c>
      <c r="BH4063" s="11">
        <f t="shared" si="6478"/>
        <v>18337</v>
      </c>
      <c r="BI4063" s="11">
        <f t="shared" si="6478"/>
        <v>0</v>
      </c>
      <c r="BJ4063" s="11">
        <f t="shared" si="6478"/>
        <v>0</v>
      </c>
      <c r="BK4063" s="11">
        <f t="shared" si="6478"/>
        <v>0</v>
      </c>
      <c r="BL4063" s="11">
        <f t="shared" si="6478"/>
        <v>0</v>
      </c>
      <c r="BM4063" s="11">
        <f t="shared" si="6478"/>
        <v>0</v>
      </c>
      <c r="BN4063" s="11">
        <f t="shared" si="6478"/>
        <v>0</v>
      </c>
      <c r="BO4063" s="11">
        <f t="shared" si="6478"/>
        <v>0</v>
      </c>
      <c r="BP4063" s="11">
        <f t="shared" si="6478"/>
        <v>0</v>
      </c>
      <c r="BQ4063" s="11">
        <f t="shared" si="6478"/>
        <v>0</v>
      </c>
      <c r="BR4063" s="11">
        <v>18337</v>
      </c>
      <c r="BS4063" s="11">
        <v>1000</v>
      </c>
      <c r="BT4063" s="11" t="e">
        <f>IF(#REF!=0,"-",#REF!/#REF!*100)</f>
        <v>#REF!</v>
      </c>
    </row>
    <row r="4064" spans="1:72" ht="22.5" x14ac:dyDescent="0.25">
      <c r="A4064" s="4" t="s">
        <v>1154</v>
      </c>
      <c r="B4064" s="4" t="s">
        <v>56</v>
      </c>
      <c r="C4064" s="4" t="s">
        <v>154</v>
      </c>
      <c r="D4064" s="102" t="s">
        <v>1365</v>
      </c>
      <c r="E4064" s="101" t="s">
        <v>40</v>
      </c>
      <c r="F4064" s="101" t="s">
        <v>0</v>
      </c>
      <c r="G4064" s="2" t="s">
        <v>0</v>
      </c>
      <c r="H4064" s="2" t="s">
        <v>41</v>
      </c>
      <c r="I4064" s="12">
        <f t="shared" ref="I4064:AA4064" si="6479">SUM(I4065:I4067)</f>
        <v>4000</v>
      </c>
      <c r="J4064" s="12">
        <f t="shared" si="6479"/>
        <v>7000</v>
      </c>
      <c r="K4064" s="12">
        <f t="shared" si="6479"/>
        <v>0</v>
      </c>
      <c r="L4064" s="12">
        <f t="shared" si="6479"/>
        <v>0</v>
      </c>
      <c r="M4064" s="12">
        <f t="shared" si="6479"/>
        <v>0</v>
      </c>
      <c r="N4064" s="12">
        <f t="shared" si="6479"/>
        <v>0</v>
      </c>
      <c r="O4064" s="12">
        <f t="shared" ref="O4064" si="6480">SUM(O4065:O4067)</f>
        <v>11000</v>
      </c>
      <c r="P4064" s="12">
        <f t="shared" si="6479"/>
        <v>0</v>
      </c>
      <c r="Q4064" s="12">
        <f t="shared" si="6479"/>
        <v>300</v>
      </c>
      <c r="R4064" s="12">
        <f t="shared" si="6479"/>
        <v>7000</v>
      </c>
      <c r="S4064" s="12">
        <f t="shared" si="6479"/>
        <v>0</v>
      </c>
      <c r="T4064" s="12">
        <f t="shared" si="6479"/>
        <v>0</v>
      </c>
      <c r="U4064" s="12">
        <f t="shared" si="6479"/>
        <v>0</v>
      </c>
      <c r="V4064" s="12">
        <f t="shared" si="6479"/>
        <v>0</v>
      </c>
      <c r="W4064" s="12">
        <f t="shared" si="6479"/>
        <v>0</v>
      </c>
      <c r="X4064" s="12">
        <f t="shared" si="6479"/>
        <v>0</v>
      </c>
      <c r="Y4064" s="12">
        <f t="shared" si="6479"/>
        <v>0</v>
      </c>
      <c r="Z4064" s="12">
        <f t="shared" si="6479"/>
        <v>0</v>
      </c>
      <c r="AA4064" s="12">
        <f t="shared" si="6479"/>
        <v>0</v>
      </c>
      <c r="AB4064" s="12">
        <v>7300</v>
      </c>
      <c r="AC4064" s="12">
        <v>3700</v>
      </c>
      <c r="AD4064" s="12">
        <f t="shared" ref="AD4064:AV4064" si="6481">SUM(AD4065:AD4067)</f>
        <v>1000</v>
      </c>
      <c r="AE4064" s="12">
        <f t="shared" si="6481"/>
        <v>3788</v>
      </c>
      <c r="AF4064" s="12">
        <f t="shared" si="6481"/>
        <v>0</v>
      </c>
      <c r="AG4064" s="12">
        <f t="shared" si="6481"/>
        <v>0</v>
      </c>
      <c r="AH4064" s="12">
        <f t="shared" si="6481"/>
        <v>0</v>
      </c>
      <c r="AI4064" s="12">
        <f t="shared" si="6481"/>
        <v>0</v>
      </c>
      <c r="AJ4064" s="12">
        <f t="shared" ref="AJ4064" si="6482">SUM(AJ4065:AJ4067)</f>
        <v>4788</v>
      </c>
      <c r="AK4064" s="12">
        <f t="shared" si="6481"/>
        <v>0</v>
      </c>
      <c r="AL4064" s="12">
        <f t="shared" si="6481"/>
        <v>0</v>
      </c>
      <c r="AM4064" s="12">
        <f t="shared" si="6481"/>
        <v>3788</v>
      </c>
      <c r="AN4064" s="12">
        <f t="shared" si="6481"/>
        <v>0</v>
      </c>
      <c r="AO4064" s="12">
        <f t="shared" si="6481"/>
        <v>0</v>
      </c>
      <c r="AP4064" s="12">
        <f t="shared" si="6481"/>
        <v>0</v>
      </c>
      <c r="AQ4064" s="12">
        <f t="shared" si="6481"/>
        <v>0</v>
      </c>
      <c r="AR4064" s="12">
        <f t="shared" si="6481"/>
        <v>0</v>
      </c>
      <c r="AS4064" s="12">
        <f t="shared" si="6481"/>
        <v>0</v>
      </c>
      <c r="AT4064" s="12">
        <f t="shared" si="6481"/>
        <v>0</v>
      </c>
      <c r="AU4064" s="12">
        <f t="shared" si="6481"/>
        <v>0</v>
      </c>
      <c r="AV4064" s="12">
        <f t="shared" si="6481"/>
        <v>0</v>
      </c>
      <c r="AW4064" s="12">
        <v>3788</v>
      </c>
      <c r="AX4064" s="12">
        <v>1000</v>
      </c>
      <c r="AY4064" s="12">
        <f>SUM(AY4065:AY4067)</f>
        <v>1000</v>
      </c>
      <c r="AZ4064" s="12">
        <f t="shared" ref="AZ4064:BQ4064" si="6483">SUM(AZ4065:AZ4067)</f>
        <v>18337</v>
      </c>
      <c r="BA4064" s="12">
        <f t="shared" si="6483"/>
        <v>0</v>
      </c>
      <c r="BB4064" s="12">
        <f t="shared" si="6483"/>
        <v>0</v>
      </c>
      <c r="BC4064" s="12">
        <f t="shared" si="6483"/>
        <v>0</v>
      </c>
      <c r="BD4064" s="12">
        <f t="shared" si="6483"/>
        <v>0</v>
      </c>
      <c r="BE4064" s="12">
        <f t="shared" ref="BE4064" si="6484">SUM(BE4065:BE4067)</f>
        <v>19337</v>
      </c>
      <c r="BF4064" s="12">
        <f t="shared" si="6483"/>
        <v>0</v>
      </c>
      <c r="BG4064" s="12">
        <f t="shared" si="6483"/>
        <v>0</v>
      </c>
      <c r="BH4064" s="12">
        <f t="shared" si="6483"/>
        <v>18337</v>
      </c>
      <c r="BI4064" s="12">
        <f t="shared" si="6483"/>
        <v>0</v>
      </c>
      <c r="BJ4064" s="12">
        <f t="shared" si="6483"/>
        <v>0</v>
      </c>
      <c r="BK4064" s="12">
        <f t="shared" si="6483"/>
        <v>0</v>
      </c>
      <c r="BL4064" s="12">
        <f t="shared" si="6483"/>
        <v>0</v>
      </c>
      <c r="BM4064" s="12">
        <f t="shared" si="6483"/>
        <v>0</v>
      </c>
      <c r="BN4064" s="12">
        <f t="shared" si="6483"/>
        <v>0</v>
      </c>
      <c r="BO4064" s="12">
        <f t="shared" si="6483"/>
        <v>0</v>
      </c>
      <c r="BP4064" s="12">
        <f t="shared" si="6483"/>
        <v>0</v>
      </c>
      <c r="BQ4064" s="12">
        <f t="shared" si="6483"/>
        <v>0</v>
      </c>
      <c r="BR4064" s="12">
        <v>18337</v>
      </c>
      <c r="BS4064" s="12">
        <v>1000</v>
      </c>
      <c r="BT4064" s="12" t="e">
        <f>IF(#REF!=0,"-",#REF!/#REF!*100)</f>
        <v>#REF!</v>
      </c>
    </row>
    <row r="4065" spans="1:72" x14ac:dyDescent="0.25">
      <c r="A4065" s="4" t="s">
        <v>1154</v>
      </c>
      <c r="B4065" s="4" t="s">
        <v>56</v>
      </c>
      <c r="C4065" s="4" t="s">
        <v>154</v>
      </c>
      <c r="D4065" s="102" t="s">
        <v>1365</v>
      </c>
      <c r="E4065" s="113">
        <v>6142</v>
      </c>
      <c r="F4065" s="102"/>
      <c r="G4065" s="98" t="s">
        <v>1663</v>
      </c>
      <c r="H4065" s="13" t="s">
        <v>60</v>
      </c>
      <c r="I4065" s="14">
        <v>1500</v>
      </c>
      <c r="J4065" s="14">
        <v>7000</v>
      </c>
      <c r="K4065" s="14"/>
      <c r="L4065" s="14"/>
      <c r="M4065" s="14"/>
      <c r="N4065" s="14"/>
      <c r="O4065" s="14">
        <f t="shared" si="6428"/>
        <v>8500</v>
      </c>
      <c r="P4065" s="14"/>
      <c r="Q4065" s="14"/>
      <c r="R4065" s="14">
        <v>7000</v>
      </c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>
        <v>7000</v>
      </c>
      <c r="AC4065" s="14">
        <v>1500</v>
      </c>
      <c r="AD4065" s="14">
        <v>1000</v>
      </c>
      <c r="AE4065" s="14">
        <v>3788</v>
      </c>
      <c r="AF4065" s="14"/>
      <c r="AG4065" s="14"/>
      <c r="AH4065" s="14"/>
      <c r="AI4065" s="14"/>
      <c r="AJ4065" s="14">
        <f t="shared" si="6429"/>
        <v>4788</v>
      </c>
      <c r="AK4065" s="14"/>
      <c r="AL4065" s="14"/>
      <c r="AM4065" s="14">
        <v>3788</v>
      </c>
      <c r="AN4065" s="14"/>
      <c r="AO4065" s="14"/>
      <c r="AP4065" s="14"/>
      <c r="AQ4065" s="14"/>
      <c r="AR4065" s="14"/>
      <c r="AS4065" s="14"/>
      <c r="AT4065" s="14"/>
      <c r="AU4065" s="14"/>
      <c r="AV4065" s="14"/>
      <c r="AW4065" s="14">
        <v>3788</v>
      </c>
      <c r="AX4065" s="14">
        <v>1000</v>
      </c>
      <c r="AY4065" s="14">
        <v>0</v>
      </c>
      <c r="AZ4065" s="14">
        <v>704</v>
      </c>
      <c r="BA4065" s="14"/>
      <c r="BB4065" s="14"/>
      <c r="BC4065" s="14"/>
      <c r="BD4065" s="14"/>
      <c r="BE4065" s="14">
        <f t="shared" si="6430"/>
        <v>704</v>
      </c>
      <c r="BF4065" s="14"/>
      <c r="BG4065" s="14"/>
      <c r="BH4065" s="14">
        <v>704</v>
      </c>
      <c r="BI4065" s="14"/>
      <c r="BJ4065" s="14"/>
      <c r="BK4065" s="14"/>
      <c r="BL4065" s="14"/>
      <c r="BM4065" s="14"/>
      <c r="BN4065" s="14"/>
      <c r="BO4065" s="14"/>
      <c r="BP4065" s="14"/>
      <c r="BQ4065" s="14"/>
      <c r="BR4065" s="14">
        <v>704</v>
      </c>
      <c r="BS4065" s="14">
        <v>0</v>
      </c>
      <c r="BT4065" s="14" t="e">
        <f>IF(#REF!=0,"-",#REF!/#REF!*100)</f>
        <v>#REF!</v>
      </c>
    </row>
    <row r="4066" spans="1:72" ht="22.5" x14ac:dyDescent="0.25">
      <c r="A4066" s="4" t="s">
        <v>1154</v>
      </c>
      <c r="B4066" s="4" t="s">
        <v>56</v>
      </c>
      <c r="C4066" s="4" t="s">
        <v>154</v>
      </c>
      <c r="D4066" s="102" t="s">
        <v>1365</v>
      </c>
      <c r="E4066" s="113">
        <v>6143</v>
      </c>
      <c r="F4066" s="102"/>
      <c r="G4066" s="98" t="s">
        <v>1663</v>
      </c>
      <c r="H4066" s="13" t="s">
        <v>43</v>
      </c>
      <c r="I4066" s="14">
        <v>500</v>
      </c>
      <c r="J4066" s="14"/>
      <c r="K4066" s="14"/>
      <c r="L4066" s="14"/>
      <c r="M4066" s="14"/>
      <c r="N4066" s="14"/>
      <c r="O4066" s="14">
        <f t="shared" si="6428"/>
        <v>500</v>
      </c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>
        <v>0</v>
      </c>
      <c r="AC4066" s="14">
        <v>500</v>
      </c>
      <c r="AD4066" s="14">
        <v>0</v>
      </c>
      <c r="AE4066" s="14"/>
      <c r="AF4066" s="14"/>
      <c r="AG4066" s="14"/>
      <c r="AH4066" s="14"/>
      <c r="AI4066" s="14"/>
      <c r="AJ4066" s="14">
        <f t="shared" si="6429"/>
        <v>0</v>
      </c>
      <c r="AK4066" s="14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4"/>
      <c r="AW4066" s="14">
        <v>0</v>
      </c>
      <c r="AX4066" s="14">
        <v>0</v>
      </c>
      <c r="AY4066" s="14">
        <v>0</v>
      </c>
      <c r="AZ4066" s="14">
        <v>3633</v>
      </c>
      <c r="BA4066" s="14"/>
      <c r="BB4066" s="14"/>
      <c r="BC4066" s="14"/>
      <c r="BD4066" s="14"/>
      <c r="BE4066" s="14">
        <f t="shared" si="6430"/>
        <v>3633</v>
      </c>
      <c r="BF4066" s="14"/>
      <c r="BG4066" s="14"/>
      <c r="BH4066" s="14">
        <v>3633</v>
      </c>
      <c r="BI4066" s="14"/>
      <c r="BJ4066" s="14"/>
      <c r="BK4066" s="14"/>
      <c r="BL4066" s="14"/>
      <c r="BM4066" s="14"/>
      <c r="BN4066" s="14"/>
      <c r="BO4066" s="14"/>
      <c r="BP4066" s="14"/>
      <c r="BQ4066" s="14"/>
      <c r="BR4066" s="14">
        <v>3633</v>
      </c>
      <c r="BS4066" s="14">
        <v>0</v>
      </c>
      <c r="BT4066" s="14" t="e">
        <f>IF(#REF!=0,"-",#REF!/#REF!*100)</f>
        <v>#REF!</v>
      </c>
    </row>
    <row r="4067" spans="1:72" x14ac:dyDescent="0.25">
      <c r="A4067" s="4" t="s">
        <v>1154</v>
      </c>
      <c r="B4067" s="4" t="s">
        <v>56</v>
      </c>
      <c r="C4067" s="4" t="s">
        <v>154</v>
      </c>
      <c r="D4067" s="102" t="s">
        <v>1365</v>
      </c>
      <c r="E4067" s="113">
        <v>6148</v>
      </c>
      <c r="F4067" s="102"/>
      <c r="G4067" s="98" t="s">
        <v>1663</v>
      </c>
      <c r="H4067" s="13" t="s">
        <v>45</v>
      </c>
      <c r="I4067" s="14">
        <v>2000</v>
      </c>
      <c r="J4067" s="14"/>
      <c r="K4067" s="14"/>
      <c r="L4067" s="14"/>
      <c r="M4067" s="14"/>
      <c r="N4067" s="14"/>
      <c r="O4067" s="14">
        <f t="shared" si="6428"/>
        <v>2000</v>
      </c>
      <c r="P4067" s="14"/>
      <c r="Q4067" s="14">
        <v>300</v>
      </c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>
        <v>300</v>
      </c>
      <c r="AC4067" s="14">
        <v>1700</v>
      </c>
      <c r="AD4067" s="14">
        <v>0</v>
      </c>
      <c r="AE4067" s="14"/>
      <c r="AF4067" s="14"/>
      <c r="AG4067" s="14"/>
      <c r="AH4067" s="14"/>
      <c r="AI4067" s="14"/>
      <c r="AJ4067" s="14">
        <f t="shared" si="6429"/>
        <v>0</v>
      </c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>
        <v>0</v>
      </c>
      <c r="AX4067" s="14">
        <v>0</v>
      </c>
      <c r="AY4067" s="14">
        <v>1000</v>
      </c>
      <c r="AZ4067" s="14">
        <v>14000</v>
      </c>
      <c r="BA4067" s="14"/>
      <c r="BB4067" s="14"/>
      <c r="BC4067" s="14"/>
      <c r="BD4067" s="14"/>
      <c r="BE4067" s="14">
        <f t="shared" si="6430"/>
        <v>15000</v>
      </c>
      <c r="BF4067" s="14"/>
      <c r="BG4067" s="14"/>
      <c r="BH4067" s="14">
        <v>14000</v>
      </c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>
        <v>14000</v>
      </c>
      <c r="BS4067" s="14">
        <v>1000</v>
      </c>
      <c r="BT4067" s="14" t="e">
        <f>IF(#REF!=0,"-",#REF!/#REF!*100)</f>
        <v>#REF!</v>
      </c>
    </row>
    <row r="4068" spans="1:72" ht="33.75" x14ac:dyDescent="0.25">
      <c r="A4068" s="1" t="s">
        <v>0</v>
      </c>
      <c r="B4068" s="1" t="s">
        <v>0</v>
      </c>
      <c r="C4068" s="1" t="s">
        <v>0</v>
      </c>
      <c r="D4068" s="101" t="s">
        <v>0</v>
      </c>
      <c r="E4068" s="101" t="s">
        <v>0</v>
      </c>
      <c r="F4068" s="101" t="s">
        <v>0</v>
      </c>
      <c r="G4068" s="2" t="s">
        <v>0</v>
      </c>
      <c r="H4068" s="10" t="s">
        <v>47</v>
      </c>
      <c r="I4068" s="11">
        <f t="shared" ref="I4068:AA4068" si="6485">SUM(I4069)</f>
        <v>54500</v>
      </c>
      <c r="J4068" s="11">
        <f t="shared" si="6485"/>
        <v>105845</v>
      </c>
      <c r="K4068" s="11">
        <f t="shared" si="6485"/>
        <v>0</v>
      </c>
      <c r="L4068" s="11">
        <f t="shared" si="6485"/>
        <v>0</v>
      </c>
      <c r="M4068" s="11">
        <f t="shared" si="6485"/>
        <v>0</v>
      </c>
      <c r="N4068" s="11">
        <f t="shared" si="6485"/>
        <v>0</v>
      </c>
      <c r="O4068" s="11">
        <f t="shared" si="6485"/>
        <v>160345</v>
      </c>
      <c r="P4068" s="11">
        <f t="shared" si="6485"/>
        <v>0</v>
      </c>
      <c r="Q4068" s="11">
        <f t="shared" si="6485"/>
        <v>0</v>
      </c>
      <c r="R4068" s="11">
        <f t="shared" si="6485"/>
        <v>114562</v>
      </c>
      <c r="S4068" s="11">
        <f t="shared" si="6485"/>
        <v>0</v>
      </c>
      <c r="T4068" s="11">
        <f t="shared" si="6485"/>
        <v>0</v>
      </c>
      <c r="U4068" s="11">
        <f t="shared" si="6485"/>
        <v>0</v>
      </c>
      <c r="V4068" s="11">
        <f t="shared" si="6485"/>
        <v>0</v>
      </c>
      <c r="W4068" s="11">
        <f t="shared" si="6485"/>
        <v>0</v>
      </c>
      <c r="X4068" s="11">
        <f t="shared" si="6485"/>
        <v>0</v>
      </c>
      <c r="Y4068" s="11">
        <f t="shared" si="6485"/>
        <v>0</v>
      </c>
      <c r="Z4068" s="11">
        <f t="shared" si="6485"/>
        <v>0</v>
      </c>
      <c r="AA4068" s="11">
        <f t="shared" si="6485"/>
        <v>0</v>
      </c>
      <c r="AB4068" s="11">
        <v>114562</v>
      </c>
      <c r="AC4068" s="11">
        <v>45783</v>
      </c>
      <c r="AD4068" s="11">
        <f t="shared" ref="AD4068:AV4068" si="6486">SUM(AD4069)</f>
        <v>3000</v>
      </c>
      <c r="AE4068" s="11">
        <f t="shared" si="6486"/>
        <v>0</v>
      </c>
      <c r="AF4068" s="11">
        <f t="shared" si="6486"/>
        <v>0</v>
      </c>
      <c r="AG4068" s="11">
        <f t="shared" si="6486"/>
        <v>0</v>
      </c>
      <c r="AH4068" s="11">
        <f t="shared" si="6486"/>
        <v>0</v>
      </c>
      <c r="AI4068" s="11">
        <f t="shared" si="6486"/>
        <v>0</v>
      </c>
      <c r="AJ4068" s="11">
        <f t="shared" si="6486"/>
        <v>3000</v>
      </c>
      <c r="AK4068" s="11">
        <f t="shared" si="6486"/>
        <v>0</v>
      </c>
      <c r="AL4068" s="11">
        <f t="shared" si="6486"/>
        <v>0</v>
      </c>
      <c r="AM4068" s="11">
        <f t="shared" si="6486"/>
        <v>0</v>
      </c>
      <c r="AN4068" s="11">
        <f t="shared" si="6486"/>
        <v>0</v>
      </c>
      <c r="AO4068" s="11">
        <f t="shared" si="6486"/>
        <v>0</v>
      </c>
      <c r="AP4068" s="11">
        <f t="shared" si="6486"/>
        <v>0</v>
      </c>
      <c r="AQ4068" s="11">
        <f t="shared" si="6486"/>
        <v>0</v>
      </c>
      <c r="AR4068" s="11">
        <f t="shared" si="6486"/>
        <v>0</v>
      </c>
      <c r="AS4068" s="11">
        <f t="shared" si="6486"/>
        <v>0</v>
      </c>
      <c r="AT4068" s="11">
        <f t="shared" si="6486"/>
        <v>0</v>
      </c>
      <c r="AU4068" s="11">
        <f t="shared" si="6486"/>
        <v>0</v>
      </c>
      <c r="AV4068" s="11">
        <f t="shared" si="6486"/>
        <v>0</v>
      </c>
      <c r="AW4068" s="11">
        <v>0</v>
      </c>
      <c r="AX4068" s="11">
        <v>3000</v>
      </c>
      <c r="AY4068" s="11">
        <f>SUM(AY4069)</f>
        <v>65500</v>
      </c>
      <c r="AZ4068" s="11">
        <f t="shared" ref="AZ4068:BQ4068" si="6487">SUM(AZ4069)</f>
        <v>18340</v>
      </c>
      <c r="BA4068" s="11">
        <f t="shared" si="6487"/>
        <v>0</v>
      </c>
      <c r="BB4068" s="11">
        <f t="shared" si="6487"/>
        <v>0</v>
      </c>
      <c r="BC4068" s="11">
        <f t="shared" si="6487"/>
        <v>0</v>
      </c>
      <c r="BD4068" s="11">
        <f t="shared" si="6487"/>
        <v>0</v>
      </c>
      <c r="BE4068" s="11">
        <f t="shared" si="6487"/>
        <v>83840</v>
      </c>
      <c r="BF4068" s="11">
        <f t="shared" si="6487"/>
        <v>0</v>
      </c>
      <c r="BG4068" s="11">
        <f t="shared" si="6487"/>
        <v>0</v>
      </c>
      <c r="BH4068" s="11">
        <f t="shared" si="6487"/>
        <v>18340</v>
      </c>
      <c r="BI4068" s="11">
        <f t="shared" si="6487"/>
        <v>0</v>
      </c>
      <c r="BJ4068" s="11">
        <f t="shared" si="6487"/>
        <v>0</v>
      </c>
      <c r="BK4068" s="11">
        <f t="shared" si="6487"/>
        <v>0</v>
      </c>
      <c r="BL4068" s="11">
        <f t="shared" si="6487"/>
        <v>0</v>
      </c>
      <c r="BM4068" s="11">
        <f t="shared" si="6487"/>
        <v>0</v>
      </c>
      <c r="BN4068" s="11">
        <f t="shared" si="6487"/>
        <v>0</v>
      </c>
      <c r="BO4068" s="11">
        <f t="shared" si="6487"/>
        <v>0</v>
      </c>
      <c r="BP4068" s="11">
        <f t="shared" si="6487"/>
        <v>0</v>
      </c>
      <c r="BQ4068" s="11">
        <f t="shared" si="6487"/>
        <v>0</v>
      </c>
      <c r="BR4068" s="11">
        <v>18340</v>
      </c>
      <c r="BS4068" s="11">
        <v>65500</v>
      </c>
      <c r="BT4068" s="11" t="e">
        <f>IF(#REF!=0,"-",#REF!/#REF!*100)</f>
        <v>#REF!</v>
      </c>
    </row>
    <row r="4069" spans="1:72" x14ac:dyDescent="0.25">
      <c r="A4069" s="4" t="s">
        <v>1154</v>
      </c>
      <c r="B4069" s="4" t="s">
        <v>56</v>
      </c>
      <c r="C4069" s="4" t="s">
        <v>154</v>
      </c>
      <c r="D4069" s="102" t="s">
        <v>1365</v>
      </c>
      <c r="E4069" s="101" t="s">
        <v>48</v>
      </c>
      <c r="F4069" s="101" t="s">
        <v>0</v>
      </c>
      <c r="G4069" s="2" t="s">
        <v>0</v>
      </c>
      <c r="H4069" s="2" t="s">
        <v>49</v>
      </c>
      <c r="I4069" s="12">
        <f t="shared" ref="I4069:AA4069" si="6488">SUM(I4070:I4072)</f>
        <v>54500</v>
      </c>
      <c r="J4069" s="12">
        <f t="shared" si="6488"/>
        <v>105845</v>
      </c>
      <c r="K4069" s="12">
        <f t="shared" si="6488"/>
        <v>0</v>
      </c>
      <c r="L4069" s="12">
        <f t="shared" si="6488"/>
        <v>0</v>
      </c>
      <c r="M4069" s="12">
        <f t="shared" si="6488"/>
        <v>0</v>
      </c>
      <c r="N4069" s="12">
        <f t="shared" si="6488"/>
        <v>0</v>
      </c>
      <c r="O4069" s="12">
        <f t="shared" ref="O4069" si="6489">SUM(O4070:O4072)</f>
        <v>160345</v>
      </c>
      <c r="P4069" s="12">
        <f t="shared" si="6488"/>
        <v>0</v>
      </c>
      <c r="Q4069" s="12">
        <f t="shared" si="6488"/>
        <v>0</v>
      </c>
      <c r="R4069" s="12">
        <f t="shared" si="6488"/>
        <v>114562</v>
      </c>
      <c r="S4069" s="12">
        <f t="shared" si="6488"/>
        <v>0</v>
      </c>
      <c r="T4069" s="12">
        <f t="shared" si="6488"/>
        <v>0</v>
      </c>
      <c r="U4069" s="12">
        <f t="shared" si="6488"/>
        <v>0</v>
      </c>
      <c r="V4069" s="12">
        <f t="shared" si="6488"/>
        <v>0</v>
      </c>
      <c r="W4069" s="12">
        <f t="shared" si="6488"/>
        <v>0</v>
      </c>
      <c r="X4069" s="12">
        <f t="shared" si="6488"/>
        <v>0</v>
      </c>
      <c r="Y4069" s="12">
        <f t="shared" si="6488"/>
        <v>0</v>
      </c>
      <c r="Z4069" s="12">
        <f t="shared" si="6488"/>
        <v>0</v>
      </c>
      <c r="AA4069" s="12">
        <f t="shared" si="6488"/>
        <v>0</v>
      </c>
      <c r="AB4069" s="12">
        <v>114562</v>
      </c>
      <c r="AC4069" s="12">
        <v>45783</v>
      </c>
      <c r="AD4069" s="12">
        <f t="shared" ref="AD4069:AV4069" si="6490">SUM(AD4070:AD4072)</f>
        <v>3000</v>
      </c>
      <c r="AE4069" s="12">
        <f t="shared" si="6490"/>
        <v>0</v>
      </c>
      <c r="AF4069" s="12">
        <f t="shared" si="6490"/>
        <v>0</v>
      </c>
      <c r="AG4069" s="12">
        <f t="shared" si="6490"/>
        <v>0</v>
      </c>
      <c r="AH4069" s="12">
        <f t="shared" si="6490"/>
        <v>0</v>
      </c>
      <c r="AI4069" s="12">
        <f t="shared" si="6490"/>
        <v>0</v>
      </c>
      <c r="AJ4069" s="12">
        <f t="shared" ref="AJ4069" si="6491">SUM(AJ4070:AJ4072)</f>
        <v>3000</v>
      </c>
      <c r="AK4069" s="12">
        <f t="shared" si="6490"/>
        <v>0</v>
      </c>
      <c r="AL4069" s="12">
        <f t="shared" si="6490"/>
        <v>0</v>
      </c>
      <c r="AM4069" s="12">
        <f t="shared" si="6490"/>
        <v>0</v>
      </c>
      <c r="AN4069" s="12">
        <f t="shared" si="6490"/>
        <v>0</v>
      </c>
      <c r="AO4069" s="12">
        <f t="shared" si="6490"/>
        <v>0</v>
      </c>
      <c r="AP4069" s="12">
        <f t="shared" si="6490"/>
        <v>0</v>
      </c>
      <c r="AQ4069" s="12">
        <f t="shared" si="6490"/>
        <v>0</v>
      </c>
      <c r="AR4069" s="12">
        <f t="shared" si="6490"/>
        <v>0</v>
      </c>
      <c r="AS4069" s="12">
        <f t="shared" si="6490"/>
        <v>0</v>
      </c>
      <c r="AT4069" s="12">
        <f t="shared" si="6490"/>
        <v>0</v>
      </c>
      <c r="AU4069" s="12">
        <f t="shared" si="6490"/>
        <v>0</v>
      </c>
      <c r="AV4069" s="12">
        <f t="shared" si="6490"/>
        <v>0</v>
      </c>
      <c r="AW4069" s="12">
        <v>0</v>
      </c>
      <c r="AX4069" s="12">
        <v>3000</v>
      </c>
      <c r="AY4069" s="12">
        <f t="shared" ref="AY4069:BQ4069" si="6492">SUM(AY4070:AY4072)</f>
        <v>65500</v>
      </c>
      <c r="AZ4069" s="12">
        <f t="shared" si="6492"/>
        <v>18340</v>
      </c>
      <c r="BA4069" s="12">
        <f t="shared" si="6492"/>
        <v>0</v>
      </c>
      <c r="BB4069" s="12">
        <f t="shared" si="6492"/>
        <v>0</v>
      </c>
      <c r="BC4069" s="12">
        <f t="shared" si="6492"/>
        <v>0</v>
      </c>
      <c r="BD4069" s="12">
        <f t="shared" si="6492"/>
        <v>0</v>
      </c>
      <c r="BE4069" s="12">
        <f t="shared" ref="BE4069" si="6493">SUM(BE4070:BE4072)</f>
        <v>83840</v>
      </c>
      <c r="BF4069" s="12">
        <f t="shared" si="6492"/>
        <v>0</v>
      </c>
      <c r="BG4069" s="12">
        <f t="shared" si="6492"/>
        <v>0</v>
      </c>
      <c r="BH4069" s="12">
        <f t="shared" si="6492"/>
        <v>18340</v>
      </c>
      <c r="BI4069" s="12">
        <f t="shared" si="6492"/>
        <v>0</v>
      </c>
      <c r="BJ4069" s="12">
        <f t="shared" si="6492"/>
        <v>0</v>
      </c>
      <c r="BK4069" s="12">
        <f t="shared" si="6492"/>
        <v>0</v>
      </c>
      <c r="BL4069" s="12">
        <f t="shared" si="6492"/>
        <v>0</v>
      </c>
      <c r="BM4069" s="12">
        <f t="shared" si="6492"/>
        <v>0</v>
      </c>
      <c r="BN4069" s="12">
        <f t="shared" si="6492"/>
        <v>0</v>
      </c>
      <c r="BO4069" s="12">
        <f t="shared" si="6492"/>
        <v>0</v>
      </c>
      <c r="BP4069" s="12">
        <f t="shared" si="6492"/>
        <v>0</v>
      </c>
      <c r="BQ4069" s="12">
        <f t="shared" si="6492"/>
        <v>0</v>
      </c>
      <c r="BR4069" s="12">
        <v>18340</v>
      </c>
      <c r="BS4069" s="12">
        <v>65500</v>
      </c>
      <c r="BT4069" s="12" t="e">
        <f>IF(#REF!=0,"-",#REF!/#REF!*100)</f>
        <v>#REF!</v>
      </c>
    </row>
    <row r="4070" spans="1:72" x14ac:dyDescent="0.25">
      <c r="A4070" s="4" t="s">
        <v>1154</v>
      </c>
      <c r="B4070" s="4" t="s">
        <v>56</v>
      </c>
      <c r="C4070" s="4" t="s">
        <v>154</v>
      </c>
      <c r="D4070" s="102" t="s">
        <v>1365</v>
      </c>
      <c r="E4070" s="113">
        <v>8213</v>
      </c>
      <c r="F4070" s="102"/>
      <c r="G4070" s="98" t="s">
        <v>1663</v>
      </c>
      <c r="H4070" s="13" t="s">
        <v>51</v>
      </c>
      <c r="I4070" s="14">
        <v>50000</v>
      </c>
      <c r="J4070" s="14">
        <v>78345</v>
      </c>
      <c r="K4070" s="14"/>
      <c r="L4070" s="14"/>
      <c r="M4070" s="14"/>
      <c r="N4070" s="14"/>
      <c r="O4070" s="14">
        <f t="shared" si="6428"/>
        <v>128345</v>
      </c>
      <c r="P4070" s="14"/>
      <c r="Q4070" s="14"/>
      <c r="R4070" s="14">
        <f>78345+8717</f>
        <v>87062</v>
      </c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>
        <v>87062</v>
      </c>
      <c r="AC4070" s="14">
        <v>41283</v>
      </c>
      <c r="AD4070" s="14">
        <v>3000</v>
      </c>
      <c r="AE4070" s="14"/>
      <c r="AF4070" s="14"/>
      <c r="AG4070" s="14"/>
      <c r="AH4070" s="14"/>
      <c r="AI4070" s="14"/>
      <c r="AJ4070" s="14">
        <f t="shared" si="6429"/>
        <v>3000</v>
      </c>
      <c r="AK4070" s="14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4"/>
      <c r="AW4070" s="14">
        <v>0</v>
      </c>
      <c r="AX4070" s="14">
        <v>3000</v>
      </c>
      <c r="AY4070" s="14">
        <v>50000</v>
      </c>
      <c r="AZ4070" s="14">
        <f>8858+4982</f>
        <v>13840</v>
      </c>
      <c r="BA4070" s="14"/>
      <c r="BB4070" s="14"/>
      <c r="BC4070" s="14"/>
      <c r="BD4070" s="14"/>
      <c r="BE4070" s="14">
        <f t="shared" si="6430"/>
        <v>63840</v>
      </c>
      <c r="BF4070" s="14"/>
      <c r="BG4070" s="14"/>
      <c r="BH4070" s="14">
        <f>8858+4982</f>
        <v>13840</v>
      </c>
      <c r="BI4070" s="14"/>
      <c r="BJ4070" s="14"/>
      <c r="BK4070" s="14"/>
      <c r="BL4070" s="14"/>
      <c r="BM4070" s="14"/>
      <c r="BN4070" s="14"/>
      <c r="BO4070" s="14"/>
      <c r="BP4070" s="14"/>
      <c r="BQ4070" s="14"/>
      <c r="BR4070" s="14">
        <v>13840</v>
      </c>
      <c r="BS4070" s="14">
        <v>50000</v>
      </c>
      <c r="BT4070" s="14" t="e">
        <f>IF(#REF!=0,"-",#REF!/#REF!*100)</f>
        <v>#REF!</v>
      </c>
    </row>
    <row r="4071" spans="1:72" x14ac:dyDescent="0.25">
      <c r="A4071" s="4" t="s">
        <v>1154</v>
      </c>
      <c r="B4071" s="4" t="s">
        <v>56</v>
      </c>
      <c r="C4071" s="4" t="s">
        <v>154</v>
      </c>
      <c r="D4071" s="102" t="s">
        <v>1365</v>
      </c>
      <c r="E4071" s="113">
        <v>8215</v>
      </c>
      <c r="F4071" s="102"/>
      <c r="G4071" s="98" t="s">
        <v>1663</v>
      </c>
      <c r="H4071" s="13" t="s">
        <v>68</v>
      </c>
      <c r="I4071" s="14">
        <v>2500</v>
      </c>
      <c r="J4071" s="14">
        <v>7500</v>
      </c>
      <c r="K4071" s="14"/>
      <c r="L4071" s="14"/>
      <c r="M4071" s="14"/>
      <c r="N4071" s="14"/>
      <c r="O4071" s="14">
        <f t="shared" si="6428"/>
        <v>10000</v>
      </c>
      <c r="P4071" s="14"/>
      <c r="Q4071" s="14"/>
      <c r="R4071" s="14">
        <v>7500</v>
      </c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>
        <v>7500</v>
      </c>
      <c r="AC4071" s="14">
        <v>2500</v>
      </c>
      <c r="AD4071" s="14">
        <v>0</v>
      </c>
      <c r="AE4071" s="14"/>
      <c r="AF4071" s="14"/>
      <c r="AG4071" s="14"/>
      <c r="AH4071" s="14"/>
      <c r="AI4071" s="14"/>
      <c r="AJ4071" s="14">
        <f t="shared" si="6429"/>
        <v>0</v>
      </c>
      <c r="AK4071" s="14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>
        <v>0</v>
      </c>
      <c r="AX4071" s="14">
        <v>0</v>
      </c>
      <c r="AY4071" s="14">
        <v>5500</v>
      </c>
      <c r="AZ4071" s="14">
        <v>4500</v>
      </c>
      <c r="BA4071" s="14"/>
      <c r="BB4071" s="14"/>
      <c r="BC4071" s="14"/>
      <c r="BD4071" s="14"/>
      <c r="BE4071" s="14">
        <f t="shared" si="6430"/>
        <v>10000</v>
      </c>
      <c r="BF4071" s="14"/>
      <c r="BG4071" s="14"/>
      <c r="BH4071" s="14">
        <v>4500</v>
      </c>
      <c r="BI4071" s="14"/>
      <c r="BJ4071" s="14"/>
      <c r="BK4071" s="14"/>
      <c r="BL4071" s="14"/>
      <c r="BM4071" s="14"/>
      <c r="BN4071" s="14"/>
      <c r="BO4071" s="14"/>
      <c r="BP4071" s="14"/>
      <c r="BQ4071" s="14"/>
      <c r="BR4071" s="14">
        <v>4500</v>
      </c>
      <c r="BS4071" s="14">
        <v>5500</v>
      </c>
      <c r="BT4071" s="14" t="e">
        <f>IF(#REF!=0,"-",#REF!/#REF!*100)</f>
        <v>#REF!</v>
      </c>
    </row>
    <row r="4072" spans="1:72" ht="22.5" x14ac:dyDescent="0.25">
      <c r="A4072" s="1" t="s">
        <v>1154</v>
      </c>
      <c r="B4072" s="1" t="s">
        <v>56</v>
      </c>
      <c r="C4072" s="1" t="s">
        <v>154</v>
      </c>
      <c r="D4072" s="105" t="s">
        <v>1365</v>
      </c>
      <c r="E4072" s="105" t="s">
        <v>107</v>
      </c>
      <c r="F4072" s="102" t="s">
        <v>0</v>
      </c>
      <c r="G4072" s="13" t="s">
        <v>0</v>
      </c>
      <c r="H4072" s="2" t="s">
        <v>108</v>
      </c>
      <c r="I4072" s="12">
        <f t="shared" ref="I4072:AA4072" si="6494">SUM(I4073:I4074)</f>
        <v>2000</v>
      </c>
      <c r="J4072" s="12">
        <f t="shared" si="6494"/>
        <v>20000</v>
      </c>
      <c r="K4072" s="12">
        <f t="shared" si="6494"/>
        <v>0</v>
      </c>
      <c r="L4072" s="12">
        <f t="shared" si="6494"/>
        <v>0</v>
      </c>
      <c r="M4072" s="12">
        <f t="shared" si="6494"/>
        <v>0</v>
      </c>
      <c r="N4072" s="12">
        <f t="shared" si="6494"/>
        <v>0</v>
      </c>
      <c r="O4072" s="12">
        <f t="shared" si="6494"/>
        <v>22000</v>
      </c>
      <c r="P4072" s="12">
        <f t="shared" si="6494"/>
        <v>0</v>
      </c>
      <c r="Q4072" s="12">
        <f t="shared" si="6494"/>
        <v>0</v>
      </c>
      <c r="R4072" s="12">
        <f t="shared" si="6494"/>
        <v>20000</v>
      </c>
      <c r="S4072" s="12">
        <f t="shared" si="6494"/>
        <v>0</v>
      </c>
      <c r="T4072" s="12">
        <f t="shared" si="6494"/>
        <v>0</v>
      </c>
      <c r="U4072" s="12">
        <f t="shared" si="6494"/>
        <v>0</v>
      </c>
      <c r="V4072" s="12">
        <f t="shared" si="6494"/>
        <v>0</v>
      </c>
      <c r="W4072" s="12">
        <f t="shared" si="6494"/>
        <v>0</v>
      </c>
      <c r="X4072" s="12">
        <f t="shared" si="6494"/>
        <v>0</v>
      </c>
      <c r="Y4072" s="12">
        <f t="shared" si="6494"/>
        <v>0</v>
      </c>
      <c r="Z4072" s="12">
        <f t="shared" si="6494"/>
        <v>0</v>
      </c>
      <c r="AA4072" s="12">
        <f t="shared" si="6494"/>
        <v>0</v>
      </c>
      <c r="AB4072" s="12">
        <v>20000</v>
      </c>
      <c r="AC4072" s="12">
        <v>2000</v>
      </c>
      <c r="AD4072" s="12">
        <f t="shared" ref="AD4072:AV4072" si="6495">SUM(AD4073:AD4074)</f>
        <v>0</v>
      </c>
      <c r="AE4072" s="12">
        <f t="shared" si="6495"/>
        <v>0</v>
      </c>
      <c r="AF4072" s="12">
        <f t="shared" si="6495"/>
        <v>0</v>
      </c>
      <c r="AG4072" s="12">
        <f t="shared" si="6495"/>
        <v>0</v>
      </c>
      <c r="AH4072" s="12">
        <f t="shared" si="6495"/>
        <v>0</v>
      </c>
      <c r="AI4072" s="12">
        <f t="shared" si="6495"/>
        <v>0</v>
      </c>
      <c r="AJ4072" s="12">
        <f t="shared" si="6495"/>
        <v>0</v>
      </c>
      <c r="AK4072" s="12">
        <f t="shared" si="6495"/>
        <v>0</v>
      </c>
      <c r="AL4072" s="12">
        <f t="shared" si="6495"/>
        <v>0</v>
      </c>
      <c r="AM4072" s="12">
        <f t="shared" si="6495"/>
        <v>0</v>
      </c>
      <c r="AN4072" s="12">
        <f t="shared" si="6495"/>
        <v>0</v>
      </c>
      <c r="AO4072" s="12">
        <f t="shared" si="6495"/>
        <v>0</v>
      </c>
      <c r="AP4072" s="12">
        <f t="shared" si="6495"/>
        <v>0</v>
      </c>
      <c r="AQ4072" s="12">
        <f t="shared" si="6495"/>
        <v>0</v>
      </c>
      <c r="AR4072" s="12">
        <f t="shared" si="6495"/>
        <v>0</v>
      </c>
      <c r="AS4072" s="12">
        <f t="shared" si="6495"/>
        <v>0</v>
      </c>
      <c r="AT4072" s="12">
        <f t="shared" si="6495"/>
        <v>0</v>
      </c>
      <c r="AU4072" s="12">
        <f t="shared" si="6495"/>
        <v>0</v>
      </c>
      <c r="AV4072" s="12">
        <f t="shared" si="6495"/>
        <v>0</v>
      </c>
      <c r="AW4072" s="12">
        <v>0</v>
      </c>
      <c r="AX4072" s="12">
        <v>0</v>
      </c>
      <c r="AY4072" s="12">
        <f>SUM(AY4073:AY4074)</f>
        <v>10000</v>
      </c>
      <c r="AZ4072" s="12">
        <f t="shared" ref="AZ4072:BQ4072" si="6496">SUM(AZ4073:AZ4074)</f>
        <v>0</v>
      </c>
      <c r="BA4072" s="12">
        <f t="shared" si="6496"/>
        <v>0</v>
      </c>
      <c r="BB4072" s="12">
        <f t="shared" si="6496"/>
        <v>0</v>
      </c>
      <c r="BC4072" s="12">
        <f t="shared" si="6496"/>
        <v>0</v>
      </c>
      <c r="BD4072" s="12">
        <f t="shared" si="6496"/>
        <v>0</v>
      </c>
      <c r="BE4072" s="12">
        <f t="shared" si="6496"/>
        <v>10000</v>
      </c>
      <c r="BF4072" s="12">
        <f t="shared" si="6496"/>
        <v>0</v>
      </c>
      <c r="BG4072" s="12">
        <f t="shared" si="6496"/>
        <v>0</v>
      </c>
      <c r="BH4072" s="12">
        <f t="shared" si="6496"/>
        <v>0</v>
      </c>
      <c r="BI4072" s="12">
        <f t="shared" si="6496"/>
        <v>0</v>
      </c>
      <c r="BJ4072" s="12">
        <f t="shared" si="6496"/>
        <v>0</v>
      </c>
      <c r="BK4072" s="12">
        <f t="shared" si="6496"/>
        <v>0</v>
      </c>
      <c r="BL4072" s="12">
        <f t="shared" si="6496"/>
        <v>0</v>
      </c>
      <c r="BM4072" s="12">
        <f t="shared" si="6496"/>
        <v>0</v>
      </c>
      <c r="BN4072" s="12">
        <f t="shared" si="6496"/>
        <v>0</v>
      </c>
      <c r="BO4072" s="12">
        <f t="shared" si="6496"/>
        <v>0</v>
      </c>
      <c r="BP4072" s="12">
        <f t="shared" si="6496"/>
        <v>0</v>
      </c>
      <c r="BQ4072" s="12">
        <f t="shared" si="6496"/>
        <v>0</v>
      </c>
      <c r="BR4072" s="12">
        <v>0</v>
      </c>
      <c r="BS4072" s="12">
        <v>10000</v>
      </c>
      <c r="BT4072" s="12" t="e">
        <f>IF(#REF!=0,"-",#REF!/#REF!*100)</f>
        <v>#REF!</v>
      </c>
    </row>
    <row r="4073" spans="1:72" x14ac:dyDescent="0.25">
      <c r="A4073" s="4" t="s">
        <v>1154</v>
      </c>
      <c r="B4073" s="4" t="s">
        <v>56</v>
      </c>
      <c r="C4073" s="4" t="s">
        <v>154</v>
      </c>
      <c r="D4073" s="102" t="s">
        <v>1365</v>
      </c>
      <c r="E4073" s="113">
        <v>8216</v>
      </c>
      <c r="F4073" s="102"/>
      <c r="G4073" s="98" t="s">
        <v>1663</v>
      </c>
      <c r="H4073" s="13" t="s">
        <v>108</v>
      </c>
      <c r="I4073" s="14">
        <v>1000</v>
      </c>
      <c r="J4073" s="14">
        <v>20000</v>
      </c>
      <c r="K4073" s="14"/>
      <c r="L4073" s="14"/>
      <c r="M4073" s="14"/>
      <c r="N4073" s="14"/>
      <c r="O4073" s="14">
        <f t="shared" si="6428"/>
        <v>21000</v>
      </c>
      <c r="P4073" s="14"/>
      <c r="Q4073" s="14"/>
      <c r="R4073" s="14">
        <v>20000</v>
      </c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>
        <v>20000</v>
      </c>
      <c r="AC4073" s="14">
        <v>1000</v>
      </c>
      <c r="AD4073" s="14">
        <v>0</v>
      </c>
      <c r="AE4073" s="14"/>
      <c r="AF4073" s="14"/>
      <c r="AG4073" s="14"/>
      <c r="AH4073" s="14"/>
      <c r="AI4073" s="14"/>
      <c r="AJ4073" s="14">
        <f t="shared" si="6429"/>
        <v>0</v>
      </c>
      <c r="AK4073" s="14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4"/>
      <c r="AW4073" s="14">
        <v>0</v>
      </c>
      <c r="AX4073" s="14">
        <v>0</v>
      </c>
      <c r="AY4073" s="14">
        <v>5000</v>
      </c>
      <c r="AZ4073" s="14"/>
      <c r="BA4073" s="14"/>
      <c r="BB4073" s="14"/>
      <c r="BC4073" s="14"/>
      <c r="BD4073" s="14"/>
      <c r="BE4073" s="14">
        <f t="shared" si="6430"/>
        <v>5000</v>
      </c>
      <c r="BF4073" s="14"/>
      <c r="BG4073" s="14"/>
      <c r="BH4073" s="14"/>
      <c r="BI4073" s="14"/>
      <c r="BJ4073" s="14"/>
      <c r="BK4073" s="14"/>
      <c r="BL4073" s="14"/>
      <c r="BM4073" s="14"/>
      <c r="BN4073" s="14"/>
      <c r="BO4073" s="14"/>
      <c r="BP4073" s="14"/>
      <c r="BQ4073" s="14"/>
      <c r="BR4073" s="14">
        <v>0</v>
      </c>
      <c r="BS4073" s="14">
        <v>5000</v>
      </c>
      <c r="BT4073" s="14" t="e">
        <f>IF(#REF!=0,"-",#REF!/#REF!*100)</f>
        <v>#REF!</v>
      </c>
    </row>
    <row r="4074" spans="1:72" ht="22.5" x14ac:dyDescent="0.25">
      <c r="A4074" s="4" t="s">
        <v>1154</v>
      </c>
      <c r="B4074" s="4" t="s">
        <v>56</v>
      </c>
      <c r="C4074" s="4" t="s">
        <v>154</v>
      </c>
      <c r="D4074" s="102" t="s">
        <v>1365</v>
      </c>
      <c r="E4074" s="113">
        <v>8216</v>
      </c>
      <c r="F4074" s="102" t="s">
        <v>1643</v>
      </c>
      <c r="G4074" s="98" t="s">
        <v>1663</v>
      </c>
      <c r="H4074" s="13" t="s">
        <v>1375</v>
      </c>
      <c r="I4074" s="14">
        <v>1000</v>
      </c>
      <c r="J4074" s="14"/>
      <c r="K4074" s="14"/>
      <c r="L4074" s="14"/>
      <c r="M4074" s="14"/>
      <c r="N4074" s="14"/>
      <c r="O4074" s="14">
        <f t="shared" si="6428"/>
        <v>1000</v>
      </c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>
        <v>0</v>
      </c>
      <c r="AC4074" s="14">
        <v>1000</v>
      </c>
      <c r="AD4074" s="14">
        <v>0</v>
      </c>
      <c r="AE4074" s="14"/>
      <c r="AF4074" s="14"/>
      <c r="AG4074" s="14"/>
      <c r="AH4074" s="14"/>
      <c r="AI4074" s="14"/>
      <c r="AJ4074" s="14">
        <f t="shared" si="6429"/>
        <v>0</v>
      </c>
      <c r="AK4074" s="14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4"/>
      <c r="AW4074" s="14">
        <v>0</v>
      </c>
      <c r="AX4074" s="14">
        <v>0</v>
      </c>
      <c r="AY4074" s="14">
        <v>5000</v>
      </c>
      <c r="AZ4074" s="14"/>
      <c r="BA4074" s="14"/>
      <c r="BB4074" s="14"/>
      <c r="BC4074" s="14"/>
      <c r="BD4074" s="14"/>
      <c r="BE4074" s="14">
        <f t="shared" si="6430"/>
        <v>5000</v>
      </c>
      <c r="BF4074" s="14"/>
      <c r="BG4074" s="14"/>
      <c r="BH4074" s="14"/>
      <c r="BI4074" s="14"/>
      <c r="BJ4074" s="14"/>
      <c r="BK4074" s="14"/>
      <c r="BL4074" s="14"/>
      <c r="BM4074" s="14"/>
      <c r="BN4074" s="14"/>
      <c r="BO4074" s="14"/>
      <c r="BP4074" s="14"/>
      <c r="BQ4074" s="14"/>
      <c r="BR4074" s="14">
        <v>0</v>
      </c>
      <c r="BS4074" s="14">
        <v>5000</v>
      </c>
      <c r="BT4074" s="14" t="e">
        <f>IF(#REF!=0,"-",#REF!/#REF!*100)</f>
        <v>#REF!</v>
      </c>
    </row>
    <row r="4075" spans="1:72" ht="22.5" x14ac:dyDescent="0.25">
      <c r="A4075" s="13" t="s">
        <v>0</v>
      </c>
      <c r="B4075" s="13" t="s">
        <v>0</v>
      </c>
      <c r="C4075" s="13" t="s">
        <v>0</v>
      </c>
      <c r="D4075" s="98" t="s">
        <v>0</v>
      </c>
      <c r="E4075" s="98" t="s">
        <v>0</v>
      </c>
      <c r="F4075" s="98" t="s">
        <v>0</v>
      </c>
      <c r="G4075" s="13" t="s">
        <v>0</v>
      </c>
      <c r="H4075" s="10" t="s">
        <v>1376</v>
      </c>
      <c r="I4075" s="11">
        <f t="shared" ref="I4075:AA4075" si="6497">SUM(I4038,I4063,I4068)</f>
        <v>472371</v>
      </c>
      <c r="J4075" s="11">
        <f t="shared" si="6497"/>
        <v>192503</v>
      </c>
      <c r="K4075" s="11">
        <f t="shared" si="6497"/>
        <v>0</v>
      </c>
      <c r="L4075" s="11">
        <f t="shared" si="6497"/>
        <v>0</v>
      </c>
      <c r="M4075" s="11">
        <f t="shared" si="6497"/>
        <v>0</v>
      </c>
      <c r="N4075" s="11">
        <f t="shared" si="6497"/>
        <v>0</v>
      </c>
      <c r="O4075" s="11">
        <f t="shared" si="6497"/>
        <v>664874</v>
      </c>
      <c r="P4075" s="11">
        <f t="shared" si="6497"/>
        <v>29900</v>
      </c>
      <c r="Q4075" s="11">
        <f t="shared" si="6497"/>
        <v>31515</v>
      </c>
      <c r="R4075" s="11">
        <f t="shared" si="6497"/>
        <v>233555</v>
      </c>
      <c r="S4075" s="11">
        <f t="shared" si="6497"/>
        <v>0</v>
      </c>
      <c r="T4075" s="11">
        <f t="shared" si="6497"/>
        <v>0</v>
      </c>
      <c r="U4075" s="11">
        <f t="shared" si="6497"/>
        <v>0</v>
      </c>
      <c r="V4075" s="11">
        <f t="shared" si="6497"/>
        <v>0</v>
      </c>
      <c r="W4075" s="11">
        <f t="shared" si="6497"/>
        <v>0</v>
      </c>
      <c r="X4075" s="11">
        <f t="shared" si="6497"/>
        <v>0</v>
      </c>
      <c r="Y4075" s="11">
        <f t="shared" si="6497"/>
        <v>0</v>
      </c>
      <c r="Z4075" s="11">
        <f t="shared" si="6497"/>
        <v>0</v>
      </c>
      <c r="AA4075" s="11">
        <f t="shared" si="6497"/>
        <v>0</v>
      </c>
      <c r="AB4075" s="11">
        <v>294970</v>
      </c>
      <c r="AC4075" s="11">
        <v>369904</v>
      </c>
      <c r="AD4075" s="11">
        <f t="shared" ref="AD4075:AV4075" si="6498">SUM(AD4038,AD4063,AD4068)</f>
        <v>4500</v>
      </c>
      <c r="AE4075" s="11">
        <f t="shared" si="6498"/>
        <v>5418</v>
      </c>
      <c r="AF4075" s="11">
        <f t="shared" si="6498"/>
        <v>0</v>
      </c>
      <c r="AG4075" s="11">
        <f t="shared" si="6498"/>
        <v>0</v>
      </c>
      <c r="AH4075" s="11">
        <f t="shared" si="6498"/>
        <v>0</v>
      </c>
      <c r="AI4075" s="11">
        <f t="shared" si="6498"/>
        <v>0</v>
      </c>
      <c r="AJ4075" s="11">
        <f t="shared" si="6498"/>
        <v>9918</v>
      </c>
      <c r="AK4075" s="11">
        <f t="shared" si="6498"/>
        <v>0</v>
      </c>
      <c r="AL4075" s="11">
        <f t="shared" si="6498"/>
        <v>0</v>
      </c>
      <c r="AM4075" s="11">
        <f t="shared" si="6498"/>
        <v>5418</v>
      </c>
      <c r="AN4075" s="11">
        <f t="shared" si="6498"/>
        <v>0</v>
      </c>
      <c r="AO4075" s="11">
        <f t="shared" si="6498"/>
        <v>0</v>
      </c>
      <c r="AP4075" s="11">
        <f t="shared" si="6498"/>
        <v>0</v>
      </c>
      <c r="AQ4075" s="11">
        <f t="shared" si="6498"/>
        <v>0</v>
      </c>
      <c r="AR4075" s="11">
        <f t="shared" si="6498"/>
        <v>0</v>
      </c>
      <c r="AS4075" s="11">
        <f t="shared" si="6498"/>
        <v>0</v>
      </c>
      <c r="AT4075" s="11">
        <f t="shared" si="6498"/>
        <v>0</v>
      </c>
      <c r="AU4075" s="11">
        <f t="shared" si="6498"/>
        <v>0</v>
      </c>
      <c r="AV4075" s="11">
        <f t="shared" si="6498"/>
        <v>0</v>
      </c>
      <c r="AW4075" s="11">
        <v>5418</v>
      </c>
      <c r="AX4075" s="11">
        <v>4500</v>
      </c>
      <c r="AY4075" s="11">
        <f t="shared" ref="AY4075:BQ4075" si="6499">SUM(AY4038,AY4063,AY4068)</f>
        <v>436864</v>
      </c>
      <c r="AZ4075" s="11">
        <f t="shared" si="6499"/>
        <v>168283</v>
      </c>
      <c r="BA4075" s="11">
        <f t="shared" si="6499"/>
        <v>0</v>
      </c>
      <c r="BB4075" s="11">
        <f t="shared" si="6499"/>
        <v>0</v>
      </c>
      <c r="BC4075" s="11">
        <f t="shared" si="6499"/>
        <v>0</v>
      </c>
      <c r="BD4075" s="11">
        <f t="shared" si="6499"/>
        <v>0</v>
      </c>
      <c r="BE4075" s="11">
        <f t="shared" si="6499"/>
        <v>605147</v>
      </c>
      <c r="BF4075" s="11">
        <f t="shared" si="6499"/>
        <v>0</v>
      </c>
      <c r="BG4075" s="11">
        <f t="shared" si="6499"/>
        <v>0</v>
      </c>
      <c r="BH4075" s="11">
        <f t="shared" si="6499"/>
        <v>168283</v>
      </c>
      <c r="BI4075" s="11">
        <f t="shared" si="6499"/>
        <v>0</v>
      </c>
      <c r="BJ4075" s="11">
        <f t="shared" si="6499"/>
        <v>0</v>
      </c>
      <c r="BK4075" s="11">
        <f t="shared" si="6499"/>
        <v>0</v>
      </c>
      <c r="BL4075" s="11">
        <f t="shared" si="6499"/>
        <v>0</v>
      </c>
      <c r="BM4075" s="11">
        <f t="shared" si="6499"/>
        <v>0</v>
      </c>
      <c r="BN4075" s="11">
        <f t="shared" si="6499"/>
        <v>0</v>
      </c>
      <c r="BO4075" s="11">
        <f t="shared" si="6499"/>
        <v>0</v>
      </c>
      <c r="BP4075" s="11">
        <f t="shared" si="6499"/>
        <v>0</v>
      </c>
      <c r="BQ4075" s="11">
        <f t="shared" si="6499"/>
        <v>0</v>
      </c>
      <c r="BR4075" s="11">
        <v>168283</v>
      </c>
      <c r="BS4075" s="11">
        <v>436864</v>
      </c>
      <c r="BT4075" s="11" t="e">
        <f>IF(#REF!=0,"-",#REF!/#REF!*100)</f>
        <v>#REF!</v>
      </c>
    </row>
    <row r="4076" spans="1:72" ht="15.75" thickBot="1" x14ac:dyDescent="0.3">
      <c r="A4076" s="13" t="s">
        <v>0</v>
      </c>
      <c r="B4076" s="13" t="s">
        <v>0</v>
      </c>
      <c r="C4076" s="13" t="s">
        <v>0</v>
      </c>
      <c r="D4076" s="98" t="s">
        <v>0</v>
      </c>
      <c r="E4076" s="98" t="s">
        <v>0</v>
      </c>
      <c r="F4076" s="98" t="s">
        <v>0</v>
      </c>
      <c r="G4076" s="13" t="s">
        <v>0</v>
      </c>
      <c r="H4076" s="2" t="s">
        <v>53</v>
      </c>
      <c r="I4076" s="13" t="s">
        <v>0</v>
      </c>
      <c r="J4076" s="13"/>
      <c r="K4076" s="13"/>
      <c r="L4076" s="13"/>
      <c r="M4076" s="13"/>
      <c r="N4076" s="13"/>
      <c r="O4076" s="13" t="e">
        <f t="shared" si="6428"/>
        <v>#VALUE!</v>
      </c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>
        <v>0</v>
      </c>
      <c r="AC4076" s="13" t="e">
        <v>#VALUE!</v>
      </c>
      <c r="AD4076" s="13" t="s">
        <v>0</v>
      </c>
      <c r="AE4076" s="13"/>
      <c r="AF4076" s="13"/>
      <c r="AG4076" s="13"/>
      <c r="AH4076" s="13"/>
      <c r="AI4076" s="13"/>
      <c r="AJ4076" s="13" t="e">
        <f t="shared" si="6429"/>
        <v>#VALUE!</v>
      </c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  <c r="AW4076" s="13">
        <v>0</v>
      </c>
      <c r="AX4076" s="13" t="e">
        <v>#VALUE!</v>
      </c>
      <c r="AY4076" s="13" t="s">
        <v>0</v>
      </c>
      <c r="AZ4076" s="13"/>
      <c r="BA4076" s="13"/>
      <c r="BB4076" s="13"/>
      <c r="BC4076" s="13"/>
      <c r="BD4076" s="13"/>
      <c r="BE4076" s="13" t="e">
        <f t="shared" si="6430"/>
        <v>#VALUE!</v>
      </c>
      <c r="BF4076" s="13"/>
      <c r="BG4076" s="13"/>
      <c r="BH4076" s="13"/>
      <c r="BI4076" s="13"/>
      <c r="BJ4076" s="13"/>
      <c r="BK4076" s="13"/>
      <c r="BL4076" s="13"/>
      <c r="BM4076" s="13"/>
      <c r="BN4076" s="13"/>
      <c r="BO4076" s="13"/>
      <c r="BP4076" s="13"/>
      <c r="BQ4076" s="13"/>
      <c r="BR4076" s="13">
        <v>0</v>
      </c>
      <c r="BS4076" s="13" t="e">
        <v>#VALUE!</v>
      </c>
      <c r="BT4076" s="12"/>
    </row>
    <row r="4077" spans="1:72" ht="69.75" customHeight="1" thickBot="1" x14ac:dyDescent="0.3">
      <c r="A4077" s="132" t="s">
        <v>0</v>
      </c>
      <c r="B4077" s="132" t="s">
        <v>0</v>
      </c>
      <c r="C4077" s="132" t="s">
        <v>0</v>
      </c>
      <c r="D4077" s="135" t="s">
        <v>0</v>
      </c>
      <c r="E4077" s="135" t="s">
        <v>0</v>
      </c>
      <c r="F4077" s="135" t="s">
        <v>0</v>
      </c>
      <c r="G4077" s="138" t="s">
        <v>0</v>
      </c>
      <c r="H4077" s="5" t="s">
        <v>54</v>
      </c>
      <c r="I4077" s="89" t="s">
        <v>9</v>
      </c>
      <c r="J4077" s="89" t="s">
        <v>1606</v>
      </c>
      <c r="K4077" s="89" t="s">
        <v>1534</v>
      </c>
      <c r="L4077" s="89" t="s">
        <v>1592</v>
      </c>
      <c r="M4077" s="89" t="s">
        <v>1593</v>
      </c>
      <c r="N4077" s="89" t="s">
        <v>1594</v>
      </c>
      <c r="O4077" s="89" t="s">
        <v>1610</v>
      </c>
      <c r="P4077" s="89" t="s">
        <v>1607</v>
      </c>
      <c r="Q4077" s="89" t="s">
        <v>1595</v>
      </c>
      <c r="R4077" s="89" t="s">
        <v>1596</v>
      </c>
      <c r="S4077" s="89" t="s">
        <v>1597</v>
      </c>
      <c r="T4077" s="89" t="s">
        <v>1598</v>
      </c>
      <c r="U4077" s="89" t="s">
        <v>1599</v>
      </c>
      <c r="V4077" s="89" t="s">
        <v>1600</v>
      </c>
      <c r="W4077" s="89" t="s">
        <v>1608</v>
      </c>
      <c r="X4077" s="89" t="s">
        <v>1609</v>
      </c>
      <c r="Y4077" s="89" t="s">
        <v>1601</v>
      </c>
      <c r="Z4077" s="89" t="s">
        <v>1602</v>
      </c>
      <c r="AA4077" s="89" t="s">
        <v>1603</v>
      </c>
      <c r="AB4077" s="89" t="s">
        <v>1604</v>
      </c>
      <c r="AC4077" s="89" t="s">
        <v>1605</v>
      </c>
      <c r="AD4077" s="90" t="s">
        <v>10</v>
      </c>
      <c r="AE4077" s="90" t="s">
        <v>1606</v>
      </c>
      <c r="AF4077" s="90" t="s">
        <v>1534</v>
      </c>
      <c r="AG4077" s="90" t="s">
        <v>1592</v>
      </c>
      <c r="AH4077" s="90" t="s">
        <v>1593</v>
      </c>
      <c r="AI4077" s="90" t="s">
        <v>1594</v>
      </c>
      <c r="AJ4077" s="90" t="s">
        <v>1611</v>
      </c>
      <c r="AK4077" s="90" t="s">
        <v>1607</v>
      </c>
      <c r="AL4077" s="90" t="s">
        <v>1595</v>
      </c>
      <c r="AM4077" s="90" t="s">
        <v>1596</v>
      </c>
      <c r="AN4077" s="90" t="s">
        <v>1597</v>
      </c>
      <c r="AO4077" s="90" t="s">
        <v>1598</v>
      </c>
      <c r="AP4077" s="90" t="s">
        <v>1599</v>
      </c>
      <c r="AQ4077" s="90" t="s">
        <v>1600</v>
      </c>
      <c r="AR4077" s="90" t="s">
        <v>1608</v>
      </c>
      <c r="AS4077" s="90" t="s">
        <v>1609</v>
      </c>
      <c r="AT4077" s="90" t="s">
        <v>1601</v>
      </c>
      <c r="AU4077" s="90" t="s">
        <v>1602</v>
      </c>
      <c r="AV4077" s="90" t="s">
        <v>1603</v>
      </c>
      <c r="AW4077" s="90" t="s">
        <v>1604</v>
      </c>
      <c r="AX4077" s="90" t="s">
        <v>1605</v>
      </c>
      <c r="AY4077" s="91" t="s">
        <v>11</v>
      </c>
      <c r="AZ4077" s="91" t="s">
        <v>1606</v>
      </c>
      <c r="BA4077" s="91" t="s">
        <v>1534</v>
      </c>
      <c r="BB4077" s="91" t="s">
        <v>1592</v>
      </c>
      <c r="BC4077" s="91" t="s">
        <v>1593</v>
      </c>
      <c r="BD4077" s="91" t="s">
        <v>1594</v>
      </c>
      <c r="BE4077" s="91" t="s">
        <v>1612</v>
      </c>
      <c r="BF4077" s="91" t="s">
        <v>1607</v>
      </c>
      <c r="BG4077" s="91" t="s">
        <v>1595</v>
      </c>
      <c r="BH4077" s="91" t="s">
        <v>1596</v>
      </c>
      <c r="BI4077" s="91" t="s">
        <v>1597</v>
      </c>
      <c r="BJ4077" s="91" t="s">
        <v>1598</v>
      </c>
      <c r="BK4077" s="91" t="s">
        <v>1599</v>
      </c>
      <c r="BL4077" s="91" t="s">
        <v>1600</v>
      </c>
      <c r="BM4077" s="91" t="s">
        <v>1608</v>
      </c>
      <c r="BN4077" s="91" t="s">
        <v>1609</v>
      </c>
      <c r="BO4077" s="91" t="s">
        <v>1601</v>
      </c>
      <c r="BP4077" s="91" t="s">
        <v>1602</v>
      </c>
      <c r="BQ4077" s="91" t="s">
        <v>1603</v>
      </c>
      <c r="BR4077" s="91" t="s">
        <v>1604</v>
      </c>
      <c r="BS4077" s="91" t="s">
        <v>1605</v>
      </c>
      <c r="BT4077" s="5" t="s">
        <v>1671</v>
      </c>
    </row>
    <row r="4078" spans="1:72" x14ac:dyDescent="0.25">
      <c r="A4078" s="133"/>
      <c r="B4078" s="133"/>
      <c r="C4078" s="133"/>
      <c r="D4078" s="136"/>
      <c r="E4078" s="136"/>
      <c r="F4078" s="136"/>
      <c r="G4078" s="139"/>
      <c r="H4078" s="15" t="s">
        <v>0</v>
      </c>
      <c r="I4078" s="9">
        <v>1</v>
      </c>
      <c r="J4078" s="9">
        <v>2</v>
      </c>
      <c r="K4078" s="9">
        <v>3</v>
      </c>
      <c r="L4078" s="9">
        <v>4</v>
      </c>
      <c r="M4078" s="9">
        <v>5</v>
      </c>
      <c r="N4078" s="9">
        <v>6</v>
      </c>
      <c r="O4078" s="9">
        <v>7</v>
      </c>
      <c r="P4078" s="9">
        <v>8</v>
      </c>
      <c r="Q4078" s="9">
        <v>9</v>
      </c>
      <c r="R4078" s="9">
        <v>10</v>
      </c>
      <c r="S4078" s="9">
        <v>11</v>
      </c>
      <c r="T4078" s="9">
        <v>12</v>
      </c>
      <c r="U4078" s="9">
        <v>13</v>
      </c>
      <c r="V4078" s="9">
        <v>14</v>
      </c>
      <c r="W4078" s="9">
        <v>15</v>
      </c>
      <c r="X4078" s="9">
        <v>16</v>
      </c>
      <c r="Y4078" s="9">
        <v>17</v>
      </c>
      <c r="Z4078" s="9">
        <v>18</v>
      </c>
      <c r="AA4078" s="9">
        <v>19</v>
      </c>
      <c r="AB4078" s="9">
        <v>20</v>
      </c>
      <c r="AC4078" s="9">
        <v>21</v>
      </c>
      <c r="AD4078" s="9">
        <v>1</v>
      </c>
      <c r="AE4078" s="9">
        <v>2</v>
      </c>
      <c r="AF4078" s="9">
        <v>3</v>
      </c>
      <c r="AG4078" s="9">
        <v>4</v>
      </c>
      <c r="AH4078" s="9">
        <v>5</v>
      </c>
      <c r="AI4078" s="9">
        <v>6</v>
      </c>
      <c r="AJ4078" s="9">
        <v>7</v>
      </c>
      <c r="AK4078" s="9">
        <v>8</v>
      </c>
      <c r="AL4078" s="9">
        <v>9</v>
      </c>
      <c r="AM4078" s="9">
        <v>10</v>
      </c>
      <c r="AN4078" s="9">
        <v>11</v>
      </c>
      <c r="AO4078" s="9">
        <v>12</v>
      </c>
      <c r="AP4078" s="9">
        <v>13</v>
      </c>
      <c r="AQ4078" s="9">
        <v>14</v>
      </c>
      <c r="AR4078" s="9">
        <v>15</v>
      </c>
      <c r="AS4078" s="9">
        <v>16</v>
      </c>
      <c r="AT4078" s="9">
        <v>17</v>
      </c>
      <c r="AU4078" s="9">
        <v>18</v>
      </c>
      <c r="AV4078" s="9">
        <v>19</v>
      </c>
      <c r="AW4078" s="9">
        <v>20</v>
      </c>
      <c r="AX4078" s="9">
        <v>21</v>
      </c>
      <c r="AY4078" s="9">
        <v>1</v>
      </c>
      <c r="AZ4078" s="9">
        <v>2</v>
      </c>
      <c r="BA4078" s="9">
        <v>3</v>
      </c>
      <c r="BB4078" s="9">
        <v>4</v>
      </c>
      <c r="BC4078" s="9">
        <v>5</v>
      </c>
      <c r="BD4078" s="9">
        <v>6</v>
      </c>
      <c r="BE4078" s="9">
        <v>7</v>
      </c>
      <c r="BF4078" s="9">
        <v>8</v>
      </c>
      <c r="BG4078" s="9">
        <v>9</v>
      </c>
      <c r="BH4078" s="9">
        <v>10</v>
      </c>
      <c r="BI4078" s="9">
        <v>11</v>
      </c>
      <c r="BJ4078" s="9">
        <v>12</v>
      </c>
      <c r="BK4078" s="9">
        <v>13</v>
      </c>
      <c r="BL4078" s="9">
        <v>14</v>
      </c>
      <c r="BM4078" s="9">
        <v>15</v>
      </c>
      <c r="BN4078" s="9">
        <v>16</v>
      </c>
      <c r="BO4078" s="9">
        <v>17</v>
      </c>
      <c r="BP4078" s="9">
        <v>18</v>
      </c>
      <c r="BQ4078" s="9">
        <v>19</v>
      </c>
      <c r="BR4078" s="9">
        <v>20</v>
      </c>
      <c r="BS4078" s="9">
        <v>21</v>
      </c>
      <c r="BT4078" s="9">
        <v>9</v>
      </c>
    </row>
    <row r="4079" spans="1:72" x14ac:dyDescent="0.25">
      <c r="A4079" s="133"/>
      <c r="B4079" s="133"/>
      <c r="C4079" s="133"/>
      <c r="D4079" s="136"/>
      <c r="E4079" s="136"/>
      <c r="F4079" s="136"/>
      <c r="G4079" s="139"/>
      <c r="H4079" s="16" t="s">
        <v>1187</v>
      </c>
      <c r="I4079" s="17">
        <f t="shared" ref="I4079:AA4079" si="6500">SUM(I4075)</f>
        <v>472371</v>
      </c>
      <c r="J4079" s="17">
        <f t="shared" si="6500"/>
        <v>192503</v>
      </c>
      <c r="K4079" s="17">
        <f t="shared" si="6500"/>
        <v>0</v>
      </c>
      <c r="L4079" s="17">
        <f t="shared" si="6500"/>
        <v>0</v>
      </c>
      <c r="M4079" s="17">
        <f t="shared" si="6500"/>
        <v>0</v>
      </c>
      <c r="N4079" s="17">
        <f t="shared" si="6500"/>
        <v>0</v>
      </c>
      <c r="O4079" s="17">
        <f t="shared" ref="O4079" si="6501">SUM(O4075)</f>
        <v>664874</v>
      </c>
      <c r="P4079" s="17">
        <f t="shared" si="6500"/>
        <v>29900</v>
      </c>
      <c r="Q4079" s="17">
        <f t="shared" si="6500"/>
        <v>31515</v>
      </c>
      <c r="R4079" s="17">
        <f t="shared" si="6500"/>
        <v>233555</v>
      </c>
      <c r="S4079" s="17">
        <f t="shared" si="6500"/>
        <v>0</v>
      </c>
      <c r="T4079" s="17">
        <f t="shared" si="6500"/>
        <v>0</v>
      </c>
      <c r="U4079" s="17">
        <f t="shared" si="6500"/>
        <v>0</v>
      </c>
      <c r="V4079" s="17">
        <f t="shared" si="6500"/>
        <v>0</v>
      </c>
      <c r="W4079" s="17">
        <f t="shared" si="6500"/>
        <v>0</v>
      </c>
      <c r="X4079" s="17">
        <f t="shared" si="6500"/>
        <v>0</v>
      </c>
      <c r="Y4079" s="17">
        <f t="shared" si="6500"/>
        <v>0</v>
      </c>
      <c r="Z4079" s="17">
        <f t="shared" si="6500"/>
        <v>0</v>
      </c>
      <c r="AA4079" s="17">
        <f t="shared" si="6500"/>
        <v>0</v>
      </c>
      <c r="AB4079" s="17">
        <v>294970</v>
      </c>
      <c r="AC4079" s="17">
        <v>369904</v>
      </c>
      <c r="AD4079" s="17">
        <f t="shared" ref="AD4079:AV4079" si="6502">SUM(AD4075)</f>
        <v>4500</v>
      </c>
      <c r="AE4079" s="17">
        <f t="shared" si="6502"/>
        <v>5418</v>
      </c>
      <c r="AF4079" s="17">
        <f t="shared" si="6502"/>
        <v>0</v>
      </c>
      <c r="AG4079" s="17">
        <f t="shared" si="6502"/>
        <v>0</v>
      </c>
      <c r="AH4079" s="17">
        <f t="shared" si="6502"/>
        <v>0</v>
      </c>
      <c r="AI4079" s="17">
        <f t="shared" si="6502"/>
        <v>0</v>
      </c>
      <c r="AJ4079" s="17">
        <f t="shared" ref="AJ4079" si="6503">SUM(AJ4075)</f>
        <v>9918</v>
      </c>
      <c r="AK4079" s="17">
        <f t="shared" si="6502"/>
        <v>0</v>
      </c>
      <c r="AL4079" s="17">
        <f t="shared" si="6502"/>
        <v>0</v>
      </c>
      <c r="AM4079" s="17">
        <f t="shared" si="6502"/>
        <v>5418</v>
      </c>
      <c r="AN4079" s="17">
        <f t="shared" si="6502"/>
        <v>0</v>
      </c>
      <c r="AO4079" s="17">
        <f t="shared" si="6502"/>
        <v>0</v>
      </c>
      <c r="AP4079" s="17">
        <f t="shared" si="6502"/>
        <v>0</v>
      </c>
      <c r="AQ4079" s="17">
        <f t="shared" si="6502"/>
        <v>0</v>
      </c>
      <c r="AR4079" s="17">
        <f t="shared" si="6502"/>
        <v>0</v>
      </c>
      <c r="AS4079" s="17">
        <f t="shared" si="6502"/>
        <v>0</v>
      </c>
      <c r="AT4079" s="17">
        <f t="shared" si="6502"/>
        <v>0</v>
      </c>
      <c r="AU4079" s="17">
        <f t="shared" si="6502"/>
        <v>0</v>
      </c>
      <c r="AV4079" s="17">
        <f t="shared" si="6502"/>
        <v>0</v>
      </c>
      <c r="AW4079" s="17">
        <v>5418</v>
      </c>
      <c r="AX4079" s="17">
        <v>4500</v>
      </c>
      <c r="AY4079" s="17">
        <f>SUM(AY4075)</f>
        <v>436864</v>
      </c>
      <c r="AZ4079" s="17">
        <f t="shared" ref="AZ4079:BQ4079" si="6504">SUM(AZ4075)</f>
        <v>168283</v>
      </c>
      <c r="BA4079" s="17">
        <f t="shared" si="6504"/>
        <v>0</v>
      </c>
      <c r="BB4079" s="17">
        <f t="shared" si="6504"/>
        <v>0</v>
      </c>
      <c r="BC4079" s="17">
        <f t="shared" si="6504"/>
        <v>0</v>
      </c>
      <c r="BD4079" s="17">
        <f t="shared" si="6504"/>
        <v>0</v>
      </c>
      <c r="BE4079" s="17">
        <f t="shared" ref="BE4079" si="6505">SUM(BE4075)</f>
        <v>605147</v>
      </c>
      <c r="BF4079" s="17">
        <f t="shared" si="6504"/>
        <v>0</v>
      </c>
      <c r="BG4079" s="17">
        <f t="shared" si="6504"/>
        <v>0</v>
      </c>
      <c r="BH4079" s="17">
        <f t="shared" si="6504"/>
        <v>168283</v>
      </c>
      <c r="BI4079" s="17">
        <f t="shared" si="6504"/>
        <v>0</v>
      </c>
      <c r="BJ4079" s="17">
        <f t="shared" si="6504"/>
        <v>0</v>
      </c>
      <c r="BK4079" s="17">
        <f t="shared" si="6504"/>
        <v>0</v>
      </c>
      <c r="BL4079" s="17">
        <f t="shared" si="6504"/>
        <v>0</v>
      </c>
      <c r="BM4079" s="17">
        <f t="shared" si="6504"/>
        <v>0</v>
      </c>
      <c r="BN4079" s="17">
        <f t="shared" si="6504"/>
        <v>0</v>
      </c>
      <c r="BO4079" s="17">
        <f t="shared" si="6504"/>
        <v>0</v>
      </c>
      <c r="BP4079" s="17">
        <f t="shared" si="6504"/>
        <v>0</v>
      </c>
      <c r="BQ4079" s="17">
        <f t="shared" si="6504"/>
        <v>0</v>
      </c>
      <c r="BR4079" s="17">
        <v>168283</v>
      </c>
      <c r="BS4079" s="17">
        <v>436864</v>
      </c>
      <c r="BT4079" s="17" t="e">
        <f>IF(#REF!=0,"-",#REF!/#REF!*100)</f>
        <v>#REF!</v>
      </c>
    </row>
    <row r="4080" spans="1:72" ht="15.75" thickBot="1" x14ac:dyDescent="0.3">
      <c r="A4080" s="156"/>
      <c r="B4080" s="156"/>
      <c r="C4080" s="156"/>
      <c r="D4080" s="157"/>
      <c r="E4080" s="157"/>
      <c r="F4080" s="157"/>
      <c r="G4080" s="158"/>
      <c r="H4080" s="18" t="s">
        <v>55</v>
      </c>
      <c r="I4080" s="17">
        <f t="shared" ref="I4080:AA4080" si="6506">SUM(I4079)</f>
        <v>472371</v>
      </c>
      <c r="J4080" s="17">
        <f t="shared" si="6506"/>
        <v>192503</v>
      </c>
      <c r="K4080" s="17">
        <f t="shared" si="6506"/>
        <v>0</v>
      </c>
      <c r="L4080" s="17">
        <f t="shared" si="6506"/>
        <v>0</v>
      </c>
      <c r="M4080" s="17">
        <f t="shared" si="6506"/>
        <v>0</v>
      </c>
      <c r="N4080" s="17">
        <f t="shared" si="6506"/>
        <v>0</v>
      </c>
      <c r="O4080" s="17">
        <f t="shared" ref="O4080" si="6507">SUM(O4079)</f>
        <v>664874</v>
      </c>
      <c r="P4080" s="17">
        <f t="shared" si="6506"/>
        <v>29900</v>
      </c>
      <c r="Q4080" s="17">
        <f t="shared" si="6506"/>
        <v>31515</v>
      </c>
      <c r="R4080" s="17">
        <f t="shared" si="6506"/>
        <v>233555</v>
      </c>
      <c r="S4080" s="17">
        <f t="shared" si="6506"/>
        <v>0</v>
      </c>
      <c r="T4080" s="17">
        <f t="shared" si="6506"/>
        <v>0</v>
      </c>
      <c r="U4080" s="17">
        <f t="shared" si="6506"/>
        <v>0</v>
      </c>
      <c r="V4080" s="17">
        <f t="shared" si="6506"/>
        <v>0</v>
      </c>
      <c r="W4080" s="17">
        <f t="shared" si="6506"/>
        <v>0</v>
      </c>
      <c r="X4080" s="17">
        <f t="shared" si="6506"/>
        <v>0</v>
      </c>
      <c r="Y4080" s="17">
        <f t="shared" si="6506"/>
        <v>0</v>
      </c>
      <c r="Z4080" s="17">
        <f t="shared" si="6506"/>
        <v>0</v>
      </c>
      <c r="AA4080" s="17">
        <f t="shared" si="6506"/>
        <v>0</v>
      </c>
      <c r="AB4080" s="17">
        <v>294970</v>
      </c>
      <c r="AC4080" s="17">
        <v>369904</v>
      </c>
      <c r="AD4080" s="17">
        <f t="shared" ref="AD4080:AV4080" si="6508">SUM(AD4079)</f>
        <v>4500</v>
      </c>
      <c r="AE4080" s="17">
        <f t="shared" si="6508"/>
        <v>5418</v>
      </c>
      <c r="AF4080" s="17">
        <f t="shared" si="6508"/>
        <v>0</v>
      </c>
      <c r="AG4080" s="17">
        <f t="shared" si="6508"/>
        <v>0</v>
      </c>
      <c r="AH4080" s="17">
        <f t="shared" si="6508"/>
        <v>0</v>
      </c>
      <c r="AI4080" s="17">
        <f t="shared" si="6508"/>
        <v>0</v>
      </c>
      <c r="AJ4080" s="17">
        <f t="shared" ref="AJ4080" si="6509">SUM(AJ4079)</f>
        <v>9918</v>
      </c>
      <c r="AK4080" s="17">
        <f t="shared" si="6508"/>
        <v>0</v>
      </c>
      <c r="AL4080" s="17">
        <f t="shared" si="6508"/>
        <v>0</v>
      </c>
      <c r="AM4080" s="17">
        <f t="shared" si="6508"/>
        <v>5418</v>
      </c>
      <c r="AN4080" s="17">
        <f t="shared" si="6508"/>
        <v>0</v>
      </c>
      <c r="AO4080" s="17">
        <f t="shared" si="6508"/>
        <v>0</v>
      </c>
      <c r="AP4080" s="17">
        <f t="shared" si="6508"/>
        <v>0</v>
      </c>
      <c r="AQ4080" s="17">
        <f t="shared" si="6508"/>
        <v>0</v>
      </c>
      <c r="AR4080" s="17">
        <f t="shared" si="6508"/>
        <v>0</v>
      </c>
      <c r="AS4080" s="17">
        <f t="shared" si="6508"/>
        <v>0</v>
      </c>
      <c r="AT4080" s="17">
        <f t="shared" si="6508"/>
        <v>0</v>
      </c>
      <c r="AU4080" s="17">
        <f t="shared" si="6508"/>
        <v>0</v>
      </c>
      <c r="AV4080" s="17">
        <f t="shared" si="6508"/>
        <v>0</v>
      </c>
      <c r="AW4080" s="17">
        <v>5418</v>
      </c>
      <c r="AX4080" s="17">
        <v>4500</v>
      </c>
      <c r="AY4080" s="17">
        <f>SUM(AY4079)</f>
        <v>436864</v>
      </c>
      <c r="AZ4080" s="17">
        <f t="shared" ref="AZ4080:BQ4080" si="6510">SUM(AZ4079)</f>
        <v>168283</v>
      </c>
      <c r="BA4080" s="17">
        <f t="shared" si="6510"/>
        <v>0</v>
      </c>
      <c r="BB4080" s="17">
        <f t="shared" si="6510"/>
        <v>0</v>
      </c>
      <c r="BC4080" s="17">
        <f t="shared" si="6510"/>
        <v>0</v>
      </c>
      <c r="BD4080" s="17">
        <f t="shared" si="6510"/>
        <v>0</v>
      </c>
      <c r="BE4080" s="17">
        <f t="shared" ref="BE4080" si="6511">SUM(BE4079)</f>
        <v>605147</v>
      </c>
      <c r="BF4080" s="17">
        <f t="shared" si="6510"/>
        <v>0</v>
      </c>
      <c r="BG4080" s="17">
        <f t="shared" si="6510"/>
        <v>0</v>
      </c>
      <c r="BH4080" s="17">
        <f t="shared" si="6510"/>
        <v>168283</v>
      </c>
      <c r="BI4080" s="17">
        <f t="shared" si="6510"/>
        <v>0</v>
      </c>
      <c r="BJ4080" s="17">
        <f t="shared" si="6510"/>
        <v>0</v>
      </c>
      <c r="BK4080" s="17">
        <f t="shared" si="6510"/>
        <v>0</v>
      </c>
      <c r="BL4080" s="17">
        <f t="shared" si="6510"/>
        <v>0</v>
      </c>
      <c r="BM4080" s="17">
        <f t="shared" si="6510"/>
        <v>0</v>
      </c>
      <c r="BN4080" s="17">
        <f t="shared" si="6510"/>
        <v>0</v>
      </c>
      <c r="BO4080" s="17">
        <f t="shared" si="6510"/>
        <v>0</v>
      </c>
      <c r="BP4080" s="17">
        <f t="shared" si="6510"/>
        <v>0</v>
      </c>
      <c r="BQ4080" s="17">
        <f t="shared" si="6510"/>
        <v>0</v>
      </c>
      <c r="BR4080" s="17">
        <v>168283</v>
      </c>
      <c r="BS4080" s="17">
        <v>436864</v>
      </c>
      <c r="BT4080" s="17" t="e">
        <f>IF(#REF!=0,"-",#REF!/#REF!*100)</f>
        <v>#REF!</v>
      </c>
    </row>
    <row r="4081" spans="1:72" ht="69.75" customHeight="1" thickBot="1" x14ac:dyDescent="0.3">
      <c r="A4081" s="5" t="s">
        <v>2</v>
      </c>
      <c r="B4081" s="5" t="s">
        <v>3</v>
      </c>
      <c r="C4081" s="5" t="s">
        <v>4</v>
      </c>
      <c r="D4081" s="103" t="s">
        <v>0</v>
      </c>
      <c r="E4081" s="112" t="s">
        <v>5</v>
      </c>
      <c r="F4081" s="112" t="s">
        <v>6</v>
      </c>
      <c r="G4081" s="5" t="s">
        <v>7</v>
      </c>
      <c r="H4081" s="5" t="s">
        <v>8</v>
      </c>
      <c r="I4081" s="89" t="s">
        <v>9</v>
      </c>
      <c r="J4081" s="89" t="s">
        <v>1606</v>
      </c>
      <c r="K4081" s="89" t="s">
        <v>1534</v>
      </c>
      <c r="L4081" s="89" t="s">
        <v>1592</v>
      </c>
      <c r="M4081" s="89" t="s">
        <v>1593</v>
      </c>
      <c r="N4081" s="89" t="s">
        <v>1594</v>
      </c>
      <c r="O4081" s="89" t="s">
        <v>1610</v>
      </c>
      <c r="P4081" s="89" t="s">
        <v>1607</v>
      </c>
      <c r="Q4081" s="89" t="s">
        <v>1595</v>
      </c>
      <c r="R4081" s="89" t="s">
        <v>1596</v>
      </c>
      <c r="S4081" s="89" t="s">
        <v>1597</v>
      </c>
      <c r="T4081" s="89" t="s">
        <v>1598</v>
      </c>
      <c r="U4081" s="89" t="s">
        <v>1599</v>
      </c>
      <c r="V4081" s="89" t="s">
        <v>1600</v>
      </c>
      <c r="W4081" s="89" t="s">
        <v>1608</v>
      </c>
      <c r="X4081" s="89" t="s">
        <v>1609</v>
      </c>
      <c r="Y4081" s="89" t="s">
        <v>1601</v>
      </c>
      <c r="Z4081" s="89" t="s">
        <v>1602</v>
      </c>
      <c r="AA4081" s="89" t="s">
        <v>1603</v>
      </c>
      <c r="AB4081" s="89" t="s">
        <v>1604</v>
      </c>
      <c r="AC4081" s="89" t="s">
        <v>1605</v>
      </c>
      <c r="AD4081" s="90" t="s">
        <v>10</v>
      </c>
      <c r="AE4081" s="90" t="s">
        <v>1606</v>
      </c>
      <c r="AF4081" s="90" t="s">
        <v>1534</v>
      </c>
      <c r="AG4081" s="90" t="s">
        <v>1592</v>
      </c>
      <c r="AH4081" s="90" t="s">
        <v>1593</v>
      </c>
      <c r="AI4081" s="90" t="s">
        <v>1594</v>
      </c>
      <c r="AJ4081" s="90" t="s">
        <v>1611</v>
      </c>
      <c r="AK4081" s="90" t="s">
        <v>1607</v>
      </c>
      <c r="AL4081" s="90" t="s">
        <v>1595</v>
      </c>
      <c r="AM4081" s="90" t="s">
        <v>1596</v>
      </c>
      <c r="AN4081" s="90" t="s">
        <v>1597</v>
      </c>
      <c r="AO4081" s="90" t="s">
        <v>1598</v>
      </c>
      <c r="AP4081" s="90" t="s">
        <v>1599</v>
      </c>
      <c r="AQ4081" s="90" t="s">
        <v>1600</v>
      </c>
      <c r="AR4081" s="90" t="s">
        <v>1608</v>
      </c>
      <c r="AS4081" s="90" t="s">
        <v>1609</v>
      </c>
      <c r="AT4081" s="90" t="s">
        <v>1601</v>
      </c>
      <c r="AU4081" s="90" t="s">
        <v>1602</v>
      </c>
      <c r="AV4081" s="90" t="s">
        <v>1603</v>
      </c>
      <c r="AW4081" s="90" t="s">
        <v>1604</v>
      </c>
      <c r="AX4081" s="90" t="s">
        <v>1605</v>
      </c>
      <c r="AY4081" s="91" t="s">
        <v>11</v>
      </c>
      <c r="AZ4081" s="91" t="s">
        <v>1606</v>
      </c>
      <c r="BA4081" s="91" t="s">
        <v>1534</v>
      </c>
      <c r="BB4081" s="91" t="s">
        <v>1592</v>
      </c>
      <c r="BC4081" s="91" t="s">
        <v>1593</v>
      </c>
      <c r="BD4081" s="91" t="s">
        <v>1594</v>
      </c>
      <c r="BE4081" s="91" t="s">
        <v>1612</v>
      </c>
      <c r="BF4081" s="91" t="s">
        <v>1607</v>
      </c>
      <c r="BG4081" s="91" t="s">
        <v>1595</v>
      </c>
      <c r="BH4081" s="91" t="s">
        <v>1596</v>
      </c>
      <c r="BI4081" s="91" t="s">
        <v>1597</v>
      </c>
      <c r="BJ4081" s="91" t="s">
        <v>1598</v>
      </c>
      <c r="BK4081" s="91" t="s">
        <v>1599</v>
      </c>
      <c r="BL4081" s="91" t="s">
        <v>1600</v>
      </c>
      <c r="BM4081" s="91" t="s">
        <v>1608</v>
      </c>
      <c r="BN4081" s="91" t="s">
        <v>1609</v>
      </c>
      <c r="BO4081" s="91" t="s">
        <v>1601</v>
      </c>
      <c r="BP4081" s="91" t="s">
        <v>1602</v>
      </c>
      <c r="BQ4081" s="91" t="s">
        <v>1603</v>
      </c>
      <c r="BR4081" s="91" t="s">
        <v>1604</v>
      </c>
      <c r="BS4081" s="91" t="s">
        <v>1605</v>
      </c>
      <c r="BT4081" s="5" t="s">
        <v>1671</v>
      </c>
    </row>
    <row r="4082" spans="1:72" x14ac:dyDescent="0.25">
      <c r="A4082" s="6" t="s">
        <v>0</v>
      </c>
      <c r="B4082" s="6" t="s">
        <v>0</v>
      </c>
      <c r="C4082" s="6" t="s">
        <v>0</v>
      </c>
      <c r="D4082" s="104" t="s">
        <v>0</v>
      </c>
      <c r="E4082" s="104" t="s">
        <v>0</v>
      </c>
      <c r="F4082" s="121" t="s">
        <v>0</v>
      </c>
      <c r="G4082" s="7" t="s">
        <v>0</v>
      </c>
      <c r="H4082" s="8" t="s">
        <v>0</v>
      </c>
      <c r="I4082" s="9">
        <v>1</v>
      </c>
      <c r="J4082" s="9">
        <v>2</v>
      </c>
      <c r="K4082" s="9">
        <v>3</v>
      </c>
      <c r="L4082" s="9">
        <v>4</v>
      </c>
      <c r="M4082" s="9">
        <v>5</v>
      </c>
      <c r="N4082" s="9">
        <v>6</v>
      </c>
      <c r="O4082" s="9">
        <v>7</v>
      </c>
      <c r="P4082" s="9">
        <v>8</v>
      </c>
      <c r="Q4082" s="9">
        <v>9</v>
      </c>
      <c r="R4082" s="9">
        <v>10</v>
      </c>
      <c r="S4082" s="9">
        <v>11</v>
      </c>
      <c r="T4082" s="9">
        <v>12</v>
      </c>
      <c r="U4082" s="9">
        <v>13</v>
      </c>
      <c r="V4082" s="9">
        <v>14</v>
      </c>
      <c r="W4082" s="9">
        <v>15</v>
      </c>
      <c r="X4082" s="9">
        <v>16</v>
      </c>
      <c r="Y4082" s="9">
        <v>17</v>
      </c>
      <c r="Z4082" s="9">
        <v>18</v>
      </c>
      <c r="AA4082" s="9">
        <v>19</v>
      </c>
      <c r="AB4082" s="9">
        <v>20</v>
      </c>
      <c r="AC4082" s="9">
        <v>21</v>
      </c>
      <c r="AD4082" s="9">
        <v>1</v>
      </c>
      <c r="AE4082" s="9">
        <v>2</v>
      </c>
      <c r="AF4082" s="9">
        <v>3</v>
      </c>
      <c r="AG4082" s="9">
        <v>4</v>
      </c>
      <c r="AH4082" s="9">
        <v>5</v>
      </c>
      <c r="AI4082" s="9">
        <v>6</v>
      </c>
      <c r="AJ4082" s="9">
        <v>7</v>
      </c>
      <c r="AK4082" s="9">
        <v>8</v>
      </c>
      <c r="AL4082" s="9">
        <v>9</v>
      </c>
      <c r="AM4082" s="9">
        <v>10</v>
      </c>
      <c r="AN4082" s="9">
        <v>11</v>
      </c>
      <c r="AO4082" s="9">
        <v>12</v>
      </c>
      <c r="AP4082" s="9">
        <v>13</v>
      </c>
      <c r="AQ4082" s="9">
        <v>14</v>
      </c>
      <c r="AR4082" s="9">
        <v>15</v>
      </c>
      <c r="AS4082" s="9">
        <v>16</v>
      </c>
      <c r="AT4082" s="9">
        <v>17</v>
      </c>
      <c r="AU4082" s="9">
        <v>18</v>
      </c>
      <c r="AV4082" s="9">
        <v>19</v>
      </c>
      <c r="AW4082" s="9">
        <v>20</v>
      </c>
      <c r="AX4082" s="9">
        <v>21</v>
      </c>
      <c r="AY4082" s="9">
        <v>1</v>
      </c>
      <c r="AZ4082" s="9">
        <v>2</v>
      </c>
      <c r="BA4082" s="9">
        <v>3</v>
      </c>
      <c r="BB4082" s="9">
        <v>4</v>
      </c>
      <c r="BC4082" s="9">
        <v>5</v>
      </c>
      <c r="BD4082" s="9">
        <v>6</v>
      </c>
      <c r="BE4082" s="9">
        <v>7</v>
      </c>
      <c r="BF4082" s="9">
        <v>8</v>
      </c>
      <c r="BG4082" s="9">
        <v>9</v>
      </c>
      <c r="BH4082" s="9">
        <v>10</v>
      </c>
      <c r="BI4082" s="9">
        <v>11</v>
      </c>
      <c r="BJ4082" s="9">
        <v>12</v>
      </c>
      <c r="BK4082" s="9">
        <v>13</v>
      </c>
      <c r="BL4082" s="9">
        <v>14</v>
      </c>
      <c r="BM4082" s="9">
        <v>15</v>
      </c>
      <c r="BN4082" s="9">
        <v>16</v>
      </c>
      <c r="BO4082" s="9">
        <v>17</v>
      </c>
      <c r="BP4082" s="9">
        <v>18</v>
      </c>
      <c r="BQ4082" s="9">
        <v>19</v>
      </c>
      <c r="BR4082" s="9">
        <v>20</v>
      </c>
      <c r="BS4082" s="9">
        <v>21</v>
      </c>
      <c r="BT4082" s="9">
        <v>9</v>
      </c>
    </row>
    <row r="4083" spans="1:72" ht="22.5" x14ac:dyDescent="0.25">
      <c r="A4083" s="1" t="s">
        <v>1154</v>
      </c>
      <c r="B4083" s="1" t="s">
        <v>56</v>
      </c>
      <c r="C4083" s="4" t="s">
        <v>155</v>
      </c>
      <c r="D4083" s="102" t="s">
        <v>1377</v>
      </c>
      <c r="E4083" s="101" t="s">
        <v>0</v>
      </c>
      <c r="F4083" s="101" t="s">
        <v>0</v>
      </c>
      <c r="G4083" s="2" t="s">
        <v>0</v>
      </c>
      <c r="H4083" s="2" t="s">
        <v>1378</v>
      </c>
      <c r="I4083" s="3" t="s">
        <v>0</v>
      </c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>
        <v>0</v>
      </c>
      <c r="AC4083" s="3">
        <v>0</v>
      </c>
      <c r="AD4083" s="3" t="s">
        <v>0</v>
      </c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>
        <v>0</v>
      </c>
      <c r="AX4083" s="3">
        <v>0</v>
      </c>
      <c r="AY4083" s="3" t="s">
        <v>0</v>
      </c>
      <c r="AZ4083" s="3"/>
      <c r="BA4083" s="3"/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  <c r="BL4083" s="3"/>
      <c r="BM4083" s="3"/>
      <c r="BN4083" s="3"/>
      <c r="BO4083" s="3"/>
      <c r="BP4083" s="3"/>
      <c r="BQ4083" s="3"/>
      <c r="BR4083" s="3">
        <v>0</v>
      </c>
      <c r="BS4083" s="3">
        <v>0</v>
      </c>
      <c r="BT4083" s="3"/>
    </row>
    <row r="4084" spans="1:72" ht="33.75" x14ac:dyDescent="0.25">
      <c r="A4084" s="1" t="s">
        <v>0</v>
      </c>
      <c r="B4084" s="1" t="s">
        <v>0</v>
      </c>
      <c r="C4084" s="1" t="s">
        <v>0</v>
      </c>
      <c r="D4084" s="101" t="s">
        <v>0</v>
      </c>
      <c r="E4084" s="101" t="s">
        <v>0</v>
      </c>
      <c r="F4084" s="101" t="s">
        <v>0</v>
      </c>
      <c r="G4084" s="2" t="s">
        <v>0</v>
      </c>
      <c r="H4084" s="10" t="s">
        <v>13</v>
      </c>
      <c r="I4084" s="11">
        <f t="shared" ref="I4084:AA4084" si="6512">SUM(I4085,I4093,I4095)</f>
        <v>952040</v>
      </c>
      <c r="J4084" s="11">
        <f t="shared" si="6512"/>
        <v>576761</v>
      </c>
      <c r="K4084" s="11">
        <f t="shared" si="6512"/>
        <v>0</v>
      </c>
      <c r="L4084" s="11">
        <f t="shared" si="6512"/>
        <v>0</v>
      </c>
      <c r="M4084" s="11">
        <f t="shared" si="6512"/>
        <v>0</v>
      </c>
      <c r="N4084" s="11">
        <f t="shared" si="6512"/>
        <v>0</v>
      </c>
      <c r="O4084" s="11">
        <f t="shared" ref="O4084" si="6513">SUM(O4085,O4093,O4095)</f>
        <v>1528801</v>
      </c>
      <c r="P4084" s="11">
        <f t="shared" si="6512"/>
        <v>12939</v>
      </c>
      <c r="Q4084" s="11">
        <f t="shared" si="6512"/>
        <v>14706</v>
      </c>
      <c r="R4084" s="11">
        <f t="shared" si="6512"/>
        <v>576761</v>
      </c>
      <c r="S4084" s="11">
        <f t="shared" si="6512"/>
        <v>0</v>
      </c>
      <c r="T4084" s="11">
        <f t="shared" si="6512"/>
        <v>0</v>
      </c>
      <c r="U4084" s="11">
        <f t="shared" si="6512"/>
        <v>0</v>
      </c>
      <c r="V4084" s="11">
        <f t="shared" si="6512"/>
        <v>0</v>
      </c>
      <c r="W4084" s="11">
        <f t="shared" si="6512"/>
        <v>0</v>
      </c>
      <c r="X4084" s="11">
        <f t="shared" si="6512"/>
        <v>0</v>
      </c>
      <c r="Y4084" s="11">
        <f t="shared" si="6512"/>
        <v>0</v>
      </c>
      <c r="Z4084" s="11">
        <f t="shared" si="6512"/>
        <v>0</v>
      </c>
      <c r="AA4084" s="11">
        <f t="shared" si="6512"/>
        <v>0</v>
      </c>
      <c r="AB4084" s="11">
        <v>604406</v>
      </c>
      <c r="AC4084" s="11">
        <v>924395</v>
      </c>
      <c r="AD4084" s="11">
        <f t="shared" ref="AD4084:AV4084" si="6514">SUM(AD4085,AD4093,AD4095)</f>
        <v>10530</v>
      </c>
      <c r="AE4084" s="11">
        <f t="shared" si="6514"/>
        <v>0</v>
      </c>
      <c r="AF4084" s="11">
        <f t="shared" si="6514"/>
        <v>0</v>
      </c>
      <c r="AG4084" s="11">
        <f t="shared" si="6514"/>
        <v>0</v>
      </c>
      <c r="AH4084" s="11">
        <f t="shared" si="6514"/>
        <v>0</v>
      </c>
      <c r="AI4084" s="11">
        <f t="shared" si="6514"/>
        <v>0</v>
      </c>
      <c r="AJ4084" s="11">
        <f t="shared" ref="AJ4084" si="6515">SUM(AJ4085,AJ4093,AJ4095)</f>
        <v>10530</v>
      </c>
      <c r="AK4084" s="11">
        <f t="shared" si="6514"/>
        <v>0</v>
      </c>
      <c r="AL4084" s="11">
        <f t="shared" si="6514"/>
        <v>0</v>
      </c>
      <c r="AM4084" s="11">
        <f t="shared" si="6514"/>
        <v>0</v>
      </c>
      <c r="AN4084" s="11">
        <f t="shared" si="6514"/>
        <v>0</v>
      </c>
      <c r="AO4084" s="11">
        <f t="shared" si="6514"/>
        <v>0</v>
      </c>
      <c r="AP4084" s="11">
        <f t="shared" si="6514"/>
        <v>0</v>
      </c>
      <c r="AQ4084" s="11">
        <f t="shared" si="6514"/>
        <v>0</v>
      </c>
      <c r="AR4084" s="11">
        <f t="shared" si="6514"/>
        <v>0</v>
      </c>
      <c r="AS4084" s="11">
        <f t="shared" si="6514"/>
        <v>0</v>
      </c>
      <c r="AT4084" s="11">
        <f t="shared" si="6514"/>
        <v>0</v>
      </c>
      <c r="AU4084" s="11">
        <f t="shared" si="6514"/>
        <v>0</v>
      </c>
      <c r="AV4084" s="11">
        <f t="shared" si="6514"/>
        <v>0</v>
      </c>
      <c r="AW4084" s="11">
        <v>0</v>
      </c>
      <c r="AX4084" s="11">
        <v>10530</v>
      </c>
      <c r="AY4084" s="11">
        <f>SUM(AY4085,AY4093,AY4095)</f>
        <v>1080</v>
      </c>
      <c r="AZ4084" s="11">
        <f t="shared" ref="AZ4084:BQ4084" si="6516">SUM(AZ4085,AZ4093,AZ4095)</f>
        <v>28595</v>
      </c>
      <c r="BA4084" s="11">
        <f t="shared" si="6516"/>
        <v>0</v>
      </c>
      <c r="BB4084" s="11">
        <f t="shared" si="6516"/>
        <v>0</v>
      </c>
      <c r="BC4084" s="11">
        <f t="shared" si="6516"/>
        <v>0</v>
      </c>
      <c r="BD4084" s="11">
        <f t="shared" si="6516"/>
        <v>0</v>
      </c>
      <c r="BE4084" s="11">
        <f t="shared" ref="BE4084" si="6517">SUM(BE4085,BE4093,BE4095)</f>
        <v>29675</v>
      </c>
      <c r="BF4084" s="11">
        <f t="shared" si="6516"/>
        <v>0</v>
      </c>
      <c r="BG4084" s="11">
        <f t="shared" si="6516"/>
        <v>0</v>
      </c>
      <c r="BH4084" s="11">
        <f t="shared" si="6516"/>
        <v>28595</v>
      </c>
      <c r="BI4084" s="11">
        <f t="shared" si="6516"/>
        <v>0</v>
      </c>
      <c r="BJ4084" s="11">
        <f t="shared" si="6516"/>
        <v>0</v>
      </c>
      <c r="BK4084" s="11">
        <f t="shared" si="6516"/>
        <v>0</v>
      </c>
      <c r="BL4084" s="11">
        <f t="shared" si="6516"/>
        <v>0</v>
      </c>
      <c r="BM4084" s="11">
        <f t="shared" si="6516"/>
        <v>0</v>
      </c>
      <c r="BN4084" s="11">
        <f t="shared" si="6516"/>
        <v>0</v>
      </c>
      <c r="BO4084" s="11">
        <f t="shared" si="6516"/>
        <v>0</v>
      </c>
      <c r="BP4084" s="11">
        <f t="shared" si="6516"/>
        <v>0</v>
      </c>
      <c r="BQ4084" s="11">
        <f t="shared" si="6516"/>
        <v>0</v>
      </c>
      <c r="BR4084" s="11">
        <v>28595</v>
      </c>
      <c r="BS4084" s="11">
        <v>1080</v>
      </c>
      <c r="BT4084" s="11" t="e">
        <f>IF(#REF!=0,"-",#REF!/#REF!*100)</f>
        <v>#REF!</v>
      </c>
    </row>
    <row r="4085" spans="1:72" x14ac:dyDescent="0.25">
      <c r="A4085" s="4" t="s">
        <v>1154</v>
      </c>
      <c r="B4085" s="4" t="s">
        <v>56</v>
      </c>
      <c r="C4085" s="4" t="s">
        <v>155</v>
      </c>
      <c r="D4085" s="102" t="s">
        <v>1377</v>
      </c>
      <c r="E4085" s="101" t="s">
        <v>14</v>
      </c>
      <c r="F4085" s="101" t="s">
        <v>0</v>
      </c>
      <c r="G4085" s="2" t="s">
        <v>0</v>
      </c>
      <c r="H4085" s="2" t="s">
        <v>15</v>
      </c>
      <c r="I4085" s="12">
        <f>SUM(I4086:I4087)</f>
        <v>250000</v>
      </c>
      <c r="J4085" s="12">
        <f t="shared" ref="J4085:AA4085" si="6518">SUM(J4086:J4087)</f>
        <v>214783</v>
      </c>
      <c r="K4085" s="12">
        <f t="shared" si="6518"/>
        <v>0</v>
      </c>
      <c r="L4085" s="12">
        <f t="shared" si="6518"/>
        <v>0</v>
      </c>
      <c r="M4085" s="12">
        <f t="shared" si="6518"/>
        <v>0</v>
      </c>
      <c r="N4085" s="12">
        <f t="shared" si="6518"/>
        <v>0</v>
      </c>
      <c r="O4085" s="12">
        <f t="shared" ref="O4085" si="6519">SUM(O4086:O4087)</f>
        <v>464783</v>
      </c>
      <c r="P4085" s="12">
        <f t="shared" si="6518"/>
        <v>2651</v>
      </c>
      <c r="Q4085" s="12">
        <f t="shared" si="6518"/>
        <v>13272</v>
      </c>
      <c r="R4085" s="12">
        <f t="shared" si="6518"/>
        <v>214783</v>
      </c>
      <c r="S4085" s="12">
        <f t="shared" si="6518"/>
        <v>0</v>
      </c>
      <c r="T4085" s="12">
        <f t="shared" si="6518"/>
        <v>0</v>
      </c>
      <c r="U4085" s="12">
        <f t="shared" si="6518"/>
        <v>0</v>
      </c>
      <c r="V4085" s="12">
        <f t="shared" si="6518"/>
        <v>0</v>
      </c>
      <c r="W4085" s="12">
        <f t="shared" si="6518"/>
        <v>0</v>
      </c>
      <c r="X4085" s="12">
        <f t="shared" si="6518"/>
        <v>0</v>
      </c>
      <c r="Y4085" s="12">
        <f t="shared" si="6518"/>
        <v>0</v>
      </c>
      <c r="Z4085" s="12">
        <f t="shared" si="6518"/>
        <v>0</v>
      </c>
      <c r="AA4085" s="12">
        <f t="shared" si="6518"/>
        <v>0</v>
      </c>
      <c r="AB4085" s="12">
        <v>230706</v>
      </c>
      <c r="AC4085" s="12">
        <v>234077</v>
      </c>
      <c r="AD4085" s="12">
        <f t="shared" ref="AD4085:AV4085" si="6520">SUM(AD4086:AD4087)</f>
        <v>0</v>
      </c>
      <c r="AE4085" s="12">
        <f t="shared" si="6520"/>
        <v>0</v>
      </c>
      <c r="AF4085" s="12">
        <f t="shared" si="6520"/>
        <v>0</v>
      </c>
      <c r="AG4085" s="12">
        <f t="shared" si="6520"/>
        <v>0</v>
      </c>
      <c r="AH4085" s="12">
        <f t="shared" si="6520"/>
        <v>0</v>
      </c>
      <c r="AI4085" s="12">
        <f t="shared" si="6520"/>
        <v>0</v>
      </c>
      <c r="AJ4085" s="12">
        <f t="shared" ref="AJ4085" si="6521">SUM(AJ4086:AJ4087)</f>
        <v>0</v>
      </c>
      <c r="AK4085" s="12">
        <f t="shared" si="6520"/>
        <v>0</v>
      </c>
      <c r="AL4085" s="12">
        <f t="shared" si="6520"/>
        <v>0</v>
      </c>
      <c r="AM4085" s="12">
        <f t="shared" si="6520"/>
        <v>0</v>
      </c>
      <c r="AN4085" s="12">
        <f t="shared" si="6520"/>
        <v>0</v>
      </c>
      <c r="AO4085" s="12">
        <f t="shared" si="6520"/>
        <v>0</v>
      </c>
      <c r="AP4085" s="12">
        <f t="shared" si="6520"/>
        <v>0</v>
      </c>
      <c r="AQ4085" s="12">
        <f t="shared" si="6520"/>
        <v>0</v>
      </c>
      <c r="AR4085" s="12">
        <f t="shared" si="6520"/>
        <v>0</v>
      </c>
      <c r="AS4085" s="12">
        <f t="shared" si="6520"/>
        <v>0</v>
      </c>
      <c r="AT4085" s="12">
        <f t="shared" si="6520"/>
        <v>0</v>
      </c>
      <c r="AU4085" s="12">
        <f t="shared" si="6520"/>
        <v>0</v>
      </c>
      <c r="AV4085" s="12">
        <f t="shared" si="6520"/>
        <v>0</v>
      </c>
      <c r="AW4085" s="12">
        <v>0</v>
      </c>
      <c r="AX4085" s="12">
        <v>0</v>
      </c>
      <c r="AY4085" s="12">
        <f t="shared" ref="AY4085:BQ4085" si="6522">SUM(AY4086:AY4087)</f>
        <v>10</v>
      </c>
      <c r="AZ4085" s="12">
        <f t="shared" si="6522"/>
        <v>5542</v>
      </c>
      <c r="BA4085" s="12">
        <f t="shared" si="6522"/>
        <v>0</v>
      </c>
      <c r="BB4085" s="12">
        <f t="shared" si="6522"/>
        <v>0</v>
      </c>
      <c r="BC4085" s="12">
        <f t="shared" si="6522"/>
        <v>0</v>
      </c>
      <c r="BD4085" s="12">
        <f t="shared" si="6522"/>
        <v>0</v>
      </c>
      <c r="BE4085" s="12">
        <f t="shared" ref="BE4085" si="6523">SUM(BE4086:BE4087)</f>
        <v>5552</v>
      </c>
      <c r="BF4085" s="12">
        <f t="shared" si="6522"/>
        <v>0</v>
      </c>
      <c r="BG4085" s="12">
        <f t="shared" si="6522"/>
        <v>0</v>
      </c>
      <c r="BH4085" s="12">
        <f t="shared" si="6522"/>
        <v>5542</v>
      </c>
      <c r="BI4085" s="12">
        <f t="shared" si="6522"/>
        <v>0</v>
      </c>
      <c r="BJ4085" s="12">
        <f t="shared" si="6522"/>
        <v>0</v>
      </c>
      <c r="BK4085" s="12">
        <f t="shared" si="6522"/>
        <v>0</v>
      </c>
      <c r="BL4085" s="12">
        <f t="shared" si="6522"/>
        <v>0</v>
      </c>
      <c r="BM4085" s="12">
        <f t="shared" si="6522"/>
        <v>0</v>
      </c>
      <c r="BN4085" s="12">
        <f t="shared" si="6522"/>
        <v>0</v>
      </c>
      <c r="BO4085" s="12">
        <f t="shared" si="6522"/>
        <v>0</v>
      </c>
      <c r="BP4085" s="12">
        <f t="shared" si="6522"/>
        <v>0</v>
      </c>
      <c r="BQ4085" s="12">
        <f t="shared" si="6522"/>
        <v>0</v>
      </c>
      <c r="BR4085" s="12">
        <v>5542</v>
      </c>
      <c r="BS4085" s="12">
        <v>10</v>
      </c>
      <c r="BT4085" s="12" t="e">
        <f>IF(#REF!=0,"-",#REF!/#REF!*100)</f>
        <v>#REF!</v>
      </c>
    </row>
    <row r="4086" spans="1:72" x14ac:dyDescent="0.25">
      <c r="A4086" s="4" t="s">
        <v>1154</v>
      </c>
      <c r="B4086" s="4" t="s">
        <v>56</v>
      </c>
      <c r="C4086" s="4" t="s">
        <v>155</v>
      </c>
      <c r="D4086" s="102" t="s">
        <v>1377</v>
      </c>
      <c r="E4086" s="113">
        <v>6111</v>
      </c>
      <c r="F4086" s="102"/>
      <c r="G4086" s="98" t="s">
        <v>1663</v>
      </c>
      <c r="H4086" s="13" t="s">
        <v>16</v>
      </c>
      <c r="I4086" s="14">
        <v>250000</v>
      </c>
      <c r="J4086" s="14">
        <v>214783</v>
      </c>
      <c r="K4086" s="14"/>
      <c r="L4086" s="14"/>
      <c r="M4086" s="14"/>
      <c r="N4086" s="14"/>
      <c r="O4086" s="14">
        <f t="shared" ref="O4086:O4142" si="6524">I4086+J4086+K4086+L4086+M4086+N4086</f>
        <v>464783</v>
      </c>
      <c r="P4086" s="14">
        <v>2651</v>
      </c>
      <c r="Q4086" s="14">
        <v>13272</v>
      </c>
      <c r="R4086" s="14">
        <v>214783</v>
      </c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>
        <v>230706</v>
      </c>
      <c r="AC4086" s="14">
        <v>234077</v>
      </c>
      <c r="AD4086" s="14">
        <v>0</v>
      </c>
      <c r="AE4086" s="14"/>
      <c r="AF4086" s="14"/>
      <c r="AG4086" s="14"/>
      <c r="AH4086" s="14"/>
      <c r="AI4086" s="14"/>
      <c r="AJ4086" s="14">
        <f t="shared" ref="AJ4086:AJ4142" si="6525">AD4086+AE4086+AF4086+AG4086+AH4086+AI4086</f>
        <v>0</v>
      </c>
      <c r="AK4086" s="14"/>
      <c r="AL4086" s="14"/>
      <c r="AM4086" s="14"/>
      <c r="AN4086" s="14"/>
      <c r="AO4086" s="14"/>
      <c r="AP4086" s="14"/>
      <c r="AQ4086" s="14"/>
      <c r="AR4086" s="14"/>
      <c r="AS4086" s="14"/>
      <c r="AT4086" s="14"/>
      <c r="AU4086" s="14"/>
      <c r="AV4086" s="14"/>
      <c r="AW4086" s="14">
        <v>0</v>
      </c>
      <c r="AX4086" s="14">
        <v>0</v>
      </c>
      <c r="AY4086" s="14">
        <v>10</v>
      </c>
      <c r="AZ4086" s="14">
        <v>5542</v>
      </c>
      <c r="BA4086" s="14"/>
      <c r="BB4086" s="14"/>
      <c r="BC4086" s="14"/>
      <c r="BD4086" s="14"/>
      <c r="BE4086" s="14">
        <f t="shared" ref="BE4086:BE4142" si="6526">AY4086+AZ4086+BA4086+BB4086+BC4086+BD4086</f>
        <v>5552</v>
      </c>
      <c r="BF4086" s="14"/>
      <c r="BG4086" s="14"/>
      <c r="BH4086" s="14">
        <v>5542</v>
      </c>
      <c r="BI4086" s="14"/>
      <c r="BJ4086" s="14"/>
      <c r="BK4086" s="14"/>
      <c r="BL4086" s="14"/>
      <c r="BM4086" s="14"/>
      <c r="BN4086" s="14"/>
      <c r="BO4086" s="14"/>
      <c r="BP4086" s="14"/>
      <c r="BQ4086" s="14"/>
      <c r="BR4086" s="14">
        <v>5542</v>
      </c>
      <c r="BS4086" s="14">
        <v>10</v>
      </c>
      <c r="BT4086" s="14" t="e">
        <f>IF(#REF!=0,"-",#REF!/#REF!*100)</f>
        <v>#REF!</v>
      </c>
    </row>
    <row r="4087" spans="1:72" x14ac:dyDescent="0.25">
      <c r="A4087" s="1" t="s">
        <v>1154</v>
      </c>
      <c r="B4087" s="1" t="s">
        <v>56</v>
      </c>
      <c r="C4087" s="1" t="s">
        <v>155</v>
      </c>
      <c r="D4087" s="105" t="s">
        <v>1377</v>
      </c>
      <c r="E4087" s="105" t="s">
        <v>18</v>
      </c>
      <c r="F4087" s="102" t="s">
        <v>0</v>
      </c>
      <c r="G4087" s="13" t="s">
        <v>0</v>
      </c>
      <c r="H4087" s="2" t="s">
        <v>19</v>
      </c>
      <c r="I4087" s="12">
        <f t="shared" ref="I4087:AA4087" si="6527">SUM(I4088:I4092)</f>
        <v>0</v>
      </c>
      <c r="J4087" s="12">
        <f t="shared" si="6527"/>
        <v>0</v>
      </c>
      <c r="K4087" s="12">
        <f t="shared" si="6527"/>
        <v>0</v>
      </c>
      <c r="L4087" s="12">
        <f t="shared" si="6527"/>
        <v>0</v>
      </c>
      <c r="M4087" s="12">
        <f t="shared" si="6527"/>
        <v>0</v>
      </c>
      <c r="N4087" s="12">
        <f t="shared" si="6527"/>
        <v>0</v>
      </c>
      <c r="O4087" s="12">
        <f t="shared" si="6527"/>
        <v>0</v>
      </c>
      <c r="P4087" s="12">
        <f t="shared" si="6527"/>
        <v>0</v>
      </c>
      <c r="Q4087" s="12">
        <f t="shared" si="6527"/>
        <v>0</v>
      </c>
      <c r="R4087" s="12">
        <f t="shared" si="6527"/>
        <v>0</v>
      </c>
      <c r="S4087" s="12">
        <f t="shared" si="6527"/>
        <v>0</v>
      </c>
      <c r="T4087" s="12">
        <f t="shared" si="6527"/>
        <v>0</v>
      </c>
      <c r="U4087" s="12">
        <f t="shared" si="6527"/>
        <v>0</v>
      </c>
      <c r="V4087" s="12">
        <f t="shared" si="6527"/>
        <v>0</v>
      </c>
      <c r="W4087" s="12">
        <f t="shared" si="6527"/>
        <v>0</v>
      </c>
      <c r="X4087" s="12">
        <f t="shared" si="6527"/>
        <v>0</v>
      </c>
      <c r="Y4087" s="12">
        <f t="shared" si="6527"/>
        <v>0</v>
      </c>
      <c r="Z4087" s="12">
        <f t="shared" si="6527"/>
        <v>0</v>
      </c>
      <c r="AA4087" s="12">
        <f t="shared" si="6527"/>
        <v>0</v>
      </c>
      <c r="AB4087" s="12">
        <v>0</v>
      </c>
      <c r="AC4087" s="12">
        <v>0</v>
      </c>
      <c r="AD4087" s="12">
        <f t="shared" ref="AD4087:AV4087" si="6528">SUM(AD4088:AD4092)</f>
        <v>0</v>
      </c>
      <c r="AE4087" s="12">
        <f t="shared" si="6528"/>
        <v>0</v>
      </c>
      <c r="AF4087" s="12">
        <f t="shared" si="6528"/>
        <v>0</v>
      </c>
      <c r="AG4087" s="12">
        <f t="shared" si="6528"/>
        <v>0</v>
      </c>
      <c r="AH4087" s="12">
        <f t="shared" si="6528"/>
        <v>0</v>
      </c>
      <c r="AI4087" s="12">
        <f t="shared" si="6528"/>
        <v>0</v>
      </c>
      <c r="AJ4087" s="12">
        <f t="shared" si="6528"/>
        <v>0</v>
      </c>
      <c r="AK4087" s="12">
        <f t="shared" si="6528"/>
        <v>0</v>
      </c>
      <c r="AL4087" s="12">
        <f t="shared" si="6528"/>
        <v>0</v>
      </c>
      <c r="AM4087" s="12">
        <f t="shared" si="6528"/>
        <v>0</v>
      </c>
      <c r="AN4087" s="12">
        <f t="shared" si="6528"/>
        <v>0</v>
      </c>
      <c r="AO4087" s="12">
        <f t="shared" si="6528"/>
        <v>0</v>
      </c>
      <c r="AP4087" s="12">
        <f t="shared" si="6528"/>
        <v>0</v>
      </c>
      <c r="AQ4087" s="12">
        <f t="shared" si="6528"/>
        <v>0</v>
      </c>
      <c r="AR4087" s="12">
        <f t="shared" si="6528"/>
        <v>0</v>
      </c>
      <c r="AS4087" s="12">
        <f t="shared" si="6528"/>
        <v>0</v>
      </c>
      <c r="AT4087" s="12">
        <f t="shared" si="6528"/>
        <v>0</v>
      </c>
      <c r="AU4087" s="12">
        <f t="shared" si="6528"/>
        <v>0</v>
      </c>
      <c r="AV4087" s="12">
        <f t="shared" si="6528"/>
        <v>0</v>
      </c>
      <c r="AW4087" s="12">
        <v>0</v>
      </c>
      <c r="AX4087" s="12">
        <v>0</v>
      </c>
      <c r="AY4087" s="12">
        <f t="shared" ref="AY4087:BQ4087" si="6529">SUM(AY4088:AY4092)</f>
        <v>0</v>
      </c>
      <c r="AZ4087" s="12">
        <f t="shared" si="6529"/>
        <v>0</v>
      </c>
      <c r="BA4087" s="12">
        <f t="shared" si="6529"/>
        <v>0</v>
      </c>
      <c r="BB4087" s="12">
        <f t="shared" si="6529"/>
        <v>0</v>
      </c>
      <c r="BC4087" s="12">
        <f t="shared" si="6529"/>
        <v>0</v>
      </c>
      <c r="BD4087" s="12">
        <f t="shared" si="6529"/>
        <v>0</v>
      </c>
      <c r="BE4087" s="12">
        <f t="shared" si="6529"/>
        <v>0</v>
      </c>
      <c r="BF4087" s="12">
        <f t="shared" si="6529"/>
        <v>0</v>
      </c>
      <c r="BG4087" s="12">
        <f t="shared" si="6529"/>
        <v>0</v>
      </c>
      <c r="BH4087" s="12">
        <f t="shared" si="6529"/>
        <v>0</v>
      </c>
      <c r="BI4087" s="12">
        <f t="shared" si="6529"/>
        <v>0</v>
      </c>
      <c r="BJ4087" s="12">
        <f t="shared" si="6529"/>
        <v>0</v>
      </c>
      <c r="BK4087" s="12">
        <f t="shared" si="6529"/>
        <v>0</v>
      </c>
      <c r="BL4087" s="12">
        <f t="shared" si="6529"/>
        <v>0</v>
      </c>
      <c r="BM4087" s="12">
        <f t="shared" si="6529"/>
        <v>0</v>
      </c>
      <c r="BN4087" s="12">
        <f t="shared" si="6529"/>
        <v>0</v>
      </c>
      <c r="BO4087" s="12">
        <f t="shared" si="6529"/>
        <v>0</v>
      </c>
      <c r="BP4087" s="12">
        <f t="shared" si="6529"/>
        <v>0</v>
      </c>
      <c r="BQ4087" s="12">
        <f t="shared" si="6529"/>
        <v>0</v>
      </c>
      <c r="BR4087" s="12">
        <v>0</v>
      </c>
      <c r="BS4087" s="12">
        <v>0</v>
      </c>
      <c r="BT4087" s="12" t="e">
        <f>IF(#REF!=0,"-",#REF!/#REF!*100)</f>
        <v>#REF!</v>
      </c>
    </row>
    <row r="4088" spans="1:72" ht="22.5" x14ac:dyDescent="0.25">
      <c r="A4088" s="4" t="s">
        <v>1154</v>
      </c>
      <c r="B4088" s="4" t="s">
        <v>56</v>
      </c>
      <c r="C4088" s="4" t="s">
        <v>155</v>
      </c>
      <c r="D4088" s="102" t="s">
        <v>1377</v>
      </c>
      <c r="E4088" s="113">
        <v>6112</v>
      </c>
      <c r="F4088" s="102" t="s">
        <v>1379</v>
      </c>
      <c r="G4088" s="98" t="s">
        <v>1663</v>
      </c>
      <c r="H4088" s="13" t="s">
        <v>57</v>
      </c>
      <c r="I4088" s="14">
        <v>0</v>
      </c>
      <c r="J4088" s="14"/>
      <c r="K4088" s="14"/>
      <c r="L4088" s="14"/>
      <c r="M4088" s="14"/>
      <c r="N4088" s="14"/>
      <c r="O4088" s="14">
        <f t="shared" si="6524"/>
        <v>0</v>
      </c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>
        <v>0</v>
      </c>
      <c r="AC4088" s="14">
        <v>0</v>
      </c>
      <c r="AD4088" s="14">
        <v>0</v>
      </c>
      <c r="AE4088" s="14"/>
      <c r="AF4088" s="14"/>
      <c r="AG4088" s="14"/>
      <c r="AH4088" s="14"/>
      <c r="AI4088" s="14"/>
      <c r="AJ4088" s="14">
        <f t="shared" si="6525"/>
        <v>0</v>
      </c>
      <c r="AK4088" s="14"/>
      <c r="AL4088" s="14"/>
      <c r="AM4088" s="14"/>
      <c r="AN4088" s="14"/>
      <c r="AO4088" s="14"/>
      <c r="AP4088" s="14"/>
      <c r="AQ4088" s="14"/>
      <c r="AR4088" s="14"/>
      <c r="AS4088" s="14"/>
      <c r="AT4088" s="14"/>
      <c r="AU4088" s="14"/>
      <c r="AV4088" s="14"/>
      <c r="AW4088" s="14">
        <v>0</v>
      </c>
      <c r="AX4088" s="14">
        <v>0</v>
      </c>
      <c r="AY4088" s="14">
        <v>0</v>
      </c>
      <c r="AZ4088" s="14"/>
      <c r="BA4088" s="14"/>
      <c r="BB4088" s="14"/>
      <c r="BC4088" s="14"/>
      <c r="BD4088" s="14"/>
      <c r="BE4088" s="14">
        <f t="shared" si="6526"/>
        <v>0</v>
      </c>
      <c r="BF4088" s="14"/>
      <c r="BG4088" s="14"/>
      <c r="BH4088" s="14"/>
      <c r="BI4088" s="14"/>
      <c r="BJ4088" s="14"/>
      <c r="BK4088" s="14"/>
      <c r="BL4088" s="14"/>
      <c r="BM4088" s="14"/>
      <c r="BN4088" s="14"/>
      <c r="BO4088" s="14"/>
      <c r="BP4088" s="14"/>
      <c r="BQ4088" s="14"/>
      <c r="BR4088" s="14">
        <v>0</v>
      </c>
      <c r="BS4088" s="14">
        <v>0</v>
      </c>
      <c r="BT4088" s="14" t="e">
        <f>IF(#REF!=0,"-",#REF!/#REF!*100)</f>
        <v>#REF!</v>
      </c>
    </row>
    <row r="4089" spans="1:72" x14ac:dyDescent="0.25">
      <c r="A4089" s="4" t="s">
        <v>1154</v>
      </c>
      <c r="B4089" s="4" t="s">
        <v>56</v>
      </c>
      <c r="C4089" s="4" t="s">
        <v>155</v>
      </c>
      <c r="D4089" s="102" t="s">
        <v>1377</v>
      </c>
      <c r="E4089" s="113">
        <v>6112</v>
      </c>
      <c r="F4089" s="102" t="s">
        <v>1380</v>
      </c>
      <c r="G4089" s="98" t="s">
        <v>1663</v>
      </c>
      <c r="H4089" s="13" t="s">
        <v>22</v>
      </c>
      <c r="I4089" s="14">
        <v>0</v>
      </c>
      <c r="J4089" s="14"/>
      <c r="K4089" s="14"/>
      <c r="L4089" s="14"/>
      <c r="M4089" s="14"/>
      <c r="N4089" s="14"/>
      <c r="O4089" s="14">
        <f t="shared" si="6524"/>
        <v>0</v>
      </c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>
        <v>0</v>
      </c>
      <c r="AC4089" s="14">
        <v>0</v>
      </c>
      <c r="AD4089" s="14">
        <v>0</v>
      </c>
      <c r="AE4089" s="14"/>
      <c r="AF4089" s="14"/>
      <c r="AG4089" s="14"/>
      <c r="AH4089" s="14"/>
      <c r="AI4089" s="14"/>
      <c r="AJ4089" s="14">
        <f t="shared" si="6525"/>
        <v>0</v>
      </c>
      <c r="AK4089" s="14"/>
      <c r="AL4089" s="14"/>
      <c r="AM4089" s="14"/>
      <c r="AN4089" s="14"/>
      <c r="AO4089" s="14"/>
      <c r="AP4089" s="14"/>
      <c r="AQ4089" s="14"/>
      <c r="AR4089" s="14"/>
      <c r="AS4089" s="14"/>
      <c r="AT4089" s="14"/>
      <c r="AU4089" s="14"/>
      <c r="AV4089" s="14"/>
      <c r="AW4089" s="14">
        <v>0</v>
      </c>
      <c r="AX4089" s="14">
        <v>0</v>
      </c>
      <c r="AY4089" s="14">
        <v>0</v>
      </c>
      <c r="AZ4089" s="14"/>
      <c r="BA4089" s="14"/>
      <c r="BB4089" s="14"/>
      <c r="BC4089" s="14"/>
      <c r="BD4089" s="14"/>
      <c r="BE4089" s="14">
        <f t="shared" si="6526"/>
        <v>0</v>
      </c>
      <c r="BF4089" s="14"/>
      <c r="BG4089" s="14"/>
      <c r="BH4089" s="14"/>
      <c r="BI4089" s="14"/>
      <c r="BJ4089" s="14"/>
      <c r="BK4089" s="14"/>
      <c r="BL4089" s="14"/>
      <c r="BM4089" s="14"/>
      <c r="BN4089" s="14"/>
      <c r="BO4089" s="14"/>
      <c r="BP4089" s="14"/>
      <c r="BQ4089" s="14"/>
      <c r="BR4089" s="14">
        <v>0</v>
      </c>
      <c r="BS4089" s="14">
        <v>0</v>
      </c>
      <c r="BT4089" s="14" t="e">
        <f>IF(#REF!=0,"-",#REF!/#REF!*100)</f>
        <v>#REF!</v>
      </c>
    </row>
    <row r="4090" spans="1:72" x14ac:dyDescent="0.25">
      <c r="A4090" s="4" t="s">
        <v>1154</v>
      </c>
      <c r="B4090" s="4" t="s">
        <v>56</v>
      </c>
      <c r="C4090" s="4" t="s">
        <v>155</v>
      </c>
      <c r="D4090" s="102" t="s">
        <v>1377</v>
      </c>
      <c r="E4090" s="113">
        <v>6112</v>
      </c>
      <c r="F4090" s="102" t="s">
        <v>1381</v>
      </c>
      <c r="G4090" s="98" t="s">
        <v>1663</v>
      </c>
      <c r="H4090" s="13" t="s">
        <v>23</v>
      </c>
      <c r="I4090" s="14">
        <v>0</v>
      </c>
      <c r="J4090" s="14"/>
      <c r="K4090" s="14"/>
      <c r="L4090" s="14"/>
      <c r="M4090" s="14"/>
      <c r="N4090" s="14"/>
      <c r="O4090" s="14">
        <f t="shared" si="6524"/>
        <v>0</v>
      </c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>
        <v>0</v>
      </c>
      <c r="AC4090" s="14">
        <v>0</v>
      </c>
      <c r="AD4090" s="14">
        <v>0</v>
      </c>
      <c r="AE4090" s="14"/>
      <c r="AF4090" s="14"/>
      <c r="AG4090" s="14"/>
      <c r="AH4090" s="14"/>
      <c r="AI4090" s="14"/>
      <c r="AJ4090" s="14">
        <f t="shared" si="6525"/>
        <v>0</v>
      </c>
      <c r="AK4090" s="14"/>
      <c r="AL4090" s="14"/>
      <c r="AM4090" s="14"/>
      <c r="AN4090" s="14"/>
      <c r="AO4090" s="14"/>
      <c r="AP4090" s="14"/>
      <c r="AQ4090" s="14"/>
      <c r="AR4090" s="14"/>
      <c r="AS4090" s="14"/>
      <c r="AT4090" s="14"/>
      <c r="AU4090" s="14"/>
      <c r="AV4090" s="14"/>
      <c r="AW4090" s="14">
        <v>0</v>
      </c>
      <c r="AX4090" s="14">
        <v>0</v>
      </c>
      <c r="AY4090" s="14">
        <v>0</v>
      </c>
      <c r="AZ4090" s="14"/>
      <c r="BA4090" s="14"/>
      <c r="BB4090" s="14"/>
      <c r="BC4090" s="14"/>
      <c r="BD4090" s="14"/>
      <c r="BE4090" s="14">
        <f t="shared" si="6526"/>
        <v>0</v>
      </c>
      <c r="BF4090" s="14"/>
      <c r="BG4090" s="14"/>
      <c r="BH4090" s="14"/>
      <c r="BI4090" s="14"/>
      <c r="BJ4090" s="14"/>
      <c r="BK4090" s="14"/>
      <c r="BL4090" s="14"/>
      <c r="BM4090" s="14"/>
      <c r="BN4090" s="14"/>
      <c r="BO4090" s="14"/>
      <c r="BP4090" s="14"/>
      <c r="BQ4090" s="14"/>
      <c r="BR4090" s="14">
        <v>0</v>
      </c>
      <c r="BS4090" s="14">
        <v>0</v>
      </c>
      <c r="BT4090" s="14" t="e">
        <f>IF(#REF!=0,"-",#REF!/#REF!*100)</f>
        <v>#REF!</v>
      </c>
    </row>
    <row r="4091" spans="1:72" x14ac:dyDescent="0.25">
      <c r="A4091" s="4" t="s">
        <v>1154</v>
      </c>
      <c r="B4091" s="4" t="s">
        <v>56</v>
      </c>
      <c r="C4091" s="4" t="s">
        <v>155</v>
      </c>
      <c r="D4091" s="102" t="s">
        <v>1377</v>
      </c>
      <c r="E4091" s="113">
        <v>6112</v>
      </c>
      <c r="F4091" s="102" t="s">
        <v>1382</v>
      </c>
      <c r="G4091" s="98" t="s">
        <v>1663</v>
      </c>
      <c r="H4091" s="13" t="s">
        <v>21</v>
      </c>
      <c r="I4091" s="14">
        <v>0</v>
      </c>
      <c r="J4091" s="14"/>
      <c r="K4091" s="14"/>
      <c r="L4091" s="14"/>
      <c r="M4091" s="14"/>
      <c r="N4091" s="14"/>
      <c r="O4091" s="14">
        <f t="shared" si="6524"/>
        <v>0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>
        <v>0</v>
      </c>
      <c r="AC4091" s="14">
        <v>0</v>
      </c>
      <c r="AD4091" s="14">
        <v>0</v>
      </c>
      <c r="AE4091" s="14"/>
      <c r="AF4091" s="14"/>
      <c r="AG4091" s="14"/>
      <c r="AH4091" s="14"/>
      <c r="AI4091" s="14"/>
      <c r="AJ4091" s="14">
        <f t="shared" si="6525"/>
        <v>0</v>
      </c>
      <c r="AK4091" s="14"/>
      <c r="AL4091" s="14"/>
      <c r="AM4091" s="14"/>
      <c r="AN4091" s="14"/>
      <c r="AO4091" s="14"/>
      <c r="AP4091" s="14"/>
      <c r="AQ4091" s="14"/>
      <c r="AR4091" s="14"/>
      <c r="AS4091" s="14"/>
      <c r="AT4091" s="14"/>
      <c r="AU4091" s="14"/>
      <c r="AV4091" s="14"/>
      <c r="AW4091" s="14">
        <v>0</v>
      </c>
      <c r="AX4091" s="14">
        <v>0</v>
      </c>
      <c r="AY4091" s="14">
        <v>0</v>
      </c>
      <c r="AZ4091" s="14"/>
      <c r="BA4091" s="14"/>
      <c r="BB4091" s="14"/>
      <c r="BC4091" s="14"/>
      <c r="BD4091" s="14"/>
      <c r="BE4091" s="14">
        <f t="shared" si="6526"/>
        <v>0</v>
      </c>
      <c r="BF4091" s="14"/>
      <c r="BG4091" s="14"/>
      <c r="BH4091" s="14"/>
      <c r="BI4091" s="14"/>
      <c r="BJ4091" s="14"/>
      <c r="BK4091" s="14"/>
      <c r="BL4091" s="14"/>
      <c r="BM4091" s="14"/>
      <c r="BN4091" s="14"/>
      <c r="BO4091" s="14"/>
      <c r="BP4091" s="14"/>
      <c r="BQ4091" s="14"/>
      <c r="BR4091" s="14">
        <v>0</v>
      </c>
      <c r="BS4091" s="14">
        <v>0</v>
      </c>
      <c r="BT4091" s="14" t="e">
        <f>IF(#REF!=0,"-",#REF!/#REF!*100)</f>
        <v>#REF!</v>
      </c>
    </row>
    <row r="4092" spans="1:72" x14ac:dyDescent="0.25">
      <c r="A4092" s="4" t="s">
        <v>1154</v>
      </c>
      <c r="B4092" s="4" t="s">
        <v>56</v>
      </c>
      <c r="C4092" s="4" t="s">
        <v>155</v>
      </c>
      <c r="D4092" s="102" t="s">
        <v>1377</v>
      </c>
      <c r="E4092" s="113">
        <v>6112</v>
      </c>
      <c r="F4092" s="102" t="s">
        <v>1383</v>
      </c>
      <c r="G4092" s="98" t="s">
        <v>1663</v>
      </c>
      <c r="H4092" s="13" t="s">
        <v>24</v>
      </c>
      <c r="I4092" s="14">
        <v>0</v>
      </c>
      <c r="J4092" s="14"/>
      <c r="K4092" s="14"/>
      <c r="L4092" s="14"/>
      <c r="M4092" s="14"/>
      <c r="N4092" s="14"/>
      <c r="O4092" s="14">
        <f t="shared" si="6524"/>
        <v>0</v>
      </c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>
        <v>0</v>
      </c>
      <c r="AC4092" s="14">
        <v>0</v>
      </c>
      <c r="AD4092" s="14">
        <v>0</v>
      </c>
      <c r="AE4092" s="14"/>
      <c r="AF4092" s="14"/>
      <c r="AG4092" s="14"/>
      <c r="AH4092" s="14"/>
      <c r="AI4092" s="14"/>
      <c r="AJ4092" s="14">
        <f t="shared" si="6525"/>
        <v>0</v>
      </c>
      <c r="AK4092" s="14"/>
      <c r="AL4092" s="14"/>
      <c r="AM4092" s="14"/>
      <c r="AN4092" s="14"/>
      <c r="AO4092" s="14"/>
      <c r="AP4092" s="14"/>
      <c r="AQ4092" s="14"/>
      <c r="AR4092" s="14"/>
      <c r="AS4092" s="14"/>
      <c r="AT4092" s="14"/>
      <c r="AU4092" s="14"/>
      <c r="AV4092" s="14"/>
      <c r="AW4092" s="14">
        <v>0</v>
      </c>
      <c r="AX4092" s="14">
        <v>0</v>
      </c>
      <c r="AY4092" s="14">
        <v>0</v>
      </c>
      <c r="AZ4092" s="14"/>
      <c r="BA4092" s="14"/>
      <c r="BB4092" s="14"/>
      <c r="BC4092" s="14"/>
      <c r="BD4092" s="14"/>
      <c r="BE4092" s="14">
        <f t="shared" si="6526"/>
        <v>0</v>
      </c>
      <c r="BF4092" s="14"/>
      <c r="BG4092" s="14"/>
      <c r="BH4092" s="14"/>
      <c r="BI4092" s="14"/>
      <c r="BJ4092" s="14"/>
      <c r="BK4092" s="14"/>
      <c r="BL4092" s="14"/>
      <c r="BM4092" s="14"/>
      <c r="BN4092" s="14"/>
      <c r="BO4092" s="14"/>
      <c r="BP4092" s="14"/>
      <c r="BQ4092" s="14"/>
      <c r="BR4092" s="14">
        <v>0</v>
      </c>
      <c r="BS4092" s="14">
        <v>0</v>
      </c>
      <c r="BT4092" s="14" t="e">
        <f>IF(#REF!=0,"-",#REF!/#REF!*100)</f>
        <v>#REF!</v>
      </c>
    </row>
    <row r="4093" spans="1:72" ht="22.5" x14ac:dyDescent="0.25">
      <c r="A4093" s="4" t="s">
        <v>1154</v>
      </c>
      <c r="B4093" s="4" t="s">
        <v>56</v>
      </c>
      <c r="C4093" s="4" t="s">
        <v>155</v>
      </c>
      <c r="D4093" s="102" t="s">
        <v>1377</v>
      </c>
      <c r="E4093" s="101" t="s">
        <v>25</v>
      </c>
      <c r="F4093" s="101" t="s">
        <v>0</v>
      </c>
      <c r="G4093" s="2" t="s">
        <v>0</v>
      </c>
      <c r="H4093" s="2" t="s">
        <v>26</v>
      </c>
      <c r="I4093" s="12">
        <f t="shared" ref="I4093:AA4093" si="6530">SUM(I4094)</f>
        <v>26250</v>
      </c>
      <c r="J4093" s="12">
        <f t="shared" si="6530"/>
        <v>25503</v>
      </c>
      <c r="K4093" s="12">
        <f t="shared" si="6530"/>
        <v>0</v>
      </c>
      <c r="L4093" s="12">
        <f t="shared" si="6530"/>
        <v>0</v>
      </c>
      <c r="M4093" s="12">
        <f t="shared" si="6530"/>
        <v>0</v>
      </c>
      <c r="N4093" s="12">
        <f t="shared" si="6530"/>
        <v>0</v>
      </c>
      <c r="O4093" s="12">
        <f t="shared" si="6530"/>
        <v>51753</v>
      </c>
      <c r="P4093" s="12">
        <f t="shared" si="6530"/>
        <v>279</v>
      </c>
      <c r="Q4093" s="12">
        <f t="shared" si="6530"/>
        <v>1393</v>
      </c>
      <c r="R4093" s="12">
        <f t="shared" si="6530"/>
        <v>25503</v>
      </c>
      <c r="S4093" s="12">
        <f t="shared" si="6530"/>
        <v>0</v>
      </c>
      <c r="T4093" s="12">
        <f t="shared" si="6530"/>
        <v>0</v>
      </c>
      <c r="U4093" s="12">
        <f t="shared" si="6530"/>
        <v>0</v>
      </c>
      <c r="V4093" s="12">
        <f t="shared" si="6530"/>
        <v>0</v>
      </c>
      <c r="W4093" s="12">
        <f t="shared" si="6530"/>
        <v>0</v>
      </c>
      <c r="X4093" s="12">
        <f t="shared" si="6530"/>
        <v>0</v>
      </c>
      <c r="Y4093" s="12">
        <f t="shared" si="6530"/>
        <v>0</v>
      </c>
      <c r="Z4093" s="12">
        <f t="shared" si="6530"/>
        <v>0</v>
      </c>
      <c r="AA4093" s="12">
        <f t="shared" si="6530"/>
        <v>0</v>
      </c>
      <c r="AB4093" s="12">
        <v>27175</v>
      </c>
      <c r="AC4093" s="12">
        <v>24578</v>
      </c>
      <c r="AD4093" s="12">
        <f t="shared" ref="AD4093:AV4093" si="6531">SUM(AD4094)</f>
        <v>0</v>
      </c>
      <c r="AE4093" s="12">
        <f t="shared" si="6531"/>
        <v>0</v>
      </c>
      <c r="AF4093" s="12">
        <f t="shared" si="6531"/>
        <v>0</v>
      </c>
      <c r="AG4093" s="12">
        <f t="shared" si="6531"/>
        <v>0</v>
      </c>
      <c r="AH4093" s="12">
        <f t="shared" si="6531"/>
        <v>0</v>
      </c>
      <c r="AI4093" s="12">
        <f t="shared" si="6531"/>
        <v>0</v>
      </c>
      <c r="AJ4093" s="12">
        <f t="shared" si="6531"/>
        <v>0</v>
      </c>
      <c r="AK4093" s="12">
        <f t="shared" si="6531"/>
        <v>0</v>
      </c>
      <c r="AL4093" s="12">
        <f t="shared" si="6531"/>
        <v>0</v>
      </c>
      <c r="AM4093" s="12">
        <f t="shared" si="6531"/>
        <v>0</v>
      </c>
      <c r="AN4093" s="12">
        <f t="shared" si="6531"/>
        <v>0</v>
      </c>
      <c r="AO4093" s="12">
        <f t="shared" si="6531"/>
        <v>0</v>
      </c>
      <c r="AP4093" s="12">
        <f t="shared" si="6531"/>
        <v>0</v>
      </c>
      <c r="AQ4093" s="12">
        <f t="shared" si="6531"/>
        <v>0</v>
      </c>
      <c r="AR4093" s="12">
        <f t="shared" si="6531"/>
        <v>0</v>
      </c>
      <c r="AS4093" s="12">
        <f t="shared" si="6531"/>
        <v>0</v>
      </c>
      <c r="AT4093" s="12">
        <f t="shared" si="6531"/>
        <v>0</v>
      </c>
      <c r="AU4093" s="12">
        <f t="shared" si="6531"/>
        <v>0</v>
      </c>
      <c r="AV4093" s="12">
        <f t="shared" si="6531"/>
        <v>0</v>
      </c>
      <c r="AW4093" s="12">
        <v>0</v>
      </c>
      <c r="AX4093" s="12">
        <v>0</v>
      </c>
      <c r="AY4093" s="12">
        <f t="shared" ref="AY4093:BQ4093" si="6532">SUM(AY4094)</f>
        <v>10</v>
      </c>
      <c r="AZ4093" s="12">
        <f t="shared" si="6532"/>
        <v>580</v>
      </c>
      <c r="BA4093" s="12">
        <f t="shared" si="6532"/>
        <v>0</v>
      </c>
      <c r="BB4093" s="12">
        <f t="shared" si="6532"/>
        <v>0</v>
      </c>
      <c r="BC4093" s="12">
        <f t="shared" si="6532"/>
        <v>0</v>
      </c>
      <c r="BD4093" s="12">
        <f t="shared" si="6532"/>
        <v>0</v>
      </c>
      <c r="BE4093" s="12">
        <f t="shared" si="6532"/>
        <v>590</v>
      </c>
      <c r="BF4093" s="12">
        <f t="shared" si="6532"/>
        <v>0</v>
      </c>
      <c r="BG4093" s="12">
        <f t="shared" si="6532"/>
        <v>0</v>
      </c>
      <c r="BH4093" s="12">
        <f t="shared" si="6532"/>
        <v>580</v>
      </c>
      <c r="BI4093" s="12">
        <f t="shared" si="6532"/>
        <v>0</v>
      </c>
      <c r="BJ4093" s="12">
        <f t="shared" si="6532"/>
        <v>0</v>
      </c>
      <c r="BK4093" s="12">
        <f t="shared" si="6532"/>
        <v>0</v>
      </c>
      <c r="BL4093" s="12">
        <f t="shared" si="6532"/>
        <v>0</v>
      </c>
      <c r="BM4093" s="12">
        <f t="shared" si="6532"/>
        <v>0</v>
      </c>
      <c r="BN4093" s="12">
        <f t="shared" si="6532"/>
        <v>0</v>
      </c>
      <c r="BO4093" s="12">
        <f t="shared" si="6532"/>
        <v>0</v>
      </c>
      <c r="BP4093" s="12">
        <f t="shared" si="6532"/>
        <v>0</v>
      </c>
      <c r="BQ4093" s="12">
        <f t="shared" si="6532"/>
        <v>0</v>
      </c>
      <c r="BR4093" s="12">
        <v>580</v>
      </c>
      <c r="BS4093" s="12">
        <v>10</v>
      </c>
      <c r="BT4093" s="12" t="e">
        <f>IF(#REF!=0,"-",#REF!/#REF!*100)</f>
        <v>#REF!</v>
      </c>
    </row>
    <row r="4094" spans="1:72" x14ac:dyDescent="0.25">
      <c r="A4094" s="4" t="s">
        <v>1154</v>
      </c>
      <c r="B4094" s="4" t="s">
        <v>56</v>
      </c>
      <c r="C4094" s="4" t="s">
        <v>155</v>
      </c>
      <c r="D4094" s="102" t="s">
        <v>1377</v>
      </c>
      <c r="E4094" s="113">
        <v>6121</v>
      </c>
      <c r="F4094" s="102"/>
      <c r="G4094" s="98" t="s">
        <v>1663</v>
      </c>
      <c r="H4094" s="13" t="s">
        <v>27</v>
      </c>
      <c r="I4094" s="14">
        <v>26250</v>
      </c>
      <c r="J4094" s="14">
        <v>25503</v>
      </c>
      <c r="K4094" s="14"/>
      <c r="L4094" s="14"/>
      <c r="M4094" s="14"/>
      <c r="N4094" s="14"/>
      <c r="O4094" s="14">
        <f t="shared" si="6524"/>
        <v>51753</v>
      </c>
      <c r="P4094" s="14">
        <v>279</v>
      </c>
      <c r="Q4094" s="14">
        <v>1393</v>
      </c>
      <c r="R4094" s="14">
        <v>25503</v>
      </c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>
        <v>27175</v>
      </c>
      <c r="AC4094" s="14">
        <v>24578</v>
      </c>
      <c r="AD4094" s="14">
        <v>0</v>
      </c>
      <c r="AE4094" s="14"/>
      <c r="AF4094" s="14"/>
      <c r="AG4094" s="14"/>
      <c r="AH4094" s="14"/>
      <c r="AI4094" s="14"/>
      <c r="AJ4094" s="14">
        <f t="shared" si="6525"/>
        <v>0</v>
      </c>
      <c r="AK4094" s="14"/>
      <c r="AL4094" s="14"/>
      <c r="AM4094" s="14"/>
      <c r="AN4094" s="14"/>
      <c r="AO4094" s="14"/>
      <c r="AP4094" s="14"/>
      <c r="AQ4094" s="14"/>
      <c r="AR4094" s="14"/>
      <c r="AS4094" s="14"/>
      <c r="AT4094" s="14"/>
      <c r="AU4094" s="14"/>
      <c r="AV4094" s="14"/>
      <c r="AW4094" s="14">
        <v>0</v>
      </c>
      <c r="AX4094" s="14">
        <v>0</v>
      </c>
      <c r="AY4094" s="14">
        <v>10</v>
      </c>
      <c r="AZ4094" s="14">
        <v>580</v>
      </c>
      <c r="BA4094" s="14"/>
      <c r="BB4094" s="14"/>
      <c r="BC4094" s="14"/>
      <c r="BD4094" s="14"/>
      <c r="BE4094" s="14">
        <f t="shared" si="6526"/>
        <v>590</v>
      </c>
      <c r="BF4094" s="14"/>
      <c r="BG4094" s="14"/>
      <c r="BH4094" s="14">
        <v>580</v>
      </c>
      <c r="BI4094" s="14"/>
      <c r="BJ4094" s="14"/>
      <c r="BK4094" s="14"/>
      <c r="BL4094" s="14"/>
      <c r="BM4094" s="14"/>
      <c r="BN4094" s="14"/>
      <c r="BO4094" s="14"/>
      <c r="BP4094" s="14"/>
      <c r="BQ4094" s="14"/>
      <c r="BR4094" s="14">
        <v>580</v>
      </c>
      <c r="BS4094" s="14">
        <v>10</v>
      </c>
      <c r="BT4094" s="14" t="e">
        <f>IF(#REF!=0,"-",#REF!/#REF!*100)</f>
        <v>#REF!</v>
      </c>
    </row>
    <row r="4095" spans="1:72" ht="22.5" x14ac:dyDescent="0.25">
      <c r="A4095" s="4" t="s">
        <v>1154</v>
      </c>
      <c r="B4095" s="4" t="s">
        <v>56</v>
      </c>
      <c r="C4095" s="4" t="s">
        <v>155</v>
      </c>
      <c r="D4095" s="102" t="s">
        <v>1377</v>
      </c>
      <c r="E4095" s="101" t="s">
        <v>29</v>
      </c>
      <c r="F4095" s="101" t="s">
        <v>0</v>
      </c>
      <c r="G4095" s="2" t="s">
        <v>0</v>
      </c>
      <c r="H4095" s="2" t="s">
        <v>30</v>
      </c>
      <c r="I4095" s="12">
        <f t="shared" ref="I4095:AA4095" si="6533">SUM(I4096:I4104)</f>
        <v>675790</v>
      </c>
      <c r="J4095" s="12">
        <f t="shared" si="6533"/>
        <v>336475</v>
      </c>
      <c r="K4095" s="12">
        <f t="shared" si="6533"/>
        <v>0</v>
      </c>
      <c r="L4095" s="12">
        <f t="shared" si="6533"/>
        <v>0</v>
      </c>
      <c r="M4095" s="12">
        <f t="shared" si="6533"/>
        <v>0</v>
      </c>
      <c r="N4095" s="12">
        <f t="shared" si="6533"/>
        <v>0</v>
      </c>
      <c r="O4095" s="12">
        <f t="shared" si="6533"/>
        <v>1012265</v>
      </c>
      <c r="P4095" s="12">
        <f t="shared" si="6533"/>
        <v>10009</v>
      </c>
      <c r="Q4095" s="12">
        <f t="shared" si="6533"/>
        <v>41</v>
      </c>
      <c r="R4095" s="12">
        <f t="shared" si="6533"/>
        <v>336475</v>
      </c>
      <c r="S4095" s="12">
        <f t="shared" si="6533"/>
        <v>0</v>
      </c>
      <c r="T4095" s="12">
        <f t="shared" si="6533"/>
        <v>0</v>
      </c>
      <c r="U4095" s="12">
        <f t="shared" si="6533"/>
        <v>0</v>
      </c>
      <c r="V4095" s="12">
        <f t="shared" si="6533"/>
        <v>0</v>
      </c>
      <c r="W4095" s="12">
        <f t="shared" si="6533"/>
        <v>0</v>
      </c>
      <c r="X4095" s="12">
        <f t="shared" si="6533"/>
        <v>0</v>
      </c>
      <c r="Y4095" s="12">
        <f t="shared" si="6533"/>
        <v>0</v>
      </c>
      <c r="Z4095" s="12">
        <f t="shared" si="6533"/>
        <v>0</v>
      </c>
      <c r="AA4095" s="12">
        <f t="shared" si="6533"/>
        <v>0</v>
      </c>
      <c r="AB4095" s="12">
        <v>346525</v>
      </c>
      <c r="AC4095" s="12">
        <v>665740</v>
      </c>
      <c r="AD4095" s="12">
        <f t="shared" ref="AD4095:AV4095" si="6534">SUM(AD4096:AD4104)</f>
        <v>10530</v>
      </c>
      <c r="AE4095" s="12">
        <f t="shared" si="6534"/>
        <v>0</v>
      </c>
      <c r="AF4095" s="12">
        <f t="shared" si="6534"/>
        <v>0</v>
      </c>
      <c r="AG4095" s="12">
        <f t="shared" si="6534"/>
        <v>0</v>
      </c>
      <c r="AH4095" s="12">
        <f t="shared" si="6534"/>
        <v>0</v>
      </c>
      <c r="AI4095" s="12">
        <f t="shared" si="6534"/>
        <v>0</v>
      </c>
      <c r="AJ4095" s="12">
        <f t="shared" si="6534"/>
        <v>10530</v>
      </c>
      <c r="AK4095" s="12">
        <f t="shared" si="6534"/>
        <v>0</v>
      </c>
      <c r="AL4095" s="12">
        <f t="shared" si="6534"/>
        <v>0</v>
      </c>
      <c r="AM4095" s="12">
        <f t="shared" si="6534"/>
        <v>0</v>
      </c>
      <c r="AN4095" s="12">
        <f t="shared" si="6534"/>
        <v>0</v>
      </c>
      <c r="AO4095" s="12">
        <f t="shared" si="6534"/>
        <v>0</v>
      </c>
      <c r="AP4095" s="12">
        <f t="shared" si="6534"/>
        <v>0</v>
      </c>
      <c r="AQ4095" s="12">
        <f t="shared" si="6534"/>
        <v>0</v>
      </c>
      <c r="AR4095" s="12">
        <f t="shared" si="6534"/>
        <v>0</v>
      </c>
      <c r="AS4095" s="12">
        <f t="shared" si="6534"/>
        <v>0</v>
      </c>
      <c r="AT4095" s="12">
        <f t="shared" si="6534"/>
        <v>0</v>
      </c>
      <c r="AU4095" s="12">
        <f t="shared" si="6534"/>
        <v>0</v>
      </c>
      <c r="AV4095" s="12">
        <f t="shared" si="6534"/>
        <v>0</v>
      </c>
      <c r="AW4095" s="12">
        <v>0</v>
      </c>
      <c r="AX4095" s="12">
        <v>10530</v>
      </c>
      <c r="AY4095" s="12">
        <f>SUM(AY4096:AY4104)</f>
        <v>1060</v>
      </c>
      <c r="AZ4095" s="12">
        <f t="shared" ref="AZ4095:BQ4095" si="6535">SUM(AZ4096:AZ4104)</f>
        <v>22473</v>
      </c>
      <c r="BA4095" s="12">
        <f t="shared" si="6535"/>
        <v>0</v>
      </c>
      <c r="BB4095" s="12">
        <f t="shared" si="6535"/>
        <v>0</v>
      </c>
      <c r="BC4095" s="12">
        <f t="shared" si="6535"/>
        <v>0</v>
      </c>
      <c r="BD4095" s="12">
        <f t="shared" si="6535"/>
        <v>0</v>
      </c>
      <c r="BE4095" s="12">
        <f t="shared" si="6535"/>
        <v>23533</v>
      </c>
      <c r="BF4095" s="12">
        <f t="shared" si="6535"/>
        <v>0</v>
      </c>
      <c r="BG4095" s="12">
        <f t="shared" si="6535"/>
        <v>0</v>
      </c>
      <c r="BH4095" s="12">
        <f t="shared" si="6535"/>
        <v>22473</v>
      </c>
      <c r="BI4095" s="12">
        <f t="shared" si="6535"/>
        <v>0</v>
      </c>
      <c r="BJ4095" s="12">
        <f t="shared" si="6535"/>
        <v>0</v>
      </c>
      <c r="BK4095" s="12">
        <f t="shared" si="6535"/>
        <v>0</v>
      </c>
      <c r="BL4095" s="12">
        <f t="shared" si="6535"/>
        <v>0</v>
      </c>
      <c r="BM4095" s="12">
        <f t="shared" si="6535"/>
        <v>0</v>
      </c>
      <c r="BN4095" s="12">
        <f t="shared" si="6535"/>
        <v>0</v>
      </c>
      <c r="BO4095" s="12">
        <f t="shared" si="6535"/>
        <v>0</v>
      </c>
      <c r="BP4095" s="12">
        <f t="shared" si="6535"/>
        <v>0</v>
      </c>
      <c r="BQ4095" s="12">
        <f t="shared" si="6535"/>
        <v>0</v>
      </c>
      <c r="BR4095" s="12">
        <v>22473</v>
      </c>
      <c r="BS4095" s="12">
        <v>1060</v>
      </c>
      <c r="BT4095" s="12" t="e">
        <f>IF(#REF!=0,"-",#REF!/#REF!*100)</f>
        <v>#REF!</v>
      </c>
    </row>
    <row r="4096" spans="1:72" x14ac:dyDescent="0.25">
      <c r="A4096" s="4" t="s">
        <v>1154</v>
      </c>
      <c r="B4096" s="4" t="s">
        <v>56</v>
      </c>
      <c r="C4096" s="4" t="s">
        <v>155</v>
      </c>
      <c r="D4096" s="102" t="s">
        <v>1377</v>
      </c>
      <c r="E4096" s="113">
        <v>6131</v>
      </c>
      <c r="F4096" s="102"/>
      <c r="G4096" s="98" t="s">
        <v>1663</v>
      </c>
      <c r="H4096" s="13" t="s">
        <v>32</v>
      </c>
      <c r="I4096" s="14">
        <v>20000</v>
      </c>
      <c r="J4096" s="14">
        <v>5000</v>
      </c>
      <c r="K4096" s="14"/>
      <c r="L4096" s="14"/>
      <c r="M4096" s="14"/>
      <c r="N4096" s="14"/>
      <c r="O4096" s="14">
        <f t="shared" si="6524"/>
        <v>25000</v>
      </c>
      <c r="P4096" s="14">
        <v>10000</v>
      </c>
      <c r="Q4096" s="14"/>
      <c r="R4096" s="14">
        <v>5000</v>
      </c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>
        <v>15000</v>
      </c>
      <c r="AC4096" s="14">
        <v>10000</v>
      </c>
      <c r="AD4096" s="14">
        <v>10</v>
      </c>
      <c r="AE4096" s="14"/>
      <c r="AF4096" s="14"/>
      <c r="AG4096" s="14"/>
      <c r="AH4096" s="14"/>
      <c r="AI4096" s="14"/>
      <c r="AJ4096" s="14">
        <f t="shared" si="6525"/>
        <v>10</v>
      </c>
      <c r="AK4096" s="14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>
        <v>0</v>
      </c>
      <c r="AX4096" s="14">
        <v>10</v>
      </c>
      <c r="AY4096" s="14">
        <v>10</v>
      </c>
      <c r="AZ4096" s="14"/>
      <c r="BA4096" s="14"/>
      <c r="BB4096" s="14"/>
      <c r="BC4096" s="14"/>
      <c r="BD4096" s="14"/>
      <c r="BE4096" s="14">
        <f t="shared" si="6526"/>
        <v>10</v>
      </c>
      <c r="BF4096" s="14"/>
      <c r="BG4096" s="14"/>
      <c r="BH4096" s="14"/>
      <c r="BI4096" s="14"/>
      <c r="BJ4096" s="14"/>
      <c r="BK4096" s="14"/>
      <c r="BL4096" s="14"/>
      <c r="BM4096" s="14"/>
      <c r="BN4096" s="14"/>
      <c r="BO4096" s="14"/>
      <c r="BP4096" s="14"/>
      <c r="BQ4096" s="14"/>
      <c r="BR4096" s="14">
        <v>0</v>
      </c>
      <c r="BS4096" s="14">
        <v>10</v>
      </c>
      <c r="BT4096" s="14" t="e">
        <f>IF(#REF!=0,"-",#REF!/#REF!*100)</f>
        <v>#REF!</v>
      </c>
    </row>
    <row r="4097" spans="1:72" x14ac:dyDescent="0.25">
      <c r="A4097" s="4" t="s">
        <v>1154</v>
      </c>
      <c r="B4097" s="4" t="s">
        <v>56</v>
      </c>
      <c r="C4097" s="4" t="s">
        <v>155</v>
      </c>
      <c r="D4097" s="102" t="s">
        <v>1377</v>
      </c>
      <c r="E4097" s="113">
        <v>6132</v>
      </c>
      <c r="F4097" s="102"/>
      <c r="G4097" s="98" t="s">
        <v>1663</v>
      </c>
      <c r="H4097" s="13" t="s">
        <v>72</v>
      </c>
      <c r="I4097" s="14">
        <v>70000</v>
      </c>
      <c r="J4097" s="14">
        <v>20000</v>
      </c>
      <c r="K4097" s="14"/>
      <c r="L4097" s="14"/>
      <c r="M4097" s="14"/>
      <c r="N4097" s="14"/>
      <c r="O4097" s="14">
        <f t="shared" si="6524"/>
        <v>90000</v>
      </c>
      <c r="P4097" s="14"/>
      <c r="Q4097" s="14"/>
      <c r="R4097" s="14">
        <v>20000</v>
      </c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>
        <v>20000</v>
      </c>
      <c r="AC4097" s="14">
        <v>70000</v>
      </c>
      <c r="AD4097" s="14">
        <v>0</v>
      </c>
      <c r="AE4097" s="14"/>
      <c r="AF4097" s="14"/>
      <c r="AG4097" s="14"/>
      <c r="AH4097" s="14"/>
      <c r="AI4097" s="14"/>
      <c r="AJ4097" s="14">
        <f t="shared" si="6525"/>
        <v>0</v>
      </c>
      <c r="AK4097" s="14"/>
      <c r="AL4097" s="14"/>
      <c r="AM4097" s="14"/>
      <c r="AN4097" s="14"/>
      <c r="AO4097" s="14"/>
      <c r="AP4097" s="14"/>
      <c r="AQ4097" s="14"/>
      <c r="AR4097" s="14"/>
      <c r="AS4097" s="14"/>
      <c r="AT4097" s="14"/>
      <c r="AU4097" s="14"/>
      <c r="AV4097" s="14"/>
      <c r="AW4097" s="14">
        <v>0</v>
      </c>
      <c r="AX4097" s="14">
        <v>0</v>
      </c>
      <c r="AY4097" s="14">
        <v>0</v>
      </c>
      <c r="AZ4097" s="14"/>
      <c r="BA4097" s="14"/>
      <c r="BB4097" s="14"/>
      <c r="BC4097" s="14"/>
      <c r="BD4097" s="14"/>
      <c r="BE4097" s="14">
        <f t="shared" si="6526"/>
        <v>0</v>
      </c>
      <c r="BF4097" s="14"/>
      <c r="BG4097" s="14"/>
      <c r="BH4097" s="14"/>
      <c r="BI4097" s="14"/>
      <c r="BJ4097" s="14"/>
      <c r="BK4097" s="14"/>
      <c r="BL4097" s="14"/>
      <c r="BM4097" s="14"/>
      <c r="BN4097" s="14"/>
      <c r="BO4097" s="14"/>
      <c r="BP4097" s="14"/>
      <c r="BQ4097" s="14"/>
      <c r="BR4097" s="14">
        <v>0</v>
      </c>
      <c r="BS4097" s="14">
        <v>0</v>
      </c>
      <c r="BT4097" s="14" t="e">
        <f>IF(#REF!=0,"-",#REF!/#REF!*100)</f>
        <v>#REF!</v>
      </c>
    </row>
    <row r="4098" spans="1:72" x14ac:dyDescent="0.25">
      <c r="A4098" s="4" t="s">
        <v>1154</v>
      </c>
      <c r="B4098" s="4" t="s">
        <v>56</v>
      </c>
      <c r="C4098" s="4" t="s">
        <v>155</v>
      </c>
      <c r="D4098" s="102" t="s">
        <v>1377</v>
      </c>
      <c r="E4098" s="113">
        <v>6133</v>
      </c>
      <c r="F4098" s="102"/>
      <c r="G4098" s="98" t="s">
        <v>1663</v>
      </c>
      <c r="H4098" s="13" t="s">
        <v>75</v>
      </c>
      <c r="I4098" s="14">
        <v>26000</v>
      </c>
      <c r="J4098" s="14">
        <v>5000</v>
      </c>
      <c r="K4098" s="14"/>
      <c r="L4098" s="14"/>
      <c r="M4098" s="14"/>
      <c r="N4098" s="14"/>
      <c r="O4098" s="14">
        <f t="shared" si="6524"/>
        <v>31000</v>
      </c>
      <c r="P4098" s="14"/>
      <c r="Q4098" s="14"/>
      <c r="R4098" s="14">
        <v>5000</v>
      </c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>
        <v>5000</v>
      </c>
      <c r="AC4098" s="14">
        <v>26000</v>
      </c>
      <c r="AD4098" s="14">
        <v>0</v>
      </c>
      <c r="AE4098" s="14"/>
      <c r="AF4098" s="14"/>
      <c r="AG4098" s="14"/>
      <c r="AH4098" s="14"/>
      <c r="AI4098" s="14"/>
      <c r="AJ4098" s="14">
        <f t="shared" si="6525"/>
        <v>0</v>
      </c>
      <c r="AK4098" s="14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4"/>
      <c r="AW4098" s="14">
        <v>0</v>
      </c>
      <c r="AX4098" s="14">
        <v>0</v>
      </c>
      <c r="AY4098" s="14">
        <v>0</v>
      </c>
      <c r="AZ4098" s="14"/>
      <c r="BA4098" s="14"/>
      <c r="BB4098" s="14"/>
      <c r="BC4098" s="14"/>
      <c r="BD4098" s="14"/>
      <c r="BE4098" s="14">
        <f t="shared" si="6526"/>
        <v>0</v>
      </c>
      <c r="BF4098" s="14"/>
      <c r="BG4098" s="14"/>
      <c r="BH4098" s="14"/>
      <c r="BI4098" s="14"/>
      <c r="BJ4098" s="14"/>
      <c r="BK4098" s="14"/>
      <c r="BL4098" s="14"/>
      <c r="BM4098" s="14"/>
      <c r="BN4098" s="14"/>
      <c r="BO4098" s="14"/>
      <c r="BP4098" s="14"/>
      <c r="BQ4098" s="14"/>
      <c r="BR4098" s="14">
        <v>0</v>
      </c>
      <c r="BS4098" s="14">
        <v>0</v>
      </c>
      <c r="BT4098" s="14" t="e">
        <f>IF(#REF!=0,"-",#REF!/#REF!*100)</f>
        <v>#REF!</v>
      </c>
    </row>
    <row r="4099" spans="1:72" x14ac:dyDescent="0.25">
      <c r="A4099" s="4" t="s">
        <v>1154</v>
      </c>
      <c r="B4099" s="4" t="s">
        <v>56</v>
      </c>
      <c r="C4099" s="4" t="s">
        <v>155</v>
      </c>
      <c r="D4099" s="102" t="s">
        <v>1377</v>
      </c>
      <c r="E4099" s="113">
        <v>6134</v>
      </c>
      <c r="F4099" s="102"/>
      <c r="G4099" s="98" t="s">
        <v>1663</v>
      </c>
      <c r="H4099" s="13" t="s">
        <v>78</v>
      </c>
      <c r="I4099" s="14">
        <v>250000</v>
      </c>
      <c r="J4099" s="14">
        <v>100000</v>
      </c>
      <c r="K4099" s="14"/>
      <c r="L4099" s="14"/>
      <c r="M4099" s="14"/>
      <c r="N4099" s="14"/>
      <c r="O4099" s="14">
        <f t="shared" si="6524"/>
        <v>350000</v>
      </c>
      <c r="P4099" s="14"/>
      <c r="Q4099" s="14"/>
      <c r="R4099" s="14">
        <v>100000</v>
      </c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>
        <v>100000</v>
      </c>
      <c r="AC4099" s="14">
        <v>250000</v>
      </c>
      <c r="AD4099" s="14">
        <v>10500</v>
      </c>
      <c r="AE4099" s="14"/>
      <c r="AF4099" s="14"/>
      <c r="AG4099" s="14"/>
      <c r="AH4099" s="14"/>
      <c r="AI4099" s="14"/>
      <c r="AJ4099" s="14">
        <f t="shared" si="6525"/>
        <v>10500</v>
      </c>
      <c r="AK4099" s="14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>
        <v>0</v>
      </c>
      <c r="AX4099" s="14">
        <v>10500</v>
      </c>
      <c r="AY4099" s="14">
        <v>1000</v>
      </c>
      <c r="AZ4099" s="14">
        <v>13380</v>
      </c>
      <c r="BA4099" s="14"/>
      <c r="BB4099" s="14"/>
      <c r="BC4099" s="14"/>
      <c r="BD4099" s="14"/>
      <c r="BE4099" s="14">
        <f t="shared" si="6526"/>
        <v>14380</v>
      </c>
      <c r="BF4099" s="14"/>
      <c r="BG4099" s="14"/>
      <c r="BH4099" s="14">
        <v>13380</v>
      </c>
      <c r="BI4099" s="14"/>
      <c r="BJ4099" s="14"/>
      <c r="BK4099" s="14"/>
      <c r="BL4099" s="14"/>
      <c r="BM4099" s="14"/>
      <c r="BN4099" s="14"/>
      <c r="BO4099" s="14"/>
      <c r="BP4099" s="14"/>
      <c r="BQ4099" s="14"/>
      <c r="BR4099" s="14">
        <v>13380</v>
      </c>
      <c r="BS4099" s="14">
        <v>1000</v>
      </c>
      <c r="BT4099" s="14" t="e">
        <f>IF(#REF!=0,"-",#REF!/#REF!*100)</f>
        <v>#REF!</v>
      </c>
    </row>
    <row r="4100" spans="1:72" x14ac:dyDescent="0.25">
      <c r="A4100" s="4" t="s">
        <v>1154</v>
      </c>
      <c r="B4100" s="4" t="s">
        <v>56</v>
      </c>
      <c r="C4100" s="4" t="s">
        <v>155</v>
      </c>
      <c r="D4100" s="102" t="s">
        <v>1377</v>
      </c>
      <c r="E4100" s="113">
        <v>6135</v>
      </c>
      <c r="F4100" s="102"/>
      <c r="G4100" s="98" t="s">
        <v>1663</v>
      </c>
      <c r="H4100" s="13" t="s">
        <v>81</v>
      </c>
      <c r="I4100" s="14">
        <v>6000</v>
      </c>
      <c r="J4100" s="14">
        <v>2000</v>
      </c>
      <c r="K4100" s="14"/>
      <c r="L4100" s="14"/>
      <c r="M4100" s="14"/>
      <c r="N4100" s="14"/>
      <c r="O4100" s="14">
        <f t="shared" si="6524"/>
        <v>8000</v>
      </c>
      <c r="P4100" s="14"/>
      <c r="Q4100" s="14"/>
      <c r="R4100" s="14">
        <v>2000</v>
      </c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>
        <v>2000</v>
      </c>
      <c r="AC4100" s="14">
        <v>6000</v>
      </c>
      <c r="AD4100" s="14">
        <v>0</v>
      </c>
      <c r="AE4100" s="14"/>
      <c r="AF4100" s="14"/>
      <c r="AG4100" s="14"/>
      <c r="AH4100" s="14"/>
      <c r="AI4100" s="14"/>
      <c r="AJ4100" s="14">
        <f t="shared" si="6525"/>
        <v>0</v>
      </c>
      <c r="AK4100" s="14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>
        <v>0</v>
      </c>
      <c r="AX4100" s="14">
        <v>0</v>
      </c>
      <c r="AY4100" s="14">
        <v>10</v>
      </c>
      <c r="AZ4100" s="14"/>
      <c r="BA4100" s="14"/>
      <c r="BB4100" s="14"/>
      <c r="BC4100" s="14"/>
      <c r="BD4100" s="14"/>
      <c r="BE4100" s="14">
        <f t="shared" si="6526"/>
        <v>10</v>
      </c>
      <c r="BF4100" s="14"/>
      <c r="BG4100" s="14"/>
      <c r="BH4100" s="14"/>
      <c r="BI4100" s="14"/>
      <c r="BJ4100" s="14"/>
      <c r="BK4100" s="14"/>
      <c r="BL4100" s="14"/>
      <c r="BM4100" s="14"/>
      <c r="BN4100" s="14"/>
      <c r="BO4100" s="14"/>
      <c r="BP4100" s="14"/>
      <c r="BQ4100" s="14"/>
      <c r="BR4100" s="14">
        <v>0</v>
      </c>
      <c r="BS4100" s="14">
        <v>10</v>
      </c>
      <c r="BT4100" s="14" t="e">
        <f>IF(#REF!=0,"-",#REF!/#REF!*100)</f>
        <v>#REF!</v>
      </c>
    </row>
    <row r="4101" spans="1:72" ht="22.5" x14ac:dyDescent="0.25">
      <c r="A4101" s="4" t="s">
        <v>1154</v>
      </c>
      <c r="B4101" s="4" t="s">
        <v>56</v>
      </c>
      <c r="C4101" s="4" t="s">
        <v>155</v>
      </c>
      <c r="D4101" s="102" t="s">
        <v>1377</v>
      </c>
      <c r="E4101" s="113">
        <v>6136</v>
      </c>
      <c r="F4101" s="102"/>
      <c r="G4101" s="98" t="s">
        <v>1663</v>
      </c>
      <c r="H4101" s="13" t="s">
        <v>84</v>
      </c>
      <c r="I4101" s="14">
        <v>1000</v>
      </c>
      <c r="J4101" s="14"/>
      <c r="K4101" s="14"/>
      <c r="L4101" s="14"/>
      <c r="M4101" s="14"/>
      <c r="N4101" s="14"/>
      <c r="O4101" s="14">
        <f t="shared" si="6524"/>
        <v>1000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>
        <v>0</v>
      </c>
      <c r="AC4101" s="14">
        <v>1000</v>
      </c>
      <c r="AD4101" s="14">
        <v>0</v>
      </c>
      <c r="AE4101" s="14"/>
      <c r="AF4101" s="14"/>
      <c r="AG4101" s="14"/>
      <c r="AH4101" s="14"/>
      <c r="AI4101" s="14"/>
      <c r="AJ4101" s="14">
        <f t="shared" si="6525"/>
        <v>0</v>
      </c>
      <c r="AK4101" s="14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4"/>
      <c r="AW4101" s="14">
        <v>0</v>
      </c>
      <c r="AX4101" s="14">
        <v>0</v>
      </c>
      <c r="AY4101" s="14">
        <v>10</v>
      </c>
      <c r="AZ4101" s="14"/>
      <c r="BA4101" s="14"/>
      <c r="BB4101" s="14"/>
      <c r="BC4101" s="14"/>
      <c r="BD4101" s="14"/>
      <c r="BE4101" s="14">
        <f t="shared" si="6526"/>
        <v>10</v>
      </c>
      <c r="BF4101" s="14"/>
      <c r="BG4101" s="14"/>
      <c r="BH4101" s="14"/>
      <c r="BI4101" s="14"/>
      <c r="BJ4101" s="14"/>
      <c r="BK4101" s="14"/>
      <c r="BL4101" s="14"/>
      <c r="BM4101" s="14"/>
      <c r="BN4101" s="14"/>
      <c r="BO4101" s="14"/>
      <c r="BP4101" s="14"/>
      <c r="BQ4101" s="14"/>
      <c r="BR4101" s="14">
        <v>0</v>
      </c>
      <c r="BS4101" s="14">
        <v>10</v>
      </c>
      <c r="BT4101" s="14" t="e">
        <f>IF(#REF!=0,"-",#REF!/#REF!*100)</f>
        <v>#REF!</v>
      </c>
    </row>
    <row r="4102" spans="1:72" x14ac:dyDescent="0.25">
      <c r="A4102" s="4" t="s">
        <v>1154</v>
      </c>
      <c r="B4102" s="4" t="s">
        <v>56</v>
      </c>
      <c r="C4102" s="4" t="s">
        <v>155</v>
      </c>
      <c r="D4102" s="102" t="s">
        <v>1377</v>
      </c>
      <c r="E4102" s="113">
        <v>6137</v>
      </c>
      <c r="F4102" s="102"/>
      <c r="G4102" s="98" t="s">
        <v>1663</v>
      </c>
      <c r="H4102" s="13" t="s">
        <v>87</v>
      </c>
      <c r="I4102" s="14">
        <v>35000</v>
      </c>
      <c r="J4102" s="14">
        <v>130000</v>
      </c>
      <c r="K4102" s="14"/>
      <c r="L4102" s="14"/>
      <c r="M4102" s="14"/>
      <c r="N4102" s="14"/>
      <c r="O4102" s="14">
        <f t="shared" si="6524"/>
        <v>165000</v>
      </c>
      <c r="P4102" s="14"/>
      <c r="Q4102" s="14"/>
      <c r="R4102" s="14">
        <v>130000</v>
      </c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>
        <v>130000</v>
      </c>
      <c r="AC4102" s="14">
        <v>35000</v>
      </c>
      <c r="AD4102" s="14">
        <v>10</v>
      </c>
      <c r="AE4102" s="14"/>
      <c r="AF4102" s="14"/>
      <c r="AG4102" s="14"/>
      <c r="AH4102" s="14"/>
      <c r="AI4102" s="14"/>
      <c r="AJ4102" s="14">
        <f t="shared" si="6525"/>
        <v>10</v>
      </c>
      <c r="AK4102" s="14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>
        <v>0</v>
      </c>
      <c r="AX4102" s="14">
        <v>10</v>
      </c>
      <c r="AY4102" s="14">
        <v>10</v>
      </c>
      <c r="AZ4102" s="14">
        <v>3159</v>
      </c>
      <c r="BA4102" s="14"/>
      <c r="BB4102" s="14"/>
      <c r="BC4102" s="14"/>
      <c r="BD4102" s="14"/>
      <c r="BE4102" s="14">
        <f t="shared" si="6526"/>
        <v>3169</v>
      </c>
      <c r="BF4102" s="14"/>
      <c r="BG4102" s="14"/>
      <c r="BH4102" s="14">
        <v>3159</v>
      </c>
      <c r="BI4102" s="14"/>
      <c r="BJ4102" s="14"/>
      <c r="BK4102" s="14"/>
      <c r="BL4102" s="14"/>
      <c r="BM4102" s="14"/>
      <c r="BN4102" s="14"/>
      <c r="BO4102" s="14"/>
      <c r="BP4102" s="14"/>
      <c r="BQ4102" s="14"/>
      <c r="BR4102" s="14">
        <v>3159</v>
      </c>
      <c r="BS4102" s="14">
        <v>10</v>
      </c>
      <c r="BT4102" s="14" t="e">
        <f>IF(#REF!=0,"-",#REF!/#REF!*100)</f>
        <v>#REF!</v>
      </c>
    </row>
    <row r="4103" spans="1:72" ht="22.5" x14ac:dyDescent="0.25">
      <c r="A4103" s="4" t="s">
        <v>1154</v>
      </c>
      <c r="B4103" s="4" t="s">
        <v>56</v>
      </c>
      <c r="C4103" s="4" t="s">
        <v>155</v>
      </c>
      <c r="D4103" s="102" t="s">
        <v>1377</v>
      </c>
      <c r="E4103" s="113">
        <v>6138</v>
      </c>
      <c r="F4103" s="102"/>
      <c r="G4103" s="98" t="s">
        <v>1663</v>
      </c>
      <c r="H4103" s="13" t="s">
        <v>90</v>
      </c>
      <c r="I4103" s="14">
        <v>16050</v>
      </c>
      <c r="J4103" s="14">
        <v>2000</v>
      </c>
      <c r="K4103" s="14"/>
      <c r="L4103" s="14"/>
      <c r="M4103" s="14"/>
      <c r="N4103" s="14"/>
      <c r="O4103" s="14">
        <f t="shared" si="6524"/>
        <v>18050</v>
      </c>
      <c r="P4103" s="14"/>
      <c r="Q4103" s="14"/>
      <c r="R4103" s="14">
        <v>2000</v>
      </c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>
        <v>2000</v>
      </c>
      <c r="AC4103" s="14">
        <v>16050</v>
      </c>
      <c r="AD4103" s="14">
        <v>0</v>
      </c>
      <c r="AE4103" s="14"/>
      <c r="AF4103" s="14"/>
      <c r="AG4103" s="14"/>
      <c r="AH4103" s="14"/>
      <c r="AI4103" s="14"/>
      <c r="AJ4103" s="14">
        <f t="shared" si="6525"/>
        <v>0</v>
      </c>
      <c r="AK4103" s="14"/>
      <c r="AL4103" s="14"/>
      <c r="AM4103" s="14"/>
      <c r="AN4103" s="14"/>
      <c r="AO4103" s="14"/>
      <c r="AP4103" s="14"/>
      <c r="AQ4103" s="14"/>
      <c r="AR4103" s="14"/>
      <c r="AS4103" s="14"/>
      <c r="AT4103" s="14"/>
      <c r="AU4103" s="14"/>
      <c r="AV4103" s="14"/>
      <c r="AW4103" s="14">
        <v>0</v>
      </c>
      <c r="AX4103" s="14">
        <v>0</v>
      </c>
      <c r="AY4103" s="14">
        <v>0</v>
      </c>
      <c r="AZ4103" s="14"/>
      <c r="BA4103" s="14"/>
      <c r="BB4103" s="14"/>
      <c r="BC4103" s="14"/>
      <c r="BD4103" s="14"/>
      <c r="BE4103" s="14">
        <f t="shared" si="6526"/>
        <v>0</v>
      </c>
      <c r="BF4103" s="14"/>
      <c r="BG4103" s="14"/>
      <c r="BH4103" s="14"/>
      <c r="BI4103" s="14"/>
      <c r="BJ4103" s="14"/>
      <c r="BK4103" s="14"/>
      <c r="BL4103" s="14"/>
      <c r="BM4103" s="14"/>
      <c r="BN4103" s="14"/>
      <c r="BO4103" s="14"/>
      <c r="BP4103" s="14"/>
      <c r="BQ4103" s="14"/>
      <c r="BR4103" s="14">
        <v>0</v>
      </c>
      <c r="BS4103" s="14">
        <v>0</v>
      </c>
      <c r="BT4103" s="14" t="e">
        <f>IF(#REF!=0,"-",#REF!/#REF!*100)</f>
        <v>#REF!</v>
      </c>
    </row>
    <row r="4104" spans="1:72" x14ac:dyDescent="0.25">
      <c r="A4104" s="1" t="s">
        <v>1154</v>
      </c>
      <c r="B4104" s="1" t="s">
        <v>56</v>
      </c>
      <c r="C4104" s="1" t="s">
        <v>155</v>
      </c>
      <c r="D4104" s="105" t="s">
        <v>1377</v>
      </c>
      <c r="E4104" s="105" t="s">
        <v>34</v>
      </c>
      <c r="F4104" s="102" t="s">
        <v>0</v>
      </c>
      <c r="G4104" s="13" t="s">
        <v>0</v>
      </c>
      <c r="H4104" s="2" t="s">
        <v>35</v>
      </c>
      <c r="I4104" s="12">
        <f>SUM(I4105:I4108)</f>
        <v>251740</v>
      </c>
      <c r="J4104" s="12">
        <f t="shared" ref="J4104:AA4104" si="6536">SUM(J4105:J4108)</f>
        <v>72475</v>
      </c>
      <c r="K4104" s="12">
        <f t="shared" si="6536"/>
        <v>0</v>
      </c>
      <c r="L4104" s="12">
        <f t="shared" si="6536"/>
        <v>0</v>
      </c>
      <c r="M4104" s="12">
        <f t="shared" si="6536"/>
        <v>0</v>
      </c>
      <c r="N4104" s="12">
        <f t="shared" si="6536"/>
        <v>0</v>
      </c>
      <c r="O4104" s="12">
        <f t="shared" si="6536"/>
        <v>324215</v>
      </c>
      <c r="P4104" s="12">
        <f t="shared" si="6536"/>
        <v>9</v>
      </c>
      <c r="Q4104" s="12">
        <f t="shared" si="6536"/>
        <v>41</v>
      </c>
      <c r="R4104" s="12">
        <f t="shared" si="6536"/>
        <v>72475</v>
      </c>
      <c r="S4104" s="12">
        <f t="shared" si="6536"/>
        <v>0</v>
      </c>
      <c r="T4104" s="12">
        <f t="shared" si="6536"/>
        <v>0</v>
      </c>
      <c r="U4104" s="12">
        <f t="shared" si="6536"/>
        <v>0</v>
      </c>
      <c r="V4104" s="12">
        <f t="shared" si="6536"/>
        <v>0</v>
      </c>
      <c r="W4104" s="12">
        <f t="shared" si="6536"/>
        <v>0</v>
      </c>
      <c r="X4104" s="12">
        <f t="shared" si="6536"/>
        <v>0</v>
      </c>
      <c r="Y4104" s="12">
        <f t="shared" si="6536"/>
        <v>0</v>
      </c>
      <c r="Z4104" s="12">
        <f t="shared" si="6536"/>
        <v>0</v>
      </c>
      <c r="AA4104" s="12">
        <f t="shared" si="6536"/>
        <v>0</v>
      </c>
      <c r="AB4104" s="12">
        <v>72525</v>
      </c>
      <c r="AC4104" s="12">
        <v>251690</v>
      </c>
      <c r="AD4104" s="12">
        <f t="shared" ref="AD4104:AV4104" si="6537">SUM(AD4105:AD4108)</f>
        <v>10</v>
      </c>
      <c r="AE4104" s="12">
        <f t="shared" si="6537"/>
        <v>0</v>
      </c>
      <c r="AF4104" s="12">
        <f t="shared" si="6537"/>
        <v>0</v>
      </c>
      <c r="AG4104" s="12">
        <f t="shared" si="6537"/>
        <v>0</v>
      </c>
      <c r="AH4104" s="12">
        <f t="shared" si="6537"/>
        <v>0</v>
      </c>
      <c r="AI4104" s="12">
        <f t="shared" si="6537"/>
        <v>0</v>
      </c>
      <c r="AJ4104" s="12">
        <f t="shared" si="6537"/>
        <v>10</v>
      </c>
      <c r="AK4104" s="12">
        <f t="shared" si="6537"/>
        <v>0</v>
      </c>
      <c r="AL4104" s="12">
        <f t="shared" si="6537"/>
        <v>0</v>
      </c>
      <c r="AM4104" s="12">
        <f t="shared" si="6537"/>
        <v>0</v>
      </c>
      <c r="AN4104" s="12">
        <f t="shared" si="6537"/>
        <v>0</v>
      </c>
      <c r="AO4104" s="12">
        <f t="shared" si="6537"/>
        <v>0</v>
      </c>
      <c r="AP4104" s="12">
        <f t="shared" si="6537"/>
        <v>0</v>
      </c>
      <c r="AQ4104" s="12">
        <f t="shared" si="6537"/>
        <v>0</v>
      </c>
      <c r="AR4104" s="12">
        <f t="shared" si="6537"/>
        <v>0</v>
      </c>
      <c r="AS4104" s="12">
        <f t="shared" si="6537"/>
        <v>0</v>
      </c>
      <c r="AT4104" s="12">
        <f t="shared" si="6537"/>
        <v>0</v>
      </c>
      <c r="AU4104" s="12">
        <f t="shared" si="6537"/>
        <v>0</v>
      </c>
      <c r="AV4104" s="12">
        <f t="shared" si="6537"/>
        <v>0</v>
      </c>
      <c r="AW4104" s="12">
        <v>0</v>
      </c>
      <c r="AX4104" s="12">
        <v>10</v>
      </c>
      <c r="AY4104" s="12">
        <f t="shared" ref="AY4104:BQ4104" si="6538">SUM(AY4105:AY4108)</f>
        <v>20</v>
      </c>
      <c r="AZ4104" s="12">
        <f t="shared" si="6538"/>
        <v>5934</v>
      </c>
      <c r="BA4104" s="12">
        <f t="shared" si="6538"/>
        <v>0</v>
      </c>
      <c r="BB4104" s="12">
        <f t="shared" si="6538"/>
        <v>0</v>
      </c>
      <c r="BC4104" s="12">
        <f t="shared" si="6538"/>
        <v>0</v>
      </c>
      <c r="BD4104" s="12">
        <f t="shared" si="6538"/>
        <v>0</v>
      </c>
      <c r="BE4104" s="12">
        <f t="shared" si="6538"/>
        <v>5954</v>
      </c>
      <c r="BF4104" s="12">
        <f t="shared" si="6538"/>
        <v>0</v>
      </c>
      <c r="BG4104" s="12">
        <f t="shared" si="6538"/>
        <v>0</v>
      </c>
      <c r="BH4104" s="12">
        <f t="shared" si="6538"/>
        <v>5934</v>
      </c>
      <c r="BI4104" s="12">
        <f t="shared" si="6538"/>
        <v>0</v>
      </c>
      <c r="BJ4104" s="12">
        <f t="shared" si="6538"/>
        <v>0</v>
      </c>
      <c r="BK4104" s="12">
        <f t="shared" si="6538"/>
        <v>0</v>
      </c>
      <c r="BL4104" s="12">
        <f t="shared" si="6538"/>
        <v>0</v>
      </c>
      <c r="BM4104" s="12">
        <f t="shared" si="6538"/>
        <v>0</v>
      </c>
      <c r="BN4104" s="12">
        <f t="shared" si="6538"/>
        <v>0</v>
      </c>
      <c r="BO4104" s="12">
        <f t="shared" si="6538"/>
        <v>0</v>
      </c>
      <c r="BP4104" s="12">
        <f t="shared" si="6538"/>
        <v>0</v>
      </c>
      <c r="BQ4104" s="12">
        <f t="shared" si="6538"/>
        <v>0</v>
      </c>
      <c r="BR4104" s="12">
        <v>5934</v>
      </c>
      <c r="BS4104" s="12">
        <v>20</v>
      </c>
      <c r="BT4104" s="12" t="e">
        <f>IF(#REF!=0,"-",#REF!/#REF!*100)</f>
        <v>#REF!</v>
      </c>
    </row>
    <row r="4105" spans="1:72" x14ac:dyDescent="0.25">
      <c r="A4105" s="4" t="s">
        <v>1154</v>
      </c>
      <c r="B4105" s="4" t="s">
        <v>56</v>
      </c>
      <c r="C4105" s="4" t="s">
        <v>155</v>
      </c>
      <c r="D4105" s="102" t="s">
        <v>1377</v>
      </c>
      <c r="E4105" s="113">
        <v>6139</v>
      </c>
      <c r="F4105" s="102"/>
      <c r="G4105" s="98" t="s">
        <v>1663</v>
      </c>
      <c r="H4105" s="13" t="s">
        <v>35</v>
      </c>
      <c r="I4105" s="14">
        <v>244730</v>
      </c>
      <c r="J4105" s="14">
        <v>70475</v>
      </c>
      <c r="K4105" s="14"/>
      <c r="L4105" s="14"/>
      <c r="M4105" s="14"/>
      <c r="N4105" s="14"/>
      <c r="O4105" s="14">
        <f t="shared" si="6524"/>
        <v>315205</v>
      </c>
      <c r="P4105" s="14"/>
      <c r="Q4105" s="14"/>
      <c r="R4105" s="14">
        <v>70475</v>
      </c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>
        <v>70475</v>
      </c>
      <c r="AC4105" s="14">
        <v>244730</v>
      </c>
      <c r="AD4105" s="14">
        <v>10</v>
      </c>
      <c r="AE4105" s="14"/>
      <c r="AF4105" s="14"/>
      <c r="AG4105" s="14"/>
      <c r="AH4105" s="14"/>
      <c r="AI4105" s="14"/>
      <c r="AJ4105" s="14">
        <f t="shared" si="6525"/>
        <v>10</v>
      </c>
      <c r="AK4105" s="14"/>
      <c r="AL4105" s="14"/>
      <c r="AM4105" s="14"/>
      <c r="AN4105" s="14"/>
      <c r="AO4105" s="14"/>
      <c r="AP4105" s="14"/>
      <c r="AQ4105" s="14"/>
      <c r="AR4105" s="14"/>
      <c r="AS4105" s="14"/>
      <c r="AT4105" s="14"/>
      <c r="AU4105" s="14"/>
      <c r="AV4105" s="14"/>
      <c r="AW4105" s="14">
        <v>0</v>
      </c>
      <c r="AX4105" s="14">
        <v>10</v>
      </c>
      <c r="AY4105" s="14">
        <v>10</v>
      </c>
      <c r="AZ4105" s="14">
        <v>5924</v>
      </c>
      <c r="BA4105" s="14"/>
      <c r="BB4105" s="14"/>
      <c r="BC4105" s="14"/>
      <c r="BD4105" s="14"/>
      <c r="BE4105" s="14">
        <f t="shared" si="6526"/>
        <v>5934</v>
      </c>
      <c r="BF4105" s="14"/>
      <c r="BG4105" s="14"/>
      <c r="BH4105" s="14">
        <v>5924</v>
      </c>
      <c r="BI4105" s="14"/>
      <c r="BJ4105" s="14"/>
      <c r="BK4105" s="14"/>
      <c r="BL4105" s="14"/>
      <c r="BM4105" s="14"/>
      <c r="BN4105" s="14"/>
      <c r="BO4105" s="14"/>
      <c r="BP4105" s="14"/>
      <c r="BQ4105" s="14"/>
      <c r="BR4105" s="14">
        <v>5924</v>
      </c>
      <c r="BS4105" s="14">
        <v>10</v>
      </c>
      <c r="BT4105" s="14" t="e">
        <f>IF(#REF!=0,"-",#REF!/#REF!*100)</f>
        <v>#REF!</v>
      </c>
    </row>
    <row r="4106" spans="1:72" ht="22.5" x14ac:dyDescent="0.25">
      <c r="A4106" s="4" t="s">
        <v>1154</v>
      </c>
      <c r="B4106" s="4" t="s">
        <v>56</v>
      </c>
      <c r="C4106" s="4" t="s">
        <v>155</v>
      </c>
      <c r="D4106" s="102" t="s">
        <v>1377</v>
      </c>
      <c r="E4106" s="113">
        <v>6139</v>
      </c>
      <c r="F4106" s="102" t="s">
        <v>1384</v>
      </c>
      <c r="G4106" s="98" t="s">
        <v>1663</v>
      </c>
      <c r="H4106" s="13" t="s">
        <v>37</v>
      </c>
      <c r="I4106" s="14">
        <v>7000</v>
      </c>
      <c r="J4106" s="14">
        <v>2000</v>
      </c>
      <c r="K4106" s="14"/>
      <c r="L4106" s="14"/>
      <c r="M4106" s="14"/>
      <c r="N4106" s="14"/>
      <c r="O4106" s="14">
        <f t="shared" si="6524"/>
        <v>9000</v>
      </c>
      <c r="P4106" s="14">
        <v>9</v>
      </c>
      <c r="Q4106" s="14">
        <v>41</v>
      </c>
      <c r="R4106" s="14">
        <v>2000</v>
      </c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>
        <v>2050</v>
      </c>
      <c r="AC4106" s="14">
        <v>6950</v>
      </c>
      <c r="AD4106" s="14">
        <v>0</v>
      </c>
      <c r="AE4106" s="14"/>
      <c r="AF4106" s="14"/>
      <c r="AG4106" s="14"/>
      <c r="AH4106" s="14"/>
      <c r="AI4106" s="14"/>
      <c r="AJ4106" s="14">
        <f t="shared" si="6525"/>
        <v>0</v>
      </c>
      <c r="AK4106" s="14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4"/>
      <c r="AW4106" s="14">
        <v>0</v>
      </c>
      <c r="AX4106" s="14">
        <v>0</v>
      </c>
      <c r="AY4106" s="14">
        <v>10</v>
      </c>
      <c r="AZ4106" s="14">
        <v>10</v>
      </c>
      <c r="BA4106" s="14"/>
      <c r="BB4106" s="14"/>
      <c r="BC4106" s="14"/>
      <c r="BD4106" s="14"/>
      <c r="BE4106" s="14">
        <f t="shared" si="6526"/>
        <v>20</v>
      </c>
      <c r="BF4106" s="14"/>
      <c r="BG4106" s="14"/>
      <c r="BH4106" s="14">
        <v>10</v>
      </c>
      <c r="BI4106" s="14"/>
      <c r="BJ4106" s="14"/>
      <c r="BK4106" s="14"/>
      <c r="BL4106" s="14"/>
      <c r="BM4106" s="14"/>
      <c r="BN4106" s="14"/>
      <c r="BO4106" s="14"/>
      <c r="BP4106" s="14"/>
      <c r="BQ4106" s="14"/>
      <c r="BR4106" s="14">
        <v>10</v>
      </c>
      <c r="BS4106" s="14">
        <v>10</v>
      </c>
      <c r="BT4106" s="14" t="e">
        <f>IF(#REF!=0,"-",#REF!/#REF!*100)</f>
        <v>#REF!</v>
      </c>
    </row>
    <row r="4107" spans="1:72" x14ac:dyDescent="0.25">
      <c r="A4107" s="4" t="s">
        <v>1154</v>
      </c>
      <c r="B4107" s="4" t="s">
        <v>56</v>
      </c>
      <c r="C4107" s="4" t="s">
        <v>155</v>
      </c>
      <c r="D4107" s="102" t="s">
        <v>1377</v>
      </c>
      <c r="E4107" s="113">
        <v>6139</v>
      </c>
      <c r="F4107" s="102" t="s">
        <v>1385</v>
      </c>
      <c r="G4107" s="98" t="s">
        <v>1663</v>
      </c>
      <c r="H4107" s="13" t="s">
        <v>1319</v>
      </c>
      <c r="I4107" s="14">
        <v>10</v>
      </c>
      <c r="J4107" s="14"/>
      <c r="K4107" s="14"/>
      <c r="L4107" s="14"/>
      <c r="M4107" s="14"/>
      <c r="N4107" s="14"/>
      <c r="O4107" s="14">
        <f t="shared" si="6524"/>
        <v>10</v>
      </c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>
        <v>0</v>
      </c>
      <c r="AC4107" s="14">
        <v>10</v>
      </c>
      <c r="AD4107" s="14">
        <v>0</v>
      </c>
      <c r="AE4107" s="14"/>
      <c r="AF4107" s="14"/>
      <c r="AG4107" s="14"/>
      <c r="AH4107" s="14"/>
      <c r="AI4107" s="14"/>
      <c r="AJ4107" s="14">
        <f t="shared" si="6525"/>
        <v>0</v>
      </c>
      <c r="AK4107" s="14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>
        <v>0</v>
      </c>
      <c r="AX4107" s="14">
        <v>0</v>
      </c>
      <c r="AY4107" s="14">
        <v>0</v>
      </c>
      <c r="AZ4107" s="14"/>
      <c r="BA4107" s="14"/>
      <c r="BB4107" s="14"/>
      <c r="BC4107" s="14"/>
      <c r="BD4107" s="14"/>
      <c r="BE4107" s="14">
        <f t="shared" si="6526"/>
        <v>0</v>
      </c>
      <c r="BF4107" s="14"/>
      <c r="BG4107" s="14"/>
      <c r="BH4107" s="14"/>
      <c r="BI4107" s="14"/>
      <c r="BJ4107" s="14"/>
      <c r="BK4107" s="14"/>
      <c r="BL4107" s="14"/>
      <c r="BM4107" s="14"/>
      <c r="BN4107" s="14"/>
      <c r="BO4107" s="14"/>
      <c r="BP4107" s="14"/>
      <c r="BQ4107" s="14"/>
      <c r="BR4107" s="14">
        <v>0</v>
      </c>
      <c r="BS4107" s="14">
        <v>0</v>
      </c>
      <c r="BT4107" s="14" t="e">
        <f>IF(#REF!=0,"-",#REF!/#REF!*100)</f>
        <v>#REF!</v>
      </c>
    </row>
    <row r="4108" spans="1:72" ht="33.75" x14ac:dyDescent="0.25">
      <c r="A4108" s="4" t="s">
        <v>1154</v>
      </c>
      <c r="B4108" s="4" t="s">
        <v>56</v>
      </c>
      <c r="C4108" s="4" t="s">
        <v>155</v>
      </c>
      <c r="D4108" s="102" t="s">
        <v>1377</v>
      </c>
      <c r="E4108" s="113">
        <v>6139</v>
      </c>
      <c r="F4108" s="102" t="s">
        <v>1386</v>
      </c>
      <c r="G4108" s="98" t="s">
        <v>1663</v>
      </c>
      <c r="H4108" s="13" t="s">
        <v>38</v>
      </c>
      <c r="I4108" s="14">
        <v>0</v>
      </c>
      <c r="J4108" s="14"/>
      <c r="K4108" s="14"/>
      <c r="L4108" s="14"/>
      <c r="M4108" s="14"/>
      <c r="N4108" s="14"/>
      <c r="O4108" s="14">
        <f t="shared" si="6524"/>
        <v>0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>
        <v>0</v>
      </c>
      <c r="AC4108" s="14">
        <v>0</v>
      </c>
      <c r="AD4108" s="14">
        <v>0</v>
      </c>
      <c r="AE4108" s="14"/>
      <c r="AF4108" s="14"/>
      <c r="AG4108" s="14"/>
      <c r="AH4108" s="14"/>
      <c r="AI4108" s="14"/>
      <c r="AJ4108" s="14">
        <f t="shared" si="6525"/>
        <v>0</v>
      </c>
      <c r="AK4108" s="14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4"/>
      <c r="AW4108" s="14">
        <v>0</v>
      </c>
      <c r="AX4108" s="14">
        <v>0</v>
      </c>
      <c r="AY4108" s="14">
        <v>0</v>
      </c>
      <c r="AZ4108" s="14"/>
      <c r="BA4108" s="14"/>
      <c r="BB4108" s="14"/>
      <c r="BC4108" s="14"/>
      <c r="BD4108" s="14"/>
      <c r="BE4108" s="14">
        <f t="shared" si="6526"/>
        <v>0</v>
      </c>
      <c r="BF4108" s="14"/>
      <c r="BG4108" s="14"/>
      <c r="BH4108" s="14"/>
      <c r="BI4108" s="14"/>
      <c r="BJ4108" s="14"/>
      <c r="BK4108" s="14"/>
      <c r="BL4108" s="14"/>
      <c r="BM4108" s="14"/>
      <c r="BN4108" s="14"/>
      <c r="BO4108" s="14"/>
      <c r="BP4108" s="14"/>
      <c r="BQ4108" s="14"/>
      <c r="BR4108" s="14">
        <v>0</v>
      </c>
      <c r="BS4108" s="14">
        <v>0</v>
      </c>
      <c r="BT4108" s="14" t="e">
        <f>IF(#REF!=0,"-",#REF!/#REF!*100)</f>
        <v>#REF!</v>
      </c>
    </row>
    <row r="4109" spans="1:72" ht="33.75" x14ac:dyDescent="0.25">
      <c r="A4109" s="1" t="s">
        <v>0</v>
      </c>
      <c r="B4109" s="1" t="s">
        <v>0</v>
      </c>
      <c r="C4109" s="1" t="s">
        <v>0</v>
      </c>
      <c r="D4109" s="101" t="s">
        <v>0</v>
      </c>
      <c r="E4109" s="101" t="s">
        <v>0</v>
      </c>
      <c r="F4109" s="101" t="s">
        <v>0</v>
      </c>
      <c r="G4109" s="2" t="s">
        <v>0</v>
      </c>
      <c r="H4109" s="10" t="s">
        <v>39</v>
      </c>
      <c r="I4109" s="11">
        <f t="shared" ref="I4109:AA4109" si="6539">SUM(I4110)</f>
        <v>79000</v>
      </c>
      <c r="J4109" s="11">
        <f t="shared" si="6539"/>
        <v>6000</v>
      </c>
      <c r="K4109" s="11">
        <f t="shared" si="6539"/>
        <v>0</v>
      </c>
      <c r="L4109" s="11">
        <f t="shared" si="6539"/>
        <v>0</v>
      </c>
      <c r="M4109" s="11">
        <f t="shared" si="6539"/>
        <v>0</v>
      </c>
      <c r="N4109" s="11">
        <f t="shared" si="6539"/>
        <v>0</v>
      </c>
      <c r="O4109" s="11">
        <f t="shared" si="6539"/>
        <v>85000</v>
      </c>
      <c r="P4109" s="11">
        <f t="shared" si="6539"/>
        <v>0</v>
      </c>
      <c r="Q4109" s="11">
        <f t="shared" si="6539"/>
        <v>0</v>
      </c>
      <c r="R4109" s="11">
        <f t="shared" si="6539"/>
        <v>6000</v>
      </c>
      <c r="S4109" s="11">
        <f t="shared" si="6539"/>
        <v>0</v>
      </c>
      <c r="T4109" s="11">
        <f t="shared" si="6539"/>
        <v>0</v>
      </c>
      <c r="U4109" s="11">
        <f t="shared" si="6539"/>
        <v>0</v>
      </c>
      <c r="V4109" s="11">
        <f t="shared" si="6539"/>
        <v>0</v>
      </c>
      <c r="W4109" s="11">
        <f t="shared" si="6539"/>
        <v>0</v>
      </c>
      <c r="X4109" s="11">
        <f t="shared" si="6539"/>
        <v>0</v>
      </c>
      <c r="Y4109" s="11">
        <f t="shared" si="6539"/>
        <v>0</v>
      </c>
      <c r="Z4109" s="11">
        <f t="shared" si="6539"/>
        <v>0</v>
      </c>
      <c r="AA4109" s="11">
        <f t="shared" si="6539"/>
        <v>0</v>
      </c>
      <c r="AB4109" s="11">
        <v>6000</v>
      </c>
      <c r="AC4109" s="11">
        <v>79000</v>
      </c>
      <c r="AD4109" s="11">
        <f>SUM(AD4110)</f>
        <v>2410</v>
      </c>
      <c r="AE4109" s="11">
        <f t="shared" ref="AE4109:AV4109" si="6540">SUM(AE4110)</f>
        <v>2400</v>
      </c>
      <c r="AF4109" s="11">
        <f t="shared" si="6540"/>
        <v>0</v>
      </c>
      <c r="AG4109" s="11">
        <f t="shared" si="6540"/>
        <v>0</v>
      </c>
      <c r="AH4109" s="11">
        <f t="shared" si="6540"/>
        <v>0</v>
      </c>
      <c r="AI4109" s="11">
        <f t="shared" si="6540"/>
        <v>0</v>
      </c>
      <c r="AJ4109" s="11">
        <f t="shared" si="6540"/>
        <v>4810</v>
      </c>
      <c r="AK4109" s="11">
        <f t="shared" si="6540"/>
        <v>0</v>
      </c>
      <c r="AL4109" s="11">
        <f t="shared" si="6540"/>
        <v>0</v>
      </c>
      <c r="AM4109" s="11">
        <f t="shared" si="6540"/>
        <v>2400</v>
      </c>
      <c r="AN4109" s="11">
        <f t="shared" si="6540"/>
        <v>0</v>
      </c>
      <c r="AO4109" s="11">
        <f t="shared" si="6540"/>
        <v>0</v>
      </c>
      <c r="AP4109" s="11">
        <f t="shared" si="6540"/>
        <v>0</v>
      </c>
      <c r="AQ4109" s="11">
        <f t="shared" si="6540"/>
        <v>0</v>
      </c>
      <c r="AR4109" s="11">
        <f t="shared" si="6540"/>
        <v>0</v>
      </c>
      <c r="AS4109" s="11">
        <f t="shared" si="6540"/>
        <v>0</v>
      </c>
      <c r="AT4109" s="11">
        <f t="shared" si="6540"/>
        <v>0</v>
      </c>
      <c r="AU4109" s="11">
        <f t="shared" si="6540"/>
        <v>0</v>
      </c>
      <c r="AV4109" s="11">
        <f t="shared" si="6540"/>
        <v>0</v>
      </c>
      <c r="AW4109" s="11">
        <v>2400</v>
      </c>
      <c r="AX4109" s="11">
        <v>2410</v>
      </c>
      <c r="AY4109" s="11">
        <f t="shared" ref="AY4109:BQ4109" si="6541">SUM(AY4110)</f>
        <v>0</v>
      </c>
      <c r="AZ4109" s="11">
        <f t="shared" si="6541"/>
        <v>81</v>
      </c>
      <c r="BA4109" s="11">
        <f t="shared" si="6541"/>
        <v>0</v>
      </c>
      <c r="BB4109" s="11">
        <f t="shared" si="6541"/>
        <v>0</v>
      </c>
      <c r="BC4109" s="11">
        <f t="shared" si="6541"/>
        <v>0</v>
      </c>
      <c r="BD4109" s="11">
        <f t="shared" si="6541"/>
        <v>0</v>
      </c>
      <c r="BE4109" s="11">
        <f t="shared" si="6541"/>
        <v>81</v>
      </c>
      <c r="BF4109" s="11">
        <f t="shared" si="6541"/>
        <v>0</v>
      </c>
      <c r="BG4109" s="11">
        <f t="shared" si="6541"/>
        <v>0</v>
      </c>
      <c r="BH4109" s="11">
        <f t="shared" si="6541"/>
        <v>81</v>
      </c>
      <c r="BI4109" s="11">
        <f t="shared" si="6541"/>
        <v>0</v>
      </c>
      <c r="BJ4109" s="11">
        <f t="shared" si="6541"/>
        <v>0</v>
      </c>
      <c r="BK4109" s="11">
        <f t="shared" si="6541"/>
        <v>0</v>
      </c>
      <c r="BL4109" s="11">
        <f t="shared" si="6541"/>
        <v>0</v>
      </c>
      <c r="BM4109" s="11">
        <f t="shared" si="6541"/>
        <v>0</v>
      </c>
      <c r="BN4109" s="11">
        <f t="shared" si="6541"/>
        <v>0</v>
      </c>
      <c r="BO4109" s="11">
        <f t="shared" si="6541"/>
        <v>0</v>
      </c>
      <c r="BP4109" s="11">
        <f t="shared" si="6541"/>
        <v>0</v>
      </c>
      <c r="BQ4109" s="11">
        <f t="shared" si="6541"/>
        <v>0</v>
      </c>
      <c r="BR4109" s="11">
        <v>81</v>
      </c>
      <c r="BS4109" s="11">
        <v>0</v>
      </c>
      <c r="BT4109" s="11" t="e">
        <f>IF(#REF!=0,"-",#REF!/#REF!*100)</f>
        <v>#REF!</v>
      </c>
    </row>
    <row r="4110" spans="1:72" ht="22.5" x14ac:dyDescent="0.25">
      <c r="A4110" s="4" t="s">
        <v>1154</v>
      </c>
      <c r="B4110" s="4" t="s">
        <v>56</v>
      </c>
      <c r="C4110" s="4" t="s">
        <v>155</v>
      </c>
      <c r="D4110" s="102" t="s">
        <v>1377</v>
      </c>
      <c r="E4110" s="101" t="s">
        <v>40</v>
      </c>
      <c r="F4110" s="101" t="s">
        <v>0</v>
      </c>
      <c r="G4110" s="2" t="s">
        <v>0</v>
      </c>
      <c r="H4110" s="2" t="s">
        <v>41</v>
      </c>
      <c r="I4110" s="12">
        <f t="shared" ref="I4110:AA4110" si="6542">SUM(I4111:I4113)</f>
        <v>79000</v>
      </c>
      <c r="J4110" s="12">
        <f t="shared" si="6542"/>
        <v>6000</v>
      </c>
      <c r="K4110" s="12">
        <f t="shared" si="6542"/>
        <v>0</v>
      </c>
      <c r="L4110" s="12">
        <f t="shared" si="6542"/>
        <v>0</v>
      </c>
      <c r="M4110" s="12">
        <f t="shared" si="6542"/>
        <v>0</v>
      </c>
      <c r="N4110" s="12">
        <f t="shared" si="6542"/>
        <v>0</v>
      </c>
      <c r="O4110" s="12">
        <f t="shared" ref="O4110" si="6543">SUM(O4111:O4113)</f>
        <v>85000</v>
      </c>
      <c r="P4110" s="12">
        <f t="shared" si="6542"/>
        <v>0</v>
      </c>
      <c r="Q4110" s="12">
        <f t="shared" si="6542"/>
        <v>0</v>
      </c>
      <c r="R4110" s="12">
        <f t="shared" si="6542"/>
        <v>6000</v>
      </c>
      <c r="S4110" s="12">
        <f t="shared" si="6542"/>
        <v>0</v>
      </c>
      <c r="T4110" s="12">
        <f t="shared" si="6542"/>
        <v>0</v>
      </c>
      <c r="U4110" s="12">
        <f t="shared" si="6542"/>
        <v>0</v>
      </c>
      <c r="V4110" s="12">
        <f t="shared" si="6542"/>
        <v>0</v>
      </c>
      <c r="W4110" s="12">
        <f t="shared" si="6542"/>
        <v>0</v>
      </c>
      <c r="X4110" s="12">
        <f t="shared" si="6542"/>
        <v>0</v>
      </c>
      <c r="Y4110" s="12">
        <f t="shared" si="6542"/>
        <v>0</v>
      </c>
      <c r="Z4110" s="12">
        <f t="shared" si="6542"/>
        <v>0</v>
      </c>
      <c r="AA4110" s="12">
        <f t="shared" si="6542"/>
        <v>0</v>
      </c>
      <c r="AB4110" s="12">
        <v>6000</v>
      </c>
      <c r="AC4110" s="12">
        <v>79000</v>
      </c>
      <c r="AD4110" s="12">
        <f>SUM(AD4111:AD4113)</f>
        <v>2410</v>
      </c>
      <c r="AE4110" s="12">
        <f t="shared" ref="AE4110:AV4110" si="6544">SUM(AE4111:AE4113)</f>
        <v>2400</v>
      </c>
      <c r="AF4110" s="12">
        <f t="shared" si="6544"/>
        <v>0</v>
      </c>
      <c r="AG4110" s="12">
        <f t="shared" si="6544"/>
        <v>0</v>
      </c>
      <c r="AH4110" s="12">
        <f t="shared" si="6544"/>
        <v>0</v>
      </c>
      <c r="AI4110" s="12">
        <f t="shared" si="6544"/>
        <v>0</v>
      </c>
      <c r="AJ4110" s="12">
        <f t="shared" ref="AJ4110" si="6545">SUM(AJ4111:AJ4113)</f>
        <v>4810</v>
      </c>
      <c r="AK4110" s="12">
        <f t="shared" si="6544"/>
        <v>0</v>
      </c>
      <c r="AL4110" s="12">
        <f t="shared" si="6544"/>
        <v>0</v>
      </c>
      <c r="AM4110" s="12">
        <f t="shared" si="6544"/>
        <v>2400</v>
      </c>
      <c r="AN4110" s="12">
        <f t="shared" si="6544"/>
        <v>0</v>
      </c>
      <c r="AO4110" s="12">
        <f t="shared" si="6544"/>
        <v>0</v>
      </c>
      <c r="AP4110" s="12">
        <f t="shared" si="6544"/>
        <v>0</v>
      </c>
      <c r="AQ4110" s="12">
        <f t="shared" si="6544"/>
        <v>0</v>
      </c>
      <c r="AR4110" s="12">
        <f t="shared" si="6544"/>
        <v>0</v>
      </c>
      <c r="AS4110" s="12">
        <f t="shared" si="6544"/>
        <v>0</v>
      </c>
      <c r="AT4110" s="12">
        <f t="shared" si="6544"/>
        <v>0</v>
      </c>
      <c r="AU4110" s="12">
        <f t="shared" si="6544"/>
        <v>0</v>
      </c>
      <c r="AV4110" s="12">
        <f t="shared" si="6544"/>
        <v>0</v>
      </c>
      <c r="AW4110" s="12">
        <v>2400</v>
      </c>
      <c r="AX4110" s="12">
        <v>2410</v>
      </c>
      <c r="AY4110" s="12">
        <f t="shared" ref="AY4110:BQ4110" si="6546">SUM(AY4111:AY4113)</f>
        <v>0</v>
      </c>
      <c r="AZ4110" s="12">
        <f t="shared" si="6546"/>
        <v>81</v>
      </c>
      <c r="BA4110" s="12">
        <f t="shared" si="6546"/>
        <v>0</v>
      </c>
      <c r="BB4110" s="12">
        <f t="shared" si="6546"/>
        <v>0</v>
      </c>
      <c r="BC4110" s="12">
        <f t="shared" si="6546"/>
        <v>0</v>
      </c>
      <c r="BD4110" s="12">
        <f t="shared" si="6546"/>
        <v>0</v>
      </c>
      <c r="BE4110" s="12">
        <f t="shared" ref="BE4110" si="6547">SUM(BE4111:BE4113)</f>
        <v>81</v>
      </c>
      <c r="BF4110" s="12">
        <f t="shared" si="6546"/>
        <v>0</v>
      </c>
      <c r="BG4110" s="12">
        <f t="shared" si="6546"/>
        <v>0</v>
      </c>
      <c r="BH4110" s="12">
        <f t="shared" si="6546"/>
        <v>81</v>
      </c>
      <c r="BI4110" s="12">
        <f t="shared" si="6546"/>
        <v>0</v>
      </c>
      <c r="BJ4110" s="12">
        <f t="shared" si="6546"/>
        <v>0</v>
      </c>
      <c r="BK4110" s="12">
        <f t="shared" si="6546"/>
        <v>0</v>
      </c>
      <c r="BL4110" s="12">
        <f t="shared" si="6546"/>
        <v>0</v>
      </c>
      <c r="BM4110" s="12">
        <f t="shared" si="6546"/>
        <v>0</v>
      </c>
      <c r="BN4110" s="12">
        <f t="shared" si="6546"/>
        <v>0</v>
      </c>
      <c r="BO4110" s="12">
        <f t="shared" si="6546"/>
        <v>0</v>
      </c>
      <c r="BP4110" s="12">
        <f t="shared" si="6546"/>
        <v>0</v>
      </c>
      <c r="BQ4110" s="12">
        <f t="shared" si="6546"/>
        <v>0</v>
      </c>
      <c r="BR4110" s="12">
        <v>81</v>
      </c>
      <c r="BS4110" s="12">
        <v>0</v>
      </c>
      <c r="BT4110" s="12" t="e">
        <f>IF(#REF!=0,"-",#REF!/#REF!*100)</f>
        <v>#REF!</v>
      </c>
    </row>
    <row r="4111" spans="1:72" x14ac:dyDescent="0.25">
      <c r="A4111" s="4" t="s">
        <v>1154</v>
      </c>
      <c r="B4111" s="4" t="s">
        <v>56</v>
      </c>
      <c r="C4111" s="4" t="s">
        <v>155</v>
      </c>
      <c r="D4111" s="102" t="s">
        <v>1377</v>
      </c>
      <c r="E4111" s="113">
        <v>6142</v>
      </c>
      <c r="F4111" s="102"/>
      <c r="G4111" s="98" t="s">
        <v>1663</v>
      </c>
      <c r="H4111" s="13" t="s">
        <v>60</v>
      </c>
      <c r="I4111" s="14">
        <v>12000</v>
      </c>
      <c r="J4111" s="14">
        <v>2000</v>
      </c>
      <c r="K4111" s="14"/>
      <c r="L4111" s="14"/>
      <c r="M4111" s="14"/>
      <c r="N4111" s="14"/>
      <c r="O4111" s="14">
        <f t="shared" si="6524"/>
        <v>14000</v>
      </c>
      <c r="P4111" s="14"/>
      <c r="Q4111" s="14"/>
      <c r="R4111" s="14">
        <v>2000</v>
      </c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>
        <v>2000</v>
      </c>
      <c r="AC4111" s="14">
        <v>12000</v>
      </c>
      <c r="AD4111" s="14">
        <v>2400</v>
      </c>
      <c r="AE4111" s="14">
        <v>2400</v>
      </c>
      <c r="AF4111" s="14"/>
      <c r="AG4111" s="14"/>
      <c r="AH4111" s="14"/>
      <c r="AI4111" s="14"/>
      <c r="AJ4111" s="14">
        <f t="shared" si="6525"/>
        <v>4800</v>
      </c>
      <c r="AK4111" s="14"/>
      <c r="AL4111" s="14"/>
      <c r="AM4111" s="14">
        <v>2400</v>
      </c>
      <c r="AN4111" s="14"/>
      <c r="AO4111" s="14"/>
      <c r="AP4111" s="14"/>
      <c r="AQ4111" s="14"/>
      <c r="AR4111" s="14"/>
      <c r="AS4111" s="14"/>
      <c r="AT4111" s="14"/>
      <c r="AU4111" s="14"/>
      <c r="AV4111" s="14"/>
      <c r="AW4111" s="14">
        <v>2400</v>
      </c>
      <c r="AX4111" s="14">
        <v>2400</v>
      </c>
      <c r="AY4111" s="14">
        <v>0</v>
      </c>
      <c r="AZ4111" s="14"/>
      <c r="BA4111" s="14"/>
      <c r="BB4111" s="14"/>
      <c r="BC4111" s="14"/>
      <c r="BD4111" s="14"/>
      <c r="BE4111" s="14">
        <f t="shared" si="6526"/>
        <v>0</v>
      </c>
      <c r="BF4111" s="14"/>
      <c r="BG4111" s="14"/>
      <c r="BH4111" s="14"/>
      <c r="BI4111" s="14"/>
      <c r="BJ4111" s="14"/>
      <c r="BK4111" s="14"/>
      <c r="BL4111" s="14"/>
      <c r="BM4111" s="14"/>
      <c r="BN4111" s="14"/>
      <c r="BO4111" s="14"/>
      <c r="BP4111" s="14"/>
      <c r="BQ4111" s="14"/>
      <c r="BR4111" s="14">
        <v>0</v>
      </c>
      <c r="BS4111" s="14">
        <v>0</v>
      </c>
      <c r="BT4111" s="14" t="e">
        <f>IF(#REF!=0,"-",#REF!/#REF!*100)</f>
        <v>#REF!</v>
      </c>
    </row>
    <row r="4112" spans="1:72" ht="22.5" x14ac:dyDescent="0.25">
      <c r="A4112" s="4" t="s">
        <v>1154</v>
      </c>
      <c r="B4112" s="4" t="s">
        <v>56</v>
      </c>
      <c r="C4112" s="4" t="s">
        <v>155</v>
      </c>
      <c r="D4112" s="102" t="s">
        <v>1377</v>
      </c>
      <c r="E4112" s="113">
        <v>6143</v>
      </c>
      <c r="F4112" s="102"/>
      <c r="G4112" s="98" t="s">
        <v>1663</v>
      </c>
      <c r="H4112" s="13" t="s">
        <v>43</v>
      </c>
      <c r="I4112" s="14">
        <v>7000</v>
      </c>
      <c r="J4112" s="14">
        <v>4000</v>
      </c>
      <c r="K4112" s="14"/>
      <c r="L4112" s="14"/>
      <c r="M4112" s="14"/>
      <c r="N4112" s="14"/>
      <c r="O4112" s="14">
        <f t="shared" si="6524"/>
        <v>11000</v>
      </c>
      <c r="P4112" s="14"/>
      <c r="Q4112" s="14"/>
      <c r="R4112" s="14">
        <v>4000</v>
      </c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>
        <v>4000</v>
      </c>
      <c r="AC4112" s="14">
        <v>7000</v>
      </c>
      <c r="AD4112" s="14">
        <v>0</v>
      </c>
      <c r="AE4112" s="14"/>
      <c r="AF4112" s="14"/>
      <c r="AG4112" s="14"/>
      <c r="AH4112" s="14"/>
      <c r="AI4112" s="14"/>
      <c r="AJ4112" s="14">
        <f t="shared" si="6525"/>
        <v>0</v>
      </c>
      <c r="AK4112" s="14"/>
      <c r="AL4112" s="14"/>
      <c r="AM4112" s="14"/>
      <c r="AN4112" s="14"/>
      <c r="AO4112" s="14"/>
      <c r="AP4112" s="14"/>
      <c r="AQ4112" s="14"/>
      <c r="AR4112" s="14"/>
      <c r="AS4112" s="14"/>
      <c r="AT4112" s="14"/>
      <c r="AU4112" s="14"/>
      <c r="AV4112" s="14"/>
      <c r="AW4112" s="14">
        <v>0</v>
      </c>
      <c r="AX4112" s="14">
        <v>0</v>
      </c>
      <c r="AY4112" s="14">
        <v>0</v>
      </c>
      <c r="AZ4112" s="14"/>
      <c r="BA4112" s="14"/>
      <c r="BB4112" s="14"/>
      <c r="BC4112" s="14"/>
      <c r="BD4112" s="14"/>
      <c r="BE4112" s="14">
        <f t="shared" si="6526"/>
        <v>0</v>
      </c>
      <c r="BF4112" s="14"/>
      <c r="BG4112" s="14"/>
      <c r="BH4112" s="14"/>
      <c r="BI4112" s="14"/>
      <c r="BJ4112" s="14"/>
      <c r="BK4112" s="14"/>
      <c r="BL4112" s="14"/>
      <c r="BM4112" s="14"/>
      <c r="BN4112" s="14"/>
      <c r="BO4112" s="14"/>
      <c r="BP4112" s="14"/>
      <c r="BQ4112" s="14"/>
      <c r="BR4112" s="14">
        <v>0</v>
      </c>
      <c r="BS4112" s="14">
        <v>0</v>
      </c>
      <c r="BT4112" s="14" t="e">
        <f>IF(#REF!=0,"-",#REF!/#REF!*100)</f>
        <v>#REF!</v>
      </c>
    </row>
    <row r="4113" spans="1:72" x14ac:dyDescent="0.25">
      <c r="A4113" s="4" t="s">
        <v>1154</v>
      </c>
      <c r="B4113" s="4" t="s">
        <v>56</v>
      </c>
      <c r="C4113" s="4" t="s">
        <v>155</v>
      </c>
      <c r="D4113" s="102" t="s">
        <v>1377</v>
      </c>
      <c r="E4113" s="113">
        <v>6148</v>
      </c>
      <c r="F4113" s="102"/>
      <c r="G4113" s="98" t="s">
        <v>1663</v>
      </c>
      <c r="H4113" s="13" t="s">
        <v>45</v>
      </c>
      <c r="I4113" s="14">
        <v>60000</v>
      </c>
      <c r="J4113" s="14"/>
      <c r="K4113" s="14"/>
      <c r="L4113" s="14"/>
      <c r="M4113" s="14"/>
      <c r="N4113" s="14"/>
      <c r="O4113" s="14">
        <f t="shared" si="6524"/>
        <v>60000</v>
      </c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>
        <v>0</v>
      </c>
      <c r="AC4113" s="14">
        <v>60000</v>
      </c>
      <c r="AD4113" s="14">
        <v>10</v>
      </c>
      <c r="AE4113" s="14"/>
      <c r="AF4113" s="14"/>
      <c r="AG4113" s="14"/>
      <c r="AH4113" s="14"/>
      <c r="AI4113" s="14"/>
      <c r="AJ4113" s="14">
        <f t="shared" si="6525"/>
        <v>10</v>
      </c>
      <c r="AK4113" s="14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4"/>
      <c r="AW4113" s="14">
        <v>0</v>
      </c>
      <c r="AX4113" s="14">
        <v>10</v>
      </c>
      <c r="AY4113" s="14">
        <v>0</v>
      </c>
      <c r="AZ4113" s="14">
        <v>81</v>
      </c>
      <c r="BA4113" s="14"/>
      <c r="BB4113" s="14"/>
      <c r="BC4113" s="14"/>
      <c r="BD4113" s="14"/>
      <c r="BE4113" s="14">
        <f t="shared" si="6526"/>
        <v>81</v>
      </c>
      <c r="BF4113" s="14"/>
      <c r="BG4113" s="14"/>
      <c r="BH4113" s="14">
        <v>81</v>
      </c>
      <c r="BI4113" s="14"/>
      <c r="BJ4113" s="14"/>
      <c r="BK4113" s="14"/>
      <c r="BL4113" s="14"/>
      <c r="BM4113" s="14"/>
      <c r="BN4113" s="14"/>
      <c r="BO4113" s="14"/>
      <c r="BP4113" s="14"/>
      <c r="BQ4113" s="14"/>
      <c r="BR4113" s="14">
        <v>81</v>
      </c>
      <c r="BS4113" s="14">
        <v>0</v>
      </c>
      <c r="BT4113" s="14" t="e">
        <f>IF(#REF!=0,"-",#REF!/#REF!*100)</f>
        <v>#REF!</v>
      </c>
    </row>
    <row r="4114" spans="1:72" ht="33.75" x14ac:dyDescent="0.25">
      <c r="A4114" s="1" t="s">
        <v>0</v>
      </c>
      <c r="B4114" s="1" t="s">
        <v>0</v>
      </c>
      <c r="C4114" s="1" t="s">
        <v>0</v>
      </c>
      <c r="D4114" s="101" t="s">
        <v>0</v>
      </c>
      <c r="E4114" s="101" t="s">
        <v>0</v>
      </c>
      <c r="F4114" s="101" t="s">
        <v>0</v>
      </c>
      <c r="G4114" s="2" t="s">
        <v>0</v>
      </c>
      <c r="H4114" s="10" t="s">
        <v>47</v>
      </c>
      <c r="I4114" s="11">
        <f t="shared" ref="I4114:AA4114" si="6548">SUM(I4115)</f>
        <v>375030</v>
      </c>
      <c r="J4114" s="11">
        <f t="shared" si="6548"/>
        <v>95448</v>
      </c>
      <c r="K4114" s="11">
        <f t="shared" si="6548"/>
        <v>0</v>
      </c>
      <c r="L4114" s="11">
        <f t="shared" si="6548"/>
        <v>0</v>
      </c>
      <c r="M4114" s="11">
        <f t="shared" si="6548"/>
        <v>0</v>
      </c>
      <c r="N4114" s="11">
        <f t="shared" si="6548"/>
        <v>0</v>
      </c>
      <c r="O4114" s="11">
        <f t="shared" si="6548"/>
        <v>470478</v>
      </c>
      <c r="P4114" s="11">
        <f t="shared" si="6548"/>
        <v>0</v>
      </c>
      <c r="Q4114" s="11">
        <f t="shared" si="6548"/>
        <v>0</v>
      </c>
      <c r="R4114" s="11">
        <f t="shared" si="6548"/>
        <v>95448</v>
      </c>
      <c r="S4114" s="11">
        <f t="shared" si="6548"/>
        <v>0</v>
      </c>
      <c r="T4114" s="11">
        <f t="shared" si="6548"/>
        <v>0</v>
      </c>
      <c r="U4114" s="11">
        <f t="shared" si="6548"/>
        <v>0</v>
      </c>
      <c r="V4114" s="11">
        <f t="shared" si="6548"/>
        <v>0</v>
      </c>
      <c r="W4114" s="11">
        <f t="shared" si="6548"/>
        <v>0</v>
      </c>
      <c r="X4114" s="11">
        <f t="shared" si="6548"/>
        <v>0</v>
      </c>
      <c r="Y4114" s="11">
        <f t="shared" si="6548"/>
        <v>0</v>
      </c>
      <c r="Z4114" s="11">
        <f t="shared" si="6548"/>
        <v>0</v>
      </c>
      <c r="AA4114" s="11">
        <f t="shared" si="6548"/>
        <v>0</v>
      </c>
      <c r="AB4114" s="11">
        <v>95448</v>
      </c>
      <c r="AC4114" s="11">
        <v>375030</v>
      </c>
      <c r="AD4114" s="11">
        <f t="shared" ref="AD4114:AV4114" si="6549">SUM(AD4115)</f>
        <v>20</v>
      </c>
      <c r="AE4114" s="11">
        <f t="shared" si="6549"/>
        <v>0</v>
      </c>
      <c r="AF4114" s="11">
        <f t="shared" si="6549"/>
        <v>0</v>
      </c>
      <c r="AG4114" s="11">
        <f t="shared" si="6549"/>
        <v>0</v>
      </c>
      <c r="AH4114" s="11">
        <f t="shared" si="6549"/>
        <v>0</v>
      </c>
      <c r="AI4114" s="11">
        <f t="shared" si="6549"/>
        <v>0</v>
      </c>
      <c r="AJ4114" s="11">
        <f t="shared" si="6549"/>
        <v>20</v>
      </c>
      <c r="AK4114" s="11">
        <f t="shared" si="6549"/>
        <v>0</v>
      </c>
      <c r="AL4114" s="11">
        <f t="shared" si="6549"/>
        <v>0</v>
      </c>
      <c r="AM4114" s="11">
        <f t="shared" si="6549"/>
        <v>0</v>
      </c>
      <c r="AN4114" s="11">
        <f t="shared" si="6549"/>
        <v>0</v>
      </c>
      <c r="AO4114" s="11">
        <f t="shared" si="6549"/>
        <v>0</v>
      </c>
      <c r="AP4114" s="11">
        <f t="shared" si="6549"/>
        <v>0</v>
      </c>
      <c r="AQ4114" s="11">
        <f t="shared" si="6549"/>
        <v>0</v>
      </c>
      <c r="AR4114" s="11">
        <f t="shared" si="6549"/>
        <v>0</v>
      </c>
      <c r="AS4114" s="11">
        <f t="shared" si="6549"/>
        <v>0</v>
      </c>
      <c r="AT4114" s="11">
        <f t="shared" si="6549"/>
        <v>0</v>
      </c>
      <c r="AU4114" s="11">
        <f t="shared" si="6549"/>
        <v>0</v>
      </c>
      <c r="AV4114" s="11">
        <f t="shared" si="6549"/>
        <v>0</v>
      </c>
      <c r="AW4114" s="11">
        <v>0</v>
      </c>
      <c r="AX4114" s="11">
        <v>20</v>
      </c>
      <c r="AY4114" s="11">
        <f t="shared" ref="AY4114:BQ4114" si="6550">SUM(AY4115)</f>
        <v>30</v>
      </c>
      <c r="AZ4114" s="11">
        <f t="shared" si="6550"/>
        <v>28700</v>
      </c>
      <c r="BA4114" s="11">
        <f t="shared" si="6550"/>
        <v>0</v>
      </c>
      <c r="BB4114" s="11">
        <f t="shared" si="6550"/>
        <v>0</v>
      </c>
      <c r="BC4114" s="11">
        <f t="shared" si="6550"/>
        <v>0</v>
      </c>
      <c r="BD4114" s="11">
        <f t="shared" si="6550"/>
        <v>0</v>
      </c>
      <c r="BE4114" s="11">
        <f t="shared" si="6550"/>
        <v>28730</v>
      </c>
      <c r="BF4114" s="11">
        <f t="shared" si="6550"/>
        <v>0</v>
      </c>
      <c r="BG4114" s="11">
        <f t="shared" si="6550"/>
        <v>0</v>
      </c>
      <c r="BH4114" s="11">
        <f t="shared" si="6550"/>
        <v>28700</v>
      </c>
      <c r="BI4114" s="11">
        <f t="shared" si="6550"/>
        <v>0</v>
      </c>
      <c r="BJ4114" s="11">
        <f t="shared" si="6550"/>
        <v>0</v>
      </c>
      <c r="BK4114" s="11">
        <f t="shared" si="6550"/>
        <v>0</v>
      </c>
      <c r="BL4114" s="11">
        <f t="shared" si="6550"/>
        <v>0</v>
      </c>
      <c r="BM4114" s="11">
        <f t="shared" si="6550"/>
        <v>0</v>
      </c>
      <c r="BN4114" s="11">
        <f t="shared" si="6550"/>
        <v>0</v>
      </c>
      <c r="BO4114" s="11">
        <f t="shared" si="6550"/>
        <v>0</v>
      </c>
      <c r="BP4114" s="11">
        <f t="shared" si="6550"/>
        <v>0</v>
      </c>
      <c r="BQ4114" s="11">
        <f t="shared" si="6550"/>
        <v>0</v>
      </c>
      <c r="BR4114" s="11">
        <v>28700</v>
      </c>
      <c r="BS4114" s="11">
        <v>30</v>
      </c>
      <c r="BT4114" s="11" t="e">
        <f>IF(#REF!=0,"-",#REF!/#REF!*100)</f>
        <v>#REF!</v>
      </c>
    </row>
    <row r="4115" spans="1:72" x14ac:dyDescent="0.25">
      <c r="A4115" s="4" t="s">
        <v>1154</v>
      </c>
      <c r="B4115" s="4" t="s">
        <v>56</v>
      </c>
      <c r="C4115" s="4" t="s">
        <v>155</v>
      </c>
      <c r="D4115" s="102" t="s">
        <v>1377</v>
      </c>
      <c r="E4115" s="101" t="s">
        <v>48</v>
      </c>
      <c r="F4115" s="101" t="s">
        <v>0</v>
      </c>
      <c r="G4115" s="2" t="s">
        <v>0</v>
      </c>
      <c r="H4115" s="2" t="s">
        <v>49</v>
      </c>
      <c r="I4115" s="12">
        <f>SUM(I4116:I4120)</f>
        <v>375030</v>
      </c>
      <c r="J4115" s="12">
        <f t="shared" ref="J4115:AA4115" si="6551">SUM(J4116:J4120)</f>
        <v>95448</v>
      </c>
      <c r="K4115" s="12">
        <f t="shared" si="6551"/>
        <v>0</v>
      </c>
      <c r="L4115" s="12">
        <f t="shared" si="6551"/>
        <v>0</v>
      </c>
      <c r="M4115" s="12">
        <f t="shared" si="6551"/>
        <v>0</v>
      </c>
      <c r="N4115" s="12">
        <f t="shared" si="6551"/>
        <v>0</v>
      </c>
      <c r="O4115" s="12">
        <f t="shared" ref="O4115" si="6552">SUM(O4116:O4120)</f>
        <v>470478</v>
      </c>
      <c r="P4115" s="12">
        <f t="shared" si="6551"/>
        <v>0</v>
      </c>
      <c r="Q4115" s="12">
        <f t="shared" si="6551"/>
        <v>0</v>
      </c>
      <c r="R4115" s="12">
        <f t="shared" si="6551"/>
        <v>95448</v>
      </c>
      <c r="S4115" s="12">
        <f t="shared" si="6551"/>
        <v>0</v>
      </c>
      <c r="T4115" s="12">
        <f t="shared" si="6551"/>
        <v>0</v>
      </c>
      <c r="U4115" s="12">
        <f t="shared" si="6551"/>
        <v>0</v>
      </c>
      <c r="V4115" s="12">
        <f t="shared" si="6551"/>
        <v>0</v>
      </c>
      <c r="W4115" s="12">
        <f t="shared" si="6551"/>
        <v>0</v>
      </c>
      <c r="X4115" s="12">
        <f t="shared" si="6551"/>
        <v>0</v>
      </c>
      <c r="Y4115" s="12">
        <f t="shared" si="6551"/>
        <v>0</v>
      </c>
      <c r="Z4115" s="12">
        <f t="shared" si="6551"/>
        <v>0</v>
      </c>
      <c r="AA4115" s="12">
        <f t="shared" si="6551"/>
        <v>0</v>
      </c>
      <c r="AB4115" s="12">
        <v>95448</v>
      </c>
      <c r="AC4115" s="12">
        <v>375030</v>
      </c>
      <c r="AD4115" s="12">
        <f t="shared" ref="AD4115:AV4115" si="6553">SUM(AD4116:AD4120)</f>
        <v>20</v>
      </c>
      <c r="AE4115" s="12">
        <f t="shared" si="6553"/>
        <v>0</v>
      </c>
      <c r="AF4115" s="12">
        <f t="shared" si="6553"/>
        <v>0</v>
      </c>
      <c r="AG4115" s="12">
        <f t="shared" si="6553"/>
        <v>0</v>
      </c>
      <c r="AH4115" s="12">
        <f t="shared" si="6553"/>
        <v>0</v>
      </c>
      <c r="AI4115" s="12">
        <f t="shared" si="6553"/>
        <v>0</v>
      </c>
      <c r="AJ4115" s="12">
        <f t="shared" ref="AJ4115" si="6554">SUM(AJ4116:AJ4120)</f>
        <v>20</v>
      </c>
      <c r="AK4115" s="12">
        <f t="shared" si="6553"/>
        <v>0</v>
      </c>
      <c r="AL4115" s="12">
        <f t="shared" si="6553"/>
        <v>0</v>
      </c>
      <c r="AM4115" s="12">
        <f t="shared" si="6553"/>
        <v>0</v>
      </c>
      <c r="AN4115" s="12">
        <f t="shared" si="6553"/>
        <v>0</v>
      </c>
      <c r="AO4115" s="12">
        <f t="shared" si="6553"/>
        <v>0</v>
      </c>
      <c r="AP4115" s="12">
        <f t="shared" si="6553"/>
        <v>0</v>
      </c>
      <c r="AQ4115" s="12">
        <f t="shared" si="6553"/>
        <v>0</v>
      </c>
      <c r="AR4115" s="12">
        <f t="shared" si="6553"/>
        <v>0</v>
      </c>
      <c r="AS4115" s="12">
        <f t="shared" si="6553"/>
        <v>0</v>
      </c>
      <c r="AT4115" s="12">
        <f t="shared" si="6553"/>
        <v>0</v>
      </c>
      <c r="AU4115" s="12">
        <f t="shared" si="6553"/>
        <v>0</v>
      </c>
      <c r="AV4115" s="12">
        <f t="shared" si="6553"/>
        <v>0</v>
      </c>
      <c r="AW4115" s="12">
        <v>0</v>
      </c>
      <c r="AX4115" s="12">
        <v>20</v>
      </c>
      <c r="AY4115" s="12">
        <f t="shared" ref="AY4115:BQ4115" si="6555">SUM(AY4116:AY4120)</f>
        <v>30</v>
      </c>
      <c r="AZ4115" s="12">
        <f t="shared" si="6555"/>
        <v>28700</v>
      </c>
      <c r="BA4115" s="12">
        <f t="shared" si="6555"/>
        <v>0</v>
      </c>
      <c r="BB4115" s="12">
        <f t="shared" si="6555"/>
        <v>0</v>
      </c>
      <c r="BC4115" s="12">
        <f t="shared" si="6555"/>
        <v>0</v>
      </c>
      <c r="BD4115" s="12">
        <f t="shared" si="6555"/>
        <v>0</v>
      </c>
      <c r="BE4115" s="12">
        <f t="shared" ref="BE4115" si="6556">SUM(BE4116:BE4120)</f>
        <v>28730</v>
      </c>
      <c r="BF4115" s="12">
        <f t="shared" si="6555"/>
        <v>0</v>
      </c>
      <c r="BG4115" s="12">
        <f t="shared" si="6555"/>
        <v>0</v>
      </c>
      <c r="BH4115" s="12">
        <f t="shared" si="6555"/>
        <v>28700</v>
      </c>
      <c r="BI4115" s="12">
        <f t="shared" si="6555"/>
        <v>0</v>
      </c>
      <c r="BJ4115" s="12">
        <f t="shared" si="6555"/>
        <v>0</v>
      </c>
      <c r="BK4115" s="12">
        <f t="shared" si="6555"/>
        <v>0</v>
      </c>
      <c r="BL4115" s="12">
        <f t="shared" si="6555"/>
        <v>0</v>
      </c>
      <c r="BM4115" s="12">
        <f t="shared" si="6555"/>
        <v>0</v>
      </c>
      <c r="BN4115" s="12">
        <f t="shared" si="6555"/>
        <v>0</v>
      </c>
      <c r="BO4115" s="12">
        <f t="shared" si="6555"/>
        <v>0</v>
      </c>
      <c r="BP4115" s="12">
        <f t="shared" si="6555"/>
        <v>0</v>
      </c>
      <c r="BQ4115" s="12">
        <f t="shared" si="6555"/>
        <v>0</v>
      </c>
      <c r="BR4115" s="12">
        <v>28700</v>
      </c>
      <c r="BS4115" s="12">
        <v>30</v>
      </c>
      <c r="BT4115" s="12" t="e">
        <f>IF(#REF!=0,"-",#REF!/#REF!*100)</f>
        <v>#REF!</v>
      </c>
    </row>
    <row r="4116" spans="1:72" x14ac:dyDescent="0.25">
      <c r="A4116" s="4" t="s">
        <v>1154</v>
      </c>
      <c r="B4116" s="4" t="s">
        <v>56</v>
      </c>
      <c r="C4116" s="4" t="s">
        <v>155</v>
      </c>
      <c r="D4116" s="102" t="s">
        <v>1377</v>
      </c>
      <c r="E4116" s="113">
        <v>8212</v>
      </c>
      <c r="F4116" s="102"/>
      <c r="G4116" s="98" t="s">
        <v>1663</v>
      </c>
      <c r="H4116" s="13" t="s">
        <v>120</v>
      </c>
      <c r="I4116" s="14">
        <v>10</v>
      </c>
      <c r="J4116" s="14"/>
      <c r="K4116" s="14"/>
      <c r="L4116" s="14"/>
      <c r="M4116" s="14"/>
      <c r="N4116" s="14"/>
      <c r="O4116" s="14">
        <f t="shared" si="6524"/>
        <v>10</v>
      </c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>
        <v>0</v>
      </c>
      <c r="AC4116" s="14">
        <v>10</v>
      </c>
      <c r="AD4116" s="14">
        <v>0</v>
      </c>
      <c r="AE4116" s="14"/>
      <c r="AF4116" s="14"/>
      <c r="AG4116" s="14"/>
      <c r="AH4116" s="14"/>
      <c r="AI4116" s="14"/>
      <c r="AJ4116" s="14">
        <f t="shared" si="6525"/>
        <v>0</v>
      </c>
      <c r="AK4116" s="14"/>
      <c r="AL4116" s="14"/>
      <c r="AM4116" s="14"/>
      <c r="AN4116" s="14"/>
      <c r="AO4116" s="14"/>
      <c r="AP4116" s="14"/>
      <c r="AQ4116" s="14"/>
      <c r="AR4116" s="14"/>
      <c r="AS4116" s="14"/>
      <c r="AT4116" s="14"/>
      <c r="AU4116" s="14"/>
      <c r="AV4116" s="14"/>
      <c r="AW4116" s="14">
        <v>0</v>
      </c>
      <c r="AX4116" s="14">
        <v>0</v>
      </c>
      <c r="AY4116" s="14">
        <v>0</v>
      </c>
      <c r="AZ4116" s="14"/>
      <c r="BA4116" s="14"/>
      <c r="BB4116" s="14"/>
      <c r="BC4116" s="14"/>
      <c r="BD4116" s="14"/>
      <c r="BE4116" s="14">
        <f t="shared" si="6526"/>
        <v>0</v>
      </c>
      <c r="BF4116" s="14"/>
      <c r="BG4116" s="14"/>
      <c r="BH4116" s="14"/>
      <c r="BI4116" s="14"/>
      <c r="BJ4116" s="14"/>
      <c r="BK4116" s="14"/>
      <c r="BL4116" s="14"/>
      <c r="BM4116" s="14"/>
      <c r="BN4116" s="14"/>
      <c r="BO4116" s="14"/>
      <c r="BP4116" s="14"/>
      <c r="BQ4116" s="14"/>
      <c r="BR4116" s="14">
        <v>0</v>
      </c>
      <c r="BS4116" s="14">
        <v>0</v>
      </c>
      <c r="BT4116" s="14" t="e">
        <f>IF(#REF!=0,"-",#REF!/#REF!*100)</f>
        <v>#REF!</v>
      </c>
    </row>
    <row r="4117" spans="1:72" x14ac:dyDescent="0.25">
      <c r="A4117" s="4" t="s">
        <v>1154</v>
      </c>
      <c r="B4117" s="4" t="s">
        <v>56</v>
      </c>
      <c r="C4117" s="4" t="s">
        <v>155</v>
      </c>
      <c r="D4117" s="102" t="s">
        <v>1377</v>
      </c>
      <c r="E4117" s="113">
        <v>8213</v>
      </c>
      <c r="F4117" s="102"/>
      <c r="G4117" s="98" t="s">
        <v>1663</v>
      </c>
      <c r="H4117" s="13" t="s">
        <v>51</v>
      </c>
      <c r="I4117" s="14">
        <v>175000</v>
      </c>
      <c r="J4117" s="14">
        <f>95191+257</f>
        <v>95448</v>
      </c>
      <c r="K4117" s="14"/>
      <c r="L4117" s="14"/>
      <c r="M4117" s="14"/>
      <c r="N4117" s="14"/>
      <c r="O4117" s="14">
        <f t="shared" si="6524"/>
        <v>270448</v>
      </c>
      <c r="P4117" s="14"/>
      <c r="Q4117" s="14"/>
      <c r="R4117" s="14">
        <f>95191+257</f>
        <v>95448</v>
      </c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>
        <v>95448</v>
      </c>
      <c r="AC4117" s="14">
        <v>175000</v>
      </c>
      <c r="AD4117" s="14">
        <v>10</v>
      </c>
      <c r="AE4117" s="14"/>
      <c r="AF4117" s="14"/>
      <c r="AG4117" s="14"/>
      <c r="AH4117" s="14"/>
      <c r="AI4117" s="14"/>
      <c r="AJ4117" s="14">
        <f t="shared" si="6525"/>
        <v>10</v>
      </c>
      <c r="AK4117" s="14"/>
      <c r="AL4117" s="14"/>
      <c r="AM4117" s="14"/>
      <c r="AN4117" s="14"/>
      <c r="AO4117" s="14"/>
      <c r="AP4117" s="14"/>
      <c r="AQ4117" s="14"/>
      <c r="AR4117" s="14"/>
      <c r="AS4117" s="14"/>
      <c r="AT4117" s="14"/>
      <c r="AU4117" s="14"/>
      <c r="AV4117" s="14"/>
      <c r="AW4117" s="14">
        <v>0</v>
      </c>
      <c r="AX4117" s="14">
        <v>10</v>
      </c>
      <c r="AY4117" s="14">
        <v>10</v>
      </c>
      <c r="AZ4117" s="14">
        <f>5939+22761</f>
        <v>28700</v>
      </c>
      <c r="BA4117" s="14"/>
      <c r="BB4117" s="14"/>
      <c r="BC4117" s="14"/>
      <c r="BD4117" s="14"/>
      <c r="BE4117" s="14">
        <f t="shared" si="6526"/>
        <v>28710</v>
      </c>
      <c r="BF4117" s="14"/>
      <c r="BG4117" s="14"/>
      <c r="BH4117" s="14">
        <f>5939+22761</f>
        <v>28700</v>
      </c>
      <c r="BI4117" s="14"/>
      <c r="BJ4117" s="14"/>
      <c r="BK4117" s="14"/>
      <c r="BL4117" s="14"/>
      <c r="BM4117" s="14"/>
      <c r="BN4117" s="14"/>
      <c r="BO4117" s="14"/>
      <c r="BP4117" s="14"/>
      <c r="BQ4117" s="14"/>
      <c r="BR4117" s="14">
        <v>28700</v>
      </c>
      <c r="BS4117" s="14">
        <v>10</v>
      </c>
      <c r="BT4117" s="14" t="e">
        <f>IF(#REF!=0,"-",#REF!/#REF!*100)</f>
        <v>#REF!</v>
      </c>
    </row>
    <row r="4118" spans="1:72" x14ac:dyDescent="0.25">
      <c r="A4118" s="4" t="s">
        <v>1154</v>
      </c>
      <c r="B4118" s="4" t="s">
        <v>56</v>
      </c>
      <c r="C4118" s="4" t="s">
        <v>155</v>
      </c>
      <c r="D4118" s="102" t="s">
        <v>1377</v>
      </c>
      <c r="E4118" s="113">
        <v>8214</v>
      </c>
      <c r="F4118" s="102"/>
      <c r="G4118" s="98" t="s">
        <v>1663</v>
      </c>
      <c r="H4118" s="13" t="s">
        <v>1043</v>
      </c>
      <c r="I4118" s="14">
        <v>10</v>
      </c>
      <c r="J4118" s="14"/>
      <c r="K4118" s="14"/>
      <c r="L4118" s="14"/>
      <c r="M4118" s="14"/>
      <c r="N4118" s="14"/>
      <c r="O4118" s="14">
        <f t="shared" si="6524"/>
        <v>10</v>
      </c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>
        <v>0</v>
      </c>
      <c r="AC4118" s="14">
        <v>10</v>
      </c>
      <c r="AD4118" s="14">
        <v>0</v>
      </c>
      <c r="AE4118" s="14"/>
      <c r="AF4118" s="14"/>
      <c r="AG4118" s="14"/>
      <c r="AH4118" s="14"/>
      <c r="AI4118" s="14"/>
      <c r="AJ4118" s="14">
        <f t="shared" si="6525"/>
        <v>0</v>
      </c>
      <c r="AK4118" s="14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4"/>
      <c r="AW4118" s="14">
        <v>0</v>
      </c>
      <c r="AX4118" s="14">
        <v>0</v>
      </c>
      <c r="AY4118" s="14">
        <v>0</v>
      </c>
      <c r="AZ4118" s="14"/>
      <c r="BA4118" s="14"/>
      <c r="BB4118" s="14"/>
      <c r="BC4118" s="14"/>
      <c r="BD4118" s="14"/>
      <c r="BE4118" s="14">
        <f t="shared" si="6526"/>
        <v>0</v>
      </c>
      <c r="BF4118" s="14"/>
      <c r="BG4118" s="14"/>
      <c r="BH4118" s="14"/>
      <c r="BI4118" s="14"/>
      <c r="BJ4118" s="14"/>
      <c r="BK4118" s="14"/>
      <c r="BL4118" s="14"/>
      <c r="BM4118" s="14"/>
      <c r="BN4118" s="14"/>
      <c r="BO4118" s="14"/>
      <c r="BP4118" s="14"/>
      <c r="BQ4118" s="14"/>
      <c r="BR4118" s="14">
        <v>0</v>
      </c>
      <c r="BS4118" s="14">
        <v>0</v>
      </c>
      <c r="BT4118" s="14" t="e">
        <f>IF(#REF!=0,"-",#REF!/#REF!*100)</f>
        <v>#REF!</v>
      </c>
    </row>
    <row r="4119" spans="1:72" x14ac:dyDescent="0.25">
      <c r="A4119" s="4" t="s">
        <v>1154</v>
      </c>
      <c r="B4119" s="4" t="s">
        <v>56</v>
      </c>
      <c r="C4119" s="4" t="s">
        <v>155</v>
      </c>
      <c r="D4119" s="102" t="s">
        <v>1377</v>
      </c>
      <c r="E4119" s="113">
        <v>8215</v>
      </c>
      <c r="F4119" s="102"/>
      <c r="G4119" s="98" t="s">
        <v>1663</v>
      </c>
      <c r="H4119" s="13" t="s">
        <v>68</v>
      </c>
      <c r="I4119" s="14">
        <v>10</v>
      </c>
      <c r="J4119" s="14"/>
      <c r="K4119" s="14"/>
      <c r="L4119" s="14"/>
      <c r="M4119" s="14"/>
      <c r="N4119" s="14"/>
      <c r="O4119" s="14">
        <f t="shared" si="6524"/>
        <v>10</v>
      </c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>
        <v>0</v>
      </c>
      <c r="AC4119" s="14">
        <v>10</v>
      </c>
      <c r="AD4119" s="14">
        <v>0</v>
      </c>
      <c r="AE4119" s="14"/>
      <c r="AF4119" s="14"/>
      <c r="AG4119" s="14"/>
      <c r="AH4119" s="14"/>
      <c r="AI4119" s="14"/>
      <c r="AJ4119" s="14">
        <f t="shared" si="6525"/>
        <v>0</v>
      </c>
      <c r="AK4119" s="14"/>
      <c r="AL4119" s="14"/>
      <c r="AM4119" s="14"/>
      <c r="AN4119" s="14"/>
      <c r="AO4119" s="14"/>
      <c r="AP4119" s="14"/>
      <c r="AQ4119" s="14"/>
      <c r="AR4119" s="14"/>
      <c r="AS4119" s="14"/>
      <c r="AT4119" s="14"/>
      <c r="AU4119" s="14"/>
      <c r="AV4119" s="14"/>
      <c r="AW4119" s="14">
        <v>0</v>
      </c>
      <c r="AX4119" s="14">
        <v>0</v>
      </c>
      <c r="AY4119" s="14">
        <v>10</v>
      </c>
      <c r="AZ4119" s="14"/>
      <c r="BA4119" s="14"/>
      <c r="BB4119" s="14"/>
      <c r="BC4119" s="14"/>
      <c r="BD4119" s="14"/>
      <c r="BE4119" s="14">
        <f t="shared" si="6526"/>
        <v>10</v>
      </c>
      <c r="BF4119" s="14"/>
      <c r="BG4119" s="14"/>
      <c r="BH4119" s="14"/>
      <c r="BI4119" s="14"/>
      <c r="BJ4119" s="14"/>
      <c r="BK4119" s="14"/>
      <c r="BL4119" s="14"/>
      <c r="BM4119" s="14"/>
      <c r="BN4119" s="14"/>
      <c r="BO4119" s="14"/>
      <c r="BP4119" s="14"/>
      <c r="BQ4119" s="14"/>
      <c r="BR4119" s="14">
        <v>0</v>
      </c>
      <c r="BS4119" s="14">
        <v>10</v>
      </c>
      <c r="BT4119" s="14" t="e">
        <f>IF(#REF!=0,"-",#REF!/#REF!*100)</f>
        <v>#REF!</v>
      </c>
    </row>
    <row r="4120" spans="1:72" x14ac:dyDescent="0.25">
      <c r="A4120" s="4" t="s">
        <v>1154</v>
      </c>
      <c r="B4120" s="4" t="s">
        <v>56</v>
      </c>
      <c r="C4120" s="4" t="s">
        <v>155</v>
      </c>
      <c r="D4120" s="102" t="s">
        <v>1377</v>
      </c>
      <c r="E4120" s="113">
        <v>8216</v>
      </c>
      <c r="F4120" s="102"/>
      <c r="G4120" s="98" t="s">
        <v>1663</v>
      </c>
      <c r="H4120" s="13" t="s">
        <v>108</v>
      </c>
      <c r="I4120" s="14">
        <v>200000</v>
      </c>
      <c r="J4120" s="14"/>
      <c r="K4120" s="14"/>
      <c r="L4120" s="14"/>
      <c r="M4120" s="14"/>
      <c r="N4120" s="14"/>
      <c r="O4120" s="14">
        <f t="shared" si="6524"/>
        <v>200000</v>
      </c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>
        <v>0</v>
      </c>
      <c r="AC4120" s="14">
        <v>200000</v>
      </c>
      <c r="AD4120" s="14">
        <v>10</v>
      </c>
      <c r="AE4120" s="14"/>
      <c r="AF4120" s="14"/>
      <c r="AG4120" s="14"/>
      <c r="AH4120" s="14"/>
      <c r="AI4120" s="14"/>
      <c r="AJ4120" s="14">
        <f t="shared" si="6525"/>
        <v>10</v>
      </c>
      <c r="AK4120" s="14"/>
      <c r="AL4120" s="14"/>
      <c r="AM4120" s="14"/>
      <c r="AN4120" s="14"/>
      <c r="AO4120" s="14"/>
      <c r="AP4120" s="14"/>
      <c r="AQ4120" s="14"/>
      <c r="AR4120" s="14"/>
      <c r="AS4120" s="14"/>
      <c r="AT4120" s="14"/>
      <c r="AU4120" s="14"/>
      <c r="AV4120" s="14"/>
      <c r="AW4120" s="14">
        <v>0</v>
      </c>
      <c r="AX4120" s="14">
        <v>10</v>
      </c>
      <c r="AY4120" s="14">
        <v>10</v>
      </c>
      <c r="AZ4120" s="14"/>
      <c r="BA4120" s="14"/>
      <c r="BB4120" s="14"/>
      <c r="BC4120" s="14"/>
      <c r="BD4120" s="14"/>
      <c r="BE4120" s="14">
        <f t="shared" si="6526"/>
        <v>10</v>
      </c>
      <c r="BF4120" s="14"/>
      <c r="BG4120" s="14"/>
      <c r="BH4120" s="14"/>
      <c r="BI4120" s="14"/>
      <c r="BJ4120" s="14"/>
      <c r="BK4120" s="14"/>
      <c r="BL4120" s="14"/>
      <c r="BM4120" s="14"/>
      <c r="BN4120" s="14"/>
      <c r="BO4120" s="14"/>
      <c r="BP4120" s="14"/>
      <c r="BQ4120" s="14"/>
      <c r="BR4120" s="14">
        <v>0</v>
      </c>
      <c r="BS4120" s="14">
        <v>10</v>
      </c>
      <c r="BT4120" s="14" t="e">
        <f>IF(#REF!=0,"-",#REF!/#REF!*100)</f>
        <v>#REF!</v>
      </c>
    </row>
    <row r="4121" spans="1:72" ht="22.5" x14ac:dyDescent="0.25">
      <c r="A4121" s="13" t="s">
        <v>0</v>
      </c>
      <c r="B4121" s="13" t="s">
        <v>0</v>
      </c>
      <c r="C4121" s="13" t="s">
        <v>0</v>
      </c>
      <c r="D4121" s="98" t="s">
        <v>0</v>
      </c>
      <c r="E4121" s="98" t="s">
        <v>0</v>
      </c>
      <c r="F4121" s="98" t="s">
        <v>0</v>
      </c>
      <c r="G4121" s="13" t="s">
        <v>0</v>
      </c>
      <c r="H4121" s="10" t="s">
        <v>1387</v>
      </c>
      <c r="I4121" s="11">
        <f t="shared" ref="I4121:AA4121" si="6557">SUM(I4084,I4109,I4114)</f>
        <v>1406070</v>
      </c>
      <c r="J4121" s="11">
        <f t="shared" si="6557"/>
        <v>678209</v>
      </c>
      <c r="K4121" s="11">
        <f t="shared" si="6557"/>
        <v>0</v>
      </c>
      <c r="L4121" s="11">
        <f t="shared" si="6557"/>
        <v>0</v>
      </c>
      <c r="M4121" s="11">
        <f t="shared" si="6557"/>
        <v>0</v>
      </c>
      <c r="N4121" s="11">
        <f t="shared" si="6557"/>
        <v>0</v>
      </c>
      <c r="O4121" s="11">
        <f t="shared" si="6557"/>
        <v>2084279</v>
      </c>
      <c r="P4121" s="11">
        <f t="shared" si="6557"/>
        <v>12939</v>
      </c>
      <c r="Q4121" s="11">
        <f t="shared" si="6557"/>
        <v>14706</v>
      </c>
      <c r="R4121" s="11">
        <f t="shared" si="6557"/>
        <v>678209</v>
      </c>
      <c r="S4121" s="11">
        <f t="shared" si="6557"/>
        <v>0</v>
      </c>
      <c r="T4121" s="11">
        <f t="shared" si="6557"/>
        <v>0</v>
      </c>
      <c r="U4121" s="11">
        <f t="shared" si="6557"/>
        <v>0</v>
      </c>
      <c r="V4121" s="11">
        <f t="shared" si="6557"/>
        <v>0</v>
      </c>
      <c r="W4121" s="11">
        <f t="shared" si="6557"/>
        <v>0</v>
      </c>
      <c r="X4121" s="11">
        <f t="shared" si="6557"/>
        <v>0</v>
      </c>
      <c r="Y4121" s="11">
        <f t="shared" si="6557"/>
        <v>0</v>
      </c>
      <c r="Z4121" s="11">
        <f t="shared" si="6557"/>
        <v>0</v>
      </c>
      <c r="AA4121" s="11">
        <f t="shared" si="6557"/>
        <v>0</v>
      </c>
      <c r="AB4121" s="11">
        <v>705854</v>
      </c>
      <c r="AC4121" s="11">
        <v>1378425</v>
      </c>
      <c r="AD4121" s="11">
        <f t="shared" ref="AD4121:AV4121" si="6558">SUM(AD4084,AD4109,AD4114)</f>
        <v>12960</v>
      </c>
      <c r="AE4121" s="11">
        <f t="shared" si="6558"/>
        <v>2400</v>
      </c>
      <c r="AF4121" s="11">
        <f t="shared" si="6558"/>
        <v>0</v>
      </c>
      <c r="AG4121" s="11">
        <f t="shared" si="6558"/>
        <v>0</v>
      </c>
      <c r="AH4121" s="11">
        <f t="shared" si="6558"/>
        <v>0</v>
      </c>
      <c r="AI4121" s="11">
        <f t="shared" si="6558"/>
        <v>0</v>
      </c>
      <c r="AJ4121" s="11">
        <f t="shared" si="6558"/>
        <v>15360</v>
      </c>
      <c r="AK4121" s="11">
        <f t="shared" si="6558"/>
        <v>0</v>
      </c>
      <c r="AL4121" s="11">
        <f t="shared" si="6558"/>
        <v>0</v>
      </c>
      <c r="AM4121" s="11">
        <f t="shared" si="6558"/>
        <v>2400</v>
      </c>
      <c r="AN4121" s="11">
        <f t="shared" si="6558"/>
        <v>0</v>
      </c>
      <c r="AO4121" s="11">
        <f t="shared" si="6558"/>
        <v>0</v>
      </c>
      <c r="AP4121" s="11">
        <f t="shared" si="6558"/>
        <v>0</v>
      </c>
      <c r="AQ4121" s="11">
        <f t="shared" si="6558"/>
        <v>0</v>
      </c>
      <c r="AR4121" s="11">
        <f t="shared" si="6558"/>
        <v>0</v>
      </c>
      <c r="AS4121" s="11">
        <f t="shared" si="6558"/>
        <v>0</v>
      </c>
      <c r="AT4121" s="11">
        <f t="shared" si="6558"/>
        <v>0</v>
      </c>
      <c r="AU4121" s="11">
        <f t="shared" si="6558"/>
        <v>0</v>
      </c>
      <c r="AV4121" s="11">
        <f t="shared" si="6558"/>
        <v>0</v>
      </c>
      <c r="AW4121" s="11">
        <v>2400</v>
      </c>
      <c r="AX4121" s="11">
        <v>12960</v>
      </c>
      <c r="AY4121" s="11">
        <f t="shared" ref="AY4121:BQ4121" si="6559">SUM(AY4084,AY4109,AY4114)</f>
        <v>1110</v>
      </c>
      <c r="AZ4121" s="11">
        <f t="shared" si="6559"/>
        <v>57376</v>
      </c>
      <c r="BA4121" s="11">
        <f t="shared" si="6559"/>
        <v>0</v>
      </c>
      <c r="BB4121" s="11">
        <f t="shared" si="6559"/>
        <v>0</v>
      </c>
      <c r="BC4121" s="11">
        <f t="shared" si="6559"/>
        <v>0</v>
      </c>
      <c r="BD4121" s="11">
        <f t="shared" si="6559"/>
        <v>0</v>
      </c>
      <c r="BE4121" s="11">
        <f t="shared" si="6559"/>
        <v>58486</v>
      </c>
      <c r="BF4121" s="11">
        <f t="shared" si="6559"/>
        <v>0</v>
      </c>
      <c r="BG4121" s="11">
        <f t="shared" si="6559"/>
        <v>0</v>
      </c>
      <c r="BH4121" s="11">
        <f t="shared" si="6559"/>
        <v>57376</v>
      </c>
      <c r="BI4121" s="11">
        <f t="shared" si="6559"/>
        <v>0</v>
      </c>
      <c r="BJ4121" s="11">
        <f t="shared" si="6559"/>
        <v>0</v>
      </c>
      <c r="BK4121" s="11">
        <f t="shared" si="6559"/>
        <v>0</v>
      </c>
      <c r="BL4121" s="11">
        <f t="shared" si="6559"/>
        <v>0</v>
      </c>
      <c r="BM4121" s="11">
        <f t="shared" si="6559"/>
        <v>0</v>
      </c>
      <c r="BN4121" s="11">
        <f t="shared" si="6559"/>
        <v>0</v>
      </c>
      <c r="BO4121" s="11">
        <f t="shared" si="6559"/>
        <v>0</v>
      </c>
      <c r="BP4121" s="11">
        <f t="shared" si="6559"/>
        <v>0</v>
      </c>
      <c r="BQ4121" s="11">
        <f t="shared" si="6559"/>
        <v>0</v>
      </c>
      <c r="BR4121" s="11">
        <v>57376</v>
      </c>
      <c r="BS4121" s="11">
        <v>1110</v>
      </c>
      <c r="BT4121" s="11" t="e">
        <f>IF(#REF!=0,"-",#REF!/#REF!*100)</f>
        <v>#REF!</v>
      </c>
    </row>
    <row r="4122" spans="1:72" ht="15.75" thickBot="1" x14ac:dyDescent="0.3">
      <c r="A4122" s="13" t="s">
        <v>0</v>
      </c>
      <c r="B4122" s="13" t="s">
        <v>0</v>
      </c>
      <c r="C4122" s="13" t="s">
        <v>0</v>
      </c>
      <c r="D4122" s="98" t="s">
        <v>0</v>
      </c>
      <c r="E4122" s="98" t="s">
        <v>0</v>
      </c>
      <c r="F4122" s="98" t="s">
        <v>0</v>
      </c>
      <c r="G4122" s="13" t="s">
        <v>0</v>
      </c>
      <c r="H4122" s="2" t="s">
        <v>53</v>
      </c>
      <c r="I4122" s="13" t="s">
        <v>0</v>
      </c>
      <c r="J4122" s="13"/>
      <c r="K4122" s="13"/>
      <c r="L4122" s="13"/>
      <c r="M4122" s="13"/>
      <c r="N4122" s="13"/>
      <c r="O4122" s="13" t="e">
        <f t="shared" si="6524"/>
        <v>#VALUE!</v>
      </c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>
        <v>0</v>
      </c>
      <c r="AC4122" s="13" t="e">
        <v>#VALUE!</v>
      </c>
      <c r="AD4122" s="13" t="s">
        <v>0</v>
      </c>
      <c r="AE4122" s="13"/>
      <c r="AF4122" s="13"/>
      <c r="AG4122" s="13"/>
      <c r="AH4122" s="13"/>
      <c r="AI4122" s="13"/>
      <c r="AJ4122" s="13" t="e">
        <f t="shared" si="6525"/>
        <v>#VALUE!</v>
      </c>
      <c r="AK4122" s="13"/>
      <c r="AL4122" s="13"/>
      <c r="AM4122" s="13"/>
      <c r="AN4122" s="13"/>
      <c r="AO4122" s="13"/>
      <c r="AP4122" s="13"/>
      <c r="AQ4122" s="13"/>
      <c r="AR4122" s="13"/>
      <c r="AS4122" s="13"/>
      <c r="AT4122" s="13"/>
      <c r="AU4122" s="13"/>
      <c r="AV4122" s="13"/>
      <c r="AW4122" s="13">
        <v>0</v>
      </c>
      <c r="AX4122" s="13" t="e">
        <v>#VALUE!</v>
      </c>
      <c r="AY4122" s="13" t="s">
        <v>0</v>
      </c>
      <c r="AZ4122" s="13"/>
      <c r="BA4122" s="13"/>
      <c r="BB4122" s="13"/>
      <c r="BC4122" s="13"/>
      <c r="BD4122" s="13"/>
      <c r="BE4122" s="13" t="e">
        <f t="shared" si="6526"/>
        <v>#VALUE!</v>
      </c>
      <c r="BF4122" s="13"/>
      <c r="BG4122" s="13"/>
      <c r="BH4122" s="13"/>
      <c r="BI4122" s="13"/>
      <c r="BJ4122" s="13"/>
      <c r="BK4122" s="13"/>
      <c r="BL4122" s="13"/>
      <c r="BM4122" s="13"/>
      <c r="BN4122" s="13"/>
      <c r="BO4122" s="13"/>
      <c r="BP4122" s="13"/>
      <c r="BQ4122" s="13"/>
      <c r="BR4122" s="13">
        <v>0</v>
      </c>
      <c r="BS4122" s="13" t="e">
        <v>#VALUE!</v>
      </c>
      <c r="BT4122" s="12"/>
    </row>
    <row r="4123" spans="1:72" ht="69.75" customHeight="1" thickBot="1" x14ac:dyDescent="0.3">
      <c r="A4123" s="132" t="s">
        <v>0</v>
      </c>
      <c r="B4123" s="132" t="s">
        <v>0</v>
      </c>
      <c r="C4123" s="132" t="s">
        <v>0</v>
      </c>
      <c r="D4123" s="135" t="s">
        <v>0</v>
      </c>
      <c r="E4123" s="135" t="s">
        <v>0</v>
      </c>
      <c r="F4123" s="135" t="s">
        <v>0</v>
      </c>
      <c r="G4123" s="138" t="s">
        <v>0</v>
      </c>
      <c r="H4123" s="5" t="s">
        <v>54</v>
      </c>
      <c r="I4123" s="89" t="s">
        <v>9</v>
      </c>
      <c r="J4123" s="89" t="s">
        <v>1606</v>
      </c>
      <c r="K4123" s="89" t="s">
        <v>1534</v>
      </c>
      <c r="L4123" s="89" t="s">
        <v>1592</v>
      </c>
      <c r="M4123" s="89" t="s">
        <v>1593</v>
      </c>
      <c r="N4123" s="89" t="s">
        <v>1594</v>
      </c>
      <c r="O4123" s="89" t="s">
        <v>1610</v>
      </c>
      <c r="P4123" s="89" t="s">
        <v>1607</v>
      </c>
      <c r="Q4123" s="89" t="s">
        <v>1595</v>
      </c>
      <c r="R4123" s="89" t="s">
        <v>1596</v>
      </c>
      <c r="S4123" s="89" t="s">
        <v>1597</v>
      </c>
      <c r="T4123" s="89" t="s">
        <v>1598</v>
      </c>
      <c r="U4123" s="89" t="s">
        <v>1599</v>
      </c>
      <c r="V4123" s="89" t="s">
        <v>1600</v>
      </c>
      <c r="W4123" s="89" t="s">
        <v>1608</v>
      </c>
      <c r="X4123" s="89" t="s">
        <v>1609</v>
      </c>
      <c r="Y4123" s="89" t="s">
        <v>1601</v>
      </c>
      <c r="Z4123" s="89" t="s">
        <v>1602</v>
      </c>
      <c r="AA4123" s="89" t="s">
        <v>1603</v>
      </c>
      <c r="AB4123" s="89" t="s">
        <v>1604</v>
      </c>
      <c r="AC4123" s="89" t="s">
        <v>1605</v>
      </c>
      <c r="AD4123" s="90" t="s">
        <v>10</v>
      </c>
      <c r="AE4123" s="90" t="s">
        <v>1606</v>
      </c>
      <c r="AF4123" s="90" t="s">
        <v>1534</v>
      </c>
      <c r="AG4123" s="90" t="s">
        <v>1592</v>
      </c>
      <c r="AH4123" s="90" t="s">
        <v>1593</v>
      </c>
      <c r="AI4123" s="90" t="s">
        <v>1594</v>
      </c>
      <c r="AJ4123" s="90" t="s">
        <v>1611</v>
      </c>
      <c r="AK4123" s="90" t="s">
        <v>1607</v>
      </c>
      <c r="AL4123" s="90" t="s">
        <v>1595</v>
      </c>
      <c r="AM4123" s="90" t="s">
        <v>1596</v>
      </c>
      <c r="AN4123" s="90" t="s">
        <v>1597</v>
      </c>
      <c r="AO4123" s="90" t="s">
        <v>1598</v>
      </c>
      <c r="AP4123" s="90" t="s">
        <v>1599</v>
      </c>
      <c r="AQ4123" s="90" t="s">
        <v>1600</v>
      </c>
      <c r="AR4123" s="90" t="s">
        <v>1608</v>
      </c>
      <c r="AS4123" s="90" t="s">
        <v>1609</v>
      </c>
      <c r="AT4123" s="90" t="s">
        <v>1601</v>
      </c>
      <c r="AU4123" s="90" t="s">
        <v>1602</v>
      </c>
      <c r="AV4123" s="90" t="s">
        <v>1603</v>
      </c>
      <c r="AW4123" s="90" t="s">
        <v>1604</v>
      </c>
      <c r="AX4123" s="90" t="s">
        <v>1605</v>
      </c>
      <c r="AY4123" s="91" t="s">
        <v>11</v>
      </c>
      <c r="AZ4123" s="91" t="s">
        <v>1606</v>
      </c>
      <c r="BA4123" s="91" t="s">
        <v>1534</v>
      </c>
      <c r="BB4123" s="91" t="s">
        <v>1592</v>
      </c>
      <c r="BC4123" s="91" t="s">
        <v>1593</v>
      </c>
      <c r="BD4123" s="91" t="s">
        <v>1594</v>
      </c>
      <c r="BE4123" s="91" t="s">
        <v>1612</v>
      </c>
      <c r="BF4123" s="91" t="s">
        <v>1607</v>
      </c>
      <c r="BG4123" s="91" t="s">
        <v>1595</v>
      </c>
      <c r="BH4123" s="91" t="s">
        <v>1596</v>
      </c>
      <c r="BI4123" s="91" t="s">
        <v>1597</v>
      </c>
      <c r="BJ4123" s="91" t="s">
        <v>1598</v>
      </c>
      <c r="BK4123" s="91" t="s">
        <v>1599</v>
      </c>
      <c r="BL4123" s="91" t="s">
        <v>1600</v>
      </c>
      <c r="BM4123" s="91" t="s">
        <v>1608</v>
      </c>
      <c r="BN4123" s="91" t="s">
        <v>1609</v>
      </c>
      <c r="BO4123" s="91" t="s">
        <v>1601</v>
      </c>
      <c r="BP4123" s="91" t="s">
        <v>1602</v>
      </c>
      <c r="BQ4123" s="91" t="s">
        <v>1603</v>
      </c>
      <c r="BR4123" s="91" t="s">
        <v>1604</v>
      </c>
      <c r="BS4123" s="91" t="s">
        <v>1605</v>
      </c>
      <c r="BT4123" s="5" t="s">
        <v>1671</v>
      </c>
    </row>
    <row r="4124" spans="1:72" x14ac:dyDescent="0.25">
      <c r="A4124" s="133"/>
      <c r="B4124" s="133"/>
      <c r="C4124" s="133"/>
      <c r="D4124" s="136"/>
      <c r="E4124" s="136"/>
      <c r="F4124" s="136"/>
      <c r="G4124" s="139"/>
      <c r="H4124" s="15" t="s">
        <v>0</v>
      </c>
      <c r="I4124" s="9">
        <v>1</v>
      </c>
      <c r="J4124" s="9">
        <v>2</v>
      </c>
      <c r="K4124" s="9">
        <v>3</v>
      </c>
      <c r="L4124" s="9">
        <v>4</v>
      </c>
      <c r="M4124" s="9">
        <v>5</v>
      </c>
      <c r="N4124" s="9">
        <v>6</v>
      </c>
      <c r="O4124" s="9">
        <v>7</v>
      </c>
      <c r="P4124" s="9">
        <v>8</v>
      </c>
      <c r="Q4124" s="9">
        <v>9</v>
      </c>
      <c r="R4124" s="9">
        <v>10</v>
      </c>
      <c r="S4124" s="9">
        <v>11</v>
      </c>
      <c r="T4124" s="9">
        <v>12</v>
      </c>
      <c r="U4124" s="9">
        <v>13</v>
      </c>
      <c r="V4124" s="9">
        <v>14</v>
      </c>
      <c r="W4124" s="9">
        <v>15</v>
      </c>
      <c r="X4124" s="9">
        <v>16</v>
      </c>
      <c r="Y4124" s="9">
        <v>17</v>
      </c>
      <c r="Z4124" s="9">
        <v>18</v>
      </c>
      <c r="AA4124" s="9">
        <v>19</v>
      </c>
      <c r="AB4124" s="9">
        <v>20</v>
      </c>
      <c r="AC4124" s="9">
        <v>21</v>
      </c>
      <c r="AD4124" s="9">
        <v>1</v>
      </c>
      <c r="AE4124" s="9">
        <v>2</v>
      </c>
      <c r="AF4124" s="9">
        <v>3</v>
      </c>
      <c r="AG4124" s="9">
        <v>4</v>
      </c>
      <c r="AH4124" s="9">
        <v>5</v>
      </c>
      <c r="AI4124" s="9">
        <v>6</v>
      </c>
      <c r="AJ4124" s="9">
        <v>7</v>
      </c>
      <c r="AK4124" s="9">
        <v>8</v>
      </c>
      <c r="AL4124" s="9">
        <v>9</v>
      </c>
      <c r="AM4124" s="9">
        <v>10</v>
      </c>
      <c r="AN4124" s="9">
        <v>11</v>
      </c>
      <c r="AO4124" s="9">
        <v>12</v>
      </c>
      <c r="AP4124" s="9">
        <v>13</v>
      </c>
      <c r="AQ4124" s="9">
        <v>14</v>
      </c>
      <c r="AR4124" s="9">
        <v>15</v>
      </c>
      <c r="AS4124" s="9">
        <v>16</v>
      </c>
      <c r="AT4124" s="9">
        <v>17</v>
      </c>
      <c r="AU4124" s="9">
        <v>18</v>
      </c>
      <c r="AV4124" s="9">
        <v>19</v>
      </c>
      <c r="AW4124" s="9">
        <v>20</v>
      </c>
      <c r="AX4124" s="9">
        <v>21</v>
      </c>
      <c r="AY4124" s="9">
        <v>1</v>
      </c>
      <c r="AZ4124" s="9">
        <v>2</v>
      </c>
      <c r="BA4124" s="9">
        <v>3</v>
      </c>
      <c r="BB4124" s="9">
        <v>4</v>
      </c>
      <c r="BC4124" s="9">
        <v>5</v>
      </c>
      <c r="BD4124" s="9">
        <v>6</v>
      </c>
      <c r="BE4124" s="9">
        <v>7</v>
      </c>
      <c r="BF4124" s="9">
        <v>8</v>
      </c>
      <c r="BG4124" s="9">
        <v>9</v>
      </c>
      <c r="BH4124" s="9">
        <v>10</v>
      </c>
      <c r="BI4124" s="9">
        <v>11</v>
      </c>
      <c r="BJ4124" s="9">
        <v>12</v>
      </c>
      <c r="BK4124" s="9">
        <v>13</v>
      </c>
      <c r="BL4124" s="9">
        <v>14</v>
      </c>
      <c r="BM4124" s="9">
        <v>15</v>
      </c>
      <c r="BN4124" s="9">
        <v>16</v>
      </c>
      <c r="BO4124" s="9">
        <v>17</v>
      </c>
      <c r="BP4124" s="9">
        <v>18</v>
      </c>
      <c r="BQ4124" s="9">
        <v>19</v>
      </c>
      <c r="BR4124" s="9">
        <v>20</v>
      </c>
      <c r="BS4124" s="9">
        <v>21</v>
      </c>
      <c r="BT4124" s="9">
        <v>9</v>
      </c>
    </row>
    <row r="4125" spans="1:72" x14ac:dyDescent="0.25">
      <c r="A4125" s="133"/>
      <c r="B4125" s="133"/>
      <c r="C4125" s="133"/>
      <c r="D4125" s="136"/>
      <c r="E4125" s="136"/>
      <c r="F4125" s="136"/>
      <c r="G4125" s="139"/>
      <c r="H4125" s="16" t="s">
        <v>1187</v>
      </c>
      <c r="I4125" s="17">
        <f>SUM(I4121)</f>
        <v>1406070</v>
      </c>
      <c r="J4125" s="17">
        <f t="shared" ref="J4125:AA4125" si="6560">SUM(J4121)</f>
        <v>678209</v>
      </c>
      <c r="K4125" s="17">
        <f t="shared" si="6560"/>
        <v>0</v>
      </c>
      <c r="L4125" s="17">
        <f t="shared" si="6560"/>
        <v>0</v>
      </c>
      <c r="M4125" s="17">
        <f t="shared" si="6560"/>
        <v>0</v>
      </c>
      <c r="N4125" s="17">
        <f t="shared" si="6560"/>
        <v>0</v>
      </c>
      <c r="O4125" s="17">
        <f t="shared" ref="O4125" si="6561">SUM(O4121)</f>
        <v>2084279</v>
      </c>
      <c r="P4125" s="17">
        <f t="shared" si="6560"/>
        <v>12939</v>
      </c>
      <c r="Q4125" s="17">
        <f t="shared" si="6560"/>
        <v>14706</v>
      </c>
      <c r="R4125" s="17">
        <f t="shared" si="6560"/>
        <v>678209</v>
      </c>
      <c r="S4125" s="17">
        <f t="shared" si="6560"/>
        <v>0</v>
      </c>
      <c r="T4125" s="17">
        <f t="shared" si="6560"/>
        <v>0</v>
      </c>
      <c r="U4125" s="17">
        <f t="shared" si="6560"/>
        <v>0</v>
      </c>
      <c r="V4125" s="17">
        <f t="shared" si="6560"/>
        <v>0</v>
      </c>
      <c r="W4125" s="17">
        <f t="shared" si="6560"/>
        <v>0</v>
      </c>
      <c r="X4125" s="17">
        <f t="shared" si="6560"/>
        <v>0</v>
      </c>
      <c r="Y4125" s="17">
        <f t="shared" si="6560"/>
        <v>0</v>
      </c>
      <c r="Z4125" s="17">
        <f t="shared" si="6560"/>
        <v>0</v>
      </c>
      <c r="AA4125" s="17">
        <f t="shared" si="6560"/>
        <v>0</v>
      </c>
      <c r="AB4125" s="17">
        <v>705854</v>
      </c>
      <c r="AC4125" s="17">
        <v>1378425</v>
      </c>
      <c r="AD4125" s="17">
        <f t="shared" ref="AD4125:AV4125" si="6562">SUM(AD4121)</f>
        <v>12960</v>
      </c>
      <c r="AE4125" s="17">
        <f t="shared" si="6562"/>
        <v>2400</v>
      </c>
      <c r="AF4125" s="17">
        <f t="shared" si="6562"/>
        <v>0</v>
      </c>
      <c r="AG4125" s="17">
        <f t="shared" si="6562"/>
        <v>0</v>
      </c>
      <c r="AH4125" s="17">
        <f t="shared" si="6562"/>
        <v>0</v>
      </c>
      <c r="AI4125" s="17">
        <f t="shared" si="6562"/>
        <v>0</v>
      </c>
      <c r="AJ4125" s="17">
        <f t="shared" ref="AJ4125" si="6563">SUM(AJ4121)</f>
        <v>15360</v>
      </c>
      <c r="AK4125" s="17">
        <f t="shared" si="6562"/>
        <v>0</v>
      </c>
      <c r="AL4125" s="17">
        <f t="shared" si="6562"/>
        <v>0</v>
      </c>
      <c r="AM4125" s="17">
        <f t="shared" si="6562"/>
        <v>2400</v>
      </c>
      <c r="AN4125" s="17">
        <f t="shared" si="6562"/>
        <v>0</v>
      </c>
      <c r="AO4125" s="17">
        <f t="shared" si="6562"/>
        <v>0</v>
      </c>
      <c r="AP4125" s="17">
        <f t="shared" si="6562"/>
        <v>0</v>
      </c>
      <c r="AQ4125" s="17">
        <f t="shared" si="6562"/>
        <v>0</v>
      </c>
      <c r="AR4125" s="17">
        <f t="shared" si="6562"/>
        <v>0</v>
      </c>
      <c r="AS4125" s="17">
        <f t="shared" si="6562"/>
        <v>0</v>
      </c>
      <c r="AT4125" s="17">
        <f t="shared" si="6562"/>
        <v>0</v>
      </c>
      <c r="AU4125" s="17">
        <f t="shared" si="6562"/>
        <v>0</v>
      </c>
      <c r="AV4125" s="17">
        <f t="shared" si="6562"/>
        <v>0</v>
      </c>
      <c r="AW4125" s="17">
        <v>2400</v>
      </c>
      <c r="AX4125" s="17">
        <v>12960</v>
      </c>
      <c r="AY4125" s="17">
        <f>SUM(AY4121)</f>
        <v>1110</v>
      </c>
      <c r="AZ4125" s="17">
        <f t="shared" ref="AZ4125:BQ4125" si="6564">SUM(AZ4121)</f>
        <v>57376</v>
      </c>
      <c r="BA4125" s="17">
        <f t="shared" si="6564"/>
        <v>0</v>
      </c>
      <c r="BB4125" s="17">
        <f t="shared" si="6564"/>
        <v>0</v>
      </c>
      <c r="BC4125" s="17">
        <f t="shared" si="6564"/>
        <v>0</v>
      </c>
      <c r="BD4125" s="17">
        <f t="shared" si="6564"/>
        <v>0</v>
      </c>
      <c r="BE4125" s="17">
        <f t="shared" ref="BE4125" si="6565">SUM(BE4121)</f>
        <v>58486</v>
      </c>
      <c r="BF4125" s="17">
        <f t="shared" si="6564"/>
        <v>0</v>
      </c>
      <c r="BG4125" s="17">
        <f t="shared" si="6564"/>
        <v>0</v>
      </c>
      <c r="BH4125" s="17">
        <f t="shared" si="6564"/>
        <v>57376</v>
      </c>
      <c r="BI4125" s="17">
        <f t="shared" si="6564"/>
        <v>0</v>
      </c>
      <c r="BJ4125" s="17">
        <f t="shared" si="6564"/>
        <v>0</v>
      </c>
      <c r="BK4125" s="17">
        <f t="shared" si="6564"/>
        <v>0</v>
      </c>
      <c r="BL4125" s="17">
        <f t="shared" si="6564"/>
        <v>0</v>
      </c>
      <c r="BM4125" s="17">
        <f t="shared" si="6564"/>
        <v>0</v>
      </c>
      <c r="BN4125" s="17">
        <f t="shared" si="6564"/>
        <v>0</v>
      </c>
      <c r="BO4125" s="17">
        <f t="shared" si="6564"/>
        <v>0</v>
      </c>
      <c r="BP4125" s="17">
        <f t="shared" si="6564"/>
        <v>0</v>
      </c>
      <c r="BQ4125" s="17">
        <f t="shared" si="6564"/>
        <v>0</v>
      </c>
      <c r="BR4125" s="17">
        <v>57376</v>
      </c>
      <c r="BS4125" s="17">
        <v>1110</v>
      </c>
      <c r="BT4125" s="17" t="e">
        <f>IF(#REF!=0,"-",#REF!/#REF!*100)</f>
        <v>#REF!</v>
      </c>
    </row>
    <row r="4126" spans="1:72" ht="15.75" thickBot="1" x14ac:dyDescent="0.3">
      <c r="A4126" s="156"/>
      <c r="B4126" s="156"/>
      <c r="C4126" s="156"/>
      <c r="D4126" s="157"/>
      <c r="E4126" s="157"/>
      <c r="F4126" s="157"/>
      <c r="G4126" s="158"/>
      <c r="H4126" s="18" t="s">
        <v>55</v>
      </c>
      <c r="I4126" s="17">
        <f t="shared" ref="I4126:AA4126" si="6566">SUM(I4125)</f>
        <v>1406070</v>
      </c>
      <c r="J4126" s="17">
        <f t="shared" si="6566"/>
        <v>678209</v>
      </c>
      <c r="K4126" s="17">
        <f t="shared" si="6566"/>
        <v>0</v>
      </c>
      <c r="L4126" s="17">
        <f t="shared" si="6566"/>
        <v>0</v>
      </c>
      <c r="M4126" s="17">
        <f t="shared" si="6566"/>
        <v>0</v>
      </c>
      <c r="N4126" s="17">
        <f t="shared" si="6566"/>
        <v>0</v>
      </c>
      <c r="O4126" s="17">
        <f t="shared" ref="O4126" si="6567">SUM(O4125)</f>
        <v>2084279</v>
      </c>
      <c r="P4126" s="17">
        <f t="shared" si="6566"/>
        <v>12939</v>
      </c>
      <c r="Q4126" s="17">
        <f t="shared" si="6566"/>
        <v>14706</v>
      </c>
      <c r="R4126" s="17">
        <f t="shared" si="6566"/>
        <v>678209</v>
      </c>
      <c r="S4126" s="17">
        <f t="shared" si="6566"/>
        <v>0</v>
      </c>
      <c r="T4126" s="17">
        <f t="shared" si="6566"/>
        <v>0</v>
      </c>
      <c r="U4126" s="17">
        <f t="shared" si="6566"/>
        <v>0</v>
      </c>
      <c r="V4126" s="17">
        <f t="shared" si="6566"/>
        <v>0</v>
      </c>
      <c r="W4126" s="17">
        <f t="shared" si="6566"/>
        <v>0</v>
      </c>
      <c r="X4126" s="17">
        <f t="shared" si="6566"/>
        <v>0</v>
      </c>
      <c r="Y4126" s="17">
        <f t="shared" si="6566"/>
        <v>0</v>
      </c>
      <c r="Z4126" s="17">
        <f t="shared" si="6566"/>
        <v>0</v>
      </c>
      <c r="AA4126" s="17">
        <f t="shared" si="6566"/>
        <v>0</v>
      </c>
      <c r="AB4126" s="17">
        <v>705854</v>
      </c>
      <c r="AC4126" s="17">
        <v>1378425</v>
      </c>
      <c r="AD4126" s="17">
        <f>SUM(AD4125)</f>
        <v>12960</v>
      </c>
      <c r="AE4126" s="17">
        <f t="shared" ref="AE4126:AV4126" si="6568">SUM(AE4125)</f>
        <v>2400</v>
      </c>
      <c r="AF4126" s="17">
        <f t="shared" si="6568"/>
        <v>0</v>
      </c>
      <c r="AG4126" s="17">
        <f t="shared" si="6568"/>
        <v>0</v>
      </c>
      <c r="AH4126" s="17">
        <f t="shared" si="6568"/>
        <v>0</v>
      </c>
      <c r="AI4126" s="17">
        <f t="shared" si="6568"/>
        <v>0</v>
      </c>
      <c r="AJ4126" s="17">
        <f t="shared" ref="AJ4126" si="6569">SUM(AJ4125)</f>
        <v>15360</v>
      </c>
      <c r="AK4126" s="17">
        <f t="shared" si="6568"/>
        <v>0</v>
      </c>
      <c r="AL4126" s="17">
        <f t="shared" si="6568"/>
        <v>0</v>
      </c>
      <c r="AM4126" s="17">
        <f t="shared" si="6568"/>
        <v>2400</v>
      </c>
      <c r="AN4126" s="17">
        <f t="shared" si="6568"/>
        <v>0</v>
      </c>
      <c r="AO4126" s="17">
        <f t="shared" si="6568"/>
        <v>0</v>
      </c>
      <c r="AP4126" s="17">
        <f t="shared" si="6568"/>
        <v>0</v>
      </c>
      <c r="AQ4126" s="17">
        <f t="shared" si="6568"/>
        <v>0</v>
      </c>
      <c r="AR4126" s="17">
        <f t="shared" si="6568"/>
        <v>0</v>
      </c>
      <c r="AS4126" s="17">
        <f t="shared" si="6568"/>
        <v>0</v>
      </c>
      <c r="AT4126" s="17">
        <f t="shared" si="6568"/>
        <v>0</v>
      </c>
      <c r="AU4126" s="17">
        <f t="shared" si="6568"/>
        <v>0</v>
      </c>
      <c r="AV4126" s="17">
        <f t="shared" si="6568"/>
        <v>0</v>
      </c>
      <c r="AW4126" s="17">
        <v>2400</v>
      </c>
      <c r="AX4126" s="17">
        <v>12960</v>
      </c>
      <c r="AY4126" s="17">
        <f>SUM(AY4125)</f>
        <v>1110</v>
      </c>
      <c r="AZ4126" s="17">
        <f t="shared" ref="AZ4126:BQ4126" si="6570">SUM(AZ4125)</f>
        <v>57376</v>
      </c>
      <c r="BA4126" s="17">
        <f t="shared" si="6570"/>
        <v>0</v>
      </c>
      <c r="BB4126" s="17">
        <f t="shared" si="6570"/>
        <v>0</v>
      </c>
      <c r="BC4126" s="17">
        <f t="shared" si="6570"/>
        <v>0</v>
      </c>
      <c r="BD4126" s="17">
        <f t="shared" si="6570"/>
        <v>0</v>
      </c>
      <c r="BE4126" s="17">
        <f t="shared" ref="BE4126" si="6571">SUM(BE4125)</f>
        <v>58486</v>
      </c>
      <c r="BF4126" s="17">
        <f t="shared" si="6570"/>
        <v>0</v>
      </c>
      <c r="BG4126" s="17">
        <f t="shared" si="6570"/>
        <v>0</v>
      </c>
      <c r="BH4126" s="17">
        <f t="shared" si="6570"/>
        <v>57376</v>
      </c>
      <c r="BI4126" s="17">
        <f t="shared" si="6570"/>
        <v>0</v>
      </c>
      <c r="BJ4126" s="17">
        <f t="shared" si="6570"/>
        <v>0</v>
      </c>
      <c r="BK4126" s="17">
        <f t="shared" si="6570"/>
        <v>0</v>
      </c>
      <c r="BL4126" s="17">
        <f t="shared" si="6570"/>
        <v>0</v>
      </c>
      <c r="BM4126" s="17">
        <f t="shared" si="6570"/>
        <v>0</v>
      </c>
      <c r="BN4126" s="17">
        <f t="shared" si="6570"/>
        <v>0</v>
      </c>
      <c r="BO4126" s="17">
        <f t="shared" si="6570"/>
        <v>0</v>
      </c>
      <c r="BP4126" s="17">
        <f t="shared" si="6570"/>
        <v>0</v>
      </c>
      <c r="BQ4126" s="17">
        <f t="shared" si="6570"/>
        <v>0</v>
      </c>
      <c r="BR4126" s="17">
        <v>57376</v>
      </c>
      <c r="BS4126" s="17">
        <v>1110</v>
      </c>
      <c r="BT4126" s="17" t="e">
        <f>IF(#REF!=0,"-",#REF!/#REF!*100)</f>
        <v>#REF!</v>
      </c>
    </row>
    <row r="4127" spans="1:72" ht="69.75" customHeight="1" thickBot="1" x14ac:dyDescent="0.3">
      <c r="A4127" s="5" t="s">
        <v>2</v>
      </c>
      <c r="B4127" s="5" t="s">
        <v>3</v>
      </c>
      <c r="C4127" s="5" t="s">
        <v>4</v>
      </c>
      <c r="D4127" s="103" t="s">
        <v>0</v>
      </c>
      <c r="E4127" s="112" t="s">
        <v>5</v>
      </c>
      <c r="F4127" s="112" t="s">
        <v>6</v>
      </c>
      <c r="G4127" s="5" t="s">
        <v>7</v>
      </c>
      <c r="H4127" s="5" t="s">
        <v>8</v>
      </c>
      <c r="I4127" s="89" t="s">
        <v>9</v>
      </c>
      <c r="J4127" s="89" t="s">
        <v>1606</v>
      </c>
      <c r="K4127" s="89" t="s">
        <v>1534</v>
      </c>
      <c r="L4127" s="89" t="s">
        <v>1592</v>
      </c>
      <c r="M4127" s="89" t="s">
        <v>1593</v>
      </c>
      <c r="N4127" s="89" t="s">
        <v>1594</v>
      </c>
      <c r="O4127" s="89" t="s">
        <v>1610</v>
      </c>
      <c r="P4127" s="89" t="s">
        <v>1607</v>
      </c>
      <c r="Q4127" s="89" t="s">
        <v>1595</v>
      </c>
      <c r="R4127" s="89" t="s">
        <v>1596</v>
      </c>
      <c r="S4127" s="89" t="s">
        <v>1597</v>
      </c>
      <c r="T4127" s="89" t="s">
        <v>1598</v>
      </c>
      <c r="U4127" s="89" t="s">
        <v>1599</v>
      </c>
      <c r="V4127" s="89" t="s">
        <v>1600</v>
      </c>
      <c r="W4127" s="89" t="s">
        <v>1608</v>
      </c>
      <c r="X4127" s="89" t="s">
        <v>1609</v>
      </c>
      <c r="Y4127" s="89" t="s">
        <v>1601</v>
      </c>
      <c r="Z4127" s="89" t="s">
        <v>1602</v>
      </c>
      <c r="AA4127" s="89" t="s">
        <v>1603</v>
      </c>
      <c r="AB4127" s="89" t="s">
        <v>1604</v>
      </c>
      <c r="AC4127" s="89" t="s">
        <v>1605</v>
      </c>
      <c r="AD4127" s="90" t="s">
        <v>10</v>
      </c>
      <c r="AE4127" s="90" t="s">
        <v>1606</v>
      </c>
      <c r="AF4127" s="90" t="s">
        <v>1534</v>
      </c>
      <c r="AG4127" s="90" t="s">
        <v>1592</v>
      </c>
      <c r="AH4127" s="90" t="s">
        <v>1593</v>
      </c>
      <c r="AI4127" s="90" t="s">
        <v>1594</v>
      </c>
      <c r="AJ4127" s="90" t="s">
        <v>1611</v>
      </c>
      <c r="AK4127" s="90" t="s">
        <v>1607</v>
      </c>
      <c r="AL4127" s="90" t="s">
        <v>1595</v>
      </c>
      <c r="AM4127" s="90" t="s">
        <v>1596</v>
      </c>
      <c r="AN4127" s="90" t="s">
        <v>1597</v>
      </c>
      <c r="AO4127" s="90" t="s">
        <v>1598</v>
      </c>
      <c r="AP4127" s="90" t="s">
        <v>1599</v>
      </c>
      <c r="AQ4127" s="90" t="s">
        <v>1600</v>
      </c>
      <c r="AR4127" s="90" t="s">
        <v>1608</v>
      </c>
      <c r="AS4127" s="90" t="s">
        <v>1609</v>
      </c>
      <c r="AT4127" s="90" t="s">
        <v>1601</v>
      </c>
      <c r="AU4127" s="90" t="s">
        <v>1602</v>
      </c>
      <c r="AV4127" s="90" t="s">
        <v>1603</v>
      </c>
      <c r="AW4127" s="90" t="s">
        <v>1604</v>
      </c>
      <c r="AX4127" s="90" t="s">
        <v>1605</v>
      </c>
      <c r="AY4127" s="91" t="s">
        <v>11</v>
      </c>
      <c r="AZ4127" s="91" t="s">
        <v>1606</v>
      </c>
      <c r="BA4127" s="91" t="s">
        <v>1534</v>
      </c>
      <c r="BB4127" s="91" t="s">
        <v>1592</v>
      </c>
      <c r="BC4127" s="91" t="s">
        <v>1593</v>
      </c>
      <c r="BD4127" s="91" t="s">
        <v>1594</v>
      </c>
      <c r="BE4127" s="91" t="s">
        <v>1612</v>
      </c>
      <c r="BF4127" s="91" t="s">
        <v>1607</v>
      </c>
      <c r="BG4127" s="91" t="s">
        <v>1595</v>
      </c>
      <c r="BH4127" s="91" t="s">
        <v>1596</v>
      </c>
      <c r="BI4127" s="91" t="s">
        <v>1597</v>
      </c>
      <c r="BJ4127" s="91" t="s">
        <v>1598</v>
      </c>
      <c r="BK4127" s="91" t="s">
        <v>1599</v>
      </c>
      <c r="BL4127" s="91" t="s">
        <v>1600</v>
      </c>
      <c r="BM4127" s="91" t="s">
        <v>1608</v>
      </c>
      <c r="BN4127" s="91" t="s">
        <v>1609</v>
      </c>
      <c r="BO4127" s="91" t="s">
        <v>1601</v>
      </c>
      <c r="BP4127" s="91" t="s">
        <v>1602</v>
      </c>
      <c r="BQ4127" s="91" t="s">
        <v>1603</v>
      </c>
      <c r="BR4127" s="91" t="s">
        <v>1604</v>
      </c>
      <c r="BS4127" s="91" t="s">
        <v>1605</v>
      </c>
      <c r="BT4127" s="5" t="s">
        <v>1671</v>
      </c>
    </row>
    <row r="4128" spans="1:72" x14ac:dyDescent="0.25">
      <c r="A4128" s="6" t="s">
        <v>0</v>
      </c>
      <c r="B4128" s="6" t="s">
        <v>0</v>
      </c>
      <c r="C4128" s="6" t="s">
        <v>0</v>
      </c>
      <c r="D4128" s="104" t="s">
        <v>0</v>
      </c>
      <c r="E4128" s="104" t="s">
        <v>0</v>
      </c>
      <c r="F4128" s="121" t="s">
        <v>0</v>
      </c>
      <c r="G4128" s="7" t="s">
        <v>0</v>
      </c>
      <c r="H4128" s="8" t="s">
        <v>0</v>
      </c>
      <c r="I4128" s="9">
        <v>1</v>
      </c>
      <c r="J4128" s="9">
        <v>2</v>
      </c>
      <c r="K4128" s="9">
        <v>3</v>
      </c>
      <c r="L4128" s="9">
        <v>4</v>
      </c>
      <c r="M4128" s="9">
        <v>5</v>
      </c>
      <c r="N4128" s="9">
        <v>6</v>
      </c>
      <c r="O4128" s="9">
        <v>7</v>
      </c>
      <c r="P4128" s="9">
        <v>8</v>
      </c>
      <c r="Q4128" s="9">
        <v>9</v>
      </c>
      <c r="R4128" s="9">
        <v>10</v>
      </c>
      <c r="S4128" s="9">
        <v>11</v>
      </c>
      <c r="T4128" s="9">
        <v>12</v>
      </c>
      <c r="U4128" s="9">
        <v>13</v>
      </c>
      <c r="V4128" s="9">
        <v>14</v>
      </c>
      <c r="W4128" s="9">
        <v>15</v>
      </c>
      <c r="X4128" s="9">
        <v>16</v>
      </c>
      <c r="Y4128" s="9">
        <v>17</v>
      </c>
      <c r="Z4128" s="9">
        <v>18</v>
      </c>
      <c r="AA4128" s="9">
        <v>19</v>
      </c>
      <c r="AB4128" s="9">
        <v>20</v>
      </c>
      <c r="AC4128" s="9">
        <v>21</v>
      </c>
      <c r="AD4128" s="9">
        <v>1</v>
      </c>
      <c r="AE4128" s="9">
        <v>2</v>
      </c>
      <c r="AF4128" s="9">
        <v>3</v>
      </c>
      <c r="AG4128" s="9">
        <v>4</v>
      </c>
      <c r="AH4128" s="9">
        <v>5</v>
      </c>
      <c r="AI4128" s="9">
        <v>6</v>
      </c>
      <c r="AJ4128" s="9">
        <v>7</v>
      </c>
      <c r="AK4128" s="9">
        <v>8</v>
      </c>
      <c r="AL4128" s="9">
        <v>9</v>
      </c>
      <c r="AM4128" s="9">
        <v>10</v>
      </c>
      <c r="AN4128" s="9">
        <v>11</v>
      </c>
      <c r="AO4128" s="9">
        <v>12</v>
      </c>
      <c r="AP4128" s="9">
        <v>13</v>
      </c>
      <c r="AQ4128" s="9">
        <v>14</v>
      </c>
      <c r="AR4128" s="9">
        <v>15</v>
      </c>
      <c r="AS4128" s="9">
        <v>16</v>
      </c>
      <c r="AT4128" s="9">
        <v>17</v>
      </c>
      <c r="AU4128" s="9">
        <v>18</v>
      </c>
      <c r="AV4128" s="9">
        <v>19</v>
      </c>
      <c r="AW4128" s="9">
        <v>20</v>
      </c>
      <c r="AX4128" s="9">
        <v>21</v>
      </c>
      <c r="AY4128" s="9">
        <v>1</v>
      </c>
      <c r="AZ4128" s="9">
        <v>2</v>
      </c>
      <c r="BA4128" s="9">
        <v>3</v>
      </c>
      <c r="BB4128" s="9">
        <v>4</v>
      </c>
      <c r="BC4128" s="9">
        <v>5</v>
      </c>
      <c r="BD4128" s="9">
        <v>6</v>
      </c>
      <c r="BE4128" s="9">
        <v>7</v>
      </c>
      <c r="BF4128" s="9">
        <v>8</v>
      </c>
      <c r="BG4128" s="9">
        <v>9</v>
      </c>
      <c r="BH4128" s="9">
        <v>10</v>
      </c>
      <c r="BI4128" s="9">
        <v>11</v>
      </c>
      <c r="BJ4128" s="9">
        <v>12</v>
      </c>
      <c r="BK4128" s="9">
        <v>13</v>
      </c>
      <c r="BL4128" s="9">
        <v>14</v>
      </c>
      <c r="BM4128" s="9">
        <v>15</v>
      </c>
      <c r="BN4128" s="9">
        <v>16</v>
      </c>
      <c r="BO4128" s="9">
        <v>17</v>
      </c>
      <c r="BP4128" s="9">
        <v>18</v>
      </c>
      <c r="BQ4128" s="9">
        <v>19</v>
      </c>
      <c r="BR4128" s="9">
        <v>20</v>
      </c>
      <c r="BS4128" s="9">
        <v>21</v>
      </c>
      <c r="BT4128" s="9">
        <v>9</v>
      </c>
    </row>
    <row r="4129" spans="1:72" ht="22.5" x14ac:dyDescent="0.25">
      <c r="A4129" s="1" t="s">
        <v>1154</v>
      </c>
      <c r="B4129" s="1" t="s">
        <v>56</v>
      </c>
      <c r="C4129" s="4" t="s">
        <v>156</v>
      </c>
      <c r="D4129" s="102" t="s">
        <v>1388</v>
      </c>
      <c r="E4129" s="101" t="s">
        <v>0</v>
      </c>
      <c r="F4129" s="101" t="s">
        <v>0</v>
      </c>
      <c r="G4129" s="2" t="s">
        <v>0</v>
      </c>
      <c r="H4129" s="2" t="s">
        <v>1389</v>
      </c>
      <c r="I4129" s="3" t="s">
        <v>0</v>
      </c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>
        <v>0</v>
      </c>
      <c r="AC4129" s="3">
        <v>0</v>
      </c>
      <c r="AD4129" s="3" t="s">
        <v>0</v>
      </c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>
        <v>0</v>
      </c>
      <c r="AX4129" s="3">
        <v>0</v>
      </c>
      <c r="AY4129" s="3" t="s">
        <v>0</v>
      </c>
      <c r="AZ4129" s="3"/>
      <c r="BA4129" s="3"/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  <c r="BL4129" s="3"/>
      <c r="BM4129" s="3"/>
      <c r="BN4129" s="3"/>
      <c r="BO4129" s="3"/>
      <c r="BP4129" s="3"/>
      <c r="BQ4129" s="3"/>
      <c r="BR4129" s="3">
        <v>0</v>
      </c>
      <c r="BS4129" s="3">
        <v>0</v>
      </c>
      <c r="BT4129" s="3"/>
    </row>
    <row r="4130" spans="1:72" ht="33.75" x14ac:dyDescent="0.25">
      <c r="A4130" s="1" t="s">
        <v>0</v>
      </c>
      <c r="B4130" s="1" t="s">
        <v>0</v>
      </c>
      <c r="C4130" s="1" t="s">
        <v>0</v>
      </c>
      <c r="D4130" s="101" t="s">
        <v>0</v>
      </c>
      <c r="E4130" s="101" t="s">
        <v>0</v>
      </c>
      <c r="F4130" s="101" t="s">
        <v>0</v>
      </c>
      <c r="G4130" s="2" t="s">
        <v>0</v>
      </c>
      <c r="H4130" s="10" t="s">
        <v>13</v>
      </c>
      <c r="I4130" s="11">
        <f t="shared" ref="I4130:AA4130" si="6572">SUM(I4131,I4139,I4141)</f>
        <v>88700</v>
      </c>
      <c r="J4130" s="11">
        <f t="shared" si="6572"/>
        <v>29620</v>
      </c>
      <c r="K4130" s="11">
        <f t="shared" si="6572"/>
        <v>0</v>
      </c>
      <c r="L4130" s="11">
        <f t="shared" si="6572"/>
        <v>0</v>
      </c>
      <c r="M4130" s="11">
        <f t="shared" si="6572"/>
        <v>0</v>
      </c>
      <c r="N4130" s="11">
        <f t="shared" si="6572"/>
        <v>0</v>
      </c>
      <c r="O4130" s="11">
        <f t="shared" ref="O4130" si="6573">SUM(O4131,O4139,O4141)</f>
        <v>118320</v>
      </c>
      <c r="P4130" s="11">
        <f t="shared" si="6572"/>
        <v>3620</v>
      </c>
      <c r="Q4130" s="11">
        <f t="shared" si="6572"/>
        <v>14750</v>
      </c>
      <c r="R4130" s="11">
        <f t="shared" si="6572"/>
        <v>29620</v>
      </c>
      <c r="S4130" s="11">
        <f t="shared" si="6572"/>
        <v>0</v>
      </c>
      <c r="T4130" s="11">
        <f t="shared" si="6572"/>
        <v>0</v>
      </c>
      <c r="U4130" s="11">
        <f t="shared" si="6572"/>
        <v>0</v>
      </c>
      <c r="V4130" s="11">
        <f t="shared" si="6572"/>
        <v>0</v>
      </c>
      <c r="W4130" s="11">
        <f t="shared" si="6572"/>
        <v>0</v>
      </c>
      <c r="X4130" s="11">
        <f t="shared" si="6572"/>
        <v>0</v>
      </c>
      <c r="Y4130" s="11">
        <f t="shared" si="6572"/>
        <v>0</v>
      </c>
      <c r="Z4130" s="11">
        <f t="shared" si="6572"/>
        <v>0</v>
      </c>
      <c r="AA4130" s="11">
        <f t="shared" si="6572"/>
        <v>0</v>
      </c>
      <c r="AB4130" s="11">
        <v>47990</v>
      </c>
      <c r="AC4130" s="11">
        <v>70330</v>
      </c>
      <c r="AD4130" s="11">
        <f t="shared" ref="AD4130:AV4130" si="6574">SUM(AD4131,AD4139,AD4141)</f>
        <v>54800</v>
      </c>
      <c r="AE4130" s="11">
        <f t="shared" si="6574"/>
        <v>6674</v>
      </c>
      <c r="AF4130" s="11">
        <f t="shared" si="6574"/>
        <v>0</v>
      </c>
      <c r="AG4130" s="11">
        <f t="shared" si="6574"/>
        <v>0</v>
      </c>
      <c r="AH4130" s="11">
        <f t="shared" si="6574"/>
        <v>0</v>
      </c>
      <c r="AI4130" s="11">
        <f t="shared" si="6574"/>
        <v>0</v>
      </c>
      <c r="AJ4130" s="11">
        <f t="shared" ref="AJ4130" si="6575">SUM(AJ4131,AJ4139,AJ4141)</f>
        <v>61474</v>
      </c>
      <c r="AK4130" s="11">
        <f t="shared" si="6574"/>
        <v>0</v>
      </c>
      <c r="AL4130" s="11">
        <f t="shared" si="6574"/>
        <v>0</v>
      </c>
      <c r="AM4130" s="11">
        <f t="shared" si="6574"/>
        <v>6674</v>
      </c>
      <c r="AN4130" s="11">
        <f t="shared" si="6574"/>
        <v>0</v>
      </c>
      <c r="AO4130" s="11">
        <f t="shared" si="6574"/>
        <v>0</v>
      </c>
      <c r="AP4130" s="11">
        <f t="shared" si="6574"/>
        <v>0</v>
      </c>
      <c r="AQ4130" s="11">
        <f t="shared" si="6574"/>
        <v>0</v>
      </c>
      <c r="AR4130" s="11">
        <f t="shared" si="6574"/>
        <v>0</v>
      </c>
      <c r="AS4130" s="11">
        <f t="shared" si="6574"/>
        <v>0</v>
      </c>
      <c r="AT4130" s="11">
        <f t="shared" si="6574"/>
        <v>0</v>
      </c>
      <c r="AU4130" s="11">
        <f t="shared" si="6574"/>
        <v>0</v>
      </c>
      <c r="AV4130" s="11">
        <f t="shared" si="6574"/>
        <v>0</v>
      </c>
      <c r="AW4130" s="11">
        <v>6674</v>
      </c>
      <c r="AX4130" s="11">
        <v>54800</v>
      </c>
      <c r="AY4130" s="11">
        <f t="shared" ref="AY4130:BQ4130" si="6576">SUM(AY4131,AY4139,AY4141)</f>
        <v>41000</v>
      </c>
      <c r="AZ4130" s="11">
        <f t="shared" si="6576"/>
        <v>23214</v>
      </c>
      <c r="BA4130" s="11">
        <f t="shared" si="6576"/>
        <v>0</v>
      </c>
      <c r="BB4130" s="11">
        <f t="shared" si="6576"/>
        <v>0</v>
      </c>
      <c r="BC4130" s="11">
        <f t="shared" si="6576"/>
        <v>0</v>
      </c>
      <c r="BD4130" s="11">
        <f t="shared" si="6576"/>
        <v>0</v>
      </c>
      <c r="BE4130" s="11">
        <f t="shared" ref="BE4130" si="6577">SUM(BE4131,BE4139,BE4141)</f>
        <v>64214</v>
      </c>
      <c r="BF4130" s="11">
        <f t="shared" si="6576"/>
        <v>8000</v>
      </c>
      <c r="BG4130" s="11">
        <f t="shared" si="6576"/>
        <v>0</v>
      </c>
      <c r="BH4130" s="11">
        <f t="shared" si="6576"/>
        <v>23214</v>
      </c>
      <c r="BI4130" s="11">
        <f t="shared" si="6576"/>
        <v>0</v>
      </c>
      <c r="BJ4130" s="11">
        <f t="shared" si="6576"/>
        <v>0</v>
      </c>
      <c r="BK4130" s="11">
        <f t="shared" si="6576"/>
        <v>0</v>
      </c>
      <c r="BL4130" s="11">
        <f t="shared" si="6576"/>
        <v>0</v>
      </c>
      <c r="BM4130" s="11">
        <f t="shared" si="6576"/>
        <v>0</v>
      </c>
      <c r="BN4130" s="11">
        <f t="shared" si="6576"/>
        <v>0</v>
      </c>
      <c r="BO4130" s="11">
        <f t="shared" si="6576"/>
        <v>0</v>
      </c>
      <c r="BP4130" s="11">
        <f t="shared" si="6576"/>
        <v>0</v>
      </c>
      <c r="BQ4130" s="11">
        <f t="shared" si="6576"/>
        <v>0</v>
      </c>
      <c r="BR4130" s="11">
        <v>31214</v>
      </c>
      <c r="BS4130" s="11">
        <v>33000</v>
      </c>
      <c r="BT4130" s="11" t="e">
        <f>IF(#REF!=0,"-",#REF!/#REF!*100)</f>
        <v>#REF!</v>
      </c>
    </row>
    <row r="4131" spans="1:72" x14ac:dyDescent="0.25">
      <c r="A4131" s="4" t="s">
        <v>1154</v>
      </c>
      <c r="B4131" s="4" t="s">
        <v>56</v>
      </c>
      <c r="C4131" s="4" t="s">
        <v>156</v>
      </c>
      <c r="D4131" s="102" t="s">
        <v>1388</v>
      </c>
      <c r="E4131" s="101" t="s">
        <v>14</v>
      </c>
      <c r="F4131" s="101" t="s">
        <v>0</v>
      </c>
      <c r="G4131" s="2" t="s">
        <v>0</v>
      </c>
      <c r="H4131" s="2" t="s">
        <v>15</v>
      </c>
      <c r="I4131" s="12">
        <f t="shared" ref="I4131:AA4131" si="6578">SUM(I4132:I4133)</f>
        <v>45000</v>
      </c>
      <c r="J4131" s="12">
        <f t="shared" si="6578"/>
        <v>20000</v>
      </c>
      <c r="K4131" s="12">
        <f t="shared" si="6578"/>
        <v>0</v>
      </c>
      <c r="L4131" s="12">
        <f t="shared" si="6578"/>
        <v>0</v>
      </c>
      <c r="M4131" s="12">
        <f t="shared" si="6578"/>
        <v>0</v>
      </c>
      <c r="N4131" s="12">
        <f t="shared" si="6578"/>
        <v>0</v>
      </c>
      <c r="O4131" s="12">
        <f t="shared" ref="O4131" si="6579">SUM(O4132:O4133)</f>
        <v>65000</v>
      </c>
      <c r="P4131" s="12">
        <f t="shared" si="6578"/>
        <v>2699</v>
      </c>
      <c r="Q4131" s="12">
        <f t="shared" si="6578"/>
        <v>10000</v>
      </c>
      <c r="R4131" s="12">
        <f t="shared" si="6578"/>
        <v>20000</v>
      </c>
      <c r="S4131" s="12">
        <f t="shared" si="6578"/>
        <v>0</v>
      </c>
      <c r="T4131" s="12">
        <f t="shared" si="6578"/>
        <v>0</v>
      </c>
      <c r="U4131" s="12">
        <f t="shared" si="6578"/>
        <v>0</v>
      </c>
      <c r="V4131" s="12">
        <f t="shared" si="6578"/>
        <v>0</v>
      </c>
      <c r="W4131" s="12">
        <f t="shared" si="6578"/>
        <v>0</v>
      </c>
      <c r="X4131" s="12">
        <f t="shared" si="6578"/>
        <v>0</v>
      </c>
      <c r="Y4131" s="12">
        <f t="shared" si="6578"/>
        <v>0</v>
      </c>
      <c r="Z4131" s="12">
        <f t="shared" si="6578"/>
        <v>0</v>
      </c>
      <c r="AA4131" s="12">
        <f t="shared" si="6578"/>
        <v>0</v>
      </c>
      <c r="AB4131" s="12">
        <v>32699</v>
      </c>
      <c r="AC4131" s="12">
        <v>32301</v>
      </c>
      <c r="AD4131" s="12">
        <f>SUM(AD4132:AD4133)</f>
        <v>2000</v>
      </c>
      <c r="AE4131" s="12">
        <f t="shared" ref="AE4131:AV4131" si="6580">SUM(AE4132:AE4133)</f>
        <v>0</v>
      </c>
      <c r="AF4131" s="12">
        <f t="shared" si="6580"/>
        <v>0</v>
      </c>
      <c r="AG4131" s="12">
        <f t="shared" si="6580"/>
        <v>0</v>
      </c>
      <c r="AH4131" s="12">
        <f t="shared" si="6580"/>
        <v>0</v>
      </c>
      <c r="AI4131" s="12">
        <f t="shared" si="6580"/>
        <v>0</v>
      </c>
      <c r="AJ4131" s="12">
        <f t="shared" ref="AJ4131" si="6581">SUM(AJ4132:AJ4133)</f>
        <v>2000</v>
      </c>
      <c r="AK4131" s="12">
        <f t="shared" si="6580"/>
        <v>0</v>
      </c>
      <c r="AL4131" s="12">
        <f t="shared" si="6580"/>
        <v>0</v>
      </c>
      <c r="AM4131" s="12">
        <f t="shared" si="6580"/>
        <v>0</v>
      </c>
      <c r="AN4131" s="12">
        <f t="shared" si="6580"/>
        <v>0</v>
      </c>
      <c r="AO4131" s="12">
        <f t="shared" si="6580"/>
        <v>0</v>
      </c>
      <c r="AP4131" s="12">
        <f t="shared" si="6580"/>
        <v>0</v>
      </c>
      <c r="AQ4131" s="12">
        <f t="shared" si="6580"/>
        <v>0</v>
      </c>
      <c r="AR4131" s="12">
        <f t="shared" si="6580"/>
        <v>0</v>
      </c>
      <c r="AS4131" s="12">
        <f t="shared" si="6580"/>
        <v>0</v>
      </c>
      <c r="AT4131" s="12">
        <f t="shared" si="6580"/>
        <v>0</v>
      </c>
      <c r="AU4131" s="12">
        <f t="shared" si="6580"/>
        <v>0</v>
      </c>
      <c r="AV4131" s="12">
        <f t="shared" si="6580"/>
        <v>0</v>
      </c>
      <c r="AW4131" s="12">
        <v>0</v>
      </c>
      <c r="AX4131" s="12">
        <v>2000</v>
      </c>
      <c r="AY4131" s="12">
        <f t="shared" ref="AY4131:BQ4131" si="6582">SUM(AY4132:AY4133)</f>
        <v>5000</v>
      </c>
      <c r="AZ4131" s="12">
        <f t="shared" si="6582"/>
        <v>0</v>
      </c>
      <c r="BA4131" s="12">
        <f t="shared" si="6582"/>
        <v>0</v>
      </c>
      <c r="BB4131" s="12">
        <f t="shared" si="6582"/>
        <v>0</v>
      </c>
      <c r="BC4131" s="12">
        <f t="shared" si="6582"/>
        <v>0</v>
      </c>
      <c r="BD4131" s="12">
        <f t="shared" si="6582"/>
        <v>0</v>
      </c>
      <c r="BE4131" s="12">
        <f t="shared" ref="BE4131" si="6583">SUM(BE4132:BE4133)</f>
        <v>5000</v>
      </c>
      <c r="BF4131" s="12">
        <f t="shared" si="6582"/>
        <v>0</v>
      </c>
      <c r="BG4131" s="12">
        <f t="shared" si="6582"/>
        <v>0</v>
      </c>
      <c r="BH4131" s="12">
        <f t="shared" si="6582"/>
        <v>0</v>
      </c>
      <c r="BI4131" s="12">
        <f t="shared" si="6582"/>
        <v>0</v>
      </c>
      <c r="BJ4131" s="12">
        <f t="shared" si="6582"/>
        <v>0</v>
      </c>
      <c r="BK4131" s="12">
        <f t="shared" si="6582"/>
        <v>0</v>
      </c>
      <c r="BL4131" s="12">
        <f t="shared" si="6582"/>
        <v>0</v>
      </c>
      <c r="BM4131" s="12">
        <f t="shared" si="6582"/>
        <v>0</v>
      </c>
      <c r="BN4131" s="12">
        <f t="shared" si="6582"/>
        <v>0</v>
      </c>
      <c r="BO4131" s="12">
        <f t="shared" si="6582"/>
        <v>0</v>
      </c>
      <c r="BP4131" s="12">
        <f t="shared" si="6582"/>
        <v>0</v>
      </c>
      <c r="BQ4131" s="12">
        <f t="shared" si="6582"/>
        <v>0</v>
      </c>
      <c r="BR4131" s="12">
        <v>0</v>
      </c>
      <c r="BS4131" s="12">
        <v>5000</v>
      </c>
      <c r="BT4131" s="12" t="e">
        <f>IF(#REF!=0,"-",#REF!/#REF!*100)</f>
        <v>#REF!</v>
      </c>
    </row>
    <row r="4132" spans="1:72" x14ac:dyDescent="0.25">
      <c r="A4132" s="4" t="s">
        <v>1154</v>
      </c>
      <c r="B4132" s="4" t="s">
        <v>56</v>
      </c>
      <c r="C4132" s="4" t="s">
        <v>156</v>
      </c>
      <c r="D4132" s="102" t="s">
        <v>1388</v>
      </c>
      <c r="E4132" s="113">
        <v>6111</v>
      </c>
      <c r="F4132" s="102"/>
      <c r="G4132" s="98" t="s">
        <v>1663</v>
      </c>
      <c r="H4132" s="13" t="s">
        <v>16</v>
      </c>
      <c r="I4132" s="14">
        <v>45000</v>
      </c>
      <c r="J4132" s="14">
        <v>20000</v>
      </c>
      <c r="K4132" s="14"/>
      <c r="L4132" s="14"/>
      <c r="M4132" s="14"/>
      <c r="N4132" s="14"/>
      <c r="O4132" s="14">
        <f t="shared" si="6524"/>
        <v>65000</v>
      </c>
      <c r="P4132" s="14">
        <f>199+2500</f>
        <v>2699</v>
      </c>
      <c r="Q4132" s="14">
        <f>10000</f>
        <v>10000</v>
      </c>
      <c r="R4132" s="14">
        <v>20000</v>
      </c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>
        <v>32699</v>
      </c>
      <c r="AC4132" s="14">
        <v>32301</v>
      </c>
      <c r="AD4132" s="14">
        <v>2000</v>
      </c>
      <c r="AE4132" s="14"/>
      <c r="AF4132" s="14"/>
      <c r="AG4132" s="14"/>
      <c r="AH4132" s="14"/>
      <c r="AI4132" s="14"/>
      <c r="AJ4132" s="14">
        <f t="shared" si="6525"/>
        <v>2000</v>
      </c>
      <c r="AK4132" s="14"/>
      <c r="AL4132" s="14"/>
      <c r="AM4132" s="14"/>
      <c r="AN4132" s="14"/>
      <c r="AO4132" s="14"/>
      <c r="AP4132" s="14"/>
      <c r="AQ4132" s="14"/>
      <c r="AR4132" s="14"/>
      <c r="AS4132" s="14"/>
      <c r="AT4132" s="14"/>
      <c r="AU4132" s="14"/>
      <c r="AV4132" s="14"/>
      <c r="AW4132" s="14">
        <v>0</v>
      </c>
      <c r="AX4132" s="14">
        <v>2000</v>
      </c>
      <c r="AY4132" s="14">
        <v>5000</v>
      </c>
      <c r="AZ4132" s="14"/>
      <c r="BA4132" s="14"/>
      <c r="BB4132" s="14"/>
      <c r="BC4132" s="14"/>
      <c r="BD4132" s="14"/>
      <c r="BE4132" s="14">
        <f t="shared" si="6526"/>
        <v>5000</v>
      </c>
      <c r="BF4132" s="14"/>
      <c r="BG4132" s="14"/>
      <c r="BH4132" s="14"/>
      <c r="BI4132" s="14"/>
      <c r="BJ4132" s="14"/>
      <c r="BK4132" s="14"/>
      <c r="BL4132" s="14"/>
      <c r="BM4132" s="14"/>
      <c r="BN4132" s="14"/>
      <c r="BO4132" s="14"/>
      <c r="BP4132" s="14"/>
      <c r="BQ4132" s="14"/>
      <c r="BR4132" s="14">
        <v>0</v>
      </c>
      <c r="BS4132" s="14">
        <v>5000</v>
      </c>
      <c r="BT4132" s="14" t="e">
        <f>IF(#REF!=0,"-",#REF!/#REF!*100)</f>
        <v>#REF!</v>
      </c>
    </row>
    <row r="4133" spans="1:72" x14ac:dyDescent="0.25">
      <c r="A4133" s="1" t="s">
        <v>1154</v>
      </c>
      <c r="B4133" s="1" t="s">
        <v>56</v>
      </c>
      <c r="C4133" s="1" t="s">
        <v>156</v>
      </c>
      <c r="D4133" s="105" t="s">
        <v>1388</v>
      </c>
      <c r="E4133" s="105" t="s">
        <v>18</v>
      </c>
      <c r="F4133" s="102" t="s">
        <v>0</v>
      </c>
      <c r="G4133" s="13" t="s">
        <v>0</v>
      </c>
      <c r="H4133" s="2" t="s">
        <v>19</v>
      </c>
      <c r="I4133" s="12">
        <f t="shared" ref="I4133:AA4133" si="6584">SUM(I4134:I4138)</f>
        <v>0</v>
      </c>
      <c r="J4133" s="12">
        <f t="shared" si="6584"/>
        <v>0</v>
      </c>
      <c r="K4133" s="12">
        <f t="shared" si="6584"/>
        <v>0</v>
      </c>
      <c r="L4133" s="12">
        <f t="shared" si="6584"/>
        <v>0</v>
      </c>
      <c r="M4133" s="12">
        <f t="shared" si="6584"/>
        <v>0</v>
      </c>
      <c r="N4133" s="12">
        <f t="shared" si="6584"/>
        <v>0</v>
      </c>
      <c r="O4133" s="12">
        <f t="shared" si="6584"/>
        <v>0</v>
      </c>
      <c r="P4133" s="12">
        <f t="shared" si="6584"/>
        <v>0</v>
      </c>
      <c r="Q4133" s="12">
        <f t="shared" si="6584"/>
        <v>0</v>
      </c>
      <c r="R4133" s="12">
        <f t="shared" si="6584"/>
        <v>0</v>
      </c>
      <c r="S4133" s="12">
        <f t="shared" si="6584"/>
        <v>0</v>
      </c>
      <c r="T4133" s="12">
        <f t="shared" si="6584"/>
        <v>0</v>
      </c>
      <c r="U4133" s="12">
        <f t="shared" si="6584"/>
        <v>0</v>
      </c>
      <c r="V4133" s="12">
        <f t="shared" si="6584"/>
        <v>0</v>
      </c>
      <c r="W4133" s="12">
        <f t="shared" si="6584"/>
        <v>0</v>
      </c>
      <c r="X4133" s="12">
        <f t="shared" si="6584"/>
        <v>0</v>
      </c>
      <c r="Y4133" s="12">
        <f t="shared" si="6584"/>
        <v>0</v>
      </c>
      <c r="Z4133" s="12">
        <f t="shared" si="6584"/>
        <v>0</v>
      </c>
      <c r="AA4133" s="12">
        <f t="shared" si="6584"/>
        <v>0</v>
      </c>
      <c r="AB4133" s="12">
        <v>0</v>
      </c>
      <c r="AC4133" s="12">
        <v>0</v>
      </c>
      <c r="AD4133" s="12">
        <f t="shared" ref="AD4133:AV4133" si="6585">SUM(AD4134:AD4138)</f>
        <v>0</v>
      </c>
      <c r="AE4133" s="12">
        <f t="shared" si="6585"/>
        <v>0</v>
      </c>
      <c r="AF4133" s="12">
        <f t="shared" si="6585"/>
        <v>0</v>
      </c>
      <c r="AG4133" s="12">
        <f t="shared" si="6585"/>
        <v>0</v>
      </c>
      <c r="AH4133" s="12">
        <f t="shared" si="6585"/>
        <v>0</v>
      </c>
      <c r="AI4133" s="12">
        <f t="shared" si="6585"/>
        <v>0</v>
      </c>
      <c r="AJ4133" s="12">
        <f t="shared" si="6585"/>
        <v>0</v>
      </c>
      <c r="AK4133" s="12">
        <f t="shared" si="6585"/>
        <v>0</v>
      </c>
      <c r="AL4133" s="12">
        <f t="shared" si="6585"/>
        <v>0</v>
      </c>
      <c r="AM4133" s="12">
        <f t="shared" si="6585"/>
        <v>0</v>
      </c>
      <c r="AN4133" s="12">
        <f t="shared" si="6585"/>
        <v>0</v>
      </c>
      <c r="AO4133" s="12">
        <f t="shared" si="6585"/>
        <v>0</v>
      </c>
      <c r="AP4133" s="12">
        <f t="shared" si="6585"/>
        <v>0</v>
      </c>
      <c r="AQ4133" s="12">
        <f t="shared" si="6585"/>
        <v>0</v>
      </c>
      <c r="AR4133" s="12">
        <f t="shared" si="6585"/>
        <v>0</v>
      </c>
      <c r="AS4133" s="12">
        <f t="shared" si="6585"/>
        <v>0</v>
      </c>
      <c r="AT4133" s="12">
        <f t="shared" si="6585"/>
        <v>0</v>
      </c>
      <c r="AU4133" s="12">
        <f t="shared" si="6585"/>
        <v>0</v>
      </c>
      <c r="AV4133" s="12">
        <f t="shared" si="6585"/>
        <v>0</v>
      </c>
      <c r="AW4133" s="12">
        <v>0</v>
      </c>
      <c r="AX4133" s="12">
        <v>0</v>
      </c>
      <c r="AY4133" s="12">
        <f t="shared" ref="AY4133:BQ4133" si="6586">SUM(AY4134:AY4138)</f>
        <v>0</v>
      </c>
      <c r="AZ4133" s="12">
        <f t="shared" si="6586"/>
        <v>0</v>
      </c>
      <c r="BA4133" s="12">
        <f t="shared" si="6586"/>
        <v>0</v>
      </c>
      <c r="BB4133" s="12">
        <f t="shared" si="6586"/>
        <v>0</v>
      </c>
      <c r="BC4133" s="12">
        <f t="shared" si="6586"/>
        <v>0</v>
      </c>
      <c r="BD4133" s="12">
        <f t="shared" si="6586"/>
        <v>0</v>
      </c>
      <c r="BE4133" s="12">
        <f t="shared" si="6586"/>
        <v>0</v>
      </c>
      <c r="BF4133" s="12">
        <f t="shared" si="6586"/>
        <v>0</v>
      </c>
      <c r="BG4133" s="12">
        <f t="shared" si="6586"/>
        <v>0</v>
      </c>
      <c r="BH4133" s="12">
        <f t="shared" si="6586"/>
        <v>0</v>
      </c>
      <c r="BI4133" s="12">
        <f t="shared" si="6586"/>
        <v>0</v>
      </c>
      <c r="BJ4133" s="12">
        <f t="shared" si="6586"/>
        <v>0</v>
      </c>
      <c r="BK4133" s="12">
        <f t="shared" si="6586"/>
        <v>0</v>
      </c>
      <c r="BL4133" s="12">
        <f t="shared" si="6586"/>
        <v>0</v>
      </c>
      <c r="BM4133" s="12">
        <f t="shared" si="6586"/>
        <v>0</v>
      </c>
      <c r="BN4133" s="12">
        <f t="shared" si="6586"/>
        <v>0</v>
      </c>
      <c r="BO4133" s="12">
        <f t="shared" si="6586"/>
        <v>0</v>
      </c>
      <c r="BP4133" s="12">
        <f t="shared" si="6586"/>
        <v>0</v>
      </c>
      <c r="BQ4133" s="12">
        <f t="shared" si="6586"/>
        <v>0</v>
      </c>
      <c r="BR4133" s="12">
        <v>0</v>
      </c>
      <c r="BS4133" s="12">
        <v>0</v>
      </c>
      <c r="BT4133" s="12" t="e">
        <f>IF(#REF!=0,"-",#REF!/#REF!*100)</f>
        <v>#REF!</v>
      </c>
    </row>
    <row r="4134" spans="1:72" ht="22.5" x14ac:dyDescent="0.25">
      <c r="A4134" s="4" t="s">
        <v>1154</v>
      </c>
      <c r="B4134" s="4" t="s">
        <v>56</v>
      </c>
      <c r="C4134" s="4" t="s">
        <v>156</v>
      </c>
      <c r="D4134" s="102" t="s">
        <v>1388</v>
      </c>
      <c r="E4134" s="113">
        <v>6112</v>
      </c>
      <c r="F4134" s="102" t="s">
        <v>1390</v>
      </c>
      <c r="G4134" s="98" t="s">
        <v>1663</v>
      </c>
      <c r="H4134" s="13" t="s">
        <v>57</v>
      </c>
      <c r="I4134" s="14">
        <v>0</v>
      </c>
      <c r="J4134" s="14"/>
      <c r="K4134" s="14"/>
      <c r="L4134" s="14"/>
      <c r="M4134" s="14"/>
      <c r="N4134" s="14"/>
      <c r="O4134" s="14">
        <f t="shared" si="6524"/>
        <v>0</v>
      </c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>
        <v>0</v>
      </c>
      <c r="AC4134" s="14">
        <v>0</v>
      </c>
      <c r="AD4134" s="14">
        <v>0</v>
      </c>
      <c r="AE4134" s="14"/>
      <c r="AF4134" s="14"/>
      <c r="AG4134" s="14"/>
      <c r="AH4134" s="14"/>
      <c r="AI4134" s="14"/>
      <c r="AJ4134" s="14">
        <f t="shared" si="6525"/>
        <v>0</v>
      </c>
      <c r="AK4134" s="14"/>
      <c r="AL4134" s="14"/>
      <c r="AM4134" s="14"/>
      <c r="AN4134" s="14"/>
      <c r="AO4134" s="14"/>
      <c r="AP4134" s="14"/>
      <c r="AQ4134" s="14"/>
      <c r="AR4134" s="14"/>
      <c r="AS4134" s="14"/>
      <c r="AT4134" s="14"/>
      <c r="AU4134" s="14"/>
      <c r="AV4134" s="14"/>
      <c r="AW4134" s="14">
        <v>0</v>
      </c>
      <c r="AX4134" s="14">
        <v>0</v>
      </c>
      <c r="AY4134" s="14">
        <v>0</v>
      </c>
      <c r="AZ4134" s="14"/>
      <c r="BA4134" s="14"/>
      <c r="BB4134" s="14"/>
      <c r="BC4134" s="14"/>
      <c r="BD4134" s="14"/>
      <c r="BE4134" s="14">
        <f t="shared" si="6526"/>
        <v>0</v>
      </c>
      <c r="BF4134" s="14"/>
      <c r="BG4134" s="14"/>
      <c r="BH4134" s="14"/>
      <c r="BI4134" s="14"/>
      <c r="BJ4134" s="14"/>
      <c r="BK4134" s="14"/>
      <c r="BL4134" s="14"/>
      <c r="BM4134" s="14"/>
      <c r="BN4134" s="14"/>
      <c r="BO4134" s="14"/>
      <c r="BP4134" s="14"/>
      <c r="BQ4134" s="14"/>
      <c r="BR4134" s="14">
        <v>0</v>
      </c>
      <c r="BS4134" s="14">
        <v>0</v>
      </c>
      <c r="BT4134" s="14" t="e">
        <f>IF(#REF!=0,"-",#REF!/#REF!*100)</f>
        <v>#REF!</v>
      </c>
    </row>
    <row r="4135" spans="1:72" x14ac:dyDescent="0.25">
      <c r="A4135" s="4" t="s">
        <v>1154</v>
      </c>
      <c r="B4135" s="4" t="s">
        <v>56</v>
      </c>
      <c r="C4135" s="4" t="s">
        <v>156</v>
      </c>
      <c r="D4135" s="102" t="s">
        <v>1388</v>
      </c>
      <c r="E4135" s="113">
        <v>6112</v>
      </c>
      <c r="F4135" s="102" t="s">
        <v>1391</v>
      </c>
      <c r="G4135" s="98" t="s">
        <v>1663</v>
      </c>
      <c r="H4135" s="13" t="s">
        <v>22</v>
      </c>
      <c r="I4135" s="14">
        <v>0</v>
      </c>
      <c r="J4135" s="14"/>
      <c r="K4135" s="14"/>
      <c r="L4135" s="14"/>
      <c r="M4135" s="14"/>
      <c r="N4135" s="14"/>
      <c r="O4135" s="14">
        <f t="shared" si="6524"/>
        <v>0</v>
      </c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>
        <v>0</v>
      </c>
      <c r="AC4135" s="14">
        <v>0</v>
      </c>
      <c r="AD4135" s="14">
        <v>0</v>
      </c>
      <c r="AE4135" s="14"/>
      <c r="AF4135" s="14"/>
      <c r="AG4135" s="14"/>
      <c r="AH4135" s="14"/>
      <c r="AI4135" s="14"/>
      <c r="AJ4135" s="14">
        <f t="shared" si="6525"/>
        <v>0</v>
      </c>
      <c r="AK4135" s="14"/>
      <c r="AL4135" s="14"/>
      <c r="AM4135" s="14"/>
      <c r="AN4135" s="14"/>
      <c r="AO4135" s="14"/>
      <c r="AP4135" s="14"/>
      <c r="AQ4135" s="14"/>
      <c r="AR4135" s="14"/>
      <c r="AS4135" s="14"/>
      <c r="AT4135" s="14"/>
      <c r="AU4135" s="14"/>
      <c r="AV4135" s="14"/>
      <c r="AW4135" s="14">
        <v>0</v>
      </c>
      <c r="AX4135" s="14">
        <v>0</v>
      </c>
      <c r="AY4135" s="14">
        <v>0</v>
      </c>
      <c r="AZ4135" s="14"/>
      <c r="BA4135" s="14"/>
      <c r="BB4135" s="14"/>
      <c r="BC4135" s="14"/>
      <c r="BD4135" s="14"/>
      <c r="BE4135" s="14">
        <f t="shared" si="6526"/>
        <v>0</v>
      </c>
      <c r="BF4135" s="14"/>
      <c r="BG4135" s="14"/>
      <c r="BH4135" s="14"/>
      <c r="BI4135" s="14"/>
      <c r="BJ4135" s="14"/>
      <c r="BK4135" s="14"/>
      <c r="BL4135" s="14"/>
      <c r="BM4135" s="14"/>
      <c r="BN4135" s="14"/>
      <c r="BO4135" s="14"/>
      <c r="BP4135" s="14"/>
      <c r="BQ4135" s="14"/>
      <c r="BR4135" s="14">
        <v>0</v>
      </c>
      <c r="BS4135" s="14">
        <v>0</v>
      </c>
      <c r="BT4135" s="14" t="e">
        <f>IF(#REF!=0,"-",#REF!/#REF!*100)</f>
        <v>#REF!</v>
      </c>
    </row>
    <row r="4136" spans="1:72" x14ac:dyDescent="0.25">
      <c r="A4136" s="4" t="s">
        <v>1154</v>
      </c>
      <c r="B4136" s="4" t="s">
        <v>56</v>
      </c>
      <c r="C4136" s="4" t="s">
        <v>156</v>
      </c>
      <c r="D4136" s="102" t="s">
        <v>1388</v>
      </c>
      <c r="E4136" s="113">
        <v>6112</v>
      </c>
      <c r="F4136" s="102" t="s">
        <v>1392</v>
      </c>
      <c r="G4136" s="98" t="s">
        <v>1663</v>
      </c>
      <c r="H4136" s="13" t="s">
        <v>23</v>
      </c>
      <c r="I4136" s="14">
        <v>0</v>
      </c>
      <c r="J4136" s="14"/>
      <c r="K4136" s="14"/>
      <c r="L4136" s="14"/>
      <c r="M4136" s="14"/>
      <c r="N4136" s="14"/>
      <c r="O4136" s="14">
        <f t="shared" si="6524"/>
        <v>0</v>
      </c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>
        <v>0</v>
      </c>
      <c r="AC4136" s="14">
        <v>0</v>
      </c>
      <c r="AD4136" s="14">
        <v>0</v>
      </c>
      <c r="AE4136" s="14"/>
      <c r="AF4136" s="14"/>
      <c r="AG4136" s="14"/>
      <c r="AH4136" s="14"/>
      <c r="AI4136" s="14"/>
      <c r="AJ4136" s="14">
        <f t="shared" si="6525"/>
        <v>0</v>
      </c>
      <c r="AK4136" s="14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4"/>
      <c r="AW4136" s="14">
        <v>0</v>
      </c>
      <c r="AX4136" s="14">
        <v>0</v>
      </c>
      <c r="AY4136" s="14">
        <v>0</v>
      </c>
      <c r="AZ4136" s="14"/>
      <c r="BA4136" s="14"/>
      <c r="BB4136" s="14"/>
      <c r="BC4136" s="14"/>
      <c r="BD4136" s="14"/>
      <c r="BE4136" s="14">
        <f t="shared" si="6526"/>
        <v>0</v>
      </c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Q4136" s="14"/>
      <c r="BR4136" s="14">
        <v>0</v>
      </c>
      <c r="BS4136" s="14">
        <v>0</v>
      </c>
      <c r="BT4136" s="14" t="e">
        <f>IF(#REF!=0,"-",#REF!/#REF!*100)</f>
        <v>#REF!</v>
      </c>
    </row>
    <row r="4137" spans="1:72" x14ac:dyDescent="0.25">
      <c r="A4137" s="4" t="s">
        <v>1154</v>
      </c>
      <c r="B4137" s="4" t="s">
        <v>56</v>
      </c>
      <c r="C4137" s="4" t="s">
        <v>156</v>
      </c>
      <c r="D4137" s="102" t="s">
        <v>1388</v>
      </c>
      <c r="E4137" s="113">
        <v>6112</v>
      </c>
      <c r="F4137" s="102" t="s">
        <v>1393</v>
      </c>
      <c r="G4137" s="98" t="s">
        <v>1663</v>
      </c>
      <c r="H4137" s="13" t="s">
        <v>21</v>
      </c>
      <c r="I4137" s="14">
        <v>0</v>
      </c>
      <c r="J4137" s="14"/>
      <c r="K4137" s="14"/>
      <c r="L4137" s="14"/>
      <c r="M4137" s="14"/>
      <c r="N4137" s="14"/>
      <c r="O4137" s="14">
        <f t="shared" si="6524"/>
        <v>0</v>
      </c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>
        <v>0</v>
      </c>
      <c r="AC4137" s="14">
        <v>0</v>
      </c>
      <c r="AD4137" s="14">
        <v>0</v>
      </c>
      <c r="AE4137" s="14"/>
      <c r="AF4137" s="14"/>
      <c r="AG4137" s="14"/>
      <c r="AH4137" s="14"/>
      <c r="AI4137" s="14"/>
      <c r="AJ4137" s="14">
        <f t="shared" si="6525"/>
        <v>0</v>
      </c>
      <c r="AK4137" s="14"/>
      <c r="AL4137" s="14"/>
      <c r="AM4137" s="14"/>
      <c r="AN4137" s="14"/>
      <c r="AO4137" s="14"/>
      <c r="AP4137" s="14"/>
      <c r="AQ4137" s="14"/>
      <c r="AR4137" s="14"/>
      <c r="AS4137" s="14"/>
      <c r="AT4137" s="14"/>
      <c r="AU4137" s="14"/>
      <c r="AV4137" s="14"/>
      <c r="AW4137" s="14">
        <v>0</v>
      </c>
      <c r="AX4137" s="14">
        <v>0</v>
      </c>
      <c r="AY4137" s="14">
        <v>0</v>
      </c>
      <c r="AZ4137" s="14"/>
      <c r="BA4137" s="14"/>
      <c r="BB4137" s="14"/>
      <c r="BC4137" s="14"/>
      <c r="BD4137" s="14"/>
      <c r="BE4137" s="14">
        <f t="shared" si="6526"/>
        <v>0</v>
      </c>
      <c r="BF4137" s="14"/>
      <c r="BG4137" s="14"/>
      <c r="BH4137" s="14"/>
      <c r="BI4137" s="14"/>
      <c r="BJ4137" s="14"/>
      <c r="BK4137" s="14"/>
      <c r="BL4137" s="14"/>
      <c r="BM4137" s="14"/>
      <c r="BN4137" s="14"/>
      <c r="BO4137" s="14"/>
      <c r="BP4137" s="14"/>
      <c r="BQ4137" s="14"/>
      <c r="BR4137" s="14">
        <v>0</v>
      </c>
      <c r="BS4137" s="14">
        <v>0</v>
      </c>
      <c r="BT4137" s="14" t="e">
        <f>IF(#REF!=0,"-",#REF!/#REF!*100)</f>
        <v>#REF!</v>
      </c>
    </row>
    <row r="4138" spans="1:72" x14ac:dyDescent="0.25">
      <c r="A4138" s="4" t="s">
        <v>1154</v>
      </c>
      <c r="B4138" s="4" t="s">
        <v>56</v>
      </c>
      <c r="C4138" s="4" t="s">
        <v>156</v>
      </c>
      <c r="D4138" s="102" t="s">
        <v>1388</v>
      </c>
      <c r="E4138" s="113">
        <v>6112</v>
      </c>
      <c r="F4138" s="102" t="s">
        <v>1394</v>
      </c>
      <c r="G4138" s="98" t="s">
        <v>1663</v>
      </c>
      <c r="H4138" s="13" t="s">
        <v>24</v>
      </c>
      <c r="I4138" s="14">
        <v>0</v>
      </c>
      <c r="J4138" s="14"/>
      <c r="K4138" s="14"/>
      <c r="L4138" s="14"/>
      <c r="M4138" s="14"/>
      <c r="N4138" s="14"/>
      <c r="O4138" s="14">
        <f t="shared" si="6524"/>
        <v>0</v>
      </c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>
        <v>0</v>
      </c>
      <c r="AC4138" s="14">
        <v>0</v>
      </c>
      <c r="AD4138" s="14">
        <v>0</v>
      </c>
      <c r="AE4138" s="14"/>
      <c r="AF4138" s="14"/>
      <c r="AG4138" s="14"/>
      <c r="AH4138" s="14"/>
      <c r="AI4138" s="14"/>
      <c r="AJ4138" s="14">
        <f t="shared" si="6525"/>
        <v>0</v>
      </c>
      <c r="AK4138" s="14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4"/>
      <c r="AW4138" s="14">
        <v>0</v>
      </c>
      <c r="AX4138" s="14">
        <v>0</v>
      </c>
      <c r="AY4138" s="14">
        <v>0</v>
      </c>
      <c r="AZ4138" s="14"/>
      <c r="BA4138" s="14"/>
      <c r="BB4138" s="14"/>
      <c r="BC4138" s="14"/>
      <c r="BD4138" s="14"/>
      <c r="BE4138" s="14">
        <f t="shared" si="6526"/>
        <v>0</v>
      </c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>
        <v>0</v>
      </c>
      <c r="BS4138" s="14">
        <v>0</v>
      </c>
      <c r="BT4138" s="14" t="e">
        <f>IF(#REF!=0,"-",#REF!/#REF!*100)</f>
        <v>#REF!</v>
      </c>
    </row>
    <row r="4139" spans="1:72" ht="22.5" x14ac:dyDescent="0.25">
      <c r="A4139" s="4" t="s">
        <v>1154</v>
      </c>
      <c r="B4139" s="4" t="s">
        <v>56</v>
      </c>
      <c r="C4139" s="4" t="s">
        <v>156</v>
      </c>
      <c r="D4139" s="102" t="s">
        <v>1388</v>
      </c>
      <c r="E4139" s="101" t="s">
        <v>25</v>
      </c>
      <c r="F4139" s="101" t="s">
        <v>0</v>
      </c>
      <c r="G4139" s="2" t="s">
        <v>0</v>
      </c>
      <c r="H4139" s="2" t="s">
        <v>26</v>
      </c>
      <c r="I4139" s="12">
        <f t="shared" ref="I4139:AA4139" si="6587">SUM(I4140)</f>
        <v>6000</v>
      </c>
      <c r="J4139" s="12">
        <f t="shared" si="6587"/>
        <v>2200</v>
      </c>
      <c r="K4139" s="12">
        <f t="shared" si="6587"/>
        <v>0</v>
      </c>
      <c r="L4139" s="12">
        <f t="shared" si="6587"/>
        <v>0</v>
      </c>
      <c r="M4139" s="12">
        <f t="shared" si="6587"/>
        <v>0</v>
      </c>
      <c r="N4139" s="12">
        <f t="shared" si="6587"/>
        <v>0</v>
      </c>
      <c r="O4139" s="12">
        <f t="shared" si="6587"/>
        <v>8200</v>
      </c>
      <c r="P4139" s="12">
        <f t="shared" si="6587"/>
        <v>471</v>
      </c>
      <c r="Q4139" s="12">
        <f t="shared" si="6587"/>
        <v>3000</v>
      </c>
      <c r="R4139" s="12">
        <f t="shared" si="6587"/>
        <v>2200</v>
      </c>
      <c r="S4139" s="12">
        <f t="shared" si="6587"/>
        <v>0</v>
      </c>
      <c r="T4139" s="12">
        <f t="shared" si="6587"/>
        <v>0</v>
      </c>
      <c r="U4139" s="12">
        <f t="shared" si="6587"/>
        <v>0</v>
      </c>
      <c r="V4139" s="12">
        <f t="shared" si="6587"/>
        <v>0</v>
      </c>
      <c r="W4139" s="12">
        <f t="shared" si="6587"/>
        <v>0</v>
      </c>
      <c r="X4139" s="12">
        <f t="shared" si="6587"/>
        <v>0</v>
      </c>
      <c r="Y4139" s="12">
        <f t="shared" si="6587"/>
        <v>0</v>
      </c>
      <c r="Z4139" s="12">
        <f t="shared" si="6587"/>
        <v>0</v>
      </c>
      <c r="AA4139" s="12">
        <f t="shared" si="6587"/>
        <v>0</v>
      </c>
      <c r="AB4139" s="12">
        <v>5671</v>
      </c>
      <c r="AC4139" s="12">
        <v>2529</v>
      </c>
      <c r="AD4139" s="12">
        <f>SUM(AD4140)</f>
        <v>1000</v>
      </c>
      <c r="AE4139" s="12">
        <f t="shared" ref="AE4139:AV4139" si="6588">SUM(AE4140)</f>
        <v>0</v>
      </c>
      <c r="AF4139" s="12">
        <f t="shared" si="6588"/>
        <v>0</v>
      </c>
      <c r="AG4139" s="12">
        <f t="shared" si="6588"/>
        <v>0</v>
      </c>
      <c r="AH4139" s="12">
        <f t="shared" si="6588"/>
        <v>0</v>
      </c>
      <c r="AI4139" s="12">
        <f t="shared" si="6588"/>
        <v>0</v>
      </c>
      <c r="AJ4139" s="12">
        <f t="shared" si="6588"/>
        <v>1000</v>
      </c>
      <c r="AK4139" s="12">
        <f t="shared" si="6588"/>
        <v>0</v>
      </c>
      <c r="AL4139" s="12">
        <f t="shared" si="6588"/>
        <v>0</v>
      </c>
      <c r="AM4139" s="12">
        <f t="shared" si="6588"/>
        <v>0</v>
      </c>
      <c r="AN4139" s="12">
        <f t="shared" si="6588"/>
        <v>0</v>
      </c>
      <c r="AO4139" s="12">
        <f t="shared" si="6588"/>
        <v>0</v>
      </c>
      <c r="AP4139" s="12">
        <f t="shared" si="6588"/>
        <v>0</v>
      </c>
      <c r="AQ4139" s="12">
        <f t="shared" si="6588"/>
        <v>0</v>
      </c>
      <c r="AR4139" s="12">
        <f t="shared" si="6588"/>
        <v>0</v>
      </c>
      <c r="AS4139" s="12">
        <f t="shared" si="6588"/>
        <v>0</v>
      </c>
      <c r="AT4139" s="12">
        <f t="shared" si="6588"/>
        <v>0</v>
      </c>
      <c r="AU4139" s="12">
        <f t="shared" si="6588"/>
        <v>0</v>
      </c>
      <c r="AV4139" s="12">
        <f t="shared" si="6588"/>
        <v>0</v>
      </c>
      <c r="AW4139" s="12">
        <v>0</v>
      </c>
      <c r="AX4139" s="12">
        <v>1000</v>
      </c>
      <c r="AY4139" s="12">
        <f>SUM(AY4140)</f>
        <v>500</v>
      </c>
      <c r="AZ4139" s="12">
        <f t="shared" ref="AZ4139:BQ4139" si="6589">SUM(AZ4140)</f>
        <v>0</v>
      </c>
      <c r="BA4139" s="12">
        <f t="shared" si="6589"/>
        <v>0</v>
      </c>
      <c r="BB4139" s="12">
        <f t="shared" si="6589"/>
        <v>0</v>
      </c>
      <c r="BC4139" s="12">
        <f t="shared" si="6589"/>
        <v>0</v>
      </c>
      <c r="BD4139" s="12">
        <f t="shared" si="6589"/>
        <v>0</v>
      </c>
      <c r="BE4139" s="12">
        <f t="shared" si="6589"/>
        <v>500</v>
      </c>
      <c r="BF4139" s="12">
        <f t="shared" si="6589"/>
        <v>0</v>
      </c>
      <c r="BG4139" s="12">
        <f t="shared" si="6589"/>
        <v>0</v>
      </c>
      <c r="BH4139" s="12">
        <f t="shared" si="6589"/>
        <v>0</v>
      </c>
      <c r="BI4139" s="12">
        <f t="shared" si="6589"/>
        <v>0</v>
      </c>
      <c r="BJ4139" s="12">
        <f t="shared" si="6589"/>
        <v>0</v>
      </c>
      <c r="BK4139" s="12">
        <f t="shared" si="6589"/>
        <v>0</v>
      </c>
      <c r="BL4139" s="12">
        <f t="shared" si="6589"/>
        <v>0</v>
      </c>
      <c r="BM4139" s="12">
        <f t="shared" si="6589"/>
        <v>0</v>
      </c>
      <c r="BN4139" s="12">
        <f t="shared" si="6589"/>
        <v>0</v>
      </c>
      <c r="BO4139" s="12">
        <f t="shared" si="6589"/>
        <v>0</v>
      </c>
      <c r="BP4139" s="12">
        <f t="shared" si="6589"/>
        <v>0</v>
      </c>
      <c r="BQ4139" s="12">
        <f t="shared" si="6589"/>
        <v>0</v>
      </c>
      <c r="BR4139" s="12">
        <v>0</v>
      </c>
      <c r="BS4139" s="12">
        <v>500</v>
      </c>
      <c r="BT4139" s="12" t="e">
        <f>IF(#REF!=0,"-",#REF!/#REF!*100)</f>
        <v>#REF!</v>
      </c>
    </row>
    <row r="4140" spans="1:72" x14ac:dyDescent="0.25">
      <c r="A4140" s="4" t="s">
        <v>1154</v>
      </c>
      <c r="B4140" s="4" t="s">
        <v>56</v>
      </c>
      <c r="C4140" s="4" t="s">
        <v>156</v>
      </c>
      <c r="D4140" s="102" t="s">
        <v>1388</v>
      </c>
      <c r="E4140" s="113">
        <v>6121</v>
      </c>
      <c r="F4140" s="102"/>
      <c r="G4140" s="98" t="s">
        <v>1663</v>
      </c>
      <c r="H4140" s="13" t="s">
        <v>27</v>
      </c>
      <c r="I4140" s="14">
        <v>6000</v>
      </c>
      <c r="J4140" s="14">
        <v>2200</v>
      </c>
      <c r="K4140" s="14"/>
      <c r="L4140" s="14"/>
      <c r="M4140" s="14"/>
      <c r="N4140" s="14"/>
      <c r="O4140" s="14">
        <f t="shared" si="6524"/>
        <v>8200</v>
      </c>
      <c r="P4140" s="14">
        <f>21+450</f>
        <v>471</v>
      </c>
      <c r="Q4140" s="14">
        <f>3000</f>
        <v>3000</v>
      </c>
      <c r="R4140" s="14">
        <v>2200</v>
      </c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>
        <v>5671</v>
      </c>
      <c r="AC4140" s="14">
        <v>2529</v>
      </c>
      <c r="AD4140" s="14">
        <v>1000</v>
      </c>
      <c r="AE4140" s="14"/>
      <c r="AF4140" s="14"/>
      <c r="AG4140" s="14"/>
      <c r="AH4140" s="14"/>
      <c r="AI4140" s="14"/>
      <c r="AJ4140" s="14">
        <f t="shared" si="6525"/>
        <v>1000</v>
      </c>
      <c r="AK4140" s="14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>
        <v>0</v>
      </c>
      <c r="AX4140" s="14">
        <v>1000</v>
      </c>
      <c r="AY4140" s="14">
        <v>500</v>
      </c>
      <c r="AZ4140" s="14"/>
      <c r="BA4140" s="14"/>
      <c r="BB4140" s="14"/>
      <c r="BC4140" s="14"/>
      <c r="BD4140" s="14"/>
      <c r="BE4140" s="14">
        <f t="shared" si="6526"/>
        <v>500</v>
      </c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>
        <v>0</v>
      </c>
      <c r="BS4140" s="14">
        <v>500</v>
      </c>
      <c r="BT4140" s="14" t="e">
        <f>IF(#REF!=0,"-",#REF!/#REF!*100)</f>
        <v>#REF!</v>
      </c>
    </row>
    <row r="4141" spans="1:72" ht="22.5" x14ac:dyDescent="0.25">
      <c r="A4141" s="4" t="s">
        <v>1154</v>
      </c>
      <c r="B4141" s="4" t="s">
        <v>56</v>
      </c>
      <c r="C4141" s="4" t="s">
        <v>156</v>
      </c>
      <c r="D4141" s="102" t="s">
        <v>1388</v>
      </c>
      <c r="E4141" s="101" t="s">
        <v>29</v>
      </c>
      <c r="F4141" s="101" t="s">
        <v>0</v>
      </c>
      <c r="G4141" s="2" t="s">
        <v>0</v>
      </c>
      <c r="H4141" s="2" t="s">
        <v>30</v>
      </c>
      <c r="I4141" s="12">
        <f t="shared" ref="I4141:AA4141" si="6590">SUM(I4142:I4150)</f>
        <v>37700</v>
      </c>
      <c r="J4141" s="12">
        <f t="shared" si="6590"/>
        <v>7420</v>
      </c>
      <c r="K4141" s="12">
        <f t="shared" si="6590"/>
        <v>0</v>
      </c>
      <c r="L4141" s="12">
        <f t="shared" si="6590"/>
        <v>0</v>
      </c>
      <c r="M4141" s="12">
        <f t="shared" si="6590"/>
        <v>0</v>
      </c>
      <c r="N4141" s="12">
        <f t="shared" si="6590"/>
        <v>0</v>
      </c>
      <c r="O4141" s="12">
        <f t="shared" si="6590"/>
        <v>45120</v>
      </c>
      <c r="P4141" s="12">
        <f t="shared" si="6590"/>
        <v>450</v>
      </c>
      <c r="Q4141" s="12">
        <f t="shared" si="6590"/>
        <v>1750</v>
      </c>
      <c r="R4141" s="12">
        <f t="shared" si="6590"/>
        <v>7420</v>
      </c>
      <c r="S4141" s="12">
        <f t="shared" si="6590"/>
        <v>0</v>
      </c>
      <c r="T4141" s="12">
        <f t="shared" si="6590"/>
        <v>0</v>
      </c>
      <c r="U4141" s="12">
        <f t="shared" si="6590"/>
        <v>0</v>
      </c>
      <c r="V4141" s="12">
        <f t="shared" si="6590"/>
        <v>0</v>
      </c>
      <c r="W4141" s="12">
        <f t="shared" si="6590"/>
        <v>0</v>
      </c>
      <c r="X4141" s="12">
        <f t="shared" si="6590"/>
        <v>0</v>
      </c>
      <c r="Y4141" s="12">
        <f t="shared" si="6590"/>
        <v>0</v>
      </c>
      <c r="Z4141" s="12">
        <f t="shared" si="6590"/>
        <v>0</v>
      </c>
      <c r="AA4141" s="12">
        <f t="shared" si="6590"/>
        <v>0</v>
      </c>
      <c r="AB4141" s="12">
        <v>9620</v>
      </c>
      <c r="AC4141" s="12">
        <v>35500</v>
      </c>
      <c r="AD4141" s="12">
        <f t="shared" ref="AD4141:AV4141" si="6591">SUM(AD4142:AD4150)</f>
        <v>51800</v>
      </c>
      <c r="AE4141" s="12">
        <f t="shared" si="6591"/>
        <v>6674</v>
      </c>
      <c r="AF4141" s="12">
        <f t="shared" si="6591"/>
        <v>0</v>
      </c>
      <c r="AG4141" s="12">
        <f t="shared" si="6591"/>
        <v>0</v>
      </c>
      <c r="AH4141" s="12">
        <f t="shared" si="6591"/>
        <v>0</v>
      </c>
      <c r="AI4141" s="12">
        <f t="shared" si="6591"/>
        <v>0</v>
      </c>
      <c r="AJ4141" s="12">
        <f t="shared" si="6591"/>
        <v>58474</v>
      </c>
      <c r="AK4141" s="12">
        <f t="shared" si="6591"/>
        <v>0</v>
      </c>
      <c r="AL4141" s="12">
        <f t="shared" si="6591"/>
        <v>0</v>
      </c>
      <c r="AM4141" s="12">
        <f t="shared" si="6591"/>
        <v>6674</v>
      </c>
      <c r="AN4141" s="12">
        <f t="shared" si="6591"/>
        <v>0</v>
      </c>
      <c r="AO4141" s="12">
        <f t="shared" si="6591"/>
        <v>0</v>
      </c>
      <c r="AP4141" s="12">
        <f t="shared" si="6591"/>
        <v>0</v>
      </c>
      <c r="AQ4141" s="12">
        <f t="shared" si="6591"/>
        <v>0</v>
      </c>
      <c r="AR4141" s="12">
        <f t="shared" si="6591"/>
        <v>0</v>
      </c>
      <c r="AS4141" s="12">
        <f t="shared" si="6591"/>
        <v>0</v>
      </c>
      <c r="AT4141" s="12">
        <f t="shared" si="6591"/>
        <v>0</v>
      </c>
      <c r="AU4141" s="12">
        <f t="shared" si="6591"/>
        <v>0</v>
      </c>
      <c r="AV4141" s="12">
        <f t="shared" si="6591"/>
        <v>0</v>
      </c>
      <c r="AW4141" s="12">
        <v>6674</v>
      </c>
      <c r="AX4141" s="12">
        <v>51800</v>
      </c>
      <c r="AY4141" s="12">
        <f t="shared" ref="AY4141:BQ4141" si="6592">SUM(AY4142:AY4150)</f>
        <v>35500</v>
      </c>
      <c r="AZ4141" s="12">
        <f t="shared" si="6592"/>
        <v>23214</v>
      </c>
      <c r="BA4141" s="12">
        <f t="shared" si="6592"/>
        <v>0</v>
      </c>
      <c r="BB4141" s="12">
        <f t="shared" si="6592"/>
        <v>0</v>
      </c>
      <c r="BC4141" s="12">
        <f t="shared" si="6592"/>
        <v>0</v>
      </c>
      <c r="BD4141" s="12">
        <f t="shared" si="6592"/>
        <v>0</v>
      </c>
      <c r="BE4141" s="12">
        <f t="shared" si="6592"/>
        <v>58714</v>
      </c>
      <c r="BF4141" s="12">
        <f t="shared" si="6592"/>
        <v>8000</v>
      </c>
      <c r="BG4141" s="12">
        <f t="shared" si="6592"/>
        <v>0</v>
      </c>
      <c r="BH4141" s="12">
        <f t="shared" si="6592"/>
        <v>23214</v>
      </c>
      <c r="BI4141" s="12">
        <f t="shared" si="6592"/>
        <v>0</v>
      </c>
      <c r="BJ4141" s="12">
        <f t="shared" si="6592"/>
        <v>0</v>
      </c>
      <c r="BK4141" s="12">
        <f t="shared" si="6592"/>
        <v>0</v>
      </c>
      <c r="BL4141" s="12">
        <f t="shared" si="6592"/>
        <v>0</v>
      </c>
      <c r="BM4141" s="12">
        <f t="shared" si="6592"/>
        <v>0</v>
      </c>
      <c r="BN4141" s="12">
        <f t="shared" si="6592"/>
        <v>0</v>
      </c>
      <c r="BO4141" s="12">
        <f t="shared" si="6592"/>
        <v>0</v>
      </c>
      <c r="BP4141" s="12">
        <f t="shared" si="6592"/>
        <v>0</v>
      </c>
      <c r="BQ4141" s="12">
        <f t="shared" si="6592"/>
        <v>0</v>
      </c>
      <c r="BR4141" s="12">
        <v>31214</v>
      </c>
      <c r="BS4141" s="12">
        <v>27500</v>
      </c>
      <c r="BT4141" s="12" t="e">
        <f>IF(#REF!=0,"-",#REF!/#REF!*100)</f>
        <v>#REF!</v>
      </c>
    </row>
    <row r="4142" spans="1:72" x14ac:dyDescent="0.25">
      <c r="A4142" s="4" t="s">
        <v>1154</v>
      </c>
      <c r="B4142" s="4" t="s">
        <v>56</v>
      </c>
      <c r="C4142" s="4" t="s">
        <v>156</v>
      </c>
      <c r="D4142" s="102" t="s">
        <v>1388</v>
      </c>
      <c r="E4142" s="113">
        <v>6131</v>
      </c>
      <c r="F4142" s="102"/>
      <c r="G4142" s="98" t="s">
        <v>1663</v>
      </c>
      <c r="H4142" s="13" t="s">
        <v>32</v>
      </c>
      <c r="I4142" s="14">
        <v>3000</v>
      </c>
      <c r="J4142" s="14"/>
      <c r="K4142" s="14"/>
      <c r="L4142" s="14"/>
      <c r="M4142" s="14"/>
      <c r="N4142" s="14"/>
      <c r="O4142" s="14">
        <f t="shared" si="6524"/>
        <v>3000</v>
      </c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>
        <v>0</v>
      </c>
      <c r="AC4142" s="14">
        <v>3000</v>
      </c>
      <c r="AD4142" s="14">
        <v>10000</v>
      </c>
      <c r="AE4142" s="14">
        <v>700</v>
      </c>
      <c r="AF4142" s="14"/>
      <c r="AG4142" s="14"/>
      <c r="AH4142" s="14"/>
      <c r="AI4142" s="14"/>
      <c r="AJ4142" s="14">
        <f t="shared" si="6525"/>
        <v>10700</v>
      </c>
      <c r="AK4142" s="14"/>
      <c r="AL4142" s="14"/>
      <c r="AM4142" s="14">
        <v>700</v>
      </c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>
        <v>700</v>
      </c>
      <c r="AX4142" s="14">
        <v>10000</v>
      </c>
      <c r="AY4142" s="14">
        <v>5000</v>
      </c>
      <c r="AZ4142" s="14">
        <v>514</v>
      </c>
      <c r="BA4142" s="14"/>
      <c r="BB4142" s="14"/>
      <c r="BC4142" s="14"/>
      <c r="BD4142" s="14"/>
      <c r="BE4142" s="14">
        <f t="shared" si="6526"/>
        <v>5514</v>
      </c>
      <c r="BF4142" s="14"/>
      <c r="BG4142" s="14"/>
      <c r="BH4142" s="14">
        <v>514</v>
      </c>
      <c r="BI4142" s="14"/>
      <c r="BJ4142" s="14"/>
      <c r="BK4142" s="14"/>
      <c r="BL4142" s="14"/>
      <c r="BM4142" s="14"/>
      <c r="BN4142" s="14"/>
      <c r="BO4142" s="14"/>
      <c r="BP4142" s="14"/>
      <c r="BQ4142" s="14"/>
      <c r="BR4142" s="14">
        <v>514</v>
      </c>
      <c r="BS4142" s="14">
        <v>5000</v>
      </c>
      <c r="BT4142" s="14" t="e">
        <f>IF(#REF!=0,"-",#REF!/#REF!*100)</f>
        <v>#REF!</v>
      </c>
    </row>
    <row r="4143" spans="1:72" x14ac:dyDescent="0.25">
      <c r="A4143" s="4" t="s">
        <v>1154</v>
      </c>
      <c r="B4143" s="4" t="s">
        <v>56</v>
      </c>
      <c r="C4143" s="4" t="s">
        <v>156</v>
      </c>
      <c r="D4143" s="102" t="s">
        <v>1388</v>
      </c>
      <c r="E4143" s="113">
        <v>6132</v>
      </c>
      <c r="F4143" s="102"/>
      <c r="G4143" s="98" t="s">
        <v>1663</v>
      </c>
      <c r="H4143" s="13" t="s">
        <v>72</v>
      </c>
      <c r="I4143" s="14">
        <v>0</v>
      </c>
      <c r="J4143" s="14"/>
      <c r="K4143" s="14"/>
      <c r="L4143" s="14"/>
      <c r="M4143" s="14"/>
      <c r="N4143" s="14"/>
      <c r="O4143" s="14">
        <f t="shared" ref="O4143:O4206" si="6593">I4143+J4143+K4143+L4143+M4143+N4143</f>
        <v>0</v>
      </c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>
        <v>0</v>
      </c>
      <c r="AC4143" s="14">
        <v>0</v>
      </c>
      <c r="AD4143" s="14">
        <v>0</v>
      </c>
      <c r="AE4143" s="14"/>
      <c r="AF4143" s="14"/>
      <c r="AG4143" s="14"/>
      <c r="AH4143" s="14"/>
      <c r="AI4143" s="14"/>
      <c r="AJ4143" s="14">
        <f t="shared" ref="AJ4143:AJ4206" si="6594">AD4143+AE4143+AF4143+AG4143+AH4143+AI4143</f>
        <v>0</v>
      </c>
      <c r="AK4143" s="14"/>
      <c r="AL4143" s="14"/>
      <c r="AM4143" s="14"/>
      <c r="AN4143" s="14"/>
      <c r="AO4143" s="14"/>
      <c r="AP4143" s="14"/>
      <c r="AQ4143" s="14"/>
      <c r="AR4143" s="14"/>
      <c r="AS4143" s="14"/>
      <c r="AT4143" s="14"/>
      <c r="AU4143" s="14"/>
      <c r="AV4143" s="14"/>
      <c r="AW4143" s="14">
        <v>0</v>
      </c>
      <c r="AX4143" s="14">
        <v>0</v>
      </c>
      <c r="AY4143" s="14">
        <v>0</v>
      </c>
      <c r="AZ4143" s="14"/>
      <c r="BA4143" s="14"/>
      <c r="BB4143" s="14"/>
      <c r="BC4143" s="14"/>
      <c r="BD4143" s="14"/>
      <c r="BE4143" s="14">
        <f t="shared" ref="BE4143:BE4206" si="6595">AY4143+AZ4143+BA4143+BB4143+BC4143+BD4143</f>
        <v>0</v>
      </c>
      <c r="BF4143" s="14"/>
      <c r="BG4143" s="14"/>
      <c r="BH4143" s="14"/>
      <c r="BI4143" s="14"/>
      <c r="BJ4143" s="14"/>
      <c r="BK4143" s="14"/>
      <c r="BL4143" s="14"/>
      <c r="BM4143" s="14"/>
      <c r="BN4143" s="14"/>
      <c r="BO4143" s="14"/>
      <c r="BP4143" s="14"/>
      <c r="BQ4143" s="14"/>
      <c r="BR4143" s="14">
        <v>0</v>
      </c>
      <c r="BS4143" s="14">
        <v>0</v>
      </c>
      <c r="BT4143" s="14" t="e">
        <f>IF(#REF!=0,"-",#REF!/#REF!*100)</f>
        <v>#REF!</v>
      </c>
    </row>
    <row r="4144" spans="1:72" x14ac:dyDescent="0.25">
      <c r="A4144" s="4" t="s">
        <v>1154</v>
      </c>
      <c r="B4144" s="4" t="s">
        <v>56</v>
      </c>
      <c r="C4144" s="4" t="s">
        <v>156</v>
      </c>
      <c r="D4144" s="102" t="s">
        <v>1388</v>
      </c>
      <c r="E4144" s="113">
        <v>6133</v>
      </c>
      <c r="F4144" s="102"/>
      <c r="G4144" s="98" t="s">
        <v>1663</v>
      </c>
      <c r="H4144" s="13" t="s">
        <v>75</v>
      </c>
      <c r="I4144" s="14">
        <v>0</v>
      </c>
      <c r="J4144" s="14"/>
      <c r="K4144" s="14"/>
      <c r="L4144" s="14"/>
      <c r="M4144" s="14"/>
      <c r="N4144" s="14"/>
      <c r="O4144" s="14">
        <f t="shared" si="6593"/>
        <v>0</v>
      </c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>
        <v>0</v>
      </c>
      <c r="AC4144" s="14">
        <v>0</v>
      </c>
      <c r="AD4144" s="14">
        <v>0</v>
      </c>
      <c r="AE4144" s="14"/>
      <c r="AF4144" s="14"/>
      <c r="AG4144" s="14"/>
      <c r="AH4144" s="14"/>
      <c r="AI4144" s="14"/>
      <c r="AJ4144" s="14">
        <f t="shared" si="6594"/>
        <v>0</v>
      </c>
      <c r="AK4144" s="14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>
        <v>0</v>
      </c>
      <c r="AX4144" s="14">
        <v>0</v>
      </c>
      <c r="AY4144" s="14">
        <v>0</v>
      </c>
      <c r="AZ4144" s="14"/>
      <c r="BA4144" s="14"/>
      <c r="BB4144" s="14"/>
      <c r="BC4144" s="14"/>
      <c r="BD4144" s="14"/>
      <c r="BE4144" s="14">
        <f t="shared" si="6595"/>
        <v>0</v>
      </c>
      <c r="BF4144" s="14"/>
      <c r="BG4144" s="14"/>
      <c r="BH4144" s="14"/>
      <c r="BI4144" s="14"/>
      <c r="BJ4144" s="14"/>
      <c r="BK4144" s="14"/>
      <c r="BL4144" s="14"/>
      <c r="BM4144" s="14"/>
      <c r="BN4144" s="14"/>
      <c r="BO4144" s="14"/>
      <c r="BP4144" s="14"/>
      <c r="BQ4144" s="14"/>
      <c r="BR4144" s="14">
        <v>0</v>
      </c>
      <c r="BS4144" s="14">
        <v>0</v>
      </c>
      <c r="BT4144" s="14" t="e">
        <f>IF(#REF!=0,"-",#REF!/#REF!*100)</f>
        <v>#REF!</v>
      </c>
    </row>
    <row r="4145" spans="1:72" x14ac:dyDescent="0.25">
      <c r="A4145" s="4" t="s">
        <v>1154</v>
      </c>
      <c r="B4145" s="4" t="s">
        <v>56</v>
      </c>
      <c r="C4145" s="4" t="s">
        <v>156</v>
      </c>
      <c r="D4145" s="102" t="s">
        <v>1388</v>
      </c>
      <c r="E4145" s="113">
        <v>6134</v>
      </c>
      <c r="F4145" s="102"/>
      <c r="G4145" s="98" t="s">
        <v>1663</v>
      </c>
      <c r="H4145" s="13" t="s">
        <v>78</v>
      </c>
      <c r="I4145" s="14">
        <v>5000</v>
      </c>
      <c r="J4145" s="14">
        <v>2037</v>
      </c>
      <c r="K4145" s="14"/>
      <c r="L4145" s="14"/>
      <c r="M4145" s="14"/>
      <c r="N4145" s="14"/>
      <c r="O4145" s="14">
        <f t="shared" si="6593"/>
        <v>7037</v>
      </c>
      <c r="P4145" s="14">
        <v>400</v>
      </c>
      <c r="Q4145" s="14"/>
      <c r="R4145" s="14">
        <v>2037</v>
      </c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>
        <v>2437</v>
      </c>
      <c r="AC4145" s="14">
        <v>4600</v>
      </c>
      <c r="AD4145" s="14">
        <v>5000</v>
      </c>
      <c r="AE4145" s="14">
        <v>2000</v>
      </c>
      <c r="AF4145" s="14"/>
      <c r="AG4145" s="14"/>
      <c r="AH4145" s="14"/>
      <c r="AI4145" s="14"/>
      <c r="AJ4145" s="14">
        <f t="shared" si="6594"/>
        <v>7000</v>
      </c>
      <c r="AK4145" s="14"/>
      <c r="AL4145" s="14"/>
      <c r="AM4145" s="14">
        <v>2000</v>
      </c>
      <c r="AN4145" s="14"/>
      <c r="AO4145" s="14"/>
      <c r="AP4145" s="14"/>
      <c r="AQ4145" s="14"/>
      <c r="AR4145" s="14"/>
      <c r="AS4145" s="14"/>
      <c r="AT4145" s="14"/>
      <c r="AU4145" s="14"/>
      <c r="AV4145" s="14"/>
      <c r="AW4145" s="14">
        <v>2000</v>
      </c>
      <c r="AX4145" s="14">
        <v>5000</v>
      </c>
      <c r="AY4145" s="14">
        <v>0</v>
      </c>
      <c r="AZ4145" s="14"/>
      <c r="BA4145" s="14"/>
      <c r="BB4145" s="14"/>
      <c r="BC4145" s="14"/>
      <c r="BD4145" s="14"/>
      <c r="BE4145" s="14">
        <f t="shared" si="6595"/>
        <v>0</v>
      </c>
      <c r="BF4145" s="14"/>
      <c r="BG4145" s="14"/>
      <c r="BH4145" s="14"/>
      <c r="BI4145" s="14"/>
      <c r="BJ4145" s="14"/>
      <c r="BK4145" s="14"/>
      <c r="BL4145" s="14"/>
      <c r="BM4145" s="14"/>
      <c r="BN4145" s="14"/>
      <c r="BO4145" s="14"/>
      <c r="BP4145" s="14"/>
      <c r="BQ4145" s="14"/>
      <c r="BR4145" s="14">
        <v>0</v>
      </c>
      <c r="BS4145" s="14">
        <v>0</v>
      </c>
      <c r="BT4145" s="14" t="e">
        <f>IF(#REF!=0,"-",#REF!/#REF!*100)</f>
        <v>#REF!</v>
      </c>
    </row>
    <row r="4146" spans="1:72" x14ac:dyDescent="0.25">
      <c r="A4146" s="4" t="s">
        <v>1154</v>
      </c>
      <c r="B4146" s="4" t="s">
        <v>56</v>
      </c>
      <c r="C4146" s="4" t="s">
        <v>156</v>
      </c>
      <c r="D4146" s="102" t="s">
        <v>1388</v>
      </c>
      <c r="E4146" s="113">
        <v>6135</v>
      </c>
      <c r="F4146" s="102"/>
      <c r="G4146" s="98" t="s">
        <v>1663</v>
      </c>
      <c r="H4146" s="13" t="s">
        <v>81</v>
      </c>
      <c r="I4146" s="14">
        <v>1000</v>
      </c>
      <c r="J4146" s="14">
        <v>500</v>
      </c>
      <c r="K4146" s="14"/>
      <c r="L4146" s="14"/>
      <c r="M4146" s="14"/>
      <c r="N4146" s="14"/>
      <c r="O4146" s="14">
        <f t="shared" si="6593"/>
        <v>1500</v>
      </c>
      <c r="P4146" s="14"/>
      <c r="Q4146" s="14"/>
      <c r="R4146" s="14">
        <v>500</v>
      </c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>
        <v>500</v>
      </c>
      <c r="AC4146" s="14">
        <v>1000</v>
      </c>
      <c r="AD4146" s="14">
        <v>1000</v>
      </c>
      <c r="AE4146" s="14">
        <v>500</v>
      </c>
      <c r="AF4146" s="14"/>
      <c r="AG4146" s="14"/>
      <c r="AH4146" s="14"/>
      <c r="AI4146" s="14"/>
      <c r="AJ4146" s="14">
        <f t="shared" si="6594"/>
        <v>1500</v>
      </c>
      <c r="AK4146" s="14"/>
      <c r="AL4146" s="14"/>
      <c r="AM4146" s="14">
        <v>500</v>
      </c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>
        <v>500</v>
      </c>
      <c r="AX4146" s="14">
        <v>1000</v>
      </c>
      <c r="AY4146" s="14">
        <v>0</v>
      </c>
      <c r="AZ4146" s="14"/>
      <c r="BA4146" s="14"/>
      <c r="BB4146" s="14"/>
      <c r="BC4146" s="14"/>
      <c r="BD4146" s="14"/>
      <c r="BE4146" s="14">
        <f t="shared" si="6595"/>
        <v>0</v>
      </c>
      <c r="BF4146" s="14"/>
      <c r="BG4146" s="14"/>
      <c r="BH4146" s="14"/>
      <c r="BI4146" s="14"/>
      <c r="BJ4146" s="14"/>
      <c r="BK4146" s="14"/>
      <c r="BL4146" s="14"/>
      <c r="BM4146" s="14"/>
      <c r="BN4146" s="14"/>
      <c r="BO4146" s="14"/>
      <c r="BP4146" s="14"/>
      <c r="BQ4146" s="14"/>
      <c r="BR4146" s="14">
        <v>0</v>
      </c>
      <c r="BS4146" s="14">
        <v>0</v>
      </c>
      <c r="BT4146" s="14" t="e">
        <f>IF(#REF!=0,"-",#REF!/#REF!*100)</f>
        <v>#REF!</v>
      </c>
    </row>
    <row r="4147" spans="1:72" ht="22.5" x14ac:dyDescent="0.25">
      <c r="A4147" s="4" t="s">
        <v>1154</v>
      </c>
      <c r="B4147" s="4" t="s">
        <v>56</v>
      </c>
      <c r="C4147" s="4" t="s">
        <v>156</v>
      </c>
      <c r="D4147" s="102" t="s">
        <v>1388</v>
      </c>
      <c r="E4147" s="113">
        <v>6136</v>
      </c>
      <c r="F4147" s="102"/>
      <c r="G4147" s="98" t="s">
        <v>1663</v>
      </c>
      <c r="H4147" s="13" t="s">
        <v>84</v>
      </c>
      <c r="I4147" s="14">
        <v>3000</v>
      </c>
      <c r="J4147" s="14"/>
      <c r="K4147" s="14"/>
      <c r="L4147" s="14"/>
      <c r="M4147" s="14"/>
      <c r="N4147" s="14"/>
      <c r="O4147" s="14">
        <f t="shared" si="6593"/>
        <v>3000</v>
      </c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>
        <v>0</v>
      </c>
      <c r="AC4147" s="14">
        <v>3000</v>
      </c>
      <c r="AD4147" s="14">
        <v>5000</v>
      </c>
      <c r="AE4147" s="14"/>
      <c r="AF4147" s="14"/>
      <c r="AG4147" s="14"/>
      <c r="AH4147" s="14"/>
      <c r="AI4147" s="14"/>
      <c r="AJ4147" s="14">
        <f t="shared" si="6594"/>
        <v>5000</v>
      </c>
      <c r="AK4147" s="14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4"/>
      <c r="AW4147" s="14">
        <v>0</v>
      </c>
      <c r="AX4147" s="14">
        <v>5000</v>
      </c>
      <c r="AY4147" s="14">
        <v>0</v>
      </c>
      <c r="AZ4147" s="14">
        <v>4000</v>
      </c>
      <c r="BA4147" s="14"/>
      <c r="BB4147" s="14"/>
      <c r="BC4147" s="14"/>
      <c r="BD4147" s="14"/>
      <c r="BE4147" s="14">
        <f t="shared" si="6595"/>
        <v>4000</v>
      </c>
      <c r="BF4147" s="14"/>
      <c r="BG4147" s="14"/>
      <c r="BH4147" s="14">
        <v>4000</v>
      </c>
      <c r="BI4147" s="14"/>
      <c r="BJ4147" s="14"/>
      <c r="BK4147" s="14"/>
      <c r="BL4147" s="14"/>
      <c r="BM4147" s="14"/>
      <c r="BN4147" s="14"/>
      <c r="BO4147" s="14"/>
      <c r="BP4147" s="14"/>
      <c r="BQ4147" s="14"/>
      <c r="BR4147" s="14">
        <v>4000</v>
      </c>
      <c r="BS4147" s="14">
        <v>0</v>
      </c>
      <c r="BT4147" s="14" t="e">
        <f>IF(#REF!=0,"-",#REF!/#REF!*100)</f>
        <v>#REF!</v>
      </c>
    </row>
    <row r="4148" spans="1:72" x14ac:dyDescent="0.25">
      <c r="A4148" s="4" t="s">
        <v>1154</v>
      </c>
      <c r="B4148" s="4" t="s">
        <v>56</v>
      </c>
      <c r="C4148" s="4" t="s">
        <v>156</v>
      </c>
      <c r="D4148" s="102" t="s">
        <v>1388</v>
      </c>
      <c r="E4148" s="113">
        <v>6137</v>
      </c>
      <c r="F4148" s="102"/>
      <c r="G4148" s="98" t="s">
        <v>1663</v>
      </c>
      <c r="H4148" s="13" t="s">
        <v>87</v>
      </c>
      <c r="I4148" s="14">
        <v>0</v>
      </c>
      <c r="J4148" s="14"/>
      <c r="K4148" s="14"/>
      <c r="L4148" s="14"/>
      <c r="M4148" s="14"/>
      <c r="N4148" s="14"/>
      <c r="O4148" s="14">
        <f t="shared" si="6593"/>
        <v>0</v>
      </c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>
        <v>0</v>
      </c>
      <c r="AC4148" s="14">
        <v>0</v>
      </c>
      <c r="AD4148" s="14">
        <v>0</v>
      </c>
      <c r="AE4148" s="14"/>
      <c r="AF4148" s="14"/>
      <c r="AG4148" s="14"/>
      <c r="AH4148" s="14"/>
      <c r="AI4148" s="14"/>
      <c r="AJ4148" s="14">
        <f t="shared" si="6594"/>
        <v>0</v>
      </c>
      <c r="AK4148" s="14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4"/>
      <c r="AW4148" s="14">
        <v>0</v>
      </c>
      <c r="AX4148" s="14">
        <v>0</v>
      </c>
      <c r="AY4148" s="14">
        <v>0</v>
      </c>
      <c r="AZ4148" s="14"/>
      <c r="BA4148" s="14"/>
      <c r="BB4148" s="14"/>
      <c r="BC4148" s="14"/>
      <c r="BD4148" s="14"/>
      <c r="BE4148" s="14">
        <f t="shared" si="6595"/>
        <v>0</v>
      </c>
      <c r="BF4148" s="14"/>
      <c r="BG4148" s="14"/>
      <c r="BH4148" s="14"/>
      <c r="BI4148" s="14"/>
      <c r="BJ4148" s="14"/>
      <c r="BK4148" s="14"/>
      <c r="BL4148" s="14"/>
      <c r="BM4148" s="14"/>
      <c r="BN4148" s="14"/>
      <c r="BO4148" s="14"/>
      <c r="BP4148" s="14"/>
      <c r="BQ4148" s="14"/>
      <c r="BR4148" s="14">
        <v>0</v>
      </c>
      <c r="BS4148" s="14">
        <v>0</v>
      </c>
      <c r="BT4148" s="14" t="e">
        <f>IF(#REF!=0,"-",#REF!/#REF!*100)</f>
        <v>#REF!</v>
      </c>
    </row>
    <row r="4149" spans="1:72" ht="22.5" x14ac:dyDescent="0.25">
      <c r="A4149" s="4" t="s">
        <v>1154</v>
      </c>
      <c r="B4149" s="4" t="s">
        <v>56</v>
      </c>
      <c r="C4149" s="4" t="s">
        <v>156</v>
      </c>
      <c r="D4149" s="102" t="s">
        <v>1388</v>
      </c>
      <c r="E4149" s="113">
        <v>6138</v>
      </c>
      <c r="F4149" s="102"/>
      <c r="G4149" s="98" t="s">
        <v>1663</v>
      </c>
      <c r="H4149" s="13" t="s">
        <v>90</v>
      </c>
      <c r="I4149" s="14">
        <v>5000</v>
      </c>
      <c r="J4149" s="14">
        <v>3000</v>
      </c>
      <c r="K4149" s="14"/>
      <c r="L4149" s="14"/>
      <c r="M4149" s="14"/>
      <c r="N4149" s="14"/>
      <c r="O4149" s="14">
        <f t="shared" si="6593"/>
        <v>8000</v>
      </c>
      <c r="P4149" s="14"/>
      <c r="Q4149" s="14">
        <v>100</v>
      </c>
      <c r="R4149" s="14">
        <v>3000</v>
      </c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>
        <v>3100</v>
      </c>
      <c r="AC4149" s="14">
        <v>4900</v>
      </c>
      <c r="AD4149" s="14">
        <v>0</v>
      </c>
      <c r="AE4149" s="14"/>
      <c r="AF4149" s="14"/>
      <c r="AG4149" s="14"/>
      <c r="AH4149" s="14"/>
      <c r="AI4149" s="14"/>
      <c r="AJ4149" s="14">
        <f t="shared" si="6594"/>
        <v>0</v>
      </c>
      <c r="AK4149" s="14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4"/>
      <c r="AW4149" s="14">
        <v>0</v>
      </c>
      <c r="AX4149" s="14">
        <v>0</v>
      </c>
      <c r="AY4149" s="14">
        <v>0</v>
      </c>
      <c r="AZ4149" s="14"/>
      <c r="BA4149" s="14"/>
      <c r="BB4149" s="14"/>
      <c r="BC4149" s="14"/>
      <c r="BD4149" s="14"/>
      <c r="BE4149" s="14">
        <f t="shared" si="6595"/>
        <v>0</v>
      </c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>
        <v>0</v>
      </c>
      <c r="BS4149" s="14">
        <v>0</v>
      </c>
      <c r="BT4149" s="14" t="e">
        <f>IF(#REF!=0,"-",#REF!/#REF!*100)</f>
        <v>#REF!</v>
      </c>
    </row>
    <row r="4150" spans="1:72" x14ac:dyDescent="0.25">
      <c r="A4150" s="1" t="s">
        <v>1154</v>
      </c>
      <c r="B4150" s="1" t="s">
        <v>56</v>
      </c>
      <c r="C4150" s="1" t="s">
        <v>156</v>
      </c>
      <c r="D4150" s="105" t="s">
        <v>1388</v>
      </c>
      <c r="E4150" s="105" t="s">
        <v>34</v>
      </c>
      <c r="F4150" s="102" t="s">
        <v>0</v>
      </c>
      <c r="G4150" s="13" t="s">
        <v>0</v>
      </c>
      <c r="H4150" s="2" t="s">
        <v>35</v>
      </c>
      <c r="I4150" s="12">
        <f>SUM(I4151:I4153)</f>
        <v>20700</v>
      </c>
      <c r="J4150" s="12">
        <f t="shared" ref="J4150:AA4150" si="6596">SUM(J4151:J4153)</f>
        <v>1883</v>
      </c>
      <c r="K4150" s="12">
        <f t="shared" si="6596"/>
        <v>0</v>
      </c>
      <c r="L4150" s="12">
        <f t="shared" si="6596"/>
        <v>0</v>
      </c>
      <c r="M4150" s="12">
        <f t="shared" si="6596"/>
        <v>0</v>
      </c>
      <c r="N4150" s="12">
        <f t="shared" si="6596"/>
        <v>0</v>
      </c>
      <c r="O4150" s="12">
        <f t="shared" si="6596"/>
        <v>22583</v>
      </c>
      <c r="P4150" s="12">
        <f t="shared" si="6596"/>
        <v>50</v>
      </c>
      <c r="Q4150" s="12">
        <f t="shared" si="6596"/>
        <v>1650</v>
      </c>
      <c r="R4150" s="12">
        <f t="shared" si="6596"/>
        <v>1883</v>
      </c>
      <c r="S4150" s="12">
        <f t="shared" si="6596"/>
        <v>0</v>
      </c>
      <c r="T4150" s="12">
        <f t="shared" si="6596"/>
        <v>0</v>
      </c>
      <c r="U4150" s="12">
        <f t="shared" si="6596"/>
        <v>0</v>
      </c>
      <c r="V4150" s="12">
        <f t="shared" si="6596"/>
        <v>0</v>
      </c>
      <c r="W4150" s="12">
        <f t="shared" si="6596"/>
        <v>0</v>
      </c>
      <c r="X4150" s="12">
        <f t="shared" si="6596"/>
        <v>0</v>
      </c>
      <c r="Y4150" s="12">
        <f t="shared" si="6596"/>
        <v>0</v>
      </c>
      <c r="Z4150" s="12">
        <f t="shared" si="6596"/>
        <v>0</v>
      </c>
      <c r="AA4150" s="12">
        <f t="shared" si="6596"/>
        <v>0</v>
      </c>
      <c r="AB4150" s="12">
        <v>3583</v>
      </c>
      <c r="AC4150" s="12">
        <v>19000</v>
      </c>
      <c r="AD4150" s="12">
        <f t="shared" ref="AD4150:AV4150" si="6597">SUM(AD4151:AD4153)</f>
        <v>30800</v>
      </c>
      <c r="AE4150" s="12">
        <f t="shared" si="6597"/>
        <v>3474</v>
      </c>
      <c r="AF4150" s="12">
        <f t="shared" si="6597"/>
        <v>0</v>
      </c>
      <c r="AG4150" s="12">
        <f t="shared" si="6597"/>
        <v>0</v>
      </c>
      <c r="AH4150" s="12">
        <f t="shared" si="6597"/>
        <v>0</v>
      </c>
      <c r="AI4150" s="12">
        <f t="shared" si="6597"/>
        <v>0</v>
      </c>
      <c r="AJ4150" s="12">
        <f t="shared" si="6597"/>
        <v>34274</v>
      </c>
      <c r="AK4150" s="12">
        <f t="shared" si="6597"/>
        <v>0</v>
      </c>
      <c r="AL4150" s="12">
        <f t="shared" si="6597"/>
        <v>0</v>
      </c>
      <c r="AM4150" s="12">
        <f t="shared" si="6597"/>
        <v>3474</v>
      </c>
      <c r="AN4150" s="12">
        <f t="shared" si="6597"/>
        <v>0</v>
      </c>
      <c r="AO4150" s="12">
        <f t="shared" si="6597"/>
        <v>0</v>
      </c>
      <c r="AP4150" s="12">
        <f t="shared" si="6597"/>
        <v>0</v>
      </c>
      <c r="AQ4150" s="12">
        <f t="shared" si="6597"/>
        <v>0</v>
      </c>
      <c r="AR4150" s="12">
        <f t="shared" si="6597"/>
        <v>0</v>
      </c>
      <c r="AS4150" s="12">
        <f t="shared" si="6597"/>
        <v>0</v>
      </c>
      <c r="AT4150" s="12">
        <f t="shared" si="6597"/>
        <v>0</v>
      </c>
      <c r="AU4150" s="12">
        <f t="shared" si="6597"/>
        <v>0</v>
      </c>
      <c r="AV4150" s="12">
        <f t="shared" si="6597"/>
        <v>0</v>
      </c>
      <c r="AW4150" s="12">
        <v>3474</v>
      </c>
      <c r="AX4150" s="12">
        <v>30800</v>
      </c>
      <c r="AY4150" s="12">
        <f t="shared" ref="AY4150:BQ4150" si="6598">SUM(AY4151:AY4153)</f>
        <v>30500</v>
      </c>
      <c r="AZ4150" s="12">
        <f t="shared" si="6598"/>
        <v>18700</v>
      </c>
      <c r="BA4150" s="12">
        <f t="shared" si="6598"/>
        <v>0</v>
      </c>
      <c r="BB4150" s="12">
        <f t="shared" si="6598"/>
        <v>0</v>
      </c>
      <c r="BC4150" s="12">
        <f t="shared" si="6598"/>
        <v>0</v>
      </c>
      <c r="BD4150" s="12">
        <f t="shared" si="6598"/>
        <v>0</v>
      </c>
      <c r="BE4150" s="12">
        <f t="shared" si="6598"/>
        <v>49200</v>
      </c>
      <c r="BF4150" s="12">
        <f t="shared" si="6598"/>
        <v>8000</v>
      </c>
      <c r="BG4150" s="12">
        <f t="shared" si="6598"/>
        <v>0</v>
      </c>
      <c r="BH4150" s="12">
        <f t="shared" si="6598"/>
        <v>18700</v>
      </c>
      <c r="BI4150" s="12">
        <f t="shared" si="6598"/>
        <v>0</v>
      </c>
      <c r="BJ4150" s="12">
        <f t="shared" si="6598"/>
        <v>0</v>
      </c>
      <c r="BK4150" s="12">
        <f t="shared" si="6598"/>
        <v>0</v>
      </c>
      <c r="BL4150" s="12">
        <f t="shared" si="6598"/>
        <v>0</v>
      </c>
      <c r="BM4150" s="12">
        <f t="shared" si="6598"/>
        <v>0</v>
      </c>
      <c r="BN4150" s="12">
        <f t="shared" si="6598"/>
        <v>0</v>
      </c>
      <c r="BO4150" s="12">
        <f t="shared" si="6598"/>
        <v>0</v>
      </c>
      <c r="BP4150" s="12">
        <f t="shared" si="6598"/>
        <v>0</v>
      </c>
      <c r="BQ4150" s="12">
        <f t="shared" si="6598"/>
        <v>0</v>
      </c>
      <c r="BR4150" s="12">
        <v>26700</v>
      </c>
      <c r="BS4150" s="12">
        <v>22500</v>
      </c>
      <c r="BT4150" s="12" t="e">
        <f>IF(#REF!=0,"-",#REF!/#REF!*100)</f>
        <v>#REF!</v>
      </c>
    </row>
    <row r="4151" spans="1:72" x14ac:dyDescent="0.25">
      <c r="A4151" s="4" t="s">
        <v>1154</v>
      </c>
      <c r="B4151" s="4" t="s">
        <v>56</v>
      </c>
      <c r="C4151" s="4" t="s">
        <v>156</v>
      </c>
      <c r="D4151" s="102" t="s">
        <v>1388</v>
      </c>
      <c r="E4151" s="113">
        <v>6139</v>
      </c>
      <c r="F4151" s="102"/>
      <c r="G4151" s="98" t="s">
        <v>1663</v>
      </c>
      <c r="H4151" s="13" t="s">
        <v>35</v>
      </c>
      <c r="I4151" s="14">
        <v>20000</v>
      </c>
      <c r="J4151" s="14">
        <v>1193</v>
      </c>
      <c r="K4151" s="14"/>
      <c r="L4151" s="14"/>
      <c r="M4151" s="14"/>
      <c r="N4151" s="14"/>
      <c r="O4151" s="14">
        <f t="shared" si="6593"/>
        <v>21193</v>
      </c>
      <c r="P4151" s="14"/>
      <c r="Q4151" s="14">
        <v>1700</v>
      </c>
      <c r="R4151" s="14">
        <v>1193</v>
      </c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>
        <v>2893</v>
      </c>
      <c r="AC4151" s="14">
        <v>18300</v>
      </c>
      <c r="AD4151" s="14">
        <v>30000</v>
      </c>
      <c r="AE4151" s="14">
        <v>3000</v>
      </c>
      <c r="AF4151" s="14"/>
      <c r="AG4151" s="14"/>
      <c r="AH4151" s="14"/>
      <c r="AI4151" s="14"/>
      <c r="AJ4151" s="14">
        <f t="shared" si="6594"/>
        <v>33000</v>
      </c>
      <c r="AK4151" s="14"/>
      <c r="AL4151" s="14"/>
      <c r="AM4151" s="14">
        <v>3000</v>
      </c>
      <c r="AN4151" s="14"/>
      <c r="AO4151" s="14"/>
      <c r="AP4151" s="14"/>
      <c r="AQ4151" s="14"/>
      <c r="AR4151" s="14"/>
      <c r="AS4151" s="14"/>
      <c r="AT4151" s="14"/>
      <c r="AU4151" s="14"/>
      <c r="AV4151" s="14"/>
      <c r="AW4151" s="14">
        <v>3000</v>
      </c>
      <c r="AX4151" s="14">
        <v>30000</v>
      </c>
      <c r="AY4151" s="14">
        <v>30000</v>
      </c>
      <c r="AZ4151" s="14">
        <v>18000</v>
      </c>
      <c r="BA4151" s="14"/>
      <c r="BB4151" s="14"/>
      <c r="BC4151" s="14"/>
      <c r="BD4151" s="14"/>
      <c r="BE4151" s="14">
        <f t="shared" si="6595"/>
        <v>48000</v>
      </c>
      <c r="BF4151" s="14">
        <v>8000</v>
      </c>
      <c r="BG4151" s="14"/>
      <c r="BH4151" s="14">
        <v>18000</v>
      </c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>
        <v>26000</v>
      </c>
      <c r="BS4151" s="14">
        <v>22000</v>
      </c>
      <c r="BT4151" s="14" t="e">
        <f>IF(#REF!=0,"-",#REF!/#REF!*100)</f>
        <v>#REF!</v>
      </c>
    </row>
    <row r="4152" spans="1:72" ht="22.5" x14ac:dyDescent="0.25">
      <c r="A4152" s="4" t="s">
        <v>1154</v>
      </c>
      <c r="B4152" s="4" t="s">
        <v>56</v>
      </c>
      <c r="C4152" s="4" t="s">
        <v>156</v>
      </c>
      <c r="D4152" s="102" t="s">
        <v>1388</v>
      </c>
      <c r="E4152" s="113">
        <v>6139</v>
      </c>
      <c r="F4152" s="102" t="s">
        <v>1395</v>
      </c>
      <c r="G4152" s="98" t="s">
        <v>1663</v>
      </c>
      <c r="H4152" s="13" t="s">
        <v>37</v>
      </c>
      <c r="I4152" s="14">
        <v>0</v>
      </c>
      <c r="J4152" s="14">
        <v>690</v>
      </c>
      <c r="K4152" s="14"/>
      <c r="L4152" s="14"/>
      <c r="M4152" s="14"/>
      <c r="N4152" s="14"/>
      <c r="O4152" s="14">
        <f t="shared" si="6593"/>
        <v>690</v>
      </c>
      <c r="P4152" s="14">
        <v>50</v>
      </c>
      <c r="Q4152" s="14">
        <v>-50</v>
      </c>
      <c r="R4152" s="14">
        <v>690</v>
      </c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>
        <v>690</v>
      </c>
      <c r="AC4152" s="14">
        <v>0</v>
      </c>
      <c r="AD4152" s="14">
        <v>800</v>
      </c>
      <c r="AE4152" s="14">
        <v>474</v>
      </c>
      <c r="AF4152" s="14"/>
      <c r="AG4152" s="14"/>
      <c r="AH4152" s="14"/>
      <c r="AI4152" s="14"/>
      <c r="AJ4152" s="14">
        <f t="shared" si="6594"/>
        <v>1274</v>
      </c>
      <c r="AK4152" s="14"/>
      <c r="AL4152" s="14"/>
      <c r="AM4152" s="14">
        <v>474</v>
      </c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>
        <v>474</v>
      </c>
      <c r="AX4152" s="14">
        <v>800</v>
      </c>
      <c r="AY4152" s="14">
        <v>500</v>
      </c>
      <c r="AZ4152" s="14">
        <v>700</v>
      </c>
      <c r="BA4152" s="14"/>
      <c r="BB4152" s="14"/>
      <c r="BC4152" s="14"/>
      <c r="BD4152" s="14"/>
      <c r="BE4152" s="14">
        <f t="shared" si="6595"/>
        <v>1200</v>
      </c>
      <c r="BF4152" s="14"/>
      <c r="BG4152" s="14"/>
      <c r="BH4152" s="14">
        <v>700</v>
      </c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>
        <v>700</v>
      </c>
      <c r="BS4152" s="14">
        <v>500</v>
      </c>
      <c r="BT4152" s="14" t="e">
        <f>IF(#REF!=0,"-",#REF!/#REF!*100)</f>
        <v>#REF!</v>
      </c>
    </row>
    <row r="4153" spans="1:72" ht="33.75" x14ac:dyDescent="0.25">
      <c r="A4153" s="4" t="s">
        <v>1154</v>
      </c>
      <c r="B4153" s="4" t="s">
        <v>56</v>
      </c>
      <c r="C4153" s="4" t="s">
        <v>156</v>
      </c>
      <c r="D4153" s="102" t="s">
        <v>1388</v>
      </c>
      <c r="E4153" s="113">
        <v>6139</v>
      </c>
      <c r="F4153" s="102" t="s">
        <v>1396</v>
      </c>
      <c r="G4153" s="98" t="s">
        <v>1663</v>
      </c>
      <c r="H4153" s="13" t="s">
        <v>38</v>
      </c>
      <c r="I4153" s="14">
        <v>700</v>
      </c>
      <c r="J4153" s="14"/>
      <c r="K4153" s="14"/>
      <c r="L4153" s="14"/>
      <c r="M4153" s="14"/>
      <c r="N4153" s="14"/>
      <c r="O4153" s="14">
        <f t="shared" si="6593"/>
        <v>700</v>
      </c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>
        <v>0</v>
      </c>
      <c r="AC4153" s="14">
        <v>700</v>
      </c>
      <c r="AD4153" s="14">
        <v>0</v>
      </c>
      <c r="AE4153" s="14"/>
      <c r="AF4153" s="14"/>
      <c r="AG4153" s="14"/>
      <c r="AH4153" s="14"/>
      <c r="AI4153" s="14"/>
      <c r="AJ4153" s="14">
        <f t="shared" si="6594"/>
        <v>0</v>
      </c>
      <c r="AK4153" s="14"/>
      <c r="AL4153" s="14"/>
      <c r="AM4153" s="14"/>
      <c r="AN4153" s="14"/>
      <c r="AO4153" s="14"/>
      <c r="AP4153" s="14"/>
      <c r="AQ4153" s="14"/>
      <c r="AR4153" s="14"/>
      <c r="AS4153" s="14"/>
      <c r="AT4153" s="14"/>
      <c r="AU4153" s="14"/>
      <c r="AV4153" s="14"/>
      <c r="AW4153" s="14">
        <v>0</v>
      </c>
      <c r="AX4153" s="14">
        <v>0</v>
      </c>
      <c r="AY4153" s="14">
        <v>0</v>
      </c>
      <c r="AZ4153" s="14"/>
      <c r="BA4153" s="14"/>
      <c r="BB4153" s="14"/>
      <c r="BC4153" s="14"/>
      <c r="BD4153" s="14"/>
      <c r="BE4153" s="14">
        <f t="shared" si="6595"/>
        <v>0</v>
      </c>
      <c r="BF4153" s="14"/>
      <c r="BG4153" s="14"/>
      <c r="BH4153" s="14"/>
      <c r="BI4153" s="14"/>
      <c r="BJ4153" s="14"/>
      <c r="BK4153" s="14"/>
      <c r="BL4153" s="14"/>
      <c r="BM4153" s="14"/>
      <c r="BN4153" s="14"/>
      <c r="BO4153" s="14"/>
      <c r="BP4153" s="14"/>
      <c r="BQ4153" s="14"/>
      <c r="BR4153" s="14">
        <v>0</v>
      </c>
      <c r="BS4153" s="14">
        <v>0</v>
      </c>
      <c r="BT4153" s="14" t="e">
        <f>IF(#REF!=0,"-",#REF!/#REF!*100)</f>
        <v>#REF!</v>
      </c>
    </row>
    <row r="4154" spans="1:72" ht="33.75" x14ac:dyDescent="0.25">
      <c r="A4154" s="1" t="s">
        <v>0</v>
      </c>
      <c r="B4154" s="1" t="s">
        <v>0</v>
      </c>
      <c r="C4154" s="1" t="s">
        <v>0</v>
      </c>
      <c r="D4154" s="101" t="s">
        <v>0</v>
      </c>
      <c r="E4154" s="101" t="s">
        <v>0</v>
      </c>
      <c r="F4154" s="101" t="s">
        <v>0</v>
      </c>
      <c r="G4154" s="2" t="s">
        <v>0</v>
      </c>
      <c r="H4154" s="10" t="s">
        <v>39</v>
      </c>
      <c r="I4154" s="11">
        <f t="shared" ref="I4154:AA4154" si="6599">SUM(I4155)</f>
        <v>1200</v>
      </c>
      <c r="J4154" s="11">
        <f t="shared" si="6599"/>
        <v>0</v>
      </c>
      <c r="K4154" s="11">
        <f t="shared" si="6599"/>
        <v>0</v>
      </c>
      <c r="L4154" s="11">
        <f t="shared" si="6599"/>
        <v>0</v>
      </c>
      <c r="M4154" s="11">
        <f t="shared" si="6599"/>
        <v>0</v>
      </c>
      <c r="N4154" s="11">
        <f t="shared" si="6599"/>
        <v>0</v>
      </c>
      <c r="O4154" s="11">
        <f t="shared" si="6599"/>
        <v>1200</v>
      </c>
      <c r="P4154" s="11">
        <f t="shared" si="6599"/>
        <v>0</v>
      </c>
      <c r="Q4154" s="11">
        <f t="shared" si="6599"/>
        <v>0</v>
      </c>
      <c r="R4154" s="11">
        <f t="shared" si="6599"/>
        <v>0</v>
      </c>
      <c r="S4154" s="11">
        <f t="shared" si="6599"/>
        <v>0</v>
      </c>
      <c r="T4154" s="11">
        <f t="shared" si="6599"/>
        <v>0</v>
      </c>
      <c r="U4154" s="11">
        <f t="shared" si="6599"/>
        <v>0</v>
      </c>
      <c r="V4154" s="11">
        <f t="shared" si="6599"/>
        <v>0</v>
      </c>
      <c r="W4154" s="11">
        <f t="shared" si="6599"/>
        <v>0</v>
      </c>
      <c r="X4154" s="11">
        <f t="shared" si="6599"/>
        <v>0</v>
      </c>
      <c r="Y4154" s="11">
        <f t="shared" si="6599"/>
        <v>0</v>
      </c>
      <c r="Z4154" s="11">
        <f t="shared" si="6599"/>
        <v>0</v>
      </c>
      <c r="AA4154" s="11">
        <f t="shared" si="6599"/>
        <v>0</v>
      </c>
      <c r="AB4154" s="11">
        <v>0</v>
      </c>
      <c r="AC4154" s="11">
        <v>1200</v>
      </c>
      <c r="AD4154" s="11">
        <f t="shared" ref="AD4154:AV4154" si="6600">SUM(AD4155)</f>
        <v>200</v>
      </c>
      <c r="AE4154" s="11">
        <f t="shared" si="6600"/>
        <v>0</v>
      </c>
      <c r="AF4154" s="11">
        <f t="shared" si="6600"/>
        <v>0</v>
      </c>
      <c r="AG4154" s="11">
        <f t="shared" si="6600"/>
        <v>0</v>
      </c>
      <c r="AH4154" s="11">
        <f t="shared" si="6600"/>
        <v>0</v>
      </c>
      <c r="AI4154" s="11">
        <f t="shared" si="6600"/>
        <v>0</v>
      </c>
      <c r="AJ4154" s="11">
        <f t="shared" si="6600"/>
        <v>200</v>
      </c>
      <c r="AK4154" s="11">
        <f t="shared" si="6600"/>
        <v>0</v>
      </c>
      <c r="AL4154" s="11">
        <f t="shared" si="6600"/>
        <v>0</v>
      </c>
      <c r="AM4154" s="11">
        <f t="shared" si="6600"/>
        <v>0</v>
      </c>
      <c r="AN4154" s="11">
        <f t="shared" si="6600"/>
        <v>0</v>
      </c>
      <c r="AO4154" s="11">
        <f t="shared" si="6600"/>
        <v>0</v>
      </c>
      <c r="AP4154" s="11">
        <f t="shared" si="6600"/>
        <v>0</v>
      </c>
      <c r="AQ4154" s="11">
        <f t="shared" si="6600"/>
        <v>0</v>
      </c>
      <c r="AR4154" s="11">
        <f t="shared" si="6600"/>
        <v>0</v>
      </c>
      <c r="AS4154" s="11">
        <f t="shared" si="6600"/>
        <v>0</v>
      </c>
      <c r="AT4154" s="11">
        <f t="shared" si="6600"/>
        <v>0</v>
      </c>
      <c r="AU4154" s="11">
        <f t="shared" si="6600"/>
        <v>0</v>
      </c>
      <c r="AV4154" s="11">
        <f t="shared" si="6600"/>
        <v>0</v>
      </c>
      <c r="AW4154" s="11">
        <v>0</v>
      </c>
      <c r="AX4154" s="11">
        <v>200</v>
      </c>
      <c r="AY4154" s="11">
        <f t="shared" ref="AY4154:BQ4154" si="6601">SUM(AY4155)</f>
        <v>5000</v>
      </c>
      <c r="AZ4154" s="11">
        <f t="shared" si="6601"/>
        <v>1760</v>
      </c>
      <c r="BA4154" s="11">
        <f t="shared" si="6601"/>
        <v>0</v>
      </c>
      <c r="BB4154" s="11">
        <f t="shared" si="6601"/>
        <v>0</v>
      </c>
      <c r="BC4154" s="11">
        <f t="shared" si="6601"/>
        <v>0</v>
      </c>
      <c r="BD4154" s="11">
        <f t="shared" si="6601"/>
        <v>0</v>
      </c>
      <c r="BE4154" s="11">
        <f t="shared" si="6601"/>
        <v>6760</v>
      </c>
      <c r="BF4154" s="11">
        <f t="shared" si="6601"/>
        <v>0</v>
      </c>
      <c r="BG4154" s="11">
        <f t="shared" si="6601"/>
        <v>0</v>
      </c>
      <c r="BH4154" s="11">
        <f t="shared" si="6601"/>
        <v>1760</v>
      </c>
      <c r="BI4154" s="11">
        <f t="shared" si="6601"/>
        <v>0</v>
      </c>
      <c r="BJ4154" s="11">
        <f t="shared" si="6601"/>
        <v>0</v>
      </c>
      <c r="BK4154" s="11">
        <f t="shared" si="6601"/>
        <v>0</v>
      </c>
      <c r="BL4154" s="11">
        <f t="shared" si="6601"/>
        <v>0</v>
      </c>
      <c r="BM4154" s="11">
        <f t="shared" si="6601"/>
        <v>0</v>
      </c>
      <c r="BN4154" s="11">
        <f t="shared" si="6601"/>
        <v>0</v>
      </c>
      <c r="BO4154" s="11">
        <f t="shared" si="6601"/>
        <v>0</v>
      </c>
      <c r="BP4154" s="11">
        <f t="shared" si="6601"/>
        <v>0</v>
      </c>
      <c r="BQ4154" s="11">
        <f t="shared" si="6601"/>
        <v>0</v>
      </c>
      <c r="BR4154" s="11">
        <v>1760</v>
      </c>
      <c r="BS4154" s="11">
        <v>5000</v>
      </c>
      <c r="BT4154" s="11" t="e">
        <f>IF(#REF!=0,"-",#REF!/#REF!*100)</f>
        <v>#REF!</v>
      </c>
    </row>
    <row r="4155" spans="1:72" ht="22.5" x14ac:dyDescent="0.25">
      <c r="A4155" s="4" t="s">
        <v>1154</v>
      </c>
      <c r="B4155" s="4" t="s">
        <v>56</v>
      </c>
      <c r="C4155" s="4" t="s">
        <v>156</v>
      </c>
      <c r="D4155" s="102" t="s">
        <v>1388</v>
      </c>
      <c r="E4155" s="101" t="s">
        <v>40</v>
      </c>
      <c r="F4155" s="101" t="s">
        <v>0</v>
      </c>
      <c r="G4155" s="2" t="s">
        <v>0</v>
      </c>
      <c r="H4155" s="2" t="s">
        <v>41</v>
      </c>
      <c r="I4155" s="12">
        <f>SUM(I4156:I4158)</f>
        <v>1200</v>
      </c>
      <c r="J4155" s="12">
        <f t="shared" ref="J4155:AA4155" si="6602">SUM(J4156:J4158)</f>
        <v>0</v>
      </c>
      <c r="K4155" s="12">
        <f t="shared" si="6602"/>
        <v>0</v>
      </c>
      <c r="L4155" s="12">
        <f t="shared" si="6602"/>
        <v>0</v>
      </c>
      <c r="M4155" s="12">
        <f t="shared" si="6602"/>
        <v>0</v>
      </c>
      <c r="N4155" s="12">
        <f t="shared" si="6602"/>
        <v>0</v>
      </c>
      <c r="O4155" s="12">
        <f t="shared" ref="O4155" si="6603">SUM(O4156:O4158)</f>
        <v>1200</v>
      </c>
      <c r="P4155" s="12">
        <f t="shared" si="6602"/>
        <v>0</v>
      </c>
      <c r="Q4155" s="12">
        <f t="shared" si="6602"/>
        <v>0</v>
      </c>
      <c r="R4155" s="12">
        <f t="shared" si="6602"/>
        <v>0</v>
      </c>
      <c r="S4155" s="12">
        <f t="shared" si="6602"/>
        <v>0</v>
      </c>
      <c r="T4155" s="12">
        <f t="shared" si="6602"/>
        <v>0</v>
      </c>
      <c r="U4155" s="12">
        <f t="shared" si="6602"/>
        <v>0</v>
      </c>
      <c r="V4155" s="12">
        <f t="shared" si="6602"/>
        <v>0</v>
      </c>
      <c r="W4155" s="12">
        <f t="shared" si="6602"/>
        <v>0</v>
      </c>
      <c r="X4155" s="12">
        <f t="shared" si="6602"/>
        <v>0</v>
      </c>
      <c r="Y4155" s="12">
        <f t="shared" si="6602"/>
        <v>0</v>
      </c>
      <c r="Z4155" s="12">
        <f t="shared" si="6602"/>
        <v>0</v>
      </c>
      <c r="AA4155" s="12">
        <f t="shared" si="6602"/>
        <v>0</v>
      </c>
      <c r="AB4155" s="12">
        <v>0</v>
      </c>
      <c r="AC4155" s="12">
        <v>1200</v>
      </c>
      <c r="AD4155" s="12">
        <f t="shared" ref="AD4155:AV4155" si="6604">SUM(AD4156:AD4158)</f>
        <v>200</v>
      </c>
      <c r="AE4155" s="12">
        <f t="shared" si="6604"/>
        <v>0</v>
      </c>
      <c r="AF4155" s="12">
        <f t="shared" si="6604"/>
        <v>0</v>
      </c>
      <c r="AG4155" s="12">
        <f t="shared" si="6604"/>
        <v>0</v>
      </c>
      <c r="AH4155" s="12">
        <f t="shared" si="6604"/>
        <v>0</v>
      </c>
      <c r="AI4155" s="12">
        <f t="shared" si="6604"/>
        <v>0</v>
      </c>
      <c r="AJ4155" s="12">
        <f t="shared" ref="AJ4155" si="6605">SUM(AJ4156:AJ4158)</f>
        <v>200</v>
      </c>
      <c r="AK4155" s="12">
        <f t="shared" si="6604"/>
        <v>0</v>
      </c>
      <c r="AL4155" s="12">
        <f t="shared" si="6604"/>
        <v>0</v>
      </c>
      <c r="AM4155" s="12">
        <f t="shared" si="6604"/>
        <v>0</v>
      </c>
      <c r="AN4155" s="12">
        <f t="shared" si="6604"/>
        <v>0</v>
      </c>
      <c r="AO4155" s="12">
        <f t="shared" si="6604"/>
        <v>0</v>
      </c>
      <c r="AP4155" s="12">
        <f t="shared" si="6604"/>
        <v>0</v>
      </c>
      <c r="AQ4155" s="12">
        <f t="shared" si="6604"/>
        <v>0</v>
      </c>
      <c r="AR4155" s="12">
        <f t="shared" si="6604"/>
        <v>0</v>
      </c>
      <c r="AS4155" s="12">
        <f t="shared" si="6604"/>
        <v>0</v>
      </c>
      <c r="AT4155" s="12">
        <f t="shared" si="6604"/>
        <v>0</v>
      </c>
      <c r="AU4155" s="12">
        <f t="shared" si="6604"/>
        <v>0</v>
      </c>
      <c r="AV4155" s="12">
        <f t="shared" si="6604"/>
        <v>0</v>
      </c>
      <c r="AW4155" s="12">
        <v>0</v>
      </c>
      <c r="AX4155" s="12">
        <v>200</v>
      </c>
      <c r="AY4155" s="12">
        <f t="shared" ref="AY4155:BQ4155" si="6606">SUM(AY4156:AY4158)</f>
        <v>5000</v>
      </c>
      <c r="AZ4155" s="12">
        <f t="shared" si="6606"/>
        <v>1760</v>
      </c>
      <c r="BA4155" s="12">
        <f t="shared" si="6606"/>
        <v>0</v>
      </c>
      <c r="BB4155" s="12">
        <f t="shared" si="6606"/>
        <v>0</v>
      </c>
      <c r="BC4155" s="12">
        <f t="shared" si="6606"/>
        <v>0</v>
      </c>
      <c r="BD4155" s="12">
        <f t="shared" si="6606"/>
        <v>0</v>
      </c>
      <c r="BE4155" s="12">
        <f t="shared" ref="BE4155" si="6607">SUM(BE4156:BE4158)</f>
        <v>6760</v>
      </c>
      <c r="BF4155" s="12">
        <f t="shared" si="6606"/>
        <v>0</v>
      </c>
      <c r="BG4155" s="12">
        <f t="shared" si="6606"/>
        <v>0</v>
      </c>
      <c r="BH4155" s="12">
        <f t="shared" si="6606"/>
        <v>1760</v>
      </c>
      <c r="BI4155" s="12">
        <f t="shared" si="6606"/>
        <v>0</v>
      </c>
      <c r="BJ4155" s="12">
        <f t="shared" si="6606"/>
        <v>0</v>
      </c>
      <c r="BK4155" s="12">
        <f t="shared" si="6606"/>
        <v>0</v>
      </c>
      <c r="BL4155" s="12">
        <f t="shared" si="6606"/>
        <v>0</v>
      </c>
      <c r="BM4155" s="12">
        <f t="shared" si="6606"/>
        <v>0</v>
      </c>
      <c r="BN4155" s="12">
        <f t="shared" si="6606"/>
        <v>0</v>
      </c>
      <c r="BO4155" s="12">
        <f t="shared" si="6606"/>
        <v>0</v>
      </c>
      <c r="BP4155" s="12">
        <f t="shared" si="6606"/>
        <v>0</v>
      </c>
      <c r="BQ4155" s="12">
        <f t="shared" si="6606"/>
        <v>0</v>
      </c>
      <c r="BR4155" s="12">
        <v>1760</v>
      </c>
      <c r="BS4155" s="12">
        <v>5000</v>
      </c>
      <c r="BT4155" s="12" t="e">
        <f>IF(#REF!=0,"-",#REF!/#REF!*100)</f>
        <v>#REF!</v>
      </c>
    </row>
    <row r="4156" spans="1:72" x14ac:dyDescent="0.25">
      <c r="A4156" s="4" t="s">
        <v>1154</v>
      </c>
      <c r="B4156" s="4" t="s">
        <v>56</v>
      </c>
      <c r="C4156" s="4" t="s">
        <v>156</v>
      </c>
      <c r="D4156" s="102" t="s">
        <v>1388</v>
      </c>
      <c r="E4156" s="113">
        <v>6142</v>
      </c>
      <c r="F4156" s="102"/>
      <c r="G4156" s="98" t="s">
        <v>1663</v>
      </c>
      <c r="H4156" s="13" t="s">
        <v>60</v>
      </c>
      <c r="I4156" s="14">
        <v>100</v>
      </c>
      <c r="J4156" s="14"/>
      <c r="K4156" s="14"/>
      <c r="L4156" s="14"/>
      <c r="M4156" s="14"/>
      <c r="N4156" s="14"/>
      <c r="O4156" s="14">
        <f t="shared" si="6593"/>
        <v>100</v>
      </c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>
        <v>0</v>
      </c>
      <c r="AC4156" s="14">
        <v>100</v>
      </c>
      <c r="AD4156" s="14">
        <v>100</v>
      </c>
      <c r="AE4156" s="14"/>
      <c r="AF4156" s="14"/>
      <c r="AG4156" s="14"/>
      <c r="AH4156" s="14"/>
      <c r="AI4156" s="14"/>
      <c r="AJ4156" s="14">
        <f t="shared" si="6594"/>
        <v>100</v>
      </c>
      <c r="AK4156" s="14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4"/>
      <c r="AW4156" s="14">
        <v>0</v>
      </c>
      <c r="AX4156" s="14">
        <v>100</v>
      </c>
      <c r="AY4156" s="14">
        <v>5000</v>
      </c>
      <c r="AZ4156" s="14">
        <v>1760</v>
      </c>
      <c r="BA4156" s="14"/>
      <c r="BB4156" s="14"/>
      <c r="BC4156" s="14"/>
      <c r="BD4156" s="14"/>
      <c r="BE4156" s="14">
        <f t="shared" si="6595"/>
        <v>6760</v>
      </c>
      <c r="BF4156" s="14"/>
      <c r="BG4156" s="14"/>
      <c r="BH4156" s="14">
        <v>1760</v>
      </c>
      <c r="BI4156" s="14"/>
      <c r="BJ4156" s="14"/>
      <c r="BK4156" s="14"/>
      <c r="BL4156" s="14"/>
      <c r="BM4156" s="14"/>
      <c r="BN4156" s="14"/>
      <c r="BO4156" s="14"/>
      <c r="BP4156" s="14"/>
      <c r="BQ4156" s="14"/>
      <c r="BR4156" s="14">
        <v>1760</v>
      </c>
      <c r="BS4156" s="14">
        <v>5000</v>
      </c>
      <c r="BT4156" s="14" t="e">
        <f>IF(#REF!=0,"-",#REF!/#REF!*100)</f>
        <v>#REF!</v>
      </c>
    </row>
    <row r="4157" spans="1:72" ht="22.5" x14ac:dyDescent="0.25">
      <c r="A4157" s="4" t="s">
        <v>1154</v>
      </c>
      <c r="B4157" s="4" t="s">
        <v>56</v>
      </c>
      <c r="C4157" s="4" t="s">
        <v>156</v>
      </c>
      <c r="D4157" s="102" t="s">
        <v>1388</v>
      </c>
      <c r="E4157" s="113">
        <v>6143</v>
      </c>
      <c r="F4157" s="102"/>
      <c r="G4157" s="98" t="s">
        <v>1663</v>
      </c>
      <c r="H4157" s="13" t="s">
        <v>43</v>
      </c>
      <c r="I4157" s="14">
        <v>100</v>
      </c>
      <c r="J4157" s="14"/>
      <c r="K4157" s="14"/>
      <c r="L4157" s="14"/>
      <c r="M4157" s="14"/>
      <c r="N4157" s="14"/>
      <c r="O4157" s="14">
        <f t="shared" si="6593"/>
        <v>100</v>
      </c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>
        <v>0</v>
      </c>
      <c r="AC4157" s="14">
        <v>100</v>
      </c>
      <c r="AD4157" s="14">
        <v>0</v>
      </c>
      <c r="AE4157" s="14"/>
      <c r="AF4157" s="14"/>
      <c r="AG4157" s="14"/>
      <c r="AH4157" s="14"/>
      <c r="AI4157" s="14"/>
      <c r="AJ4157" s="14">
        <f t="shared" si="6594"/>
        <v>0</v>
      </c>
      <c r="AK4157" s="14"/>
      <c r="AL4157" s="14"/>
      <c r="AM4157" s="14"/>
      <c r="AN4157" s="14"/>
      <c r="AO4157" s="14"/>
      <c r="AP4157" s="14"/>
      <c r="AQ4157" s="14"/>
      <c r="AR4157" s="14"/>
      <c r="AS4157" s="14"/>
      <c r="AT4157" s="14"/>
      <c r="AU4157" s="14"/>
      <c r="AV4157" s="14"/>
      <c r="AW4157" s="14">
        <v>0</v>
      </c>
      <c r="AX4157" s="14">
        <v>0</v>
      </c>
      <c r="AY4157" s="14">
        <v>0</v>
      </c>
      <c r="AZ4157" s="14"/>
      <c r="BA4157" s="14"/>
      <c r="BB4157" s="14"/>
      <c r="BC4157" s="14"/>
      <c r="BD4157" s="14"/>
      <c r="BE4157" s="14">
        <f t="shared" si="6595"/>
        <v>0</v>
      </c>
      <c r="BF4157" s="14"/>
      <c r="BG4157" s="14"/>
      <c r="BH4157" s="14"/>
      <c r="BI4157" s="14"/>
      <c r="BJ4157" s="14"/>
      <c r="BK4157" s="14"/>
      <c r="BL4157" s="14"/>
      <c r="BM4157" s="14"/>
      <c r="BN4157" s="14"/>
      <c r="BO4157" s="14"/>
      <c r="BP4157" s="14"/>
      <c r="BQ4157" s="14"/>
      <c r="BR4157" s="14">
        <v>0</v>
      </c>
      <c r="BS4157" s="14">
        <v>0</v>
      </c>
      <c r="BT4157" s="14" t="e">
        <f>IF(#REF!=0,"-",#REF!/#REF!*100)</f>
        <v>#REF!</v>
      </c>
    </row>
    <row r="4158" spans="1:72" x14ac:dyDescent="0.25">
      <c r="A4158" s="4" t="s">
        <v>1154</v>
      </c>
      <c r="B4158" s="4" t="s">
        <v>56</v>
      </c>
      <c r="C4158" s="4" t="s">
        <v>156</v>
      </c>
      <c r="D4158" s="102" t="s">
        <v>1388</v>
      </c>
      <c r="E4158" s="113">
        <v>6148</v>
      </c>
      <c r="F4158" s="102"/>
      <c r="G4158" s="98" t="s">
        <v>1663</v>
      </c>
      <c r="H4158" s="13" t="s">
        <v>45</v>
      </c>
      <c r="I4158" s="14">
        <v>1000</v>
      </c>
      <c r="J4158" s="14"/>
      <c r="K4158" s="14"/>
      <c r="L4158" s="14"/>
      <c r="M4158" s="14"/>
      <c r="N4158" s="14"/>
      <c r="O4158" s="14">
        <f t="shared" si="6593"/>
        <v>1000</v>
      </c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>
        <v>0</v>
      </c>
      <c r="AC4158" s="14">
        <v>1000</v>
      </c>
      <c r="AD4158" s="14">
        <v>100</v>
      </c>
      <c r="AE4158" s="14"/>
      <c r="AF4158" s="14"/>
      <c r="AG4158" s="14"/>
      <c r="AH4158" s="14"/>
      <c r="AI4158" s="14"/>
      <c r="AJ4158" s="14">
        <f t="shared" si="6594"/>
        <v>100</v>
      </c>
      <c r="AK4158" s="14"/>
      <c r="AL4158" s="14"/>
      <c r="AM4158" s="14"/>
      <c r="AN4158" s="14"/>
      <c r="AO4158" s="14"/>
      <c r="AP4158" s="14"/>
      <c r="AQ4158" s="14"/>
      <c r="AR4158" s="14"/>
      <c r="AS4158" s="14"/>
      <c r="AT4158" s="14"/>
      <c r="AU4158" s="14"/>
      <c r="AV4158" s="14"/>
      <c r="AW4158" s="14">
        <v>0</v>
      </c>
      <c r="AX4158" s="14">
        <v>100</v>
      </c>
      <c r="AY4158" s="14">
        <v>0</v>
      </c>
      <c r="AZ4158" s="14"/>
      <c r="BA4158" s="14"/>
      <c r="BB4158" s="14"/>
      <c r="BC4158" s="14"/>
      <c r="BD4158" s="14"/>
      <c r="BE4158" s="14">
        <f t="shared" si="6595"/>
        <v>0</v>
      </c>
      <c r="BF4158" s="14"/>
      <c r="BG4158" s="14"/>
      <c r="BH4158" s="14"/>
      <c r="BI4158" s="14"/>
      <c r="BJ4158" s="14"/>
      <c r="BK4158" s="14"/>
      <c r="BL4158" s="14"/>
      <c r="BM4158" s="14"/>
      <c r="BN4158" s="14"/>
      <c r="BO4158" s="14"/>
      <c r="BP4158" s="14"/>
      <c r="BQ4158" s="14"/>
      <c r="BR4158" s="14">
        <v>0</v>
      </c>
      <c r="BS4158" s="14">
        <v>0</v>
      </c>
      <c r="BT4158" s="14" t="e">
        <f>IF(#REF!=0,"-",#REF!/#REF!*100)</f>
        <v>#REF!</v>
      </c>
    </row>
    <row r="4159" spans="1:72" ht="33.75" x14ac:dyDescent="0.25">
      <c r="A4159" s="1" t="s">
        <v>0</v>
      </c>
      <c r="B4159" s="1" t="s">
        <v>0</v>
      </c>
      <c r="C4159" s="1" t="s">
        <v>0</v>
      </c>
      <c r="D4159" s="101" t="s">
        <v>0</v>
      </c>
      <c r="E4159" s="101" t="s">
        <v>0</v>
      </c>
      <c r="F4159" s="101" t="s">
        <v>0</v>
      </c>
      <c r="G4159" s="2" t="s">
        <v>0</v>
      </c>
      <c r="H4159" s="10" t="s">
        <v>47</v>
      </c>
      <c r="I4159" s="11">
        <f t="shared" ref="I4159:AA4159" si="6608">SUM(I4160)</f>
        <v>100</v>
      </c>
      <c r="J4159" s="11">
        <f t="shared" si="6608"/>
        <v>0</v>
      </c>
      <c r="K4159" s="11">
        <f t="shared" si="6608"/>
        <v>0</v>
      </c>
      <c r="L4159" s="11">
        <f t="shared" si="6608"/>
        <v>0</v>
      </c>
      <c r="M4159" s="11">
        <f t="shared" si="6608"/>
        <v>0</v>
      </c>
      <c r="N4159" s="11">
        <f t="shared" si="6608"/>
        <v>0</v>
      </c>
      <c r="O4159" s="11">
        <f t="shared" si="6608"/>
        <v>100</v>
      </c>
      <c r="P4159" s="11">
        <f t="shared" si="6608"/>
        <v>0</v>
      </c>
      <c r="Q4159" s="11">
        <f t="shared" si="6608"/>
        <v>0</v>
      </c>
      <c r="R4159" s="11">
        <f t="shared" si="6608"/>
        <v>0</v>
      </c>
      <c r="S4159" s="11">
        <f t="shared" si="6608"/>
        <v>0</v>
      </c>
      <c r="T4159" s="11">
        <f t="shared" si="6608"/>
        <v>0</v>
      </c>
      <c r="U4159" s="11">
        <f t="shared" si="6608"/>
        <v>0</v>
      </c>
      <c r="V4159" s="11">
        <f t="shared" si="6608"/>
        <v>0</v>
      </c>
      <c r="W4159" s="11">
        <f t="shared" si="6608"/>
        <v>0</v>
      </c>
      <c r="X4159" s="11">
        <f t="shared" si="6608"/>
        <v>0</v>
      </c>
      <c r="Y4159" s="11">
        <f t="shared" si="6608"/>
        <v>0</v>
      </c>
      <c r="Z4159" s="11">
        <f t="shared" si="6608"/>
        <v>0</v>
      </c>
      <c r="AA4159" s="11">
        <f t="shared" si="6608"/>
        <v>0</v>
      </c>
      <c r="AB4159" s="11">
        <v>0</v>
      </c>
      <c r="AC4159" s="11">
        <v>100</v>
      </c>
      <c r="AD4159" s="11">
        <f>SUM(AD4160)</f>
        <v>50000</v>
      </c>
      <c r="AE4159" s="11">
        <f t="shared" ref="AE4159:AV4159" si="6609">SUM(AE4160)</f>
        <v>0</v>
      </c>
      <c r="AF4159" s="11">
        <f t="shared" si="6609"/>
        <v>0</v>
      </c>
      <c r="AG4159" s="11">
        <f t="shared" si="6609"/>
        <v>0</v>
      </c>
      <c r="AH4159" s="11">
        <f t="shared" si="6609"/>
        <v>0</v>
      </c>
      <c r="AI4159" s="11">
        <f t="shared" si="6609"/>
        <v>0</v>
      </c>
      <c r="AJ4159" s="11">
        <f t="shared" si="6609"/>
        <v>50000</v>
      </c>
      <c r="AK4159" s="11">
        <f t="shared" si="6609"/>
        <v>0</v>
      </c>
      <c r="AL4159" s="11">
        <f t="shared" si="6609"/>
        <v>0</v>
      </c>
      <c r="AM4159" s="11">
        <f t="shared" si="6609"/>
        <v>0</v>
      </c>
      <c r="AN4159" s="11">
        <f t="shared" si="6609"/>
        <v>0</v>
      </c>
      <c r="AO4159" s="11">
        <f t="shared" si="6609"/>
        <v>0</v>
      </c>
      <c r="AP4159" s="11">
        <f t="shared" si="6609"/>
        <v>0</v>
      </c>
      <c r="AQ4159" s="11">
        <f t="shared" si="6609"/>
        <v>0</v>
      </c>
      <c r="AR4159" s="11">
        <f t="shared" si="6609"/>
        <v>0</v>
      </c>
      <c r="AS4159" s="11">
        <f t="shared" si="6609"/>
        <v>0</v>
      </c>
      <c r="AT4159" s="11">
        <f t="shared" si="6609"/>
        <v>0</v>
      </c>
      <c r="AU4159" s="11">
        <f t="shared" si="6609"/>
        <v>0</v>
      </c>
      <c r="AV4159" s="11">
        <f t="shared" si="6609"/>
        <v>0</v>
      </c>
      <c r="AW4159" s="11">
        <v>0</v>
      </c>
      <c r="AX4159" s="11">
        <v>50000</v>
      </c>
      <c r="AY4159" s="11">
        <f t="shared" ref="AY4159:BQ4159" si="6610">SUM(AY4160)</f>
        <v>0</v>
      </c>
      <c r="AZ4159" s="11">
        <f t="shared" si="6610"/>
        <v>0</v>
      </c>
      <c r="BA4159" s="11">
        <f t="shared" si="6610"/>
        <v>0</v>
      </c>
      <c r="BB4159" s="11">
        <f t="shared" si="6610"/>
        <v>0</v>
      </c>
      <c r="BC4159" s="11">
        <f t="shared" si="6610"/>
        <v>0</v>
      </c>
      <c r="BD4159" s="11">
        <f t="shared" si="6610"/>
        <v>0</v>
      </c>
      <c r="BE4159" s="11">
        <f t="shared" si="6610"/>
        <v>0</v>
      </c>
      <c r="BF4159" s="11">
        <f t="shared" si="6610"/>
        <v>0</v>
      </c>
      <c r="BG4159" s="11">
        <f t="shared" si="6610"/>
        <v>0</v>
      </c>
      <c r="BH4159" s="11">
        <f t="shared" si="6610"/>
        <v>0</v>
      </c>
      <c r="BI4159" s="11">
        <f t="shared" si="6610"/>
        <v>0</v>
      </c>
      <c r="BJ4159" s="11">
        <f t="shared" si="6610"/>
        <v>0</v>
      </c>
      <c r="BK4159" s="11">
        <f t="shared" si="6610"/>
        <v>0</v>
      </c>
      <c r="BL4159" s="11">
        <f t="shared" si="6610"/>
        <v>0</v>
      </c>
      <c r="BM4159" s="11">
        <f t="shared" si="6610"/>
        <v>0</v>
      </c>
      <c r="BN4159" s="11">
        <f t="shared" si="6610"/>
        <v>0</v>
      </c>
      <c r="BO4159" s="11">
        <f t="shared" si="6610"/>
        <v>0</v>
      </c>
      <c r="BP4159" s="11">
        <f t="shared" si="6610"/>
        <v>0</v>
      </c>
      <c r="BQ4159" s="11">
        <f t="shared" si="6610"/>
        <v>0</v>
      </c>
      <c r="BR4159" s="11">
        <v>0</v>
      </c>
      <c r="BS4159" s="11">
        <v>0</v>
      </c>
      <c r="BT4159" s="11" t="e">
        <f>IF(#REF!=0,"-",#REF!/#REF!*100)</f>
        <v>#REF!</v>
      </c>
    </row>
    <row r="4160" spans="1:72" x14ac:dyDescent="0.25">
      <c r="A4160" s="4" t="s">
        <v>1154</v>
      </c>
      <c r="B4160" s="4" t="s">
        <v>56</v>
      </c>
      <c r="C4160" s="4" t="s">
        <v>156</v>
      </c>
      <c r="D4160" s="102" t="s">
        <v>1388</v>
      </c>
      <c r="E4160" s="101" t="s">
        <v>48</v>
      </c>
      <c r="F4160" s="101" t="s">
        <v>0</v>
      </c>
      <c r="G4160" s="2" t="s">
        <v>0</v>
      </c>
      <c r="H4160" s="2" t="s">
        <v>49</v>
      </c>
      <c r="I4160" s="12">
        <f t="shared" ref="I4160:AA4160" si="6611">SUM(I4161:I4162)</f>
        <v>100</v>
      </c>
      <c r="J4160" s="12">
        <f t="shared" si="6611"/>
        <v>0</v>
      </c>
      <c r="K4160" s="12">
        <f t="shared" si="6611"/>
        <v>0</v>
      </c>
      <c r="L4160" s="12">
        <f t="shared" si="6611"/>
        <v>0</v>
      </c>
      <c r="M4160" s="12">
        <f t="shared" si="6611"/>
        <v>0</v>
      </c>
      <c r="N4160" s="12">
        <f t="shared" si="6611"/>
        <v>0</v>
      </c>
      <c r="O4160" s="12">
        <f t="shared" ref="O4160" si="6612">SUM(O4161:O4162)</f>
        <v>100</v>
      </c>
      <c r="P4160" s="12">
        <f t="shared" si="6611"/>
        <v>0</v>
      </c>
      <c r="Q4160" s="12">
        <f t="shared" si="6611"/>
        <v>0</v>
      </c>
      <c r="R4160" s="12">
        <f t="shared" si="6611"/>
        <v>0</v>
      </c>
      <c r="S4160" s="12">
        <f t="shared" si="6611"/>
        <v>0</v>
      </c>
      <c r="T4160" s="12">
        <f t="shared" si="6611"/>
        <v>0</v>
      </c>
      <c r="U4160" s="12">
        <f t="shared" si="6611"/>
        <v>0</v>
      </c>
      <c r="V4160" s="12">
        <f t="shared" si="6611"/>
        <v>0</v>
      </c>
      <c r="W4160" s="12">
        <f t="shared" si="6611"/>
        <v>0</v>
      </c>
      <c r="X4160" s="12">
        <f t="shared" si="6611"/>
        <v>0</v>
      </c>
      <c r="Y4160" s="12">
        <f t="shared" si="6611"/>
        <v>0</v>
      </c>
      <c r="Z4160" s="12">
        <f t="shared" si="6611"/>
        <v>0</v>
      </c>
      <c r="AA4160" s="12">
        <f t="shared" si="6611"/>
        <v>0</v>
      </c>
      <c r="AB4160" s="12">
        <v>0</v>
      </c>
      <c r="AC4160" s="12">
        <v>100</v>
      </c>
      <c r="AD4160" s="12">
        <f t="shared" ref="AD4160:AV4160" si="6613">SUM(AD4161:AD4162)</f>
        <v>50000</v>
      </c>
      <c r="AE4160" s="12">
        <f t="shared" si="6613"/>
        <v>0</v>
      </c>
      <c r="AF4160" s="12">
        <f t="shared" si="6613"/>
        <v>0</v>
      </c>
      <c r="AG4160" s="12">
        <f t="shared" si="6613"/>
        <v>0</v>
      </c>
      <c r="AH4160" s="12">
        <f t="shared" si="6613"/>
        <v>0</v>
      </c>
      <c r="AI4160" s="12">
        <f t="shared" si="6613"/>
        <v>0</v>
      </c>
      <c r="AJ4160" s="12">
        <f t="shared" ref="AJ4160" si="6614">SUM(AJ4161:AJ4162)</f>
        <v>50000</v>
      </c>
      <c r="AK4160" s="12">
        <f t="shared" si="6613"/>
        <v>0</v>
      </c>
      <c r="AL4160" s="12">
        <f t="shared" si="6613"/>
        <v>0</v>
      </c>
      <c r="AM4160" s="12">
        <f t="shared" si="6613"/>
        <v>0</v>
      </c>
      <c r="AN4160" s="12">
        <f t="shared" si="6613"/>
        <v>0</v>
      </c>
      <c r="AO4160" s="12">
        <f t="shared" si="6613"/>
        <v>0</v>
      </c>
      <c r="AP4160" s="12">
        <f t="shared" si="6613"/>
        <v>0</v>
      </c>
      <c r="AQ4160" s="12">
        <f t="shared" si="6613"/>
        <v>0</v>
      </c>
      <c r="AR4160" s="12">
        <f t="shared" si="6613"/>
        <v>0</v>
      </c>
      <c r="AS4160" s="12">
        <f t="shared" si="6613"/>
        <v>0</v>
      </c>
      <c r="AT4160" s="12">
        <f t="shared" si="6613"/>
        <v>0</v>
      </c>
      <c r="AU4160" s="12">
        <f t="shared" si="6613"/>
        <v>0</v>
      </c>
      <c r="AV4160" s="12">
        <f t="shared" si="6613"/>
        <v>0</v>
      </c>
      <c r="AW4160" s="12">
        <v>0</v>
      </c>
      <c r="AX4160" s="12">
        <v>50000</v>
      </c>
      <c r="AY4160" s="12">
        <f t="shared" ref="AY4160:BQ4160" si="6615">SUM(AY4161:AY4162)</f>
        <v>0</v>
      </c>
      <c r="AZ4160" s="12">
        <f t="shared" si="6615"/>
        <v>0</v>
      </c>
      <c r="BA4160" s="12">
        <f t="shared" si="6615"/>
        <v>0</v>
      </c>
      <c r="BB4160" s="12">
        <f t="shared" si="6615"/>
        <v>0</v>
      </c>
      <c r="BC4160" s="12">
        <f t="shared" si="6615"/>
        <v>0</v>
      </c>
      <c r="BD4160" s="12">
        <f t="shared" si="6615"/>
        <v>0</v>
      </c>
      <c r="BE4160" s="12">
        <f t="shared" ref="BE4160" si="6616">SUM(BE4161:BE4162)</f>
        <v>0</v>
      </c>
      <c r="BF4160" s="12">
        <f t="shared" si="6615"/>
        <v>0</v>
      </c>
      <c r="BG4160" s="12">
        <f t="shared" si="6615"/>
        <v>0</v>
      </c>
      <c r="BH4160" s="12">
        <f t="shared" si="6615"/>
        <v>0</v>
      </c>
      <c r="BI4160" s="12">
        <f t="shared" si="6615"/>
        <v>0</v>
      </c>
      <c r="BJ4160" s="12">
        <f t="shared" si="6615"/>
        <v>0</v>
      </c>
      <c r="BK4160" s="12">
        <f t="shared" si="6615"/>
        <v>0</v>
      </c>
      <c r="BL4160" s="12">
        <f t="shared" si="6615"/>
        <v>0</v>
      </c>
      <c r="BM4160" s="12">
        <f t="shared" si="6615"/>
        <v>0</v>
      </c>
      <c r="BN4160" s="12">
        <f t="shared" si="6615"/>
        <v>0</v>
      </c>
      <c r="BO4160" s="12">
        <f t="shared" si="6615"/>
        <v>0</v>
      </c>
      <c r="BP4160" s="12">
        <f t="shared" si="6615"/>
        <v>0</v>
      </c>
      <c r="BQ4160" s="12">
        <f t="shared" si="6615"/>
        <v>0</v>
      </c>
      <c r="BR4160" s="12">
        <v>0</v>
      </c>
      <c r="BS4160" s="12">
        <v>0</v>
      </c>
      <c r="BT4160" s="12" t="e">
        <f>IF(#REF!=0,"-",#REF!/#REF!*100)</f>
        <v>#REF!</v>
      </c>
    </row>
    <row r="4161" spans="1:72" x14ac:dyDescent="0.25">
      <c r="A4161" s="4" t="s">
        <v>1154</v>
      </c>
      <c r="B4161" s="4" t="s">
        <v>56</v>
      </c>
      <c r="C4161" s="4" t="s">
        <v>156</v>
      </c>
      <c r="D4161" s="102" t="s">
        <v>1388</v>
      </c>
      <c r="E4161" s="113">
        <v>8213</v>
      </c>
      <c r="F4161" s="102"/>
      <c r="G4161" s="98" t="s">
        <v>1663</v>
      </c>
      <c r="H4161" s="13" t="s">
        <v>51</v>
      </c>
      <c r="I4161" s="14">
        <v>0</v>
      </c>
      <c r="J4161" s="14"/>
      <c r="K4161" s="14"/>
      <c r="L4161" s="14"/>
      <c r="M4161" s="14"/>
      <c r="N4161" s="14"/>
      <c r="O4161" s="14">
        <f t="shared" si="6593"/>
        <v>0</v>
      </c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>
        <v>0</v>
      </c>
      <c r="AC4161" s="14">
        <v>0</v>
      </c>
      <c r="AD4161" s="14">
        <v>50000</v>
      </c>
      <c r="AE4161" s="14"/>
      <c r="AF4161" s="14"/>
      <c r="AG4161" s="14"/>
      <c r="AH4161" s="14"/>
      <c r="AI4161" s="14"/>
      <c r="AJ4161" s="14">
        <f t="shared" si="6594"/>
        <v>50000</v>
      </c>
      <c r="AK4161" s="14"/>
      <c r="AL4161" s="14"/>
      <c r="AM4161" s="14"/>
      <c r="AN4161" s="14"/>
      <c r="AO4161" s="14"/>
      <c r="AP4161" s="14"/>
      <c r="AQ4161" s="14"/>
      <c r="AR4161" s="14"/>
      <c r="AS4161" s="14"/>
      <c r="AT4161" s="14"/>
      <c r="AU4161" s="14"/>
      <c r="AV4161" s="14"/>
      <c r="AW4161" s="14">
        <v>0</v>
      </c>
      <c r="AX4161" s="14">
        <v>50000</v>
      </c>
      <c r="AY4161" s="14">
        <v>0</v>
      </c>
      <c r="AZ4161" s="14"/>
      <c r="BA4161" s="14"/>
      <c r="BB4161" s="14"/>
      <c r="BC4161" s="14"/>
      <c r="BD4161" s="14"/>
      <c r="BE4161" s="14">
        <f t="shared" si="6595"/>
        <v>0</v>
      </c>
      <c r="BF4161" s="14"/>
      <c r="BG4161" s="14"/>
      <c r="BH4161" s="14"/>
      <c r="BI4161" s="14"/>
      <c r="BJ4161" s="14"/>
      <c r="BK4161" s="14"/>
      <c r="BL4161" s="14"/>
      <c r="BM4161" s="14"/>
      <c r="BN4161" s="14"/>
      <c r="BO4161" s="14"/>
      <c r="BP4161" s="14"/>
      <c r="BQ4161" s="14"/>
      <c r="BR4161" s="14">
        <v>0</v>
      </c>
      <c r="BS4161" s="14">
        <v>0</v>
      </c>
      <c r="BT4161" s="14" t="e">
        <f>IF(#REF!=0,"-",#REF!/#REF!*100)</f>
        <v>#REF!</v>
      </c>
    </row>
    <row r="4162" spans="1:72" x14ac:dyDescent="0.25">
      <c r="A4162" s="4" t="s">
        <v>1154</v>
      </c>
      <c r="B4162" s="4" t="s">
        <v>56</v>
      </c>
      <c r="C4162" s="4" t="s">
        <v>156</v>
      </c>
      <c r="D4162" s="102" t="s">
        <v>1388</v>
      </c>
      <c r="E4162" s="113">
        <v>8216</v>
      </c>
      <c r="F4162" s="102"/>
      <c r="G4162" s="98" t="s">
        <v>1663</v>
      </c>
      <c r="H4162" s="13" t="s">
        <v>108</v>
      </c>
      <c r="I4162" s="14">
        <v>100</v>
      </c>
      <c r="J4162" s="14"/>
      <c r="K4162" s="14"/>
      <c r="L4162" s="14"/>
      <c r="M4162" s="14"/>
      <c r="N4162" s="14"/>
      <c r="O4162" s="14">
        <f t="shared" si="6593"/>
        <v>100</v>
      </c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>
        <v>0</v>
      </c>
      <c r="AC4162" s="14">
        <v>100</v>
      </c>
      <c r="AD4162" s="14">
        <v>0</v>
      </c>
      <c r="AE4162" s="14"/>
      <c r="AF4162" s="14"/>
      <c r="AG4162" s="14"/>
      <c r="AH4162" s="14"/>
      <c r="AI4162" s="14"/>
      <c r="AJ4162" s="14">
        <f t="shared" si="6594"/>
        <v>0</v>
      </c>
      <c r="AK4162" s="14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>
        <v>0</v>
      </c>
      <c r="AX4162" s="14">
        <v>0</v>
      </c>
      <c r="AY4162" s="14">
        <v>0</v>
      </c>
      <c r="AZ4162" s="14"/>
      <c r="BA4162" s="14"/>
      <c r="BB4162" s="14"/>
      <c r="BC4162" s="14"/>
      <c r="BD4162" s="14"/>
      <c r="BE4162" s="14">
        <f t="shared" si="6595"/>
        <v>0</v>
      </c>
      <c r="BF4162" s="14"/>
      <c r="BG4162" s="14"/>
      <c r="BH4162" s="14"/>
      <c r="BI4162" s="14"/>
      <c r="BJ4162" s="14"/>
      <c r="BK4162" s="14"/>
      <c r="BL4162" s="14"/>
      <c r="BM4162" s="14"/>
      <c r="BN4162" s="14"/>
      <c r="BO4162" s="14"/>
      <c r="BP4162" s="14"/>
      <c r="BQ4162" s="14"/>
      <c r="BR4162" s="14">
        <v>0</v>
      </c>
      <c r="BS4162" s="14">
        <v>0</v>
      </c>
      <c r="BT4162" s="14" t="e">
        <f>IF(#REF!=0,"-",#REF!/#REF!*100)</f>
        <v>#REF!</v>
      </c>
    </row>
    <row r="4163" spans="1:72" ht="22.5" x14ac:dyDescent="0.25">
      <c r="A4163" s="13" t="s">
        <v>0</v>
      </c>
      <c r="B4163" s="13" t="s">
        <v>0</v>
      </c>
      <c r="C4163" s="13" t="s">
        <v>0</v>
      </c>
      <c r="D4163" s="98" t="s">
        <v>0</v>
      </c>
      <c r="E4163" s="98" t="s">
        <v>0</v>
      </c>
      <c r="F4163" s="98" t="s">
        <v>0</v>
      </c>
      <c r="G4163" s="13" t="s">
        <v>0</v>
      </c>
      <c r="H4163" s="10" t="s">
        <v>1397</v>
      </c>
      <c r="I4163" s="11">
        <f t="shared" ref="I4163:AA4163" si="6617">SUM(I4130,I4154,I4159)</f>
        <v>90000</v>
      </c>
      <c r="J4163" s="11">
        <f t="shared" si="6617"/>
        <v>29620</v>
      </c>
      <c r="K4163" s="11">
        <f t="shared" si="6617"/>
        <v>0</v>
      </c>
      <c r="L4163" s="11">
        <f t="shared" si="6617"/>
        <v>0</v>
      </c>
      <c r="M4163" s="11">
        <f t="shared" si="6617"/>
        <v>0</v>
      </c>
      <c r="N4163" s="11">
        <f t="shared" si="6617"/>
        <v>0</v>
      </c>
      <c r="O4163" s="11">
        <f t="shared" si="6617"/>
        <v>119620</v>
      </c>
      <c r="P4163" s="11">
        <f t="shared" si="6617"/>
        <v>3620</v>
      </c>
      <c r="Q4163" s="11">
        <f t="shared" si="6617"/>
        <v>14750</v>
      </c>
      <c r="R4163" s="11">
        <f t="shared" si="6617"/>
        <v>29620</v>
      </c>
      <c r="S4163" s="11">
        <f t="shared" si="6617"/>
        <v>0</v>
      </c>
      <c r="T4163" s="11">
        <f t="shared" si="6617"/>
        <v>0</v>
      </c>
      <c r="U4163" s="11">
        <f t="shared" si="6617"/>
        <v>0</v>
      </c>
      <c r="V4163" s="11">
        <f t="shared" si="6617"/>
        <v>0</v>
      </c>
      <c r="W4163" s="11">
        <f t="shared" si="6617"/>
        <v>0</v>
      </c>
      <c r="X4163" s="11">
        <f t="shared" si="6617"/>
        <v>0</v>
      </c>
      <c r="Y4163" s="11">
        <f t="shared" si="6617"/>
        <v>0</v>
      </c>
      <c r="Z4163" s="11">
        <f t="shared" si="6617"/>
        <v>0</v>
      </c>
      <c r="AA4163" s="11">
        <f t="shared" si="6617"/>
        <v>0</v>
      </c>
      <c r="AB4163" s="11">
        <v>47990</v>
      </c>
      <c r="AC4163" s="11">
        <v>71630</v>
      </c>
      <c r="AD4163" s="11">
        <f t="shared" ref="AD4163:AV4163" si="6618">SUM(AD4130,AD4154,AD4159)</f>
        <v>105000</v>
      </c>
      <c r="AE4163" s="11">
        <f t="shared" si="6618"/>
        <v>6674</v>
      </c>
      <c r="AF4163" s="11">
        <f t="shared" si="6618"/>
        <v>0</v>
      </c>
      <c r="AG4163" s="11">
        <f t="shared" si="6618"/>
        <v>0</v>
      </c>
      <c r="AH4163" s="11">
        <f t="shared" si="6618"/>
        <v>0</v>
      </c>
      <c r="AI4163" s="11">
        <f t="shared" si="6618"/>
        <v>0</v>
      </c>
      <c r="AJ4163" s="11">
        <f t="shared" si="6618"/>
        <v>111674</v>
      </c>
      <c r="AK4163" s="11">
        <f t="shared" si="6618"/>
        <v>0</v>
      </c>
      <c r="AL4163" s="11">
        <f t="shared" si="6618"/>
        <v>0</v>
      </c>
      <c r="AM4163" s="11">
        <f t="shared" si="6618"/>
        <v>6674</v>
      </c>
      <c r="AN4163" s="11">
        <f t="shared" si="6618"/>
        <v>0</v>
      </c>
      <c r="AO4163" s="11">
        <f t="shared" si="6618"/>
        <v>0</v>
      </c>
      <c r="AP4163" s="11">
        <f t="shared" si="6618"/>
        <v>0</v>
      </c>
      <c r="AQ4163" s="11">
        <f t="shared" si="6618"/>
        <v>0</v>
      </c>
      <c r="AR4163" s="11">
        <f t="shared" si="6618"/>
        <v>0</v>
      </c>
      <c r="AS4163" s="11">
        <f t="shared" si="6618"/>
        <v>0</v>
      </c>
      <c r="AT4163" s="11">
        <f t="shared" si="6618"/>
        <v>0</v>
      </c>
      <c r="AU4163" s="11">
        <f t="shared" si="6618"/>
        <v>0</v>
      </c>
      <c r="AV4163" s="11">
        <f t="shared" si="6618"/>
        <v>0</v>
      </c>
      <c r="AW4163" s="11">
        <v>6674</v>
      </c>
      <c r="AX4163" s="11">
        <v>105000</v>
      </c>
      <c r="AY4163" s="11">
        <f t="shared" ref="AY4163:BQ4163" si="6619">SUM(AY4130,AY4154,AY4159)</f>
        <v>46000</v>
      </c>
      <c r="AZ4163" s="11">
        <f t="shared" si="6619"/>
        <v>24974</v>
      </c>
      <c r="BA4163" s="11">
        <f t="shared" si="6619"/>
        <v>0</v>
      </c>
      <c r="BB4163" s="11">
        <f t="shared" si="6619"/>
        <v>0</v>
      </c>
      <c r="BC4163" s="11">
        <f t="shared" si="6619"/>
        <v>0</v>
      </c>
      <c r="BD4163" s="11">
        <f t="shared" si="6619"/>
        <v>0</v>
      </c>
      <c r="BE4163" s="11">
        <f t="shared" si="6619"/>
        <v>70974</v>
      </c>
      <c r="BF4163" s="11">
        <f t="shared" si="6619"/>
        <v>8000</v>
      </c>
      <c r="BG4163" s="11">
        <f t="shared" si="6619"/>
        <v>0</v>
      </c>
      <c r="BH4163" s="11">
        <f t="shared" si="6619"/>
        <v>24974</v>
      </c>
      <c r="BI4163" s="11">
        <f t="shared" si="6619"/>
        <v>0</v>
      </c>
      <c r="BJ4163" s="11">
        <f t="shared" si="6619"/>
        <v>0</v>
      </c>
      <c r="BK4163" s="11">
        <f t="shared" si="6619"/>
        <v>0</v>
      </c>
      <c r="BL4163" s="11">
        <f t="shared" si="6619"/>
        <v>0</v>
      </c>
      <c r="BM4163" s="11">
        <f t="shared" si="6619"/>
        <v>0</v>
      </c>
      <c r="BN4163" s="11">
        <f t="shared" si="6619"/>
        <v>0</v>
      </c>
      <c r="BO4163" s="11">
        <f t="shared" si="6619"/>
        <v>0</v>
      </c>
      <c r="BP4163" s="11">
        <f t="shared" si="6619"/>
        <v>0</v>
      </c>
      <c r="BQ4163" s="11">
        <f t="shared" si="6619"/>
        <v>0</v>
      </c>
      <c r="BR4163" s="11">
        <v>32974</v>
      </c>
      <c r="BS4163" s="11">
        <v>38000</v>
      </c>
      <c r="BT4163" s="11" t="e">
        <f>IF(#REF!=0,"-",#REF!/#REF!*100)</f>
        <v>#REF!</v>
      </c>
    </row>
    <row r="4164" spans="1:72" ht="15.75" thickBot="1" x14ac:dyDescent="0.3">
      <c r="A4164" s="13" t="s">
        <v>0</v>
      </c>
      <c r="B4164" s="13" t="s">
        <v>0</v>
      </c>
      <c r="C4164" s="13" t="s">
        <v>0</v>
      </c>
      <c r="D4164" s="98" t="s">
        <v>0</v>
      </c>
      <c r="E4164" s="98" t="s">
        <v>0</v>
      </c>
      <c r="F4164" s="98" t="s">
        <v>0</v>
      </c>
      <c r="G4164" s="13" t="s">
        <v>0</v>
      </c>
      <c r="H4164" s="2" t="s">
        <v>53</v>
      </c>
      <c r="I4164" s="13" t="s">
        <v>0</v>
      </c>
      <c r="J4164" s="13"/>
      <c r="K4164" s="13"/>
      <c r="L4164" s="13"/>
      <c r="M4164" s="13"/>
      <c r="N4164" s="13"/>
      <c r="O4164" s="13" t="e">
        <f t="shared" si="6593"/>
        <v>#VALUE!</v>
      </c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>
        <v>0</v>
      </c>
      <c r="AC4164" s="13" t="e">
        <v>#VALUE!</v>
      </c>
      <c r="AD4164" s="13" t="s">
        <v>0</v>
      </c>
      <c r="AE4164" s="13"/>
      <c r="AF4164" s="13"/>
      <c r="AG4164" s="13"/>
      <c r="AH4164" s="13"/>
      <c r="AI4164" s="13"/>
      <c r="AJ4164" s="13" t="e">
        <f t="shared" si="6594"/>
        <v>#VALUE!</v>
      </c>
      <c r="AK4164" s="13"/>
      <c r="AL4164" s="13"/>
      <c r="AM4164" s="13"/>
      <c r="AN4164" s="13"/>
      <c r="AO4164" s="13"/>
      <c r="AP4164" s="13"/>
      <c r="AQ4164" s="13"/>
      <c r="AR4164" s="13"/>
      <c r="AS4164" s="13"/>
      <c r="AT4164" s="13"/>
      <c r="AU4164" s="13"/>
      <c r="AV4164" s="13"/>
      <c r="AW4164" s="13">
        <v>0</v>
      </c>
      <c r="AX4164" s="13" t="e">
        <v>#VALUE!</v>
      </c>
      <c r="AY4164" s="13" t="s">
        <v>0</v>
      </c>
      <c r="AZ4164" s="13"/>
      <c r="BA4164" s="13"/>
      <c r="BB4164" s="13"/>
      <c r="BC4164" s="13"/>
      <c r="BD4164" s="13"/>
      <c r="BE4164" s="13" t="e">
        <f t="shared" si="6595"/>
        <v>#VALUE!</v>
      </c>
      <c r="BF4164" s="13"/>
      <c r="BG4164" s="13"/>
      <c r="BH4164" s="13"/>
      <c r="BI4164" s="13"/>
      <c r="BJ4164" s="13"/>
      <c r="BK4164" s="13"/>
      <c r="BL4164" s="13"/>
      <c r="BM4164" s="13"/>
      <c r="BN4164" s="13"/>
      <c r="BO4164" s="13"/>
      <c r="BP4164" s="13"/>
      <c r="BQ4164" s="13"/>
      <c r="BR4164" s="13">
        <v>0</v>
      </c>
      <c r="BS4164" s="13" t="e">
        <v>#VALUE!</v>
      </c>
      <c r="BT4164" s="12"/>
    </row>
    <row r="4165" spans="1:72" ht="69.75" customHeight="1" thickBot="1" x14ac:dyDescent="0.3">
      <c r="A4165" s="132" t="s">
        <v>0</v>
      </c>
      <c r="B4165" s="132" t="s">
        <v>0</v>
      </c>
      <c r="C4165" s="132" t="s">
        <v>0</v>
      </c>
      <c r="D4165" s="135" t="s">
        <v>0</v>
      </c>
      <c r="E4165" s="135" t="s">
        <v>0</v>
      </c>
      <c r="F4165" s="135" t="s">
        <v>0</v>
      </c>
      <c r="G4165" s="138" t="s">
        <v>0</v>
      </c>
      <c r="H4165" s="5" t="s">
        <v>54</v>
      </c>
      <c r="I4165" s="89" t="s">
        <v>9</v>
      </c>
      <c r="J4165" s="89" t="s">
        <v>1606</v>
      </c>
      <c r="K4165" s="89" t="s">
        <v>1534</v>
      </c>
      <c r="L4165" s="89" t="s">
        <v>1592</v>
      </c>
      <c r="M4165" s="89" t="s">
        <v>1593</v>
      </c>
      <c r="N4165" s="89" t="s">
        <v>1594</v>
      </c>
      <c r="O4165" s="89" t="s">
        <v>1610</v>
      </c>
      <c r="P4165" s="89" t="s">
        <v>1607</v>
      </c>
      <c r="Q4165" s="89" t="s">
        <v>1595</v>
      </c>
      <c r="R4165" s="89" t="s">
        <v>1596</v>
      </c>
      <c r="S4165" s="89" t="s">
        <v>1597</v>
      </c>
      <c r="T4165" s="89" t="s">
        <v>1598</v>
      </c>
      <c r="U4165" s="89" t="s">
        <v>1599</v>
      </c>
      <c r="V4165" s="89" t="s">
        <v>1600</v>
      </c>
      <c r="W4165" s="89" t="s">
        <v>1608</v>
      </c>
      <c r="X4165" s="89" t="s">
        <v>1609</v>
      </c>
      <c r="Y4165" s="89" t="s">
        <v>1601</v>
      </c>
      <c r="Z4165" s="89" t="s">
        <v>1602</v>
      </c>
      <c r="AA4165" s="89" t="s">
        <v>1603</v>
      </c>
      <c r="AB4165" s="89" t="s">
        <v>1604</v>
      </c>
      <c r="AC4165" s="89" t="s">
        <v>1605</v>
      </c>
      <c r="AD4165" s="90" t="s">
        <v>10</v>
      </c>
      <c r="AE4165" s="90" t="s">
        <v>1606</v>
      </c>
      <c r="AF4165" s="90" t="s">
        <v>1534</v>
      </c>
      <c r="AG4165" s="90" t="s">
        <v>1592</v>
      </c>
      <c r="AH4165" s="90" t="s">
        <v>1593</v>
      </c>
      <c r="AI4165" s="90" t="s">
        <v>1594</v>
      </c>
      <c r="AJ4165" s="90" t="s">
        <v>1611</v>
      </c>
      <c r="AK4165" s="90" t="s">
        <v>1607</v>
      </c>
      <c r="AL4165" s="90" t="s">
        <v>1595</v>
      </c>
      <c r="AM4165" s="90" t="s">
        <v>1596</v>
      </c>
      <c r="AN4165" s="90" t="s">
        <v>1597</v>
      </c>
      <c r="AO4165" s="90" t="s">
        <v>1598</v>
      </c>
      <c r="AP4165" s="90" t="s">
        <v>1599</v>
      </c>
      <c r="AQ4165" s="90" t="s">
        <v>1600</v>
      </c>
      <c r="AR4165" s="90" t="s">
        <v>1608</v>
      </c>
      <c r="AS4165" s="90" t="s">
        <v>1609</v>
      </c>
      <c r="AT4165" s="90" t="s">
        <v>1601</v>
      </c>
      <c r="AU4165" s="90" t="s">
        <v>1602</v>
      </c>
      <c r="AV4165" s="90" t="s">
        <v>1603</v>
      </c>
      <c r="AW4165" s="90" t="s">
        <v>1604</v>
      </c>
      <c r="AX4165" s="90" t="s">
        <v>1605</v>
      </c>
      <c r="AY4165" s="91" t="s">
        <v>11</v>
      </c>
      <c r="AZ4165" s="91" t="s">
        <v>1606</v>
      </c>
      <c r="BA4165" s="91" t="s">
        <v>1534</v>
      </c>
      <c r="BB4165" s="91" t="s">
        <v>1592</v>
      </c>
      <c r="BC4165" s="91" t="s">
        <v>1593</v>
      </c>
      <c r="BD4165" s="91" t="s">
        <v>1594</v>
      </c>
      <c r="BE4165" s="91" t="s">
        <v>1612</v>
      </c>
      <c r="BF4165" s="91" t="s">
        <v>1607</v>
      </c>
      <c r="BG4165" s="91" t="s">
        <v>1595</v>
      </c>
      <c r="BH4165" s="91" t="s">
        <v>1596</v>
      </c>
      <c r="BI4165" s="91" t="s">
        <v>1597</v>
      </c>
      <c r="BJ4165" s="91" t="s">
        <v>1598</v>
      </c>
      <c r="BK4165" s="91" t="s">
        <v>1599</v>
      </c>
      <c r="BL4165" s="91" t="s">
        <v>1600</v>
      </c>
      <c r="BM4165" s="91" t="s">
        <v>1608</v>
      </c>
      <c r="BN4165" s="91" t="s">
        <v>1609</v>
      </c>
      <c r="BO4165" s="91" t="s">
        <v>1601</v>
      </c>
      <c r="BP4165" s="91" t="s">
        <v>1602</v>
      </c>
      <c r="BQ4165" s="91" t="s">
        <v>1603</v>
      </c>
      <c r="BR4165" s="91" t="s">
        <v>1604</v>
      </c>
      <c r="BS4165" s="91" t="s">
        <v>1605</v>
      </c>
      <c r="BT4165" s="5" t="s">
        <v>1671</v>
      </c>
    </row>
    <row r="4166" spans="1:72" x14ac:dyDescent="0.25">
      <c r="A4166" s="133"/>
      <c r="B4166" s="133"/>
      <c r="C4166" s="133"/>
      <c r="D4166" s="136"/>
      <c r="E4166" s="136"/>
      <c r="F4166" s="136"/>
      <c r="G4166" s="139"/>
      <c r="H4166" s="15" t="s">
        <v>0</v>
      </c>
      <c r="I4166" s="9">
        <v>1</v>
      </c>
      <c r="J4166" s="9">
        <v>2</v>
      </c>
      <c r="K4166" s="9">
        <v>3</v>
      </c>
      <c r="L4166" s="9">
        <v>4</v>
      </c>
      <c r="M4166" s="9">
        <v>5</v>
      </c>
      <c r="N4166" s="9">
        <v>6</v>
      </c>
      <c r="O4166" s="9">
        <v>7</v>
      </c>
      <c r="P4166" s="9">
        <v>8</v>
      </c>
      <c r="Q4166" s="9">
        <v>9</v>
      </c>
      <c r="R4166" s="9">
        <v>10</v>
      </c>
      <c r="S4166" s="9">
        <v>11</v>
      </c>
      <c r="T4166" s="9">
        <v>12</v>
      </c>
      <c r="U4166" s="9">
        <v>13</v>
      </c>
      <c r="V4166" s="9">
        <v>14</v>
      </c>
      <c r="W4166" s="9">
        <v>15</v>
      </c>
      <c r="X4166" s="9">
        <v>16</v>
      </c>
      <c r="Y4166" s="9">
        <v>17</v>
      </c>
      <c r="Z4166" s="9">
        <v>18</v>
      </c>
      <c r="AA4166" s="9">
        <v>19</v>
      </c>
      <c r="AB4166" s="9">
        <v>20</v>
      </c>
      <c r="AC4166" s="9">
        <v>21</v>
      </c>
      <c r="AD4166" s="9">
        <v>1</v>
      </c>
      <c r="AE4166" s="9">
        <v>2</v>
      </c>
      <c r="AF4166" s="9">
        <v>3</v>
      </c>
      <c r="AG4166" s="9">
        <v>4</v>
      </c>
      <c r="AH4166" s="9">
        <v>5</v>
      </c>
      <c r="AI4166" s="9">
        <v>6</v>
      </c>
      <c r="AJ4166" s="9">
        <v>7</v>
      </c>
      <c r="AK4166" s="9">
        <v>8</v>
      </c>
      <c r="AL4166" s="9">
        <v>9</v>
      </c>
      <c r="AM4166" s="9">
        <v>10</v>
      </c>
      <c r="AN4166" s="9">
        <v>11</v>
      </c>
      <c r="AO4166" s="9">
        <v>12</v>
      </c>
      <c r="AP4166" s="9">
        <v>13</v>
      </c>
      <c r="AQ4166" s="9">
        <v>14</v>
      </c>
      <c r="AR4166" s="9">
        <v>15</v>
      </c>
      <c r="AS4166" s="9">
        <v>16</v>
      </c>
      <c r="AT4166" s="9">
        <v>17</v>
      </c>
      <c r="AU4166" s="9">
        <v>18</v>
      </c>
      <c r="AV4166" s="9">
        <v>19</v>
      </c>
      <c r="AW4166" s="9">
        <v>20</v>
      </c>
      <c r="AX4166" s="9">
        <v>21</v>
      </c>
      <c r="AY4166" s="9">
        <v>1</v>
      </c>
      <c r="AZ4166" s="9">
        <v>2</v>
      </c>
      <c r="BA4166" s="9">
        <v>3</v>
      </c>
      <c r="BB4166" s="9">
        <v>4</v>
      </c>
      <c r="BC4166" s="9">
        <v>5</v>
      </c>
      <c r="BD4166" s="9">
        <v>6</v>
      </c>
      <c r="BE4166" s="9">
        <v>7</v>
      </c>
      <c r="BF4166" s="9">
        <v>8</v>
      </c>
      <c r="BG4166" s="9">
        <v>9</v>
      </c>
      <c r="BH4166" s="9">
        <v>10</v>
      </c>
      <c r="BI4166" s="9">
        <v>11</v>
      </c>
      <c r="BJ4166" s="9">
        <v>12</v>
      </c>
      <c r="BK4166" s="9">
        <v>13</v>
      </c>
      <c r="BL4166" s="9">
        <v>14</v>
      </c>
      <c r="BM4166" s="9">
        <v>15</v>
      </c>
      <c r="BN4166" s="9">
        <v>16</v>
      </c>
      <c r="BO4166" s="9">
        <v>17</v>
      </c>
      <c r="BP4166" s="9">
        <v>18</v>
      </c>
      <c r="BQ4166" s="9">
        <v>19</v>
      </c>
      <c r="BR4166" s="9">
        <v>20</v>
      </c>
      <c r="BS4166" s="9">
        <v>21</v>
      </c>
      <c r="BT4166" s="9">
        <v>9</v>
      </c>
    </row>
    <row r="4167" spans="1:72" x14ac:dyDescent="0.25">
      <c r="A4167" s="133"/>
      <c r="B4167" s="133"/>
      <c r="C4167" s="133"/>
      <c r="D4167" s="136"/>
      <c r="E4167" s="136"/>
      <c r="F4167" s="136"/>
      <c r="G4167" s="139"/>
      <c r="H4167" s="16" t="s">
        <v>1187</v>
      </c>
      <c r="I4167" s="17">
        <f t="shared" ref="I4167:AA4167" si="6620">SUM(I4163)</f>
        <v>90000</v>
      </c>
      <c r="J4167" s="17">
        <f t="shared" si="6620"/>
        <v>29620</v>
      </c>
      <c r="K4167" s="17">
        <f t="shared" si="6620"/>
        <v>0</v>
      </c>
      <c r="L4167" s="17">
        <f t="shared" si="6620"/>
        <v>0</v>
      </c>
      <c r="M4167" s="17">
        <f t="shared" si="6620"/>
        <v>0</v>
      </c>
      <c r="N4167" s="17">
        <f t="shared" si="6620"/>
        <v>0</v>
      </c>
      <c r="O4167" s="17">
        <f t="shared" ref="O4167" si="6621">SUM(O4163)</f>
        <v>119620</v>
      </c>
      <c r="P4167" s="17">
        <f t="shared" si="6620"/>
        <v>3620</v>
      </c>
      <c r="Q4167" s="17">
        <f t="shared" si="6620"/>
        <v>14750</v>
      </c>
      <c r="R4167" s="17">
        <f t="shared" si="6620"/>
        <v>29620</v>
      </c>
      <c r="S4167" s="17">
        <f t="shared" si="6620"/>
        <v>0</v>
      </c>
      <c r="T4167" s="17">
        <f t="shared" si="6620"/>
        <v>0</v>
      </c>
      <c r="U4167" s="17">
        <f t="shared" si="6620"/>
        <v>0</v>
      </c>
      <c r="V4167" s="17">
        <f t="shared" si="6620"/>
        <v>0</v>
      </c>
      <c r="W4167" s="17">
        <f t="shared" si="6620"/>
        <v>0</v>
      </c>
      <c r="X4167" s="17">
        <f t="shared" si="6620"/>
        <v>0</v>
      </c>
      <c r="Y4167" s="17">
        <f t="shared" si="6620"/>
        <v>0</v>
      </c>
      <c r="Z4167" s="17">
        <f t="shared" si="6620"/>
        <v>0</v>
      </c>
      <c r="AA4167" s="17">
        <f t="shared" si="6620"/>
        <v>0</v>
      </c>
      <c r="AB4167" s="17">
        <v>47990</v>
      </c>
      <c r="AC4167" s="17">
        <v>71630</v>
      </c>
      <c r="AD4167" s="17">
        <f t="shared" ref="AD4167:AV4167" si="6622">SUM(AD4163)</f>
        <v>105000</v>
      </c>
      <c r="AE4167" s="17">
        <f t="shared" si="6622"/>
        <v>6674</v>
      </c>
      <c r="AF4167" s="17">
        <f t="shared" si="6622"/>
        <v>0</v>
      </c>
      <c r="AG4167" s="17">
        <f t="shared" si="6622"/>
        <v>0</v>
      </c>
      <c r="AH4167" s="17">
        <f t="shared" si="6622"/>
        <v>0</v>
      </c>
      <c r="AI4167" s="17">
        <f t="shared" si="6622"/>
        <v>0</v>
      </c>
      <c r="AJ4167" s="17">
        <f t="shared" ref="AJ4167" si="6623">SUM(AJ4163)</f>
        <v>111674</v>
      </c>
      <c r="AK4167" s="17">
        <f t="shared" si="6622"/>
        <v>0</v>
      </c>
      <c r="AL4167" s="17">
        <f t="shared" si="6622"/>
        <v>0</v>
      </c>
      <c r="AM4167" s="17">
        <f t="shared" si="6622"/>
        <v>6674</v>
      </c>
      <c r="AN4167" s="17">
        <f t="shared" si="6622"/>
        <v>0</v>
      </c>
      <c r="AO4167" s="17">
        <f t="shared" si="6622"/>
        <v>0</v>
      </c>
      <c r="AP4167" s="17">
        <f t="shared" si="6622"/>
        <v>0</v>
      </c>
      <c r="AQ4167" s="17">
        <f t="shared" si="6622"/>
        <v>0</v>
      </c>
      <c r="AR4167" s="17">
        <f t="shared" si="6622"/>
        <v>0</v>
      </c>
      <c r="AS4167" s="17">
        <f t="shared" si="6622"/>
        <v>0</v>
      </c>
      <c r="AT4167" s="17">
        <f t="shared" si="6622"/>
        <v>0</v>
      </c>
      <c r="AU4167" s="17">
        <f t="shared" si="6622"/>
        <v>0</v>
      </c>
      <c r="AV4167" s="17">
        <f t="shared" si="6622"/>
        <v>0</v>
      </c>
      <c r="AW4167" s="17">
        <v>6674</v>
      </c>
      <c r="AX4167" s="17">
        <v>105000</v>
      </c>
      <c r="AY4167" s="17">
        <f t="shared" ref="AY4167:BQ4167" si="6624">SUM(AY4163)</f>
        <v>46000</v>
      </c>
      <c r="AZ4167" s="17">
        <f t="shared" si="6624"/>
        <v>24974</v>
      </c>
      <c r="BA4167" s="17">
        <f t="shared" si="6624"/>
        <v>0</v>
      </c>
      <c r="BB4167" s="17">
        <f t="shared" si="6624"/>
        <v>0</v>
      </c>
      <c r="BC4167" s="17">
        <f t="shared" si="6624"/>
        <v>0</v>
      </c>
      <c r="BD4167" s="17">
        <f t="shared" si="6624"/>
        <v>0</v>
      </c>
      <c r="BE4167" s="17">
        <f t="shared" ref="BE4167" si="6625">SUM(BE4163)</f>
        <v>70974</v>
      </c>
      <c r="BF4167" s="17">
        <f t="shared" si="6624"/>
        <v>8000</v>
      </c>
      <c r="BG4167" s="17">
        <f t="shared" si="6624"/>
        <v>0</v>
      </c>
      <c r="BH4167" s="17">
        <f t="shared" si="6624"/>
        <v>24974</v>
      </c>
      <c r="BI4167" s="17">
        <f t="shared" si="6624"/>
        <v>0</v>
      </c>
      <c r="BJ4167" s="17">
        <f t="shared" si="6624"/>
        <v>0</v>
      </c>
      <c r="BK4167" s="17">
        <f t="shared" si="6624"/>
        <v>0</v>
      </c>
      <c r="BL4167" s="17">
        <f t="shared" si="6624"/>
        <v>0</v>
      </c>
      <c r="BM4167" s="17">
        <f t="shared" si="6624"/>
        <v>0</v>
      </c>
      <c r="BN4167" s="17">
        <f t="shared" si="6624"/>
        <v>0</v>
      </c>
      <c r="BO4167" s="17">
        <f t="shared" si="6624"/>
        <v>0</v>
      </c>
      <c r="BP4167" s="17">
        <f t="shared" si="6624"/>
        <v>0</v>
      </c>
      <c r="BQ4167" s="17">
        <f t="shared" si="6624"/>
        <v>0</v>
      </c>
      <c r="BR4167" s="17">
        <v>32974</v>
      </c>
      <c r="BS4167" s="17">
        <v>38000</v>
      </c>
      <c r="BT4167" s="17" t="e">
        <f>IF(#REF!=0,"-",#REF!/#REF!*100)</f>
        <v>#REF!</v>
      </c>
    </row>
    <row r="4168" spans="1:72" x14ac:dyDescent="0.25">
      <c r="A4168" s="133"/>
      <c r="B4168" s="133"/>
      <c r="C4168" s="133"/>
      <c r="D4168" s="136"/>
      <c r="E4168" s="136"/>
      <c r="F4168" s="136"/>
      <c r="G4168" s="139"/>
      <c r="H4168" s="18" t="s">
        <v>55</v>
      </c>
      <c r="I4168" s="17">
        <f t="shared" ref="I4168:AA4168" si="6626">SUM(I4167)</f>
        <v>90000</v>
      </c>
      <c r="J4168" s="17">
        <f t="shared" si="6626"/>
        <v>29620</v>
      </c>
      <c r="K4168" s="17">
        <f t="shared" si="6626"/>
        <v>0</v>
      </c>
      <c r="L4168" s="17">
        <f t="shared" si="6626"/>
        <v>0</v>
      </c>
      <c r="M4168" s="17">
        <f t="shared" si="6626"/>
        <v>0</v>
      </c>
      <c r="N4168" s="17">
        <f t="shared" si="6626"/>
        <v>0</v>
      </c>
      <c r="O4168" s="17">
        <f t="shared" ref="O4168" si="6627">SUM(O4167)</f>
        <v>119620</v>
      </c>
      <c r="P4168" s="17">
        <f t="shared" si="6626"/>
        <v>3620</v>
      </c>
      <c r="Q4168" s="17">
        <f t="shared" si="6626"/>
        <v>14750</v>
      </c>
      <c r="R4168" s="17">
        <f t="shared" si="6626"/>
        <v>29620</v>
      </c>
      <c r="S4168" s="17">
        <f t="shared" si="6626"/>
        <v>0</v>
      </c>
      <c r="T4168" s="17">
        <f t="shared" si="6626"/>
        <v>0</v>
      </c>
      <c r="U4168" s="17">
        <f t="shared" si="6626"/>
        <v>0</v>
      </c>
      <c r="V4168" s="17">
        <f t="shared" si="6626"/>
        <v>0</v>
      </c>
      <c r="W4168" s="17">
        <f t="shared" si="6626"/>
        <v>0</v>
      </c>
      <c r="X4168" s="17">
        <f t="shared" si="6626"/>
        <v>0</v>
      </c>
      <c r="Y4168" s="17">
        <f t="shared" si="6626"/>
        <v>0</v>
      </c>
      <c r="Z4168" s="17">
        <f t="shared" si="6626"/>
        <v>0</v>
      </c>
      <c r="AA4168" s="17">
        <f t="shared" si="6626"/>
        <v>0</v>
      </c>
      <c r="AB4168" s="17">
        <v>47990</v>
      </c>
      <c r="AC4168" s="17">
        <v>71630</v>
      </c>
      <c r="AD4168" s="17">
        <f t="shared" ref="AD4168:AV4168" si="6628">SUM(AD4167)</f>
        <v>105000</v>
      </c>
      <c r="AE4168" s="17">
        <f t="shared" si="6628"/>
        <v>6674</v>
      </c>
      <c r="AF4168" s="17">
        <f t="shared" si="6628"/>
        <v>0</v>
      </c>
      <c r="AG4168" s="17">
        <f t="shared" si="6628"/>
        <v>0</v>
      </c>
      <c r="AH4168" s="17">
        <f t="shared" si="6628"/>
        <v>0</v>
      </c>
      <c r="AI4168" s="17">
        <f t="shared" si="6628"/>
        <v>0</v>
      </c>
      <c r="AJ4168" s="17">
        <f t="shared" ref="AJ4168" si="6629">SUM(AJ4167)</f>
        <v>111674</v>
      </c>
      <c r="AK4168" s="17">
        <f t="shared" si="6628"/>
        <v>0</v>
      </c>
      <c r="AL4168" s="17">
        <f t="shared" si="6628"/>
        <v>0</v>
      </c>
      <c r="AM4168" s="17">
        <f t="shared" si="6628"/>
        <v>6674</v>
      </c>
      <c r="AN4168" s="17">
        <f t="shared" si="6628"/>
        <v>0</v>
      </c>
      <c r="AO4168" s="17">
        <f t="shared" si="6628"/>
        <v>0</v>
      </c>
      <c r="AP4168" s="17">
        <f t="shared" si="6628"/>
        <v>0</v>
      </c>
      <c r="AQ4168" s="17">
        <f t="shared" si="6628"/>
        <v>0</v>
      </c>
      <c r="AR4168" s="17">
        <f t="shared" si="6628"/>
        <v>0</v>
      </c>
      <c r="AS4168" s="17">
        <f t="shared" si="6628"/>
        <v>0</v>
      </c>
      <c r="AT4168" s="17">
        <f t="shared" si="6628"/>
        <v>0</v>
      </c>
      <c r="AU4168" s="17">
        <f t="shared" si="6628"/>
        <v>0</v>
      </c>
      <c r="AV4168" s="17">
        <f t="shared" si="6628"/>
        <v>0</v>
      </c>
      <c r="AW4168" s="17">
        <v>6674</v>
      </c>
      <c r="AX4168" s="17">
        <v>105000</v>
      </c>
      <c r="AY4168" s="17">
        <f t="shared" ref="AY4168:BQ4168" si="6630">SUM(AY4167)</f>
        <v>46000</v>
      </c>
      <c r="AZ4168" s="17">
        <f t="shared" si="6630"/>
        <v>24974</v>
      </c>
      <c r="BA4168" s="17">
        <f t="shared" si="6630"/>
        <v>0</v>
      </c>
      <c r="BB4168" s="17">
        <f t="shared" si="6630"/>
        <v>0</v>
      </c>
      <c r="BC4168" s="17">
        <f t="shared" si="6630"/>
        <v>0</v>
      </c>
      <c r="BD4168" s="17">
        <f t="shared" si="6630"/>
        <v>0</v>
      </c>
      <c r="BE4168" s="17">
        <f t="shared" ref="BE4168" si="6631">SUM(BE4167)</f>
        <v>70974</v>
      </c>
      <c r="BF4168" s="17">
        <f t="shared" si="6630"/>
        <v>8000</v>
      </c>
      <c r="BG4168" s="17">
        <f t="shared" si="6630"/>
        <v>0</v>
      </c>
      <c r="BH4168" s="17">
        <f t="shared" si="6630"/>
        <v>24974</v>
      </c>
      <c r="BI4168" s="17">
        <f t="shared" si="6630"/>
        <v>0</v>
      </c>
      <c r="BJ4168" s="17">
        <f t="shared" si="6630"/>
        <v>0</v>
      </c>
      <c r="BK4168" s="17">
        <f t="shared" si="6630"/>
        <v>0</v>
      </c>
      <c r="BL4168" s="17">
        <f t="shared" si="6630"/>
        <v>0</v>
      </c>
      <c r="BM4168" s="17">
        <f t="shared" si="6630"/>
        <v>0</v>
      </c>
      <c r="BN4168" s="17">
        <f t="shared" si="6630"/>
        <v>0</v>
      </c>
      <c r="BO4168" s="17">
        <f t="shared" si="6630"/>
        <v>0</v>
      </c>
      <c r="BP4168" s="17">
        <f t="shared" si="6630"/>
        <v>0</v>
      </c>
      <c r="BQ4168" s="17">
        <f t="shared" si="6630"/>
        <v>0</v>
      </c>
      <c r="BR4168" s="17">
        <v>32974</v>
      </c>
      <c r="BS4168" s="17">
        <v>38000</v>
      </c>
      <c r="BT4168" s="17" t="e">
        <f>IF(#REF!=0,"-",#REF!/#REF!*100)</f>
        <v>#REF!</v>
      </c>
    </row>
    <row r="4169" spans="1:72" x14ac:dyDescent="0.25">
      <c r="A4169" s="134"/>
      <c r="B4169" s="134"/>
      <c r="C4169" s="134"/>
      <c r="D4169" s="137"/>
      <c r="E4169" s="137"/>
      <c r="F4169" s="137"/>
      <c r="G4169" s="140"/>
      <c r="O4169">
        <f t="shared" si="6593"/>
        <v>0</v>
      </c>
      <c r="AB4169">
        <v>0</v>
      </c>
      <c r="AC4169">
        <v>0</v>
      </c>
      <c r="AJ4169">
        <f t="shared" si="6594"/>
        <v>0</v>
      </c>
      <c r="AW4169">
        <v>0</v>
      </c>
      <c r="AX4169">
        <v>0</v>
      </c>
      <c r="BE4169">
        <f t="shared" si="6595"/>
        <v>0</v>
      </c>
      <c r="BR4169">
        <v>0</v>
      </c>
      <c r="BS4169">
        <v>0</v>
      </c>
      <c r="BT4169" t="e">
        <f>IF(#REF!=0,"-",#REF!/#REF!*100)</f>
        <v>#REF!</v>
      </c>
    </row>
    <row r="4170" spans="1:72" ht="15.75" thickBot="1" x14ac:dyDescent="0.3">
      <c r="A4170" s="13" t="s">
        <v>0</v>
      </c>
      <c r="B4170" s="13" t="s">
        <v>0</v>
      </c>
      <c r="C4170" s="13" t="s">
        <v>0</v>
      </c>
      <c r="D4170" s="98" t="s">
        <v>0</v>
      </c>
      <c r="E4170" s="98" t="s">
        <v>0</v>
      </c>
      <c r="F4170" s="98" t="s">
        <v>0</v>
      </c>
      <c r="G4170" s="13" t="s">
        <v>0</v>
      </c>
      <c r="H4170" s="19" t="s">
        <v>0</v>
      </c>
      <c r="I4170" s="19" t="s">
        <v>0</v>
      </c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>
        <v>0</v>
      </c>
      <c r="AC4170" s="19">
        <v>0</v>
      </c>
      <c r="AD4170" s="19" t="s">
        <v>0</v>
      </c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>
        <v>0</v>
      </c>
      <c r="AX4170" s="19">
        <v>0</v>
      </c>
      <c r="AY4170" s="19" t="s">
        <v>0</v>
      </c>
      <c r="AZ4170" s="19"/>
      <c r="BA4170" s="19"/>
      <c r="BB4170" s="19"/>
      <c r="BC4170" s="19"/>
      <c r="BD4170" s="19"/>
      <c r="BE4170" s="19"/>
      <c r="BF4170" s="19"/>
      <c r="BG4170" s="19"/>
      <c r="BH4170" s="19"/>
      <c r="BI4170" s="19"/>
      <c r="BJ4170" s="19"/>
      <c r="BK4170" s="19"/>
      <c r="BL4170" s="19"/>
      <c r="BM4170" s="19"/>
      <c r="BN4170" s="19"/>
      <c r="BO4170" s="19"/>
      <c r="BP4170" s="19"/>
      <c r="BQ4170" s="19"/>
      <c r="BR4170" s="19">
        <v>0</v>
      </c>
      <c r="BS4170" s="19">
        <v>0</v>
      </c>
      <c r="BT4170" s="19"/>
    </row>
    <row r="4171" spans="1:72" ht="69.75" customHeight="1" thickBot="1" x14ac:dyDescent="0.3">
      <c r="A4171" s="5" t="s">
        <v>2</v>
      </c>
      <c r="B4171" s="5" t="s">
        <v>3</v>
      </c>
      <c r="C4171" s="5" t="s">
        <v>4</v>
      </c>
      <c r="D4171" s="103" t="s">
        <v>0</v>
      </c>
      <c r="E4171" s="112" t="s">
        <v>5</v>
      </c>
      <c r="F4171" s="112" t="s">
        <v>6</v>
      </c>
      <c r="G4171" s="5" t="s">
        <v>7</v>
      </c>
      <c r="H4171" s="5" t="s">
        <v>8</v>
      </c>
      <c r="I4171" s="89" t="s">
        <v>9</v>
      </c>
      <c r="J4171" s="89" t="s">
        <v>1606</v>
      </c>
      <c r="K4171" s="89" t="s">
        <v>1534</v>
      </c>
      <c r="L4171" s="89" t="s">
        <v>1592</v>
      </c>
      <c r="M4171" s="89" t="s">
        <v>1593</v>
      </c>
      <c r="N4171" s="89" t="s">
        <v>1594</v>
      </c>
      <c r="O4171" s="89" t="s">
        <v>1610</v>
      </c>
      <c r="P4171" s="89" t="s">
        <v>1607</v>
      </c>
      <c r="Q4171" s="89" t="s">
        <v>1595</v>
      </c>
      <c r="R4171" s="89" t="s">
        <v>1596</v>
      </c>
      <c r="S4171" s="89" t="s">
        <v>1597</v>
      </c>
      <c r="T4171" s="89" t="s">
        <v>1598</v>
      </c>
      <c r="U4171" s="89" t="s">
        <v>1599</v>
      </c>
      <c r="V4171" s="89" t="s">
        <v>1600</v>
      </c>
      <c r="W4171" s="89" t="s">
        <v>1608</v>
      </c>
      <c r="X4171" s="89" t="s">
        <v>1609</v>
      </c>
      <c r="Y4171" s="89" t="s">
        <v>1601</v>
      </c>
      <c r="Z4171" s="89" t="s">
        <v>1602</v>
      </c>
      <c r="AA4171" s="89" t="s">
        <v>1603</v>
      </c>
      <c r="AB4171" s="89" t="s">
        <v>1604</v>
      </c>
      <c r="AC4171" s="89" t="s">
        <v>1605</v>
      </c>
      <c r="AD4171" s="90" t="s">
        <v>10</v>
      </c>
      <c r="AE4171" s="90" t="s">
        <v>1606</v>
      </c>
      <c r="AF4171" s="90" t="s">
        <v>1534</v>
      </c>
      <c r="AG4171" s="90" t="s">
        <v>1592</v>
      </c>
      <c r="AH4171" s="90" t="s">
        <v>1593</v>
      </c>
      <c r="AI4171" s="90" t="s">
        <v>1594</v>
      </c>
      <c r="AJ4171" s="90" t="s">
        <v>1611</v>
      </c>
      <c r="AK4171" s="90" t="s">
        <v>1607</v>
      </c>
      <c r="AL4171" s="90" t="s">
        <v>1595</v>
      </c>
      <c r="AM4171" s="90" t="s">
        <v>1596</v>
      </c>
      <c r="AN4171" s="90" t="s">
        <v>1597</v>
      </c>
      <c r="AO4171" s="90" t="s">
        <v>1598</v>
      </c>
      <c r="AP4171" s="90" t="s">
        <v>1599</v>
      </c>
      <c r="AQ4171" s="90" t="s">
        <v>1600</v>
      </c>
      <c r="AR4171" s="90" t="s">
        <v>1608</v>
      </c>
      <c r="AS4171" s="90" t="s">
        <v>1609</v>
      </c>
      <c r="AT4171" s="90" t="s">
        <v>1601</v>
      </c>
      <c r="AU4171" s="90" t="s">
        <v>1602</v>
      </c>
      <c r="AV4171" s="90" t="s">
        <v>1603</v>
      </c>
      <c r="AW4171" s="90" t="s">
        <v>1604</v>
      </c>
      <c r="AX4171" s="90" t="s">
        <v>1605</v>
      </c>
      <c r="AY4171" s="91" t="s">
        <v>11</v>
      </c>
      <c r="AZ4171" s="91" t="s">
        <v>1606</v>
      </c>
      <c r="BA4171" s="91" t="s">
        <v>1534</v>
      </c>
      <c r="BB4171" s="91" t="s">
        <v>1592</v>
      </c>
      <c r="BC4171" s="91" t="s">
        <v>1593</v>
      </c>
      <c r="BD4171" s="91" t="s">
        <v>1594</v>
      </c>
      <c r="BE4171" s="91" t="s">
        <v>1612</v>
      </c>
      <c r="BF4171" s="91" t="s">
        <v>1607</v>
      </c>
      <c r="BG4171" s="91" t="s">
        <v>1595</v>
      </c>
      <c r="BH4171" s="91" t="s">
        <v>1596</v>
      </c>
      <c r="BI4171" s="91" t="s">
        <v>1597</v>
      </c>
      <c r="BJ4171" s="91" t="s">
        <v>1598</v>
      </c>
      <c r="BK4171" s="91" t="s">
        <v>1599</v>
      </c>
      <c r="BL4171" s="91" t="s">
        <v>1600</v>
      </c>
      <c r="BM4171" s="91" t="s">
        <v>1608</v>
      </c>
      <c r="BN4171" s="91" t="s">
        <v>1609</v>
      </c>
      <c r="BO4171" s="91" t="s">
        <v>1601</v>
      </c>
      <c r="BP4171" s="91" t="s">
        <v>1602</v>
      </c>
      <c r="BQ4171" s="91" t="s">
        <v>1603</v>
      </c>
      <c r="BR4171" s="91" t="s">
        <v>1604</v>
      </c>
      <c r="BS4171" s="91" t="s">
        <v>1605</v>
      </c>
      <c r="BT4171" s="5" t="s">
        <v>1671</v>
      </c>
    </row>
    <row r="4172" spans="1:72" x14ac:dyDescent="0.25">
      <c r="A4172" s="6" t="s">
        <v>0</v>
      </c>
      <c r="B4172" s="6" t="s">
        <v>0</v>
      </c>
      <c r="C4172" s="6" t="s">
        <v>0</v>
      </c>
      <c r="D4172" s="104" t="s">
        <v>0</v>
      </c>
      <c r="E4172" s="104" t="s">
        <v>0</v>
      </c>
      <c r="F4172" s="121" t="s">
        <v>0</v>
      </c>
      <c r="G4172" s="7" t="s">
        <v>0</v>
      </c>
      <c r="H4172" s="8" t="s">
        <v>0</v>
      </c>
      <c r="I4172" s="9">
        <v>1</v>
      </c>
      <c r="J4172" s="9">
        <v>2</v>
      </c>
      <c r="K4172" s="9">
        <v>3</v>
      </c>
      <c r="L4172" s="9">
        <v>4</v>
      </c>
      <c r="M4172" s="9">
        <v>5</v>
      </c>
      <c r="N4172" s="9">
        <v>6</v>
      </c>
      <c r="O4172" s="9">
        <v>7</v>
      </c>
      <c r="P4172" s="9">
        <v>8</v>
      </c>
      <c r="Q4172" s="9">
        <v>9</v>
      </c>
      <c r="R4172" s="9">
        <v>10</v>
      </c>
      <c r="S4172" s="9">
        <v>11</v>
      </c>
      <c r="T4172" s="9">
        <v>12</v>
      </c>
      <c r="U4172" s="9">
        <v>13</v>
      </c>
      <c r="V4172" s="9">
        <v>14</v>
      </c>
      <c r="W4172" s="9">
        <v>15</v>
      </c>
      <c r="X4172" s="9">
        <v>16</v>
      </c>
      <c r="Y4172" s="9">
        <v>17</v>
      </c>
      <c r="Z4172" s="9">
        <v>18</v>
      </c>
      <c r="AA4172" s="9">
        <v>19</v>
      </c>
      <c r="AB4172" s="9">
        <v>20</v>
      </c>
      <c r="AC4172" s="9">
        <v>21</v>
      </c>
      <c r="AD4172" s="9">
        <v>1</v>
      </c>
      <c r="AE4172" s="9">
        <v>2</v>
      </c>
      <c r="AF4172" s="9">
        <v>3</v>
      </c>
      <c r="AG4172" s="9">
        <v>4</v>
      </c>
      <c r="AH4172" s="9">
        <v>5</v>
      </c>
      <c r="AI4172" s="9">
        <v>6</v>
      </c>
      <c r="AJ4172" s="9">
        <v>7</v>
      </c>
      <c r="AK4172" s="9">
        <v>8</v>
      </c>
      <c r="AL4172" s="9">
        <v>9</v>
      </c>
      <c r="AM4172" s="9">
        <v>10</v>
      </c>
      <c r="AN4172" s="9">
        <v>11</v>
      </c>
      <c r="AO4172" s="9">
        <v>12</v>
      </c>
      <c r="AP4172" s="9">
        <v>13</v>
      </c>
      <c r="AQ4172" s="9">
        <v>14</v>
      </c>
      <c r="AR4172" s="9">
        <v>15</v>
      </c>
      <c r="AS4172" s="9">
        <v>16</v>
      </c>
      <c r="AT4172" s="9">
        <v>17</v>
      </c>
      <c r="AU4172" s="9">
        <v>18</v>
      </c>
      <c r="AV4172" s="9">
        <v>19</v>
      </c>
      <c r="AW4172" s="9">
        <v>20</v>
      </c>
      <c r="AX4172" s="9">
        <v>21</v>
      </c>
      <c r="AY4172" s="9">
        <v>1</v>
      </c>
      <c r="AZ4172" s="9">
        <v>2</v>
      </c>
      <c r="BA4172" s="9">
        <v>3</v>
      </c>
      <c r="BB4172" s="9">
        <v>4</v>
      </c>
      <c r="BC4172" s="9">
        <v>5</v>
      </c>
      <c r="BD4172" s="9">
        <v>6</v>
      </c>
      <c r="BE4172" s="9">
        <v>7</v>
      </c>
      <c r="BF4172" s="9">
        <v>8</v>
      </c>
      <c r="BG4172" s="9">
        <v>9</v>
      </c>
      <c r="BH4172" s="9">
        <v>10</v>
      </c>
      <c r="BI4172" s="9">
        <v>11</v>
      </c>
      <c r="BJ4172" s="9">
        <v>12</v>
      </c>
      <c r="BK4172" s="9">
        <v>13</v>
      </c>
      <c r="BL4172" s="9">
        <v>14</v>
      </c>
      <c r="BM4172" s="9">
        <v>15</v>
      </c>
      <c r="BN4172" s="9">
        <v>16</v>
      </c>
      <c r="BO4172" s="9">
        <v>17</v>
      </c>
      <c r="BP4172" s="9">
        <v>18</v>
      </c>
      <c r="BQ4172" s="9">
        <v>19</v>
      </c>
      <c r="BR4172" s="9">
        <v>20</v>
      </c>
      <c r="BS4172" s="9">
        <v>21</v>
      </c>
      <c r="BT4172" s="9">
        <v>9</v>
      </c>
    </row>
    <row r="4173" spans="1:72" ht="22.5" x14ac:dyDescent="0.25">
      <c r="A4173" s="1" t="s">
        <v>1154</v>
      </c>
      <c r="B4173" s="1" t="s">
        <v>56</v>
      </c>
      <c r="C4173" s="4" t="s">
        <v>157</v>
      </c>
      <c r="D4173" s="102" t="s">
        <v>1398</v>
      </c>
      <c r="E4173" s="101" t="s">
        <v>0</v>
      </c>
      <c r="F4173" s="101" t="s">
        <v>0</v>
      </c>
      <c r="G4173" s="2" t="s">
        <v>0</v>
      </c>
      <c r="H4173" s="2" t="s">
        <v>1399</v>
      </c>
      <c r="I4173" s="3" t="s">
        <v>0</v>
      </c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>
        <v>0</v>
      </c>
      <c r="AC4173" s="3">
        <v>0</v>
      </c>
      <c r="AD4173" s="3" t="s">
        <v>0</v>
      </c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>
        <v>0</v>
      </c>
      <c r="AX4173" s="3">
        <v>0</v>
      </c>
      <c r="AY4173" s="3" t="s">
        <v>0</v>
      </c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>
        <v>0</v>
      </c>
      <c r="BS4173" s="3">
        <v>0</v>
      </c>
      <c r="BT4173" s="3"/>
    </row>
    <row r="4174" spans="1:72" ht="33.75" x14ac:dyDescent="0.25">
      <c r="A4174" s="1" t="s">
        <v>0</v>
      </c>
      <c r="B4174" s="1" t="s">
        <v>0</v>
      </c>
      <c r="C4174" s="1" t="s">
        <v>0</v>
      </c>
      <c r="D4174" s="101" t="s">
        <v>0</v>
      </c>
      <c r="E4174" s="101" t="s">
        <v>0</v>
      </c>
      <c r="F4174" s="101"/>
      <c r="G4174" s="2" t="s">
        <v>0</v>
      </c>
      <c r="H4174" s="10" t="s">
        <v>13</v>
      </c>
      <c r="I4174" s="11">
        <f t="shared" ref="I4174:AA4174" si="6632">SUM(I4175,I4183,I4185)</f>
        <v>964500</v>
      </c>
      <c r="J4174" s="11">
        <f t="shared" si="6632"/>
        <v>1015960</v>
      </c>
      <c r="K4174" s="11">
        <f t="shared" si="6632"/>
        <v>0</v>
      </c>
      <c r="L4174" s="11">
        <f t="shared" si="6632"/>
        <v>0</v>
      </c>
      <c r="M4174" s="11">
        <f t="shared" si="6632"/>
        <v>0</v>
      </c>
      <c r="N4174" s="11">
        <f t="shared" si="6632"/>
        <v>0</v>
      </c>
      <c r="O4174" s="11">
        <f t="shared" ref="O4174" si="6633">SUM(O4175,O4183,O4185)</f>
        <v>1980460</v>
      </c>
      <c r="P4174" s="11">
        <f t="shared" si="6632"/>
        <v>44445</v>
      </c>
      <c r="Q4174" s="11">
        <f t="shared" si="6632"/>
        <v>10244</v>
      </c>
      <c r="R4174" s="11">
        <f t="shared" si="6632"/>
        <v>1026204</v>
      </c>
      <c r="S4174" s="11">
        <f t="shared" si="6632"/>
        <v>0</v>
      </c>
      <c r="T4174" s="11">
        <f t="shared" si="6632"/>
        <v>0</v>
      </c>
      <c r="U4174" s="11">
        <f t="shared" si="6632"/>
        <v>0</v>
      </c>
      <c r="V4174" s="11">
        <f t="shared" si="6632"/>
        <v>0</v>
      </c>
      <c r="W4174" s="11">
        <f t="shared" si="6632"/>
        <v>0</v>
      </c>
      <c r="X4174" s="11">
        <f t="shared" si="6632"/>
        <v>0</v>
      </c>
      <c r="Y4174" s="11">
        <f t="shared" si="6632"/>
        <v>0</v>
      </c>
      <c r="Z4174" s="11">
        <f t="shared" si="6632"/>
        <v>0</v>
      </c>
      <c r="AA4174" s="11">
        <f t="shared" si="6632"/>
        <v>0</v>
      </c>
      <c r="AB4174" s="11">
        <v>1080893</v>
      </c>
      <c r="AC4174" s="11">
        <v>899567</v>
      </c>
      <c r="AD4174" s="11">
        <f t="shared" ref="AD4174:AV4174" si="6634">SUM(AD4175,AD4183,AD4185)</f>
        <v>200</v>
      </c>
      <c r="AE4174" s="11">
        <f t="shared" si="6634"/>
        <v>19200</v>
      </c>
      <c r="AF4174" s="11">
        <f t="shared" si="6634"/>
        <v>0</v>
      </c>
      <c r="AG4174" s="11">
        <f t="shared" si="6634"/>
        <v>0</v>
      </c>
      <c r="AH4174" s="11">
        <f t="shared" si="6634"/>
        <v>0</v>
      </c>
      <c r="AI4174" s="11">
        <f t="shared" si="6634"/>
        <v>0</v>
      </c>
      <c r="AJ4174" s="11">
        <f t="shared" ref="AJ4174" si="6635">SUM(AJ4175,AJ4183,AJ4185)</f>
        <v>19400</v>
      </c>
      <c r="AK4174" s="11">
        <f t="shared" si="6634"/>
        <v>0</v>
      </c>
      <c r="AL4174" s="11">
        <f t="shared" si="6634"/>
        <v>0</v>
      </c>
      <c r="AM4174" s="11">
        <f t="shared" si="6634"/>
        <v>19200</v>
      </c>
      <c r="AN4174" s="11">
        <f t="shared" si="6634"/>
        <v>0</v>
      </c>
      <c r="AO4174" s="11">
        <f t="shared" si="6634"/>
        <v>0</v>
      </c>
      <c r="AP4174" s="11">
        <f t="shared" si="6634"/>
        <v>0</v>
      </c>
      <c r="AQ4174" s="11">
        <f t="shared" si="6634"/>
        <v>0</v>
      </c>
      <c r="AR4174" s="11">
        <f t="shared" si="6634"/>
        <v>0</v>
      </c>
      <c r="AS4174" s="11">
        <f t="shared" si="6634"/>
        <v>0</v>
      </c>
      <c r="AT4174" s="11">
        <f t="shared" si="6634"/>
        <v>0</v>
      </c>
      <c r="AU4174" s="11">
        <f t="shared" si="6634"/>
        <v>0</v>
      </c>
      <c r="AV4174" s="11">
        <f t="shared" si="6634"/>
        <v>0</v>
      </c>
      <c r="AW4174" s="11">
        <v>19200</v>
      </c>
      <c r="AX4174" s="11">
        <v>200</v>
      </c>
      <c r="AY4174" s="11">
        <f>SUM(AY4175,AY4183,AY4185)</f>
        <v>555600</v>
      </c>
      <c r="AZ4174" s="11">
        <f t="shared" ref="AZ4174:BQ4174" si="6636">SUM(AZ4175,AZ4183,AZ4185)</f>
        <v>77919</v>
      </c>
      <c r="BA4174" s="11">
        <f t="shared" si="6636"/>
        <v>0</v>
      </c>
      <c r="BB4174" s="11">
        <f t="shared" si="6636"/>
        <v>0</v>
      </c>
      <c r="BC4174" s="11">
        <f t="shared" si="6636"/>
        <v>0</v>
      </c>
      <c r="BD4174" s="11">
        <f t="shared" si="6636"/>
        <v>0</v>
      </c>
      <c r="BE4174" s="11">
        <f t="shared" ref="BE4174" si="6637">SUM(BE4175,BE4183,BE4185)</f>
        <v>633519</v>
      </c>
      <c r="BF4174" s="11">
        <f t="shared" si="6636"/>
        <v>7500</v>
      </c>
      <c r="BG4174" s="11">
        <f t="shared" si="6636"/>
        <v>0</v>
      </c>
      <c r="BH4174" s="11">
        <f t="shared" si="6636"/>
        <v>77919</v>
      </c>
      <c r="BI4174" s="11">
        <f t="shared" si="6636"/>
        <v>0</v>
      </c>
      <c r="BJ4174" s="11">
        <f t="shared" si="6636"/>
        <v>0</v>
      </c>
      <c r="BK4174" s="11">
        <f t="shared" si="6636"/>
        <v>0</v>
      </c>
      <c r="BL4174" s="11">
        <f t="shared" si="6636"/>
        <v>0</v>
      </c>
      <c r="BM4174" s="11">
        <f t="shared" si="6636"/>
        <v>0</v>
      </c>
      <c r="BN4174" s="11">
        <f t="shared" si="6636"/>
        <v>0</v>
      </c>
      <c r="BO4174" s="11">
        <f t="shared" si="6636"/>
        <v>0</v>
      </c>
      <c r="BP4174" s="11">
        <f t="shared" si="6636"/>
        <v>0</v>
      </c>
      <c r="BQ4174" s="11">
        <f t="shared" si="6636"/>
        <v>0</v>
      </c>
      <c r="BR4174" s="11">
        <v>85419</v>
      </c>
      <c r="BS4174" s="11">
        <v>548100</v>
      </c>
      <c r="BT4174" s="11" t="e">
        <f>IF(#REF!=0,"-",#REF!/#REF!*100)</f>
        <v>#REF!</v>
      </c>
    </row>
    <row r="4175" spans="1:72" x14ac:dyDescent="0.25">
      <c r="A4175" s="4" t="s">
        <v>1154</v>
      </c>
      <c r="B4175" s="4" t="s">
        <v>56</v>
      </c>
      <c r="C4175" s="4" t="s">
        <v>157</v>
      </c>
      <c r="D4175" s="102" t="s">
        <v>1398</v>
      </c>
      <c r="E4175" s="101" t="s">
        <v>14</v>
      </c>
      <c r="F4175" s="101" t="s">
        <v>0</v>
      </c>
      <c r="G4175" s="2" t="s">
        <v>0</v>
      </c>
      <c r="H4175" s="2" t="s">
        <v>15</v>
      </c>
      <c r="I4175" s="12">
        <f t="shared" ref="I4175:AA4175" si="6638">SUM(I4176:I4177)</f>
        <v>220000</v>
      </c>
      <c r="J4175" s="12">
        <f t="shared" si="6638"/>
        <v>215000</v>
      </c>
      <c r="K4175" s="12">
        <f t="shared" si="6638"/>
        <v>0</v>
      </c>
      <c r="L4175" s="12">
        <f t="shared" si="6638"/>
        <v>0</v>
      </c>
      <c r="M4175" s="12">
        <f t="shared" si="6638"/>
        <v>0</v>
      </c>
      <c r="N4175" s="12">
        <f t="shared" si="6638"/>
        <v>0</v>
      </c>
      <c r="O4175" s="12">
        <f t="shared" ref="O4175" si="6639">SUM(O4176:O4177)</f>
        <v>435000</v>
      </c>
      <c r="P4175" s="12">
        <f t="shared" si="6638"/>
        <v>9335</v>
      </c>
      <c r="Q4175" s="12">
        <f t="shared" si="6638"/>
        <v>9786</v>
      </c>
      <c r="R4175" s="12">
        <f t="shared" si="6638"/>
        <v>224786</v>
      </c>
      <c r="S4175" s="12">
        <f t="shared" si="6638"/>
        <v>0</v>
      </c>
      <c r="T4175" s="12">
        <f t="shared" si="6638"/>
        <v>0</v>
      </c>
      <c r="U4175" s="12">
        <f t="shared" si="6638"/>
        <v>0</v>
      </c>
      <c r="V4175" s="12">
        <f t="shared" si="6638"/>
        <v>0</v>
      </c>
      <c r="W4175" s="12">
        <f t="shared" si="6638"/>
        <v>0</v>
      </c>
      <c r="X4175" s="12">
        <f t="shared" si="6638"/>
        <v>0</v>
      </c>
      <c r="Y4175" s="12">
        <f t="shared" si="6638"/>
        <v>0</v>
      </c>
      <c r="Z4175" s="12">
        <f t="shared" si="6638"/>
        <v>0</v>
      </c>
      <c r="AA4175" s="12">
        <f t="shared" si="6638"/>
        <v>0</v>
      </c>
      <c r="AB4175" s="12">
        <v>243907</v>
      </c>
      <c r="AC4175" s="12">
        <v>191093</v>
      </c>
      <c r="AD4175" s="12">
        <f t="shared" ref="AD4175:AV4175" si="6640">SUM(AD4176:AD4177)</f>
        <v>0</v>
      </c>
      <c r="AE4175" s="12">
        <f t="shared" si="6640"/>
        <v>0</v>
      </c>
      <c r="AF4175" s="12">
        <f t="shared" si="6640"/>
        <v>0</v>
      </c>
      <c r="AG4175" s="12">
        <f t="shared" si="6640"/>
        <v>0</v>
      </c>
      <c r="AH4175" s="12">
        <f t="shared" si="6640"/>
        <v>0</v>
      </c>
      <c r="AI4175" s="12">
        <f t="shared" si="6640"/>
        <v>0</v>
      </c>
      <c r="AJ4175" s="12">
        <f t="shared" ref="AJ4175" si="6641">SUM(AJ4176:AJ4177)</f>
        <v>0</v>
      </c>
      <c r="AK4175" s="12">
        <f t="shared" si="6640"/>
        <v>0</v>
      </c>
      <c r="AL4175" s="12">
        <f t="shared" si="6640"/>
        <v>0</v>
      </c>
      <c r="AM4175" s="12">
        <f t="shared" si="6640"/>
        <v>0</v>
      </c>
      <c r="AN4175" s="12">
        <f t="shared" si="6640"/>
        <v>0</v>
      </c>
      <c r="AO4175" s="12">
        <f t="shared" si="6640"/>
        <v>0</v>
      </c>
      <c r="AP4175" s="12">
        <f t="shared" si="6640"/>
        <v>0</v>
      </c>
      <c r="AQ4175" s="12">
        <f t="shared" si="6640"/>
        <v>0</v>
      </c>
      <c r="AR4175" s="12">
        <f t="shared" si="6640"/>
        <v>0</v>
      </c>
      <c r="AS4175" s="12">
        <f t="shared" si="6640"/>
        <v>0</v>
      </c>
      <c r="AT4175" s="12">
        <f t="shared" si="6640"/>
        <v>0</v>
      </c>
      <c r="AU4175" s="12">
        <f t="shared" si="6640"/>
        <v>0</v>
      </c>
      <c r="AV4175" s="12">
        <f t="shared" si="6640"/>
        <v>0</v>
      </c>
      <c r="AW4175" s="12">
        <v>0</v>
      </c>
      <c r="AX4175" s="12">
        <v>0</v>
      </c>
      <c r="AY4175" s="12">
        <f t="shared" ref="AY4175:BQ4175" si="6642">SUM(AY4176:AY4177)</f>
        <v>150000</v>
      </c>
      <c r="AZ4175" s="12">
        <f t="shared" si="6642"/>
        <v>12000</v>
      </c>
      <c r="BA4175" s="12">
        <f t="shared" si="6642"/>
        <v>0</v>
      </c>
      <c r="BB4175" s="12">
        <f t="shared" si="6642"/>
        <v>0</v>
      </c>
      <c r="BC4175" s="12">
        <f t="shared" si="6642"/>
        <v>0</v>
      </c>
      <c r="BD4175" s="12">
        <f t="shared" si="6642"/>
        <v>0</v>
      </c>
      <c r="BE4175" s="12">
        <f t="shared" ref="BE4175" si="6643">SUM(BE4176:BE4177)</f>
        <v>162000</v>
      </c>
      <c r="BF4175" s="12">
        <f t="shared" si="6642"/>
        <v>0</v>
      </c>
      <c r="BG4175" s="12">
        <f t="shared" si="6642"/>
        <v>0</v>
      </c>
      <c r="BH4175" s="12">
        <f t="shared" si="6642"/>
        <v>12000</v>
      </c>
      <c r="BI4175" s="12">
        <f t="shared" si="6642"/>
        <v>0</v>
      </c>
      <c r="BJ4175" s="12">
        <f t="shared" si="6642"/>
        <v>0</v>
      </c>
      <c r="BK4175" s="12">
        <f t="shared" si="6642"/>
        <v>0</v>
      </c>
      <c r="BL4175" s="12">
        <f t="shared" si="6642"/>
        <v>0</v>
      </c>
      <c r="BM4175" s="12">
        <f t="shared" si="6642"/>
        <v>0</v>
      </c>
      <c r="BN4175" s="12">
        <f t="shared" si="6642"/>
        <v>0</v>
      </c>
      <c r="BO4175" s="12">
        <f t="shared" si="6642"/>
        <v>0</v>
      </c>
      <c r="BP4175" s="12">
        <f t="shared" si="6642"/>
        <v>0</v>
      </c>
      <c r="BQ4175" s="12">
        <f t="shared" si="6642"/>
        <v>0</v>
      </c>
      <c r="BR4175" s="12">
        <v>12000</v>
      </c>
      <c r="BS4175" s="12">
        <v>150000</v>
      </c>
      <c r="BT4175" s="12" t="e">
        <f>IF(#REF!=0,"-",#REF!/#REF!*100)</f>
        <v>#REF!</v>
      </c>
    </row>
    <row r="4176" spans="1:72" x14ac:dyDescent="0.25">
      <c r="A4176" s="4" t="s">
        <v>1154</v>
      </c>
      <c r="B4176" s="4" t="s">
        <v>56</v>
      </c>
      <c r="C4176" s="4" t="s">
        <v>157</v>
      </c>
      <c r="D4176" s="102" t="s">
        <v>1398</v>
      </c>
      <c r="E4176" s="113">
        <v>6111</v>
      </c>
      <c r="F4176" s="102"/>
      <c r="G4176" s="98" t="s">
        <v>1663</v>
      </c>
      <c r="H4176" s="13" t="s">
        <v>16</v>
      </c>
      <c r="I4176" s="14">
        <v>200000</v>
      </c>
      <c r="J4176" s="14">
        <v>205000</v>
      </c>
      <c r="K4176" s="14"/>
      <c r="L4176" s="14"/>
      <c r="M4176" s="14"/>
      <c r="N4176" s="14"/>
      <c r="O4176" s="14">
        <f t="shared" si="6593"/>
        <v>405000</v>
      </c>
      <c r="P4176" s="14">
        <f>5500+2127+1708</f>
        <v>9335</v>
      </c>
      <c r="Q4176" s="14">
        <v>9786</v>
      </c>
      <c r="R4176" s="14">
        <f>205000+9786</f>
        <v>214786</v>
      </c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>
        <v>233907</v>
      </c>
      <c r="AC4176" s="14">
        <v>171093</v>
      </c>
      <c r="AD4176" s="14">
        <v>0</v>
      </c>
      <c r="AE4176" s="14"/>
      <c r="AF4176" s="14"/>
      <c r="AG4176" s="14"/>
      <c r="AH4176" s="14"/>
      <c r="AI4176" s="14"/>
      <c r="AJ4176" s="14">
        <f t="shared" si="6594"/>
        <v>0</v>
      </c>
      <c r="AK4176" s="14"/>
      <c r="AL4176" s="14"/>
      <c r="AM4176" s="14"/>
      <c r="AN4176" s="14"/>
      <c r="AO4176" s="14"/>
      <c r="AP4176" s="14"/>
      <c r="AQ4176" s="14"/>
      <c r="AR4176" s="14"/>
      <c r="AS4176" s="14"/>
      <c r="AT4176" s="14"/>
      <c r="AU4176" s="14"/>
      <c r="AV4176" s="14"/>
      <c r="AW4176" s="14">
        <v>0</v>
      </c>
      <c r="AX4176" s="14">
        <v>0</v>
      </c>
      <c r="AY4176" s="14">
        <v>150000</v>
      </c>
      <c r="AZ4176" s="14">
        <f>9000+2000+1000</f>
        <v>12000</v>
      </c>
      <c r="BA4176" s="14"/>
      <c r="BB4176" s="14"/>
      <c r="BC4176" s="14"/>
      <c r="BD4176" s="14"/>
      <c r="BE4176" s="14">
        <f t="shared" si="6595"/>
        <v>162000</v>
      </c>
      <c r="BF4176" s="14"/>
      <c r="BG4176" s="14"/>
      <c r="BH4176" s="14">
        <f>9000+2000+1000</f>
        <v>12000</v>
      </c>
      <c r="BI4176" s="14"/>
      <c r="BJ4176" s="14"/>
      <c r="BK4176" s="14"/>
      <c r="BL4176" s="14"/>
      <c r="BM4176" s="14"/>
      <c r="BN4176" s="14"/>
      <c r="BO4176" s="14"/>
      <c r="BP4176" s="14"/>
      <c r="BQ4176" s="14"/>
      <c r="BR4176" s="14">
        <v>12000</v>
      </c>
      <c r="BS4176" s="14">
        <v>150000</v>
      </c>
      <c r="BT4176" s="14" t="e">
        <f>IF(#REF!=0,"-",#REF!/#REF!*100)</f>
        <v>#REF!</v>
      </c>
    </row>
    <row r="4177" spans="1:72" x14ac:dyDescent="0.25">
      <c r="A4177" s="1" t="s">
        <v>1154</v>
      </c>
      <c r="B4177" s="1" t="s">
        <v>56</v>
      </c>
      <c r="C4177" s="1" t="s">
        <v>157</v>
      </c>
      <c r="D4177" s="105" t="s">
        <v>1398</v>
      </c>
      <c r="E4177" s="105" t="s">
        <v>18</v>
      </c>
      <c r="F4177" s="102" t="s">
        <v>0</v>
      </c>
      <c r="G4177" s="13" t="s">
        <v>0</v>
      </c>
      <c r="H4177" s="2" t="s">
        <v>19</v>
      </c>
      <c r="I4177" s="12">
        <f>SUM(I4178:I4182)</f>
        <v>20000</v>
      </c>
      <c r="J4177" s="12">
        <f t="shared" ref="J4177:AA4177" si="6644">SUM(J4178:J4182)</f>
        <v>10000</v>
      </c>
      <c r="K4177" s="12">
        <f t="shared" si="6644"/>
        <v>0</v>
      </c>
      <c r="L4177" s="12">
        <f t="shared" si="6644"/>
        <v>0</v>
      </c>
      <c r="M4177" s="12">
        <f t="shared" si="6644"/>
        <v>0</v>
      </c>
      <c r="N4177" s="12">
        <f t="shared" si="6644"/>
        <v>0</v>
      </c>
      <c r="O4177" s="12">
        <f t="shared" si="6644"/>
        <v>30000</v>
      </c>
      <c r="P4177" s="12">
        <f t="shared" si="6644"/>
        <v>0</v>
      </c>
      <c r="Q4177" s="12">
        <f t="shared" si="6644"/>
        <v>0</v>
      </c>
      <c r="R4177" s="12">
        <f t="shared" si="6644"/>
        <v>10000</v>
      </c>
      <c r="S4177" s="12">
        <f t="shared" si="6644"/>
        <v>0</v>
      </c>
      <c r="T4177" s="12">
        <f t="shared" si="6644"/>
        <v>0</v>
      </c>
      <c r="U4177" s="12">
        <f t="shared" si="6644"/>
        <v>0</v>
      </c>
      <c r="V4177" s="12">
        <f t="shared" si="6644"/>
        <v>0</v>
      </c>
      <c r="W4177" s="12">
        <f t="shared" si="6644"/>
        <v>0</v>
      </c>
      <c r="X4177" s="12">
        <f t="shared" si="6644"/>
        <v>0</v>
      </c>
      <c r="Y4177" s="12">
        <f t="shared" si="6644"/>
        <v>0</v>
      </c>
      <c r="Z4177" s="12">
        <f t="shared" si="6644"/>
        <v>0</v>
      </c>
      <c r="AA4177" s="12">
        <f t="shared" si="6644"/>
        <v>0</v>
      </c>
      <c r="AB4177" s="12">
        <v>10000</v>
      </c>
      <c r="AC4177" s="12">
        <v>20000</v>
      </c>
      <c r="AD4177" s="12">
        <f t="shared" ref="AD4177:AV4177" si="6645">SUM(AD4178:AD4182)</f>
        <v>0</v>
      </c>
      <c r="AE4177" s="12">
        <f t="shared" si="6645"/>
        <v>0</v>
      </c>
      <c r="AF4177" s="12">
        <f t="shared" si="6645"/>
        <v>0</v>
      </c>
      <c r="AG4177" s="12">
        <f t="shared" si="6645"/>
        <v>0</v>
      </c>
      <c r="AH4177" s="12">
        <f t="shared" si="6645"/>
        <v>0</v>
      </c>
      <c r="AI4177" s="12">
        <f t="shared" si="6645"/>
        <v>0</v>
      </c>
      <c r="AJ4177" s="12">
        <f t="shared" si="6645"/>
        <v>0</v>
      </c>
      <c r="AK4177" s="12">
        <f t="shared" si="6645"/>
        <v>0</v>
      </c>
      <c r="AL4177" s="12">
        <f t="shared" si="6645"/>
        <v>0</v>
      </c>
      <c r="AM4177" s="12">
        <f t="shared" si="6645"/>
        <v>0</v>
      </c>
      <c r="AN4177" s="12">
        <f t="shared" si="6645"/>
        <v>0</v>
      </c>
      <c r="AO4177" s="12">
        <f t="shared" si="6645"/>
        <v>0</v>
      </c>
      <c r="AP4177" s="12">
        <f t="shared" si="6645"/>
        <v>0</v>
      </c>
      <c r="AQ4177" s="12">
        <f t="shared" si="6645"/>
        <v>0</v>
      </c>
      <c r="AR4177" s="12">
        <f t="shared" si="6645"/>
        <v>0</v>
      </c>
      <c r="AS4177" s="12">
        <f t="shared" si="6645"/>
        <v>0</v>
      </c>
      <c r="AT4177" s="12">
        <f t="shared" si="6645"/>
        <v>0</v>
      </c>
      <c r="AU4177" s="12">
        <f t="shared" si="6645"/>
        <v>0</v>
      </c>
      <c r="AV4177" s="12">
        <f t="shared" si="6645"/>
        <v>0</v>
      </c>
      <c r="AW4177" s="12">
        <v>0</v>
      </c>
      <c r="AX4177" s="12">
        <v>0</v>
      </c>
      <c r="AY4177" s="12">
        <f t="shared" ref="AY4177:BQ4177" si="6646">SUM(AY4178:AY4182)</f>
        <v>0</v>
      </c>
      <c r="AZ4177" s="12">
        <f t="shared" si="6646"/>
        <v>0</v>
      </c>
      <c r="BA4177" s="12">
        <f t="shared" si="6646"/>
        <v>0</v>
      </c>
      <c r="BB4177" s="12">
        <f t="shared" si="6646"/>
        <v>0</v>
      </c>
      <c r="BC4177" s="12">
        <f t="shared" si="6646"/>
        <v>0</v>
      </c>
      <c r="BD4177" s="12">
        <f t="shared" si="6646"/>
        <v>0</v>
      </c>
      <c r="BE4177" s="12">
        <f t="shared" si="6646"/>
        <v>0</v>
      </c>
      <c r="BF4177" s="12">
        <f t="shared" si="6646"/>
        <v>0</v>
      </c>
      <c r="BG4177" s="12">
        <f t="shared" si="6646"/>
        <v>0</v>
      </c>
      <c r="BH4177" s="12">
        <f t="shared" si="6646"/>
        <v>0</v>
      </c>
      <c r="BI4177" s="12">
        <f t="shared" si="6646"/>
        <v>0</v>
      </c>
      <c r="BJ4177" s="12">
        <f t="shared" si="6646"/>
        <v>0</v>
      </c>
      <c r="BK4177" s="12">
        <f t="shared" si="6646"/>
        <v>0</v>
      </c>
      <c r="BL4177" s="12">
        <f t="shared" si="6646"/>
        <v>0</v>
      </c>
      <c r="BM4177" s="12">
        <f t="shared" si="6646"/>
        <v>0</v>
      </c>
      <c r="BN4177" s="12">
        <f t="shared" si="6646"/>
        <v>0</v>
      </c>
      <c r="BO4177" s="12">
        <f t="shared" si="6646"/>
        <v>0</v>
      </c>
      <c r="BP4177" s="12">
        <f t="shared" si="6646"/>
        <v>0</v>
      </c>
      <c r="BQ4177" s="12">
        <f t="shared" si="6646"/>
        <v>0</v>
      </c>
      <c r="BR4177" s="12">
        <v>0</v>
      </c>
      <c r="BS4177" s="12">
        <v>0</v>
      </c>
      <c r="BT4177" s="12" t="e">
        <f>IF(#REF!=0,"-",#REF!/#REF!*100)</f>
        <v>#REF!</v>
      </c>
    </row>
    <row r="4178" spans="1:72" ht="22.5" x14ac:dyDescent="0.25">
      <c r="A4178" s="4" t="s">
        <v>1154</v>
      </c>
      <c r="B4178" s="4" t="s">
        <v>56</v>
      </c>
      <c r="C4178" s="4" t="s">
        <v>157</v>
      </c>
      <c r="D4178" s="102" t="s">
        <v>1398</v>
      </c>
      <c r="E4178" s="113">
        <v>6112</v>
      </c>
      <c r="F4178" s="102" t="s">
        <v>1400</v>
      </c>
      <c r="G4178" s="98" t="s">
        <v>1663</v>
      </c>
      <c r="H4178" s="13" t="s">
        <v>57</v>
      </c>
      <c r="I4178" s="14">
        <v>0</v>
      </c>
      <c r="J4178" s="14"/>
      <c r="K4178" s="14"/>
      <c r="L4178" s="14"/>
      <c r="M4178" s="14"/>
      <c r="N4178" s="14"/>
      <c r="O4178" s="14">
        <f t="shared" si="6593"/>
        <v>0</v>
      </c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>
        <v>0</v>
      </c>
      <c r="AC4178" s="14">
        <v>0</v>
      </c>
      <c r="AD4178" s="14">
        <v>0</v>
      </c>
      <c r="AE4178" s="14"/>
      <c r="AF4178" s="14"/>
      <c r="AG4178" s="14"/>
      <c r="AH4178" s="14"/>
      <c r="AI4178" s="14"/>
      <c r="AJ4178" s="14">
        <f t="shared" si="6594"/>
        <v>0</v>
      </c>
      <c r="AK4178" s="14"/>
      <c r="AL4178" s="14"/>
      <c r="AM4178" s="14"/>
      <c r="AN4178" s="14"/>
      <c r="AO4178" s="14"/>
      <c r="AP4178" s="14"/>
      <c r="AQ4178" s="14"/>
      <c r="AR4178" s="14"/>
      <c r="AS4178" s="14"/>
      <c r="AT4178" s="14"/>
      <c r="AU4178" s="14"/>
      <c r="AV4178" s="14"/>
      <c r="AW4178" s="14">
        <v>0</v>
      </c>
      <c r="AX4178" s="14">
        <v>0</v>
      </c>
      <c r="AY4178" s="14">
        <v>0</v>
      </c>
      <c r="AZ4178" s="14"/>
      <c r="BA4178" s="14"/>
      <c r="BB4178" s="14"/>
      <c r="BC4178" s="14"/>
      <c r="BD4178" s="14"/>
      <c r="BE4178" s="14">
        <f t="shared" si="6595"/>
        <v>0</v>
      </c>
      <c r="BF4178" s="14"/>
      <c r="BG4178" s="14"/>
      <c r="BH4178" s="14"/>
      <c r="BI4178" s="14"/>
      <c r="BJ4178" s="14"/>
      <c r="BK4178" s="14"/>
      <c r="BL4178" s="14"/>
      <c r="BM4178" s="14"/>
      <c r="BN4178" s="14"/>
      <c r="BO4178" s="14"/>
      <c r="BP4178" s="14"/>
      <c r="BQ4178" s="14"/>
      <c r="BR4178" s="14">
        <v>0</v>
      </c>
      <c r="BS4178" s="14">
        <v>0</v>
      </c>
      <c r="BT4178" s="14" t="e">
        <f>IF(#REF!=0,"-",#REF!/#REF!*100)</f>
        <v>#REF!</v>
      </c>
    </row>
    <row r="4179" spans="1:72" x14ac:dyDescent="0.25">
      <c r="A4179" s="4" t="s">
        <v>1154</v>
      </c>
      <c r="B4179" s="4" t="s">
        <v>56</v>
      </c>
      <c r="C4179" s="4" t="s">
        <v>157</v>
      </c>
      <c r="D4179" s="102" t="s">
        <v>1398</v>
      </c>
      <c r="E4179" s="113">
        <v>6112</v>
      </c>
      <c r="F4179" s="102" t="s">
        <v>1401</v>
      </c>
      <c r="G4179" s="98" t="s">
        <v>1663</v>
      </c>
      <c r="H4179" s="13" t="s">
        <v>22</v>
      </c>
      <c r="I4179" s="14">
        <v>0</v>
      </c>
      <c r="J4179" s="14"/>
      <c r="K4179" s="14"/>
      <c r="L4179" s="14"/>
      <c r="M4179" s="14"/>
      <c r="N4179" s="14"/>
      <c r="O4179" s="14">
        <f t="shared" si="6593"/>
        <v>0</v>
      </c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>
        <v>0</v>
      </c>
      <c r="AC4179" s="14">
        <v>0</v>
      </c>
      <c r="AD4179" s="14">
        <v>0</v>
      </c>
      <c r="AE4179" s="14"/>
      <c r="AF4179" s="14"/>
      <c r="AG4179" s="14"/>
      <c r="AH4179" s="14"/>
      <c r="AI4179" s="14"/>
      <c r="AJ4179" s="14">
        <f t="shared" si="6594"/>
        <v>0</v>
      </c>
      <c r="AK4179" s="14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4"/>
      <c r="AW4179" s="14">
        <v>0</v>
      </c>
      <c r="AX4179" s="14">
        <v>0</v>
      </c>
      <c r="AY4179" s="14">
        <v>0</v>
      </c>
      <c r="AZ4179" s="14"/>
      <c r="BA4179" s="14"/>
      <c r="BB4179" s="14"/>
      <c r="BC4179" s="14"/>
      <c r="BD4179" s="14"/>
      <c r="BE4179" s="14">
        <f t="shared" si="6595"/>
        <v>0</v>
      </c>
      <c r="BF4179" s="14"/>
      <c r="BG4179" s="14"/>
      <c r="BH4179" s="14"/>
      <c r="BI4179" s="14"/>
      <c r="BJ4179" s="14"/>
      <c r="BK4179" s="14"/>
      <c r="BL4179" s="14"/>
      <c r="BM4179" s="14"/>
      <c r="BN4179" s="14"/>
      <c r="BO4179" s="14"/>
      <c r="BP4179" s="14"/>
      <c r="BQ4179" s="14"/>
      <c r="BR4179" s="14">
        <v>0</v>
      </c>
      <c r="BS4179" s="14">
        <v>0</v>
      </c>
      <c r="BT4179" s="14" t="e">
        <f>IF(#REF!=0,"-",#REF!/#REF!*100)</f>
        <v>#REF!</v>
      </c>
    </row>
    <row r="4180" spans="1:72" x14ac:dyDescent="0.25">
      <c r="A4180" s="4" t="s">
        <v>1154</v>
      </c>
      <c r="B4180" s="4" t="s">
        <v>56</v>
      </c>
      <c r="C4180" s="4" t="s">
        <v>157</v>
      </c>
      <c r="D4180" s="102" t="s">
        <v>1398</v>
      </c>
      <c r="E4180" s="113">
        <v>6112</v>
      </c>
      <c r="F4180" s="102" t="s">
        <v>1402</v>
      </c>
      <c r="G4180" s="98" t="s">
        <v>1663</v>
      </c>
      <c r="H4180" s="13" t="s">
        <v>23</v>
      </c>
      <c r="I4180" s="14">
        <v>0</v>
      </c>
      <c r="J4180" s="14"/>
      <c r="K4180" s="14"/>
      <c r="L4180" s="14"/>
      <c r="M4180" s="14"/>
      <c r="N4180" s="14"/>
      <c r="O4180" s="14">
        <f t="shared" si="6593"/>
        <v>0</v>
      </c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>
        <v>0</v>
      </c>
      <c r="AC4180" s="14">
        <v>0</v>
      </c>
      <c r="AD4180" s="14">
        <v>0</v>
      </c>
      <c r="AE4180" s="14"/>
      <c r="AF4180" s="14"/>
      <c r="AG4180" s="14"/>
      <c r="AH4180" s="14"/>
      <c r="AI4180" s="14"/>
      <c r="AJ4180" s="14">
        <f t="shared" si="6594"/>
        <v>0</v>
      </c>
      <c r="AK4180" s="14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4"/>
      <c r="AW4180" s="14">
        <v>0</v>
      </c>
      <c r="AX4180" s="14">
        <v>0</v>
      </c>
      <c r="AY4180" s="14">
        <v>0</v>
      </c>
      <c r="AZ4180" s="14"/>
      <c r="BA4180" s="14"/>
      <c r="BB4180" s="14"/>
      <c r="BC4180" s="14"/>
      <c r="BD4180" s="14"/>
      <c r="BE4180" s="14">
        <f t="shared" si="6595"/>
        <v>0</v>
      </c>
      <c r="BF4180" s="14"/>
      <c r="BG4180" s="14"/>
      <c r="BH4180" s="14"/>
      <c r="BI4180" s="14"/>
      <c r="BJ4180" s="14"/>
      <c r="BK4180" s="14"/>
      <c r="BL4180" s="14"/>
      <c r="BM4180" s="14"/>
      <c r="BN4180" s="14"/>
      <c r="BO4180" s="14"/>
      <c r="BP4180" s="14"/>
      <c r="BQ4180" s="14"/>
      <c r="BR4180" s="14">
        <v>0</v>
      </c>
      <c r="BS4180" s="14">
        <v>0</v>
      </c>
      <c r="BT4180" s="14" t="e">
        <f>IF(#REF!=0,"-",#REF!/#REF!*100)</f>
        <v>#REF!</v>
      </c>
    </row>
    <row r="4181" spans="1:72" x14ac:dyDescent="0.25">
      <c r="A4181" s="4" t="s">
        <v>1154</v>
      </c>
      <c r="B4181" s="4" t="s">
        <v>56</v>
      </c>
      <c r="C4181" s="4" t="s">
        <v>157</v>
      </c>
      <c r="D4181" s="102" t="s">
        <v>1398</v>
      </c>
      <c r="E4181" s="113">
        <v>6112</v>
      </c>
      <c r="F4181" s="102" t="s">
        <v>1403</v>
      </c>
      <c r="G4181" s="98" t="s">
        <v>1663</v>
      </c>
      <c r="H4181" s="13" t="s">
        <v>21</v>
      </c>
      <c r="I4181" s="14">
        <v>0</v>
      </c>
      <c r="J4181" s="14"/>
      <c r="K4181" s="14"/>
      <c r="L4181" s="14"/>
      <c r="M4181" s="14"/>
      <c r="N4181" s="14"/>
      <c r="O4181" s="14">
        <f t="shared" si="6593"/>
        <v>0</v>
      </c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>
        <v>0</v>
      </c>
      <c r="AC4181" s="14">
        <v>0</v>
      </c>
      <c r="AD4181" s="14">
        <v>0</v>
      </c>
      <c r="AE4181" s="14"/>
      <c r="AF4181" s="14"/>
      <c r="AG4181" s="14"/>
      <c r="AH4181" s="14"/>
      <c r="AI4181" s="14"/>
      <c r="AJ4181" s="14">
        <f t="shared" si="6594"/>
        <v>0</v>
      </c>
      <c r="AK4181" s="14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4"/>
      <c r="AW4181" s="14">
        <v>0</v>
      </c>
      <c r="AX4181" s="14">
        <v>0</v>
      </c>
      <c r="AY4181" s="14">
        <v>0</v>
      </c>
      <c r="AZ4181" s="14"/>
      <c r="BA4181" s="14"/>
      <c r="BB4181" s="14"/>
      <c r="BC4181" s="14"/>
      <c r="BD4181" s="14"/>
      <c r="BE4181" s="14">
        <f t="shared" si="6595"/>
        <v>0</v>
      </c>
      <c r="BF4181" s="14"/>
      <c r="BG4181" s="14"/>
      <c r="BH4181" s="14"/>
      <c r="BI4181" s="14"/>
      <c r="BJ4181" s="14"/>
      <c r="BK4181" s="14"/>
      <c r="BL4181" s="14"/>
      <c r="BM4181" s="14"/>
      <c r="BN4181" s="14"/>
      <c r="BO4181" s="14"/>
      <c r="BP4181" s="14"/>
      <c r="BQ4181" s="14"/>
      <c r="BR4181" s="14">
        <v>0</v>
      </c>
      <c r="BS4181" s="14">
        <v>0</v>
      </c>
      <c r="BT4181" s="14" t="e">
        <f>IF(#REF!=0,"-",#REF!/#REF!*100)</f>
        <v>#REF!</v>
      </c>
    </row>
    <row r="4182" spans="1:72" x14ac:dyDescent="0.25">
      <c r="A4182" s="4" t="s">
        <v>1154</v>
      </c>
      <c r="B4182" s="4" t="s">
        <v>56</v>
      </c>
      <c r="C4182" s="4" t="s">
        <v>157</v>
      </c>
      <c r="D4182" s="102" t="s">
        <v>1398</v>
      </c>
      <c r="E4182" s="113">
        <v>6112</v>
      </c>
      <c r="F4182" s="102" t="s">
        <v>1404</v>
      </c>
      <c r="G4182" s="98" t="s">
        <v>1663</v>
      </c>
      <c r="H4182" s="13" t="s">
        <v>24</v>
      </c>
      <c r="I4182" s="14">
        <v>20000</v>
      </c>
      <c r="J4182" s="14">
        <v>10000</v>
      </c>
      <c r="K4182" s="14"/>
      <c r="L4182" s="14"/>
      <c r="M4182" s="14"/>
      <c r="N4182" s="14"/>
      <c r="O4182" s="14">
        <f t="shared" si="6593"/>
        <v>30000</v>
      </c>
      <c r="P4182" s="14"/>
      <c r="Q4182" s="14"/>
      <c r="R4182" s="14">
        <v>10000</v>
      </c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>
        <v>10000</v>
      </c>
      <c r="AC4182" s="14">
        <v>20000</v>
      </c>
      <c r="AD4182" s="14">
        <v>0</v>
      </c>
      <c r="AE4182" s="14"/>
      <c r="AF4182" s="14"/>
      <c r="AG4182" s="14"/>
      <c r="AH4182" s="14"/>
      <c r="AI4182" s="14"/>
      <c r="AJ4182" s="14">
        <f t="shared" si="6594"/>
        <v>0</v>
      </c>
      <c r="AK4182" s="14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4"/>
      <c r="AW4182" s="14">
        <v>0</v>
      </c>
      <c r="AX4182" s="14">
        <v>0</v>
      </c>
      <c r="AY4182" s="14">
        <v>0</v>
      </c>
      <c r="AZ4182" s="14"/>
      <c r="BA4182" s="14"/>
      <c r="BB4182" s="14"/>
      <c r="BC4182" s="14"/>
      <c r="BD4182" s="14"/>
      <c r="BE4182" s="14">
        <f t="shared" si="6595"/>
        <v>0</v>
      </c>
      <c r="BF4182" s="14"/>
      <c r="BG4182" s="14"/>
      <c r="BH4182" s="14"/>
      <c r="BI4182" s="14"/>
      <c r="BJ4182" s="14"/>
      <c r="BK4182" s="14"/>
      <c r="BL4182" s="14"/>
      <c r="BM4182" s="14"/>
      <c r="BN4182" s="14"/>
      <c r="BO4182" s="14"/>
      <c r="BP4182" s="14"/>
      <c r="BQ4182" s="14"/>
      <c r="BR4182" s="14">
        <v>0</v>
      </c>
      <c r="BS4182" s="14">
        <v>0</v>
      </c>
      <c r="BT4182" s="14" t="e">
        <f>IF(#REF!=0,"-",#REF!/#REF!*100)</f>
        <v>#REF!</v>
      </c>
    </row>
    <row r="4183" spans="1:72" ht="22.5" x14ac:dyDescent="0.25">
      <c r="A4183" s="4" t="s">
        <v>1154</v>
      </c>
      <c r="B4183" s="4" t="s">
        <v>56</v>
      </c>
      <c r="C4183" s="4" t="s">
        <v>157</v>
      </c>
      <c r="D4183" s="102" t="s">
        <v>1398</v>
      </c>
      <c r="E4183" s="101" t="s">
        <v>25</v>
      </c>
      <c r="F4183" s="101" t="s">
        <v>0</v>
      </c>
      <c r="G4183" s="2" t="s">
        <v>0</v>
      </c>
      <c r="H4183" s="2" t="s">
        <v>26</v>
      </c>
      <c r="I4183" s="12">
        <f t="shared" ref="I4183:AA4183" si="6647">SUM(I4184)</f>
        <v>21500</v>
      </c>
      <c r="J4183" s="12">
        <f t="shared" si="6647"/>
        <v>25600</v>
      </c>
      <c r="K4183" s="12">
        <f t="shared" si="6647"/>
        <v>0</v>
      </c>
      <c r="L4183" s="12">
        <f t="shared" si="6647"/>
        <v>0</v>
      </c>
      <c r="M4183" s="12">
        <f t="shared" si="6647"/>
        <v>0</v>
      </c>
      <c r="N4183" s="12">
        <f t="shared" si="6647"/>
        <v>0</v>
      </c>
      <c r="O4183" s="12">
        <f t="shared" si="6647"/>
        <v>47100</v>
      </c>
      <c r="P4183" s="12">
        <f t="shared" si="6647"/>
        <v>1581</v>
      </c>
      <c r="Q4183" s="12">
        <f t="shared" si="6647"/>
        <v>427</v>
      </c>
      <c r="R4183" s="12">
        <f t="shared" si="6647"/>
        <v>26027</v>
      </c>
      <c r="S4183" s="12">
        <f t="shared" si="6647"/>
        <v>0</v>
      </c>
      <c r="T4183" s="12">
        <f t="shared" si="6647"/>
        <v>0</v>
      </c>
      <c r="U4183" s="12">
        <f t="shared" si="6647"/>
        <v>0</v>
      </c>
      <c r="V4183" s="12">
        <f t="shared" si="6647"/>
        <v>0</v>
      </c>
      <c r="W4183" s="12">
        <f t="shared" si="6647"/>
        <v>0</v>
      </c>
      <c r="X4183" s="12">
        <f t="shared" si="6647"/>
        <v>0</v>
      </c>
      <c r="Y4183" s="12">
        <f t="shared" si="6647"/>
        <v>0</v>
      </c>
      <c r="Z4183" s="12">
        <f t="shared" si="6647"/>
        <v>0</v>
      </c>
      <c r="AA4183" s="12">
        <f t="shared" si="6647"/>
        <v>0</v>
      </c>
      <c r="AB4183" s="12">
        <v>28035</v>
      </c>
      <c r="AC4183" s="12">
        <v>19065</v>
      </c>
      <c r="AD4183" s="12">
        <f t="shared" ref="AD4183:AV4183" si="6648">SUM(AD4184)</f>
        <v>0</v>
      </c>
      <c r="AE4183" s="12">
        <f t="shared" si="6648"/>
        <v>0</v>
      </c>
      <c r="AF4183" s="12">
        <f t="shared" si="6648"/>
        <v>0</v>
      </c>
      <c r="AG4183" s="12">
        <f t="shared" si="6648"/>
        <v>0</v>
      </c>
      <c r="AH4183" s="12">
        <f t="shared" si="6648"/>
        <v>0</v>
      </c>
      <c r="AI4183" s="12">
        <f t="shared" si="6648"/>
        <v>0</v>
      </c>
      <c r="AJ4183" s="12">
        <f t="shared" si="6648"/>
        <v>0</v>
      </c>
      <c r="AK4183" s="12">
        <f t="shared" si="6648"/>
        <v>0</v>
      </c>
      <c r="AL4183" s="12">
        <f t="shared" si="6648"/>
        <v>0</v>
      </c>
      <c r="AM4183" s="12">
        <f t="shared" si="6648"/>
        <v>0</v>
      </c>
      <c r="AN4183" s="12">
        <f t="shared" si="6648"/>
        <v>0</v>
      </c>
      <c r="AO4183" s="12">
        <f t="shared" si="6648"/>
        <v>0</v>
      </c>
      <c r="AP4183" s="12">
        <f t="shared" si="6648"/>
        <v>0</v>
      </c>
      <c r="AQ4183" s="12">
        <f t="shared" si="6648"/>
        <v>0</v>
      </c>
      <c r="AR4183" s="12">
        <f t="shared" si="6648"/>
        <v>0</v>
      </c>
      <c r="AS4183" s="12">
        <f t="shared" si="6648"/>
        <v>0</v>
      </c>
      <c r="AT4183" s="12">
        <f t="shared" si="6648"/>
        <v>0</v>
      </c>
      <c r="AU4183" s="12">
        <f t="shared" si="6648"/>
        <v>0</v>
      </c>
      <c r="AV4183" s="12">
        <f t="shared" si="6648"/>
        <v>0</v>
      </c>
      <c r="AW4183" s="12">
        <v>0</v>
      </c>
      <c r="AX4183" s="12">
        <v>0</v>
      </c>
      <c r="AY4183" s="12">
        <f t="shared" ref="AY4183:BQ4183" si="6649">SUM(AY4184)</f>
        <v>16000</v>
      </c>
      <c r="AZ4183" s="12">
        <f t="shared" si="6649"/>
        <v>1150</v>
      </c>
      <c r="BA4183" s="12">
        <f t="shared" si="6649"/>
        <v>0</v>
      </c>
      <c r="BB4183" s="12">
        <f t="shared" si="6649"/>
        <v>0</v>
      </c>
      <c r="BC4183" s="12">
        <f t="shared" si="6649"/>
        <v>0</v>
      </c>
      <c r="BD4183" s="12">
        <f t="shared" si="6649"/>
        <v>0</v>
      </c>
      <c r="BE4183" s="12">
        <f t="shared" si="6649"/>
        <v>17150</v>
      </c>
      <c r="BF4183" s="12">
        <f t="shared" si="6649"/>
        <v>0</v>
      </c>
      <c r="BG4183" s="12">
        <f t="shared" si="6649"/>
        <v>0</v>
      </c>
      <c r="BH4183" s="12">
        <f t="shared" si="6649"/>
        <v>1150</v>
      </c>
      <c r="BI4183" s="12">
        <f t="shared" si="6649"/>
        <v>0</v>
      </c>
      <c r="BJ4183" s="12">
        <f t="shared" si="6649"/>
        <v>0</v>
      </c>
      <c r="BK4183" s="12">
        <f t="shared" si="6649"/>
        <v>0</v>
      </c>
      <c r="BL4183" s="12">
        <f t="shared" si="6649"/>
        <v>0</v>
      </c>
      <c r="BM4183" s="12">
        <f t="shared" si="6649"/>
        <v>0</v>
      </c>
      <c r="BN4183" s="12">
        <f t="shared" si="6649"/>
        <v>0</v>
      </c>
      <c r="BO4183" s="12">
        <f t="shared" si="6649"/>
        <v>0</v>
      </c>
      <c r="BP4183" s="12">
        <f t="shared" si="6649"/>
        <v>0</v>
      </c>
      <c r="BQ4183" s="12">
        <f t="shared" si="6649"/>
        <v>0</v>
      </c>
      <c r="BR4183" s="12">
        <v>1150</v>
      </c>
      <c r="BS4183" s="12">
        <v>16000</v>
      </c>
      <c r="BT4183" s="12" t="e">
        <f>IF(#REF!=0,"-",#REF!/#REF!*100)</f>
        <v>#REF!</v>
      </c>
    </row>
    <row r="4184" spans="1:72" x14ac:dyDescent="0.25">
      <c r="A4184" s="4" t="s">
        <v>1154</v>
      </c>
      <c r="B4184" s="4" t="s">
        <v>56</v>
      </c>
      <c r="C4184" s="4" t="s">
        <v>157</v>
      </c>
      <c r="D4184" s="102" t="s">
        <v>1398</v>
      </c>
      <c r="E4184" s="113">
        <v>6121</v>
      </c>
      <c r="F4184" s="102"/>
      <c r="G4184" s="98" t="s">
        <v>1663</v>
      </c>
      <c r="H4184" s="13" t="s">
        <v>27</v>
      </c>
      <c r="I4184" s="14">
        <v>21500</v>
      </c>
      <c r="J4184" s="14">
        <v>25600</v>
      </c>
      <c r="K4184" s="14"/>
      <c r="L4184" s="14"/>
      <c r="M4184" s="14"/>
      <c r="N4184" s="14"/>
      <c r="O4184" s="14">
        <f t="shared" si="6593"/>
        <v>47100</v>
      </c>
      <c r="P4184" s="14">
        <f>600+201+180+600</f>
        <v>1581</v>
      </c>
      <c r="Q4184" s="14">
        <v>427</v>
      </c>
      <c r="R4184" s="14">
        <f>25600+427</f>
        <v>26027</v>
      </c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>
        <v>28035</v>
      </c>
      <c r="AC4184" s="14">
        <v>19065</v>
      </c>
      <c r="AD4184" s="14">
        <v>0</v>
      </c>
      <c r="AE4184" s="14"/>
      <c r="AF4184" s="14"/>
      <c r="AG4184" s="14"/>
      <c r="AH4184" s="14"/>
      <c r="AI4184" s="14"/>
      <c r="AJ4184" s="14">
        <f t="shared" si="6594"/>
        <v>0</v>
      </c>
      <c r="AK4184" s="14"/>
      <c r="AL4184" s="14"/>
      <c r="AM4184" s="14"/>
      <c r="AN4184" s="14"/>
      <c r="AO4184" s="14"/>
      <c r="AP4184" s="14"/>
      <c r="AQ4184" s="14"/>
      <c r="AR4184" s="14"/>
      <c r="AS4184" s="14"/>
      <c r="AT4184" s="14"/>
      <c r="AU4184" s="14"/>
      <c r="AV4184" s="14"/>
      <c r="AW4184" s="14">
        <v>0</v>
      </c>
      <c r="AX4184" s="14">
        <v>0</v>
      </c>
      <c r="AY4184" s="14">
        <v>16000</v>
      </c>
      <c r="AZ4184" s="14">
        <f>900+150+100</f>
        <v>1150</v>
      </c>
      <c r="BA4184" s="14"/>
      <c r="BB4184" s="14"/>
      <c r="BC4184" s="14"/>
      <c r="BD4184" s="14"/>
      <c r="BE4184" s="14">
        <f t="shared" si="6595"/>
        <v>17150</v>
      </c>
      <c r="BF4184" s="14"/>
      <c r="BG4184" s="14"/>
      <c r="BH4184" s="14">
        <f>900+150+100</f>
        <v>1150</v>
      </c>
      <c r="BI4184" s="14"/>
      <c r="BJ4184" s="14"/>
      <c r="BK4184" s="14"/>
      <c r="BL4184" s="14"/>
      <c r="BM4184" s="14"/>
      <c r="BN4184" s="14"/>
      <c r="BO4184" s="14"/>
      <c r="BP4184" s="14"/>
      <c r="BQ4184" s="14"/>
      <c r="BR4184" s="14">
        <v>1150</v>
      </c>
      <c r="BS4184" s="14">
        <v>16000</v>
      </c>
      <c r="BT4184" s="14" t="e">
        <f>IF(#REF!=0,"-",#REF!/#REF!*100)</f>
        <v>#REF!</v>
      </c>
    </row>
    <row r="4185" spans="1:72" ht="22.5" x14ac:dyDescent="0.25">
      <c r="A4185" s="4" t="s">
        <v>1154</v>
      </c>
      <c r="B4185" s="4" t="s">
        <v>56</v>
      </c>
      <c r="C4185" s="4" t="s">
        <v>157</v>
      </c>
      <c r="D4185" s="102" t="s">
        <v>1398</v>
      </c>
      <c r="E4185" s="101" t="s">
        <v>29</v>
      </c>
      <c r="F4185" s="101" t="s">
        <v>0</v>
      </c>
      <c r="G4185" s="2" t="s">
        <v>0</v>
      </c>
      <c r="H4185" s="2" t="s">
        <v>30</v>
      </c>
      <c r="I4185" s="12">
        <f>SUM(I4186:I4194)</f>
        <v>723000</v>
      </c>
      <c r="J4185" s="12">
        <f t="shared" ref="J4185:AA4185" si="6650">SUM(J4186:J4194)</f>
        <v>775360</v>
      </c>
      <c r="K4185" s="12">
        <f t="shared" si="6650"/>
        <v>0</v>
      </c>
      <c r="L4185" s="12">
        <f t="shared" si="6650"/>
        <v>0</v>
      </c>
      <c r="M4185" s="12">
        <f t="shared" si="6650"/>
        <v>0</v>
      </c>
      <c r="N4185" s="12">
        <f t="shared" si="6650"/>
        <v>0</v>
      </c>
      <c r="O4185" s="12">
        <f t="shared" si="6650"/>
        <v>1498360</v>
      </c>
      <c r="P4185" s="12">
        <f t="shared" si="6650"/>
        <v>33529</v>
      </c>
      <c r="Q4185" s="12">
        <f t="shared" si="6650"/>
        <v>31</v>
      </c>
      <c r="R4185" s="12">
        <f t="shared" si="6650"/>
        <v>775391</v>
      </c>
      <c r="S4185" s="12">
        <f t="shared" si="6650"/>
        <v>0</v>
      </c>
      <c r="T4185" s="12">
        <f t="shared" si="6650"/>
        <v>0</v>
      </c>
      <c r="U4185" s="12">
        <f t="shared" si="6650"/>
        <v>0</v>
      </c>
      <c r="V4185" s="12">
        <f t="shared" si="6650"/>
        <v>0</v>
      </c>
      <c r="W4185" s="12">
        <f t="shared" si="6650"/>
        <v>0</v>
      </c>
      <c r="X4185" s="12">
        <f t="shared" si="6650"/>
        <v>0</v>
      </c>
      <c r="Y4185" s="12">
        <f t="shared" si="6650"/>
        <v>0</v>
      </c>
      <c r="Z4185" s="12">
        <f t="shared" si="6650"/>
        <v>0</v>
      </c>
      <c r="AA4185" s="12">
        <f t="shared" si="6650"/>
        <v>0</v>
      </c>
      <c r="AB4185" s="12">
        <v>808951</v>
      </c>
      <c r="AC4185" s="12">
        <v>689409</v>
      </c>
      <c r="AD4185" s="12">
        <f t="shared" ref="AD4185:AV4185" si="6651">SUM(AD4186:AD4194)</f>
        <v>200</v>
      </c>
      <c r="AE4185" s="12">
        <f t="shared" si="6651"/>
        <v>19200</v>
      </c>
      <c r="AF4185" s="12">
        <f t="shared" si="6651"/>
        <v>0</v>
      </c>
      <c r="AG4185" s="12">
        <f t="shared" si="6651"/>
        <v>0</v>
      </c>
      <c r="AH4185" s="12">
        <f t="shared" si="6651"/>
        <v>0</v>
      </c>
      <c r="AI4185" s="12">
        <f t="shared" si="6651"/>
        <v>0</v>
      </c>
      <c r="AJ4185" s="12">
        <f t="shared" si="6651"/>
        <v>19400</v>
      </c>
      <c r="AK4185" s="12">
        <f t="shared" si="6651"/>
        <v>0</v>
      </c>
      <c r="AL4185" s="12">
        <f t="shared" si="6651"/>
        <v>0</v>
      </c>
      <c r="AM4185" s="12">
        <f t="shared" si="6651"/>
        <v>19200</v>
      </c>
      <c r="AN4185" s="12">
        <f t="shared" si="6651"/>
        <v>0</v>
      </c>
      <c r="AO4185" s="12">
        <f t="shared" si="6651"/>
        <v>0</v>
      </c>
      <c r="AP4185" s="12">
        <f t="shared" si="6651"/>
        <v>0</v>
      </c>
      <c r="AQ4185" s="12">
        <f t="shared" si="6651"/>
        <v>0</v>
      </c>
      <c r="AR4185" s="12">
        <f t="shared" si="6651"/>
        <v>0</v>
      </c>
      <c r="AS4185" s="12">
        <f t="shared" si="6651"/>
        <v>0</v>
      </c>
      <c r="AT4185" s="12">
        <f t="shared" si="6651"/>
        <v>0</v>
      </c>
      <c r="AU4185" s="12">
        <f t="shared" si="6651"/>
        <v>0</v>
      </c>
      <c r="AV4185" s="12">
        <f t="shared" si="6651"/>
        <v>0</v>
      </c>
      <c r="AW4185" s="12">
        <v>19200</v>
      </c>
      <c r="AX4185" s="12">
        <v>200</v>
      </c>
      <c r="AY4185" s="12">
        <f t="shared" ref="AY4185:BQ4185" si="6652">SUM(AY4186:AY4194)</f>
        <v>389600</v>
      </c>
      <c r="AZ4185" s="12">
        <f t="shared" si="6652"/>
        <v>64769</v>
      </c>
      <c r="BA4185" s="12">
        <f t="shared" si="6652"/>
        <v>0</v>
      </c>
      <c r="BB4185" s="12">
        <f t="shared" si="6652"/>
        <v>0</v>
      </c>
      <c r="BC4185" s="12">
        <f t="shared" si="6652"/>
        <v>0</v>
      </c>
      <c r="BD4185" s="12">
        <f t="shared" si="6652"/>
        <v>0</v>
      </c>
      <c r="BE4185" s="12">
        <f t="shared" si="6652"/>
        <v>454369</v>
      </c>
      <c r="BF4185" s="12">
        <f t="shared" si="6652"/>
        <v>7500</v>
      </c>
      <c r="BG4185" s="12">
        <f t="shared" si="6652"/>
        <v>0</v>
      </c>
      <c r="BH4185" s="12">
        <f t="shared" si="6652"/>
        <v>64769</v>
      </c>
      <c r="BI4185" s="12">
        <f t="shared" si="6652"/>
        <v>0</v>
      </c>
      <c r="BJ4185" s="12">
        <f t="shared" si="6652"/>
        <v>0</v>
      </c>
      <c r="BK4185" s="12">
        <f t="shared" si="6652"/>
        <v>0</v>
      </c>
      <c r="BL4185" s="12">
        <f t="shared" si="6652"/>
        <v>0</v>
      </c>
      <c r="BM4185" s="12">
        <f t="shared" si="6652"/>
        <v>0</v>
      </c>
      <c r="BN4185" s="12">
        <f t="shared" si="6652"/>
        <v>0</v>
      </c>
      <c r="BO4185" s="12">
        <f t="shared" si="6652"/>
        <v>0</v>
      </c>
      <c r="BP4185" s="12">
        <f t="shared" si="6652"/>
        <v>0</v>
      </c>
      <c r="BQ4185" s="12">
        <f t="shared" si="6652"/>
        <v>0</v>
      </c>
      <c r="BR4185" s="12">
        <v>72269</v>
      </c>
      <c r="BS4185" s="12">
        <v>382100</v>
      </c>
      <c r="BT4185" s="12" t="e">
        <f>IF(#REF!=0,"-",#REF!/#REF!*100)</f>
        <v>#REF!</v>
      </c>
    </row>
    <row r="4186" spans="1:72" x14ac:dyDescent="0.25">
      <c r="A4186" s="4" t="s">
        <v>1154</v>
      </c>
      <c r="B4186" s="4" t="s">
        <v>56</v>
      </c>
      <c r="C4186" s="4" t="s">
        <v>157</v>
      </c>
      <c r="D4186" s="102" t="s">
        <v>1398</v>
      </c>
      <c r="E4186" s="113">
        <v>6131</v>
      </c>
      <c r="F4186" s="102"/>
      <c r="G4186" s="98" t="s">
        <v>1663</v>
      </c>
      <c r="H4186" s="13" t="s">
        <v>32</v>
      </c>
      <c r="I4186" s="14">
        <v>80000</v>
      </c>
      <c r="J4186" s="14">
        <v>121500</v>
      </c>
      <c r="K4186" s="14"/>
      <c r="L4186" s="14"/>
      <c r="M4186" s="14"/>
      <c r="N4186" s="14"/>
      <c r="O4186" s="14">
        <f t="shared" si="6593"/>
        <v>201500</v>
      </c>
      <c r="P4186" s="14"/>
      <c r="Q4186" s="14"/>
      <c r="R4186" s="14">
        <v>121500</v>
      </c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>
        <v>121500</v>
      </c>
      <c r="AC4186" s="14">
        <v>80000</v>
      </c>
      <c r="AD4186" s="14">
        <v>100</v>
      </c>
      <c r="AE4186" s="14">
        <v>5000</v>
      </c>
      <c r="AF4186" s="14"/>
      <c r="AG4186" s="14"/>
      <c r="AH4186" s="14"/>
      <c r="AI4186" s="14"/>
      <c r="AJ4186" s="14">
        <f t="shared" si="6594"/>
        <v>5100</v>
      </c>
      <c r="AK4186" s="14"/>
      <c r="AL4186" s="14"/>
      <c r="AM4186" s="14">
        <v>5000</v>
      </c>
      <c r="AN4186" s="14"/>
      <c r="AO4186" s="14"/>
      <c r="AP4186" s="14"/>
      <c r="AQ4186" s="14"/>
      <c r="AR4186" s="14"/>
      <c r="AS4186" s="14"/>
      <c r="AT4186" s="14"/>
      <c r="AU4186" s="14"/>
      <c r="AV4186" s="14"/>
      <c r="AW4186" s="14">
        <v>5000</v>
      </c>
      <c r="AX4186" s="14">
        <v>100</v>
      </c>
      <c r="AY4186" s="14">
        <v>110000</v>
      </c>
      <c r="AZ4186" s="14">
        <v>20000</v>
      </c>
      <c r="BA4186" s="14"/>
      <c r="BB4186" s="14"/>
      <c r="BC4186" s="14"/>
      <c r="BD4186" s="14"/>
      <c r="BE4186" s="14">
        <f t="shared" si="6595"/>
        <v>130000</v>
      </c>
      <c r="BF4186" s="14">
        <v>6000</v>
      </c>
      <c r="BG4186" s="14"/>
      <c r="BH4186" s="14">
        <v>20000</v>
      </c>
      <c r="BI4186" s="14"/>
      <c r="BJ4186" s="14"/>
      <c r="BK4186" s="14"/>
      <c r="BL4186" s="14"/>
      <c r="BM4186" s="14"/>
      <c r="BN4186" s="14"/>
      <c r="BO4186" s="14"/>
      <c r="BP4186" s="14"/>
      <c r="BQ4186" s="14"/>
      <c r="BR4186" s="14">
        <v>26000</v>
      </c>
      <c r="BS4186" s="14">
        <v>104000</v>
      </c>
      <c r="BT4186" s="14" t="e">
        <f>IF(#REF!=0,"-",#REF!/#REF!*100)</f>
        <v>#REF!</v>
      </c>
    </row>
    <row r="4187" spans="1:72" x14ac:dyDescent="0.25">
      <c r="A4187" s="4" t="s">
        <v>1154</v>
      </c>
      <c r="B4187" s="4" t="s">
        <v>56</v>
      </c>
      <c r="C4187" s="4" t="s">
        <v>157</v>
      </c>
      <c r="D4187" s="102" t="s">
        <v>1398</v>
      </c>
      <c r="E4187" s="113">
        <v>6132</v>
      </c>
      <c r="F4187" s="102"/>
      <c r="G4187" s="98" t="s">
        <v>1663</v>
      </c>
      <c r="H4187" s="13" t="s">
        <v>72</v>
      </c>
      <c r="I4187" s="14">
        <v>90000</v>
      </c>
      <c r="J4187" s="14">
        <v>90000</v>
      </c>
      <c r="K4187" s="14"/>
      <c r="L4187" s="14"/>
      <c r="M4187" s="14"/>
      <c r="N4187" s="14"/>
      <c r="O4187" s="14">
        <f t="shared" si="6593"/>
        <v>180000</v>
      </c>
      <c r="P4187" s="14">
        <v>15000</v>
      </c>
      <c r="Q4187" s="14"/>
      <c r="R4187" s="14">
        <v>90000</v>
      </c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>
        <v>105000</v>
      </c>
      <c r="AC4187" s="14">
        <v>75000</v>
      </c>
      <c r="AD4187" s="14">
        <v>0</v>
      </c>
      <c r="AE4187" s="14"/>
      <c r="AF4187" s="14"/>
      <c r="AG4187" s="14"/>
      <c r="AH4187" s="14"/>
      <c r="AI4187" s="14"/>
      <c r="AJ4187" s="14">
        <f t="shared" si="6594"/>
        <v>0</v>
      </c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>
        <v>0</v>
      </c>
      <c r="AX4187" s="14">
        <v>0</v>
      </c>
      <c r="AY4187" s="14">
        <v>0</v>
      </c>
      <c r="AZ4187" s="14"/>
      <c r="BA4187" s="14"/>
      <c r="BB4187" s="14"/>
      <c r="BC4187" s="14"/>
      <c r="BD4187" s="14"/>
      <c r="BE4187" s="14">
        <f t="shared" si="6595"/>
        <v>0</v>
      </c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>
        <v>0</v>
      </c>
      <c r="BS4187" s="14">
        <v>0</v>
      </c>
      <c r="BT4187" s="14" t="e">
        <f>IF(#REF!=0,"-",#REF!/#REF!*100)</f>
        <v>#REF!</v>
      </c>
    </row>
    <row r="4188" spans="1:72" x14ac:dyDescent="0.25">
      <c r="A4188" s="4" t="s">
        <v>1154</v>
      </c>
      <c r="B4188" s="4" t="s">
        <v>56</v>
      </c>
      <c r="C4188" s="4" t="s">
        <v>157</v>
      </c>
      <c r="D4188" s="102" t="s">
        <v>1398</v>
      </c>
      <c r="E4188" s="113">
        <v>6133</v>
      </c>
      <c r="F4188" s="102"/>
      <c r="G4188" s="98" t="s">
        <v>1663</v>
      </c>
      <c r="H4188" s="13" t="s">
        <v>75</v>
      </c>
      <c r="I4188" s="14">
        <v>15000</v>
      </c>
      <c r="J4188" s="14">
        <v>18000</v>
      </c>
      <c r="K4188" s="14"/>
      <c r="L4188" s="14"/>
      <c r="M4188" s="14"/>
      <c r="N4188" s="14"/>
      <c r="O4188" s="14">
        <f t="shared" si="6593"/>
        <v>33000</v>
      </c>
      <c r="P4188" s="14">
        <v>2500</v>
      </c>
      <c r="Q4188" s="14"/>
      <c r="R4188" s="14">
        <v>18000</v>
      </c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>
        <v>20500</v>
      </c>
      <c r="AC4188" s="14">
        <v>12500</v>
      </c>
      <c r="AD4188" s="14">
        <v>0</v>
      </c>
      <c r="AE4188" s="14"/>
      <c r="AF4188" s="14"/>
      <c r="AG4188" s="14"/>
      <c r="AH4188" s="14"/>
      <c r="AI4188" s="14"/>
      <c r="AJ4188" s="14">
        <f t="shared" si="6594"/>
        <v>0</v>
      </c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>
        <v>0</v>
      </c>
      <c r="AX4188" s="14">
        <v>0</v>
      </c>
      <c r="AY4188" s="14">
        <v>0</v>
      </c>
      <c r="AZ4188" s="14">
        <v>100</v>
      </c>
      <c r="BA4188" s="14"/>
      <c r="BB4188" s="14"/>
      <c r="BC4188" s="14"/>
      <c r="BD4188" s="14"/>
      <c r="BE4188" s="14">
        <f t="shared" si="6595"/>
        <v>100</v>
      </c>
      <c r="BF4188" s="14"/>
      <c r="BG4188" s="14"/>
      <c r="BH4188" s="14">
        <v>100</v>
      </c>
      <c r="BI4188" s="14"/>
      <c r="BJ4188" s="14"/>
      <c r="BK4188" s="14"/>
      <c r="BL4188" s="14"/>
      <c r="BM4188" s="14"/>
      <c r="BN4188" s="14"/>
      <c r="BO4188" s="14"/>
      <c r="BP4188" s="14"/>
      <c r="BQ4188" s="14"/>
      <c r="BR4188" s="14">
        <v>100</v>
      </c>
      <c r="BS4188" s="14">
        <v>0</v>
      </c>
      <c r="BT4188" s="14" t="e">
        <f>IF(#REF!=0,"-",#REF!/#REF!*100)</f>
        <v>#REF!</v>
      </c>
    </row>
    <row r="4189" spans="1:72" x14ac:dyDescent="0.25">
      <c r="A4189" s="4" t="s">
        <v>1154</v>
      </c>
      <c r="B4189" s="4" t="s">
        <v>56</v>
      </c>
      <c r="C4189" s="4" t="s">
        <v>157</v>
      </c>
      <c r="D4189" s="102" t="s">
        <v>1398</v>
      </c>
      <c r="E4189" s="113">
        <v>6134</v>
      </c>
      <c r="F4189" s="102"/>
      <c r="G4189" s="98" t="s">
        <v>1663</v>
      </c>
      <c r="H4189" s="13" t="s">
        <v>78</v>
      </c>
      <c r="I4189" s="14">
        <v>60000</v>
      </c>
      <c r="J4189" s="14">
        <v>40000</v>
      </c>
      <c r="K4189" s="14"/>
      <c r="L4189" s="14"/>
      <c r="M4189" s="14"/>
      <c r="N4189" s="14"/>
      <c r="O4189" s="14">
        <f t="shared" si="6593"/>
        <v>100000</v>
      </c>
      <c r="P4189" s="14"/>
      <c r="Q4189" s="14"/>
      <c r="R4189" s="14">
        <v>40000</v>
      </c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>
        <v>40000</v>
      </c>
      <c r="AC4189" s="14">
        <v>60000</v>
      </c>
      <c r="AD4189" s="14">
        <v>0</v>
      </c>
      <c r="AE4189" s="14">
        <v>10000</v>
      </c>
      <c r="AF4189" s="14"/>
      <c r="AG4189" s="14"/>
      <c r="AH4189" s="14"/>
      <c r="AI4189" s="14"/>
      <c r="AJ4189" s="14">
        <f t="shared" si="6594"/>
        <v>10000</v>
      </c>
      <c r="AK4189" s="14"/>
      <c r="AL4189" s="14"/>
      <c r="AM4189" s="14">
        <v>10000</v>
      </c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>
        <v>10000</v>
      </c>
      <c r="AX4189" s="14">
        <v>0</v>
      </c>
      <c r="AY4189" s="14">
        <v>15000</v>
      </c>
      <c r="AZ4189" s="14">
        <f>2000+4500+5000</f>
        <v>11500</v>
      </c>
      <c r="BA4189" s="14"/>
      <c r="BB4189" s="14"/>
      <c r="BC4189" s="14"/>
      <c r="BD4189" s="14"/>
      <c r="BE4189" s="14">
        <f t="shared" si="6595"/>
        <v>26500</v>
      </c>
      <c r="BF4189" s="14"/>
      <c r="BG4189" s="14"/>
      <c r="BH4189" s="14">
        <f>2000+4500+5000</f>
        <v>11500</v>
      </c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>
        <v>11500</v>
      </c>
      <c r="BS4189" s="14">
        <v>15000</v>
      </c>
      <c r="BT4189" s="14" t="e">
        <f>IF(#REF!=0,"-",#REF!/#REF!*100)</f>
        <v>#REF!</v>
      </c>
    </row>
    <row r="4190" spans="1:72" x14ac:dyDescent="0.25">
      <c r="A4190" s="4" t="s">
        <v>1154</v>
      </c>
      <c r="B4190" s="4" t="s">
        <v>56</v>
      </c>
      <c r="C4190" s="4" t="s">
        <v>157</v>
      </c>
      <c r="D4190" s="102" t="s">
        <v>1398</v>
      </c>
      <c r="E4190" s="113">
        <v>6135</v>
      </c>
      <c r="F4190" s="102"/>
      <c r="G4190" s="98" t="s">
        <v>1663</v>
      </c>
      <c r="H4190" s="13" t="s">
        <v>81</v>
      </c>
      <c r="I4190" s="14">
        <v>20000</v>
      </c>
      <c r="J4190" s="14">
        <v>12000</v>
      </c>
      <c r="K4190" s="14"/>
      <c r="L4190" s="14"/>
      <c r="M4190" s="14"/>
      <c r="N4190" s="14"/>
      <c r="O4190" s="14">
        <f t="shared" si="6593"/>
        <v>32000</v>
      </c>
      <c r="P4190" s="14">
        <v>1000</v>
      </c>
      <c r="Q4190" s="14"/>
      <c r="R4190" s="14">
        <v>12000</v>
      </c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>
        <v>13000</v>
      </c>
      <c r="AC4190" s="14">
        <v>19000</v>
      </c>
      <c r="AD4190" s="14">
        <v>0</v>
      </c>
      <c r="AE4190" s="14"/>
      <c r="AF4190" s="14"/>
      <c r="AG4190" s="14"/>
      <c r="AH4190" s="14"/>
      <c r="AI4190" s="14"/>
      <c r="AJ4190" s="14">
        <f t="shared" si="6594"/>
        <v>0</v>
      </c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>
        <v>0</v>
      </c>
      <c r="AX4190" s="14">
        <v>0</v>
      </c>
      <c r="AY4190" s="14">
        <v>7000</v>
      </c>
      <c r="AZ4190" s="14">
        <f>1000+1000</f>
        <v>2000</v>
      </c>
      <c r="BA4190" s="14"/>
      <c r="BB4190" s="14"/>
      <c r="BC4190" s="14"/>
      <c r="BD4190" s="14"/>
      <c r="BE4190" s="14">
        <f t="shared" si="6595"/>
        <v>9000</v>
      </c>
      <c r="BF4190" s="14">
        <v>1500</v>
      </c>
      <c r="BG4190" s="14"/>
      <c r="BH4190" s="14">
        <f>1000+1000</f>
        <v>2000</v>
      </c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>
        <v>3500</v>
      </c>
      <c r="BS4190" s="14">
        <v>5500</v>
      </c>
      <c r="BT4190" s="14" t="e">
        <f>IF(#REF!=0,"-",#REF!/#REF!*100)</f>
        <v>#REF!</v>
      </c>
    </row>
    <row r="4191" spans="1:72" ht="22.5" x14ac:dyDescent="0.25">
      <c r="A4191" s="4" t="s">
        <v>1154</v>
      </c>
      <c r="B4191" s="4" t="s">
        <v>56</v>
      </c>
      <c r="C4191" s="4" t="s">
        <v>157</v>
      </c>
      <c r="D4191" s="102" t="s">
        <v>1398</v>
      </c>
      <c r="E4191" s="113">
        <v>6136</v>
      </c>
      <c r="F4191" s="102"/>
      <c r="G4191" s="98" t="s">
        <v>1663</v>
      </c>
      <c r="H4191" s="13" t="s">
        <v>84</v>
      </c>
      <c r="I4191" s="14">
        <v>6000</v>
      </c>
      <c r="J4191" s="14">
        <v>100</v>
      </c>
      <c r="K4191" s="14"/>
      <c r="L4191" s="14"/>
      <c r="M4191" s="14"/>
      <c r="N4191" s="14"/>
      <c r="O4191" s="14">
        <f t="shared" si="6593"/>
        <v>6100</v>
      </c>
      <c r="P4191" s="14"/>
      <c r="Q4191" s="14"/>
      <c r="R4191" s="14">
        <v>100</v>
      </c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>
        <v>100</v>
      </c>
      <c r="AC4191" s="14">
        <v>6000</v>
      </c>
      <c r="AD4191" s="14">
        <v>0</v>
      </c>
      <c r="AE4191" s="14"/>
      <c r="AF4191" s="14"/>
      <c r="AG4191" s="14"/>
      <c r="AH4191" s="14"/>
      <c r="AI4191" s="14"/>
      <c r="AJ4191" s="14">
        <f t="shared" si="6594"/>
        <v>0</v>
      </c>
      <c r="AK4191" s="14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4"/>
      <c r="AW4191" s="14">
        <v>0</v>
      </c>
      <c r="AX4191" s="14">
        <v>0</v>
      </c>
      <c r="AY4191" s="14">
        <v>0</v>
      </c>
      <c r="AZ4191" s="14"/>
      <c r="BA4191" s="14"/>
      <c r="BB4191" s="14"/>
      <c r="BC4191" s="14"/>
      <c r="BD4191" s="14"/>
      <c r="BE4191" s="14">
        <f t="shared" si="6595"/>
        <v>0</v>
      </c>
      <c r="BF4191" s="14"/>
      <c r="BG4191" s="14"/>
      <c r="BH4191" s="14"/>
      <c r="BI4191" s="14"/>
      <c r="BJ4191" s="14"/>
      <c r="BK4191" s="14"/>
      <c r="BL4191" s="14"/>
      <c r="BM4191" s="14"/>
      <c r="BN4191" s="14"/>
      <c r="BO4191" s="14"/>
      <c r="BP4191" s="14"/>
      <c r="BQ4191" s="14"/>
      <c r="BR4191" s="14">
        <v>0</v>
      </c>
      <c r="BS4191" s="14">
        <v>0</v>
      </c>
      <c r="BT4191" s="14" t="e">
        <f>IF(#REF!=0,"-",#REF!/#REF!*100)</f>
        <v>#REF!</v>
      </c>
    </row>
    <row r="4192" spans="1:72" x14ac:dyDescent="0.25">
      <c r="A4192" s="4" t="s">
        <v>1154</v>
      </c>
      <c r="B4192" s="4" t="s">
        <v>56</v>
      </c>
      <c r="C4192" s="4" t="s">
        <v>157</v>
      </c>
      <c r="D4192" s="102" t="s">
        <v>1398</v>
      </c>
      <c r="E4192" s="113">
        <v>6137</v>
      </c>
      <c r="F4192" s="102"/>
      <c r="G4192" s="98" t="s">
        <v>1663</v>
      </c>
      <c r="H4192" s="13" t="s">
        <v>87</v>
      </c>
      <c r="I4192" s="14">
        <v>20000</v>
      </c>
      <c r="J4192" s="14">
        <v>16000</v>
      </c>
      <c r="K4192" s="14"/>
      <c r="L4192" s="14"/>
      <c r="M4192" s="14"/>
      <c r="N4192" s="14"/>
      <c r="O4192" s="14">
        <f t="shared" si="6593"/>
        <v>36000</v>
      </c>
      <c r="P4192" s="14"/>
      <c r="Q4192" s="14"/>
      <c r="R4192" s="14">
        <v>16000</v>
      </c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>
        <v>16000</v>
      </c>
      <c r="AC4192" s="14">
        <v>20000</v>
      </c>
      <c r="AD4192" s="14">
        <v>0</v>
      </c>
      <c r="AE4192" s="14"/>
      <c r="AF4192" s="14"/>
      <c r="AG4192" s="14"/>
      <c r="AH4192" s="14"/>
      <c r="AI4192" s="14"/>
      <c r="AJ4192" s="14">
        <f t="shared" si="6594"/>
        <v>0</v>
      </c>
      <c r="AK4192" s="14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4"/>
      <c r="AW4192" s="14">
        <v>0</v>
      </c>
      <c r="AX4192" s="14">
        <v>0</v>
      </c>
      <c r="AY4192" s="14">
        <v>5000</v>
      </c>
      <c r="AZ4192" s="14">
        <v>1000</v>
      </c>
      <c r="BA4192" s="14"/>
      <c r="BB4192" s="14"/>
      <c r="BC4192" s="14"/>
      <c r="BD4192" s="14"/>
      <c r="BE4192" s="14">
        <f t="shared" si="6595"/>
        <v>6000</v>
      </c>
      <c r="BF4192" s="14"/>
      <c r="BG4192" s="14"/>
      <c r="BH4192" s="14">
        <v>1000</v>
      </c>
      <c r="BI4192" s="14"/>
      <c r="BJ4192" s="14"/>
      <c r="BK4192" s="14"/>
      <c r="BL4192" s="14"/>
      <c r="BM4192" s="14"/>
      <c r="BN4192" s="14"/>
      <c r="BO4192" s="14"/>
      <c r="BP4192" s="14"/>
      <c r="BQ4192" s="14"/>
      <c r="BR4192" s="14">
        <v>1000</v>
      </c>
      <c r="BS4192" s="14">
        <v>5000</v>
      </c>
      <c r="BT4192" s="14" t="e">
        <f>IF(#REF!=0,"-",#REF!/#REF!*100)</f>
        <v>#REF!</v>
      </c>
    </row>
    <row r="4193" spans="1:72" ht="22.5" x14ac:dyDescent="0.25">
      <c r="A4193" s="4" t="s">
        <v>1154</v>
      </c>
      <c r="B4193" s="4" t="s">
        <v>56</v>
      </c>
      <c r="C4193" s="4" t="s">
        <v>157</v>
      </c>
      <c r="D4193" s="102" t="s">
        <v>1398</v>
      </c>
      <c r="E4193" s="113">
        <v>6138</v>
      </c>
      <c r="F4193" s="102"/>
      <c r="G4193" s="98" t="s">
        <v>1663</v>
      </c>
      <c r="H4193" s="13" t="s">
        <v>90</v>
      </c>
      <c r="I4193" s="14">
        <v>15000</v>
      </c>
      <c r="J4193" s="14">
        <v>5500</v>
      </c>
      <c r="K4193" s="14"/>
      <c r="L4193" s="14"/>
      <c r="M4193" s="14"/>
      <c r="N4193" s="14"/>
      <c r="O4193" s="14">
        <f t="shared" si="6593"/>
        <v>20500</v>
      </c>
      <c r="P4193" s="14"/>
      <c r="Q4193" s="14"/>
      <c r="R4193" s="14">
        <v>5500</v>
      </c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>
        <v>5500</v>
      </c>
      <c r="AC4193" s="14">
        <v>15000</v>
      </c>
      <c r="AD4193" s="14">
        <v>0</v>
      </c>
      <c r="AE4193" s="14"/>
      <c r="AF4193" s="14"/>
      <c r="AG4193" s="14"/>
      <c r="AH4193" s="14"/>
      <c r="AI4193" s="14"/>
      <c r="AJ4193" s="14">
        <f t="shared" si="6594"/>
        <v>0</v>
      </c>
      <c r="AK4193" s="14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4"/>
      <c r="AW4193" s="14">
        <v>0</v>
      </c>
      <c r="AX4193" s="14">
        <v>0</v>
      </c>
      <c r="AY4193" s="14">
        <v>2000</v>
      </c>
      <c r="AZ4193" s="14">
        <v>500</v>
      </c>
      <c r="BA4193" s="14"/>
      <c r="BB4193" s="14"/>
      <c r="BC4193" s="14"/>
      <c r="BD4193" s="14"/>
      <c r="BE4193" s="14">
        <f t="shared" si="6595"/>
        <v>2500</v>
      </c>
      <c r="BF4193" s="14"/>
      <c r="BG4193" s="14"/>
      <c r="BH4193" s="14">
        <v>500</v>
      </c>
      <c r="BI4193" s="14"/>
      <c r="BJ4193" s="14"/>
      <c r="BK4193" s="14"/>
      <c r="BL4193" s="14"/>
      <c r="BM4193" s="14"/>
      <c r="BN4193" s="14"/>
      <c r="BO4193" s="14"/>
      <c r="BP4193" s="14"/>
      <c r="BQ4193" s="14"/>
      <c r="BR4193" s="14">
        <v>500</v>
      </c>
      <c r="BS4193" s="14">
        <v>2000</v>
      </c>
      <c r="BT4193" s="14" t="e">
        <f>IF(#REF!=0,"-",#REF!/#REF!*100)</f>
        <v>#REF!</v>
      </c>
    </row>
    <row r="4194" spans="1:72" x14ac:dyDescent="0.25">
      <c r="A4194" s="1" t="s">
        <v>1154</v>
      </c>
      <c r="B4194" s="1" t="s">
        <v>56</v>
      </c>
      <c r="C4194" s="1" t="s">
        <v>157</v>
      </c>
      <c r="D4194" s="105" t="s">
        <v>1398</v>
      </c>
      <c r="E4194" s="105" t="s">
        <v>34</v>
      </c>
      <c r="F4194" s="102" t="s">
        <v>0</v>
      </c>
      <c r="G4194" s="13" t="s">
        <v>0</v>
      </c>
      <c r="H4194" s="2" t="s">
        <v>35</v>
      </c>
      <c r="I4194" s="12">
        <f t="shared" ref="I4194:AA4194" si="6653">SUM(I4195:I4197)</f>
        <v>417000</v>
      </c>
      <c r="J4194" s="12">
        <f t="shared" si="6653"/>
        <v>472260</v>
      </c>
      <c r="K4194" s="12">
        <f t="shared" si="6653"/>
        <v>0</v>
      </c>
      <c r="L4194" s="12">
        <f t="shared" si="6653"/>
        <v>0</v>
      </c>
      <c r="M4194" s="12">
        <f t="shared" si="6653"/>
        <v>0</v>
      </c>
      <c r="N4194" s="12">
        <f t="shared" si="6653"/>
        <v>0</v>
      </c>
      <c r="O4194" s="12">
        <f t="shared" si="6653"/>
        <v>889260</v>
      </c>
      <c r="P4194" s="12">
        <f t="shared" si="6653"/>
        <v>15029</v>
      </c>
      <c r="Q4194" s="12">
        <f t="shared" si="6653"/>
        <v>31</v>
      </c>
      <c r="R4194" s="12">
        <f t="shared" si="6653"/>
        <v>472291</v>
      </c>
      <c r="S4194" s="12">
        <f t="shared" si="6653"/>
        <v>0</v>
      </c>
      <c r="T4194" s="12">
        <f t="shared" si="6653"/>
        <v>0</v>
      </c>
      <c r="U4194" s="12">
        <f t="shared" si="6653"/>
        <v>0</v>
      </c>
      <c r="V4194" s="12">
        <f t="shared" si="6653"/>
        <v>0</v>
      </c>
      <c r="W4194" s="12">
        <f t="shared" si="6653"/>
        <v>0</v>
      </c>
      <c r="X4194" s="12">
        <f t="shared" si="6653"/>
        <v>0</v>
      </c>
      <c r="Y4194" s="12">
        <f t="shared" si="6653"/>
        <v>0</v>
      </c>
      <c r="Z4194" s="12">
        <f t="shared" si="6653"/>
        <v>0</v>
      </c>
      <c r="AA4194" s="12">
        <f t="shared" si="6653"/>
        <v>0</v>
      </c>
      <c r="AB4194" s="12">
        <v>487351</v>
      </c>
      <c r="AC4194" s="12">
        <v>401909</v>
      </c>
      <c r="AD4194" s="12">
        <f t="shared" ref="AD4194:AV4194" si="6654">SUM(AD4195:AD4197)</f>
        <v>100</v>
      </c>
      <c r="AE4194" s="12">
        <f t="shared" si="6654"/>
        <v>4200</v>
      </c>
      <c r="AF4194" s="12">
        <f t="shared" si="6654"/>
        <v>0</v>
      </c>
      <c r="AG4194" s="12">
        <f t="shared" si="6654"/>
        <v>0</v>
      </c>
      <c r="AH4194" s="12">
        <f t="shared" si="6654"/>
        <v>0</v>
      </c>
      <c r="AI4194" s="12">
        <f t="shared" si="6654"/>
        <v>0</v>
      </c>
      <c r="AJ4194" s="12">
        <f t="shared" si="6654"/>
        <v>4300</v>
      </c>
      <c r="AK4194" s="12">
        <f t="shared" si="6654"/>
        <v>0</v>
      </c>
      <c r="AL4194" s="12">
        <f t="shared" si="6654"/>
        <v>0</v>
      </c>
      <c r="AM4194" s="12">
        <f t="shared" si="6654"/>
        <v>4200</v>
      </c>
      <c r="AN4194" s="12">
        <f t="shared" si="6654"/>
        <v>0</v>
      </c>
      <c r="AO4194" s="12">
        <f t="shared" si="6654"/>
        <v>0</v>
      </c>
      <c r="AP4194" s="12">
        <f t="shared" si="6654"/>
        <v>0</v>
      </c>
      <c r="AQ4194" s="12">
        <f t="shared" si="6654"/>
        <v>0</v>
      </c>
      <c r="AR4194" s="12">
        <f t="shared" si="6654"/>
        <v>0</v>
      </c>
      <c r="AS4194" s="12">
        <f t="shared" si="6654"/>
        <v>0</v>
      </c>
      <c r="AT4194" s="12">
        <f t="shared" si="6654"/>
        <v>0</v>
      </c>
      <c r="AU4194" s="12">
        <f t="shared" si="6654"/>
        <v>0</v>
      </c>
      <c r="AV4194" s="12">
        <f t="shared" si="6654"/>
        <v>0</v>
      </c>
      <c r="AW4194" s="12">
        <v>4200</v>
      </c>
      <c r="AX4194" s="12">
        <v>100</v>
      </c>
      <c r="AY4194" s="12">
        <f t="shared" ref="AY4194:BQ4194" si="6655">SUM(AY4195:AY4197)</f>
        <v>250600</v>
      </c>
      <c r="AZ4194" s="12">
        <f t="shared" si="6655"/>
        <v>29669</v>
      </c>
      <c r="BA4194" s="12">
        <f t="shared" si="6655"/>
        <v>0</v>
      </c>
      <c r="BB4194" s="12">
        <f t="shared" si="6655"/>
        <v>0</v>
      </c>
      <c r="BC4194" s="12">
        <f t="shared" si="6655"/>
        <v>0</v>
      </c>
      <c r="BD4194" s="12">
        <f t="shared" si="6655"/>
        <v>0</v>
      </c>
      <c r="BE4194" s="12">
        <f t="shared" si="6655"/>
        <v>280269</v>
      </c>
      <c r="BF4194" s="12">
        <f t="shared" si="6655"/>
        <v>0</v>
      </c>
      <c r="BG4194" s="12">
        <f t="shared" si="6655"/>
        <v>0</v>
      </c>
      <c r="BH4194" s="12">
        <f t="shared" si="6655"/>
        <v>29669</v>
      </c>
      <c r="BI4194" s="12">
        <f t="shared" si="6655"/>
        <v>0</v>
      </c>
      <c r="BJ4194" s="12">
        <f t="shared" si="6655"/>
        <v>0</v>
      </c>
      <c r="BK4194" s="12">
        <f t="shared" si="6655"/>
        <v>0</v>
      </c>
      <c r="BL4194" s="12">
        <f t="shared" si="6655"/>
        <v>0</v>
      </c>
      <c r="BM4194" s="12">
        <f t="shared" si="6655"/>
        <v>0</v>
      </c>
      <c r="BN4194" s="12">
        <f t="shared" si="6655"/>
        <v>0</v>
      </c>
      <c r="BO4194" s="12">
        <f t="shared" si="6655"/>
        <v>0</v>
      </c>
      <c r="BP4194" s="12">
        <f t="shared" si="6655"/>
        <v>0</v>
      </c>
      <c r="BQ4194" s="12">
        <f t="shared" si="6655"/>
        <v>0</v>
      </c>
      <c r="BR4194" s="12">
        <v>29669</v>
      </c>
      <c r="BS4194" s="12">
        <v>250600</v>
      </c>
      <c r="BT4194" s="12" t="e">
        <f>IF(#REF!=0,"-",#REF!/#REF!*100)</f>
        <v>#REF!</v>
      </c>
    </row>
    <row r="4195" spans="1:72" x14ac:dyDescent="0.25">
      <c r="A4195" s="4" t="s">
        <v>1154</v>
      </c>
      <c r="B4195" s="4" t="s">
        <v>56</v>
      </c>
      <c r="C4195" s="4" t="s">
        <v>157</v>
      </c>
      <c r="D4195" s="102" t="s">
        <v>1398</v>
      </c>
      <c r="E4195" s="113">
        <v>6139</v>
      </c>
      <c r="F4195" s="102"/>
      <c r="G4195" s="98" t="s">
        <v>1663</v>
      </c>
      <c r="H4195" s="13" t="s">
        <v>35</v>
      </c>
      <c r="I4195" s="14">
        <v>410000</v>
      </c>
      <c r="J4195" s="14">
        <v>468210</v>
      </c>
      <c r="K4195" s="14"/>
      <c r="L4195" s="14"/>
      <c r="M4195" s="14"/>
      <c r="N4195" s="14"/>
      <c r="O4195" s="14">
        <f t="shared" si="6593"/>
        <v>878210</v>
      </c>
      <c r="P4195" s="14">
        <f>5000+10000</f>
        <v>15000</v>
      </c>
      <c r="Q4195" s="14"/>
      <c r="R4195" s="14">
        <v>468210</v>
      </c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>
        <v>483210</v>
      </c>
      <c r="AC4195" s="14">
        <v>395000</v>
      </c>
      <c r="AD4195" s="14">
        <v>100</v>
      </c>
      <c r="AE4195" s="14">
        <v>4200</v>
      </c>
      <c r="AF4195" s="14"/>
      <c r="AG4195" s="14"/>
      <c r="AH4195" s="14"/>
      <c r="AI4195" s="14"/>
      <c r="AJ4195" s="14">
        <f t="shared" si="6594"/>
        <v>4300</v>
      </c>
      <c r="AK4195" s="14"/>
      <c r="AL4195" s="14"/>
      <c r="AM4195" s="14">
        <v>4200</v>
      </c>
      <c r="AN4195" s="14"/>
      <c r="AO4195" s="14"/>
      <c r="AP4195" s="14"/>
      <c r="AQ4195" s="14"/>
      <c r="AR4195" s="14"/>
      <c r="AS4195" s="14"/>
      <c r="AT4195" s="14"/>
      <c r="AU4195" s="14"/>
      <c r="AV4195" s="14"/>
      <c r="AW4195" s="14">
        <v>4200</v>
      </c>
      <c r="AX4195" s="14">
        <v>100</v>
      </c>
      <c r="AY4195" s="14">
        <v>250000</v>
      </c>
      <c r="AZ4195" s="14">
        <f>23281+3328+3000</f>
        <v>29609</v>
      </c>
      <c r="BA4195" s="14"/>
      <c r="BB4195" s="14"/>
      <c r="BC4195" s="14"/>
      <c r="BD4195" s="14"/>
      <c r="BE4195" s="14">
        <f t="shared" si="6595"/>
        <v>279609</v>
      </c>
      <c r="BF4195" s="14"/>
      <c r="BG4195" s="14"/>
      <c r="BH4195" s="14">
        <f>23281+3328+3000</f>
        <v>29609</v>
      </c>
      <c r="BI4195" s="14"/>
      <c r="BJ4195" s="14"/>
      <c r="BK4195" s="14"/>
      <c r="BL4195" s="14"/>
      <c r="BM4195" s="14"/>
      <c r="BN4195" s="14"/>
      <c r="BO4195" s="14"/>
      <c r="BP4195" s="14"/>
      <c r="BQ4195" s="14"/>
      <c r="BR4195" s="14">
        <v>29609</v>
      </c>
      <c r="BS4195" s="14">
        <v>250000</v>
      </c>
      <c r="BT4195" s="14" t="e">
        <f>IF(#REF!=0,"-",#REF!/#REF!*100)</f>
        <v>#REF!</v>
      </c>
    </row>
    <row r="4196" spans="1:72" ht="22.5" x14ac:dyDescent="0.25">
      <c r="A4196" s="4" t="s">
        <v>1154</v>
      </c>
      <c r="B4196" s="4" t="s">
        <v>56</v>
      </c>
      <c r="C4196" s="4" t="s">
        <v>157</v>
      </c>
      <c r="D4196" s="102" t="s">
        <v>1398</v>
      </c>
      <c r="E4196" s="113">
        <v>6139</v>
      </c>
      <c r="F4196" s="102" t="s">
        <v>1405</v>
      </c>
      <c r="G4196" s="98" t="s">
        <v>1663</v>
      </c>
      <c r="H4196" s="13" t="s">
        <v>37</v>
      </c>
      <c r="I4196" s="14">
        <v>1000</v>
      </c>
      <c r="J4196" s="14">
        <v>1050</v>
      </c>
      <c r="K4196" s="14"/>
      <c r="L4196" s="14"/>
      <c r="M4196" s="14"/>
      <c r="N4196" s="14"/>
      <c r="O4196" s="14">
        <f t="shared" si="6593"/>
        <v>2050</v>
      </c>
      <c r="P4196" s="14">
        <f>20+4+5</f>
        <v>29</v>
      </c>
      <c r="Q4196" s="14">
        <v>31</v>
      </c>
      <c r="R4196" s="14">
        <f>1050+31</f>
        <v>1081</v>
      </c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>
        <v>1141</v>
      </c>
      <c r="AC4196" s="14">
        <v>909</v>
      </c>
      <c r="AD4196" s="14">
        <v>0</v>
      </c>
      <c r="AE4196" s="14"/>
      <c r="AF4196" s="14"/>
      <c r="AG4196" s="14"/>
      <c r="AH4196" s="14"/>
      <c r="AI4196" s="14"/>
      <c r="AJ4196" s="14">
        <f t="shared" si="6594"/>
        <v>0</v>
      </c>
      <c r="AK4196" s="14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4"/>
      <c r="AW4196" s="14">
        <v>0</v>
      </c>
      <c r="AX4196" s="14">
        <v>0</v>
      </c>
      <c r="AY4196" s="14">
        <v>600</v>
      </c>
      <c r="AZ4196" s="14">
        <f>50+10</f>
        <v>60</v>
      </c>
      <c r="BA4196" s="14"/>
      <c r="BB4196" s="14"/>
      <c r="BC4196" s="14"/>
      <c r="BD4196" s="14"/>
      <c r="BE4196" s="14">
        <f t="shared" si="6595"/>
        <v>660</v>
      </c>
      <c r="BF4196" s="14"/>
      <c r="BG4196" s="14"/>
      <c r="BH4196" s="14">
        <f>50+10</f>
        <v>60</v>
      </c>
      <c r="BI4196" s="14"/>
      <c r="BJ4196" s="14"/>
      <c r="BK4196" s="14"/>
      <c r="BL4196" s="14"/>
      <c r="BM4196" s="14"/>
      <c r="BN4196" s="14"/>
      <c r="BO4196" s="14"/>
      <c r="BP4196" s="14"/>
      <c r="BQ4196" s="14"/>
      <c r="BR4196" s="14">
        <v>60</v>
      </c>
      <c r="BS4196" s="14">
        <v>600</v>
      </c>
      <c r="BT4196" s="14" t="e">
        <f>IF(#REF!=0,"-",#REF!/#REF!*100)</f>
        <v>#REF!</v>
      </c>
    </row>
    <row r="4197" spans="1:72" ht="33.75" x14ac:dyDescent="0.25">
      <c r="A4197" s="4" t="s">
        <v>1154</v>
      </c>
      <c r="B4197" s="4" t="s">
        <v>56</v>
      </c>
      <c r="C4197" s="4" t="s">
        <v>157</v>
      </c>
      <c r="D4197" s="102" t="s">
        <v>1398</v>
      </c>
      <c r="E4197" s="113">
        <v>6139</v>
      </c>
      <c r="F4197" s="102" t="s">
        <v>1406</v>
      </c>
      <c r="G4197" s="98" t="s">
        <v>1663</v>
      </c>
      <c r="H4197" s="13" t="s">
        <v>38</v>
      </c>
      <c r="I4197" s="14">
        <v>6000</v>
      </c>
      <c r="J4197" s="14">
        <v>3000</v>
      </c>
      <c r="K4197" s="14"/>
      <c r="L4197" s="14"/>
      <c r="M4197" s="14"/>
      <c r="N4197" s="14"/>
      <c r="O4197" s="14">
        <f t="shared" si="6593"/>
        <v>9000</v>
      </c>
      <c r="P4197" s="14"/>
      <c r="Q4197" s="14"/>
      <c r="R4197" s="14">
        <v>3000</v>
      </c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>
        <v>3000</v>
      </c>
      <c r="AC4197" s="14">
        <v>6000</v>
      </c>
      <c r="AD4197" s="14">
        <v>0</v>
      </c>
      <c r="AE4197" s="14"/>
      <c r="AF4197" s="14"/>
      <c r="AG4197" s="14"/>
      <c r="AH4197" s="14"/>
      <c r="AI4197" s="14"/>
      <c r="AJ4197" s="14">
        <f t="shared" si="6594"/>
        <v>0</v>
      </c>
      <c r="AK4197" s="14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4"/>
      <c r="AW4197" s="14">
        <v>0</v>
      </c>
      <c r="AX4197" s="14">
        <v>0</v>
      </c>
      <c r="AY4197" s="14">
        <v>0</v>
      </c>
      <c r="AZ4197" s="14"/>
      <c r="BA4197" s="14"/>
      <c r="BB4197" s="14"/>
      <c r="BC4197" s="14"/>
      <c r="BD4197" s="14"/>
      <c r="BE4197" s="14">
        <f t="shared" si="6595"/>
        <v>0</v>
      </c>
      <c r="BF4197" s="14"/>
      <c r="BG4197" s="14"/>
      <c r="BH4197" s="14"/>
      <c r="BI4197" s="14"/>
      <c r="BJ4197" s="14"/>
      <c r="BK4197" s="14"/>
      <c r="BL4197" s="14"/>
      <c r="BM4197" s="14"/>
      <c r="BN4197" s="14"/>
      <c r="BO4197" s="14"/>
      <c r="BP4197" s="14"/>
      <c r="BQ4197" s="14"/>
      <c r="BR4197" s="14">
        <v>0</v>
      </c>
      <c r="BS4197" s="14">
        <v>0</v>
      </c>
      <c r="BT4197" s="14" t="e">
        <f>IF(#REF!=0,"-",#REF!/#REF!*100)</f>
        <v>#REF!</v>
      </c>
    </row>
    <row r="4198" spans="1:72" ht="33.75" x14ac:dyDescent="0.25">
      <c r="A4198" s="1" t="s">
        <v>0</v>
      </c>
      <c r="B4198" s="1" t="s">
        <v>0</v>
      </c>
      <c r="C4198" s="1" t="s">
        <v>0</v>
      </c>
      <c r="D4198" s="101" t="s">
        <v>0</v>
      </c>
      <c r="E4198" s="101" t="s">
        <v>0</v>
      </c>
      <c r="F4198" s="101" t="s">
        <v>0</v>
      </c>
      <c r="G4198" s="2" t="s">
        <v>0</v>
      </c>
      <c r="H4198" s="10" t="s">
        <v>39</v>
      </c>
      <c r="I4198" s="11">
        <f t="shared" ref="I4198:AA4198" si="6656">SUM(I4199)</f>
        <v>25200</v>
      </c>
      <c r="J4198" s="11">
        <f t="shared" si="6656"/>
        <v>5700</v>
      </c>
      <c r="K4198" s="11">
        <f t="shared" si="6656"/>
        <v>0</v>
      </c>
      <c r="L4198" s="11">
        <f t="shared" si="6656"/>
        <v>0</v>
      </c>
      <c r="M4198" s="11">
        <f t="shared" si="6656"/>
        <v>0</v>
      </c>
      <c r="N4198" s="11">
        <f t="shared" si="6656"/>
        <v>0</v>
      </c>
      <c r="O4198" s="11">
        <f t="shared" si="6656"/>
        <v>30900</v>
      </c>
      <c r="P4198" s="11">
        <f t="shared" si="6656"/>
        <v>0</v>
      </c>
      <c r="Q4198" s="11">
        <f t="shared" si="6656"/>
        <v>0</v>
      </c>
      <c r="R4198" s="11">
        <f t="shared" si="6656"/>
        <v>5700</v>
      </c>
      <c r="S4198" s="11">
        <f t="shared" si="6656"/>
        <v>0</v>
      </c>
      <c r="T4198" s="11">
        <f t="shared" si="6656"/>
        <v>0</v>
      </c>
      <c r="U4198" s="11">
        <f t="shared" si="6656"/>
        <v>0</v>
      </c>
      <c r="V4198" s="11">
        <f t="shared" si="6656"/>
        <v>0</v>
      </c>
      <c r="W4198" s="11">
        <f t="shared" si="6656"/>
        <v>0</v>
      </c>
      <c r="X4198" s="11">
        <f t="shared" si="6656"/>
        <v>0</v>
      </c>
      <c r="Y4198" s="11">
        <f t="shared" si="6656"/>
        <v>0</v>
      </c>
      <c r="Z4198" s="11">
        <f t="shared" si="6656"/>
        <v>0</v>
      </c>
      <c r="AA4198" s="11">
        <f t="shared" si="6656"/>
        <v>0</v>
      </c>
      <c r="AB4198" s="11">
        <v>5700</v>
      </c>
      <c r="AC4198" s="11">
        <v>25200</v>
      </c>
      <c r="AD4198" s="11">
        <f t="shared" ref="AD4198:AV4198" si="6657">SUM(AD4199)</f>
        <v>100</v>
      </c>
      <c r="AE4198" s="11">
        <f t="shared" si="6657"/>
        <v>0</v>
      </c>
      <c r="AF4198" s="11">
        <f t="shared" si="6657"/>
        <v>0</v>
      </c>
      <c r="AG4198" s="11">
        <f t="shared" si="6657"/>
        <v>0</v>
      </c>
      <c r="AH4198" s="11">
        <f t="shared" si="6657"/>
        <v>0</v>
      </c>
      <c r="AI4198" s="11">
        <f t="shared" si="6657"/>
        <v>0</v>
      </c>
      <c r="AJ4198" s="11">
        <f t="shared" si="6657"/>
        <v>100</v>
      </c>
      <c r="AK4198" s="11">
        <f t="shared" si="6657"/>
        <v>0</v>
      </c>
      <c r="AL4198" s="11">
        <f t="shared" si="6657"/>
        <v>0</v>
      </c>
      <c r="AM4198" s="11">
        <f t="shared" si="6657"/>
        <v>0</v>
      </c>
      <c r="AN4198" s="11">
        <f t="shared" si="6657"/>
        <v>0</v>
      </c>
      <c r="AO4198" s="11">
        <f t="shared" si="6657"/>
        <v>0</v>
      </c>
      <c r="AP4198" s="11">
        <f t="shared" si="6657"/>
        <v>0</v>
      </c>
      <c r="AQ4198" s="11">
        <f t="shared" si="6657"/>
        <v>0</v>
      </c>
      <c r="AR4198" s="11">
        <f t="shared" si="6657"/>
        <v>0</v>
      </c>
      <c r="AS4198" s="11">
        <f t="shared" si="6657"/>
        <v>0</v>
      </c>
      <c r="AT4198" s="11">
        <f t="shared" si="6657"/>
        <v>0</v>
      </c>
      <c r="AU4198" s="11">
        <f t="shared" si="6657"/>
        <v>0</v>
      </c>
      <c r="AV4198" s="11">
        <f t="shared" si="6657"/>
        <v>0</v>
      </c>
      <c r="AW4198" s="11">
        <v>0</v>
      </c>
      <c r="AX4198" s="11">
        <v>100</v>
      </c>
      <c r="AY4198" s="11">
        <f>SUM(AY4199)</f>
        <v>2200</v>
      </c>
      <c r="AZ4198" s="11">
        <f t="shared" ref="AZ4198:BQ4198" si="6658">SUM(AZ4199)</f>
        <v>2252</v>
      </c>
      <c r="BA4198" s="11">
        <f t="shared" si="6658"/>
        <v>0</v>
      </c>
      <c r="BB4198" s="11">
        <f t="shared" si="6658"/>
        <v>0</v>
      </c>
      <c r="BC4198" s="11">
        <f t="shared" si="6658"/>
        <v>0</v>
      </c>
      <c r="BD4198" s="11">
        <f t="shared" si="6658"/>
        <v>0</v>
      </c>
      <c r="BE4198" s="11">
        <f t="shared" si="6658"/>
        <v>4452</v>
      </c>
      <c r="BF4198" s="11">
        <f t="shared" si="6658"/>
        <v>0</v>
      </c>
      <c r="BG4198" s="11">
        <f t="shared" si="6658"/>
        <v>0</v>
      </c>
      <c r="BH4198" s="11">
        <f t="shared" si="6658"/>
        <v>2252</v>
      </c>
      <c r="BI4198" s="11">
        <f t="shared" si="6658"/>
        <v>0</v>
      </c>
      <c r="BJ4198" s="11">
        <f t="shared" si="6658"/>
        <v>0</v>
      </c>
      <c r="BK4198" s="11">
        <f t="shared" si="6658"/>
        <v>0</v>
      </c>
      <c r="BL4198" s="11">
        <f t="shared" si="6658"/>
        <v>0</v>
      </c>
      <c r="BM4198" s="11">
        <f t="shared" si="6658"/>
        <v>0</v>
      </c>
      <c r="BN4198" s="11">
        <f t="shared" si="6658"/>
        <v>0</v>
      </c>
      <c r="BO4198" s="11">
        <f t="shared" si="6658"/>
        <v>0</v>
      </c>
      <c r="BP4198" s="11">
        <f t="shared" si="6658"/>
        <v>0</v>
      </c>
      <c r="BQ4198" s="11">
        <f t="shared" si="6658"/>
        <v>0</v>
      </c>
      <c r="BR4198" s="11">
        <v>2252</v>
      </c>
      <c r="BS4198" s="11">
        <v>2200</v>
      </c>
      <c r="BT4198" s="11" t="e">
        <f>IF(#REF!=0,"-",#REF!/#REF!*100)</f>
        <v>#REF!</v>
      </c>
    </row>
    <row r="4199" spans="1:72" ht="22.5" x14ac:dyDescent="0.25">
      <c r="A4199" s="4" t="s">
        <v>1154</v>
      </c>
      <c r="B4199" s="4" t="s">
        <v>56</v>
      </c>
      <c r="C4199" s="4" t="s">
        <v>157</v>
      </c>
      <c r="D4199" s="102" t="s">
        <v>1398</v>
      </c>
      <c r="E4199" s="101" t="s">
        <v>40</v>
      </c>
      <c r="F4199" s="101" t="s">
        <v>0</v>
      </c>
      <c r="G4199" s="2" t="s">
        <v>0</v>
      </c>
      <c r="H4199" s="2" t="s">
        <v>41</v>
      </c>
      <c r="I4199" s="12">
        <f t="shared" ref="I4199:AA4199" si="6659">SUM(I4200:I4202)</f>
        <v>25200</v>
      </c>
      <c r="J4199" s="12">
        <f t="shared" si="6659"/>
        <v>5700</v>
      </c>
      <c r="K4199" s="12">
        <f t="shared" si="6659"/>
        <v>0</v>
      </c>
      <c r="L4199" s="12">
        <f t="shared" si="6659"/>
        <v>0</v>
      </c>
      <c r="M4199" s="12">
        <f t="shared" si="6659"/>
        <v>0</v>
      </c>
      <c r="N4199" s="12">
        <f t="shared" si="6659"/>
        <v>0</v>
      </c>
      <c r="O4199" s="12">
        <f t="shared" ref="O4199" si="6660">SUM(O4200:O4202)</f>
        <v>30900</v>
      </c>
      <c r="P4199" s="12">
        <f t="shared" si="6659"/>
        <v>0</v>
      </c>
      <c r="Q4199" s="12">
        <f t="shared" si="6659"/>
        <v>0</v>
      </c>
      <c r="R4199" s="12">
        <f t="shared" si="6659"/>
        <v>5700</v>
      </c>
      <c r="S4199" s="12">
        <f t="shared" si="6659"/>
        <v>0</v>
      </c>
      <c r="T4199" s="12">
        <f t="shared" si="6659"/>
        <v>0</v>
      </c>
      <c r="U4199" s="12">
        <f t="shared" si="6659"/>
        <v>0</v>
      </c>
      <c r="V4199" s="12">
        <f t="shared" si="6659"/>
        <v>0</v>
      </c>
      <c r="W4199" s="12">
        <f t="shared" si="6659"/>
        <v>0</v>
      </c>
      <c r="X4199" s="12">
        <f t="shared" si="6659"/>
        <v>0</v>
      </c>
      <c r="Y4199" s="12">
        <f t="shared" si="6659"/>
        <v>0</v>
      </c>
      <c r="Z4199" s="12">
        <f t="shared" si="6659"/>
        <v>0</v>
      </c>
      <c r="AA4199" s="12">
        <f t="shared" si="6659"/>
        <v>0</v>
      </c>
      <c r="AB4199" s="12">
        <v>5700</v>
      </c>
      <c r="AC4199" s="12">
        <v>25200</v>
      </c>
      <c r="AD4199" s="12">
        <f t="shared" ref="AD4199:AV4199" si="6661">SUM(AD4200:AD4202)</f>
        <v>100</v>
      </c>
      <c r="AE4199" s="12">
        <f t="shared" si="6661"/>
        <v>0</v>
      </c>
      <c r="AF4199" s="12">
        <f t="shared" si="6661"/>
        <v>0</v>
      </c>
      <c r="AG4199" s="12">
        <f t="shared" si="6661"/>
        <v>0</v>
      </c>
      <c r="AH4199" s="12">
        <f t="shared" si="6661"/>
        <v>0</v>
      </c>
      <c r="AI4199" s="12">
        <f t="shared" si="6661"/>
        <v>0</v>
      </c>
      <c r="AJ4199" s="12">
        <f t="shared" ref="AJ4199" si="6662">SUM(AJ4200:AJ4202)</f>
        <v>100</v>
      </c>
      <c r="AK4199" s="12">
        <f t="shared" si="6661"/>
        <v>0</v>
      </c>
      <c r="AL4199" s="12">
        <f t="shared" si="6661"/>
        <v>0</v>
      </c>
      <c r="AM4199" s="12">
        <f t="shared" si="6661"/>
        <v>0</v>
      </c>
      <c r="AN4199" s="12">
        <f t="shared" si="6661"/>
        <v>0</v>
      </c>
      <c r="AO4199" s="12">
        <f t="shared" si="6661"/>
        <v>0</v>
      </c>
      <c r="AP4199" s="12">
        <f t="shared" si="6661"/>
        <v>0</v>
      </c>
      <c r="AQ4199" s="12">
        <f t="shared" si="6661"/>
        <v>0</v>
      </c>
      <c r="AR4199" s="12">
        <f t="shared" si="6661"/>
        <v>0</v>
      </c>
      <c r="AS4199" s="12">
        <f t="shared" si="6661"/>
        <v>0</v>
      </c>
      <c r="AT4199" s="12">
        <f t="shared" si="6661"/>
        <v>0</v>
      </c>
      <c r="AU4199" s="12">
        <f t="shared" si="6661"/>
        <v>0</v>
      </c>
      <c r="AV4199" s="12">
        <f t="shared" si="6661"/>
        <v>0</v>
      </c>
      <c r="AW4199" s="12">
        <v>0</v>
      </c>
      <c r="AX4199" s="12">
        <v>100</v>
      </c>
      <c r="AY4199" s="12">
        <f>SUM(AY4200:AY4202)</f>
        <v>2200</v>
      </c>
      <c r="AZ4199" s="12">
        <f t="shared" ref="AZ4199:BQ4199" si="6663">SUM(AZ4200:AZ4202)</f>
        <v>2252</v>
      </c>
      <c r="BA4199" s="12">
        <f t="shared" si="6663"/>
        <v>0</v>
      </c>
      <c r="BB4199" s="12">
        <f t="shared" si="6663"/>
        <v>0</v>
      </c>
      <c r="BC4199" s="12">
        <f t="shared" si="6663"/>
        <v>0</v>
      </c>
      <c r="BD4199" s="12">
        <f t="shared" si="6663"/>
        <v>0</v>
      </c>
      <c r="BE4199" s="12">
        <f t="shared" ref="BE4199" si="6664">SUM(BE4200:BE4202)</f>
        <v>4452</v>
      </c>
      <c r="BF4199" s="12">
        <f t="shared" si="6663"/>
        <v>0</v>
      </c>
      <c r="BG4199" s="12">
        <f t="shared" si="6663"/>
        <v>0</v>
      </c>
      <c r="BH4199" s="12">
        <f t="shared" si="6663"/>
        <v>2252</v>
      </c>
      <c r="BI4199" s="12">
        <f t="shared" si="6663"/>
        <v>0</v>
      </c>
      <c r="BJ4199" s="12">
        <f t="shared" si="6663"/>
        <v>0</v>
      </c>
      <c r="BK4199" s="12">
        <f t="shared" si="6663"/>
        <v>0</v>
      </c>
      <c r="BL4199" s="12">
        <f t="shared" si="6663"/>
        <v>0</v>
      </c>
      <c r="BM4199" s="12">
        <f t="shared" si="6663"/>
        <v>0</v>
      </c>
      <c r="BN4199" s="12">
        <f t="shared" si="6663"/>
        <v>0</v>
      </c>
      <c r="BO4199" s="12">
        <f t="shared" si="6663"/>
        <v>0</v>
      </c>
      <c r="BP4199" s="12">
        <f t="shared" si="6663"/>
        <v>0</v>
      </c>
      <c r="BQ4199" s="12">
        <f t="shared" si="6663"/>
        <v>0</v>
      </c>
      <c r="BR4199" s="12">
        <v>2252</v>
      </c>
      <c r="BS4199" s="12">
        <v>2200</v>
      </c>
      <c r="BT4199" s="12" t="e">
        <f>IF(#REF!=0,"-",#REF!/#REF!*100)</f>
        <v>#REF!</v>
      </c>
    </row>
    <row r="4200" spans="1:72" x14ac:dyDescent="0.25">
      <c r="A4200" s="4" t="s">
        <v>1154</v>
      </c>
      <c r="B4200" s="4" t="s">
        <v>56</v>
      </c>
      <c r="C4200" s="4" t="s">
        <v>157</v>
      </c>
      <c r="D4200" s="102" t="s">
        <v>1398</v>
      </c>
      <c r="E4200" s="113">
        <v>6142</v>
      </c>
      <c r="F4200" s="102"/>
      <c r="G4200" s="98" t="s">
        <v>1663</v>
      </c>
      <c r="H4200" s="13" t="s">
        <v>60</v>
      </c>
      <c r="I4200" s="14">
        <v>100</v>
      </c>
      <c r="J4200" s="14">
        <v>2100</v>
      </c>
      <c r="K4200" s="14"/>
      <c r="L4200" s="14"/>
      <c r="M4200" s="14"/>
      <c r="N4200" s="14"/>
      <c r="O4200" s="14">
        <f t="shared" si="6593"/>
        <v>2200</v>
      </c>
      <c r="P4200" s="14"/>
      <c r="Q4200" s="14"/>
      <c r="R4200" s="14">
        <v>2100</v>
      </c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>
        <v>2100</v>
      </c>
      <c r="AC4200" s="14">
        <v>100</v>
      </c>
      <c r="AD4200" s="14">
        <v>100</v>
      </c>
      <c r="AE4200" s="14"/>
      <c r="AF4200" s="14"/>
      <c r="AG4200" s="14"/>
      <c r="AH4200" s="14"/>
      <c r="AI4200" s="14"/>
      <c r="AJ4200" s="14">
        <f t="shared" si="6594"/>
        <v>100</v>
      </c>
      <c r="AK4200" s="14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4"/>
      <c r="AW4200" s="14">
        <v>0</v>
      </c>
      <c r="AX4200" s="14">
        <v>100</v>
      </c>
      <c r="AY4200" s="14">
        <v>2000</v>
      </c>
      <c r="AZ4200" s="14">
        <v>100</v>
      </c>
      <c r="BA4200" s="14"/>
      <c r="BB4200" s="14"/>
      <c r="BC4200" s="14"/>
      <c r="BD4200" s="14"/>
      <c r="BE4200" s="14">
        <f t="shared" si="6595"/>
        <v>2100</v>
      </c>
      <c r="BF4200" s="14"/>
      <c r="BG4200" s="14"/>
      <c r="BH4200" s="14">
        <v>100</v>
      </c>
      <c r="BI4200" s="14"/>
      <c r="BJ4200" s="14"/>
      <c r="BK4200" s="14"/>
      <c r="BL4200" s="14"/>
      <c r="BM4200" s="14"/>
      <c r="BN4200" s="14"/>
      <c r="BO4200" s="14"/>
      <c r="BP4200" s="14"/>
      <c r="BQ4200" s="14"/>
      <c r="BR4200" s="14">
        <v>100</v>
      </c>
      <c r="BS4200" s="14">
        <v>2000</v>
      </c>
      <c r="BT4200" s="14" t="e">
        <f>IF(#REF!=0,"-",#REF!/#REF!*100)</f>
        <v>#REF!</v>
      </c>
    </row>
    <row r="4201" spans="1:72" ht="22.5" x14ac:dyDescent="0.25">
      <c r="A4201" s="4" t="s">
        <v>1154</v>
      </c>
      <c r="B4201" s="4" t="s">
        <v>56</v>
      </c>
      <c r="C4201" s="4" t="s">
        <v>157</v>
      </c>
      <c r="D4201" s="102" t="s">
        <v>1398</v>
      </c>
      <c r="E4201" s="113">
        <v>6143</v>
      </c>
      <c r="F4201" s="102"/>
      <c r="G4201" s="98" t="s">
        <v>1663</v>
      </c>
      <c r="H4201" s="13" t="s">
        <v>43</v>
      </c>
      <c r="I4201" s="14">
        <v>100</v>
      </c>
      <c r="J4201" s="14">
        <v>100</v>
      </c>
      <c r="K4201" s="14"/>
      <c r="L4201" s="14"/>
      <c r="M4201" s="14"/>
      <c r="N4201" s="14"/>
      <c r="O4201" s="14">
        <f t="shared" si="6593"/>
        <v>200</v>
      </c>
      <c r="P4201" s="14"/>
      <c r="Q4201" s="14"/>
      <c r="R4201" s="14">
        <v>100</v>
      </c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>
        <v>100</v>
      </c>
      <c r="AC4201" s="14">
        <v>100</v>
      </c>
      <c r="AD4201" s="14">
        <v>0</v>
      </c>
      <c r="AE4201" s="14"/>
      <c r="AF4201" s="14"/>
      <c r="AG4201" s="14"/>
      <c r="AH4201" s="14"/>
      <c r="AI4201" s="14"/>
      <c r="AJ4201" s="14">
        <f t="shared" si="6594"/>
        <v>0</v>
      </c>
      <c r="AK4201" s="14"/>
      <c r="AL4201" s="14"/>
      <c r="AM4201" s="14"/>
      <c r="AN4201" s="14"/>
      <c r="AO4201" s="14"/>
      <c r="AP4201" s="14"/>
      <c r="AQ4201" s="14"/>
      <c r="AR4201" s="14"/>
      <c r="AS4201" s="14"/>
      <c r="AT4201" s="14"/>
      <c r="AU4201" s="14"/>
      <c r="AV4201" s="14"/>
      <c r="AW4201" s="14">
        <v>0</v>
      </c>
      <c r="AX4201" s="14">
        <v>0</v>
      </c>
      <c r="AY4201" s="14">
        <v>100</v>
      </c>
      <c r="AZ4201" s="14">
        <v>100</v>
      </c>
      <c r="BA4201" s="14"/>
      <c r="BB4201" s="14"/>
      <c r="BC4201" s="14"/>
      <c r="BD4201" s="14"/>
      <c r="BE4201" s="14">
        <f t="shared" si="6595"/>
        <v>200</v>
      </c>
      <c r="BF4201" s="14"/>
      <c r="BG4201" s="14"/>
      <c r="BH4201" s="14">
        <v>100</v>
      </c>
      <c r="BI4201" s="14"/>
      <c r="BJ4201" s="14"/>
      <c r="BK4201" s="14"/>
      <c r="BL4201" s="14"/>
      <c r="BM4201" s="14"/>
      <c r="BN4201" s="14"/>
      <c r="BO4201" s="14"/>
      <c r="BP4201" s="14"/>
      <c r="BQ4201" s="14"/>
      <c r="BR4201" s="14">
        <v>100</v>
      </c>
      <c r="BS4201" s="14">
        <v>100</v>
      </c>
      <c r="BT4201" s="14" t="e">
        <f>IF(#REF!=0,"-",#REF!/#REF!*100)</f>
        <v>#REF!</v>
      </c>
    </row>
    <row r="4202" spans="1:72" x14ac:dyDescent="0.25">
      <c r="A4202" s="4" t="s">
        <v>1154</v>
      </c>
      <c r="B4202" s="4" t="s">
        <v>56</v>
      </c>
      <c r="C4202" s="4" t="s">
        <v>157</v>
      </c>
      <c r="D4202" s="102" t="s">
        <v>1398</v>
      </c>
      <c r="E4202" s="113">
        <v>6148</v>
      </c>
      <c r="F4202" s="102"/>
      <c r="G4202" s="98" t="s">
        <v>1663</v>
      </c>
      <c r="H4202" s="13" t="s">
        <v>45</v>
      </c>
      <c r="I4202" s="14">
        <v>25000</v>
      </c>
      <c r="J4202" s="14">
        <v>3500</v>
      </c>
      <c r="K4202" s="14"/>
      <c r="L4202" s="14"/>
      <c r="M4202" s="14"/>
      <c r="N4202" s="14"/>
      <c r="O4202" s="14">
        <f t="shared" si="6593"/>
        <v>28500</v>
      </c>
      <c r="P4202" s="14"/>
      <c r="Q4202" s="14"/>
      <c r="R4202" s="14">
        <v>3500</v>
      </c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>
        <v>3500</v>
      </c>
      <c r="AC4202" s="14">
        <v>25000</v>
      </c>
      <c r="AD4202" s="14">
        <v>0</v>
      </c>
      <c r="AE4202" s="14"/>
      <c r="AF4202" s="14"/>
      <c r="AG4202" s="14"/>
      <c r="AH4202" s="14"/>
      <c r="AI4202" s="14"/>
      <c r="AJ4202" s="14">
        <f t="shared" si="6594"/>
        <v>0</v>
      </c>
      <c r="AK4202" s="14"/>
      <c r="AL4202" s="14"/>
      <c r="AM4202" s="14"/>
      <c r="AN4202" s="14"/>
      <c r="AO4202" s="14"/>
      <c r="AP4202" s="14"/>
      <c r="AQ4202" s="14"/>
      <c r="AR4202" s="14"/>
      <c r="AS4202" s="14"/>
      <c r="AT4202" s="14"/>
      <c r="AU4202" s="14"/>
      <c r="AV4202" s="14"/>
      <c r="AW4202" s="14">
        <v>0</v>
      </c>
      <c r="AX4202" s="14">
        <v>0</v>
      </c>
      <c r="AY4202" s="14">
        <v>100</v>
      </c>
      <c r="AZ4202" s="14">
        <f>1000+1052</f>
        <v>2052</v>
      </c>
      <c r="BA4202" s="14"/>
      <c r="BB4202" s="14"/>
      <c r="BC4202" s="14"/>
      <c r="BD4202" s="14"/>
      <c r="BE4202" s="14">
        <f t="shared" si="6595"/>
        <v>2152</v>
      </c>
      <c r="BF4202" s="14"/>
      <c r="BG4202" s="14"/>
      <c r="BH4202" s="14">
        <f>1000+1052</f>
        <v>2052</v>
      </c>
      <c r="BI4202" s="14"/>
      <c r="BJ4202" s="14"/>
      <c r="BK4202" s="14"/>
      <c r="BL4202" s="14"/>
      <c r="BM4202" s="14"/>
      <c r="BN4202" s="14"/>
      <c r="BO4202" s="14"/>
      <c r="BP4202" s="14"/>
      <c r="BQ4202" s="14"/>
      <c r="BR4202" s="14">
        <v>2052</v>
      </c>
      <c r="BS4202" s="14">
        <v>100</v>
      </c>
      <c r="BT4202" s="14" t="e">
        <f>IF(#REF!=0,"-",#REF!/#REF!*100)</f>
        <v>#REF!</v>
      </c>
    </row>
    <row r="4203" spans="1:72" ht="33.75" x14ac:dyDescent="0.25">
      <c r="A4203" s="1" t="s">
        <v>0</v>
      </c>
      <c r="B4203" s="1" t="s">
        <v>0</v>
      </c>
      <c r="C4203" s="1" t="s">
        <v>0</v>
      </c>
      <c r="D4203" s="101" t="s">
        <v>0</v>
      </c>
      <c r="E4203" s="101" t="s">
        <v>0</v>
      </c>
      <c r="F4203" s="101" t="s">
        <v>0</v>
      </c>
      <c r="G4203" s="2" t="s">
        <v>0</v>
      </c>
      <c r="H4203" s="10" t="s">
        <v>47</v>
      </c>
      <c r="I4203" s="11">
        <f>SUM(I4204)</f>
        <v>270000</v>
      </c>
      <c r="J4203" s="11">
        <f t="shared" ref="J4203:AA4203" si="6665">SUM(J4204)</f>
        <v>35000</v>
      </c>
      <c r="K4203" s="11">
        <f t="shared" si="6665"/>
        <v>0</v>
      </c>
      <c r="L4203" s="11">
        <f t="shared" si="6665"/>
        <v>0</v>
      </c>
      <c r="M4203" s="11">
        <f t="shared" si="6665"/>
        <v>0</v>
      </c>
      <c r="N4203" s="11">
        <f t="shared" si="6665"/>
        <v>0</v>
      </c>
      <c r="O4203" s="11">
        <f t="shared" si="6665"/>
        <v>305000</v>
      </c>
      <c r="P4203" s="11">
        <f t="shared" si="6665"/>
        <v>0</v>
      </c>
      <c r="Q4203" s="11">
        <f t="shared" si="6665"/>
        <v>0</v>
      </c>
      <c r="R4203" s="11">
        <f t="shared" si="6665"/>
        <v>35000</v>
      </c>
      <c r="S4203" s="11">
        <f t="shared" si="6665"/>
        <v>0</v>
      </c>
      <c r="T4203" s="11">
        <f t="shared" si="6665"/>
        <v>0</v>
      </c>
      <c r="U4203" s="11">
        <f t="shared" si="6665"/>
        <v>0</v>
      </c>
      <c r="V4203" s="11">
        <f t="shared" si="6665"/>
        <v>0</v>
      </c>
      <c r="W4203" s="11">
        <f t="shared" si="6665"/>
        <v>0</v>
      </c>
      <c r="X4203" s="11">
        <f t="shared" si="6665"/>
        <v>0</v>
      </c>
      <c r="Y4203" s="11">
        <f t="shared" si="6665"/>
        <v>0</v>
      </c>
      <c r="Z4203" s="11">
        <f t="shared" si="6665"/>
        <v>0</v>
      </c>
      <c r="AA4203" s="11">
        <f t="shared" si="6665"/>
        <v>0</v>
      </c>
      <c r="AB4203" s="11">
        <v>35000</v>
      </c>
      <c r="AC4203" s="11">
        <v>270000</v>
      </c>
      <c r="AD4203" s="11">
        <f t="shared" ref="AD4203:AV4203" si="6666">SUM(AD4204)</f>
        <v>0</v>
      </c>
      <c r="AE4203" s="11">
        <f t="shared" si="6666"/>
        <v>1900</v>
      </c>
      <c r="AF4203" s="11">
        <f t="shared" si="6666"/>
        <v>0</v>
      </c>
      <c r="AG4203" s="11">
        <f t="shared" si="6666"/>
        <v>0</v>
      </c>
      <c r="AH4203" s="11">
        <f t="shared" si="6666"/>
        <v>0</v>
      </c>
      <c r="AI4203" s="11">
        <f t="shared" si="6666"/>
        <v>0</v>
      </c>
      <c r="AJ4203" s="11">
        <f t="shared" si="6666"/>
        <v>1900</v>
      </c>
      <c r="AK4203" s="11">
        <f t="shared" si="6666"/>
        <v>0</v>
      </c>
      <c r="AL4203" s="11">
        <f t="shared" si="6666"/>
        <v>0</v>
      </c>
      <c r="AM4203" s="11">
        <f t="shared" si="6666"/>
        <v>1900</v>
      </c>
      <c r="AN4203" s="11">
        <f t="shared" si="6666"/>
        <v>0</v>
      </c>
      <c r="AO4203" s="11">
        <f t="shared" si="6666"/>
        <v>0</v>
      </c>
      <c r="AP4203" s="11">
        <f t="shared" si="6666"/>
        <v>0</v>
      </c>
      <c r="AQ4203" s="11">
        <f t="shared" si="6666"/>
        <v>0</v>
      </c>
      <c r="AR4203" s="11">
        <f t="shared" si="6666"/>
        <v>0</v>
      </c>
      <c r="AS4203" s="11">
        <f t="shared" si="6666"/>
        <v>0</v>
      </c>
      <c r="AT4203" s="11">
        <f t="shared" si="6666"/>
        <v>0</v>
      </c>
      <c r="AU4203" s="11">
        <f t="shared" si="6666"/>
        <v>0</v>
      </c>
      <c r="AV4203" s="11">
        <f t="shared" si="6666"/>
        <v>0</v>
      </c>
      <c r="AW4203" s="11">
        <v>1900</v>
      </c>
      <c r="AX4203" s="11">
        <v>0</v>
      </c>
      <c r="AY4203" s="11">
        <f>SUM(AY4204)</f>
        <v>50100</v>
      </c>
      <c r="AZ4203" s="11">
        <f t="shared" ref="AZ4203:BQ4203" si="6667">SUM(AZ4204)</f>
        <v>8810</v>
      </c>
      <c r="BA4203" s="11">
        <f t="shared" si="6667"/>
        <v>0</v>
      </c>
      <c r="BB4203" s="11">
        <f t="shared" si="6667"/>
        <v>0</v>
      </c>
      <c r="BC4203" s="11">
        <f t="shared" si="6667"/>
        <v>0</v>
      </c>
      <c r="BD4203" s="11">
        <f t="shared" si="6667"/>
        <v>0</v>
      </c>
      <c r="BE4203" s="11">
        <f t="shared" si="6667"/>
        <v>58910</v>
      </c>
      <c r="BF4203" s="11">
        <f t="shared" si="6667"/>
        <v>0</v>
      </c>
      <c r="BG4203" s="11">
        <f t="shared" si="6667"/>
        <v>0</v>
      </c>
      <c r="BH4203" s="11">
        <f t="shared" si="6667"/>
        <v>8810</v>
      </c>
      <c r="BI4203" s="11">
        <f t="shared" si="6667"/>
        <v>0</v>
      </c>
      <c r="BJ4203" s="11">
        <f t="shared" si="6667"/>
        <v>0</v>
      </c>
      <c r="BK4203" s="11">
        <f t="shared" si="6667"/>
        <v>0</v>
      </c>
      <c r="BL4203" s="11">
        <f t="shared" si="6667"/>
        <v>0</v>
      </c>
      <c r="BM4203" s="11">
        <f t="shared" si="6667"/>
        <v>0</v>
      </c>
      <c r="BN4203" s="11">
        <f t="shared" si="6667"/>
        <v>0</v>
      </c>
      <c r="BO4203" s="11">
        <f t="shared" si="6667"/>
        <v>0</v>
      </c>
      <c r="BP4203" s="11">
        <f t="shared" si="6667"/>
        <v>0</v>
      </c>
      <c r="BQ4203" s="11">
        <f t="shared" si="6667"/>
        <v>0</v>
      </c>
      <c r="BR4203" s="11">
        <v>8810</v>
      </c>
      <c r="BS4203" s="11">
        <v>50100</v>
      </c>
      <c r="BT4203" s="11" t="e">
        <f>IF(#REF!=0,"-",#REF!/#REF!*100)</f>
        <v>#REF!</v>
      </c>
    </row>
    <row r="4204" spans="1:72" x14ac:dyDescent="0.25">
      <c r="A4204" s="4" t="s">
        <v>1154</v>
      </c>
      <c r="B4204" s="4" t="s">
        <v>56</v>
      </c>
      <c r="C4204" s="4" t="s">
        <v>157</v>
      </c>
      <c r="D4204" s="102" t="s">
        <v>1398</v>
      </c>
      <c r="E4204" s="101" t="s">
        <v>48</v>
      </c>
      <c r="F4204" s="101" t="s">
        <v>0</v>
      </c>
      <c r="G4204" s="2" t="s">
        <v>0</v>
      </c>
      <c r="H4204" s="2" t="s">
        <v>49</v>
      </c>
      <c r="I4204" s="12">
        <f t="shared" ref="I4204:AA4204" si="6668">SUM(I4205:I4208)</f>
        <v>270000</v>
      </c>
      <c r="J4204" s="12">
        <f t="shared" si="6668"/>
        <v>35000</v>
      </c>
      <c r="K4204" s="12">
        <f t="shared" si="6668"/>
        <v>0</v>
      </c>
      <c r="L4204" s="12">
        <f t="shared" si="6668"/>
        <v>0</v>
      </c>
      <c r="M4204" s="12">
        <f t="shared" si="6668"/>
        <v>0</v>
      </c>
      <c r="N4204" s="12">
        <f t="shared" si="6668"/>
        <v>0</v>
      </c>
      <c r="O4204" s="12">
        <f t="shared" ref="O4204" si="6669">SUM(O4205:O4208)</f>
        <v>305000</v>
      </c>
      <c r="P4204" s="12">
        <f t="shared" si="6668"/>
        <v>0</v>
      </c>
      <c r="Q4204" s="12">
        <f t="shared" si="6668"/>
        <v>0</v>
      </c>
      <c r="R4204" s="12">
        <f t="shared" si="6668"/>
        <v>35000</v>
      </c>
      <c r="S4204" s="12">
        <f t="shared" si="6668"/>
        <v>0</v>
      </c>
      <c r="T4204" s="12">
        <f t="shared" si="6668"/>
        <v>0</v>
      </c>
      <c r="U4204" s="12">
        <f t="shared" si="6668"/>
        <v>0</v>
      </c>
      <c r="V4204" s="12">
        <f t="shared" si="6668"/>
        <v>0</v>
      </c>
      <c r="W4204" s="12">
        <f t="shared" si="6668"/>
        <v>0</v>
      </c>
      <c r="X4204" s="12">
        <f t="shared" si="6668"/>
        <v>0</v>
      </c>
      <c r="Y4204" s="12">
        <f t="shared" si="6668"/>
        <v>0</v>
      </c>
      <c r="Z4204" s="12">
        <f t="shared" si="6668"/>
        <v>0</v>
      </c>
      <c r="AA4204" s="12">
        <f t="shared" si="6668"/>
        <v>0</v>
      </c>
      <c r="AB4204" s="12">
        <v>35000</v>
      </c>
      <c r="AC4204" s="12">
        <v>270000</v>
      </c>
      <c r="AD4204" s="12">
        <f t="shared" ref="AD4204:AV4204" si="6670">SUM(AD4205:AD4208)</f>
        <v>0</v>
      </c>
      <c r="AE4204" s="12">
        <f t="shared" si="6670"/>
        <v>1900</v>
      </c>
      <c r="AF4204" s="12">
        <f t="shared" si="6670"/>
        <v>0</v>
      </c>
      <c r="AG4204" s="12">
        <f t="shared" si="6670"/>
        <v>0</v>
      </c>
      <c r="AH4204" s="12">
        <f t="shared" si="6670"/>
        <v>0</v>
      </c>
      <c r="AI4204" s="12">
        <f t="shared" si="6670"/>
        <v>0</v>
      </c>
      <c r="AJ4204" s="12">
        <f t="shared" ref="AJ4204" si="6671">SUM(AJ4205:AJ4208)</f>
        <v>1900</v>
      </c>
      <c r="AK4204" s="12">
        <f t="shared" si="6670"/>
        <v>0</v>
      </c>
      <c r="AL4204" s="12">
        <f t="shared" si="6670"/>
        <v>0</v>
      </c>
      <c r="AM4204" s="12">
        <f t="shared" si="6670"/>
        <v>1900</v>
      </c>
      <c r="AN4204" s="12">
        <f t="shared" si="6670"/>
        <v>0</v>
      </c>
      <c r="AO4204" s="12">
        <f t="shared" si="6670"/>
        <v>0</v>
      </c>
      <c r="AP4204" s="12">
        <f t="shared" si="6670"/>
        <v>0</v>
      </c>
      <c r="AQ4204" s="12">
        <f t="shared" si="6670"/>
        <v>0</v>
      </c>
      <c r="AR4204" s="12">
        <f t="shared" si="6670"/>
        <v>0</v>
      </c>
      <c r="AS4204" s="12">
        <f t="shared" si="6670"/>
        <v>0</v>
      </c>
      <c r="AT4204" s="12">
        <f t="shared" si="6670"/>
        <v>0</v>
      </c>
      <c r="AU4204" s="12">
        <f t="shared" si="6670"/>
        <v>0</v>
      </c>
      <c r="AV4204" s="12">
        <f t="shared" si="6670"/>
        <v>0</v>
      </c>
      <c r="AW4204" s="12">
        <v>1900</v>
      </c>
      <c r="AX4204" s="12">
        <v>0</v>
      </c>
      <c r="AY4204" s="12">
        <f>SUM(AY4205:AY4208)</f>
        <v>50100</v>
      </c>
      <c r="AZ4204" s="12">
        <f t="shared" ref="AZ4204:BQ4204" si="6672">SUM(AZ4205:AZ4208)</f>
        <v>8810</v>
      </c>
      <c r="BA4204" s="12">
        <f t="shared" si="6672"/>
        <v>0</v>
      </c>
      <c r="BB4204" s="12">
        <f t="shared" si="6672"/>
        <v>0</v>
      </c>
      <c r="BC4204" s="12">
        <f t="shared" si="6672"/>
        <v>0</v>
      </c>
      <c r="BD4204" s="12">
        <f t="shared" si="6672"/>
        <v>0</v>
      </c>
      <c r="BE4204" s="12">
        <f t="shared" ref="BE4204" si="6673">SUM(BE4205:BE4208)</f>
        <v>58910</v>
      </c>
      <c r="BF4204" s="12">
        <f t="shared" si="6672"/>
        <v>0</v>
      </c>
      <c r="BG4204" s="12">
        <f t="shared" si="6672"/>
        <v>0</v>
      </c>
      <c r="BH4204" s="12">
        <f t="shared" si="6672"/>
        <v>8810</v>
      </c>
      <c r="BI4204" s="12">
        <f t="shared" si="6672"/>
        <v>0</v>
      </c>
      <c r="BJ4204" s="12">
        <f t="shared" si="6672"/>
        <v>0</v>
      </c>
      <c r="BK4204" s="12">
        <f t="shared" si="6672"/>
        <v>0</v>
      </c>
      <c r="BL4204" s="12">
        <f t="shared" si="6672"/>
        <v>0</v>
      </c>
      <c r="BM4204" s="12">
        <f t="shared" si="6672"/>
        <v>0</v>
      </c>
      <c r="BN4204" s="12">
        <f t="shared" si="6672"/>
        <v>0</v>
      </c>
      <c r="BO4204" s="12">
        <f t="shared" si="6672"/>
        <v>0</v>
      </c>
      <c r="BP4204" s="12">
        <f t="shared" si="6672"/>
        <v>0</v>
      </c>
      <c r="BQ4204" s="12">
        <f t="shared" si="6672"/>
        <v>0</v>
      </c>
      <c r="BR4204" s="12">
        <v>8810</v>
      </c>
      <c r="BS4204" s="12">
        <v>50100</v>
      </c>
      <c r="BT4204" s="12" t="e">
        <f>IF(#REF!=0,"-",#REF!/#REF!*100)</f>
        <v>#REF!</v>
      </c>
    </row>
    <row r="4205" spans="1:72" x14ac:dyDescent="0.25">
      <c r="A4205" s="4" t="s">
        <v>1154</v>
      </c>
      <c r="B4205" s="4" t="s">
        <v>56</v>
      </c>
      <c r="C4205" s="4" t="s">
        <v>157</v>
      </c>
      <c r="D4205" s="102" t="s">
        <v>1398</v>
      </c>
      <c r="E4205" s="113">
        <v>8212</v>
      </c>
      <c r="F4205" s="102"/>
      <c r="G4205" s="98" t="s">
        <v>1663</v>
      </c>
      <c r="H4205" s="13" t="s">
        <v>120</v>
      </c>
      <c r="I4205" s="14">
        <v>50000</v>
      </c>
      <c r="J4205" s="14">
        <v>10000</v>
      </c>
      <c r="K4205" s="14"/>
      <c r="L4205" s="14"/>
      <c r="M4205" s="14"/>
      <c r="N4205" s="14"/>
      <c r="O4205" s="14">
        <f t="shared" si="6593"/>
        <v>60000</v>
      </c>
      <c r="P4205" s="14"/>
      <c r="Q4205" s="14"/>
      <c r="R4205" s="14">
        <v>10000</v>
      </c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>
        <v>10000</v>
      </c>
      <c r="AC4205" s="14">
        <v>50000</v>
      </c>
      <c r="AD4205" s="14">
        <v>0</v>
      </c>
      <c r="AE4205" s="14"/>
      <c r="AF4205" s="14"/>
      <c r="AG4205" s="14"/>
      <c r="AH4205" s="14"/>
      <c r="AI4205" s="14"/>
      <c r="AJ4205" s="14">
        <f t="shared" si="6594"/>
        <v>0</v>
      </c>
      <c r="AK4205" s="14"/>
      <c r="AL4205" s="14"/>
      <c r="AM4205" s="14"/>
      <c r="AN4205" s="14"/>
      <c r="AO4205" s="14"/>
      <c r="AP4205" s="14"/>
      <c r="AQ4205" s="14"/>
      <c r="AR4205" s="14"/>
      <c r="AS4205" s="14"/>
      <c r="AT4205" s="14"/>
      <c r="AU4205" s="14"/>
      <c r="AV4205" s="14"/>
      <c r="AW4205" s="14">
        <v>0</v>
      </c>
      <c r="AX4205" s="14">
        <v>0</v>
      </c>
      <c r="AY4205" s="14">
        <v>0</v>
      </c>
      <c r="AZ4205" s="14"/>
      <c r="BA4205" s="14"/>
      <c r="BB4205" s="14"/>
      <c r="BC4205" s="14"/>
      <c r="BD4205" s="14"/>
      <c r="BE4205" s="14">
        <f t="shared" si="6595"/>
        <v>0</v>
      </c>
      <c r="BF4205" s="14"/>
      <c r="BG4205" s="14"/>
      <c r="BH4205" s="14"/>
      <c r="BI4205" s="14"/>
      <c r="BJ4205" s="14"/>
      <c r="BK4205" s="14"/>
      <c r="BL4205" s="14"/>
      <c r="BM4205" s="14"/>
      <c r="BN4205" s="14"/>
      <c r="BO4205" s="14"/>
      <c r="BP4205" s="14"/>
      <c r="BQ4205" s="14"/>
      <c r="BR4205" s="14">
        <v>0</v>
      </c>
      <c r="BS4205" s="14">
        <v>0</v>
      </c>
      <c r="BT4205" s="14" t="e">
        <f>IF(#REF!=0,"-",#REF!/#REF!*100)</f>
        <v>#REF!</v>
      </c>
    </row>
    <row r="4206" spans="1:72" x14ac:dyDescent="0.25">
      <c r="A4206" s="4" t="s">
        <v>1154</v>
      </c>
      <c r="B4206" s="4" t="s">
        <v>56</v>
      </c>
      <c r="C4206" s="4" t="s">
        <v>157</v>
      </c>
      <c r="D4206" s="102" t="s">
        <v>1398</v>
      </c>
      <c r="E4206" s="113">
        <v>8213</v>
      </c>
      <c r="F4206" s="102"/>
      <c r="G4206" s="98" t="s">
        <v>1663</v>
      </c>
      <c r="H4206" s="13" t="s">
        <v>51</v>
      </c>
      <c r="I4206" s="14">
        <v>100000</v>
      </c>
      <c r="J4206" s="14">
        <v>16000</v>
      </c>
      <c r="K4206" s="14"/>
      <c r="L4206" s="14"/>
      <c r="M4206" s="14"/>
      <c r="N4206" s="14"/>
      <c r="O4206" s="14">
        <f t="shared" si="6593"/>
        <v>116000</v>
      </c>
      <c r="P4206" s="14"/>
      <c r="Q4206" s="14"/>
      <c r="R4206" s="14">
        <v>16000</v>
      </c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>
        <v>16000</v>
      </c>
      <c r="AC4206" s="14">
        <v>100000</v>
      </c>
      <c r="AD4206" s="14">
        <v>0</v>
      </c>
      <c r="AE4206" s="14">
        <v>1900</v>
      </c>
      <c r="AF4206" s="14"/>
      <c r="AG4206" s="14"/>
      <c r="AH4206" s="14"/>
      <c r="AI4206" s="14"/>
      <c r="AJ4206" s="14">
        <f t="shared" si="6594"/>
        <v>1900</v>
      </c>
      <c r="AK4206" s="14"/>
      <c r="AL4206" s="14"/>
      <c r="AM4206" s="14">
        <v>1900</v>
      </c>
      <c r="AN4206" s="14"/>
      <c r="AO4206" s="14"/>
      <c r="AP4206" s="14"/>
      <c r="AQ4206" s="14"/>
      <c r="AR4206" s="14"/>
      <c r="AS4206" s="14"/>
      <c r="AT4206" s="14"/>
      <c r="AU4206" s="14"/>
      <c r="AV4206" s="14"/>
      <c r="AW4206" s="14">
        <v>1900</v>
      </c>
      <c r="AX4206" s="14">
        <v>0</v>
      </c>
      <c r="AY4206" s="14">
        <v>50000</v>
      </c>
      <c r="AZ4206" s="14">
        <f>3000+2000+2810</f>
        <v>7810</v>
      </c>
      <c r="BA4206" s="14"/>
      <c r="BB4206" s="14"/>
      <c r="BC4206" s="14"/>
      <c r="BD4206" s="14"/>
      <c r="BE4206" s="14">
        <f t="shared" si="6595"/>
        <v>57810</v>
      </c>
      <c r="BF4206" s="14"/>
      <c r="BG4206" s="14"/>
      <c r="BH4206" s="14">
        <f>3000+2000+2810</f>
        <v>7810</v>
      </c>
      <c r="BI4206" s="14"/>
      <c r="BJ4206" s="14"/>
      <c r="BK4206" s="14"/>
      <c r="BL4206" s="14"/>
      <c r="BM4206" s="14"/>
      <c r="BN4206" s="14"/>
      <c r="BO4206" s="14"/>
      <c r="BP4206" s="14"/>
      <c r="BQ4206" s="14"/>
      <c r="BR4206" s="14">
        <v>7810</v>
      </c>
      <c r="BS4206" s="14">
        <v>50000</v>
      </c>
      <c r="BT4206" s="14" t="e">
        <f>IF(#REF!=0,"-",#REF!/#REF!*100)</f>
        <v>#REF!</v>
      </c>
    </row>
    <row r="4207" spans="1:72" x14ac:dyDescent="0.25">
      <c r="A4207" s="4" t="s">
        <v>1154</v>
      </c>
      <c r="B4207" s="4" t="s">
        <v>56</v>
      </c>
      <c r="C4207" s="4" t="s">
        <v>157</v>
      </c>
      <c r="D4207" s="102" t="s">
        <v>1398</v>
      </c>
      <c r="E4207" s="113">
        <v>8215</v>
      </c>
      <c r="F4207" s="102"/>
      <c r="G4207" s="98" t="s">
        <v>1663</v>
      </c>
      <c r="H4207" s="13" t="s">
        <v>68</v>
      </c>
      <c r="I4207" s="14">
        <v>100000</v>
      </c>
      <c r="J4207" s="14">
        <v>8000</v>
      </c>
      <c r="K4207" s="14"/>
      <c r="L4207" s="14"/>
      <c r="M4207" s="14"/>
      <c r="N4207" s="14"/>
      <c r="O4207" s="14">
        <f t="shared" ref="O4207:O4270" si="6674">I4207+J4207+K4207+L4207+M4207+N4207</f>
        <v>108000</v>
      </c>
      <c r="P4207" s="14"/>
      <c r="Q4207" s="14"/>
      <c r="R4207" s="14">
        <v>8000</v>
      </c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>
        <v>8000</v>
      </c>
      <c r="AC4207" s="14">
        <v>100000</v>
      </c>
      <c r="AD4207" s="14">
        <v>0</v>
      </c>
      <c r="AE4207" s="14"/>
      <c r="AF4207" s="14"/>
      <c r="AG4207" s="14"/>
      <c r="AH4207" s="14"/>
      <c r="AI4207" s="14"/>
      <c r="AJ4207" s="14">
        <f t="shared" ref="AJ4207:AJ4270" si="6675">AD4207+AE4207+AF4207+AG4207+AH4207+AI4207</f>
        <v>0</v>
      </c>
      <c r="AK4207" s="14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4"/>
      <c r="AW4207" s="14">
        <v>0</v>
      </c>
      <c r="AX4207" s="14">
        <v>0</v>
      </c>
      <c r="AY4207" s="14">
        <v>100</v>
      </c>
      <c r="AZ4207" s="14">
        <v>1000</v>
      </c>
      <c r="BA4207" s="14"/>
      <c r="BB4207" s="14"/>
      <c r="BC4207" s="14"/>
      <c r="BD4207" s="14"/>
      <c r="BE4207" s="14">
        <f t="shared" ref="BE4207:BE4270" si="6676">AY4207+AZ4207+BA4207+BB4207+BC4207+BD4207</f>
        <v>1100</v>
      </c>
      <c r="BF4207" s="14"/>
      <c r="BG4207" s="14"/>
      <c r="BH4207" s="14">
        <v>1000</v>
      </c>
      <c r="BI4207" s="14"/>
      <c r="BJ4207" s="14"/>
      <c r="BK4207" s="14"/>
      <c r="BL4207" s="14"/>
      <c r="BM4207" s="14"/>
      <c r="BN4207" s="14"/>
      <c r="BO4207" s="14"/>
      <c r="BP4207" s="14"/>
      <c r="BQ4207" s="14"/>
      <c r="BR4207" s="14">
        <v>1000</v>
      </c>
      <c r="BS4207" s="14">
        <v>100</v>
      </c>
      <c r="BT4207" s="14" t="e">
        <f>IF(#REF!=0,"-",#REF!/#REF!*100)</f>
        <v>#REF!</v>
      </c>
    </row>
    <row r="4208" spans="1:72" x14ac:dyDescent="0.25">
      <c r="A4208" s="4" t="s">
        <v>1154</v>
      </c>
      <c r="B4208" s="4" t="s">
        <v>56</v>
      </c>
      <c r="C4208" s="4" t="s">
        <v>157</v>
      </c>
      <c r="D4208" s="102" t="s">
        <v>1398</v>
      </c>
      <c r="E4208" s="113">
        <v>8216</v>
      </c>
      <c r="F4208" s="102"/>
      <c r="G4208" s="98" t="s">
        <v>1663</v>
      </c>
      <c r="H4208" s="13" t="s">
        <v>108</v>
      </c>
      <c r="I4208" s="14">
        <v>20000</v>
      </c>
      <c r="J4208" s="14">
        <v>1000</v>
      </c>
      <c r="K4208" s="14"/>
      <c r="L4208" s="14"/>
      <c r="M4208" s="14"/>
      <c r="N4208" s="14"/>
      <c r="O4208" s="14">
        <f t="shared" si="6674"/>
        <v>21000</v>
      </c>
      <c r="P4208" s="14"/>
      <c r="Q4208" s="14"/>
      <c r="R4208" s="14">
        <v>1000</v>
      </c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>
        <v>1000</v>
      </c>
      <c r="AC4208" s="14">
        <v>20000</v>
      </c>
      <c r="AD4208" s="14">
        <v>0</v>
      </c>
      <c r="AE4208" s="14"/>
      <c r="AF4208" s="14"/>
      <c r="AG4208" s="14"/>
      <c r="AH4208" s="14"/>
      <c r="AI4208" s="14"/>
      <c r="AJ4208" s="14">
        <f t="shared" si="6675"/>
        <v>0</v>
      </c>
      <c r="AK4208" s="14"/>
      <c r="AL4208" s="14"/>
      <c r="AM4208" s="14"/>
      <c r="AN4208" s="14"/>
      <c r="AO4208" s="14"/>
      <c r="AP4208" s="14"/>
      <c r="AQ4208" s="14"/>
      <c r="AR4208" s="14"/>
      <c r="AS4208" s="14"/>
      <c r="AT4208" s="14"/>
      <c r="AU4208" s="14"/>
      <c r="AV4208" s="14"/>
      <c r="AW4208" s="14">
        <v>0</v>
      </c>
      <c r="AX4208" s="14">
        <v>0</v>
      </c>
      <c r="AY4208" s="14">
        <v>0</v>
      </c>
      <c r="AZ4208" s="14"/>
      <c r="BA4208" s="14"/>
      <c r="BB4208" s="14"/>
      <c r="BC4208" s="14"/>
      <c r="BD4208" s="14"/>
      <c r="BE4208" s="14">
        <f t="shared" si="6676"/>
        <v>0</v>
      </c>
      <c r="BF4208" s="14"/>
      <c r="BG4208" s="14"/>
      <c r="BH4208" s="14"/>
      <c r="BI4208" s="14"/>
      <c r="BJ4208" s="14"/>
      <c r="BK4208" s="14"/>
      <c r="BL4208" s="14"/>
      <c r="BM4208" s="14"/>
      <c r="BN4208" s="14"/>
      <c r="BO4208" s="14"/>
      <c r="BP4208" s="14"/>
      <c r="BQ4208" s="14"/>
      <c r="BR4208" s="14">
        <v>0</v>
      </c>
      <c r="BS4208" s="14">
        <v>0</v>
      </c>
      <c r="BT4208" s="14" t="e">
        <f>IF(#REF!=0,"-",#REF!/#REF!*100)</f>
        <v>#REF!</v>
      </c>
    </row>
    <row r="4209" spans="1:72" ht="22.5" x14ac:dyDescent="0.25">
      <c r="A4209" s="13" t="s">
        <v>0</v>
      </c>
      <c r="B4209" s="13" t="s">
        <v>0</v>
      </c>
      <c r="C4209" s="13" t="s">
        <v>0</v>
      </c>
      <c r="D4209" s="98" t="s">
        <v>0</v>
      </c>
      <c r="E4209" s="98" t="s">
        <v>0</v>
      </c>
      <c r="F4209" s="98" t="s">
        <v>0</v>
      </c>
      <c r="G4209" s="13" t="s">
        <v>0</v>
      </c>
      <c r="H4209" s="10" t="s">
        <v>1407</v>
      </c>
      <c r="I4209" s="11">
        <f t="shared" ref="I4209:AA4209" si="6677">SUM(I4174,I4198,I4203)</f>
        <v>1259700</v>
      </c>
      <c r="J4209" s="11">
        <f t="shared" si="6677"/>
        <v>1056660</v>
      </c>
      <c r="K4209" s="11">
        <f t="shared" si="6677"/>
        <v>0</v>
      </c>
      <c r="L4209" s="11">
        <f t="shared" si="6677"/>
        <v>0</v>
      </c>
      <c r="M4209" s="11">
        <f t="shared" si="6677"/>
        <v>0</v>
      </c>
      <c r="N4209" s="11">
        <f t="shared" si="6677"/>
        <v>0</v>
      </c>
      <c r="O4209" s="11">
        <f t="shared" si="6677"/>
        <v>2316360</v>
      </c>
      <c r="P4209" s="11">
        <f t="shared" si="6677"/>
        <v>44445</v>
      </c>
      <c r="Q4209" s="11">
        <f t="shared" si="6677"/>
        <v>10244</v>
      </c>
      <c r="R4209" s="11">
        <f t="shared" si="6677"/>
        <v>1066904</v>
      </c>
      <c r="S4209" s="11">
        <f t="shared" si="6677"/>
        <v>0</v>
      </c>
      <c r="T4209" s="11">
        <f t="shared" si="6677"/>
        <v>0</v>
      </c>
      <c r="U4209" s="11">
        <f t="shared" si="6677"/>
        <v>0</v>
      </c>
      <c r="V4209" s="11">
        <f t="shared" si="6677"/>
        <v>0</v>
      </c>
      <c r="W4209" s="11">
        <f t="shared" si="6677"/>
        <v>0</v>
      </c>
      <c r="X4209" s="11">
        <f t="shared" si="6677"/>
        <v>0</v>
      </c>
      <c r="Y4209" s="11">
        <f t="shared" si="6677"/>
        <v>0</v>
      </c>
      <c r="Z4209" s="11">
        <f t="shared" si="6677"/>
        <v>0</v>
      </c>
      <c r="AA4209" s="11">
        <f t="shared" si="6677"/>
        <v>0</v>
      </c>
      <c r="AB4209" s="11">
        <v>1121593</v>
      </c>
      <c r="AC4209" s="11">
        <v>1194767</v>
      </c>
      <c r="AD4209" s="11">
        <f t="shared" ref="AD4209:AV4209" si="6678">SUM(AD4174,AD4198,AD4203)</f>
        <v>300</v>
      </c>
      <c r="AE4209" s="11">
        <f t="shared" si="6678"/>
        <v>21100</v>
      </c>
      <c r="AF4209" s="11">
        <f t="shared" si="6678"/>
        <v>0</v>
      </c>
      <c r="AG4209" s="11">
        <f t="shared" si="6678"/>
        <v>0</v>
      </c>
      <c r="AH4209" s="11">
        <f t="shared" si="6678"/>
        <v>0</v>
      </c>
      <c r="AI4209" s="11">
        <f t="shared" si="6678"/>
        <v>0</v>
      </c>
      <c r="AJ4209" s="11">
        <f t="shared" si="6678"/>
        <v>21400</v>
      </c>
      <c r="AK4209" s="11">
        <f t="shared" si="6678"/>
        <v>0</v>
      </c>
      <c r="AL4209" s="11">
        <f t="shared" si="6678"/>
        <v>0</v>
      </c>
      <c r="AM4209" s="11">
        <f t="shared" si="6678"/>
        <v>21100</v>
      </c>
      <c r="AN4209" s="11">
        <f t="shared" si="6678"/>
        <v>0</v>
      </c>
      <c r="AO4209" s="11">
        <f t="shared" si="6678"/>
        <v>0</v>
      </c>
      <c r="AP4209" s="11">
        <f t="shared" si="6678"/>
        <v>0</v>
      </c>
      <c r="AQ4209" s="11">
        <f t="shared" si="6678"/>
        <v>0</v>
      </c>
      <c r="AR4209" s="11">
        <f t="shared" si="6678"/>
        <v>0</v>
      </c>
      <c r="AS4209" s="11">
        <f t="shared" si="6678"/>
        <v>0</v>
      </c>
      <c r="AT4209" s="11">
        <f t="shared" si="6678"/>
        <v>0</v>
      </c>
      <c r="AU4209" s="11">
        <f t="shared" si="6678"/>
        <v>0</v>
      </c>
      <c r="AV4209" s="11">
        <f t="shared" si="6678"/>
        <v>0</v>
      </c>
      <c r="AW4209" s="11">
        <v>21100</v>
      </c>
      <c r="AX4209" s="11">
        <v>300</v>
      </c>
      <c r="AY4209" s="11">
        <f>SUM(AY4174,AY4198,AY4203)</f>
        <v>607900</v>
      </c>
      <c r="AZ4209" s="11">
        <f t="shared" ref="AZ4209:BQ4209" si="6679">SUM(AZ4174,AZ4198,AZ4203)</f>
        <v>88981</v>
      </c>
      <c r="BA4209" s="11">
        <f t="shared" si="6679"/>
        <v>0</v>
      </c>
      <c r="BB4209" s="11">
        <f t="shared" si="6679"/>
        <v>0</v>
      </c>
      <c r="BC4209" s="11">
        <f t="shared" si="6679"/>
        <v>0</v>
      </c>
      <c r="BD4209" s="11">
        <f t="shared" si="6679"/>
        <v>0</v>
      </c>
      <c r="BE4209" s="11">
        <f t="shared" si="6679"/>
        <v>696881</v>
      </c>
      <c r="BF4209" s="11">
        <f t="shared" si="6679"/>
        <v>7500</v>
      </c>
      <c r="BG4209" s="11">
        <f t="shared" si="6679"/>
        <v>0</v>
      </c>
      <c r="BH4209" s="11">
        <f t="shared" si="6679"/>
        <v>88981</v>
      </c>
      <c r="BI4209" s="11">
        <f t="shared" si="6679"/>
        <v>0</v>
      </c>
      <c r="BJ4209" s="11">
        <f t="shared" si="6679"/>
        <v>0</v>
      </c>
      <c r="BK4209" s="11">
        <f t="shared" si="6679"/>
        <v>0</v>
      </c>
      <c r="BL4209" s="11">
        <f t="shared" si="6679"/>
        <v>0</v>
      </c>
      <c r="BM4209" s="11">
        <f t="shared" si="6679"/>
        <v>0</v>
      </c>
      <c r="BN4209" s="11">
        <f t="shared" si="6679"/>
        <v>0</v>
      </c>
      <c r="BO4209" s="11">
        <f t="shared" si="6679"/>
        <v>0</v>
      </c>
      <c r="BP4209" s="11">
        <f t="shared" si="6679"/>
        <v>0</v>
      </c>
      <c r="BQ4209" s="11">
        <f t="shared" si="6679"/>
        <v>0</v>
      </c>
      <c r="BR4209" s="11">
        <v>96481</v>
      </c>
      <c r="BS4209" s="11">
        <v>600400</v>
      </c>
      <c r="BT4209" s="11" t="e">
        <f>IF(#REF!=0,"-",#REF!/#REF!*100)</f>
        <v>#REF!</v>
      </c>
    </row>
    <row r="4210" spans="1:72" ht="15.75" thickBot="1" x14ac:dyDescent="0.3">
      <c r="A4210" s="13" t="s">
        <v>0</v>
      </c>
      <c r="B4210" s="13" t="s">
        <v>0</v>
      </c>
      <c r="C4210" s="13" t="s">
        <v>0</v>
      </c>
      <c r="D4210" s="98" t="s">
        <v>0</v>
      </c>
      <c r="E4210" s="98" t="s">
        <v>0</v>
      </c>
      <c r="F4210" s="98" t="s">
        <v>0</v>
      </c>
      <c r="G4210" s="13" t="s">
        <v>0</v>
      </c>
      <c r="H4210" s="2" t="s">
        <v>53</v>
      </c>
      <c r="I4210" s="13" t="s">
        <v>0</v>
      </c>
      <c r="J4210" s="13"/>
      <c r="K4210" s="13"/>
      <c r="L4210" s="13"/>
      <c r="M4210" s="13"/>
      <c r="N4210" s="13"/>
      <c r="O4210" s="13" t="e">
        <f t="shared" si="6674"/>
        <v>#VALUE!</v>
      </c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>
        <v>0</v>
      </c>
      <c r="AC4210" s="13" t="e">
        <v>#VALUE!</v>
      </c>
      <c r="AD4210" s="13" t="s">
        <v>0</v>
      </c>
      <c r="AE4210" s="13"/>
      <c r="AF4210" s="13"/>
      <c r="AG4210" s="13"/>
      <c r="AH4210" s="13"/>
      <c r="AI4210" s="13"/>
      <c r="AJ4210" s="13" t="e">
        <f t="shared" si="6675"/>
        <v>#VALUE!</v>
      </c>
      <c r="AK4210" s="13"/>
      <c r="AL4210" s="13"/>
      <c r="AM4210" s="13"/>
      <c r="AN4210" s="13"/>
      <c r="AO4210" s="13"/>
      <c r="AP4210" s="13"/>
      <c r="AQ4210" s="13"/>
      <c r="AR4210" s="13"/>
      <c r="AS4210" s="13"/>
      <c r="AT4210" s="13"/>
      <c r="AU4210" s="13"/>
      <c r="AV4210" s="13"/>
      <c r="AW4210" s="13">
        <v>0</v>
      </c>
      <c r="AX4210" s="13" t="e">
        <v>#VALUE!</v>
      </c>
      <c r="AY4210" s="13" t="s">
        <v>0</v>
      </c>
      <c r="AZ4210" s="13"/>
      <c r="BA4210" s="13"/>
      <c r="BB4210" s="13"/>
      <c r="BC4210" s="13"/>
      <c r="BD4210" s="13"/>
      <c r="BE4210" s="13" t="e">
        <f t="shared" si="6676"/>
        <v>#VALUE!</v>
      </c>
      <c r="BF4210" s="13"/>
      <c r="BG4210" s="13"/>
      <c r="BH4210" s="13"/>
      <c r="BI4210" s="13"/>
      <c r="BJ4210" s="13"/>
      <c r="BK4210" s="13"/>
      <c r="BL4210" s="13"/>
      <c r="BM4210" s="13"/>
      <c r="BN4210" s="13"/>
      <c r="BO4210" s="13"/>
      <c r="BP4210" s="13"/>
      <c r="BQ4210" s="13"/>
      <c r="BR4210" s="13">
        <v>0</v>
      </c>
      <c r="BS4210" s="13" t="e">
        <v>#VALUE!</v>
      </c>
      <c r="BT4210" s="12"/>
    </row>
    <row r="4211" spans="1:72" ht="69.75" customHeight="1" thickBot="1" x14ac:dyDescent="0.3">
      <c r="A4211" s="132" t="s">
        <v>0</v>
      </c>
      <c r="B4211" s="132" t="s">
        <v>0</v>
      </c>
      <c r="C4211" s="132" t="s">
        <v>0</v>
      </c>
      <c r="D4211" s="135" t="s">
        <v>0</v>
      </c>
      <c r="E4211" s="135" t="s">
        <v>0</v>
      </c>
      <c r="F4211" s="135" t="s">
        <v>0</v>
      </c>
      <c r="G4211" s="138" t="s">
        <v>0</v>
      </c>
      <c r="H4211" s="5" t="s">
        <v>54</v>
      </c>
      <c r="I4211" s="89" t="s">
        <v>9</v>
      </c>
      <c r="J4211" s="89" t="s">
        <v>1606</v>
      </c>
      <c r="K4211" s="89" t="s">
        <v>1534</v>
      </c>
      <c r="L4211" s="89" t="s">
        <v>1592</v>
      </c>
      <c r="M4211" s="89" t="s">
        <v>1593</v>
      </c>
      <c r="N4211" s="89" t="s">
        <v>1594</v>
      </c>
      <c r="O4211" s="89" t="s">
        <v>1610</v>
      </c>
      <c r="P4211" s="89" t="s">
        <v>1607</v>
      </c>
      <c r="Q4211" s="89" t="s">
        <v>1595</v>
      </c>
      <c r="R4211" s="89" t="s">
        <v>1596</v>
      </c>
      <c r="S4211" s="89" t="s">
        <v>1597</v>
      </c>
      <c r="T4211" s="89" t="s">
        <v>1598</v>
      </c>
      <c r="U4211" s="89" t="s">
        <v>1599</v>
      </c>
      <c r="V4211" s="89" t="s">
        <v>1600</v>
      </c>
      <c r="W4211" s="89" t="s">
        <v>1608</v>
      </c>
      <c r="X4211" s="89" t="s">
        <v>1609</v>
      </c>
      <c r="Y4211" s="89" t="s">
        <v>1601</v>
      </c>
      <c r="Z4211" s="89" t="s">
        <v>1602</v>
      </c>
      <c r="AA4211" s="89" t="s">
        <v>1603</v>
      </c>
      <c r="AB4211" s="89" t="s">
        <v>1604</v>
      </c>
      <c r="AC4211" s="89" t="s">
        <v>1605</v>
      </c>
      <c r="AD4211" s="90" t="s">
        <v>10</v>
      </c>
      <c r="AE4211" s="90" t="s">
        <v>1606</v>
      </c>
      <c r="AF4211" s="90" t="s">
        <v>1534</v>
      </c>
      <c r="AG4211" s="90" t="s">
        <v>1592</v>
      </c>
      <c r="AH4211" s="90" t="s">
        <v>1593</v>
      </c>
      <c r="AI4211" s="90" t="s">
        <v>1594</v>
      </c>
      <c r="AJ4211" s="90" t="s">
        <v>1611</v>
      </c>
      <c r="AK4211" s="90" t="s">
        <v>1607</v>
      </c>
      <c r="AL4211" s="90" t="s">
        <v>1595</v>
      </c>
      <c r="AM4211" s="90" t="s">
        <v>1596</v>
      </c>
      <c r="AN4211" s="90" t="s">
        <v>1597</v>
      </c>
      <c r="AO4211" s="90" t="s">
        <v>1598</v>
      </c>
      <c r="AP4211" s="90" t="s">
        <v>1599</v>
      </c>
      <c r="AQ4211" s="90" t="s">
        <v>1600</v>
      </c>
      <c r="AR4211" s="90" t="s">
        <v>1608</v>
      </c>
      <c r="AS4211" s="90" t="s">
        <v>1609</v>
      </c>
      <c r="AT4211" s="90" t="s">
        <v>1601</v>
      </c>
      <c r="AU4211" s="90" t="s">
        <v>1602</v>
      </c>
      <c r="AV4211" s="90" t="s">
        <v>1603</v>
      </c>
      <c r="AW4211" s="90" t="s">
        <v>1604</v>
      </c>
      <c r="AX4211" s="90" t="s">
        <v>1605</v>
      </c>
      <c r="AY4211" s="91" t="s">
        <v>11</v>
      </c>
      <c r="AZ4211" s="91" t="s">
        <v>1606</v>
      </c>
      <c r="BA4211" s="91" t="s">
        <v>1534</v>
      </c>
      <c r="BB4211" s="91" t="s">
        <v>1592</v>
      </c>
      <c r="BC4211" s="91" t="s">
        <v>1593</v>
      </c>
      <c r="BD4211" s="91" t="s">
        <v>1594</v>
      </c>
      <c r="BE4211" s="91" t="s">
        <v>1612</v>
      </c>
      <c r="BF4211" s="91" t="s">
        <v>1607</v>
      </c>
      <c r="BG4211" s="91" t="s">
        <v>1595</v>
      </c>
      <c r="BH4211" s="91" t="s">
        <v>1596</v>
      </c>
      <c r="BI4211" s="91" t="s">
        <v>1597</v>
      </c>
      <c r="BJ4211" s="91" t="s">
        <v>1598</v>
      </c>
      <c r="BK4211" s="91" t="s">
        <v>1599</v>
      </c>
      <c r="BL4211" s="91" t="s">
        <v>1600</v>
      </c>
      <c r="BM4211" s="91" t="s">
        <v>1608</v>
      </c>
      <c r="BN4211" s="91" t="s">
        <v>1609</v>
      </c>
      <c r="BO4211" s="91" t="s">
        <v>1601</v>
      </c>
      <c r="BP4211" s="91" t="s">
        <v>1602</v>
      </c>
      <c r="BQ4211" s="91" t="s">
        <v>1603</v>
      </c>
      <c r="BR4211" s="91" t="s">
        <v>1604</v>
      </c>
      <c r="BS4211" s="91" t="s">
        <v>1605</v>
      </c>
      <c r="BT4211" s="5" t="s">
        <v>1671</v>
      </c>
    </row>
    <row r="4212" spans="1:72" x14ac:dyDescent="0.25">
      <c r="A4212" s="133"/>
      <c r="B4212" s="133"/>
      <c r="C4212" s="133"/>
      <c r="D4212" s="136"/>
      <c r="E4212" s="136"/>
      <c r="F4212" s="136"/>
      <c r="G4212" s="139"/>
      <c r="H4212" s="15" t="s">
        <v>0</v>
      </c>
      <c r="I4212" s="9">
        <v>1</v>
      </c>
      <c r="J4212" s="9">
        <v>2</v>
      </c>
      <c r="K4212" s="9">
        <v>3</v>
      </c>
      <c r="L4212" s="9">
        <v>4</v>
      </c>
      <c r="M4212" s="9">
        <v>5</v>
      </c>
      <c r="N4212" s="9">
        <v>6</v>
      </c>
      <c r="O4212" s="9">
        <v>7</v>
      </c>
      <c r="P4212" s="9">
        <v>8</v>
      </c>
      <c r="Q4212" s="9">
        <v>9</v>
      </c>
      <c r="R4212" s="9">
        <v>10</v>
      </c>
      <c r="S4212" s="9">
        <v>11</v>
      </c>
      <c r="T4212" s="9">
        <v>12</v>
      </c>
      <c r="U4212" s="9">
        <v>13</v>
      </c>
      <c r="V4212" s="9">
        <v>14</v>
      </c>
      <c r="W4212" s="9">
        <v>15</v>
      </c>
      <c r="X4212" s="9">
        <v>16</v>
      </c>
      <c r="Y4212" s="9">
        <v>17</v>
      </c>
      <c r="Z4212" s="9">
        <v>18</v>
      </c>
      <c r="AA4212" s="9">
        <v>19</v>
      </c>
      <c r="AB4212" s="9">
        <v>20</v>
      </c>
      <c r="AC4212" s="9">
        <v>21</v>
      </c>
      <c r="AD4212" s="9">
        <v>1</v>
      </c>
      <c r="AE4212" s="9">
        <v>2</v>
      </c>
      <c r="AF4212" s="9">
        <v>3</v>
      </c>
      <c r="AG4212" s="9">
        <v>4</v>
      </c>
      <c r="AH4212" s="9">
        <v>5</v>
      </c>
      <c r="AI4212" s="9">
        <v>6</v>
      </c>
      <c r="AJ4212" s="9">
        <v>7</v>
      </c>
      <c r="AK4212" s="9">
        <v>8</v>
      </c>
      <c r="AL4212" s="9">
        <v>9</v>
      </c>
      <c r="AM4212" s="9">
        <v>10</v>
      </c>
      <c r="AN4212" s="9">
        <v>11</v>
      </c>
      <c r="AO4212" s="9">
        <v>12</v>
      </c>
      <c r="AP4212" s="9">
        <v>13</v>
      </c>
      <c r="AQ4212" s="9">
        <v>14</v>
      </c>
      <c r="AR4212" s="9">
        <v>15</v>
      </c>
      <c r="AS4212" s="9">
        <v>16</v>
      </c>
      <c r="AT4212" s="9">
        <v>17</v>
      </c>
      <c r="AU4212" s="9">
        <v>18</v>
      </c>
      <c r="AV4212" s="9">
        <v>19</v>
      </c>
      <c r="AW4212" s="9">
        <v>20</v>
      </c>
      <c r="AX4212" s="9">
        <v>21</v>
      </c>
      <c r="AY4212" s="9">
        <v>1</v>
      </c>
      <c r="AZ4212" s="9">
        <v>2</v>
      </c>
      <c r="BA4212" s="9">
        <v>3</v>
      </c>
      <c r="BB4212" s="9">
        <v>4</v>
      </c>
      <c r="BC4212" s="9">
        <v>5</v>
      </c>
      <c r="BD4212" s="9">
        <v>6</v>
      </c>
      <c r="BE4212" s="9">
        <v>7</v>
      </c>
      <c r="BF4212" s="9">
        <v>8</v>
      </c>
      <c r="BG4212" s="9">
        <v>9</v>
      </c>
      <c r="BH4212" s="9">
        <v>10</v>
      </c>
      <c r="BI4212" s="9">
        <v>11</v>
      </c>
      <c r="BJ4212" s="9">
        <v>12</v>
      </c>
      <c r="BK4212" s="9">
        <v>13</v>
      </c>
      <c r="BL4212" s="9">
        <v>14</v>
      </c>
      <c r="BM4212" s="9">
        <v>15</v>
      </c>
      <c r="BN4212" s="9">
        <v>16</v>
      </c>
      <c r="BO4212" s="9">
        <v>17</v>
      </c>
      <c r="BP4212" s="9">
        <v>18</v>
      </c>
      <c r="BQ4212" s="9">
        <v>19</v>
      </c>
      <c r="BR4212" s="9">
        <v>20</v>
      </c>
      <c r="BS4212" s="9">
        <v>21</v>
      </c>
      <c r="BT4212" s="9">
        <v>9</v>
      </c>
    </row>
    <row r="4213" spans="1:72" x14ac:dyDescent="0.25">
      <c r="A4213" s="133"/>
      <c r="B4213" s="133"/>
      <c r="C4213" s="133"/>
      <c r="D4213" s="136"/>
      <c r="E4213" s="136"/>
      <c r="F4213" s="136"/>
      <c r="G4213" s="139"/>
      <c r="H4213" s="16" t="s">
        <v>1187</v>
      </c>
      <c r="I4213" s="17">
        <f>SUM(I4209)</f>
        <v>1259700</v>
      </c>
      <c r="J4213" s="17">
        <f t="shared" ref="J4213:AA4213" si="6680">SUM(J4209)</f>
        <v>1056660</v>
      </c>
      <c r="K4213" s="17">
        <f t="shared" si="6680"/>
        <v>0</v>
      </c>
      <c r="L4213" s="17">
        <f t="shared" si="6680"/>
        <v>0</v>
      </c>
      <c r="M4213" s="17">
        <f t="shared" si="6680"/>
        <v>0</v>
      </c>
      <c r="N4213" s="17">
        <f t="shared" si="6680"/>
        <v>0</v>
      </c>
      <c r="O4213" s="17">
        <f t="shared" ref="O4213" si="6681">SUM(O4209)</f>
        <v>2316360</v>
      </c>
      <c r="P4213" s="17">
        <f t="shared" si="6680"/>
        <v>44445</v>
      </c>
      <c r="Q4213" s="17">
        <f t="shared" si="6680"/>
        <v>10244</v>
      </c>
      <c r="R4213" s="17">
        <f t="shared" si="6680"/>
        <v>1066904</v>
      </c>
      <c r="S4213" s="17">
        <f t="shared" si="6680"/>
        <v>0</v>
      </c>
      <c r="T4213" s="17">
        <f t="shared" si="6680"/>
        <v>0</v>
      </c>
      <c r="U4213" s="17">
        <f t="shared" si="6680"/>
        <v>0</v>
      </c>
      <c r="V4213" s="17">
        <f t="shared" si="6680"/>
        <v>0</v>
      </c>
      <c r="W4213" s="17">
        <f t="shared" si="6680"/>
        <v>0</v>
      </c>
      <c r="X4213" s="17">
        <f t="shared" si="6680"/>
        <v>0</v>
      </c>
      <c r="Y4213" s="17">
        <f t="shared" si="6680"/>
        <v>0</v>
      </c>
      <c r="Z4213" s="17">
        <f t="shared" si="6680"/>
        <v>0</v>
      </c>
      <c r="AA4213" s="17">
        <f t="shared" si="6680"/>
        <v>0</v>
      </c>
      <c r="AB4213" s="17">
        <v>1121593</v>
      </c>
      <c r="AC4213" s="17">
        <v>1194767</v>
      </c>
      <c r="AD4213" s="17">
        <f t="shared" ref="AD4213:AV4213" si="6682">SUM(AD4209)</f>
        <v>300</v>
      </c>
      <c r="AE4213" s="17">
        <f t="shared" si="6682"/>
        <v>21100</v>
      </c>
      <c r="AF4213" s="17">
        <f t="shared" si="6682"/>
        <v>0</v>
      </c>
      <c r="AG4213" s="17">
        <f t="shared" si="6682"/>
        <v>0</v>
      </c>
      <c r="AH4213" s="17">
        <f t="shared" si="6682"/>
        <v>0</v>
      </c>
      <c r="AI4213" s="17">
        <f t="shared" si="6682"/>
        <v>0</v>
      </c>
      <c r="AJ4213" s="17">
        <f t="shared" ref="AJ4213" si="6683">SUM(AJ4209)</f>
        <v>21400</v>
      </c>
      <c r="AK4213" s="17">
        <f t="shared" si="6682"/>
        <v>0</v>
      </c>
      <c r="AL4213" s="17">
        <f t="shared" si="6682"/>
        <v>0</v>
      </c>
      <c r="AM4213" s="17">
        <f t="shared" si="6682"/>
        <v>21100</v>
      </c>
      <c r="AN4213" s="17">
        <f t="shared" si="6682"/>
        <v>0</v>
      </c>
      <c r="AO4213" s="17">
        <f t="shared" si="6682"/>
        <v>0</v>
      </c>
      <c r="AP4213" s="17">
        <f t="shared" si="6682"/>
        <v>0</v>
      </c>
      <c r="AQ4213" s="17">
        <f t="shared" si="6682"/>
        <v>0</v>
      </c>
      <c r="AR4213" s="17">
        <f t="shared" si="6682"/>
        <v>0</v>
      </c>
      <c r="AS4213" s="17">
        <f t="shared" si="6682"/>
        <v>0</v>
      </c>
      <c r="AT4213" s="17">
        <f t="shared" si="6682"/>
        <v>0</v>
      </c>
      <c r="AU4213" s="17">
        <f t="shared" si="6682"/>
        <v>0</v>
      </c>
      <c r="AV4213" s="17">
        <f t="shared" si="6682"/>
        <v>0</v>
      </c>
      <c r="AW4213" s="17">
        <v>21100</v>
      </c>
      <c r="AX4213" s="17">
        <v>300</v>
      </c>
      <c r="AY4213" s="17">
        <f t="shared" ref="AY4213:BQ4213" si="6684">SUM(AY4209)</f>
        <v>607900</v>
      </c>
      <c r="AZ4213" s="17">
        <f t="shared" si="6684"/>
        <v>88981</v>
      </c>
      <c r="BA4213" s="17">
        <f t="shared" si="6684"/>
        <v>0</v>
      </c>
      <c r="BB4213" s="17">
        <f t="shared" si="6684"/>
        <v>0</v>
      </c>
      <c r="BC4213" s="17">
        <f t="shared" si="6684"/>
        <v>0</v>
      </c>
      <c r="BD4213" s="17">
        <f t="shared" si="6684"/>
        <v>0</v>
      </c>
      <c r="BE4213" s="17">
        <f t="shared" ref="BE4213" si="6685">SUM(BE4209)</f>
        <v>696881</v>
      </c>
      <c r="BF4213" s="17">
        <f t="shared" si="6684"/>
        <v>7500</v>
      </c>
      <c r="BG4213" s="17">
        <f t="shared" si="6684"/>
        <v>0</v>
      </c>
      <c r="BH4213" s="17">
        <f t="shared" si="6684"/>
        <v>88981</v>
      </c>
      <c r="BI4213" s="17">
        <f t="shared" si="6684"/>
        <v>0</v>
      </c>
      <c r="BJ4213" s="17">
        <f t="shared" si="6684"/>
        <v>0</v>
      </c>
      <c r="BK4213" s="17">
        <f t="shared" si="6684"/>
        <v>0</v>
      </c>
      <c r="BL4213" s="17">
        <f t="shared" si="6684"/>
        <v>0</v>
      </c>
      <c r="BM4213" s="17">
        <f t="shared" si="6684"/>
        <v>0</v>
      </c>
      <c r="BN4213" s="17">
        <f t="shared" si="6684"/>
        <v>0</v>
      </c>
      <c r="BO4213" s="17">
        <f t="shared" si="6684"/>
        <v>0</v>
      </c>
      <c r="BP4213" s="17">
        <f t="shared" si="6684"/>
        <v>0</v>
      </c>
      <c r="BQ4213" s="17">
        <f t="shared" si="6684"/>
        <v>0</v>
      </c>
      <c r="BR4213" s="17">
        <v>96481</v>
      </c>
      <c r="BS4213" s="17">
        <v>600400</v>
      </c>
      <c r="BT4213" s="17" t="e">
        <f>IF(#REF!=0,"-",#REF!/#REF!*100)</f>
        <v>#REF!</v>
      </c>
    </row>
    <row r="4214" spans="1:72" x14ac:dyDescent="0.25">
      <c r="A4214" s="133"/>
      <c r="B4214" s="133"/>
      <c r="C4214" s="133"/>
      <c r="D4214" s="136"/>
      <c r="E4214" s="136"/>
      <c r="F4214" s="136"/>
      <c r="G4214" s="139"/>
      <c r="H4214" s="18" t="s">
        <v>55</v>
      </c>
      <c r="I4214" s="17">
        <f>SUM(I4213)</f>
        <v>1259700</v>
      </c>
      <c r="J4214" s="17">
        <f t="shared" ref="J4214:AA4214" si="6686">SUM(J4213)</f>
        <v>1056660</v>
      </c>
      <c r="K4214" s="17">
        <f t="shared" si="6686"/>
        <v>0</v>
      </c>
      <c r="L4214" s="17">
        <f t="shared" si="6686"/>
        <v>0</v>
      </c>
      <c r="M4214" s="17">
        <f t="shared" si="6686"/>
        <v>0</v>
      </c>
      <c r="N4214" s="17">
        <f t="shared" si="6686"/>
        <v>0</v>
      </c>
      <c r="O4214" s="17">
        <f t="shared" ref="O4214" si="6687">SUM(O4213)</f>
        <v>2316360</v>
      </c>
      <c r="P4214" s="17">
        <f t="shared" si="6686"/>
        <v>44445</v>
      </c>
      <c r="Q4214" s="17">
        <f t="shared" si="6686"/>
        <v>10244</v>
      </c>
      <c r="R4214" s="17">
        <f t="shared" si="6686"/>
        <v>1066904</v>
      </c>
      <c r="S4214" s="17">
        <f t="shared" si="6686"/>
        <v>0</v>
      </c>
      <c r="T4214" s="17">
        <f t="shared" si="6686"/>
        <v>0</v>
      </c>
      <c r="U4214" s="17">
        <f t="shared" si="6686"/>
        <v>0</v>
      </c>
      <c r="V4214" s="17">
        <f t="shared" si="6686"/>
        <v>0</v>
      </c>
      <c r="W4214" s="17">
        <f t="shared" si="6686"/>
        <v>0</v>
      </c>
      <c r="X4214" s="17">
        <f t="shared" si="6686"/>
        <v>0</v>
      </c>
      <c r="Y4214" s="17">
        <f t="shared" si="6686"/>
        <v>0</v>
      </c>
      <c r="Z4214" s="17">
        <f t="shared" si="6686"/>
        <v>0</v>
      </c>
      <c r="AA4214" s="17">
        <f t="shared" si="6686"/>
        <v>0</v>
      </c>
      <c r="AB4214" s="17">
        <v>1121593</v>
      </c>
      <c r="AC4214" s="17">
        <v>1194767</v>
      </c>
      <c r="AD4214" s="17">
        <f t="shared" ref="AD4214:AV4214" si="6688">SUM(AD4213)</f>
        <v>300</v>
      </c>
      <c r="AE4214" s="17">
        <f t="shared" si="6688"/>
        <v>21100</v>
      </c>
      <c r="AF4214" s="17">
        <f t="shared" si="6688"/>
        <v>0</v>
      </c>
      <c r="AG4214" s="17">
        <f t="shared" si="6688"/>
        <v>0</v>
      </c>
      <c r="AH4214" s="17">
        <f t="shared" si="6688"/>
        <v>0</v>
      </c>
      <c r="AI4214" s="17">
        <f t="shared" si="6688"/>
        <v>0</v>
      </c>
      <c r="AJ4214" s="17">
        <f t="shared" ref="AJ4214" si="6689">SUM(AJ4213)</f>
        <v>21400</v>
      </c>
      <c r="AK4214" s="17">
        <f t="shared" si="6688"/>
        <v>0</v>
      </c>
      <c r="AL4214" s="17">
        <f t="shared" si="6688"/>
        <v>0</v>
      </c>
      <c r="AM4214" s="17">
        <f t="shared" si="6688"/>
        <v>21100</v>
      </c>
      <c r="AN4214" s="17">
        <f t="shared" si="6688"/>
        <v>0</v>
      </c>
      <c r="AO4214" s="17">
        <f t="shared" si="6688"/>
        <v>0</v>
      </c>
      <c r="AP4214" s="17">
        <f t="shared" si="6688"/>
        <v>0</v>
      </c>
      <c r="AQ4214" s="17">
        <f t="shared" si="6688"/>
        <v>0</v>
      </c>
      <c r="AR4214" s="17">
        <f t="shared" si="6688"/>
        <v>0</v>
      </c>
      <c r="AS4214" s="17">
        <f t="shared" si="6688"/>
        <v>0</v>
      </c>
      <c r="AT4214" s="17">
        <f t="shared" si="6688"/>
        <v>0</v>
      </c>
      <c r="AU4214" s="17">
        <f t="shared" si="6688"/>
        <v>0</v>
      </c>
      <c r="AV4214" s="17">
        <f t="shared" si="6688"/>
        <v>0</v>
      </c>
      <c r="AW4214" s="17">
        <v>21100</v>
      </c>
      <c r="AX4214" s="17">
        <v>300</v>
      </c>
      <c r="AY4214" s="17">
        <f t="shared" ref="AY4214:BQ4214" si="6690">SUM(AY4213)</f>
        <v>607900</v>
      </c>
      <c r="AZ4214" s="17">
        <f t="shared" si="6690"/>
        <v>88981</v>
      </c>
      <c r="BA4214" s="17">
        <f t="shared" si="6690"/>
        <v>0</v>
      </c>
      <c r="BB4214" s="17">
        <f t="shared" si="6690"/>
        <v>0</v>
      </c>
      <c r="BC4214" s="17">
        <f t="shared" si="6690"/>
        <v>0</v>
      </c>
      <c r="BD4214" s="17">
        <f t="shared" si="6690"/>
        <v>0</v>
      </c>
      <c r="BE4214" s="17">
        <f t="shared" ref="BE4214" si="6691">SUM(BE4213)</f>
        <v>696881</v>
      </c>
      <c r="BF4214" s="17">
        <f t="shared" si="6690"/>
        <v>7500</v>
      </c>
      <c r="BG4214" s="17">
        <f t="shared" si="6690"/>
        <v>0</v>
      </c>
      <c r="BH4214" s="17">
        <f t="shared" si="6690"/>
        <v>88981</v>
      </c>
      <c r="BI4214" s="17">
        <f t="shared" si="6690"/>
        <v>0</v>
      </c>
      <c r="BJ4214" s="17">
        <f t="shared" si="6690"/>
        <v>0</v>
      </c>
      <c r="BK4214" s="17">
        <f t="shared" si="6690"/>
        <v>0</v>
      </c>
      <c r="BL4214" s="17">
        <f t="shared" si="6690"/>
        <v>0</v>
      </c>
      <c r="BM4214" s="17">
        <f t="shared" si="6690"/>
        <v>0</v>
      </c>
      <c r="BN4214" s="17">
        <f t="shared" si="6690"/>
        <v>0</v>
      </c>
      <c r="BO4214" s="17">
        <f t="shared" si="6690"/>
        <v>0</v>
      </c>
      <c r="BP4214" s="17">
        <f t="shared" si="6690"/>
        <v>0</v>
      </c>
      <c r="BQ4214" s="17">
        <f t="shared" si="6690"/>
        <v>0</v>
      </c>
      <c r="BR4214" s="17">
        <v>96481</v>
      </c>
      <c r="BS4214" s="17">
        <v>600400</v>
      </c>
      <c r="BT4214" s="17" t="e">
        <f>IF(#REF!=0,"-",#REF!/#REF!*100)</f>
        <v>#REF!</v>
      </c>
    </row>
    <row r="4215" spans="1:72" x14ac:dyDescent="0.25">
      <c r="A4215" s="134"/>
      <c r="B4215" s="134"/>
      <c r="C4215" s="134"/>
      <c r="D4215" s="137"/>
      <c r="E4215" s="137"/>
      <c r="F4215" s="137"/>
      <c r="G4215" s="140"/>
      <c r="O4215">
        <f t="shared" si="6674"/>
        <v>0</v>
      </c>
      <c r="AB4215">
        <v>0</v>
      </c>
      <c r="AC4215">
        <v>0</v>
      </c>
      <c r="AJ4215">
        <f t="shared" si="6675"/>
        <v>0</v>
      </c>
      <c r="AW4215">
        <v>0</v>
      </c>
      <c r="AX4215">
        <v>0</v>
      </c>
      <c r="BE4215">
        <f t="shared" si="6676"/>
        <v>0</v>
      </c>
      <c r="BR4215">
        <v>0</v>
      </c>
      <c r="BS4215">
        <v>0</v>
      </c>
      <c r="BT4215" t="e">
        <f>IF(#REF!=0,"-",#REF!/#REF!*100)</f>
        <v>#REF!</v>
      </c>
    </row>
    <row r="4216" spans="1:72" ht="15.75" thickBot="1" x14ac:dyDescent="0.3">
      <c r="A4216" s="13" t="s">
        <v>0</v>
      </c>
      <c r="B4216" s="13" t="s">
        <v>0</v>
      </c>
      <c r="C4216" s="13" t="s">
        <v>0</v>
      </c>
      <c r="D4216" s="98" t="s">
        <v>0</v>
      </c>
      <c r="E4216" s="98" t="s">
        <v>0</v>
      </c>
      <c r="F4216" s="98" t="s">
        <v>0</v>
      </c>
      <c r="G4216" s="13" t="s">
        <v>0</v>
      </c>
      <c r="H4216" s="19" t="s">
        <v>0</v>
      </c>
      <c r="I4216" s="19" t="s">
        <v>0</v>
      </c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>
        <v>0</v>
      </c>
      <c r="AC4216" s="19">
        <v>0</v>
      </c>
      <c r="AD4216" s="19" t="s">
        <v>0</v>
      </c>
      <c r="AE4216" s="19"/>
      <c r="AF4216" s="19"/>
      <c r="AG4216" s="19"/>
      <c r="AH4216" s="19"/>
      <c r="AI4216" s="19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>
        <v>0</v>
      </c>
      <c r="AX4216" s="19">
        <v>0</v>
      </c>
      <c r="AY4216" s="19" t="s">
        <v>0</v>
      </c>
      <c r="AZ4216" s="19"/>
      <c r="BA4216" s="19"/>
      <c r="BB4216" s="19"/>
      <c r="BC4216" s="19"/>
      <c r="BD4216" s="19"/>
      <c r="BE4216" s="19"/>
      <c r="BF4216" s="19"/>
      <c r="BG4216" s="19"/>
      <c r="BH4216" s="19"/>
      <c r="BI4216" s="19"/>
      <c r="BJ4216" s="19"/>
      <c r="BK4216" s="19"/>
      <c r="BL4216" s="19"/>
      <c r="BM4216" s="19"/>
      <c r="BN4216" s="19"/>
      <c r="BO4216" s="19"/>
      <c r="BP4216" s="19"/>
      <c r="BQ4216" s="19"/>
      <c r="BR4216" s="19">
        <v>0</v>
      </c>
      <c r="BS4216" s="19">
        <v>0</v>
      </c>
      <c r="BT4216" s="19"/>
    </row>
    <row r="4217" spans="1:72" ht="69.75" customHeight="1" thickBot="1" x14ac:dyDescent="0.3">
      <c r="A4217" s="5" t="s">
        <v>2</v>
      </c>
      <c r="B4217" s="5" t="s">
        <v>3</v>
      </c>
      <c r="C4217" s="5" t="s">
        <v>4</v>
      </c>
      <c r="D4217" s="103" t="s">
        <v>0</v>
      </c>
      <c r="E4217" s="112" t="s">
        <v>5</v>
      </c>
      <c r="F4217" s="112" t="s">
        <v>6</v>
      </c>
      <c r="G4217" s="5" t="s">
        <v>7</v>
      </c>
      <c r="H4217" s="5" t="s">
        <v>8</v>
      </c>
      <c r="I4217" s="89" t="s">
        <v>9</v>
      </c>
      <c r="J4217" s="89" t="s">
        <v>1606</v>
      </c>
      <c r="K4217" s="89" t="s">
        <v>1534</v>
      </c>
      <c r="L4217" s="89" t="s">
        <v>1592</v>
      </c>
      <c r="M4217" s="89" t="s">
        <v>1593</v>
      </c>
      <c r="N4217" s="89" t="s">
        <v>1594</v>
      </c>
      <c r="O4217" s="89" t="s">
        <v>1610</v>
      </c>
      <c r="P4217" s="89" t="s">
        <v>1607</v>
      </c>
      <c r="Q4217" s="89" t="s">
        <v>1595</v>
      </c>
      <c r="R4217" s="89" t="s">
        <v>1596</v>
      </c>
      <c r="S4217" s="89" t="s">
        <v>1597</v>
      </c>
      <c r="T4217" s="89" t="s">
        <v>1598</v>
      </c>
      <c r="U4217" s="89" t="s">
        <v>1599</v>
      </c>
      <c r="V4217" s="89" t="s">
        <v>1600</v>
      </c>
      <c r="W4217" s="89" t="s">
        <v>1608</v>
      </c>
      <c r="X4217" s="89" t="s">
        <v>1609</v>
      </c>
      <c r="Y4217" s="89" t="s">
        <v>1601</v>
      </c>
      <c r="Z4217" s="89" t="s">
        <v>1602</v>
      </c>
      <c r="AA4217" s="89" t="s">
        <v>1603</v>
      </c>
      <c r="AB4217" s="89" t="s">
        <v>1604</v>
      </c>
      <c r="AC4217" s="89" t="s">
        <v>1605</v>
      </c>
      <c r="AD4217" s="90" t="s">
        <v>10</v>
      </c>
      <c r="AE4217" s="90" t="s">
        <v>1606</v>
      </c>
      <c r="AF4217" s="90" t="s">
        <v>1534</v>
      </c>
      <c r="AG4217" s="90" t="s">
        <v>1592</v>
      </c>
      <c r="AH4217" s="90" t="s">
        <v>1593</v>
      </c>
      <c r="AI4217" s="90" t="s">
        <v>1594</v>
      </c>
      <c r="AJ4217" s="90" t="s">
        <v>1611</v>
      </c>
      <c r="AK4217" s="90" t="s">
        <v>1607</v>
      </c>
      <c r="AL4217" s="90" t="s">
        <v>1595</v>
      </c>
      <c r="AM4217" s="90" t="s">
        <v>1596</v>
      </c>
      <c r="AN4217" s="90" t="s">
        <v>1597</v>
      </c>
      <c r="AO4217" s="90" t="s">
        <v>1598</v>
      </c>
      <c r="AP4217" s="90" t="s">
        <v>1599</v>
      </c>
      <c r="AQ4217" s="90" t="s">
        <v>1600</v>
      </c>
      <c r="AR4217" s="90" t="s">
        <v>1608</v>
      </c>
      <c r="AS4217" s="90" t="s">
        <v>1609</v>
      </c>
      <c r="AT4217" s="90" t="s">
        <v>1601</v>
      </c>
      <c r="AU4217" s="90" t="s">
        <v>1602</v>
      </c>
      <c r="AV4217" s="90" t="s">
        <v>1603</v>
      </c>
      <c r="AW4217" s="90" t="s">
        <v>1604</v>
      </c>
      <c r="AX4217" s="90" t="s">
        <v>1605</v>
      </c>
      <c r="AY4217" s="91" t="s">
        <v>11</v>
      </c>
      <c r="AZ4217" s="91" t="s">
        <v>1606</v>
      </c>
      <c r="BA4217" s="91" t="s">
        <v>1534</v>
      </c>
      <c r="BB4217" s="91" t="s">
        <v>1592</v>
      </c>
      <c r="BC4217" s="91" t="s">
        <v>1593</v>
      </c>
      <c r="BD4217" s="91" t="s">
        <v>1594</v>
      </c>
      <c r="BE4217" s="91" t="s">
        <v>1612</v>
      </c>
      <c r="BF4217" s="91" t="s">
        <v>1607</v>
      </c>
      <c r="BG4217" s="91" t="s">
        <v>1595</v>
      </c>
      <c r="BH4217" s="91" t="s">
        <v>1596</v>
      </c>
      <c r="BI4217" s="91" t="s">
        <v>1597</v>
      </c>
      <c r="BJ4217" s="91" t="s">
        <v>1598</v>
      </c>
      <c r="BK4217" s="91" t="s">
        <v>1599</v>
      </c>
      <c r="BL4217" s="91" t="s">
        <v>1600</v>
      </c>
      <c r="BM4217" s="91" t="s">
        <v>1608</v>
      </c>
      <c r="BN4217" s="91" t="s">
        <v>1609</v>
      </c>
      <c r="BO4217" s="91" t="s">
        <v>1601</v>
      </c>
      <c r="BP4217" s="91" t="s">
        <v>1602</v>
      </c>
      <c r="BQ4217" s="91" t="s">
        <v>1603</v>
      </c>
      <c r="BR4217" s="91" t="s">
        <v>1604</v>
      </c>
      <c r="BS4217" s="91" t="s">
        <v>1605</v>
      </c>
      <c r="BT4217" s="5" t="s">
        <v>1671</v>
      </c>
    </row>
    <row r="4218" spans="1:72" x14ac:dyDescent="0.25">
      <c r="A4218" s="6" t="s">
        <v>0</v>
      </c>
      <c r="B4218" s="6" t="s">
        <v>0</v>
      </c>
      <c r="C4218" s="6" t="s">
        <v>0</v>
      </c>
      <c r="D4218" s="104" t="s">
        <v>0</v>
      </c>
      <c r="E4218" s="104" t="s">
        <v>0</v>
      </c>
      <c r="F4218" s="121" t="s">
        <v>0</v>
      </c>
      <c r="G4218" s="7" t="s">
        <v>0</v>
      </c>
      <c r="H4218" s="8" t="s">
        <v>0</v>
      </c>
      <c r="I4218" s="9">
        <v>1</v>
      </c>
      <c r="J4218" s="9">
        <v>2</v>
      </c>
      <c r="K4218" s="9">
        <v>3</v>
      </c>
      <c r="L4218" s="9">
        <v>4</v>
      </c>
      <c r="M4218" s="9">
        <v>5</v>
      </c>
      <c r="N4218" s="9">
        <v>6</v>
      </c>
      <c r="O4218" s="9">
        <v>7</v>
      </c>
      <c r="P4218" s="9">
        <v>8</v>
      </c>
      <c r="Q4218" s="9">
        <v>9</v>
      </c>
      <c r="R4218" s="9">
        <v>10</v>
      </c>
      <c r="S4218" s="9">
        <v>11</v>
      </c>
      <c r="T4218" s="9">
        <v>12</v>
      </c>
      <c r="U4218" s="9">
        <v>13</v>
      </c>
      <c r="V4218" s="9">
        <v>14</v>
      </c>
      <c r="W4218" s="9">
        <v>15</v>
      </c>
      <c r="X4218" s="9">
        <v>16</v>
      </c>
      <c r="Y4218" s="9">
        <v>17</v>
      </c>
      <c r="Z4218" s="9">
        <v>18</v>
      </c>
      <c r="AA4218" s="9">
        <v>19</v>
      </c>
      <c r="AB4218" s="9">
        <v>20</v>
      </c>
      <c r="AC4218" s="9">
        <v>21</v>
      </c>
      <c r="AD4218" s="9">
        <v>1</v>
      </c>
      <c r="AE4218" s="9">
        <v>2</v>
      </c>
      <c r="AF4218" s="9">
        <v>3</v>
      </c>
      <c r="AG4218" s="9">
        <v>4</v>
      </c>
      <c r="AH4218" s="9">
        <v>5</v>
      </c>
      <c r="AI4218" s="9">
        <v>6</v>
      </c>
      <c r="AJ4218" s="9">
        <v>7</v>
      </c>
      <c r="AK4218" s="9">
        <v>8</v>
      </c>
      <c r="AL4218" s="9">
        <v>9</v>
      </c>
      <c r="AM4218" s="9">
        <v>10</v>
      </c>
      <c r="AN4218" s="9">
        <v>11</v>
      </c>
      <c r="AO4218" s="9">
        <v>12</v>
      </c>
      <c r="AP4218" s="9">
        <v>13</v>
      </c>
      <c r="AQ4218" s="9">
        <v>14</v>
      </c>
      <c r="AR4218" s="9">
        <v>15</v>
      </c>
      <c r="AS4218" s="9">
        <v>16</v>
      </c>
      <c r="AT4218" s="9">
        <v>17</v>
      </c>
      <c r="AU4218" s="9">
        <v>18</v>
      </c>
      <c r="AV4218" s="9">
        <v>19</v>
      </c>
      <c r="AW4218" s="9">
        <v>20</v>
      </c>
      <c r="AX4218" s="9">
        <v>21</v>
      </c>
      <c r="AY4218" s="9">
        <v>1</v>
      </c>
      <c r="AZ4218" s="9">
        <v>2</v>
      </c>
      <c r="BA4218" s="9">
        <v>3</v>
      </c>
      <c r="BB4218" s="9">
        <v>4</v>
      </c>
      <c r="BC4218" s="9">
        <v>5</v>
      </c>
      <c r="BD4218" s="9">
        <v>6</v>
      </c>
      <c r="BE4218" s="9">
        <v>7</v>
      </c>
      <c r="BF4218" s="9">
        <v>8</v>
      </c>
      <c r="BG4218" s="9">
        <v>9</v>
      </c>
      <c r="BH4218" s="9">
        <v>10</v>
      </c>
      <c r="BI4218" s="9">
        <v>11</v>
      </c>
      <c r="BJ4218" s="9">
        <v>12</v>
      </c>
      <c r="BK4218" s="9">
        <v>13</v>
      </c>
      <c r="BL4218" s="9">
        <v>14</v>
      </c>
      <c r="BM4218" s="9">
        <v>15</v>
      </c>
      <c r="BN4218" s="9">
        <v>16</v>
      </c>
      <c r="BO4218" s="9">
        <v>17</v>
      </c>
      <c r="BP4218" s="9">
        <v>18</v>
      </c>
      <c r="BQ4218" s="9">
        <v>19</v>
      </c>
      <c r="BR4218" s="9">
        <v>20</v>
      </c>
      <c r="BS4218" s="9">
        <v>21</v>
      </c>
      <c r="BT4218" s="9">
        <v>9</v>
      </c>
    </row>
    <row r="4219" spans="1:72" x14ac:dyDescent="0.25">
      <c r="A4219" s="1" t="s">
        <v>1154</v>
      </c>
      <c r="B4219" s="1" t="s">
        <v>56</v>
      </c>
      <c r="C4219" s="4" t="s">
        <v>158</v>
      </c>
      <c r="D4219" s="102" t="s">
        <v>1408</v>
      </c>
      <c r="E4219" s="101" t="s">
        <v>0</v>
      </c>
      <c r="F4219" s="101" t="s">
        <v>0</v>
      </c>
      <c r="G4219" s="2" t="s">
        <v>0</v>
      </c>
      <c r="H4219" s="2" t="s">
        <v>1409</v>
      </c>
      <c r="I4219" s="3" t="s">
        <v>0</v>
      </c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>
        <v>0</v>
      </c>
      <c r="AC4219" s="3">
        <v>0</v>
      </c>
      <c r="AD4219" s="3" t="s">
        <v>0</v>
      </c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>
        <v>0</v>
      </c>
      <c r="AX4219" s="3">
        <v>0</v>
      </c>
      <c r="AY4219" s="3" t="s">
        <v>0</v>
      </c>
      <c r="AZ4219" s="3"/>
      <c r="BA4219" s="3"/>
      <c r="BB4219" s="3"/>
      <c r="BC4219" s="3"/>
      <c r="BD4219" s="3"/>
      <c r="BE4219" s="3"/>
      <c r="BF4219" s="3"/>
      <c r="BG4219" s="3"/>
      <c r="BH4219" s="3"/>
      <c r="BI4219" s="3"/>
      <c r="BJ4219" s="3"/>
      <c r="BK4219" s="3"/>
      <c r="BL4219" s="3"/>
      <c r="BM4219" s="3"/>
      <c r="BN4219" s="3"/>
      <c r="BO4219" s="3"/>
      <c r="BP4219" s="3"/>
      <c r="BQ4219" s="3"/>
      <c r="BR4219" s="3">
        <v>0</v>
      </c>
      <c r="BS4219" s="3">
        <v>0</v>
      </c>
      <c r="BT4219" s="3"/>
    </row>
    <row r="4220" spans="1:72" ht="33.75" x14ac:dyDescent="0.25">
      <c r="A4220" s="1" t="s">
        <v>0</v>
      </c>
      <c r="B4220" s="1" t="s">
        <v>0</v>
      </c>
      <c r="C4220" s="1" t="s">
        <v>0</v>
      </c>
      <c r="D4220" s="101" t="s">
        <v>0</v>
      </c>
      <c r="E4220" s="101" t="s">
        <v>0</v>
      </c>
      <c r="F4220" s="101" t="s">
        <v>0</v>
      </c>
      <c r="G4220" s="2" t="s">
        <v>0</v>
      </c>
      <c r="H4220" s="10" t="s">
        <v>13</v>
      </c>
      <c r="I4220" s="11">
        <f t="shared" ref="I4220:AA4220" si="6692">SUM(I4221,I4229,I4231)</f>
        <v>177440</v>
      </c>
      <c r="J4220" s="11">
        <f t="shared" si="6692"/>
        <v>189391</v>
      </c>
      <c r="K4220" s="11">
        <f t="shared" si="6692"/>
        <v>0</v>
      </c>
      <c r="L4220" s="11">
        <f t="shared" si="6692"/>
        <v>0</v>
      </c>
      <c r="M4220" s="11">
        <f t="shared" si="6692"/>
        <v>0</v>
      </c>
      <c r="N4220" s="11">
        <f t="shared" si="6692"/>
        <v>0</v>
      </c>
      <c r="O4220" s="11">
        <f t="shared" ref="O4220" si="6693">SUM(O4221,O4229,O4231)</f>
        <v>366831</v>
      </c>
      <c r="P4220" s="11">
        <f t="shared" si="6692"/>
        <v>2908</v>
      </c>
      <c r="Q4220" s="11">
        <f t="shared" si="6692"/>
        <v>39298</v>
      </c>
      <c r="R4220" s="11">
        <f t="shared" si="6692"/>
        <v>189624</v>
      </c>
      <c r="S4220" s="11">
        <f t="shared" si="6692"/>
        <v>0</v>
      </c>
      <c r="T4220" s="11">
        <f t="shared" si="6692"/>
        <v>0</v>
      </c>
      <c r="U4220" s="11">
        <f t="shared" si="6692"/>
        <v>0</v>
      </c>
      <c r="V4220" s="11">
        <f t="shared" si="6692"/>
        <v>0</v>
      </c>
      <c r="W4220" s="11">
        <f t="shared" si="6692"/>
        <v>0</v>
      </c>
      <c r="X4220" s="11">
        <f t="shared" si="6692"/>
        <v>0</v>
      </c>
      <c r="Y4220" s="11">
        <f t="shared" si="6692"/>
        <v>0</v>
      </c>
      <c r="Z4220" s="11">
        <f t="shared" si="6692"/>
        <v>0</v>
      </c>
      <c r="AA4220" s="11">
        <f t="shared" si="6692"/>
        <v>0</v>
      </c>
      <c r="AB4220" s="11">
        <v>231830</v>
      </c>
      <c r="AC4220" s="11">
        <v>135001</v>
      </c>
      <c r="AD4220" s="11">
        <f t="shared" ref="AD4220:AV4220" si="6694">SUM(AD4221,AD4229,AD4231)</f>
        <v>38164</v>
      </c>
      <c r="AE4220" s="11">
        <f t="shared" si="6694"/>
        <v>17337</v>
      </c>
      <c r="AF4220" s="11">
        <f t="shared" si="6694"/>
        <v>0</v>
      </c>
      <c r="AG4220" s="11">
        <f t="shared" si="6694"/>
        <v>0</v>
      </c>
      <c r="AH4220" s="11">
        <f t="shared" si="6694"/>
        <v>0</v>
      </c>
      <c r="AI4220" s="11">
        <f t="shared" si="6694"/>
        <v>0</v>
      </c>
      <c r="AJ4220" s="11">
        <f t="shared" ref="AJ4220" si="6695">SUM(AJ4221,AJ4229,AJ4231)</f>
        <v>55501</v>
      </c>
      <c r="AK4220" s="11">
        <f t="shared" si="6694"/>
        <v>0</v>
      </c>
      <c r="AL4220" s="11">
        <f t="shared" si="6694"/>
        <v>0</v>
      </c>
      <c r="AM4220" s="11">
        <f t="shared" si="6694"/>
        <v>17337</v>
      </c>
      <c r="AN4220" s="11">
        <f t="shared" si="6694"/>
        <v>0</v>
      </c>
      <c r="AO4220" s="11">
        <f t="shared" si="6694"/>
        <v>0</v>
      </c>
      <c r="AP4220" s="11">
        <f t="shared" si="6694"/>
        <v>0</v>
      </c>
      <c r="AQ4220" s="11">
        <f t="shared" si="6694"/>
        <v>0</v>
      </c>
      <c r="AR4220" s="11">
        <f t="shared" si="6694"/>
        <v>0</v>
      </c>
      <c r="AS4220" s="11">
        <f t="shared" si="6694"/>
        <v>0</v>
      </c>
      <c r="AT4220" s="11">
        <f t="shared" si="6694"/>
        <v>0</v>
      </c>
      <c r="AU4220" s="11">
        <f t="shared" si="6694"/>
        <v>0</v>
      </c>
      <c r="AV4220" s="11">
        <f t="shared" si="6694"/>
        <v>0</v>
      </c>
      <c r="AW4220" s="11">
        <v>17337</v>
      </c>
      <c r="AX4220" s="11">
        <v>38164</v>
      </c>
      <c r="AY4220" s="11">
        <f t="shared" ref="AY4220:BQ4220" si="6696">SUM(AY4221,AY4229,AY4231)</f>
        <v>20000</v>
      </c>
      <c r="AZ4220" s="11">
        <f t="shared" si="6696"/>
        <v>2876</v>
      </c>
      <c r="BA4220" s="11">
        <f t="shared" si="6696"/>
        <v>0</v>
      </c>
      <c r="BB4220" s="11">
        <f t="shared" si="6696"/>
        <v>0</v>
      </c>
      <c r="BC4220" s="11">
        <f t="shared" si="6696"/>
        <v>0</v>
      </c>
      <c r="BD4220" s="11">
        <f t="shared" si="6696"/>
        <v>0</v>
      </c>
      <c r="BE4220" s="11">
        <f t="shared" ref="BE4220" si="6697">SUM(BE4221,BE4229,BE4231)</f>
        <v>22876</v>
      </c>
      <c r="BF4220" s="11">
        <f t="shared" si="6696"/>
        <v>0</v>
      </c>
      <c r="BG4220" s="11">
        <f t="shared" si="6696"/>
        <v>0</v>
      </c>
      <c r="BH4220" s="11">
        <f t="shared" si="6696"/>
        <v>5090</v>
      </c>
      <c r="BI4220" s="11">
        <f t="shared" si="6696"/>
        <v>0</v>
      </c>
      <c r="BJ4220" s="11">
        <f t="shared" si="6696"/>
        <v>0</v>
      </c>
      <c r="BK4220" s="11">
        <f t="shared" si="6696"/>
        <v>0</v>
      </c>
      <c r="BL4220" s="11">
        <f t="shared" si="6696"/>
        <v>0</v>
      </c>
      <c r="BM4220" s="11">
        <f t="shared" si="6696"/>
        <v>0</v>
      </c>
      <c r="BN4220" s="11">
        <f t="shared" si="6696"/>
        <v>0</v>
      </c>
      <c r="BO4220" s="11">
        <f t="shared" si="6696"/>
        <v>0</v>
      </c>
      <c r="BP4220" s="11">
        <f t="shared" si="6696"/>
        <v>0</v>
      </c>
      <c r="BQ4220" s="11">
        <f t="shared" si="6696"/>
        <v>0</v>
      </c>
      <c r="BR4220" s="11">
        <v>5090</v>
      </c>
      <c r="BS4220" s="11">
        <v>17786</v>
      </c>
      <c r="BT4220" s="11" t="e">
        <f>IF(#REF!=0,"-",#REF!/#REF!*100)</f>
        <v>#REF!</v>
      </c>
    </row>
    <row r="4221" spans="1:72" x14ac:dyDescent="0.25">
      <c r="A4221" s="4" t="s">
        <v>1154</v>
      </c>
      <c r="B4221" s="4" t="s">
        <v>56</v>
      </c>
      <c r="C4221" s="4" t="s">
        <v>158</v>
      </c>
      <c r="D4221" s="102" t="s">
        <v>1408</v>
      </c>
      <c r="E4221" s="101" t="s">
        <v>14</v>
      </c>
      <c r="F4221" s="101" t="s">
        <v>0</v>
      </c>
      <c r="G4221" s="2" t="s">
        <v>0</v>
      </c>
      <c r="H4221" s="2" t="s">
        <v>15</v>
      </c>
      <c r="I4221" s="12">
        <f>SUM(I4222:I4223)</f>
        <v>80440</v>
      </c>
      <c r="J4221" s="12">
        <f t="shared" ref="J4221:AA4221" si="6698">SUM(J4222:J4223)</f>
        <v>100000</v>
      </c>
      <c r="K4221" s="12">
        <f t="shared" si="6698"/>
        <v>0</v>
      </c>
      <c r="L4221" s="12">
        <f t="shared" si="6698"/>
        <v>0</v>
      </c>
      <c r="M4221" s="12">
        <f t="shared" si="6698"/>
        <v>0</v>
      </c>
      <c r="N4221" s="12">
        <f t="shared" si="6698"/>
        <v>0</v>
      </c>
      <c r="O4221" s="12">
        <f t="shared" ref="O4221" si="6699">SUM(O4222:O4223)</f>
        <v>180440</v>
      </c>
      <c r="P4221" s="12">
        <f t="shared" si="6698"/>
        <v>2622</v>
      </c>
      <c r="Q4221" s="12">
        <f t="shared" si="6698"/>
        <v>7500</v>
      </c>
      <c r="R4221" s="12">
        <f t="shared" si="6698"/>
        <v>100000</v>
      </c>
      <c r="S4221" s="12">
        <f t="shared" si="6698"/>
        <v>0</v>
      </c>
      <c r="T4221" s="12">
        <f t="shared" si="6698"/>
        <v>0</v>
      </c>
      <c r="U4221" s="12">
        <f t="shared" si="6698"/>
        <v>0</v>
      </c>
      <c r="V4221" s="12">
        <f t="shared" si="6698"/>
        <v>0</v>
      </c>
      <c r="W4221" s="12">
        <f t="shared" si="6698"/>
        <v>0</v>
      </c>
      <c r="X4221" s="12">
        <f t="shared" si="6698"/>
        <v>0</v>
      </c>
      <c r="Y4221" s="12">
        <f t="shared" si="6698"/>
        <v>0</v>
      </c>
      <c r="Z4221" s="12">
        <f t="shared" si="6698"/>
        <v>0</v>
      </c>
      <c r="AA4221" s="12">
        <f t="shared" si="6698"/>
        <v>0</v>
      </c>
      <c r="AB4221" s="12">
        <v>110122</v>
      </c>
      <c r="AC4221" s="12">
        <v>70318</v>
      </c>
      <c r="AD4221" s="12">
        <f t="shared" ref="AD4221:AV4221" si="6700">SUM(AD4222:AD4223)</f>
        <v>0</v>
      </c>
      <c r="AE4221" s="12">
        <f t="shared" si="6700"/>
        <v>0</v>
      </c>
      <c r="AF4221" s="12">
        <f t="shared" si="6700"/>
        <v>0</v>
      </c>
      <c r="AG4221" s="12">
        <f t="shared" si="6700"/>
        <v>0</v>
      </c>
      <c r="AH4221" s="12">
        <f t="shared" si="6700"/>
        <v>0</v>
      </c>
      <c r="AI4221" s="12">
        <f t="shared" si="6700"/>
        <v>0</v>
      </c>
      <c r="AJ4221" s="12">
        <f t="shared" ref="AJ4221" si="6701">SUM(AJ4222:AJ4223)</f>
        <v>0</v>
      </c>
      <c r="AK4221" s="12">
        <f t="shared" si="6700"/>
        <v>0</v>
      </c>
      <c r="AL4221" s="12">
        <f t="shared" si="6700"/>
        <v>0</v>
      </c>
      <c r="AM4221" s="12">
        <f t="shared" si="6700"/>
        <v>0</v>
      </c>
      <c r="AN4221" s="12">
        <f t="shared" si="6700"/>
        <v>0</v>
      </c>
      <c r="AO4221" s="12">
        <f t="shared" si="6700"/>
        <v>0</v>
      </c>
      <c r="AP4221" s="12">
        <f t="shared" si="6700"/>
        <v>0</v>
      </c>
      <c r="AQ4221" s="12">
        <f t="shared" si="6700"/>
        <v>0</v>
      </c>
      <c r="AR4221" s="12">
        <f t="shared" si="6700"/>
        <v>0</v>
      </c>
      <c r="AS4221" s="12">
        <f t="shared" si="6700"/>
        <v>0</v>
      </c>
      <c r="AT4221" s="12">
        <f t="shared" si="6700"/>
        <v>0</v>
      </c>
      <c r="AU4221" s="12">
        <f t="shared" si="6700"/>
        <v>0</v>
      </c>
      <c r="AV4221" s="12">
        <f t="shared" si="6700"/>
        <v>0</v>
      </c>
      <c r="AW4221" s="12">
        <v>0</v>
      </c>
      <c r="AX4221" s="12">
        <v>0</v>
      </c>
      <c r="AY4221" s="12">
        <f t="shared" ref="AY4221:BQ4221" si="6702">SUM(AY4222:AY4223)</f>
        <v>10000</v>
      </c>
      <c r="AZ4221" s="12">
        <f t="shared" si="6702"/>
        <v>0</v>
      </c>
      <c r="BA4221" s="12">
        <f t="shared" si="6702"/>
        <v>0</v>
      </c>
      <c r="BB4221" s="12">
        <f t="shared" si="6702"/>
        <v>0</v>
      </c>
      <c r="BC4221" s="12">
        <f t="shared" si="6702"/>
        <v>0</v>
      </c>
      <c r="BD4221" s="12">
        <f t="shared" si="6702"/>
        <v>0</v>
      </c>
      <c r="BE4221" s="12">
        <f t="shared" ref="BE4221" si="6703">SUM(BE4222:BE4223)</f>
        <v>10000</v>
      </c>
      <c r="BF4221" s="12">
        <f t="shared" si="6702"/>
        <v>0</v>
      </c>
      <c r="BG4221" s="12">
        <f t="shared" si="6702"/>
        <v>0</v>
      </c>
      <c r="BH4221" s="12">
        <f t="shared" si="6702"/>
        <v>2214</v>
      </c>
      <c r="BI4221" s="12">
        <f t="shared" si="6702"/>
        <v>0</v>
      </c>
      <c r="BJ4221" s="12">
        <f t="shared" si="6702"/>
        <v>0</v>
      </c>
      <c r="BK4221" s="12">
        <f t="shared" si="6702"/>
        <v>0</v>
      </c>
      <c r="BL4221" s="12">
        <f t="shared" si="6702"/>
        <v>0</v>
      </c>
      <c r="BM4221" s="12">
        <f t="shared" si="6702"/>
        <v>0</v>
      </c>
      <c r="BN4221" s="12">
        <f t="shared" si="6702"/>
        <v>0</v>
      </c>
      <c r="BO4221" s="12">
        <f t="shared" si="6702"/>
        <v>0</v>
      </c>
      <c r="BP4221" s="12">
        <f t="shared" si="6702"/>
        <v>0</v>
      </c>
      <c r="BQ4221" s="12">
        <f t="shared" si="6702"/>
        <v>0</v>
      </c>
      <c r="BR4221" s="12">
        <v>2214</v>
      </c>
      <c r="BS4221" s="12">
        <v>7786</v>
      </c>
      <c r="BT4221" s="12" t="e">
        <f>IF(#REF!=0,"-",#REF!/#REF!*100)</f>
        <v>#REF!</v>
      </c>
    </row>
    <row r="4222" spans="1:72" x14ac:dyDescent="0.25">
      <c r="A4222" s="4" t="s">
        <v>1154</v>
      </c>
      <c r="B4222" s="4" t="s">
        <v>56</v>
      </c>
      <c r="C4222" s="4" t="s">
        <v>158</v>
      </c>
      <c r="D4222" s="102" t="s">
        <v>1408</v>
      </c>
      <c r="E4222" s="113">
        <v>6111</v>
      </c>
      <c r="F4222" s="102"/>
      <c r="G4222" s="98" t="s">
        <v>1663</v>
      </c>
      <c r="H4222" s="13" t="s">
        <v>16</v>
      </c>
      <c r="I4222" s="14">
        <v>60000</v>
      </c>
      <c r="J4222" s="14">
        <v>100000</v>
      </c>
      <c r="K4222" s="14"/>
      <c r="L4222" s="14"/>
      <c r="M4222" s="14"/>
      <c r="N4222" s="14"/>
      <c r="O4222" s="14">
        <f t="shared" si="6674"/>
        <v>160000</v>
      </c>
      <c r="P4222" s="14">
        <f>1068+1554</f>
        <v>2622</v>
      </c>
      <c r="Q4222" s="14">
        <v>7500</v>
      </c>
      <c r="R4222" s="14">
        <v>100000</v>
      </c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>
        <v>110122</v>
      </c>
      <c r="AC4222" s="14">
        <v>49878</v>
      </c>
      <c r="AD4222" s="14">
        <v>0</v>
      </c>
      <c r="AE4222" s="14"/>
      <c r="AF4222" s="14"/>
      <c r="AG4222" s="14"/>
      <c r="AH4222" s="14"/>
      <c r="AI4222" s="14"/>
      <c r="AJ4222" s="14">
        <f t="shared" si="6675"/>
        <v>0</v>
      </c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>
        <v>0</v>
      </c>
      <c r="AX4222" s="14">
        <v>0</v>
      </c>
      <c r="AY4222" s="14">
        <v>10000</v>
      </c>
      <c r="AZ4222" s="14"/>
      <c r="BA4222" s="14"/>
      <c r="BB4222" s="14"/>
      <c r="BC4222" s="14"/>
      <c r="BD4222" s="14"/>
      <c r="BE4222" s="14">
        <f t="shared" si="6676"/>
        <v>10000</v>
      </c>
      <c r="BF4222" s="14"/>
      <c r="BG4222" s="14"/>
      <c r="BH4222" s="14">
        <v>2214</v>
      </c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>
        <v>2214</v>
      </c>
      <c r="BS4222" s="14">
        <v>7786</v>
      </c>
      <c r="BT4222" s="14" t="e">
        <f>IF(#REF!=0,"-",#REF!/#REF!*100)</f>
        <v>#REF!</v>
      </c>
    </row>
    <row r="4223" spans="1:72" x14ac:dyDescent="0.25">
      <c r="A4223" s="1" t="s">
        <v>1154</v>
      </c>
      <c r="B4223" s="1" t="s">
        <v>56</v>
      </c>
      <c r="C4223" s="1" t="s">
        <v>158</v>
      </c>
      <c r="D4223" s="105" t="s">
        <v>1408</v>
      </c>
      <c r="E4223" s="105" t="s">
        <v>18</v>
      </c>
      <c r="F4223" s="102" t="s">
        <v>0</v>
      </c>
      <c r="G4223" s="13" t="s">
        <v>0</v>
      </c>
      <c r="H4223" s="2" t="s">
        <v>19</v>
      </c>
      <c r="I4223" s="12">
        <f>SUM(I4224:I4228)</f>
        <v>20440</v>
      </c>
      <c r="J4223" s="12">
        <f t="shared" ref="J4223:AA4223" si="6704">SUM(J4224:J4228)</f>
        <v>0</v>
      </c>
      <c r="K4223" s="12">
        <f t="shared" si="6704"/>
        <v>0</v>
      </c>
      <c r="L4223" s="12">
        <f t="shared" si="6704"/>
        <v>0</v>
      </c>
      <c r="M4223" s="12">
        <f t="shared" si="6704"/>
        <v>0</v>
      </c>
      <c r="N4223" s="12">
        <f t="shared" si="6704"/>
        <v>0</v>
      </c>
      <c r="O4223" s="12">
        <f t="shared" si="6704"/>
        <v>20440</v>
      </c>
      <c r="P4223" s="12">
        <f t="shared" si="6704"/>
        <v>0</v>
      </c>
      <c r="Q4223" s="12">
        <f t="shared" si="6704"/>
        <v>0</v>
      </c>
      <c r="R4223" s="12">
        <f t="shared" si="6704"/>
        <v>0</v>
      </c>
      <c r="S4223" s="12">
        <f t="shared" si="6704"/>
        <v>0</v>
      </c>
      <c r="T4223" s="12">
        <f t="shared" si="6704"/>
        <v>0</v>
      </c>
      <c r="U4223" s="12">
        <f t="shared" si="6704"/>
        <v>0</v>
      </c>
      <c r="V4223" s="12">
        <f t="shared" si="6704"/>
        <v>0</v>
      </c>
      <c r="W4223" s="12">
        <f t="shared" si="6704"/>
        <v>0</v>
      </c>
      <c r="X4223" s="12">
        <f t="shared" si="6704"/>
        <v>0</v>
      </c>
      <c r="Y4223" s="12">
        <f t="shared" si="6704"/>
        <v>0</v>
      </c>
      <c r="Z4223" s="12">
        <f t="shared" si="6704"/>
        <v>0</v>
      </c>
      <c r="AA4223" s="12">
        <f t="shared" si="6704"/>
        <v>0</v>
      </c>
      <c r="AB4223" s="12">
        <v>0</v>
      </c>
      <c r="AC4223" s="12">
        <v>20440</v>
      </c>
      <c r="AD4223" s="12">
        <f t="shared" ref="AD4223:AV4223" si="6705">SUM(AD4224:AD4228)</f>
        <v>0</v>
      </c>
      <c r="AE4223" s="12">
        <f t="shared" si="6705"/>
        <v>0</v>
      </c>
      <c r="AF4223" s="12">
        <f t="shared" si="6705"/>
        <v>0</v>
      </c>
      <c r="AG4223" s="12">
        <f t="shared" si="6705"/>
        <v>0</v>
      </c>
      <c r="AH4223" s="12">
        <f t="shared" si="6705"/>
        <v>0</v>
      </c>
      <c r="AI4223" s="12">
        <f t="shared" si="6705"/>
        <v>0</v>
      </c>
      <c r="AJ4223" s="12">
        <f t="shared" si="6705"/>
        <v>0</v>
      </c>
      <c r="AK4223" s="12">
        <f t="shared" si="6705"/>
        <v>0</v>
      </c>
      <c r="AL4223" s="12">
        <f t="shared" si="6705"/>
        <v>0</v>
      </c>
      <c r="AM4223" s="12">
        <f t="shared" si="6705"/>
        <v>0</v>
      </c>
      <c r="AN4223" s="12">
        <f t="shared" si="6705"/>
        <v>0</v>
      </c>
      <c r="AO4223" s="12">
        <f t="shared" si="6705"/>
        <v>0</v>
      </c>
      <c r="AP4223" s="12">
        <f t="shared" si="6705"/>
        <v>0</v>
      </c>
      <c r="AQ4223" s="12">
        <f t="shared" si="6705"/>
        <v>0</v>
      </c>
      <c r="AR4223" s="12">
        <f t="shared" si="6705"/>
        <v>0</v>
      </c>
      <c r="AS4223" s="12">
        <f t="shared" si="6705"/>
        <v>0</v>
      </c>
      <c r="AT4223" s="12">
        <f t="shared" si="6705"/>
        <v>0</v>
      </c>
      <c r="AU4223" s="12">
        <f t="shared" si="6705"/>
        <v>0</v>
      </c>
      <c r="AV4223" s="12">
        <f t="shared" si="6705"/>
        <v>0</v>
      </c>
      <c r="AW4223" s="12">
        <v>0</v>
      </c>
      <c r="AX4223" s="12">
        <v>0</v>
      </c>
      <c r="AY4223" s="12">
        <f t="shared" ref="AY4223:BQ4223" si="6706">SUM(AY4224:AY4228)</f>
        <v>0</v>
      </c>
      <c r="AZ4223" s="12">
        <f t="shared" si="6706"/>
        <v>0</v>
      </c>
      <c r="BA4223" s="12">
        <f t="shared" si="6706"/>
        <v>0</v>
      </c>
      <c r="BB4223" s="12">
        <f t="shared" si="6706"/>
        <v>0</v>
      </c>
      <c r="BC4223" s="12">
        <f t="shared" si="6706"/>
        <v>0</v>
      </c>
      <c r="BD4223" s="12">
        <f t="shared" si="6706"/>
        <v>0</v>
      </c>
      <c r="BE4223" s="12">
        <f t="shared" si="6706"/>
        <v>0</v>
      </c>
      <c r="BF4223" s="12">
        <f t="shared" si="6706"/>
        <v>0</v>
      </c>
      <c r="BG4223" s="12">
        <f t="shared" si="6706"/>
        <v>0</v>
      </c>
      <c r="BH4223" s="12">
        <f t="shared" si="6706"/>
        <v>0</v>
      </c>
      <c r="BI4223" s="12">
        <f t="shared" si="6706"/>
        <v>0</v>
      </c>
      <c r="BJ4223" s="12">
        <f t="shared" si="6706"/>
        <v>0</v>
      </c>
      <c r="BK4223" s="12">
        <f t="shared" si="6706"/>
        <v>0</v>
      </c>
      <c r="BL4223" s="12">
        <f t="shared" si="6706"/>
        <v>0</v>
      </c>
      <c r="BM4223" s="12">
        <f t="shared" si="6706"/>
        <v>0</v>
      </c>
      <c r="BN4223" s="12">
        <f t="shared" si="6706"/>
        <v>0</v>
      </c>
      <c r="BO4223" s="12">
        <f t="shared" si="6706"/>
        <v>0</v>
      </c>
      <c r="BP4223" s="12">
        <f t="shared" si="6706"/>
        <v>0</v>
      </c>
      <c r="BQ4223" s="12">
        <f t="shared" si="6706"/>
        <v>0</v>
      </c>
      <c r="BR4223" s="12">
        <v>0</v>
      </c>
      <c r="BS4223" s="12">
        <v>0</v>
      </c>
      <c r="BT4223" s="12" t="e">
        <f>IF(#REF!=0,"-",#REF!/#REF!*100)</f>
        <v>#REF!</v>
      </c>
    </row>
    <row r="4224" spans="1:72" ht="22.5" x14ac:dyDescent="0.25">
      <c r="A4224" s="4" t="s">
        <v>1154</v>
      </c>
      <c r="B4224" s="4" t="s">
        <v>56</v>
      </c>
      <c r="C4224" s="4" t="s">
        <v>158</v>
      </c>
      <c r="D4224" s="102" t="s">
        <v>1408</v>
      </c>
      <c r="E4224" s="113">
        <v>6112</v>
      </c>
      <c r="F4224" s="102" t="s">
        <v>1410</v>
      </c>
      <c r="G4224" s="98" t="s">
        <v>1663</v>
      </c>
      <c r="H4224" s="13" t="s">
        <v>57</v>
      </c>
      <c r="I4224" s="14">
        <v>0</v>
      </c>
      <c r="J4224" s="14"/>
      <c r="K4224" s="14"/>
      <c r="L4224" s="14"/>
      <c r="M4224" s="14"/>
      <c r="N4224" s="14"/>
      <c r="O4224" s="14">
        <f t="shared" si="6674"/>
        <v>0</v>
      </c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>
        <v>0</v>
      </c>
      <c r="AC4224" s="14">
        <v>0</v>
      </c>
      <c r="AD4224" s="14">
        <v>0</v>
      </c>
      <c r="AE4224" s="14"/>
      <c r="AF4224" s="14"/>
      <c r="AG4224" s="14"/>
      <c r="AH4224" s="14"/>
      <c r="AI4224" s="14"/>
      <c r="AJ4224" s="14">
        <f t="shared" si="6675"/>
        <v>0</v>
      </c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>
        <v>0</v>
      </c>
      <c r="AX4224" s="14">
        <v>0</v>
      </c>
      <c r="AY4224" s="14">
        <v>0</v>
      </c>
      <c r="AZ4224" s="14"/>
      <c r="BA4224" s="14"/>
      <c r="BB4224" s="14"/>
      <c r="BC4224" s="14"/>
      <c r="BD4224" s="14"/>
      <c r="BE4224" s="14">
        <f t="shared" si="6676"/>
        <v>0</v>
      </c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>
        <v>0</v>
      </c>
      <c r="BS4224" s="14">
        <v>0</v>
      </c>
      <c r="BT4224" s="14" t="e">
        <f>IF(#REF!=0,"-",#REF!/#REF!*100)</f>
        <v>#REF!</v>
      </c>
    </row>
    <row r="4225" spans="1:72" x14ac:dyDescent="0.25">
      <c r="A4225" s="4" t="s">
        <v>1154</v>
      </c>
      <c r="B4225" s="4" t="s">
        <v>56</v>
      </c>
      <c r="C4225" s="4" t="s">
        <v>158</v>
      </c>
      <c r="D4225" s="102" t="s">
        <v>1408</v>
      </c>
      <c r="E4225" s="113">
        <v>6112</v>
      </c>
      <c r="F4225" s="102" t="s">
        <v>1411</v>
      </c>
      <c r="G4225" s="98" t="s">
        <v>1663</v>
      </c>
      <c r="H4225" s="13" t="s">
        <v>22</v>
      </c>
      <c r="I4225" s="14">
        <v>0</v>
      </c>
      <c r="J4225" s="14"/>
      <c r="K4225" s="14"/>
      <c r="L4225" s="14"/>
      <c r="M4225" s="14"/>
      <c r="N4225" s="14"/>
      <c r="O4225" s="14">
        <f t="shared" si="6674"/>
        <v>0</v>
      </c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>
        <v>0</v>
      </c>
      <c r="AC4225" s="14">
        <v>0</v>
      </c>
      <c r="AD4225" s="14">
        <v>0</v>
      </c>
      <c r="AE4225" s="14"/>
      <c r="AF4225" s="14"/>
      <c r="AG4225" s="14"/>
      <c r="AH4225" s="14"/>
      <c r="AI4225" s="14"/>
      <c r="AJ4225" s="14">
        <f t="shared" si="6675"/>
        <v>0</v>
      </c>
      <c r="AK4225" s="14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4"/>
      <c r="AW4225" s="14">
        <v>0</v>
      </c>
      <c r="AX4225" s="14">
        <v>0</v>
      </c>
      <c r="AY4225" s="14">
        <v>0</v>
      </c>
      <c r="AZ4225" s="14"/>
      <c r="BA4225" s="14"/>
      <c r="BB4225" s="14"/>
      <c r="BC4225" s="14"/>
      <c r="BD4225" s="14"/>
      <c r="BE4225" s="14">
        <f t="shared" si="6676"/>
        <v>0</v>
      </c>
      <c r="BF4225" s="14"/>
      <c r="BG4225" s="14"/>
      <c r="BH4225" s="14"/>
      <c r="BI4225" s="14"/>
      <c r="BJ4225" s="14"/>
      <c r="BK4225" s="14"/>
      <c r="BL4225" s="14"/>
      <c r="BM4225" s="14"/>
      <c r="BN4225" s="14"/>
      <c r="BO4225" s="14"/>
      <c r="BP4225" s="14"/>
      <c r="BQ4225" s="14"/>
      <c r="BR4225" s="14">
        <v>0</v>
      </c>
      <c r="BS4225" s="14">
        <v>0</v>
      </c>
      <c r="BT4225" s="14" t="e">
        <f>IF(#REF!=0,"-",#REF!/#REF!*100)</f>
        <v>#REF!</v>
      </c>
    </row>
    <row r="4226" spans="1:72" x14ac:dyDescent="0.25">
      <c r="A4226" s="4" t="s">
        <v>1154</v>
      </c>
      <c r="B4226" s="4" t="s">
        <v>56</v>
      </c>
      <c r="C4226" s="4" t="s">
        <v>158</v>
      </c>
      <c r="D4226" s="102" t="s">
        <v>1408</v>
      </c>
      <c r="E4226" s="113">
        <v>6112</v>
      </c>
      <c r="F4226" s="102" t="s">
        <v>1412</v>
      </c>
      <c r="G4226" s="98" t="s">
        <v>1663</v>
      </c>
      <c r="H4226" s="13" t="s">
        <v>23</v>
      </c>
      <c r="I4226" s="14">
        <v>0</v>
      </c>
      <c r="J4226" s="14"/>
      <c r="K4226" s="14"/>
      <c r="L4226" s="14"/>
      <c r="M4226" s="14"/>
      <c r="N4226" s="14"/>
      <c r="O4226" s="14">
        <f t="shared" si="6674"/>
        <v>0</v>
      </c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>
        <v>0</v>
      </c>
      <c r="AC4226" s="14">
        <v>0</v>
      </c>
      <c r="AD4226" s="14">
        <v>0</v>
      </c>
      <c r="AE4226" s="14"/>
      <c r="AF4226" s="14"/>
      <c r="AG4226" s="14"/>
      <c r="AH4226" s="14"/>
      <c r="AI4226" s="14"/>
      <c r="AJ4226" s="14">
        <f t="shared" si="6675"/>
        <v>0</v>
      </c>
      <c r="AK4226" s="14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4"/>
      <c r="AW4226" s="14">
        <v>0</v>
      </c>
      <c r="AX4226" s="14">
        <v>0</v>
      </c>
      <c r="AY4226" s="14">
        <v>0</v>
      </c>
      <c r="AZ4226" s="14"/>
      <c r="BA4226" s="14"/>
      <c r="BB4226" s="14"/>
      <c r="BC4226" s="14"/>
      <c r="BD4226" s="14"/>
      <c r="BE4226" s="14">
        <f t="shared" si="6676"/>
        <v>0</v>
      </c>
      <c r="BF4226" s="14"/>
      <c r="BG4226" s="14"/>
      <c r="BH4226" s="14"/>
      <c r="BI4226" s="14"/>
      <c r="BJ4226" s="14"/>
      <c r="BK4226" s="14"/>
      <c r="BL4226" s="14"/>
      <c r="BM4226" s="14"/>
      <c r="BN4226" s="14"/>
      <c r="BO4226" s="14"/>
      <c r="BP4226" s="14"/>
      <c r="BQ4226" s="14"/>
      <c r="BR4226" s="14">
        <v>0</v>
      </c>
      <c r="BS4226" s="14">
        <v>0</v>
      </c>
      <c r="BT4226" s="14" t="e">
        <f>IF(#REF!=0,"-",#REF!/#REF!*100)</f>
        <v>#REF!</v>
      </c>
    </row>
    <row r="4227" spans="1:72" x14ac:dyDescent="0.25">
      <c r="A4227" s="4" t="s">
        <v>1154</v>
      </c>
      <c r="B4227" s="4" t="s">
        <v>56</v>
      </c>
      <c r="C4227" s="4" t="s">
        <v>158</v>
      </c>
      <c r="D4227" s="102" t="s">
        <v>1408</v>
      </c>
      <c r="E4227" s="113">
        <v>6112</v>
      </c>
      <c r="F4227" s="102" t="s">
        <v>1413</v>
      </c>
      <c r="G4227" s="98" t="s">
        <v>1663</v>
      </c>
      <c r="H4227" s="13" t="s">
        <v>21</v>
      </c>
      <c r="I4227" s="14">
        <v>20440</v>
      </c>
      <c r="J4227" s="14"/>
      <c r="K4227" s="14"/>
      <c r="L4227" s="14"/>
      <c r="M4227" s="14"/>
      <c r="N4227" s="14"/>
      <c r="O4227" s="14">
        <f t="shared" si="6674"/>
        <v>20440</v>
      </c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>
        <v>0</v>
      </c>
      <c r="AC4227" s="14">
        <v>20440</v>
      </c>
      <c r="AD4227" s="14">
        <v>0</v>
      </c>
      <c r="AE4227" s="14"/>
      <c r="AF4227" s="14"/>
      <c r="AG4227" s="14"/>
      <c r="AH4227" s="14"/>
      <c r="AI4227" s="14"/>
      <c r="AJ4227" s="14">
        <f t="shared" si="6675"/>
        <v>0</v>
      </c>
      <c r="AK4227" s="14"/>
      <c r="AL4227" s="14"/>
      <c r="AM4227" s="14"/>
      <c r="AN4227" s="14"/>
      <c r="AO4227" s="14"/>
      <c r="AP4227" s="14"/>
      <c r="AQ4227" s="14"/>
      <c r="AR4227" s="14"/>
      <c r="AS4227" s="14"/>
      <c r="AT4227" s="14"/>
      <c r="AU4227" s="14"/>
      <c r="AV4227" s="14"/>
      <c r="AW4227" s="14">
        <v>0</v>
      </c>
      <c r="AX4227" s="14">
        <v>0</v>
      </c>
      <c r="AY4227" s="14">
        <v>0</v>
      </c>
      <c r="AZ4227" s="14"/>
      <c r="BA4227" s="14"/>
      <c r="BB4227" s="14"/>
      <c r="BC4227" s="14"/>
      <c r="BD4227" s="14"/>
      <c r="BE4227" s="14">
        <f t="shared" si="6676"/>
        <v>0</v>
      </c>
      <c r="BF4227" s="14"/>
      <c r="BG4227" s="14"/>
      <c r="BH4227" s="14"/>
      <c r="BI4227" s="14"/>
      <c r="BJ4227" s="14"/>
      <c r="BK4227" s="14"/>
      <c r="BL4227" s="14"/>
      <c r="BM4227" s="14"/>
      <c r="BN4227" s="14"/>
      <c r="BO4227" s="14"/>
      <c r="BP4227" s="14"/>
      <c r="BQ4227" s="14"/>
      <c r="BR4227" s="14">
        <v>0</v>
      </c>
      <c r="BS4227" s="14">
        <v>0</v>
      </c>
      <c r="BT4227" s="14" t="e">
        <f>IF(#REF!=0,"-",#REF!/#REF!*100)</f>
        <v>#REF!</v>
      </c>
    </row>
    <row r="4228" spans="1:72" x14ac:dyDescent="0.25">
      <c r="A4228" s="4" t="s">
        <v>1154</v>
      </c>
      <c r="B4228" s="4" t="s">
        <v>56</v>
      </c>
      <c r="C4228" s="4" t="s">
        <v>158</v>
      </c>
      <c r="D4228" s="102" t="s">
        <v>1408</v>
      </c>
      <c r="E4228" s="113">
        <v>6112</v>
      </c>
      <c r="F4228" s="102" t="s">
        <v>1414</v>
      </c>
      <c r="G4228" s="98" t="s">
        <v>1663</v>
      </c>
      <c r="H4228" s="13" t="s">
        <v>24</v>
      </c>
      <c r="I4228" s="14">
        <v>0</v>
      </c>
      <c r="J4228" s="14"/>
      <c r="K4228" s="14"/>
      <c r="L4228" s="14"/>
      <c r="M4228" s="14"/>
      <c r="N4228" s="14"/>
      <c r="O4228" s="14">
        <f t="shared" si="6674"/>
        <v>0</v>
      </c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>
        <v>0</v>
      </c>
      <c r="AC4228" s="14">
        <v>0</v>
      </c>
      <c r="AD4228" s="14">
        <v>0</v>
      </c>
      <c r="AE4228" s="14"/>
      <c r="AF4228" s="14"/>
      <c r="AG4228" s="14"/>
      <c r="AH4228" s="14"/>
      <c r="AI4228" s="14"/>
      <c r="AJ4228" s="14">
        <f t="shared" si="6675"/>
        <v>0</v>
      </c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>
        <v>0</v>
      </c>
      <c r="AX4228" s="14">
        <v>0</v>
      </c>
      <c r="AY4228" s="14">
        <v>0</v>
      </c>
      <c r="AZ4228" s="14"/>
      <c r="BA4228" s="14"/>
      <c r="BB4228" s="14"/>
      <c r="BC4228" s="14"/>
      <c r="BD4228" s="14"/>
      <c r="BE4228" s="14">
        <f t="shared" si="6676"/>
        <v>0</v>
      </c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>
        <v>0</v>
      </c>
      <c r="BS4228" s="14">
        <v>0</v>
      </c>
      <c r="BT4228" s="14" t="e">
        <f>IF(#REF!=0,"-",#REF!/#REF!*100)</f>
        <v>#REF!</v>
      </c>
    </row>
    <row r="4229" spans="1:72" ht="22.5" x14ac:dyDescent="0.25">
      <c r="A4229" s="4" t="s">
        <v>1154</v>
      </c>
      <c r="B4229" s="4" t="s">
        <v>56</v>
      </c>
      <c r="C4229" s="4" t="s">
        <v>158</v>
      </c>
      <c r="D4229" s="102" t="s">
        <v>1408</v>
      </c>
      <c r="E4229" s="101" t="s">
        <v>25</v>
      </c>
      <c r="F4229" s="101" t="s">
        <v>0</v>
      </c>
      <c r="G4229" s="2" t="s">
        <v>0</v>
      </c>
      <c r="H4229" s="2" t="s">
        <v>26</v>
      </c>
      <c r="I4229" s="12">
        <f t="shared" ref="I4229:AA4229" si="6707">SUM(I4230)</f>
        <v>20000</v>
      </c>
      <c r="J4229" s="12">
        <f t="shared" si="6707"/>
        <v>11000</v>
      </c>
      <c r="K4229" s="12">
        <f t="shared" si="6707"/>
        <v>0</v>
      </c>
      <c r="L4229" s="12">
        <f t="shared" si="6707"/>
        <v>0</v>
      </c>
      <c r="M4229" s="12">
        <f t="shared" si="6707"/>
        <v>0</v>
      </c>
      <c r="N4229" s="12">
        <f t="shared" si="6707"/>
        <v>0</v>
      </c>
      <c r="O4229" s="12">
        <f t="shared" si="6707"/>
        <v>31000</v>
      </c>
      <c r="P4229" s="12">
        <f t="shared" si="6707"/>
        <v>277</v>
      </c>
      <c r="Q4229" s="12">
        <f t="shared" si="6707"/>
        <v>5100</v>
      </c>
      <c r="R4229" s="12">
        <f t="shared" si="6707"/>
        <v>11233</v>
      </c>
      <c r="S4229" s="12">
        <f t="shared" si="6707"/>
        <v>0</v>
      </c>
      <c r="T4229" s="12">
        <f t="shared" si="6707"/>
        <v>0</v>
      </c>
      <c r="U4229" s="12">
        <f t="shared" si="6707"/>
        <v>0</v>
      </c>
      <c r="V4229" s="12">
        <f t="shared" si="6707"/>
        <v>0</v>
      </c>
      <c r="W4229" s="12">
        <f t="shared" si="6707"/>
        <v>0</v>
      </c>
      <c r="X4229" s="12">
        <f t="shared" si="6707"/>
        <v>0</v>
      </c>
      <c r="Y4229" s="12">
        <f t="shared" si="6707"/>
        <v>0</v>
      </c>
      <c r="Z4229" s="12">
        <f t="shared" si="6707"/>
        <v>0</v>
      </c>
      <c r="AA4229" s="12">
        <f t="shared" si="6707"/>
        <v>0</v>
      </c>
      <c r="AB4229" s="12">
        <v>16610</v>
      </c>
      <c r="AC4229" s="12">
        <v>14390</v>
      </c>
      <c r="AD4229" s="12">
        <f t="shared" ref="AD4229:AV4229" si="6708">SUM(AD4230)</f>
        <v>0</v>
      </c>
      <c r="AE4229" s="12">
        <f t="shared" si="6708"/>
        <v>0</v>
      </c>
      <c r="AF4229" s="12">
        <f t="shared" si="6708"/>
        <v>0</v>
      </c>
      <c r="AG4229" s="12">
        <f t="shared" si="6708"/>
        <v>0</v>
      </c>
      <c r="AH4229" s="12">
        <f t="shared" si="6708"/>
        <v>0</v>
      </c>
      <c r="AI4229" s="12">
        <f t="shared" si="6708"/>
        <v>0</v>
      </c>
      <c r="AJ4229" s="12">
        <f t="shared" si="6708"/>
        <v>0</v>
      </c>
      <c r="AK4229" s="12">
        <f t="shared" si="6708"/>
        <v>0</v>
      </c>
      <c r="AL4229" s="12">
        <f t="shared" si="6708"/>
        <v>0</v>
      </c>
      <c r="AM4229" s="12">
        <f t="shared" si="6708"/>
        <v>0</v>
      </c>
      <c r="AN4229" s="12">
        <f t="shared" si="6708"/>
        <v>0</v>
      </c>
      <c r="AO4229" s="12">
        <f t="shared" si="6708"/>
        <v>0</v>
      </c>
      <c r="AP4229" s="12">
        <f t="shared" si="6708"/>
        <v>0</v>
      </c>
      <c r="AQ4229" s="12">
        <f t="shared" si="6708"/>
        <v>0</v>
      </c>
      <c r="AR4229" s="12">
        <f t="shared" si="6708"/>
        <v>0</v>
      </c>
      <c r="AS4229" s="12">
        <f t="shared" si="6708"/>
        <v>0</v>
      </c>
      <c r="AT4229" s="12">
        <f t="shared" si="6708"/>
        <v>0</v>
      </c>
      <c r="AU4229" s="12">
        <f t="shared" si="6708"/>
        <v>0</v>
      </c>
      <c r="AV4229" s="12">
        <f t="shared" si="6708"/>
        <v>0</v>
      </c>
      <c r="AW4229" s="12">
        <v>0</v>
      </c>
      <c r="AX4229" s="12">
        <v>0</v>
      </c>
      <c r="AY4229" s="12">
        <f t="shared" ref="AY4229:BQ4229" si="6709">SUM(AY4230)</f>
        <v>0</v>
      </c>
      <c r="AZ4229" s="12">
        <f t="shared" si="6709"/>
        <v>0</v>
      </c>
      <c r="BA4229" s="12">
        <f t="shared" si="6709"/>
        <v>0</v>
      </c>
      <c r="BB4229" s="12">
        <f t="shared" si="6709"/>
        <v>0</v>
      </c>
      <c r="BC4229" s="12">
        <f t="shared" si="6709"/>
        <v>0</v>
      </c>
      <c r="BD4229" s="12">
        <f t="shared" si="6709"/>
        <v>0</v>
      </c>
      <c r="BE4229" s="12">
        <f t="shared" si="6709"/>
        <v>0</v>
      </c>
      <c r="BF4229" s="12">
        <f t="shared" si="6709"/>
        <v>0</v>
      </c>
      <c r="BG4229" s="12">
        <f t="shared" si="6709"/>
        <v>0</v>
      </c>
      <c r="BH4229" s="12">
        <f t="shared" si="6709"/>
        <v>0</v>
      </c>
      <c r="BI4229" s="12">
        <f t="shared" si="6709"/>
        <v>0</v>
      </c>
      <c r="BJ4229" s="12">
        <f t="shared" si="6709"/>
        <v>0</v>
      </c>
      <c r="BK4229" s="12">
        <f t="shared" si="6709"/>
        <v>0</v>
      </c>
      <c r="BL4229" s="12">
        <f t="shared" si="6709"/>
        <v>0</v>
      </c>
      <c r="BM4229" s="12">
        <f t="shared" si="6709"/>
        <v>0</v>
      </c>
      <c r="BN4229" s="12">
        <f t="shared" si="6709"/>
        <v>0</v>
      </c>
      <c r="BO4229" s="12">
        <f t="shared" si="6709"/>
        <v>0</v>
      </c>
      <c r="BP4229" s="12">
        <f t="shared" si="6709"/>
        <v>0</v>
      </c>
      <c r="BQ4229" s="12">
        <f t="shared" si="6709"/>
        <v>0</v>
      </c>
      <c r="BR4229" s="12">
        <v>0</v>
      </c>
      <c r="BS4229" s="12">
        <v>0</v>
      </c>
      <c r="BT4229" s="12" t="e">
        <f>IF(#REF!=0,"-",#REF!/#REF!*100)</f>
        <v>#REF!</v>
      </c>
    </row>
    <row r="4230" spans="1:72" x14ac:dyDescent="0.25">
      <c r="A4230" s="4" t="s">
        <v>1154</v>
      </c>
      <c r="B4230" s="4" t="s">
        <v>56</v>
      </c>
      <c r="C4230" s="4" t="s">
        <v>158</v>
      </c>
      <c r="D4230" s="102" t="s">
        <v>1408</v>
      </c>
      <c r="E4230" s="113">
        <v>6121</v>
      </c>
      <c r="F4230" s="102"/>
      <c r="G4230" s="98" t="s">
        <v>1663</v>
      </c>
      <c r="H4230" s="13" t="s">
        <v>27</v>
      </c>
      <c r="I4230" s="14">
        <v>20000</v>
      </c>
      <c r="J4230" s="14">
        <v>11000</v>
      </c>
      <c r="K4230" s="14"/>
      <c r="L4230" s="14"/>
      <c r="M4230" s="14"/>
      <c r="N4230" s="14"/>
      <c r="O4230" s="14">
        <f t="shared" si="6674"/>
        <v>31000</v>
      </c>
      <c r="P4230" s="14">
        <f>113+164</f>
        <v>277</v>
      </c>
      <c r="Q4230" s="14">
        <v>5100</v>
      </c>
      <c r="R4230" s="14">
        <f>11000+233</f>
        <v>11233</v>
      </c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>
        <v>16610</v>
      </c>
      <c r="AC4230" s="14">
        <v>14390</v>
      </c>
      <c r="AD4230" s="14">
        <v>0</v>
      </c>
      <c r="AE4230" s="14"/>
      <c r="AF4230" s="14"/>
      <c r="AG4230" s="14"/>
      <c r="AH4230" s="14"/>
      <c r="AI4230" s="14"/>
      <c r="AJ4230" s="14">
        <f t="shared" si="6675"/>
        <v>0</v>
      </c>
      <c r="AK4230" s="14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4"/>
      <c r="AW4230" s="14">
        <v>0</v>
      </c>
      <c r="AX4230" s="14">
        <v>0</v>
      </c>
      <c r="AY4230" s="14">
        <v>0</v>
      </c>
      <c r="AZ4230" s="14"/>
      <c r="BA4230" s="14"/>
      <c r="BB4230" s="14"/>
      <c r="BC4230" s="14"/>
      <c r="BD4230" s="14"/>
      <c r="BE4230" s="14">
        <f t="shared" si="6676"/>
        <v>0</v>
      </c>
      <c r="BF4230" s="14"/>
      <c r="BG4230" s="14"/>
      <c r="BH4230" s="14"/>
      <c r="BI4230" s="14"/>
      <c r="BJ4230" s="14"/>
      <c r="BK4230" s="14"/>
      <c r="BL4230" s="14"/>
      <c r="BM4230" s="14"/>
      <c r="BN4230" s="14"/>
      <c r="BO4230" s="14"/>
      <c r="BP4230" s="14"/>
      <c r="BQ4230" s="14"/>
      <c r="BR4230" s="14">
        <v>0</v>
      </c>
      <c r="BS4230" s="14">
        <v>0</v>
      </c>
      <c r="BT4230" s="14" t="e">
        <f>IF(#REF!=0,"-",#REF!/#REF!*100)</f>
        <v>#REF!</v>
      </c>
    </row>
    <row r="4231" spans="1:72" ht="22.5" x14ac:dyDescent="0.25">
      <c r="A4231" s="4" t="s">
        <v>1154</v>
      </c>
      <c r="B4231" s="4" t="s">
        <v>56</v>
      </c>
      <c r="C4231" s="4" t="s">
        <v>158</v>
      </c>
      <c r="D4231" s="102" t="s">
        <v>1408</v>
      </c>
      <c r="E4231" s="101" t="s">
        <v>29</v>
      </c>
      <c r="F4231" s="101" t="s">
        <v>0</v>
      </c>
      <c r="G4231" s="2" t="s">
        <v>0</v>
      </c>
      <c r="H4231" s="2" t="s">
        <v>30</v>
      </c>
      <c r="I4231" s="12">
        <f t="shared" ref="I4231:AA4231" si="6710">SUM(I4232:I4240)</f>
        <v>77000</v>
      </c>
      <c r="J4231" s="12">
        <f t="shared" si="6710"/>
        <v>78391</v>
      </c>
      <c r="K4231" s="12">
        <f t="shared" si="6710"/>
        <v>0</v>
      </c>
      <c r="L4231" s="12">
        <f t="shared" si="6710"/>
        <v>0</v>
      </c>
      <c r="M4231" s="12">
        <f t="shared" si="6710"/>
        <v>0</v>
      </c>
      <c r="N4231" s="12">
        <f t="shared" si="6710"/>
        <v>0</v>
      </c>
      <c r="O4231" s="12">
        <f t="shared" si="6710"/>
        <v>155391</v>
      </c>
      <c r="P4231" s="12">
        <f t="shared" si="6710"/>
        <v>9</v>
      </c>
      <c r="Q4231" s="12">
        <f t="shared" si="6710"/>
        <v>26698</v>
      </c>
      <c r="R4231" s="12">
        <f t="shared" si="6710"/>
        <v>78391</v>
      </c>
      <c r="S4231" s="12">
        <f t="shared" si="6710"/>
        <v>0</v>
      </c>
      <c r="T4231" s="12">
        <f t="shared" si="6710"/>
        <v>0</v>
      </c>
      <c r="U4231" s="12">
        <f t="shared" si="6710"/>
        <v>0</v>
      </c>
      <c r="V4231" s="12">
        <f t="shared" si="6710"/>
        <v>0</v>
      </c>
      <c r="W4231" s="12">
        <f t="shared" si="6710"/>
        <v>0</v>
      </c>
      <c r="X4231" s="12">
        <f t="shared" si="6710"/>
        <v>0</v>
      </c>
      <c r="Y4231" s="12">
        <f t="shared" si="6710"/>
        <v>0</v>
      </c>
      <c r="Z4231" s="12">
        <f t="shared" si="6710"/>
        <v>0</v>
      </c>
      <c r="AA4231" s="12">
        <f t="shared" si="6710"/>
        <v>0</v>
      </c>
      <c r="AB4231" s="12">
        <v>105098</v>
      </c>
      <c r="AC4231" s="12">
        <v>50293</v>
      </c>
      <c r="AD4231" s="12">
        <f t="shared" ref="AD4231:AV4231" si="6711">SUM(AD4232:AD4240)</f>
        <v>38164</v>
      </c>
      <c r="AE4231" s="12">
        <f t="shared" si="6711"/>
        <v>17337</v>
      </c>
      <c r="AF4231" s="12">
        <f t="shared" si="6711"/>
        <v>0</v>
      </c>
      <c r="AG4231" s="12">
        <f t="shared" si="6711"/>
        <v>0</v>
      </c>
      <c r="AH4231" s="12">
        <f t="shared" si="6711"/>
        <v>0</v>
      </c>
      <c r="AI4231" s="12">
        <f t="shared" si="6711"/>
        <v>0</v>
      </c>
      <c r="AJ4231" s="12">
        <f t="shared" si="6711"/>
        <v>55501</v>
      </c>
      <c r="AK4231" s="12">
        <f t="shared" si="6711"/>
        <v>0</v>
      </c>
      <c r="AL4231" s="12">
        <f t="shared" si="6711"/>
        <v>0</v>
      </c>
      <c r="AM4231" s="12">
        <f t="shared" si="6711"/>
        <v>17337</v>
      </c>
      <c r="AN4231" s="12">
        <f t="shared" si="6711"/>
        <v>0</v>
      </c>
      <c r="AO4231" s="12">
        <f t="shared" si="6711"/>
        <v>0</v>
      </c>
      <c r="AP4231" s="12">
        <f t="shared" si="6711"/>
        <v>0</v>
      </c>
      <c r="AQ4231" s="12">
        <f t="shared" si="6711"/>
        <v>0</v>
      </c>
      <c r="AR4231" s="12">
        <f t="shared" si="6711"/>
        <v>0</v>
      </c>
      <c r="AS4231" s="12">
        <f t="shared" si="6711"/>
        <v>0</v>
      </c>
      <c r="AT4231" s="12">
        <f t="shared" si="6711"/>
        <v>0</v>
      </c>
      <c r="AU4231" s="12">
        <f t="shared" si="6711"/>
        <v>0</v>
      </c>
      <c r="AV4231" s="12">
        <f t="shared" si="6711"/>
        <v>0</v>
      </c>
      <c r="AW4231" s="12">
        <v>17337</v>
      </c>
      <c r="AX4231" s="12">
        <v>38164</v>
      </c>
      <c r="AY4231" s="12">
        <f t="shared" ref="AY4231:BQ4231" si="6712">SUM(AY4232:AY4240)</f>
        <v>10000</v>
      </c>
      <c r="AZ4231" s="12">
        <f t="shared" si="6712"/>
        <v>2876</v>
      </c>
      <c r="BA4231" s="12">
        <f t="shared" si="6712"/>
        <v>0</v>
      </c>
      <c r="BB4231" s="12">
        <f t="shared" si="6712"/>
        <v>0</v>
      </c>
      <c r="BC4231" s="12">
        <f t="shared" si="6712"/>
        <v>0</v>
      </c>
      <c r="BD4231" s="12">
        <f t="shared" si="6712"/>
        <v>0</v>
      </c>
      <c r="BE4231" s="12">
        <f t="shared" si="6712"/>
        <v>12876</v>
      </c>
      <c r="BF4231" s="12">
        <f t="shared" si="6712"/>
        <v>0</v>
      </c>
      <c r="BG4231" s="12">
        <f t="shared" si="6712"/>
        <v>0</v>
      </c>
      <c r="BH4231" s="12">
        <f t="shared" si="6712"/>
        <v>2876</v>
      </c>
      <c r="BI4231" s="12">
        <f t="shared" si="6712"/>
        <v>0</v>
      </c>
      <c r="BJ4231" s="12">
        <f t="shared" si="6712"/>
        <v>0</v>
      </c>
      <c r="BK4231" s="12">
        <f t="shared" si="6712"/>
        <v>0</v>
      </c>
      <c r="BL4231" s="12">
        <f t="shared" si="6712"/>
        <v>0</v>
      </c>
      <c r="BM4231" s="12">
        <f t="shared" si="6712"/>
        <v>0</v>
      </c>
      <c r="BN4231" s="12">
        <f t="shared" si="6712"/>
        <v>0</v>
      </c>
      <c r="BO4231" s="12">
        <f t="shared" si="6712"/>
        <v>0</v>
      </c>
      <c r="BP4231" s="12">
        <f t="shared" si="6712"/>
        <v>0</v>
      </c>
      <c r="BQ4231" s="12">
        <f t="shared" si="6712"/>
        <v>0</v>
      </c>
      <c r="BR4231" s="12">
        <v>2876</v>
      </c>
      <c r="BS4231" s="12">
        <v>10000</v>
      </c>
      <c r="BT4231" s="12" t="e">
        <f>IF(#REF!=0,"-",#REF!/#REF!*100)</f>
        <v>#REF!</v>
      </c>
    </row>
    <row r="4232" spans="1:72" x14ac:dyDescent="0.25">
      <c r="A4232" s="4" t="s">
        <v>1154</v>
      </c>
      <c r="B4232" s="4" t="s">
        <v>56</v>
      </c>
      <c r="C4232" s="4" t="s">
        <v>158</v>
      </c>
      <c r="D4232" s="102" t="s">
        <v>1408</v>
      </c>
      <c r="E4232" s="113">
        <v>6131</v>
      </c>
      <c r="F4232" s="102"/>
      <c r="G4232" s="98" t="s">
        <v>1663</v>
      </c>
      <c r="H4232" s="13" t="s">
        <v>32</v>
      </c>
      <c r="I4232" s="14">
        <v>9000</v>
      </c>
      <c r="J4232" s="14"/>
      <c r="K4232" s="14"/>
      <c r="L4232" s="14"/>
      <c r="M4232" s="14"/>
      <c r="N4232" s="14"/>
      <c r="O4232" s="14">
        <f t="shared" si="6674"/>
        <v>9000</v>
      </c>
      <c r="P4232" s="14"/>
      <c r="Q4232" s="14">
        <v>5000</v>
      </c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>
        <v>5000</v>
      </c>
      <c r="AC4232" s="14">
        <v>4000</v>
      </c>
      <c r="AD4232" s="14">
        <v>0</v>
      </c>
      <c r="AE4232" s="14"/>
      <c r="AF4232" s="14"/>
      <c r="AG4232" s="14"/>
      <c r="AH4232" s="14"/>
      <c r="AI4232" s="14"/>
      <c r="AJ4232" s="14">
        <f t="shared" si="6675"/>
        <v>0</v>
      </c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>
        <v>0</v>
      </c>
      <c r="AX4232" s="14">
        <v>0</v>
      </c>
      <c r="AY4232" s="14">
        <v>0</v>
      </c>
      <c r="AZ4232" s="14"/>
      <c r="BA4232" s="14"/>
      <c r="BB4232" s="14"/>
      <c r="BC4232" s="14"/>
      <c r="BD4232" s="14"/>
      <c r="BE4232" s="14">
        <f t="shared" si="6676"/>
        <v>0</v>
      </c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>
        <v>0</v>
      </c>
      <c r="BS4232" s="14">
        <v>0</v>
      </c>
      <c r="BT4232" s="14" t="e">
        <f>IF(#REF!=0,"-",#REF!/#REF!*100)</f>
        <v>#REF!</v>
      </c>
    </row>
    <row r="4233" spans="1:72" x14ac:dyDescent="0.25">
      <c r="A4233" s="4" t="s">
        <v>1154</v>
      </c>
      <c r="B4233" s="4" t="s">
        <v>56</v>
      </c>
      <c r="C4233" s="4" t="s">
        <v>158</v>
      </c>
      <c r="D4233" s="102" t="s">
        <v>1408</v>
      </c>
      <c r="E4233" s="113">
        <v>6132</v>
      </c>
      <c r="F4233" s="102"/>
      <c r="G4233" s="98" t="s">
        <v>1663</v>
      </c>
      <c r="H4233" s="13" t="s">
        <v>72</v>
      </c>
      <c r="I4233" s="14">
        <v>0</v>
      </c>
      <c r="J4233" s="14"/>
      <c r="K4233" s="14"/>
      <c r="L4233" s="14"/>
      <c r="M4233" s="14"/>
      <c r="N4233" s="14"/>
      <c r="O4233" s="14">
        <f t="shared" si="6674"/>
        <v>0</v>
      </c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>
        <v>0</v>
      </c>
      <c r="AC4233" s="14">
        <v>0</v>
      </c>
      <c r="AD4233" s="14">
        <v>0</v>
      </c>
      <c r="AE4233" s="14"/>
      <c r="AF4233" s="14"/>
      <c r="AG4233" s="14"/>
      <c r="AH4233" s="14"/>
      <c r="AI4233" s="14"/>
      <c r="AJ4233" s="14">
        <f t="shared" si="6675"/>
        <v>0</v>
      </c>
      <c r="AK4233" s="14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4"/>
      <c r="AW4233" s="14">
        <v>0</v>
      </c>
      <c r="AX4233" s="14">
        <v>0</v>
      </c>
      <c r="AY4233" s="14">
        <v>0</v>
      </c>
      <c r="AZ4233" s="14"/>
      <c r="BA4233" s="14"/>
      <c r="BB4233" s="14"/>
      <c r="BC4233" s="14"/>
      <c r="BD4233" s="14"/>
      <c r="BE4233" s="14">
        <f t="shared" si="6676"/>
        <v>0</v>
      </c>
      <c r="BF4233" s="14"/>
      <c r="BG4233" s="14"/>
      <c r="BH4233" s="14"/>
      <c r="BI4233" s="14"/>
      <c r="BJ4233" s="14"/>
      <c r="BK4233" s="14"/>
      <c r="BL4233" s="14"/>
      <c r="BM4233" s="14"/>
      <c r="BN4233" s="14"/>
      <c r="BO4233" s="14"/>
      <c r="BP4233" s="14"/>
      <c r="BQ4233" s="14"/>
      <c r="BR4233" s="14">
        <v>0</v>
      </c>
      <c r="BS4233" s="14">
        <v>0</v>
      </c>
      <c r="BT4233" s="14" t="e">
        <f>IF(#REF!=0,"-",#REF!/#REF!*100)</f>
        <v>#REF!</v>
      </c>
    </row>
    <row r="4234" spans="1:72" x14ac:dyDescent="0.25">
      <c r="A4234" s="4" t="s">
        <v>1154</v>
      </c>
      <c r="B4234" s="4" t="s">
        <v>56</v>
      </c>
      <c r="C4234" s="4" t="s">
        <v>158</v>
      </c>
      <c r="D4234" s="102" t="s">
        <v>1408</v>
      </c>
      <c r="E4234" s="113">
        <v>6133</v>
      </c>
      <c r="F4234" s="102"/>
      <c r="G4234" s="98" t="s">
        <v>1663</v>
      </c>
      <c r="H4234" s="13" t="s">
        <v>75</v>
      </c>
      <c r="I4234" s="14">
        <v>0</v>
      </c>
      <c r="J4234" s="14"/>
      <c r="K4234" s="14"/>
      <c r="L4234" s="14"/>
      <c r="M4234" s="14"/>
      <c r="N4234" s="14"/>
      <c r="O4234" s="14">
        <f t="shared" si="6674"/>
        <v>0</v>
      </c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>
        <v>0</v>
      </c>
      <c r="AC4234" s="14">
        <v>0</v>
      </c>
      <c r="AD4234" s="14">
        <v>0</v>
      </c>
      <c r="AE4234" s="14"/>
      <c r="AF4234" s="14"/>
      <c r="AG4234" s="14"/>
      <c r="AH4234" s="14"/>
      <c r="AI4234" s="14"/>
      <c r="AJ4234" s="14">
        <f t="shared" si="6675"/>
        <v>0</v>
      </c>
      <c r="AK4234" s="14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4"/>
      <c r="AW4234" s="14">
        <v>0</v>
      </c>
      <c r="AX4234" s="14">
        <v>0</v>
      </c>
      <c r="AY4234" s="14">
        <v>0</v>
      </c>
      <c r="AZ4234" s="14"/>
      <c r="BA4234" s="14"/>
      <c r="BB4234" s="14"/>
      <c r="BC4234" s="14"/>
      <c r="BD4234" s="14"/>
      <c r="BE4234" s="14">
        <f t="shared" si="6676"/>
        <v>0</v>
      </c>
      <c r="BF4234" s="14"/>
      <c r="BG4234" s="14"/>
      <c r="BH4234" s="14"/>
      <c r="BI4234" s="14"/>
      <c r="BJ4234" s="14"/>
      <c r="BK4234" s="14"/>
      <c r="BL4234" s="14"/>
      <c r="BM4234" s="14"/>
      <c r="BN4234" s="14"/>
      <c r="BO4234" s="14"/>
      <c r="BP4234" s="14"/>
      <c r="BQ4234" s="14"/>
      <c r="BR4234" s="14">
        <v>0</v>
      </c>
      <c r="BS4234" s="14">
        <v>0</v>
      </c>
      <c r="BT4234" s="14" t="e">
        <f>IF(#REF!=0,"-",#REF!/#REF!*100)</f>
        <v>#REF!</v>
      </c>
    </row>
    <row r="4235" spans="1:72" x14ac:dyDescent="0.25">
      <c r="A4235" s="4" t="s">
        <v>1154</v>
      </c>
      <c r="B4235" s="4" t="s">
        <v>56</v>
      </c>
      <c r="C4235" s="4" t="s">
        <v>158</v>
      </c>
      <c r="D4235" s="102" t="s">
        <v>1408</v>
      </c>
      <c r="E4235" s="113">
        <v>6134</v>
      </c>
      <c r="F4235" s="102"/>
      <c r="G4235" s="98" t="s">
        <v>1663</v>
      </c>
      <c r="H4235" s="13" t="s">
        <v>78</v>
      </c>
      <c r="I4235" s="14">
        <v>10000</v>
      </c>
      <c r="J4235" s="14">
        <v>10000</v>
      </c>
      <c r="K4235" s="14"/>
      <c r="L4235" s="14"/>
      <c r="M4235" s="14"/>
      <c r="N4235" s="14"/>
      <c r="O4235" s="14">
        <f t="shared" si="6674"/>
        <v>20000</v>
      </c>
      <c r="P4235" s="14"/>
      <c r="Q4235" s="14">
        <v>5000</v>
      </c>
      <c r="R4235" s="14">
        <v>10000</v>
      </c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>
        <v>15000</v>
      </c>
      <c r="AC4235" s="14">
        <v>5000</v>
      </c>
      <c r="AD4235" s="14">
        <v>0</v>
      </c>
      <c r="AE4235" s="14"/>
      <c r="AF4235" s="14"/>
      <c r="AG4235" s="14"/>
      <c r="AH4235" s="14"/>
      <c r="AI4235" s="14"/>
      <c r="AJ4235" s="14">
        <f t="shared" si="6675"/>
        <v>0</v>
      </c>
      <c r="AK4235" s="14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4"/>
      <c r="AW4235" s="14">
        <v>0</v>
      </c>
      <c r="AX4235" s="14">
        <v>0</v>
      </c>
      <c r="AY4235" s="14">
        <v>0</v>
      </c>
      <c r="AZ4235" s="14"/>
      <c r="BA4235" s="14"/>
      <c r="BB4235" s="14"/>
      <c r="BC4235" s="14"/>
      <c r="BD4235" s="14"/>
      <c r="BE4235" s="14">
        <f t="shared" si="6676"/>
        <v>0</v>
      </c>
      <c r="BF4235" s="14"/>
      <c r="BG4235" s="14"/>
      <c r="BH4235" s="14"/>
      <c r="BI4235" s="14"/>
      <c r="BJ4235" s="14"/>
      <c r="BK4235" s="14"/>
      <c r="BL4235" s="14"/>
      <c r="BM4235" s="14"/>
      <c r="BN4235" s="14"/>
      <c r="BO4235" s="14"/>
      <c r="BP4235" s="14"/>
      <c r="BQ4235" s="14"/>
      <c r="BR4235" s="14">
        <v>0</v>
      </c>
      <c r="BS4235" s="14">
        <v>0</v>
      </c>
      <c r="BT4235" s="14" t="e">
        <f>IF(#REF!=0,"-",#REF!/#REF!*100)</f>
        <v>#REF!</v>
      </c>
    </row>
    <row r="4236" spans="1:72" x14ac:dyDescent="0.25">
      <c r="A4236" s="4" t="s">
        <v>1154</v>
      </c>
      <c r="B4236" s="4" t="s">
        <v>56</v>
      </c>
      <c r="C4236" s="4" t="s">
        <v>158</v>
      </c>
      <c r="D4236" s="102" t="s">
        <v>1408</v>
      </c>
      <c r="E4236" s="113">
        <v>6135</v>
      </c>
      <c r="F4236" s="102"/>
      <c r="G4236" s="98" t="s">
        <v>1663</v>
      </c>
      <c r="H4236" s="13" t="s">
        <v>81</v>
      </c>
      <c r="I4236" s="14">
        <v>1000</v>
      </c>
      <c r="J4236" s="14">
        <v>500</v>
      </c>
      <c r="K4236" s="14"/>
      <c r="L4236" s="14"/>
      <c r="M4236" s="14"/>
      <c r="N4236" s="14"/>
      <c r="O4236" s="14">
        <f t="shared" si="6674"/>
        <v>1500</v>
      </c>
      <c r="P4236" s="14"/>
      <c r="Q4236" s="14"/>
      <c r="R4236" s="14">
        <v>500</v>
      </c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>
        <v>500</v>
      </c>
      <c r="AC4236" s="14">
        <v>1000</v>
      </c>
      <c r="AD4236" s="14">
        <v>0</v>
      </c>
      <c r="AE4236" s="14"/>
      <c r="AF4236" s="14"/>
      <c r="AG4236" s="14"/>
      <c r="AH4236" s="14"/>
      <c r="AI4236" s="14"/>
      <c r="AJ4236" s="14">
        <f t="shared" si="6675"/>
        <v>0</v>
      </c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>
        <v>0</v>
      </c>
      <c r="AX4236" s="14">
        <v>0</v>
      </c>
      <c r="AY4236" s="14">
        <v>0</v>
      </c>
      <c r="AZ4236" s="14"/>
      <c r="BA4236" s="14"/>
      <c r="BB4236" s="14"/>
      <c r="BC4236" s="14"/>
      <c r="BD4236" s="14"/>
      <c r="BE4236" s="14">
        <f t="shared" si="6676"/>
        <v>0</v>
      </c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>
        <v>0</v>
      </c>
      <c r="BS4236" s="14">
        <v>0</v>
      </c>
      <c r="BT4236" s="14" t="e">
        <f>IF(#REF!=0,"-",#REF!/#REF!*100)</f>
        <v>#REF!</v>
      </c>
    </row>
    <row r="4237" spans="1:72" ht="22.5" x14ac:dyDescent="0.25">
      <c r="A4237" s="4" t="s">
        <v>1154</v>
      </c>
      <c r="B4237" s="4" t="s">
        <v>56</v>
      </c>
      <c r="C4237" s="4" t="s">
        <v>158</v>
      </c>
      <c r="D4237" s="102" t="s">
        <v>1408</v>
      </c>
      <c r="E4237" s="113">
        <v>6136</v>
      </c>
      <c r="F4237" s="102"/>
      <c r="G4237" s="98" t="s">
        <v>1663</v>
      </c>
      <c r="H4237" s="13" t="s">
        <v>84</v>
      </c>
      <c r="I4237" s="14">
        <v>1000</v>
      </c>
      <c r="J4237" s="14">
        <v>500</v>
      </c>
      <c r="K4237" s="14"/>
      <c r="L4237" s="14"/>
      <c r="M4237" s="14"/>
      <c r="N4237" s="14"/>
      <c r="O4237" s="14">
        <f t="shared" si="6674"/>
        <v>1500</v>
      </c>
      <c r="P4237" s="14"/>
      <c r="Q4237" s="14"/>
      <c r="R4237" s="14">
        <v>500</v>
      </c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>
        <v>500</v>
      </c>
      <c r="AC4237" s="14">
        <v>1000</v>
      </c>
      <c r="AD4237" s="14">
        <v>0</v>
      </c>
      <c r="AE4237" s="14"/>
      <c r="AF4237" s="14"/>
      <c r="AG4237" s="14"/>
      <c r="AH4237" s="14"/>
      <c r="AI4237" s="14"/>
      <c r="AJ4237" s="14">
        <f t="shared" si="6675"/>
        <v>0</v>
      </c>
      <c r="AK4237" s="14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4"/>
      <c r="AW4237" s="14">
        <v>0</v>
      </c>
      <c r="AX4237" s="14">
        <v>0</v>
      </c>
      <c r="AY4237" s="14">
        <v>0</v>
      </c>
      <c r="AZ4237" s="14"/>
      <c r="BA4237" s="14"/>
      <c r="BB4237" s="14"/>
      <c r="BC4237" s="14"/>
      <c r="BD4237" s="14"/>
      <c r="BE4237" s="14">
        <f t="shared" si="6676"/>
        <v>0</v>
      </c>
      <c r="BF4237" s="14"/>
      <c r="BG4237" s="14"/>
      <c r="BH4237" s="14"/>
      <c r="BI4237" s="14"/>
      <c r="BJ4237" s="14"/>
      <c r="BK4237" s="14"/>
      <c r="BL4237" s="14"/>
      <c r="BM4237" s="14"/>
      <c r="BN4237" s="14"/>
      <c r="BO4237" s="14"/>
      <c r="BP4237" s="14"/>
      <c r="BQ4237" s="14"/>
      <c r="BR4237" s="14">
        <v>0</v>
      </c>
      <c r="BS4237" s="14">
        <v>0</v>
      </c>
      <c r="BT4237" s="14" t="e">
        <f>IF(#REF!=0,"-",#REF!/#REF!*100)</f>
        <v>#REF!</v>
      </c>
    </row>
    <row r="4238" spans="1:72" x14ac:dyDescent="0.25">
      <c r="A4238" s="4" t="s">
        <v>1154</v>
      </c>
      <c r="B4238" s="4" t="s">
        <v>56</v>
      </c>
      <c r="C4238" s="4" t="s">
        <v>158</v>
      </c>
      <c r="D4238" s="102" t="s">
        <v>1408</v>
      </c>
      <c r="E4238" s="113">
        <v>6137</v>
      </c>
      <c r="F4238" s="102"/>
      <c r="G4238" s="98" t="s">
        <v>1663</v>
      </c>
      <c r="H4238" s="13" t="s">
        <v>87</v>
      </c>
      <c r="I4238" s="14">
        <v>20000</v>
      </c>
      <c r="J4238" s="14">
        <v>15000</v>
      </c>
      <c r="K4238" s="14"/>
      <c r="L4238" s="14"/>
      <c r="M4238" s="14"/>
      <c r="N4238" s="14"/>
      <c r="O4238" s="14">
        <f t="shared" si="6674"/>
        <v>35000</v>
      </c>
      <c r="P4238" s="14"/>
      <c r="Q4238" s="14">
        <v>5000</v>
      </c>
      <c r="R4238" s="14">
        <v>15000</v>
      </c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>
        <v>20000</v>
      </c>
      <c r="AC4238" s="14">
        <v>15000</v>
      </c>
      <c r="AD4238" s="14">
        <v>0</v>
      </c>
      <c r="AE4238" s="14"/>
      <c r="AF4238" s="14"/>
      <c r="AG4238" s="14"/>
      <c r="AH4238" s="14"/>
      <c r="AI4238" s="14"/>
      <c r="AJ4238" s="14">
        <f t="shared" si="6675"/>
        <v>0</v>
      </c>
      <c r="AK4238" s="14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4"/>
      <c r="AW4238" s="14">
        <v>0</v>
      </c>
      <c r="AX4238" s="14">
        <v>0</v>
      </c>
      <c r="AY4238" s="14">
        <v>0</v>
      </c>
      <c r="AZ4238" s="14"/>
      <c r="BA4238" s="14"/>
      <c r="BB4238" s="14"/>
      <c r="BC4238" s="14"/>
      <c r="BD4238" s="14"/>
      <c r="BE4238" s="14">
        <f t="shared" si="6676"/>
        <v>0</v>
      </c>
      <c r="BF4238" s="14"/>
      <c r="BG4238" s="14"/>
      <c r="BH4238" s="14"/>
      <c r="BI4238" s="14"/>
      <c r="BJ4238" s="14"/>
      <c r="BK4238" s="14"/>
      <c r="BL4238" s="14"/>
      <c r="BM4238" s="14"/>
      <c r="BN4238" s="14"/>
      <c r="BO4238" s="14"/>
      <c r="BP4238" s="14"/>
      <c r="BQ4238" s="14"/>
      <c r="BR4238" s="14">
        <v>0</v>
      </c>
      <c r="BS4238" s="14">
        <v>0</v>
      </c>
      <c r="BT4238" s="14" t="e">
        <f>IF(#REF!=0,"-",#REF!/#REF!*100)</f>
        <v>#REF!</v>
      </c>
    </row>
    <row r="4239" spans="1:72" ht="22.5" x14ac:dyDescent="0.25">
      <c r="A4239" s="4" t="s">
        <v>1154</v>
      </c>
      <c r="B4239" s="4" t="s">
        <v>56</v>
      </c>
      <c r="C4239" s="4" t="s">
        <v>158</v>
      </c>
      <c r="D4239" s="102" t="s">
        <v>1408</v>
      </c>
      <c r="E4239" s="113">
        <v>6138</v>
      </c>
      <c r="F4239" s="102"/>
      <c r="G4239" s="98" t="s">
        <v>1663</v>
      </c>
      <c r="H4239" s="13" t="s">
        <v>90</v>
      </c>
      <c r="I4239" s="14">
        <v>5000</v>
      </c>
      <c r="J4239" s="14">
        <v>8000</v>
      </c>
      <c r="K4239" s="14"/>
      <c r="L4239" s="14"/>
      <c r="M4239" s="14"/>
      <c r="N4239" s="14"/>
      <c r="O4239" s="14">
        <f t="shared" si="6674"/>
        <v>13000</v>
      </c>
      <c r="P4239" s="14"/>
      <c r="Q4239" s="14">
        <v>2000</v>
      </c>
      <c r="R4239" s="14">
        <v>8000</v>
      </c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>
        <v>10000</v>
      </c>
      <c r="AC4239" s="14">
        <v>3000</v>
      </c>
      <c r="AD4239" s="14">
        <v>0</v>
      </c>
      <c r="AE4239" s="14"/>
      <c r="AF4239" s="14"/>
      <c r="AG4239" s="14"/>
      <c r="AH4239" s="14"/>
      <c r="AI4239" s="14"/>
      <c r="AJ4239" s="14">
        <f t="shared" si="6675"/>
        <v>0</v>
      </c>
      <c r="AK4239" s="14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4"/>
      <c r="AW4239" s="14">
        <v>0</v>
      </c>
      <c r="AX4239" s="14">
        <v>0</v>
      </c>
      <c r="AY4239" s="14">
        <v>0</v>
      </c>
      <c r="AZ4239" s="14"/>
      <c r="BA4239" s="14"/>
      <c r="BB4239" s="14"/>
      <c r="BC4239" s="14"/>
      <c r="BD4239" s="14"/>
      <c r="BE4239" s="14">
        <f t="shared" si="6676"/>
        <v>0</v>
      </c>
      <c r="BF4239" s="14"/>
      <c r="BG4239" s="14"/>
      <c r="BH4239" s="14"/>
      <c r="BI4239" s="14"/>
      <c r="BJ4239" s="14"/>
      <c r="BK4239" s="14"/>
      <c r="BL4239" s="14"/>
      <c r="BM4239" s="14"/>
      <c r="BN4239" s="14"/>
      <c r="BO4239" s="14"/>
      <c r="BP4239" s="14"/>
      <c r="BQ4239" s="14"/>
      <c r="BR4239" s="14">
        <v>0</v>
      </c>
      <c r="BS4239" s="14">
        <v>0</v>
      </c>
      <c r="BT4239" s="14" t="e">
        <f>IF(#REF!=0,"-",#REF!/#REF!*100)</f>
        <v>#REF!</v>
      </c>
    </row>
    <row r="4240" spans="1:72" x14ac:dyDescent="0.25">
      <c r="A4240" s="1" t="s">
        <v>1154</v>
      </c>
      <c r="B4240" s="1" t="s">
        <v>56</v>
      </c>
      <c r="C4240" s="1" t="s">
        <v>158</v>
      </c>
      <c r="D4240" s="105" t="s">
        <v>1408</v>
      </c>
      <c r="E4240" s="105" t="s">
        <v>34</v>
      </c>
      <c r="F4240" s="102" t="s">
        <v>0</v>
      </c>
      <c r="G4240" s="13" t="s">
        <v>0</v>
      </c>
      <c r="H4240" s="2" t="s">
        <v>35</v>
      </c>
      <c r="I4240" s="12">
        <f>SUM(I4241:I4244)</f>
        <v>31000</v>
      </c>
      <c r="J4240" s="12">
        <f t="shared" ref="J4240:AA4240" si="6713">SUM(J4241:J4244)</f>
        <v>44391</v>
      </c>
      <c r="K4240" s="12">
        <f t="shared" si="6713"/>
        <v>0</v>
      </c>
      <c r="L4240" s="12">
        <f t="shared" si="6713"/>
        <v>0</v>
      </c>
      <c r="M4240" s="12">
        <f t="shared" si="6713"/>
        <v>0</v>
      </c>
      <c r="N4240" s="12">
        <f t="shared" si="6713"/>
        <v>0</v>
      </c>
      <c r="O4240" s="12">
        <f t="shared" si="6713"/>
        <v>75391</v>
      </c>
      <c r="P4240" s="12">
        <f t="shared" si="6713"/>
        <v>9</v>
      </c>
      <c r="Q4240" s="12">
        <f>SUM(Q4241:Q4244)</f>
        <v>9698</v>
      </c>
      <c r="R4240" s="12">
        <f t="shared" si="6713"/>
        <v>44391</v>
      </c>
      <c r="S4240" s="12">
        <f t="shared" si="6713"/>
        <v>0</v>
      </c>
      <c r="T4240" s="12">
        <f t="shared" si="6713"/>
        <v>0</v>
      </c>
      <c r="U4240" s="12">
        <f t="shared" si="6713"/>
        <v>0</v>
      </c>
      <c r="V4240" s="12">
        <f t="shared" si="6713"/>
        <v>0</v>
      </c>
      <c r="W4240" s="12">
        <f t="shared" si="6713"/>
        <v>0</v>
      </c>
      <c r="X4240" s="12">
        <f t="shared" si="6713"/>
        <v>0</v>
      </c>
      <c r="Y4240" s="12">
        <f t="shared" si="6713"/>
        <v>0</v>
      </c>
      <c r="Z4240" s="12">
        <f t="shared" si="6713"/>
        <v>0</v>
      </c>
      <c r="AA4240" s="12">
        <f t="shared" si="6713"/>
        <v>0</v>
      </c>
      <c r="AB4240" s="12">
        <v>54098</v>
      </c>
      <c r="AC4240" s="12">
        <v>21293</v>
      </c>
      <c r="AD4240" s="12">
        <f t="shared" ref="AD4240:AV4240" si="6714">SUM(AD4241:AD4244)</f>
        <v>38164</v>
      </c>
      <c r="AE4240" s="12">
        <f t="shared" si="6714"/>
        <v>17337</v>
      </c>
      <c r="AF4240" s="12">
        <f t="shared" si="6714"/>
        <v>0</v>
      </c>
      <c r="AG4240" s="12">
        <f t="shared" si="6714"/>
        <v>0</v>
      </c>
      <c r="AH4240" s="12">
        <f t="shared" si="6714"/>
        <v>0</v>
      </c>
      <c r="AI4240" s="12">
        <f t="shared" si="6714"/>
        <v>0</v>
      </c>
      <c r="AJ4240" s="12">
        <f t="shared" si="6714"/>
        <v>55501</v>
      </c>
      <c r="AK4240" s="12">
        <f t="shared" si="6714"/>
        <v>0</v>
      </c>
      <c r="AL4240" s="12">
        <f t="shared" si="6714"/>
        <v>0</v>
      </c>
      <c r="AM4240" s="12">
        <f t="shared" si="6714"/>
        <v>17337</v>
      </c>
      <c r="AN4240" s="12">
        <f t="shared" si="6714"/>
        <v>0</v>
      </c>
      <c r="AO4240" s="12">
        <f t="shared" si="6714"/>
        <v>0</v>
      </c>
      <c r="AP4240" s="12">
        <f t="shared" si="6714"/>
        <v>0</v>
      </c>
      <c r="AQ4240" s="12">
        <f t="shared" si="6714"/>
        <v>0</v>
      </c>
      <c r="AR4240" s="12">
        <f t="shared" si="6714"/>
        <v>0</v>
      </c>
      <c r="AS4240" s="12">
        <f t="shared" si="6714"/>
        <v>0</v>
      </c>
      <c r="AT4240" s="12">
        <f t="shared" si="6714"/>
        <v>0</v>
      </c>
      <c r="AU4240" s="12">
        <f t="shared" si="6714"/>
        <v>0</v>
      </c>
      <c r="AV4240" s="12">
        <f t="shared" si="6714"/>
        <v>0</v>
      </c>
      <c r="AW4240" s="12">
        <v>17337</v>
      </c>
      <c r="AX4240" s="12">
        <v>38164</v>
      </c>
      <c r="AY4240" s="12">
        <f t="shared" ref="AY4240:BQ4240" si="6715">SUM(AY4241:AY4244)</f>
        <v>10000</v>
      </c>
      <c r="AZ4240" s="12">
        <f t="shared" si="6715"/>
        <v>2876</v>
      </c>
      <c r="BA4240" s="12">
        <f t="shared" si="6715"/>
        <v>0</v>
      </c>
      <c r="BB4240" s="12">
        <f t="shared" si="6715"/>
        <v>0</v>
      </c>
      <c r="BC4240" s="12">
        <f t="shared" si="6715"/>
        <v>0</v>
      </c>
      <c r="BD4240" s="12">
        <f t="shared" si="6715"/>
        <v>0</v>
      </c>
      <c r="BE4240" s="12">
        <f t="shared" si="6715"/>
        <v>12876</v>
      </c>
      <c r="BF4240" s="12">
        <f t="shared" si="6715"/>
        <v>0</v>
      </c>
      <c r="BG4240" s="12">
        <f t="shared" si="6715"/>
        <v>0</v>
      </c>
      <c r="BH4240" s="12">
        <f t="shared" si="6715"/>
        <v>2876</v>
      </c>
      <c r="BI4240" s="12">
        <f t="shared" si="6715"/>
        <v>0</v>
      </c>
      <c r="BJ4240" s="12">
        <f t="shared" si="6715"/>
        <v>0</v>
      </c>
      <c r="BK4240" s="12">
        <f t="shared" si="6715"/>
        <v>0</v>
      </c>
      <c r="BL4240" s="12">
        <f t="shared" si="6715"/>
        <v>0</v>
      </c>
      <c r="BM4240" s="12">
        <f t="shared" si="6715"/>
        <v>0</v>
      </c>
      <c r="BN4240" s="12">
        <f t="shared" si="6715"/>
        <v>0</v>
      </c>
      <c r="BO4240" s="12">
        <f t="shared" si="6715"/>
        <v>0</v>
      </c>
      <c r="BP4240" s="12">
        <f t="shared" si="6715"/>
        <v>0</v>
      </c>
      <c r="BQ4240" s="12">
        <f t="shared" si="6715"/>
        <v>0</v>
      </c>
      <c r="BR4240" s="12">
        <v>2876</v>
      </c>
      <c r="BS4240" s="12">
        <v>10000</v>
      </c>
      <c r="BT4240" s="12" t="e">
        <f>IF(#REF!=0,"-",#REF!/#REF!*100)</f>
        <v>#REF!</v>
      </c>
    </row>
    <row r="4241" spans="1:72" x14ac:dyDescent="0.25">
      <c r="A4241" s="4" t="s">
        <v>1154</v>
      </c>
      <c r="B4241" s="4" t="s">
        <v>56</v>
      </c>
      <c r="C4241" s="4" t="s">
        <v>158</v>
      </c>
      <c r="D4241" s="102" t="s">
        <v>1408</v>
      </c>
      <c r="E4241" s="113">
        <v>6139</v>
      </c>
      <c r="F4241" s="102"/>
      <c r="G4241" s="98" t="s">
        <v>1663</v>
      </c>
      <c r="H4241" s="13" t="s">
        <v>35</v>
      </c>
      <c r="I4241" s="14">
        <v>25000</v>
      </c>
      <c r="J4241" s="14">
        <v>44391</v>
      </c>
      <c r="K4241" s="14"/>
      <c r="L4241" s="14"/>
      <c r="M4241" s="14"/>
      <c r="N4241" s="14"/>
      <c r="O4241" s="14">
        <f t="shared" si="6674"/>
        <v>69391</v>
      </c>
      <c r="P4241" s="14"/>
      <c r="Q4241" s="14">
        <v>7707</v>
      </c>
      <c r="R4241" s="14">
        <v>44391</v>
      </c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>
        <v>52098</v>
      </c>
      <c r="AC4241" s="14">
        <v>17293</v>
      </c>
      <c r="AD4241" s="14">
        <v>18164</v>
      </c>
      <c r="AE4241" s="14">
        <v>17337</v>
      </c>
      <c r="AF4241" s="14"/>
      <c r="AG4241" s="14"/>
      <c r="AH4241" s="14"/>
      <c r="AI4241" s="14"/>
      <c r="AJ4241" s="14">
        <f t="shared" si="6675"/>
        <v>35501</v>
      </c>
      <c r="AK4241" s="14"/>
      <c r="AL4241" s="14"/>
      <c r="AM4241" s="14">
        <v>17337</v>
      </c>
      <c r="AN4241" s="14"/>
      <c r="AO4241" s="14"/>
      <c r="AP4241" s="14"/>
      <c r="AQ4241" s="14"/>
      <c r="AR4241" s="14"/>
      <c r="AS4241" s="14"/>
      <c r="AT4241" s="14"/>
      <c r="AU4241" s="14"/>
      <c r="AV4241" s="14"/>
      <c r="AW4241" s="14">
        <v>17337</v>
      </c>
      <c r="AX4241" s="14">
        <v>18164</v>
      </c>
      <c r="AY4241" s="14">
        <v>10000</v>
      </c>
      <c r="AZ4241" s="14">
        <v>2876</v>
      </c>
      <c r="BA4241" s="14"/>
      <c r="BB4241" s="14"/>
      <c r="BC4241" s="14"/>
      <c r="BD4241" s="14"/>
      <c r="BE4241" s="14">
        <f t="shared" si="6676"/>
        <v>12876</v>
      </c>
      <c r="BF4241" s="14"/>
      <c r="BG4241" s="14"/>
      <c r="BH4241" s="14">
        <v>2876</v>
      </c>
      <c r="BI4241" s="14"/>
      <c r="BJ4241" s="14"/>
      <c r="BK4241" s="14"/>
      <c r="BL4241" s="14"/>
      <c r="BM4241" s="14"/>
      <c r="BN4241" s="14"/>
      <c r="BO4241" s="14"/>
      <c r="BP4241" s="14"/>
      <c r="BQ4241" s="14"/>
      <c r="BR4241" s="14">
        <v>2876</v>
      </c>
      <c r="BS4241" s="14">
        <v>10000</v>
      </c>
      <c r="BT4241" s="14" t="e">
        <f>IF(#REF!=0,"-",#REF!/#REF!*100)</f>
        <v>#REF!</v>
      </c>
    </row>
    <row r="4242" spans="1:72" ht="22.5" x14ac:dyDescent="0.25">
      <c r="A4242" s="4" t="s">
        <v>1154</v>
      </c>
      <c r="B4242" s="4" t="s">
        <v>56</v>
      </c>
      <c r="C4242" s="4" t="s">
        <v>158</v>
      </c>
      <c r="D4242" s="102" t="s">
        <v>1408</v>
      </c>
      <c r="E4242" s="113">
        <v>6139</v>
      </c>
      <c r="F4242" s="102" t="s">
        <v>1415</v>
      </c>
      <c r="G4242" s="98" t="s">
        <v>1663</v>
      </c>
      <c r="H4242" s="13" t="s">
        <v>37</v>
      </c>
      <c r="I4242" s="14">
        <v>1000</v>
      </c>
      <c r="J4242" s="14"/>
      <c r="K4242" s="14"/>
      <c r="L4242" s="14"/>
      <c r="M4242" s="14"/>
      <c r="N4242" s="14"/>
      <c r="O4242" s="14">
        <f t="shared" si="6674"/>
        <v>1000</v>
      </c>
      <c r="P4242" s="14">
        <f>4+5</f>
        <v>9</v>
      </c>
      <c r="Q4242" s="14">
        <v>991</v>
      </c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>
        <v>1000</v>
      </c>
      <c r="AC4242" s="14">
        <v>0</v>
      </c>
      <c r="AD4242" s="14">
        <v>0</v>
      </c>
      <c r="AE4242" s="14"/>
      <c r="AF4242" s="14"/>
      <c r="AG4242" s="14"/>
      <c r="AH4242" s="14"/>
      <c r="AI4242" s="14"/>
      <c r="AJ4242" s="14">
        <f t="shared" si="6675"/>
        <v>0</v>
      </c>
      <c r="AK4242" s="14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4"/>
      <c r="AW4242" s="14">
        <v>0</v>
      </c>
      <c r="AX4242" s="14">
        <v>0</v>
      </c>
      <c r="AY4242" s="14">
        <v>0</v>
      </c>
      <c r="AZ4242" s="14"/>
      <c r="BA4242" s="14"/>
      <c r="BB4242" s="14"/>
      <c r="BC4242" s="14"/>
      <c r="BD4242" s="14"/>
      <c r="BE4242" s="14">
        <f t="shared" si="6676"/>
        <v>0</v>
      </c>
      <c r="BF4242" s="14"/>
      <c r="BG4242" s="14"/>
      <c r="BH4242" s="14"/>
      <c r="BI4242" s="14"/>
      <c r="BJ4242" s="14"/>
      <c r="BK4242" s="14"/>
      <c r="BL4242" s="14"/>
      <c r="BM4242" s="14"/>
      <c r="BN4242" s="14"/>
      <c r="BO4242" s="14"/>
      <c r="BP4242" s="14"/>
      <c r="BQ4242" s="14"/>
      <c r="BR4242" s="14">
        <v>0</v>
      </c>
      <c r="BS4242" s="14">
        <v>0</v>
      </c>
      <c r="BT4242" s="14" t="e">
        <f>IF(#REF!=0,"-",#REF!/#REF!*100)</f>
        <v>#REF!</v>
      </c>
    </row>
    <row r="4243" spans="1:72" ht="33.75" x14ac:dyDescent="0.25">
      <c r="A4243" s="4" t="s">
        <v>1154</v>
      </c>
      <c r="B4243" s="4" t="s">
        <v>56</v>
      </c>
      <c r="C4243" s="4" t="s">
        <v>158</v>
      </c>
      <c r="D4243" s="102" t="s">
        <v>1408</v>
      </c>
      <c r="E4243" s="113">
        <v>6139</v>
      </c>
      <c r="F4243" s="102" t="s">
        <v>1416</v>
      </c>
      <c r="G4243" s="98" t="s">
        <v>1663</v>
      </c>
      <c r="H4243" s="13" t="s">
        <v>38</v>
      </c>
      <c r="I4243" s="14">
        <v>5000</v>
      </c>
      <c r="J4243" s="14"/>
      <c r="K4243" s="14"/>
      <c r="L4243" s="14"/>
      <c r="M4243" s="14"/>
      <c r="N4243" s="14"/>
      <c r="O4243" s="14">
        <f t="shared" si="6674"/>
        <v>5000</v>
      </c>
      <c r="P4243" s="14"/>
      <c r="Q4243" s="14">
        <v>1000</v>
      </c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>
        <v>1000</v>
      </c>
      <c r="AC4243" s="14">
        <v>4000</v>
      </c>
      <c r="AD4243" s="14">
        <v>0</v>
      </c>
      <c r="AE4243" s="14"/>
      <c r="AF4243" s="14"/>
      <c r="AG4243" s="14"/>
      <c r="AH4243" s="14"/>
      <c r="AI4243" s="14"/>
      <c r="AJ4243" s="14">
        <f t="shared" si="6675"/>
        <v>0</v>
      </c>
      <c r="AK4243" s="14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4"/>
      <c r="AW4243" s="14">
        <v>0</v>
      </c>
      <c r="AX4243" s="14">
        <v>0</v>
      </c>
      <c r="AY4243" s="14">
        <v>0</v>
      </c>
      <c r="AZ4243" s="14"/>
      <c r="BA4243" s="14"/>
      <c r="BB4243" s="14"/>
      <c r="BC4243" s="14"/>
      <c r="BD4243" s="14"/>
      <c r="BE4243" s="14">
        <f t="shared" si="6676"/>
        <v>0</v>
      </c>
      <c r="BF4243" s="14"/>
      <c r="BG4243" s="14"/>
      <c r="BH4243" s="14"/>
      <c r="BI4243" s="14"/>
      <c r="BJ4243" s="14"/>
      <c r="BK4243" s="14"/>
      <c r="BL4243" s="14"/>
      <c r="BM4243" s="14"/>
      <c r="BN4243" s="14"/>
      <c r="BO4243" s="14"/>
      <c r="BP4243" s="14"/>
      <c r="BQ4243" s="14"/>
      <c r="BR4243" s="14">
        <v>0</v>
      </c>
      <c r="BS4243" s="14">
        <v>0</v>
      </c>
      <c r="BT4243" s="14" t="e">
        <f>IF(#REF!=0,"-",#REF!/#REF!*100)</f>
        <v>#REF!</v>
      </c>
    </row>
    <row r="4244" spans="1:72" x14ac:dyDescent="0.25">
      <c r="A4244" s="4" t="s">
        <v>1154</v>
      </c>
      <c r="B4244" s="4" t="s">
        <v>56</v>
      </c>
      <c r="C4244" s="4" t="s">
        <v>158</v>
      </c>
      <c r="D4244" s="102" t="s">
        <v>1408</v>
      </c>
      <c r="E4244" s="113">
        <v>6139</v>
      </c>
      <c r="F4244" s="102" t="s">
        <v>1417</v>
      </c>
      <c r="G4244" s="98" t="s">
        <v>1663</v>
      </c>
      <c r="H4244" s="13" t="s">
        <v>1319</v>
      </c>
      <c r="I4244" s="14">
        <v>0</v>
      </c>
      <c r="J4244" s="14"/>
      <c r="K4244" s="14"/>
      <c r="L4244" s="14"/>
      <c r="M4244" s="14"/>
      <c r="N4244" s="14"/>
      <c r="O4244" s="14">
        <f t="shared" si="6674"/>
        <v>0</v>
      </c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>
        <v>0</v>
      </c>
      <c r="AC4244" s="14">
        <v>0</v>
      </c>
      <c r="AD4244" s="14">
        <v>20000</v>
      </c>
      <c r="AE4244" s="14"/>
      <c r="AF4244" s="14"/>
      <c r="AG4244" s="14"/>
      <c r="AH4244" s="14"/>
      <c r="AI4244" s="14"/>
      <c r="AJ4244" s="14">
        <f t="shared" si="6675"/>
        <v>20000</v>
      </c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>
        <v>0</v>
      </c>
      <c r="AX4244" s="14">
        <v>20000</v>
      </c>
      <c r="AY4244" s="14">
        <v>0</v>
      </c>
      <c r="AZ4244" s="14"/>
      <c r="BA4244" s="14"/>
      <c r="BB4244" s="14"/>
      <c r="BC4244" s="14"/>
      <c r="BD4244" s="14"/>
      <c r="BE4244" s="14">
        <f t="shared" si="6676"/>
        <v>0</v>
      </c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Q4244" s="14"/>
      <c r="BR4244" s="14">
        <v>0</v>
      </c>
      <c r="BS4244" s="14">
        <v>0</v>
      </c>
      <c r="BT4244" s="14" t="e">
        <f>IF(#REF!=0,"-",#REF!/#REF!*100)</f>
        <v>#REF!</v>
      </c>
    </row>
    <row r="4245" spans="1:72" ht="33.75" x14ac:dyDescent="0.25">
      <c r="A4245" s="1" t="s">
        <v>0</v>
      </c>
      <c r="B4245" s="1" t="s">
        <v>0</v>
      </c>
      <c r="C4245" s="1" t="s">
        <v>0</v>
      </c>
      <c r="D4245" s="101" t="s">
        <v>0</v>
      </c>
      <c r="E4245" s="101" t="s">
        <v>0</v>
      </c>
      <c r="F4245" s="101" t="s">
        <v>0</v>
      </c>
      <c r="G4245" s="2" t="s">
        <v>0</v>
      </c>
      <c r="H4245" s="10" t="s">
        <v>39</v>
      </c>
      <c r="I4245" s="11">
        <f t="shared" ref="I4245:AA4245" si="6716">SUM(I4246)</f>
        <v>5000</v>
      </c>
      <c r="J4245" s="11">
        <f t="shared" si="6716"/>
        <v>0</v>
      </c>
      <c r="K4245" s="11">
        <f t="shared" si="6716"/>
        <v>0</v>
      </c>
      <c r="L4245" s="11">
        <f t="shared" si="6716"/>
        <v>0</v>
      </c>
      <c r="M4245" s="11">
        <f t="shared" si="6716"/>
        <v>0</v>
      </c>
      <c r="N4245" s="11">
        <f t="shared" si="6716"/>
        <v>0</v>
      </c>
      <c r="O4245" s="11">
        <f t="shared" si="6716"/>
        <v>5000</v>
      </c>
      <c r="P4245" s="11">
        <f t="shared" si="6716"/>
        <v>0</v>
      </c>
      <c r="Q4245" s="11">
        <f>SUM(Q4246)</f>
        <v>0</v>
      </c>
      <c r="R4245" s="11">
        <f t="shared" si="6716"/>
        <v>0</v>
      </c>
      <c r="S4245" s="11">
        <f t="shared" si="6716"/>
        <v>0</v>
      </c>
      <c r="T4245" s="11">
        <f t="shared" si="6716"/>
        <v>0</v>
      </c>
      <c r="U4245" s="11">
        <f t="shared" si="6716"/>
        <v>0</v>
      </c>
      <c r="V4245" s="11">
        <f t="shared" si="6716"/>
        <v>0</v>
      </c>
      <c r="W4245" s="11">
        <f t="shared" si="6716"/>
        <v>0</v>
      </c>
      <c r="X4245" s="11">
        <f t="shared" si="6716"/>
        <v>0</v>
      </c>
      <c r="Y4245" s="11">
        <f t="shared" si="6716"/>
        <v>0</v>
      </c>
      <c r="Z4245" s="11">
        <f t="shared" si="6716"/>
        <v>0</v>
      </c>
      <c r="AA4245" s="11">
        <f t="shared" si="6716"/>
        <v>0</v>
      </c>
      <c r="AB4245" s="11">
        <v>0</v>
      </c>
      <c r="AC4245" s="11">
        <v>5000</v>
      </c>
      <c r="AD4245" s="11">
        <f t="shared" ref="AD4245:AV4245" si="6717">SUM(AD4246)</f>
        <v>0</v>
      </c>
      <c r="AE4245" s="11">
        <f t="shared" si="6717"/>
        <v>0</v>
      </c>
      <c r="AF4245" s="11">
        <f t="shared" si="6717"/>
        <v>0</v>
      </c>
      <c r="AG4245" s="11">
        <f t="shared" si="6717"/>
        <v>0</v>
      </c>
      <c r="AH4245" s="11">
        <f t="shared" si="6717"/>
        <v>0</v>
      </c>
      <c r="AI4245" s="11">
        <f t="shared" si="6717"/>
        <v>0</v>
      </c>
      <c r="AJ4245" s="11">
        <f t="shared" si="6717"/>
        <v>0</v>
      </c>
      <c r="AK4245" s="11">
        <f t="shared" si="6717"/>
        <v>0</v>
      </c>
      <c r="AL4245" s="11">
        <f t="shared" si="6717"/>
        <v>0</v>
      </c>
      <c r="AM4245" s="11">
        <f t="shared" si="6717"/>
        <v>0</v>
      </c>
      <c r="AN4245" s="11">
        <f t="shared" si="6717"/>
        <v>0</v>
      </c>
      <c r="AO4245" s="11">
        <f t="shared" si="6717"/>
        <v>0</v>
      </c>
      <c r="AP4245" s="11">
        <f t="shared" si="6717"/>
        <v>0</v>
      </c>
      <c r="AQ4245" s="11">
        <f t="shared" si="6717"/>
        <v>0</v>
      </c>
      <c r="AR4245" s="11">
        <f t="shared" si="6717"/>
        <v>0</v>
      </c>
      <c r="AS4245" s="11">
        <f t="shared" si="6717"/>
        <v>0</v>
      </c>
      <c r="AT4245" s="11">
        <f t="shared" si="6717"/>
        <v>0</v>
      </c>
      <c r="AU4245" s="11">
        <f t="shared" si="6717"/>
        <v>0</v>
      </c>
      <c r="AV4245" s="11">
        <f t="shared" si="6717"/>
        <v>0</v>
      </c>
      <c r="AW4245" s="11">
        <v>0</v>
      </c>
      <c r="AX4245" s="11">
        <v>0</v>
      </c>
      <c r="AY4245" s="11">
        <f t="shared" ref="AY4245:BQ4245" si="6718">SUM(AY4246)</f>
        <v>11000</v>
      </c>
      <c r="AZ4245" s="11">
        <f t="shared" si="6718"/>
        <v>0</v>
      </c>
      <c r="BA4245" s="11">
        <f t="shared" si="6718"/>
        <v>0</v>
      </c>
      <c r="BB4245" s="11">
        <f t="shared" si="6718"/>
        <v>0</v>
      </c>
      <c r="BC4245" s="11">
        <f t="shared" si="6718"/>
        <v>0</v>
      </c>
      <c r="BD4245" s="11">
        <f t="shared" si="6718"/>
        <v>0</v>
      </c>
      <c r="BE4245" s="11">
        <f t="shared" si="6718"/>
        <v>11000</v>
      </c>
      <c r="BF4245" s="11">
        <f t="shared" si="6718"/>
        <v>0</v>
      </c>
      <c r="BG4245" s="11">
        <f t="shared" si="6718"/>
        <v>0</v>
      </c>
      <c r="BH4245" s="11">
        <f t="shared" si="6718"/>
        <v>0</v>
      </c>
      <c r="BI4245" s="11">
        <f t="shared" si="6718"/>
        <v>0</v>
      </c>
      <c r="BJ4245" s="11">
        <f t="shared" si="6718"/>
        <v>0</v>
      </c>
      <c r="BK4245" s="11">
        <f t="shared" si="6718"/>
        <v>0</v>
      </c>
      <c r="BL4245" s="11">
        <f t="shared" si="6718"/>
        <v>0</v>
      </c>
      <c r="BM4245" s="11">
        <f t="shared" si="6718"/>
        <v>0</v>
      </c>
      <c r="BN4245" s="11">
        <f t="shared" si="6718"/>
        <v>0</v>
      </c>
      <c r="BO4245" s="11">
        <f t="shared" si="6718"/>
        <v>0</v>
      </c>
      <c r="BP4245" s="11">
        <f t="shared" si="6718"/>
        <v>0</v>
      </c>
      <c r="BQ4245" s="11">
        <f t="shared" si="6718"/>
        <v>0</v>
      </c>
      <c r="BR4245" s="11">
        <v>0</v>
      </c>
      <c r="BS4245" s="11">
        <v>11000</v>
      </c>
      <c r="BT4245" s="11" t="e">
        <f>IF(#REF!=0,"-",#REF!/#REF!*100)</f>
        <v>#REF!</v>
      </c>
    </row>
    <row r="4246" spans="1:72" ht="22.5" x14ac:dyDescent="0.25">
      <c r="A4246" s="4" t="s">
        <v>1154</v>
      </c>
      <c r="B4246" s="4" t="s">
        <v>56</v>
      </c>
      <c r="C4246" s="4" t="s">
        <v>158</v>
      </c>
      <c r="D4246" s="102" t="s">
        <v>1408</v>
      </c>
      <c r="E4246" s="101" t="s">
        <v>40</v>
      </c>
      <c r="F4246" s="101" t="s">
        <v>0</v>
      </c>
      <c r="G4246" s="2" t="s">
        <v>0</v>
      </c>
      <c r="H4246" s="2" t="s">
        <v>41</v>
      </c>
      <c r="I4246" s="12">
        <f t="shared" ref="I4246:AA4246" si="6719">SUM(I4247:I4248)</f>
        <v>5000</v>
      </c>
      <c r="J4246" s="12">
        <f t="shared" si="6719"/>
        <v>0</v>
      </c>
      <c r="K4246" s="12">
        <f t="shared" si="6719"/>
        <v>0</v>
      </c>
      <c r="L4246" s="12">
        <f t="shared" si="6719"/>
        <v>0</v>
      </c>
      <c r="M4246" s="12">
        <f t="shared" si="6719"/>
        <v>0</v>
      </c>
      <c r="N4246" s="12">
        <f t="shared" si="6719"/>
        <v>0</v>
      </c>
      <c r="O4246" s="12">
        <f t="shared" ref="O4246" si="6720">SUM(O4247:O4248)</f>
        <v>5000</v>
      </c>
      <c r="P4246" s="12">
        <f t="shared" si="6719"/>
        <v>0</v>
      </c>
      <c r="Q4246" s="12">
        <f t="shared" si="6719"/>
        <v>0</v>
      </c>
      <c r="R4246" s="12">
        <f t="shared" si="6719"/>
        <v>0</v>
      </c>
      <c r="S4246" s="12">
        <f t="shared" si="6719"/>
        <v>0</v>
      </c>
      <c r="T4246" s="12">
        <f t="shared" si="6719"/>
        <v>0</v>
      </c>
      <c r="U4246" s="12">
        <f t="shared" si="6719"/>
        <v>0</v>
      </c>
      <c r="V4246" s="12">
        <f t="shared" si="6719"/>
        <v>0</v>
      </c>
      <c r="W4246" s="12">
        <f t="shared" si="6719"/>
        <v>0</v>
      </c>
      <c r="X4246" s="12">
        <f t="shared" si="6719"/>
        <v>0</v>
      </c>
      <c r="Y4246" s="12">
        <f t="shared" si="6719"/>
        <v>0</v>
      </c>
      <c r="Z4246" s="12">
        <f t="shared" si="6719"/>
        <v>0</v>
      </c>
      <c r="AA4246" s="12">
        <f t="shared" si="6719"/>
        <v>0</v>
      </c>
      <c r="AB4246" s="12">
        <v>0</v>
      </c>
      <c r="AC4246" s="12">
        <v>5000</v>
      </c>
      <c r="AD4246" s="12">
        <f t="shared" ref="AD4246:AV4246" si="6721">SUM(AD4247:AD4248)</f>
        <v>0</v>
      </c>
      <c r="AE4246" s="12">
        <f t="shared" si="6721"/>
        <v>0</v>
      </c>
      <c r="AF4246" s="12">
        <f t="shared" si="6721"/>
        <v>0</v>
      </c>
      <c r="AG4246" s="12">
        <f t="shared" si="6721"/>
        <v>0</v>
      </c>
      <c r="AH4246" s="12">
        <f t="shared" si="6721"/>
        <v>0</v>
      </c>
      <c r="AI4246" s="12">
        <f t="shared" si="6721"/>
        <v>0</v>
      </c>
      <c r="AJ4246" s="12">
        <f t="shared" ref="AJ4246" si="6722">SUM(AJ4247:AJ4248)</f>
        <v>0</v>
      </c>
      <c r="AK4246" s="12">
        <f t="shared" si="6721"/>
        <v>0</v>
      </c>
      <c r="AL4246" s="12">
        <f t="shared" si="6721"/>
        <v>0</v>
      </c>
      <c r="AM4246" s="12">
        <f t="shared" si="6721"/>
        <v>0</v>
      </c>
      <c r="AN4246" s="12">
        <f t="shared" si="6721"/>
        <v>0</v>
      </c>
      <c r="AO4246" s="12">
        <f t="shared" si="6721"/>
        <v>0</v>
      </c>
      <c r="AP4246" s="12">
        <f t="shared" si="6721"/>
        <v>0</v>
      </c>
      <c r="AQ4246" s="12">
        <f t="shared" si="6721"/>
        <v>0</v>
      </c>
      <c r="AR4246" s="12">
        <f t="shared" si="6721"/>
        <v>0</v>
      </c>
      <c r="AS4246" s="12">
        <f t="shared" si="6721"/>
        <v>0</v>
      </c>
      <c r="AT4246" s="12">
        <f t="shared" si="6721"/>
        <v>0</v>
      </c>
      <c r="AU4246" s="12">
        <f t="shared" si="6721"/>
        <v>0</v>
      </c>
      <c r="AV4246" s="12">
        <f t="shared" si="6721"/>
        <v>0</v>
      </c>
      <c r="AW4246" s="12">
        <v>0</v>
      </c>
      <c r="AX4246" s="12">
        <v>0</v>
      </c>
      <c r="AY4246" s="12">
        <f t="shared" ref="AY4246:BQ4246" si="6723">SUM(AY4247:AY4248)</f>
        <v>11000</v>
      </c>
      <c r="AZ4246" s="12">
        <f t="shared" si="6723"/>
        <v>0</v>
      </c>
      <c r="BA4246" s="12">
        <f t="shared" si="6723"/>
        <v>0</v>
      </c>
      <c r="BB4246" s="12">
        <f t="shared" si="6723"/>
        <v>0</v>
      </c>
      <c r="BC4246" s="12">
        <f t="shared" si="6723"/>
        <v>0</v>
      </c>
      <c r="BD4246" s="12">
        <f t="shared" si="6723"/>
        <v>0</v>
      </c>
      <c r="BE4246" s="12">
        <f t="shared" ref="BE4246" si="6724">SUM(BE4247:BE4248)</f>
        <v>11000</v>
      </c>
      <c r="BF4246" s="12">
        <f t="shared" si="6723"/>
        <v>0</v>
      </c>
      <c r="BG4246" s="12">
        <f t="shared" si="6723"/>
        <v>0</v>
      </c>
      <c r="BH4246" s="12">
        <f t="shared" si="6723"/>
        <v>0</v>
      </c>
      <c r="BI4246" s="12">
        <f t="shared" si="6723"/>
        <v>0</v>
      </c>
      <c r="BJ4246" s="12">
        <f t="shared" si="6723"/>
        <v>0</v>
      </c>
      <c r="BK4246" s="12">
        <f t="shared" si="6723"/>
        <v>0</v>
      </c>
      <c r="BL4246" s="12">
        <f t="shared" si="6723"/>
        <v>0</v>
      </c>
      <c r="BM4246" s="12">
        <f t="shared" si="6723"/>
        <v>0</v>
      </c>
      <c r="BN4246" s="12">
        <f t="shared" si="6723"/>
        <v>0</v>
      </c>
      <c r="BO4246" s="12">
        <f t="shared" si="6723"/>
        <v>0</v>
      </c>
      <c r="BP4246" s="12">
        <f t="shared" si="6723"/>
        <v>0</v>
      </c>
      <c r="BQ4246" s="12">
        <f t="shared" si="6723"/>
        <v>0</v>
      </c>
      <c r="BR4246" s="12">
        <v>0</v>
      </c>
      <c r="BS4246" s="12">
        <v>11000</v>
      </c>
      <c r="BT4246" s="12" t="e">
        <f>IF(#REF!=0,"-",#REF!/#REF!*100)</f>
        <v>#REF!</v>
      </c>
    </row>
    <row r="4247" spans="1:72" x14ac:dyDescent="0.25">
      <c r="A4247" s="4" t="s">
        <v>1154</v>
      </c>
      <c r="B4247" s="4" t="s">
        <v>56</v>
      </c>
      <c r="C4247" s="4" t="s">
        <v>158</v>
      </c>
      <c r="D4247" s="102" t="s">
        <v>1408</v>
      </c>
      <c r="E4247" s="113">
        <v>6142</v>
      </c>
      <c r="F4247" s="102"/>
      <c r="G4247" s="98" t="s">
        <v>1663</v>
      </c>
      <c r="H4247" s="13" t="s">
        <v>60</v>
      </c>
      <c r="I4247" s="14">
        <v>0</v>
      </c>
      <c r="J4247" s="14"/>
      <c r="K4247" s="14"/>
      <c r="L4247" s="14"/>
      <c r="M4247" s="14"/>
      <c r="N4247" s="14"/>
      <c r="O4247" s="14">
        <f t="shared" si="6674"/>
        <v>0</v>
      </c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>
        <v>0</v>
      </c>
      <c r="AC4247" s="14">
        <v>0</v>
      </c>
      <c r="AD4247" s="14">
        <v>0</v>
      </c>
      <c r="AE4247" s="14"/>
      <c r="AF4247" s="14"/>
      <c r="AG4247" s="14"/>
      <c r="AH4247" s="14"/>
      <c r="AI4247" s="14"/>
      <c r="AJ4247" s="14">
        <f t="shared" si="6675"/>
        <v>0</v>
      </c>
      <c r="AK4247" s="14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4"/>
      <c r="AW4247" s="14">
        <v>0</v>
      </c>
      <c r="AX4247" s="14">
        <v>0</v>
      </c>
      <c r="AY4247" s="14">
        <v>5000</v>
      </c>
      <c r="AZ4247" s="14"/>
      <c r="BA4247" s="14"/>
      <c r="BB4247" s="14"/>
      <c r="BC4247" s="14"/>
      <c r="BD4247" s="14"/>
      <c r="BE4247" s="14">
        <f t="shared" si="6676"/>
        <v>5000</v>
      </c>
      <c r="BF4247" s="14"/>
      <c r="BG4247" s="14"/>
      <c r="BH4247" s="14"/>
      <c r="BI4247" s="14"/>
      <c r="BJ4247" s="14"/>
      <c r="BK4247" s="14"/>
      <c r="BL4247" s="14"/>
      <c r="BM4247" s="14"/>
      <c r="BN4247" s="14"/>
      <c r="BO4247" s="14"/>
      <c r="BP4247" s="14"/>
      <c r="BQ4247" s="14"/>
      <c r="BR4247" s="14">
        <v>0</v>
      </c>
      <c r="BS4247" s="14">
        <v>5000</v>
      </c>
      <c r="BT4247" s="14" t="e">
        <f>IF(#REF!=0,"-",#REF!/#REF!*100)</f>
        <v>#REF!</v>
      </c>
    </row>
    <row r="4248" spans="1:72" x14ac:dyDescent="0.25">
      <c r="A4248" s="4" t="s">
        <v>1154</v>
      </c>
      <c r="B4248" s="4" t="s">
        <v>56</v>
      </c>
      <c r="C4248" s="4" t="s">
        <v>158</v>
      </c>
      <c r="D4248" s="102" t="s">
        <v>1408</v>
      </c>
      <c r="E4248" s="113">
        <v>6148</v>
      </c>
      <c r="F4248" s="102"/>
      <c r="G4248" s="98" t="s">
        <v>1663</v>
      </c>
      <c r="H4248" s="13" t="s">
        <v>45</v>
      </c>
      <c r="I4248" s="14">
        <v>5000</v>
      </c>
      <c r="J4248" s="14"/>
      <c r="K4248" s="14"/>
      <c r="L4248" s="14"/>
      <c r="M4248" s="14"/>
      <c r="N4248" s="14"/>
      <c r="O4248" s="14">
        <f t="shared" si="6674"/>
        <v>5000</v>
      </c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>
        <v>0</v>
      </c>
      <c r="AC4248" s="14">
        <v>5000</v>
      </c>
      <c r="AD4248" s="14">
        <v>0</v>
      </c>
      <c r="AE4248" s="14"/>
      <c r="AF4248" s="14"/>
      <c r="AG4248" s="14"/>
      <c r="AH4248" s="14"/>
      <c r="AI4248" s="14"/>
      <c r="AJ4248" s="14">
        <f t="shared" si="6675"/>
        <v>0</v>
      </c>
      <c r="AK4248" s="14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4"/>
      <c r="AW4248" s="14">
        <v>0</v>
      </c>
      <c r="AX4248" s="14">
        <v>0</v>
      </c>
      <c r="AY4248" s="14">
        <v>6000</v>
      </c>
      <c r="AZ4248" s="14"/>
      <c r="BA4248" s="14"/>
      <c r="BB4248" s="14"/>
      <c r="BC4248" s="14"/>
      <c r="BD4248" s="14"/>
      <c r="BE4248" s="14">
        <f t="shared" si="6676"/>
        <v>6000</v>
      </c>
      <c r="BF4248" s="14"/>
      <c r="BG4248" s="14"/>
      <c r="BH4248" s="14"/>
      <c r="BI4248" s="14"/>
      <c r="BJ4248" s="14"/>
      <c r="BK4248" s="14"/>
      <c r="BL4248" s="14"/>
      <c r="BM4248" s="14"/>
      <c r="BN4248" s="14"/>
      <c r="BO4248" s="14"/>
      <c r="BP4248" s="14"/>
      <c r="BQ4248" s="14"/>
      <c r="BR4248" s="14">
        <v>0</v>
      </c>
      <c r="BS4248" s="14">
        <v>6000</v>
      </c>
      <c r="BT4248" s="14" t="e">
        <f>IF(#REF!=0,"-",#REF!/#REF!*100)</f>
        <v>#REF!</v>
      </c>
    </row>
    <row r="4249" spans="1:72" ht="33.75" x14ac:dyDescent="0.25">
      <c r="A4249" s="1" t="s">
        <v>0</v>
      </c>
      <c r="B4249" s="1" t="s">
        <v>0</v>
      </c>
      <c r="C4249" s="1" t="s">
        <v>0</v>
      </c>
      <c r="D4249" s="101" t="s">
        <v>0</v>
      </c>
      <c r="E4249" s="101" t="s">
        <v>0</v>
      </c>
      <c r="F4249" s="101" t="s">
        <v>0</v>
      </c>
      <c r="G4249" s="2" t="s">
        <v>0</v>
      </c>
      <c r="H4249" s="10" t="s">
        <v>47</v>
      </c>
      <c r="I4249" s="11">
        <f t="shared" ref="I4249:X4250" si="6725">SUM(I4250)</f>
        <v>20000</v>
      </c>
      <c r="J4249" s="11">
        <f t="shared" si="6725"/>
        <v>10000</v>
      </c>
      <c r="K4249" s="11">
        <f t="shared" si="6725"/>
        <v>0</v>
      </c>
      <c r="L4249" s="11">
        <f t="shared" si="6725"/>
        <v>0</v>
      </c>
      <c r="M4249" s="11">
        <f t="shared" si="6725"/>
        <v>0</v>
      </c>
      <c r="N4249" s="11">
        <f t="shared" si="6725"/>
        <v>0</v>
      </c>
      <c r="O4249" s="11">
        <f t="shared" si="6725"/>
        <v>30000</v>
      </c>
      <c r="P4249" s="11">
        <f t="shared" si="6725"/>
        <v>0</v>
      </c>
      <c r="Q4249" s="11">
        <f t="shared" si="6725"/>
        <v>0</v>
      </c>
      <c r="R4249" s="11">
        <f t="shared" si="6725"/>
        <v>10000</v>
      </c>
      <c r="S4249" s="11">
        <f t="shared" si="6725"/>
        <v>0</v>
      </c>
      <c r="T4249" s="11">
        <f t="shared" si="6725"/>
        <v>0</v>
      </c>
      <c r="U4249" s="11">
        <f t="shared" si="6725"/>
        <v>0</v>
      </c>
      <c r="V4249" s="11">
        <f t="shared" si="6725"/>
        <v>0</v>
      </c>
      <c r="W4249" s="11">
        <f t="shared" si="6725"/>
        <v>0</v>
      </c>
      <c r="X4249" s="11">
        <f t="shared" si="6725"/>
        <v>0</v>
      </c>
      <c r="Y4249" s="11">
        <f t="shared" ref="J4249:AA4250" si="6726">SUM(Y4250)</f>
        <v>0</v>
      </c>
      <c r="Z4249" s="11">
        <f t="shared" si="6726"/>
        <v>0</v>
      </c>
      <c r="AA4249" s="11">
        <f t="shared" si="6726"/>
        <v>0</v>
      </c>
      <c r="AB4249" s="11">
        <v>10000</v>
      </c>
      <c r="AC4249" s="11">
        <v>20000</v>
      </c>
      <c r="AD4249" s="11">
        <f t="shared" ref="AD4249:AS4250" si="6727">SUM(AD4250)</f>
        <v>0</v>
      </c>
      <c r="AE4249" s="11">
        <f t="shared" si="6727"/>
        <v>0</v>
      </c>
      <c r="AF4249" s="11">
        <f t="shared" si="6727"/>
        <v>0</v>
      </c>
      <c r="AG4249" s="11">
        <f t="shared" si="6727"/>
        <v>0</v>
      </c>
      <c r="AH4249" s="11">
        <f t="shared" si="6727"/>
        <v>0</v>
      </c>
      <c r="AI4249" s="11">
        <f t="shared" si="6727"/>
        <v>0</v>
      </c>
      <c r="AJ4249" s="11">
        <f t="shared" si="6727"/>
        <v>0</v>
      </c>
      <c r="AK4249" s="11">
        <f t="shared" si="6727"/>
        <v>0</v>
      </c>
      <c r="AL4249" s="11">
        <f t="shared" si="6727"/>
        <v>0</v>
      </c>
      <c r="AM4249" s="11">
        <f t="shared" si="6727"/>
        <v>0</v>
      </c>
      <c r="AN4249" s="11">
        <f t="shared" si="6727"/>
        <v>0</v>
      </c>
      <c r="AO4249" s="11">
        <f t="shared" si="6727"/>
        <v>0</v>
      </c>
      <c r="AP4249" s="11">
        <f t="shared" si="6727"/>
        <v>0</v>
      </c>
      <c r="AQ4249" s="11">
        <f t="shared" si="6727"/>
        <v>0</v>
      </c>
      <c r="AR4249" s="11">
        <f t="shared" si="6727"/>
        <v>0</v>
      </c>
      <c r="AS4249" s="11">
        <f t="shared" si="6727"/>
        <v>0</v>
      </c>
      <c r="AT4249" s="11">
        <f t="shared" ref="AE4249:AV4250" si="6728">SUM(AT4250)</f>
        <v>0</v>
      </c>
      <c r="AU4249" s="11">
        <f t="shared" si="6728"/>
        <v>0</v>
      </c>
      <c r="AV4249" s="11">
        <f t="shared" si="6728"/>
        <v>0</v>
      </c>
      <c r="AW4249" s="11">
        <v>0</v>
      </c>
      <c r="AX4249" s="11">
        <v>0</v>
      </c>
      <c r="AY4249" s="11">
        <f t="shared" ref="AY4249:BN4250" si="6729">SUM(AY4250)</f>
        <v>0</v>
      </c>
      <c r="AZ4249" s="11">
        <f t="shared" si="6729"/>
        <v>0</v>
      </c>
      <c r="BA4249" s="11">
        <f t="shared" si="6729"/>
        <v>0</v>
      </c>
      <c r="BB4249" s="11">
        <f t="shared" si="6729"/>
        <v>0</v>
      </c>
      <c r="BC4249" s="11">
        <f t="shared" si="6729"/>
        <v>0</v>
      </c>
      <c r="BD4249" s="11">
        <f t="shared" si="6729"/>
        <v>0</v>
      </c>
      <c r="BE4249" s="11">
        <f t="shared" si="6729"/>
        <v>0</v>
      </c>
      <c r="BF4249" s="11">
        <f t="shared" si="6729"/>
        <v>0</v>
      </c>
      <c r="BG4249" s="11">
        <f t="shared" si="6729"/>
        <v>0</v>
      </c>
      <c r="BH4249" s="11">
        <f t="shared" si="6729"/>
        <v>0</v>
      </c>
      <c r="BI4249" s="11">
        <f t="shared" si="6729"/>
        <v>0</v>
      </c>
      <c r="BJ4249" s="11">
        <f t="shared" si="6729"/>
        <v>0</v>
      </c>
      <c r="BK4249" s="11">
        <f t="shared" si="6729"/>
        <v>0</v>
      </c>
      <c r="BL4249" s="11">
        <f t="shared" si="6729"/>
        <v>0</v>
      </c>
      <c r="BM4249" s="11">
        <f t="shared" si="6729"/>
        <v>0</v>
      </c>
      <c r="BN4249" s="11">
        <f t="shared" si="6729"/>
        <v>0</v>
      </c>
      <c r="BO4249" s="11">
        <f t="shared" ref="AZ4249:BQ4250" si="6730">SUM(BO4250)</f>
        <v>0</v>
      </c>
      <c r="BP4249" s="11">
        <f t="shared" si="6730"/>
        <v>0</v>
      </c>
      <c r="BQ4249" s="11">
        <f t="shared" si="6730"/>
        <v>0</v>
      </c>
      <c r="BR4249" s="11">
        <v>0</v>
      </c>
      <c r="BS4249" s="11">
        <v>0</v>
      </c>
      <c r="BT4249" s="11" t="e">
        <f>IF(#REF!=0,"-",#REF!/#REF!*100)</f>
        <v>#REF!</v>
      </c>
    </row>
    <row r="4250" spans="1:72" x14ac:dyDescent="0.25">
      <c r="A4250" s="4" t="s">
        <v>1154</v>
      </c>
      <c r="B4250" s="4" t="s">
        <v>56</v>
      </c>
      <c r="C4250" s="4" t="s">
        <v>158</v>
      </c>
      <c r="D4250" s="102" t="s">
        <v>1408</v>
      </c>
      <c r="E4250" s="101" t="s">
        <v>48</v>
      </c>
      <c r="F4250" s="101" t="s">
        <v>0</v>
      </c>
      <c r="G4250" s="2" t="s">
        <v>0</v>
      </c>
      <c r="H4250" s="2" t="s">
        <v>49</v>
      </c>
      <c r="I4250" s="12">
        <f t="shared" si="6725"/>
        <v>20000</v>
      </c>
      <c r="J4250" s="12">
        <f t="shared" si="6726"/>
        <v>10000</v>
      </c>
      <c r="K4250" s="12">
        <f t="shared" si="6726"/>
        <v>0</v>
      </c>
      <c r="L4250" s="12">
        <f t="shared" si="6726"/>
        <v>0</v>
      </c>
      <c r="M4250" s="12">
        <f t="shared" si="6726"/>
        <v>0</v>
      </c>
      <c r="N4250" s="12">
        <f t="shared" si="6726"/>
        <v>0</v>
      </c>
      <c r="O4250" s="12">
        <f t="shared" si="6726"/>
        <v>30000</v>
      </c>
      <c r="P4250" s="12">
        <f t="shared" si="6726"/>
        <v>0</v>
      </c>
      <c r="Q4250" s="12">
        <f t="shared" si="6726"/>
        <v>0</v>
      </c>
      <c r="R4250" s="12">
        <f t="shared" si="6726"/>
        <v>10000</v>
      </c>
      <c r="S4250" s="12">
        <f t="shared" si="6726"/>
        <v>0</v>
      </c>
      <c r="T4250" s="12">
        <f t="shared" si="6726"/>
        <v>0</v>
      </c>
      <c r="U4250" s="12">
        <f t="shared" si="6726"/>
        <v>0</v>
      </c>
      <c r="V4250" s="12">
        <f t="shared" si="6726"/>
        <v>0</v>
      </c>
      <c r="W4250" s="12">
        <f t="shared" si="6726"/>
        <v>0</v>
      </c>
      <c r="X4250" s="12">
        <f t="shared" si="6726"/>
        <v>0</v>
      </c>
      <c r="Y4250" s="12">
        <f t="shared" si="6726"/>
        <v>0</v>
      </c>
      <c r="Z4250" s="12">
        <f t="shared" si="6726"/>
        <v>0</v>
      </c>
      <c r="AA4250" s="12">
        <f t="shared" si="6726"/>
        <v>0</v>
      </c>
      <c r="AB4250" s="12">
        <v>10000</v>
      </c>
      <c r="AC4250" s="12">
        <v>20000</v>
      </c>
      <c r="AD4250" s="12">
        <f t="shared" si="6727"/>
        <v>0</v>
      </c>
      <c r="AE4250" s="12">
        <f t="shared" si="6728"/>
        <v>0</v>
      </c>
      <c r="AF4250" s="12">
        <f t="shared" si="6728"/>
        <v>0</v>
      </c>
      <c r="AG4250" s="12">
        <f t="shared" si="6728"/>
        <v>0</v>
      </c>
      <c r="AH4250" s="12">
        <f t="shared" si="6728"/>
        <v>0</v>
      </c>
      <c r="AI4250" s="12">
        <f t="shared" si="6728"/>
        <v>0</v>
      </c>
      <c r="AJ4250" s="12">
        <f t="shared" si="6728"/>
        <v>0</v>
      </c>
      <c r="AK4250" s="12">
        <f t="shared" si="6728"/>
        <v>0</v>
      </c>
      <c r="AL4250" s="12">
        <f t="shared" si="6728"/>
        <v>0</v>
      </c>
      <c r="AM4250" s="12">
        <f t="shared" si="6728"/>
        <v>0</v>
      </c>
      <c r="AN4250" s="12">
        <f t="shared" si="6728"/>
        <v>0</v>
      </c>
      <c r="AO4250" s="12">
        <f t="shared" si="6728"/>
        <v>0</v>
      </c>
      <c r="AP4250" s="12">
        <f t="shared" si="6728"/>
        <v>0</v>
      </c>
      <c r="AQ4250" s="12">
        <f t="shared" si="6728"/>
        <v>0</v>
      </c>
      <c r="AR4250" s="12">
        <f t="shared" si="6728"/>
        <v>0</v>
      </c>
      <c r="AS4250" s="12">
        <f t="shared" si="6728"/>
        <v>0</v>
      </c>
      <c r="AT4250" s="12">
        <f t="shared" si="6728"/>
        <v>0</v>
      </c>
      <c r="AU4250" s="12">
        <f t="shared" si="6728"/>
        <v>0</v>
      </c>
      <c r="AV4250" s="12">
        <f t="shared" si="6728"/>
        <v>0</v>
      </c>
      <c r="AW4250" s="12">
        <v>0</v>
      </c>
      <c r="AX4250" s="12">
        <v>0</v>
      </c>
      <c r="AY4250" s="12">
        <f t="shared" si="6729"/>
        <v>0</v>
      </c>
      <c r="AZ4250" s="12">
        <f t="shared" si="6730"/>
        <v>0</v>
      </c>
      <c r="BA4250" s="12">
        <f t="shared" si="6730"/>
        <v>0</v>
      </c>
      <c r="BB4250" s="12">
        <f t="shared" si="6730"/>
        <v>0</v>
      </c>
      <c r="BC4250" s="12">
        <f t="shared" si="6730"/>
        <v>0</v>
      </c>
      <c r="BD4250" s="12">
        <f t="shared" si="6730"/>
        <v>0</v>
      </c>
      <c r="BE4250" s="12">
        <f t="shared" si="6730"/>
        <v>0</v>
      </c>
      <c r="BF4250" s="12">
        <f t="shared" si="6730"/>
        <v>0</v>
      </c>
      <c r="BG4250" s="12">
        <f t="shared" si="6730"/>
        <v>0</v>
      </c>
      <c r="BH4250" s="12">
        <f t="shared" si="6730"/>
        <v>0</v>
      </c>
      <c r="BI4250" s="12">
        <f t="shared" si="6730"/>
        <v>0</v>
      </c>
      <c r="BJ4250" s="12">
        <f t="shared" si="6730"/>
        <v>0</v>
      </c>
      <c r="BK4250" s="12">
        <f t="shared" si="6730"/>
        <v>0</v>
      </c>
      <c r="BL4250" s="12">
        <f t="shared" si="6730"/>
        <v>0</v>
      </c>
      <c r="BM4250" s="12">
        <f t="shared" si="6730"/>
        <v>0</v>
      </c>
      <c r="BN4250" s="12">
        <f t="shared" si="6730"/>
        <v>0</v>
      </c>
      <c r="BO4250" s="12">
        <f t="shared" si="6730"/>
        <v>0</v>
      </c>
      <c r="BP4250" s="12">
        <f t="shared" si="6730"/>
        <v>0</v>
      </c>
      <c r="BQ4250" s="12">
        <f t="shared" si="6730"/>
        <v>0</v>
      </c>
      <c r="BR4250" s="12">
        <v>0</v>
      </c>
      <c r="BS4250" s="12">
        <v>0</v>
      </c>
      <c r="BT4250" s="12" t="e">
        <f>IF(#REF!=0,"-",#REF!/#REF!*100)</f>
        <v>#REF!</v>
      </c>
    </row>
    <row r="4251" spans="1:72" x14ac:dyDescent="0.25">
      <c r="A4251" s="4" t="s">
        <v>1154</v>
      </c>
      <c r="B4251" s="4" t="s">
        <v>56</v>
      </c>
      <c r="C4251" s="4" t="s">
        <v>158</v>
      </c>
      <c r="D4251" s="102" t="s">
        <v>1408</v>
      </c>
      <c r="E4251" s="113">
        <v>8213</v>
      </c>
      <c r="F4251" s="102"/>
      <c r="G4251" s="98" t="s">
        <v>1663</v>
      </c>
      <c r="H4251" s="13" t="s">
        <v>51</v>
      </c>
      <c r="I4251" s="14">
        <v>20000</v>
      </c>
      <c r="J4251" s="14">
        <v>10000</v>
      </c>
      <c r="K4251" s="14"/>
      <c r="L4251" s="14"/>
      <c r="M4251" s="14"/>
      <c r="N4251" s="14"/>
      <c r="O4251" s="14">
        <f t="shared" si="6674"/>
        <v>30000</v>
      </c>
      <c r="P4251" s="14"/>
      <c r="Q4251" s="14"/>
      <c r="R4251" s="14">
        <v>10000</v>
      </c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>
        <v>10000</v>
      </c>
      <c r="AC4251" s="14">
        <v>20000</v>
      </c>
      <c r="AD4251" s="14">
        <v>0</v>
      </c>
      <c r="AE4251" s="14"/>
      <c r="AF4251" s="14"/>
      <c r="AG4251" s="14"/>
      <c r="AH4251" s="14"/>
      <c r="AI4251" s="14"/>
      <c r="AJ4251" s="14">
        <f t="shared" si="6675"/>
        <v>0</v>
      </c>
      <c r="AK4251" s="14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4"/>
      <c r="AW4251" s="14">
        <v>0</v>
      </c>
      <c r="AX4251" s="14">
        <v>0</v>
      </c>
      <c r="AY4251" s="14">
        <v>0</v>
      </c>
      <c r="AZ4251" s="14"/>
      <c r="BA4251" s="14"/>
      <c r="BB4251" s="14"/>
      <c r="BC4251" s="14"/>
      <c r="BD4251" s="14"/>
      <c r="BE4251" s="14">
        <f t="shared" si="6676"/>
        <v>0</v>
      </c>
      <c r="BF4251" s="14"/>
      <c r="BG4251" s="14"/>
      <c r="BH4251" s="14"/>
      <c r="BI4251" s="14"/>
      <c r="BJ4251" s="14"/>
      <c r="BK4251" s="14"/>
      <c r="BL4251" s="14"/>
      <c r="BM4251" s="14"/>
      <c r="BN4251" s="14"/>
      <c r="BO4251" s="14"/>
      <c r="BP4251" s="14"/>
      <c r="BQ4251" s="14"/>
      <c r="BR4251" s="14">
        <v>0</v>
      </c>
      <c r="BS4251" s="14">
        <v>0</v>
      </c>
      <c r="BT4251" s="14" t="e">
        <f>IF(#REF!=0,"-",#REF!/#REF!*100)</f>
        <v>#REF!</v>
      </c>
    </row>
    <row r="4252" spans="1:72" ht="22.5" x14ac:dyDescent="0.25">
      <c r="A4252" s="13" t="s">
        <v>0</v>
      </c>
      <c r="B4252" s="13" t="s">
        <v>0</v>
      </c>
      <c r="C4252" s="13" t="s">
        <v>0</v>
      </c>
      <c r="D4252" s="98" t="s">
        <v>0</v>
      </c>
      <c r="E4252" s="98" t="s">
        <v>0</v>
      </c>
      <c r="F4252" s="98" t="s">
        <v>0</v>
      </c>
      <c r="G4252" s="13" t="s">
        <v>0</v>
      </c>
      <c r="H4252" s="10" t="s">
        <v>1418</v>
      </c>
      <c r="I4252" s="11">
        <f>SUM(I4220,I4245,I4249)</f>
        <v>202440</v>
      </c>
      <c r="J4252" s="11">
        <f t="shared" ref="J4252:AA4252" si="6731">SUM(J4220,J4245,J4249)</f>
        <v>199391</v>
      </c>
      <c r="K4252" s="11">
        <f t="shared" si="6731"/>
        <v>0</v>
      </c>
      <c r="L4252" s="11">
        <f t="shared" si="6731"/>
        <v>0</v>
      </c>
      <c r="M4252" s="11">
        <f t="shared" si="6731"/>
        <v>0</v>
      </c>
      <c r="N4252" s="11">
        <f t="shared" si="6731"/>
        <v>0</v>
      </c>
      <c r="O4252" s="11">
        <f t="shared" si="6731"/>
        <v>401831</v>
      </c>
      <c r="P4252" s="11">
        <f t="shared" si="6731"/>
        <v>2908</v>
      </c>
      <c r="Q4252" s="11">
        <f>SUM(Q4220,Q4245,Q4249)</f>
        <v>39298</v>
      </c>
      <c r="R4252" s="11">
        <f t="shared" si="6731"/>
        <v>199624</v>
      </c>
      <c r="S4252" s="11">
        <f t="shared" si="6731"/>
        <v>0</v>
      </c>
      <c r="T4252" s="11">
        <f t="shared" si="6731"/>
        <v>0</v>
      </c>
      <c r="U4252" s="11">
        <f t="shared" si="6731"/>
        <v>0</v>
      </c>
      <c r="V4252" s="11">
        <f t="shared" si="6731"/>
        <v>0</v>
      </c>
      <c r="W4252" s="11">
        <f t="shared" si="6731"/>
        <v>0</v>
      </c>
      <c r="X4252" s="11">
        <f t="shared" si="6731"/>
        <v>0</v>
      </c>
      <c r="Y4252" s="11">
        <f t="shared" si="6731"/>
        <v>0</v>
      </c>
      <c r="Z4252" s="11">
        <f t="shared" si="6731"/>
        <v>0</v>
      </c>
      <c r="AA4252" s="11">
        <f t="shared" si="6731"/>
        <v>0</v>
      </c>
      <c r="AB4252" s="11">
        <v>241830</v>
      </c>
      <c r="AC4252" s="11">
        <v>160001</v>
      </c>
      <c r="AD4252" s="11">
        <f t="shared" ref="AD4252:AV4252" si="6732">SUM(AD4220,AD4245,AD4249)</f>
        <v>38164</v>
      </c>
      <c r="AE4252" s="11">
        <f t="shared" si="6732"/>
        <v>17337</v>
      </c>
      <c r="AF4252" s="11">
        <f t="shared" si="6732"/>
        <v>0</v>
      </c>
      <c r="AG4252" s="11">
        <f t="shared" si="6732"/>
        <v>0</v>
      </c>
      <c r="AH4252" s="11">
        <f t="shared" si="6732"/>
        <v>0</v>
      </c>
      <c r="AI4252" s="11">
        <f t="shared" si="6732"/>
        <v>0</v>
      </c>
      <c r="AJ4252" s="11">
        <f t="shared" si="6732"/>
        <v>55501</v>
      </c>
      <c r="AK4252" s="11">
        <f t="shared" si="6732"/>
        <v>0</v>
      </c>
      <c r="AL4252" s="11">
        <f t="shared" si="6732"/>
        <v>0</v>
      </c>
      <c r="AM4252" s="11">
        <f t="shared" si="6732"/>
        <v>17337</v>
      </c>
      <c r="AN4252" s="11">
        <f t="shared" si="6732"/>
        <v>0</v>
      </c>
      <c r="AO4252" s="11">
        <f t="shared" si="6732"/>
        <v>0</v>
      </c>
      <c r="AP4252" s="11">
        <f t="shared" si="6732"/>
        <v>0</v>
      </c>
      <c r="AQ4252" s="11">
        <f t="shared" si="6732"/>
        <v>0</v>
      </c>
      <c r="AR4252" s="11">
        <f t="shared" si="6732"/>
        <v>0</v>
      </c>
      <c r="AS4252" s="11">
        <f t="shared" si="6732"/>
        <v>0</v>
      </c>
      <c r="AT4252" s="11">
        <f t="shared" si="6732"/>
        <v>0</v>
      </c>
      <c r="AU4252" s="11">
        <f t="shared" si="6732"/>
        <v>0</v>
      </c>
      <c r="AV4252" s="11">
        <f t="shared" si="6732"/>
        <v>0</v>
      </c>
      <c r="AW4252" s="11">
        <v>17337</v>
      </c>
      <c r="AX4252" s="11">
        <v>38164</v>
      </c>
      <c r="AY4252" s="11">
        <f t="shared" ref="AY4252:BQ4252" si="6733">SUM(AY4220,AY4245,AY4249)</f>
        <v>31000</v>
      </c>
      <c r="AZ4252" s="11">
        <f t="shared" si="6733"/>
        <v>2876</v>
      </c>
      <c r="BA4252" s="11">
        <f t="shared" si="6733"/>
        <v>0</v>
      </c>
      <c r="BB4252" s="11">
        <f t="shared" si="6733"/>
        <v>0</v>
      </c>
      <c r="BC4252" s="11">
        <f t="shared" si="6733"/>
        <v>0</v>
      </c>
      <c r="BD4252" s="11">
        <f t="shared" si="6733"/>
        <v>0</v>
      </c>
      <c r="BE4252" s="11">
        <f t="shared" si="6733"/>
        <v>33876</v>
      </c>
      <c r="BF4252" s="11">
        <f t="shared" si="6733"/>
        <v>0</v>
      </c>
      <c r="BG4252" s="11">
        <f t="shared" si="6733"/>
        <v>0</v>
      </c>
      <c r="BH4252" s="11">
        <f t="shared" si="6733"/>
        <v>5090</v>
      </c>
      <c r="BI4252" s="11">
        <f t="shared" si="6733"/>
        <v>0</v>
      </c>
      <c r="BJ4252" s="11">
        <f t="shared" si="6733"/>
        <v>0</v>
      </c>
      <c r="BK4252" s="11">
        <f t="shared" si="6733"/>
        <v>0</v>
      </c>
      <c r="BL4252" s="11">
        <f t="shared" si="6733"/>
        <v>0</v>
      </c>
      <c r="BM4252" s="11">
        <f t="shared" si="6733"/>
        <v>0</v>
      </c>
      <c r="BN4252" s="11">
        <f t="shared" si="6733"/>
        <v>0</v>
      </c>
      <c r="BO4252" s="11">
        <f t="shared" si="6733"/>
        <v>0</v>
      </c>
      <c r="BP4252" s="11">
        <f t="shared" si="6733"/>
        <v>0</v>
      </c>
      <c r="BQ4252" s="11">
        <f t="shared" si="6733"/>
        <v>0</v>
      </c>
      <c r="BR4252" s="11">
        <v>5090</v>
      </c>
      <c r="BS4252" s="11">
        <v>28786</v>
      </c>
      <c r="BT4252" s="11" t="e">
        <f>IF(#REF!=0,"-",#REF!/#REF!*100)</f>
        <v>#REF!</v>
      </c>
    </row>
    <row r="4253" spans="1:72" ht="15.75" thickBot="1" x14ac:dyDescent="0.3">
      <c r="A4253" s="13" t="s">
        <v>0</v>
      </c>
      <c r="B4253" s="13" t="s">
        <v>0</v>
      </c>
      <c r="C4253" s="13" t="s">
        <v>0</v>
      </c>
      <c r="D4253" s="98" t="s">
        <v>0</v>
      </c>
      <c r="E4253" s="98" t="s">
        <v>0</v>
      </c>
      <c r="F4253" s="98" t="s">
        <v>0</v>
      </c>
      <c r="G4253" s="13" t="s">
        <v>0</v>
      </c>
      <c r="H4253" s="2" t="s">
        <v>53</v>
      </c>
      <c r="I4253" s="13" t="s">
        <v>0</v>
      </c>
      <c r="J4253" s="13"/>
      <c r="K4253" s="13"/>
      <c r="L4253" s="13"/>
      <c r="M4253" s="13"/>
      <c r="N4253" s="13"/>
      <c r="O4253" s="13" t="e">
        <f t="shared" si="6674"/>
        <v>#VALUE!</v>
      </c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>
        <v>0</v>
      </c>
      <c r="AC4253" s="13" t="e">
        <v>#VALUE!</v>
      </c>
      <c r="AD4253" s="13" t="s">
        <v>0</v>
      </c>
      <c r="AE4253" s="13"/>
      <c r="AF4253" s="13"/>
      <c r="AG4253" s="13"/>
      <c r="AH4253" s="13"/>
      <c r="AI4253" s="13"/>
      <c r="AJ4253" s="13" t="e">
        <f t="shared" si="6675"/>
        <v>#VALUE!</v>
      </c>
      <c r="AK4253" s="13"/>
      <c r="AL4253" s="13"/>
      <c r="AM4253" s="13"/>
      <c r="AN4253" s="13"/>
      <c r="AO4253" s="13"/>
      <c r="AP4253" s="13"/>
      <c r="AQ4253" s="13"/>
      <c r="AR4253" s="13"/>
      <c r="AS4253" s="13"/>
      <c r="AT4253" s="13"/>
      <c r="AU4253" s="13"/>
      <c r="AV4253" s="13"/>
      <c r="AW4253" s="13">
        <v>0</v>
      </c>
      <c r="AX4253" s="13" t="e">
        <v>#VALUE!</v>
      </c>
      <c r="AY4253" s="13" t="s">
        <v>0</v>
      </c>
      <c r="AZ4253" s="13"/>
      <c r="BA4253" s="13"/>
      <c r="BB4253" s="13"/>
      <c r="BC4253" s="13"/>
      <c r="BD4253" s="13"/>
      <c r="BE4253" s="13" t="e">
        <f t="shared" si="6676"/>
        <v>#VALUE!</v>
      </c>
      <c r="BF4253" s="13"/>
      <c r="BG4253" s="13"/>
      <c r="BH4253" s="13"/>
      <c r="BI4253" s="13"/>
      <c r="BJ4253" s="13"/>
      <c r="BK4253" s="13"/>
      <c r="BL4253" s="13"/>
      <c r="BM4253" s="13"/>
      <c r="BN4253" s="13"/>
      <c r="BO4253" s="13"/>
      <c r="BP4253" s="13"/>
      <c r="BQ4253" s="13"/>
      <c r="BR4253" s="13">
        <v>0</v>
      </c>
      <c r="BS4253" s="13" t="e">
        <v>#VALUE!</v>
      </c>
      <c r="BT4253" s="12"/>
    </row>
    <row r="4254" spans="1:72" ht="69.75" customHeight="1" thickBot="1" x14ac:dyDescent="0.3">
      <c r="A4254" s="132" t="s">
        <v>0</v>
      </c>
      <c r="B4254" s="132" t="s">
        <v>0</v>
      </c>
      <c r="C4254" s="132" t="s">
        <v>0</v>
      </c>
      <c r="D4254" s="135" t="s">
        <v>0</v>
      </c>
      <c r="E4254" s="135" t="s">
        <v>0</v>
      </c>
      <c r="F4254" s="135" t="s">
        <v>0</v>
      </c>
      <c r="G4254" s="138" t="s">
        <v>0</v>
      </c>
      <c r="H4254" s="5" t="s">
        <v>54</v>
      </c>
      <c r="I4254" s="89" t="s">
        <v>9</v>
      </c>
      <c r="J4254" s="89" t="s">
        <v>1606</v>
      </c>
      <c r="K4254" s="89" t="s">
        <v>1534</v>
      </c>
      <c r="L4254" s="89" t="s">
        <v>1592</v>
      </c>
      <c r="M4254" s="89" t="s">
        <v>1593</v>
      </c>
      <c r="N4254" s="89" t="s">
        <v>1594</v>
      </c>
      <c r="O4254" s="89" t="s">
        <v>1610</v>
      </c>
      <c r="P4254" s="89" t="s">
        <v>1607</v>
      </c>
      <c r="Q4254" s="89" t="s">
        <v>1595</v>
      </c>
      <c r="R4254" s="89" t="s">
        <v>1596</v>
      </c>
      <c r="S4254" s="89" t="s">
        <v>1597</v>
      </c>
      <c r="T4254" s="89" t="s">
        <v>1598</v>
      </c>
      <c r="U4254" s="89" t="s">
        <v>1599</v>
      </c>
      <c r="V4254" s="89" t="s">
        <v>1600</v>
      </c>
      <c r="W4254" s="89" t="s">
        <v>1608</v>
      </c>
      <c r="X4254" s="89" t="s">
        <v>1609</v>
      </c>
      <c r="Y4254" s="89" t="s">
        <v>1601</v>
      </c>
      <c r="Z4254" s="89" t="s">
        <v>1602</v>
      </c>
      <c r="AA4254" s="89" t="s">
        <v>1603</v>
      </c>
      <c r="AB4254" s="89" t="s">
        <v>1604</v>
      </c>
      <c r="AC4254" s="89" t="s">
        <v>1605</v>
      </c>
      <c r="AD4254" s="90" t="s">
        <v>10</v>
      </c>
      <c r="AE4254" s="90" t="s">
        <v>1606</v>
      </c>
      <c r="AF4254" s="90" t="s">
        <v>1534</v>
      </c>
      <c r="AG4254" s="90" t="s">
        <v>1592</v>
      </c>
      <c r="AH4254" s="90" t="s">
        <v>1593</v>
      </c>
      <c r="AI4254" s="90" t="s">
        <v>1594</v>
      </c>
      <c r="AJ4254" s="90" t="s">
        <v>1611</v>
      </c>
      <c r="AK4254" s="90" t="s">
        <v>1607</v>
      </c>
      <c r="AL4254" s="90" t="s">
        <v>1595</v>
      </c>
      <c r="AM4254" s="90" t="s">
        <v>1596</v>
      </c>
      <c r="AN4254" s="90" t="s">
        <v>1597</v>
      </c>
      <c r="AO4254" s="90" t="s">
        <v>1598</v>
      </c>
      <c r="AP4254" s="90" t="s">
        <v>1599</v>
      </c>
      <c r="AQ4254" s="90" t="s">
        <v>1600</v>
      </c>
      <c r="AR4254" s="90" t="s">
        <v>1608</v>
      </c>
      <c r="AS4254" s="90" t="s">
        <v>1609</v>
      </c>
      <c r="AT4254" s="90" t="s">
        <v>1601</v>
      </c>
      <c r="AU4254" s="90" t="s">
        <v>1602</v>
      </c>
      <c r="AV4254" s="90" t="s">
        <v>1603</v>
      </c>
      <c r="AW4254" s="90" t="s">
        <v>1604</v>
      </c>
      <c r="AX4254" s="90" t="s">
        <v>1605</v>
      </c>
      <c r="AY4254" s="91" t="s">
        <v>11</v>
      </c>
      <c r="AZ4254" s="91" t="s">
        <v>1606</v>
      </c>
      <c r="BA4254" s="91" t="s">
        <v>1534</v>
      </c>
      <c r="BB4254" s="91" t="s">
        <v>1592</v>
      </c>
      <c r="BC4254" s="91" t="s">
        <v>1593</v>
      </c>
      <c r="BD4254" s="91" t="s">
        <v>1594</v>
      </c>
      <c r="BE4254" s="91" t="s">
        <v>1612</v>
      </c>
      <c r="BF4254" s="91" t="s">
        <v>1607</v>
      </c>
      <c r="BG4254" s="91" t="s">
        <v>1595</v>
      </c>
      <c r="BH4254" s="91" t="s">
        <v>1596</v>
      </c>
      <c r="BI4254" s="91" t="s">
        <v>1597</v>
      </c>
      <c r="BJ4254" s="91" t="s">
        <v>1598</v>
      </c>
      <c r="BK4254" s="91" t="s">
        <v>1599</v>
      </c>
      <c r="BL4254" s="91" t="s">
        <v>1600</v>
      </c>
      <c r="BM4254" s="91" t="s">
        <v>1608</v>
      </c>
      <c r="BN4254" s="91" t="s">
        <v>1609</v>
      </c>
      <c r="BO4254" s="91" t="s">
        <v>1601</v>
      </c>
      <c r="BP4254" s="91" t="s">
        <v>1602</v>
      </c>
      <c r="BQ4254" s="91" t="s">
        <v>1603</v>
      </c>
      <c r="BR4254" s="91" t="s">
        <v>1604</v>
      </c>
      <c r="BS4254" s="91" t="s">
        <v>1605</v>
      </c>
      <c r="BT4254" s="5" t="s">
        <v>1671</v>
      </c>
    </row>
    <row r="4255" spans="1:72" x14ac:dyDescent="0.25">
      <c r="A4255" s="133"/>
      <c r="B4255" s="133"/>
      <c r="C4255" s="133"/>
      <c r="D4255" s="136"/>
      <c r="E4255" s="136"/>
      <c r="F4255" s="136"/>
      <c r="G4255" s="139"/>
      <c r="H4255" s="15" t="s">
        <v>0</v>
      </c>
      <c r="I4255" s="9">
        <v>1</v>
      </c>
      <c r="J4255" s="9">
        <v>2</v>
      </c>
      <c r="K4255" s="9">
        <v>3</v>
      </c>
      <c r="L4255" s="9">
        <v>4</v>
      </c>
      <c r="M4255" s="9">
        <v>5</v>
      </c>
      <c r="N4255" s="9">
        <v>6</v>
      </c>
      <c r="O4255" s="9">
        <v>7</v>
      </c>
      <c r="P4255" s="9">
        <v>8</v>
      </c>
      <c r="Q4255" s="9">
        <v>9</v>
      </c>
      <c r="R4255" s="9">
        <v>10</v>
      </c>
      <c r="S4255" s="9">
        <v>11</v>
      </c>
      <c r="T4255" s="9">
        <v>12</v>
      </c>
      <c r="U4255" s="9">
        <v>13</v>
      </c>
      <c r="V4255" s="9">
        <v>14</v>
      </c>
      <c r="W4255" s="9">
        <v>15</v>
      </c>
      <c r="X4255" s="9">
        <v>16</v>
      </c>
      <c r="Y4255" s="9">
        <v>17</v>
      </c>
      <c r="Z4255" s="9">
        <v>18</v>
      </c>
      <c r="AA4255" s="9">
        <v>19</v>
      </c>
      <c r="AB4255" s="9">
        <v>20</v>
      </c>
      <c r="AC4255" s="9">
        <v>21</v>
      </c>
      <c r="AD4255" s="9">
        <v>1</v>
      </c>
      <c r="AE4255" s="9">
        <v>2</v>
      </c>
      <c r="AF4255" s="9">
        <v>3</v>
      </c>
      <c r="AG4255" s="9">
        <v>4</v>
      </c>
      <c r="AH4255" s="9">
        <v>5</v>
      </c>
      <c r="AI4255" s="9">
        <v>6</v>
      </c>
      <c r="AJ4255" s="9">
        <v>7</v>
      </c>
      <c r="AK4255" s="9">
        <v>8</v>
      </c>
      <c r="AL4255" s="9">
        <v>9</v>
      </c>
      <c r="AM4255" s="9">
        <v>10</v>
      </c>
      <c r="AN4255" s="9">
        <v>11</v>
      </c>
      <c r="AO4255" s="9">
        <v>12</v>
      </c>
      <c r="AP4255" s="9">
        <v>13</v>
      </c>
      <c r="AQ4255" s="9">
        <v>14</v>
      </c>
      <c r="AR4255" s="9">
        <v>15</v>
      </c>
      <c r="AS4255" s="9">
        <v>16</v>
      </c>
      <c r="AT4255" s="9">
        <v>17</v>
      </c>
      <c r="AU4255" s="9">
        <v>18</v>
      </c>
      <c r="AV4255" s="9">
        <v>19</v>
      </c>
      <c r="AW4255" s="9">
        <v>20</v>
      </c>
      <c r="AX4255" s="9">
        <v>21</v>
      </c>
      <c r="AY4255" s="9">
        <v>1</v>
      </c>
      <c r="AZ4255" s="9">
        <v>2</v>
      </c>
      <c r="BA4255" s="9">
        <v>3</v>
      </c>
      <c r="BB4255" s="9">
        <v>4</v>
      </c>
      <c r="BC4255" s="9">
        <v>5</v>
      </c>
      <c r="BD4255" s="9">
        <v>6</v>
      </c>
      <c r="BE4255" s="9">
        <v>7</v>
      </c>
      <c r="BF4255" s="9">
        <v>8</v>
      </c>
      <c r="BG4255" s="9">
        <v>9</v>
      </c>
      <c r="BH4255" s="9">
        <v>10</v>
      </c>
      <c r="BI4255" s="9">
        <v>11</v>
      </c>
      <c r="BJ4255" s="9">
        <v>12</v>
      </c>
      <c r="BK4255" s="9">
        <v>13</v>
      </c>
      <c r="BL4255" s="9">
        <v>14</v>
      </c>
      <c r="BM4255" s="9">
        <v>15</v>
      </c>
      <c r="BN4255" s="9">
        <v>16</v>
      </c>
      <c r="BO4255" s="9">
        <v>17</v>
      </c>
      <c r="BP4255" s="9">
        <v>18</v>
      </c>
      <c r="BQ4255" s="9">
        <v>19</v>
      </c>
      <c r="BR4255" s="9">
        <v>20</v>
      </c>
      <c r="BS4255" s="9">
        <v>21</v>
      </c>
      <c r="BT4255" s="9">
        <v>9</v>
      </c>
    </row>
    <row r="4256" spans="1:72" x14ac:dyDescent="0.25">
      <c r="A4256" s="133"/>
      <c r="B4256" s="133"/>
      <c r="C4256" s="133"/>
      <c r="D4256" s="136"/>
      <c r="E4256" s="136"/>
      <c r="F4256" s="136"/>
      <c r="G4256" s="139"/>
      <c r="H4256" s="16" t="s">
        <v>1187</v>
      </c>
      <c r="I4256" s="17">
        <f t="shared" ref="I4256:AA4256" si="6734">SUM(I4252)</f>
        <v>202440</v>
      </c>
      <c r="J4256" s="17">
        <f t="shared" si="6734"/>
        <v>199391</v>
      </c>
      <c r="K4256" s="17">
        <f t="shared" si="6734"/>
        <v>0</v>
      </c>
      <c r="L4256" s="17">
        <f t="shared" si="6734"/>
        <v>0</v>
      </c>
      <c r="M4256" s="17">
        <f t="shared" si="6734"/>
        <v>0</v>
      </c>
      <c r="N4256" s="17">
        <f t="shared" si="6734"/>
        <v>0</v>
      </c>
      <c r="O4256" s="17">
        <f t="shared" ref="O4256" si="6735">SUM(O4252)</f>
        <v>401831</v>
      </c>
      <c r="P4256" s="17">
        <f t="shared" si="6734"/>
        <v>2908</v>
      </c>
      <c r="Q4256" s="17">
        <f t="shared" si="6734"/>
        <v>39298</v>
      </c>
      <c r="R4256" s="17">
        <f t="shared" si="6734"/>
        <v>199624</v>
      </c>
      <c r="S4256" s="17">
        <f t="shared" si="6734"/>
        <v>0</v>
      </c>
      <c r="T4256" s="17">
        <f t="shared" si="6734"/>
        <v>0</v>
      </c>
      <c r="U4256" s="17">
        <f t="shared" si="6734"/>
        <v>0</v>
      </c>
      <c r="V4256" s="17">
        <f t="shared" si="6734"/>
        <v>0</v>
      </c>
      <c r="W4256" s="17">
        <f t="shared" si="6734"/>
        <v>0</v>
      </c>
      <c r="X4256" s="17">
        <f t="shared" si="6734"/>
        <v>0</v>
      </c>
      <c r="Y4256" s="17">
        <f t="shared" si="6734"/>
        <v>0</v>
      </c>
      <c r="Z4256" s="17">
        <f t="shared" si="6734"/>
        <v>0</v>
      </c>
      <c r="AA4256" s="17">
        <f t="shared" si="6734"/>
        <v>0</v>
      </c>
      <c r="AB4256" s="17">
        <v>241830</v>
      </c>
      <c r="AC4256" s="17">
        <v>160001</v>
      </c>
      <c r="AD4256" s="17">
        <f t="shared" ref="AD4256:AV4256" si="6736">SUM(AD4252)</f>
        <v>38164</v>
      </c>
      <c r="AE4256" s="17">
        <f t="shared" si="6736"/>
        <v>17337</v>
      </c>
      <c r="AF4256" s="17">
        <f t="shared" si="6736"/>
        <v>0</v>
      </c>
      <c r="AG4256" s="17">
        <f t="shared" si="6736"/>
        <v>0</v>
      </c>
      <c r="AH4256" s="17">
        <f t="shared" si="6736"/>
        <v>0</v>
      </c>
      <c r="AI4256" s="17">
        <f t="shared" si="6736"/>
        <v>0</v>
      </c>
      <c r="AJ4256" s="17">
        <f t="shared" ref="AJ4256" si="6737">SUM(AJ4252)</f>
        <v>55501</v>
      </c>
      <c r="AK4256" s="17">
        <f t="shared" si="6736"/>
        <v>0</v>
      </c>
      <c r="AL4256" s="17">
        <f t="shared" si="6736"/>
        <v>0</v>
      </c>
      <c r="AM4256" s="17">
        <f t="shared" si="6736"/>
        <v>17337</v>
      </c>
      <c r="AN4256" s="17">
        <f t="shared" si="6736"/>
        <v>0</v>
      </c>
      <c r="AO4256" s="17">
        <f t="shared" si="6736"/>
        <v>0</v>
      </c>
      <c r="AP4256" s="17">
        <f t="shared" si="6736"/>
        <v>0</v>
      </c>
      <c r="AQ4256" s="17">
        <f t="shared" si="6736"/>
        <v>0</v>
      </c>
      <c r="AR4256" s="17">
        <f t="shared" si="6736"/>
        <v>0</v>
      </c>
      <c r="AS4256" s="17">
        <f t="shared" si="6736"/>
        <v>0</v>
      </c>
      <c r="AT4256" s="17">
        <f t="shared" si="6736"/>
        <v>0</v>
      </c>
      <c r="AU4256" s="17">
        <f t="shared" si="6736"/>
        <v>0</v>
      </c>
      <c r="AV4256" s="17">
        <f t="shared" si="6736"/>
        <v>0</v>
      </c>
      <c r="AW4256" s="17">
        <v>17337</v>
      </c>
      <c r="AX4256" s="17">
        <v>38164</v>
      </c>
      <c r="AY4256" s="17">
        <f t="shared" ref="AY4256:BQ4256" si="6738">SUM(AY4252)</f>
        <v>31000</v>
      </c>
      <c r="AZ4256" s="17">
        <f t="shared" si="6738"/>
        <v>2876</v>
      </c>
      <c r="BA4256" s="17">
        <f t="shared" si="6738"/>
        <v>0</v>
      </c>
      <c r="BB4256" s="17">
        <f t="shared" si="6738"/>
        <v>0</v>
      </c>
      <c r="BC4256" s="17">
        <f t="shared" si="6738"/>
        <v>0</v>
      </c>
      <c r="BD4256" s="17">
        <f t="shared" si="6738"/>
        <v>0</v>
      </c>
      <c r="BE4256" s="17">
        <f t="shared" ref="BE4256" si="6739">SUM(BE4252)</f>
        <v>33876</v>
      </c>
      <c r="BF4256" s="17">
        <f t="shared" si="6738"/>
        <v>0</v>
      </c>
      <c r="BG4256" s="17">
        <f t="shared" si="6738"/>
        <v>0</v>
      </c>
      <c r="BH4256" s="17">
        <f t="shared" si="6738"/>
        <v>5090</v>
      </c>
      <c r="BI4256" s="17">
        <f t="shared" si="6738"/>
        <v>0</v>
      </c>
      <c r="BJ4256" s="17">
        <f t="shared" si="6738"/>
        <v>0</v>
      </c>
      <c r="BK4256" s="17">
        <f t="shared" si="6738"/>
        <v>0</v>
      </c>
      <c r="BL4256" s="17">
        <f t="shared" si="6738"/>
        <v>0</v>
      </c>
      <c r="BM4256" s="17">
        <f t="shared" si="6738"/>
        <v>0</v>
      </c>
      <c r="BN4256" s="17">
        <f t="shared" si="6738"/>
        <v>0</v>
      </c>
      <c r="BO4256" s="17">
        <f t="shared" si="6738"/>
        <v>0</v>
      </c>
      <c r="BP4256" s="17">
        <f t="shared" si="6738"/>
        <v>0</v>
      </c>
      <c r="BQ4256" s="17">
        <f t="shared" si="6738"/>
        <v>0</v>
      </c>
      <c r="BR4256" s="17">
        <v>5090</v>
      </c>
      <c r="BS4256" s="17">
        <v>28786</v>
      </c>
      <c r="BT4256" s="17" t="e">
        <f>IF(#REF!=0,"-",#REF!/#REF!*100)</f>
        <v>#REF!</v>
      </c>
    </row>
    <row r="4257" spans="1:72" x14ac:dyDescent="0.25">
      <c r="A4257" s="133"/>
      <c r="B4257" s="133"/>
      <c r="C4257" s="133"/>
      <c r="D4257" s="136"/>
      <c r="E4257" s="136"/>
      <c r="F4257" s="136"/>
      <c r="G4257" s="139"/>
      <c r="H4257" s="18" t="s">
        <v>55</v>
      </c>
      <c r="I4257" s="17">
        <f t="shared" ref="I4257:AA4257" si="6740">SUM(I4256)</f>
        <v>202440</v>
      </c>
      <c r="J4257" s="17">
        <f t="shared" si="6740"/>
        <v>199391</v>
      </c>
      <c r="K4257" s="17">
        <f t="shared" si="6740"/>
        <v>0</v>
      </c>
      <c r="L4257" s="17">
        <f t="shared" si="6740"/>
        <v>0</v>
      </c>
      <c r="M4257" s="17">
        <f t="shared" si="6740"/>
        <v>0</v>
      </c>
      <c r="N4257" s="17">
        <f t="shared" si="6740"/>
        <v>0</v>
      </c>
      <c r="O4257" s="17">
        <f t="shared" ref="O4257" si="6741">SUM(O4256)</f>
        <v>401831</v>
      </c>
      <c r="P4257" s="17">
        <f t="shared" si="6740"/>
        <v>2908</v>
      </c>
      <c r="Q4257" s="17">
        <f t="shared" si="6740"/>
        <v>39298</v>
      </c>
      <c r="R4257" s="17">
        <f t="shared" si="6740"/>
        <v>199624</v>
      </c>
      <c r="S4257" s="17">
        <f t="shared" si="6740"/>
        <v>0</v>
      </c>
      <c r="T4257" s="17">
        <f t="shared" si="6740"/>
        <v>0</v>
      </c>
      <c r="U4257" s="17">
        <f t="shared" si="6740"/>
        <v>0</v>
      </c>
      <c r="V4257" s="17">
        <f t="shared" si="6740"/>
        <v>0</v>
      </c>
      <c r="W4257" s="17">
        <f t="shared" si="6740"/>
        <v>0</v>
      </c>
      <c r="X4257" s="17">
        <f t="shared" si="6740"/>
        <v>0</v>
      </c>
      <c r="Y4257" s="17">
        <f t="shared" si="6740"/>
        <v>0</v>
      </c>
      <c r="Z4257" s="17">
        <f t="shared" si="6740"/>
        <v>0</v>
      </c>
      <c r="AA4257" s="17">
        <f t="shared" si="6740"/>
        <v>0</v>
      </c>
      <c r="AB4257" s="17">
        <v>241830</v>
      </c>
      <c r="AC4257" s="17">
        <v>160001</v>
      </c>
      <c r="AD4257" s="17">
        <f t="shared" ref="AD4257:AV4257" si="6742">SUM(AD4256)</f>
        <v>38164</v>
      </c>
      <c r="AE4257" s="17">
        <f t="shared" si="6742"/>
        <v>17337</v>
      </c>
      <c r="AF4257" s="17">
        <f t="shared" si="6742"/>
        <v>0</v>
      </c>
      <c r="AG4257" s="17">
        <f t="shared" si="6742"/>
        <v>0</v>
      </c>
      <c r="AH4257" s="17">
        <f t="shared" si="6742"/>
        <v>0</v>
      </c>
      <c r="AI4257" s="17">
        <f t="shared" si="6742"/>
        <v>0</v>
      </c>
      <c r="AJ4257" s="17">
        <f t="shared" ref="AJ4257" si="6743">SUM(AJ4256)</f>
        <v>55501</v>
      </c>
      <c r="AK4257" s="17">
        <f t="shared" si="6742"/>
        <v>0</v>
      </c>
      <c r="AL4257" s="17">
        <f t="shared" si="6742"/>
        <v>0</v>
      </c>
      <c r="AM4257" s="17">
        <f t="shared" si="6742"/>
        <v>17337</v>
      </c>
      <c r="AN4257" s="17">
        <f t="shared" si="6742"/>
        <v>0</v>
      </c>
      <c r="AO4257" s="17">
        <f t="shared" si="6742"/>
        <v>0</v>
      </c>
      <c r="AP4257" s="17">
        <f t="shared" si="6742"/>
        <v>0</v>
      </c>
      <c r="AQ4257" s="17">
        <f t="shared" si="6742"/>
        <v>0</v>
      </c>
      <c r="AR4257" s="17">
        <f t="shared" si="6742"/>
        <v>0</v>
      </c>
      <c r="AS4257" s="17">
        <f t="shared" si="6742"/>
        <v>0</v>
      </c>
      <c r="AT4257" s="17">
        <f t="shared" si="6742"/>
        <v>0</v>
      </c>
      <c r="AU4257" s="17">
        <f t="shared" si="6742"/>
        <v>0</v>
      </c>
      <c r="AV4257" s="17">
        <f t="shared" si="6742"/>
        <v>0</v>
      </c>
      <c r="AW4257" s="17">
        <v>17337</v>
      </c>
      <c r="AX4257" s="17">
        <v>38164</v>
      </c>
      <c r="AY4257" s="17">
        <f t="shared" ref="AY4257:BQ4257" si="6744">SUM(AY4256)</f>
        <v>31000</v>
      </c>
      <c r="AZ4257" s="17">
        <f t="shared" si="6744"/>
        <v>2876</v>
      </c>
      <c r="BA4257" s="17">
        <f t="shared" si="6744"/>
        <v>0</v>
      </c>
      <c r="BB4257" s="17">
        <f t="shared" si="6744"/>
        <v>0</v>
      </c>
      <c r="BC4257" s="17">
        <f t="shared" si="6744"/>
        <v>0</v>
      </c>
      <c r="BD4257" s="17">
        <f t="shared" si="6744"/>
        <v>0</v>
      </c>
      <c r="BE4257" s="17">
        <f t="shared" ref="BE4257" si="6745">SUM(BE4256)</f>
        <v>33876</v>
      </c>
      <c r="BF4257" s="17">
        <f t="shared" si="6744"/>
        <v>0</v>
      </c>
      <c r="BG4257" s="17">
        <f t="shared" si="6744"/>
        <v>0</v>
      </c>
      <c r="BH4257" s="17">
        <f t="shared" si="6744"/>
        <v>5090</v>
      </c>
      <c r="BI4257" s="17">
        <f t="shared" si="6744"/>
        <v>0</v>
      </c>
      <c r="BJ4257" s="17">
        <f t="shared" si="6744"/>
        <v>0</v>
      </c>
      <c r="BK4257" s="17">
        <f t="shared" si="6744"/>
        <v>0</v>
      </c>
      <c r="BL4257" s="17">
        <f t="shared" si="6744"/>
        <v>0</v>
      </c>
      <c r="BM4257" s="17">
        <f t="shared" si="6744"/>
        <v>0</v>
      </c>
      <c r="BN4257" s="17">
        <f t="shared" si="6744"/>
        <v>0</v>
      </c>
      <c r="BO4257" s="17">
        <f t="shared" si="6744"/>
        <v>0</v>
      </c>
      <c r="BP4257" s="17">
        <f t="shared" si="6744"/>
        <v>0</v>
      </c>
      <c r="BQ4257" s="17">
        <f t="shared" si="6744"/>
        <v>0</v>
      </c>
      <c r="BR4257" s="17">
        <v>5090</v>
      </c>
      <c r="BS4257" s="17">
        <v>28786</v>
      </c>
      <c r="BT4257" s="17" t="e">
        <f>IF(#REF!=0,"-",#REF!/#REF!*100)</f>
        <v>#REF!</v>
      </c>
    </row>
    <row r="4258" spans="1:72" x14ac:dyDescent="0.25">
      <c r="A4258" s="134"/>
      <c r="B4258" s="134"/>
      <c r="C4258" s="134"/>
      <c r="D4258" s="137"/>
      <c r="E4258" s="137"/>
      <c r="F4258" s="137"/>
      <c r="G4258" s="140"/>
      <c r="O4258">
        <f t="shared" si="6674"/>
        <v>0</v>
      </c>
      <c r="AB4258">
        <v>0</v>
      </c>
      <c r="AC4258">
        <v>0</v>
      </c>
      <c r="AJ4258">
        <f t="shared" si="6675"/>
        <v>0</v>
      </c>
      <c r="AW4258">
        <v>0</v>
      </c>
      <c r="AX4258">
        <v>0</v>
      </c>
      <c r="BE4258">
        <f t="shared" si="6676"/>
        <v>0</v>
      </c>
      <c r="BR4258">
        <v>0</v>
      </c>
      <c r="BS4258">
        <v>0</v>
      </c>
      <c r="BT4258" t="e">
        <f>IF(#REF!=0,"-",#REF!/#REF!*100)</f>
        <v>#REF!</v>
      </c>
    </row>
    <row r="4259" spans="1:72" ht="15.75" thickBot="1" x14ac:dyDescent="0.3">
      <c r="A4259" s="13" t="s">
        <v>0</v>
      </c>
      <c r="B4259" s="13" t="s">
        <v>0</v>
      </c>
      <c r="C4259" s="13" t="s">
        <v>0</v>
      </c>
      <c r="D4259" s="98" t="s">
        <v>0</v>
      </c>
      <c r="E4259" s="98" t="s">
        <v>0</v>
      </c>
      <c r="F4259" s="98" t="s">
        <v>0</v>
      </c>
      <c r="G4259" s="13" t="s">
        <v>0</v>
      </c>
      <c r="H4259" s="19" t="s">
        <v>0</v>
      </c>
      <c r="I4259" s="19" t="s">
        <v>0</v>
      </c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>
        <v>0</v>
      </c>
      <c r="AC4259" s="19">
        <v>0</v>
      </c>
      <c r="AD4259" s="19" t="s">
        <v>0</v>
      </c>
      <c r="AE4259" s="19"/>
      <c r="AF4259" s="19"/>
      <c r="AG4259" s="19"/>
      <c r="AH4259" s="19"/>
      <c r="AI4259" s="19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>
        <v>0</v>
      </c>
      <c r="AX4259" s="19">
        <v>0</v>
      </c>
      <c r="AY4259" s="19" t="s">
        <v>0</v>
      </c>
      <c r="AZ4259" s="19"/>
      <c r="BA4259" s="19"/>
      <c r="BB4259" s="19"/>
      <c r="BC4259" s="19"/>
      <c r="BD4259" s="19"/>
      <c r="BE4259" s="19"/>
      <c r="BF4259" s="19"/>
      <c r="BG4259" s="19"/>
      <c r="BH4259" s="19"/>
      <c r="BI4259" s="19"/>
      <c r="BJ4259" s="19"/>
      <c r="BK4259" s="19"/>
      <c r="BL4259" s="19"/>
      <c r="BM4259" s="19"/>
      <c r="BN4259" s="19"/>
      <c r="BO4259" s="19"/>
      <c r="BP4259" s="19"/>
      <c r="BQ4259" s="19"/>
      <c r="BR4259" s="19">
        <v>0</v>
      </c>
      <c r="BS4259" s="19">
        <v>0</v>
      </c>
      <c r="BT4259" s="19"/>
    </row>
    <row r="4260" spans="1:72" ht="69.75" customHeight="1" thickBot="1" x14ac:dyDescent="0.3">
      <c r="A4260" s="5" t="s">
        <v>2</v>
      </c>
      <c r="B4260" s="5" t="s">
        <v>3</v>
      </c>
      <c r="C4260" s="5" t="s">
        <v>4</v>
      </c>
      <c r="D4260" s="103" t="s">
        <v>0</v>
      </c>
      <c r="E4260" s="112" t="s">
        <v>5</v>
      </c>
      <c r="F4260" s="112" t="s">
        <v>6</v>
      </c>
      <c r="G4260" s="5" t="s">
        <v>7</v>
      </c>
      <c r="H4260" s="5" t="s">
        <v>8</v>
      </c>
      <c r="I4260" s="89" t="s">
        <v>9</v>
      </c>
      <c r="J4260" s="89" t="s">
        <v>1606</v>
      </c>
      <c r="K4260" s="89" t="s">
        <v>1534</v>
      </c>
      <c r="L4260" s="89" t="s">
        <v>1592</v>
      </c>
      <c r="M4260" s="89" t="s">
        <v>1593</v>
      </c>
      <c r="N4260" s="89" t="s">
        <v>1594</v>
      </c>
      <c r="O4260" s="89" t="s">
        <v>1610</v>
      </c>
      <c r="P4260" s="89" t="s">
        <v>1607</v>
      </c>
      <c r="Q4260" s="89" t="s">
        <v>1595</v>
      </c>
      <c r="R4260" s="89" t="s">
        <v>1596</v>
      </c>
      <c r="S4260" s="89" t="s">
        <v>1597</v>
      </c>
      <c r="T4260" s="89" t="s">
        <v>1598</v>
      </c>
      <c r="U4260" s="89" t="s">
        <v>1599</v>
      </c>
      <c r="V4260" s="89" t="s">
        <v>1600</v>
      </c>
      <c r="W4260" s="89" t="s">
        <v>1608</v>
      </c>
      <c r="X4260" s="89" t="s">
        <v>1609</v>
      </c>
      <c r="Y4260" s="89" t="s">
        <v>1601</v>
      </c>
      <c r="Z4260" s="89" t="s">
        <v>1602</v>
      </c>
      <c r="AA4260" s="89" t="s">
        <v>1603</v>
      </c>
      <c r="AB4260" s="89" t="s">
        <v>1604</v>
      </c>
      <c r="AC4260" s="89" t="s">
        <v>1605</v>
      </c>
      <c r="AD4260" s="90" t="s">
        <v>10</v>
      </c>
      <c r="AE4260" s="90" t="s">
        <v>1606</v>
      </c>
      <c r="AF4260" s="90" t="s">
        <v>1534</v>
      </c>
      <c r="AG4260" s="90" t="s">
        <v>1592</v>
      </c>
      <c r="AH4260" s="90" t="s">
        <v>1593</v>
      </c>
      <c r="AI4260" s="90" t="s">
        <v>1594</v>
      </c>
      <c r="AJ4260" s="90" t="s">
        <v>1611</v>
      </c>
      <c r="AK4260" s="90" t="s">
        <v>1607</v>
      </c>
      <c r="AL4260" s="90" t="s">
        <v>1595</v>
      </c>
      <c r="AM4260" s="90" t="s">
        <v>1596</v>
      </c>
      <c r="AN4260" s="90" t="s">
        <v>1597</v>
      </c>
      <c r="AO4260" s="90" t="s">
        <v>1598</v>
      </c>
      <c r="AP4260" s="90" t="s">
        <v>1599</v>
      </c>
      <c r="AQ4260" s="90" t="s">
        <v>1600</v>
      </c>
      <c r="AR4260" s="90" t="s">
        <v>1608</v>
      </c>
      <c r="AS4260" s="90" t="s">
        <v>1609</v>
      </c>
      <c r="AT4260" s="90" t="s">
        <v>1601</v>
      </c>
      <c r="AU4260" s="90" t="s">
        <v>1602</v>
      </c>
      <c r="AV4260" s="90" t="s">
        <v>1603</v>
      </c>
      <c r="AW4260" s="90" t="s">
        <v>1604</v>
      </c>
      <c r="AX4260" s="90" t="s">
        <v>1605</v>
      </c>
      <c r="AY4260" s="91" t="s">
        <v>11</v>
      </c>
      <c r="AZ4260" s="91" t="s">
        <v>1606</v>
      </c>
      <c r="BA4260" s="91" t="s">
        <v>1534</v>
      </c>
      <c r="BB4260" s="91" t="s">
        <v>1592</v>
      </c>
      <c r="BC4260" s="91" t="s">
        <v>1593</v>
      </c>
      <c r="BD4260" s="91" t="s">
        <v>1594</v>
      </c>
      <c r="BE4260" s="91" t="s">
        <v>1612</v>
      </c>
      <c r="BF4260" s="91" t="s">
        <v>1607</v>
      </c>
      <c r="BG4260" s="91" t="s">
        <v>1595</v>
      </c>
      <c r="BH4260" s="91" t="s">
        <v>1596</v>
      </c>
      <c r="BI4260" s="91" t="s">
        <v>1597</v>
      </c>
      <c r="BJ4260" s="91" t="s">
        <v>1598</v>
      </c>
      <c r="BK4260" s="91" t="s">
        <v>1599</v>
      </c>
      <c r="BL4260" s="91" t="s">
        <v>1600</v>
      </c>
      <c r="BM4260" s="91" t="s">
        <v>1608</v>
      </c>
      <c r="BN4260" s="91" t="s">
        <v>1609</v>
      </c>
      <c r="BO4260" s="91" t="s">
        <v>1601</v>
      </c>
      <c r="BP4260" s="91" t="s">
        <v>1602</v>
      </c>
      <c r="BQ4260" s="91" t="s">
        <v>1603</v>
      </c>
      <c r="BR4260" s="91" t="s">
        <v>1604</v>
      </c>
      <c r="BS4260" s="91" t="s">
        <v>1605</v>
      </c>
      <c r="BT4260" s="5" t="s">
        <v>1671</v>
      </c>
    </row>
    <row r="4261" spans="1:72" x14ac:dyDescent="0.25">
      <c r="A4261" s="6" t="s">
        <v>0</v>
      </c>
      <c r="B4261" s="6" t="s">
        <v>0</v>
      </c>
      <c r="C4261" s="6" t="s">
        <v>0</v>
      </c>
      <c r="D4261" s="104" t="s">
        <v>0</v>
      </c>
      <c r="E4261" s="104" t="s">
        <v>0</v>
      </c>
      <c r="F4261" s="121" t="s">
        <v>0</v>
      </c>
      <c r="G4261" s="7" t="s">
        <v>0</v>
      </c>
      <c r="H4261" s="8" t="s">
        <v>0</v>
      </c>
      <c r="I4261" s="9">
        <v>1</v>
      </c>
      <c r="J4261" s="9">
        <v>2</v>
      </c>
      <c r="K4261" s="9">
        <v>3</v>
      </c>
      <c r="L4261" s="9">
        <v>4</v>
      </c>
      <c r="M4261" s="9">
        <v>5</v>
      </c>
      <c r="N4261" s="9">
        <v>6</v>
      </c>
      <c r="O4261" s="9">
        <v>7</v>
      </c>
      <c r="P4261" s="9">
        <v>8</v>
      </c>
      <c r="Q4261" s="9">
        <v>9</v>
      </c>
      <c r="R4261" s="9">
        <v>10</v>
      </c>
      <c r="S4261" s="9">
        <v>11</v>
      </c>
      <c r="T4261" s="9">
        <v>12</v>
      </c>
      <c r="U4261" s="9">
        <v>13</v>
      </c>
      <c r="V4261" s="9">
        <v>14</v>
      </c>
      <c r="W4261" s="9">
        <v>15</v>
      </c>
      <c r="X4261" s="9">
        <v>16</v>
      </c>
      <c r="Y4261" s="9">
        <v>17</v>
      </c>
      <c r="Z4261" s="9">
        <v>18</v>
      </c>
      <c r="AA4261" s="9">
        <v>19</v>
      </c>
      <c r="AB4261" s="9">
        <v>20</v>
      </c>
      <c r="AC4261" s="9">
        <v>21</v>
      </c>
      <c r="AD4261" s="9">
        <v>1</v>
      </c>
      <c r="AE4261" s="9">
        <v>2</v>
      </c>
      <c r="AF4261" s="9">
        <v>3</v>
      </c>
      <c r="AG4261" s="9">
        <v>4</v>
      </c>
      <c r="AH4261" s="9">
        <v>5</v>
      </c>
      <c r="AI4261" s="9">
        <v>6</v>
      </c>
      <c r="AJ4261" s="9">
        <v>7</v>
      </c>
      <c r="AK4261" s="9">
        <v>8</v>
      </c>
      <c r="AL4261" s="9">
        <v>9</v>
      </c>
      <c r="AM4261" s="9">
        <v>10</v>
      </c>
      <c r="AN4261" s="9">
        <v>11</v>
      </c>
      <c r="AO4261" s="9">
        <v>12</v>
      </c>
      <c r="AP4261" s="9">
        <v>13</v>
      </c>
      <c r="AQ4261" s="9">
        <v>14</v>
      </c>
      <c r="AR4261" s="9">
        <v>15</v>
      </c>
      <c r="AS4261" s="9">
        <v>16</v>
      </c>
      <c r="AT4261" s="9">
        <v>17</v>
      </c>
      <c r="AU4261" s="9">
        <v>18</v>
      </c>
      <c r="AV4261" s="9">
        <v>19</v>
      </c>
      <c r="AW4261" s="9">
        <v>20</v>
      </c>
      <c r="AX4261" s="9">
        <v>21</v>
      </c>
      <c r="AY4261" s="9">
        <v>1</v>
      </c>
      <c r="AZ4261" s="9">
        <v>2</v>
      </c>
      <c r="BA4261" s="9">
        <v>3</v>
      </c>
      <c r="BB4261" s="9">
        <v>4</v>
      </c>
      <c r="BC4261" s="9">
        <v>5</v>
      </c>
      <c r="BD4261" s="9">
        <v>6</v>
      </c>
      <c r="BE4261" s="9">
        <v>7</v>
      </c>
      <c r="BF4261" s="9">
        <v>8</v>
      </c>
      <c r="BG4261" s="9">
        <v>9</v>
      </c>
      <c r="BH4261" s="9">
        <v>10</v>
      </c>
      <c r="BI4261" s="9">
        <v>11</v>
      </c>
      <c r="BJ4261" s="9">
        <v>12</v>
      </c>
      <c r="BK4261" s="9">
        <v>13</v>
      </c>
      <c r="BL4261" s="9">
        <v>14</v>
      </c>
      <c r="BM4261" s="9">
        <v>15</v>
      </c>
      <c r="BN4261" s="9">
        <v>16</v>
      </c>
      <c r="BO4261" s="9">
        <v>17</v>
      </c>
      <c r="BP4261" s="9">
        <v>18</v>
      </c>
      <c r="BQ4261" s="9">
        <v>19</v>
      </c>
      <c r="BR4261" s="9">
        <v>20</v>
      </c>
      <c r="BS4261" s="9">
        <v>21</v>
      </c>
      <c r="BT4261" s="9">
        <v>9</v>
      </c>
    </row>
    <row r="4262" spans="1:72" ht="22.5" x14ac:dyDescent="0.25">
      <c r="A4262" s="1" t="s">
        <v>1154</v>
      </c>
      <c r="B4262" s="1" t="s">
        <v>56</v>
      </c>
      <c r="C4262" s="4" t="s">
        <v>159</v>
      </c>
      <c r="D4262" s="102" t="s">
        <v>1419</v>
      </c>
      <c r="E4262" s="101" t="s">
        <v>0</v>
      </c>
      <c r="F4262" s="101" t="s">
        <v>0</v>
      </c>
      <c r="G4262" s="2" t="s">
        <v>0</v>
      </c>
      <c r="H4262" s="2" t="s">
        <v>1420</v>
      </c>
      <c r="I4262" s="3" t="s">
        <v>0</v>
      </c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>
        <v>0</v>
      </c>
      <c r="AC4262" s="3">
        <v>0</v>
      </c>
      <c r="AD4262" s="3" t="s">
        <v>0</v>
      </c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>
        <v>0</v>
      </c>
      <c r="AX4262" s="3">
        <v>0</v>
      </c>
      <c r="AY4262" s="3" t="s">
        <v>0</v>
      </c>
      <c r="AZ4262" s="3"/>
      <c r="BA4262" s="3"/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  <c r="BL4262" s="3"/>
      <c r="BM4262" s="3"/>
      <c r="BN4262" s="3"/>
      <c r="BO4262" s="3"/>
      <c r="BP4262" s="3"/>
      <c r="BQ4262" s="3"/>
      <c r="BR4262" s="3">
        <v>0</v>
      </c>
      <c r="BS4262" s="3">
        <v>0</v>
      </c>
      <c r="BT4262" s="3"/>
    </row>
    <row r="4263" spans="1:72" ht="33.75" x14ac:dyDescent="0.25">
      <c r="A4263" s="1" t="s">
        <v>0</v>
      </c>
      <c r="B4263" s="1" t="s">
        <v>0</v>
      </c>
      <c r="C4263" s="1" t="s">
        <v>0</v>
      </c>
      <c r="D4263" s="101" t="s">
        <v>0</v>
      </c>
      <c r="E4263" s="101" t="s">
        <v>0</v>
      </c>
      <c r="F4263" s="101" t="s">
        <v>0</v>
      </c>
      <c r="G4263" s="2" t="s">
        <v>0</v>
      </c>
      <c r="H4263" s="10" t="s">
        <v>13</v>
      </c>
      <c r="I4263" s="11">
        <f t="shared" ref="I4263:AA4263" si="6746">SUM(I4264,I4272,I4274)</f>
        <v>445300</v>
      </c>
      <c r="J4263" s="11">
        <f t="shared" si="6746"/>
        <v>741510</v>
      </c>
      <c r="K4263" s="11">
        <f t="shared" si="6746"/>
        <v>0</v>
      </c>
      <c r="L4263" s="11">
        <f t="shared" si="6746"/>
        <v>0</v>
      </c>
      <c r="M4263" s="11">
        <f t="shared" si="6746"/>
        <v>0</v>
      </c>
      <c r="N4263" s="11">
        <f t="shared" si="6746"/>
        <v>0</v>
      </c>
      <c r="O4263" s="11">
        <f t="shared" ref="O4263" si="6747">SUM(O4264,O4272,O4274)</f>
        <v>1186810</v>
      </c>
      <c r="P4263" s="11">
        <f t="shared" si="6746"/>
        <v>20046</v>
      </c>
      <c r="Q4263" s="11">
        <f t="shared" si="6746"/>
        <v>38043</v>
      </c>
      <c r="R4263" s="11">
        <f t="shared" si="6746"/>
        <v>741510</v>
      </c>
      <c r="S4263" s="11">
        <f t="shared" si="6746"/>
        <v>0</v>
      </c>
      <c r="T4263" s="11">
        <f t="shared" si="6746"/>
        <v>0</v>
      </c>
      <c r="U4263" s="11">
        <f t="shared" si="6746"/>
        <v>0</v>
      </c>
      <c r="V4263" s="11">
        <f t="shared" si="6746"/>
        <v>0</v>
      </c>
      <c r="W4263" s="11">
        <f t="shared" si="6746"/>
        <v>0</v>
      </c>
      <c r="X4263" s="11">
        <f t="shared" si="6746"/>
        <v>0</v>
      </c>
      <c r="Y4263" s="11">
        <f t="shared" si="6746"/>
        <v>0</v>
      </c>
      <c r="Z4263" s="11">
        <f t="shared" si="6746"/>
        <v>0</v>
      </c>
      <c r="AA4263" s="11">
        <f t="shared" si="6746"/>
        <v>0</v>
      </c>
      <c r="AB4263" s="11">
        <v>799599</v>
      </c>
      <c r="AC4263" s="11">
        <v>387211</v>
      </c>
      <c r="AD4263" s="11">
        <f t="shared" ref="AD4263:AV4263" si="6748">SUM(AD4264,AD4272,AD4274)</f>
        <v>0</v>
      </c>
      <c r="AE4263" s="11">
        <f t="shared" si="6748"/>
        <v>6085</v>
      </c>
      <c r="AF4263" s="11">
        <f t="shared" si="6748"/>
        <v>0</v>
      </c>
      <c r="AG4263" s="11">
        <f t="shared" si="6748"/>
        <v>0</v>
      </c>
      <c r="AH4263" s="11">
        <f t="shared" si="6748"/>
        <v>0</v>
      </c>
      <c r="AI4263" s="11">
        <f t="shared" si="6748"/>
        <v>0</v>
      </c>
      <c r="AJ4263" s="11">
        <f t="shared" ref="AJ4263" si="6749">SUM(AJ4264,AJ4272,AJ4274)</f>
        <v>6085</v>
      </c>
      <c r="AK4263" s="11">
        <f t="shared" si="6748"/>
        <v>0</v>
      </c>
      <c r="AL4263" s="11">
        <f t="shared" si="6748"/>
        <v>0</v>
      </c>
      <c r="AM4263" s="11">
        <f t="shared" si="6748"/>
        <v>6085</v>
      </c>
      <c r="AN4263" s="11">
        <f t="shared" si="6748"/>
        <v>0</v>
      </c>
      <c r="AO4263" s="11">
        <f t="shared" si="6748"/>
        <v>0</v>
      </c>
      <c r="AP4263" s="11">
        <f t="shared" si="6748"/>
        <v>0</v>
      </c>
      <c r="AQ4263" s="11">
        <f t="shared" si="6748"/>
        <v>0</v>
      </c>
      <c r="AR4263" s="11">
        <f t="shared" si="6748"/>
        <v>0</v>
      </c>
      <c r="AS4263" s="11">
        <f t="shared" si="6748"/>
        <v>0</v>
      </c>
      <c r="AT4263" s="11">
        <f t="shared" si="6748"/>
        <v>0</v>
      </c>
      <c r="AU4263" s="11">
        <f t="shared" si="6748"/>
        <v>0</v>
      </c>
      <c r="AV4263" s="11">
        <f t="shared" si="6748"/>
        <v>0</v>
      </c>
      <c r="AW4263" s="11">
        <v>6085</v>
      </c>
      <c r="AX4263" s="11">
        <v>0</v>
      </c>
      <c r="AY4263" s="11">
        <f t="shared" ref="AY4263:BQ4263" si="6750">SUM(AY4264,AY4272,AY4274)</f>
        <v>138200</v>
      </c>
      <c r="AZ4263" s="11">
        <f t="shared" si="6750"/>
        <v>239304</v>
      </c>
      <c r="BA4263" s="11">
        <f t="shared" si="6750"/>
        <v>0</v>
      </c>
      <c r="BB4263" s="11">
        <f t="shared" si="6750"/>
        <v>0</v>
      </c>
      <c r="BC4263" s="11">
        <f t="shared" si="6750"/>
        <v>0</v>
      </c>
      <c r="BD4263" s="11">
        <f t="shared" si="6750"/>
        <v>0</v>
      </c>
      <c r="BE4263" s="11">
        <f t="shared" ref="BE4263" si="6751">SUM(BE4264,BE4272,BE4274)</f>
        <v>377504</v>
      </c>
      <c r="BF4263" s="11">
        <f t="shared" si="6750"/>
        <v>0</v>
      </c>
      <c r="BG4263" s="11">
        <f t="shared" si="6750"/>
        <v>0</v>
      </c>
      <c r="BH4263" s="11">
        <f t="shared" si="6750"/>
        <v>239304</v>
      </c>
      <c r="BI4263" s="11">
        <f t="shared" si="6750"/>
        <v>0</v>
      </c>
      <c r="BJ4263" s="11">
        <f t="shared" si="6750"/>
        <v>0</v>
      </c>
      <c r="BK4263" s="11">
        <f t="shared" si="6750"/>
        <v>0</v>
      </c>
      <c r="BL4263" s="11">
        <f t="shared" si="6750"/>
        <v>0</v>
      </c>
      <c r="BM4263" s="11">
        <f t="shared" si="6750"/>
        <v>0</v>
      </c>
      <c r="BN4263" s="11">
        <f t="shared" si="6750"/>
        <v>0</v>
      </c>
      <c r="BO4263" s="11">
        <f t="shared" si="6750"/>
        <v>0</v>
      </c>
      <c r="BP4263" s="11">
        <f t="shared" si="6750"/>
        <v>0</v>
      </c>
      <c r="BQ4263" s="11">
        <f t="shared" si="6750"/>
        <v>0</v>
      </c>
      <c r="BR4263" s="11">
        <v>239304</v>
      </c>
      <c r="BS4263" s="11">
        <v>138200</v>
      </c>
      <c r="BT4263" s="11" t="e">
        <f>IF(#REF!=0,"-",#REF!/#REF!*100)</f>
        <v>#REF!</v>
      </c>
    </row>
    <row r="4264" spans="1:72" x14ac:dyDescent="0.25">
      <c r="A4264" s="4" t="s">
        <v>1154</v>
      </c>
      <c r="B4264" s="4" t="s">
        <v>56</v>
      </c>
      <c r="C4264" s="4" t="s">
        <v>159</v>
      </c>
      <c r="D4264" s="102" t="s">
        <v>1419</v>
      </c>
      <c r="E4264" s="101" t="s">
        <v>14</v>
      </c>
      <c r="F4264" s="101" t="s">
        <v>0</v>
      </c>
      <c r="G4264" s="2" t="s">
        <v>0</v>
      </c>
      <c r="H4264" s="2" t="s">
        <v>15</v>
      </c>
      <c r="I4264" s="12">
        <f>SUM(I4265:I4266)</f>
        <v>214000</v>
      </c>
      <c r="J4264" s="12">
        <f t="shared" ref="J4264:AA4264" si="6752">SUM(J4265:J4266)</f>
        <v>318151</v>
      </c>
      <c r="K4264" s="12">
        <f t="shared" si="6752"/>
        <v>0</v>
      </c>
      <c r="L4264" s="12">
        <f t="shared" si="6752"/>
        <v>0</v>
      </c>
      <c r="M4264" s="12">
        <f t="shared" si="6752"/>
        <v>0</v>
      </c>
      <c r="N4264" s="12">
        <f t="shared" si="6752"/>
        <v>0</v>
      </c>
      <c r="O4264" s="12">
        <f t="shared" ref="O4264" si="6753">SUM(O4265:O4266)</f>
        <v>532151</v>
      </c>
      <c r="P4264" s="12">
        <f t="shared" si="6752"/>
        <v>10870</v>
      </c>
      <c r="Q4264" s="12">
        <f t="shared" si="6752"/>
        <v>26980</v>
      </c>
      <c r="R4264" s="12">
        <f t="shared" si="6752"/>
        <v>318151</v>
      </c>
      <c r="S4264" s="12">
        <f t="shared" si="6752"/>
        <v>0</v>
      </c>
      <c r="T4264" s="12">
        <f t="shared" si="6752"/>
        <v>0</v>
      </c>
      <c r="U4264" s="12">
        <f t="shared" si="6752"/>
        <v>0</v>
      </c>
      <c r="V4264" s="12">
        <f t="shared" si="6752"/>
        <v>0</v>
      </c>
      <c r="W4264" s="12">
        <f t="shared" si="6752"/>
        <v>0</v>
      </c>
      <c r="X4264" s="12">
        <f t="shared" si="6752"/>
        <v>0</v>
      </c>
      <c r="Y4264" s="12">
        <f t="shared" si="6752"/>
        <v>0</v>
      </c>
      <c r="Z4264" s="12">
        <f t="shared" si="6752"/>
        <v>0</v>
      </c>
      <c r="AA4264" s="12">
        <f t="shared" si="6752"/>
        <v>0</v>
      </c>
      <c r="AB4264" s="12">
        <v>356001</v>
      </c>
      <c r="AC4264" s="12">
        <v>176150</v>
      </c>
      <c r="AD4264" s="12">
        <f t="shared" ref="AD4264:AV4264" si="6754">SUM(AD4265:AD4266)</f>
        <v>0</v>
      </c>
      <c r="AE4264" s="12">
        <f t="shared" si="6754"/>
        <v>0</v>
      </c>
      <c r="AF4264" s="12">
        <f t="shared" si="6754"/>
        <v>0</v>
      </c>
      <c r="AG4264" s="12">
        <f t="shared" si="6754"/>
        <v>0</v>
      </c>
      <c r="AH4264" s="12">
        <f t="shared" si="6754"/>
        <v>0</v>
      </c>
      <c r="AI4264" s="12">
        <f t="shared" si="6754"/>
        <v>0</v>
      </c>
      <c r="AJ4264" s="12">
        <f t="shared" ref="AJ4264" si="6755">SUM(AJ4265:AJ4266)</f>
        <v>0</v>
      </c>
      <c r="AK4264" s="12">
        <f t="shared" si="6754"/>
        <v>0</v>
      </c>
      <c r="AL4264" s="12">
        <f t="shared" si="6754"/>
        <v>0</v>
      </c>
      <c r="AM4264" s="12">
        <f t="shared" si="6754"/>
        <v>0</v>
      </c>
      <c r="AN4264" s="12">
        <f t="shared" si="6754"/>
        <v>0</v>
      </c>
      <c r="AO4264" s="12">
        <f t="shared" si="6754"/>
        <v>0</v>
      </c>
      <c r="AP4264" s="12">
        <f t="shared" si="6754"/>
        <v>0</v>
      </c>
      <c r="AQ4264" s="12">
        <f t="shared" si="6754"/>
        <v>0</v>
      </c>
      <c r="AR4264" s="12">
        <f t="shared" si="6754"/>
        <v>0</v>
      </c>
      <c r="AS4264" s="12">
        <f t="shared" si="6754"/>
        <v>0</v>
      </c>
      <c r="AT4264" s="12">
        <f t="shared" si="6754"/>
        <v>0</v>
      </c>
      <c r="AU4264" s="12">
        <f t="shared" si="6754"/>
        <v>0</v>
      </c>
      <c r="AV4264" s="12">
        <f t="shared" si="6754"/>
        <v>0</v>
      </c>
      <c r="AW4264" s="12">
        <v>0</v>
      </c>
      <c r="AX4264" s="12">
        <v>0</v>
      </c>
      <c r="AY4264" s="12">
        <f t="shared" ref="AY4264:BQ4264" si="6756">SUM(AY4265:AY4266)</f>
        <v>6000</v>
      </c>
      <c r="AZ4264" s="12">
        <f t="shared" si="6756"/>
        <v>5052</v>
      </c>
      <c r="BA4264" s="12">
        <f t="shared" si="6756"/>
        <v>0</v>
      </c>
      <c r="BB4264" s="12">
        <f t="shared" si="6756"/>
        <v>0</v>
      </c>
      <c r="BC4264" s="12">
        <f t="shared" si="6756"/>
        <v>0</v>
      </c>
      <c r="BD4264" s="12">
        <f t="shared" si="6756"/>
        <v>0</v>
      </c>
      <c r="BE4264" s="12">
        <f t="shared" ref="BE4264" si="6757">SUM(BE4265:BE4266)</f>
        <v>11052</v>
      </c>
      <c r="BF4264" s="12">
        <f t="shared" si="6756"/>
        <v>0</v>
      </c>
      <c r="BG4264" s="12">
        <f t="shared" si="6756"/>
        <v>0</v>
      </c>
      <c r="BH4264" s="12">
        <f t="shared" si="6756"/>
        <v>5052</v>
      </c>
      <c r="BI4264" s="12">
        <f t="shared" si="6756"/>
        <v>0</v>
      </c>
      <c r="BJ4264" s="12">
        <f t="shared" si="6756"/>
        <v>0</v>
      </c>
      <c r="BK4264" s="12">
        <f t="shared" si="6756"/>
        <v>0</v>
      </c>
      <c r="BL4264" s="12">
        <f t="shared" si="6756"/>
        <v>0</v>
      </c>
      <c r="BM4264" s="12">
        <f t="shared" si="6756"/>
        <v>0</v>
      </c>
      <c r="BN4264" s="12">
        <f t="shared" si="6756"/>
        <v>0</v>
      </c>
      <c r="BO4264" s="12">
        <f t="shared" si="6756"/>
        <v>0</v>
      </c>
      <c r="BP4264" s="12">
        <f t="shared" si="6756"/>
        <v>0</v>
      </c>
      <c r="BQ4264" s="12">
        <f t="shared" si="6756"/>
        <v>0</v>
      </c>
      <c r="BR4264" s="12">
        <v>5052</v>
      </c>
      <c r="BS4264" s="12">
        <v>6000</v>
      </c>
      <c r="BT4264" s="12" t="e">
        <f>IF(#REF!=0,"-",#REF!/#REF!*100)</f>
        <v>#REF!</v>
      </c>
    </row>
    <row r="4265" spans="1:72" x14ac:dyDescent="0.25">
      <c r="A4265" s="4" t="s">
        <v>1154</v>
      </c>
      <c r="B4265" s="4" t="s">
        <v>56</v>
      </c>
      <c r="C4265" s="4" t="s">
        <v>159</v>
      </c>
      <c r="D4265" s="102" t="s">
        <v>1419</v>
      </c>
      <c r="E4265" s="113">
        <v>6111</v>
      </c>
      <c r="F4265" s="102"/>
      <c r="G4265" s="98" t="s">
        <v>1663</v>
      </c>
      <c r="H4265" s="13" t="s">
        <v>16</v>
      </c>
      <c r="I4265" s="14">
        <v>214000</v>
      </c>
      <c r="J4265" s="14">
        <v>318151</v>
      </c>
      <c r="K4265" s="14"/>
      <c r="L4265" s="14"/>
      <c r="M4265" s="14"/>
      <c r="N4265" s="14"/>
      <c r="O4265" s="14">
        <f t="shared" si="6674"/>
        <v>532151</v>
      </c>
      <c r="P4265" s="14">
        <v>10870</v>
      </c>
      <c r="Q4265" s="14">
        <f>7980+19000</f>
        <v>26980</v>
      </c>
      <c r="R4265" s="14">
        <v>318151</v>
      </c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>
        <v>356001</v>
      </c>
      <c r="AC4265" s="14">
        <v>176150</v>
      </c>
      <c r="AD4265" s="14">
        <v>0</v>
      </c>
      <c r="AE4265" s="14"/>
      <c r="AF4265" s="14"/>
      <c r="AG4265" s="14"/>
      <c r="AH4265" s="14"/>
      <c r="AI4265" s="14"/>
      <c r="AJ4265" s="14">
        <f t="shared" si="6675"/>
        <v>0</v>
      </c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>
        <v>0</v>
      </c>
      <c r="AX4265" s="14">
        <v>0</v>
      </c>
      <c r="AY4265" s="14">
        <v>6000</v>
      </c>
      <c r="AZ4265" s="14">
        <f>1804+3248</f>
        <v>5052</v>
      </c>
      <c r="BA4265" s="14"/>
      <c r="BB4265" s="14"/>
      <c r="BC4265" s="14"/>
      <c r="BD4265" s="14"/>
      <c r="BE4265" s="14">
        <f t="shared" si="6676"/>
        <v>11052</v>
      </c>
      <c r="BF4265" s="14"/>
      <c r="BG4265" s="14"/>
      <c r="BH4265" s="14">
        <f>1804+3248</f>
        <v>5052</v>
      </c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>
        <v>5052</v>
      </c>
      <c r="BS4265" s="14">
        <v>6000</v>
      </c>
      <c r="BT4265" s="14" t="e">
        <f>IF(#REF!=0,"-",#REF!/#REF!*100)</f>
        <v>#REF!</v>
      </c>
    </row>
    <row r="4266" spans="1:72" x14ac:dyDescent="0.25">
      <c r="A4266" s="1" t="s">
        <v>1154</v>
      </c>
      <c r="B4266" s="1" t="s">
        <v>56</v>
      </c>
      <c r="C4266" s="1" t="s">
        <v>159</v>
      </c>
      <c r="D4266" s="105" t="s">
        <v>1419</v>
      </c>
      <c r="E4266" s="105" t="s">
        <v>18</v>
      </c>
      <c r="F4266" s="102" t="s">
        <v>0</v>
      </c>
      <c r="G4266" s="13" t="s">
        <v>0</v>
      </c>
      <c r="H4266" s="2" t="s">
        <v>19</v>
      </c>
      <c r="I4266" s="12">
        <f t="shared" ref="I4266:AA4266" si="6758">SUM(I4267:I4271)</f>
        <v>0</v>
      </c>
      <c r="J4266" s="12">
        <f t="shared" si="6758"/>
        <v>0</v>
      </c>
      <c r="K4266" s="12">
        <f t="shared" si="6758"/>
        <v>0</v>
      </c>
      <c r="L4266" s="12">
        <f t="shared" si="6758"/>
        <v>0</v>
      </c>
      <c r="M4266" s="12">
        <f t="shared" si="6758"/>
        <v>0</v>
      </c>
      <c r="N4266" s="12">
        <f t="shared" si="6758"/>
        <v>0</v>
      </c>
      <c r="O4266" s="12">
        <f t="shared" si="6758"/>
        <v>0</v>
      </c>
      <c r="P4266" s="12">
        <f t="shared" si="6758"/>
        <v>0</v>
      </c>
      <c r="Q4266" s="12">
        <f t="shared" si="6758"/>
        <v>0</v>
      </c>
      <c r="R4266" s="12">
        <f t="shared" si="6758"/>
        <v>0</v>
      </c>
      <c r="S4266" s="12">
        <f t="shared" si="6758"/>
        <v>0</v>
      </c>
      <c r="T4266" s="12">
        <f t="shared" si="6758"/>
        <v>0</v>
      </c>
      <c r="U4266" s="12">
        <f t="shared" si="6758"/>
        <v>0</v>
      </c>
      <c r="V4266" s="12">
        <f t="shared" si="6758"/>
        <v>0</v>
      </c>
      <c r="W4266" s="12">
        <f t="shared" si="6758"/>
        <v>0</v>
      </c>
      <c r="X4266" s="12">
        <f t="shared" si="6758"/>
        <v>0</v>
      </c>
      <c r="Y4266" s="12">
        <f t="shared" si="6758"/>
        <v>0</v>
      </c>
      <c r="Z4266" s="12">
        <f t="shared" si="6758"/>
        <v>0</v>
      </c>
      <c r="AA4266" s="12">
        <f t="shared" si="6758"/>
        <v>0</v>
      </c>
      <c r="AB4266" s="12">
        <v>0</v>
      </c>
      <c r="AC4266" s="12">
        <v>0</v>
      </c>
      <c r="AD4266" s="12">
        <f t="shared" ref="AD4266:AV4266" si="6759">SUM(AD4267:AD4271)</f>
        <v>0</v>
      </c>
      <c r="AE4266" s="12">
        <f t="shared" si="6759"/>
        <v>0</v>
      </c>
      <c r="AF4266" s="12">
        <f t="shared" si="6759"/>
        <v>0</v>
      </c>
      <c r="AG4266" s="12">
        <f t="shared" si="6759"/>
        <v>0</v>
      </c>
      <c r="AH4266" s="12">
        <f t="shared" si="6759"/>
        <v>0</v>
      </c>
      <c r="AI4266" s="12">
        <f t="shared" si="6759"/>
        <v>0</v>
      </c>
      <c r="AJ4266" s="12">
        <f t="shared" si="6759"/>
        <v>0</v>
      </c>
      <c r="AK4266" s="12">
        <f t="shared" si="6759"/>
        <v>0</v>
      </c>
      <c r="AL4266" s="12">
        <f t="shared" si="6759"/>
        <v>0</v>
      </c>
      <c r="AM4266" s="12">
        <f t="shared" si="6759"/>
        <v>0</v>
      </c>
      <c r="AN4266" s="12">
        <f t="shared" si="6759"/>
        <v>0</v>
      </c>
      <c r="AO4266" s="12">
        <f t="shared" si="6759"/>
        <v>0</v>
      </c>
      <c r="AP4266" s="12">
        <f t="shared" si="6759"/>
        <v>0</v>
      </c>
      <c r="AQ4266" s="12">
        <f t="shared" si="6759"/>
        <v>0</v>
      </c>
      <c r="AR4266" s="12">
        <f t="shared" si="6759"/>
        <v>0</v>
      </c>
      <c r="AS4266" s="12">
        <f t="shared" si="6759"/>
        <v>0</v>
      </c>
      <c r="AT4266" s="12">
        <f t="shared" si="6759"/>
        <v>0</v>
      </c>
      <c r="AU4266" s="12">
        <f t="shared" si="6759"/>
        <v>0</v>
      </c>
      <c r="AV4266" s="12">
        <f t="shared" si="6759"/>
        <v>0</v>
      </c>
      <c r="AW4266" s="12">
        <v>0</v>
      </c>
      <c r="AX4266" s="12">
        <v>0</v>
      </c>
      <c r="AY4266" s="12">
        <f t="shared" ref="AY4266:BQ4266" si="6760">SUM(AY4267:AY4271)</f>
        <v>0</v>
      </c>
      <c r="AZ4266" s="12">
        <f t="shared" si="6760"/>
        <v>0</v>
      </c>
      <c r="BA4266" s="12">
        <f t="shared" si="6760"/>
        <v>0</v>
      </c>
      <c r="BB4266" s="12">
        <f t="shared" si="6760"/>
        <v>0</v>
      </c>
      <c r="BC4266" s="12">
        <f t="shared" si="6760"/>
        <v>0</v>
      </c>
      <c r="BD4266" s="12">
        <f t="shared" si="6760"/>
        <v>0</v>
      </c>
      <c r="BE4266" s="12">
        <f t="shared" si="6760"/>
        <v>0</v>
      </c>
      <c r="BF4266" s="12">
        <f t="shared" si="6760"/>
        <v>0</v>
      </c>
      <c r="BG4266" s="12">
        <f t="shared" si="6760"/>
        <v>0</v>
      </c>
      <c r="BH4266" s="12">
        <f t="shared" si="6760"/>
        <v>0</v>
      </c>
      <c r="BI4266" s="12">
        <f t="shared" si="6760"/>
        <v>0</v>
      </c>
      <c r="BJ4266" s="12">
        <f t="shared" si="6760"/>
        <v>0</v>
      </c>
      <c r="BK4266" s="12">
        <f t="shared" si="6760"/>
        <v>0</v>
      </c>
      <c r="BL4266" s="12">
        <f t="shared" si="6760"/>
        <v>0</v>
      </c>
      <c r="BM4266" s="12">
        <f t="shared" si="6760"/>
        <v>0</v>
      </c>
      <c r="BN4266" s="12">
        <f t="shared" si="6760"/>
        <v>0</v>
      </c>
      <c r="BO4266" s="12">
        <f t="shared" si="6760"/>
        <v>0</v>
      </c>
      <c r="BP4266" s="12">
        <f t="shared" si="6760"/>
        <v>0</v>
      </c>
      <c r="BQ4266" s="12">
        <f t="shared" si="6760"/>
        <v>0</v>
      </c>
      <c r="BR4266" s="12">
        <v>0</v>
      </c>
      <c r="BS4266" s="12">
        <v>0</v>
      </c>
      <c r="BT4266" s="12" t="e">
        <f>IF(#REF!=0,"-",#REF!/#REF!*100)</f>
        <v>#REF!</v>
      </c>
    </row>
    <row r="4267" spans="1:72" ht="22.5" x14ac:dyDescent="0.25">
      <c r="A4267" s="4" t="s">
        <v>1154</v>
      </c>
      <c r="B4267" s="4" t="s">
        <v>56</v>
      </c>
      <c r="C4267" s="4" t="s">
        <v>159</v>
      </c>
      <c r="D4267" s="102" t="s">
        <v>1419</v>
      </c>
      <c r="E4267" s="113">
        <v>6112</v>
      </c>
      <c r="F4267" s="102" t="s">
        <v>1421</v>
      </c>
      <c r="G4267" s="98" t="s">
        <v>1663</v>
      </c>
      <c r="H4267" s="13" t="s">
        <v>57</v>
      </c>
      <c r="I4267" s="14">
        <v>0</v>
      </c>
      <c r="J4267" s="14"/>
      <c r="K4267" s="14"/>
      <c r="L4267" s="14"/>
      <c r="M4267" s="14"/>
      <c r="N4267" s="14"/>
      <c r="O4267" s="14">
        <f t="shared" si="6674"/>
        <v>0</v>
      </c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>
        <v>0</v>
      </c>
      <c r="AC4267" s="14">
        <v>0</v>
      </c>
      <c r="AD4267" s="14">
        <v>0</v>
      </c>
      <c r="AE4267" s="14"/>
      <c r="AF4267" s="14"/>
      <c r="AG4267" s="14"/>
      <c r="AH4267" s="14"/>
      <c r="AI4267" s="14"/>
      <c r="AJ4267" s="14">
        <f t="shared" si="6675"/>
        <v>0</v>
      </c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>
        <v>0</v>
      </c>
      <c r="AX4267" s="14">
        <v>0</v>
      </c>
      <c r="AY4267" s="14">
        <v>0</v>
      </c>
      <c r="AZ4267" s="14"/>
      <c r="BA4267" s="14"/>
      <c r="BB4267" s="14"/>
      <c r="BC4267" s="14"/>
      <c r="BD4267" s="14"/>
      <c r="BE4267" s="14">
        <f t="shared" si="6676"/>
        <v>0</v>
      </c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>
        <v>0</v>
      </c>
      <c r="BS4267" s="14">
        <v>0</v>
      </c>
      <c r="BT4267" s="14" t="e">
        <f>IF(#REF!=0,"-",#REF!/#REF!*100)</f>
        <v>#REF!</v>
      </c>
    </row>
    <row r="4268" spans="1:72" x14ac:dyDescent="0.25">
      <c r="A4268" s="4" t="s">
        <v>1154</v>
      </c>
      <c r="B4268" s="4" t="s">
        <v>56</v>
      </c>
      <c r="C4268" s="4" t="s">
        <v>159</v>
      </c>
      <c r="D4268" s="102" t="s">
        <v>1419</v>
      </c>
      <c r="E4268" s="113">
        <v>6112</v>
      </c>
      <c r="F4268" s="102" t="s">
        <v>1422</v>
      </c>
      <c r="G4268" s="98" t="s">
        <v>1663</v>
      </c>
      <c r="H4268" s="13" t="s">
        <v>22</v>
      </c>
      <c r="I4268" s="14">
        <v>0</v>
      </c>
      <c r="J4268" s="14"/>
      <c r="K4268" s="14"/>
      <c r="L4268" s="14"/>
      <c r="M4268" s="14"/>
      <c r="N4268" s="14"/>
      <c r="O4268" s="14">
        <f t="shared" si="6674"/>
        <v>0</v>
      </c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>
        <v>0</v>
      </c>
      <c r="AC4268" s="14">
        <v>0</v>
      </c>
      <c r="AD4268" s="14">
        <v>0</v>
      </c>
      <c r="AE4268" s="14"/>
      <c r="AF4268" s="14"/>
      <c r="AG4268" s="14"/>
      <c r="AH4268" s="14"/>
      <c r="AI4268" s="14"/>
      <c r="AJ4268" s="14">
        <f t="shared" si="6675"/>
        <v>0</v>
      </c>
      <c r="AK4268" s="14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4"/>
      <c r="AW4268" s="14">
        <v>0</v>
      </c>
      <c r="AX4268" s="14">
        <v>0</v>
      </c>
      <c r="AY4268" s="14">
        <v>0</v>
      </c>
      <c r="AZ4268" s="14"/>
      <c r="BA4268" s="14"/>
      <c r="BB4268" s="14"/>
      <c r="BC4268" s="14"/>
      <c r="BD4268" s="14"/>
      <c r="BE4268" s="14">
        <f t="shared" si="6676"/>
        <v>0</v>
      </c>
      <c r="BF4268" s="14"/>
      <c r="BG4268" s="14"/>
      <c r="BH4268" s="14"/>
      <c r="BI4268" s="14"/>
      <c r="BJ4268" s="14"/>
      <c r="BK4268" s="14"/>
      <c r="BL4268" s="14"/>
      <c r="BM4268" s="14"/>
      <c r="BN4268" s="14"/>
      <c r="BO4268" s="14"/>
      <c r="BP4268" s="14"/>
      <c r="BQ4268" s="14"/>
      <c r="BR4268" s="14">
        <v>0</v>
      </c>
      <c r="BS4268" s="14">
        <v>0</v>
      </c>
      <c r="BT4268" s="14" t="e">
        <f>IF(#REF!=0,"-",#REF!/#REF!*100)</f>
        <v>#REF!</v>
      </c>
    </row>
    <row r="4269" spans="1:72" x14ac:dyDescent="0.25">
      <c r="A4269" s="4" t="s">
        <v>1154</v>
      </c>
      <c r="B4269" s="4" t="s">
        <v>56</v>
      </c>
      <c r="C4269" s="4" t="s">
        <v>159</v>
      </c>
      <c r="D4269" s="102" t="s">
        <v>1419</v>
      </c>
      <c r="E4269" s="113">
        <v>6112</v>
      </c>
      <c r="F4269" s="102" t="s">
        <v>1423</v>
      </c>
      <c r="G4269" s="98" t="s">
        <v>1663</v>
      </c>
      <c r="H4269" s="13" t="s">
        <v>23</v>
      </c>
      <c r="I4269" s="14">
        <v>0</v>
      </c>
      <c r="J4269" s="14"/>
      <c r="K4269" s="14"/>
      <c r="L4269" s="14"/>
      <c r="M4269" s="14"/>
      <c r="N4269" s="14"/>
      <c r="O4269" s="14">
        <f t="shared" si="6674"/>
        <v>0</v>
      </c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>
        <v>0</v>
      </c>
      <c r="AC4269" s="14">
        <v>0</v>
      </c>
      <c r="AD4269" s="14">
        <v>0</v>
      </c>
      <c r="AE4269" s="14"/>
      <c r="AF4269" s="14"/>
      <c r="AG4269" s="14"/>
      <c r="AH4269" s="14"/>
      <c r="AI4269" s="14"/>
      <c r="AJ4269" s="14">
        <f t="shared" si="6675"/>
        <v>0</v>
      </c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>
        <v>0</v>
      </c>
      <c r="AX4269" s="14">
        <v>0</v>
      </c>
      <c r="AY4269" s="14">
        <v>0</v>
      </c>
      <c r="AZ4269" s="14"/>
      <c r="BA4269" s="14"/>
      <c r="BB4269" s="14"/>
      <c r="BC4269" s="14"/>
      <c r="BD4269" s="14"/>
      <c r="BE4269" s="14">
        <f t="shared" si="6676"/>
        <v>0</v>
      </c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>
        <v>0</v>
      </c>
      <c r="BS4269" s="14">
        <v>0</v>
      </c>
      <c r="BT4269" s="14" t="e">
        <f>IF(#REF!=0,"-",#REF!/#REF!*100)</f>
        <v>#REF!</v>
      </c>
    </row>
    <row r="4270" spans="1:72" x14ac:dyDescent="0.25">
      <c r="A4270" s="4" t="s">
        <v>1154</v>
      </c>
      <c r="B4270" s="4" t="s">
        <v>56</v>
      </c>
      <c r="C4270" s="4" t="s">
        <v>159</v>
      </c>
      <c r="D4270" s="102" t="s">
        <v>1419</v>
      </c>
      <c r="E4270" s="113">
        <v>6112</v>
      </c>
      <c r="F4270" s="102" t="s">
        <v>1424</v>
      </c>
      <c r="G4270" s="98" t="s">
        <v>1663</v>
      </c>
      <c r="H4270" s="13" t="s">
        <v>21</v>
      </c>
      <c r="I4270" s="14">
        <v>0</v>
      </c>
      <c r="J4270" s="14"/>
      <c r="K4270" s="14"/>
      <c r="L4270" s="14"/>
      <c r="M4270" s="14"/>
      <c r="N4270" s="14"/>
      <c r="O4270" s="14">
        <f t="shared" si="6674"/>
        <v>0</v>
      </c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>
        <v>0</v>
      </c>
      <c r="AC4270" s="14">
        <v>0</v>
      </c>
      <c r="AD4270" s="14">
        <v>0</v>
      </c>
      <c r="AE4270" s="14"/>
      <c r="AF4270" s="14"/>
      <c r="AG4270" s="14"/>
      <c r="AH4270" s="14"/>
      <c r="AI4270" s="14"/>
      <c r="AJ4270" s="14">
        <f t="shared" si="6675"/>
        <v>0</v>
      </c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>
        <v>0</v>
      </c>
      <c r="AX4270" s="14">
        <v>0</v>
      </c>
      <c r="AY4270" s="14">
        <v>0</v>
      </c>
      <c r="AZ4270" s="14"/>
      <c r="BA4270" s="14"/>
      <c r="BB4270" s="14"/>
      <c r="BC4270" s="14"/>
      <c r="BD4270" s="14"/>
      <c r="BE4270" s="14">
        <f t="shared" si="6676"/>
        <v>0</v>
      </c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>
        <v>0</v>
      </c>
      <c r="BS4270" s="14">
        <v>0</v>
      </c>
      <c r="BT4270" s="14" t="e">
        <f>IF(#REF!=0,"-",#REF!/#REF!*100)</f>
        <v>#REF!</v>
      </c>
    </row>
    <row r="4271" spans="1:72" x14ac:dyDescent="0.25">
      <c r="A4271" s="4" t="s">
        <v>1154</v>
      </c>
      <c r="B4271" s="4" t="s">
        <v>56</v>
      </c>
      <c r="C4271" s="4" t="s">
        <v>159</v>
      </c>
      <c r="D4271" s="102" t="s">
        <v>1419</v>
      </c>
      <c r="E4271" s="113">
        <v>6112</v>
      </c>
      <c r="F4271" s="102" t="s">
        <v>1425</v>
      </c>
      <c r="G4271" s="98" t="s">
        <v>1663</v>
      </c>
      <c r="H4271" s="13" t="s">
        <v>24</v>
      </c>
      <c r="I4271" s="14">
        <v>0</v>
      </c>
      <c r="J4271" s="14"/>
      <c r="K4271" s="14"/>
      <c r="L4271" s="14"/>
      <c r="M4271" s="14"/>
      <c r="N4271" s="14"/>
      <c r="O4271" s="14">
        <f t="shared" ref="O4271:O4334" si="6761">I4271+J4271+K4271+L4271+M4271+N4271</f>
        <v>0</v>
      </c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>
        <v>0</v>
      </c>
      <c r="AC4271" s="14">
        <v>0</v>
      </c>
      <c r="AD4271" s="14">
        <v>0</v>
      </c>
      <c r="AE4271" s="14"/>
      <c r="AF4271" s="14"/>
      <c r="AG4271" s="14"/>
      <c r="AH4271" s="14"/>
      <c r="AI4271" s="14"/>
      <c r="AJ4271" s="14">
        <f t="shared" ref="AJ4271:AJ4334" si="6762">AD4271+AE4271+AF4271+AG4271+AH4271+AI4271</f>
        <v>0</v>
      </c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>
        <v>0</v>
      </c>
      <c r="AX4271" s="14">
        <v>0</v>
      </c>
      <c r="AY4271" s="14">
        <v>0</v>
      </c>
      <c r="AZ4271" s="14"/>
      <c r="BA4271" s="14"/>
      <c r="BB4271" s="14"/>
      <c r="BC4271" s="14"/>
      <c r="BD4271" s="14"/>
      <c r="BE4271" s="14">
        <f t="shared" ref="BE4271:BE4334" si="6763">AY4271+AZ4271+BA4271+BB4271+BC4271+BD4271</f>
        <v>0</v>
      </c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>
        <v>0</v>
      </c>
      <c r="BS4271" s="14">
        <v>0</v>
      </c>
      <c r="BT4271" s="14" t="e">
        <f>IF(#REF!=0,"-",#REF!/#REF!*100)</f>
        <v>#REF!</v>
      </c>
    </row>
    <row r="4272" spans="1:72" ht="22.5" x14ac:dyDescent="0.25">
      <c r="A4272" s="4" t="s">
        <v>1154</v>
      </c>
      <c r="B4272" s="4" t="s">
        <v>56</v>
      </c>
      <c r="C4272" s="4" t="s">
        <v>159</v>
      </c>
      <c r="D4272" s="102" t="s">
        <v>1419</v>
      </c>
      <c r="E4272" s="101" t="s">
        <v>25</v>
      </c>
      <c r="F4272" s="101" t="s">
        <v>0</v>
      </c>
      <c r="G4272" s="2" t="s">
        <v>0</v>
      </c>
      <c r="H4272" s="2" t="s">
        <v>26</v>
      </c>
      <c r="I4272" s="12">
        <f t="shared" ref="I4272:AA4272" si="6764">SUM(I4273)</f>
        <v>22400</v>
      </c>
      <c r="J4272" s="12">
        <f t="shared" si="6764"/>
        <v>33407</v>
      </c>
      <c r="K4272" s="12">
        <f t="shared" si="6764"/>
        <v>0</v>
      </c>
      <c r="L4272" s="12">
        <f t="shared" si="6764"/>
        <v>0</v>
      </c>
      <c r="M4272" s="12">
        <f t="shared" si="6764"/>
        <v>0</v>
      </c>
      <c r="N4272" s="12">
        <f t="shared" si="6764"/>
        <v>0</v>
      </c>
      <c r="O4272" s="12">
        <f t="shared" si="6764"/>
        <v>55807</v>
      </c>
      <c r="P4272" s="12">
        <f t="shared" si="6764"/>
        <v>1142</v>
      </c>
      <c r="Q4272" s="12">
        <f t="shared" si="6764"/>
        <v>2938</v>
      </c>
      <c r="R4272" s="12">
        <f t="shared" si="6764"/>
        <v>33407</v>
      </c>
      <c r="S4272" s="12">
        <f t="shared" si="6764"/>
        <v>0</v>
      </c>
      <c r="T4272" s="12">
        <f t="shared" si="6764"/>
        <v>0</v>
      </c>
      <c r="U4272" s="12">
        <f t="shared" si="6764"/>
        <v>0</v>
      </c>
      <c r="V4272" s="12">
        <f t="shared" si="6764"/>
        <v>0</v>
      </c>
      <c r="W4272" s="12">
        <f t="shared" si="6764"/>
        <v>0</v>
      </c>
      <c r="X4272" s="12">
        <f t="shared" si="6764"/>
        <v>0</v>
      </c>
      <c r="Y4272" s="12">
        <f t="shared" si="6764"/>
        <v>0</v>
      </c>
      <c r="Z4272" s="12">
        <f t="shared" si="6764"/>
        <v>0</v>
      </c>
      <c r="AA4272" s="12">
        <f t="shared" si="6764"/>
        <v>0</v>
      </c>
      <c r="AB4272" s="12">
        <v>37487</v>
      </c>
      <c r="AC4272" s="12">
        <v>18320</v>
      </c>
      <c r="AD4272" s="12">
        <f t="shared" ref="AD4272:AV4272" si="6765">SUM(AD4273)</f>
        <v>0</v>
      </c>
      <c r="AE4272" s="12">
        <f t="shared" si="6765"/>
        <v>0</v>
      </c>
      <c r="AF4272" s="12">
        <f t="shared" si="6765"/>
        <v>0</v>
      </c>
      <c r="AG4272" s="12">
        <f t="shared" si="6765"/>
        <v>0</v>
      </c>
      <c r="AH4272" s="12">
        <f t="shared" si="6765"/>
        <v>0</v>
      </c>
      <c r="AI4272" s="12">
        <f t="shared" si="6765"/>
        <v>0</v>
      </c>
      <c r="AJ4272" s="12">
        <f t="shared" si="6765"/>
        <v>0</v>
      </c>
      <c r="AK4272" s="12">
        <f t="shared" si="6765"/>
        <v>0</v>
      </c>
      <c r="AL4272" s="12">
        <f t="shared" si="6765"/>
        <v>0</v>
      </c>
      <c r="AM4272" s="12">
        <f t="shared" si="6765"/>
        <v>0</v>
      </c>
      <c r="AN4272" s="12">
        <f t="shared" si="6765"/>
        <v>0</v>
      </c>
      <c r="AO4272" s="12">
        <f t="shared" si="6765"/>
        <v>0</v>
      </c>
      <c r="AP4272" s="12">
        <f t="shared" si="6765"/>
        <v>0</v>
      </c>
      <c r="AQ4272" s="12">
        <f t="shared" si="6765"/>
        <v>0</v>
      </c>
      <c r="AR4272" s="12">
        <f t="shared" si="6765"/>
        <v>0</v>
      </c>
      <c r="AS4272" s="12">
        <f t="shared" si="6765"/>
        <v>0</v>
      </c>
      <c r="AT4272" s="12">
        <f t="shared" si="6765"/>
        <v>0</v>
      </c>
      <c r="AU4272" s="12">
        <f t="shared" si="6765"/>
        <v>0</v>
      </c>
      <c r="AV4272" s="12">
        <f t="shared" si="6765"/>
        <v>0</v>
      </c>
      <c r="AW4272" s="12">
        <v>0</v>
      </c>
      <c r="AX4272" s="12">
        <v>0</v>
      </c>
      <c r="AY4272" s="12">
        <f t="shared" ref="AY4272:BQ4272" si="6766">SUM(AY4273)</f>
        <v>630</v>
      </c>
      <c r="AZ4272" s="12">
        <f t="shared" si="6766"/>
        <v>531</v>
      </c>
      <c r="BA4272" s="12">
        <f t="shared" si="6766"/>
        <v>0</v>
      </c>
      <c r="BB4272" s="12">
        <f t="shared" si="6766"/>
        <v>0</v>
      </c>
      <c r="BC4272" s="12">
        <f t="shared" si="6766"/>
        <v>0</v>
      </c>
      <c r="BD4272" s="12">
        <f t="shared" si="6766"/>
        <v>0</v>
      </c>
      <c r="BE4272" s="12">
        <f t="shared" si="6766"/>
        <v>1161</v>
      </c>
      <c r="BF4272" s="12">
        <f t="shared" si="6766"/>
        <v>0</v>
      </c>
      <c r="BG4272" s="12">
        <f t="shared" si="6766"/>
        <v>0</v>
      </c>
      <c r="BH4272" s="12">
        <f t="shared" si="6766"/>
        <v>531</v>
      </c>
      <c r="BI4272" s="12">
        <f t="shared" si="6766"/>
        <v>0</v>
      </c>
      <c r="BJ4272" s="12">
        <f t="shared" si="6766"/>
        <v>0</v>
      </c>
      <c r="BK4272" s="12">
        <f t="shared" si="6766"/>
        <v>0</v>
      </c>
      <c r="BL4272" s="12">
        <f t="shared" si="6766"/>
        <v>0</v>
      </c>
      <c r="BM4272" s="12">
        <f t="shared" si="6766"/>
        <v>0</v>
      </c>
      <c r="BN4272" s="12">
        <f t="shared" si="6766"/>
        <v>0</v>
      </c>
      <c r="BO4272" s="12">
        <f t="shared" si="6766"/>
        <v>0</v>
      </c>
      <c r="BP4272" s="12">
        <f t="shared" si="6766"/>
        <v>0</v>
      </c>
      <c r="BQ4272" s="12">
        <f t="shared" si="6766"/>
        <v>0</v>
      </c>
      <c r="BR4272" s="12">
        <v>531</v>
      </c>
      <c r="BS4272" s="12">
        <v>630</v>
      </c>
      <c r="BT4272" s="12" t="e">
        <f>IF(#REF!=0,"-",#REF!/#REF!*100)</f>
        <v>#REF!</v>
      </c>
    </row>
    <row r="4273" spans="1:72" x14ac:dyDescent="0.25">
      <c r="A4273" s="4" t="s">
        <v>1154</v>
      </c>
      <c r="B4273" s="4" t="s">
        <v>56</v>
      </c>
      <c r="C4273" s="4" t="s">
        <v>159</v>
      </c>
      <c r="D4273" s="102" t="s">
        <v>1419</v>
      </c>
      <c r="E4273" s="113">
        <v>6121</v>
      </c>
      <c r="F4273" s="102"/>
      <c r="G4273" s="98" t="s">
        <v>1663</v>
      </c>
      <c r="H4273" s="13" t="s">
        <v>27</v>
      </c>
      <c r="I4273" s="14">
        <v>22400</v>
      </c>
      <c r="J4273" s="14">
        <v>33407</v>
      </c>
      <c r="K4273" s="14"/>
      <c r="L4273" s="14"/>
      <c r="M4273" s="14"/>
      <c r="N4273" s="14"/>
      <c r="O4273" s="14">
        <f t="shared" si="6761"/>
        <v>55807</v>
      </c>
      <c r="P4273" s="14">
        <v>1142</v>
      </c>
      <c r="Q4273" s="14">
        <f>838+2100</f>
        <v>2938</v>
      </c>
      <c r="R4273" s="14">
        <v>33407</v>
      </c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>
        <v>37487</v>
      </c>
      <c r="AC4273" s="14">
        <v>18320</v>
      </c>
      <c r="AD4273" s="14">
        <v>0</v>
      </c>
      <c r="AE4273" s="14"/>
      <c r="AF4273" s="14"/>
      <c r="AG4273" s="14"/>
      <c r="AH4273" s="14"/>
      <c r="AI4273" s="14"/>
      <c r="AJ4273" s="14">
        <f t="shared" si="6762"/>
        <v>0</v>
      </c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>
        <v>0</v>
      </c>
      <c r="AX4273" s="14">
        <v>0</v>
      </c>
      <c r="AY4273" s="14">
        <v>630</v>
      </c>
      <c r="AZ4273" s="14">
        <f>190+341</f>
        <v>531</v>
      </c>
      <c r="BA4273" s="14"/>
      <c r="BB4273" s="14"/>
      <c r="BC4273" s="14"/>
      <c r="BD4273" s="14"/>
      <c r="BE4273" s="14">
        <f t="shared" si="6763"/>
        <v>1161</v>
      </c>
      <c r="BF4273" s="14"/>
      <c r="BG4273" s="14"/>
      <c r="BH4273" s="14">
        <f>190+341</f>
        <v>531</v>
      </c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>
        <v>531</v>
      </c>
      <c r="BS4273" s="14">
        <v>630</v>
      </c>
      <c r="BT4273" s="14" t="e">
        <f>IF(#REF!=0,"-",#REF!/#REF!*100)</f>
        <v>#REF!</v>
      </c>
    </row>
    <row r="4274" spans="1:72" ht="22.5" x14ac:dyDescent="0.25">
      <c r="A4274" s="4" t="s">
        <v>1154</v>
      </c>
      <c r="B4274" s="4" t="s">
        <v>56</v>
      </c>
      <c r="C4274" s="4" t="s">
        <v>159</v>
      </c>
      <c r="D4274" s="102" t="s">
        <v>1419</v>
      </c>
      <c r="E4274" s="101" t="s">
        <v>29</v>
      </c>
      <c r="F4274" s="101" t="s">
        <v>0</v>
      </c>
      <c r="G4274" s="2" t="s">
        <v>0</v>
      </c>
      <c r="H4274" s="2" t="s">
        <v>30</v>
      </c>
      <c r="I4274" s="12">
        <f t="shared" ref="I4274:AA4274" si="6767">SUM(I4275:I4283)</f>
        <v>208900</v>
      </c>
      <c r="J4274" s="12">
        <f t="shared" si="6767"/>
        <v>389952</v>
      </c>
      <c r="K4274" s="12">
        <f t="shared" si="6767"/>
        <v>0</v>
      </c>
      <c r="L4274" s="12">
        <f t="shared" si="6767"/>
        <v>0</v>
      </c>
      <c r="M4274" s="12">
        <f t="shared" si="6767"/>
        <v>0</v>
      </c>
      <c r="N4274" s="12">
        <f t="shared" si="6767"/>
        <v>0</v>
      </c>
      <c r="O4274" s="12">
        <f t="shared" si="6767"/>
        <v>598852</v>
      </c>
      <c r="P4274" s="12">
        <f t="shared" si="6767"/>
        <v>8034</v>
      </c>
      <c r="Q4274" s="12">
        <f t="shared" si="6767"/>
        <v>8125</v>
      </c>
      <c r="R4274" s="12">
        <f t="shared" si="6767"/>
        <v>389952</v>
      </c>
      <c r="S4274" s="12">
        <f t="shared" si="6767"/>
        <v>0</v>
      </c>
      <c r="T4274" s="12">
        <f t="shared" si="6767"/>
        <v>0</v>
      </c>
      <c r="U4274" s="12">
        <f t="shared" si="6767"/>
        <v>0</v>
      </c>
      <c r="V4274" s="12">
        <f t="shared" si="6767"/>
        <v>0</v>
      </c>
      <c r="W4274" s="12">
        <f t="shared" si="6767"/>
        <v>0</v>
      </c>
      <c r="X4274" s="12">
        <f t="shared" si="6767"/>
        <v>0</v>
      </c>
      <c r="Y4274" s="12">
        <f t="shared" si="6767"/>
        <v>0</v>
      </c>
      <c r="Z4274" s="12">
        <f t="shared" si="6767"/>
        <v>0</v>
      </c>
      <c r="AA4274" s="12">
        <f t="shared" si="6767"/>
        <v>0</v>
      </c>
      <c r="AB4274" s="12">
        <v>406111</v>
      </c>
      <c r="AC4274" s="12">
        <v>192741</v>
      </c>
      <c r="AD4274" s="12">
        <f t="shared" ref="AD4274:AV4274" si="6768">SUM(AD4275:AD4283)</f>
        <v>0</v>
      </c>
      <c r="AE4274" s="12">
        <f t="shared" si="6768"/>
        <v>6085</v>
      </c>
      <c r="AF4274" s="12">
        <f t="shared" si="6768"/>
        <v>0</v>
      </c>
      <c r="AG4274" s="12">
        <f t="shared" si="6768"/>
        <v>0</v>
      </c>
      <c r="AH4274" s="12">
        <f t="shared" si="6768"/>
        <v>0</v>
      </c>
      <c r="AI4274" s="12">
        <f t="shared" si="6768"/>
        <v>0</v>
      </c>
      <c r="AJ4274" s="12">
        <f t="shared" si="6768"/>
        <v>6085</v>
      </c>
      <c r="AK4274" s="12">
        <f t="shared" si="6768"/>
        <v>0</v>
      </c>
      <c r="AL4274" s="12">
        <f t="shared" si="6768"/>
        <v>0</v>
      </c>
      <c r="AM4274" s="12">
        <f t="shared" si="6768"/>
        <v>6085</v>
      </c>
      <c r="AN4274" s="12">
        <f t="shared" si="6768"/>
        <v>0</v>
      </c>
      <c r="AO4274" s="12">
        <f t="shared" si="6768"/>
        <v>0</v>
      </c>
      <c r="AP4274" s="12">
        <f t="shared" si="6768"/>
        <v>0</v>
      </c>
      <c r="AQ4274" s="12">
        <f t="shared" si="6768"/>
        <v>0</v>
      </c>
      <c r="AR4274" s="12">
        <f t="shared" si="6768"/>
        <v>0</v>
      </c>
      <c r="AS4274" s="12">
        <f t="shared" si="6768"/>
        <v>0</v>
      </c>
      <c r="AT4274" s="12">
        <f t="shared" si="6768"/>
        <v>0</v>
      </c>
      <c r="AU4274" s="12">
        <f t="shared" si="6768"/>
        <v>0</v>
      </c>
      <c r="AV4274" s="12">
        <f t="shared" si="6768"/>
        <v>0</v>
      </c>
      <c r="AW4274" s="12">
        <v>6085</v>
      </c>
      <c r="AX4274" s="12">
        <v>0</v>
      </c>
      <c r="AY4274" s="12">
        <f t="shared" ref="AY4274:BQ4274" si="6769">SUM(AY4275:AY4283)</f>
        <v>131570</v>
      </c>
      <c r="AZ4274" s="12">
        <f t="shared" si="6769"/>
        <v>233721</v>
      </c>
      <c r="BA4274" s="12">
        <f t="shared" si="6769"/>
        <v>0</v>
      </c>
      <c r="BB4274" s="12">
        <f t="shared" si="6769"/>
        <v>0</v>
      </c>
      <c r="BC4274" s="12">
        <f t="shared" si="6769"/>
        <v>0</v>
      </c>
      <c r="BD4274" s="12">
        <f t="shared" si="6769"/>
        <v>0</v>
      </c>
      <c r="BE4274" s="12">
        <f t="shared" si="6769"/>
        <v>365291</v>
      </c>
      <c r="BF4274" s="12">
        <f t="shared" si="6769"/>
        <v>0</v>
      </c>
      <c r="BG4274" s="12">
        <f t="shared" si="6769"/>
        <v>0</v>
      </c>
      <c r="BH4274" s="12">
        <f t="shared" si="6769"/>
        <v>233721</v>
      </c>
      <c r="BI4274" s="12">
        <f t="shared" si="6769"/>
        <v>0</v>
      </c>
      <c r="BJ4274" s="12">
        <f t="shared" si="6769"/>
        <v>0</v>
      </c>
      <c r="BK4274" s="12">
        <f t="shared" si="6769"/>
        <v>0</v>
      </c>
      <c r="BL4274" s="12">
        <f t="shared" si="6769"/>
        <v>0</v>
      </c>
      <c r="BM4274" s="12">
        <f t="shared" si="6769"/>
        <v>0</v>
      </c>
      <c r="BN4274" s="12">
        <f t="shared" si="6769"/>
        <v>0</v>
      </c>
      <c r="BO4274" s="12">
        <f t="shared" si="6769"/>
        <v>0</v>
      </c>
      <c r="BP4274" s="12">
        <f t="shared" si="6769"/>
        <v>0</v>
      </c>
      <c r="BQ4274" s="12">
        <f t="shared" si="6769"/>
        <v>0</v>
      </c>
      <c r="BR4274" s="12">
        <v>233721</v>
      </c>
      <c r="BS4274" s="12">
        <v>131570</v>
      </c>
      <c r="BT4274" s="12" t="e">
        <f>IF(#REF!=0,"-",#REF!/#REF!*100)</f>
        <v>#REF!</v>
      </c>
    </row>
    <row r="4275" spans="1:72" x14ac:dyDescent="0.25">
      <c r="A4275" s="4" t="s">
        <v>1154</v>
      </c>
      <c r="B4275" s="4" t="s">
        <v>56</v>
      </c>
      <c r="C4275" s="4" t="s">
        <v>159</v>
      </c>
      <c r="D4275" s="102" t="s">
        <v>1419</v>
      </c>
      <c r="E4275" s="113">
        <v>6131</v>
      </c>
      <c r="F4275" s="102"/>
      <c r="G4275" s="98" t="s">
        <v>1663</v>
      </c>
      <c r="H4275" s="13" t="s">
        <v>32</v>
      </c>
      <c r="I4275" s="14">
        <v>20000</v>
      </c>
      <c r="J4275" s="14">
        <v>8200</v>
      </c>
      <c r="K4275" s="14"/>
      <c r="L4275" s="14"/>
      <c r="M4275" s="14"/>
      <c r="N4275" s="14"/>
      <c r="O4275" s="14">
        <f t="shared" si="6761"/>
        <v>28200</v>
      </c>
      <c r="P4275" s="14"/>
      <c r="Q4275" s="14"/>
      <c r="R4275" s="14">
        <v>8200</v>
      </c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>
        <v>8200</v>
      </c>
      <c r="AC4275" s="14">
        <v>20000</v>
      </c>
      <c r="AD4275" s="14">
        <v>0</v>
      </c>
      <c r="AE4275" s="14"/>
      <c r="AF4275" s="14"/>
      <c r="AG4275" s="14"/>
      <c r="AH4275" s="14"/>
      <c r="AI4275" s="14"/>
      <c r="AJ4275" s="14">
        <f t="shared" si="6762"/>
        <v>0</v>
      </c>
      <c r="AK4275" s="14"/>
      <c r="AL4275" s="14"/>
      <c r="AM4275" s="14"/>
      <c r="AN4275" s="14"/>
      <c r="AO4275" s="14"/>
      <c r="AP4275" s="14"/>
      <c r="AQ4275" s="14"/>
      <c r="AR4275" s="14"/>
      <c r="AS4275" s="14"/>
      <c r="AT4275" s="14"/>
      <c r="AU4275" s="14"/>
      <c r="AV4275" s="14"/>
      <c r="AW4275" s="14">
        <v>0</v>
      </c>
      <c r="AX4275" s="14">
        <v>0</v>
      </c>
      <c r="AY4275" s="14">
        <v>13000</v>
      </c>
      <c r="AZ4275" s="14">
        <f>38476+8164</f>
        <v>46640</v>
      </c>
      <c r="BA4275" s="14"/>
      <c r="BB4275" s="14"/>
      <c r="BC4275" s="14"/>
      <c r="BD4275" s="14"/>
      <c r="BE4275" s="14">
        <f t="shared" si="6763"/>
        <v>59640</v>
      </c>
      <c r="BF4275" s="14"/>
      <c r="BG4275" s="14"/>
      <c r="BH4275" s="14">
        <f>38476+8164</f>
        <v>46640</v>
      </c>
      <c r="BI4275" s="14"/>
      <c r="BJ4275" s="14"/>
      <c r="BK4275" s="14"/>
      <c r="BL4275" s="14"/>
      <c r="BM4275" s="14"/>
      <c r="BN4275" s="14"/>
      <c r="BO4275" s="14"/>
      <c r="BP4275" s="14"/>
      <c r="BQ4275" s="14"/>
      <c r="BR4275" s="14">
        <v>46640</v>
      </c>
      <c r="BS4275" s="14">
        <v>13000</v>
      </c>
      <c r="BT4275" s="14" t="e">
        <f>IF(#REF!=0,"-",#REF!/#REF!*100)</f>
        <v>#REF!</v>
      </c>
    </row>
    <row r="4276" spans="1:72" x14ac:dyDescent="0.25">
      <c r="A4276" s="4" t="s">
        <v>1154</v>
      </c>
      <c r="B4276" s="4" t="s">
        <v>56</v>
      </c>
      <c r="C4276" s="4" t="s">
        <v>159</v>
      </c>
      <c r="D4276" s="102" t="s">
        <v>1419</v>
      </c>
      <c r="E4276" s="113">
        <v>6132</v>
      </c>
      <c r="F4276" s="102"/>
      <c r="G4276" s="98" t="s">
        <v>1663</v>
      </c>
      <c r="H4276" s="13" t="s">
        <v>72</v>
      </c>
      <c r="I4276" s="14">
        <v>35200</v>
      </c>
      <c r="J4276" s="14">
        <v>69071</v>
      </c>
      <c r="K4276" s="14"/>
      <c r="L4276" s="14"/>
      <c r="M4276" s="14"/>
      <c r="N4276" s="14"/>
      <c r="O4276" s="14">
        <f t="shared" si="6761"/>
        <v>104271</v>
      </c>
      <c r="P4276" s="14"/>
      <c r="Q4276" s="14"/>
      <c r="R4276" s="14">
        <v>69071</v>
      </c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>
        <v>69071</v>
      </c>
      <c r="AC4276" s="14">
        <v>35200</v>
      </c>
      <c r="AD4276" s="14">
        <v>0</v>
      </c>
      <c r="AE4276" s="14"/>
      <c r="AF4276" s="14"/>
      <c r="AG4276" s="14"/>
      <c r="AH4276" s="14"/>
      <c r="AI4276" s="14"/>
      <c r="AJ4276" s="14">
        <f t="shared" si="6762"/>
        <v>0</v>
      </c>
      <c r="AK4276" s="14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4"/>
      <c r="AW4276" s="14">
        <v>0</v>
      </c>
      <c r="AX4276" s="14">
        <v>0</v>
      </c>
      <c r="AY4276" s="14">
        <v>0</v>
      </c>
      <c r="AZ4276" s="14"/>
      <c r="BA4276" s="14"/>
      <c r="BB4276" s="14"/>
      <c r="BC4276" s="14"/>
      <c r="BD4276" s="14"/>
      <c r="BE4276" s="14">
        <f t="shared" si="6763"/>
        <v>0</v>
      </c>
      <c r="BF4276" s="14"/>
      <c r="BG4276" s="14"/>
      <c r="BH4276" s="14"/>
      <c r="BI4276" s="14"/>
      <c r="BJ4276" s="14"/>
      <c r="BK4276" s="14"/>
      <c r="BL4276" s="14"/>
      <c r="BM4276" s="14"/>
      <c r="BN4276" s="14"/>
      <c r="BO4276" s="14"/>
      <c r="BP4276" s="14"/>
      <c r="BQ4276" s="14"/>
      <c r="BR4276" s="14">
        <v>0</v>
      </c>
      <c r="BS4276" s="14">
        <v>0</v>
      </c>
      <c r="BT4276" s="14" t="e">
        <f>IF(#REF!=0,"-",#REF!/#REF!*100)</f>
        <v>#REF!</v>
      </c>
    </row>
    <row r="4277" spans="1:72" x14ac:dyDescent="0.25">
      <c r="A4277" s="4" t="s">
        <v>1154</v>
      </c>
      <c r="B4277" s="4" t="s">
        <v>56</v>
      </c>
      <c r="C4277" s="4" t="s">
        <v>159</v>
      </c>
      <c r="D4277" s="102" t="s">
        <v>1419</v>
      </c>
      <c r="E4277" s="113">
        <v>6133</v>
      </c>
      <c r="F4277" s="102"/>
      <c r="G4277" s="98" t="s">
        <v>1663</v>
      </c>
      <c r="H4277" s="13" t="s">
        <v>75</v>
      </c>
      <c r="I4277" s="14">
        <v>15000</v>
      </c>
      <c r="J4277" s="14">
        <v>15000</v>
      </c>
      <c r="K4277" s="14"/>
      <c r="L4277" s="14"/>
      <c r="M4277" s="14"/>
      <c r="N4277" s="14"/>
      <c r="O4277" s="14">
        <f t="shared" si="6761"/>
        <v>30000</v>
      </c>
      <c r="P4277" s="14"/>
      <c r="Q4277" s="14"/>
      <c r="R4277" s="14">
        <v>15000</v>
      </c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>
        <v>15000</v>
      </c>
      <c r="AC4277" s="14">
        <v>15000</v>
      </c>
      <c r="AD4277" s="14">
        <v>0</v>
      </c>
      <c r="AE4277" s="14"/>
      <c r="AF4277" s="14"/>
      <c r="AG4277" s="14"/>
      <c r="AH4277" s="14"/>
      <c r="AI4277" s="14"/>
      <c r="AJ4277" s="14">
        <f t="shared" si="6762"/>
        <v>0</v>
      </c>
      <c r="AK4277" s="14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4"/>
      <c r="AW4277" s="14">
        <v>0</v>
      </c>
      <c r="AX4277" s="14">
        <v>0</v>
      </c>
      <c r="AY4277" s="14">
        <v>0</v>
      </c>
      <c r="AZ4277" s="14"/>
      <c r="BA4277" s="14"/>
      <c r="BB4277" s="14"/>
      <c r="BC4277" s="14"/>
      <c r="BD4277" s="14"/>
      <c r="BE4277" s="14">
        <f t="shared" si="6763"/>
        <v>0</v>
      </c>
      <c r="BF4277" s="14"/>
      <c r="BG4277" s="14"/>
      <c r="BH4277" s="14"/>
      <c r="BI4277" s="14"/>
      <c r="BJ4277" s="14"/>
      <c r="BK4277" s="14"/>
      <c r="BL4277" s="14"/>
      <c r="BM4277" s="14"/>
      <c r="BN4277" s="14"/>
      <c r="BO4277" s="14"/>
      <c r="BP4277" s="14"/>
      <c r="BQ4277" s="14"/>
      <c r="BR4277" s="14">
        <v>0</v>
      </c>
      <c r="BS4277" s="14">
        <v>0</v>
      </c>
      <c r="BT4277" s="14" t="e">
        <f>IF(#REF!=0,"-",#REF!/#REF!*100)</f>
        <v>#REF!</v>
      </c>
    </row>
    <row r="4278" spans="1:72" x14ac:dyDescent="0.25">
      <c r="A4278" s="4" t="s">
        <v>1154</v>
      </c>
      <c r="B4278" s="4" t="s">
        <v>56</v>
      </c>
      <c r="C4278" s="4" t="s">
        <v>159</v>
      </c>
      <c r="D4278" s="102" t="s">
        <v>1419</v>
      </c>
      <c r="E4278" s="113">
        <v>6134</v>
      </c>
      <c r="F4278" s="102"/>
      <c r="G4278" s="98" t="s">
        <v>1663</v>
      </c>
      <c r="H4278" s="13" t="s">
        <v>78</v>
      </c>
      <c r="I4278" s="14">
        <v>46000</v>
      </c>
      <c r="J4278" s="14">
        <v>96205</v>
      </c>
      <c r="K4278" s="14"/>
      <c r="L4278" s="14"/>
      <c r="M4278" s="14"/>
      <c r="N4278" s="14"/>
      <c r="O4278" s="14">
        <f t="shared" si="6761"/>
        <v>142205</v>
      </c>
      <c r="P4278" s="14"/>
      <c r="Q4278" s="14"/>
      <c r="R4278" s="14">
        <v>96205</v>
      </c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>
        <v>96205</v>
      </c>
      <c r="AC4278" s="14">
        <v>46000</v>
      </c>
      <c r="AD4278" s="14">
        <v>0</v>
      </c>
      <c r="AE4278" s="14">
        <v>6085</v>
      </c>
      <c r="AF4278" s="14"/>
      <c r="AG4278" s="14"/>
      <c r="AH4278" s="14"/>
      <c r="AI4278" s="14"/>
      <c r="AJ4278" s="14">
        <f t="shared" si="6762"/>
        <v>6085</v>
      </c>
      <c r="AK4278" s="14"/>
      <c r="AL4278" s="14"/>
      <c r="AM4278" s="14">
        <v>6085</v>
      </c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>
        <v>6085</v>
      </c>
      <c r="AX4278" s="14">
        <v>0</v>
      </c>
      <c r="AY4278" s="14">
        <v>37530</v>
      </c>
      <c r="AZ4278" s="14">
        <f>84+343+47208</f>
        <v>47635</v>
      </c>
      <c r="BA4278" s="14"/>
      <c r="BB4278" s="14"/>
      <c r="BC4278" s="14"/>
      <c r="BD4278" s="14"/>
      <c r="BE4278" s="14">
        <f t="shared" si="6763"/>
        <v>85165</v>
      </c>
      <c r="BF4278" s="14"/>
      <c r="BG4278" s="14"/>
      <c r="BH4278" s="14">
        <f>84+343+47208</f>
        <v>47635</v>
      </c>
      <c r="BI4278" s="14"/>
      <c r="BJ4278" s="14"/>
      <c r="BK4278" s="14"/>
      <c r="BL4278" s="14"/>
      <c r="BM4278" s="14"/>
      <c r="BN4278" s="14"/>
      <c r="BO4278" s="14"/>
      <c r="BP4278" s="14"/>
      <c r="BQ4278" s="14"/>
      <c r="BR4278" s="14">
        <v>47635</v>
      </c>
      <c r="BS4278" s="14">
        <v>37530</v>
      </c>
      <c r="BT4278" s="14" t="e">
        <f>IF(#REF!=0,"-",#REF!/#REF!*100)</f>
        <v>#REF!</v>
      </c>
    </row>
    <row r="4279" spans="1:72" x14ac:dyDescent="0.25">
      <c r="A4279" s="4" t="s">
        <v>1154</v>
      </c>
      <c r="B4279" s="4" t="s">
        <v>56</v>
      </c>
      <c r="C4279" s="4" t="s">
        <v>159</v>
      </c>
      <c r="D4279" s="102" t="s">
        <v>1419</v>
      </c>
      <c r="E4279" s="113">
        <v>6135</v>
      </c>
      <c r="F4279" s="102"/>
      <c r="G4279" s="98" t="s">
        <v>1663</v>
      </c>
      <c r="H4279" s="13" t="s">
        <v>81</v>
      </c>
      <c r="I4279" s="14">
        <v>3000</v>
      </c>
      <c r="J4279" s="14">
        <v>3000</v>
      </c>
      <c r="K4279" s="14"/>
      <c r="L4279" s="14"/>
      <c r="M4279" s="14"/>
      <c r="N4279" s="14"/>
      <c r="O4279" s="14">
        <f t="shared" si="6761"/>
        <v>6000</v>
      </c>
      <c r="P4279" s="14"/>
      <c r="Q4279" s="14"/>
      <c r="R4279" s="14">
        <v>3000</v>
      </c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>
        <v>3000</v>
      </c>
      <c r="AC4279" s="14">
        <v>3000</v>
      </c>
      <c r="AD4279" s="14">
        <v>0</v>
      </c>
      <c r="AE4279" s="14"/>
      <c r="AF4279" s="14"/>
      <c r="AG4279" s="14"/>
      <c r="AH4279" s="14"/>
      <c r="AI4279" s="14"/>
      <c r="AJ4279" s="14">
        <f t="shared" si="6762"/>
        <v>0</v>
      </c>
      <c r="AK4279" s="14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4"/>
      <c r="AW4279" s="14">
        <v>0</v>
      </c>
      <c r="AX4279" s="14">
        <v>0</v>
      </c>
      <c r="AY4279" s="14">
        <v>0</v>
      </c>
      <c r="AZ4279" s="14"/>
      <c r="BA4279" s="14"/>
      <c r="BB4279" s="14"/>
      <c r="BC4279" s="14"/>
      <c r="BD4279" s="14"/>
      <c r="BE4279" s="14">
        <f t="shared" si="6763"/>
        <v>0</v>
      </c>
      <c r="BF4279" s="14"/>
      <c r="BG4279" s="14"/>
      <c r="BH4279" s="14"/>
      <c r="BI4279" s="14"/>
      <c r="BJ4279" s="14"/>
      <c r="BK4279" s="14"/>
      <c r="BL4279" s="14"/>
      <c r="BM4279" s="14"/>
      <c r="BN4279" s="14"/>
      <c r="BO4279" s="14"/>
      <c r="BP4279" s="14"/>
      <c r="BQ4279" s="14"/>
      <c r="BR4279" s="14">
        <v>0</v>
      </c>
      <c r="BS4279" s="14">
        <v>0</v>
      </c>
      <c r="BT4279" s="14" t="e">
        <f>IF(#REF!=0,"-",#REF!/#REF!*100)</f>
        <v>#REF!</v>
      </c>
    </row>
    <row r="4280" spans="1:72" ht="22.5" x14ac:dyDescent="0.25">
      <c r="A4280" s="4" t="s">
        <v>1154</v>
      </c>
      <c r="B4280" s="4" t="s">
        <v>56</v>
      </c>
      <c r="C4280" s="4" t="s">
        <v>159</v>
      </c>
      <c r="D4280" s="102" t="s">
        <v>1419</v>
      </c>
      <c r="E4280" s="113">
        <v>6136</v>
      </c>
      <c r="F4280" s="102"/>
      <c r="G4280" s="98" t="s">
        <v>1663</v>
      </c>
      <c r="H4280" s="13" t="s">
        <v>84</v>
      </c>
      <c r="I4280" s="14">
        <v>3000</v>
      </c>
      <c r="J4280" s="14">
        <v>9489</v>
      </c>
      <c r="K4280" s="14"/>
      <c r="L4280" s="14"/>
      <c r="M4280" s="14"/>
      <c r="N4280" s="14"/>
      <c r="O4280" s="14">
        <f t="shared" si="6761"/>
        <v>12489</v>
      </c>
      <c r="P4280" s="14"/>
      <c r="Q4280" s="14"/>
      <c r="R4280" s="14">
        <v>9489</v>
      </c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>
        <v>9489</v>
      </c>
      <c r="AC4280" s="14">
        <v>3000</v>
      </c>
      <c r="AD4280" s="14">
        <v>0</v>
      </c>
      <c r="AE4280" s="14"/>
      <c r="AF4280" s="14"/>
      <c r="AG4280" s="14"/>
      <c r="AH4280" s="14"/>
      <c r="AI4280" s="14"/>
      <c r="AJ4280" s="14">
        <f t="shared" si="6762"/>
        <v>0</v>
      </c>
      <c r="AK4280" s="14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4"/>
      <c r="AW4280" s="14">
        <v>0</v>
      </c>
      <c r="AX4280" s="14">
        <v>0</v>
      </c>
      <c r="AY4280" s="14">
        <v>0</v>
      </c>
      <c r="AZ4280" s="14"/>
      <c r="BA4280" s="14"/>
      <c r="BB4280" s="14"/>
      <c r="BC4280" s="14"/>
      <c r="BD4280" s="14"/>
      <c r="BE4280" s="14">
        <f t="shared" si="6763"/>
        <v>0</v>
      </c>
      <c r="BF4280" s="14"/>
      <c r="BG4280" s="14"/>
      <c r="BH4280" s="14"/>
      <c r="BI4280" s="14"/>
      <c r="BJ4280" s="14"/>
      <c r="BK4280" s="14"/>
      <c r="BL4280" s="14"/>
      <c r="BM4280" s="14"/>
      <c r="BN4280" s="14"/>
      <c r="BO4280" s="14"/>
      <c r="BP4280" s="14"/>
      <c r="BQ4280" s="14"/>
      <c r="BR4280" s="14">
        <v>0</v>
      </c>
      <c r="BS4280" s="14">
        <v>0</v>
      </c>
      <c r="BT4280" s="14" t="e">
        <f>IF(#REF!=0,"-",#REF!/#REF!*100)</f>
        <v>#REF!</v>
      </c>
    </row>
    <row r="4281" spans="1:72" x14ac:dyDescent="0.25">
      <c r="A4281" s="4" t="s">
        <v>1154</v>
      </c>
      <c r="B4281" s="4" t="s">
        <v>56</v>
      </c>
      <c r="C4281" s="4" t="s">
        <v>159</v>
      </c>
      <c r="D4281" s="102" t="s">
        <v>1419</v>
      </c>
      <c r="E4281" s="113">
        <v>6137</v>
      </c>
      <c r="F4281" s="102"/>
      <c r="G4281" s="98" t="s">
        <v>1663</v>
      </c>
      <c r="H4281" s="13" t="s">
        <v>87</v>
      </c>
      <c r="I4281" s="14">
        <v>20000</v>
      </c>
      <c r="J4281" s="14">
        <v>53190</v>
      </c>
      <c r="K4281" s="14"/>
      <c r="L4281" s="14"/>
      <c r="M4281" s="14"/>
      <c r="N4281" s="14"/>
      <c r="O4281" s="14">
        <f t="shared" si="6761"/>
        <v>73190</v>
      </c>
      <c r="P4281" s="14"/>
      <c r="Q4281" s="14"/>
      <c r="R4281" s="14">
        <v>53190</v>
      </c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>
        <v>53190</v>
      </c>
      <c r="AC4281" s="14">
        <v>20000</v>
      </c>
      <c r="AD4281" s="14">
        <v>0</v>
      </c>
      <c r="AE4281" s="14"/>
      <c r="AF4281" s="14"/>
      <c r="AG4281" s="14"/>
      <c r="AH4281" s="14"/>
      <c r="AI4281" s="14"/>
      <c r="AJ4281" s="14">
        <f t="shared" si="6762"/>
        <v>0</v>
      </c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>
        <v>0</v>
      </c>
      <c r="AX4281" s="14">
        <v>0</v>
      </c>
      <c r="AY4281" s="14">
        <v>900</v>
      </c>
      <c r="AZ4281" s="14">
        <v>3000</v>
      </c>
      <c r="BA4281" s="14"/>
      <c r="BB4281" s="14"/>
      <c r="BC4281" s="14"/>
      <c r="BD4281" s="14"/>
      <c r="BE4281" s="14">
        <f t="shared" si="6763"/>
        <v>3900</v>
      </c>
      <c r="BF4281" s="14"/>
      <c r="BG4281" s="14"/>
      <c r="BH4281" s="14">
        <v>3000</v>
      </c>
      <c r="BI4281" s="14"/>
      <c r="BJ4281" s="14"/>
      <c r="BK4281" s="14"/>
      <c r="BL4281" s="14"/>
      <c r="BM4281" s="14"/>
      <c r="BN4281" s="14"/>
      <c r="BO4281" s="14"/>
      <c r="BP4281" s="14"/>
      <c r="BQ4281" s="14"/>
      <c r="BR4281" s="14">
        <v>3000</v>
      </c>
      <c r="BS4281" s="14">
        <v>900</v>
      </c>
      <c r="BT4281" s="14" t="e">
        <f>IF(#REF!=0,"-",#REF!/#REF!*100)</f>
        <v>#REF!</v>
      </c>
    </row>
    <row r="4282" spans="1:72" ht="22.5" x14ac:dyDescent="0.25">
      <c r="A4282" s="4" t="s">
        <v>1154</v>
      </c>
      <c r="B4282" s="4" t="s">
        <v>56</v>
      </c>
      <c r="C4282" s="4" t="s">
        <v>159</v>
      </c>
      <c r="D4282" s="102" t="s">
        <v>1419</v>
      </c>
      <c r="E4282" s="113">
        <v>6138</v>
      </c>
      <c r="F4282" s="102"/>
      <c r="G4282" s="98" t="s">
        <v>1663</v>
      </c>
      <c r="H4282" s="13" t="s">
        <v>90</v>
      </c>
      <c r="I4282" s="14">
        <v>11000</v>
      </c>
      <c r="J4282" s="14">
        <v>15192</v>
      </c>
      <c r="K4282" s="14"/>
      <c r="L4282" s="14"/>
      <c r="M4282" s="14"/>
      <c r="N4282" s="14"/>
      <c r="O4282" s="14">
        <f t="shared" si="6761"/>
        <v>26192</v>
      </c>
      <c r="P4282" s="14"/>
      <c r="Q4282" s="14"/>
      <c r="R4282" s="14">
        <v>15192</v>
      </c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>
        <v>15192</v>
      </c>
      <c r="AC4282" s="14">
        <v>11000</v>
      </c>
      <c r="AD4282" s="14">
        <v>0</v>
      </c>
      <c r="AE4282" s="14"/>
      <c r="AF4282" s="14"/>
      <c r="AG4282" s="14"/>
      <c r="AH4282" s="14"/>
      <c r="AI4282" s="14"/>
      <c r="AJ4282" s="14">
        <f t="shared" si="6762"/>
        <v>0</v>
      </c>
      <c r="AK4282" s="14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4"/>
      <c r="AW4282" s="14">
        <v>0</v>
      </c>
      <c r="AX4282" s="14">
        <v>0</v>
      </c>
      <c r="AY4282" s="14">
        <v>100</v>
      </c>
      <c r="AZ4282" s="14"/>
      <c r="BA4282" s="14"/>
      <c r="BB4282" s="14"/>
      <c r="BC4282" s="14"/>
      <c r="BD4282" s="14"/>
      <c r="BE4282" s="14">
        <f t="shared" si="6763"/>
        <v>100</v>
      </c>
      <c r="BF4282" s="14"/>
      <c r="BG4282" s="14"/>
      <c r="BH4282" s="14"/>
      <c r="BI4282" s="14"/>
      <c r="BJ4282" s="14"/>
      <c r="BK4282" s="14"/>
      <c r="BL4282" s="14"/>
      <c r="BM4282" s="14"/>
      <c r="BN4282" s="14"/>
      <c r="BO4282" s="14"/>
      <c r="BP4282" s="14"/>
      <c r="BQ4282" s="14"/>
      <c r="BR4282" s="14">
        <v>0</v>
      </c>
      <c r="BS4282" s="14">
        <v>100</v>
      </c>
      <c r="BT4282" s="14" t="e">
        <f>IF(#REF!=0,"-",#REF!/#REF!*100)</f>
        <v>#REF!</v>
      </c>
    </row>
    <row r="4283" spans="1:72" x14ac:dyDescent="0.25">
      <c r="A4283" s="1" t="s">
        <v>1154</v>
      </c>
      <c r="B4283" s="1" t="s">
        <v>56</v>
      </c>
      <c r="C4283" s="1" t="s">
        <v>159</v>
      </c>
      <c r="D4283" s="105" t="s">
        <v>1419</v>
      </c>
      <c r="E4283" s="105" t="s">
        <v>34</v>
      </c>
      <c r="F4283" s="102" t="s">
        <v>0</v>
      </c>
      <c r="G4283" s="13" t="s">
        <v>0</v>
      </c>
      <c r="H4283" s="2" t="s">
        <v>35</v>
      </c>
      <c r="I4283" s="12">
        <f t="shared" ref="I4283:AA4283" si="6770">SUM(I4284:I4286)</f>
        <v>55700</v>
      </c>
      <c r="J4283" s="12">
        <f t="shared" si="6770"/>
        <v>120605</v>
      </c>
      <c r="K4283" s="12">
        <f t="shared" si="6770"/>
        <v>0</v>
      </c>
      <c r="L4283" s="12">
        <f t="shared" si="6770"/>
        <v>0</v>
      </c>
      <c r="M4283" s="12">
        <f t="shared" si="6770"/>
        <v>0</v>
      </c>
      <c r="N4283" s="12">
        <f t="shared" si="6770"/>
        <v>0</v>
      </c>
      <c r="O4283" s="12">
        <f t="shared" si="6770"/>
        <v>176305</v>
      </c>
      <c r="P4283" s="12">
        <f t="shared" si="6770"/>
        <v>8034</v>
      </c>
      <c r="Q4283" s="12">
        <f t="shared" si="6770"/>
        <v>8125</v>
      </c>
      <c r="R4283" s="12">
        <f t="shared" si="6770"/>
        <v>120605</v>
      </c>
      <c r="S4283" s="12">
        <f t="shared" si="6770"/>
        <v>0</v>
      </c>
      <c r="T4283" s="12">
        <f t="shared" si="6770"/>
        <v>0</v>
      </c>
      <c r="U4283" s="12">
        <f t="shared" si="6770"/>
        <v>0</v>
      </c>
      <c r="V4283" s="12">
        <f t="shared" si="6770"/>
        <v>0</v>
      </c>
      <c r="W4283" s="12">
        <f t="shared" si="6770"/>
        <v>0</v>
      </c>
      <c r="X4283" s="12">
        <f t="shared" si="6770"/>
        <v>0</v>
      </c>
      <c r="Y4283" s="12">
        <f t="shared" si="6770"/>
        <v>0</v>
      </c>
      <c r="Z4283" s="12">
        <f t="shared" si="6770"/>
        <v>0</v>
      </c>
      <c r="AA4283" s="12">
        <f t="shared" si="6770"/>
        <v>0</v>
      </c>
      <c r="AB4283" s="12">
        <v>136764</v>
      </c>
      <c r="AC4283" s="12">
        <v>39541</v>
      </c>
      <c r="AD4283" s="12">
        <f t="shared" ref="AD4283:AV4283" si="6771">SUM(AD4284:AD4286)</f>
        <v>0</v>
      </c>
      <c r="AE4283" s="12">
        <f t="shared" si="6771"/>
        <v>0</v>
      </c>
      <c r="AF4283" s="12">
        <f t="shared" si="6771"/>
        <v>0</v>
      </c>
      <c r="AG4283" s="12">
        <f t="shared" si="6771"/>
        <v>0</v>
      </c>
      <c r="AH4283" s="12">
        <f t="shared" si="6771"/>
        <v>0</v>
      </c>
      <c r="AI4283" s="12">
        <f t="shared" si="6771"/>
        <v>0</v>
      </c>
      <c r="AJ4283" s="12">
        <f t="shared" si="6771"/>
        <v>0</v>
      </c>
      <c r="AK4283" s="12">
        <f t="shared" si="6771"/>
        <v>0</v>
      </c>
      <c r="AL4283" s="12">
        <f t="shared" si="6771"/>
        <v>0</v>
      </c>
      <c r="AM4283" s="12">
        <f t="shared" si="6771"/>
        <v>0</v>
      </c>
      <c r="AN4283" s="12">
        <f t="shared" si="6771"/>
        <v>0</v>
      </c>
      <c r="AO4283" s="12">
        <f t="shared" si="6771"/>
        <v>0</v>
      </c>
      <c r="AP4283" s="12">
        <f t="shared" si="6771"/>
        <v>0</v>
      </c>
      <c r="AQ4283" s="12">
        <f t="shared" si="6771"/>
        <v>0</v>
      </c>
      <c r="AR4283" s="12">
        <f t="shared" si="6771"/>
        <v>0</v>
      </c>
      <c r="AS4283" s="12">
        <f t="shared" si="6771"/>
        <v>0</v>
      </c>
      <c r="AT4283" s="12">
        <f t="shared" si="6771"/>
        <v>0</v>
      </c>
      <c r="AU4283" s="12">
        <f t="shared" si="6771"/>
        <v>0</v>
      </c>
      <c r="AV4283" s="12">
        <f t="shared" si="6771"/>
        <v>0</v>
      </c>
      <c r="AW4283" s="12">
        <v>0</v>
      </c>
      <c r="AX4283" s="12">
        <v>0</v>
      </c>
      <c r="AY4283" s="12">
        <f t="shared" ref="AY4283:BQ4283" si="6772">SUM(AY4284:AY4286)</f>
        <v>80040</v>
      </c>
      <c r="AZ4283" s="12">
        <f t="shared" si="6772"/>
        <v>136446</v>
      </c>
      <c r="BA4283" s="12">
        <f t="shared" si="6772"/>
        <v>0</v>
      </c>
      <c r="BB4283" s="12">
        <f t="shared" si="6772"/>
        <v>0</v>
      </c>
      <c r="BC4283" s="12">
        <f t="shared" si="6772"/>
        <v>0</v>
      </c>
      <c r="BD4283" s="12">
        <f t="shared" si="6772"/>
        <v>0</v>
      </c>
      <c r="BE4283" s="12">
        <f t="shared" si="6772"/>
        <v>216486</v>
      </c>
      <c r="BF4283" s="12">
        <f t="shared" si="6772"/>
        <v>0</v>
      </c>
      <c r="BG4283" s="12">
        <f t="shared" si="6772"/>
        <v>0</v>
      </c>
      <c r="BH4283" s="12">
        <f t="shared" si="6772"/>
        <v>136446</v>
      </c>
      <c r="BI4283" s="12">
        <f t="shared" si="6772"/>
        <v>0</v>
      </c>
      <c r="BJ4283" s="12">
        <f t="shared" si="6772"/>
        <v>0</v>
      </c>
      <c r="BK4283" s="12">
        <f t="shared" si="6772"/>
        <v>0</v>
      </c>
      <c r="BL4283" s="12">
        <f t="shared" si="6772"/>
        <v>0</v>
      </c>
      <c r="BM4283" s="12">
        <f t="shared" si="6772"/>
        <v>0</v>
      </c>
      <c r="BN4283" s="12">
        <f t="shared" si="6772"/>
        <v>0</v>
      </c>
      <c r="BO4283" s="12">
        <f t="shared" si="6772"/>
        <v>0</v>
      </c>
      <c r="BP4283" s="12">
        <f t="shared" si="6772"/>
        <v>0</v>
      </c>
      <c r="BQ4283" s="12">
        <f t="shared" si="6772"/>
        <v>0</v>
      </c>
      <c r="BR4283" s="12">
        <v>136446</v>
      </c>
      <c r="BS4283" s="12">
        <v>80040</v>
      </c>
      <c r="BT4283" s="12" t="e">
        <f>IF(#REF!=0,"-",#REF!/#REF!*100)</f>
        <v>#REF!</v>
      </c>
    </row>
    <row r="4284" spans="1:72" x14ac:dyDescent="0.25">
      <c r="A4284" s="4" t="s">
        <v>1154</v>
      </c>
      <c r="B4284" s="4" t="s">
        <v>56</v>
      </c>
      <c r="C4284" s="4" t="s">
        <v>159</v>
      </c>
      <c r="D4284" s="102" t="s">
        <v>1419</v>
      </c>
      <c r="E4284" s="113">
        <v>6139</v>
      </c>
      <c r="F4284" s="102"/>
      <c r="G4284" s="98" t="s">
        <v>1663</v>
      </c>
      <c r="H4284" s="13" t="s">
        <v>35</v>
      </c>
      <c r="I4284" s="14">
        <v>55000</v>
      </c>
      <c r="J4284" s="14">
        <v>119617</v>
      </c>
      <c r="K4284" s="14"/>
      <c r="L4284" s="14"/>
      <c r="M4284" s="14"/>
      <c r="N4284" s="14"/>
      <c r="O4284" s="14">
        <f t="shared" si="6761"/>
        <v>174617</v>
      </c>
      <c r="P4284" s="14">
        <v>8000</v>
      </c>
      <c r="Q4284" s="14">
        <v>8000</v>
      </c>
      <c r="R4284" s="14">
        <v>119617</v>
      </c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>
        <v>135617</v>
      </c>
      <c r="AC4284" s="14">
        <v>39000</v>
      </c>
      <c r="AD4284" s="14">
        <v>0</v>
      </c>
      <c r="AE4284" s="14"/>
      <c r="AF4284" s="14"/>
      <c r="AG4284" s="14"/>
      <c r="AH4284" s="14"/>
      <c r="AI4284" s="14"/>
      <c r="AJ4284" s="14">
        <f t="shared" si="6762"/>
        <v>0</v>
      </c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>
        <v>0</v>
      </c>
      <c r="AX4284" s="14">
        <v>0</v>
      </c>
      <c r="AY4284" s="14">
        <v>80000</v>
      </c>
      <c r="AZ4284" s="14">
        <f>95565+40864</f>
        <v>136429</v>
      </c>
      <c r="BA4284" s="14"/>
      <c r="BB4284" s="14"/>
      <c r="BC4284" s="14"/>
      <c r="BD4284" s="14"/>
      <c r="BE4284" s="14">
        <f t="shared" si="6763"/>
        <v>216429</v>
      </c>
      <c r="BF4284" s="14"/>
      <c r="BG4284" s="14"/>
      <c r="BH4284" s="14">
        <f>95565+40864</f>
        <v>136429</v>
      </c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>
        <v>136429</v>
      </c>
      <c r="BS4284" s="14">
        <v>80000</v>
      </c>
      <c r="BT4284" s="14" t="e">
        <f>IF(#REF!=0,"-",#REF!/#REF!*100)</f>
        <v>#REF!</v>
      </c>
    </row>
    <row r="4285" spans="1:72" ht="22.5" x14ac:dyDescent="0.25">
      <c r="A4285" s="4" t="s">
        <v>1154</v>
      </c>
      <c r="B4285" s="4" t="s">
        <v>56</v>
      </c>
      <c r="C4285" s="4" t="s">
        <v>159</v>
      </c>
      <c r="D4285" s="102" t="s">
        <v>1419</v>
      </c>
      <c r="E4285" s="113">
        <v>6139</v>
      </c>
      <c r="F4285" s="102" t="s">
        <v>1426</v>
      </c>
      <c r="G4285" s="98" t="s">
        <v>1663</v>
      </c>
      <c r="H4285" s="13" t="s">
        <v>37</v>
      </c>
      <c r="I4285" s="14">
        <v>700</v>
      </c>
      <c r="J4285" s="14">
        <v>988</v>
      </c>
      <c r="K4285" s="14"/>
      <c r="L4285" s="14"/>
      <c r="M4285" s="14"/>
      <c r="N4285" s="14"/>
      <c r="O4285" s="14">
        <f t="shared" si="6761"/>
        <v>1688</v>
      </c>
      <c r="P4285" s="14">
        <v>34</v>
      </c>
      <c r="Q4285" s="14">
        <f>25+100</f>
        <v>125</v>
      </c>
      <c r="R4285" s="14">
        <v>988</v>
      </c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>
        <v>1147</v>
      </c>
      <c r="AC4285" s="14">
        <v>541</v>
      </c>
      <c r="AD4285" s="14">
        <v>0</v>
      </c>
      <c r="AE4285" s="14"/>
      <c r="AF4285" s="14"/>
      <c r="AG4285" s="14"/>
      <c r="AH4285" s="14"/>
      <c r="AI4285" s="14"/>
      <c r="AJ4285" s="14">
        <f t="shared" si="6762"/>
        <v>0</v>
      </c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>
        <v>0</v>
      </c>
      <c r="AX4285" s="14">
        <v>0</v>
      </c>
      <c r="AY4285" s="14">
        <v>40</v>
      </c>
      <c r="AZ4285" s="14">
        <f>6+11</f>
        <v>17</v>
      </c>
      <c r="BA4285" s="14"/>
      <c r="BB4285" s="14"/>
      <c r="BC4285" s="14"/>
      <c r="BD4285" s="14"/>
      <c r="BE4285" s="14">
        <f t="shared" si="6763"/>
        <v>57</v>
      </c>
      <c r="BF4285" s="14"/>
      <c r="BG4285" s="14"/>
      <c r="BH4285" s="14">
        <f>6+11</f>
        <v>17</v>
      </c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>
        <v>17</v>
      </c>
      <c r="BS4285" s="14">
        <v>40</v>
      </c>
      <c r="BT4285" s="14" t="e">
        <f>IF(#REF!=0,"-",#REF!/#REF!*100)</f>
        <v>#REF!</v>
      </c>
    </row>
    <row r="4286" spans="1:72" ht="33.75" x14ac:dyDescent="0.25">
      <c r="A4286" s="4" t="s">
        <v>1154</v>
      </c>
      <c r="B4286" s="4" t="s">
        <v>56</v>
      </c>
      <c r="C4286" s="4" t="s">
        <v>159</v>
      </c>
      <c r="D4286" s="102" t="s">
        <v>1419</v>
      </c>
      <c r="E4286" s="113">
        <v>6139</v>
      </c>
      <c r="F4286" s="102" t="s">
        <v>1427</v>
      </c>
      <c r="G4286" s="98" t="s">
        <v>1663</v>
      </c>
      <c r="H4286" s="13" t="s">
        <v>38</v>
      </c>
      <c r="I4286" s="14">
        <v>0</v>
      </c>
      <c r="J4286" s="14"/>
      <c r="K4286" s="14"/>
      <c r="L4286" s="14"/>
      <c r="M4286" s="14"/>
      <c r="N4286" s="14"/>
      <c r="O4286" s="14">
        <f t="shared" si="6761"/>
        <v>0</v>
      </c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>
        <v>0</v>
      </c>
      <c r="AC4286" s="14">
        <v>0</v>
      </c>
      <c r="AD4286" s="14">
        <v>0</v>
      </c>
      <c r="AE4286" s="14"/>
      <c r="AF4286" s="14"/>
      <c r="AG4286" s="14"/>
      <c r="AH4286" s="14"/>
      <c r="AI4286" s="14"/>
      <c r="AJ4286" s="14">
        <f t="shared" si="6762"/>
        <v>0</v>
      </c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>
        <v>0</v>
      </c>
      <c r="AX4286" s="14">
        <v>0</v>
      </c>
      <c r="AY4286" s="14">
        <v>0</v>
      </c>
      <c r="AZ4286" s="14"/>
      <c r="BA4286" s="14"/>
      <c r="BB4286" s="14"/>
      <c r="BC4286" s="14"/>
      <c r="BD4286" s="14"/>
      <c r="BE4286" s="14">
        <f t="shared" si="6763"/>
        <v>0</v>
      </c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Q4286" s="14"/>
      <c r="BR4286" s="14">
        <v>0</v>
      </c>
      <c r="BS4286" s="14">
        <v>0</v>
      </c>
      <c r="BT4286" s="14" t="e">
        <f>IF(#REF!=0,"-",#REF!/#REF!*100)</f>
        <v>#REF!</v>
      </c>
    </row>
    <row r="4287" spans="1:72" ht="33.75" x14ac:dyDescent="0.25">
      <c r="A4287" s="1" t="s">
        <v>0</v>
      </c>
      <c r="B4287" s="1" t="s">
        <v>0</v>
      </c>
      <c r="C4287" s="1" t="s">
        <v>0</v>
      </c>
      <c r="D4287" s="101" t="s">
        <v>0</v>
      </c>
      <c r="E4287" s="101" t="s">
        <v>0</v>
      </c>
      <c r="F4287" s="101" t="s">
        <v>0</v>
      </c>
      <c r="G4287" s="2" t="s">
        <v>0</v>
      </c>
      <c r="H4287" s="10" t="s">
        <v>39</v>
      </c>
      <c r="I4287" s="11">
        <f t="shared" ref="I4287:AA4287" si="6773">SUM(I4288)</f>
        <v>300</v>
      </c>
      <c r="J4287" s="11">
        <f t="shared" si="6773"/>
        <v>7495</v>
      </c>
      <c r="K4287" s="11">
        <f t="shared" si="6773"/>
        <v>0</v>
      </c>
      <c r="L4287" s="11">
        <f t="shared" si="6773"/>
        <v>0</v>
      </c>
      <c r="M4287" s="11">
        <f t="shared" si="6773"/>
        <v>0</v>
      </c>
      <c r="N4287" s="11">
        <f t="shared" si="6773"/>
        <v>0</v>
      </c>
      <c r="O4287" s="11">
        <f t="shared" si="6773"/>
        <v>7795</v>
      </c>
      <c r="P4287" s="11">
        <f t="shared" si="6773"/>
        <v>0</v>
      </c>
      <c r="Q4287" s="11">
        <f t="shared" si="6773"/>
        <v>0</v>
      </c>
      <c r="R4287" s="11">
        <f t="shared" si="6773"/>
        <v>7495</v>
      </c>
      <c r="S4287" s="11">
        <f t="shared" si="6773"/>
        <v>0</v>
      </c>
      <c r="T4287" s="11">
        <f t="shared" si="6773"/>
        <v>0</v>
      </c>
      <c r="U4287" s="11">
        <f t="shared" si="6773"/>
        <v>0</v>
      </c>
      <c r="V4287" s="11">
        <f t="shared" si="6773"/>
        <v>0</v>
      </c>
      <c r="W4287" s="11">
        <f t="shared" si="6773"/>
        <v>0</v>
      </c>
      <c r="X4287" s="11">
        <f t="shared" si="6773"/>
        <v>0</v>
      </c>
      <c r="Y4287" s="11">
        <f t="shared" si="6773"/>
        <v>0</v>
      </c>
      <c r="Z4287" s="11">
        <f t="shared" si="6773"/>
        <v>0</v>
      </c>
      <c r="AA4287" s="11">
        <f t="shared" si="6773"/>
        <v>0</v>
      </c>
      <c r="AB4287" s="11">
        <v>7495</v>
      </c>
      <c r="AC4287" s="11">
        <v>300</v>
      </c>
      <c r="AD4287" s="11">
        <f t="shared" ref="AD4287:AV4287" si="6774">SUM(AD4288)</f>
        <v>0</v>
      </c>
      <c r="AE4287" s="11">
        <f t="shared" si="6774"/>
        <v>0</v>
      </c>
      <c r="AF4287" s="11">
        <f t="shared" si="6774"/>
        <v>0</v>
      </c>
      <c r="AG4287" s="11">
        <f t="shared" si="6774"/>
        <v>0</v>
      </c>
      <c r="AH4287" s="11">
        <f t="shared" si="6774"/>
        <v>0</v>
      </c>
      <c r="AI4287" s="11">
        <f t="shared" si="6774"/>
        <v>0</v>
      </c>
      <c r="AJ4287" s="11">
        <f t="shared" si="6774"/>
        <v>0</v>
      </c>
      <c r="AK4287" s="11">
        <f t="shared" si="6774"/>
        <v>0</v>
      </c>
      <c r="AL4287" s="11">
        <f t="shared" si="6774"/>
        <v>0</v>
      </c>
      <c r="AM4287" s="11">
        <f t="shared" si="6774"/>
        <v>0</v>
      </c>
      <c r="AN4287" s="11">
        <f t="shared" si="6774"/>
        <v>0</v>
      </c>
      <c r="AO4287" s="11">
        <f t="shared" si="6774"/>
        <v>0</v>
      </c>
      <c r="AP4287" s="11">
        <f t="shared" si="6774"/>
        <v>0</v>
      </c>
      <c r="AQ4287" s="11">
        <f t="shared" si="6774"/>
        <v>0</v>
      </c>
      <c r="AR4287" s="11">
        <f t="shared" si="6774"/>
        <v>0</v>
      </c>
      <c r="AS4287" s="11">
        <f t="shared" si="6774"/>
        <v>0</v>
      </c>
      <c r="AT4287" s="11">
        <f t="shared" si="6774"/>
        <v>0</v>
      </c>
      <c r="AU4287" s="11">
        <f t="shared" si="6774"/>
        <v>0</v>
      </c>
      <c r="AV4287" s="11">
        <f t="shared" si="6774"/>
        <v>0</v>
      </c>
      <c r="AW4287" s="11">
        <v>0</v>
      </c>
      <c r="AX4287" s="11">
        <v>0</v>
      </c>
      <c r="AY4287" s="11">
        <f t="shared" ref="AY4287:BQ4287" si="6775">SUM(AY4288)</f>
        <v>5500</v>
      </c>
      <c r="AZ4287" s="11">
        <f t="shared" si="6775"/>
        <v>31356</v>
      </c>
      <c r="BA4287" s="11">
        <f t="shared" si="6775"/>
        <v>0</v>
      </c>
      <c r="BB4287" s="11">
        <f t="shared" si="6775"/>
        <v>0</v>
      </c>
      <c r="BC4287" s="11">
        <f t="shared" si="6775"/>
        <v>0</v>
      </c>
      <c r="BD4287" s="11">
        <f t="shared" si="6775"/>
        <v>0</v>
      </c>
      <c r="BE4287" s="11">
        <f t="shared" si="6775"/>
        <v>36856</v>
      </c>
      <c r="BF4287" s="11">
        <f t="shared" si="6775"/>
        <v>0</v>
      </c>
      <c r="BG4287" s="11">
        <f t="shared" si="6775"/>
        <v>0</v>
      </c>
      <c r="BH4287" s="11">
        <f t="shared" si="6775"/>
        <v>31356</v>
      </c>
      <c r="BI4287" s="11">
        <f t="shared" si="6775"/>
        <v>0</v>
      </c>
      <c r="BJ4287" s="11">
        <f t="shared" si="6775"/>
        <v>0</v>
      </c>
      <c r="BK4287" s="11">
        <f t="shared" si="6775"/>
        <v>0</v>
      </c>
      <c r="BL4287" s="11">
        <f t="shared" si="6775"/>
        <v>0</v>
      </c>
      <c r="BM4287" s="11">
        <f t="shared" si="6775"/>
        <v>0</v>
      </c>
      <c r="BN4287" s="11">
        <f t="shared" si="6775"/>
        <v>0</v>
      </c>
      <c r="BO4287" s="11">
        <f t="shared" si="6775"/>
        <v>0</v>
      </c>
      <c r="BP4287" s="11">
        <f t="shared" si="6775"/>
        <v>0</v>
      </c>
      <c r="BQ4287" s="11">
        <f t="shared" si="6775"/>
        <v>0</v>
      </c>
      <c r="BR4287" s="11">
        <v>31356</v>
      </c>
      <c r="BS4287" s="11">
        <v>5500</v>
      </c>
      <c r="BT4287" s="11" t="e">
        <f>IF(#REF!=0,"-",#REF!/#REF!*100)</f>
        <v>#REF!</v>
      </c>
    </row>
    <row r="4288" spans="1:72" ht="22.5" x14ac:dyDescent="0.25">
      <c r="A4288" s="4" t="s">
        <v>1154</v>
      </c>
      <c r="B4288" s="4" t="s">
        <v>56</v>
      </c>
      <c r="C4288" s="4" t="s">
        <v>159</v>
      </c>
      <c r="D4288" s="102" t="s">
        <v>1419</v>
      </c>
      <c r="E4288" s="101" t="s">
        <v>40</v>
      </c>
      <c r="F4288" s="101" t="s">
        <v>0</v>
      </c>
      <c r="G4288" s="2" t="s">
        <v>0</v>
      </c>
      <c r="H4288" s="2" t="s">
        <v>41</v>
      </c>
      <c r="I4288" s="12">
        <f t="shared" ref="I4288:AA4288" si="6776">SUM(I4289:I4291)</f>
        <v>300</v>
      </c>
      <c r="J4288" s="12">
        <f t="shared" si="6776"/>
        <v>7495</v>
      </c>
      <c r="K4288" s="12">
        <f t="shared" si="6776"/>
        <v>0</v>
      </c>
      <c r="L4288" s="12">
        <f t="shared" si="6776"/>
        <v>0</v>
      </c>
      <c r="M4288" s="12">
        <f t="shared" si="6776"/>
        <v>0</v>
      </c>
      <c r="N4288" s="12">
        <f t="shared" si="6776"/>
        <v>0</v>
      </c>
      <c r="O4288" s="12">
        <f t="shared" ref="O4288" si="6777">SUM(O4289:O4291)</f>
        <v>7795</v>
      </c>
      <c r="P4288" s="12">
        <f t="shared" si="6776"/>
        <v>0</v>
      </c>
      <c r="Q4288" s="12">
        <f t="shared" si="6776"/>
        <v>0</v>
      </c>
      <c r="R4288" s="12">
        <f t="shared" si="6776"/>
        <v>7495</v>
      </c>
      <c r="S4288" s="12">
        <f t="shared" si="6776"/>
        <v>0</v>
      </c>
      <c r="T4288" s="12">
        <f t="shared" si="6776"/>
        <v>0</v>
      </c>
      <c r="U4288" s="12">
        <f t="shared" si="6776"/>
        <v>0</v>
      </c>
      <c r="V4288" s="12">
        <f t="shared" si="6776"/>
        <v>0</v>
      </c>
      <c r="W4288" s="12">
        <f t="shared" si="6776"/>
        <v>0</v>
      </c>
      <c r="X4288" s="12">
        <f t="shared" si="6776"/>
        <v>0</v>
      </c>
      <c r="Y4288" s="12">
        <f t="shared" si="6776"/>
        <v>0</v>
      </c>
      <c r="Z4288" s="12">
        <f t="shared" si="6776"/>
        <v>0</v>
      </c>
      <c r="AA4288" s="12">
        <f t="shared" si="6776"/>
        <v>0</v>
      </c>
      <c r="AB4288" s="12">
        <v>7495</v>
      </c>
      <c r="AC4288" s="12">
        <v>300</v>
      </c>
      <c r="AD4288" s="12">
        <f t="shared" ref="AD4288:AV4288" si="6778">SUM(AD4289:AD4291)</f>
        <v>0</v>
      </c>
      <c r="AE4288" s="12">
        <f t="shared" si="6778"/>
        <v>0</v>
      </c>
      <c r="AF4288" s="12">
        <f t="shared" si="6778"/>
        <v>0</v>
      </c>
      <c r="AG4288" s="12">
        <f t="shared" si="6778"/>
        <v>0</v>
      </c>
      <c r="AH4288" s="12">
        <f t="shared" si="6778"/>
        <v>0</v>
      </c>
      <c r="AI4288" s="12">
        <f t="shared" si="6778"/>
        <v>0</v>
      </c>
      <c r="AJ4288" s="12">
        <f t="shared" ref="AJ4288" si="6779">SUM(AJ4289:AJ4291)</f>
        <v>0</v>
      </c>
      <c r="AK4288" s="12">
        <f t="shared" si="6778"/>
        <v>0</v>
      </c>
      <c r="AL4288" s="12">
        <f t="shared" si="6778"/>
        <v>0</v>
      </c>
      <c r="AM4288" s="12">
        <f t="shared" si="6778"/>
        <v>0</v>
      </c>
      <c r="AN4288" s="12">
        <f t="shared" si="6778"/>
        <v>0</v>
      </c>
      <c r="AO4288" s="12">
        <f t="shared" si="6778"/>
        <v>0</v>
      </c>
      <c r="AP4288" s="12">
        <f t="shared" si="6778"/>
        <v>0</v>
      </c>
      <c r="AQ4288" s="12">
        <f t="shared" si="6778"/>
        <v>0</v>
      </c>
      <c r="AR4288" s="12">
        <f t="shared" si="6778"/>
        <v>0</v>
      </c>
      <c r="AS4288" s="12">
        <f t="shared" si="6778"/>
        <v>0</v>
      </c>
      <c r="AT4288" s="12">
        <f t="shared" si="6778"/>
        <v>0</v>
      </c>
      <c r="AU4288" s="12">
        <f t="shared" si="6778"/>
        <v>0</v>
      </c>
      <c r="AV4288" s="12">
        <f t="shared" si="6778"/>
        <v>0</v>
      </c>
      <c r="AW4288" s="12">
        <v>0</v>
      </c>
      <c r="AX4288" s="12">
        <v>0</v>
      </c>
      <c r="AY4288" s="12">
        <f>SUM(AY4289:AY4291)</f>
        <v>5500</v>
      </c>
      <c r="AZ4288" s="12">
        <f t="shared" ref="AZ4288:BQ4288" si="6780">SUM(AZ4289:AZ4291)</f>
        <v>31356</v>
      </c>
      <c r="BA4288" s="12">
        <f t="shared" si="6780"/>
        <v>0</v>
      </c>
      <c r="BB4288" s="12">
        <f t="shared" si="6780"/>
        <v>0</v>
      </c>
      <c r="BC4288" s="12">
        <f t="shared" si="6780"/>
        <v>0</v>
      </c>
      <c r="BD4288" s="12">
        <f t="shared" si="6780"/>
        <v>0</v>
      </c>
      <c r="BE4288" s="12">
        <f t="shared" ref="BE4288" si="6781">SUM(BE4289:BE4291)</f>
        <v>36856</v>
      </c>
      <c r="BF4288" s="12">
        <f t="shared" si="6780"/>
        <v>0</v>
      </c>
      <c r="BG4288" s="12">
        <f t="shared" si="6780"/>
        <v>0</v>
      </c>
      <c r="BH4288" s="12">
        <f t="shared" si="6780"/>
        <v>31356</v>
      </c>
      <c r="BI4288" s="12">
        <f t="shared" si="6780"/>
        <v>0</v>
      </c>
      <c r="BJ4288" s="12">
        <f t="shared" si="6780"/>
        <v>0</v>
      </c>
      <c r="BK4288" s="12">
        <f t="shared" si="6780"/>
        <v>0</v>
      </c>
      <c r="BL4288" s="12">
        <f t="shared" si="6780"/>
        <v>0</v>
      </c>
      <c r="BM4288" s="12">
        <f t="shared" si="6780"/>
        <v>0</v>
      </c>
      <c r="BN4288" s="12">
        <f t="shared" si="6780"/>
        <v>0</v>
      </c>
      <c r="BO4288" s="12">
        <f t="shared" si="6780"/>
        <v>0</v>
      </c>
      <c r="BP4288" s="12">
        <f t="shared" si="6780"/>
        <v>0</v>
      </c>
      <c r="BQ4288" s="12">
        <f t="shared" si="6780"/>
        <v>0</v>
      </c>
      <c r="BR4288" s="12">
        <v>31356</v>
      </c>
      <c r="BS4288" s="12">
        <v>5500</v>
      </c>
      <c r="BT4288" s="12" t="e">
        <f>IF(#REF!=0,"-",#REF!/#REF!*100)</f>
        <v>#REF!</v>
      </c>
    </row>
    <row r="4289" spans="1:72" x14ac:dyDescent="0.25">
      <c r="A4289" s="4" t="s">
        <v>1154</v>
      </c>
      <c r="B4289" s="4" t="s">
        <v>56</v>
      </c>
      <c r="C4289" s="4" t="s">
        <v>159</v>
      </c>
      <c r="D4289" s="102" t="s">
        <v>1419</v>
      </c>
      <c r="E4289" s="113">
        <v>6142</v>
      </c>
      <c r="F4289" s="102"/>
      <c r="G4289" s="98" t="s">
        <v>1663</v>
      </c>
      <c r="H4289" s="13" t="s">
        <v>60</v>
      </c>
      <c r="I4289" s="14">
        <v>100</v>
      </c>
      <c r="J4289" s="14">
        <v>5685</v>
      </c>
      <c r="K4289" s="14"/>
      <c r="L4289" s="14"/>
      <c r="M4289" s="14"/>
      <c r="N4289" s="14"/>
      <c r="O4289" s="14">
        <f t="shared" si="6761"/>
        <v>5785</v>
      </c>
      <c r="P4289" s="14"/>
      <c r="Q4289" s="14"/>
      <c r="R4289" s="14">
        <v>5685</v>
      </c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>
        <v>5685</v>
      </c>
      <c r="AC4289" s="14">
        <v>100</v>
      </c>
      <c r="AD4289" s="14">
        <v>0</v>
      </c>
      <c r="AE4289" s="14"/>
      <c r="AF4289" s="14"/>
      <c r="AG4289" s="14"/>
      <c r="AH4289" s="14"/>
      <c r="AI4289" s="14"/>
      <c r="AJ4289" s="14">
        <f t="shared" si="6762"/>
        <v>0</v>
      </c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>
        <v>0</v>
      </c>
      <c r="AX4289" s="14">
        <v>0</v>
      </c>
      <c r="AY4289" s="14">
        <v>0</v>
      </c>
      <c r="AZ4289" s="14">
        <f>1559+10000</f>
        <v>11559</v>
      </c>
      <c r="BA4289" s="14"/>
      <c r="BB4289" s="14"/>
      <c r="BC4289" s="14"/>
      <c r="BD4289" s="14"/>
      <c r="BE4289" s="14">
        <f t="shared" si="6763"/>
        <v>11559</v>
      </c>
      <c r="BF4289" s="14"/>
      <c r="BG4289" s="14"/>
      <c r="BH4289" s="14">
        <f>1559+10000</f>
        <v>11559</v>
      </c>
      <c r="BI4289" s="14"/>
      <c r="BJ4289" s="14"/>
      <c r="BK4289" s="14"/>
      <c r="BL4289" s="14"/>
      <c r="BM4289" s="14"/>
      <c r="BN4289" s="14"/>
      <c r="BO4289" s="14"/>
      <c r="BP4289" s="14"/>
      <c r="BQ4289" s="14"/>
      <c r="BR4289" s="14">
        <v>11559</v>
      </c>
      <c r="BS4289" s="14">
        <v>0</v>
      </c>
      <c r="BT4289" s="14" t="e">
        <f>IF(#REF!=0,"-",#REF!/#REF!*100)</f>
        <v>#REF!</v>
      </c>
    </row>
    <row r="4290" spans="1:72" ht="22.5" x14ac:dyDescent="0.25">
      <c r="A4290" s="4" t="s">
        <v>1154</v>
      </c>
      <c r="B4290" s="4" t="s">
        <v>56</v>
      </c>
      <c r="C4290" s="4" t="s">
        <v>159</v>
      </c>
      <c r="D4290" s="102" t="s">
        <v>1419</v>
      </c>
      <c r="E4290" s="113">
        <v>6143</v>
      </c>
      <c r="F4290" s="102"/>
      <c r="G4290" s="98" t="s">
        <v>1663</v>
      </c>
      <c r="H4290" s="13" t="s">
        <v>43</v>
      </c>
      <c r="I4290" s="14">
        <v>100</v>
      </c>
      <c r="J4290" s="14"/>
      <c r="K4290" s="14"/>
      <c r="L4290" s="14"/>
      <c r="M4290" s="14"/>
      <c r="N4290" s="14"/>
      <c r="O4290" s="14">
        <f t="shared" si="6761"/>
        <v>100</v>
      </c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>
        <v>0</v>
      </c>
      <c r="AC4290" s="14">
        <v>100</v>
      </c>
      <c r="AD4290" s="14">
        <v>0</v>
      </c>
      <c r="AE4290" s="14"/>
      <c r="AF4290" s="14"/>
      <c r="AG4290" s="14"/>
      <c r="AH4290" s="14"/>
      <c r="AI4290" s="14"/>
      <c r="AJ4290" s="14">
        <f t="shared" si="6762"/>
        <v>0</v>
      </c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>
        <v>0</v>
      </c>
      <c r="AX4290" s="14">
        <v>0</v>
      </c>
      <c r="AY4290" s="14">
        <v>0</v>
      </c>
      <c r="AZ4290" s="14"/>
      <c r="BA4290" s="14"/>
      <c r="BB4290" s="14"/>
      <c r="BC4290" s="14"/>
      <c r="BD4290" s="14"/>
      <c r="BE4290" s="14">
        <f t="shared" si="6763"/>
        <v>0</v>
      </c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Q4290" s="14"/>
      <c r="BR4290" s="14">
        <v>0</v>
      </c>
      <c r="BS4290" s="14">
        <v>0</v>
      </c>
      <c r="BT4290" s="14" t="e">
        <f>IF(#REF!=0,"-",#REF!/#REF!*100)</f>
        <v>#REF!</v>
      </c>
    </row>
    <row r="4291" spans="1:72" x14ac:dyDescent="0.25">
      <c r="A4291" s="4" t="s">
        <v>1154</v>
      </c>
      <c r="B4291" s="4" t="s">
        <v>56</v>
      </c>
      <c r="C4291" s="4" t="s">
        <v>159</v>
      </c>
      <c r="D4291" s="102" t="s">
        <v>1419</v>
      </c>
      <c r="E4291" s="113">
        <v>6148</v>
      </c>
      <c r="F4291" s="102"/>
      <c r="G4291" s="98" t="s">
        <v>1663</v>
      </c>
      <c r="H4291" s="13" t="s">
        <v>45</v>
      </c>
      <c r="I4291" s="14">
        <v>100</v>
      </c>
      <c r="J4291" s="14">
        <v>1810</v>
      </c>
      <c r="K4291" s="14"/>
      <c r="L4291" s="14"/>
      <c r="M4291" s="14"/>
      <c r="N4291" s="14"/>
      <c r="O4291" s="14">
        <f t="shared" si="6761"/>
        <v>1910</v>
      </c>
      <c r="P4291" s="14"/>
      <c r="Q4291" s="14"/>
      <c r="R4291" s="14">
        <v>1810</v>
      </c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>
        <v>1810</v>
      </c>
      <c r="AC4291" s="14">
        <v>100</v>
      </c>
      <c r="AD4291" s="14">
        <v>0</v>
      </c>
      <c r="AE4291" s="14"/>
      <c r="AF4291" s="14"/>
      <c r="AG4291" s="14"/>
      <c r="AH4291" s="14"/>
      <c r="AI4291" s="14"/>
      <c r="AJ4291" s="14">
        <f t="shared" si="6762"/>
        <v>0</v>
      </c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>
        <v>0</v>
      </c>
      <c r="AX4291" s="14">
        <v>0</v>
      </c>
      <c r="AY4291" s="14">
        <v>5500</v>
      </c>
      <c r="AZ4291" s="14">
        <v>19797</v>
      </c>
      <c r="BA4291" s="14"/>
      <c r="BB4291" s="14"/>
      <c r="BC4291" s="14"/>
      <c r="BD4291" s="14"/>
      <c r="BE4291" s="14">
        <f t="shared" si="6763"/>
        <v>25297</v>
      </c>
      <c r="BF4291" s="14"/>
      <c r="BG4291" s="14"/>
      <c r="BH4291" s="14">
        <v>19797</v>
      </c>
      <c r="BI4291" s="14"/>
      <c r="BJ4291" s="14"/>
      <c r="BK4291" s="14"/>
      <c r="BL4291" s="14"/>
      <c r="BM4291" s="14"/>
      <c r="BN4291" s="14"/>
      <c r="BO4291" s="14"/>
      <c r="BP4291" s="14"/>
      <c r="BQ4291" s="14"/>
      <c r="BR4291" s="14">
        <v>19797</v>
      </c>
      <c r="BS4291" s="14">
        <v>5500</v>
      </c>
      <c r="BT4291" s="14" t="e">
        <f>IF(#REF!=0,"-",#REF!/#REF!*100)</f>
        <v>#REF!</v>
      </c>
    </row>
    <row r="4292" spans="1:72" ht="33.75" x14ac:dyDescent="0.25">
      <c r="A4292" s="1" t="s">
        <v>0</v>
      </c>
      <c r="B4292" s="1" t="s">
        <v>0</v>
      </c>
      <c r="C4292" s="1" t="s">
        <v>0</v>
      </c>
      <c r="D4292" s="101" t="s">
        <v>0</v>
      </c>
      <c r="E4292" s="101" t="s">
        <v>0</v>
      </c>
      <c r="F4292" s="101" t="s">
        <v>0</v>
      </c>
      <c r="G4292" s="2" t="s">
        <v>0</v>
      </c>
      <c r="H4292" s="10" t="s">
        <v>47</v>
      </c>
      <c r="I4292" s="11">
        <f t="shared" ref="I4292:AA4292" si="6782">SUM(I4293)</f>
        <v>60000</v>
      </c>
      <c r="J4292" s="11">
        <f t="shared" si="6782"/>
        <v>315750</v>
      </c>
      <c r="K4292" s="11">
        <f t="shared" si="6782"/>
        <v>0</v>
      </c>
      <c r="L4292" s="11">
        <f t="shared" si="6782"/>
        <v>0</v>
      </c>
      <c r="M4292" s="11">
        <f t="shared" si="6782"/>
        <v>0</v>
      </c>
      <c r="N4292" s="11">
        <f t="shared" si="6782"/>
        <v>0</v>
      </c>
      <c r="O4292" s="11">
        <f t="shared" si="6782"/>
        <v>375750</v>
      </c>
      <c r="P4292" s="11">
        <f t="shared" si="6782"/>
        <v>0</v>
      </c>
      <c r="Q4292" s="11">
        <f t="shared" si="6782"/>
        <v>0</v>
      </c>
      <c r="R4292" s="11">
        <f t="shared" si="6782"/>
        <v>315750</v>
      </c>
      <c r="S4292" s="11">
        <f t="shared" si="6782"/>
        <v>0</v>
      </c>
      <c r="T4292" s="11">
        <f t="shared" si="6782"/>
        <v>0</v>
      </c>
      <c r="U4292" s="11">
        <f t="shared" si="6782"/>
        <v>0</v>
      </c>
      <c r="V4292" s="11">
        <f t="shared" si="6782"/>
        <v>0</v>
      </c>
      <c r="W4292" s="11">
        <f t="shared" si="6782"/>
        <v>0</v>
      </c>
      <c r="X4292" s="11">
        <f t="shared" si="6782"/>
        <v>0</v>
      </c>
      <c r="Y4292" s="11">
        <f t="shared" si="6782"/>
        <v>0</v>
      </c>
      <c r="Z4292" s="11">
        <f t="shared" si="6782"/>
        <v>0</v>
      </c>
      <c r="AA4292" s="11">
        <f t="shared" si="6782"/>
        <v>0</v>
      </c>
      <c r="AB4292" s="11">
        <v>315750</v>
      </c>
      <c r="AC4292" s="11">
        <v>60000</v>
      </c>
      <c r="AD4292" s="11">
        <f t="shared" ref="AD4292:AV4292" si="6783">SUM(AD4293)</f>
        <v>0</v>
      </c>
      <c r="AE4292" s="11">
        <f t="shared" si="6783"/>
        <v>0</v>
      </c>
      <c r="AF4292" s="11">
        <f t="shared" si="6783"/>
        <v>0</v>
      </c>
      <c r="AG4292" s="11">
        <f t="shared" si="6783"/>
        <v>0</v>
      </c>
      <c r="AH4292" s="11">
        <f t="shared" si="6783"/>
        <v>0</v>
      </c>
      <c r="AI4292" s="11">
        <f t="shared" si="6783"/>
        <v>0</v>
      </c>
      <c r="AJ4292" s="11">
        <f t="shared" si="6783"/>
        <v>0</v>
      </c>
      <c r="AK4292" s="11">
        <f t="shared" si="6783"/>
        <v>0</v>
      </c>
      <c r="AL4292" s="11">
        <f t="shared" si="6783"/>
        <v>0</v>
      </c>
      <c r="AM4292" s="11">
        <f t="shared" si="6783"/>
        <v>0</v>
      </c>
      <c r="AN4292" s="11">
        <f t="shared" si="6783"/>
        <v>0</v>
      </c>
      <c r="AO4292" s="11">
        <f t="shared" si="6783"/>
        <v>0</v>
      </c>
      <c r="AP4292" s="11">
        <f t="shared" si="6783"/>
        <v>0</v>
      </c>
      <c r="AQ4292" s="11">
        <f t="shared" si="6783"/>
        <v>0</v>
      </c>
      <c r="AR4292" s="11">
        <f t="shared" si="6783"/>
        <v>0</v>
      </c>
      <c r="AS4292" s="11">
        <f t="shared" si="6783"/>
        <v>0</v>
      </c>
      <c r="AT4292" s="11">
        <f t="shared" si="6783"/>
        <v>0</v>
      </c>
      <c r="AU4292" s="11">
        <f t="shared" si="6783"/>
        <v>0</v>
      </c>
      <c r="AV4292" s="11">
        <f t="shared" si="6783"/>
        <v>0</v>
      </c>
      <c r="AW4292" s="11">
        <v>0</v>
      </c>
      <c r="AX4292" s="11">
        <v>0</v>
      </c>
      <c r="AY4292" s="11">
        <f t="shared" ref="AY4292:BQ4292" si="6784">SUM(AY4293)</f>
        <v>45000</v>
      </c>
      <c r="AZ4292" s="11">
        <f t="shared" si="6784"/>
        <v>49819</v>
      </c>
      <c r="BA4292" s="11">
        <f t="shared" si="6784"/>
        <v>0</v>
      </c>
      <c r="BB4292" s="11">
        <f t="shared" si="6784"/>
        <v>0</v>
      </c>
      <c r="BC4292" s="11">
        <f t="shared" si="6784"/>
        <v>0</v>
      </c>
      <c r="BD4292" s="11">
        <f t="shared" si="6784"/>
        <v>0</v>
      </c>
      <c r="BE4292" s="11">
        <f t="shared" si="6784"/>
        <v>94819</v>
      </c>
      <c r="BF4292" s="11">
        <f t="shared" si="6784"/>
        <v>0</v>
      </c>
      <c r="BG4292" s="11">
        <f t="shared" si="6784"/>
        <v>0</v>
      </c>
      <c r="BH4292" s="11">
        <f t="shared" si="6784"/>
        <v>49819</v>
      </c>
      <c r="BI4292" s="11">
        <f t="shared" si="6784"/>
        <v>0</v>
      </c>
      <c r="BJ4292" s="11">
        <f t="shared" si="6784"/>
        <v>0</v>
      </c>
      <c r="BK4292" s="11">
        <f t="shared" si="6784"/>
        <v>0</v>
      </c>
      <c r="BL4292" s="11">
        <f t="shared" si="6784"/>
        <v>0</v>
      </c>
      <c r="BM4292" s="11">
        <f t="shared" si="6784"/>
        <v>0</v>
      </c>
      <c r="BN4292" s="11">
        <f t="shared" si="6784"/>
        <v>0</v>
      </c>
      <c r="BO4292" s="11">
        <f t="shared" si="6784"/>
        <v>0</v>
      </c>
      <c r="BP4292" s="11">
        <f t="shared" si="6784"/>
        <v>0</v>
      </c>
      <c r="BQ4292" s="11">
        <f t="shared" si="6784"/>
        <v>0</v>
      </c>
      <c r="BR4292" s="11">
        <v>49819</v>
      </c>
      <c r="BS4292" s="11">
        <v>45000</v>
      </c>
      <c r="BT4292" s="11" t="e">
        <f>IF(#REF!=0,"-",#REF!/#REF!*100)</f>
        <v>#REF!</v>
      </c>
    </row>
    <row r="4293" spans="1:72" x14ac:dyDescent="0.25">
      <c r="A4293" s="4" t="s">
        <v>1154</v>
      </c>
      <c r="B4293" s="4" t="s">
        <v>56</v>
      </c>
      <c r="C4293" s="4" t="s">
        <v>159</v>
      </c>
      <c r="D4293" s="102" t="s">
        <v>1419</v>
      </c>
      <c r="E4293" s="101" t="s">
        <v>48</v>
      </c>
      <c r="F4293" s="101" t="s">
        <v>0</v>
      </c>
      <c r="G4293" s="2" t="s">
        <v>0</v>
      </c>
      <c r="H4293" s="2" t="s">
        <v>49</v>
      </c>
      <c r="I4293" s="12">
        <f t="shared" ref="I4293:AA4293" si="6785">SUM(I4294:I4295)</f>
        <v>60000</v>
      </c>
      <c r="J4293" s="12">
        <f t="shared" si="6785"/>
        <v>315750</v>
      </c>
      <c r="K4293" s="12">
        <f t="shared" si="6785"/>
        <v>0</v>
      </c>
      <c r="L4293" s="12">
        <f t="shared" si="6785"/>
        <v>0</v>
      </c>
      <c r="M4293" s="12">
        <f t="shared" si="6785"/>
        <v>0</v>
      </c>
      <c r="N4293" s="12">
        <f t="shared" si="6785"/>
        <v>0</v>
      </c>
      <c r="O4293" s="12">
        <f t="shared" ref="O4293" si="6786">SUM(O4294:O4295)</f>
        <v>375750</v>
      </c>
      <c r="P4293" s="12">
        <f t="shared" si="6785"/>
        <v>0</v>
      </c>
      <c r="Q4293" s="12">
        <f t="shared" si="6785"/>
        <v>0</v>
      </c>
      <c r="R4293" s="12">
        <f t="shared" si="6785"/>
        <v>315750</v>
      </c>
      <c r="S4293" s="12">
        <f t="shared" si="6785"/>
        <v>0</v>
      </c>
      <c r="T4293" s="12">
        <f t="shared" si="6785"/>
        <v>0</v>
      </c>
      <c r="U4293" s="12">
        <f t="shared" si="6785"/>
        <v>0</v>
      </c>
      <c r="V4293" s="12">
        <f t="shared" si="6785"/>
        <v>0</v>
      </c>
      <c r="W4293" s="12">
        <f t="shared" si="6785"/>
        <v>0</v>
      </c>
      <c r="X4293" s="12">
        <f t="shared" si="6785"/>
        <v>0</v>
      </c>
      <c r="Y4293" s="12">
        <f t="shared" si="6785"/>
        <v>0</v>
      </c>
      <c r="Z4293" s="12">
        <f t="shared" si="6785"/>
        <v>0</v>
      </c>
      <c r="AA4293" s="12">
        <f t="shared" si="6785"/>
        <v>0</v>
      </c>
      <c r="AB4293" s="12">
        <v>315750</v>
      </c>
      <c r="AC4293" s="12">
        <v>60000</v>
      </c>
      <c r="AD4293" s="12">
        <f t="shared" ref="AD4293:AV4293" si="6787">SUM(AD4294:AD4295)</f>
        <v>0</v>
      </c>
      <c r="AE4293" s="12">
        <f t="shared" si="6787"/>
        <v>0</v>
      </c>
      <c r="AF4293" s="12">
        <f t="shared" si="6787"/>
        <v>0</v>
      </c>
      <c r="AG4293" s="12">
        <f t="shared" si="6787"/>
        <v>0</v>
      </c>
      <c r="AH4293" s="12">
        <f t="shared" si="6787"/>
        <v>0</v>
      </c>
      <c r="AI4293" s="12">
        <f t="shared" si="6787"/>
        <v>0</v>
      </c>
      <c r="AJ4293" s="12">
        <f t="shared" ref="AJ4293" si="6788">SUM(AJ4294:AJ4295)</f>
        <v>0</v>
      </c>
      <c r="AK4293" s="12">
        <f t="shared" si="6787"/>
        <v>0</v>
      </c>
      <c r="AL4293" s="12">
        <f t="shared" si="6787"/>
        <v>0</v>
      </c>
      <c r="AM4293" s="12">
        <f t="shared" si="6787"/>
        <v>0</v>
      </c>
      <c r="AN4293" s="12">
        <f t="shared" si="6787"/>
        <v>0</v>
      </c>
      <c r="AO4293" s="12">
        <f t="shared" si="6787"/>
        <v>0</v>
      </c>
      <c r="AP4293" s="12">
        <f t="shared" si="6787"/>
        <v>0</v>
      </c>
      <c r="AQ4293" s="12">
        <f t="shared" si="6787"/>
        <v>0</v>
      </c>
      <c r="AR4293" s="12">
        <f t="shared" si="6787"/>
        <v>0</v>
      </c>
      <c r="AS4293" s="12">
        <f t="shared" si="6787"/>
        <v>0</v>
      </c>
      <c r="AT4293" s="12">
        <f t="shared" si="6787"/>
        <v>0</v>
      </c>
      <c r="AU4293" s="12">
        <f t="shared" si="6787"/>
        <v>0</v>
      </c>
      <c r="AV4293" s="12">
        <f t="shared" si="6787"/>
        <v>0</v>
      </c>
      <c r="AW4293" s="12">
        <v>0</v>
      </c>
      <c r="AX4293" s="12">
        <v>0</v>
      </c>
      <c r="AY4293" s="12">
        <f t="shared" ref="AY4293:BQ4293" si="6789">SUM(AY4294:AY4295)</f>
        <v>45000</v>
      </c>
      <c r="AZ4293" s="12">
        <f t="shared" si="6789"/>
        <v>49819</v>
      </c>
      <c r="BA4293" s="12">
        <f t="shared" si="6789"/>
        <v>0</v>
      </c>
      <c r="BB4293" s="12">
        <f t="shared" si="6789"/>
        <v>0</v>
      </c>
      <c r="BC4293" s="12">
        <f t="shared" si="6789"/>
        <v>0</v>
      </c>
      <c r="BD4293" s="12">
        <f t="shared" si="6789"/>
        <v>0</v>
      </c>
      <c r="BE4293" s="12">
        <f t="shared" ref="BE4293" si="6790">SUM(BE4294:BE4295)</f>
        <v>94819</v>
      </c>
      <c r="BF4293" s="12">
        <f t="shared" si="6789"/>
        <v>0</v>
      </c>
      <c r="BG4293" s="12">
        <f t="shared" si="6789"/>
        <v>0</v>
      </c>
      <c r="BH4293" s="12">
        <f t="shared" si="6789"/>
        <v>49819</v>
      </c>
      <c r="BI4293" s="12">
        <f t="shared" si="6789"/>
        <v>0</v>
      </c>
      <c r="BJ4293" s="12">
        <f t="shared" si="6789"/>
        <v>0</v>
      </c>
      <c r="BK4293" s="12">
        <f t="shared" si="6789"/>
        <v>0</v>
      </c>
      <c r="BL4293" s="12">
        <f t="shared" si="6789"/>
        <v>0</v>
      </c>
      <c r="BM4293" s="12">
        <f t="shared" si="6789"/>
        <v>0</v>
      </c>
      <c r="BN4293" s="12">
        <f t="shared" si="6789"/>
        <v>0</v>
      </c>
      <c r="BO4293" s="12">
        <f t="shared" si="6789"/>
        <v>0</v>
      </c>
      <c r="BP4293" s="12">
        <f t="shared" si="6789"/>
        <v>0</v>
      </c>
      <c r="BQ4293" s="12">
        <f t="shared" si="6789"/>
        <v>0</v>
      </c>
      <c r="BR4293" s="12">
        <v>49819</v>
      </c>
      <c r="BS4293" s="12">
        <v>45000</v>
      </c>
      <c r="BT4293" s="12" t="e">
        <f>IF(#REF!=0,"-",#REF!/#REF!*100)</f>
        <v>#REF!</v>
      </c>
    </row>
    <row r="4294" spans="1:72" x14ac:dyDescent="0.25">
      <c r="A4294" s="4" t="s">
        <v>1154</v>
      </c>
      <c r="B4294" s="4" t="s">
        <v>56</v>
      </c>
      <c r="C4294" s="4" t="s">
        <v>159</v>
      </c>
      <c r="D4294" s="102" t="s">
        <v>1419</v>
      </c>
      <c r="E4294" s="113">
        <v>8213</v>
      </c>
      <c r="F4294" s="102"/>
      <c r="G4294" s="98" t="s">
        <v>1663</v>
      </c>
      <c r="H4294" s="13" t="s">
        <v>51</v>
      </c>
      <c r="I4294" s="14">
        <v>40000</v>
      </c>
      <c r="J4294" s="14">
        <v>201530</v>
      </c>
      <c r="K4294" s="14"/>
      <c r="L4294" s="14"/>
      <c r="M4294" s="14"/>
      <c r="N4294" s="14"/>
      <c r="O4294" s="14">
        <f t="shared" si="6761"/>
        <v>241530</v>
      </c>
      <c r="P4294" s="14"/>
      <c r="Q4294" s="14"/>
      <c r="R4294" s="14">
        <v>201530</v>
      </c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>
        <v>201530</v>
      </c>
      <c r="AC4294" s="14">
        <v>40000</v>
      </c>
      <c r="AD4294" s="14">
        <v>0</v>
      </c>
      <c r="AE4294" s="14"/>
      <c r="AF4294" s="14"/>
      <c r="AG4294" s="14"/>
      <c r="AH4294" s="14"/>
      <c r="AI4294" s="14"/>
      <c r="AJ4294" s="14">
        <f t="shared" si="6762"/>
        <v>0</v>
      </c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>
        <v>0</v>
      </c>
      <c r="AX4294" s="14">
        <v>0</v>
      </c>
      <c r="AY4294" s="14">
        <v>45000</v>
      </c>
      <c r="AZ4294" s="14">
        <f>19558+19251</f>
        <v>38809</v>
      </c>
      <c r="BA4294" s="14"/>
      <c r="BB4294" s="14"/>
      <c r="BC4294" s="14"/>
      <c r="BD4294" s="14"/>
      <c r="BE4294" s="14">
        <f t="shared" si="6763"/>
        <v>83809</v>
      </c>
      <c r="BF4294" s="14"/>
      <c r="BG4294" s="14"/>
      <c r="BH4294" s="14">
        <f>19558+19251</f>
        <v>38809</v>
      </c>
      <c r="BI4294" s="14"/>
      <c r="BJ4294" s="14"/>
      <c r="BK4294" s="14"/>
      <c r="BL4294" s="14"/>
      <c r="BM4294" s="14"/>
      <c r="BN4294" s="14"/>
      <c r="BO4294" s="14"/>
      <c r="BP4294" s="14"/>
      <c r="BQ4294" s="14"/>
      <c r="BR4294" s="14">
        <v>38809</v>
      </c>
      <c r="BS4294" s="14">
        <v>45000</v>
      </c>
      <c r="BT4294" s="14" t="e">
        <f>IF(#REF!=0,"-",#REF!/#REF!*100)</f>
        <v>#REF!</v>
      </c>
    </row>
    <row r="4295" spans="1:72" x14ac:dyDescent="0.25">
      <c r="A4295" s="4" t="s">
        <v>1154</v>
      </c>
      <c r="B4295" s="4" t="s">
        <v>56</v>
      </c>
      <c r="C4295" s="4" t="s">
        <v>159</v>
      </c>
      <c r="D4295" s="102" t="s">
        <v>1419</v>
      </c>
      <c r="E4295" s="113">
        <v>8216</v>
      </c>
      <c r="F4295" s="102"/>
      <c r="G4295" s="98" t="s">
        <v>1663</v>
      </c>
      <c r="H4295" s="13" t="s">
        <v>108</v>
      </c>
      <c r="I4295" s="14">
        <v>20000</v>
      </c>
      <c r="J4295" s="14">
        <v>114220</v>
      </c>
      <c r="K4295" s="14"/>
      <c r="L4295" s="14"/>
      <c r="M4295" s="14"/>
      <c r="N4295" s="14"/>
      <c r="O4295" s="14">
        <f t="shared" si="6761"/>
        <v>134220</v>
      </c>
      <c r="P4295" s="14"/>
      <c r="Q4295" s="14"/>
      <c r="R4295" s="14">
        <v>114220</v>
      </c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>
        <v>114220</v>
      </c>
      <c r="AC4295" s="14">
        <v>20000</v>
      </c>
      <c r="AD4295" s="14">
        <v>0</v>
      </c>
      <c r="AE4295" s="14"/>
      <c r="AF4295" s="14"/>
      <c r="AG4295" s="14"/>
      <c r="AH4295" s="14"/>
      <c r="AI4295" s="14"/>
      <c r="AJ4295" s="14">
        <f t="shared" si="6762"/>
        <v>0</v>
      </c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>
        <v>0</v>
      </c>
      <c r="AX4295" s="14">
        <v>0</v>
      </c>
      <c r="AY4295" s="14">
        <v>0</v>
      </c>
      <c r="AZ4295" s="14">
        <v>11010</v>
      </c>
      <c r="BA4295" s="14"/>
      <c r="BB4295" s="14"/>
      <c r="BC4295" s="14"/>
      <c r="BD4295" s="14"/>
      <c r="BE4295" s="14">
        <f t="shared" si="6763"/>
        <v>11010</v>
      </c>
      <c r="BF4295" s="14"/>
      <c r="BG4295" s="14"/>
      <c r="BH4295" s="14">
        <v>11010</v>
      </c>
      <c r="BI4295" s="14"/>
      <c r="BJ4295" s="14"/>
      <c r="BK4295" s="14"/>
      <c r="BL4295" s="14"/>
      <c r="BM4295" s="14"/>
      <c r="BN4295" s="14"/>
      <c r="BO4295" s="14"/>
      <c r="BP4295" s="14"/>
      <c r="BQ4295" s="14"/>
      <c r="BR4295" s="14">
        <v>11010</v>
      </c>
      <c r="BS4295" s="14">
        <v>0</v>
      </c>
      <c r="BT4295" s="14" t="e">
        <f>IF(#REF!=0,"-",#REF!/#REF!*100)</f>
        <v>#REF!</v>
      </c>
    </row>
    <row r="4296" spans="1:72" ht="22.5" x14ac:dyDescent="0.25">
      <c r="A4296" s="13" t="s">
        <v>0</v>
      </c>
      <c r="B4296" s="13" t="s">
        <v>0</v>
      </c>
      <c r="C4296" s="13" t="s">
        <v>0</v>
      </c>
      <c r="D4296" s="98" t="s">
        <v>0</v>
      </c>
      <c r="E4296" s="98" t="s">
        <v>0</v>
      </c>
      <c r="F4296" s="98" t="s">
        <v>0</v>
      </c>
      <c r="G4296" s="13" t="s">
        <v>0</v>
      </c>
      <c r="H4296" s="10" t="s">
        <v>1428</v>
      </c>
      <c r="I4296" s="11">
        <f>SUM(I4263,I4287,I4292)</f>
        <v>505600</v>
      </c>
      <c r="J4296" s="11">
        <f t="shared" ref="J4296:AA4296" si="6791">SUM(J4263,J4287,J4292)</f>
        <v>1064755</v>
      </c>
      <c r="K4296" s="11">
        <f t="shared" si="6791"/>
        <v>0</v>
      </c>
      <c r="L4296" s="11">
        <f t="shared" si="6791"/>
        <v>0</v>
      </c>
      <c r="M4296" s="11">
        <f t="shared" si="6791"/>
        <v>0</v>
      </c>
      <c r="N4296" s="11">
        <f t="shared" si="6791"/>
        <v>0</v>
      </c>
      <c r="O4296" s="11">
        <f t="shared" si="6791"/>
        <v>1570355</v>
      </c>
      <c r="P4296" s="11">
        <f t="shared" si="6791"/>
        <v>20046</v>
      </c>
      <c r="Q4296" s="11">
        <f t="shared" si="6791"/>
        <v>38043</v>
      </c>
      <c r="R4296" s="11">
        <f t="shared" si="6791"/>
        <v>1064755</v>
      </c>
      <c r="S4296" s="11">
        <f t="shared" si="6791"/>
        <v>0</v>
      </c>
      <c r="T4296" s="11">
        <f t="shared" si="6791"/>
        <v>0</v>
      </c>
      <c r="U4296" s="11">
        <f t="shared" si="6791"/>
        <v>0</v>
      </c>
      <c r="V4296" s="11">
        <f t="shared" si="6791"/>
        <v>0</v>
      </c>
      <c r="W4296" s="11">
        <f t="shared" si="6791"/>
        <v>0</v>
      </c>
      <c r="X4296" s="11">
        <f t="shared" si="6791"/>
        <v>0</v>
      </c>
      <c r="Y4296" s="11">
        <f t="shared" si="6791"/>
        <v>0</v>
      </c>
      <c r="Z4296" s="11">
        <f t="shared" si="6791"/>
        <v>0</v>
      </c>
      <c r="AA4296" s="11">
        <f t="shared" si="6791"/>
        <v>0</v>
      </c>
      <c r="AB4296" s="11">
        <v>1122844</v>
      </c>
      <c r="AC4296" s="11">
        <v>447511</v>
      </c>
      <c r="AD4296" s="11">
        <f t="shared" ref="AD4296:AV4296" si="6792">SUM(AD4263,AD4287,AD4292)</f>
        <v>0</v>
      </c>
      <c r="AE4296" s="11">
        <f t="shared" si="6792"/>
        <v>6085</v>
      </c>
      <c r="AF4296" s="11">
        <f t="shared" si="6792"/>
        <v>0</v>
      </c>
      <c r="AG4296" s="11">
        <f t="shared" si="6792"/>
        <v>0</v>
      </c>
      <c r="AH4296" s="11">
        <f t="shared" si="6792"/>
        <v>0</v>
      </c>
      <c r="AI4296" s="11">
        <f t="shared" si="6792"/>
        <v>0</v>
      </c>
      <c r="AJ4296" s="11">
        <f t="shared" si="6792"/>
        <v>6085</v>
      </c>
      <c r="AK4296" s="11">
        <f t="shared" si="6792"/>
        <v>0</v>
      </c>
      <c r="AL4296" s="11">
        <f t="shared" si="6792"/>
        <v>0</v>
      </c>
      <c r="AM4296" s="11">
        <f t="shared" si="6792"/>
        <v>6085</v>
      </c>
      <c r="AN4296" s="11">
        <f t="shared" si="6792"/>
        <v>0</v>
      </c>
      <c r="AO4296" s="11">
        <f t="shared" si="6792"/>
        <v>0</v>
      </c>
      <c r="AP4296" s="11">
        <f t="shared" si="6792"/>
        <v>0</v>
      </c>
      <c r="AQ4296" s="11">
        <f t="shared" si="6792"/>
        <v>0</v>
      </c>
      <c r="AR4296" s="11">
        <f t="shared" si="6792"/>
        <v>0</v>
      </c>
      <c r="AS4296" s="11">
        <f t="shared" si="6792"/>
        <v>0</v>
      </c>
      <c r="AT4296" s="11">
        <f t="shared" si="6792"/>
        <v>0</v>
      </c>
      <c r="AU4296" s="11">
        <f t="shared" si="6792"/>
        <v>0</v>
      </c>
      <c r="AV4296" s="11">
        <f t="shared" si="6792"/>
        <v>0</v>
      </c>
      <c r="AW4296" s="11">
        <v>6085</v>
      </c>
      <c r="AX4296" s="11">
        <v>0</v>
      </c>
      <c r="AY4296" s="11">
        <f>SUM(AY4263,AY4287,AY4292)</f>
        <v>188700</v>
      </c>
      <c r="AZ4296" s="11">
        <f t="shared" ref="AZ4296:BQ4296" si="6793">SUM(AZ4263,AZ4287,AZ4292)</f>
        <v>320479</v>
      </c>
      <c r="BA4296" s="11">
        <f t="shared" si="6793"/>
        <v>0</v>
      </c>
      <c r="BB4296" s="11">
        <f t="shared" si="6793"/>
        <v>0</v>
      </c>
      <c r="BC4296" s="11">
        <f t="shared" si="6793"/>
        <v>0</v>
      </c>
      <c r="BD4296" s="11">
        <f t="shared" si="6793"/>
        <v>0</v>
      </c>
      <c r="BE4296" s="11">
        <f t="shared" si="6793"/>
        <v>509179</v>
      </c>
      <c r="BF4296" s="11">
        <f t="shared" si="6793"/>
        <v>0</v>
      </c>
      <c r="BG4296" s="11">
        <f t="shared" si="6793"/>
        <v>0</v>
      </c>
      <c r="BH4296" s="11">
        <f t="shared" si="6793"/>
        <v>320479</v>
      </c>
      <c r="BI4296" s="11">
        <f t="shared" si="6793"/>
        <v>0</v>
      </c>
      <c r="BJ4296" s="11">
        <f t="shared" si="6793"/>
        <v>0</v>
      </c>
      <c r="BK4296" s="11">
        <f t="shared" si="6793"/>
        <v>0</v>
      </c>
      <c r="BL4296" s="11">
        <f t="shared" si="6793"/>
        <v>0</v>
      </c>
      <c r="BM4296" s="11">
        <f t="shared" si="6793"/>
        <v>0</v>
      </c>
      <c r="BN4296" s="11">
        <f t="shared" si="6793"/>
        <v>0</v>
      </c>
      <c r="BO4296" s="11">
        <f t="shared" si="6793"/>
        <v>0</v>
      </c>
      <c r="BP4296" s="11">
        <f t="shared" si="6793"/>
        <v>0</v>
      </c>
      <c r="BQ4296" s="11">
        <f t="shared" si="6793"/>
        <v>0</v>
      </c>
      <c r="BR4296" s="11">
        <v>320479</v>
      </c>
      <c r="BS4296" s="11">
        <v>188700</v>
      </c>
      <c r="BT4296" s="11" t="e">
        <f>IF(#REF!=0,"-",#REF!/#REF!*100)</f>
        <v>#REF!</v>
      </c>
    </row>
    <row r="4297" spans="1:72" ht="15.75" thickBot="1" x14ac:dyDescent="0.3">
      <c r="A4297" s="13" t="s">
        <v>0</v>
      </c>
      <c r="B4297" s="13" t="s">
        <v>0</v>
      </c>
      <c r="C4297" s="13" t="s">
        <v>0</v>
      </c>
      <c r="D4297" s="98" t="s">
        <v>0</v>
      </c>
      <c r="E4297" s="98" t="s">
        <v>0</v>
      </c>
      <c r="F4297" s="98" t="s">
        <v>0</v>
      </c>
      <c r="G4297" s="13" t="s">
        <v>0</v>
      </c>
      <c r="H4297" s="2" t="s">
        <v>53</v>
      </c>
      <c r="I4297" s="13" t="s">
        <v>0</v>
      </c>
      <c r="J4297" s="13"/>
      <c r="K4297" s="13"/>
      <c r="L4297" s="13"/>
      <c r="M4297" s="13"/>
      <c r="N4297" s="13"/>
      <c r="O4297" s="13" t="e">
        <f t="shared" si="6761"/>
        <v>#VALUE!</v>
      </c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  <c r="AB4297" s="13">
        <v>0</v>
      </c>
      <c r="AC4297" s="13" t="e">
        <v>#VALUE!</v>
      </c>
      <c r="AD4297" s="13" t="s">
        <v>0</v>
      </c>
      <c r="AE4297" s="13"/>
      <c r="AF4297" s="13"/>
      <c r="AG4297" s="13"/>
      <c r="AH4297" s="13"/>
      <c r="AI4297" s="13"/>
      <c r="AJ4297" s="13" t="e">
        <f t="shared" si="6762"/>
        <v>#VALUE!</v>
      </c>
      <c r="AK4297" s="13"/>
      <c r="AL4297" s="13"/>
      <c r="AM4297" s="13"/>
      <c r="AN4297" s="13"/>
      <c r="AO4297" s="13"/>
      <c r="AP4297" s="13"/>
      <c r="AQ4297" s="13"/>
      <c r="AR4297" s="13"/>
      <c r="AS4297" s="13"/>
      <c r="AT4297" s="13"/>
      <c r="AU4297" s="13"/>
      <c r="AV4297" s="13"/>
      <c r="AW4297" s="13">
        <v>0</v>
      </c>
      <c r="AX4297" s="13" t="e">
        <v>#VALUE!</v>
      </c>
      <c r="AY4297" s="13" t="s">
        <v>0</v>
      </c>
      <c r="AZ4297" s="13"/>
      <c r="BA4297" s="13"/>
      <c r="BB4297" s="13"/>
      <c r="BC4297" s="13"/>
      <c r="BD4297" s="13"/>
      <c r="BE4297" s="13" t="e">
        <f t="shared" si="6763"/>
        <v>#VALUE!</v>
      </c>
      <c r="BF4297" s="13"/>
      <c r="BG4297" s="13"/>
      <c r="BH4297" s="13"/>
      <c r="BI4297" s="13"/>
      <c r="BJ4297" s="13"/>
      <c r="BK4297" s="13"/>
      <c r="BL4297" s="13"/>
      <c r="BM4297" s="13"/>
      <c r="BN4297" s="13"/>
      <c r="BO4297" s="13"/>
      <c r="BP4297" s="13"/>
      <c r="BQ4297" s="13"/>
      <c r="BR4297" s="13">
        <v>0</v>
      </c>
      <c r="BS4297" s="13" t="e">
        <v>#VALUE!</v>
      </c>
      <c r="BT4297" s="12"/>
    </row>
    <row r="4298" spans="1:72" ht="69.75" customHeight="1" thickBot="1" x14ac:dyDescent="0.3">
      <c r="A4298" s="132" t="s">
        <v>0</v>
      </c>
      <c r="B4298" s="132" t="s">
        <v>0</v>
      </c>
      <c r="C4298" s="132" t="s">
        <v>0</v>
      </c>
      <c r="D4298" s="135" t="s">
        <v>0</v>
      </c>
      <c r="E4298" s="135" t="s">
        <v>0</v>
      </c>
      <c r="F4298" s="135" t="s">
        <v>0</v>
      </c>
      <c r="G4298" s="138" t="s">
        <v>0</v>
      </c>
      <c r="H4298" s="5" t="s">
        <v>54</v>
      </c>
      <c r="I4298" s="89" t="s">
        <v>9</v>
      </c>
      <c r="J4298" s="89" t="s">
        <v>1606</v>
      </c>
      <c r="K4298" s="89" t="s">
        <v>1534</v>
      </c>
      <c r="L4298" s="89" t="s">
        <v>1592</v>
      </c>
      <c r="M4298" s="89" t="s">
        <v>1593</v>
      </c>
      <c r="N4298" s="89" t="s">
        <v>1594</v>
      </c>
      <c r="O4298" s="89" t="s">
        <v>1610</v>
      </c>
      <c r="P4298" s="89" t="s">
        <v>1607</v>
      </c>
      <c r="Q4298" s="89" t="s">
        <v>1595</v>
      </c>
      <c r="R4298" s="89" t="s">
        <v>1596</v>
      </c>
      <c r="S4298" s="89" t="s">
        <v>1597</v>
      </c>
      <c r="T4298" s="89" t="s">
        <v>1598</v>
      </c>
      <c r="U4298" s="89" t="s">
        <v>1599</v>
      </c>
      <c r="V4298" s="89" t="s">
        <v>1600</v>
      </c>
      <c r="W4298" s="89" t="s">
        <v>1608</v>
      </c>
      <c r="X4298" s="89" t="s">
        <v>1609</v>
      </c>
      <c r="Y4298" s="89" t="s">
        <v>1601</v>
      </c>
      <c r="Z4298" s="89" t="s">
        <v>1602</v>
      </c>
      <c r="AA4298" s="89" t="s">
        <v>1603</v>
      </c>
      <c r="AB4298" s="89" t="s">
        <v>1604</v>
      </c>
      <c r="AC4298" s="89" t="s">
        <v>1605</v>
      </c>
      <c r="AD4298" s="90" t="s">
        <v>10</v>
      </c>
      <c r="AE4298" s="90" t="s">
        <v>1606</v>
      </c>
      <c r="AF4298" s="90" t="s">
        <v>1534</v>
      </c>
      <c r="AG4298" s="90" t="s">
        <v>1592</v>
      </c>
      <c r="AH4298" s="90" t="s">
        <v>1593</v>
      </c>
      <c r="AI4298" s="90" t="s">
        <v>1594</v>
      </c>
      <c r="AJ4298" s="90" t="s">
        <v>1611</v>
      </c>
      <c r="AK4298" s="90" t="s">
        <v>1607</v>
      </c>
      <c r="AL4298" s="90" t="s">
        <v>1595</v>
      </c>
      <c r="AM4298" s="90" t="s">
        <v>1596</v>
      </c>
      <c r="AN4298" s="90" t="s">
        <v>1597</v>
      </c>
      <c r="AO4298" s="90" t="s">
        <v>1598</v>
      </c>
      <c r="AP4298" s="90" t="s">
        <v>1599</v>
      </c>
      <c r="AQ4298" s="90" t="s">
        <v>1600</v>
      </c>
      <c r="AR4298" s="90" t="s">
        <v>1608</v>
      </c>
      <c r="AS4298" s="90" t="s">
        <v>1609</v>
      </c>
      <c r="AT4298" s="90" t="s">
        <v>1601</v>
      </c>
      <c r="AU4298" s="90" t="s">
        <v>1602</v>
      </c>
      <c r="AV4298" s="90" t="s">
        <v>1603</v>
      </c>
      <c r="AW4298" s="90" t="s">
        <v>1604</v>
      </c>
      <c r="AX4298" s="90" t="s">
        <v>1605</v>
      </c>
      <c r="AY4298" s="91" t="s">
        <v>11</v>
      </c>
      <c r="AZ4298" s="91" t="s">
        <v>1606</v>
      </c>
      <c r="BA4298" s="91" t="s">
        <v>1534</v>
      </c>
      <c r="BB4298" s="91" t="s">
        <v>1592</v>
      </c>
      <c r="BC4298" s="91" t="s">
        <v>1593</v>
      </c>
      <c r="BD4298" s="91" t="s">
        <v>1594</v>
      </c>
      <c r="BE4298" s="91" t="s">
        <v>1612</v>
      </c>
      <c r="BF4298" s="91" t="s">
        <v>1607</v>
      </c>
      <c r="BG4298" s="91" t="s">
        <v>1595</v>
      </c>
      <c r="BH4298" s="91" t="s">
        <v>1596</v>
      </c>
      <c r="BI4298" s="91" t="s">
        <v>1597</v>
      </c>
      <c r="BJ4298" s="91" t="s">
        <v>1598</v>
      </c>
      <c r="BK4298" s="91" t="s">
        <v>1599</v>
      </c>
      <c r="BL4298" s="91" t="s">
        <v>1600</v>
      </c>
      <c r="BM4298" s="91" t="s">
        <v>1608</v>
      </c>
      <c r="BN4298" s="91" t="s">
        <v>1609</v>
      </c>
      <c r="BO4298" s="91" t="s">
        <v>1601</v>
      </c>
      <c r="BP4298" s="91" t="s">
        <v>1602</v>
      </c>
      <c r="BQ4298" s="91" t="s">
        <v>1603</v>
      </c>
      <c r="BR4298" s="91" t="s">
        <v>1604</v>
      </c>
      <c r="BS4298" s="91" t="s">
        <v>1605</v>
      </c>
      <c r="BT4298" s="5" t="s">
        <v>1671</v>
      </c>
    </row>
    <row r="4299" spans="1:72" x14ac:dyDescent="0.25">
      <c r="A4299" s="133"/>
      <c r="B4299" s="133"/>
      <c r="C4299" s="133"/>
      <c r="D4299" s="136"/>
      <c r="E4299" s="136"/>
      <c r="F4299" s="136"/>
      <c r="G4299" s="139"/>
      <c r="H4299" s="15" t="s">
        <v>0</v>
      </c>
      <c r="I4299" s="9">
        <v>1</v>
      </c>
      <c r="J4299" s="9">
        <v>2</v>
      </c>
      <c r="K4299" s="9">
        <v>3</v>
      </c>
      <c r="L4299" s="9">
        <v>4</v>
      </c>
      <c r="M4299" s="9">
        <v>5</v>
      </c>
      <c r="N4299" s="9">
        <v>6</v>
      </c>
      <c r="O4299" s="9">
        <v>7</v>
      </c>
      <c r="P4299" s="9">
        <v>8</v>
      </c>
      <c r="Q4299" s="9">
        <v>9</v>
      </c>
      <c r="R4299" s="9">
        <v>10</v>
      </c>
      <c r="S4299" s="9">
        <v>11</v>
      </c>
      <c r="T4299" s="9">
        <v>12</v>
      </c>
      <c r="U4299" s="9">
        <v>13</v>
      </c>
      <c r="V4299" s="9">
        <v>14</v>
      </c>
      <c r="W4299" s="9">
        <v>15</v>
      </c>
      <c r="X4299" s="9">
        <v>16</v>
      </c>
      <c r="Y4299" s="9">
        <v>17</v>
      </c>
      <c r="Z4299" s="9">
        <v>18</v>
      </c>
      <c r="AA4299" s="9">
        <v>19</v>
      </c>
      <c r="AB4299" s="9">
        <v>20</v>
      </c>
      <c r="AC4299" s="9">
        <v>21</v>
      </c>
      <c r="AD4299" s="9">
        <v>1</v>
      </c>
      <c r="AE4299" s="9">
        <v>2</v>
      </c>
      <c r="AF4299" s="9">
        <v>3</v>
      </c>
      <c r="AG4299" s="9">
        <v>4</v>
      </c>
      <c r="AH4299" s="9">
        <v>5</v>
      </c>
      <c r="AI4299" s="9">
        <v>6</v>
      </c>
      <c r="AJ4299" s="9">
        <v>7</v>
      </c>
      <c r="AK4299" s="9">
        <v>8</v>
      </c>
      <c r="AL4299" s="9">
        <v>9</v>
      </c>
      <c r="AM4299" s="9">
        <v>10</v>
      </c>
      <c r="AN4299" s="9">
        <v>11</v>
      </c>
      <c r="AO4299" s="9">
        <v>12</v>
      </c>
      <c r="AP4299" s="9">
        <v>13</v>
      </c>
      <c r="AQ4299" s="9">
        <v>14</v>
      </c>
      <c r="AR4299" s="9">
        <v>15</v>
      </c>
      <c r="AS4299" s="9">
        <v>16</v>
      </c>
      <c r="AT4299" s="9">
        <v>17</v>
      </c>
      <c r="AU4299" s="9">
        <v>18</v>
      </c>
      <c r="AV4299" s="9">
        <v>19</v>
      </c>
      <c r="AW4299" s="9">
        <v>20</v>
      </c>
      <c r="AX4299" s="9">
        <v>21</v>
      </c>
      <c r="AY4299" s="9">
        <v>1</v>
      </c>
      <c r="AZ4299" s="9">
        <v>2</v>
      </c>
      <c r="BA4299" s="9">
        <v>3</v>
      </c>
      <c r="BB4299" s="9">
        <v>4</v>
      </c>
      <c r="BC4299" s="9">
        <v>5</v>
      </c>
      <c r="BD4299" s="9">
        <v>6</v>
      </c>
      <c r="BE4299" s="9">
        <v>7</v>
      </c>
      <c r="BF4299" s="9">
        <v>8</v>
      </c>
      <c r="BG4299" s="9">
        <v>9</v>
      </c>
      <c r="BH4299" s="9">
        <v>10</v>
      </c>
      <c r="BI4299" s="9">
        <v>11</v>
      </c>
      <c r="BJ4299" s="9">
        <v>12</v>
      </c>
      <c r="BK4299" s="9">
        <v>13</v>
      </c>
      <c r="BL4299" s="9">
        <v>14</v>
      </c>
      <c r="BM4299" s="9">
        <v>15</v>
      </c>
      <c r="BN4299" s="9">
        <v>16</v>
      </c>
      <c r="BO4299" s="9">
        <v>17</v>
      </c>
      <c r="BP4299" s="9">
        <v>18</v>
      </c>
      <c r="BQ4299" s="9">
        <v>19</v>
      </c>
      <c r="BR4299" s="9">
        <v>20</v>
      </c>
      <c r="BS4299" s="9">
        <v>21</v>
      </c>
      <c r="BT4299" s="9">
        <v>9</v>
      </c>
    </row>
    <row r="4300" spans="1:72" x14ac:dyDescent="0.25">
      <c r="A4300" s="133"/>
      <c r="B4300" s="133"/>
      <c r="C4300" s="133"/>
      <c r="D4300" s="136"/>
      <c r="E4300" s="136"/>
      <c r="F4300" s="136"/>
      <c r="G4300" s="139"/>
      <c r="H4300" s="16" t="s">
        <v>1187</v>
      </c>
      <c r="I4300" s="17">
        <f t="shared" ref="I4300:AA4300" si="6794">SUM(I4296)</f>
        <v>505600</v>
      </c>
      <c r="J4300" s="17">
        <f t="shared" si="6794"/>
        <v>1064755</v>
      </c>
      <c r="K4300" s="17">
        <f t="shared" si="6794"/>
        <v>0</v>
      </c>
      <c r="L4300" s="17">
        <f t="shared" si="6794"/>
        <v>0</v>
      </c>
      <c r="M4300" s="17">
        <f t="shared" si="6794"/>
        <v>0</v>
      </c>
      <c r="N4300" s="17">
        <f t="shared" si="6794"/>
        <v>0</v>
      </c>
      <c r="O4300" s="17">
        <f t="shared" ref="O4300" si="6795">SUM(O4296)</f>
        <v>1570355</v>
      </c>
      <c r="P4300" s="17">
        <f t="shared" si="6794"/>
        <v>20046</v>
      </c>
      <c r="Q4300" s="17">
        <f t="shared" si="6794"/>
        <v>38043</v>
      </c>
      <c r="R4300" s="17">
        <f t="shared" si="6794"/>
        <v>1064755</v>
      </c>
      <c r="S4300" s="17">
        <f t="shared" si="6794"/>
        <v>0</v>
      </c>
      <c r="T4300" s="17">
        <f t="shared" si="6794"/>
        <v>0</v>
      </c>
      <c r="U4300" s="17">
        <f t="shared" si="6794"/>
        <v>0</v>
      </c>
      <c r="V4300" s="17">
        <f t="shared" si="6794"/>
        <v>0</v>
      </c>
      <c r="W4300" s="17">
        <f t="shared" si="6794"/>
        <v>0</v>
      </c>
      <c r="X4300" s="17">
        <f t="shared" si="6794"/>
        <v>0</v>
      </c>
      <c r="Y4300" s="17">
        <f t="shared" si="6794"/>
        <v>0</v>
      </c>
      <c r="Z4300" s="17">
        <f t="shared" si="6794"/>
        <v>0</v>
      </c>
      <c r="AA4300" s="17">
        <f t="shared" si="6794"/>
        <v>0</v>
      </c>
      <c r="AB4300" s="17">
        <v>1122844</v>
      </c>
      <c r="AC4300" s="17">
        <v>447511</v>
      </c>
      <c r="AD4300" s="17">
        <f t="shared" ref="AD4300:AV4300" si="6796">SUM(AD4296)</f>
        <v>0</v>
      </c>
      <c r="AE4300" s="17">
        <f t="shared" si="6796"/>
        <v>6085</v>
      </c>
      <c r="AF4300" s="17">
        <f t="shared" si="6796"/>
        <v>0</v>
      </c>
      <c r="AG4300" s="17">
        <f t="shared" si="6796"/>
        <v>0</v>
      </c>
      <c r="AH4300" s="17">
        <f t="shared" si="6796"/>
        <v>0</v>
      </c>
      <c r="AI4300" s="17">
        <f t="shared" si="6796"/>
        <v>0</v>
      </c>
      <c r="AJ4300" s="17">
        <f t="shared" ref="AJ4300" si="6797">SUM(AJ4296)</f>
        <v>6085</v>
      </c>
      <c r="AK4300" s="17">
        <f t="shared" si="6796"/>
        <v>0</v>
      </c>
      <c r="AL4300" s="17">
        <f t="shared" si="6796"/>
        <v>0</v>
      </c>
      <c r="AM4300" s="17">
        <f t="shared" si="6796"/>
        <v>6085</v>
      </c>
      <c r="AN4300" s="17">
        <f t="shared" si="6796"/>
        <v>0</v>
      </c>
      <c r="AO4300" s="17">
        <f t="shared" si="6796"/>
        <v>0</v>
      </c>
      <c r="AP4300" s="17">
        <f t="shared" si="6796"/>
        <v>0</v>
      </c>
      <c r="AQ4300" s="17">
        <f t="shared" si="6796"/>
        <v>0</v>
      </c>
      <c r="AR4300" s="17">
        <f t="shared" si="6796"/>
        <v>0</v>
      </c>
      <c r="AS4300" s="17">
        <f t="shared" si="6796"/>
        <v>0</v>
      </c>
      <c r="AT4300" s="17">
        <f t="shared" si="6796"/>
        <v>0</v>
      </c>
      <c r="AU4300" s="17">
        <f t="shared" si="6796"/>
        <v>0</v>
      </c>
      <c r="AV4300" s="17">
        <f t="shared" si="6796"/>
        <v>0</v>
      </c>
      <c r="AW4300" s="17">
        <v>6085</v>
      </c>
      <c r="AX4300" s="17">
        <v>0</v>
      </c>
      <c r="AY4300" s="17">
        <f t="shared" ref="AY4300:BQ4300" si="6798">SUM(AY4296)</f>
        <v>188700</v>
      </c>
      <c r="AZ4300" s="17">
        <f t="shared" si="6798"/>
        <v>320479</v>
      </c>
      <c r="BA4300" s="17">
        <f t="shared" si="6798"/>
        <v>0</v>
      </c>
      <c r="BB4300" s="17">
        <f t="shared" si="6798"/>
        <v>0</v>
      </c>
      <c r="BC4300" s="17">
        <f t="shared" si="6798"/>
        <v>0</v>
      </c>
      <c r="BD4300" s="17">
        <f t="shared" si="6798"/>
        <v>0</v>
      </c>
      <c r="BE4300" s="17">
        <f t="shared" ref="BE4300" si="6799">SUM(BE4296)</f>
        <v>509179</v>
      </c>
      <c r="BF4300" s="17">
        <f t="shared" si="6798"/>
        <v>0</v>
      </c>
      <c r="BG4300" s="17">
        <f t="shared" si="6798"/>
        <v>0</v>
      </c>
      <c r="BH4300" s="17">
        <f t="shared" si="6798"/>
        <v>320479</v>
      </c>
      <c r="BI4300" s="17">
        <f t="shared" si="6798"/>
        <v>0</v>
      </c>
      <c r="BJ4300" s="17">
        <f t="shared" si="6798"/>
        <v>0</v>
      </c>
      <c r="BK4300" s="17">
        <f t="shared" si="6798"/>
        <v>0</v>
      </c>
      <c r="BL4300" s="17">
        <f t="shared" si="6798"/>
        <v>0</v>
      </c>
      <c r="BM4300" s="17">
        <f t="shared" si="6798"/>
        <v>0</v>
      </c>
      <c r="BN4300" s="17">
        <f t="shared" si="6798"/>
        <v>0</v>
      </c>
      <c r="BO4300" s="17">
        <f t="shared" si="6798"/>
        <v>0</v>
      </c>
      <c r="BP4300" s="17">
        <f t="shared" si="6798"/>
        <v>0</v>
      </c>
      <c r="BQ4300" s="17">
        <f t="shared" si="6798"/>
        <v>0</v>
      </c>
      <c r="BR4300" s="17">
        <v>320479</v>
      </c>
      <c r="BS4300" s="17">
        <v>188700</v>
      </c>
      <c r="BT4300" s="17" t="e">
        <f>IF(#REF!=0,"-",#REF!/#REF!*100)</f>
        <v>#REF!</v>
      </c>
    </row>
    <row r="4301" spans="1:72" x14ac:dyDescent="0.25">
      <c r="A4301" s="133"/>
      <c r="B4301" s="133"/>
      <c r="C4301" s="133"/>
      <c r="D4301" s="136"/>
      <c r="E4301" s="136"/>
      <c r="F4301" s="136"/>
      <c r="G4301" s="139"/>
      <c r="H4301" s="18" t="s">
        <v>55</v>
      </c>
      <c r="I4301" s="17">
        <f>SUM(I4300)</f>
        <v>505600</v>
      </c>
      <c r="J4301" s="17">
        <f t="shared" ref="J4301:AA4301" si="6800">SUM(J4300)</f>
        <v>1064755</v>
      </c>
      <c r="K4301" s="17">
        <f t="shared" si="6800"/>
        <v>0</v>
      </c>
      <c r="L4301" s="17">
        <f t="shared" si="6800"/>
        <v>0</v>
      </c>
      <c r="M4301" s="17">
        <f t="shared" si="6800"/>
        <v>0</v>
      </c>
      <c r="N4301" s="17">
        <f t="shared" si="6800"/>
        <v>0</v>
      </c>
      <c r="O4301" s="17">
        <f t="shared" ref="O4301" si="6801">SUM(O4300)</f>
        <v>1570355</v>
      </c>
      <c r="P4301" s="17">
        <f t="shared" si="6800"/>
        <v>20046</v>
      </c>
      <c r="Q4301" s="17">
        <f t="shared" si="6800"/>
        <v>38043</v>
      </c>
      <c r="R4301" s="17">
        <f t="shared" si="6800"/>
        <v>1064755</v>
      </c>
      <c r="S4301" s="17">
        <f t="shared" si="6800"/>
        <v>0</v>
      </c>
      <c r="T4301" s="17">
        <f t="shared" si="6800"/>
        <v>0</v>
      </c>
      <c r="U4301" s="17">
        <f t="shared" si="6800"/>
        <v>0</v>
      </c>
      <c r="V4301" s="17">
        <f t="shared" si="6800"/>
        <v>0</v>
      </c>
      <c r="W4301" s="17">
        <f t="shared" si="6800"/>
        <v>0</v>
      </c>
      <c r="X4301" s="17">
        <f t="shared" si="6800"/>
        <v>0</v>
      </c>
      <c r="Y4301" s="17">
        <f t="shared" si="6800"/>
        <v>0</v>
      </c>
      <c r="Z4301" s="17">
        <f t="shared" si="6800"/>
        <v>0</v>
      </c>
      <c r="AA4301" s="17">
        <f t="shared" si="6800"/>
        <v>0</v>
      </c>
      <c r="AB4301" s="17">
        <v>1122844</v>
      </c>
      <c r="AC4301" s="17">
        <v>447511</v>
      </c>
      <c r="AD4301" s="17">
        <f t="shared" ref="AD4301:AV4301" si="6802">SUM(AD4300)</f>
        <v>0</v>
      </c>
      <c r="AE4301" s="17">
        <f t="shared" si="6802"/>
        <v>6085</v>
      </c>
      <c r="AF4301" s="17">
        <f t="shared" si="6802"/>
        <v>0</v>
      </c>
      <c r="AG4301" s="17">
        <f t="shared" si="6802"/>
        <v>0</v>
      </c>
      <c r="AH4301" s="17">
        <f t="shared" si="6802"/>
        <v>0</v>
      </c>
      <c r="AI4301" s="17">
        <f t="shared" si="6802"/>
        <v>0</v>
      </c>
      <c r="AJ4301" s="17">
        <f t="shared" ref="AJ4301" si="6803">SUM(AJ4300)</f>
        <v>6085</v>
      </c>
      <c r="AK4301" s="17">
        <f t="shared" si="6802"/>
        <v>0</v>
      </c>
      <c r="AL4301" s="17">
        <f t="shared" si="6802"/>
        <v>0</v>
      </c>
      <c r="AM4301" s="17">
        <f t="shared" si="6802"/>
        <v>6085</v>
      </c>
      <c r="AN4301" s="17">
        <f t="shared" si="6802"/>
        <v>0</v>
      </c>
      <c r="AO4301" s="17">
        <f t="shared" si="6802"/>
        <v>0</v>
      </c>
      <c r="AP4301" s="17">
        <f t="shared" si="6802"/>
        <v>0</v>
      </c>
      <c r="AQ4301" s="17">
        <f t="shared" si="6802"/>
        <v>0</v>
      </c>
      <c r="AR4301" s="17">
        <f t="shared" si="6802"/>
        <v>0</v>
      </c>
      <c r="AS4301" s="17">
        <f t="shared" si="6802"/>
        <v>0</v>
      </c>
      <c r="AT4301" s="17">
        <f t="shared" si="6802"/>
        <v>0</v>
      </c>
      <c r="AU4301" s="17">
        <f t="shared" si="6802"/>
        <v>0</v>
      </c>
      <c r="AV4301" s="17">
        <f t="shared" si="6802"/>
        <v>0</v>
      </c>
      <c r="AW4301" s="17">
        <v>6085</v>
      </c>
      <c r="AX4301" s="17">
        <v>0</v>
      </c>
      <c r="AY4301" s="17">
        <f>SUM(AY4300)</f>
        <v>188700</v>
      </c>
      <c r="AZ4301" s="17">
        <f t="shared" ref="AZ4301:BQ4301" si="6804">SUM(AZ4300)</f>
        <v>320479</v>
      </c>
      <c r="BA4301" s="17">
        <f t="shared" si="6804"/>
        <v>0</v>
      </c>
      <c r="BB4301" s="17">
        <f t="shared" si="6804"/>
        <v>0</v>
      </c>
      <c r="BC4301" s="17">
        <f t="shared" si="6804"/>
        <v>0</v>
      </c>
      <c r="BD4301" s="17">
        <f t="shared" si="6804"/>
        <v>0</v>
      </c>
      <c r="BE4301" s="17">
        <f t="shared" ref="BE4301" si="6805">SUM(BE4300)</f>
        <v>509179</v>
      </c>
      <c r="BF4301" s="17">
        <f t="shared" si="6804"/>
        <v>0</v>
      </c>
      <c r="BG4301" s="17">
        <f t="shared" si="6804"/>
        <v>0</v>
      </c>
      <c r="BH4301" s="17">
        <f t="shared" si="6804"/>
        <v>320479</v>
      </c>
      <c r="BI4301" s="17">
        <f t="shared" si="6804"/>
        <v>0</v>
      </c>
      <c r="BJ4301" s="17">
        <f t="shared" si="6804"/>
        <v>0</v>
      </c>
      <c r="BK4301" s="17">
        <f t="shared" si="6804"/>
        <v>0</v>
      </c>
      <c r="BL4301" s="17">
        <f t="shared" si="6804"/>
        <v>0</v>
      </c>
      <c r="BM4301" s="17">
        <f t="shared" si="6804"/>
        <v>0</v>
      </c>
      <c r="BN4301" s="17">
        <f t="shared" si="6804"/>
        <v>0</v>
      </c>
      <c r="BO4301" s="17">
        <f t="shared" si="6804"/>
        <v>0</v>
      </c>
      <c r="BP4301" s="17">
        <f t="shared" si="6804"/>
        <v>0</v>
      </c>
      <c r="BQ4301" s="17">
        <f t="shared" si="6804"/>
        <v>0</v>
      </c>
      <c r="BR4301" s="17">
        <v>320479</v>
      </c>
      <c r="BS4301" s="17">
        <v>188700</v>
      </c>
      <c r="BT4301" s="17" t="e">
        <f>IF(#REF!=0,"-",#REF!/#REF!*100)</f>
        <v>#REF!</v>
      </c>
    </row>
    <row r="4302" spans="1:72" x14ac:dyDescent="0.25">
      <c r="A4302" s="134"/>
      <c r="B4302" s="134"/>
      <c r="C4302" s="134"/>
      <c r="D4302" s="137"/>
      <c r="E4302" s="137"/>
      <c r="F4302" s="137"/>
      <c r="G4302" s="140"/>
      <c r="O4302">
        <f t="shared" si="6761"/>
        <v>0</v>
      </c>
      <c r="AB4302">
        <v>0</v>
      </c>
      <c r="AC4302">
        <v>0</v>
      </c>
      <c r="AJ4302">
        <f t="shared" si="6762"/>
        <v>0</v>
      </c>
      <c r="AW4302">
        <v>0</v>
      </c>
      <c r="AX4302">
        <v>0</v>
      </c>
      <c r="BE4302">
        <f t="shared" si="6763"/>
        <v>0</v>
      </c>
      <c r="BR4302">
        <v>0</v>
      </c>
      <c r="BS4302">
        <v>0</v>
      </c>
      <c r="BT4302" t="e">
        <f>IF(#REF!=0,"-",#REF!/#REF!*100)</f>
        <v>#REF!</v>
      </c>
    </row>
    <row r="4303" spans="1:72" ht="15.75" thickBot="1" x14ac:dyDescent="0.3">
      <c r="A4303" s="13" t="s">
        <v>0</v>
      </c>
      <c r="B4303" s="13" t="s">
        <v>0</v>
      </c>
      <c r="C4303" s="13" t="s">
        <v>0</v>
      </c>
      <c r="D4303" s="98" t="s">
        <v>0</v>
      </c>
      <c r="E4303" s="98" t="s">
        <v>0</v>
      </c>
      <c r="F4303" s="98" t="s">
        <v>0</v>
      </c>
      <c r="G4303" s="13" t="s">
        <v>0</v>
      </c>
      <c r="H4303" s="19" t="s">
        <v>0</v>
      </c>
      <c r="I4303" s="19" t="s">
        <v>0</v>
      </c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>
        <v>0</v>
      </c>
      <c r="AC4303" s="19">
        <v>0</v>
      </c>
      <c r="AD4303" s="19" t="s">
        <v>0</v>
      </c>
      <c r="AE4303" s="19"/>
      <c r="AF4303" s="19"/>
      <c r="AG4303" s="19"/>
      <c r="AH4303" s="19"/>
      <c r="AI4303" s="19"/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>
        <v>0</v>
      </c>
      <c r="AX4303" s="19">
        <v>0</v>
      </c>
      <c r="AY4303" s="19" t="s">
        <v>0</v>
      </c>
      <c r="AZ4303" s="19"/>
      <c r="BA4303" s="19"/>
      <c r="BB4303" s="19"/>
      <c r="BC4303" s="19"/>
      <c r="BD4303" s="19"/>
      <c r="BE4303" s="19"/>
      <c r="BF4303" s="19"/>
      <c r="BG4303" s="19"/>
      <c r="BH4303" s="19"/>
      <c r="BI4303" s="19"/>
      <c r="BJ4303" s="19"/>
      <c r="BK4303" s="19"/>
      <c r="BL4303" s="19"/>
      <c r="BM4303" s="19"/>
      <c r="BN4303" s="19"/>
      <c r="BO4303" s="19"/>
      <c r="BP4303" s="19"/>
      <c r="BQ4303" s="19"/>
      <c r="BR4303" s="19">
        <v>0</v>
      </c>
      <c r="BS4303" s="19">
        <v>0</v>
      </c>
      <c r="BT4303" s="19"/>
    </row>
    <row r="4304" spans="1:72" ht="69.75" customHeight="1" thickBot="1" x14ac:dyDescent="0.3">
      <c r="A4304" s="5" t="s">
        <v>2</v>
      </c>
      <c r="B4304" s="5" t="s">
        <v>3</v>
      </c>
      <c r="C4304" s="5" t="s">
        <v>4</v>
      </c>
      <c r="D4304" s="103" t="s">
        <v>0</v>
      </c>
      <c r="E4304" s="112" t="s">
        <v>5</v>
      </c>
      <c r="F4304" s="112" t="s">
        <v>6</v>
      </c>
      <c r="G4304" s="5" t="s">
        <v>7</v>
      </c>
      <c r="H4304" s="5" t="s">
        <v>8</v>
      </c>
      <c r="I4304" s="89" t="s">
        <v>9</v>
      </c>
      <c r="J4304" s="89" t="s">
        <v>1606</v>
      </c>
      <c r="K4304" s="89" t="s">
        <v>1534</v>
      </c>
      <c r="L4304" s="89" t="s">
        <v>1592</v>
      </c>
      <c r="M4304" s="89" t="s">
        <v>1593</v>
      </c>
      <c r="N4304" s="89" t="s">
        <v>1594</v>
      </c>
      <c r="O4304" s="89" t="s">
        <v>1610</v>
      </c>
      <c r="P4304" s="89" t="s">
        <v>1607</v>
      </c>
      <c r="Q4304" s="89" t="s">
        <v>1595</v>
      </c>
      <c r="R4304" s="89" t="s">
        <v>1596</v>
      </c>
      <c r="S4304" s="89" t="s">
        <v>1597</v>
      </c>
      <c r="T4304" s="89" t="s">
        <v>1598</v>
      </c>
      <c r="U4304" s="89" t="s">
        <v>1599</v>
      </c>
      <c r="V4304" s="89" t="s">
        <v>1600</v>
      </c>
      <c r="W4304" s="89" t="s">
        <v>1608</v>
      </c>
      <c r="X4304" s="89" t="s">
        <v>1609</v>
      </c>
      <c r="Y4304" s="89" t="s">
        <v>1601</v>
      </c>
      <c r="Z4304" s="89" t="s">
        <v>1602</v>
      </c>
      <c r="AA4304" s="89" t="s">
        <v>1603</v>
      </c>
      <c r="AB4304" s="89" t="s">
        <v>1604</v>
      </c>
      <c r="AC4304" s="89" t="s">
        <v>1605</v>
      </c>
      <c r="AD4304" s="90" t="s">
        <v>10</v>
      </c>
      <c r="AE4304" s="90" t="s">
        <v>1606</v>
      </c>
      <c r="AF4304" s="90" t="s">
        <v>1534</v>
      </c>
      <c r="AG4304" s="90" t="s">
        <v>1592</v>
      </c>
      <c r="AH4304" s="90" t="s">
        <v>1593</v>
      </c>
      <c r="AI4304" s="90" t="s">
        <v>1594</v>
      </c>
      <c r="AJ4304" s="90" t="s">
        <v>1611</v>
      </c>
      <c r="AK4304" s="90" t="s">
        <v>1607</v>
      </c>
      <c r="AL4304" s="90" t="s">
        <v>1595</v>
      </c>
      <c r="AM4304" s="90" t="s">
        <v>1596</v>
      </c>
      <c r="AN4304" s="90" t="s">
        <v>1597</v>
      </c>
      <c r="AO4304" s="90" t="s">
        <v>1598</v>
      </c>
      <c r="AP4304" s="90" t="s">
        <v>1599</v>
      </c>
      <c r="AQ4304" s="90" t="s">
        <v>1600</v>
      </c>
      <c r="AR4304" s="90" t="s">
        <v>1608</v>
      </c>
      <c r="AS4304" s="90" t="s">
        <v>1609</v>
      </c>
      <c r="AT4304" s="90" t="s">
        <v>1601</v>
      </c>
      <c r="AU4304" s="90" t="s">
        <v>1602</v>
      </c>
      <c r="AV4304" s="90" t="s">
        <v>1603</v>
      </c>
      <c r="AW4304" s="90" t="s">
        <v>1604</v>
      </c>
      <c r="AX4304" s="90" t="s">
        <v>1605</v>
      </c>
      <c r="AY4304" s="91" t="s">
        <v>11</v>
      </c>
      <c r="AZ4304" s="91" t="s">
        <v>1606</v>
      </c>
      <c r="BA4304" s="91" t="s">
        <v>1534</v>
      </c>
      <c r="BB4304" s="91" t="s">
        <v>1592</v>
      </c>
      <c r="BC4304" s="91" t="s">
        <v>1593</v>
      </c>
      <c r="BD4304" s="91" t="s">
        <v>1594</v>
      </c>
      <c r="BE4304" s="91" t="s">
        <v>1612</v>
      </c>
      <c r="BF4304" s="91" t="s">
        <v>1607</v>
      </c>
      <c r="BG4304" s="91" t="s">
        <v>1595</v>
      </c>
      <c r="BH4304" s="91" t="s">
        <v>1596</v>
      </c>
      <c r="BI4304" s="91" t="s">
        <v>1597</v>
      </c>
      <c r="BJ4304" s="91" t="s">
        <v>1598</v>
      </c>
      <c r="BK4304" s="91" t="s">
        <v>1599</v>
      </c>
      <c r="BL4304" s="91" t="s">
        <v>1600</v>
      </c>
      <c r="BM4304" s="91" t="s">
        <v>1608</v>
      </c>
      <c r="BN4304" s="91" t="s">
        <v>1609</v>
      </c>
      <c r="BO4304" s="91" t="s">
        <v>1601</v>
      </c>
      <c r="BP4304" s="91" t="s">
        <v>1602</v>
      </c>
      <c r="BQ4304" s="91" t="s">
        <v>1603</v>
      </c>
      <c r="BR4304" s="91" t="s">
        <v>1604</v>
      </c>
      <c r="BS4304" s="91" t="s">
        <v>1605</v>
      </c>
      <c r="BT4304" s="5" t="s">
        <v>1671</v>
      </c>
    </row>
    <row r="4305" spans="1:72" x14ac:dyDescent="0.25">
      <c r="A4305" s="6" t="s">
        <v>0</v>
      </c>
      <c r="B4305" s="6" t="s">
        <v>0</v>
      </c>
      <c r="C4305" s="6" t="s">
        <v>0</v>
      </c>
      <c r="D4305" s="104" t="s">
        <v>0</v>
      </c>
      <c r="E4305" s="104" t="s">
        <v>0</v>
      </c>
      <c r="F4305" s="121" t="s">
        <v>0</v>
      </c>
      <c r="G4305" s="7" t="s">
        <v>0</v>
      </c>
      <c r="H4305" s="8" t="s">
        <v>0</v>
      </c>
      <c r="I4305" s="9">
        <v>1</v>
      </c>
      <c r="J4305" s="9">
        <v>2</v>
      </c>
      <c r="K4305" s="9">
        <v>3</v>
      </c>
      <c r="L4305" s="9">
        <v>4</v>
      </c>
      <c r="M4305" s="9">
        <v>5</v>
      </c>
      <c r="N4305" s="9">
        <v>6</v>
      </c>
      <c r="O4305" s="9">
        <v>7</v>
      </c>
      <c r="P4305" s="9">
        <v>8</v>
      </c>
      <c r="Q4305" s="9">
        <v>9</v>
      </c>
      <c r="R4305" s="9">
        <v>10</v>
      </c>
      <c r="S4305" s="9">
        <v>11</v>
      </c>
      <c r="T4305" s="9">
        <v>12</v>
      </c>
      <c r="U4305" s="9">
        <v>13</v>
      </c>
      <c r="V4305" s="9">
        <v>14</v>
      </c>
      <c r="W4305" s="9">
        <v>15</v>
      </c>
      <c r="X4305" s="9">
        <v>16</v>
      </c>
      <c r="Y4305" s="9">
        <v>17</v>
      </c>
      <c r="Z4305" s="9">
        <v>18</v>
      </c>
      <c r="AA4305" s="9">
        <v>19</v>
      </c>
      <c r="AB4305" s="9">
        <v>20</v>
      </c>
      <c r="AC4305" s="9">
        <v>21</v>
      </c>
      <c r="AD4305" s="9">
        <v>1</v>
      </c>
      <c r="AE4305" s="9">
        <v>2</v>
      </c>
      <c r="AF4305" s="9">
        <v>3</v>
      </c>
      <c r="AG4305" s="9">
        <v>4</v>
      </c>
      <c r="AH4305" s="9">
        <v>5</v>
      </c>
      <c r="AI4305" s="9">
        <v>6</v>
      </c>
      <c r="AJ4305" s="9">
        <v>7</v>
      </c>
      <c r="AK4305" s="9">
        <v>8</v>
      </c>
      <c r="AL4305" s="9">
        <v>9</v>
      </c>
      <c r="AM4305" s="9">
        <v>10</v>
      </c>
      <c r="AN4305" s="9">
        <v>11</v>
      </c>
      <c r="AO4305" s="9">
        <v>12</v>
      </c>
      <c r="AP4305" s="9">
        <v>13</v>
      </c>
      <c r="AQ4305" s="9">
        <v>14</v>
      </c>
      <c r="AR4305" s="9">
        <v>15</v>
      </c>
      <c r="AS4305" s="9">
        <v>16</v>
      </c>
      <c r="AT4305" s="9">
        <v>17</v>
      </c>
      <c r="AU4305" s="9">
        <v>18</v>
      </c>
      <c r="AV4305" s="9">
        <v>19</v>
      </c>
      <c r="AW4305" s="9">
        <v>20</v>
      </c>
      <c r="AX4305" s="9">
        <v>21</v>
      </c>
      <c r="AY4305" s="9">
        <v>1</v>
      </c>
      <c r="AZ4305" s="9">
        <v>2</v>
      </c>
      <c r="BA4305" s="9">
        <v>3</v>
      </c>
      <c r="BB4305" s="9">
        <v>4</v>
      </c>
      <c r="BC4305" s="9">
        <v>5</v>
      </c>
      <c r="BD4305" s="9">
        <v>6</v>
      </c>
      <c r="BE4305" s="9">
        <v>7</v>
      </c>
      <c r="BF4305" s="9">
        <v>8</v>
      </c>
      <c r="BG4305" s="9">
        <v>9</v>
      </c>
      <c r="BH4305" s="9">
        <v>10</v>
      </c>
      <c r="BI4305" s="9">
        <v>11</v>
      </c>
      <c r="BJ4305" s="9">
        <v>12</v>
      </c>
      <c r="BK4305" s="9">
        <v>13</v>
      </c>
      <c r="BL4305" s="9">
        <v>14</v>
      </c>
      <c r="BM4305" s="9">
        <v>15</v>
      </c>
      <c r="BN4305" s="9">
        <v>16</v>
      </c>
      <c r="BO4305" s="9">
        <v>17</v>
      </c>
      <c r="BP4305" s="9">
        <v>18</v>
      </c>
      <c r="BQ4305" s="9">
        <v>19</v>
      </c>
      <c r="BR4305" s="9">
        <v>20</v>
      </c>
      <c r="BS4305" s="9">
        <v>21</v>
      </c>
      <c r="BT4305" s="9">
        <v>9</v>
      </c>
    </row>
    <row r="4306" spans="1:72" ht="22.5" x14ac:dyDescent="0.25">
      <c r="A4306" s="1" t="s">
        <v>1154</v>
      </c>
      <c r="B4306" s="1" t="s">
        <v>56</v>
      </c>
      <c r="C4306" s="4" t="s">
        <v>160</v>
      </c>
      <c r="D4306" s="102" t="s">
        <v>1429</v>
      </c>
      <c r="E4306" s="101" t="s">
        <v>0</v>
      </c>
      <c r="F4306" s="101" t="s">
        <v>0</v>
      </c>
      <c r="G4306" s="2" t="s">
        <v>0</v>
      </c>
      <c r="H4306" s="2" t="s">
        <v>1430</v>
      </c>
      <c r="I4306" s="3" t="s">
        <v>0</v>
      </c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>
        <v>0</v>
      </c>
      <c r="AC4306" s="3">
        <v>0</v>
      </c>
      <c r="AD4306" s="3" t="s">
        <v>0</v>
      </c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>
        <v>0</v>
      </c>
      <c r="AX4306" s="3">
        <v>0</v>
      </c>
      <c r="AY4306" s="3" t="s">
        <v>0</v>
      </c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>
        <v>0</v>
      </c>
      <c r="BS4306" s="3">
        <v>0</v>
      </c>
      <c r="BT4306" s="3"/>
    </row>
    <row r="4307" spans="1:72" ht="33.75" x14ac:dyDescent="0.25">
      <c r="A4307" s="1" t="s">
        <v>0</v>
      </c>
      <c r="B4307" s="1" t="s">
        <v>0</v>
      </c>
      <c r="C4307" s="1" t="s">
        <v>0</v>
      </c>
      <c r="D4307" s="101" t="s">
        <v>0</v>
      </c>
      <c r="E4307" s="101" t="s">
        <v>0</v>
      </c>
      <c r="F4307" s="101" t="s">
        <v>0</v>
      </c>
      <c r="G4307" s="2" t="s">
        <v>0</v>
      </c>
      <c r="H4307" s="10" t="s">
        <v>13</v>
      </c>
      <c r="I4307" s="11">
        <f>SUM(I4308,I4316,I4318)</f>
        <v>59400</v>
      </c>
      <c r="J4307" s="11">
        <f t="shared" ref="J4307:AA4307" si="6806">SUM(J4308,J4316,J4318)</f>
        <v>51256</v>
      </c>
      <c r="K4307" s="11">
        <f t="shared" si="6806"/>
        <v>0</v>
      </c>
      <c r="L4307" s="11">
        <f t="shared" si="6806"/>
        <v>0</v>
      </c>
      <c r="M4307" s="11">
        <f t="shared" si="6806"/>
        <v>0</v>
      </c>
      <c r="N4307" s="11">
        <f t="shared" si="6806"/>
        <v>0</v>
      </c>
      <c r="O4307" s="11">
        <f t="shared" ref="O4307" si="6807">SUM(O4308,O4316,O4318)</f>
        <v>110656</v>
      </c>
      <c r="P4307" s="11">
        <f t="shared" si="6806"/>
        <v>25000</v>
      </c>
      <c r="Q4307" s="11">
        <f t="shared" si="6806"/>
        <v>15000</v>
      </c>
      <c r="R4307" s="11">
        <f t="shared" si="6806"/>
        <v>51256</v>
      </c>
      <c r="S4307" s="11">
        <f t="shared" si="6806"/>
        <v>0</v>
      </c>
      <c r="T4307" s="11">
        <f t="shared" si="6806"/>
        <v>0</v>
      </c>
      <c r="U4307" s="11">
        <f t="shared" si="6806"/>
        <v>0</v>
      </c>
      <c r="V4307" s="11">
        <f t="shared" si="6806"/>
        <v>0</v>
      </c>
      <c r="W4307" s="11">
        <f t="shared" si="6806"/>
        <v>0</v>
      </c>
      <c r="X4307" s="11">
        <f t="shared" si="6806"/>
        <v>0</v>
      </c>
      <c r="Y4307" s="11">
        <f t="shared" si="6806"/>
        <v>0</v>
      </c>
      <c r="Z4307" s="11">
        <f t="shared" si="6806"/>
        <v>0</v>
      </c>
      <c r="AA4307" s="11">
        <f t="shared" si="6806"/>
        <v>0</v>
      </c>
      <c r="AB4307" s="11">
        <v>91256</v>
      </c>
      <c r="AC4307" s="11">
        <v>19400</v>
      </c>
      <c r="AD4307" s="11">
        <f t="shared" ref="AD4307:AV4307" si="6808">SUM(AD4308,AD4316,AD4318)</f>
        <v>0</v>
      </c>
      <c r="AE4307" s="11">
        <f t="shared" si="6808"/>
        <v>0</v>
      </c>
      <c r="AF4307" s="11">
        <f t="shared" si="6808"/>
        <v>0</v>
      </c>
      <c r="AG4307" s="11">
        <f t="shared" si="6808"/>
        <v>0</v>
      </c>
      <c r="AH4307" s="11">
        <f t="shared" si="6808"/>
        <v>0</v>
      </c>
      <c r="AI4307" s="11">
        <f t="shared" si="6808"/>
        <v>0</v>
      </c>
      <c r="AJ4307" s="11">
        <f t="shared" ref="AJ4307" si="6809">SUM(AJ4308,AJ4316,AJ4318)</f>
        <v>0</v>
      </c>
      <c r="AK4307" s="11">
        <f t="shared" si="6808"/>
        <v>0</v>
      </c>
      <c r="AL4307" s="11">
        <f t="shared" si="6808"/>
        <v>0</v>
      </c>
      <c r="AM4307" s="11">
        <f t="shared" si="6808"/>
        <v>0</v>
      </c>
      <c r="AN4307" s="11">
        <f t="shared" si="6808"/>
        <v>0</v>
      </c>
      <c r="AO4307" s="11">
        <f t="shared" si="6808"/>
        <v>0</v>
      </c>
      <c r="AP4307" s="11">
        <f t="shared" si="6808"/>
        <v>0</v>
      </c>
      <c r="AQ4307" s="11">
        <f t="shared" si="6808"/>
        <v>0</v>
      </c>
      <c r="AR4307" s="11">
        <f t="shared" si="6808"/>
        <v>0</v>
      </c>
      <c r="AS4307" s="11">
        <f t="shared" si="6808"/>
        <v>0</v>
      </c>
      <c r="AT4307" s="11">
        <f t="shared" si="6808"/>
        <v>0</v>
      </c>
      <c r="AU4307" s="11">
        <f t="shared" si="6808"/>
        <v>0</v>
      </c>
      <c r="AV4307" s="11">
        <f t="shared" si="6808"/>
        <v>0</v>
      </c>
      <c r="AW4307" s="11">
        <v>0</v>
      </c>
      <c r="AX4307" s="11">
        <v>0</v>
      </c>
      <c r="AY4307" s="11">
        <f>SUM(AY4308,AY4316,AY4318)</f>
        <v>15000</v>
      </c>
      <c r="AZ4307" s="11">
        <f t="shared" ref="AZ4307:BQ4307" si="6810">SUM(AZ4308,AZ4316,AZ4318)</f>
        <v>0</v>
      </c>
      <c r="BA4307" s="11">
        <f t="shared" si="6810"/>
        <v>0</v>
      </c>
      <c r="BB4307" s="11">
        <f t="shared" si="6810"/>
        <v>0</v>
      </c>
      <c r="BC4307" s="11">
        <f t="shared" si="6810"/>
        <v>0</v>
      </c>
      <c r="BD4307" s="11">
        <f t="shared" si="6810"/>
        <v>0</v>
      </c>
      <c r="BE4307" s="11">
        <f t="shared" ref="BE4307" si="6811">SUM(BE4308,BE4316,BE4318)</f>
        <v>15000</v>
      </c>
      <c r="BF4307" s="11">
        <f t="shared" si="6810"/>
        <v>0</v>
      </c>
      <c r="BG4307" s="11">
        <f t="shared" si="6810"/>
        <v>0</v>
      </c>
      <c r="BH4307" s="11">
        <f t="shared" si="6810"/>
        <v>0</v>
      </c>
      <c r="BI4307" s="11">
        <f t="shared" si="6810"/>
        <v>0</v>
      </c>
      <c r="BJ4307" s="11">
        <f t="shared" si="6810"/>
        <v>0</v>
      </c>
      <c r="BK4307" s="11">
        <f t="shared" si="6810"/>
        <v>0</v>
      </c>
      <c r="BL4307" s="11">
        <f t="shared" si="6810"/>
        <v>0</v>
      </c>
      <c r="BM4307" s="11">
        <f t="shared" si="6810"/>
        <v>0</v>
      </c>
      <c r="BN4307" s="11">
        <f t="shared" si="6810"/>
        <v>0</v>
      </c>
      <c r="BO4307" s="11">
        <f t="shared" si="6810"/>
        <v>0</v>
      </c>
      <c r="BP4307" s="11">
        <f t="shared" si="6810"/>
        <v>0</v>
      </c>
      <c r="BQ4307" s="11">
        <f t="shared" si="6810"/>
        <v>0</v>
      </c>
      <c r="BR4307" s="11">
        <v>0</v>
      </c>
      <c r="BS4307" s="11">
        <v>15000</v>
      </c>
      <c r="BT4307" s="11" t="e">
        <f>IF(#REF!=0,"-",#REF!/#REF!*100)</f>
        <v>#REF!</v>
      </c>
    </row>
    <row r="4308" spans="1:72" x14ac:dyDescent="0.25">
      <c r="A4308" s="4" t="s">
        <v>1154</v>
      </c>
      <c r="B4308" s="4" t="s">
        <v>56</v>
      </c>
      <c r="C4308" s="4" t="s">
        <v>160</v>
      </c>
      <c r="D4308" s="102" t="s">
        <v>1429</v>
      </c>
      <c r="E4308" s="101" t="s">
        <v>14</v>
      </c>
      <c r="F4308" s="101" t="s">
        <v>0</v>
      </c>
      <c r="G4308" s="2" t="s">
        <v>0</v>
      </c>
      <c r="H4308" s="2" t="s">
        <v>15</v>
      </c>
      <c r="I4308" s="12">
        <f t="shared" ref="I4308:AA4308" si="6812">SUM(I4309:I4310)</f>
        <v>30000</v>
      </c>
      <c r="J4308" s="12">
        <f t="shared" si="6812"/>
        <v>40000</v>
      </c>
      <c r="K4308" s="12">
        <f t="shared" si="6812"/>
        <v>0</v>
      </c>
      <c r="L4308" s="12">
        <f t="shared" si="6812"/>
        <v>0</v>
      </c>
      <c r="M4308" s="12">
        <f t="shared" si="6812"/>
        <v>0</v>
      </c>
      <c r="N4308" s="12">
        <f t="shared" si="6812"/>
        <v>0</v>
      </c>
      <c r="O4308" s="12">
        <f t="shared" ref="O4308" si="6813">SUM(O4309:O4310)</f>
        <v>70000</v>
      </c>
      <c r="P4308" s="12">
        <f t="shared" si="6812"/>
        <v>20000</v>
      </c>
      <c r="Q4308" s="12">
        <f t="shared" si="6812"/>
        <v>10000</v>
      </c>
      <c r="R4308" s="12">
        <f t="shared" si="6812"/>
        <v>40000</v>
      </c>
      <c r="S4308" s="12">
        <f t="shared" si="6812"/>
        <v>0</v>
      </c>
      <c r="T4308" s="12">
        <f t="shared" si="6812"/>
        <v>0</v>
      </c>
      <c r="U4308" s="12">
        <f t="shared" si="6812"/>
        <v>0</v>
      </c>
      <c r="V4308" s="12">
        <f t="shared" si="6812"/>
        <v>0</v>
      </c>
      <c r="W4308" s="12">
        <f t="shared" si="6812"/>
        <v>0</v>
      </c>
      <c r="X4308" s="12">
        <f t="shared" si="6812"/>
        <v>0</v>
      </c>
      <c r="Y4308" s="12">
        <f t="shared" si="6812"/>
        <v>0</v>
      </c>
      <c r="Z4308" s="12">
        <f t="shared" si="6812"/>
        <v>0</v>
      </c>
      <c r="AA4308" s="12">
        <f t="shared" si="6812"/>
        <v>0</v>
      </c>
      <c r="AB4308" s="12">
        <v>70000</v>
      </c>
      <c r="AC4308" s="12">
        <v>0</v>
      </c>
      <c r="AD4308" s="12">
        <f t="shared" ref="AD4308:AV4308" si="6814">SUM(AD4309:AD4310)</f>
        <v>0</v>
      </c>
      <c r="AE4308" s="12">
        <f t="shared" si="6814"/>
        <v>0</v>
      </c>
      <c r="AF4308" s="12">
        <f t="shared" si="6814"/>
        <v>0</v>
      </c>
      <c r="AG4308" s="12">
        <f t="shared" si="6814"/>
        <v>0</v>
      </c>
      <c r="AH4308" s="12">
        <f t="shared" si="6814"/>
        <v>0</v>
      </c>
      <c r="AI4308" s="12">
        <f t="shared" si="6814"/>
        <v>0</v>
      </c>
      <c r="AJ4308" s="12">
        <f t="shared" ref="AJ4308" si="6815">SUM(AJ4309:AJ4310)</f>
        <v>0</v>
      </c>
      <c r="AK4308" s="12">
        <f t="shared" si="6814"/>
        <v>0</v>
      </c>
      <c r="AL4308" s="12">
        <f t="shared" si="6814"/>
        <v>0</v>
      </c>
      <c r="AM4308" s="12">
        <f t="shared" si="6814"/>
        <v>0</v>
      </c>
      <c r="AN4308" s="12">
        <f t="shared" si="6814"/>
        <v>0</v>
      </c>
      <c r="AO4308" s="12">
        <f t="shared" si="6814"/>
        <v>0</v>
      </c>
      <c r="AP4308" s="12">
        <f t="shared" si="6814"/>
        <v>0</v>
      </c>
      <c r="AQ4308" s="12">
        <f t="shared" si="6814"/>
        <v>0</v>
      </c>
      <c r="AR4308" s="12">
        <f t="shared" si="6814"/>
        <v>0</v>
      </c>
      <c r="AS4308" s="12">
        <f t="shared" si="6814"/>
        <v>0</v>
      </c>
      <c r="AT4308" s="12">
        <f t="shared" si="6814"/>
        <v>0</v>
      </c>
      <c r="AU4308" s="12">
        <f t="shared" si="6814"/>
        <v>0</v>
      </c>
      <c r="AV4308" s="12">
        <f t="shared" si="6814"/>
        <v>0</v>
      </c>
      <c r="AW4308" s="12">
        <v>0</v>
      </c>
      <c r="AX4308" s="12">
        <v>0</v>
      </c>
      <c r="AY4308" s="12">
        <f>SUM(AY4309:AY4310)</f>
        <v>4000</v>
      </c>
      <c r="AZ4308" s="12">
        <f t="shared" ref="AZ4308:BQ4308" si="6816">SUM(AZ4309:AZ4310)</f>
        <v>0</v>
      </c>
      <c r="BA4308" s="12">
        <f t="shared" si="6816"/>
        <v>0</v>
      </c>
      <c r="BB4308" s="12">
        <f t="shared" si="6816"/>
        <v>0</v>
      </c>
      <c r="BC4308" s="12">
        <f t="shared" si="6816"/>
        <v>0</v>
      </c>
      <c r="BD4308" s="12">
        <f t="shared" si="6816"/>
        <v>0</v>
      </c>
      <c r="BE4308" s="12">
        <f t="shared" ref="BE4308" si="6817">SUM(BE4309:BE4310)</f>
        <v>4000</v>
      </c>
      <c r="BF4308" s="12">
        <f t="shared" si="6816"/>
        <v>0</v>
      </c>
      <c r="BG4308" s="12">
        <f t="shared" si="6816"/>
        <v>0</v>
      </c>
      <c r="BH4308" s="12">
        <f t="shared" si="6816"/>
        <v>0</v>
      </c>
      <c r="BI4308" s="12">
        <f t="shared" si="6816"/>
        <v>0</v>
      </c>
      <c r="BJ4308" s="12">
        <f t="shared" si="6816"/>
        <v>0</v>
      </c>
      <c r="BK4308" s="12">
        <f t="shared" si="6816"/>
        <v>0</v>
      </c>
      <c r="BL4308" s="12">
        <f t="shared" si="6816"/>
        <v>0</v>
      </c>
      <c r="BM4308" s="12">
        <f t="shared" si="6816"/>
        <v>0</v>
      </c>
      <c r="BN4308" s="12">
        <f t="shared" si="6816"/>
        <v>0</v>
      </c>
      <c r="BO4308" s="12">
        <f t="shared" si="6816"/>
        <v>0</v>
      </c>
      <c r="BP4308" s="12">
        <f t="shared" si="6816"/>
        <v>0</v>
      </c>
      <c r="BQ4308" s="12">
        <f t="shared" si="6816"/>
        <v>0</v>
      </c>
      <c r="BR4308" s="12">
        <v>0</v>
      </c>
      <c r="BS4308" s="12">
        <v>4000</v>
      </c>
      <c r="BT4308" s="12" t="e">
        <f>IF(#REF!=0,"-",#REF!/#REF!*100)</f>
        <v>#REF!</v>
      </c>
    </row>
    <row r="4309" spans="1:72" x14ac:dyDescent="0.25">
      <c r="A4309" s="4" t="s">
        <v>1154</v>
      </c>
      <c r="B4309" s="4" t="s">
        <v>56</v>
      </c>
      <c r="C4309" s="4" t="s">
        <v>160</v>
      </c>
      <c r="D4309" s="102" t="s">
        <v>1429</v>
      </c>
      <c r="E4309" s="113">
        <v>6111</v>
      </c>
      <c r="F4309" s="102"/>
      <c r="G4309" s="98" t="s">
        <v>1663</v>
      </c>
      <c r="H4309" s="13" t="s">
        <v>16</v>
      </c>
      <c r="I4309" s="14">
        <v>30000</v>
      </c>
      <c r="J4309" s="14">
        <v>40000</v>
      </c>
      <c r="K4309" s="14"/>
      <c r="L4309" s="14"/>
      <c r="M4309" s="14"/>
      <c r="N4309" s="14"/>
      <c r="O4309" s="14">
        <f t="shared" si="6761"/>
        <v>70000</v>
      </c>
      <c r="P4309" s="14">
        <v>20000</v>
      </c>
      <c r="Q4309" s="14">
        <v>10000</v>
      </c>
      <c r="R4309" s="14">
        <v>40000</v>
      </c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>
        <v>70000</v>
      </c>
      <c r="AC4309" s="14">
        <v>0</v>
      </c>
      <c r="AD4309" s="14">
        <v>0</v>
      </c>
      <c r="AE4309" s="14"/>
      <c r="AF4309" s="14"/>
      <c r="AG4309" s="14"/>
      <c r="AH4309" s="14"/>
      <c r="AI4309" s="14"/>
      <c r="AJ4309" s="14">
        <f t="shared" si="6762"/>
        <v>0</v>
      </c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>
        <v>0</v>
      </c>
      <c r="AX4309" s="14">
        <v>0</v>
      </c>
      <c r="AY4309" s="14">
        <v>4000</v>
      </c>
      <c r="AZ4309" s="14"/>
      <c r="BA4309" s="14"/>
      <c r="BB4309" s="14"/>
      <c r="BC4309" s="14"/>
      <c r="BD4309" s="14"/>
      <c r="BE4309" s="14">
        <f t="shared" si="6763"/>
        <v>4000</v>
      </c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>
        <v>0</v>
      </c>
      <c r="BS4309" s="14">
        <v>4000</v>
      </c>
      <c r="BT4309" s="14" t="e">
        <f>IF(#REF!=0,"-",#REF!/#REF!*100)</f>
        <v>#REF!</v>
      </c>
    </row>
    <row r="4310" spans="1:72" x14ac:dyDescent="0.25">
      <c r="A4310" s="1" t="s">
        <v>1154</v>
      </c>
      <c r="B4310" s="1" t="s">
        <v>56</v>
      </c>
      <c r="C4310" s="1" t="s">
        <v>160</v>
      </c>
      <c r="D4310" s="105" t="s">
        <v>1429</v>
      </c>
      <c r="E4310" s="105" t="s">
        <v>18</v>
      </c>
      <c r="F4310" s="102" t="s">
        <v>0</v>
      </c>
      <c r="G4310" s="13" t="s">
        <v>0</v>
      </c>
      <c r="H4310" s="2" t="s">
        <v>19</v>
      </c>
      <c r="I4310" s="12">
        <f t="shared" ref="I4310:AA4310" si="6818">SUM(I4311:I4315)</f>
        <v>0</v>
      </c>
      <c r="J4310" s="12">
        <f t="shared" si="6818"/>
        <v>0</v>
      </c>
      <c r="K4310" s="12">
        <f t="shared" si="6818"/>
        <v>0</v>
      </c>
      <c r="L4310" s="12">
        <f t="shared" si="6818"/>
        <v>0</v>
      </c>
      <c r="M4310" s="12">
        <f t="shared" si="6818"/>
        <v>0</v>
      </c>
      <c r="N4310" s="12">
        <f t="shared" si="6818"/>
        <v>0</v>
      </c>
      <c r="O4310" s="12">
        <f t="shared" si="6818"/>
        <v>0</v>
      </c>
      <c r="P4310" s="12">
        <f t="shared" si="6818"/>
        <v>0</v>
      </c>
      <c r="Q4310" s="12">
        <f t="shared" si="6818"/>
        <v>0</v>
      </c>
      <c r="R4310" s="12">
        <f t="shared" si="6818"/>
        <v>0</v>
      </c>
      <c r="S4310" s="12">
        <f t="shared" si="6818"/>
        <v>0</v>
      </c>
      <c r="T4310" s="12">
        <f t="shared" si="6818"/>
        <v>0</v>
      </c>
      <c r="U4310" s="12">
        <f t="shared" si="6818"/>
        <v>0</v>
      </c>
      <c r="V4310" s="12">
        <f t="shared" si="6818"/>
        <v>0</v>
      </c>
      <c r="W4310" s="12">
        <f t="shared" si="6818"/>
        <v>0</v>
      </c>
      <c r="X4310" s="12">
        <f t="shared" si="6818"/>
        <v>0</v>
      </c>
      <c r="Y4310" s="12">
        <f t="shared" si="6818"/>
        <v>0</v>
      </c>
      <c r="Z4310" s="12">
        <f t="shared" si="6818"/>
        <v>0</v>
      </c>
      <c r="AA4310" s="12">
        <f t="shared" si="6818"/>
        <v>0</v>
      </c>
      <c r="AB4310" s="12">
        <v>0</v>
      </c>
      <c r="AC4310" s="12">
        <v>0</v>
      </c>
      <c r="AD4310" s="12">
        <f t="shared" ref="AD4310:AV4310" si="6819">SUM(AD4311:AD4315)</f>
        <v>0</v>
      </c>
      <c r="AE4310" s="12">
        <f t="shared" si="6819"/>
        <v>0</v>
      </c>
      <c r="AF4310" s="12">
        <f t="shared" si="6819"/>
        <v>0</v>
      </c>
      <c r="AG4310" s="12">
        <f t="shared" si="6819"/>
        <v>0</v>
      </c>
      <c r="AH4310" s="12">
        <f t="shared" si="6819"/>
        <v>0</v>
      </c>
      <c r="AI4310" s="12">
        <f t="shared" si="6819"/>
        <v>0</v>
      </c>
      <c r="AJ4310" s="12">
        <f t="shared" si="6819"/>
        <v>0</v>
      </c>
      <c r="AK4310" s="12">
        <f t="shared" si="6819"/>
        <v>0</v>
      </c>
      <c r="AL4310" s="12">
        <f t="shared" si="6819"/>
        <v>0</v>
      </c>
      <c r="AM4310" s="12">
        <f t="shared" si="6819"/>
        <v>0</v>
      </c>
      <c r="AN4310" s="12">
        <f t="shared" si="6819"/>
        <v>0</v>
      </c>
      <c r="AO4310" s="12">
        <f t="shared" si="6819"/>
        <v>0</v>
      </c>
      <c r="AP4310" s="12">
        <f t="shared" si="6819"/>
        <v>0</v>
      </c>
      <c r="AQ4310" s="12">
        <f t="shared" si="6819"/>
        <v>0</v>
      </c>
      <c r="AR4310" s="12">
        <f t="shared" si="6819"/>
        <v>0</v>
      </c>
      <c r="AS4310" s="12">
        <f t="shared" si="6819"/>
        <v>0</v>
      </c>
      <c r="AT4310" s="12">
        <f t="shared" si="6819"/>
        <v>0</v>
      </c>
      <c r="AU4310" s="12">
        <f t="shared" si="6819"/>
        <v>0</v>
      </c>
      <c r="AV4310" s="12">
        <f t="shared" si="6819"/>
        <v>0</v>
      </c>
      <c r="AW4310" s="12">
        <v>0</v>
      </c>
      <c r="AX4310" s="12">
        <v>0</v>
      </c>
      <c r="AY4310" s="12">
        <f t="shared" ref="AY4310:BQ4310" si="6820">SUM(AY4311:AY4315)</f>
        <v>0</v>
      </c>
      <c r="AZ4310" s="12">
        <f t="shared" si="6820"/>
        <v>0</v>
      </c>
      <c r="BA4310" s="12">
        <f t="shared" si="6820"/>
        <v>0</v>
      </c>
      <c r="BB4310" s="12">
        <f t="shared" si="6820"/>
        <v>0</v>
      </c>
      <c r="BC4310" s="12">
        <f t="shared" si="6820"/>
        <v>0</v>
      </c>
      <c r="BD4310" s="12">
        <f t="shared" si="6820"/>
        <v>0</v>
      </c>
      <c r="BE4310" s="12">
        <f t="shared" si="6820"/>
        <v>0</v>
      </c>
      <c r="BF4310" s="12">
        <f t="shared" si="6820"/>
        <v>0</v>
      </c>
      <c r="BG4310" s="12">
        <f t="shared" si="6820"/>
        <v>0</v>
      </c>
      <c r="BH4310" s="12">
        <f t="shared" si="6820"/>
        <v>0</v>
      </c>
      <c r="BI4310" s="12">
        <f t="shared" si="6820"/>
        <v>0</v>
      </c>
      <c r="BJ4310" s="12">
        <f t="shared" si="6820"/>
        <v>0</v>
      </c>
      <c r="BK4310" s="12">
        <f t="shared" si="6820"/>
        <v>0</v>
      </c>
      <c r="BL4310" s="12">
        <f t="shared" si="6820"/>
        <v>0</v>
      </c>
      <c r="BM4310" s="12">
        <f t="shared" si="6820"/>
        <v>0</v>
      </c>
      <c r="BN4310" s="12">
        <f t="shared" si="6820"/>
        <v>0</v>
      </c>
      <c r="BO4310" s="12">
        <f t="shared" si="6820"/>
        <v>0</v>
      </c>
      <c r="BP4310" s="12">
        <f t="shared" si="6820"/>
        <v>0</v>
      </c>
      <c r="BQ4310" s="12">
        <f t="shared" si="6820"/>
        <v>0</v>
      </c>
      <c r="BR4310" s="12">
        <v>0</v>
      </c>
      <c r="BS4310" s="12">
        <v>0</v>
      </c>
      <c r="BT4310" s="12" t="e">
        <f>IF(#REF!=0,"-",#REF!/#REF!*100)</f>
        <v>#REF!</v>
      </c>
    </row>
    <row r="4311" spans="1:72" ht="22.5" x14ac:dyDescent="0.25">
      <c r="A4311" s="4" t="s">
        <v>1154</v>
      </c>
      <c r="B4311" s="4" t="s">
        <v>56</v>
      </c>
      <c r="C4311" s="4" t="s">
        <v>160</v>
      </c>
      <c r="D4311" s="102" t="s">
        <v>1429</v>
      </c>
      <c r="E4311" s="113">
        <v>6112</v>
      </c>
      <c r="F4311" s="102" t="s">
        <v>1431</v>
      </c>
      <c r="G4311" s="98" t="s">
        <v>1663</v>
      </c>
      <c r="H4311" s="13" t="s">
        <v>57</v>
      </c>
      <c r="I4311" s="14">
        <v>0</v>
      </c>
      <c r="J4311" s="14"/>
      <c r="K4311" s="14"/>
      <c r="L4311" s="14"/>
      <c r="M4311" s="14"/>
      <c r="N4311" s="14"/>
      <c r="O4311" s="14">
        <f t="shared" si="6761"/>
        <v>0</v>
      </c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>
        <v>0</v>
      </c>
      <c r="AC4311" s="14">
        <v>0</v>
      </c>
      <c r="AD4311" s="14">
        <v>0</v>
      </c>
      <c r="AE4311" s="14"/>
      <c r="AF4311" s="14"/>
      <c r="AG4311" s="14"/>
      <c r="AH4311" s="14"/>
      <c r="AI4311" s="14"/>
      <c r="AJ4311" s="14">
        <f t="shared" si="6762"/>
        <v>0</v>
      </c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>
        <v>0</v>
      </c>
      <c r="AX4311" s="14">
        <v>0</v>
      </c>
      <c r="AY4311" s="14">
        <v>0</v>
      </c>
      <c r="AZ4311" s="14"/>
      <c r="BA4311" s="14"/>
      <c r="BB4311" s="14"/>
      <c r="BC4311" s="14"/>
      <c r="BD4311" s="14"/>
      <c r="BE4311" s="14">
        <f t="shared" si="6763"/>
        <v>0</v>
      </c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>
        <v>0</v>
      </c>
      <c r="BS4311" s="14">
        <v>0</v>
      </c>
      <c r="BT4311" s="14" t="e">
        <f>IF(#REF!=0,"-",#REF!/#REF!*100)</f>
        <v>#REF!</v>
      </c>
    </row>
    <row r="4312" spans="1:72" x14ac:dyDescent="0.25">
      <c r="A4312" s="4" t="s">
        <v>1154</v>
      </c>
      <c r="B4312" s="4" t="s">
        <v>56</v>
      </c>
      <c r="C4312" s="4" t="s">
        <v>160</v>
      </c>
      <c r="D4312" s="102" t="s">
        <v>1429</v>
      </c>
      <c r="E4312" s="113">
        <v>6112</v>
      </c>
      <c r="F4312" s="102" t="s">
        <v>1432</v>
      </c>
      <c r="G4312" s="98" t="s">
        <v>1663</v>
      </c>
      <c r="H4312" s="13" t="s">
        <v>22</v>
      </c>
      <c r="I4312" s="14">
        <v>0</v>
      </c>
      <c r="J4312" s="14"/>
      <c r="K4312" s="14"/>
      <c r="L4312" s="14"/>
      <c r="M4312" s="14"/>
      <c r="N4312" s="14"/>
      <c r="O4312" s="14">
        <f t="shared" si="6761"/>
        <v>0</v>
      </c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>
        <v>0</v>
      </c>
      <c r="AC4312" s="14">
        <v>0</v>
      </c>
      <c r="AD4312" s="14">
        <v>0</v>
      </c>
      <c r="AE4312" s="14"/>
      <c r="AF4312" s="14"/>
      <c r="AG4312" s="14"/>
      <c r="AH4312" s="14"/>
      <c r="AI4312" s="14"/>
      <c r="AJ4312" s="14">
        <f t="shared" si="6762"/>
        <v>0</v>
      </c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>
        <v>0</v>
      </c>
      <c r="AX4312" s="14">
        <v>0</v>
      </c>
      <c r="AY4312" s="14">
        <v>0</v>
      </c>
      <c r="AZ4312" s="14"/>
      <c r="BA4312" s="14"/>
      <c r="BB4312" s="14"/>
      <c r="BC4312" s="14"/>
      <c r="BD4312" s="14"/>
      <c r="BE4312" s="14">
        <f t="shared" si="6763"/>
        <v>0</v>
      </c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>
        <v>0</v>
      </c>
      <c r="BS4312" s="14">
        <v>0</v>
      </c>
      <c r="BT4312" s="14" t="e">
        <f>IF(#REF!=0,"-",#REF!/#REF!*100)</f>
        <v>#REF!</v>
      </c>
    </row>
    <row r="4313" spans="1:72" x14ac:dyDescent="0.25">
      <c r="A4313" s="4" t="s">
        <v>1154</v>
      </c>
      <c r="B4313" s="4" t="s">
        <v>56</v>
      </c>
      <c r="C4313" s="4" t="s">
        <v>160</v>
      </c>
      <c r="D4313" s="102" t="s">
        <v>1429</v>
      </c>
      <c r="E4313" s="113">
        <v>6112</v>
      </c>
      <c r="F4313" s="102" t="s">
        <v>1433</v>
      </c>
      <c r="G4313" s="98" t="s">
        <v>1663</v>
      </c>
      <c r="H4313" s="13" t="s">
        <v>23</v>
      </c>
      <c r="I4313" s="14">
        <v>0</v>
      </c>
      <c r="J4313" s="14"/>
      <c r="K4313" s="14"/>
      <c r="L4313" s="14"/>
      <c r="M4313" s="14"/>
      <c r="N4313" s="14"/>
      <c r="O4313" s="14">
        <f t="shared" si="6761"/>
        <v>0</v>
      </c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>
        <v>0</v>
      </c>
      <c r="AC4313" s="14">
        <v>0</v>
      </c>
      <c r="AD4313" s="14">
        <v>0</v>
      </c>
      <c r="AE4313" s="14"/>
      <c r="AF4313" s="14"/>
      <c r="AG4313" s="14"/>
      <c r="AH4313" s="14"/>
      <c r="AI4313" s="14"/>
      <c r="AJ4313" s="14">
        <f t="shared" si="6762"/>
        <v>0</v>
      </c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>
        <v>0</v>
      </c>
      <c r="AX4313" s="14">
        <v>0</v>
      </c>
      <c r="AY4313" s="14">
        <v>0</v>
      </c>
      <c r="AZ4313" s="14"/>
      <c r="BA4313" s="14"/>
      <c r="BB4313" s="14"/>
      <c r="BC4313" s="14"/>
      <c r="BD4313" s="14"/>
      <c r="BE4313" s="14">
        <f t="shared" si="6763"/>
        <v>0</v>
      </c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>
        <v>0</v>
      </c>
      <c r="BS4313" s="14">
        <v>0</v>
      </c>
      <c r="BT4313" s="14" t="e">
        <f>IF(#REF!=0,"-",#REF!/#REF!*100)</f>
        <v>#REF!</v>
      </c>
    </row>
    <row r="4314" spans="1:72" x14ac:dyDescent="0.25">
      <c r="A4314" s="4" t="s">
        <v>1154</v>
      </c>
      <c r="B4314" s="4" t="s">
        <v>56</v>
      </c>
      <c r="C4314" s="4" t="s">
        <v>160</v>
      </c>
      <c r="D4314" s="102" t="s">
        <v>1429</v>
      </c>
      <c r="E4314" s="113">
        <v>6112</v>
      </c>
      <c r="F4314" s="102" t="s">
        <v>1434</v>
      </c>
      <c r="G4314" s="98" t="s">
        <v>1663</v>
      </c>
      <c r="H4314" s="13" t="s">
        <v>21</v>
      </c>
      <c r="I4314" s="14">
        <v>0</v>
      </c>
      <c r="J4314" s="14"/>
      <c r="K4314" s="14"/>
      <c r="L4314" s="14"/>
      <c r="M4314" s="14"/>
      <c r="N4314" s="14"/>
      <c r="O4314" s="14">
        <f t="shared" si="6761"/>
        <v>0</v>
      </c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>
        <v>0</v>
      </c>
      <c r="AC4314" s="14">
        <v>0</v>
      </c>
      <c r="AD4314" s="14">
        <v>0</v>
      </c>
      <c r="AE4314" s="14"/>
      <c r="AF4314" s="14"/>
      <c r="AG4314" s="14"/>
      <c r="AH4314" s="14"/>
      <c r="AI4314" s="14"/>
      <c r="AJ4314" s="14">
        <f t="shared" si="6762"/>
        <v>0</v>
      </c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>
        <v>0</v>
      </c>
      <c r="AX4314" s="14">
        <v>0</v>
      </c>
      <c r="AY4314" s="14">
        <v>0</v>
      </c>
      <c r="AZ4314" s="14"/>
      <c r="BA4314" s="14"/>
      <c r="BB4314" s="14"/>
      <c r="BC4314" s="14"/>
      <c r="BD4314" s="14"/>
      <c r="BE4314" s="14">
        <f t="shared" si="6763"/>
        <v>0</v>
      </c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>
        <v>0</v>
      </c>
      <c r="BS4314" s="14">
        <v>0</v>
      </c>
      <c r="BT4314" s="14" t="e">
        <f>IF(#REF!=0,"-",#REF!/#REF!*100)</f>
        <v>#REF!</v>
      </c>
    </row>
    <row r="4315" spans="1:72" x14ac:dyDescent="0.25">
      <c r="A4315" s="4" t="s">
        <v>1154</v>
      </c>
      <c r="B4315" s="4" t="s">
        <v>56</v>
      </c>
      <c r="C4315" s="4" t="s">
        <v>160</v>
      </c>
      <c r="D4315" s="102" t="s">
        <v>1429</v>
      </c>
      <c r="E4315" s="113">
        <v>6112</v>
      </c>
      <c r="F4315" s="102" t="s">
        <v>1435</v>
      </c>
      <c r="G4315" s="98" t="s">
        <v>1663</v>
      </c>
      <c r="H4315" s="13" t="s">
        <v>24</v>
      </c>
      <c r="I4315" s="14">
        <v>0</v>
      </c>
      <c r="J4315" s="14"/>
      <c r="K4315" s="14"/>
      <c r="L4315" s="14"/>
      <c r="M4315" s="14"/>
      <c r="N4315" s="14"/>
      <c r="O4315" s="14">
        <f t="shared" si="6761"/>
        <v>0</v>
      </c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>
        <v>0</v>
      </c>
      <c r="AC4315" s="14">
        <v>0</v>
      </c>
      <c r="AD4315" s="14">
        <v>0</v>
      </c>
      <c r="AE4315" s="14"/>
      <c r="AF4315" s="14"/>
      <c r="AG4315" s="14"/>
      <c r="AH4315" s="14"/>
      <c r="AI4315" s="14"/>
      <c r="AJ4315" s="14">
        <f t="shared" si="6762"/>
        <v>0</v>
      </c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>
        <v>0</v>
      </c>
      <c r="AX4315" s="14">
        <v>0</v>
      </c>
      <c r="AY4315" s="14">
        <v>0</v>
      </c>
      <c r="AZ4315" s="14"/>
      <c r="BA4315" s="14"/>
      <c r="BB4315" s="14"/>
      <c r="BC4315" s="14"/>
      <c r="BD4315" s="14"/>
      <c r="BE4315" s="14">
        <f t="shared" si="6763"/>
        <v>0</v>
      </c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>
        <v>0</v>
      </c>
      <c r="BS4315" s="14">
        <v>0</v>
      </c>
      <c r="BT4315" s="14" t="e">
        <f>IF(#REF!=0,"-",#REF!/#REF!*100)</f>
        <v>#REF!</v>
      </c>
    </row>
    <row r="4316" spans="1:72" ht="22.5" x14ac:dyDescent="0.25">
      <c r="A4316" s="4" t="s">
        <v>1154</v>
      </c>
      <c r="B4316" s="4" t="s">
        <v>56</v>
      </c>
      <c r="C4316" s="4" t="s">
        <v>160</v>
      </c>
      <c r="D4316" s="102" t="s">
        <v>1429</v>
      </c>
      <c r="E4316" s="101" t="s">
        <v>25</v>
      </c>
      <c r="F4316" s="101" t="s">
        <v>0</v>
      </c>
      <c r="G4316" s="2" t="s">
        <v>0</v>
      </c>
      <c r="H4316" s="2" t="s">
        <v>26</v>
      </c>
      <c r="I4316" s="12">
        <f t="shared" ref="I4316:AA4316" si="6821">SUM(I4317)</f>
        <v>3100</v>
      </c>
      <c r="J4316" s="12">
        <f t="shared" si="6821"/>
        <v>4200</v>
      </c>
      <c r="K4316" s="12">
        <f t="shared" si="6821"/>
        <v>0</v>
      </c>
      <c r="L4316" s="12">
        <f t="shared" si="6821"/>
        <v>0</v>
      </c>
      <c r="M4316" s="12">
        <f t="shared" si="6821"/>
        <v>0</v>
      </c>
      <c r="N4316" s="12">
        <f t="shared" si="6821"/>
        <v>0</v>
      </c>
      <c r="O4316" s="12">
        <f t="shared" si="6821"/>
        <v>7300</v>
      </c>
      <c r="P4316" s="12">
        <f t="shared" si="6821"/>
        <v>2100</v>
      </c>
      <c r="Q4316" s="12">
        <f t="shared" si="6821"/>
        <v>1000</v>
      </c>
      <c r="R4316" s="12">
        <f t="shared" si="6821"/>
        <v>4200</v>
      </c>
      <c r="S4316" s="12">
        <f t="shared" si="6821"/>
        <v>0</v>
      </c>
      <c r="T4316" s="12">
        <f t="shared" si="6821"/>
        <v>0</v>
      </c>
      <c r="U4316" s="12">
        <f t="shared" si="6821"/>
        <v>0</v>
      </c>
      <c r="V4316" s="12">
        <f t="shared" si="6821"/>
        <v>0</v>
      </c>
      <c r="W4316" s="12">
        <f t="shared" si="6821"/>
        <v>0</v>
      </c>
      <c r="X4316" s="12">
        <f t="shared" si="6821"/>
        <v>0</v>
      </c>
      <c r="Y4316" s="12">
        <f t="shared" si="6821"/>
        <v>0</v>
      </c>
      <c r="Z4316" s="12">
        <f t="shared" si="6821"/>
        <v>0</v>
      </c>
      <c r="AA4316" s="12">
        <f t="shared" si="6821"/>
        <v>0</v>
      </c>
      <c r="AB4316" s="12">
        <v>7300</v>
      </c>
      <c r="AC4316" s="12">
        <v>0</v>
      </c>
      <c r="AD4316" s="12">
        <f t="shared" ref="AD4316:AV4316" si="6822">SUM(AD4317)</f>
        <v>0</v>
      </c>
      <c r="AE4316" s="12">
        <f t="shared" si="6822"/>
        <v>0</v>
      </c>
      <c r="AF4316" s="12">
        <f t="shared" si="6822"/>
        <v>0</v>
      </c>
      <c r="AG4316" s="12">
        <f t="shared" si="6822"/>
        <v>0</v>
      </c>
      <c r="AH4316" s="12">
        <f t="shared" si="6822"/>
        <v>0</v>
      </c>
      <c r="AI4316" s="12">
        <f t="shared" si="6822"/>
        <v>0</v>
      </c>
      <c r="AJ4316" s="12">
        <f t="shared" si="6822"/>
        <v>0</v>
      </c>
      <c r="AK4316" s="12">
        <f t="shared" si="6822"/>
        <v>0</v>
      </c>
      <c r="AL4316" s="12">
        <f t="shared" si="6822"/>
        <v>0</v>
      </c>
      <c r="AM4316" s="12">
        <f t="shared" si="6822"/>
        <v>0</v>
      </c>
      <c r="AN4316" s="12">
        <f t="shared" si="6822"/>
        <v>0</v>
      </c>
      <c r="AO4316" s="12">
        <f t="shared" si="6822"/>
        <v>0</v>
      </c>
      <c r="AP4316" s="12">
        <f t="shared" si="6822"/>
        <v>0</v>
      </c>
      <c r="AQ4316" s="12">
        <f t="shared" si="6822"/>
        <v>0</v>
      </c>
      <c r="AR4316" s="12">
        <f t="shared" si="6822"/>
        <v>0</v>
      </c>
      <c r="AS4316" s="12">
        <f t="shared" si="6822"/>
        <v>0</v>
      </c>
      <c r="AT4316" s="12">
        <f t="shared" si="6822"/>
        <v>0</v>
      </c>
      <c r="AU4316" s="12">
        <f t="shared" si="6822"/>
        <v>0</v>
      </c>
      <c r="AV4316" s="12">
        <f t="shared" si="6822"/>
        <v>0</v>
      </c>
      <c r="AW4316" s="12">
        <v>0</v>
      </c>
      <c r="AX4316" s="12">
        <v>0</v>
      </c>
      <c r="AY4316" s="12">
        <f t="shared" ref="AY4316:BQ4316" si="6823">SUM(AY4317)</f>
        <v>400</v>
      </c>
      <c r="AZ4316" s="12">
        <f t="shared" si="6823"/>
        <v>0</v>
      </c>
      <c r="BA4316" s="12">
        <f t="shared" si="6823"/>
        <v>0</v>
      </c>
      <c r="BB4316" s="12">
        <f t="shared" si="6823"/>
        <v>0</v>
      </c>
      <c r="BC4316" s="12">
        <f t="shared" si="6823"/>
        <v>0</v>
      </c>
      <c r="BD4316" s="12">
        <f t="shared" si="6823"/>
        <v>0</v>
      </c>
      <c r="BE4316" s="12">
        <f t="shared" si="6823"/>
        <v>400</v>
      </c>
      <c r="BF4316" s="12">
        <f t="shared" si="6823"/>
        <v>0</v>
      </c>
      <c r="BG4316" s="12">
        <f t="shared" si="6823"/>
        <v>0</v>
      </c>
      <c r="BH4316" s="12">
        <f t="shared" si="6823"/>
        <v>0</v>
      </c>
      <c r="BI4316" s="12">
        <f t="shared" si="6823"/>
        <v>0</v>
      </c>
      <c r="BJ4316" s="12">
        <f t="shared" si="6823"/>
        <v>0</v>
      </c>
      <c r="BK4316" s="12">
        <f t="shared" si="6823"/>
        <v>0</v>
      </c>
      <c r="BL4316" s="12">
        <f t="shared" si="6823"/>
        <v>0</v>
      </c>
      <c r="BM4316" s="12">
        <f t="shared" si="6823"/>
        <v>0</v>
      </c>
      <c r="BN4316" s="12">
        <f t="shared" si="6823"/>
        <v>0</v>
      </c>
      <c r="BO4316" s="12">
        <f t="shared" si="6823"/>
        <v>0</v>
      </c>
      <c r="BP4316" s="12">
        <f t="shared" si="6823"/>
        <v>0</v>
      </c>
      <c r="BQ4316" s="12">
        <f t="shared" si="6823"/>
        <v>0</v>
      </c>
      <c r="BR4316" s="12">
        <v>0</v>
      </c>
      <c r="BS4316" s="12">
        <v>400</v>
      </c>
      <c r="BT4316" s="12" t="e">
        <f>IF(#REF!=0,"-",#REF!/#REF!*100)</f>
        <v>#REF!</v>
      </c>
    </row>
    <row r="4317" spans="1:72" x14ac:dyDescent="0.25">
      <c r="A4317" s="4" t="s">
        <v>1154</v>
      </c>
      <c r="B4317" s="4" t="s">
        <v>56</v>
      </c>
      <c r="C4317" s="4" t="s">
        <v>160</v>
      </c>
      <c r="D4317" s="102" t="s">
        <v>1429</v>
      </c>
      <c r="E4317" s="113">
        <v>6121</v>
      </c>
      <c r="F4317" s="102"/>
      <c r="G4317" s="98" t="s">
        <v>1663</v>
      </c>
      <c r="H4317" s="13" t="s">
        <v>27</v>
      </c>
      <c r="I4317" s="14">
        <v>3100</v>
      </c>
      <c r="J4317" s="14">
        <v>4200</v>
      </c>
      <c r="K4317" s="14"/>
      <c r="L4317" s="14"/>
      <c r="M4317" s="14"/>
      <c r="N4317" s="14"/>
      <c r="O4317" s="14">
        <f t="shared" si="6761"/>
        <v>7300</v>
      </c>
      <c r="P4317" s="14">
        <v>2100</v>
      </c>
      <c r="Q4317" s="14">
        <v>1000</v>
      </c>
      <c r="R4317" s="14">
        <v>4200</v>
      </c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>
        <v>7300</v>
      </c>
      <c r="AC4317" s="14">
        <v>0</v>
      </c>
      <c r="AD4317" s="14">
        <v>0</v>
      </c>
      <c r="AE4317" s="14"/>
      <c r="AF4317" s="14"/>
      <c r="AG4317" s="14"/>
      <c r="AH4317" s="14"/>
      <c r="AI4317" s="14"/>
      <c r="AJ4317" s="14">
        <f t="shared" si="6762"/>
        <v>0</v>
      </c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>
        <v>0</v>
      </c>
      <c r="AX4317" s="14">
        <v>0</v>
      </c>
      <c r="AY4317" s="14">
        <v>400</v>
      </c>
      <c r="AZ4317" s="14"/>
      <c r="BA4317" s="14"/>
      <c r="BB4317" s="14"/>
      <c r="BC4317" s="14"/>
      <c r="BD4317" s="14"/>
      <c r="BE4317" s="14">
        <f t="shared" si="6763"/>
        <v>400</v>
      </c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>
        <v>0</v>
      </c>
      <c r="BS4317" s="14">
        <v>400</v>
      </c>
      <c r="BT4317" s="14" t="e">
        <f>IF(#REF!=0,"-",#REF!/#REF!*100)</f>
        <v>#REF!</v>
      </c>
    </row>
    <row r="4318" spans="1:72" ht="22.5" x14ac:dyDescent="0.25">
      <c r="A4318" s="4" t="s">
        <v>1154</v>
      </c>
      <c r="B4318" s="4" t="s">
        <v>56</v>
      </c>
      <c r="C4318" s="4" t="s">
        <v>160</v>
      </c>
      <c r="D4318" s="102" t="s">
        <v>1429</v>
      </c>
      <c r="E4318" s="101" t="s">
        <v>29</v>
      </c>
      <c r="F4318" s="101" t="s">
        <v>0</v>
      </c>
      <c r="G4318" s="2" t="s">
        <v>0</v>
      </c>
      <c r="H4318" s="2" t="s">
        <v>30</v>
      </c>
      <c r="I4318" s="12">
        <f t="shared" ref="I4318:AA4318" si="6824">SUM(I4319:I4327)</f>
        <v>26300</v>
      </c>
      <c r="J4318" s="12">
        <f t="shared" si="6824"/>
        <v>7056</v>
      </c>
      <c r="K4318" s="12">
        <f t="shared" si="6824"/>
        <v>0</v>
      </c>
      <c r="L4318" s="12">
        <f t="shared" si="6824"/>
        <v>0</v>
      </c>
      <c r="M4318" s="12">
        <f t="shared" si="6824"/>
        <v>0</v>
      </c>
      <c r="N4318" s="12">
        <f t="shared" si="6824"/>
        <v>0</v>
      </c>
      <c r="O4318" s="12">
        <f t="shared" si="6824"/>
        <v>33356</v>
      </c>
      <c r="P4318" s="12">
        <f t="shared" si="6824"/>
        <v>2900</v>
      </c>
      <c r="Q4318" s="12">
        <f t="shared" si="6824"/>
        <v>4000</v>
      </c>
      <c r="R4318" s="12">
        <f t="shared" si="6824"/>
        <v>7056</v>
      </c>
      <c r="S4318" s="12">
        <f t="shared" si="6824"/>
        <v>0</v>
      </c>
      <c r="T4318" s="12">
        <f t="shared" si="6824"/>
        <v>0</v>
      </c>
      <c r="U4318" s="12">
        <f t="shared" si="6824"/>
        <v>0</v>
      </c>
      <c r="V4318" s="12">
        <f t="shared" si="6824"/>
        <v>0</v>
      </c>
      <c r="W4318" s="12">
        <f t="shared" si="6824"/>
        <v>0</v>
      </c>
      <c r="X4318" s="12">
        <f t="shared" si="6824"/>
        <v>0</v>
      </c>
      <c r="Y4318" s="12">
        <f t="shared" si="6824"/>
        <v>0</v>
      </c>
      <c r="Z4318" s="12">
        <f t="shared" si="6824"/>
        <v>0</v>
      </c>
      <c r="AA4318" s="12">
        <f t="shared" si="6824"/>
        <v>0</v>
      </c>
      <c r="AB4318" s="12">
        <v>13956</v>
      </c>
      <c r="AC4318" s="12">
        <v>19400</v>
      </c>
      <c r="AD4318" s="12">
        <f t="shared" ref="AD4318:AV4318" si="6825">SUM(AD4319:AD4327)</f>
        <v>0</v>
      </c>
      <c r="AE4318" s="12">
        <f t="shared" si="6825"/>
        <v>0</v>
      </c>
      <c r="AF4318" s="12">
        <f t="shared" si="6825"/>
        <v>0</v>
      </c>
      <c r="AG4318" s="12">
        <f t="shared" si="6825"/>
        <v>0</v>
      </c>
      <c r="AH4318" s="12">
        <f t="shared" si="6825"/>
        <v>0</v>
      </c>
      <c r="AI4318" s="12">
        <f t="shared" si="6825"/>
        <v>0</v>
      </c>
      <c r="AJ4318" s="12">
        <f t="shared" si="6825"/>
        <v>0</v>
      </c>
      <c r="AK4318" s="12">
        <f t="shared" si="6825"/>
        <v>0</v>
      </c>
      <c r="AL4318" s="12">
        <f t="shared" si="6825"/>
        <v>0</v>
      </c>
      <c r="AM4318" s="12">
        <f t="shared" si="6825"/>
        <v>0</v>
      </c>
      <c r="AN4318" s="12">
        <f t="shared" si="6825"/>
        <v>0</v>
      </c>
      <c r="AO4318" s="12">
        <f t="shared" si="6825"/>
        <v>0</v>
      </c>
      <c r="AP4318" s="12">
        <f t="shared" si="6825"/>
        <v>0</v>
      </c>
      <c r="AQ4318" s="12">
        <f t="shared" si="6825"/>
        <v>0</v>
      </c>
      <c r="AR4318" s="12">
        <f t="shared" si="6825"/>
        <v>0</v>
      </c>
      <c r="AS4318" s="12">
        <f t="shared" si="6825"/>
        <v>0</v>
      </c>
      <c r="AT4318" s="12">
        <f t="shared" si="6825"/>
        <v>0</v>
      </c>
      <c r="AU4318" s="12">
        <f t="shared" si="6825"/>
        <v>0</v>
      </c>
      <c r="AV4318" s="12">
        <f t="shared" si="6825"/>
        <v>0</v>
      </c>
      <c r="AW4318" s="12">
        <v>0</v>
      </c>
      <c r="AX4318" s="12">
        <v>0</v>
      </c>
      <c r="AY4318" s="12">
        <f t="shared" ref="AY4318:BQ4318" si="6826">SUM(AY4319:AY4327)</f>
        <v>10600</v>
      </c>
      <c r="AZ4318" s="12">
        <f t="shared" si="6826"/>
        <v>0</v>
      </c>
      <c r="BA4318" s="12">
        <f t="shared" si="6826"/>
        <v>0</v>
      </c>
      <c r="BB4318" s="12">
        <f t="shared" si="6826"/>
        <v>0</v>
      </c>
      <c r="BC4318" s="12">
        <f t="shared" si="6826"/>
        <v>0</v>
      </c>
      <c r="BD4318" s="12">
        <f t="shared" si="6826"/>
        <v>0</v>
      </c>
      <c r="BE4318" s="12">
        <f t="shared" si="6826"/>
        <v>10600</v>
      </c>
      <c r="BF4318" s="12">
        <f t="shared" si="6826"/>
        <v>0</v>
      </c>
      <c r="BG4318" s="12">
        <f t="shared" si="6826"/>
        <v>0</v>
      </c>
      <c r="BH4318" s="12">
        <f t="shared" si="6826"/>
        <v>0</v>
      </c>
      <c r="BI4318" s="12">
        <f t="shared" si="6826"/>
        <v>0</v>
      </c>
      <c r="BJ4318" s="12">
        <f t="shared" si="6826"/>
        <v>0</v>
      </c>
      <c r="BK4318" s="12">
        <f t="shared" si="6826"/>
        <v>0</v>
      </c>
      <c r="BL4318" s="12">
        <f t="shared" si="6826"/>
        <v>0</v>
      </c>
      <c r="BM4318" s="12">
        <f t="shared" si="6826"/>
        <v>0</v>
      </c>
      <c r="BN4318" s="12">
        <f t="shared" si="6826"/>
        <v>0</v>
      </c>
      <c r="BO4318" s="12">
        <f t="shared" si="6826"/>
        <v>0</v>
      </c>
      <c r="BP4318" s="12">
        <f t="shared" si="6826"/>
        <v>0</v>
      </c>
      <c r="BQ4318" s="12">
        <f t="shared" si="6826"/>
        <v>0</v>
      </c>
      <c r="BR4318" s="12">
        <v>0</v>
      </c>
      <c r="BS4318" s="12">
        <v>10600</v>
      </c>
      <c r="BT4318" s="12" t="e">
        <f>IF(#REF!=0,"-",#REF!/#REF!*100)</f>
        <v>#REF!</v>
      </c>
    </row>
    <row r="4319" spans="1:72" x14ac:dyDescent="0.25">
      <c r="A4319" s="4" t="s">
        <v>1154</v>
      </c>
      <c r="B4319" s="4" t="s">
        <v>56</v>
      </c>
      <c r="C4319" s="4" t="s">
        <v>160</v>
      </c>
      <c r="D4319" s="102" t="s">
        <v>1429</v>
      </c>
      <c r="E4319" s="113">
        <v>6131</v>
      </c>
      <c r="F4319" s="102"/>
      <c r="G4319" s="98" t="s">
        <v>1663</v>
      </c>
      <c r="H4319" s="13" t="s">
        <v>32</v>
      </c>
      <c r="I4319" s="14">
        <v>1750</v>
      </c>
      <c r="J4319" s="14"/>
      <c r="K4319" s="14"/>
      <c r="L4319" s="14"/>
      <c r="M4319" s="14"/>
      <c r="N4319" s="14"/>
      <c r="O4319" s="14">
        <f t="shared" si="6761"/>
        <v>1750</v>
      </c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>
        <v>0</v>
      </c>
      <c r="AC4319" s="14">
        <v>1750</v>
      </c>
      <c r="AD4319" s="14">
        <v>0</v>
      </c>
      <c r="AE4319" s="14"/>
      <c r="AF4319" s="14"/>
      <c r="AG4319" s="14"/>
      <c r="AH4319" s="14"/>
      <c r="AI4319" s="14"/>
      <c r="AJ4319" s="14">
        <f t="shared" si="6762"/>
        <v>0</v>
      </c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>
        <v>0</v>
      </c>
      <c r="AX4319" s="14">
        <v>0</v>
      </c>
      <c r="AY4319" s="14">
        <v>6250</v>
      </c>
      <c r="AZ4319" s="14"/>
      <c r="BA4319" s="14"/>
      <c r="BB4319" s="14"/>
      <c r="BC4319" s="14"/>
      <c r="BD4319" s="14"/>
      <c r="BE4319" s="14">
        <f t="shared" si="6763"/>
        <v>6250</v>
      </c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>
        <v>0</v>
      </c>
      <c r="BS4319" s="14">
        <v>6250</v>
      </c>
      <c r="BT4319" s="14" t="e">
        <f>IF(#REF!=0,"-",#REF!/#REF!*100)</f>
        <v>#REF!</v>
      </c>
    </row>
    <row r="4320" spans="1:72" x14ac:dyDescent="0.25">
      <c r="A4320" s="4" t="s">
        <v>1154</v>
      </c>
      <c r="B4320" s="4" t="s">
        <v>56</v>
      </c>
      <c r="C4320" s="4" t="s">
        <v>160</v>
      </c>
      <c r="D4320" s="102" t="s">
        <v>1429</v>
      </c>
      <c r="E4320" s="113">
        <v>6132</v>
      </c>
      <c r="F4320" s="102"/>
      <c r="G4320" s="98" t="s">
        <v>1663</v>
      </c>
      <c r="H4320" s="13" t="s">
        <v>72</v>
      </c>
      <c r="I4320" s="14">
        <v>100</v>
      </c>
      <c r="J4320" s="14"/>
      <c r="K4320" s="14"/>
      <c r="L4320" s="14"/>
      <c r="M4320" s="14"/>
      <c r="N4320" s="14"/>
      <c r="O4320" s="14">
        <f t="shared" si="6761"/>
        <v>100</v>
      </c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>
        <v>0</v>
      </c>
      <c r="AC4320" s="14">
        <v>100</v>
      </c>
      <c r="AD4320" s="14">
        <v>0</v>
      </c>
      <c r="AE4320" s="14"/>
      <c r="AF4320" s="14"/>
      <c r="AG4320" s="14"/>
      <c r="AH4320" s="14"/>
      <c r="AI4320" s="14"/>
      <c r="AJ4320" s="14">
        <f t="shared" si="6762"/>
        <v>0</v>
      </c>
      <c r="AK4320" s="14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4"/>
      <c r="AW4320" s="14">
        <v>0</v>
      </c>
      <c r="AX4320" s="14">
        <v>0</v>
      </c>
      <c r="AY4320" s="14">
        <v>0</v>
      </c>
      <c r="AZ4320" s="14"/>
      <c r="BA4320" s="14"/>
      <c r="BB4320" s="14"/>
      <c r="BC4320" s="14"/>
      <c r="BD4320" s="14"/>
      <c r="BE4320" s="14">
        <f t="shared" si="6763"/>
        <v>0</v>
      </c>
      <c r="BF4320" s="14"/>
      <c r="BG4320" s="14"/>
      <c r="BH4320" s="14"/>
      <c r="BI4320" s="14"/>
      <c r="BJ4320" s="14"/>
      <c r="BK4320" s="14"/>
      <c r="BL4320" s="14"/>
      <c r="BM4320" s="14"/>
      <c r="BN4320" s="14"/>
      <c r="BO4320" s="14"/>
      <c r="BP4320" s="14"/>
      <c r="BQ4320" s="14"/>
      <c r="BR4320" s="14">
        <v>0</v>
      </c>
      <c r="BS4320" s="14">
        <v>0</v>
      </c>
      <c r="BT4320" s="14" t="e">
        <f>IF(#REF!=0,"-",#REF!/#REF!*100)</f>
        <v>#REF!</v>
      </c>
    </row>
    <row r="4321" spans="1:72" x14ac:dyDescent="0.25">
      <c r="A4321" s="4" t="s">
        <v>1154</v>
      </c>
      <c r="B4321" s="4" t="s">
        <v>56</v>
      </c>
      <c r="C4321" s="4" t="s">
        <v>160</v>
      </c>
      <c r="D4321" s="102" t="s">
        <v>1429</v>
      </c>
      <c r="E4321" s="113">
        <v>6133</v>
      </c>
      <c r="F4321" s="102"/>
      <c r="G4321" s="98" t="s">
        <v>1663</v>
      </c>
      <c r="H4321" s="13" t="s">
        <v>75</v>
      </c>
      <c r="I4321" s="14">
        <v>100</v>
      </c>
      <c r="J4321" s="14"/>
      <c r="K4321" s="14"/>
      <c r="L4321" s="14"/>
      <c r="M4321" s="14"/>
      <c r="N4321" s="14"/>
      <c r="O4321" s="14">
        <f t="shared" si="6761"/>
        <v>100</v>
      </c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>
        <v>0</v>
      </c>
      <c r="AC4321" s="14">
        <v>100</v>
      </c>
      <c r="AD4321" s="14">
        <v>0</v>
      </c>
      <c r="AE4321" s="14"/>
      <c r="AF4321" s="14"/>
      <c r="AG4321" s="14"/>
      <c r="AH4321" s="14"/>
      <c r="AI4321" s="14"/>
      <c r="AJ4321" s="14">
        <f t="shared" si="6762"/>
        <v>0</v>
      </c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>
        <v>0</v>
      </c>
      <c r="AX4321" s="14">
        <v>0</v>
      </c>
      <c r="AY4321" s="14">
        <v>0</v>
      </c>
      <c r="AZ4321" s="14"/>
      <c r="BA4321" s="14"/>
      <c r="BB4321" s="14"/>
      <c r="BC4321" s="14"/>
      <c r="BD4321" s="14"/>
      <c r="BE4321" s="14">
        <f t="shared" si="6763"/>
        <v>0</v>
      </c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Q4321" s="14"/>
      <c r="BR4321" s="14">
        <v>0</v>
      </c>
      <c r="BS4321" s="14">
        <v>0</v>
      </c>
      <c r="BT4321" s="14" t="e">
        <f>IF(#REF!=0,"-",#REF!/#REF!*100)</f>
        <v>#REF!</v>
      </c>
    </row>
    <row r="4322" spans="1:72" x14ac:dyDescent="0.25">
      <c r="A4322" s="4" t="s">
        <v>1154</v>
      </c>
      <c r="B4322" s="4" t="s">
        <v>56</v>
      </c>
      <c r="C4322" s="4" t="s">
        <v>160</v>
      </c>
      <c r="D4322" s="102" t="s">
        <v>1429</v>
      </c>
      <c r="E4322" s="113">
        <v>6134</v>
      </c>
      <c r="F4322" s="102"/>
      <c r="G4322" s="98" t="s">
        <v>1663</v>
      </c>
      <c r="H4322" s="13" t="s">
        <v>78</v>
      </c>
      <c r="I4322" s="14">
        <v>1000</v>
      </c>
      <c r="J4322" s="14"/>
      <c r="K4322" s="14"/>
      <c r="L4322" s="14"/>
      <c r="M4322" s="14"/>
      <c r="N4322" s="14"/>
      <c r="O4322" s="14">
        <f t="shared" si="6761"/>
        <v>1000</v>
      </c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>
        <v>0</v>
      </c>
      <c r="AC4322" s="14">
        <v>1000</v>
      </c>
      <c r="AD4322" s="14">
        <v>0</v>
      </c>
      <c r="AE4322" s="14"/>
      <c r="AF4322" s="14"/>
      <c r="AG4322" s="14"/>
      <c r="AH4322" s="14"/>
      <c r="AI4322" s="14"/>
      <c r="AJ4322" s="14">
        <f t="shared" si="6762"/>
        <v>0</v>
      </c>
      <c r="AK4322" s="14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4"/>
      <c r="AW4322" s="14">
        <v>0</v>
      </c>
      <c r="AX4322" s="14">
        <v>0</v>
      </c>
      <c r="AY4322" s="14">
        <v>1000</v>
      </c>
      <c r="AZ4322" s="14"/>
      <c r="BA4322" s="14"/>
      <c r="BB4322" s="14"/>
      <c r="BC4322" s="14"/>
      <c r="BD4322" s="14"/>
      <c r="BE4322" s="14">
        <f t="shared" si="6763"/>
        <v>1000</v>
      </c>
      <c r="BF4322" s="14"/>
      <c r="BG4322" s="14"/>
      <c r="BH4322" s="14"/>
      <c r="BI4322" s="14"/>
      <c r="BJ4322" s="14"/>
      <c r="BK4322" s="14"/>
      <c r="BL4322" s="14"/>
      <c r="BM4322" s="14"/>
      <c r="BN4322" s="14"/>
      <c r="BO4322" s="14"/>
      <c r="BP4322" s="14"/>
      <c r="BQ4322" s="14"/>
      <c r="BR4322" s="14">
        <v>0</v>
      </c>
      <c r="BS4322" s="14">
        <v>1000</v>
      </c>
      <c r="BT4322" s="14" t="e">
        <f>IF(#REF!=0,"-",#REF!/#REF!*100)</f>
        <v>#REF!</v>
      </c>
    </row>
    <row r="4323" spans="1:72" x14ac:dyDescent="0.25">
      <c r="A4323" s="4" t="s">
        <v>1154</v>
      </c>
      <c r="B4323" s="4" t="s">
        <v>56</v>
      </c>
      <c r="C4323" s="4" t="s">
        <v>160</v>
      </c>
      <c r="D4323" s="102" t="s">
        <v>1429</v>
      </c>
      <c r="E4323" s="113">
        <v>6135</v>
      </c>
      <c r="F4323" s="102"/>
      <c r="G4323" s="98" t="s">
        <v>1663</v>
      </c>
      <c r="H4323" s="13" t="s">
        <v>81</v>
      </c>
      <c r="I4323" s="14">
        <v>100</v>
      </c>
      <c r="J4323" s="14"/>
      <c r="K4323" s="14"/>
      <c r="L4323" s="14"/>
      <c r="M4323" s="14"/>
      <c r="N4323" s="14"/>
      <c r="O4323" s="14">
        <f t="shared" si="6761"/>
        <v>100</v>
      </c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>
        <v>0</v>
      </c>
      <c r="AC4323" s="14">
        <v>100</v>
      </c>
      <c r="AD4323" s="14">
        <v>0</v>
      </c>
      <c r="AE4323" s="14"/>
      <c r="AF4323" s="14"/>
      <c r="AG4323" s="14"/>
      <c r="AH4323" s="14"/>
      <c r="AI4323" s="14"/>
      <c r="AJ4323" s="14">
        <f t="shared" si="6762"/>
        <v>0</v>
      </c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>
        <v>0</v>
      </c>
      <c r="AX4323" s="14">
        <v>0</v>
      </c>
      <c r="AY4323" s="14">
        <v>100</v>
      </c>
      <c r="AZ4323" s="14"/>
      <c r="BA4323" s="14"/>
      <c r="BB4323" s="14"/>
      <c r="BC4323" s="14"/>
      <c r="BD4323" s="14"/>
      <c r="BE4323" s="14">
        <f t="shared" si="6763"/>
        <v>100</v>
      </c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>
        <v>0</v>
      </c>
      <c r="BS4323" s="14">
        <v>100</v>
      </c>
      <c r="BT4323" s="14" t="e">
        <f>IF(#REF!=0,"-",#REF!/#REF!*100)</f>
        <v>#REF!</v>
      </c>
    </row>
    <row r="4324" spans="1:72" ht="22.5" x14ac:dyDescent="0.25">
      <c r="A4324" s="4" t="s">
        <v>1154</v>
      </c>
      <c r="B4324" s="4" t="s">
        <v>56</v>
      </c>
      <c r="C4324" s="4" t="s">
        <v>160</v>
      </c>
      <c r="D4324" s="102" t="s">
        <v>1429</v>
      </c>
      <c r="E4324" s="113">
        <v>6136</v>
      </c>
      <c r="F4324" s="102"/>
      <c r="G4324" s="98" t="s">
        <v>1663</v>
      </c>
      <c r="H4324" s="13" t="s">
        <v>84</v>
      </c>
      <c r="I4324" s="14">
        <v>100</v>
      </c>
      <c r="J4324" s="14"/>
      <c r="K4324" s="14"/>
      <c r="L4324" s="14"/>
      <c r="M4324" s="14"/>
      <c r="N4324" s="14"/>
      <c r="O4324" s="14">
        <f t="shared" si="6761"/>
        <v>100</v>
      </c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>
        <v>0</v>
      </c>
      <c r="AC4324" s="14">
        <v>100</v>
      </c>
      <c r="AD4324" s="14">
        <v>0</v>
      </c>
      <c r="AE4324" s="14"/>
      <c r="AF4324" s="14"/>
      <c r="AG4324" s="14"/>
      <c r="AH4324" s="14"/>
      <c r="AI4324" s="14"/>
      <c r="AJ4324" s="14">
        <f t="shared" si="6762"/>
        <v>0</v>
      </c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>
        <v>0</v>
      </c>
      <c r="AX4324" s="14">
        <v>0</v>
      </c>
      <c r="AY4324" s="14">
        <v>100</v>
      </c>
      <c r="AZ4324" s="14"/>
      <c r="BA4324" s="14"/>
      <c r="BB4324" s="14"/>
      <c r="BC4324" s="14"/>
      <c r="BD4324" s="14"/>
      <c r="BE4324" s="14">
        <f t="shared" si="6763"/>
        <v>100</v>
      </c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>
        <v>0</v>
      </c>
      <c r="BS4324" s="14">
        <v>100</v>
      </c>
      <c r="BT4324" s="14" t="e">
        <f>IF(#REF!=0,"-",#REF!/#REF!*100)</f>
        <v>#REF!</v>
      </c>
    </row>
    <row r="4325" spans="1:72" x14ac:dyDescent="0.25">
      <c r="A4325" s="4" t="s">
        <v>1154</v>
      </c>
      <c r="B4325" s="4" t="s">
        <v>56</v>
      </c>
      <c r="C4325" s="4" t="s">
        <v>160</v>
      </c>
      <c r="D4325" s="102" t="s">
        <v>1429</v>
      </c>
      <c r="E4325" s="113">
        <v>6137</v>
      </c>
      <c r="F4325" s="102"/>
      <c r="G4325" s="98" t="s">
        <v>1663</v>
      </c>
      <c r="H4325" s="13" t="s">
        <v>87</v>
      </c>
      <c r="I4325" s="14">
        <v>1000</v>
      </c>
      <c r="J4325" s="14"/>
      <c r="K4325" s="14"/>
      <c r="L4325" s="14"/>
      <c r="M4325" s="14"/>
      <c r="N4325" s="14"/>
      <c r="O4325" s="14">
        <f t="shared" si="6761"/>
        <v>1000</v>
      </c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>
        <v>0</v>
      </c>
      <c r="AC4325" s="14">
        <v>1000</v>
      </c>
      <c r="AD4325" s="14">
        <v>0</v>
      </c>
      <c r="AE4325" s="14"/>
      <c r="AF4325" s="14"/>
      <c r="AG4325" s="14"/>
      <c r="AH4325" s="14"/>
      <c r="AI4325" s="14"/>
      <c r="AJ4325" s="14">
        <f t="shared" si="6762"/>
        <v>0</v>
      </c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>
        <v>0</v>
      </c>
      <c r="AX4325" s="14">
        <v>0</v>
      </c>
      <c r="AY4325" s="14">
        <v>100</v>
      </c>
      <c r="AZ4325" s="14"/>
      <c r="BA4325" s="14"/>
      <c r="BB4325" s="14"/>
      <c r="BC4325" s="14"/>
      <c r="BD4325" s="14"/>
      <c r="BE4325" s="14">
        <f t="shared" si="6763"/>
        <v>100</v>
      </c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>
        <v>0</v>
      </c>
      <c r="BS4325" s="14">
        <v>100</v>
      </c>
      <c r="BT4325" s="14" t="e">
        <f>IF(#REF!=0,"-",#REF!/#REF!*100)</f>
        <v>#REF!</v>
      </c>
    </row>
    <row r="4326" spans="1:72" ht="22.5" x14ac:dyDescent="0.25">
      <c r="A4326" s="4" t="s">
        <v>1154</v>
      </c>
      <c r="B4326" s="4" t="s">
        <v>56</v>
      </c>
      <c r="C4326" s="4" t="s">
        <v>160</v>
      </c>
      <c r="D4326" s="102" t="s">
        <v>1429</v>
      </c>
      <c r="E4326" s="113">
        <v>6138</v>
      </c>
      <c r="F4326" s="102"/>
      <c r="G4326" s="98" t="s">
        <v>1663</v>
      </c>
      <c r="H4326" s="13" t="s">
        <v>90</v>
      </c>
      <c r="I4326" s="14">
        <v>5000</v>
      </c>
      <c r="J4326" s="14"/>
      <c r="K4326" s="14"/>
      <c r="L4326" s="14"/>
      <c r="M4326" s="14"/>
      <c r="N4326" s="14"/>
      <c r="O4326" s="14">
        <f t="shared" si="6761"/>
        <v>5000</v>
      </c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>
        <v>0</v>
      </c>
      <c r="AC4326" s="14">
        <v>5000</v>
      </c>
      <c r="AD4326" s="14">
        <v>0</v>
      </c>
      <c r="AE4326" s="14"/>
      <c r="AF4326" s="14"/>
      <c r="AG4326" s="14"/>
      <c r="AH4326" s="14"/>
      <c r="AI4326" s="14"/>
      <c r="AJ4326" s="14">
        <f t="shared" si="6762"/>
        <v>0</v>
      </c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>
        <v>0</v>
      </c>
      <c r="AX4326" s="14">
        <v>0</v>
      </c>
      <c r="AY4326" s="14">
        <v>0</v>
      </c>
      <c r="AZ4326" s="14"/>
      <c r="BA4326" s="14"/>
      <c r="BB4326" s="14"/>
      <c r="BC4326" s="14"/>
      <c r="BD4326" s="14"/>
      <c r="BE4326" s="14">
        <f t="shared" si="6763"/>
        <v>0</v>
      </c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Q4326" s="14"/>
      <c r="BR4326" s="14">
        <v>0</v>
      </c>
      <c r="BS4326" s="14">
        <v>0</v>
      </c>
      <c r="BT4326" s="14" t="e">
        <f>IF(#REF!=0,"-",#REF!/#REF!*100)</f>
        <v>#REF!</v>
      </c>
    </row>
    <row r="4327" spans="1:72" x14ac:dyDescent="0.25">
      <c r="A4327" s="1" t="s">
        <v>1154</v>
      </c>
      <c r="B4327" s="1" t="s">
        <v>56</v>
      </c>
      <c r="C4327" s="1" t="s">
        <v>160</v>
      </c>
      <c r="D4327" s="105" t="s">
        <v>1429</v>
      </c>
      <c r="E4327" s="105" t="s">
        <v>34</v>
      </c>
      <c r="F4327" s="102" t="s">
        <v>0</v>
      </c>
      <c r="G4327" s="13" t="s">
        <v>0</v>
      </c>
      <c r="H4327" s="2" t="s">
        <v>35</v>
      </c>
      <c r="I4327" s="12">
        <f t="shared" ref="I4327:AA4327" si="6827">SUM(I4328:I4330)</f>
        <v>17150</v>
      </c>
      <c r="J4327" s="12">
        <f t="shared" si="6827"/>
        <v>7056</v>
      </c>
      <c r="K4327" s="12">
        <f t="shared" si="6827"/>
        <v>0</v>
      </c>
      <c r="L4327" s="12">
        <f t="shared" si="6827"/>
        <v>0</v>
      </c>
      <c r="M4327" s="12">
        <f t="shared" si="6827"/>
        <v>0</v>
      </c>
      <c r="N4327" s="12">
        <f t="shared" si="6827"/>
        <v>0</v>
      </c>
      <c r="O4327" s="12">
        <f t="shared" si="6827"/>
        <v>24206</v>
      </c>
      <c r="P4327" s="12">
        <f t="shared" si="6827"/>
        <v>2900</v>
      </c>
      <c r="Q4327" s="12">
        <f t="shared" si="6827"/>
        <v>4000</v>
      </c>
      <c r="R4327" s="12">
        <f t="shared" si="6827"/>
        <v>7056</v>
      </c>
      <c r="S4327" s="12">
        <f t="shared" si="6827"/>
        <v>0</v>
      </c>
      <c r="T4327" s="12">
        <f t="shared" si="6827"/>
        <v>0</v>
      </c>
      <c r="U4327" s="12">
        <f t="shared" si="6827"/>
        <v>0</v>
      </c>
      <c r="V4327" s="12">
        <f t="shared" si="6827"/>
        <v>0</v>
      </c>
      <c r="W4327" s="12">
        <f t="shared" si="6827"/>
        <v>0</v>
      </c>
      <c r="X4327" s="12">
        <f t="shared" si="6827"/>
        <v>0</v>
      </c>
      <c r="Y4327" s="12">
        <f t="shared" si="6827"/>
        <v>0</v>
      </c>
      <c r="Z4327" s="12">
        <f t="shared" si="6827"/>
        <v>0</v>
      </c>
      <c r="AA4327" s="12">
        <f t="shared" si="6827"/>
        <v>0</v>
      </c>
      <c r="AB4327" s="12">
        <v>13956</v>
      </c>
      <c r="AC4327" s="12">
        <v>10250</v>
      </c>
      <c r="AD4327" s="12">
        <f t="shared" ref="AD4327:AV4327" si="6828">SUM(AD4328:AD4330)</f>
        <v>0</v>
      </c>
      <c r="AE4327" s="12">
        <f t="shared" si="6828"/>
        <v>0</v>
      </c>
      <c r="AF4327" s="12">
        <f t="shared" si="6828"/>
        <v>0</v>
      </c>
      <c r="AG4327" s="12">
        <f t="shared" si="6828"/>
        <v>0</v>
      </c>
      <c r="AH4327" s="12">
        <f t="shared" si="6828"/>
        <v>0</v>
      </c>
      <c r="AI4327" s="12">
        <f t="shared" si="6828"/>
        <v>0</v>
      </c>
      <c r="AJ4327" s="12">
        <f t="shared" si="6828"/>
        <v>0</v>
      </c>
      <c r="AK4327" s="12">
        <f t="shared" si="6828"/>
        <v>0</v>
      </c>
      <c r="AL4327" s="12">
        <f t="shared" si="6828"/>
        <v>0</v>
      </c>
      <c r="AM4327" s="12">
        <f t="shared" si="6828"/>
        <v>0</v>
      </c>
      <c r="AN4327" s="12">
        <f t="shared" si="6828"/>
        <v>0</v>
      </c>
      <c r="AO4327" s="12">
        <f t="shared" si="6828"/>
        <v>0</v>
      </c>
      <c r="AP4327" s="12">
        <f t="shared" si="6828"/>
        <v>0</v>
      </c>
      <c r="AQ4327" s="12">
        <f t="shared" si="6828"/>
        <v>0</v>
      </c>
      <c r="AR4327" s="12">
        <f t="shared" si="6828"/>
        <v>0</v>
      </c>
      <c r="AS4327" s="12">
        <f t="shared" si="6828"/>
        <v>0</v>
      </c>
      <c r="AT4327" s="12">
        <f t="shared" si="6828"/>
        <v>0</v>
      </c>
      <c r="AU4327" s="12">
        <f t="shared" si="6828"/>
        <v>0</v>
      </c>
      <c r="AV4327" s="12">
        <f t="shared" si="6828"/>
        <v>0</v>
      </c>
      <c r="AW4327" s="12">
        <v>0</v>
      </c>
      <c r="AX4327" s="12">
        <v>0</v>
      </c>
      <c r="AY4327" s="12">
        <f t="shared" ref="AY4327:BQ4327" si="6829">SUM(AY4328:AY4330)</f>
        <v>3050</v>
      </c>
      <c r="AZ4327" s="12">
        <f t="shared" si="6829"/>
        <v>0</v>
      </c>
      <c r="BA4327" s="12">
        <f t="shared" si="6829"/>
        <v>0</v>
      </c>
      <c r="BB4327" s="12">
        <f t="shared" si="6829"/>
        <v>0</v>
      </c>
      <c r="BC4327" s="12">
        <f t="shared" si="6829"/>
        <v>0</v>
      </c>
      <c r="BD4327" s="12">
        <f t="shared" si="6829"/>
        <v>0</v>
      </c>
      <c r="BE4327" s="12">
        <f t="shared" si="6829"/>
        <v>3050</v>
      </c>
      <c r="BF4327" s="12">
        <f t="shared" si="6829"/>
        <v>0</v>
      </c>
      <c r="BG4327" s="12">
        <f t="shared" si="6829"/>
        <v>0</v>
      </c>
      <c r="BH4327" s="12">
        <f t="shared" si="6829"/>
        <v>0</v>
      </c>
      <c r="BI4327" s="12">
        <f t="shared" si="6829"/>
        <v>0</v>
      </c>
      <c r="BJ4327" s="12">
        <f t="shared" si="6829"/>
        <v>0</v>
      </c>
      <c r="BK4327" s="12">
        <f t="shared" si="6829"/>
        <v>0</v>
      </c>
      <c r="BL4327" s="12">
        <f t="shared" si="6829"/>
        <v>0</v>
      </c>
      <c r="BM4327" s="12">
        <f t="shared" si="6829"/>
        <v>0</v>
      </c>
      <c r="BN4327" s="12">
        <f t="shared" si="6829"/>
        <v>0</v>
      </c>
      <c r="BO4327" s="12">
        <f t="shared" si="6829"/>
        <v>0</v>
      </c>
      <c r="BP4327" s="12">
        <f t="shared" si="6829"/>
        <v>0</v>
      </c>
      <c r="BQ4327" s="12">
        <f t="shared" si="6829"/>
        <v>0</v>
      </c>
      <c r="BR4327" s="12">
        <v>0</v>
      </c>
      <c r="BS4327" s="12">
        <v>3050</v>
      </c>
      <c r="BT4327" s="12" t="e">
        <f>IF(#REF!=0,"-",#REF!/#REF!*100)</f>
        <v>#REF!</v>
      </c>
    </row>
    <row r="4328" spans="1:72" x14ac:dyDescent="0.25">
      <c r="A4328" s="4" t="s">
        <v>1154</v>
      </c>
      <c r="B4328" s="4" t="s">
        <v>56</v>
      </c>
      <c r="C4328" s="4" t="s">
        <v>160</v>
      </c>
      <c r="D4328" s="102" t="s">
        <v>1429</v>
      </c>
      <c r="E4328" s="113">
        <v>6139</v>
      </c>
      <c r="F4328" s="102"/>
      <c r="G4328" s="98" t="s">
        <v>1663</v>
      </c>
      <c r="H4328" s="13" t="s">
        <v>35</v>
      </c>
      <c r="I4328" s="14">
        <v>15500</v>
      </c>
      <c r="J4328" s="14">
        <v>7056</v>
      </c>
      <c r="K4328" s="14"/>
      <c r="L4328" s="14"/>
      <c r="M4328" s="14"/>
      <c r="N4328" s="14"/>
      <c r="O4328" s="14">
        <f t="shared" si="6761"/>
        <v>22556</v>
      </c>
      <c r="P4328" s="14">
        <v>2800</v>
      </c>
      <c r="Q4328" s="14">
        <v>3900</v>
      </c>
      <c r="R4328" s="14">
        <v>7056</v>
      </c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>
        <v>13756</v>
      </c>
      <c r="AC4328" s="14">
        <v>8800</v>
      </c>
      <c r="AD4328" s="14">
        <v>0</v>
      </c>
      <c r="AE4328" s="14"/>
      <c r="AF4328" s="14"/>
      <c r="AG4328" s="14"/>
      <c r="AH4328" s="14"/>
      <c r="AI4328" s="14"/>
      <c r="AJ4328" s="14">
        <f t="shared" si="6762"/>
        <v>0</v>
      </c>
      <c r="AK4328" s="14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4"/>
      <c r="AW4328" s="14">
        <v>0</v>
      </c>
      <c r="AX4328" s="14">
        <v>0</v>
      </c>
      <c r="AY4328" s="14">
        <v>3000</v>
      </c>
      <c r="AZ4328" s="14"/>
      <c r="BA4328" s="14"/>
      <c r="BB4328" s="14"/>
      <c r="BC4328" s="14"/>
      <c r="BD4328" s="14"/>
      <c r="BE4328" s="14">
        <f t="shared" si="6763"/>
        <v>3000</v>
      </c>
      <c r="BF4328" s="14"/>
      <c r="BG4328" s="14"/>
      <c r="BH4328" s="14"/>
      <c r="BI4328" s="14"/>
      <c r="BJ4328" s="14"/>
      <c r="BK4328" s="14"/>
      <c r="BL4328" s="14"/>
      <c r="BM4328" s="14"/>
      <c r="BN4328" s="14"/>
      <c r="BO4328" s="14"/>
      <c r="BP4328" s="14"/>
      <c r="BQ4328" s="14"/>
      <c r="BR4328" s="14">
        <v>0</v>
      </c>
      <c r="BS4328" s="14">
        <v>3000</v>
      </c>
      <c r="BT4328" s="14" t="e">
        <f>IF(#REF!=0,"-",#REF!/#REF!*100)</f>
        <v>#REF!</v>
      </c>
    </row>
    <row r="4329" spans="1:72" ht="22.5" x14ac:dyDescent="0.25">
      <c r="A4329" s="4" t="s">
        <v>1154</v>
      </c>
      <c r="B4329" s="4" t="s">
        <v>56</v>
      </c>
      <c r="C4329" s="4" t="s">
        <v>160</v>
      </c>
      <c r="D4329" s="102" t="s">
        <v>1429</v>
      </c>
      <c r="E4329" s="113">
        <v>6139</v>
      </c>
      <c r="F4329" s="102" t="s">
        <v>1436</v>
      </c>
      <c r="G4329" s="98" t="s">
        <v>1663</v>
      </c>
      <c r="H4329" s="13" t="s">
        <v>37</v>
      </c>
      <c r="I4329" s="14">
        <v>650</v>
      </c>
      <c r="J4329" s="14"/>
      <c r="K4329" s="14"/>
      <c r="L4329" s="14"/>
      <c r="M4329" s="14"/>
      <c r="N4329" s="14"/>
      <c r="O4329" s="14">
        <f t="shared" si="6761"/>
        <v>650</v>
      </c>
      <c r="P4329" s="14">
        <v>100</v>
      </c>
      <c r="Q4329" s="14">
        <v>100</v>
      </c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>
        <v>200</v>
      </c>
      <c r="AC4329" s="14">
        <v>450</v>
      </c>
      <c r="AD4329" s="14">
        <v>0</v>
      </c>
      <c r="AE4329" s="14"/>
      <c r="AF4329" s="14"/>
      <c r="AG4329" s="14"/>
      <c r="AH4329" s="14"/>
      <c r="AI4329" s="14"/>
      <c r="AJ4329" s="14">
        <f t="shared" si="6762"/>
        <v>0</v>
      </c>
      <c r="AK4329" s="14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4"/>
      <c r="AW4329" s="14">
        <v>0</v>
      </c>
      <c r="AX4329" s="14">
        <v>0</v>
      </c>
      <c r="AY4329" s="14">
        <v>50</v>
      </c>
      <c r="AZ4329" s="14"/>
      <c r="BA4329" s="14"/>
      <c r="BB4329" s="14"/>
      <c r="BC4329" s="14"/>
      <c r="BD4329" s="14"/>
      <c r="BE4329" s="14">
        <f t="shared" si="6763"/>
        <v>50</v>
      </c>
      <c r="BF4329" s="14"/>
      <c r="BG4329" s="14"/>
      <c r="BH4329" s="14"/>
      <c r="BI4329" s="14"/>
      <c r="BJ4329" s="14"/>
      <c r="BK4329" s="14"/>
      <c r="BL4329" s="14"/>
      <c r="BM4329" s="14"/>
      <c r="BN4329" s="14"/>
      <c r="BO4329" s="14"/>
      <c r="BP4329" s="14"/>
      <c r="BQ4329" s="14"/>
      <c r="BR4329" s="14">
        <v>0</v>
      </c>
      <c r="BS4329" s="14">
        <v>50</v>
      </c>
      <c r="BT4329" s="14" t="e">
        <f>IF(#REF!=0,"-",#REF!/#REF!*100)</f>
        <v>#REF!</v>
      </c>
    </row>
    <row r="4330" spans="1:72" x14ac:dyDescent="0.25">
      <c r="A4330" s="4" t="s">
        <v>1154</v>
      </c>
      <c r="B4330" s="4" t="s">
        <v>56</v>
      </c>
      <c r="C4330" s="4" t="s">
        <v>160</v>
      </c>
      <c r="D4330" s="102" t="s">
        <v>1429</v>
      </c>
      <c r="E4330" s="113">
        <v>6139</v>
      </c>
      <c r="F4330" s="102" t="s">
        <v>1437</v>
      </c>
      <c r="G4330" s="98" t="s">
        <v>1663</v>
      </c>
      <c r="H4330" s="13" t="s">
        <v>1319</v>
      </c>
      <c r="I4330" s="14">
        <v>1000</v>
      </c>
      <c r="J4330" s="14"/>
      <c r="K4330" s="14"/>
      <c r="L4330" s="14"/>
      <c r="M4330" s="14"/>
      <c r="N4330" s="14"/>
      <c r="O4330" s="14">
        <f t="shared" si="6761"/>
        <v>1000</v>
      </c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>
        <v>0</v>
      </c>
      <c r="AC4330" s="14">
        <v>1000</v>
      </c>
      <c r="AD4330" s="14">
        <v>0</v>
      </c>
      <c r="AE4330" s="14"/>
      <c r="AF4330" s="14"/>
      <c r="AG4330" s="14"/>
      <c r="AH4330" s="14"/>
      <c r="AI4330" s="14"/>
      <c r="AJ4330" s="14">
        <f t="shared" si="6762"/>
        <v>0</v>
      </c>
      <c r="AK4330" s="14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4"/>
      <c r="AW4330" s="14">
        <v>0</v>
      </c>
      <c r="AX4330" s="14">
        <v>0</v>
      </c>
      <c r="AY4330" s="14">
        <v>0</v>
      </c>
      <c r="AZ4330" s="14"/>
      <c r="BA4330" s="14"/>
      <c r="BB4330" s="14"/>
      <c r="BC4330" s="14"/>
      <c r="BD4330" s="14"/>
      <c r="BE4330" s="14">
        <f t="shared" si="6763"/>
        <v>0</v>
      </c>
      <c r="BF4330" s="14"/>
      <c r="BG4330" s="14"/>
      <c r="BH4330" s="14"/>
      <c r="BI4330" s="14"/>
      <c r="BJ4330" s="14"/>
      <c r="BK4330" s="14"/>
      <c r="BL4330" s="14"/>
      <c r="BM4330" s="14"/>
      <c r="BN4330" s="14"/>
      <c r="BO4330" s="14"/>
      <c r="BP4330" s="14"/>
      <c r="BQ4330" s="14"/>
      <c r="BR4330" s="14">
        <v>0</v>
      </c>
      <c r="BS4330" s="14">
        <v>0</v>
      </c>
      <c r="BT4330" s="14" t="e">
        <f>IF(#REF!=0,"-",#REF!/#REF!*100)</f>
        <v>#REF!</v>
      </c>
    </row>
    <row r="4331" spans="1:72" ht="33.75" x14ac:dyDescent="0.25">
      <c r="A4331" s="1" t="s">
        <v>0</v>
      </c>
      <c r="B4331" s="1" t="s">
        <v>0</v>
      </c>
      <c r="C4331" s="1" t="s">
        <v>0</v>
      </c>
      <c r="D4331" s="101" t="s">
        <v>0</v>
      </c>
      <c r="E4331" s="101" t="s">
        <v>0</v>
      </c>
      <c r="F4331" s="101" t="s">
        <v>0</v>
      </c>
      <c r="G4331" s="2" t="s">
        <v>0</v>
      </c>
      <c r="H4331" s="10" t="s">
        <v>39</v>
      </c>
      <c r="I4331" s="11">
        <f t="shared" ref="I4331:AA4331" si="6830">SUM(I4332)</f>
        <v>300</v>
      </c>
      <c r="J4331" s="11">
        <f t="shared" si="6830"/>
        <v>0</v>
      </c>
      <c r="K4331" s="11">
        <f t="shared" si="6830"/>
        <v>0</v>
      </c>
      <c r="L4331" s="11">
        <f t="shared" si="6830"/>
        <v>0</v>
      </c>
      <c r="M4331" s="11">
        <f t="shared" si="6830"/>
        <v>0</v>
      </c>
      <c r="N4331" s="11">
        <f t="shared" si="6830"/>
        <v>0</v>
      </c>
      <c r="O4331" s="11">
        <f t="shared" si="6830"/>
        <v>300</v>
      </c>
      <c r="P4331" s="11">
        <f t="shared" si="6830"/>
        <v>0</v>
      </c>
      <c r="Q4331" s="11">
        <f t="shared" si="6830"/>
        <v>0</v>
      </c>
      <c r="R4331" s="11">
        <f t="shared" si="6830"/>
        <v>0</v>
      </c>
      <c r="S4331" s="11">
        <f t="shared" si="6830"/>
        <v>0</v>
      </c>
      <c r="T4331" s="11">
        <f t="shared" si="6830"/>
        <v>0</v>
      </c>
      <c r="U4331" s="11">
        <f t="shared" si="6830"/>
        <v>0</v>
      </c>
      <c r="V4331" s="11">
        <f t="shared" si="6830"/>
        <v>0</v>
      </c>
      <c r="W4331" s="11">
        <f t="shared" si="6830"/>
        <v>0</v>
      </c>
      <c r="X4331" s="11">
        <f t="shared" si="6830"/>
        <v>0</v>
      </c>
      <c r="Y4331" s="11">
        <f t="shared" si="6830"/>
        <v>0</v>
      </c>
      <c r="Z4331" s="11">
        <f t="shared" si="6830"/>
        <v>0</v>
      </c>
      <c r="AA4331" s="11">
        <f t="shared" si="6830"/>
        <v>0</v>
      </c>
      <c r="AB4331" s="11">
        <v>0</v>
      </c>
      <c r="AC4331" s="11">
        <v>300</v>
      </c>
      <c r="AD4331" s="11">
        <f t="shared" ref="AD4331:AV4331" si="6831">SUM(AD4332)</f>
        <v>0</v>
      </c>
      <c r="AE4331" s="11">
        <f t="shared" si="6831"/>
        <v>0</v>
      </c>
      <c r="AF4331" s="11">
        <f t="shared" si="6831"/>
        <v>0</v>
      </c>
      <c r="AG4331" s="11">
        <f t="shared" si="6831"/>
        <v>0</v>
      </c>
      <c r="AH4331" s="11">
        <f t="shared" si="6831"/>
        <v>0</v>
      </c>
      <c r="AI4331" s="11">
        <f t="shared" si="6831"/>
        <v>0</v>
      </c>
      <c r="AJ4331" s="11">
        <f t="shared" si="6831"/>
        <v>0</v>
      </c>
      <c r="AK4331" s="11">
        <f t="shared" si="6831"/>
        <v>0</v>
      </c>
      <c r="AL4331" s="11">
        <f t="shared" si="6831"/>
        <v>0</v>
      </c>
      <c r="AM4331" s="11">
        <f t="shared" si="6831"/>
        <v>0</v>
      </c>
      <c r="AN4331" s="11">
        <f t="shared" si="6831"/>
        <v>0</v>
      </c>
      <c r="AO4331" s="11">
        <f t="shared" si="6831"/>
        <v>0</v>
      </c>
      <c r="AP4331" s="11">
        <f t="shared" si="6831"/>
        <v>0</v>
      </c>
      <c r="AQ4331" s="11">
        <f t="shared" si="6831"/>
        <v>0</v>
      </c>
      <c r="AR4331" s="11">
        <f t="shared" si="6831"/>
        <v>0</v>
      </c>
      <c r="AS4331" s="11">
        <f t="shared" si="6831"/>
        <v>0</v>
      </c>
      <c r="AT4331" s="11">
        <f t="shared" si="6831"/>
        <v>0</v>
      </c>
      <c r="AU4331" s="11">
        <f t="shared" si="6831"/>
        <v>0</v>
      </c>
      <c r="AV4331" s="11">
        <f t="shared" si="6831"/>
        <v>0</v>
      </c>
      <c r="AW4331" s="11">
        <v>0</v>
      </c>
      <c r="AX4331" s="11">
        <v>0</v>
      </c>
      <c r="AY4331" s="11">
        <f>SUM(AY4332)</f>
        <v>0</v>
      </c>
      <c r="AZ4331" s="11">
        <f t="shared" ref="AZ4331:BQ4331" si="6832">SUM(AZ4332)</f>
        <v>0</v>
      </c>
      <c r="BA4331" s="11">
        <f t="shared" si="6832"/>
        <v>0</v>
      </c>
      <c r="BB4331" s="11">
        <f t="shared" si="6832"/>
        <v>0</v>
      </c>
      <c r="BC4331" s="11">
        <f t="shared" si="6832"/>
        <v>0</v>
      </c>
      <c r="BD4331" s="11">
        <f t="shared" si="6832"/>
        <v>0</v>
      </c>
      <c r="BE4331" s="11">
        <f t="shared" si="6832"/>
        <v>0</v>
      </c>
      <c r="BF4331" s="11">
        <f t="shared" si="6832"/>
        <v>0</v>
      </c>
      <c r="BG4331" s="11">
        <f t="shared" si="6832"/>
        <v>0</v>
      </c>
      <c r="BH4331" s="11">
        <f t="shared" si="6832"/>
        <v>0</v>
      </c>
      <c r="BI4331" s="11">
        <f t="shared" si="6832"/>
        <v>0</v>
      </c>
      <c r="BJ4331" s="11">
        <f t="shared" si="6832"/>
        <v>0</v>
      </c>
      <c r="BK4331" s="11">
        <f t="shared" si="6832"/>
        <v>0</v>
      </c>
      <c r="BL4331" s="11">
        <f t="shared" si="6832"/>
        <v>0</v>
      </c>
      <c r="BM4331" s="11">
        <f t="shared" si="6832"/>
        <v>0</v>
      </c>
      <c r="BN4331" s="11">
        <f t="shared" si="6832"/>
        <v>0</v>
      </c>
      <c r="BO4331" s="11">
        <f t="shared" si="6832"/>
        <v>0</v>
      </c>
      <c r="BP4331" s="11">
        <f t="shared" si="6832"/>
        <v>0</v>
      </c>
      <c r="BQ4331" s="11">
        <f t="shared" si="6832"/>
        <v>0</v>
      </c>
      <c r="BR4331" s="11">
        <v>0</v>
      </c>
      <c r="BS4331" s="11">
        <v>0</v>
      </c>
      <c r="BT4331" s="11" t="e">
        <f>IF(#REF!=0,"-",#REF!/#REF!*100)</f>
        <v>#REF!</v>
      </c>
    </row>
    <row r="4332" spans="1:72" ht="22.5" x14ac:dyDescent="0.25">
      <c r="A4332" s="4" t="s">
        <v>1154</v>
      </c>
      <c r="B4332" s="4" t="s">
        <v>56</v>
      </c>
      <c r="C4332" s="4" t="s">
        <v>160</v>
      </c>
      <c r="D4332" s="102" t="s">
        <v>1429</v>
      </c>
      <c r="E4332" s="101" t="s">
        <v>40</v>
      </c>
      <c r="F4332" s="101" t="s">
        <v>0</v>
      </c>
      <c r="G4332" s="2" t="s">
        <v>0</v>
      </c>
      <c r="H4332" s="2" t="s">
        <v>41</v>
      </c>
      <c r="I4332" s="12">
        <f t="shared" ref="I4332:AA4332" si="6833">SUM(I4333:I4335)</f>
        <v>300</v>
      </c>
      <c r="J4332" s="12">
        <f t="shared" si="6833"/>
        <v>0</v>
      </c>
      <c r="K4332" s="12">
        <f t="shared" si="6833"/>
        <v>0</v>
      </c>
      <c r="L4332" s="12">
        <f t="shared" si="6833"/>
        <v>0</v>
      </c>
      <c r="M4332" s="12">
        <f t="shared" si="6833"/>
        <v>0</v>
      </c>
      <c r="N4332" s="12">
        <f t="shared" si="6833"/>
        <v>0</v>
      </c>
      <c r="O4332" s="12">
        <f t="shared" ref="O4332" si="6834">SUM(O4333:O4335)</f>
        <v>300</v>
      </c>
      <c r="P4332" s="12">
        <f t="shared" si="6833"/>
        <v>0</v>
      </c>
      <c r="Q4332" s="12">
        <f t="shared" si="6833"/>
        <v>0</v>
      </c>
      <c r="R4332" s="12">
        <f t="shared" si="6833"/>
        <v>0</v>
      </c>
      <c r="S4332" s="12">
        <f t="shared" si="6833"/>
        <v>0</v>
      </c>
      <c r="T4332" s="12">
        <f t="shared" si="6833"/>
        <v>0</v>
      </c>
      <c r="U4332" s="12">
        <f t="shared" si="6833"/>
        <v>0</v>
      </c>
      <c r="V4332" s="12">
        <f t="shared" si="6833"/>
        <v>0</v>
      </c>
      <c r="W4332" s="12">
        <f t="shared" si="6833"/>
        <v>0</v>
      </c>
      <c r="X4332" s="12">
        <f t="shared" si="6833"/>
        <v>0</v>
      </c>
      <c r="Y4332" s="12">
        <f t="shared" si="6833"/>
        <v>0</v>
      </c>
      <c r="Z4332" s="12">
        <f t="shared" si="6833"/>
        <v>0</v>
      </c>
      <c r="AA4332" s="12">
        <f t="shared" si="6833"/>
        <v>0</v>
      </c>
      <c r="AB4332" s="12">
        <v>0</v>
      </c>
      <c r="AC4332" s="12">
        <v>300</v>
      </c>
      <c r="AD4332" s="12">
        <f t="shared" ref="AD4332:AV4332" si="6835">SUM(AD4333:AD4335)</f>
        <v>0</v>
      </c>
      <c r="AE4332" s="12">
        <f t="shared" si="6835"/>
        <v>0</v>
      </c>
      <c r="AF4332" s="12">
        <f t="shared" si="6835"/>
        <v>0</v>
      </c>
      <c r="AG4332" s="12">
        <f t="shared" si="6835"/>
        <v>0</v>
      </c>
      <c r="AH4332" s="12">
        <f t="shared" si="6835"/>
        <v>0</v>
      </c>
      <c r="AI4332" s="12">
        <f t="shared" si="6835"/>
        <v>0</v>
      </c>
      <c r="AJ4332" s="12">
        <f t="shared" ref="AJ4332" si="6836">SUM(AJ4333:AJ4335)</f>
        <v>0</v>
      </c>
      <c r="AK4332" s="12">
        <f t="shared" si="6835"/>
        <v>0</v>
      </c>
      <c r="AL4332" s="12">
        <f t="shared" si="6835"/>
        <v>0</v>
      </c>
      <c r="AM4332" s="12">
        <f t="shared" si="6835"/>
        <v>0</v>
      </c>
      <c r="AN4332" s="12">
        <f t="shared" si="6835"/>
        <v>0</v>
      </c>
      <c r="AO4332" s="12">
        <f t="shared" si="6835"/>
        <v>0</v>
      </c>
      <c r="AP4332" s="12">
        <f t="shared" si="6835"/>
        <v>0</v>
      </c>
      <c r="AQ4332" s="12">
        <f t="shared" si="6835"/>
        <v>0</v>
      </c>
      <c r="AR4332" s="12">
        <f t="shared" si="6835"/>
        <v>0</v>
      </c>
      <c r="AS4332" s="12">
        <f t="shared" si="6835"/>
        <v>0</v>
      </c>
      <c r="AT4332" s="12">
        <f t="shared" si="6835"/>
        <v>0</v>
      </c>
      <c r="AU4332" s="12">
        <f t="shared" si="6835"/>
        <v>0</v>
      </c>
      <c r="AV4332" s="12">
        <f t="shared" si="6835"/>
        <v>0</v>
      </c>
      <c r="AW4332" s="12">
        <v>0</v>
      </c>
      <c r="AX4332" s="12">
        <v>0</v>
      </c>
      <c r="AY4332" s="12">
        <f>SUM(AY4333:AY4335)</f>
        <v>0</v>
      </c>
      <c r="AZ4332" s="12">
        <f t="shared" ref="AZ4332:BQ4332" si="6837">SUM(AZ4333:AZ4335)</f>
        <v>0</v>
      </c>
      <c r="BA4332" s="12">
        <f t="shared" si="6837"/>
        <v>0</v>
      </c>
      <c r="BB4332" s="12">
        <f t="shared" si="6837"/>
        <v>0</v>
      </c>
      <c r="BC4332" s="12">
        <f t="shared" si="6837"/>
        <v>0</v>
      </c>
      <c r="BD4332" s="12">
        <f t="shared" si="6837"/>
        <v>0</v>
      </c>
      <c r="BE4332" s="12">
        <f t="shared" ref="BE4332" si="6838">SUM(BE4333:BE4335)</f>
        <v>0</v>
      </c>
      <c r="BF4332" s="12">
        <f t="shared" si="6837"/>
        <v>0</v>
      </c>
      <c r="BG4332" s="12">
        <f t="shared" si="6837"/>
        <v>0</v>
      </c>
      <c r="BH4332" s="12">
        <f t="shared" si="6837"/>
        <v>0</v>
      </c>
      <c r="BI4332" s="12">
        <f t="shared" si="6837"/>
        <v>0</v>
      </c>
      <c r="BJ4332" s="12">
        <f t="shared" si="6837"/>
        <v>0</v>
      </c>
      <c r="BK4332" s="12">
        <f t="shared" si="6837"/>
        <v>0</v>
      </c>
      <c r="BL4332" s="12">
        <f t="shared" si="6837"/>
        <v>0</v>
      </c>
      <c r="BM4332" s="12">
        <f t="shared" si="6837"/>
        <v>0</v>
      </c>
      <c r="BN4332" s="12">
        <f t="shared" si="6837"/>
        <v>0</v>
      </c>
      <c r="BO4332" s="12">
        <f t="shared" si="6837"/>
        <v>0</v>
      </c>
      <c r="BP4332" s="12">
        <f t="shared" si="6837"/>
        <v>0</v>
      </c>
      <c r="BQ4332" s="12">
        <f t="shared" si="6837"/>
        <v>0</v>
      </c>
      <c r="BR4332" s="12">
        <v>0</v>
      </c>
      <c r="BS4332" s="12">
        <v>0</v>
      </c>
      <c r="BT4332" s="12" t="e">
        <f>IF(#REF!=0,"-",#REF!/#REF!*100)</f>
        <v>#REF!</v>
      </c>
    </row>
    <row r="4333" spans="1:72" x14ac:dyDescent="0.25">
      <c r="A4333" s="4" t="s">
        <v>1154</v>
      </c>
      <c r="B4333" s="4" t="s">
        <v>56</v>
      </c>
      <c r="C4333" s="4" t="s">
        <v>160</v>
      </c>
      <c r="D4333" s="102" t="s">
        <v>1429</v>
      </c>
      <c r="E4333" s="113">
        <v>6142</v>
      </c>
      <c r="F4333" s="102"/>
      <c r="G4333" s="98" t="s">
        <v>1663</v>
      </c>
      <c r="H4333" s="13" t="s">
        <v>60</v>
      </c>
      <c r="I4333" s="14">
        <v>100</v>
      </c>
      <c r="J4333" s="14"/>
      <c r="K4333" s="14"/>
      <c r="L4333" s="14"/>
      <c r="M4333" s="14"/>
      <c r="N4333" s="14"/>
      <c r="O4333" s="14">
        <f t="shared" si="6761"/>
        <v>100</v>
      </c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>
        <v>0</v>
      </c>
      <c r="AC4333" s="14">
        <v>100</v>
      </c>
      <c r="AD4333" s="14">
        <v>0</v>
      </c>
      <c r="AE4333" s="14"/>
      <c r="AF4333" s="14"/>
      <c r="AG4333" s="14"/>
      <c r="AH4333" s="14"/>
      <c r="AI4333" s="14"/>
      <c r="AJ4333" s="14">
        <f t="shared" si="6762"/>
        <v>0</v>
      </c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>
        <v>0</v>
      </c>
      <c r="AX4333" s="14">
        <v>0</v>
      </c>
      <c r="AY4333" s="14">
        <v>0</v>
      </c>
      <c r="AZ4333" s="14"/>
      <c r="BA4333" s="14"/>
      <c r="BB4333" s="14"/>
      <c r="BC4333" s="14"/>
      <c r="BD4333" s="14"/>
      <c r="BE4333" s="14">
        <f t="shared" si="6763"/>
        <v>0</v>
      </c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Q4333" s="14"/>
      <c r="BR4333" s="14">
        <v>0</v>
      </c>
      <c r="BS4333" s="14">
        <v>0</v>
      </c>
      <c r="BT4333" s="14" t="e">
        <f>IF(#REF!=0,"-",#REF!/#REF!*100)</f>
        <v>#REF!</v>
      </c>
    </row>
    <row r="4334" spans="1:72" ht="22.5" x14ac:dyDescent="0.25">
      <c r="A4334" s="4" t="s">
        <v>1154</v>
      </c>
      <c r="B4334" s="4" t="s">
        <v>56</v>
      </c>
      <c r="C4334" s="4" t="s">
        <v>160</v>
      </c>
      <c r="D4334" s="102" t="s">
        <v>1429</v>
      </c>
      <c r="E4334" s="113">
        <v>6143</v>
      </c>
      <c r="F4334" s="102"/>
      <c r="G4334" s="98" t="s">
        <v>1663</v>
      </c>
      <c r="H4334" s="13" t="s">
        <v>43</v>
      </c>
      <c r="I4334" s="14">
        <v>100</v>
      </c>
      <c r="J4334" s="14"/>
      <c r="K4334" s="14"/>
      <c r="L4334" s="14"/>
      <c r="M4334" s="14"/>
      <c r="N4334" s="14"/>
      <c r="O4334" s="14">
        <f t="shared" si="6761"/>
        <v>100</v>
      </c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>
        <v>0</v>
      </c>
      <c r="AC4334" s="14">
        <v>100</v>
      </c>
      <c r="AD4334" s="14">
        <v>0</v>
      </c>
      <c r="AE4334" s="14"/>
      <c r="AF4334" s="14"/>
      <c r="AG4334" s="14"/>
      <c r="AH4334" s="14"/>
      <c r="AI4334" s="14"/>
      <c r="AJ4334" s="14">
        <f t="shared" si="6762"/>
        <v>0</v>
      </c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>
        <v>0</v>
      </c>
      <c r="AX4334" s="14">
        <v>0</v>
      </c>
      <c r="AY4334" s="14">
        <v>0</v>
      </c>
      <c r="AZ4334" s="14"/>
      <c r="BA4334" s="14"/>
      <c r="BB4334" s="14"/>
      <c r="BC4334" s="14"/>
      <c r="BD4334" s="14"/>
      <c r="BE4334" s="14">
        <f t="shared" si="6763"/>
        <v>0</v>
      </c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Q4334" s="14"/>
      <c r="BR4334" s="14">
        <v>0</v>
      </c>
      <c r="BS4334" s="14">
        <v>0</v>
      </c>
      <c r="BT4334" s="14" t="e">
        <f>IF(#REF!=0,"-",#REF!/#REF!*100)</f>
        <v>#REF!</v>
      </c>
    </row>
    <row r="4335" spans="1:72" x14ac:dyDescent="0.25">
      <c r="A4335" s="4" t="s">
        <v>1154</v>
      </c>
      <c r="B4335" s="4" t="s">
        <v>56</v>
      </c>
      <c r="C4335" s="4" t="s">
        <v>160</v>
      </c>
      <c r="D4335" s="102" t="s">
        <v>1429</v>
      </c>
      <c r="E4335" s="113">
        <v>6148</v>
      </c>
      <c r="F4335" s="102"/>
      <c r="G4335" s="98" t="s">
        <v>1663</v>
      </c>
      <c r="H4335" s="13" t="s">
        <v>45</v>
      </c>
      <c r="I4335" s="14">
        <v>100</v>
      </c>
      <c r="J4335" s="14"/>
      <c r="K4335" s="14"/>
      <c r="L4335" s="14"/>
      <c r="M4335" s="14"/>
      <c r="N4335" s="14"/>
      <c r="O4335" s="14">
        <f t="shared" ref="O4335:O4393" si="6839">I4335+J4335+K4335+L4335+M4335+N4335</f>
        <v>100</v>
      </c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>
        <v>0</v>
      </c>
      <c r="AC4335" s="14">
        <v>100</v>
      </c>
      <c r="AD4335" s="14">
        <v>0</v>
      </c>
      <c r="AE4335" s="14"/>
      <c r="AF4335" s="14"/>
      <c r="AG4335" s="14"/>
      <c r="AH4335" s="14"/>
      <c r="AI4335" s="14"/>
      <c r="AJ4335" s="14">
        <f t="shared" ref="AJ4335:AJ4393" si="6840">AD4335+AE4335+AF4335+AG4335+AH4335+AI4335</f>
        <v>0</v>
      </c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>
        <v>0</v>
      </c>
      <c r="AX4335" s="14">
        <v>0</v>
      </c>
      <c r="AY4335" s="14">
        <v>0</v>
      </c>
      <c r="AZ4335" s="14"/>
      <c r="BA4335" s="14"/>
      <c r="BB4335" s="14"/>
      <c r="BC4335" s="14"/>
      <c r="BD4335" s="14"/>
      <c r="BE4335" s="14">
        <f t="shared" ref="BE4335:BE4393" si="6841">AY4335+AZ4335+BA4335+BB4335+BC4335+BD4335</f>
        <v>0</v>
      </c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Q4335" s="14"/>
      <c r="BR4335" s="14">
        <v>0</v>
      </c>
      <c r="BS4335" s="14">
        <v>0</v>
      </c>
      <c r="BT4335" s="14" t="e">
        <f>IF(#REF!=0,"-",#REF!/#REF!*100)</f>
        <v>#REF!</v>
      </c>
    </row>
    <row r="4336" spans="1:72" ht="33.75" x14ac:dyDescent="0.25">
      <c r="A4336" s="1" t="s">
        <v>0</v>
      </c>
      <c r="B4336" s="1" t="s">
        <v>0</v>
      </c>
      <c r="C4336" s="1" t="s">
        <v>0</v>
      </c>
      <c r="D4336" s="101" t="s">
        <v>0</v>
      </c>
      <c r="E4336" s="101" t="s">
        <v>0</v>
      </c>
      <c r="F4336" s="101" t="s">
        <v>0</v>
      </c>
      <c r="G4336" s="2" t="s">
        <v>0</v>
      </c>
      <c r="H4336" s="10" t="s">
        <v>47</v>
      </c>
      <c r="I4336" s="11">
        <f t="shared" ref="I4336:AA4336" si="6842">SUM(I4337)</f>
        <v>300</v>
      </c>
      <c r="J4336" s="11">
        <f t="shared" si="6842"/>
        <v>5341</v>
      </c>
      <c r="K4336" s="11">
        <f t="shared" si="6842"/>
        <v>0</v>
      </c>
      <c r="L4336" s="11">
        <f t="shared" si="6842"/>
        <v>0</v>
      </c>
      <c r="M4336" s="11">
        <f t="shared" si="6842"/>
        <v>0</v>
      </c>
      <c r="N4336" s="11">
        <f t="shared" si="6842"/>
        <v>0</v>
      </c>
      <c r="O4336" s="11">
        <f t="shared" si="6842"/>
        <v>5641</v>
      </c>
      <c r="P4336" s="11">
        <f t="shared" si="6842"/>
        <v>0</v>
      </c>
      <c r="Q4336" s="11">
        <f t="shared" si="6842"/>
        <v>0</v>
      </c>
      <c r="R4336" s="11">
        <f t="shared" si="6842"/>
        <v>5341</v>
      </c>
      <c r="S4336" s="11">
        <f t="shared" si="6842"/>
        <v>0</v>
      </c>
      <c r="T4336" s="11">
        <f t="shared" si="6842"/>
        <v>0</v>
      </c>
      <c r="U4336" s="11">
        <f t="shared" si="6842"/>
        <v>0</v>
      </c>
      <c r="V4336" s="11">
        <f t="shared" si="6842"/>
        <v>0</v>
      </c>
      <c r="W4336" s="11">
        <f t="shared" si="6842"/>
        <v>0</v>
      </c>
      <c r="X4336" s="11">
        <f t="shared" si="6842"/>
        <v>0</v>
      </c>
      <c r="Y4336" s="11">
        <f t="shared" si="6842"/>
        <v>0</v>
      </c>
      <c r="Z4336" s="11">
        <f t="shared" si="6842"/>
        <v>0</v>
      </c>
      <c r="AA4336" s="11">
        <f t="shared" si="6842"/>
        <v>0</v>
      </c>
      <c r="AB4336" s="11">
        <v>5341</v>
      </c>
      <c r="AC4336" s="11">
        <v>300</v>
      </c>
      <c r="AD4336" s="11">
        <f t="shared" ref="AD4336:AV4336" si="6843">SUM(AD4337)</f>
        <v>0</v>
      </c>
      <c r="AE4336" s="11">
        <f t="shared" si="6843"/>
        <v>0</v>
      </c>
      <c r="AF4336" s="11">
        <f t="shared" si="6843"/>
        <v>0</v>
      </c>
      <c r="AG4336" s="11">
        <f t="shared" si="6843"/>
        <v>0</v>
      </c>
      <c r="AH4336" s="11">
        <f t="shared" si="6843"/>
        <v>0</v>
      </c>
      <c r="AI4336" s="11">
        <f t="shared" si="6843"/>
        <v>0</v>
      </c>
      <c r="AJ4336" s="11">
        <f t="shared" si="6843"/>
        <v>0</v>
      </c>
      <c r="AK4336" s="11">
        <f t="shared" si="6843"/>
        <v>0</v>
      </c>
      <c r="AL4336" s="11">
        <f t="shared" si="6843"/>
        <v>0</v>
      </c>
      <c r="AM4336" s="11">
        <f t="shared" si="6843"/>
        <v>0</v>
      </c>
      <c r="AN4336" s="11">
        <f t="shared" si="6843"/>
        <v>0</v>
      </c>
      <c r="AO4336" s="11">
        <f t="shared" si="6843"/>
        <v>0</v>
      </c>
      <c r="AP4336" s="11">
        <f t="shared" si="6843"/>
        <v>0</v>
      </c>
      <c r="AQ4336" s="11">
        <f t="shared" si="6843"/>
        <v>0</v>
      </c>
      <c r="AR4336" s="11">
        <f t="shared" si="6843"/>
        <v>0</v>
      </c>
      <c r="AS4336" s="11">
        <f t="shared" si="6843"/>
        <v>0</v>
      </c>
      <c r="AT4336" s="11">
        <f t="shared" si="6843"/>
        <v>0</v>
      </c>
      <c r="AU4336" s="11">
        <f t="shared" si="6843"/>
        <v>0</v>
      </c>
      <c r="AV4336" s="11">
        <f t="shared" si="6843"/>
        <v>0</v>
      </c>
      <c r="AW4336" s="11">
        <v>0</v>
      </c>
      <c r="AX4336" s="11">
        <v>0</v>
      </c>
      <c r="AY4336" s="11">
        <f>SUM(AY4337)</f>
        <v>25000</v>
      </c>
      <c r="AZ4336" s="11">
        <f t="shared" ref="AZ4336:BQ4336" si="6844">SUM(AZ4337)</f>
        <v>0</v>
      </c>
      <c r="BA4336" s="11">
        <f t="shared" si="6844"/>
        <v>0</v>
      </c>
      <c r="BB4336" s="11">
        <f t="shared" si="6844"/>
        <v>0</v>
      </c>
      <c r="BC4336" s="11">
        <f t="shared" si="6844"/>
        <v>0</v>
      </c>
      <c r="BD4336" s="11">
        <f t="shared" si="6844"/>
        <v>0</v>
      </c>
      <c r="BE4336" s="11">
        <f t="shared" si="6844"/>
        <v>25000</v>
      </c>
      <c r="BF4336" s="11">
        <f t="shared" si="6844"/>
        <v>0</v>
      </c>
      <c r="BG4336" s="11">
        <f t="shared" si="6844"/>
        <v>0</v>
      </c>
      <c r="BH4336" s="11">
        <f t="shared" si="6844"/>
        <v>0</v>
      </c>
      <c r="BI4336" s="11">
        <f t="shared" si="6844"/>
        <v>0</v>
      </c>
      <c r="BJ4336" s="11">
        <f t="shared" si="6844"/>
        <v>0</v>
      </c>
      <c r="BK4336" s="11">
        <f t="shared" si="6844"/>
        <v>0</v>
      </c>
      <c r="BL4336" s="11">
        <f t="shared" si="6844"/>
        <v>0</v>
      </c>
      <c r="BM4336" s="11">
        <f t="shared" si="6844"/>
        <v>0</v>
      </c>
      <c r="BN4336" s="11">
        <f t="shared" si="6844"/>
        <v>0</v>
      </c>
      <c r="BO4336" s="11">
        <f t="shared" si="6844"/>
        <v>0</v>
      </c>
      <c r="BP4336" s="11">
        <f t="shared" si="6844"/>
        <v>0</v>
      </c>
      <c r="BQ4336" s="11">
        <f t="shared" si="6844"/>
        <v>0</v>
      </c>
      <c r="BR4336" s="11">
        <v>0</v>
      </c>
      <c r="BS4336" s="11">
        <v>25000</v>
      </c>
      <c r="BT4336" s="11" t="e">
        <f>IF(#REF!=0,"-",#REF!/#REF!*100)</f>
        <v>#REF!</v>
      </c>
    </row>
    <row r="4337" spans="1:72" x14ac:dyDescent="0.25">
      <c r="A4337" s="4" t="s">
        <v>1154</v>
      </c>
      <c r="B4337" s="4" t="s">
        <v>56</v>
      </c>
      <c r="C4337" s="4" t="s">
        <v>160</v>
      </c>
      <c r="D4337" s="102" t="s">
        <v>1429</v>
      </c>
      <c r="E4337" s="101" t="s">
        <v>48</v>
      </c>
      <c r="F4337" s="101" t="s">
        <v>0</v>
      </c>
      <c r="G4337" s="2" t="s">
        <v>0</v>
      </c>
      <c r="H4337" s="2" t="s">
        <v>49</v>
      </c>
      <c r="I4337" s="12">
        <f t="shared" ref="I4337:AA4337" si="6845">SUM(I4338:I4340)</f>
        <v>300</v>
      </c>
      <c r="J4337" s="12">
        <f t="shared" si="6845"/>
        <v>5341</v>
      </c>
      <c r="K4337" s="12">
        <f t="shared" si="6845"/>
        <v>0</v>
      </c>
      <c r="L4337" s="12">
        <f t="shared" si="6845"/>
        <v>0</v>
      </c>
      <c r="M4337" s="12">
        <f t="shared" si="6845"/>
        <v>0</v>
      </c>
      <c r="N4337" s="12">
        <f t="shared" si="6845"/>
        <v>0</v>
      </c>
      <c r="O4337" s="12">
        <f t="shared" ref="O4337" si="6846">SUM(O4338:O4340)</f>
        <v>5641</v>
      </c>
      <c r="P4337" s="12">
        <f t="shared" si="6845"/>
        <v>0</v>
      </c>
      <c r="Q4337" s="12">
        <f t="shared" si="6845"/>
        <v>0</v>
      </c>
      <c r="R4337" s="12">
        <f t="shared" si="6845"/>
        <v>5341</v>
      </c>
      <c r="S4337" s="12">
        <f t="shared" si="6845"/>
        <v>0</v>
      </c>
      <c r="T4337" s="12">
        <f t="shared" si="6845"/>
        <v>0</v>
      </c>
      <c r="U4337" s="12">
        <f t="shared" si="6845"/>
        <v>0</v>
      </c>
      <c r="V4337" s="12">
        <f t="shared" si="6845"/>
        <v>0</v>
      </c>
      <c r="W4337" s="12">
        <f t="shared" si="6845"/>
        <v>0</v>
      </c>
      <c r="X4337" s="12">
        <f t="shared" si="6845"/>
        <v>0</v>
      </c>
      <c r="Y4337" s="12">
        <f t="shared" si="6845"/>
        <v>0</v>
      </c>
      <c r="Z4337" s="12">
        <f t="shared" si="6845"/>
        <v>0</v>
      </c>
      <c r="AA4337" s="12">
        <f t="shared" si="6845"/>
        <v>0</v>
      </c>
      <c r="AB4337" s="12">
        <v>5341</v>
      </c>
      <c r="AC4337" s="12">
        <v>300</v>
      </c>
      <c r="AD4337" s="12">
        <f t="shared" ref="AD4337:AV4337" si="6847">SUM(AD4338:AD4340)</f>
        <v>0</v>
      </c>
      <c r="AE4337" s="12">
        <f t="shared" si="6847"/>
        <v>0</v>
      </c>
      <c r="AF4337" s="12">
        <f t="shared" si="6847"/>
        <v>0</v>
      </c>
      <c r="AG4337" s="12">
        <f t="shared" si="6847"/>
        <v>0</v>
      </c>
      <c r="AH4337" s="12">
        <f t="shared" si="6847"/>
        <v>0</v>
      </c>
      <c r="AI4337" s="12">
        <f t="shared" si="6847"/>
        <v>0</v>
      </c>
      <c r="AJ4337" s="12">
        <f t="shared" ref="AJ4337" si="6848">SUM(AJ4338:AJ4340)</f>
        <v>0</v>
      </c>
      <c r="AK4337" s="12">
        <f t="shared" si="6847"/>
        <v>0</v>
      </c>
      <c r="AL4337" s="12">
        <f t="shared" si="6847"/>
        <v>0</v>
      </c>
      <c r="AM4337" s="12">
        <f t="shared" si="6847"/>
        <v>0</v>
      </c>
      <c r="AN4337" s="12">
        <f t="shared" si="6847"/>
        <v>0</v>
      </c>
      <c r="AO4337" s="12">
        <f t="shared" si="6847"/>
        <v>0</v>
      </c>
      <c r="AP4337" s="12">
        <f t="shared" si="6847"/>
        <v>0</v>
      </c>
      <c r="AQ4337" s="12">
        <f t="shared" si="6847"/>
        <v>0</v>
      </c>
      <c r="AR4337" s="12">
        <f t="shared" si="6847"/>
        <v>0</v>
      </c>
      <c r="AS4337" s="12">
        <f t="shared" si="6847"/>
        <v>0</v>
      </c>
      <c r="AT4337" s="12">
        <f t="shared" si="6847"/>
        <v>0</v>
      </c>
      <c r="AU4337" s="12">
        <f t="shared" si="6847"/>
        <v>0</v>
      </c>
      <c r="AV4337" s="12">
        <f t="shared" si="6847"/>
        <v>0</v>
      </c>
      <c r="AW4337" s="12">
        <v>0</v>
      </c>
      <c r="AX4337" s="12">
        <v>0</v>
      </c>
      <c r="AY4337" s="12">
        <f>SUM(AY4338:AY4340)</f>
        <v>25000</v>
      </c>
      <c r="AZ4337" s="12">
        <f t="shared" ref="AZ4337:BQ4337" si="6849">SUM(AZ4338:AZ4340)</f>
        <v>0</v>
      </c>
      <c r="BA4337" s="12">
        <f t="shared" si="6849"/>
        <v>0</v>
      </c>
      <c r="BB4337" s="12">
        <f t="shared" si="6849"/>
        <v>0</v>
      </c>
      <c r="BC4337" s="12">
        <f t="shared" si="6849"/>
        <v>0</v>
      </c>
      <c r="BD4337" s="12">
        <f t="shared" si="6849"/>
        <v>0</v>
      </c>
      <c r="BE4337" s="12">
        <f t="shared" ref="BE4337" si="6850">SUM(BE4338:BE4340)</f>
        <v>25000</v>
      </c>
      <c r="BF4337" s="12">
        <f t="shared" si="6849"/>
        <v>0</v>
      </c>
      <c r="BG4337" s="12">
        <f t="shared" si="6849"/>
        <v>0</v>
      </c>
      <c r="BH4337" s="12">
        <f t="shared" si="6849"/>
        <v>0</v>
      </c>
      <c r="BI4337" s="12">
        <f t="shared" si="6849"/>
        <v>0</v>
      </c>
      <c r="BJ4337" s="12">
        <f t="shared" si="6849"/>
        <v>0</v>
      </c>
      <c r="BK4337" s="12">
        <f t="shared" si="6849"/>
        <v>0</v>
      </c>
      <c r="BL4337" s="12">
        <f t="shared" si="6849"/>
        <v>0</v>
      </c>
      <c r="BM4337" s="12">
        <f t="shared" si="6849"/>
        <v>0</v>
      </c>
      <c r="BN4337" s="12">
        <f t="shared" si="6849"/>
        <v>0</v>
      </c>
      <c r="BO4337" s="12">
        <f t="shared" si="6849"/>
        <v>0</v>
      </c>
      <c r="BP4337" s="12">
        <f t="shared" si="6849"/>
        <v>0</v>
      </c>
      <c r="BQ4337" s="12">
        <f t="shared" si="6849"/>
        <v>0</v>
      </c>
      <c r="BR4337" s="12">
        <v>0</v>
      </c>
      <c r="BS4337" s="12">
        <v>25000</v>
      </c>
      <c r="BT4337" s="12" t="e">
        <f>IF(#REF!=0,"-",#REF!/#REF!*100)</f>
        <v>#REF!</v>
      </c>
    </row>
    <row r="4338" spans="1:72" x14ac:dyDescent="0.25">
      <c r="A4338" s="4" t="s">
        <v>1154</v>
      </c>
      <c r="B4338" s="4" t="s">
        <v>56</v>
      </c>
      <c r="C4338" s="4" t="s">
        <v>160</v>
      </c>
      <c r="D4338" s="102" t="s">
        <v>1429</v>
      </c>
      <c r="E4338" s="113">
        <v>8213</v>
      </c>
      <c r="F4338" s="102"/>
      <c r="G4338" s="98" t="s">
        <v>1663</v>
      </c>
      <c r="H4338" s="13" t="s">
        <v>51</v>
      </c>
      <c r="I4338" s="14">
        <v>100</v>
      </c>
      <c r="J4338" s="14">
        <v>5341</v>
      </c>
      <c r="K4338" s="14"/>
      <c r="L4338" s="14"/>
      <c r="M4338" s="14"/>
      <c r="N4338" s="14"/>
      <c r="O4338" s="14">
        <f t="shared" si="6839"/>
        <v>5441</v>
      </c>
      <c r="P4338" s="14"/>
      <c r="Q4338" s="14"/>
      <c r="R4338" s="14">
        <v>5341</v>
      </c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>
        <v>5341</v>
      </c>
      <c r="AC4338" s="14">
        <v>100</v>
      </c>
      <c r="AD4338" s="14">
        <v>0</v>
      </c>
      <c r="AE4338" s="14"/>
      <c r="AF4338" s="14"/>
      <c r="AG4338" s="14"/>
      <c r="AH4338" s="14"/>
      <c r="AI4338" s="14"/>
      <c r="AJ4338" s="14">
        <f t="shared" si="6840"/>
        <v>0</v>
      </c>
      <c r="AK4338" s="14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4"/>
      <c r="AW4338" s="14">
        <v>0</v>
      </c>
      <c r="AX4338" s="14">
        <v>0</v>
      </c>
      <c r="AY4338" s="14">
        <v>22000</v>
      </c>
      <c r="AZ4338" s="14"/>
      <c r="BA4338" s="14"/>
      <c r="BB4338" s="14"/>
      <c r="BC4338" s="14"/>
      <c r="BD4338" s="14"/>
      <c r="BE4338" s="14">
        <f t="shared" si="6841"/>
        <v>22000</v>
      </c>
      <c r="BF4338" s="14"/>
      <c r="BG4338" s="14"/>
      <c r="BH4338" s="14"/>
      <c r="BI4338" s="14"/>
      <c r="BJ4338" s="14"/>
      <c r="BK4338" s="14"/>
      <c r="BL4338" s="14"/>
      <c r="BM4338" s="14"/>
      <c r="BN4338" s="14"/>
      <c r="BO4338" s="14"/>
      <c r="BP4338" s="14"/>
      <c r="BQ4338" s="14"/>
      <c r="BR4338" s="14">
        <v>0</v>
      </c>
      <c r="BS4338" s="14">
        <v>22000</v>
      </c>
      <c r="BT4338" s="14" t="e">
        <f>IF(#REF!=0,"-",#REF!/#REF!*100)</f>
        <v>#REF!</v>
      </c>
    </row>
    <row r="4339" spans="1:72" x14ac:dyDescent="0.25">
      <c r="A4339" s="4" t="s">
        <v>1154</v>
      </c>
      <c r="B4339" s="4" t="s">
        <v>56</v>
      </c>
      <c r="C4339" s="4" t="s">
        <v>160</v>
      </c>
      <c r="D4339" s="102" t="s">
        <v>1429</v>
      </c>
      <c r="E4339" s="113">
        <v>8215</v>
      </c>
      <c r="F4339" s="102"/>
      <c r="G4339" s="98" t="s">
        <v>1663</v>
      </c>
      <c r="H4339" s="13" t="s">
        <v>68</v>
      </c>
      <c r="I4339" s="14">
        <v>100</v>
      </c>
      <c r="J4339" s="14"/>
      <c r="K4339" s="14"/>
      <c r="L4339" s="14"/>
      <c r="M4339" s="14"/>
      <c r="N4339" s="14"/>
      <c r="O4339" s="14">
        <f t="shared" si="6839"/>
        <v>100</v>
      </c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>
        <v>0</v>
      </c>
      <c r="AC4339" s="14">
        <v>100</v>
      </c>
      <c r="AD4339" s="14">
        <v>0</v>
      </c>
      <c r="AE4339" s="14"/>
      <c r="AF4339" s="14"/>
      <c r="AG4339" s="14"/>
      <c r="AH4339" s="14"/>
      <c r="AI4339" s="14"/>
      <c r="AJ4339" s="14">
        <f t="shared" si="6840"/>
        <v>0</v>
      </c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>
        <v>0</v>
      </c>
      <c r="AX4339" s="14">
        <v>0</v>
      </c>
      <c r="AY4339" s="14">
        <v>2000</v>
      </c>
      <c r="AZ4339" s="14"/>
      <c r="BA4339" s="14"/>
      <c r="BB4339" s="14"/>
      <c r="BC4339" s="14"/>
      <c r="BD4339" s="14"/>
      <c r="BE4339" s="14">
        <f t="shared" si="6841"/>
        <v>2000</v>
      </c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>
        <v>0</v>
      </c>
      <c r="BS4339" s="14">
        <v>2000</v>
      </c>
      <c r="BT4339" s="14" t="e">
        <f>IF(#REF!=0,"-",#REF!/#REF!*100)</f>
        <v>#REF!</v>
      </c>
    </row>
    <row r="4340" spans="1:72" x14ac:dyDescent="0.25">
      <c r="A4340" s="4" t="s">
        <v>1154</v>
      </c>
      <c r="B4340" s="4" t="s">
        <v>56</v>
      </c>
      <c r="C4340" s="4" t="s">
        <v>160</v>
      </c>
      <c r="D4340" s="102" t="s">
        <v>1429</v>
      </c>
      <c r="E4340" s="113">
        <v>8216</v>
      </c>
      <c r="F4340" s="102"/>
      <c r="G4340" s="98" t="s">
        <v>1663</v>
      </c>
      <c r="H4340" s="13" t="s">
        <v>108</v>
      </c>
      <c r="I4340" s="14">
        <v>100</v>
      </c>
      <c r="J4340" s="14"/>
      <c r="K4340" s="14"/>
      <c r="L4340" s="14"/>
      <c r="M4340" s="14"/>
      <c r="N4340" s="14"/>
      <c r="O4340" s="14">
        <f t="shared" si="6839"/>
        <v>100</v>
      </c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>
        <v>0</v>
      </c>
      <c r="AC4340" s="14">
        <v>100</v>
      </c>
      <c r="AD4340" s="14">
        <v>0</v>
      </c>
      <c r="AE4340" s="14"/>
      <c r="AF4340" s="14"/>
      <c r="AG4340" s="14"/>
      <c r="AH4340" s="14"/>
      <c r="AI4340" s="14"/>
      <c r="AJ4340" s="14">
        <f t="shared" si="6840"/>
        <v>0</v>
      </c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>
        <v>0</v>
      </c>
      <c r="AX4340" s="14">
        <v>0</v>
      </c>
      <c r="AY4340" s="14">
        <v>1000</v>
      </c>
      <c r="AZ4340" s="14"/>
      <c r="BA4340" s="14"/>
      <c r="BB4340" s="14"/>
      <c r="BC4340" s="14"/>
      <c r="BD4340" s="14"/>
      <c r="BE4340" s="14">
        <f t="shared" si="6841"/>
        <v>1000</v>
      </c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Q4340" s="14"/>
      <c r="BR4340" s="14">
        <v>0</v>
      </c>
      <c r="BS4340" s="14">
        <v>1000</v>
      </c>
      <c r="BT4340" s="14" t="e">
        <f>IF(#REF!=0,"-",#REF!/#REF!*100)</f>
        <v>#REF!</v>
      </c>
    </row>
    <row r="4341" spans="1:72" ht="22.5" x14ac:dyDescent="0.25">
      <c r="A4341" s="13" t="s">
        <v>0</v>
      </c>
      <c r="B4341" s="13" t="s">
        <v>0</v>
      </c>
      <c r="C4341" s="13" t="s">
        <v>0</v>
      </c>
      <c r="D4341" s="98" t="s">
        <v>0</v>
      </c>
      <c r="E4341" s="98" t="s">
        <v>0</v>
      </c>
      <c r="F4341" s="98" t="s">
        <v>0</v>
      </c>
      <c r="G4341" s="13" t="s">
        <v>0</v>
      </c>
      <c r="H4341" s="10" t="s">
        <v>1438</v>
      </c>
      <c r="I4341" s="11">
        <f>SUM(I4307,I4331,I4336)</f>
        <v>60000</v>
      </c>
      <c r="J4341" s="11">
        <f t="shared" ref="J4341:AA4341" si="6851">SUM(J4307,J4331,J4336)</f>
        <v>56597</v>
      </c>
      <c r="K4341" s="11">
        <f t="shared" si="6851"/>
        <v>0</v>
      </c>
      <c r="L4341" s="11">
        <f t="shared" si="6851"/>
        <v>0</v>
      </c>
      <c r="M4341" s="11">
        <f t="shared" si="6851"/>
        <v>0</v>
      </c>
      <c r="N4341" s="11">
        <f t="shared" si="6851"/>
        <v>0</v>
      </c>
      <c r="O4341" s="11">
        <f t="shared" si="6851"/>
        <v>116597</v>
      </c>
      <c r="P4341" s="11">
        <f t="shared" si="6851"/>
        <v>25000</v>
      </c>
      <c r="Q4341" s="11">
        <f t="shared" si="6851"/>
        <v>15000</v>
      </c>
      <c r="R4341" s="11">
        <f t="shared" si="6851"/>
        <v>56597</v>
      </c>
      <c r="S4341" s="11">
        <f t="shared" si="6851"/>
        <v>0</v>
      </c>
      <c r="T4341" s="11">
        <f t="shared" si="6851"/>
        <v>0</v>
      </c>
      <c r="U4341" s="11">
        <f t="shared" si="6851"/>
        <v>0</v>
      </c>
      <c r="V4341" s="11">
        <f t="shared" si="6851"/>
        <v>0</v>
      </c>
      <c r="W4341" s="11">
        <f t="shared" si="6851"/>
        <v>0</v>
      </c>
      <c r="X4341" s="11">
        <f t="shared" si="6851"/>
        <v>0</v>
      </c>
      <c r="Y4341" s="11">
        <f t="shared" si="6851"/>
        <v>0</v>
      </c>
      <c r="Z4341" s="11">
        <f t="shared" si="6851"/>
        <v>0</v>
      </c>
      <c r="AA4341" s="11">
        <f t="shared" si="6851"/>
        <v>0</v>
      </c>
      <c r="AB4341" s="11">
        <v>96597</v>
      </c>
      <c r="AC4341" s="11">
        <v>20000</v>
      </c>
      <c r="AD4341" s="11">
        <f t="shared" ref="AD4341:AV4341" si="6852">SUM(AD4307,AD4331,AD4336)</f>
        <v>0</v>
      </c>
      <c r="AE4341" s="11">
        <f t="shared" si="6852"/>
        <v>0</v>
      </c>
      <c r="AF4341" s="11">
        <f t="shared" si="6852"/>
        <v>0</v>
      </c>
      <c r="AG4341" s="11">
        <f t="shared" si="6852"/>
        <v>0</v>
      </c>
      <c r="AH4341" s="11">
        <f t="shared" si="6852"/>
        <v>0</v>
      </c>
      <c r="AI4341" s="11">
        <f t="shared" si="6852"/>
        <v>0</v>
      </c>
      <c r="AJ4341" s="11">
        <f t="shared" si="6852"/>
        <v>0</v>
      </c>
      <c r="AK4341" s="11">
        <f t="shared" si="6852"/>
        <v>0</v>
      </c>
      <c r="AL4341" s="11">
        <f t="shared" si="6852"/>
        <v>0</v>
      </c>
      <c r="AM4341" s="11">
        <f t="shared" si="6852"/>
        <v>0</v>
      </c>
      <c r="AN4341" s="11">
        <f t="shared" si="6852"/>
        <v>0</v>
      </c>
      <c r="AO4341" s="11">
        <f t="shared" si="6852"/>
        <v>0</v>
      </c>
      <c r="AP4341" s="11">
        <f t="shared" si="6852"/>
        <v>0</v>
      </c>
      <c r="AQ4341" s="11">
        <f t="shared" si="6852"/>
        <v>0</v>
      </c>
      <c r="AR4341" s="11">
        <f t="shared" si="6852"/>
        <v>0</v>
      </c>
      <c r="AS4341" s="11">
        <f t="shared" si="6852"/>
        <v>0</v>
      </c>
      <c r="AT4341" s="11">
        <f t="shared" si="6852"/>
        <v>0</v>
      </c>
      <c r="AU4341" s="11">
        <f t="shared" si="6852"/>
        <v>0</v>
      </c>
      <c r="AV4341" s="11">
        <f t="shared" si="6852"/>
        <v>0</v>
      </c>
      <c r="AW4341" s="11">
        <v>0</v>
      </c>
      <c r="AX4341" s="11">
        <v>0</v>
      </c>
      <c r="AY4341" s="11">
        <f t="shared" ref="AY4341:BQ4341" si="6853">SUM(AY4307,AY4331,AY4336)</f>
        <v>40000</v>
      </c>
      <c r="AZ4341" s="11">
        <f t="shared" si="6853"/>
        <v>0</v>
      </c>
      <c r="BA4341" s="11">
        <f t="shared" si="6853"/>
        <v>0</v>
      </c>
      <c r="BB4341" s="11">
        <f t="shared" si="6853"/>
        <v>0</v>
      </c>
      <c r="BC4341" s="11">
        <f t="shared" si="6853"/>
        <v>0</v>
      </c>
      <c r="BD4341" s="11">
        <f t="shared" si="6853"/>
        <v>0</v>
      </c>
      <c r="BE4341" s="11">
        <f t="shared" si="6853"/>
        <v>40000</v>
      </c>
      <c r="BF4341" s="11">
        <f t="shared" si="6853"/>
        <v>0</v>
      </c>
      <c r="BG4341" s="11">
        <f t="shared" si="6853"/>
        <v>0</v>
      </c>
      <c r="BH4341" s="11">
        <f t="shared" si="6853"/>
        <v>0</v>
      </c>
      <c r="BI4341" s="11">
        <f t="shared" si="6853"/>
        <v>0</v>
      </c>
      <c r="BJ4341" s="11">
        <f t="shared" si="6853"/>
        <v>0</v>
      </c>
      <c r="BK4341" s="11">
        <f t="shared" si="6853"/>
        <v>0</v>
      </c>
      <c r="BL4341" s="11">
        <f t="shared" si="6853"/>
        <v>0</v>
      </c>
      <c r="BM4341" s="11">
        <f t="shared" si="6853"/>
        <v>0</v>
      </c>
      <c r="BN4341" s="11">
        <f t="shared" si="6853"/>
        <v>0</v>
      </c>
      <c r="BO4341" s="11">
        <f t="shared" si="6853"/>
        <v>0</v>
      </c>
      <c r="BP4341" s="11">
        <f t="shared" si="6853"/>
        <v>0</v>
      </c>
      <c r="BQ4341" s="11">
        <f t="shared" si="6853"/>
        <v>0</v>
      </c>
      <c r="BR4341" s="11">
        <v>0</v>
      </c>
      <c r="BS4341" s="11">
        <v>40000</v>
      </c>
      <c r="BT4341" s="11" t="e">
        <f>IF(#REF!=0,"-",#REF!/#REF!*100)</f>
        <v>#REF!</v>
      </c>
    </row>
    <row r="4342" spans="1:72" ht="15.75" thickBot="1" x14ac:dyDescent="0.3">
      <c r="A4342" s="13" t="s">
        <v>0</v>
      </c>
      <c r="B4342" s="13" t="s">
        <v>0</v>
      </c>
      <c r="C4342" s="13" t="s">
        <v>0</v>
      </c>
      <c r="D4342" s="98" t="s">
        <v>0</v>
      </c>
      <c r="E4342" s="98" t="s">
        <v>0</v>
      </c>
      <c r="F4342" s="98" t="s">
        <v>0</v>
      </c>
      <c r="G4342" s="13" t="s">
        <v>0</v>
      </c>
      <c r="H4342" s="2" t="s">
        <v>53</v>
      </c>
      <c r="I4342" s="13" t="s">
        <v>0</v>
      </c>
      <c r="J4342" s="13"/>
      <c r="K4342" s="13"/>
      <c r="L4342" s="13"/>
      <c r="M4342" s="13"/>
      <c r="N4342" s="13"/>
      <c r="O4342" s="13" t="e">
        <f t="shared" si="6839"/>
        <v>#VALUE!</v>
      </c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>
        <v>0</v>
      </c>
      <c r="AC4342" s="13" t="e">
        <v>#VALUE!</v>
      </c>
      <c r="AD4342" s="13" t="s">
        <v>0</v>
      </c>
      <c r="AE4342" s="13"/>
      <c r="AF4342" s="13"/>
      <c r="AG4342" s="13"/>
      <c r="AH4342" s="13"/>
      <c r="AI4342" s="13"/>
      <c r="AJ4342" s="13" t="e">
        <f t="shared" si="6840"/>
        <v>#VALUE!</v>
      </c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  <c r="AW4342" s="13">
        <v>0</v>
      </c>
      <c r="AX4342" s="13" t="e">
        <v>#VALUE!</v>
      </c>
      <c r="AY4342" s="13" t="s">
        <v>0</v>
      </c>
      <c r="AZ4342" s="13"/>
      <c r="BA4342" s="13"/>
      <c r="BB4342" s="13"/>
      <c r="BC4342" s="13"/>
      <c r="BD4342" s="13"/>
      <c r="BE4342" s="13" t="e">
        <f t="shared" si="6841"/>
        <v>#VALUE!</v>
      </c>
      <c r="BF4342" s="13"/>
      <c r="BG4342" s="13"/>
      <c r="BH4342" s="13"/>
      <c r="BI4342" s="13"/>
      <c r="BJ4342" s="13"/>
      <c r="BK4342" s="13"/>
      <c r="BL4342" s="13"/>
      <c r="BM4342" s="13"/>
      <c r="BN4342" s="13"/>
      <c r="BO4342" s="13"/>
      <c r="BP4342" s="13"/>
      <c r="BQ4342" s="13"/>
      <c r="BR4342" s="13">
        <v>0</v>
      </c>
      <c r="BS4342" s="13" t="e">
        <v>#VALUE!</v>
      </c>
      <c r="BT4342" s="12"/>
    </row>
    <row r="4343" spans="1:72" ht="69.75" customHeight="1" thickBot="1" x14ac:dyDescent="0.3">
      <c r="A4343" s="132" t="s">
        <v>0</v>
      </c>
      <c r="B4343" s="132" t="s">
        <v>0</v>
      </c>
      <c r="C4343" s="132" t="s">
        <v>0</v>
      </c>
      <c r="D4343" s="135" t="s">
        <v>0</v>
      </c>
      <c r="E4343" s="135" t="s">
        <v>0</v>
      </c>
      <c r="F4343" s="135" t="s">
        <v>0</v>
      </c>
      <c r="G4343" s="138" t="s">
        <v>0</v>
      </c>
      <c r="H4343" s="5" t="s">
        <v>54</v>
      </c>
      <c r="I4343" s="89" t="s">
        <v>9</v>
      </c>
      <c r="J4343" s="89" t="s">
        <v>1606</v>
      </c>
      <c r="K4343" s="89" t="s">
        <v>1534</v>
      </c>
      <c r="L4343" s="89" t="s">
        <v>1592</v>
      </c>
      <c r="M4343" s="89" t="s">
        <v>1593</v>
      </c>
      <c r="N4343" s="89" t="s">
        <v>1594</v>
      </c>
      <c r="O4343" s="89" t="s">
        <v>1610</v>
      </c>
      <c r="P4343" s="89" t="s">
        <v>1607</v>
      </c>
      <c r="Q4343" s="89" t="s">
        <v>1595</v>
      </c>
      <c r="R4343" s="89" t="s">
        <v>1596</v>
      </c>
      <c r="S4343" s="89" t="s">
        <v>1597</v>
      </c>
      <c r="T4343" s="89" t="s">
        <v>1598</v>
      </c>
      <c r="U4343" s="89" t="s">
        <v>1599</v>
      </c>
      <c r="V4343" s="89" t="s">
        <v>1600</v>
      </c>
      <c r="W4343" s="89" t="s">
        <v>1608</v>
      </c>
      <c r="X4343" s="89" t="s">
        <v>1609</v>
      </c>
      <c r="Y4343" s="89" t="s">
        <v>1601</v>
      </c>
      <c r="Z4343" s="89" t="s">
        <v>1602</v>
      </c>
      <c r="AA4343" s="89" t="s">
        <v>1603</v>
      </c>
      <c r="AB4343" s="89" t="s">
        <v>1604</v>
      </c>
      <c r="AC4343" s="89" t="s">
        <v>1605</v>
      </c>
      <c r="AD4343" s="90" t="s">
        <v>10</v>
      </c>
      <c r="AE4343" s="90" t="s">
        <v>1606</v>
      </c>
      <c r="AF4343" s="90" t="s">
        <v>1534</v>
      </c>
      <c r="AG4343" s="90" t="s">
        <v>1592</v>
      </c>
      <c r="AH4343" s="90" t="s">
        <v>1593</v>
      </c>
      <c r="AI4343" s="90" t="s">
        <v>1594</v>
      </c>
      <c r="AJ4343" s="90" t="s">
        <v>1611</v>
      </c>
      <c r="AK4343" s="90" t="s">
        <v>1607</v>
      </c>
      <c r="AL4343" s="90" t="s">
        <v>1595</v>
      </c>
      <c r="AM4343" s="90" t="s">
        <v>1596</v>
      </c>
      <c r="AN4343" s="90" t="s">
        <v>1597</v>
      </c>
      <c r="AO4343" s="90" t="s">
        <v>1598</v>
      </c>
      <c r="AP4343" s="90" t="s">
        <v>1599</v>
      </c>
      <c r="AQ4343" s="90" t="s">
        <v>1600</v>
      </c>
      <c r="AR4343" s="90" t="s">
        <v>1608</v>
      </c>
      <c r="AS4343" s="90" t="s">
        <v>1609</v>
      </c>
      <c r="AT4343" s="90" t="s">
        <v>1601</v>
      </c>
      <c r="AU4343" s="90" t="s">
        <v>1602</v>
      </c>
      <c r="AV4343" s="90" t="s">
        <v>1603</v>
      </c>
      <c r="AW4343" s="90" t="s">
        <v>1604</v>
      </c>
      <c r="AX4343" s="90" t="s">
        <v>1605</v>
      </c>
      <c r="AY4343" s="91" t="s">
        <v>11</v>
      </c>
      <c r="AZ4343" s="91" t="s">
        <v>1606</v>
      </c>
      <c r="BA4343" s="91" t="s">
        <v>1534</v>
      </c>
      <c r="BB4343" s="91" t="s">
        <v>1592</v>
      </c>
      <c r="BC4343" s="91" t="s">
        <v>1593</v>
      </c>
      <c r="BD4343" s="91" t="s">
        <v>1594</v>
      </c>
      <c r="BE4343" s="91" t="s">
        <v>1612</v>
      </c>
      <c r="BF4343" s="91" t="s">
        <v>1607</v>
      </c>
      <c r="BG4343" s="91" t="s">
        <v>1595</v>
      </c>
      <c r="BH4343" s="91" t="s">
        <v>1596</v>
      </c>
      <c r="BI4343" s="91" t="s">
        <v>1597</v>
      </c>
      <c r="BJ4343" s="91" t="s">
        <v>1598</v>
      </c>
      <c r="BK4343" s="91" t="s">
        <v>1599</v>
      </c>
      <c r="BL4343" s="91" t="s">
        <v>1600</v>
      </c>
      <c r="BM4343" s="91" t="s">
        <v>1608</v>
      </c>
      <c r="BN4343" s="91" t="s">
        <v>1609</v>
      </c>
      <c r="BO4343" s="91" t="s">
        <v>1601</v>
      </c>
      <c r="BP4343" s="91" t="s">
        <v>1602</v>
      </c>
      <c r="BQ4343" s="91" t="s">
        <v>1603</v>
      </c>
      <c r="BR4343" s="91" t="s">
        <v>1604</v>
      </c>
      <c r="BS4343" s="91" t="s">
        <v>1605</v>
      </c>
      <c r="BT4343" s="5" t="s">
        <v>1671</v>
      </c>
    </row>
    <row r="4344" spans="1:72" x14ac:dyDescent="0.25">
      <c r="A4344" s="133"/>
      <c r="B4344" s="133"/>
      <c r="C4344" s="133"/>
      <c r="D4344" s="136"/>
      <c r="E4344" s="136"/>
      <c r="F4344" s="136"/>
      <c r="G4344" s="139"/>
      <c r="H4344" s="15" t="s">
        <v>0</v>
      </c>
      <c r="I4344" s="9">
        <v>1</v>
      </c>
      <c r="J4344" s="9">
        <v>2</v>
      </c>
      <c r="K4344" s="9">
        <v>3</v>
      </c>
      <c r="L4344" s="9">
        <v>4</v>
      </c>
      <c r="M4344" s="9">
        <v>5</v>
      </c>
      <c r="N4344" s="9">
        <v>6</v>
      </c>
      <c r="O4344" s="9">
        <v>7</v>
      </c>
      <c r="P4344" s="9">
        <v>8</v>
      </c>
      <c r="Q4344" s="9">
        <v>9</v>
      </c>
      <c r="R4344" s="9">
        <v>10</v>
      </c>
      <c r="S4344" s="9">
        <v>11</v>
      </c>
      <c r="T4344" s="9">
        <v>12</v>
      </c>
      <c r="U4344" s="9">
        <v>13</v>
      </c>
      <c r="V4344" s="9">
        <v>14</v>
      </c>
      <c r="W4344" s="9">
        <v>15</v>
      </c>
      <c r="X4344" s="9">
        <v>16</v>
      </c>
      <c r="Y4344" s="9">
        <v>17</v>
      </c>
      <c r="Z4344" s="9">
        <v>18</v>
      </c>
      <c r="AA4344" s="9">
        <v>19</v>
      </c>
      <c r="AB4344" s="9">
        <v>20</v>
      </c>
      <c r="AC4344" s="9">
        <v>21</v>
      </c>
      <c r="AD4344" s="9">
        <v>1</v>
      </c>
      <c r="AE4344" s="9">
        <v>2</v>
      </c>
      <c r="AF4344" s="9">
        <v>3</v>
      </c>
      <c r="AG4344" s="9">
        <v>4</v>
      </c>
      <c r="AH4344" s="9">
        <v>5</v>
      </c>
      <c r="AI4344" s="9">
        <v>6</v>
      </c>
      <c r="AJ4344" s="9">
        <v>7</v>
      </c>
      <c r="AK4344" s="9">
        <v>8</v>
      </c>
      <c r="AL4344" s="9">
        <v>9</v>
      </c>
      <c r="AM4344" s="9">
        <v>10</v>
      </c>
      <c r="AN4344" s="9">
        <v>11</v>
      </c>
      <c r="AO4344" s="9">
        <v>12</v>
      </c>
      <c r="AP4344" s="9">
        <v>13</v>
      </c>
      <c r="AQ4344" s="9">
        <v>14</v>
      </c>
      <c r="AR4344" s="9">
        <v>15</v>
      </c>
      <c r="AS4344" s="9">
        <v>16</v>
      </c>
      <c r="AT4344" s="9">
        <v>17</v>
      </c>
      <c r="AU4344" s="9">
        <v>18</v>
      </c>
      <c r="AV4344" s="9">
        <v>19</v>
      </c>
      <c r="AW4344" s="9">
        <v>20</v>
      </c>
      <c r="AX4344" s="9">
        <v>21</v>
      </c>
      <c r="AY4344" s="9">
        <v>1</v>
      </c>
      <c r="AZ4344" s="9">
        <v>2</v>
      </c>
      <c r="BA4344" s="9">
        <v>3</v>
      </c>
      <c r="BB4344" s="9">
        <v>4</v>
      </c>
      <c r="BC4344" s="9">
        <v>5</v>
      </c>
      <c r="BD4344" s="9">
        <v>6</v>
      </c>
      <c r="BE4344" s="9">
        <v>7</v>
      </c>
      <c r="BF4344" s="9">
        <v>8</v>
      </c>
      <c r="BG4344" s="9">
        <v>9</v>
      </c>
      <c r="BH4344" s="9">
        <v>10</v>
      </c>
      <c r="BI4344" s="9">
        <v>11</v>
      </c>
      <c r="BJ4344" s="9">
        <v>12</v>
      </c>
      <c r="BK4344" s="9">
        <v>13</v>
      </c>
      <c r="BL4344" s="9">
        <v>14</v>
      </c>
      <c r="BM4344" s="9">
        <v>15</v>
      </c>
      <c r="BN4344" s="9">
        <v>16</v>
      </c>
      <c r="BO4344" s="9">
        <v>17</v>
      </c>
      <c r="BP4344" s="9">
        <v>18</v>
      </c>
      <c r="BQ4344" s="9">
        <v>19</v>
      </c>
      <c r="BR4344" s="9">
        <v>20</v>
      </c>
      <c r="BS4344" s="9">
        <v>21</v>
      </c>
      <c r="BT4344" s="9">
        <v>9</v>
      </c>
    </row>
    <row r="4345" spans="1:72" x14ac:dyDescent="0.25">
      <c r="A4345" s="133"/>
      <c r="B4345" s="133"/>
      <c r="C4345" s="133"/>
      <c r="D4345" s="136"/>
      <c r="E4345" s="136"/>
      <c r="F4345" s="136"/>
      <c r="G4345" s="139"/>
      <c r="H4345" s="16" t="s">
        <v>1187</v>
      </c>
      <c r="I4345" s="17">
        <f>SUM(I4341)</f>
        <v>60000</v>
      </c>
      <c r="J4345" s="17">
        <f t="shared" ref="J4345:AA4345" si="6854">SUM(J4341)</f>
        <v>56597</v>
      </c>
      <c r="K4345" s="17">
        <f t="shared" si="6854"/>
        <v>0</v>
      </c>
      <c r="L4345" s="17">
        <f t="shared" si="6854"/>
        <v>0</v>
      </c>
      <c r="M4345" s="17">
        <f t="shared" si="6854"/>
        <v>0</v>
      </c>
      <c r="N4345" s="17">
        <f t="shared" si="6854"/>
        <v>0</v>
      </c>
      <c r="O4345" s="17">
        <f t="shared" ref="O4345" si="6855">SUM(O4341)</f>
        <v>116597</v>
      </c>
      <c r="P4345" s="17">
        <f t="shared" si="6854"/>
        <v>25000</v>
      </c>
      <c r="Q4345" s="17">
        <f t="shared" si="6854"/>
        <v>15000</v>
      </c>
      <c r="R4345" s="17">
        <f t="shared" si="6854"/>
        <v>56597</v>
      </c>
      <c r="S4345" s="17">
        <f t="shared" si="6854"/>
        <v>0</v>
      </c>
      <c r="T4345" s="17">
        <f t="shared" si="6854"/>
        <v>0</v>
      </c>
      <c r="U4345" s="17">
        <f t="shared" si="6854"/>
        <v>0</v>
      </c>
      <c r="V4345" s="17">
        <f t="shared" si="6854"/>
        <v>0</v>
      </c>
      <c r="W4345" s="17">
        <f t="shared" si="6854"/>
        <v>0</v>
      </c>
      <c r="X4345" s="17">
        <f t="shared" si="6854"/>
        <v>0</v>
      </c>
      <c r="Y4345" s="17">
        <f t="shared" si="6854"/>
        <v>0</v>
      </c>
      <c r="Z4345" s="17">
        <f t="shared" si="6854"/>
        <v>0</v>
      </c>
      <c r="AA4345" s="17">
        <f t="shared" si="6854"/>
        <v>0</v>
      </c>
      <c r="AB4345" s="17">
        <v>96597</v>
      </c>
      <c r="AC4345" s="17">
        <v>20000</v>
      </c>
      <c r="AD4345" s="17">
        <f t="shared" ref="AD4345:AV4345" si="6856">SUM(AD4341)</f>
        <v>0</v>
      </c>
      <c r="AE4345" s="17">
        <f t="shared" si="6856"/>
        <v>0</v>
      </c>
      <c r="AF4345" s="17">
        <f t="shared" si="6856"/>
        <v>0</v>
      </c>
      <c r="AG4345" s="17">
        <f t="shared" si="6856"/>
        <v>0</v>
      </c>
      <c r="AH4345" s="17">
        <f t="shared" si="6856"/>
        <v>0</v>
      </c>
      <c r="AI4345" s="17">
        <f t="shared" si="6856"/>
        <v>0</v>
      </c>
      <c r="AJ4345" s="17">
        <f t="shared" ref="AJ4345" si="6857">SUM(AJ4341)</f>
        <v>0</v>
      </c>
      <c r="AK4345" s="17">
        <f t="shared" si="6856"/>
        <v>0</v>
      </c>
      <c r="AL4345" s="17">
        <f t="shared" si="6856"/>
        <v>0</v>
      </c>
      <c r="AM4345" s="17">
        <f t="shared" si="6856"/>
        <v>0</v>
      </c>
      <c r="AN4345" s="17">
        <f t="shared" si="6856"/>
        <v>0</v>
      </c>
      <c r="AO4345" s="17">
        <f t="shared" si="6856"/>
        <v>0</v>
      </c>
      <c r="AP4345" s="17">
        <f t="shared" si="6856"/>
        <v>0</v>
      </c>
      <c r="AQ4345" s="17">
        <f t="shared" si="6856"/>
        <v>0</v>
      </c>
      <c r="AR4345" s="17">
        <f t="shared" si="6856"/>
        <v>0</v>
      </c>
      <c r="AS4345" s="17">
        <f t="shared" si="6856"/>
        <v>0</v>
      </c>
      <c r="AT4345" s="17">
        <f t="shared" si="6856"/>
        <v>0</v>
      </c>
      <c r="AU4345" s="17">
        <f t="shared" si="6856"/>
        <v>0</v>
      </c>
      <c r="AV4345" s="17">
        <f t="shared" si="6856"/>
        <v>0</v>
      </c>
      <c r="AW4345" s="17">
        <v>0</v>
      </c>
      <c r="AX4345" s="17">
        <v>0</v>
      </c>
      <c r="AY4345" s="17">
        <f t="shared" ref="AY4345:BQ4345" si="6858">SUM(AY4341)</f>
        <v>40000</v>
      </c>
      <c r="AZ4345" s="17">
        <f t="shared" si="6858"/>
        <v>0</v>
      </c>
      <c r="BA4345" s="17">
        <f t="shared" si="6858"/>
        <v>0</v>
      </c>
      <c r="BB4345" s="17">
        <f t="shared" si="6858"/>
        <v>0</v>
      </c>
      <c r="BC4345" s="17">
        <f t="shared" si="6858"/>
        <v>0</v>
      </c>
      <c r="BD4345" s="17">
        <f t="shared" si="6858"/>
        <v>0</v>
      </c>
      <c r="BE4345" s="17">
        <f t="shared" ref="BE4345" si="6859">SUM(BE4341)</f>
        <v>40000</v>
      </c>
      <c r="BF4345" s="17">
        <f t="shared" si="6858"/>
        <v>0</v>
      </c>
      <c r="BG4345" s="17">
        <f t="shared" si="6858"/>
        <v>0</v>
      </c>
      <c r="BH4345" s="17">
        <f t="shared" si="6858"/>
        <v>0</v>
      </c>
      <c r="BI4345" s="17">
        <f t="shared" si="6858"/>
        <v>0</v>
      </c>
      <c r="BJ4345" s="17">
        <f t="shared" si="6858"/>
        <v>0</v>
      </c>
      <c r="BK4345" s="17">
        <f t="shared" si="6858"/>
        <v>0</v>
      </c>
      <c r="BL4345" s="17">
        <f t="shared" si="6858"/>
        <v>0</v>
      </c>
      <c r="BM4345" s="17">
        <f t="shared" si="6858"/>
        <v>0</v>
      </c>
      <c r="BN4345" s="17">
        <f t="shared" si="6858"/>
        <v>0</v>
      </c>
      <c r="BO4345" s="17">
        <f t="shared" si="6858"/>
        <v>0</v>
      </c>
      <c r="BP4345" s="17">
        <f t="shared" si="6858"/>
        <v>0</v>
      </c>
      <c r="BQ4345" s="17">
        <f t="shared" si="6858"/>
        <v>0</v>
      </c>
      <c r="BR4345" s="17">
        <v>0</v>
      </c>
      <c r="BS4345" s="17">
        <v>40000</v>
      </c>
      <c r="BT4345" s="17" t="e">
        <f>IF(#REF!=0,"-",#REF!/#REF!*100)</f>
        <v>#REF!</v>
      </c>
    </row>
    <row r="4346" spans="1:72" x14ac:dyDescent="0.25">
      <c r="A4346" s="133"/>
      <c r="B4346" s="133"/>
      <c r="C4346" s="133"/>
      <c r="D4346" s="136"/>
      <c r="E4346" s="136"/>
      <c r="F4346" s="136"/>
      <c r="G4346" s="139"/>
      <c r="H4346" s="18" t="s">
        <v>55</v>
      </c>
      <c r="I4346" s="17">
        <f>SUM(I4345)</f>
        <v>60000</v>
      </c>
      <c r="J4346" s="17">
        <f t="shared" ref="J4346:AA4346" si="6860">SUM(J4345)</f>
        <v>56597</v>
      </c>
      <c r="K4346" s="17">
        <f t="shared" si="6860"/>
        <v>0</v>
      </c>
      <c r="L4346" s="17">
        <f t="shared" si="6860"/>
        <v>0</v>
      </c>
      <c r="M4346" s="17">
        <f t="shared" si="6860"/>
        <v>0</v>
      </c>
      <c r="N4346" s="17">
        <f t="shared" si="6860"/>
        <v>0</v>
      </c>
      <c r="O4346" s="17">
        <f t="shared" ref="O4346" si="6861">SUM(O4345)</f>
        <v>116597</v>
      </c>
      <c r="P4346" s="17">
        <f t="shared" si="6860"/>
        <v>25000</v>
      </c>
      <c r="Q4346" s="17">
        <f t="shared" si="6860"/>
        <v>15000</v>
      </c>
      <c r="R4346" s="17">
        <f t="shared" si="6860"/>
        <v>56597</v>
      </c>
      <c r="S4346" s="17">
        <f t="shared" si="6860"/>
        <v>0</v>
      </c>
      <c r="T4346" s="17">
        <f t="shared" si="6860"/>
        <v>0</v>
      </c>
      <c r="U4346" s="17">
        <f t="shared" si="6860"/>
        <v>0</v>
      </c>
      <c r="V4346" s="17">
        <f t="shared" si="6860"/>
        <v>0</v>
      </c>
      <c r="W4346" s="17">
        <f t="shared" si="6860"/>
        <v>0</v>
      </c>
      <c r="X4346" s="17">
        <f t="shared" si="6860"/>
        <v>0</v>
      </c>
      <c r="Y4346" s="17">
        <f t="shared" si="6860"/>
        <v>0</v>
      </c>
      <c r="Z4346" s="17">
        <f t="shared" si="6860"/>
        <v>0</v>
      </c>
      <c r="AA4346" s="17">
        <f t="shared" si="6860"/>
        <v>0</v>
      </c>
      <c r="AB4346" s="17">
        <v>96597</v>
      </c>
      <c r="AC4346" s="17">
        <v>20000</v>
      </c>
      <c r="AD4346" s="17">
        <f t="shared" ref="AD4346:AV4346" si="6862">SUM(AD4345)</f>
        <v>0</v>
      </c>
      <c r="AE4346" s="17">
        <f t="shared" si="6862"/>
        <v>0</v>
      </c>
      <c r="AF4346" s="17">
        <f t="shared" si="6862"/>
        <v>0</v>
      </c>
      <c r="AG4346" s="17">
        <f t="shared" si="6862"/>
        <v>0</v>
      </c>
      <c r="AH4346" s="17">
        <f t="shared" si="6862"/>
        <v>0</v>
      </c>
      <c r="AI4346" s="17">
        <f t="shared" si="6862"/>
        <v>0</v>
      </c>
      <c r="AJ4346" s="17">
        <f t="shared" ref="AJ4346" si="6863">SUM(AJ4345)</f>
        <v>0</v>
      </c>
      <c r="AK4346" s="17">
        <f t="shared" si="6862"/>
        <v>0</v>
      </c>
      <c r="AL4346" s="17">
        <f t="shared" si="6862"/>
        <v>0</v>
      </c>
      <c r="AM4346" s="17">
        <f t="shared" si="6862"/>
        <v>0</v>
      </c>
      <c r="AN4346" s="17">
        <f t="shared" si="6862"/>
        <v>0</v>
      </c>
      <c r="AO4346" s="17">
        <f t="shared" si="6862"/>
        <v>0</v>
      </c>
      <c r="AP4346" s="17">
        <f t="shared" si="6862"/>
        <v>0</v>
      </c>
      <c r="AQ4346" s="17">
        <f t="shared" si="6862"/>
        <v>0</v>
      </c>
      <c r="AR4346" s="17">
        <f t="shared" si="6862"/>
        <v>0</v>
      </c>
      <c r="AS4346" s="17">
        <f t="shared" si="6862"/>
        <v>0</v>
      </c>
      <c r="AT4346" s="17">
        <f t="shared" si="6862"/>
        <v>0</v>
      </c>
      <c r="AU4346" s="17">
        <f t="shared" si="6862"/>
        <v>0</v>
      </c>
      <c r="AV4346" s="17">
        <f t="shared" si="6862"/>
        <v>0</v>
      </c>
      <c r="AW4346" s="17">
        <v>0</v>
      </c>
      <c r="AX4346" s="17">
        <v>0</v>
      </c>
      <c r="AY4346" s="17">
        <f t="shared" ref="AY4346:BQ4346" si="6864">SUM(AY4345)</f>
        <v>40000</v>
      </c>
      <c r="AZ4346" s="17">
        <f t="shared" si="6864"/>
        <v>0</v>
      </c>
      <c r="BA4346" s="17">
        <f t="shared" si="6864"/>
        <v>0</v>
      </c>
      <c r="BB4346" s="17">
        <f t="shared" si="6864"/>
        <v>0</v>
      </c>
      <c r="BC4346" s="17">
        <f t="shared" si="6864"/>
        <v>0</v>
      </c>
      <c r="BD4346" s="17">
        <f t="shared" si="6864"/>
        <v>0</v>
      </c>
      <c r="BE4346" s="17">
        <f t="shared" ref="BE4346" si="6865">SUM(BE4345)</f>
        <v>40000</v>
      </c>
      <c r="BF4346" s="17">
        <f t="shared" si="6864"/>
        <v>0</v>
      </c>
      <c r="BG4346" s="17">
        <f t="shared" si="6864"/>
        <v>0</v>
      </c>
      <c r="BH4346" s="17">
        <f t="shared" si="6864"/>
        <v>0</v>
      </c>
      <c r="BI4346" s="17">
        <f t="shared" si="6864"/>
        <v>0</v>
      </c>
      <c r="BJ4346" s="17">
        <f t="shared" si="6864"/>
        <v>0</v>
      </c>
      <c r="BK4346" s="17">
        <f t="shared" si="6864"/>
        <v>0</v>
      </c>
      <c r="BL4346" s="17">
        <f t="shared" si="6864"/>
        <v>0</v>
      </c>
      <c r="BM4346" s="17">
        <f t="shared" si="6864"/>
        <v>0</v>
      </c>
      <c r="BN4346" s="17">
        <f t="shared" si="6864"/>
        <v>0</v>
      </c>
      <c r="BO4346" s="17">
        <f t="shared" si="6864"/>
        <v>0</v>
      </c>
      <c r="BP4346" s="17">
        <f t="shared" si="6864"/>
        <v>0</v>
      </c>
      <c r="BQ4346" s="17">
        <f t="shared" si="6864"/>
        <v>0</v>
      </c>
      <c r="BR4346" s="17">
        <v>0</v>
      </c>
      <c r="BS4346" s="17">
        <v>40000</v>
      </c>
      <c r="BT4346" s="17" t="e">
        <f>IF(#REF!=0,"-",#REF!/#REF!*100)</f>
        <v>#REF!</v>
      </c>
    </row>
    <row r="4347" spans="1:72" x14ac:dyDescent="0.25">
      <c r="A4347" s="134"/>
      <c r="B4347" s="134"/>
      <c r="C4347" s="134"/>
      <c r="D4347" s="137"/>
      <c r="E4347" s="137"/>
      <c r="F4347" s="137"/>
      <c r="G4347" s="140"/>
      <c r="O4347">
        <f t="shared" si="6839"/>
        <v>0</v>
      </c>
      <c r="AB4347">
        <v>0</v>
      </c>
      <c r="AC4347">
        <v>0</v>
      </c>
      <c r="AJ4347">
        <f t="shared" si="6840"/>
        <v>0</v>
      </c>
      <c r="AW4347">
        <v>0</v>
      </c>
      <c r="AX4347">
        <v>0</v>
      </c>
      <c r="BE4347">
        <f t="shared" si="6841"/>
        <v>0</v>
      </c>
      <c r="BR4347">
        <v>0</v>
      </c>
      <c r="BS4347">
        <v>0</v>
      </c>
      <c r="BT4347" t="e">
        <f>IF(#REF!=0,"-",#REF!/#REF!*100)</f>
        <v>#REF!</v>
      </c>
    </row>
    <row r="4348" spans="1:72" ht="15.75" thickBot="1" x14ac:dyDescent="0.3">
      <c r="A4348" s="13" t="s">
        <v>0</v>
      </c>
      <c r="B4348" s="13" t="s">
        <v>0</v>
      </c>
      <c r="C4348" s="13" t="s">
        <v>0</v>
      </c>
      <c r="D4348" s="98" t="s">
        <v>0</v>
      </c>
      <c r="E4348" s="98" t="s">
        <v>0</v>
      </c>
      <c r="F4348" s="98" t="s">
        <v>0</v>
      </c>
      <c r="G4348" s="13" t="s">
        <v>0</v>
      </c>
      <c r="H4348" s="19" t="s">
        <v>0</v>
      </c>
      <c r="I4348" s="19" t="s">
        <v>0</v>
      </c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>
        <v>0</v>
      </c>
      <c r="AC4348" s="19">
        <v>0</v>
      </c>
      <c r="AD4348" s="19" t="s">
        <v>0</v>
      </c>
      <c r="AE4348" s="19"/>
      <c r="AF4348" s="19"/>
      <c r="AG4348" s="19"/>
      <c r="AH4348" s="19"/>
      <c r="AI4348" s="19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>
        <v>0</v>
      </c>
      <c r="AX4348" s="19">
        <v>0</v>
      </c>
      <c r="AY4348" s="19" t="s">
        <v>0</v>
      </c>
      <c r="AZ4348" s="19"/>
      <c r="BA4348" s="19"/>
      <c r="BB4348" s="19"/>
      <c r="BC4348" s="19"/>
      <c r="BD4348" s="19"/>
      <c r="BE4348" s="19"/>
      <c r="BF4348" s="19"/>
      <c r="BG4348" s="19"/>
      <c r="BH4348" s="19"/>
      <c r="BI4348" s="19"/>
      <c r="BJ4348" s="19"/>
      <c r="BK4348" s="19"/>
      <c r="BL4348" s="19"/>
      <c r="BM4348" s="19"/>
      <c r="BN4348" s="19"/>
      <c r="BO4348" s="19"/>
      <c r="BP4348" s="19"/>
      <c r="BQ4348" s="19"/>
      <c r="BR4348" s="19">
        <v>0</v>
      </c>
      <c r="BS4348" s="19">
        <v>0</v>
      </c>
      <c r="BT4348" s="19"/>
    </row>
    <row r="4349" spans="1:72" ht="69.75" customHeight="1" thickBot="1" x14ac:dyDescent="0.3">
      <c r="A4349" s="5" t="s">
        <v>2</v>
      </c>
      <c r="B4349" s="5" t="s">
        <v>3</v>
      </c>
      <c r="C4349" s="5" t="s">
        <v>4</v>
      </c>
      <c r="D4349" s="103" t="s">
        <v>0</v>
      </c>
      <c r="E4349" s="112" t="s">
        <v>5</v>
      </c>
      <c r="F4349" s="112" t="s">
        <v>6</v>
      </c>
      <c r="G4349" s="5" t="s">
        <v>7</v>
      </c>
      <c r="H4349" s="5" t="s">
        <v>8</v>
      </c>
      <c r="I4349" s="89" t="s">
        <v>9</v>
      </c>
      <c r="J4349" s="89" t="s">
        <v>1606</v>
      </c>
      <c r="K4349" s="89" t="s">
        <v>1534</v>
      </c>
      <c r="L4349" s="89" t="s">
        <v>1592</v>
      </c>
      <c r="M4349" s="89" t="s">
        <v>1593</v>
      </c>
      <c r="N4349" s="89" t="s">
        <v>1594</v>
      </c>
      <c r="O4349" s="89" t="s">
        <v>1610</v>
      </c>
      <c r="P4349" s="89" t="s">
        <v>1607</v>
      </c>
      <c r="Q4349" s="89" t="s">
        <v>1595</v>
      </c>
      <c r="R4349" s="89" t="s">
        <v>1596</v>
      </c>
      <c r="S4349" s="89" t="s">
        <v>1597</v>
      </c>
      <c r="T4349" s="89" t="s">
        <v>1598</v>
      </c>
      <c r="U4349" s="89" t="s">
        <v>1599</v>
      </c>
      <c r="V4349" s="89" t="s">
        <v>1600</v>
      </c>
      <c r="W4349" s="89" t="s">
        <v>1608</v>
      </c>
      <c r="X4349" s="89" t="s">
        <v>1609</v>
      </c>
      <c r="Y4349" s="89" t="s">
        <v>1601</v>
      </c>
      <c r="Z4349" s="89" t="s">
        <v>1602</v>
      </c>
      <c r="AA4349" s="89" t="s">
        <v>1603</v>
      </c>
      <c r="AB4349" s="89" t="s">
        <v>1604</v>
      </c>
      <c r="AC4349" s="89" t="s">
        <v>1605</v>
      </c>
      <c r="AD4349" s="90" t="s">
        <v>10</v>
      </c>
      <c r="AE4349" s="90" t="s">
        <v>1606</v>
      </c>
      <c r="AF4349" s="90" t="s">
        <v>1534</v>
      </c>
      <c r="AG4349" s="90" t="s">
        <v>1592</v>
      </c>
      <c r="AH4349" s="90" t="s">
        <v>1593</v>
      </c>
      <c r="AI4349" s="90" t="s">
        <v>1594</v>
      </c>
      <c r="AJ4349" s="90" t="s">
        <v>1611</v>
      </c>
      <c r="AK4349" s="90" t="s">
        <v>1607</v>
      </c>
      <c r="AL4349" s="90" t="s">
        <v>1595</v>
      </c>
      <c r="AM4349" s="90" t="s">
        <v>1596</v>
      </c>
      <c r="AN4349" s="90" t="s">
        <v>1597</v>
      </c>
      <c r="AO4349" s="90" t="s">
        <v>1598</v>
      </c>
      <c r="AP4349" s="90" t="s">
        <v>1599</v>
      </c>
      <c r="AQ4349" s="90" t="s">
        <v>1600</v>
      </c>
      <c r="AR4349" s="90" t="s">
        <v>1608</v>
      </c>
      <c r="AS4349" s="90" t="s">
        <v>1609</v>
      </c>
      <c r="AT4349" s="90" t="s">
        <v>1601</v>
      </c>
      <c r="AU4349" s="90" t="s">
        <v>1602</v>
      </c>
      <c r="AV4349" s="90" t="s">
        <v>1603</v>
      </c>
      <c r="AW4349" s="90" t="s">
        <v>1604</v>
      </c>
      <c r="AX4349" s="90" t="s">
        <v>1605</v>
      </c>
      <c r="AY4349" s="91" t="s">
        <v>11</v>
      </c>
      <c r="AZ4349" s="91" t="s">
        <v>1606</v>
      </c>
      <c r="BA4349" s="91" t="s">
        <v>1534</v>
      </c>
      <c r="BB4349" s="91" t="s">
        <v>1592</v>
      </c>
      <c r="BC4349" s="91" t="s">
        <v>1593</v>
      </c>
      <c r="BD4349" s="91" t="s">
        <v>1594</v>
      </c>
      <c r="BE4349" s="91" t="s">
        <v>1612</v>
      </c>
      <c r="BF4349" s="91" t="s">
        <v>1607</v>
      </c>
      <c r="BG4349" s="91" t="s">
        <v>1595</v>
      </c>
      <c r="BH4349" s="91" t="s">
        <v>1596</v>
      </c>
      <c r="BI4349" s="91" t="s">
        <v>1597</v>
      </c>
      <c r="BJ4349" s="91" t="s">
        <v>1598</v>
      </c>
      <c r="BK4349" s="91" t="s">
        <v>1599</v>
      </c>
      <c r="BL4349" s="91" t="s">
        <v>1600</v>
      </c>
      <c r="BM4349" s="91" t="s">
        <v>1608</v>
      </c>
      <c r="BN4349" s="91" t="s">
        <v>1609</v>
      </c>
      <c r="BO4349" s="91" t="s">
        <v>1601</v>
      </c>
      <c r="BP4349" s="91" t="s">
        <v>1602</v>
      </c>
      <c r="BQ4349" s="91" t="s">
        <v>1603</v>
      </c>
      <c r="BR4349" s="91" t="s">
        <v>1604</v>
      </c>
      <c r="BS4349" s="91" t="s">
        <v>1605</v>
      </c>
      <c r="BT4349" s="5" t="s">
        <v>1671</v>
      </c>
    </row>
    <row r="4350" spans="1:72" x14ac:dyDescent="0.25">
      <c r="A4350" s="6" t="s">
        <v>0</v>
      </c>
      <c r="B4350" s="6" t="s">
        <v>0</v>
      </c>
      <c r="C4350" s="6" t="s">
        <v>0</v>
      </c>
      <c r="D4350" s="104" t="s">
        <v>0</v>
      </c>
      <c r="E4350" s="104" t="s">
        <v>0</v>
      </c>
      <c r="F4350" s="121" t="s">
        <v>0</v>
      </c>
      <c r="G4350" s="7" t="s">
        <v>0</v>
      </c>
      <c r="H4350" s="8" t="s">
        <v>0</v>
      </c>
      <c r="I4350" s="9">
        <v>1</v>
      </c>
      <c r="J4350" s="9">
        <v>2</v>
      </c>
      <c r="K4350" s="9">
        <v>3</v>
      </c>
      <c r="L4350" s="9">
        <v>4</v>
      </c>
      <c r="M4350" s="9">
        <v>5</v>
      </c>
      <c r="N4350" s="9">
        <v>6</v>
      </c>
      <c r="O4350" s="9">
        <v>7</v>
      </c>
      <c r="P4350" s="9">
        <v>8</v>
      </c>
      <c r="Q4350" s="9">
        <v>9</v>
      </c>
      <c r="R4350" s="9">
        <v>10</v>
      </c>
      <c r="S4350" s="9">
        <v>11</v>
      </c>
      <c r="T4350" s="9">
        <v>12</v>
      </c>
      <c r="U4350" s="9">
        <v>13</v>
      </c>
      <c r="V4350" s="9">
        <v>14</v>
      </c>
      <c r="W4350" s="9">
        <v>15</v>
      </c>
      <c r="X4350" s="9">
        <v>16</v>
      </c>
      <c r="Y4350" s="9">
        <v>17</v>
      </c>
      <c r="Z4350" s="9">
        <v>18</v>
      </c>
      <c r="AA4350" s="9">
        <v>19</v>
      </c>
      <c r="AB4350" s="9">
        <v>20</v>
      </c>
      <c r="AC4350" s="9">
        <v>21</v>
      </c>
      <c r="AD4350" s="9">
        <v>1</v>
      </c>
      <c r="AE4350" s="9">
        <v>2</v>
      </c>
      <c r="AF4350" s="9">
        <v>3</v>
      </c>
      <c r="AG4350" s="9">
        <v>4</v>
      </c>
      <c r="AH4350" s="9">
        <v>5</v>
      </c>
      <c r="AI4350" s="9">
        <v>6</v>
      </c>
      <c r="AJ4350" s="9">
        <v>7</v>
      </c>
      <c r="AK4350" s="9">
        <v>8</v>
      </c>
      <c r="AL4350" s="9">
        <v>9</v>
      </c>
      <c r="AM4350" s="9">
        <v>10</v>
      </c>
      <c r="AN4350" s="9">
        <v>11</v>
      </c>
      <c r="AO4350" s="9">
        <v>12</v>
      </c>
      <c r="AP4350" s="9">
        <v>13</v>
      </c>
      <c r="AQ4350" s="9">
        <v>14</v>
      </c>
      <c r="AR4350" s="9">
        <v>15</v>
      </c>
      <c r="AS4350" s="9">
        <v>16</v>
      </c>
      <c r="AT4350" s="9">
        <v>17</v>
      </c>
      <c r="AU4350" s="9">
        <v>18</v>
      </c>
      <c r="AV4350" s="9">
        <v>19</v>
      </c>
      <c r="AW4350" s="9">
        <v>20</v>
      </c>
      <c r="AX4350" s="9">
        <v>21</v>
      </c>
      <c r="AY4350" s="9">
        <v>1</v>
      </c>
      <c r="AZ4350" s="9">
        <v>2</v>
      </c>
      <c r="BA4350" s="9">
        <v>3</v>
      </c>
      <c r="BB4350" s="9">
        <v>4</v>
      </c>
      <c r="BC4350" s="9">
        <v>5</v>
      </c>
      <c r="BD4350" s="9">
        <v>6</v>
      </c>
      <c r="BE4350" s="9">
        <v>7</v>
      </c>
      <c r="BF4350" s="9">
        <v>8</v>
      </c>
      <c r="BG4350" s="9">
        <v>9</v>
      </c>
      <c r="BH4350" s="9">
        <v>10</v>
      </c>
      <c r="BI4350" s="9">
        <v>11</v>
      </c>
      <c r="BJ4350" s="9">
        <v>12</v>
      </c>
      <c r="BK4350" s="9">
        <v>13</v>
      </c>
      <c r="BL4350" s="9">
        <v>14</v>
      </c>
      <c r="BM4350" s="9">
        <v>15</v>
      </c>
      <c r="BN4350" s="9">
        <v>16</v>
      </c>
      <c r="BO4350" s="9">
        <v>17</v>
      </c>
      <c r="BP4350" s="9">
        <v>18</v>
      </c>
      <c r="BQ4350" s="9">
        <v>19</v>
      </c>
      <c r="BR4350" s="9">
        <v>20</v>
      </c>
      <c r="BS4350" s="9">
        <v>21</v>
      </c>
      <c r="BT4350" s="9">
        <v>9</v>
      </c>
    </row>
    <row r="4351" spans="1:72" ht="33.75" x14ac:dyDescent="0.25">
      <c r="A4351" s="1" t="s">
        <v>1154</v>
      </c>
      <c r="B4351" s="1" t="s">
        <v>56</v>
      </c>
      <c r="C4351" s="4" t="s">
        <v>161</v>
      </c>
      <c r="D4351" s="102" t="s">
        <v>1439</v>
      </c>
      <c r="E4351" s="101" t="s">
        <v>0</v>
      </c>
      <c r="F4351" s="101" t="s">
        <v>0</v>
      </c>
      <c r="G4351" s="2" t="s">
        <v>0</v>
      </c>
      <c r="H4351" s="2" t="s">
        <v>1440</v>
      </c>
      <c r="I4351" s="3" t="s">
        <v>0</v>
      </c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>
        <v>0</v>
      </c>
      <c r="AC4351" s="3">
        <v>0</v>
      </c>
      <c r="AD4351" s="3" t="s">
        <v>0</v>
      </c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>
        <v>0</v>
      </c>
      <c r="AX4351" s="3">
        <v>0</v>
      </c>
      <c r="AY4351" s="3" t="s">
        <v>0</v>
      </c>
      <c r="AZ4351" s="3"/>
      <c r="BA4351" s="3"/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  <c r="BL4351" s="3"/>
      <c r="BM4351" s="3"/>
      <c r="BN4351" s="3"/>
      <c r="BO4351" s="3"/>
      <c r="BP4351" s="3"/>
      <c r="BQ4351" s="3"/>
      <c r="BR4351" s="3">
        <v>0</v>
      </c>
      <c r="BS4351" s="3">
        <v>0</v>
      </c>
      <c r="BT4351" s="3"/>
    </row>
    <row r="4352" spans="1:72" ht="33.75" x14ac:dyDescent="0.25">
      <c r="A4352" s="1" t="s">
        <v>0</v>
      </c>
      <c r="B4352" s="1" t="s">
        <v>0</v>
      </c>
      <c r="C4352" s="1" t="s">
        <v>0</v>
      </c>
      <c r="D4352" s="101" t="s">
        <v>0</v>
      </c>
      <c r="E4352" s="101" t="s">
        <v>0</v>
      </c>
      <c r="F4352" s="101" t="s">
        <v>0</v>
      </c>
      <c r="G4352" s="2" t="s">
        <v>0</v>
      </c>
      <c r="H4352" s="10" t="s">
        <v>13</v>
      </c>
      <c r="I4352" s="11">
        <f t="shared" ref="I4352:AA4352" si="6866">SUM(I4353,I4361,I4363)</f>
        <v>3279574</v>
      </c>
      <c r="J4352" s="11">
        <f t="shared" si="6866"/>
        <v>501117</v>
      </c>
      <c r="K4352" s="11">
        <f t="shared" si="6866"/>
        <v>0</v>
      </c>
      <c r="L4352" s="11">
        <f t="shared" si="6866"/>
        <v>0</v>
      </c>
      <c r="M4352" s="11">
        <f t="shared" si="6866"/>
        <v>0</v>
      </c>
      <c r="N4352" s="11">
        <f t="shared" si="6866"/>
        <v>0</v>
      </c>
      <c r="O4352" s="11">
        <f t="shared" ref="O4352" si="6867">SUM(O4353,O4361,O4363)</f>
        <v>3780691</v>
      </c>
      <c r="P4352" s="11">
        <f t="shared" si="6866"/>
        <v>158806</v>
      </c>
      <c r="Q4352" s="11">
        <f t="shared" si="6866"/>
        <v>12000</v>
      </c>
      <c r="R4352" s="11">
        <f t="shared" si="6866"/>
        <v>521117</v>
      </c>
      <c r="S4352" s="11">
        <f t="shared" si="6866"/>
        <v>0</v>
      </c>
      <c r="T4352" s="11">
        <f t="shared" si="6866"/>
        <v>0</v>
      </c>
      <c r="U4352" s="11">
        <f t="shared" si="6866"/>
        <v>0</v>
      </c>
      <c r="V4352" s="11">
        <f t="shared" si="6866"/>
        <v>0</v>
      </c>
      <c r="W4352" s="11">
        <f t="shared" si="6866"/>
        <v>0</v>
      </c>
      <c r="X4352" s="11">
        <f t="shared" si="6866"/>
        <v>0</v>
      </c>
      <c r="Y4352" s="11">
        <f t="shared" si="6866"/>
        <v>0</v>
      </c>
      <c r="Z4352" s="11">
        <f t="shared" si="6866"/>
        <v>0</v>
      </c>
      <c r="AA4352" s="11">
        <f t="shared" si="6866"/>
        <v>0</v>
      </c>
      <c r="AB4352" s="11">
        <v>691923</v>
      </c>
      <c r="AC4352" s="11">
        <v>3088768</v>
      </c>
      <c r="AD4352" s="11">
        <f t="shared" ref="AD4352:AV4352" si="6868">SUM(AD4353,AD4361,AD4363)</f>
        <v>0</v>
      </c>
      <c r="AE4352" s="11">
        <f t="shared" si="6868"/>
        <v>0</v>
      </c>
      <c r="AF4352" s="11">
        <f t="shared" si="6868"/>
        <v>0</v>
      </c>
      <c r="AG4352" s="11">
        <f t="shared" si="6868"/>
        <v>0</v>
      </c>
      <c r="AH4352" s="11">
        <f t="shared" si="6868"/>
        <v>0</v>
      </c>
      <c r="AI4352" s="11">
        <f t="shared" si="6868"/>
        <v>0</v>
      </c>
      <c r="AJ4352" s="11">
        <f t="shared" ref="AJ4352" si="6869">SUM(AJ4353,AJ4361,AJ4363)</f>
        <v>0</v>
      </c>
      <c r="AK4352" s="11">
        <f t="shared" si="6868"/>
        <v>0</v>
      </c>
      <c r="AL4352" s="11">
        <f t="shared" si="6868"/>
        <v>0</v>
      </c>
      <c r="AM4352" s="11">
        <f t="shared" si="6868"/>
        <v>0</v>
      </c>
      <c r="AN4352" s="11">
        <f t="shared" si="6868"/>
        <v>0</v>
      </c>
      <c r="AO4352" s="11">
        <f t="shared" si="6868"/>
        <v>0</v>
      </c>
      <c r="AP4352" s="11">
        <f t="shared" si="6868"/>
        <v>0</v>
      </c>
      <c r="AQ4352" s="11">
        <f t="shared" si="6868"/>
        <v>0</v>
      </c>
      <c r="AR4352" s="11">
        <f t="shared" si="6868"/>
        <v>0</v>
      </c>
      <c r="AS4352" s="11">
        <f t="shared" si="6868"/>
        <v>0</v>
      </c>
      <c r="AT4352" s="11">
        <f t="shared" si="6868"/>
        <v>0</v>
      </c>
      <c r="AU4352" s="11">
        <f t="shared" si="6868"/>
        <v>0</v>
      </c>
      <c r="AV4352" s="11">
        <f t="shared" si="6868"/>
        <v>0</v>
      </c>
      <c r="AW4352" s="11">
        <v>0</v>
      </c>
      <c r="AX4352" s="11">
        <v>0</v>
      </c>
      <c r="AY4352" s="11">
        <f>SUM(AY4353,AY4361,AY4363)</f>
        <v>5445460</v>
      </c>
      <c r="AZ4352" s="11">
        <f t="shared" ref="AZ4352:BQ4352" si="6870">SUM(AZ4353,AZ4361,AZ4363)</f>
        <v>569726</v>
      </c>
      <c r="BA4352" s="11">
        <f t="shared" si="6870"/>
        <v>0</v>
      </c>
      <c r="BB4352" s="11">
        <f t="shared" si="6870"/>
        <v>0</v>
      </c>
      <c r="BC4352" s="11">
        <f t="shared" si="6870"/>
        <v>0</v>
      </c>
      <c r="BD4352" s="11">
        <f t="shared" si="6870"/>
        <v>0</v>
      </c>
      <c r="BE4352" s="11">
        <f t="shared" ref="BE4352" si="6871">SUM(BE4353,BE4361,BE4363)</f>
        <v>6015186</v>
      </c>
      <c r="BF4352" s="11">
        <f t="shared" si="6870"/>
        <v>527084</v>
      </c>
      <c r="BG4352" s="11">
        <f t="shared" si="6870"/>
        <v>501591</v>
      </c>
      <c r="BH4352" s="11">
        <f t="shared" si="6870"/>
        <v>1062671</v>
      </c>
      <c r="BI4352" s="11">
        <f t="shared" si="6870"/>
        <v>0</v>
      </c>
      <c r="BJ4352" s="11">
        <f t="shared" si="6870"/>
        <v>0</v>
      </c>
      <c r="BK4352" s="11">
        <f t="shared" si="6870"/>
        <v>0</v>
      </c>
      <c r="BL4352" s="11">
        <f t="shared" si="6870"/>
        <v>0</v>
      </c>
      <c r="BM4352" s="11">
        <f t="shared" si="6870"/>
        <v>0</v>
      </c>
      <c r="BN4352" s="11">
        <f t="shared" si="6870"/>
        <v>0</v>
      </c>
      <c r="BO4352" s="11">
        <f t="shared" si="6870"/>
        <v>0</v>
      </c>
      <c r="BP4352" s="11">
        <f t="shared" si="6870"/>
        <v>0</v>
      </c>
      <c r="BQ4352" s="11">
        <f t="shared" si="6870"/>
        <v>0</v>
      </c>
      <c r="BR4352" s="11">
        <v>2091346</v>
      </c>
      <c r="BS4352" s="11">
        <v>3923840</v>
      </c>
      <c r="BT4352" s="11" t="e">
        <f>IF(#REF!=0,"-",#REF!/#REF!*100)</f>
        <v>#REF!</v>
      </c>
    </row>
    <row r="4353" spans="1:72" x14ac:dyDescent="0.25">
      <c r="A4353" s="4" t="s">
        <v>1154</v>
      </c>
      <c r="B4353" s="4" t="s">
        <v>56</v>
      </c>
      <c r="C4353" s="4" t="s">
        <v>161</v>
      </c>
      <c r="D4353" s="102" t="s">
        <v>1439</v>
      </c>
      <c r="E4353" s="101" t="s">
        <v>14</v>
      </c>
      <c r="F4353" s="101" t="s">
        <v>0</v>
      </c>
      <c r="G4353" s="2" t="s">
        <v>0</v>
      </c>
      <c r="H4353" s="2" t="s">
        <v>15</v>
      </c>
      <c r="I4353" s="12">
        <f>SUM(I4354:I4355)</f>
        <v>1500400</v>
      </c>
      <c r="J4353" s="12">
        <f t="shared" ref="J4353:AA4353" si="6872">SUM(J4354:J4355)</f>
        <v>203424</v>
      </c>
      <c r="K4353" s="12">
        <f t="shared" si="6872"/>
        <v>0</v>
      </c>
      <c r="L4353" s="12">
        <f t="shared" si="6872"/>
        <v>0</v>
      </c>
      <c r="M4353" s="12">
        <f t="shared" si="6872"/>
        <v>0</v>
      </c>
      <c r="N4353" s="12">
        <f t="shared" si="6872"/>
        <v>0</v>
      </c>
      <c r="O4353" s="12">
        <f t="shared" ref="O4353" si="6873">SUM(O4354:O4355)</f>
        <v>1703824</v>
      </c>
      <c r="P4353" s="12">
        <f t="shared" si="6872"/>
        <v>56339</v>
      </c>
      <c r="Q4353" s="12">
        <f t="shared" si="6872"/>
        <v>0</v>
      </c>
      <c r="R4353" s="12">
        <f t="shared" si="6872"/>
        <v>203424</v>
      </c>
      <c r="S4353" s="12">
        <f t="shared" si="6872"/>
        <v>0</v>
      </c>
      <c r="T4353" s="12">
        <f t="shared" si="6872"/>
        <v>0</v>
      </c>
      <c r="U4353" s="12">
        <f t="shared" si="6872"/>
        <v>0</v>
      </c>
      <c r="V4353" s="12">
        <f t="shared" si="6872"/>
        <v>0</v>
      </c>
      <c r="W4353" s="12">
        <f t="shared" si="6872"/>
        <v>0</v>
      </c>
      <c r="X4353" s="12">
        <f t="shared" si="6872"/>
        <v>0</v>
      </c>
      <c r="Y4353" s="12">
        <f t="shared" si="6872"/>
        <v>0</v>
      </c>
      <c r="Z4353" s="12">
        <f t="shared" si="6872"/>
        <v>0</v>
      </c>
      <c r="AA4353" s="12">
        <f t="shared" si="6872"/>
        <v>0</v>
      </c>
      <c r="AB4353" s="12">
        <v>259763</v>
      </c>
      <c r="AC4353" s="12">
        <v>1444061</v>
      </c>
      <c r="AD4353" s="12">
        <f t="shared" ref="AD4353:AV4353" si="6874">SUM(AD4354:AD4355)</f>
        <v>0</v>
      </c>
      <c r="AE4353" s="12">
        <f t="shared" si="6874"/>
        <v>0</v>
      </c>
      <c r="AF4353" s="12">
        <f t="shared" si="6874"/>
        <v>0</v>
      </c>
      <c r="AG4353" s="12">
        <f t="shared" si="6874"/>
        <v>0</v>
      </c>
      <c r="AH4353" s="12">
        <f t="shared" si="6874"/>
        <v>0</v>
      </c>
      <c r="AI4353" s="12">
        <f t="shared" si="6874"/>
        <v>0</v>
      </c>
      <c r="AJ4353" s="12">
        <f t="shared" ref="AJ4353" si="6875">SUM(AJ4354:AJ4355)</f>
        <v>0</v>
      </c>
      <c r="AK4353" s="12">
        <f t="shared" si="6874"/>
        <v>0</v>
      </c>
      <c r="AL4353" s="12">
        <f t="shared" si="6874"/>
        <v>0</v>
      </c>
      <c r="AM4353" s="12">
        <f t="shared" si="6874"/>
        <v>0</v>
      </c>
      <c r="AN4353" s="12">
        <f t="shared" si="6874"/>
        <v>0</v>
      </c>
      <c r="AO4353" s="12">
        <f t="shared" si="6874"/>
        <v>0</v>
      </c>
      <c r="AP4353" s="12">
        <f t="shared" si="6874"/>
        <v>0</v>
      </c>
      <c r="AQ4353" s="12">
        <f t="shared" si="6874"/>
        <v>0</v>
      </c>
      <c r="AR4353" s="12">
        <f t="shared" si="6874"/>
        <v>0</v>
      </c>
      <c r="AS4353" s="12">
        <f t="shared" si="6874"/>
        <v>0</v>
      </c>
      <c r="AT4353" s="12">
        <f t="shared" si="6874"/>
        <v>0</v>
      </c>
      <c r="AU4353" s="12">
        <f t="shared" si="6874"/>
        <v>0</v>
      </c>
      <c r="AV4353" s="12">
        <f t="shared" si="6874"/>
        <v>0</v>
      </c>
      <c r="AW4353" s="12">
        <v>0</v>
      </c>
      <c r="AX4353" s="12">
        <v>0</v>
      </c>
      <c r="AY4353" s="12">
        <f t="shared" ref="AY4353:BQ4353" si="6876">SUM(AY4354:AY4355)</f>
        <v>4639995</v>
      </c>
      <c r="AZ4353" s="12">
        <f t="shared" si="6876"/>
        <v>142046</v>
      </c>
      <c r="BA4353" s="12">
        <f t="shared" si="6876"/>
        <v>0</v>
      </c>
      <c r="BB4353" s="12">
        <f t="shared" si="6876"/>
        <v>0</v>
      </c>
      <c r="BC4353" s="12">
        <f t="shared" si="6876"/>
        <v>0</v>
      </c>
      <c r="BD4353" s="12">
        <f t="shared" si="6876"/>
        <v>0</v>
      </c>
      <c r="BE4353" s="12">
        <f t="shared" ref="BE4353" si="6877">SUM(BE4354:BE4355)</f>
        <v>4782041</v>
      </c>
      <c r="BF4353" s="12">
        <f t="shared" si="6876"/>
        <v>454176</v>
      </c>
      <c r="BG4353" s="12">
        <f t="shared" si="6876"/>
        <v>450683</v>
      </c>
      <c r="BH4353" s="12">
        <f t="shared" si="6876"/>
        <v>585106</v>
      </c>
      <c r="BI4353" s="12">
        <f t="shared" si="6876"/>
        <v>0</v>
      </c>
      <c r="BJ4353" s="12">
        <f t="shared" si="6876"/>
        <v>0</v>
      </c>
      <c r="BK4353" s="12">
        <f t="shared" si="6876"/>
        <v>0</v>
      </c>
      <c r="BL4353" s="12">
        <f t="shared" si="6876"/>
        <v>0</v>
      </c>
      <c r="BM4353" s="12">
        <f t="shared" si="6876"/>
        <v>0</v>
      </c>
      <c r="BN4353" s="12">
        <f t="shared" si="6876"/>
        <v>0</v>
      </c>
      <c r="BO4353" s="12">
        <f t="shared" si="6876"/>
        <v>0</v>
      </c>
      <c r="BP4353" s="12">
        <f t="shared" si="6876"/>
        <v>0</v>
      </c>
      <c r="BQ4353" s="12">
        <f t="shared" si="6876"/>
        <v>0</v>
      </c>
      <c r="BR4353" s="12">
        <v>1489965</v>
      </c>
      <c r="BS4353" s="12">
        <v>3292076</v>
      </c>
      <c r="BT4353" s="12" t="e">
        <f>IF(#REF!=0,"-",#REF!/#REF!*100)</f>
        <v>#REF!</v>
      </c>
    </row>
    <row r="4354" spans="1:72" x14ac:dyDescent="0.25">
      <c r="A4354" s="4" t="s">
        <v>1154</v>
      </c>
      <c r="B4354" s="4" t="s">
        <v>56</v>
      </c>
      <c r="C4354" s="4" t="s">
        <v>161</v>
      </c>
      <c r="D4354" s="102" t="s">
        <v>1439</v>
      </c>
      <c r="E4354" s="113">
        <v>6111</v>
      </c>
      <c r="F4354" s="102"/>
      <c r="G4354" s="98" t="s">
        <v>1663</v>
      </c>
      <c r="H4354" s="13" t="s">
        <v>16</v>
      </c>
      <c r="I4354" s="14">
        <v>1500000</v>
      </c>
      <c r="J4354" s="14">
        <v>202584</v>
      </c>
      <c r="K4354" s="14"/>
      <c r="L4354" s="14"/>
      <c r="M4354" s="14"/>
      <c r="N4354" s="14"/>
      <c r="O4354" s="14">
        <f t="shared" si="6839"/>
        <v>1702584</v>
      </c>
      <c r="P4354" s="14">
        <f>16339+40000</f>
        <v>56339</v>
      </c>
      <c r="Q4354" s="14"/>
      <c r="R4354" s="14">
        <v>202584</v>
      </c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>
        <v>258923</v>
      </c>
      <c r="AC4354" s="14">
        <v>1443661</v>
      </c>
      <c r="AD4354" s="14">
        <v>0</v>
      </c>
      <c r="AE4354" s="14"/>
      <c r="AF4354" s="14"/>
      <c r="AG4354" s="14"/>
      <c r="AH4354" s="14"/>
      <c r="AI4354" s="14"/>
      <c r="AJ4354" s="14">
        <f t="shared" si="6840"/>
        <v>0</v>
      </c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>
        <v>0</v>
      </c>
      <c r="AX4354" s="14">
        <v>0</v>
      </c>
      <c r="AY4354" s="14">
        <v>4162728</v>
      </c>
      <c r="AZ4354" s="14">
        <v>47332</v>
      </c>
      <c r="BA4354" s="14"/>
      <c r="BB4354" s="14"/>
      <c r="BC4354" s="14"/>
      <c r="BD4354" s="14"/>
      <c r="BE4354" s="14">
        <f t="shared" si="6841"/>
        <v>4210060</v>
      </c>
      <c r="BF4354" s="14">
        <f>114519+296667</f>
        <v>411186</v>
      </c>
      <c r="BG4354" s="14">
        <v>407693</v>
      </c>
      <c r="BH4354" s="14">
        <f>47332+407693</f>
        <v>455025</v>
      </c>
      <c r="BI4354" s="14"/>
      <c r="BJ4354" s="14"/>
      <c r="BK4354" s="14"/>
      <c r="BL4354" s="14"/>
      <c r="BM4354" s="14"/>
      <c r="BN4354" s="14"/>
      <c r="BO4354" s="14"/>
      <c r="BP4354" s="14"/>
      <c r="BQ4354" s="14"/>
      <c r="BR4354" s="14">
        <v>1273904</v>
      </c>
      <c r="BS4354" s="14">
        <v>2936156</v>
      </c>
      <c r="BT4354" s="14" t="e">
        <f>IF(#REF!=0,"-",#REF!/#REF!*100)</f>
        <v>#REF!</v>
      </c>
    </row>
    <row r="4355" spans="1:72" x14ac:dyDescent="0.25">
      <c r="A4355" s="1" t="s">
        <v>1154</v>
      </c>
      <c r="B4355" s="1" t="s">
        <v>56</v>
      </c>
      <c r="C4355" s="1" t="s">
        <v>161</v>
      </c>
      <c r="D4355" s="105" t="s">
        <v>1439</v>
      </c>
      <c r="E4355" s="105" t="s">
        <v>18</v>
      </c>
      <c r="F4355" s="102" t="s">
        <v>0</v>
      </c>
      <c r="G4355" s="13" t="s">
        <v>0</v>
      </c>
      <c r="H4355" s="2" t="s">
        <v>19</v>
      </c>
      <c r="I4355" s="12">
        <f t="shared" ref="I4355:AA4355" si="6878">SUM(I4356:I4360)</f>
        <v>400</v>
      </c>
      <c r="J4355" s="12">
        <f t="shared" si="6878"/>
        <v>840</v>
      </c>
      <c r="K4355" s="12">
        <f t="shared" si="6878"/>
        <v>0</v>
      </c>
      <c r="L4355" s="12">
        <f t="shared" si="6878"/>
        <v>0</v>
      </c>
      <c r="M4355" s="12">
        <f t="shared" si="6878"/>
        <v>0</v>
      </c>
      <c r="N4355" s="12">
        <f t="shared" si="6878"/>
        <v>0</v>
      </c>
      <c r="O4355" s="12">
        <f t="shared" si="6878"/>
        <v>1240</v>
      </c>
      <c r="P4355" s="12">
        <f t="shared" si="6878"/>
        <v>0</v>
      </c>
      <c r="Q4355" s="12">
        <f t="shared" si="6878"/>
        <v>0</v>
      </c>
      <c r="R4355" s="12">
        <f t="shared" si="6878"/>
        <v>840</v>
      </c>
      <c r="S4355" s="12">
        <f t="shared" si="6878"/>
        <v>0</v>
      </c>
      <c r="T4355" s="12">
        <f t="shared" si="6878"/>
        <v>0</v>
      </c>
      <c r="U4355" s="12">
        <f t="shared" si="6878"/>
        <v>0</v>
      </c>
      <c r="V4355" s="12">
        <f t="shared" si="6878"/>
        <v>0</v>
      </c>
      <c r="W4355" s="12">
        <f t="shared" si="6878"/>
        <v>0</v>
      </c>
      <c r="X4355" s="12">
        <f t="shared" si="6878"/>
        <v>0</v>
      </c>
      <c r="Y4355" s="12">
        <f t="shared" si="6878"/>
        <v>0</v>
      </c>
      <c r="Z4355" s="12">
        <f t="shared" si="6878"/>
        <v>0</v>
      </c>
      <c r="AA4355" s="12">
        <f t="shared" si="6878"/>
        <v>0</v>
      </c>
      <c r="AB4355" s="12">
        <v>840</v>
      </c>
      <c r="AC4355" s="12">
        <v>400</v>
      </c>
      <c r="AD4355" s="12">
        <f t="shared" ref="AD4355:AV4355" si="6879">SUM(AD4356:AD4360)</f>
        <v>0</v>
      </c>
      <c r="AE4355" s="12">
        <f t="shared" si="6879"/>
        <v>0</v>
      </c>
      <c r="AF4355" s="12">
        <f t="shared" si="6879"/>
        <v>0</v>
      </c>
      <c r="AG4355" s="12">
        <f t="shared" si="6879"/>
        <v>0</v>
      </c>
      <c r="AH4355" s="12">
        <f t="shared" si="6879"/>
        <v>0</v>
      </c>
      <c r="AI4355" s="12">
        <f t="shared" si="6879"/>
        <v>0</v>
      </c>
      <c r="AJ4355" s="12">
        <f t="shared" si="6879"/>
        <v>0</v>
      </c>
      <c r="AK4355" s="12">
        <f t="shared" si="6879"/>
        <v>0</v>
      </c>
      <c r="AL4355" s="12">
        <f t="shared" si="6879"/>
        <v>0</v>
      </c>
      <c r="AM4355" s="12">
        <f t="shared" si="6879"/>
        <v>0</v>
      </c>
      <c r="AN4355" s="12">
        <f t="shared" si="6879"/>
        <v>0</v>
      </c>
      <c r="AO4355" s="12">
        <f t="shared" si="6879"/>
        <v>0</v>
      </c>
      <c r="AP4355" s="12">
        <f t="shared" si="6879"/>
        <v>0</v>
      </c>
      <c r="AQ4355" s="12">
        <f t="shared" si="6879"/>
        <v>0</v>
      </c>
      <c r="AR4355" s="12">
        <f t="shared" si="6879"/>
        <v>0</v>
      </c>
      <c r="AS4355" s="12">
        <f t="shared" si="6879"/>
        <v>0</v>
      </c>
      <c r="AT4355" s="12">
        <f t="shared" si="6879"/>
        <v>0</v>
      </c>
      <c r="AU4355" s="12">
        <f t="shared" si="6879"/>
        <v>0</v>
      </c>
      <c r="AV4355" s="12">
        <f t="shared" si="6879"/>
        <v>0</v>
      </c>
      <c r="AW4355" s="12">
        <v>0</v>
      </c>
      <c r="AX4355" s="12">
        <v>0</v>
      </c>
      <c r="AY4355" s="12">
        <f>SUM(AY4356:AY4360)</f>
        <v>477267</v>
      </c>
      <c r="AZ4355" s="12">
        <f t="shared" ref="AZ4355:BQ4355" si="6880">SUM(AZ4356:AZ4360)</f>
        <v>94714</v>
      </c>
      <c r="BA4355" s="12">
        <f t="shared" si="6880"/>
        <v>0</v>
      </c>
      <c r="BB4355" s="12">
        <f t="shared" si="6880"/>
        <v>0</v>
      </c>
      <c r="BC4355" s="12">
        <f t="shared" si="6880"/>
        <v>0</v>
      </c>
      <c r="BD4355" s="12">
        <f t="shared" si="6880"/>
        <v>0</v>
      </c>
      <c r="BE4355" s="12">
        <f t="shared" si="6880"/>
        <v>571981</v>
      </c>
      <c r="BF4355" s="12">
        <f t="shared" si="6880"/>
        <v>42990</v>
      </c>
      <c r="BG4355" s="12">
        <f t="shared" si="6880"/>
        <v>42990</v>
      </c>
      <c r="BH4355" s="12">
        <f t="shared" si="6880"/>
        <v>130081</v>
      </c>
      <c r="BI4355" s="12">
        <f t="shared" si="6880"/>
        <v>0</v>
      </c>
      <c r="BJ4355" s="12">
        <f t="shared" si="6880"/>
        <v>0</v>
      </c>
      <c r="BK4355" s="12">
        <f t="shared" si="6880"/>
        <v>0</v>
      </c>
      <c r="BL4355" s="12">
        <f t="shared" si="6880"/>
        <v>0</v>
      </c>
      <c r="BM4355" s="12">
        <f t="shared" si="6880"/>
        <v>0</v>
      </c>
      <c r="BN4355" s="12">
        <f t="shared" si="6880"/>
        <v>0</v>
      </c>
      <c r="BO4355" s="12">
        <f t="shared" si="6880"/>
        <v>0</v>
      </c>
      <c r="BP4355" s="12">
        <f t="shared" si="6880"/>
        <v>0</v>
      </c>
      <c r="BQ4355" s="12">
        <f t="shared" si="6880"/>
        <v>0</v>
      </c>
      <c r="BR4355" s="12">
        <v>216061</v>
      </c>
      <c r="BS4355" s="12">
        <v>355920</v>
      </c>
      <c r="BT4355" s="12" t="e">
        <f>IF(#REF!=0,"-",#REF!/#REF!*100)</f>
        <v>#REF!</v>
      </c>
    </row>
    <row r="4356" spans="1:72" ht="22.5" x14ac:dyDescent="0.25">
      <c r="A4356" s="4" t="s">
        <v>1154</v>
      </c>
      <c r="B4356" s="4" t="s">
        <v>56</v>
      </c>
      <c r="C4356" s="4" t="s">
        <v>161</v>
      </c>
      <c r="D4356" s="102" t="s">
        <v>1439</v>
      </c>
      <c r="E4356" s="113">
        <v>6112</v>
      </c>
      <c r="F4356" s="102" t="s">
        <v>1441</v>
      </c>
      <c r="G4356" s="98" t="s">
        <v>1663</v>
      </c>
      <c r="H4356" s="13" t="s">
        <v>57</v>
      </c>
      <c r="I4356" s="14">
        <v>100</v>
      </c>
      <c r="J4356" s="14"/>
      <c r="K4356" s="14"/>
      <c r="L4356" s="14"/>
      <c r="M4356" s="14"/>
      <c r="N4356" s="14"/>
      <c r="O4356" s="14">
        <f t="shared" si="6839"/>
        <v>100</v>
      </c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>
        <v>0</v>
      </c>
      <c r="AC4356" s="14">
        <v>100</v>
      </c>
      <c r="AD4356" s="14">
        <v>0</v>
      </c>
      <c r="AE4356" s="14"/>
      <c r="AF4356" s="14"/>
      <c r="AG4356" s="14"/>
      <c r="AH4356" s="14"/>
      <c r="AI4356" s="14"/>
      <c r="AJ4356" s="14">
        <f t="shared" si="6840"/>
        <v>0</v>
      </c>
      <c r="AK4356" s="14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4"/>
      <c r="AW4356" s="14">
        <v>0</v>
      </c>
      <c r="AX4356" s="14">
        <v>0</v>
      </c>
      <c r="AY4356" s="14">
        <v>58099</v>
      </c>
      <c r="AZ4356" s="14">
        <v>14937</v>
      </c>
      <c r="BA4356" s="14"/>
      <c r="BB4356" s="14"/>
      <c r="BC4356" s="14"/>
      <c r="BD4356" s="14"/>
      <c r="BE4356" s="14">
        <f t="shared" si="6841"/>
        <v>73036</v>
      </c>
      <c r="BF4356" s="14">
        <v>4841</v>
      </c>
      <c r="BG4356" s="14">
        <v>4841</v>
      </c>
      <c r="BH4356" s="14">
        <f>14937+4842</f>
        <v>19779</v>
      </c>
      <c r="BI4356" s="14"/>
      <c r="BJ4356" s="14"/>
      <c r="BK4356" s="14"/>
      <c r="BL4356" s="14"/>
      <c r="BM4356" s="14"/>
      <c r="BN4356" s="14"/>
      <c r="BO4356" s="14"/>
      <c r="BP4356" s="14"/>
      <c r="BQ4356" s="14"/>
      <c r="BR4356" s="14">
        <v>29461</v>
      </c>
      <c r="BS4356" s="14">
        <v>43575</v>
      </c>
      <c r="BT4356" s="14" t="e">
        <f>IF(#REF!=0,"-",#REF!/#REF!*100)</f>
        <v>#REF!</v>
      </c>
    </row>
    <row r="4357" spans="1:72" x14ac:dyDescent="0.25">
      <c r="A4357" s="4" t="s">
        <v>1154</v>
      </c>
      <c r="B4357" s="4" t="s">
        <v>56</v>
      </c>
      <c r="C4357" s="4" t="s">
        <v>161</v>
      </c>
      <c r="D4357" s="102" t="s">
        <v>1439</v>
      </c>
      <c r="E4357" s="113">
        <v>6112</v>
      </c>
      <c r="F4357" s="102" t="s">
        <v>1442</v>
      </c>
      <c r="G4357" s="98" t="s">
        <v>1663</v>
      </c>
      <c r="H4357" s="13" t="s">
        <v>22</v>
      </c>
      <c r="I4357" s="14">
        <v>100</v>
      </c>
      <c r="J4357" s="14"/>
      <c r="K4357" s="14"/>
      <c r="L4357" s="14"/>
      <c r="M4357" s="14"/>
      <c r="N4357" s="14"/>
      <c r="O4357" s="14">
        <f t="shared" si="6839"/>
        <v>100</v>
      </c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>
        <v>0</v>
      </c>
      <c r="AC4357" s="14">
        <v>100</v>
      </c>
      <c r="AD4357" s="14">
        <v>0</v>
      </c>
      <c r="AE4357" s="14"/>
      <c r="AF4357" s="14"/>
      <c r="AG4357" s="14"/>
      <c r="AH4357" s="14"/>
      <c r="AI4357" s="14"/>
      <c r="AJ4357" s="14">
        <f t="shared" si="6840"/>
        <v>0</v>
      </c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>
        <v>0</v>
      </c>
      <c r="AX4357" s="14">
        <v>0</v>
      </c>
      <c r="AY4357" s="14">
        <v>290830</v>
      </c>
      <c r="AZ4357" s="14">
        <v>56782</v>
      </c>
      <c r="BA4357" s="14"/>
      <c r="BB4357" s="14"/>
      <c r="BC4357" s="14"/>
      <c r="BD4357" s="14"/>
      <c r="BE4357" s="14">
        <f t="shared" si="6841"/>
        <v>347612</v>
      </c>
      <c r="BF4357" s="14">
        <v>30525</v>
      </c>
      <c r="BG4357" s="14">
        <v>30525</v>
      </c>
      <c r="BH4357" s="14">
        <f>56782+30525</f>
        <v>87307</v>
      </c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>
        <v>148357</v>
      </c>
      <c r="BS4357" s="14">
        <v>199255</v>
      </c>
      <c r="BT4357" s="14" t="e">
        <f>IF(#REF!=0,"-",#REF!/#REF!*100)</f>
        <v>#REF!</v>
      </c>
    </row>
    <row r="4358" spans="1:72" x14ac:dyDescent="0.25">
      <c r="A4358" s="4" t="s">
        <v>1154</v>
      </c>
      <c r="B4358" s="4" t="s">
        <v>56</v>
      </c>
      <c r="C4358" s="4" t="s">
        <v>161</v>
      </c>
      <c r="D4358" s="102" t="s">
        <v>1439</v>
      </c>
      <c r="E4358" s="113">
        <v>6112</v>
      </c>
      <c r="F4358" s="102" t="s">
        <v>1443</v>
      </c>
      <c r="G4358" s="98" t="s">
        <v>1663</v>
      </c>
      <c r="H4358" s="13" t="s">
        <v>23</v>
      </c>
      <c r="I4358" s="14">
        <v>100</v>
      </c>
      <c r="J4358" s="14"/>
      <c r="K4358" s="14"/>
      <c r="L4358" s="14"/>
      <c r="M4358" s="14"/>
      <c r="N4358" s="14"/>
      <c r="O4358" s="14">
        <f t="shared" si="6839"/>
        <v>100</v>
      </c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>
        <v>0</v>
      </c>
      <c r="AC4358" s="14">
        <v>100</v>
      </c>
      <c r="AD4358" s="14">
        <v>0</v>
      </c>
      <c r="AE4358" s="14"/>
      <c r="AF4358" s="14"/>
      <c r="AG4358" s="14"/>
      <c r="AH4358" s="14"/>
      <c r="AI4358" s="14"/>
      <c r="AJ4358" s="14">
        <f t="shared" si="6840"/>
        <v>0</v>
      </c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>
        <v>0</v>
      </c>
      <c r="AX4358" s="14">
        <v>0</v>
      </c>
      <c r="AY4358" s="14">
        <v>60778</v>
      </c>
      <c r="AZ4358" s="14">
        <v>9556</v>
      </c>
      <c r="BA4358" s="14"/>
      <c r="BB4358" s="14"/>
      <c r="BC4358" s="14"/>
      <c r="BD4358" s="14"/>
      <c r="BE4358" s="14">
        <f t="shared" si="6841"/>
        <v>70334</v>
      </c>
      <c r="BF4358" s="14"/>
      <c r="BG4358" s="14"/>
      <c r="BH4358" s="14">
        <v>9556</v>
      </c>
      <c r="BI4358" s="14"/>
      <c r="BJ4358" s="14"/>
      <c r="BK4358" s="14"/>
      <c r="BL4358" s="14"/>
      <c r="BM4358" s="14"/>
      <c r="BN4358" s="14"/>
      <c r="BO4358" s="14"/>
      <c r="BP4358" s="14"/>
      <c r="BQ4358" s="14"/>
      <c r="BR4358" s="14">
        <v>9556</v>
      </c>
      <c r="BS4358" s="14">
        <v>60778</v>
      </c>
      <c r="BT4358" s="14" t="e">
        <f>IF(#REF!=0,"-",#REF!/#REF!*100)</f>
        <v>#REF!</v>
      </c>
    </row>
    <row r="4359" spans="1:72" x14ac:dyDescent="0.25">
      <c r="A4359" s="4" t="s">
        <v>1154</v>
      </c>
      <c r="B4359" s="4" t="s">
        <v>56</v>
      </c>
      <c r="C4359" s="4" t="s">
        <v>161</v>
      </c>
      <c r="D4359" s="102" t="s">
        <v>1439</v>
      </c>
      <c r="E4359" s="113">
        <v>6112</v>
      </c>
      <c r="F4359" s="102" t="s">
        <v>1444</v>
      </c>
      <c r="G4359" s="98" t="s">
        <v>1663</v>
      </c>
      <c r="H4359" s="13" t="s">
        <v>21</v>
      </c>
      <c r="I4359" s="14">
        <v>100</v>
      </c>
      <c r="J4359" s="14">
        <v>840</v>
      </c>
      <c r="K4359" s="14"/>
      <c r="L4359" s="14"/>
      <c r="M4359" s="14"/>
      <c r="N4359" s="14"/>
      <c r="O4359" s="14">
        <f t="shared" si="6839"/>
        <v>940</v>
      </c>
      <c r="P4359" s="14"/>
      <c r="Q4359" s="14"/>
      <c r="R4359" s="14">
        <v>840</v>
      </c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>
        <v>840</v>
      </c>
      <c r="AC4359" s="14">
        <v>100</v>
      </c>
      <c r="AD4359" s="14">
        <v>0</v>
      </c>
      <c r="AE4359" s="14"/>
      <c r="AF4359" s="14"/>
      <c r="AG4359" s="14"/>
      <c r="AH4359" s="14"/>
      <c r="AI4359" s="14"/>
      <c r="AJ4359" s="14">
        <f t="shared" si="6840"/>
        <v>0</v>
      </c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>
        <v>0</v>
      </c>
      <c r="AX4359" s="14">
        <v>0</v>
      </c>
      <c r="AY4359" s="14">
        <v>12000</v>
      </c>
      <c r="AZ4359" s="14">
        <v>7340</v>
      </c>
      <c r="BA4359" s="14"/>
      <c r="BB4359" s="14"/>
      <c r="BC4359" s="14"/>
      <c r="BD4359" s="14"/>
      <c r="BE4359" s="14">
        <f t="shared" si="6841"/>
        <v>19340</v>
      </c>
      <c r="BF4359" s="14"/>
      <c r="BG4359" s="14"/>
      <c r="BH4359" s="14">
        <v>7340</v>
      </c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>
        <v>7340</v>
      </c>
      <c r="BS4359" s="14">
        <v>12000</v>
      </c>
      <c r="BT4359" s="14" t="e">
        <f>IF(#REF!=0,"-",#REF!/#REF!*100)</f>
        <v>#REF!</v>
      </c>
    </row>
    <row r="4360" spans="1:72" x14ac:dyDescent="0.25">
      <c r="A4360" s="4" t="s">
        <v>1154</v>
      </c>
      <c r="B4360" s="4" t="s">
        <v>56</v>
      </c>
      <c r="C4360" s="4" t="s">
        <v>161</v>
      </c>
      <c r="D4360" s="102" t="s">
        <v>1439</v>
      </c>
      <c r="E4360" s="113">
        <v>6112</v>
      </c>
      <c r="F4360" s="102" t="s">
        <v>1445</v>
      </c>
      <c r="G4360" s="98" t="s">
        <v>1663</v>
      </c>
      <c r="H4360" s="13" t="s">
        <v>24</v>
      </c>
      <c r="I4360" s="14">
        <v>0</v>
      </c>
      <c r="J4360" s="14"/>
      <c r="K4360" s="14"/>
      <c r="L4360" s="14"/>
      <c r="M4360" s="14"/>
      <c r="N4360" s="14"/>
      <c r="O4360" s="14">
        <f t="shared" si="6839"/>
        <v>0</v>
      </c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>
        <v>0</v>
      </c>
      <c r="AC4360" s="14">
        <v>0</v>
      </c>
      <c r="AD4360" s="14">
        <v>0</v>
      </c>
      <c r="AE4360" s="14"/>
      <c r="AF4360" s="14"/>
      <c r="AG4360" s="14"/>
      <c r="AH4360" s="14"/>
      <c r="AI4360" s="14"/>
      <c r="AJ4360" s="14">
        <f t="shared" si="6840"/>
        <v>0</v>
      </c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>
        <v>0</v>
      </c>
      <c r="AX4360" s="14">
        <v>0</v>
      </c>
      <c r="AY4360" s="14">
        <v>55560</v>
      </c>
      <c r="AZ4360" s="14">
        <v>6099</v>
      </c>
      <c r="BA4360" s="14"/>
      <c r="BB4360" s="14"/>
      <c r="BC4360" s="14"/>
      <c r="BD4360" s="14"/>
      <c r="BE4360" s="14">
        <f t="shared" si="6841"/>
        <v>61659</v>
      </c>
      <c r="BF4360" s="14">
        <v>7624</v>
      </c>
      <c r="BG4360" s="14">
        <v>7624</v>
      </c>
      <c r="BH4360" s="14">
        <v>6099</v>
      </c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>
        <v>21347</v>
      </c>
      <c r="BS4360" s="14">
        <v>40312</v>
      </c>
      <c r="BT4360" s="14" t="e">
        <f>IF(#REF!=0,"-",#REF!/#REF!*100)</f>
        <v>#REF!</v>
      </c>
    </row>
    <row r="4361" spans="1:72" ht="22.5" x14ac:dyDescent="0.25">
      <c r="A4361" s="4" t="s">
        <v>1154</v>
      </c>
      <c r="B4361" s="4" t="s">
        <v>56</v>
      </c>
      <c r="C4361" s="4" t="s">
        <v>161</v>
      </c>
      <c r="D4361" s="102" t="s">
        <v>1439</v>
      </c>
      <c r="E4361" s="101" t="s">
        <v>25</v>
      </c>
      <c r="F4361" s="101" t="s">
        <v>0</v>
      </c>
      <c r="G4361" s="2" t="s">
        <v>0</v>
      </c>
      <c r="H4361" s="2" t="s">
        <v>26</v>
      </c>
      <c r="I4361" s="12">
        <f t="shared" ref="I4361:AA4361" si="6881">SUM(I4362)</f>
        <v>150000</v>
      </c>
      <c r="J4361" s="12">
        <f t="shared" si="6881"/>
        <v>2496</v>
      </c>
      <c r="K4361" s="12">
        <f t="shared" si="6881"/>
        <v>0</v>
      </c>
      <c r="L4361" s="12">
        <f t="shared" si="6881"/>
        <v>0</v>
      </c>
      <c r="M4361" s="12">
        <f t="shared" si="6881"/>
        <v>0</v>
      </c>
      <c r="N4361" s="12">
        <f t="shared" si="6881"/>
        <v>0</v>
      </c>
      <c r="O4361" s="12">
        <f t="shared" si="6881"/>
        <v>152496</v>
      </c>
      <c r="P4361" s="12">
        <f t="shared" si="6881"/>
        <v>6716</v>
      </c>
      <c r="Q4361" s="12">
        <f t="shared" si="6881"/>
        <v>0</v>
      </c>
      <c r="R4361" s="12">
        <f t="shared" si="6881"/>
        <v>2496</v>
      </c>
      <c r="S4361" s="12">
        <f t="shared" si="6881"/>
        <v>0</v>
      </c>
      <c r="T4361" s="12">
        <f t="shared" si="6881"/>
        <v>0</v>
      </c>
      <c r="U4361" s="12">
        <f t="shared" si="6881"/>
        <v>0</v>
      </c>
      <c r="V4361" s="12">
        <f t="shared" si="6881"/>
        <v>0</v>
      </c>
      <c r="W4361" s="12">
        <f t="shared" si="6881"/>
        <v>0</v>
      </c>
      <c r="X4361" s="12">
        <f t="shared" si="6881"/>
        <v>0</v>
      </c>
      <c r="Y4361" s="12">
        <f t="shared" si="6881"/>
        <v>0</v>
      </c>
      <c r="Z4361" s="12">
        <f t="shared" si="6881"/>
        <v>0</v>
      </c>
      <c r="AA4361" s="12">
        <f t="shared" si="6881"/>
        <v>0</v>
      </c>
      <c r="AB4361" s="12">
        <v>9212</v>
      </c>
      <c r="AC4361" s="12">
        <v>143284</v>
      </c>
      <c r="AD4361" s="12">
        <f t="shared" ref="AD4361:AV4361" si="6882">SUM(AD4362)</f>
        <v>0</v>
      </c>
      <c r="AE4361" s="12">
        <f t="shared" si="6882"/>
        <v>0</v>
      </c>
      <c r="AF4361" s="12">
        <f t="shared" si="6882"/>
        <v>0</v>
      </c>
      <c r="AG4361" s="12">
        <f t="shared" si="6882"/>
        <v>0</v>
      </c>
      <c r="AH4361" s="12">
        <f t="shared" si="6882"/>
        <v>0</v>
      </c>
      <c r="AI4361" s="12">
        <f t="shared" si="6882"/>
        <v>0</v>
      </c>
      <c r="AJ4361" s="12">
        <f t="shared" si="6882"/>
        <v>0</v>
      </c>
      <c r="AK4361" s="12">
        <f t="shared" si="6882"/>
        <v>0</v>
      </c>
      <c r="AL4361" s="12">
        <f t="shared" si="6882"/>
        <v>0</v>
      </c>
      <c r="AM4361" s="12">
        <f t="shared" si="6882"/>
        <v>0</v>
      </c>
      <c r="AN4361" s="12">
        <f t="shared" si="6882"/>
        <v>0</v>
      </c>
      <c r="AO4361" s="12">
        <f t="shared" si="6882"/>
        <v>0</v>
      </c>
      <c r="AP4361" s="12">
        <f t="shared" si="6882"/>
        <v>0</v>
      </c>
      <c r="AQ4361" s="12">
        <f t="shared" si="6882"/>
        <v>0</v>
      </c>
      <c r="AR4361" s="12">
        <f t="shared" si="6882"/>
        <v>0</v>
      </c>
      <c r="AS4361" s="12">
        <f t="shared" si="6882"/>
        <v>0</v>
      </c>
      <c r="AT4361" s="12">
        <f t="shared" si="6882"/>
        <v>0</v>
      </c>
      <c r="AU4361" s="12">
        <f t="shared" si="6882"/>
        <v>0</v>
      </c>
      <c r="AV4361" s="12">
        <f t="shared" si="6882"/>
        <v>0</v>
      </c>
      <c r="AW4361" s="12">
        <v>0</v>
      </c>
      <c r="AX4361" s="12">
        <v>0</v>
      </c>
      <c r="AY4361" s="12">
        <f t="shared" ref="AY4361:BQ4361" si="6883">SUM(AY4362)</f>
        <v>514495</v>
      </c>
      <c r="AZ4361" s="12">
        <f t="shared" si="6883"/>
        <v>157959</v>
      </c>
      <c r="BA4361" s="12">
        <f t="shared" si="6883"/>
        <v>0</v>
      </c>
      <c r="BB4361" s="12">
        <f t="shared" si="6883"/>
        <v>0</v>
      </c>
      <c r="BC4361" s="12">
        <f t="shared" si="6883"/>
        <v>0</v>
      </c>
      <c r="BD4361" s="12">
        <f t="shared" si="6883"/>
        <v>0</v>
      </c>
      <c r="BE4361" s="12">
        <f t="shared" si="6883"/>
        <v>672454</v>
      </c>
      <c r="BF4361" s="12">
        <f t="shared" si="6883"/>
        <v>50893</v>
      </c>
      <c r="BG4361" s="12">
        <f t="shared" si="6883"/>
        <v>50893</v>
      </c>
      <c r="BH4361" s="12">
        <f t="shared" si="6883"/>
        <v>207844</v>
      </c>
      <c r="BI4361" s="12">
        <f t="shared" si="6883"/>
        <v>0</v>
      </c>
      <c r="BJ4361" s="12">
        <f t="shared" si="6883"/>
        <v>0</v>
      </c>
      <c r="BK4361" s="12">
        <f t="shared" si="6883"/>
        <v>0</v>
      </c>
      <c r="BL4361" s="12">
        <f t="shared" si="6883"/>
        <v>0</v>
      </c>
      <c r="BM4361" s="12">
        <f t="shared" si="6883"/>
        <v>0</v>
      </c>
      <c r="BN4361" s="12">
        <f t="shared" si="6883"/>
        <v>0</v>
      </c>
      <c r="BO4361" s="12">
        <f t="shared" si="6883"/>
        <v>0</v>
      </c>
      <c r="BP4361" s="12">
        <f t="shared" si="6883"/>
        <v>0</v>
      </c>
      <c r="BQ4361" s="12">
        <f t="shared" si="6883"/>
        <v>0</v>
      </c>
      <c r="BR4361" s="12">
        <v>309630</v>
      </c>
      <c r="BS4361" s="12">
        <v>362824</v>
      </c>
      <c r="BT4361" s="12" t="e">
        <f>IF(#REF!=0,"-",#REF!/#REF!*100)</f>
        <v>#REF!</v>
      </c>
    </row>
    <row r="4362" spans="1:72" x14ac:dyDescent="0.25">
      <c r="A4362" s="4" t="s">
        <v>1154</v>
      </c>
      <c r="B4362" s="4" t="s">
        <v>56</v>
      </c>
      <c r="C4362" s="4" t="s">
        <v>161</v>
      </c>
      <c r="D4362" s="102" t="s">
        <v>1439</v>
      </c>
      <c r="E4362" s="113">
        <v>6121</v>
      </c>
      <c r="F4362" s="102"/>
      <c r="G4362" s="98" t="s">
        <v>1663</v>
      </c>
      <c r="H4362" s="13" t="s">
        <v>27</v>
      </c>
      <c r="I4362" s="14">
        <v>150000</v>
      </c>
      <c r="J4362" s="14">
        <v>2496</v>
      </c>
      <c r="K4362" s="14"/>
      <c r="L4362" s="14"/>
      <c r="M4362" s="14"/>
      <c r="N4362" s="14"/>
      <c r="O4362" s="14">
        <f t="shared" si="6839"/>
        <v>152496</v>
      </c>
      <c r="P4362" s="14">
        <f>1716+5000</f>
        <v>6716</v>
      </c>
      <c r="Q4362" s="14"/>
      <c r="R4362" s="14">
        <v>2496</v>
      </c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>
        <v>9212</v>
      </c>
      <c r="AC4362" s="14">
        <v>143284</v>
      </c>
      <c r="AD4362" s="14">
        <v>0</v>
      </c>
      <c r="AE4362" s="14"/>
      <c r="AF4362" s="14"/>
      <c r="AG4362" s="14"/>
      <c r="AH4362" s="14"/>
      <c r="AI4362" s="14"/>
      <c r="AJ4362" s="14">
        <f t="shared" si="6840"/>
        <v>0</v>
      </c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>
        <v>0</v>
      </c>
      <c r="AX4362" s="14">
        <v>0</v>
      </c>
      <c r="AY4362" s="14">
        <v>514495</v>
      </c>
      <c r="AZ4362" s="14">
        <v>157959</v>
      </c>
      <c r="BA4362" s="14"/>
      <c r="BB4362" s="14"/>
      <c r="BC4362" s="14"/>
      <c r="BD4362" s="14"/>
      <c r="BE4362" s="14">
        <f t="shared" si="6841"/>
        <v>672454</v>
      </c>
      <c r="BF4362" s="14">
        <f>12025+504+38364</f>
        <v>50893</v>
      </c>
      <c r="BG4362" s="14">
        <f>504+50389</f>
        <v>50893</v>
      </c>
      <c r="BH4362" s="14">
        <f>157959+49885</f>
        <v>207844</v>
      </c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>
        <v>309630</v>
      </c>
      <c r="BS4362" s="14">
        <v>362824</v>
      </c>
      <c r="BT4362" s="14" t="e">
        <f>IF(#REF!=0,"-",#REF!/#REF!*100)</f>
        <v>#REF!</v>
      </c>
    </row>
    <row r="4363" spans="1:72" ht="22.5" x14ac:dyDescent="0.25">
      <c r="A4363" s="4" t="s">
        <v>1154</v>
      </c>
      <c r="B4363" s="4" t="s">
        <v>56</v>
      </c>
      <c r="C4363" s="4" t="s">
        <v>161</v>
      </c>
      <c r="D4363" s="102" t="s">
        <v>1439</v>
      </c>
      <c r="E4363" s="101" t="s">
        <v>29</v>
      </c>
      <c r="F4363" s="101" t="s">
        <v>0</v>
      </c>
      <c r="G4363" s="2" t="s">
        <v>0</v>
      </c>
      <c r="H4363" s="2" t="s">
        <v>30</v>
      </c>
      <c r="I4363" s="12">
        <f t="shared" ref="I4363:AA4363" si="6884">SUM(I4364:I4372)</f>
        <v>1629174</v>
      </c>
      <c r="J4363" s="12">
        <f t="shared" si="6884"/>
        <v>295197</v>
      </c>
      <c r="K4363" s="12">
        <f t="shared" si="6884"/>
        <v>0</v>
      </c>
      <c r="L4363" s="12">
        <f t="shared" si="6884"/>
        <v>0</v>
      </c>
      <c r="M4363" s="12">
        <f t="shared" si="6884"/>
        <v>0</v>
      </c>
      <c r="N4363" s="12">
        <f t="shared" si="6884"/>
        <v>0</v>
      </c>
      <c r="O4363" s="12">
        <f t="shared" si="6884"/>
        <v>1924371</v>
      </c>
      <c r="P4363" s="12">
        <f t="shared" si="6884"/>
        <v>95751</v>
      </c>
      <c r="Q4363" s="12">
        <f t="shared" si="6884"/>
        <v>12000</v>
      </c>
      <c r="R4363" s="12">
        <f t="shared" si="6884"/>
        <v>315197</v>
      </c>
      <c r="S4363" s="12">
        <f t="shared" si="6884"/>
        <v>0</v>
      </c>
      <c r="T4363" s="12">
        <f t="shared" si="6884"/>
        <v>0</v>
      </c>
      <c r="U4363" s="12">
        <f t="shared" si="6884"/>
        <v>0</v>
      </c>
      <c r="V4363" s="12">
        <f t="shared" si="6884"/>
        <v>0</v>
      </c>
      <c r="W4363" s="12">
        <f t="shared" si="6884"/>
        <v>0</v>
      </c>
      <c r="X4363" s="12">
        <f t="shared" si="6884"/>
        <v>0</v>
      </c>
      <c r="Y4363" s="12">
        <f t="shared" si="6884"/>
        <v>0</v>
      </c>
      <c r="Z4363" s="12">
        <f t="shared" si="6884"/>
        <v>0</v>
      </c>
      <c r="AA4363" s="12">
        <f t="shared" si="6884"/>
        <v>0</v>
      </c>
      <c r="AB4363" s="12">
        <v>422948</v>
      </c>
      <c r="AC4363" s="12">
        <v>1501423</v>
      </c>
      <c r="AD4363" s="12">
        <f t="shared" ref="AD4363:AV4363" si="6885">SUM(AD4364:AD4372)</f>
        <v>0</v>
      </c>
      <c r="AE4363" s="12">
        <f t="shared" si="6885"/>
        <v>0</v>
      </c>
      <c r="AF4363" s="12">
        <f t="shared" si="6885"/>
        <v>0</v>
      </c>
      <c r="AG4363" s="12">
        <f t="shared" si="6885"/>
        <v>0</v>
      </c>
      <c r="AH4363" s="12">
        <f t="shared" si="6885"/>
        <v>0</v>
      </c>
      <c r="AI4363" s="12">
        <f t="shared" si="6885"/>
        <v>0</v>
      </c>
      <c r="AJ4363" s="12">
        <f t="shared" si="6885"/>
        <v>0</v>
      </c>
      <c r="AK4363" s="12">
        <f t="shared" si="6885"/>
        <v>0</v>
      </c>
      <c r="AL4363" s="12">
        <f t="shared" si="6885"/>
        <v>0</v>
      </c>
      <c r="AM4363" s="12">
        <f t="shared" si="6885"/>
        <v>0</v>
      </c>
      <c r="AN4363" s="12">
        <f t="shared" si="6885"/>
        <v>0</v>
      </c>
      <c r="AO4363" s="12">
        <f t="shared" si="6885"/>
        <v>0</v>
      </c>
      <c r="AP4363" s="12">
        <f t="shared" si="6885"/>
        <v>0</v>
      </c>
      <c r="AQ4363" s="12">
        <f t="shared" si="6885"/>
        <v>0</v>
      </c>
      <c r="AR4363" s="12">
        <f t="shared" si="6885"/>
        <v>0</v>
      </c>
      <c r="AS4363" s="12">
        <f t="shared" si="6885"/>
        <v>0</v>
      </c>
      <c r="AT4363" s="12">
        <f t="shared" si="6885"/>
        <v>0</v>
      </c>
      <c r="AU4363" s="12">
        <f t="shared" si="6885"/>
        <v>0</v>
      </c>
      <c r="AV4363" s="12">
        <f t="shared" si="6885"/>
        <v>0</v>
      </c>
      <c r="AW4363" s="12">
        <v>0</v>
      </c>
      <c r="AX4363" s="12">
        <v>0</v>
      </c>
      <c r="AY4363" s="12">
        <f t="shared" ref="AY4363:BQ4363" si="6886">SUM(AY4364:AY4372)</f>
        <v>290970</v>
      </c>
      <c r="AZ4363" s="12">
        <f t="shared" si="6886"/>
        <v>269721</v>
      </c>
      <c r="BA4363" s="12">
        <f t="shared" si="6886"/>
        <v>0</v>
      </c>
      <c r="BB4363" s="12">
        <f t="shared" si="6886"/>
        <v>0</v>
      </c>
      <c r="BC4363" s="12">
        <f t="shared" si="6886"/>
        <v>0</v>
      </c>
      <c r="BD4363" s="12">
        <f t="shared" si="6886"/>
        <v>0</v>
      </c>
      <c r="BE4363" s="12">
        <f t="shared" si="6886"/>
        <v>560691</v>
      </c>
      <c r="BF4363" s="12">
        <f t="shared" si="6886"/>
        <v>22015</v>
      </c>
      <c r="BG4363" s="12">
        <f t="shared" si="6886"/>
        <v>15</v>
      </c>
      <c r="BH4363" s="12">
        <f t="shared" si="6886"/>
        <v>269721</v>
      </c>
      <c r="BI4363" s="12">
        <f t="shared" si="6886"/>
        <v>0</v>
      </c>
      <c r="BJ4363" s="12">
        <f t="shared" si="6886"/>
        <v>0</v>
      </c>
      <c r="BK4363" s="12">
        <f t="shared" si="6886"/>
        <v>0</v>
      </c>
      <c r="BL4363" s="12">
        <f t="shared" si="6886"/>
        <v>0</v>
      </c>
      <c r="BM4363" s="12">
        <f t="shared" si="6886"/>
        <v>0</v>
      </c>
      <c r="BN4363" s="12">
        <f t="shared" si="6886"/>
        <v>0</v>
      </c>
      <c r="BO4363" s="12">
        <f t="shared" si="6886"/>
        <v>0</v>
      </c>
      <c r="BP4363" s="12">
        <f t="shared" si="6886"/>
        <v>0</v>
      </c>
      <c r="BQ4363" s="12">
        <f t="shared" si="6886"/>
        <v>0</v>
      </c>
      <c r="BR4363" s="12">
        <v>291751</v>
      </c>
      <c r="BS4363" s="12">
        <v>268940</v>
      </c>
      <c r="BT4363" s="12" t="e">
        <f>IF(#REF!=0,"-",#REF!/#REF!*100)</f>
        <v>#REF!</v>
      </c>
    </row>
    <row r="4364" spans="1:72" x14ac:dyDescent="0.25">
      <c r="A4364" s="4" t="s">
        <v>1154</v>
      </c>
      <c r="B4364" s="4" t="s">
        <v>56</v>
      </c>
      <c r="C4364" s="4" t="s">
        <v>161</v>
      </c>
      <c r="D4364" s="102" t="s">
        <v>1439</v>
      </c>
      <c r="E4364" s="113">
        <v>6131</v>
      </c>
      <c r="F4364" s="102"/>
      <c r="G4364" s="98" t="s">
        <v>1663</v>
      </c>
      <c r="H4364" s="13" t="s">
        <v>32</v>
      </c>
      <c r="I4364" s="14">
        <v>150000</v>
      </c>
      <c r="J4364" s="14">
        <v>99467</v>
      </c>
      <c r="K4364" s="14"/>
      <c r="L4364" s="14"/>
      <c r="M4364" s="14"/>
      <c r="N4364" s="14"/>
      <c r="O4364" s="14">
        <f t="shared" si="6839"/>
        <v>249467</v>
      </c>
      <c r="P4364" s="14">
        <v>10000</v>
      </c>
      <c r="Q4364" s="14">
        <v>10000</v>
      </c>
      <c r="R4364" s="14">
        <f>99467+10000-10000</f>
        <v>99467</v>
      </c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>
        <v>119467</v>
      </c>
      <c r="AC4364" s="14">
        <v>130000</v>
      </c>
      <c r="AD4364" s="14">
        <v>0</v>
      </c>
      <c r="AE4364" s="14"/>
      <c r="AF4364" s="14"/>
      <c r="AG4364" s="14"/>
      <c r="AH4364" s="14"/>
      <c r="AI4364" s="14"/>
      <c r="AJ4364" s="14">
        <f t="shared" si="6840"/>
        <v>0</v>
      </c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>
        <v>0</v>
      </c>
      <c r="AX4364" s="14">
        <v>0</v>
      </c>
      <c r="AY4364" s="14">
        <v>0</v>
      </c>
      <c r="AZ4364" s="14"/>
      <c r="BA4364" s="14"/>
      <c r="BB4364" s="14"/>
      <c r="BC4364" s="14"/>
      <c r="BD4364" s="14"/>
      <c r="BE4364" s="14">
        <f t="shared" si="6841"/>
        <v>0</v>
      </c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>
        <v>0</v>
      </c>
      <c r="BS4364" s="14">
        <v>0</v>
      </c>
      <c r="BT4364" s="14" t="e">
        <f>IF(#REF!=0,"-",#REF!/#REF!*100)</f>
        <v>#REF!</v>
      </c>
    </row>
    <row r="4365" spans="1:72" x14ac:dyDescent="0.25">
      <c r="A4365" s="4" t="s">
        <v>1154</v>
      </c>
      <c r="B4365" s="4" t="s">
        <v>56</v>
      </c>
      <c r="C4365" s="4" t="s">
        <v>161</v>
      </c>
      <c r="D4365" s="102" t="s">
        <v>1439</v>
      </c>
      <c r="E4365" s="113">
        <v>6132</v>
      </c>
      <c r="F4365" s="102"/>
      <c r="G4365" s="98" t="s">
        <v>1663</v>
      </c>
      <c r="H4365" s="13" t="s">
        <v>72</v>
      </c>
      <c r="I4365" s="14">
        <v>37600</v>
      </c>
      <c r="J4365" s="14"/>
      <c r="K4365" s="14"/>
      <c r="L4365" s="14"/>
      <c r="M4365" s="14"/>
      <c r="N4365" s="14"/>
      <c r="O4365" s="14">
        <f t="shared" si="6839"/>
        <v>37600</v>
      </c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>
        <v>0</v>
      </c>
      <c r="AC4365" s="14">
        <v>37600</v>
      </c>
      <c r="AD4365" s="14">
        <v>0</v>
      </c>
      <c r="AE4365" s="14"/>
      <c r="AF4365" s="14"/>
      <c r="AG4365" s="14"/>
      <c r="AH4365" s="14"/>
      <c r="AI4365" s="14"/>
      <c r="AJ4365" s="14">
        <f t="shared" si="6840"/>
        <v>0</v>
      </c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>
        <v>0</v>
      </c>
      <c r="AX4365" s="14">
        <v>0</v>
      </c>
      <c r="AY4365" s="14">
        <v>50000</v>
      </c>
      <c r="AZ4365" s="14">
        <v>50000</v>
      </c>
      <c r="BA4365" s="14"/>
      <c r="BB4365" s="14"/>
      <c r="BC4365" s="14"/>
      <c r="BD4365" s="14"/>
      <c r="BE4365" s="14">
        <f t="shared" si="6841"/>
        <v>100000</v>
      </c>
      <c r="BF4365" s="14">
        <v>15000</v>
      </c>
      <c r="BG4365" s="14">
        <f>15000-15000</f>
        <v>0</v>
      </c>
      <c r="BH4365" s="14">
        <v>50000</v>
      </c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>
        <v>65000</v>
      </c>
      <c r="BS4365" s="14">
        <v>35000</v>
      </c>
      <c r="BT4365" s="14" t="e">
        <f>IF(#REF!=0,"-",#REF!/#REF!*100)</f>
        <v>#REF!</v>
      </c>
    </row>
    <row r="4366" spans="1:72" x14ac:dyDescent="0.25">
      <c r="A4366" s="4" t="s">
        <v>1154</v>
      </c>
      <c r="B4366" s="4" t="s">
        <v>56</v>
      </c>
      <c r="C4366" s="4" t="s">
        <v>161</v>
      </c>
      <c r="D4366" s="102" t="s">
        <v>1439</v>
      </c>
      <c r="E4366" s="113">
        <v>6133</v>
      </c>
      <c r="F4366" s="102"/>
      <c r="G4366" s="98" t="s">
        <v>1663</v>
      </c>
      <c r="H4366" s="13" t="s">
        <v>75</v>
      </c>
      <c r="I4366" s="14">
        <v>20100</v>
      </c>
      <c r="J4366" s="14"/>
      <c r="K4366" s="14"/>
      <c r="L4366" s="14"/>
      <c r="M4366" s="14"/>
      <c r="N4366" s="14"/>
      <c r="O4366" s="14">
        <f t="shared" si="6839"/>
        <v>20100</v>
      </c>
      <c r="P4366" s="14">
        <v>1400</v>
      </c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>
        <v>1400</v>
      </c>
      <c r="AC4366" s="14">
        <v>18700</v>
      </c>
      <c r="AD4366" s="14">
        <v>0</v>
      </c>
      <c r="AE4366" s="14"/>
      <c r="AF4366" s="14"/>
      <c r="AG4366" s="14"/>
      <c r="AH4366" s="14"/>
      <c r="AI4366" s="14"/>
      <c r="AJ4366" s="14">
        <f t="shared" si="6840"/>
        <v>0</v>
      </c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>
        <v>0</v>
      </c>
      <c r="AX4366" s="14">
        <v>0</v>
      </c>
      <c r="AY4366" s="14">
        <v>20000</v>
      </c>
      <c r="AZ4366" s="14">
        <v>19999</v>
      </c>
      <c r="BA4366" s="14"/>
      <c r="BB4366" s="14"/>
      <c r="BC4366" s="14"/>
      <c r="BD4366" s="14"/>
      <c r="BE4366" s="14">
        <f t="shared" si="6841"/>
        <v>39999</v>
      </c>
      <c r="BF4366" s="14">
        <v>2000</v>
      </c>
      <c r="BG4366" s="14">
        <f>2000-2000</f>
        <v>0</v>
      </c>
      <c r="BH4366" s="14">
        <v>19999</v>
      </c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>
        <v>21999</v>
      </c>
      <c r="BS4366" s="14">
        <v>18000</v>
      </c>
      <c r="BT4366" s="14" t="e">
        <f>IF(#REF!=0,"-",#REF!/#REF!*100)</f>
        <v>#REF!</v>
      </c>
    </row>
    <row r="4367" spans="1:72" x14ac:dyDescent="0.25">
      <c r="A4367" s="4" t="s">
        <v>1154</v>
      </c>
      <c r="B4367" s="4" t="s">
        <v>56</v>
      </c>
      <c r="C4367" s="4" t="s">
        <v>161</v>
      </c>
      <c r="D4367" s="102" t="s">
        <v>1439</v>
      </c>
      <c r="E4367" s="113">
        <v>6134</v>
      </c>
      <c r="F4367" s="102"/>
      <c r="G4367" s="98" t="s">
        <v>1663</v>
      </c>
      <c r="H4367" s="13" t="s">
        <v>78</v>
      </c>
      <c r="I4367" s="14">
        <v>620000</v>
      </c>
      <c r="J4367" s="14">
        <v>15072</v>
      </c>
      <c r="K4367" s="14"/>
      <c r="L4367" s="14"/>
      <c r="M4367" s="14"/>
      <c r="N4367" s="14"/>
      <c r="O4367" s="14">
        <f t="shared" si="6839"/>
        <v>635072</v>
      </c>
      <c r="P4367" s="14">
        <v>1300</v>
      </c>
      <c r="Q4367" s="14"/>
      <c r="R4367" s="14">
        <v>15072</v>
      </c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>
        <v>16372</v>
      </c>
      <c r="AC4367" s="14">
        <v>618700</v>
      </c>
      <c r="AD4367" s="14">
        <v>0</v>
      </c>
      <c r="AE4367" s="14"/>
      <c r="AF4367" s="14"/>
      <c r="AG4367" s="14"/>
      <c r="AH4367" s="14"/>
      <c r="AI4367" s="14"/>
      <c r="AJ4367" s="14">
        <f t="shared" si="6840"/>
        <v>0</v>
      </c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>
        <v>0</v>
      </c>
      <c r="AX4367" s="14">
        <v>0</v>
      </c>
      <c r="AY4367" s="14">
        <v>160970</v>
      </c>
      <c r="AZ4367" s="14">
        <v>168340</v>
      </c>
      <c r="BA4367" s="14"/>
      <c r="BB4367" s="14"/>
      <c r="BC4367" s="14"/>
      <c r="BD4367" s="14"/>
      <c r="BE4367" s="14">
        <f t="shared" si="6841"/>
        <v>329310</v>
      </c>
      <c r="BF4367" s="14"/>
      <c r="BG4367" s="14"/>
      <c r="BH4367" s="14">
        <v>168340</v>
      </c>
      <c r="BI4367" s="14"/>
      <c r="BJ4367" s="14"/>
      <c r="BK4367" s="14"/>
      <c r="BL4367" s="14"/>
      <c r="BM4367" s="14"/>
      <c r="BN4367" s="14"/>
      <c r="BO4367" s="14"/>
      <c r="BP4367" s="14"/>
      <c r="BQ4367" s="14"/>
      <c r="BR4367" s="14">
        <v>168340</v>
      </c>
      <c r="BS4367" s="14">
        <v>160970</v>
      </c>
      <c r="BT4367" s="14" t="e">
        <f>IF(#REF!=0,"-",#REF!/#REF!*100)</f>
        <v>#REF!</v>
      </c>
    </row>
    <row r="4368" spans="1:72" x14ac:dyDescent="0.25">
      <c r="A4368" s="4" t="s">
        <v>1154</v>
      </c>
      <c r="B4368" s="4" t="s">
        <v>56</v>
      </c>
      <c r="C4368" s="4" t="s">
        <v>161</v>
      </c>
      <c r="D4368" s="102" t="s">
        <v>1439</v>
      </c>
      <c r="E4368" s="113">
        <v>6135</v>
      </c>
      <c r="F4368" s="102"/>
      <c r="G4368" s="98" t="s">
        <v>1663</v>
      </c>
      <c r="H4368" s="13" t="s">
        <v>81</v>
      </c>
      <c r="I4368" s="14">
        <v>15000</v>
      </c>
      <c r="J4368" s="14"/>
      <c r="K4368" s="14"/>
      <c r="L4368" s="14"/>
      <c r="M4368" s="14"/>
      <c r="N4368" s="14"/>
      <c r="O4368" s="14">
        <f t="shared" si="6839"/>
        <v>15000</v>
      </c>
      <c r="P4368" s="14">
        <v>2000</v>
      </c>
      <c r="Q4368" s="14">
        <v>2000</v>
      </c>
      <c r="R4368" s="14">
        <f>2000-2000</f>
        <v>0</v>
      </c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>
        <v>4000</v>
      </c>
      <c r="AC4368" s="14">
        <v>11000</v>
      </c>
      <c r="AD4368" s="14">
        <v>0</v>
      </c>
      <c r="AE4368" s="14"/>
      <c r="AF4368" s="14"/>
      <c r="AG4368" s="14"/>
      <c r="AH4368" s="14"/>
      <c r="AI4368" s="14"/>
      <c r="AJ4368" s="14">
        <f t="shared" si="6840"/>
        <v>0</v>
      </c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>
        <v>0</v>
      </c>
      <c r="AX4368" s="14">
        <v>0</v>
      </c>
      <c r="AY4368" s="14">
        <v>0</v>
      </c>
      <c r="AZ4368" s="14"/>
      <c r="BA4368" s="14"/>
      <c r="BB4368" s="14"/>
      <c r="BC4368" s="14"/>
      <c r="BD4368" s="14"/>
      <c r="BE4368" s="14">
        <f t="shared" si="6841"/>
        <v>0</v>
      </c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>
        <v>0</v>
      </c>
      <c r="BS4368" s="14">
        <v>0</v>
      </c>
      <c r="BT4368" s="14" t="e">
        <f>IF(#REF!=0,"-",#REF!/#REF!*100)</f>
        <v>#REF!</v>
      </c>
    </row>
    <row r="4369" spans="1:72" ht="22.5" x14ac:dyDescent="0.25">
      <c r="A4369" s="4" t="s">
        <v>1154</v>
      </c>
      <c r="B4369" s="4" t="s">
        <v>56</v>
      </c>
      <c r="C4369" s="4" t="s">
        <v>161</v>
      </c>
      <c r="D4369" s="102" t="s">
        <v>1439</v>
      </c>
      <c r="E4369" s="113">
        <v>6136</v>
      </c>
      <c r="F4369" s="102"/>
      <c r="G4369" s="98" t="s">
        <v>1663</v>
      </c>
      <c r="H4369" s="13" t="s">
        <v>84</v>
      </c>
      <c r="I4369" s="14">
        <v>100</v>
      </c>
      <c r="J4369" s="14"/>
      <c r="K4369" s="14"/>
      <c r="L4369" s="14"/>
      <c r="M4369" s="14"/>
      <c r="N4369" s="14"/>
      <c r="O4369" s="14">
        <f t="shared" si="6839"/>
        <v>100</v>
      </c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>
        <v>0</v>
      </c>
      <c r="AC4369" s="14">
        <v>100</v>
      </c>
      <c r="AD4369" s="14">
        <v>0</v>
      </c>
      <c r="AE4369" s="14"/>
      <c r="AF4369" s="14"/>
      <c r="AG4369" s="14"/>
      <c r="AH4369" s="14"/>
      <c r="AI4369" s="14"/>
      <c r="AJ4369" s="14">
        <f t="shared" si="6840"/>
        <v>0</v>
      </c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>
        <v>0</v>
      </c>
      <c r="AX4369" s="14">
        <v>0</v>
      </c>
      <c r="AY4369" s="14">
        <v>0</v>
      </c>
      <c r="AZ4369" s="14"/>
      <c r="BA4369" s="14"/>
      <c r="BB4369" s="14"/>
      <c r="BC4369" s="14"/>
      <c r="BD4369" s="14"/>
      <c r="BE4369" s="14">
        <f t="shared" si="6841"/>
        <v>0</v>
      </c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Q4369" s="14"/>
      <c r="BR4369" s="14">
        <v>0</v>
      </c>
      <c r="BS4369" s="14">
        <v>0</v>
      </c>
      <c r="BT4369" s="14" t="e">
        <f>IF(#REF!=0,"-",#REF!/#REF!*100)</f>
        <v>#REF!</v>
      </c>
    </row>
    <row r="4370" spans="1:72" x14ac:dyDescent="0.25">
      <c r="A4370" s="4" t="s">
        <v>1154</v>
      </c>
      <c r="B4370" s="4" t="s">
        <v>56</v>
      </c>
      <c r="C4370" s="4" t="s">
        <v>161</v>
      </c>
      <c r="D4370" s="102" t="s">
        <v>1439</v>
      </c>
      <c r="E4370" s="113">
        <v>6137</v>
      </c>
      <c r="F4370" s="102"/>
      <c r="G4370" s="98" t="s">
        <v>1663</v>
      </c>
      <c r="H4370" s="13" t="s">
        <v>87</v>
      </c>
      <c r="I4370" s="14">
        <v>77500</v>
      </c>
      <c r="J4370" s="14">
        <v>150966</v>
      </c>
      <c r="K4370" s="14"/>
      <c r="L4370" s="14"/>
      <c r="M4370" s="14"/>
      <c r="N4370" s="14"/>
      <c r="O4370" s="14">
        <f t="shared" si="6839"/>
        <v>228466</v>
      </c>
      <c r="P4370" s="14">
        <v>50000</v>
      </c>
      <c r="Q4370" s="14"/>
      <c r="R4370" s="14">
        <v>150966</v>
      </c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>
        <v>200966</v>
      </c>
      <c r="AC4370" s="14">
        <v>27500</v>
      </c>
      <c r="AD4370" s="14">
        <v>0</v>
      </c>
      <c r="AE4370" s="14"/>
      <c r="AF4370" s="14"/>
      <c r="AG4370" s="14"/>
      <c r="AH4370" s="14"/>
      <c r="AI4370" s="14"/>
      <c r="AJ4370" s="14">
        <f t="shared" si="6840"/>
        <v>0</v>
      </c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>
        <v>0</v>
      </c>
      <c r="AX4370" s="14">
        <v>0</v>
      </c>
      <c r="AY4370" s="14">
        <v>20000</v>
      </c>
      <c r="AZ4370" s="14"/>
      <c r="BA4370" s="14"/>
      <c r="BB4370" s="14"/>
      <c r="BC4370" s="14"/>
      <c r="BD4370" s="14"/>
      <c r="BE4370" s="14">
        <f t="shared" si="6841"/>
        <v>20000</v>
      </c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Q4370" s="14"/>
      <c r="BR4370" s="14">
        <v>0</v>
      </c>
      <c r="BS4370" s="14">
        <v>20000</v>
      </c>
      <c r="BT4370" s="14" t="e">
        <f>IF(#REF!=0,"-",#REF!/#REF!*100)</f>
        <v>#REF!</v>
      </c>
    </row>
    <row r="4371" spans="1:72" ht="22.5" x14ac:dyDescent="0.25">
      <c r="A4371" s="4" t="s">
        <v>1154</v>
      </c>
      <c r="B4371" s="4" t="s">
        <v>56</v>
      </c>
      <c r="C4371" s="4" t="s">
        <v>161</v>
      </c>
      <c r="D4371" s="102" t="s">
        <v>1439</v>
      </c>
      <c r="E4371" s="113">
        <v>6138</v>
      </c>
      <c r="F4371" s="102"/>
      <c r="G4371" s="98" t="s">
        <v>1663</v>
      </c>
      <c r="H4371" s="13" t="s">
        <v>90</v>
      </c>
      <c r="I4371" s="14">
        <v>30000</v>
      </c>
      <c r="J4371" s="14">
        <v>13000</v>
      </c>
      <c r="K4371" s="14"/>
      <c r="L4371" s="14"/>
      <c r="M4371" s="14"/>
      <c r="N4371" s="14"/>
      <c r="O4371" s="14">
        <f t="shared" si="6839"/>
        <v>43000</v>
      </c>
      <c r="P4371" s="14">
        <v>10000</v>
      </c>
      <c r="Q4371" s="14"/>
      <c r="R4371" s="14">
        <v>13000</v>
      </c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>
        <v>23000</v>
      </c>
      <c r="AC4371" s="14">
        <v>20000</v>
      </c>
      <c r="AD4371" s="14">
        <v>0</v>
      </c>
      <c r="AE4371" s="14"/>
      <c r="AF4371" s="14"/>
      <c r="AG4371" s="14"/>
      <c r="AH4371" s="14"/>
      <c r="AI4371" s="14"/>
      <c r="AJ4371" s="14">
        <f t="shared" si="6840"/>
        <v>0</v>
      </c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>
        <v>0</v>
      </c>
      <c r="AX4371" s="14">
        <v>0</v>
      </c>
      <c r="AY4371" s="14">
        <v>0</v>
      </c>
      <c r="AZ4371" s="14"/>
      <c r="BA4371" s="14"/>
      <c r="BB4371" s="14"/>
      <c r="BC4371" s="14"/>
      <c r="BD4371" s="14"/>
      <c r="BE4371" s="14">
        <f t="shared" si="6841"/>
        <v>0</v>
      </c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Q4371" s="14"/>
      <c r="BR4371" s="14">
        <v>0</v>
      </c>
      <c r="BS4371" s="14">
        <v>0</v>
      </c>
      <c r="BT4371" s="14" t="e">
        <f>IF(#REF!=0,"-",#REF!/#REF!*100)</f>
        <v>#REF!</v>
      </c>
    </row>
    <row r="4372" spans="1:72" x14ac:dyDescent="0.25">
      <c r="A4372" s="1" t="s">
        <v>1154</v>
      </c>
      <c r="B4372" s="1" t="s">
        <v>56</v>
      </c>
      <c r="C4372" s="1" t="s">
        <v>161</v>
      </c>
      <c r="D4372" s="105" t="s">
        <v>1439</v>
      </c>
      <c r="E4372" s="105" t="s">
        <v>34</v>
      </c>
      <c r="F4372" s="102" t="s">
        <v>0</v>
      </c>
      <c r="G4372" s="13" t="s">
        <v>0</v>
      </c>
      <c r="H4372" s="2" t="s">
        <v>35</v>
      </c>
      <c r="I4372" s="12">
        <f t="shared" ref="I4372:AA4372" si="6887">SUM(I4373:I4376)</f>
        <v>678874</v>
      </c>
      <c r="J4372" s="12">
        <f t="shared" si="6887"/>
        <v>16692</v>
      </c>
      <c r="K4372" s="12">
        <f t="shared" si="6887"/>
        <v>0</v>
      </c>
      <c r="L4372" s="12">
        <f t="shared" si="6887"/>
        <v>0</v>
      </c>
      <c r="M4372" s="12">
        <f t="shared" si="6887"/>
        <v>0</v>
      </c>
      <c r="N4372" s="12">
        <f t="shared" si="6887"/>
        <v>0</v>
      </c>
      <c r="O4372" s="12">
        <f t="shared" si="6887"/>
        <v>695566</v>
      </c>
      <c r="P4372" s="12">
        <f t="shared" si="6887"/>
        <v>21051</v>
      </c>
      <c r="Q4372" s="12">
        <f t="shared" si="6887"/>
        <v>0</v>
      </c>
      <c r="R4372" s="12">
        <f t="shared" si="6887"/>
        <v>36692</v>
      </c>
      <c r="S4372" s="12">
        <f t="shared" si="6887"/>
        <v>0</v>
      </c>
      <c r="T4372" s="12">
        <f t="shared" si="6887"/>
        <v>0</v>
      </c>
      <c r="U4372" s="12">
        <f t="shared" si="6887"/>
        <v>0</v>
      </c>
      <c r="V4372" s="12">
        <f t="shared" si="6887"/>
        <v>0</v>
      </c>
      <c r="W4372" s="12">
        <f t="shared" si="6887"/>
        <v>0</v>
      </c>
      <c r="X4372" s="12">
        <f t="shared" si="6887"/>
        <v>0</v>
      </c>
      <c r="Y4372" s="12">
        <f t="shared" si="6887"/>
        <v>0</v>
      </c>
      <c r="Z4372" s="12">
        <f t="shared" si="6887"/>
        <v>0</v>
      </c>
      <c r="AA4372" s="12">
        <f t="shared" si="6887"/>
        <v>0</v>
      </c>
      <c r="AB4372" s="12">
        <v>57743</v>
      </c>
      <c r="AC4372" s="12">
        <v>637823</v>
      </c>
      <c r="AD4372" s="12">
        <f t="shared" ref="AD4372:AV4372" si="6888">SUM(AD4373:AD4376)</f>
        <v>0</v>
      </c>
      <c r="AE4372" s="12">
        <f t="shared" si="6888"/>
        <v>0</v>
      </c>
      <c r="AF4372" s="12">
        <f t="shared" si="6888"/>
        <v>0</v>
      </c>
      <c r="AG4372" s="12">
        <f t="shared" si="6888"/>
        <v>0</v>
      </c>
      <c r="AH4372" s="12">
        <f t="shared" si="6888"/>
        <v>0</v>
      </c>
      <c r="AI4372" s="12">
        <f t="shared" si="6888"/>
        <v>0</v>
      </c>
      <c r="AJ4372" s="12">
        <f t="shared" si="6888"/>
        <v>0</v>
      </c>
      <c r="AK4372" s="12">
        <f t="shared" si="6888"/>
        <v>0</v>
      </c>
      <c r="AL4372" s="12">
        <f t="shared" si="6888"/>
        <v>0</v>
      </c>
      <c r="AM4372" s="12">
        <f t="shared" si="6888"/>
        <v>0</v>
      </c>
      <c r="AN4372" s="12">
        <f t="shared" si="6888"/>
        <v>0</v>
      </c>
      <c r="AO4372" s="12">
        <f t="shared" si="6888"/>
        <v>0</v>
      </c>
      <c r="AP4372" s="12">
        <f t="shared" si="6888"/>
        <v>0</v>
      </c>
      <c r="AQ4372" s="12">
        <f t="shared" si="6888"/>
        <v>0</v>
      </c>
      <c r="AR4372" s="12">
        <f t="shared" si="6888"/>
        <v>0</v>
      </c>
      <c r="AS4372" s="12">
        <f t="shared" si="6888"/>
        <v>0</v>
      </c>
      <c r="AT4372" s="12">
        <f t="shared" si="6888"/>
        <v>0</v>
      </c>
      <c r="AU4372" s="12">
        <f t="shared" si="6888"/>
        <v>0</v>
      </c>
      <c r="AV4372" s="12">
        <f t="shared" si="6888"/>
        <v>0</v>
      </c>
      <c r="AW4372" s="12">
        <v>0</v>
      </c>
      <c r="AX4372" s="12">
        <v>0</v>
      </c>
      <c r="AY4372" s="12">
        <f t="shared" ref="AY4372:BQ4372" si="6889">SUM(AY4373:AY4376)</f>
        <v>40000</v>
      </c>
      <c r="AZ4372" s="12">
        <f t="shared" si="6889"/>
        <v>31382</v>
      </c>
      <c r="BA4372" s="12">
        <f t="shared" si="6889"/>
        <v>0</v>
      </c>
      <c r="BB4372" s="12">
        <f t="shared" si="6889"/>
        <v>0</v>
      </c>
      <c r="BC4372" s="12">
        <f t="shared" si="6889"/>
        <v>0</v>
      </c>
      <c r="BD4372" s="12">
        <f t="shared" si="6889"/>
        <v>0</v>
      </c>
      <c r="BE4372" s="12">
        <f t="shared" si="6889"/>
        <v>71382</v>
      </c>
      <c r="BF4372" s="12">
        <f t="shared" si="6889"/>
        <v>5015</v>
      </c>
      <c r="BG4372" s="12">
        <f t="shared" si="6889"/>
        <v>15</v>
      </c>
      <c r="BH4372" s="12">
        <f t="shared" si="6889"/>
        <v>31382</v>
      </c>
      <c r="BI4372" s="12">
        <f t="shared" si="6889"/>
        <v>0</v>
      </c>
      <c r="BJ4372" s="12">
        <f t="shared" si="6889"/>
        <v>0</v>
      </c>
      <c r="BK4372" s="12">
        <f t="shared" si="6889"/>
        <v>0</v>
      </c>
      <c r="BL4372" s="12">
        <f t="shared" si="6889"/>
        <v>0</v>
      </c>
      <c r="BM4372" s="12">
        <f t="shared" si="6889"/>
        <v>0</v>
      </c>
      <c r="BN4372" s="12">
        <f t="shared" si="6889"/>
        <v>0</v>
      </c>
      <c r="BO4372" s="12">
        <f t="shared" si="6889"/>
        <v>0</v>
      </c>
      <c r="BP4372" s="12">
        <f t="shared" si="6889"/>
        <v>0</v>
      </c>
      <c r="BQ4372" s="12">
        <f t="shared" si="6889"/>
        <v>0</v>
      </c>
      <c r="BR4372" s="12">
        <v>36412</v>
      </c>
      <c r="BS4372" s="12">
        <v>34970</v>
      </c>
      <c r="BT4372" s="12" t="e">
        <f>IF(#REF!=0,"-",#REF!/#REF!*100)</f>
        <v>#REF!</v>
      </c>
    </row>
    <row r="4373" spans="1:72" x14ac:dyDescent="0.25">
      <c r="A4373" s="4" t="s">
        <v>1154</v>
      </c>
      <c r="B4373" s="4" t="s">
        <v>56</v>
      </c>
      <c r="C4373" s="4" t="s">
        <v>161</v>
      </c>
      <c r="D4373" s="102" t="s">
        <v>1439</v>
      </c>
      <c r="E4373" s="113">
        <v>6139</v>
      </c>
      <c r="F4373" s="102"/>
      <c r="G4373" s="98" t="s">
        <v>1663</v>
      </c>
      <c r="H4373" s="13" t="s">
        <v>35</v>
      </c>
      <c r="I4373" s="14">
        <v>669000</v>
      </c>
      <c r="J4373" s="14">
        <f>16229+463</f>
        <v>16692</v>
      </c>
      <c r="K4373" s="14"/>
      <c r="L4373" s="14"/>
      <c r="M4373" s="14"/>
      <c r="N4373" s="14"/>
      <c r="O4373" s="14">
        <f t="shared" si="6839"/>
        <v>685692</v>
      </c>
      <c r="P4373" s="14">
        <v>20000</v>
      </c>
      <c r="Q4373" s="14"/>
      <c r="R4373" s="14">
        <f>16229+463+20000</f>
        <v>36692</v>
      </c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>
        <v>56692</v>
      </c>
      <c r="AC4373" s="14">
        <v>629000</v>
      </c>
      <c r="AD4373" s="14">
        <v>0</v>
      </c>
      <c r="AE4373" s="14"/>
      <c r="AF4373" s="14"/>
      <c r="AG4373" s="14"/>
      <c r="AH4373" s="14"/>
      <c r="AI4373" s="14"/>
      <c r="AJ4373" s="14">
        <f t="shared" si="6840"/>
        <v>0</v>
      </c>
      <c r="AK4373" s="14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4"/>
      <c r="AW4373" s="14">
        <v>0</v>
      </c>
      <c r="AX4373" s="14">
        <v>0</v>
      </c>
      <c r="AY4373" s="14">
        <v>20000</v>
      </c>
      <c r="AZ4373" s="14">
        <v>19952</v>
      </c>
      <c r="BA4373" s="14"/>
      <c r="BB4373" s="14"/>
      <c r="BC4373" s="14"/>
      <c r="BD4373" s="14"/>
      <c r="BE4373" s="14">
        <f t="shared" si="6841"/>
        <v>39952</v>
      </c>
      <c r="BF4373" s="14"/>
      <c r="BG4373" s="14"/>
      <c r="BH4373" s="14">
        <v>19952</v>
      </c>
      <c r="BI4373" s="14"/>
      <c r="BJ4373" s="14"/>
      <c r="BK4373" s="14"/>
      <c r="BL4373" s="14"/>
      <c r="BM4373" s="14"/>
      <c r="BN4373" s="14"/>
      <c r="BO4373" s="14"/>
      <c r="BP4373" s="14"/>
      <c r="BQ4373" s="14"/>
      <c r="BR4373" s="14">
        <v>19952</v>
      </c>
      <c r="BS4373" s="14">
        <v>20000</v>
      </c>
      <c r="BT4373" s="14" t="e">
        <f>IF(#REF!=0,"-",#REF!/#REF!*100)</f>
        <v>#REF!</v>
      </c>
    </row>
    <row r="4374" spans="1:72" ht="22.5" x14ac:dyDescent="0.25">
      <c r="A4374" s="4" t="s">
        <v>1154</v>
      </c>
      <c r="B4374" s="4" t="s">
        <v>56</v>
      </c>
      <c r="C4374" s="4" t="s">
        <v>161</v>
      </c>
      <c r="D4374" s="102" t="s">
        <v>1439</v>
      </c>
      <c r="E4374" s="113">
        <v>6139</v>
      </c>
      <c r="F4374" s="102" t="s">
        <v>1446</v>
      </c>
      <c r="G4374" s="98" t="s">
        <v>1663</v>
      </c>
      <c r="H4374" s="13" t="s">
        <v>37</v>
      </c>
      <c r="I4374" s="14">
        <v>9874</v>
      </c>
      <c r="J4374" s="14"/>
      <c r="K4374" s="14"/>
      <c r="L4374" s="14"/>
      <c r="M4374" s="14"/>
      <c r="N4374" s="14"/>
      <c r="O4374" s="14">
        <f t="shared" si="6839"/>
        <v>9874</v>
      </c>
      <c r="P4374" s="14">
        <f>51+1000</f>
        <v>1051</v>
      </c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>
        <v>1051</v>
      </c>
      <c r="AC4374" s="14">
        <v>8823</v>
      </c>
      <c r="AD4374" s="14">
        <v>0</v>
      </c>
      <c r="AE4374" s="14"/>
      <c r="AF4374" s="14"/>
      <c r="AG4374" s="14"/>
      <c r="AH4374" s="14"/>
      <c r="AI4374" s="14"/>
      <c r="AJ4374" s="14">
        <f t="shared" si="6840"/>
        <v>0</v>
      </c>
      <c r="AK4374" s="14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4"/>
      <c r="AW4374" s="14">
        <v>0</v>
      </c>
      <c r="AX4374" s="14">
        <v>0</v>
      </c>
      <c r="AY4374" s="14">
        <v>20000</v>
      </c>
      <c r="AZ4374" s="14">
        <v>11430</v>
      </c>
      <c r="BA4374" s="14"/>
      <c r="BB4374" s="14"/>
      <c r="BC4374" s="14"/>
      <c r="BD4374" s="14"/>
      <c r="BE4374" s="14">
        <f t="shared" si="6841"/>
        <v>31430</v>
      </c>
      <c r="BF4374" s="14">
        <f>356+15+4644</f>
        <v>5015</v>
      </c>
      <c r="BG4374" s="14">
        <f>15+5000-5000</f>
        <v>15</v>
      </c>
      <c r="BH4374" s="14">
        <v>11430</v>
      </c>
      <c r="BI4374" s="14"/>
      <c r="BJ4374" s="14"/>
      <c r="BK4374" s="14"/>
      <c r="BL4374" s="14"/>
      <c r="BM4374" s="14"/>
      <c r="BN4374" s="14"/>
      <c r="BO4374" s="14"/>
      <c r="BP4374" s="14"/>
      <c r="BQ4374" s="14"/>
      <c r="BR4374" s="14">
        <v>16460</v>
      </c>
      <c r="BS4374" s="14">
        <v>14970</v>
      </c>
      <c r="BT4374" s="14" t="e">
        <f>IF(#REF!=0,"-",#REF!/#REF!*100)</f>
        <v>#REF!</v>
      </c>
    </row>
    <row r="4375" spans="1:72" ht="33.75" x14ac:dyDescent="0.25">
      <c r="A4375" s="4" t="s">
        <v>1154</v>
      </c>
      <c r="B4375" s="4" t="s">
        <v>56</v>
      </c>
      <c r="C4375" s="4" t="s">
        <v>161</v>
      </c>
      <c r="D4375" s="102" t="s">
        <v>1439</v>
      </c>
      <c r="E4375" s="113">
        <v>6139</v>
      </c>
      <c r="F4375" s="102" t="s">
        <v>1447</v>
      </c>
      <c r="G4375" s="98" t="s">
        <v>1663</v>
      </c>
      <c r="H4375" s="13" t="s">
        <v>38</v>
      </c>
      <c r="I4375" s="14">
        <v>0</v>
      </c>
      <c r="J4375" s="14"/>
      <c r="K4375" s="14"/>
      <c r="L4375" s="14"/>
      <c r="M4375" s="14"/>
      <c r="N4375" s="14"/>
      <c r="O4375" s="14">
        <f t="shared" si="6839"/>
        <v>0</v>
      </c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>
        <v>0</v>
      </c>
      <c r="AC4375" s="14">
        <v>0</v>
      </c>
      <c r="AD4375" s="14">
        <v>0</v>
      </c>
      <c r="AE4375" s="14"/>
      <c r="AF4375" s="14"/>
      <c r="AG4375" s="14"/>
      <c r="AH4375" s="14"/>
      <c r="AI4375" s="14"/>
      <c r="AJ4375" s="14">
        <f t="shared" si="6840"/>
        <v>0</v>
      </c>
      <c r="AK4375" s="14"/>
      <c r="AL4375" s="14"/>
      <c r="AM4375" s="14"/>
      <c r="AN4375" s="14"/>
      <c r="AO4375" s="14"/>
      <c r="AP4375" s="14"/>
      <c r="AQ4375" s="14"/>
      <c r="AR4375" s="14"/>
      <c r="AS4375" s="14"/>
      <c r="AT4375" s="14"/>
      <c r="AU4375" s="14"/>
      <c r="AV4375" s="14"/>
      <c r="AW4375" s="14">
        <v>0</v>
      </c>
      <c r="AX4375" s="14">
        <v>0</v>
      </c>
      <c r="AY4375" s="14">
        <v>0</v>
      </c>
      <c r="AZ4375" s="14"/>
      <c r="BA4375" s="14"/>
      <c r="BB4375" s="14"/>
      <c r="BC4375" s="14"/>
      <c r="BD4375" s="14"/>
      <c r="BE4375" s="14">
        <f t="shared" si="6841"/>
        <v>0</v>
      </c>
      <c r="BF4375" s="14"/>
      <c r="BG4375" s="14"/>
      <c r="BH4375" s="14"/>
      <c r="BI4375" s="14"/>
      <c r="BJ4375" s="14"/>
      <c r="BK4375" s="14"/>
      <c r="BL4375" s="14"/>
      <c r="BM4375" s="14"/>
      <c r="BN4375" s="14"/>
      <c r="BO4375" s="14"/>
      <c r="BP4375" s="14"/>
      <c r="BQ4375" s="14"/>
      <c r="BR4375" s="14">
        <v>0</v>
      </c>
      <c r="BS4375" s="14">
        <v>0</v>
      </c>
      <c r="BT4375" s="14" t="e">
        <f>IF(#REF!=0,"-",#REF!/#REF!*100)</f>
        <v>#REF!</v>
      </c>
    </row>
    <row r="4376" spans="1:72" x14ac:dyDescent="0.25">
      <c r="A4376" s="4" t="s">
        <v>1154</v>
      </c>
      <c r="B4376" s="4" t="s">
        <v>56</v>
      </c>
      <c r="C4376" s="4" t="s">
        <v>161</v>
      </c>
      <c r="D4376" s="102" t="s">
        <v>1439</v>
      </c>
      <c r="E4376" s="113">
        <v>6139</v>
      </c>
      <c r="F4376" s="102" t="s">
        <v>1448</v>
      </c>
      <c r="G4376" s="98" t="s">
        <v>1663</v>
      </c>
      <c r="H4376" s="13" t="s">
        <v>1319</v>
      </c>
      <c r="I4376" s="14">
        <v>0</v>
      </c>
      <c r="J4376" s="14"/>
      <c r="K4376" s="14"/>
      <c r="L4376" s="14"/>
      <c r="M4376" s="14"/>
      <c r="N4376" s="14"/>
      <c r="O4376" s="14">
        <f t="shared" si="6839"/>
        <v>0</v>
      </c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>
        <v>0</v>
      </c>
      <c r="AC4376" s="14">
        <v>0</v>
      </c>
      <c r="AD4376" s="14">
        <v>0</v>
      </c>
      <c r="AE4376" s="14"/>
      <c r="AF4376" s="14"/>
      <c r="AG4376" s="14"/>
      <c r="AH4376" s="14"/>
      <c r="AI4376" s="14"/>
      <c r="AJ4376" s="14">
        <f t="shared" si="6840"/>
        <v>0</v>
      </c>
      <c r="AK4376" s="14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4"/>
      <c r="AW4376" s="14">
        <v>0</v>
      </c>
      <c r="AX4376" s="14">
        <v>0</v>
      </c>
      <c r="AY4376" s="14">
        <v>0</v>
      </c>
      <c r="AZ4376" s="14"/>
      <c r="BA4376" s="14"/>
      <c r="BB4376" s="14"/>
      <c r="BC4376" s="14"/>
      <c r="BD4376" s="14"/>
      <c r="BE4376" s="14">
        <f t="shared" si="6841"/>
        <v>0</v>
      </c>
      <c r="BF4376" s="14"/>
      <c r="BG4376" s="14"/>
      <c r="BH4376" s="14"/>
      <c r="BI4376" s="14"/>
      <c r="BJ4376" s="14"/>
      <c r="BK4376" s="14"/>
      <c r="BL4376" s="14"/>
      <c r="BM4376" s="14"/>
      <c r="BN4376" s="14"/>
      <c r="BO4376" s="14"/>
      <c r="BP4376" s="14"/>
      <c r="BQ4376" s="14"/>
      <c r="BR4376" s="14">
        <v>0</v>
      </c>
      <c r="BS4376" s="14">
        <v>0</v>
      </c>
      <c r="BT4376" s="14" t="e">
        <f>IF(#REF!=0,"-",#REF!/#REF!*100)</f>
        <v>#REF!</v>
      </c>
    </row>
    <row r="4377" spans="1:72" ht="33.75" x14ac:dyDescent="0.25">
      <c r="A4377" s="1" t="s">
        <v>0</v>
      </c>
      <c r="B4377" s="1" t="s">
        <v>0</v>
      </c>
      <c r="C4377" s="1" t="s">
        <v>0</v>
      </c>
      <c r="D4377" s="101" t="s">
        <v>0</v>
      </c>
      <c r="E4377" s="101" t="s">
        <v>0</v>
      </c>
      <c r="F4377" s="101" t="s">
        <v>0</v>
      </c>
      <c r="G4377" s="2" t="s">
        <v>0</v>
      </c>
      <c r="H4377" s="10" t="s">
        <v>39</v>
      </c>
      <c r="I4377" s="11">
        <f t="shared" ref="I4377:AA4377" si="6890">SUM(I4378)</f>
        <v>20300</v>
      </c>
      <c r="J4377" s="11">
        <f t="shared" si="6890"/>
        <v>0</v>
      </c>
      <c r="K4377" s="11">
        <f t="shared" si="6890"/>
        <v>0</v>
      </c>
      <c r="L4377" s="11">
        <f t="shared" si="6890"/>
        <v>0</v>
      </c>
      <c r="M4377" s="11">
        <f t="shared" si="6890"/>
        <v>0</v>
      </c>
      <c r="N4377" s="11">
        <f t="shared" si="6890"/>
        <v>0</v>
      </c>
      <c r="O4377" s="11">
        <f t="shared" si="6890"/>
        <v>20300</v>
      </c>
      <c r="P4377" s="11">
        <f t="shared" si="6890"/>
        <v>2000</v>
      </c>
      <c r="Q4377" s="11">
        <f t="shared" si="6890"/>
        <v>0</v>
      </c>
      <c r="R4377" s="11">
        <f t="shared" si="6890"/>
        <v>308</v>
      </c>
      <c r="S4377" s="11">
        <f t="shared" si="6890"/>
        <v>0</v>
      </c>
      <c r="T4377" s="11">
        <f t="shared" si="6890"/>
        <v>0</v>
      </c>
      <c r="U4377" s="11">
        <f t="shared" si="6890"/>
        <v>0</v>
      </c>
      <c r="V4377" s="11">
        <f t="shared" si="6890"/>
        <v>0</v>
      </c>
      <c r="W4377" s="11">
        <f t="shared" si="6890"/>
        <v>0</v>
      </c>
      <c r="X4377" s="11">
        <f t="shared" si="6890"/>
        <v>0</v>
      </c>
      <c r="Y4377" s="11">
        <f t="shared" si="6890"/>
        <v>0</v>
      </c>
      <c r="Z4377" s="11">
        <f t="shared" si="6890"/>
        <v>0</v>
      </c>
      <c r="AA4377" s="11">
        <f t="shared" si="6890"/>
        <v>0</v>
      </c>
      <c r="AB4377" s="11">
        <v>2308</v>
      </c>
      <c r="AC4377" s="11">
        <v>17992</v>
      </c>
      <c r="AD4377" s="11">
        <f t="shared" ref="AD4377:AV4377" si="6891">SUM(AD4378)</f>
        <v>0</v>
      </c>
      <c r="AE4377" s="11">
        <f t="shared" si="6891"/>
        <v>0</v>
      </c>
      <c r="AF4377" s="11">
        <f t="shared" si="6891"/>
        <v>0</v>
      </c>
      <c r="AG4377" s="11">
        <f t="shared" si="6891"/>
        <v>0</v>
      </c>
      <c r="AH4377" s="11">
        <f t="shared" si="6891"/>
        <v>0</v>
      </c>
      <c r="AI4377" s="11">
        <f t="shared" si="6891"/>
        <v>0</v>
      </c>
      <c r="AJ4377" s="11">
        <f t="shared" si="6891"/>
        <v>0</v>
      </c>
      <c r="AK4377" s="11">
        <f t="shared" si="6891"/>
        <v>0</v>
      </c>
      <c r="AL4377" s="11">
        <f t="shared" si="6891"/>
        <v>0</v>
      </c>
      <c r="AM4377" s="11">
        <f t="shared" si="6891"/>
        <v>0</v>
      </c>
      <c r="AN4377" s="11">
        <f t="shared" si="6891"/>
        <v>0</v>
      </c>
      <c r="AO4377" s="11">
        <f t="shared" si="6891"/>
        <v>0</v>
      </c>
      <c r="AP4377" s="11">
        <f t="shared" si="6891"/>
        <v>0</v>
      </c>
      <c r="AQ4377" s="11">
        <f t="shared" si="6891"/>
        <v>0</v>
      </c>
      <c r="AR4377" s="11">
        <f t="shared" si="6891"/>
        <v>0</v>
      </c>
      <c r="AS4377" s="11">
        <f t="shared" si="6891"/>
        <v>0</v>
      </c>
      <c r="AT4377" s="11">
        <f t="shared" si="6891"/>
        <v>0</v>
      </c>
      <c r="AU4377" s="11">
        <f t="shared" si="6891"/>
        <v>0</v>
      </c>
      <c r="AV4377" s="11">
        <f t="shared" si="6891"/>
        <v>0</v>
      </c>
      <c r="AW4377" s="11">
        <v>0</v>
      </c>
      <c r="AX4377" s="11">
        <v>0</v>
      </c>
      <c r="AY4377" s="11">
        <f t="shared" ref="AY4377:BQ4377" si="6892">SUM(AY4378)</f>
        <v>0</v>
      </c>
      <c r="AZ4377" s="11">
        <f t="shared" si="6892"/>
        <v>0</v>
      </c>
      <c r="BA4377" s="11">
        <f t="shared" si="6892"/>
        <v>0</v>
      </c>
      <c r="BB4377" s="11">
        <f t="shared" si="6892"/>
        <v>0</v>
      </c>
      <c r="BC4377" s="11">
        <f t="shared" si="6892"/>
        <v>0</v>
      </c>
      <c r="BD4377" s="11">
        <f t="shared" si="6892"/>
        <v>0</v>
      </c>
      <c r="BE4377" s="11">
        <f t="shared" si="6892"/>
        <v>0</v>
      </c>
      <c r="BF4377" s="11">
        <f t="shared" si="6892"/>
        <v>0</v>
      </c>
      <c r="BG4377" s="11">
        <f t="shared" si="6892"/>
        <v>0</v>
      </c>
      <c r="BH4377" s="11">
        <f t="shared" si="6892"/>
        <v>0</v>
      </c>
      <c r="BI4377" s="11">
        <f t="shared" si="6892"/>
        <v>0</v>
      </c>
      <c r="BJ4377" s="11">
        <f t="shared" si="6892"/>
        <v>0</v>
      </c>
      <c r="BK4377" s="11">
        <f t="shared" si="6892"/>
        <v>0</v>
      </c>
      <c r="BL4377" s="11">
        <f t="shared" si="6892"/>
        <v>0</v>
      </c>
      <c r="BM4377" s="11">
        <f t="shared" si="6892"/>
        <v>0</v>
      </c>
      <c r="BN4377" s="11">
        <f t="shared" si="6892"/>
        <v>0</v>
      </c>
      <c r="BO4377" s="11">
        <f t="shared" si="6892"/>
        <v>0</v>
      </c>
      <c r="BP4377" s="11">
        <f t="shared" si="6892"/>
        <v>0</v>
      </c>
      <c r="BQ4377" s="11">
        <f t="shared" si="6892"/>
        <v>0</v>
      </c>
      <c r="BR4377" s="11">
        <v>0</v>
      </c>
      <c r="BS4377" s="11">
        <v>0</v>
      </c>
      <c r="BT4377" s="11" t="e">
        <f>IF(#REF!=0,"-",#REF!/#REF!*100)</f>
        <v>#REF!</v>
      </c>
    </row>
    <row r="4378" spans="1:72" ht="22.5" x14ac:dyDescent="0.25">
      <c r="A4378" s="4" t="s">
        <v>1154</v>
      </c>
      <c r="B4378" s="4" t="s">
        <v>56</v>
      </c>
      <c r="C4378" s="4" t="s">
        <v>161</v>
      </c>
      <c r="D4378" s="102" t="s">
        <v>1439</v>
      </c>
      <c r="E4378" s="101" t="s">
        <v>40</v>
      </c>
      <c r="F4378" s="101" t="s">
        <v>0</v>
      </c>
      <c r="G4378" s="2" t="s">
        <v>0</v>
      </c>
      <c r="H4378" s="2" t="s">
        <v>41</v>
      </c>
      <c r="I4378" s="12">
        <f>SUM(I4379:I4381)</f>
        <v>20300</v>
      </c>
      <c r="J4378" s="12">
        <f t="shared" ref="J4378:AA4378" si="6893">SUM(J4379:J4381)</f>
        <v>0</v>
      </c>
      <c r="K4378" s="12">
        <f t="shared" si="6893"/>
        <v>0</v>
      </c>
      <c r="L4378" s="12">
        <f t="shared" si="6893"/>
        <v>0</v>
      </c>
      <c r="M4378" s="12">
        <f t="shared" si="6893"/>
        <v>0</v>
      </c>
      <c r="N4378" s="12">
        <f t="shared" si="6893"/>
        <v>0</v>
      </c>
      <c r="O4378" s="12">
        <f t="shared" ref="O4378" si="6894">SUM(O4379:O4381)</f>
        <v>20300</v>
      </c>
      <c r="P4378" s="12">
        <f t="shared" si="6893"/>
        <v>2000</v>
      </c>
      <c r="Q4378" s="12">
        <f t="shared" si="6893"/>
        <v>0</v>
      </c>
      <c r="R4378" s="12">
        <f t="shared" si="6893"/>
        <v>308</v>
      </c>
      <c r="S4378" s="12">
        <f t="shared" si="6893"/>
        <v>0</v>
      </c>
      <c r="T4378" s="12">
        <f t="shared" si="6893"/>
        <v>0</v>
      </c>
      <c r="U4378" s="12">
        <f t="shared" si="6893"/>
        <v>0</v>
      </c>
      <c r="V4378" s="12">
        <f t="shared" si="6893"/>
        <v>0</v>
      </c>
      <c r="W4378" s="12">
        <f t="shared" si="6893"/>
        <v>0</v>
      </c>
      <c r="X4378" s="12">
        <f t="shared" si="6893"/>
        <v>0</v>
      </c>
      <c r="Y4378" s="12">
        <f t="shared" si="6893"/>
        <v>0</v>
      </c>
      <c r="Z4378" s="12">
        <f t="shared" si="6893"/>
        <v>0</v>
      </c>
      <c r="AA4378" s="12">
        <f t="shared" si="6893"/>
        <v>0</v>
      </c>
      <c r="AB4378" s="12">
        <v>2308</v>
      </c>
      <c r="AC4378" s="12">
        <v>17992</v>
      </c>
      <c r="AD4378" s="12">
        <f t="shared" ref="AD4378:AV4378" si="6895">SUM(AD4379:AD4381)</f>
        <v>0</v>
      </c>
      <c r="AE4378" s="12">
        <f t="shared" si="6895"/>
        <v>0</v>
      </c>
      <c r="AF4378" s="12">
        <f t="shared" si="6895"/>
        <v>0</v>
      </c>
      <c r="AG4378" s="12">
        <f t="shared" si="6895"/>
        <v>0</v>
      </c>
      <c r="AH4378" s="12">
        <f t="shared" si="6895"/>
        <v>0</v>
      </c>
      <c r="AI4378" s="12">
        <f t="shared" si="6895"/>
        <v>0</v>
      </c>
      <c r="AJ4378" s="12">
        <f t="shared" ref="AJ4378" si="6896">SUM(AJ4379:AJ4381)</f>
        <v>0</v>
      </c>
      <c r="AK4378" s="12">
        <f t="shared" si="6895"/>
        <v>0</v>
      </c>
      <c r="AL4378" s="12">
        <f t="shared" si="6895"/>
        <v>0</v>
      </c>
      <c r="AM4378" s="12">
        <f t="shared" si="6895"/>
        <v>0</v>
      </c>
      <c r="AN4378" s="12">
        <f t="shared" si="6895"/>
        <v>0</v>
      </c>
      <c r="AO4378" s="12">
        <f t="shared" si="6895"/>
        <v>0</v>
      </c>
      <c r="AP4378" s="12">
        <f t="shared" si="6895"/>
        <v>0</v>
      </c>
      <c r="AQ4378" s="12">
        <f t="shared" si="6895"/>
        <v>0</v>
      </c>
      <c r="AR4378" s="12">
        <f t="shared" si="6895"/>
        <v>0</v>
      </c>
      <c r="AS4378" s="12">
        <f t="shared" si="6895"/>
        <v>0</v>
      </c>
      <c r="AT4378" s="12">
        <f t="shared" si="6895"/>
        <v>0</v>
      </c>
      <c r="AU4378" s="12">
        <f t="shared" si="6895"/>
        <v>0</v>
      </c>
      <c r="AV4378" s="12">
        <f t="shared" si="6895"/>
        <v>0</v>
      </c>
      <c r="AW4378" s="12">
        <v>0</v>
      </c>
      <c r="AX4378" s="12">
        <v>0</v>
      </c>
      <c r="AY4378" s="12">
        <f t="shared" ref="AY4378:BQ4378" si="6897">SUM(AY4379:AY4381)</f>
        <v>0</v>
      </c>
      <c r="AZ4378" s="12">
        <f t="shared" si="6897"/>
        <v>0</v>
      </c>
      <c r="BA4378" s="12">
        <f t="shared" si="6897"/>
        <v>0</v>
      </c>
      <c r="BB4378" s="12">
        <f t="shared" si="6897"/>
        <v>0</v>
      </c>
      <c r="BC4378" s="12">
        <f t="shared" si="6897"/>
        <v>0</v>
      </c>
      <c r="BD4378" s="12">
        <f t="shared" si="6897"/>
        <v>0</v>
      </c>
      <c r="BE4378" s="12">
        <f t="shared" ref="BE4378" si="6898">SUM(BE4379:BE4381)</f>
        <v>0</v>
      </c>
      <c r="BF4378" s="12">
        <f t="shared" si="6897"/>
        <v>0</v>
      </c>
      <c r="BG4378" s="12">
        <f t="shared" si="6897"/>
        <v>0</v>
      </c>
      <c r="BH4378" s="12">
        <f t="shared" si="6897"/>
        <v>0</v>
      </c>
      <c r="BI4378" s="12">
        <f t="shared" si="6897"/>
        <v>0</v>
      </c>
      <c r="BJ4378" s="12">
        <f t="shared" si="6897"/>
        <v>0</v>
      </c>
      <c r="BK4378" s="12">
        <f t="shared" si="6897"/>
        <v>0</v>
      </c>
      <c r="BL4378" s="12">
        <f t="shared" si="6897"/>
        <v>0</v>
      </c>
      <c r="BM4378" s="12">
        <f t="shared" si="6897"/>
        <v>0</v>
      </c>
      <c r="BN4378" s="12">
        <f t="shared" si="6897"/>
        <v>0</v>
      </c>
      <c r="BO4378" s="12">
        <f t="shared" si="6897"/>
        <v>0</v>
      </c>
      <c r="BP4378" s="12">
        <f t="shared" si="6897"/>
        <v>0</v>
      </c>
      <c r="BQ4378" s="12">
        <f t="shared" si="6897"/>
        <v>0</v>
      </c>
      <c r="BR4378" s="12">
        <v>0</v>
      </c>
      <c r="BS4378" s="12">
        <v>0</v>
      </c>
      <c r="BT4378" s="12" t="e">
        <f>IF(#REF!=0,"-",#REF!/#REF!*100)</f>
        <v>#REF!</v>
      </c>
    </row>
    <row r="4379" spans="1:72" x14ac:dyDescent="0.25">
      <c r="A4379" s="4" t="s">
        <v>1154</v>
      </c>
      <c r="B4379" s="4" t="s">
        <v>56</v>
      </c>
      <c r="C4379" s="4" t="s">
        <v>161</v>
      </c>
      <c r="D4379" s="102" t="s">
        <v>1439</v>
      </c>
      <c r="E4379" s="113">
        <v>6142</v>
      </c>
      <c r="F4379" s="102"/>
      <c r="G4379" s="98" t="s">
        <v>1663</v>
      </c>
      <c r="H4379" s="13" t="s">
        <v>60</v>
      </c>
      <c r="I4379" s="14">
        <v>100</v>
      </c>
      <c r="J4379" s="14"/>
      <c r="K4379" s="14"/>
      <c r="L4379" s="14"/>
      <c r="M4379" s="14"/>
      <c r="N4379" s="14"/>
      <c r="O4379" s="14">
        <f t="shared" si="6839"/>
        <v>100</v>
      </c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>
        <v>0</v>
      </c>
      <c r="AC4379" s="14">
        <v>100</v>
      </c>
      <c r="AD4379" s="14">
        <v>0</v>
      </c>
      <c r="AE4379" s="14"/>
      <c r="AF4379" s="14"/>
      <c r="AG4379" s="14"/>
      <c r="AH4379" s="14"/>
      <c r="AI4379" s="14"/>
      <c r="AJ4379" s="14">
        <f t="shared" si="6840"/>
        <v>0</v>
      </c>
      <c r="AK4379" s="14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4"/>
      <c r="AW4379" s="14">
        <v>0</v>
      </c>
      <c r="AX4379" s="14">
        <v>0</v>
      </c>
      <c r="AY4379" s="14">
        <v>0</v>
      </c>
      <c r="AZ4379" s="14"/>
      <c r="BA4379" s="14"/>
      <c r="BB4379" s="14"/>
      <c r="BC4379" s="14"/>
      <c r="BD4379" s="14"/>
      <c r="BE4379" s="14">
        <f t="shared" si="6841"/>
        <v>0</v>
      </c>
      <c r="BF4379" s="14"/>
      <c r="BG4379" s="14"/>
      <c r="BH4379" s="14"/>
      <c r="BI4379" s="14"/>
      <c r="BJ4379" s="14"/>
      <c r="BK4379" s="14"/>
      <c r="BL4379" s="14"/>
      <c r="BM4379" s="14"/>
      <c r="BN4379" s="14"/>
      <c r="BO4379" s="14"/>
      <c r="BP4379" s="14"/>
      <c r="BQ4379" s="14"/>
      <c r="BR4379" s="14">
        <v>0</v>
      </c>
      <c r="BS4379" s="14">
        <v>0</v>
      </c>
      <c r="BT4379" s="14" t="e">
        <f>IF(#REF!=0,"-",#REF!/#REF!*100)</f>
        <v>#REF!</v>
      </c>
    </row>
    <row r="4380" spans="1:72" ht="22.5" x14ac:dyDescent="0.25">
      <c r="A4380" s="4" t="s">
        <v>1154</v>
      </c>
      <c r="B4380" s="4" t="s">
        <v>56</v>
      </c>
      <c r="C4380" s="4" t="s">
        <v>161</v>
      </c>
      <c r="D4380" s="102" t="s">
        <v>1439</v>
      </c>
      <c r="E4380" s="113">
        <v>6143</v>
      </c>
      <c r="F4380" s="102"/>
      <c r="G4380" s="98" t="s">
        <v>1663</v>
      </c>
      <c r="H4380" s="13" t="s">
        <v>43</v>
      </c>
      <c r="I4380" s="14">
        <v>100</v>
      </c>
      <c r="J4380" s="14"/>
      <c r="K4380" s="14"/>
      <c r="L4380" s="14"/>
      <c r="M4380" s="14"/>
      <c r="N4380" s="14"/>
      <c r="O4380" s="14">
        <f t="shared" si="6839"/>
        <v>100</v>
      </c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>
        <v>0</v>
      </c>
      <c r="AC4380" s="14">
        <v>100</v>
      </c>
      <c r="AD4380" s="14">
        <v>0</v>
      </c>
      <c r="AE4380" s="14"/>
      <c r="AF4380" s="14"/>
      <c r="AG4380" s="14"/>
      <c r="AH4380" s="14"/>
      <c r="AI4380" s="14"/>
      <c r="AJ4380" s="14">
        <f t="shared" si="6840"/>
        <v>0</v>
      </c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>
        <v>0</v>
      </c>
      <c r="AX4380" s="14">
        <v>0</v>
      </c>
      <c r="AY4380" s="14">
        <v>0</v>
      </c>
      <c r="AZ4380" s="14"/>
      <c r="BA4380" s="14"/>
      <c r="BB4380" s="14"/>
      <c r="BC4380" s="14"/>
      <c r="BD4380" s="14"/>
      <c r="BE4380" s="14">
        <f t="shared" si="6841"/>
        <v>0</v>
      </c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Q4380" s="14"/>
      <c r="BR4380" s="14">
        <v>0</v>
      </c>
      <c r="BS4380" s="14">
        <v>0</v>
      </c>
      <c r="BT4380" s="14" t="e">
        <f>IF(#REF!=0,"-",#REF!/#REF!*100)</f>
        <v>#REF!</v>
      </c>
    </row>
    <row r="4381" spans="1:72" x14ac:dyDescent="0.25">
      <c r="A4381" s="4" t="s">
        <v>1154</v>
      </c>
      <c r="B4381" s="4" t="s">
        <v>56</v>
      </c>
      <c r="C4381" s="4" t="s">
        <v>161</v>
      </c>
      <c r="D4381" s="102" t="s">
        <v>1439</v>
      </c>
      <c r="E4381" s="113">
        <v>6148</v>
      </c>
      <c r="F4381" s="102"/>
      <c r="G4381" s="98" t="s">
        <v>1663</v>
      </c>
      <c r="H4381" s="13" t="s">
        <v>45</v>
      </c>
      <c r="I4381" s="14">
        <v>20100</v>
      </c>
      <c r="J4381" s="14"/>
      <c r="K4381" s="14"/>
      <c r="L4381" s="14"/>
      <c r="M4381" s="14"/>
      <c r="N4381" s="14"/>
      <c r="O4381" s="14">
        <f t="shared" si="6839"/>
        <v>20100</v>
      </c>
      <c r="P4381" s="14">
        <v>2000</v>
      </c>
      <c r="Q4381" s="14"/>
      <c r="R4381" s="14">
        <v>308</v>
      </c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>
        <v>2308</v>
      </c>
      <c r="AC4381" s="14">
        <v>17792</v>
      </c>
      <c r="AD4381" s="14">
        <v>0</v>
      </c>
      <c r="AE4381" s="14"/>
      <c r="AF4381" s="14"/>
      <c r="AG4381" s="14"/>
      <c r="AH4381" s="14"/>
      <c r="AI4381" s="14"/>
      <c r="AJ4381" s="14">
        <f t="shared" si="6840"/>
        <v>0</v>
      </c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>
        <v>0</v>
      </c>
      <c r="AX4381" s="14">
        <v>0</v>
      </c>
      <c r="AY4381" s="14">
        <v>0</v>
      </c>
      <c r="AZ4381" s="14"/>
      <c r="BA4381" s="14"/>
      <c r="BB4381" s="14"/>
      <c r="BC4381" s="14"/>
      <c r="BD4381" s="14"/>
      <c r="BE4381" s="14">
        <f t="shared" si="6841"/>
        <v>0</v>
      </c>
      <c r="BF4381" s="14"/>
      <c r="BG4381" s="14"/>
      <c r="BH4381" s="14"/>
      <c r="BI4381" s="14"/>
      <c r="BJ4381" s="14"/>
      <c r="BK4381" s="14"/>
      <c r="BL4381" s="14"/>
      <c r="BM4381" s="14"/>
      <c r="BN4381" s="14"/>
      <c r="BO4381" s="14"/>
      <c r="BP4381" s="14"/>
      <c r="BQ4381" s="14"/>
      <c r="BR4381" s="14">
        <v>0</v>
      </c>
      <c r="BS4381" s="14">
        <v>0</v>
      </c>
      <c r="BT4381" s="14" t="e">
        <f>IF(#REF!=0,"-",#REF!/#REF!*100)</f>
        <v>#REF!</v>
      </c>
    </row>
    <row r="4382" spans="1:72" ht="33.75" x14ac:dyDescent="0.25">
      <c r="A4382" s="1" t="s">
        <v>0</v>
      </c>
      <c r="B4382" s="1" t="s">
        <v>0</v>
      </c>
      <c r="C4382" s="1" t="s">
        <v>0</v>
      </c>
      <c r="D4382" s="101" t="s">
        <v>0</v>
      </c>
      <c r="E4382" s="101" t="s">
        <v>0</v>
      </c>
      <c r="F4382" s="101" t="s">
        <v>0</v>
      </c>
      <c r="G4382" s="2" t="s">
        <v>0</v>
      </c>
      <c r="H4382" s="10" t="s">
        <v>47</v>
      </c>
      <c r="I4382" s="11">
        <f t="shared" ref="I4382:AA4382" si="6899">SUM(I4383)</f>
        <v>500000</v>
      </c>
      <c r="J4382" s="11">
        <f t="shared" si="6899"/>
        <v>2802930</v>
      </c>
      <c r="K4382" s="11">
        <f t="shared" si="6899"/>
        <v>0</v>
      </c>
      <c r="L4382" s="11">
        <f t="shared" si="6899"/>
        <v>0</v>
      </c>
      <c r="M4382" s="11">
        <f t="shared" si="6899"/>
        <v>0</v>
      </c>
      <c r="N4382" s="11">
        <f t="shared" si="6899"/>
        <v>0</v>
      </c>
      <c r="O4382" s="11">
        <f t="shared" si="6899"/>
        <v>3302930</v>
      </c>
      <c r="P4382" s="11">
        <f t="shared" si="6899"/>
        <v>0</v>
      </c>
      <c r="Q4382" s="11">
        <f t="shared" si="6899"/>
        <v>0</v>
      </c>
      <c r="R4382" s="11">
        <f t="shared" si="6899"/>
        <v>2802930</v>
      </c>
      <c r="S4382" s="11">
        <f t="shared" si="6899"/>
        <v>0</v>
      </c>
      <c r="T4382" s="11">
        <f t="shared" si="6899"/>
        <v>0</v>
      </c>
      <c r="U4382" s="11">
        <f t="shared" si="6899"/>
        <v>0</v>
      </c>
      <c r="V4382" s="11">
        <f t="shared" si="6899"/>
        <v>0</v>
      </c>
      <c r="W4382" s="11">
        <f t="shared" si="6899"/>
        <v>0</v>
      </c>
      <c r="X4382" s="11">
        <f t="shared" si="6899"/>
        <v>0</v>
      </c>
      <c r="Y4382" s="11">
        <f t="shared" si="6899"/>
        <v>0</v>
      </c>
      <c r="Z4382" s="11">
        <f t="shared" si="6899"/>
        <v>0</v>
      </c>
      <c r="AA4382" s="11">
        <f t="shared" si="6899"/>
        <v>0</v>
      </c>
      <c r="AB4382" s="11">
        <v>2802930</v>
      </c>
      <c r="AC4382" s="11">
        <v>500000</v>
      </c>
      <c r="AD4382" s="11">
        <f t="shared" ref="AD4382:AV4382" si="6900">SUM(AD4383)</f>
        <v>0</v>
      </c>
      <c r="AE4382" s="11">
        <f t="shared" si="6900"/>
        <v>0</v>
      </c>
      <c r="AF4382" s="11">
        <f t="shared" si="6900"/>
        <v>0</v>
      </c>
      <c r="AG4382" s="11">
        <f t="shared" si="6900"/>
        <v>0</v>
      </c>
      <c r="AH4382" s="11">
        <f t="shared" si="6900"/>
        <v>0</v>
      </c>
      <c r="AI4382" s="11">
        <f t="shared" si="6900"/>
        <v>0</v>
      </c>
      <c r="AJ4382" s="11">
        <f t="shared" si="6900"/>
        <v>0</v>
      </c>
      <c r="AK4382" s="11">
        <f t="shared" si="6900"/>
        <v>0</v>
      </c>
      <c r="AL4382" s="11">
        <f t="shared" si="6900"/>
        <v>0</v>
      </c>
      <c r="AM4382" s="11">
        <f t="shared" si="6900"/>
        <v>0</v>
      </c>
      <c r="AN4382" s="11">
        <f t="shared" si="6900"/>
        <v>0</v>
      </c>
      <c r="AO4382" s="11">
        <f t="shared" si="6900"/>
        <v>0</v>
      </c>
      <c r="AP4382" s="11">
        <f t="shared" si="6900"/>
        <v>0</v>
      </c>
      <c r="AQ4382" s="11">
        <f t="shared" si="6900"/>
        <v>0</v>
      </c>
      <c r="AR4382" s="11">
        <f t="shared" si="6900"/>
        <v>0</v>
      </c>
      <c r="AS4382" s="11">
        <f t="shared" si="6900"/>
        <v>0</v>
      </c>
      <c r="AT4382" s="11">
        <f t="shared" si="6900"/>
        <v>0</v>
      </c>
      <c r="AU4382" s="11">
        <f t="shared" si="6900"/>
        <v>0</v>
      </c>
      <c r="AV4382" s="11">
        <f t="shared" si="6900"/>
        <v>0</v>
      </c>
      <c r="AW4382" s="11">
        <v>0</v>
      </c>
      <c r="AX4382" s="11">
        <v>0</v>
      </c>
      <c r="AY4382" s="11">
        <f t="shared" ref="AY4382:BQ4382" si="6901">SUM(AY4383)</f>
        <v>0</v>
      </c>
      <c r="AZ4382" s="11">
        <f t="shared" si="6901"/>
        <v>0</v>
      </c>
      <c r="BA4382" s="11">
        <f t="shared" si="6901"/>
        <v>0</v>
      </c>
      <c r="BB4382" s="11">
        <f t="shared" si="6901"/>
        <v>0</v>
      </c>
      <c r="BC4382" s="11">
        <f t="shared" si="6901"/>
        <v>0</v>
      </c>
      <c r="BD4382" s="11">
        <f t="shared" si="6901"/>
        <v>0</v>
      </c>
      <c r="BE4382" s="11">
        <f t="shared" si="6901"/>
        <v>0</v>
      </c>
      <c r="BF4382" s="11">
        <f t="shared" si="6901"/>
        <v>0</v>
      </c>
      <c r="BG4382" s="11">
        <f t="shared" si="6901"/>
        <v>0</v>
      </c>
      <c r="BH4382" s="11">
        <f t="shared" si="6901"/>
        <v>0</v>
      </c>
      <c r="BI4382" s="11">
        <f t="shared" si="6901"/>
        <v>0</v>
      </c>
      <c r="BJ4382" s="11">
        <f t="shared" si="6901"/>
        <v>0</v>
      </c>
      <c r="BK4382" s="11">
        <f t="shared" si="6901"/>
        <v>0</v>
      </c>
      <c r="BL4382" s="11">
        <f t="shared" si="6901"/>
        <v>0</v>
      </c>
      <c r="BM4382" s="11">
        <f t="shared" si="6901"/>
        <v>0</v>
      </c>
      <c r="BN4382" s="11">
        <f t="shared" si="6901"/>
        <v>0</v>
      </c>
      <c r="BO4382" s="11">
        <f t="shared" si="6901"/>
        <v>0</v>
      </c>
      <c r="BP4382" s="11">
        <f t="shared" si="6901"/>
        <v>0</v>
      </c>
      <c r="BQ4382" s="11">
        <f t="shared" si="6901"/>
        <v>0</v>
      </c>
      <c r="BR4382" s="11">
        <v>0</v>
      </c>
      <c r="BS4382" s="11">
        <v>0</v>
      </c>
      <c r="BT4382" s="11" t="e">
        <f>IF(#REF!=0,"-",#REF!/#REF!*100)</f>
        <v>#REF!</v>
      </c>
    </row>
    <row r="4383" spans="1:72" x14ac:dyDescent="0.25">
      <c r="A4383" s="4" t="s">
        <v>1154</v>
      </c>
      <c r="B4383" s="4" t="s">
        <v>56</v>
      </c>
      <c r="C4383" s="4" t="s">
        <v>161</v>
      </c>
      <c r="D4383" s="102" t="s">
        <v>1439</v>
      </c>
      <c r="E4383" s="101" t="s">
        <v>48</v>
      </c>
      <c r="F4383" s="101" t="s">
        <v>0</v>
      </c>
      <c r="G4383" s="2" t="s">
        <v>0</v>
      </c>
      <c r="H4383" s="2" t="s">
        <v>49</v>
      </c>
      <c r="I4383" s="12">
        <f t="shared" ref="I4383:AA4383" si="6902">SUM(I4384:I4386)</f>
        <v>500000</v>
      </c>
      <c r="J4383" s="12">
        <f t="shared" si="6902"/>
        <v>2802930</v>
      </c>
      <c r="K4383" s="12">
        <f t="shared" si="6902"/>
        <v>0</v>
      </c>
      <c r="L4383" s="12">
        <f t="shared" si="6902"/>
        <v>0</v>
      </c>
      <c r="M4383" s="12">
        <f t="shared" si="6902"/>
        <v>0</v>
      </c>
      <c r="N4383" s="12">
        <f t="shared" si="6902"/>
        <v>0</v>
      </c>
      <c r="O4383" s="12">
        <f t="shared" ref="O4383" si="6903">SUM(O4384:O4386)</f>
        <v>3302930</v>
      </c>
      <c r="P4383" s="12">
        <f t="shared" si="6902"/>
        <v>0</v>
      </c>
      <c r="Q4383" s="12">
        <f t="shared" si="6902"/>
        <v>0</v>
      </c>
      <c r="R4383" s="12">
        <f t="shared" si="6902"/>
        <v>2802930</v>
      </c>
      <c r="S4383" s="12">
        <f t="shared" si="6902"/>
        <v>0</v>
      </c>
      <c r="T4383" s="12">
        <f t="shared" si="6902"/>
        <v>0</v>
      </c>
      <c r="U4383" s="12">
        <f t="shared" si="6902"/>
        <v>0</v>
      </c>
      <c r="V4383" s="12">
        <f t="shared" si="6902"/>
        <v>0</v>
      </c>
      <c r="W4383" s="12">
        <f t="shared" si="6902"/>
        <v>0</v>
      </c>
      <c r="X4383" s="12">
        <f t="shared" si="6902"/>
        <v>0</v>
      </c>
      <c r="Y4383" s="12">
        <f t="shared" si="6902"/>
        <v>0</v>
      </c>
      <c r="Z4383" s="12">
        <f t="shared" si="6902"/>
        <v>0</v>
      </c>
      <c r="AA4383" s="12">
        <f t="shared" si="6902"/>
        <v>0</v>
      </c>
      <c r="AB4383" s="12">
        <v>2802930</v>
      </c>
      <c r="AC4383" s="12">
        <v>500000</v>
      </c>
      <c r="AD4383" s="12">
        <f t="shared" ref="AD4383:AV4383" si="6904">SUM(AD4384:AD4386)</f>
        <v>0</v>
      </c>
      <c r="AE4383" s="12">
        <f t="shared" si="6904"/>
        <v>0</v>
      </c>
      <c r="AF4383" s="12">
        <f t="shared" si="6904"/>
        <v>0</v>
      </c>
      <c r="AG4383" s="12">
        <f t="shared" si="6904"/>
        <v>0</v>
      </c>
      <c r="AH4383" s="12">
        <f t="shared" si="6904"/>
        <v>0</v>
      </c>
      <c r="AI4383" s="12">
        <f t="shared" si="6904"/>
        <v>0</v>
      </c>
      <c r="AJ4383" s="12">
        <f t="shared" ref="AJ4383" si="6905">SUM(AJ4384:AJ4386)</f>
        <v>0</v>
      </c>
      <c r="AK4383" s="12">
        <f t="shared" si="6904"/>
        <v>0</v>
      </c>
      <c r="AL4383" s="12">
        <f t="shared" si="6904"/>
        <v>0</v>
      </c>
      <c r="AM4383" s="12">
        <f t="shared" si="6904"/>
        <v>0</v>
      </c>
      <c r="AN4383" s="12">
        <f t="shared" si="6904"/>
        <v>0</v>
      </c>
      <c r="AO4383" s="12">
        <f t="shared" si="6904"/>
        <v>0</v>
      </c>
      <c r="AP4383" s="12">
        <f t="shared" si="6904"/>
        <v>0</v>
      </c>
      <c r="AQ4383" s="12">
        <f t="shared" si="6904"/>
        <v>0</v>
      </c>
      <c r="AR4383" s="12">
        <f t="shared" si="6904"/>
        <v>0</v>
      </c>
      <c r="AS4383" s="12">
        <f t="shared" si="6904"/>
        <v>0</v>
      </c>
      <c r="AT4383" s="12">
        <f t="shared" si="6904"/>
        <v>0</v>
      </c>
      <c r="AU4383" s="12">
        <f t="shared" si="6904"/>
        <v>0</v>
      </c>
      <c r="AV4383" s="12">
        <f t="shared" si="6904"/>
        <v>0</v>
      </c>
      <c r="AW4383" s="12">
        <v>0</v>
      </c>
      <c r="AX4383" s="12">
        <v>0</v>
      </c>
      <c r="AY4383" s="12">
        <f t="shared" ref="AY4383:BQ4383" si="6906">SUM(AY4384:AY4386)</f>
        <v>0</v>
      </c>
      <c r="AZ4383" s="12">
        <f t="shared" si="6906"/>
        <v>0</v>
      </c>
      <c r="BA4383" s="12">
        <f t="shared" si="6906"/>
        <v>0</v>
      </c>
      <c r="BB4383" s="12">
        <f t="shared" si="6906"/>
        <v>0</v>
      </c>
      <c r="BC4383" s="12">
        <f t="shared" si="6906"/>
        <v>0</v>
      </c>
      <c r="BD4383" s="12">
        <f t="shared" si="6906"/>
        <v>0</v>
      </c>
      <c r="BE4383" s="12">
        <f t="shared" ref="BE4383" si="6907">SUM(BE4384:BE4386)</f>
        <v>0</v>
      </c>
      <c r="BF4383" s="12">
        <f t="shared" si="6906"/>
        <v>0</v>
      </c>
      <c r="BG4383" s="12">
        <f t="shared" si="6906"/>
        <v>0</v>
      </c>
      <c r="BH4383" s="12">
        <f t="shared" si="6906"/>
        <v>0</v>
      </c>
      <c r="BI4383" s="12">
        <f t="shared" si="6906"/>
        <v>0</v>
      </c>
      <c r="BJ4383" s="12">
        <f t="shared" si="6906"/>
        <v>0</v>
      </c>
      <c r="BK4383" s="12">
        <f t="shared" si="6906"/>
        <v>0</v>
      </c>
      <c r="BL4383" s="12">
        <f t="shared" si="6906"/>
        <v>0</v>
      </c>
      <c r="BM4383" s="12">
        <f t="shared" si="6906"/>
        <v>0</v>
      </c>
      <c r="BN4383" s="12">
        <f t="shared" si="6906"/>
        <v>0</v>
      </c>
      <c r="BO4383" s="12">
        <f t="shared" si="6906"/>
        <v>0</v>
      </c>
      <c r="BP4383" s="12">
        <f t="shared" si="6906"/>
        <v>0</v>
      </c>
      <c r="BQ4383" s="12">
        <f t="shared" si="6906"/>
        <v>0</v>
      </c>
      <c r="BR4383" s="12">
        <v>0</v>
      </c>
      <c r="BS4383" s="12">
        <v>0</v>
      </c>
      <c r="BT4383" s="12" t="e">
        <f>IF(#REF!=0,"-",#REF!/#REF!*100)</f>
        <v>#REF!</v>
      </c>
    </row>
    <row r="4384" spans="1:72" x14ac:dyDescent="0.25">
      <c r="A4384" s="4" t="s">
        <v>1154</v>
      </c>
      <c r="B4384" s="4" t="s">
        <v>56</v>
      </c>
      <c r="C4384" s="4" t="s">
        <v>161</v>
      </c>
      <c r="D4384" s="102" t="s">
        <v>1439</v>
      </c>
      <c r="E4384" s="113">
        <v>8213</v>
      </c>
      <c r="F4384" s="102"/>
      <c r="G4384" s="98" t="s">
        <v>1663</v>
      </c>
      <c r="H4384" s="13" t="s">
        <v>51</v>
      </c>
      <c r="I4384" s="14">
        <v>300000</v>
      </c>
      <c r="J4384" s="14">
        <v>174003</v>
      </c>
      <c r="K4384" s="14"/>
      <c r="L4384" s="14"/>
      <c r="M4384" s="14"/>
      <c r="N4384" s="14"/>
      <c r="O4384" s="14">
        <f t="shared" si="6839"/>
        <v>474003</v>
      </c>
      <c r="P4384" s="14"/>
      <c r="Q4384" s="14"/>
      <c r="R4384" s="14">
        <v>174003</v>
      </c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>
        <v>174003</v>
      </c>
      <c r="AC4384" s="14">
        <v>300000</v>
      </c>
      <c r="AD4384" s="14">
        <v>0</v>
      </c>
      <c r="AE4384" s="14"/>
      <c r="AF4384" s="14"/>
      <c r="AG4384" s="14"/>
      <c r="AH4384" s="14"/>
      <c r="AI4384" s="14"/>
      <c r="AJ4384" s="14">
        <f t="shared" si="6840"/>
        <v>0</v>
      </c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>
        <v>0</v>
      </c>
      <c r="AX4384" s="14">
        <v>0</v>
      </c>
      <c r="AY4384" s="14">
        <v>0</v>
      </c>
      <c r="AZ4384" s="14"/>
      <c r="BA4384" s="14"/>
      <c r="BB4384" s="14"/>
      <c r="BC4384" s="14"/>
      <c r="BD4384" s="14"/>
      <c r="BE4384" s="14">
        <f t="shared" si="6841"/>
        <v>0</v>
      </c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>
        <v>0</v>
      </c>
      <c r="BS4384" s="14">
        <v>0</v>
      </c>
      <c r="BT4384" s="14" t="e">
        <f>IF(#REF!=0,"-",#REF!/#REF!*100)</f>
        <v>#REF!</v>
      </c>
    </row>
    <row r="4385" spans="1:72" x14ac:dyDescent="0.25">
      <c r="A4385" s="4" t="s">
        <v>1154</v>
      </c>
      <c r="B4385" s="4" t="s">
        <v>56</v>
      </c>
      <c r="C4385" s="4" t="s">
        <v>161</v>
      </c>
      <c r="D4385" s="102" t="s">
        <v>1439</v>
      </c>
      <c r="E4385" s="113">
        <v>8214</v>
      </c>
      <c r="F4385" s="102"/>
      <c r="G4385" s="98" t="s">
        <v>1663</v>
      </c>
      <c r="H4385" s="13" t="s">
        <v>1043</v>
      </c>
      <c r="I4385" s="14">
        <v>100000</v>
      </c>
      <c r="J4385" s="14"/>
      <c r="K4385" s="14"/>
      <c r="L4385" s="14"/>
      <c r="M4385" s="14"/>
      <c r="N4385" s="14"/>
      <c r="O4385" s="14">
        <f t="shared" si="6839"/>
        <v>100000</v>
      </c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>
        <v>0</v>
      </c>
      <c r="AC4385" s="14">
        <v>100000</v>
      </c>
      <c r="AD4385" s="14">
        <v>0</v>
      </c>
      <c r="AE4385" s="14"/>
      <c r="AF4385" s="14"/>
      <c r="AG4385" s="14"/>
      <c r="AH4385" s="14"/>
      <c r="AI4385" s="14"/>
      <c r="AJ4385" s="14">
        <f t="shared" si="6840"/>
        <v>0</v>
      </c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>
        <v>0</v>
      </c>
      <c r="AX4385" s="14">
        <v>0</v>
      </c>
      <c r="AY4385" s="14">
        <v>0</v>
      </c>
      <c r="AZ4385" s="14"/>
      <c r="BA4385" s="14"/>
      <c r="BB4385" s="14"/>
      <c r="BC4385" s="14"/>
      <c r="BD4385" s="14"/>
      <c r="BE4385" s="14">
        <f t="shared" si="6841"/>
        <v>0</v>
      </c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>
        <v>0</v>
      </c>
      <c r="BS4385" s="14">
        <v>0</v>
      </c>
      <c r="BT4385" s="14" t="e">
        <f>IF(#REF!=0,"-",#REF!/#REF!*100)</f>
        <v>#REF!</v>
      </c>
    </row>
    <row r="4386" spans="1:72" x14ac:dyDescent="0.25">
      <c r="A4386" s="4" t="s">
        <v>1154</v>
      </c>
      <c r="B4386" s="4" t="s">
        <v>56</v>
      </c>
      <c r="C4386" s="4" t="s">
        <v>161</v>
      </c>
      <c r="D4386" s="102" t="s">
        <v>1439</v>
      </c>
      <c r="E4386" s="113">
        <v>8216</v>
      </c>
      <c r="F4386" s="102"/>
      <c r="G4386" s="98" t="s">
        <v>1663</v>
      </c>
      <c r="H4386" s="13" t="s">
        <v>108</v>
      </c>
      <c r="I4386" s="14">
        <v>100000</v>
      </c>
      <c r="J4386" s="14">
        <v>2628927</v>
      </c>
      <c r="K4386" s="14"/>
      <c r="L4386" s="14"/>
      <c r="M4386" s="14"/>
      <c r="N4386" s="14"/>
      <c r="O4386" s="14">
        <f t="shared" si="6839"/>
        <v>2728927</v>
      </c>
      <c r="P4386" s="14"/>
      <c r="Q4386" s="14"/>
      <c r="R4386" s="14">
        <v>2628927</v>
      </c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>
        <v>2628927</v>
      </c>
      <c r="AC4386" s="14">
        <v>100000</v>
      </c>
      <c r="AD4386" s="14">
        <v>0</v>
      </c>
      <c r="AE4386" s="14"/>
      <c r="AF4386" s="14"/>
      <c r="AG4386" s="14"/>
      <c r="AH4386" s="14"/>
      <c r="AI4386" s="14"/>
      <c r="AJ4386" s="14">
        <f t="shared" si="6840"/>
        <v>0</v>
      </c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>
        <v>0</v>
      </c>
      <c r="AX4386" s="14">
        <v>0</v>
      </c>
      <c r="AY4386" s="14">
        <v>0</v>
      </c>
      <c r="AZ4386" s="14"/>
      <c r="BA4386" s="14"/>
      <c r="BB4386" s="14"/>
      <c r="BC4386" s="14"/>
      <c r="BD4386" s="14"/>
      <c r="BE4386" s="14">
        <f t="shared" si="6841"/>
        <v>0</v>
      </c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>
        <v>0</v>
      </c>
      <c r="BS4386" s="14">
        <v>0</v>
      </c>
      <c r="BT4386" s="14" t="e">
        <f>IF(#REF!=0,"-",#REF!/#REF!*100)</f>
        <v>#REF!</v>
      </c>
    </row>
    <row r="4387" spans="1:72" ht="33.75" x14ac:dyDescent="0.25">
      <c r="A4387" s="13" t="s">
        <v>0</v>
      </c>
      <c r="B4387" s="13" t="s">
        <v>0</v>
      </c>
      <c r="C4387" s="13" t="s">
        <v>0</v>
      </c>
      <c r="D4387" s="98" t="s">
        <v>0</v>
      </c>
      <c r="E4387" s="98" t="s">
        <v>0</v>
      </c>
      <c r="F4387" s="98" t="s">
        <v>0</v>
      </c>
      <c r="G4387" s="13" t="s">
        <v>0</v>
      </c>
      <c r="H4387" s="10" t="s">
        <v>1449</v>
      </c>
      <c r="I4387" s="11">
        <f t="shared" ref="I4387:AA4387" si="6908">SUM(I4352,I4377,I4382)</f>
        <v>3799874</v>
      </c>
      <c r="J4387" s="11">
        <f t="shared" si="6908"/>
        <v>3304047</v>
      </c>
      <c r="K4387" s="11">
        <f t="shared" si="6908"/>
        <v>0</v>
      </c>
      <c r="L4387" s="11">
        <f t="shared" si="6908"/>
        <v>0</v>
      </c>
      <c r="M4387" s="11">
        <f t="shared" si="6908"/>
        <v>0</v>
      </c>
      <c r="N4387" s="11">
        <f t="shared" si="6908"/>
        <v>0</v>
      </c>
      <c r="O4387" s="11">
        <f t="shared" si="6908"/>
        <v>7103921</v>
      </c>
      <c r="P4387" s="11">
        <f t="shared" si="6908"/>
        <v>160806</v>
      </c>
      <c r="Q4387" s="11">
        <f t="shared" si="6908"/>
        <v>12000</v>
      </c>
      <c r="R4387" s="11">
        <f t="shared" si="6908"/>
        <v>3324355</v>
      </c>
      <c r="S4387" s="11">
        <f t="shared" si="6908"/>
        <v>0</v>
      </c>
      <c r="T4387" s="11">
        <f t="shared" si="6908"/>
        <v>0</v>
      </c>
      <c r="U4387" s="11">
        <f t="shared" si="6908"/>
        <v>0</v>
      </c>
      <c r="V4387" s="11">
        <f t="shared" si="6908"/>
        <v>0</v>
      </c>
      <c r="W4387" s="11">
        <f t="shared" si="6908"/>
        <v>0</v>
      </c>
      <c r="X4387" s="11">
        <f t="shared" si="6908"/>
        <v>0</v>
      </c>
      <c r="Y4387" s="11">
        <f t="shared" si="6908"/>
        <v>0</v>
      </c>
      <c r="Z4387" s="11">
        <f t="shared" si="6908"/>
        <v>0</v>
      </c>
      <c r="AA4387" s="11">
        <f t="shared" si="6908"/>
        <v>0</v>
      </c>
      <c r="AB4387" s="11">
        <v>3497161</v>
      </c>
      <c r="AC4387" s="11">
        <v>3606760</v>
      </c>
      <c r="AD4387" s="11">
        <f t="shared" ref="AD4387:AV4387" si="6909">SUM(AD4352,AD4377,AD4382)</f>
        <v>0</v>
      </c>
      <c r="AE4387" s="11">
        <f t="shared" si="6909"/>
        <v>0</v>
      </c>
      <c r="AF4387" s="11">
        <f t="shared" si="6909"/>
        <v>0</v>
      </c>
      <c r="AG4387" s="11">
        <f t="shared" si="6909"/>
        <v>0</v>
      </c>
      <c r="AH4387" s="11">
        <f t="shared" si="6909"/>
        <v>0</v>
      </c>
      <c r="AI4387" s="11">
        <f t="shared" si="6909"/>
        <v>0</v>
      </c>
      <c r="AJ4387" s="11">
        <f t="shared" si="6909"/>
        <v>0</v>
      </c>
      <c r="AK4387" s="11">
        <f t="shared" si="6909"/>
        <v>0</v>
      </c>
      <c r="AL4387" s="11">
        <f t="shared" si="6909"/>
        <v>0</v>
      </c>
      <c r="AM4387" s="11">
        <f t="shared" si="6909"/>
        <v>0</v>
      </c>
      <c r="AN4387" s="11">
        <f t="shared" si="6909"/>
        <v>0</v>
      </c>
      <c r="AO4387" s="11">
        <f t="shared" si="6909"/>
        <v>0</v>
      </c>
      <c r="AP4387" s="11">
        <f t="shared" si="6909"/>
        <v>0</v>
      </c>
      <c r="AQ4387" s="11">
        <f t="shared" si="6909"/>
        <v>0</v>
      </c>
      <c r="AR4387" s="11">
        <f t="shared" si="6909"/>
        <v>0</v>
      </c>
      <c r="AS4387" s="11">
        <f t="shared" si="6909"/>
        <v>0</v>
      </c>
      <c r="AT4387" s="11">
        <f t="shared" si="6909"/>
        <v>0</v>
      </c>
      <c r="AU4387" s="11">
        <f t="shared" si="6909"/>
        <v>0</v>
      </c>
      <c r="AV4387" s="11">
        <f t="shared" si="6909"/>
        <v>0</v>
      </c>
      <c r="AW4387" s="11">
        <v>0</v>
      </c>
      <c r="AX4387" s="11">
        <v>0</v>
      </c>
      <c r="AY4387" s="11">
        <f>SUM(AY4352,AY4377,AY4382)</f>
        <v>5445460</v>
      </c>
      <c r="AZ4387" s="11">
        <f t="shared" ref="AZ4387:BQ4387" si="6910">SUM(AZ4352,AZ4377,AZ4382)</f>
        <v>569726</v>
      </c>
      <c r="BA4387" s="11">
        <f t="shared" si="6910"/>
        <v>0</v>
      </c>
      <c r="BB4387" s="11">
        <f t="shared" si="6910"/>
        <v>0</v>
      </c>
      <c r="BC4387" s="11">
        <f t="shared" si="6910"/>
        <v>0</v>
      </c>
      <c r="BD4387" s="11">
        <f t="shared" si="6910"/>
        <v>0</v>
      </c>
      <c r="BE4387" s="11">
        <f t="shared" si="6910"/>
        <v>6015186</v>
      </c>
      <c r="BF4387" s="11">
        <f t="shared" si="6910"/>
        <v>527084</v>
      </c>
      <c r="BG4387" s="11">
        <f t="shared" si="6910"/>
        <v>501591</v>
      </c>
      <c r="BH4387" s="11">
        <f t="shared" si="6910"/>
        <v>1062671</v>
      </c>
      <c r="BI4387" s="11">
        <f t="shared" si="6910"/>
        <v>0</v>
      </c>
      <c r="BJ4387" s="11">
        <f t="shared" si="6910"/>
        <v>0</v>
      </c>
      <c r="BK4387" s="11">
        <f t="shared" si="6910"/>
        <v>0</v>
      </c>
      <c r="BL4387" s="11">
        <f t="shared" si="6910"/>
        <v>0</v>
      </c>
      <c r="BM4387" s="11">
        <f t="shared" si="6910"/>
        <v>0</v>
      </c>
      <c r="BN4387" s="11">
        <f t="shared" si="6910"/>
        <v>0</v>
      </c>
      <c r="BO4387" s="11">
        <f t="shared" si="6910"/>
        <v>0</v>
      </c>
      <c r="BP4387" s="11">
        <f t="shared" si="6910"/>
        <v>0</v>
      </c>
      <c r="BQ4387" s="11">
        <f t="shared" si="6910"/>
        <v>0</v>
      </c>
      <c r="BR4387" s="11">
        <v>2091346</v>
      </c>
      <c r="BS4387" s="11">
        <v>3923840</v>
      </c>
      <c r="BT4387" s="11" t="e">
        <f>IF(#REF!=0,"-",#REF!/#REF!*100)</f>
        <v>#REF!</v>
      </c>
    </row>
    <row r="4388" spans="1:72" ht="15.75" thickBot="1" x14ac:dyDescent="0.3">
      <c r="A4388" s="13" t="s">
        <v>0</v>
      </c>
      <c r="B4388" s="13" t="s">
        <v>0</v>
      </c>
      <c r="C4388" s="13" t="s">
        <v>0</v>
      </c>
      <c r="D4388" s="98" t="s">
        <v>0</v>
      </c>
      <c r="E4388" s="98" t="s">
        <v>0</v>
      </c>
      <c r="F4388" s="98" t="s">
        <v>0</v>
      </c>
      <c r="G4388" s="13" t="s">
        <v>0</v>
      </c>
      <c r="H4388" s="2" t="s">
        <v>53</v>
      </c>
      <c r="I4388" s="13" t="s">
        <v>0</v>
      </c>
      <c r="J4388" s="13"/>
      <c r="K4388" s="13"/>
      <c r="L4388" s="13"/>
      <c r="M4388" s="13"/>
      <c r="N4388" s="13"/>
      <c r="O4388" s="13" t="e">
        <f t="shared" si="6839"/>
        <v>#VALUE!</v>
      </c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>
        <v>0</v>
      </c>
      <c r="AC4388" s="13" t="e">
        <v>#VALUE!</v>
      </c>
      <c r="AD4388" s="13" t="s">
        <v>0</v>
      </c>
      <c r="AE4388" s="13"/>
      <c r="AF4388" s="13"/>
      <c r="AG4388" s="13"/>
      <c r="AH4388" s="13"/>
      <c r="AI4388" s="13"/>
      <c r="AJ4388" s="13" t="e">
        <f t="shared" si="6840"/>
        <v>#VALUE!</v>
      </c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  <c r="AW4388" s="13">
        <v>0</v>
      </c>
      <c r="AX4388" s="13" t="e">
        <v>#VALUE!</v>
      </c>
      <c r="AY4388" s="13" t="s">
        <v>0</v>
      </c>
      <c r="AZ4388" s="13"/>
      <c r="BA4388" s="13"/>
      <c r="BB4388" s="13"/>
      <c r="BC4388" s="13"/>
      <c r="BD4388" s="13"/>
      <c r="BE4388" s="13" t="e">
        <f t="shared" si="6841"/>
        <v>#VALUE!</v>
      </c>
      <c r="BF4388" s="13"/>
      <c r="BG4388" s="13"/>
      <c r="BH4388" s="13"/>
      <c r="BI4388" s="13"/>
      <c r="BJ4388" s="13"/>
      <c r="BK4388" s="13"/>
      <c r="BL4388" s="13"/>
      <c r="BM4388" s="13"/>
      <c r="BN4388" s="13"/>
      <c r="BO4388" s="13"/>
      <c r="BP4388" s="13"/>
      <c r="BQ4388" s="13"/>
      <c r="BR4388" s="13">
        <v>0</v>
      </c>
      <c r="BS4388" s="13" t="e">
        <v>#VALUE!</v>
      </c>
      <c r="BT4388" s="12"/>
    </row>
    <row r="4389" spans="1:72" ht="69.75" customHeight="1" thickBot="1" x14ac:dyDescent="0.3">
      <c r="A4389" s="132" t="s">
        <v>0</v>
      </c>
      <c r="B4389" s="132" t="s">
        <v>0</v>
      </c>
      <c r="C4389" s="132" t="s">
        <v>0</v>
      </c>
      <c r="D4389" s="135" t="s">
        <v>0</v>
      </c>
      <c r="E4389" s="135" t="s">
        <v>0</v>
      </c>
      <c r="F4389" s="135" t="s">
        <v>0</v>
      </c>
      <c r="G4389" s="138" t="s">
        <v>0</v>
      </c>
      <c r="H4389" s="5" t="s">
        <v>54</v>
      </c>
      <c r="I4389" s="89" t="s">
        <v>9</v>
      </c>
      <c r="J4389" s="89" t="s">
        <v>1606</v>
      </c>
      <c r="K4389" s="89" t="s">
        <v>1534</v>
      </c>
      <c r="L4389" s="89" t="s">
        <v>1592</v>
      </c>
      <c r="M4389" s="89" t="s">
        <v>1593</v>
      </c>
      <c r="N4389" s="89" t="s">
        <v>1594</v>
      </c>
      <c r="O4389" s="89" t="s">
        <v>1610</v>
      </c>
      <c r="P4389" s="89" t="s">
        <v>1607</v>
      </c>
      <c r="Q4389" s="89" t="s">
        <v>1595</v>
      </c>
      <c r="R4389" s="89" t="s">
        <v>1596</v>
      </c>
      <c r="S4389" s="89" t="s">
        <v>1597</v>
      </c>
      <c r="T4389" s="89" t="s">
        <v>1598</v>
      </c>
      <c r="U4389" s="89" t="s">
        <v>1599</v>
      </c>
      <c r="V4389" s="89" t="s">
        <v>1600</v>
      </c>
      <c r="W4389" s="89" t="s">
        <v>1608</v>
      </c>
      <c r="X4389" s="89" t="s">
        <v>1609</v>
      </c>
      <c r="Y4389" s="89" t="s">
        <v>1601</v>
      </c>
      <c r="Z4389" s="89" t="s">
        <v>1602</v>
      </c>
      <c r="AA4389" s="89" t="s">
        <v>1603</v>
      </c>
      <c r="AB4389" s="89" t="s">
        <v>1604</v>
      </c>
      <c r="AC4389" s="89" t="s">
        <v>1605</v>
      </c>
      <c r="AD4389" s="90" t="s">
        <v>10</v>
      </c>
      <c r="AE4389" s="90" t="s">
        <v>1606</v>
      </c>
      <c r="AF4389" s="90" t="s">
        <v>1534</v>
      </c>
      <c r="AG4389" s="90" t="s">
        <v>1592</v>
      </c>
      <c r="AH4389" s="90" t="s">
        <v>1593</v>
      </c>
      <c r="AI4389" s="90" t="s">
        <v>1594</v>
      </c>
      <c r="AJ4389" s="90" t="s">
        <v>1611</v>
      </c>
      <c r="AK4389" s="90" t="s">
        <v>1607</v>
      </c>
      <c r="AL4389" s="90" t="s">
        <v>1595</v>
      </c>
      <c r="AM4389" s="90" t="s">
        <v>1596</v>
      </c>
      <c r="AN4389" s="90" t="s">
        <v>1597</v>
      </c>
      <c r="AO4389" s="90" t="s">
        <v>1598</v>
      </c>
      <c r="AP4389" s="90" t="s">
        <v>1599</v>
      </c>
      <c r="AQ4389" s="90" t="s">
        <v>1600</v>
      </c>
      <c r="AR4389" s="90" t="s">
        <v>1608</v>
      </c>
      <c r="AS4389" s="90" t="s">
        <v>1609</v>
      </c>
      <c r="AT4389" s="90" t="s">
        <v>1601</v>
      </c>
      <c r="AU4389" s="90" t="s">
        <v>1602</v>
      </c>
      <c r="AV4389" s="90" t="s">
        <v>1603</v>
      </c>
      <c r="AW4389" s="90" t="s">
        <v>1604</v>
      </c>
      <c r="AX4389" s="90" t="s">
        <v>1605</v>
      </c>
      <c r="AY4389" s="91" t="s">
        <v>11</v>
      </c>
      <c r="AZ4389" s="91" t="s">
        <v>1606</v>
      </c>
      <c r="BA4389" s="91" t="s">
        <v>1534</v>
      </c>
      <c r="BB4389" s="91" t="s">
        <v>1592</v>
      </c>
      <c r="BC4389" s="91" t="s">
        <v>1593</v>
      </c>
      <c r="BD4389" s="91" t="s">
        <v>1594</v>
      </c>
      <c r="BE4389" s="91" t="s">
        <v>1612</v>
      </c>
      <c r="BF4389" s="91" t="s">
        <v>1607</v>
      </c>
      <c r="BG4389" s="91" t="s">
        <v>1595</v>
      </c>
      <c r="BH4389" s="91" t="s">
        <v>1596</v>
      </c>
      <c r="BI4389" s="91" t="s">
        <v>1597</v>
      </c>
      <c r="BJ4389" s="91" t="s">
        <v>1598</v>
      </c>
      <c r="BK4389" s="91" t="s">
        <v>1599</v>
      </c>
      <c r="BL4389" s="91" t="s">
        <v>1600</v>
      </c>
      <c r="BM4389" s="91" t="s">
        <v>1608</v>
      </c>
      <c r="BN4389" s="91" t="s">
        <v>1609</v>
      </c>
      <c r="BO4389" s="91" t="s">
        <v>1601</v>
      </c>
      <c r="BP4389" s="91" t="s">
        <v>1602</v>
      </c>
      <c r="BQ4389" s="91" t="s">
        <v>1603</v>
      </c>
      <c r="BR4389" s="91" t="s">
        <v>1604</v>
      </c>
      <c r="BS4389" s="91" t="s">
        <v>1605</v>
      </c>
      <c r="BT4389" s="5" t="s">
        <v>1671</v>
      </c>
    </row>
    <row r="4390" spans="1:72" x14ac:dyDescent="0.25">
      <c r="A4390" s="133"/>
      <c r="B4390" s="133"/>
      <c r="C4390" s="133"/>
      <c r="D4390" s="136"/>
      <c r="E4390" s="136"/>
      <c r="F4390" s="136"/>
      <c r="G4390" s="139"/>
      <c r="H4390" s="15" t="s">
        <v>0</v>
      </c>
      <c r="I4390" s="9">
        <v>1</v>
      </c>
      <c r="J4390" s="9">
        <v>2</v>
      </c>
      <c r="K4390" s="9">
        <v>3</v>
      </c>
      <c r="L4390" s="9">
        <v>4</v>
      </c>
      <c r="M4390" s="9">
        <v>5</v>
      </c>
      <c r="N4390" s="9">
        <v>6</v>
      </c>
      <c r="O4390" s="9">
        <v>7</v>
      </c>
      <c r="P4390" s="9">
        <v>8</v>
      </c>
      <c r="Q4390" s="9">
        <v>9</v>
      </c>
      <c r="R4390" s="9">
        <v>10</v>
      </c>
      <c r="S4390" s="9">
        <v>11</v>
      </c>
      <c r="T4390" s="9">
        <v>12</v>
      </c>
      <c r="U4390" s="9">
        <v>13</v>
      </c>
      <c r="V4390" s="9">
        <v>14</v>
      </c>
      <c r="W4390" s="9">
        <v>15</v>
      </c>
      <c r="X4390" s="9">
        <v>16</v>
      </c>
      <c r="Y4390" s="9">
        <v>17</v>
      </c>
      <c r="Z4390" s="9">
        <v>18</v>
      </c>
      <c r="AA4390" s="9">
        <v>19</v>
      </c>
      <c r="AB4390" s="9">
        <v>20</v>
      </c>
      <c r="AC4390" s="9">
        <v>21</v>
      </c>
      <c r="AD4390" s="9">
        <v>1</v>
      </c>
      <c r="AE4390" s="9">
        <v>2</v>
      </c>
      <c r="AF4390" s="9">
        <v>3</v>
      </c>
      <c r="AG4390" s="9">
        <v>4</v>
      </c>
      <c r="AH4390" s="9">
        <v>5</v>
      </c>
      <c r="AI4390" s="9">
        <v>6</v>
      </c>
      <c r="AJ4390" s="9">
        <v>7</v>
      </c>
      <c r="AK4390" s="9">
        <v>8</v>
      </c>
      <c r="AL4390" s="9">
        <v>9</v>
      </c>
      <c r="AM4390" s="9">
        <v>10</v>
      </c>
      <c r="AN4390" s="9">
        <v>11</v>
      </c>
      <c r="AO4390" s="9">
        <v>12</v>
      </c>
      <c r="AP4390" s="9">
        <v>13</v>
      </c>
      <c r="AQ4390" s="9">
        <v>14</v>
      </c>
      <c r="AR4390" s="9">
        <v>15</v>
      </c>
      <c r="AS4390" s="9">
        <v>16</v>
      </c>
      <c r="AT4390" s="9">
        <v>17</v>
      </c>
      <c r="AU4390" s="9">
        <v>18</v>
      </c>
      <c r="AV4390" s="9">
        <v>19</v>
      </c>
      <c r="AW4390" s="9">
        <v>20</v>
      </c>
      <c r="AX4390" s="9">
        <v>21</v>
      </c>
      <c r="AY4390" s="9">
        <v>1</v>
      </c>
      <c r="AZ4390" s="9">
        <v>2</v>
      </c>
      <c r="BA4390" s="9">
        <v>3</v>
      </c>
      <c r="BB4390" s="9">
        <v>4</v>
      </c>
      <c r="BC4390" s="9">
        <v>5</v>
      </c>
      <c r="BD4390" s="9">
        <v>6</v>
      </c>
      <c r="BE4390" s="9">
        <v>7</v>
      </c>
      <c r="BF4390" s="9">
        <v>8</v>
      </c>
      <c r="BG4390" s="9">
        <v>9</v>
      </c>
      <c r="BH4390" s="9">
        <v>10</v>
      </c>
      <c r="BI4390" s="9">
        <v>11</v>
      </c>
      <c r="BJ4390" s="9">
        <v>12</v>
      </c>
      <c r="BK4390" s="9">
        <v>13</v>
      </c>
      <c r="BL4390" s="9">
        <v>14</v>
      </c>
      <c r="BM4390" s="9">
        <v>15</v>
      </c>
      <c r="BN4390" s="9">
        <v>16</v>
      </c>
      <c r="BO4390" s="9">
        <v>17</v>
      </c>
      <c r="BP4390" s="9">
        <v>18</v>
      </c>
      <c r="BQ4390" s="9">
        <v>19</v>
      </c>
      <c r="BR4390" s="9">
        <v>20</v>
      </c>
      <c r="BS4390" s="9">
        <v>21</v>
      </c>
      <c r="BT4390" s="9">
        <v>9</v>
      </c>
    </row>
    <row r="4391" spans="1:72" x14ac:dyDescent="0.25">
      <c r="A4391" s="133"/>
      <c r="B4391" s="133"/>
      <c r="C4391" s="133"/>
      <c r="D4391" s="136"/>
      <c r="E4391" s="136"/>
      <c r="F4391" s="136"/>
      <c r="G4391" s="139"/>
      <c r="H4391" s="16" t="s">
        <v>1187</v>
      </c>
      <c r="I4391" s="17">
        <f t="shared" ref="I4391:AA4391" si="6911">SUM(I4387)</f>
        <v>3799874</v>
      </c>
      <c r="J4391" s="17">
        <f t="shared" si="6911"/>
        <v>3304047</v>
      </c>
      <c r="K4391" s="17">
        <f t="shared" si="6911"/>
        <v>0</v>
      </c>
      <c r="L4391" s="17">
        <f t="shared" si="6911"/>
        <v>0</v>
      </c>
      <c r="M4391" s="17">
        <f t="shared" si="6911"/>
        <v>0</v>
      </c>
      <c r="N4391" s="17">
        <f t="shared" si="6911"/>
        <v>0</v>
      </c>
      <c r="O4391" s="17">
        <f t="shared" ref="O4391" si="6912">SUM(O4387)</f>
        <v>7103921</v>
      </c>
      <c r="P4391" s="17">
        <f t="shared" si="6911"/>
        <v>160806</v>
      </c>
      <c r="Q4391" s="17">
        <f t="shared" si="6911"/>
        <v>12000</v>
      </c>
      <c r="R4391" s="17">
        <f t="shared" si="6911"/>
        <v>3324355</v>
      </c>
      <c r="S4391" s="17">
        <f t="shared" si="6911"/>
        <v>0</v>
      </c>
      <c r="T4391" s="17">
        <f t="shared" si="6911"/>
        <v>0</v>
      </c>
      <c r="U4391" s="17">
        <f t="shared" si="6911"/>
        <v>0</v>
      </c>
      <c r="V4391" s="17">
        <f t="shared" si="6911"/>
        <v>0</v>
      </c>
      <c r="W4391" s="17">
        <f t="shared" si="6911"/>
        <v>0</v>
      </c>
      <c r="X4391" s="17">
        <f t="shared" si="6911"/>
        <v>0</v>
      </c>
      <c r="Y4391" s="17">
        <f t="shared" si="6911"/>
        <v>0</v>
      </c>
      <c r="Z4391" s="17">
        <f t="shared" si="6911"/>
        <v>0</v>
      </c>
      <c r="AA4391" s="17">
        <f t="shared" si="6911"/>
        <v>0</v>
      </c>
      <c r="AB4391" s="17">
        <v>3497161</v>
      </c>
      <c r="AC4391" s="17">
        <v>3606760</v>
      </c>
      <c r="AD4391" s="17">
        <f t="shared" ref="AD4391:AV4391" si="6913">SUM(AD4387)</f>
        <v>0</v>
      </c>
      <c r="AE4391" s="17">
        <f t="shared" si="6913"/>
        <v>0</v>
      </c>
      <c r="AF4391" s="17">
        <f t="shared" si="6913"/>
        <v>0</v>
      </c>
      <c r="AG4391" s="17">
        <f t="shared" si="6913"/>
        <v>0</v>
      </c>
      <c r="AH4391" s="17">
        <f t="shared" si="6913"/>
        <v>0</v>
      </c>
      <c r="AI4391" s="17">
        <f t="shared" si="6913"/>
        <v>0</v>
      </c>
      <c r="AJ4391" s="17">
        <f t="shared" ref="AJ4391" si="6914">SUM(AJ4387)</f>
        <v>0</v>
      </c>
      <c r="AK4391" s="17">
        <f t="shared" si="6913"/>
        <v>0</v>
      </c>
      <c r="AL4391" s="17">
        <f t="shared" si="6913"/>
        <v>0</v>
      </c>
      <c r="AM4391" s="17">
        <f t="shared" si="6913"/>
        <v>0</v>
      </c>
      <c r="AN4391" s="17">
        <f t="shared" si="6913"/>
        <v>0</v>
      </c>
      <c r="AO4391" s="17">
        <f t="shared" si="6913"/>
        <v>0</v>
      </c>
      <c r="AP4391" s="17">
        <f t="shared" si="6913"/>
        <v>0</v>
      </c>
      <c r="AQ4391" s="17">
        <f t="shared" si="6913"/>
        <v>0</v>
      </c>
      <c r="AR4391" s="17">
        <f t="shared" si="6913"/>
        <v>0</v>
      </c>
      <c r="AS4391" s="17">
        <f t="shared" si="6913"/>
        <v>0</v>
      </c>
      <c r="AT4391" s="17">
        <f t="shared" si="6913"/>
        <v>0</v>
      </c>
      <c r="AU4391" s="17">
        <f t="shared" si="6913"/>
        <v>0</v>
      </c>
      <c r="AV4391" s="17">
        <f t="shared" si="6913"/>
        <v>0</v>
      </c>
      <c r="AW4391" s="17">
        <v>0</v>
      </c>
      <c r="AX4391" s="17">
        <v>0</v>
      </c>
      <c r="AY4391" s="17">
        <f t="shared" ref="AY4391:BQ4391" si="6915">SUM(AY4387)</f>
        <v>5445460</v>
      </c>
      <c r="AZ4391" s="17">
        <f t="shared" si="6915"/>
        <v>569726</v>
      </c>
      <c r="BA4391" s="17">
        <f t="shared" si="6915"/>
        <v>0</v>
      </c>
      <c r="BB4391" s="17">
        <f t="shared" si="6915"/>
        <v>0</v>
      </c>
      <c r="BC4391" s="17">
        <f t="shared" si="6915"/>
        <v>0</v>
      </c>
      <c r="BD4391" s="17">
        <f t="shared" si="6915"/>
        <v>0</v>
      </c>
      <c r="BE4391" s="17">
        <f t="shared" ref="BE4391" si="6916">SUM(BE4387)</f>
        <v>6015186</v>
      </c>
      <c r="BF4391" s="17">
        <f t="shared" si="6915"/>
        <v>527084</v>
      </c>
      <c r="BG4391" s="17">
        <f t="shared" si="6915"/>
        <v>501591</v>
      </c>
      <c r="BH4391" s="17">
        <f t="shared" si="6915"/>
        <v>1062671</v>
      </c>
      <c r="BI4391" s="17">
        <f t="shared" si="6915"/>
        <v>0</v>
      </c>
      <c r="BJ4391" s="17">
        <f t="shared" si="6915"/>
        <v>0</v>
      </c>
      <c r="BK4391" s="17">
        <f t="shared" si="6915"/>
        <v>0</v>
      </c>
      <c r="BL4391" s="17">
        <f t="shared" si="6915"/>
        <v>0</v>
      </c>
      <c r="BM4391" s="17">
        <f t="shared" si="6915"/>
        <v>0</v>
      </c>
      <c r="BN4391" s="17">
        <f t="shared" si="6915"/>
        <v>0</v>
      </c>
      <c r="BO4391" s="17">
        <f t="shared" si="6915"/>
        <v>0</v>
      </c>
      <c r="BP4391" s="17">
        <f t="shared" si="6915"/>
        <v>0</v>
      </c>
      <c r="BQ4391" s="17">
        <f t="shared" si="6915"/>
        <v>0</v>
      </c>
      <c r="BR4391" s="17">
        <v>2091346</v>
      </c>
      <c r="BS4391" s="17">
        <v>3923840</v>
      </c>
      <c r="BT4391" s="17" t="e">
        <f>IF(#REF!=0,"-",#REF!/#REF!*100)</f>
        <v>#REF!</v>
      </c>
    </row>
    <row r="4392" spans="1:72" x14ac:dyDescent="0.25">
      <c r="A4392" s="133"/>
      <c r="B4392" s="133"/>
      <c r="C4392" s="133"/>
      <c r="D4392" s="136"/>
      <c r="E4392" s="136"/>
      <c r="F4392" s="136"/>
      <c r="G4392" s="139"/>
      <c r="H4392" s="18" t="s">
        <v>55</v>
      </c>
      <c r="I4392" s="17">
        <f t="shared" ref="I4392:AA4392" si="6917">SUM(I4391)</f>
        <v>3799874</v>
      </c>
      <c r="J4392" s="17">
        <f t="shared" si="6917"/>
        <v>3304047</v>
      </c>
      <c r="K4392" s="17">
        <f t="shared" si="6917"/>
        <v>0</v>
      </c>
      <c r="L4392" s="17">
        <f t="shared" si="6917"/>
        <v>0</v>
      </c>
      <c r="M4392" s="17">
        <f t="shared" si="6917"/>
        <v>0</v>
      </c>
      <c r="N4392" s="17">
        <f t="shared" si="6917"/>
        <v>0</v>
      </c>
      <c r="O4392" s="17">
        <f t="shared" ref="O4392" si="6918">SUM(O4391)</f>
        <v>7103921</v>
      </c>
      <c r="P4392" s="17">
        <f t="shared" si="6917"/>
        <v>160806</v>
      </c>
      <c r="Q4392" s="17">
        <f t="shared" si="6917"/>
        <v>12000</v>
      </c>
      <c r="R4392" s="17">
        <f t="shared" si="6917"/>
        <v>3324355</v>
      </c>
      <c r="S4392" s="17">
        <f t="shared" si="6917"/>
        <v>0</v>
      </c>
      <c r="T4392" s="17">
        <f t="shared" si="6917"/>
        <v>0</v>
      </c>
      <c r="U4392" s="17">
        <f t="shared" si="6917"/>
        <v>0</v>
      </c>
      <c r="V4392" s="17">
        <f t="shared" si="6917"/>
        <v>0</v>
      </c>
      <c r="W4392" s="17">
        <f t="shared" si="6917"/>
        <v>0</v>
      </c>
      <c r="X4392" s="17">
        <f t="shared" si="6917"/>
        <v>0</v>
      </c>
      <c r="Y4392" s="17">
        <f t="shared" si="6917"/>
        <v>0</v>
      </c>
      <c r="Z4392" s="17">
        <f t="shared" si="6917"/>
        <v>0</v>
      </c>
      <c r="AA4392" s="17">
        <f t="shared" si="6917"/>
        <v>0</v>
      </c>
      <c r="AB4392" s="17">
        <v>3497161</v>
      </c>
      <c r="AC4392" s="17">
        <v>3606760</v>
      </c>
      <c r="AD4392" s="17">
        <f t="shared" ref="AD4392:AV4392" si="6919">SUM(AD4391)</f>
        <v>0</v>
      </c>
      <c r="AE4392" s="17">
        <f t="shared" si="6919"/>
        <v>0</v>
      </c>
      <c r="AF4392" s="17">
        <f t="shared" si="6919"/>
        <v>0</v>
      </c>
      <c r="AG4392" s="17">
        <f t="shared" si="6919"/>
        <v>0</v>
      </c>
      <c r="AH4392" s="17">
        <f t="shared" si="6919"/>
        <v>0</v>
      </c>
      <c r="AI4392" s="17">
        <f t="shared" si="6919"/>
        <v>0</v>
      </c>
      <c r="AJ4392" s="17">
        <f t="shared" ref="AJ4392" si="6920">SUM(AJ4391)</f>
        <v>0</v>
      </c>
      <c r="AK4392" s="17">
        <f t="shared" si="6919"/>
        <v>0</v>
      </c>
      <c r="AL4392" s="17">
        <f t="shared" si="6919"/>
        <v>0</v>
      </c>
      <c r="AM4392" s="17">
        <f t="shared" si="6919"/>
        <v>0</v>
      </c>
      <c r="AN4392" s="17">
        <f t="shared" si="6919"/>
        <v>0</v>
      </c>
      <c r="AO4392" s="17">
        <f t="shared" si="6919"/>
        <v>0</v>
      </c>
      <c r="AP4392" s="17">
        <f t="shared" si="6919"/>
        <v>0</v>
      </c>
      <c r="AQ4392" s="17">
        <f t="shared" si="6919"/>
        <v>0</v>
      </c>
      <c r="AR4392" s="17">
        <f t="shared" si="6919"/>
        <v>0</v>
      </c>
      <c r="AS4392" s="17">
        <f t="shared" si="6919"/>
        <v>0</v>
      </c>
      <c r="AT4392" s="17">
        <f t="shared" si="6919"/>
        <v>0</v>
      </c>
      <c r="AU4392" s="17">
        <f t="shared" si="6919"/>
        <v>0</v>
      </c>
      <c r="AV4392" s="17">
        <f t="shared" si="6919"/>
        <v>0</v>
      </c>
      <c r="AW4392" s="17">
        <v>0</v>
      </c>
      <c r="AX4392" s="17">
        <v>0</v>
      </c>
      <c r="AY4392" s="17">
        <f t="shared" ref="AY4392:BQ4392" si="6921">SUM(AY4391)</f>
        <v>5445460</v>
      </c>
      <c r="AZ4392" s="17">
        <f t="shared" si="6921"/>
        <v>569726</v>
      </c>
      <c r="BA4392" s="17">
        <f t="shared" si="6921"/>
        <v>0</v>
      </c>
      <c r="BB4392" s="17">
        <f t="shared" si="6921"/>
        <v>0</v>
      </c>
      <c r="BC4392" s="17">
        <f t="shared" si="6921"/>
        <v>0</v>
      </c>
      <c r="BD4392" s="17">
        <f t="shared" si="6921"/>
        <v>0</v>
      </c>
      <c r="BE4392" s="17">
        <f t="shared" ref="BE4392" si="6922">SUM(BE4391)</f>
        <v>6015186</v>
      </c>
      <c r="BF4392" s="17">
        <f t="shared" si="6921"/>
        <v>527084</v>
      </c>
      <c r="BG4392" s="17">
        <f t="shared" si="6921"/>
        <v>501591</v>
      </c>
      <c r="BH4392" s="17">
        <f t="shared" si="6921"/>
        <v>1062671</v>
      </c>
      <c r="BI4392" s="17">
        <f t="shared" si="6921"/>
        <v>0</v>
      </c>
      <c r="BJ4392" s="17">
        <f t="shared" si="6921"/>
        <v>0</v>
      </c>
      <c r="BK4392" s="17">
        <f t="shared" si="6921"/>
        <v>0</v>
      </c>
      <c r="BL4392" s="17">
        <f t="shared" si="6921"/>
        <v>0</v>
      </c>
      <c r="BM4392" s="17">
        <f t="shared" si="6921"/>
        <v>0</v>
      </c>
      <c r="BN4392" s="17">
        <f t="shared" si="6921"/>
        <v>0</v>
      </c>
      <c r="BO4392" s="17">
        <f t="shared" si="6921"/>
        <v>0</v>
      </c>
      <c r="BP4392" s="17">
        <f t="shared" si="6921"/>
        <v>0</v>
      </c>
      <c r="BQ4392" s="17">
        <f t="shared" si="6921"/>
        <v>0</v>
      </c>
      <c r="BR4392" s="17">
        <v>2091346</v>
      </c>
      <c r="BS4392" s="17">
        <v>3923840</v>
      </c>
      <c r="BT4392" s="17" t="e">
        <f>IF(#REF!=0,"-",#REF!/#REF!*100)</f>
        <v>#REF!</v>
      </c>
    </row>
    <row r="4393" spans="1:72" x14ac:dyDescent="0.25">
      <c r="A4393" s="134"/>
      <c r="B4393" s="134"/>
      <c r="C4393" s="134"/>
      <c r="D4393" s="137"/>
      <c r="E4393" s="137"/>
      <c r="F4393" s="137"/>
      <c r="G4393" s="140"/>
      <c r="O4393">
        <f t="shared" si="6839"/>
        <v>0</v>
      </c>
      <c r="AB4393">
        <v>0</v>
      </c>
      <c r="AC4393">
        <v>0</v>
      </c>
      <c r="AJ4393">
        <f t="shared" si="6840"/>
        <v>0</v>
      </c>
      <c r="AW4393">
        <v>0</v>
      </c>
      <c r="AX4393">
        <v>0</v>
      </c>
      <c r="BE4393">
        <f t="shared" si="6841"/>
        <v>0</v>
      </c>
      <c r="BR4393">
        <v>0</v>
      </c>
      <c r="BS4393">
        <v>0</v>
      </c>
      <c r="BT4393" t="e">
        <f>IF(#REF!=0,"-",#REF!/#REF!*100)</f>
        <v>#REF!</v>
      </c>
    </row>
    <row r="4394" spans="1:72" ht="15.75" thickBot="1" x14ac:dyDescent="0.3">
      <c r="A4394" s="13" t="s">
        <v>0</v>
      </c>
      <c r="B4394" s="13" t="s">
        <v>0</v>
      </c>
      <c r="C4394" s="13" t="s">
        <v>0</v>
      </c>
      <c r="D4394" s="98" t="s">
        <v>0</v>
      </c>
      <c r="E4394" s="98" t="s">
        <v>0</v>
      </c>
      <c r="F4394" s="98" t="s">
        <v>0</v>
      </c>
      <c r="G4394" s="13" t="s">
        <v>0</v>
      </c>
      <c r="H4394" s="19" t="s">
        <v>0</v>
      </c>
      <c r="I4394" s="19" t="s">
        <v>0</v>
      </c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>
        <v>0</v>
      </c>
      <c r="AC4394" s="19">
        <v>0</v>
      </c>
      <c r="AD4394" s="19" t="s">
        <v>0</v>
      </c>
      <c r="AE4394" s="19"/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>
        <v>0</v>
      </c>
      <c r="AX4394" s="19">
        <v>0</v>
      </c>
      <c r="AY4394" s="19" t="s">
        <v>0</v>
      </c>
      <c r="AZ4394" s="19"/>
      <c r="BA4394" s="19"/>
      <c r="BB4394" s="19"/>
      <c r="BC4394" s="19"/>
      <c r="BD4394" s="19"/>
      <c r="BE4394" s="19"/>
      <c r="BF4394" s="19"/>
      <c r="BG4394" s="19"/>
      <c r="BH4394" s="19"/>
      <c r="BI4394" s="19"/>
      <c r="BJ4394" s="19"/>
      <c r="BK4394" s="19"/>
      <c r="BL4394" s="19"/>
      <c r="BM4394" s="19"/>
      <c r="BN4394" s="19"/>
      <c r="BO4394" s="19"/>
      <c r="BP4394" s="19"/>
      <c r="BQ4394" s="19"/>
      <c r="BR4394" s="19">
        <v>0</v>
      </c>
      <c r="BS4394" s="19">
        <v>0</v>
      </c>
      <c r="BT4394" s="19"/>
    </row>
    <row r="4395" spans="1:72" ht="69.75" customHeight="1" thickBot="1" x14ac:dyDescent="0.3">
      <c r="A4395" s="5" t="s">
        <v>2</v>
      </c>
      <c r="B4395" s="5" t="s">
        <v>3</v>
      </c>
      <c r="C4395" s="5" t="s">
        <v>4</v>
      </c>
      <c r="D4395" s="103" t="s">
        <v>0</v>
      </c>
      <c r="E4395" s="112" t="s">
        <v>5</v>
      </c>
      <c r="F4395" s="112" t="s">
        <v>6</v>
      </c>
      <c r="G4395" s="5" t="s">
        <v>7</v>
      </c>
      <c r="H4395" s="5" t="s">
        <v>8</v>
      </c>
      <c r="I4395" s="89" t="s">
        <v>9</v>
      </c>
      <c r="J4395" s="89" t="s">
        <v>1606</v>
      </c>
      <c r="K4395" s="89" t="s">
        <v>1534</v>
      </c>
      <c r="L4395" s="89" t="s">
        <v>1592</v>
      </c>
      <c r="M4395" s="89" t="s">
        <v>1593</v>
      </c>
      <c r="N4395" s="89" t="s">
        <v>1594</v>
      </c>
      <c r="O4395" s="89" t="s">
        <v>1610</v>
      </c>
      <c r="P4395" s="89" t="s">
        <v>1607</v>
      </c>
      <c r="Q4395" s="89" t="s">
        <v>1595</v>
      </c>
      <c r="R4395" s="89" t="s">
        <v>1596</v>
      </c>
      <c r="S4395" s="89" t="s">
        <v>1597</v>
      </c>
      <c r="T4395" s="89" t="s">
        <v>1598</v>
      </c>
      <c r="U4395" s="89" t="s">
        <v>1599</v>
      </c>
      <c r="V4395" s="89" t="s">
        <v>1600</v>
      </c>
      <c r="W4395" s="89" t="s">
        <v>1608</v>
      </c>
      <c r="X4395" s="89" t="s">
        <v>1609</v>
      </c>
      <c r="Y4395" s="89" t="s">
        <v>1601</v>
      </c>
      <c r="Z4395" s="89" t="s">
        <v>1602</v>
      </c>
      <c r="AA4395" s="89" t="s">
        <v>1603</v>
      </c>
      <c r="AB4395" s="89" t="s">
        <v>1604</v>
      </c>
      <c r="AC4395" s="89" t="s">
        <v>1605</v>
      </c>
      <c r="AD4395" s="90" t="s">
        <v>10</v>
      </c>
      <c r="AE4395" s="90" t="s">
        <v>1606</v>
      </c>
      <c r="AF4395" s="90" t="s">
        <v>1534</v>
      </c>
      <c r="AG4395" s="90" t="s">
        <v>1592</v>
      </c>
      <c r="AH4395" s="90" t="s">
        <v>1593</v>
      </c>
      <c r="AI4395" s="90" t="s">
        <v>1594</v>
      </c>
      <c r="AJ4395" s="90" t="s">
        <v>1611</v>
      </c>
      <c r="AK4395" s="90" t="s">
        <v>1607</v>
      </c>
      <c r="AL4395" s="90" t="s">
        <v>1595</v>
      </c>
      <c r="AM4395" s="90" t="s">
        <v>1596</v>
      </c>
      <c r="AN4395" s="90" t="s">
        <v>1597</v>
      </c>
      <c r="AO4395" s="90" t="s">
        <v>1598</v>
      </c>
      <c r="AP4395" s="90" t="s">
        <v>1599</v>
      </c>
      <c r="AQ4395" s="90" t="s">
        <v>1600</v>
      </c>
      <c r="AR4395" s="90" t="s">
        <v>1608</v>
      </c>
      <c r="AS4395" s="90" t="s">
        <v>1609</v>
      </c>
      <c r="AT4395" s="90" t="s">
        <v>1601</v>
      </c>
      <c r="AU4395" s="90" t="s">
        <v>1602</v>
      </c>
      <c r="AV4395" s="90" t="s">
        <v>1603</v>
      </c>
      <c r="AW4395" s="90" t="s">
        <v>1604</v>
      </c>
      <c r="AX4395" s="90" t="s">
        <v>1605</v>
      </c>
      <c r="AY4395" s="91" t="s">
        <v>11</v>
      </c>
      <c r="AZ4395" s="91" t="s">
        <v>1606</v>
      </c>
      <c r="BA4395" s="91" t="s">
        <v>1534</v>
      </c>
      <c r="BB4395" s="91" t="s">
        <v>1592</v>
      </c>
      <c r="BC4395" s="91" t="s">
        <v>1593</v>
      </c>
      <c r="BD4395" s="91" t="s">
        <v>1594</v>
      </c>
      <c r="BE4395" s="91" t="s">
        <v>1612</v>
      </c>
      <c r="BF4395" s="91" t="s">
        <v>1607</v>
      </c>
      <c r="BG4395" s="91" t="s">
        <v>1595</v>
      </c>
      <c r="BH4395" s="91" t="s">
        <v>1596</v>
      </c>
      <c r="BI4395" s="91" t="s">
        <v>1597</v>
      </c>
      <c r="BJ4395" s="91" t="s">
        <v>1598</v>
      </c>
      <c r="BK4395" s="91" t="s">
        <v>1599</v>
      </c>
      <c r="BL4395" s="91" t="s">
        <v>1600</v>
      </c>
      <c r="BM4395" s="91" t="s">
        <v>1608</v>
      </c>
      <c r="BN4395" s="91" t="s">
        <v>1609</v>
      </c>
      <c r="BO4395" s="91" t="s">
        <v>1601</v>
      </c>
      <c r="BP4395" s="91" t="s">
        <v>1602</v>
      </c>
      <c r="BQ4395" s="91" t="s">
        <v>1603</v>
      </c>
      <c r="BR4395" s="91" t="s">
        <v>1604</v>
      </c>
      <c r="BS4395" s="91" t="s">
        <v>1605</v>
      </c>
      <c r="BT4395" s="5" t="s">
        <v>1671</v>
      </c>
    </row>
    <row r="4396" spans="1:72" x14ac:dyDescent="0.25">
      <c r="A4396" s="6" t="s">
        <v>0</v>
      </c>
      <c r="B4396" s="6" t="s">
        <v>0</v>
      </c>
      <c r="C4396" s="6" t="s">
        <v>0</v>
      </c>
      <c r="D4396" s="104" t="s">
        <v>0</v>
      </c>
      <c r="E4396" s="104" t="s">
        <v>0</v>
      </c>
      <c r="F4396" s="121" t="s">
        <v>0</v>
      </c>
      <c r="G4396" s="7" t="s">
        <v>0</v>
      </c>
      <c r="H4396" s="8" t="s">
        <v>0</v>
      </c>
      <c r="I4396" s="9">
        <v>1</v>
      </c>
      <c r="J4396" s="9">
        <v>2</v>
      </c>
      <c r="K4396" s="9">
        <v>3</v>
      </c>
      <c r="L4396" s="9">
        <v>4</v>
      </c>
      <c r="M4396" s="9">
        <v>5</v>
      </c>
      <c r="N4396" s="9">
        <v>6</v>
      </c>
      <c r="O4396" s="9">
        <v>7</v>
      </c>
      <c r="P4396" s="9">
        <v>8</v>
      </c>
      <c r="Q4396" s="9">
        <v>9</v>
      </c>
      <c r="R4396" s="9">
        <v>10</v>
      </c>
      <c r="S4396" s="9">
        <v>11</v>
      </c>
      <c r="T4396" s="9">
        <v>12</v>
      </c>
      <c r="U4396" s="9">
        <v>13</v>
      </c>
      <c r="V4396" s="9">
        <v>14</v>
      </c>
      <c r="W4396" s="9">
        <v>15</v>
      </c>
      <c r="X4396" s="9">
        <v>16</v>
      </c>
      <c r="Y4396" s="9">
        <v>17</v>
      </c>
      <c r="Z4396" s="9">
        <v>18</v>
      </c>
      <c r="AA4396" s="9">
        <v>19</v>
      </c>
      <c r="AB4396" s="9">
        <v>20</v>
      </c>
      <c r="AC4396" s="9">
        <v>21</v>
      </c>
      <c r="AD4396" s="9">
        <v>1</v>
      </c>
      <c r="AE4396" s="9">
        <v>2</v>
      </c>
      <c r="AF4396" s="9">
        <v>3</v>
      </c>
      <c r="AG4396" s="9">
        <v>4</v>
      </c>
      <c r="AH4396" s="9">
        <v>5</v>
      </c>
      <c r="AI4396" s="9">
        <v>6</v>
      </c>
      <c r="AJ4396" s="9">
        <v>7</v>
      </c>
      <c r="AK4396" s="9">
        <v>8</v>
      </c>
      <c r="AL4396" s="9">
        <v>9</v>
      </c>
      <c r="AM4396" s="9">
        <v>10</v>
      </c>
      <c r="AN4396" s="9">
        <v>11</v>
      </c>
      <c r="AO4396" s="9">
        <v>12</v>
      </c>
      <c r="AP4396" s="9">
        <v>13</v>
      </c>
      <c r="AQ4396" s="9">
        <v>14</v>
      </c>
      <c r="AR4396" s="9">
        <v>15</v>
      </c>
      <c r="AS4396" s="9">
        <v>16</v>
      </c>
      <c r="AT4396" s="9">
        <v>17</v>
      </c>
      <c r="AU4396" s="9">
        <v>18</v>
      </c>
      <c r="AV4396" s="9">
        <v>19</v>
      </c>
      <c r="AW4396" s="9">
        <v>20</v>
      </c>
      <c r="AX4396" s="9">
        <v>21</v>
      </c>
      <c r="AY4396" s="9">
        <v>1</v>
      </c>
      <c r="AZ4396" s="9">
        <v>2</v>
      </c>
      <c r="BA4396" s="9">
        <v>3</v>
      </c>
      <c r="BB4396" s="9">
        <v>4</v>
      </c>
      <c r="BC4396" s="9">
        <v>5</v>
      </c>
      <c r="BD4396" s="9">
        <v>6</v>
      </c>
      <c r="BE4396" s="9">
        <v>7</v>
      </c>
      <c r="BF4396" s="9">
        <v>8</v>
      </c>
      <c r="BG4396" s="9">
        <v>9</v>
      </c>
      <c r="BH4396" s="9">
        <v>10</v>
      </c>
      <c r="BI4396" s="9">
        <v>11</v>
      </c>
      <c r="BJ4396" s="9">
        <v>12</v>
      </c>
      <c r="BK4396" s="9">
        <v>13</v>
      </c>
      <c r="BL4396" s="9">
        <v>14</v>
      </c>
      <c r="BM4396" s="9">
        <v>15</v>
      </c>
      <c r="BN4396" s="9">
        <v>16</v>
      </c>
      <c r="BO4396" s="9">
        <v>17</v>
      </c>
      <c r="BP4396" s="9">
        <v>18</v>
      </c>
      <c r="BQ4396" s="9">
        <v>19</v>
      </c>
      <c r="BR4396" s="9">
        <v>20</v>
      </c>
      <c r="BS4396" s="9">
        <v>21</v>
      </c>
      <c r="BT4396" s="9">
        <v>9</v>
      </c>
    </row>
    <row r="4397" spans="1:72" ht="22.5" x14ac:dyDescent="0.25">
      <c r="A4397" s="1" t="s">
        <v>1154</v>
      </c>
      <c r="B4397" s="1" t="s">
        <v>56</v>
      </c>
      <c r="C4397" s="4" t="s">
        <v>162</v>
      </c>
      <c r="D4397" s="102" t="s">
        <v>1450</v>
      </c>
      <c r="E4397" s="101" t="s">
        <v>0</v>
      </c>
      <c r="F4397" s="101" t="s">
        <v>0</v>
      </c>
      <c r="G4397" s="2" t="s">
        <v>0</v>
      </c>
      <c r="H4397" s="2" t="s">
        <v>1451</v>
      </c>
      <c r="I4397" s="3" t="s">
        <v>0</v>
      </c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>
        <v>0</v>
      </c>
      <c r="AC4397" s="3">
        <v>0</v>
      </c>
      <c r="AD4397" s="3" t="s">
        <v>0</v>
      </c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>
        <v>0</v>
      </c>
      <c r="AX4397" s="3">
        <v>0</v>
      </c>
      <c r="AY4397" s="3" t="s">
        <v>0</v>
      </c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>
        <v>0</v>
      </c>
      <c r="BS4397" s="3">
        <v>0</v>
      </c>
      <c r="BT4397" s="3"/>
    </row>
    <row r="4398" spans="1:72" ht="33.75" x14ac:dyDescent="0.25">
      <c r="A4398" s="1" t="s">
        <v>0</v>
      </c>
      <c r="B4398" s="1" t="s">
        <v>0</v>
      </c>
      <c r="C4398" s="1" t="s">
        <v>0</v>
      </c>
      <c r="D4398" s="101" t="s">
        <v>0</v>
      </c>
      <c r="E4398" s="101" t="s">
        <v>0</v>
      </c>
      <c r="F4398" s="101"/>
      <c r="G4398" s="2" t="s">
        <v>0</v>
      </c>
      <c r="H4398" s="10" t="s">
        <v>13</v>
      </c>
      <c r="I4398" s="11">
        <f t="shared" ref="I4398:AA4398" si="6923">SUM(I4399,I4407,I4409)</f>
        <v>356301</v>
      </c>
      <c r="J4398" s="11">
        <f t="shared" si="6923"/>
        <v>85166</v>
      </c>
      <c r="K4398" s="11">
        <f t="shared" si="6923"/>
        <v>0</v>
      </c>
      <c r="L4398" s="11">
        <f t="shared" si="6923"/>
        <v>0</v>
      </c>
      <c r="M4398" s="11">
        <f t="shared" si="6923"/>
        <v>0</v>
      </c>
      <c r="N4398" s="11">
        <f t="shared" si="6923"/>
        <v>0</v>
      </c>
      <c r="O4398" s="11">
        <f t="shared" ref="O4398" si="6924">SUM(O4399,O4407,O4409)</f>
        <v>441467</v>
      </c>
      <c r="P4398" s="11">
        <f t="shared" si="6923"/>
        <v>28048</v>
      </c>
      <c r="Q4398" s="11">
        <f t="shared" si="6923"/>
        <v>1465</v>
      </c>
      <c r="R4398" s="11">
        <f t="shared" si="6923"/>
        <v>127120</v>
      </c>
      <c r="S4398" s="11">
        <f t="shared" si="6923"/>
        <v>0</v>
      </c>
      <c r="T4398" s="11">
        <f t="shared" si="6923"/>
        <v>0</v>
      </c>
      <c r="U4398" s="11">
        <f t="shared" si="6923"/>
        <v>0</v>
      </c>
      <c r="V4398" s="11">
        <f t="shared" si="6923"/>
        <v>0</v>
      </c>
      <c r="W4398" s="11">
        <f t="shared" si="6923"/>
        <v>0</v>
      </c>
      <c r="X4398" s="11">
        <f t="shared" si="6923"/>
        <v>0</v>
      </c>
      <c r="Y4398" s="11">
        <f t="shared" si="6923"/>
        <v>0</v>
      </c>
      <c r="Z4398" s="11">
        <f t="shared" si="6923"/>
        <v>0</v>
      </c>
      <c r="AA4398" s="11">
        <f t="shared" si="6923"/>
        <v>0</v>
      </c>
      <c r="AB4398" s="11">
        <v>156633</v>
      </c>
      <c r="AC4398" s="11">
        <v>284834</v>
      </c>
      <c r="AD4398" s="11">
        <f>SUM(AD4399,AD4407,AD4409)</f>
        <v>500</v>
      </c>
      <c r="AE4398" s="11">
        <f t="shared" ref="AE4398:AV4398" si="6925">SUM(AE4399,AE4407,AE4409)</f>
        <v>4711</v>
      </c>
      <c r="AF4398" s="11">
        <f t="shared" si="6925"/>
        <v>0</v>
      </c>
      <c r="AG4398" s="11">
        <f t="shared" si="6925"/>
        <v>0</v>
      </c>
      <c r="AH4398" s="11">
        <f t="shared" si="6925"/>
        <v>0</v>
      </c>
      <c r="AI4398" s="11">
        <f t="shared" si="6925"/>
        <v>0</v>
      </c>
      <c r="AJ4398" s="11">
        <f t="shared" ref="AJ4398" si="6926">SUM(AJ4399,AJ4407,AJ4409)</f>
        <v>5211</v>
      </c>
      <c r="AK4398" s="11">
        <f t="shared" si="6925"/>
        <v>0</v>
      </c>
      <c r="AL4398" s="11">
        <f t="shared" si="6925"/>
        <v>0</v>
      </c>
      <c r="AM4398" s="11">
        <f t="shared" si="6925"/>
        <v>4711</v>
      </c>
      <c r="AN4398" s="11">
        <f t="shared" si="6925"/>
        <v>0</v>
      </c>
      <c r="AO4398" s="11">
        <f t="shared" si="6925"/>
        <v>0</v>
      </c>
      <c r="AP4398" s="11">
        <f t="shared" si="6925"/>
        <v>0</v>
      </c>
      <c r="AQ4398" s="11">
        <f t="shared" si="6925"/>
        <v>0</v>
      </c>
      <c r="AR4398" s="11">
        <f t="shared" si="6925"/>
        <v>0</v>
      </c>
      <c r="AS4398" s="11">
        <f t="shared" si="6925"/>
        <v>0</v>
      </c>
      <c r="AT4398" s="11">
        <f t="shared" si="6925"/>
        <v>0</v>
      </c>
      <c r="AU4398" s="11">
        <f t="shared" si="6925"/>
        <v>0</v>
      </c>
      <c r="AV4398" s="11">
        <f t="shared" si="6925"/>
        <v>0</v>
      </c>
      <c r="AW4398" s="11">
        <v>4711</v>
      </c>
      <c r="AX4398" s="11">
        <v>500</v>
      </c>
      <c r="AY4398" s="11">
        <f>SUM(AY4399,AY4407,AY4409)</f>
        <v>142097</v>
      </c>
      <c r="AZ4398" s="11">
        <f t="shared" ref="AZ4398:BQ4398" si="6927">SUM(AZ4399,AZ4407,AZ4409)</f>
        <v>108394</v>
      </c>
      <c r="BA4398" s="11">
        <f t="shared" si="6927"/>
        <v>0</v>
      </c>
      <c r="BB4398" s="11">
        <f t="shared" si="6927"/>
        <v>0</v>
      </c>
      <c r="BC4398" s="11">
        <f t="shared" si="6927"/>
        <v>0</v>
      </c>
      <c r="BD4398" s="11">
        <f t="shared" si="6927"/>
        <v>0</v>
      </c>
      <c r="BE4398" s="11">
        <f t="shared" ref="BE4398" si="6928">SUM(BE4399,BE4407,BE4409)</f>
        <v>250491</v>
      </c>
      <c r="BF4398" s="11">
        <f t="shared" si="6927"/>
        <v>0</v>
      </c>
      <c r="BG4398" s="11">
        <f t="shared" si="6927"/>
        <v>6823</v>
      </c>
      <c r="BH4398" s="11">
        <f t="shared" si="6927"/>
        <v>108394</v>
      </c>
      <c r="BI4398" s="11">
        <f t="shared" si="6927"/>
        <v>0</v>
      </c>
      <c r="BJ4398" s="11">
        <f t="shared" si="6927"/>
        <v>0</v>
      </c>
      <c r="BK4398" s="11">
        <f t="shared" si="6927"/>
        <v>0</v>
      </c>
      <c r="BL4398" s="11">
        <f t="shared" si="6927"/>
        <v>0</v>
      </c>
      <c r="BM4398" s="11">
        <f t="shared" si="6927"/>
        <v>0</v>
      </c>
      <c r="BN4398" s="11">
        <f t="shared" si="6927"/>
        <v>0</v>
      </c>
      <c r="BO4398" s="11">
        <f t="shared" si="6927"/>
        <v>0</v>
      </c>
      <c r="BP4398" s="11">
        <f t="shared" si="6927"/>
        <v>0</v>
      </c>
      <c r="BQ4398" s="11">
        <f t="shared" si="6927"/>
        <v>0</v>
      </c>
      <c r="BR4398" s="11">
        <v>115217</v>
      </c>
      <c r="BS4398" s="11">
        <v>135274</v>
      </c>
      <c r="BT4398" s="11" t="e">
        <f>IF(#REF!=0,"-",#REF!/#REF!*100)</f>
        <v>#REF!</v>
      </c>
    </row>
    <row r="4399" spans="1:72" x14ac:dyDescent="0.25">
      <c r="A4399" s="4" t="s">
        <v>1154</v>
      </c>
      <c r="B4399" s="4" t="s">
        <v>56</v>
      </c>
      <c r="C4399" s="4" t="s">
        <v>162</v>
      </c>
      <c r="D4399" s="102" t="s">
        <v>1450</v>
      </c>
      <c r="E4399" s="101" t="s">
        <v>14</v>
      </c>
      <c r="F4399" s="101" t="s">
        <v>0</v>
      </c>
      <c r="G4399" s="2" t="s">
        <v>0</v>
      </c>
      <c r="H4399" s="2" t="s">
        <v>15</v>
      </c>
      <c r="I4399" s="12">
        <f t="shared" ref="I4399:AA4399" si="6929">SUM(I4400:I4401)</f>
        <v>98525</v>
      </c>
      <c r="J4399" s="12">
        <f t="shared" si="6929"/>
        <v>37209</v>
      </c>
      <c r="K4399" s="12">
        <f t="shared" si="6929"/>
        <v>0</v>
      </c>
      <c r="L4399" s="12">
        <f t="shared" si="6929"/>
        <v>0</v>
      </c>
      <c r="M4399" s="12">
        <f t="shared" si="6929"/>
        <v>0</v>
      </c>
      <c r="N4399" s="12">
        <f t="shared" si="6929"/>
        <v>0</v>
      </c>
      <c r="O4399" s="12">
        <f t="shared" ref="O4399" si="6930">SUM(O4400:O4401)</f>
        <v>135734</v>
      </c>
      <c r="P4399" s="12">
        <f t="shared" si="6929"/>
        <v>10838</v>
      </c>
      <c r="Q4399" s="12">
        <f t="shared" si="6929"/>
        <v>1465</v>
      </c>
      <c r="R4399" s="12">
        <f t="shared" si="6929"/>
        <v>50209</v>
      </c>
      <c r="S4399" s="12">
        <f t="shared" si="6929"/>
        <v>0</v>
      </c>
      <c r="T4399" s="12">
        <f t="shared" si="6929"/>
        <v>0</v>
      </c>
      <c r="U4399" s="12">
        <f t="shared" si="6929"/>
        <v>0</v>
      </c>
      <c r="V4399" s="12">
        <f t="shared" si="6929"/>
        <v>0</v>
      </c>
      <c r="W4399" s="12">
        <f t="shared" si="6929"/>
        <v>0</v>
      </c>
      <c r="X4399" s="12">
        <f t="shared" si="6929"/>
        <v>0</v>
      </c>
      <c r="Y4399" s="12">
        <f t="shared" si="6929"/>
        <v>0</v>
      </c>
      <c r="Z4399" s="12">
        <f t="shared" si="6929"/>
        <v>0</v>
      </c>
      <c r="AA4399" s="12">
        <f t="shared" si="6929"/>
        <v>0</v>
      </c>
      <c r="AB4399" s="12">
        <v>62512</v>
      </c>
      <c r="AC4399" s="12">
        <v>73222</v>
      </c>
      <c r="AD4399" s="12">
        <f>SUM(AD4400:AD4401)</f>
        <v>100</v>
      </c>
      <c r="AE4399" s="12">
        <f t="shared" ref="AE4399:AV4399" si="6931">SUM(AE4400:AE4401)</f>
        <v>1936</v>
      </c>
      <c r="AF4399" s="12">
        <f t="shared" si="6931"/>
        <v>0</v>
      </c>
      <c r="AG4399" s="12">
        <f t="shared" si="6931"/>
        <v>0</v>
      </c>
      <c r="AH4399" s="12">
        <f t="shared" si="6931"/>
        <v>0</v>
      </c>
      <c r="AI4399" s="12">
        <f t="shared" si="6931"/>
        <v>0</v>
      </c>
      <c r="AJ4399" s="12">
        <f t="shared" ref="AJ4399" si="6932">SUM(AJ4400:AJ4401)</f>
        <v>2036</v>
      </c>
      <c r="AK4399" s="12">
        <f t="shared" si="6931"/>
        <v>0</v>
      </c>
      <c r="AL4399" s="12">
        <f t="shared" si="6931"/>
        <v>0</v>
      </c>
      <c r="AM4399" s="12">
        <f t="shared" si="6931"/>
        <v>1936</v>
      </c>
      <c r="AN4399" s="12">
        <f t="shared" si="6931"/>
        <v>0</v>
      </c>
      <c r="AO4399" s="12">
        <f t="shared" si="6931"/>
        <v>0</v>
      </c>
      <c r="AP4399" s="12">
        <f t="shared" si="6931"/>
        <v>0</v>
      </c>
      <c r="AQ4399" s="12">
        <f t="shared" si="6931"/>
        <v>0</v>
      </c>
      <c r="AR4399" s="12">
        <f t="shared" si="6931"/>
        <v>0</v>
      </c>
      <c r="AS4399" s="12">
        <f t="shared" si="6931"/>
        <v>0</v>
      </c>
      <c r="AT4399" s="12">
        <f t="shared" si="6931"/>
        <v>0</v>
      </c>
      <c r="AU4399" s="12">
        <f t="shared" si="6931"/>
        <v>0</v>
      </c>
      <c r="AV4399" s="12">
        <f t="shared" si="6931"/>
        <v>0</v>
      </c>
      <c r="AW4399" s="12">
        <v>1936</v>
      </c>
      <c r="AX4399" s="12">
        <v>100</v>
      </c>
      <c r="AY4399" s="12">
        <f t="shared" ref="AY4399:BQ4399" si="6933">SUM(AY4400:AY4401)</f>
        <v>63090</v>
      </c>
      <c r="AZ4399" s="12">
        <f t="shared" si="6933"/>
        <v>54864</v>
      </c>
      <c r="BA4399" s="12">
        <f t="shared" si="6933"/>
        <v>0</v>
      </c>
      <c r="BB4399" s="12">
        <f t="shared" si="6933"/>
        <v>0</v>
      </c>
      <c r="BC4399" s="12">
        <f t="shared" si="6933"/>
        <v>0</v>
      </c>
      <c r="BD4399" s="12">
        <f t="shared" si="6933"/>
        <v>0</v>
      </c>
      <c r="BE4399" s="12">
        <f t="shared" ref="BE4399" si="6934">SUM(BE4400:BE4401)</f>
        <v>117954</v>
      </c>
      <c r="BF4399" s="12">
        <f t="shared" si="6933"/>
        <v>0</v>
      </c>
      <c r="BG4399" s="12">
        <f t="shared" si="6933"/>
        <v>6156</v>
      </c>
      <c r="BH4399" s="12">
        <f t="shared" si="6933"/>
        <v>54864</v>
      </c>
      <c r="BI4399" s="12">
        <f t="shared" si="6933"/>
        <v>0</v>
      </c>
      <c r="BJ4399" s="12">
        <f t="shared" si="6933"/>
        <v>0</v>
      </c>
      <c r="BK4399" s="12">
        <f t="shared" si="6933"/>
        <v>0</v>
      </c>
      <c r="BL4399" s="12">
        <f t="shared" si="6933"/>
        <v>0</v>
      </c>
      <c r="BM4399" s="12">
        <f t="shared" si="6933"/>
        <v>0</v>
      </c>
      <c r="BN4399" s="12">
        <f t="shared" si="6933"/>
        <v>0</v>
      </c>
      <c r="BO4399" s="12">
        <f t="shared" si="6933"/>
        <v>0</v>
      </c>
      <c r="BP4399" s="12">
        <f t="shared" si="6933"/>
        <v>0</v>
      </c>
      <c r="BQ4399" s="12">
        <f t="shared" si="6933"/>
        <v>0</v>
      </c>
      <c r="BR4399" s="12">
        <v>61020</v>
      </c>
      <c r="BS4399" s="12">
        <v>56934</v>
      </c>
      <c r="BT4399" s="12" t="e">
        <f>IF(#REF!=0,"-",#REF!/#REF!*100)</f>
        <v>#REF!</v>
      </c>
    </row>
    <row r="4400" spans="1:72" x14ac:dyDescent="0.25">
      <c r="A4400" s="4" t="s">
        <v>1154</v>
      </c>
      <c r="B4400" s="4" t="s">
        <v>56</v>
      </c>
      <c r="C4400" s="4" t="s">
        <v>162</v>
      </c>
      <c r="D4400" s="102" t="s">
        <v>1450</v>
      </c>
      <c r="E4400" s="113">
        <v>6111</v>
      </c>
      <c r="F4400" s="102"/>
      <c r="G4400" s="98" t="s">
        <v>1663</v>
      </c>
      <c r="H4400" s="13" t="s">
        <v>16</v>
      </c>
      <c r="I4400" s="14">
        <v>68500</v>
      </c>
      <c r="J4400" s="14">
        <f>11016+3035+9518</f>
        <v>23569</v>
      </c>
      <c r="K4400" s="14"/>
      <c r="L4400" s="14"/>
      <c r="M4400" s="14"/>
      <c r="N4400" s="14"/>
      <c r="O4400" s="14">
        <f t="shared" ref="O4400:O4462" si="6935">I4400+J4400+K4400+L4400+M4400+N4400</f>
        <v>92069</v>
      </c>
      <c r="P4400" s="14">
        <f>10617+221</f>
        <v>10838</v>
      </c>
      <c r="Q4400" s="14">
        <v>1465</v>
      </c>
      <c r="R4400" s="14">
        <f>11016+3035+9518+13000</f>
        <v>36569</v>
      </c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>
        <v>48872</v>
      </c>
      <c r="AC4400" s="14">
        <v>43197</v>
      </c>
      <c r="AD4400" s="14">
        <v>100</v>
      </c>
      <c r="AE4400" s="14">
        <v>1936</v>
      </c>
      <c r="AF4400" s="14"/>
      <c r="AG4400" s="14"/>
      <c r="AH4400" s="14"/>
      <c r="AI4400" s="14"/>
      <c r="AJ4400" s="14">
        <f t="shared" ref="AJ4400:AJ4462" si="6936">AD4400+AE4400+AF4400+AG4400+AH4400+AI4400</f>
        <v>2036</v>
      </c>
      <c r="AK4400" s="14"/>
      <c r="AL4400" s="14"/>
      <c r="AM4400" s="14">
        <v>1936</v>
      </c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>
        <v>1936</v>
      </c>
      <c r="AX4400" s="14">
        <v>100</v>
      </c>
      <c r="AY4400" s="14">
        <v>63090</v>
      </c>
      <c r="AZ4400" s="14">
        <f>18451+1940+5511+15709+11022</f>
        <v>52633</v>
      </c>
      <c r="BA4400" s="14"/>
      <c r="BB4400" s="14"/>
      <c r="BC4400" s="14"/>
      <c r="BD4400" s="14"/>
      <c r="BE4400" s="14">
        <f t="shared" ref="BE4400:BE4462" si="6937">AY4400+AZ4400+BA4400+BB4400+BC4400+BD4400</f>
        <v>115723</v>
      </c>
      <c r="BF4400" s="14"/>
      <c r="BG4400" s="14">
        <v>6156</v>
      </c>
      <c r="BH4400" s="14">
        <f>18451+1940+5511+15709+11022</f>
        <v>52633</v>
      </c>
      <c r="BI4400" s="14"/>
      <c r="BJ4400" s="14"/>
      <c r="BK4400" s="14"/>
      <c r="BL4400" s="14"/>
      <c r="BM4400" s="14"/>
      <c r="BN4400" s="14"/>
      <c r="BO4400" s="14"/>
      <c r="BP4400" s="14"/>
      <c r="BQ4400" s="14"/>
      <c r="BR4400" s="14">
        <v>58789</v>
      </c>
      <c r="BS4400" s="14">
        <v>56934</v>
      </c>
      <c r="BT4400" s="14" t="e">
        <f>IF(#REF!=0,"-",#REF!/#REF!*100)</f>
        <v>#REF!</v>
      </c>
    </row>
    <row r="4401" spans="1:72" x14ac:dyDescent="0.25">
      <c r="A4401" s="1" t="s">
        <v>1154</v>
      </c>
      <c r="B4401" s="1" t="s">
        <v>56</v>
      </c>
      <c r="C4401" s="1" t="s">
        <v>162</v>
      </c>
      <c r="D4401" s="105" t="s">
        <v>1450</v>
      </c>
      <c r="E4401" s="105" t="s">
        <v>18</v>
      </c>
      <c r="F4401" s="102" t="s">
        <v>0</v>
      </c>
      <c r="G4401" s="13" t="s">
        <v>0</v>
      </c>
      <c r="H4401" s="2" t="s">
        <v>19</v>
      </c>
      <c r="I4401" s="12">
        <f t="shared" ref="I4401:AA4401" si="6938">SUM(I4402:I4406)</f>
        <v>30025</v>
      </c>
      <c r="J4401" s="12">
        <f t="shared" si="6938"/>
        <v>13640</v>
      </c>
      <c r="K4401" s="12">
        <f t="shared" si="6938"/>
        <v>0</v>
      </c>
      <c r="L4401" s="12">
        <f t="shared" si="6938"/>
        <v>0</v>
      </c>
      <c r="M4401" s="12">
        <f t="shared" si="6938"/>
        <v>0</v>
      </c>
      <c r="N4401" s="12">
        <f t="shared" si="6938"/>
        <v>0</v>
      </c>
      <c r="O4401" s="12">
        <f t="shared" si="6938"/>
        <v>43665</v>
      </c>
      <c r="P4401" s="12">
        <f t="shared" si="6938"/>
        <v>0</v>
      </c>
      <c r="Q4401" s="12">
        <f t="shared" si="6938"/>
        <v>0</v>
      </c>
      <c r="R4401" s="12">
        <f t="shared" si="6938"/>
        <v>13640</v>
      </c>
      <c r="S4401" s="12">
        <f t="shared" si="6938"/>
        <v>0</v>
      </c>
      <c r="T4401" s="12">
        <f t="shared" si="6938"/>
        <v>0</v>
      </c>
      <c r="U4401" s="12">
        <f t="shared" si="6938"/>
        <v>0</v>
      </c>
      <c r="V4401" s="12">
        <f t="shared" si="6938"/>
        <v>0</v>
      </c>
      <c r="W4401" s="12">
        <f t="shared" si="6938"/>
        <v>0</v>
      </c>
      <c r="X4401" s="12">
        <f t="shared" si="6938"/>
        <v>0</v>
      </c>
      <c r="Y4401" s="12">
        <f t="shared" si="6938"/>
        <v>0</v>
      </c>
      <c r="Z4401" s="12">
        <f t="shared" si="6938"/>
        <v>0</v>
      </c>
      <c r="AA4401" s="12">
        <f t="shared" si="6938"/>
        <v>0</v>
      </c>
      <c r="AB4401" s="12">
        <v>13640</v>
      </c>
      <c r="AC4401" s="12">
        <v>30025</v>
      </c>
      <c r="AD4401" s="12">
        <f>SUM(AD4402:AD4406)</f>
        <v>0</v>
      </c>
      <c r="AE4401" s="12">
        <f t="shared" ref="AE4401:AV4401" si="6939">SUM(AE4402:AE4406)</f>
        <v>0</v>
      </c>
      <c r="AF4401" s="12">
        <f t="shared" si="6939"/>
        <v>0</v>
      </c>
      <c r="AG4401" s="12">
        <f t="shared" si="6939"/>
        <v>0</v>
      </c>
      <c r="AH4401" s="12">
        <f t="shared" si="6939"/>
        <v>0</v>
      </c>
      <c r="AI4401" s="12">
        <f t="shared" si="6939"/>
        <v>0</v>
      </c>
      <c r="AJ4401" s="12">
        <f t="shared" si="6939"/>
        <v>0</v>
      </c>
      <c r="AK4401" s="12">
        <f t="shared" si="6939"/>
        <v>0</v>
      </c>
      <c r="AL4401" s="12">
        <f t="shared" si="6939"/>
        <v>0</v>
      </c>
      <c r="AM4401" s="12">
        <f t="shared" si="6939"/>
        <v>0</v>
      </c>
      <c r="AN4401" s="12">
        <f t="shared" si="6939"/>
        <v>0</v>
      </c>
      <c r="AO4401" s="12">
        <f t="shared" si="6939"/>
        <v>0</v>
      </c>
      <c r="AP4401" s="12">
        <f t="shared" si="6939"/>
        <v>0</v>
      </c>
      <c r="AQ4401" s="12">
        <f t="shared" si="6939"/>
        <v>0</v>
      </c>
      <c r="AR4401" s="12">
        <f t="shared" si="6939"/>
        <v>0</v>
      </c>
      <c r="AS4401" s="12">
        <f t="shared" si="6939"/>
        <v>0</v>
      </c>
      <c r="AT4401" s="12">
        <f t="shared" si="6939"/>
        <v>0</v>
      </c>
      <c r="AU4401" s="12">
        <f t="shared" si="6939"/>
        <v>0</v>
      </c>
      <c r="AV4401" s="12">
        <f t="shared" si="6939"/>
        <v>0</v>
      </c>
      <c r="AW4401" s="12">
        <v>0</v>
      </c>
      <c r="AX4401" s="12">
        <v>0</v>
      </c>
      <c r="AY4401" s="12">
        <f t="shared" ref="AY4401:BQ4401" si="6940">SUM(AY4402:AY4406)</f>
        <v>0</v>
      </c>
      <c r="AZ4401" s="12">
        <f t="shared" si="6940"/>
        <v>2231</v>
      </c>
      <c r="BA4401" s="12">
        <f t="shared" si="6940"/>
        <v>0</v>
      </c>
      <c r="BB4401" s="12">
        <f t="shared" si="6940"/>
        <v>0</v>
      </c>
      <c r="BC4401" s="12">
        <f t="shared" si="6940"/>
        <v>0</v>
      </c>
      <c r="BD4401" s="12">
        <f t="shared" si="6940"/>
        <v>0</v>
      </c>
      <c r="BE4401" s="12">
        <f t="shared" si="6940"/>
        <v>2231</v>
      </c>
      <c r="BF4401" s="12">
        <f t="shared" si="6940"/>
        <v>0</v>
      </c>
      <c r="BG4401" s="12">
        <f t="shared" si="6940"/>
        <v>0</v>
      </c>
      <c r="BH4401" s="12">
        <f t="shared" si="6940"/>
        <v>2231</v>
      </c>
      <c r="BI4401" s="12">
        <f t="shared" si="6940"/>
        <v>0</v>
      </c>
      <c r="BJ4401" s="12">
        <f t="shared" si="6940"/>
        <v>0</v>
      </c>
      <c r="BK4401" s="12">
        <f t="shared" si="6940"/>
        <v>0</v>
      </c>
      <c r="BL4401" s="12">
        <f t="shared" si="6940"/>
        <v>0</v>
      </c>
      <c r="BM4401" s="12">
        <f t="shared" si="6940"/>
        <v>0</v>
      </c>
      <c r="BN4401" s="12">
        <f t="shared" si="6940"/>
        <v>0</v>
      </c>
      <c r="BO4401" s="12">
        <f t="shared" si="6940"/>
        <v>0</v>
      </c>
      <c r="BP4401" s="12">
        <f t="shared" si="6940"/>
        <v>0</v>
      </c>
      <c r="BQ4401" s="12">
        <f t="shared" si="6940"/>
        <v>0</v>
      </c>
      <c r="BR4401" s="12">
        <v>2231</v>
      </c>
      <c r="BS4401" s="12">
        <v>0</v>
      </c>
      <c r="BT4401" s="12" t="e">
        <f>IF(#REF!=0,"-",#REF!/#REF!*100)</f>
        <v>#REF!</v>
      </c>
    </row>
    <row r="4402" spans="1:72" ht="22.5" x14ac:dyDescent="0.25">
      <c r="A4402" s="4" t="s">
        <v>1154</v>
      </c>
      <c r="B4402" s="4" t="s">
        <v>56</v>
      </c>
      <c r="C4402" s="4" t="s">
        <v>162</v>
      </c>
      <c r="D4402" s="102" t="s">
        <v>1450</v>
      </c>
      <c r="E4402" s="113">
        <v>6112</v>
      </c>
      <c r="F4402" s="102" t="s">
        <v>1452</v>
      </c>
      <c r="G4402" s="98" t="s">
        <v>1663</v>
      </c>
      <c r="H4402" s="13" t="s">
        <v>57</v>
      </c>
      <c r="I4402" s="14">
        <v>0</v>
      </c>
      <c r="J4402" s="14"/>
      <c r="K4402" s="14"/>
      <c r="L4402" s="14"/>
      <c r="M4402" s="14"/>
      <c r="N4402" s="14"/>
      <c r="O4402" s="14">
        <f t="shared" si="6935"/>
        <v>0</v>
      </c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>
        <v>0</v>
      </c>
      <c r="AC4402" s="14">
        <v>0</v>
      </c>
      <c r="AD4402" s="14">
        <v>0</v>
      </c>
      <c r="AE4402" s="14"/>
      <c r="AF4402" s="14"/>
      <c r="AG4402" s="14"/>
      <c r="AH4402" s="14"/>
      <c r="AI4402" s="14"/>
      <c r="AJ4402" s="14">
        <f t="shared" si="6936"/>
        <v>0</v>
      </c>
      <c r="AK4402" s="14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4"/>
      <c r="AW4402" s="14">
        <v>0</v>
      </c>
      <c r="AX4402" s="14">
        <v>0</v>
      </c>
      <c r="AY4402" s="14">
        <v>0</v>
      </c>
      <c r="AZ4402" s="14"/>
      <c r="BA4402" s="14"/>
      <c r="BB4402" s="14"/>
      <c r="BC4402" s="14"/>
      <c r="BD4402" s="14"/>
      <c r="BE4402" s="14">
        <f t="shared" si="6937"/>
        <v>0</v>
      </c>
      <c r="BF4402" s="14"/>
      <c r="BG4402" s="14"/>
      <c r="BH4402" s="14"/>
      <c r="BI4402" s="14"/>
      <c r="BJ4402" s="14"/>
      <c r="BK4402" s="14"/>
      <c r="BL4402" s="14"/>
      <c r="BM4402" s="14"/>
      <c r="BN4402" s="14"/>
      <c r="BO4402" s="14"/>
      <c r="BP4402" s="14"/>
      <c r="BQ4402" s="14"/>
      <c r="BR4402" s="14">
        <v>0</v>
      </c>
      <c r="BS4402" s="14">
        <v>0</v>
      </c>
      <c r="BT4402" s="14" t="e">
        <f>IF(#REF!=0,"-",#REF!/#REF!*100)</f>
        <v>#REF!</v>
      </c>
    </row>
    <row r="4403" spans="1:72" x14ac:dyDescent="0.25">
      <c r="A4403" s="4" t="s">
        <v>1154</v>
      </c>
      <c r="B4403" s="4" t="s">
        <v>56</v>
      </c>
      <c r="C4403" s="4" t="s">
        <v>162</v>
      </c>
      <c r="D4403" s="102" t="s">
        <v>1450</v>
      </c>
      <c r="E4403" s="113">
        <v>6112</v>
      </c>
      <c r="F4403" s="102" t="s">
        <v>1453</v>
      </c>
      <c r="G4403" s="98" t="s">
        <v>1663</v>
      </c>
      <c r="H4403" s="13" t="s">
        <v>22</v>
      </c>
      <c r="I4403" s="14">
        <v>21025</v>
      </c>
      <c r="J4403" s="14">
        <f>1865+514+8861</f>
        <v>11240</v>
      </c>
      <c r="K4403" s="14"/>
      <c r="L4403" s="14"/>
      <c r="M4403" s="14"/>
      <c r="N4403" s="14"/>
      <c r="O4403" s="14">
        <f t="shared" si="6935"/>
        <v>32265</v>
      </c>
      <c r="P4403" s="14"/>
      <c r="Q4403" s="14"/>
      <c r="R4403" s="14">
        <f>1865+514+8861</f>
        <v>11240</v>
      </c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>
        <v>11240</v>
      </c>
      <c r="AC4403" s="14">
        <v>21025</v>
      </c>
      <c r="AD4403" s="14">
        <v>0</v>
      </c>
      <c r="AE4403" s="14"/>
      <c r="AF4403" s="14"/>
      <c r="AG4403" s="14"/>
      <c r="AH4403" s="14"/>
      <c r="AI4403" s="14"/>
      <c r="AJ4403" s="14">
        <f t="shared" si="6936"/>
        <v>0</v>
      </c>
      <c r="AK4403" s="14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4"/>
      <c r="AW4403" s="14">
        <v>0</v>
      </c>
      <c r="AX4403" s="14">
        <v>0</v>
      </c>
      <c r="AY4403" s="14">
        <v>0</v>
      </c>
      <c r="AZ4403" s="14">
        <f>1021+207+548+455</f>
        <v>2231</v>
      </c>
      <c r="BA4403" s="14"/>
      <c r="BB4403" s="14"/>
      <c r="BC4403" s="14"/>
      <c r="BD4403" s="14"/>
      <c r="BE4403" s="14">
        <f t="shared" si="6937"/>
        <v>2231</v>
      </c>
      <c r="BF4403" s="14"/>
      <c r="BG4403" s="14"/>
      <c r="BH4403" s="14">
        <f>1021+207+548+455</f>
        <v>2231</v>
      </c>
      <c r="BI4403" s="14"/>
      <c r="BJ4403" s="14"/>
      <c r="BK4403" s="14"/>
      <c r="BL4403" s="14"/>
      <c r="BM4403" s="14"/>
      <c r="BN4403" s="14"/>
      <c r="BO4403" s="14"/>
      <c r="BP4403" s="14"/>
      <c r="BQ4403" s="14"/>
      <c r="BR4403" s="14">
        <v>2231</v>
      </c>
      <c r="BS4403" s="14">
        <v>0</v>
      </c>
      <c r="BT4403" s="14" t="e">
        <f>IF(#REF!=0,"-",#REF!/#REF!*100)</f>
        <v>#REF!</v>
      </c>
    </row>
    <row r="4404" spans="1:72" x14ac:dyDescent="0.25">
      <c r="A4404" s="4" t="s">
        <v>1154</v>
      </c>
      <c r="B4404" s="4" t="s">
        <v>56</v>
      </c>
      <c r="C4404" s="4" t="s">
        <v>162</v>
      </c>
      <c r="D4404" s="102" t="s">
        <v>1450</v>
      </c>
      <c r="E4404" s="113">
        <v>6112</v>
      </c>
      <c r="F4404" s="102" t="s">
        <v>1454</v>
      </c>
      <c r="G4404" s="98" t="s">
        <v>1663</v>
      </c>
      <c r="H4404" s="13" t="s">
        <v>23</v>
      </c>
      <c r="I4404" s="14">
        <v>0</v>
      </c>
      <c r="J4404" s="14"/>
      <c r="K4404" s="14"/>
      <c r="L4404" s="14"/>
      <c r="M4404" s="14"/>
      <c r="N4404" s="14"/>
      <c r="O4404" s="14">
        <f t="shared" si="6935"/>
        <v>0</v>
      </c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>
        <v>0</v>
      </c>
      <c r="AC4404" s="14">
        <v>0</v>
      </c>
      <c r="AD4404" s="14">
        <v>0</v>
      </c>
      <c r="AE4404" s="14"/>
      <c r="AF4404" s="14"/>
      <c r="AG4404" s="14"/>
      <c r="AH4404" s="14"/>
      <c r="AI4404" s="14"/>
      <c r="AJ4404" s="14">
        <f t="shared" si="6936"/>
        <v>0</v>
      </c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>
        <v>0</v>
      </c>
      <c r="AX4404" s="14">
        <v>0</v>
      </c>
      <c r="AY4404" s="14">
        <v>0</v>
      </c>
      <c r="AZ4404" s="14"/>
      <c r="BA4404" s="14"/>
      <c r="BB4404" s="14"/>
      <c r="BC4404" s="14"/>
      <c r="BD4404" s="14"/>
      <c r="BE4404" s="14">
        <f t="shared" si="6937"/>
        <v>0</v>
      </c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Q4404" s="14"/>
      <c r="BR4404" s="14">
        <v>0</v>
      </c>
      <c r="BS4404" s="14">
        <v>0</v>
      </c>
      <c r="BT4404" s="14" t="e">
        <f>IF(#REF!=0,"-",#REF!/#REF!*100)</f>
        <v>#REF!</v>
      </c>
    </row>
    <row r="4405" spans="1:72" x14ac:dyDescent="0.25">
      <c r="A4405" s="4" t="s">
        <v>1154</v>
      </c>
      <c r="B4405" s="4" t="s">
        <v>56</v>
      </c>
      <c r="C4405" s="4" t="s">
        <v>162</v>
      </c>
      <c r="D4405" s="102" t="s">
        <v>1450</v>
      </c>
      <c r="E4405" s="113">
        <v>6112</v>
      </c>
      <c r="F4405" s="102" t="s">
        <v>1455</v>
      </c>
      <c r="G4405" s="98" t="s">
        <v>1663</v>
      </c>
      <c r="H4405" s="13" t="s">
        <v>21</v>
      </c>
      <c r="I4405" s="14">
        <v>1000</v>
      </c>
      <c r="J4405" s="14"/>
      <c r="K4405" s="14"/>
      <c r="L4405" s="14"/>
      <c r="M4405" s="14"/>
      <c r="N4405" s="14"/>
      <c r="O4405" s="14">
        <f t="shared" si="6935"/>
        <v>1000</v>
      </c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>
        <v>0</v>
      </c>
      <c r="AC4405" s="14">
        <v>1000</v>
      </c>
      <c r="AD4405" s="14">
        <v>0</v>
      </c>
      <c r="AE4405" s="14"/>
      <c r="AF4405" s="14"/>
      <c r="AG4405" s="14"/>
      <c r="AH4405" s="14"/>
      <c r="AI4405" s="14"/>
      <c r="AJ4405" s="14">
        <f t="shared" si="6936"/>
        <v>0</v>
      </c>
      <c r="AK4405" s="14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4"/>
      <c r="AW4405" s="14">
        <v>0</v>
      </c>
      <c r="AX4405" s="14">
        <v>0</v>
      </c>
      <c r="AY4405" s="14">
        <v>0</v>
      </c>
      <c r="AZ4405" s="14"/>
      <c r="BA4405" s="14"/>
      <c r="BB4405" s="14"/>
      <c r="BC4405" s="14"/>
      <c r="BD4405" s="14"/>
      <c r="BE4405" s="14">
        <f t="shared" si="6937"/>
        <v>0</v>
      </c>
      <c r="BF4405" s="14"/>
      <c r="BG4405" s="14"/>
      <c r="BH4405" s="14"/>
      <c r="BI4405" s="14"/>
      <c r="BJ4405" s="14"/>
      <c r="BK4405" s="14"/>
      <c r="BL4405" s="14"/>
      <c r="BM4405" s="14"/>
      <c r="BN4405" s="14"/>
      <c r="BO4405" s="14"/>
      <c r="BP4405" s="14"/>
      <c r="BQ4405" s="14"/>
      <c r="BR4405" s="14">
        <v>0</v>
      </c>
      <c r="BS4405" s="14">
        <v>0</v>
      </c>
      <c r="BT4405" s="14" t="e">
        <f>IF(#REF!=0,"-",#REF!/#REF!*100)</f>
        <v>#REF!</v>
      </c>
    </row>
    <row r="4406" spans="1:72" x14ac:dyDescent="0.25">
      <c r="A4406" s="4" t="s">
        <v>1154</v>
      </c>
      <c r="B4406" s="4" t="s">
        <v>56</v>
      </c>
      <c r="C4406" s="4" t="s">
        <v>162</v>
      </c>
      <c r="D4406" s="102" t="s">
        <v>1450</v>
      </c>
      <c r="E4406" s="113">
        <v>6112</v>
      </c>
      <c r="F4406" s="102" t="s">
        <v>1456</v>
      </c>
      <c r="G4406" s="98" t="s">
        <v>1663</v>
      </c>
      <c r="H4406" s="13" t="s">
        <v>24</v>
      </c>
      <c r="I4406" s="14">
        <v>8000</v>
      </c>
      <c r="J4406" s="14">
        <v>2400</v>
      </c>
      <c r="K4406" s="14"/>
      <c r="L4406" s="14"/>
      <c r="M4406" s="14"/>
      <c r="N4406" s="14"/>
      <c r="O4406" s="14">
        <f t="shared" si="6935"/>
        <v>10400</v>
      </c>
      <c r="P4406" s="14"/>
      <c r="Q4406" s="14"/>
      <c r="R4406" s="14">
        <v>2400</v>
      </c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>
        <v>2400</v>
      </c>
      <c r="AC4406" s="14">
        <v>8000</v>
      </c>
      <c r="AD4406" s="14">
        <v>0</v>
      </c>
      <c r="AE4406" s="14"/>
      <c r="AF4406" s="14"/>
      <c r="AG4406" s="14"/>
      <c r="AH4406" s="14"/>
      <c r="AI4406" s="14"/>
      <c r="AJ4406" s="14">
        <f t="shared" si="6936"/>
        <v>0</v>
      </c>
      <c r="AK4406" s="14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4"/>
      <c r="AW4406" s="14">
        <v>0</v>
      </c>
      <c r="AX4406" s="14">
        <v>0</v>
      </c>
      <c r="AY4406" s="14">
        <v>0</v>
      </c>
      <c r="AZ4406" s="14"/>
      <c r="BA4406" s="14"/>
      <c r="BB4406" s="14"/>
      <c r="BC4406" s="14"/>
      <c r="BD4406" s="14"/>
      <c r="BE4406" s="14">
        <f t="shared" si="6937"/>
        <v>0</v>
      </c>
      <c r="BF4406" s="14"/>
      <c r="BG4406" s="14"/>
      <c r="BH4406" s="14"/>
      <c r="BI4406" s="14"/>
      <c r="BJ4406" s="14"/>
      <c r="BK4406" s="14"/>
      <c r="BL4406" s="14"/>
      <c r="BM4406" s="14"/>
      <c r="BN4406" s="14"/>
      <c r="BO4406" s="14"/>
      <c r="BP4406" s="14"/>
      <c r="BQ4406" s="14"/>
      <c r="BR4406" s="14">
        <v>0</v>
      </c>
      <c r="BS4406" s="14">
        <v>0</v>
      </c>
      <c r="BT4406" s="14" t="e">
        <f>IF(#REF!=0,"-",#REF!/#REF!*100)</f>
        <v>#REF!</v>
      </c>
    </row>
    <row r="4407" spans="1:72" ht="22.5" x14ac:dyDescent="0.25">
      <c r="A4407" s="4" t="s">
        <v>1154</v>
      </c>
      <c r="B4407" s="4" t="s">
        <v>56</v>
      </c>
      <c r="C4407" s="4" t="s">
        <v>162</v>
      </c>
      <c r="D4407" s="102" t="s">
        <v>1450</v>
      </c>
      <c r="E4407" s="101" t="s">
        <v>25</v>
      </c>
      <c r="F4407" s="101" t="s">
        <v>0</v>
      </c>
      <c r="G4407" s="2" t="s">
        <v>0</v>
      </c>
      <c r="H4407" s="2" t="s">
        <v>26</v>
      </c>
      <c r="I4407" s="12">
        <f t="shared" ref="I4407:AA4407" si="6941">SUM(I4408)</f>
        <v>8276</v>
      </c>
      <c r="J4407" s="12">
        <f t="shared" si="6941"/>
        <v>5524</v>
      </c>
      <c r="K4407" s="12">
        <f t="shared" si="6941"/>
        <v>0</v>
      </c>
      <c r="L4407" s="12">
        <f t="shared" si="6941"/>
        <v>0</v>
      </c>
      <c r="M4407" s="12">
        <f t="shared" si="6941"/>
        <v>0</v>
      </c>
      <c r="N4407" s="12">
        <f t="shared" si="6941"/>
        <v>0</v>
      </c>
      <c r="O4407" s="12">
        <f t="shared" si="6941"/>
        <v>13800</v>
      </c>
      <c r="P4407" s="12">
        <f t="shared" si="6941"/>
        <v>2010</v>
      </c>
      <c r="Q4407" s="12">
        <f t="shared" si="6941"/>
        <v>0</v>
      </c>
      <c r="R4407" s="12">
        <f t="shared" si="6941"/>
        <v>7024</v>
      </c>
      <c r="S4407" s="12">
        <f t="shared" si="6941"/>
        <v>0</v>
      </c>
      <c r="T4407" s="12">
        <f t="shared" si="6941"/>
        <v>0</v>
      </c>
      <c r="U4407" s="12">
        <f t="shared" si="6941"/>
        <v>0</v>
      </c>
      <c r="V4407" s="12">
        <f t="shared" si="6941"/>
        <v>0</v>
      </c>
      <c r="W4407" s="12">
        <f t="shared" si="6941"/>
        <v>0</v>
      </c>
      <c r="X4407" s="12">
        <f t="shared" si="6941"/>
        <v>0</v>
      </c>
      <c r="Y4407" s="12">
        <f t="shared" si="6941"/>
        <v>0</v>
      </c>
      <c r="Z4407" s="12">
        <f t="shared" si="6941"/>
        <v>0</v>
      </c>
      <c r="AA4407" s="12">
        <f t="shared" si="6941"/>
        <v>0</v>
      </c>
      <c r="AB4407" s="12">
        <v>9034</v>
      </c>
      <c r="AC4407" s="12">
        <v>4766</v>
      </c>
      <c r="AD4407" s="12">
        <f>SUM(AD4408)</f>
        <v>100</v>
      </c>
      <c r="AE4407" s="12">
        <f t="shared" ref="AE4407:AV4407" si="6942">SUM(AE4408)</f>
        <v>1332</v>
      </c>
      <c r="AF4407" s="12">
        <f t="shared" si="6942"/>
        <v>0</v>
      </c>
      <c r="AG4407" s="12">
        <f t="shared" si="6942"/>
        <v>0</v>
      </c>
      <c r="AH4407" s="12">
        <f t="shared" si="6942"/>
        <v>0</v>
      </c>
      <c r="AI4407" s="12">
        <f t="shared" si="6942"/>
        <v>0</v>
      </c>
      <c r="AJ4407" s="12">
        <f t="shared" si="6942"/>
        <v>1432</v>
      </c>
      <c r="AK4407" s="12">
        <f t="shared" si="6942"/>
        <v>0</v>
      </c>
      <c r="AL4407" s="12">
        <f t="shared" si="6942"/>
        <v>0</v>
      </c>
      <c r="AM4407" s="12">
        <f t="shared" si="6942"/>
        <v>1332</v>
      </c>
      <c r="AN4407" s="12">
        <f t="shared" si="6942"/>
        <v>0</v>
      </c>
      <c r="AO4407" s="12">
        <f t="shared" si="6942"/>
        <v>0</v>
      </c>
      <c r="AP4407" s="12">
        <f t="shared" si="6942"/>
        <v>0</v>
      </c>
      <c r="AQ4407" s="12">
        <f t="shared" si="6942"/>
        <v>0</v>
      </c>
      <c r="AR4407" s="12">
        <f t="shared" si="6942"/>
        <v>0</v>
      </c>
      <c r="AS4407" s="12">
        <f t="shared" si="6942"/>
        <v>0</v>
      </c>
      <c r="AT4407" s="12">
        <f t="shared" si="6942"/>
        <v>0</v>
      </c>
      <c r="AU4407" s="12">
        <f t="shared" si="6942"/>
        <v>0</v>
      </c>
      <c r="AV4407" s="12">
        <f t="shared" si="6942"/>
        <v>0</v>
      </c>
      <c r="AW4407" s="12">
        <v>1332</v>
      </c>
      <c r="AX4407" s="12">
        <v>100</v>
      </c>
      <c r="AY4407" s="12">
        <f t="shared" ref="AY4407:BQ4407" si="6943">SUM(AY4408)</f>
        <v>7607</v>
      </c>
      <c r="AZ4407" s="12">
        <f t="shared" si="6943"/>
        <v>9193</v>
      </c>
      <c r="BA4407" s="12">
        <f t="shared" si="6943"/>
        <v>0</v>
      </c>
      <c r="BB4407" s="12">
        <f t="shared" si="6943"/>
        <v>0</v>
      </c>
      <c r="BC4407" s="12">
        <f t="shared" si="6943"/>
        <v>0</v>
      </c>
      <c r="BD4407" s="12">
        <f t="shared" si="6943"/>
        <v>0</v>
      </c>
      <c r="BE4407" s="12">
        <f t="shared" si="6943"/>
        <v>16800</v>
      </c>
      <c r="BF4407" s="12">
        <f t="shared" si="6943"/>
        <v>0</v>
      </c>
      <c r="BG4407" s="12">
        <f t="shared" si="6943"/>
        <v>647</v>
      </c>
      <c r="BH4407" s="12">
        <f t="shared" si="6943"/>
        <v>9193</v>
      </c>
      <c r="BI4407" s="12">
        <f t="shared" si="6943"/>
        <v>0</v>
      </c>
      <c r="BJ4407" s="12">
        <f t="shared" si="6943"/>
        <v>0</v>
      </c>
      <c r="BK4407" s="12">
        <f t="shared" si="6943"/>
        <v>0</v>
      </c>
      <c r="BL4407" s="12">
        <f t="shared" si="6943"/>
        <v>0</v>
      </c>
      <c r="BM4407" s="12">
        <f t="shared" si="6943"/>
        <v>0</v>
      </c>
      <c r="BN4407" s="12">
        <f t="shared" si="6943"/>
        <v>0</v>
      </c>
      <c r="BO4407" s="12">
        <f t="shared" si="6943"/>
        <v>0</v>
      </c>
      <c r="BP4407" s="12">
        <f t="shared" si="6943"/>
        <v>0</v>
      </c>
      <c r="BQ4407" s="12">
        <f t="shared" si="6943"/>
        <v>0</v>
      </c>
      <c r="BR4407" s="12">
        <v>9840</v>
      </c>
      <c r="BS4407" s="12">
        <v>6960</v>
      </c>
      <c r="BT4407" s="12" t="e">
        <f>IF(#REF!=0,"-",#REF!/#REF!*100)</f>
        <v>#REF!</v>
      </c>
    </row>
    <row r="4408" spans="1:72" x14ac:dyDescent="0.25">
      <c r="A4408" s="4" t="s">
        <v>1154</v>
      </c>
      <c r="B4408" s="4" t="s">
        <v>56</v>
      </c>
      <c r="C4408" s="4" t="s">
        <v>162</v>
      </c>
      <c r="D4408" s="102" t="s">
        <v>1450</v>
      </c>
      <c r="E4408" s="113">
        <v>6121</v>
      </c>
      <c r="F4408" s="102"/>
      <c r="G4408" s="98" t="s">
        <v>1663</v>
      </c>
      <c r="H4408" s="13" t="s">
        <v>27</v>
      </c>
      <c r="I4408" s="14">
        <v>8276</v>
      </c>
      <c r="J4408" s="14">
        <f>917+252+4355</f>
        <v>5524</v>
      </c>
      <c r="K4408" s="14"/>
      <c r="L4408" s="14"/>
      <c r="M4408" s="14"/>
      <c r="N4408" s="14"/>
      <c r="O4408" s="14">
        <f t="shared" si="6935"/>
        <v>13800</v>
      </c>
      <c r="P4408" s="14">
        <v>2010</v>
      </c>
      <c r="Q4408" s="14"/>
      <c r="R4408" s="14">
        <f>917+252+4355+1500</f>
        <v>7024</v>
      </c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>
        <v>9034</v>
      </c>
      <c r="AC4408" s="14">
        <v>4766</v>
      </c>
      <c r="AD4408" s="14">
        <v>100</v>
      </c>
      <c r="AE4408" s="14">
        <v>1332</v>
      </c>
      <c r="AF4408" s="14"/>
      <c r="AG4408" s="14"/>
      <c r="AH4408" s="14"/>
      <c r="AI4408" s="14"/>
      <c r="AJ4408" s="14">
        <f t="shared" si="6936"/>
        <v>1432</v>
      </c>
      <c r="AK4408" s="14"/>
      <c r="AL4408" s="14"/>
      <c r="AM4408" s="14">
        <v>1332</v>
      </c>
      <c r="AN4408" s="14"/>
      <c r="AO4408" s="14"/>
      <c r="AP4408" s="14"/>
      <c r="AQ4408" s="14"/>
      <c r="AR4408" s="14"/>
      <c r="AS4408" s="14"/>
      <c r="AT4408" s="14"/>
      <c r="AU4408" s="14"/>
      <c r="AV4408" s="14"/>
      <c r="AW4408" s="14">
        <v>1332</v>
      </c>
      <c r="AX4408" s="14">
        <v>100</v>
      </c>
      <c r="AY4408" s="14">
        <v>7607</v>
      </c>
      <c r="AZ4408" s="14">
        <f>4386+273+775+2209+1550</f>
        <v>9193</v>
      </c>
      <c r="BA4408" s="14"/>
      <c r="BB4408" s="14"/>
      <c r="BC4408" s="14"/>
      <c r="BD4408" s="14"/>
      <c r="BE4408" s="14">
        <f t="shared" si="6937"/>
        <v>16800</v>
      </c>
      <c r="BF4408" s="14"/>
      <c r="BG4408" s="14">
        <v>647</v>
      </c>
      <c r="BH4408" s="14">
        <f>4386+273+775+2209+1550</f>
        <v>9193</v>
      </c>
      <c r="BI4408" s="14"/>
      <c r="BJ4408" s="14"/>
      <c r="BK4408" s="14"/>
      <c r="BL4408" s="14"/>
      <c r="BM4408" s="14"/>
      <c r="BN4408" s="14"/>
      <c r="BO4408" s="14"/>
      <c r="BP4408" s="14"/>
      <c r="BQ4408" s="14"/>
      <c r="BR4408" s="14">
        <v>9840</v>
      </c>
      <c r="BS4408" s="14">
        <v>6960</v>
      </c>
      <c r="BT4408" s="14" t="e">
        <f>IF(#REF!=0,"-",#REF!/#REF!*100)</f>
        <v>#REF!</v>
      </c>
    </row>
    <row r="4409" spans="1:72" ht="22.5" x14ac:dyDescent="0.25">
      <c r="A4409" s="4" t="s">
        <v>1154</v>
      </c>
      <c r="B4409" s="4" t="s">
        <v>56</v>
      </c>
      <c r="C4409" s="4" t="s">
        <v>162</v>
      </c>
      <c r="D4409" s="102" t="s">
        <v>1450</v>
      </c>
      <c r="E4409" s="101" t="s">
        <v>29</v>
      </c>
      <c r="F4409" s="101" t="s">
        <v>0</v>
      </c>
      <c r="G4409" s="2" t="s">
        <v>0</v>
      </c>
      <c r="H4409" s="2" t="s">
        <v>30</v>
      </c>
      <c r="I4409" s="12">
        <f t="shared" ref="I4409:AA4409" si="6944">SUM(I4410:I4418)</f>
        <v>249500</v>
      </c>
      <c r="J4409" s="12">
        <f t="shared" si="6944"/>
        <v>42433</v>
      </c>
      <c r="K4409" s="12">
        <f t="shared" si="6944"/>
        <v>0</v>
      </c>
      <c r="L4409" s="12">
        <f t="shared" si="6944"/>
        <v>0</v>
      </c>
      <c r="M4409" s="12">
        <f t="shared" si="6944"/>
        <v>0</v>
      </c>
      <c r="N4409" s="12">
        <f t="shared" si="6944"/>
        <v>0</v>
      </c>
      <c r="O4409" s="12">
        <f t="shared" si="6944"/>
        <v>291933</v>
      </c>
      <c r="P4409" s="12">
        <f t="shared" si="6944"/>
        <v>15200</v>
      </c>
      <c r="Q4409" s="12">
        <f t="shared" si="6944"/>
        <v>0</v>
      </c>
      <c r="R4409" s="12">
        <f t="shared" si="6944"/>
        <v>69887</v>
      </c>
      <c r="S4409" s="12">
        <f t="shared" si="6944"/>
        <v>0</v>
      </c>
      <c r="T4409" s="12">
        <f t="shared" si="6944"/>
        <v>0</v>
      </c>
      <c r="U4409" s="12">
        <f t="shared" si="6944"/>
        <v>0</v>
      </c>
      <c r="V4409" s="12">
        <f t="shared" si="6944"/>
        <v>0</v>
      </c>
      <c r="W4409" s="12">
        <f t="shared" si="6944"/>
        <v>0</v>
      </c>
      <c r="X4409" s="12">
        <f t="shared" si="6944"/>
        <v>0</v>
      </c>
      <c r="Y4409" s="12">
        <f t="shared" si="6944"/>
        <v>0</v>
      </c>
      <c r="Z4409" s="12">
        <f t="shared" si="6944"/>
        <v>0</v>
      </c>
      <c r="AA4409" s="12">
        <f t="shared" si="6944"/>
        <v>0</v>
      </c>
      <c r="AB4409" s="12">
        <v>85087</v>
      </c>
      <c r="AC4409" s="12">
        <v>206846</v>
      </c>
      <c r="AD4409" s="12">
        <f>SUM(AD4410:AD4418)</f>
        <v>300</v>
      </c>
      <c r="AE4409" s="12">
        <f t="shared" ref="AE4409:AV4409" si="6945">SUM(AE4410:AE4418)</f>
        <v>1443</v>
      </c>
      <c r="AF4409" s="12">
        <f t="shared" si="6945"/>
        <v>0</v>
      </c>
      <c r="AG4409" s="12">
        <f t="shared" si="6945"/>
        <v>0</v>
      </c>
      <c r="AH4409" s="12">
        <f t="shared" si="6945"/>
        <v>0</v>
      </c>
      <c r="AI4409" s="12">
        <f t="shared" si="6945"/>
        <v>0</v>
      </c>
      <c r="AJ4409" s="12">
        <f t="shared" si="6945"/>
        <v>1743</v>
      </c>
      <c r="AK4409" s="12">
        <f t="shared" si="6945"/>
        <v>0</v>
      </c>
      <c r="AL4409" s="12">
        <f t="shared" si="6945"/>
        <v>0</v>
      </c>
      <c r="AM4409" s="12">
        <f t="shared" si="6945"/>
        <v>1443</v>
      </c>
      <c r="AN4409" s="12">
        <f t="shared" si="6945"/>
        <v>0</v>
      </c>
      <c r="AO4409" s="12">
        <f t="shared" si="6945"/>
        <v>0</v>
      </c>
      <c r="AP4409" s="12">
        <f t="shared" si="6945"/>
        <v>0</v>
      </c>
      <c r="AQ4409" s="12">
        <f t="shared" si="6945"/>
        <v>0</v>
      </c>
      <c r="AR4409" s="12">
        <f t="shared" si="6945"/>
        <v>0</v>
      </c>
      <c r="AS4409" s="12">
        <f t="shared" si="6945"/>
        <v>0</v>
      </c>
      <c r="AT4409" s="12">
        <f t="shared" si="6945"/>
        <v>0</v>
      </c>
      <c r="AU4409" s="12">
        <f t="shared" si="6945"/>
        <v>0</v>
      </c>
      <c r="AV4409" s="12">
        <f t="shared" si="6945"/>
        <v>0</v>
      </c>
      <c r="AW4409" s="12">
        <v>1443</v>
      </c>
      <c r="AX4409" s="12">
        <v>300</v>
      </c>
      <c r="AY4409" s="12">
        <f t="shared" ref="AY4409:BQ4409" si="6946">SUM(AY4410:AY4418)</f>
        <v>71400</v>
      </c>
      <c r="AZ4409" s="12">
        <f t="shared" si="6946"/>
        <v>44337</v>
      </c>
      <c r="BA4409" s="12">
        <f t="shared" si="6946"/>
        <v>0</v>
      </c>
      <c r="BB4409" s="12">
        <f t="shared" si="6946"/>
        <v>0</v>
      </c>
      <c r="BC4409" s="12">
        <f t="shared" si="6946"/>
        <v>0</v>
      </c>
      <c r="BD4409" s="12">
        <f t="shared" si="6946"/>
        <v>0</v>
      </c>
      <c r="BE4409" s="12">
        <f t="shared" si="6946"/>
        <v>115737</v>
      </c>
      <c r="BF4409" s="12">
        <f t="shared" si="6946"/>
        <v>0</v>
      </c>
      <c r="BG4409" s="12">
        <f t="shared" si="6946"/>
        <v>20</v>
      </c>
      <c r="BH4409" s="12">
        <f t="shared" si="6946"/>
        <v>44337</v>
      </c>
      <c r="BI4409" s="12">
        <f t="shared" si="6946"/>
        <v>0</v>
      </c>
      <c r="BJ4409" s="12">
        <f t="shared" si="6946"/>
        <v>0</v>
      </c>
      <c r="BK4409" s="12">
        <f t="shared" si="6946"/>
        <v>0</v>
      </c>
      <c r="BL4409" s="12">
        <f t="shared" si="6946"/>
        <v>0</v>
      </c>
      <c r="BM4409" s="12">
        <f t="shared" si="6946"/>
        <v>0</v>
      </c>
      <c r="BN4409" s="12">
        <f t="shared" si="6946"/>
        <v>0</v>
      </c>
      <c r="BO4409" s="12">
        <f t="shared" si="6946"/>
        <v>0</v>
      </c>
      <c r="BP4409" s="12">
        <f t="shared" si="6946"/>
        <v>0</v>
      </c>
      <c r="BQ4409" s="12">
        <f t="shared" si="6946"/>
        <v>0</v>
      </c>
      <c r="BR4409" s="12">
        <v>44357</v>
      </c>
      <c r="BS4409" s="12">
        <v>71380</v>
      </c>
      <c r="BT4409" s="12" t="e">
        <f>IF(#REF!=0,"-",#REF!/#REF!*100)</f>
        <v>#REF!</v>
      </c>
    </row>
    <row r="4410" spans="1:72" x14ac:dyDescent="0.25">
      <c r="A4410" s="4" t="s">
        <v>1154</v>
      </c>
      <c r="B4410" s="4" t="s">
        <v>56</v>
      </c>
      <c r="C4410" s="4" t="s">
        <v>162</v>
      </c>
      <c r="D4410" s="102" t="s">
        <v>1450</v>
      </c>
      <c r="E4410" s="113">
        <v>6131</v>
      </c>
      <c r="F4410" s="102"/>
      <c r="G4410" s="98" t="s">
        <v>1663</v>
      </c>
      <c r="H4410" s="13" t="s">
        <v>32</v>
      </c>
      <c r="I4410" s="14">
        <v>32000</v>
      </c>
      <c r="J4410" s="14">
        <f>1101+303+5231</f>
        <v>6635</v>
      </c>
      <c r="K4410" s="14"/>
      <c r="L4410" s="14"/>
      <c r="M4410" s="14"/>
      <c r="N4410" s="14"/>
      <c r="O4410" s="14">
        <f t="shared" si="6935"/>
        <v>38635</v>
      </c>
      <c r="P4410" s="14">
        <v>1500</v>
      </c>
      <c r="Q4410" s="14"/>
      <c r="R4410" s="14">
        <f>1101+303+5231+5000</f>
        <v>11635</v>
      </c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>
        <v>13135</v>
      </c>
      <c r="AC4410" s="14">
        <v>25500</v>
      </c>
      <c r="AD4410" s="14">
        <v>0</v>
      </c>
      <c r="AE4410" s="14"/>
      <c r="AF4410" s="14"/>
      <c r="AG4410" s="14"/>
      <c r="AH4410" s="14"/>
      <c r="AI4410" s="14"/>
      <c r="AJ4410" s="14">
        <f t="shared" si="6936"/>
        <v>0</v>
      </c>
      <c r="AK4410" s="14"/>
      <c r="AL4410" s="14"/>
      <c r="AM4410" s="14"/>
      <c r="AN4410" s="14"/>
      <c r="AO4410" s="14"/>
      <c r="AP4410" s="14"/>
      <c r="AQ4410" s="14"/>
      <c r="AR4410" s="14"/>
      <c r="AS4410" s="14"/>
      <c r="AT4410" s="14"/>
      <c r="AU4410" s="14"/>
      <c r="AV4410" s="14"/>
      <c r="AW4410" s="14">
        <v>0</v>
      </c>
      <c r="AX4410" s="14">
        <v>0</v>
      </c>
      <c r="AY4410" s="14">
        <v>30000</v>
      </c>
      <c r="AZ4410" s="14">
        <f>3295+205+562+1660+1165</f>
        <v>6887</v>
      </c>
      <c r="BA4410" s="14"/>
      <c r="BB4410" s="14"/>
      <c r="BC4410" s="14"/>
      <c r="BD4410" s="14"/>
      <c r="BE4410" s="14">
        <f t="shared" si="6937"/>
        <v>36887</v>
      </c>
      <c r="BF4410" s="14"/>
      <c r="BG4410" s="14"/>
      <c r="BH4410" s="14">
        <f>3295+205+562+1660+1165</f>
        <v>6887</v>
      </c>
      <c r="BI4410" s="14"/>
      <c r="BJ4410" s="14"/>
      <c r="BK4410" s="14"/>
      <c r="BL4410" s="14"/>
      <c r="BM4410" s="14"/>
      <c r="BN4410" s="14"/>
      <c r="BO4410" s="14"/>
      <c r="BP4410" s="14"/>
      <c r="BQ4410" s="14"/>
      <c r="BR4410" s="14">
        <v>6887</v>
      </c>
      <c r="BS4410" s="14">
        <v>30000</v>
      </c>
      <c r="BT4410" s="14" t="e">
        <f>IF(#REF!=0,"-",#REF!/#REF!*100)</f>
        <v>#REF!</v>
      </c>
    </row>
    <row r="4411" spans="1:72" x14ac:dyDescent="0.25">
      <c r="A4411" s="4" t="s">
        <v>1154</v>
      </c>
      <c r="B4411" s="4" t="s">
        <v>56</v>
      </c>
      <c r="C4411" s="4" t="s">
        <v>162</v>
      </c>
      <c r="D4411" s="102" t="s">
        <v>1450</v>
      </c>
      <c r="E4411" s="113">
        <v>6132</v>
      </c>
      <c r="F4411" s="102"/>
      <c r="G4411" s="98" t="s">
        <v>1663</v>
      </c>
      <c r="H4411" s="13" t="s">
        <v>72</v>
      </c>
      <c r="I4411" s="14">
        <v>15000</v>
      </c>
      <c r="J4411" s="14">
        <f>1406+387+6683</f>
        <v>8476</v>
      </c>
      <c r="K4411" s="14"/>
      <c r="L4411" s="14"/>
      <c r="M4411" s="14"/>
      <c r="N4411" s="14"/>
      <c r="O4411" s="14">
        <f t="shared" si="6935"/>
        <v>23476</v>
      </c>
      <c r="P4411" s="14">
        <v>5000</v>
      </c>
      <c r="Q4411" s="14"/>
      <c r="R4411" s="14">
        <f>1406+387+6683+5000</f>
        <v>13476</v>
      </c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>
        <v>18476</v>
      </c>
      <c r="AC4411" s="14">
        <v>5000</v>
      </c>
      <c r="AD4411" s="14">
        <v>0</v>
      </c>
      <c r="AE4411" s="14"/>
      <c r="AF4411" s="14"/>
      <c r="AG4411" s="14"/>
      <c r="AH4411" s="14"/>
      <c r="AI4411" s="14"/>
      <c r="AJ4411" s="14">
        <f t="shared" si="6936"/>
        <v>0</v>
      </c>
      <c r="AK4411" s="14"/>
      <c r="AL4411" s="14"/>
      <c r="AM4411" s="14"/>
      <c r="AN4411" s="14"/>
      <c r="AO4411" s="14"/>
      <c r="AP4411" s="14"/>
      <c r="AQ4411" s="14"/>
      <c r="AR4411" s="14"/>
      <c r="AS4411" s="14"/>
      <c r="AT4411" s="14"/>
      <c r="AU4411" s="14"/>
      <c r="AV4411" s="14"/>
      <c r="AW4411" s="14">
        <v>0</v>
      </c>
      <c r="AX4411" s="14">
        <v>0</v>
      </c>
      <c r="AY4411" s="14">
        <v>0</v>
      </c>
      <c r="AZ4411" s="14">
        <f>1701+106+301+857+601</f>
        <v>3566</v>
      </c>
      <c r="BA4411" s="14"/>
      <c r="BB4411" s="14"/>
      <c r="BC4411" s="14"/>
      <c r="BD4411" s="14"/>
      <c r="BE4411" s="14">
        <f t="shared" si="6937"/>
        <v>3566</v>
      </c>
      <c r="BF4411" s="14"/>
      <c r="BG4411" s="14"/>
      <c r="BH4411" s="14">
        <f>1701+106+301+857+601</f>
        <v>3566</v>
      </c>
      <c r="BI4411" s="14"/>
      <c r="BJ4411" s="14"/>
      <c r="BK4411" s="14"/>
      <c r="BL4411" s="14"/>
      <c r="BM4411" s="14"/>
      <c r="BN4411" s="14"/>
      <c r="BO4411" s="14"/>
      <c r="BP4411" s="14"/>
      <c r="BQ4411" s="14"/>
      <c r="BR4411" s="14">
        <v>3566</v>
      </c>
      <c r="BS4411" s="14">
        <v>0</v>
      </c>
      <c r="BT4411" s="14" t="e">
        <f>IF(#REF!=0,"-",#REF!/#REF!*100)</f>
        <v>#REF!</v>
      </c>
    </row>
    <row r="4412" spans="1:72" x14ac:dyDescent="0.25">
      <c r="A4412" s="4" t="s">
        <v>1154</v>
      </c>
      <c r="B4412" s="4" t="s">
        <v>56</v>
      </c>
      <c r="C4412" s="4" t="s">
        <v>162</v>
      </c>
      <c r="D4412" s="102" t="s">
        <v>1450</v>
      </c>
      <c r="E4412" s="113">
        <v>6133</v>
      </c>
      <c r="F4412" s="102"/>
      <c r="G4412" s="98" t="s">
        <v>1663</v>
      </c>
      <c r="H4412" s="13" t="s">
        <v>75</v>
      </c>
      <c r="I4412" s="14">
        <v>9000</v>
      </c>
      <c r="J4412" s="14">
        <f>364+100+1728</f>
        <v>2192</v>
      </c>
      <c r="K4412" s="14"/>
      <c r="L4412" s="14"/>
      <c r="M4412" s="14"/>
      <c r="N4412" s="14"/>
      <c r="O4412" s="14">
        <f t="shared" si="6935"/>
        <v>11192</v>
      </c>
      <c r="P4412" s="14"/>
      <c r="Q4412" s="14"/>
      <c r="R4412" s="14">
        <f>364+100+1728</f>
        <v>2192</v>
      </c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>
        <v>2192</v>
      </c>
      <c r="AC4412" s="14">
        <v>9000</v>
      </c>
      <c r="AD4412" s="14">
        <v>0</v>
      </c>
      <c r="AE4412" s="14"/>
      <c r="AF4412" s="14"/>
      <c r="AG4412" s="14"/>
      <c r="AH4412" s="14"/>
      <c r="AI4412" s="14"/>
      <c r="AJ4412" s="14">
        <f t="shared" si="6936"/>
        <v>0</v>
      </c>
      <c r="AK4412" s="14"/>
      <c r="AL4412" s="14"/>
      <c r="AM4412" s="14"/>
      <c r="AN4412" s="14"/>
      <c r="AO4412" s="14"/>
      <c r="AP4412" s="14"/>
      <c r="AQ4412" s="14"/>
      <c r="AR4412" s="14"/>
      <c r="AS4412" s="14"/>
      <c r="AT4412" s="14"/>
      <c r="AU4412" s="14"/>
      <c r="AV4412" s="14"/>
      <c r="AW4412" s="14">
        <v>0</v>
      </c>
      <c r="AX4412" s="14">
        <v>0</v>
      </c>
      <c r="AY4412" s="14">
        <v>0</v>
      </c>
      <c r="AZ4412" s="14">
        <f>1021+104+235+444+312</f>
        <v>2116</v>
      </c>
      <c r="BA4412" s="14"/>
      <c r="BB4412" s="14"/>
      <c r="BC4412" s="14"/>
      <c r="BD4412" s="14"/>
      <c r="BE4412" s="14">
        <f t="shared" si="6937"/>
        <v>2116</v>
      </c>
      <c r="BF4412" s="14"/>
      <c r="BG4412" s="14"/>
      <c r="BH4412" s="14">
        <f>1021+104+235+444+312</f>
        <v>2116</v>
      </c>
      <c r="BI4412" s="14"/>
      <c r="BJ4412" s="14"/>
      <c r="BK4412" s="14"/>
      <c r="BL4412" s="14"/>
      <c r="BM4412" s="14"/>
      <c r="BN4412" s="14"/>
      <c r="BO4412" s="14"/>
      <c r="BP4412" s="14"/>
      <c r="BQ4412" s="14"/>
      <c r="BR4412" s="14">
        <v>2116</v>
      </c>
      <c r="BS4412" s="14">
        <v>0</v>
      </c>
      <c r="BT4412" s="14" t="e">
        <f>IF(#REF!=0,"-",#REF!/#REF!*100)</f>
        <v>#REF!</v>
      </c>
    </row>
    <row r="4413" spans="1:72" x14ac:dyDescent="0.25">
      <c r="A4413" s="4" t="s">
        <v>1154</v>
      </c>
      <c r="B4413" s="4" t="s">
        <v>56</v>
      </c>
      <c r="C4413" s="4" t="s">
        <v>162</v>
      </c>
      <c r="D4413" s="102" t="s">
        <v>1450</v>
      </c>
      <c r="E4413" s="113">
        <v>6134</v>
      </c>
      <c r="F4413" s="102"/>
      <c r="G4413" s="98" t="s">
        <v>1663</v>
      </c>
      <c r="H4413" s="13" t="s">
        <v>78</v>
      </c>
      <c r="I4413" s="14">
        <v>42500</v>
      </c>
      <c r="J4413" s="14">
        <f>735+202+3491</f>
        <v>4428</v>
      </c>
      <c r="K4413" s="14"/>
      <c r="L4413" s="14"/>
      <c r="M4413" s="14"/>
      <c r="N4413" s="14"/>
      <c r="O4413" s="14">
        <f t="shared" si="6935"/>
        <v>46928</v>
      </c>
      <c r="P4413" s="14"/>
      <c r="Q4413" s="14"/>
      <c r="R4413" s="14">
        <f>735+202+3491+2000</f>
        <v>6428</v>
      </c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>
        <v>6428</v>
      </c>
      <c r="AC4413" s="14">
        <v>40500</v>
      </c>
      <c r="AD4413" s="14">
        <v>0</v>
      </c>
      <c r="AE4413" s="14"/>
      <c r="AF4413" s="14"/>
      <c r="AG4413" s="14"/>
      <c r="AH4413" s="14"/>
      <c r="AI4413" s="14"/>
      <c r="AJ4413" s="14">
        <f t="shared" si="6936"/>
        <v>0</v>
      </c>
      <c r="AK4413" s="14"/>
      <c r="AL4413" s="14"/>
      <c r="AM4413" s="14"/>
      <c r="AN4413" s="14"/>
      <c r="AO4413" s="14"/>
      <c r="AP4413" s="14"/>
      <c r="AQ4413" s="14"/>
      <c r="AR4413" s="14"/>
      <c r="AS4413" s="14"/>
      <c r="AT4413" s="14"/>
      <c r="AU4413" s="14"/>
      <c r="AV4413" s="14"/>
      <c r="AW4413" s="14">
        <v>0</v>
      </c>
      <c r="AX4413" s="14">
        <v>0</v>
      </c>
      <c r="AY4413" s="14">
        <v>0</v>
      </c>
      <c r="AZ4413" s="14">
        <f>3926+204+734+1978+1388</f>
        <v>8230</v>
      </c>
      <c r="BA4413" s="14"/>
      <c r="BB4413" s="14"/>
      <c r="BC4413" s="14"/>
      <c r="BD4413" s="14"/>
      <c r="BE4413" s="14">
        <f t="shared" si="6937"/>
        <v>8230</v>
      </c>
      <c r="BF4413" s="14"/>
      <c r="BG4413" s="14"/>
      <c r="BH4413" s="14">
        <f>3926+204+734+1978+1388</f>
        <v>8230</v>
      </c>
      <c r="BI4413" s="14"/>
      <c r="BJ4413" s="14"/>
      <c r="BK4413" s="14"/>
      <c r="BL4413" s="14"/>
      <c r="BM4413" s="14"/>
      <c r="BN4413" s="14"/>
      <c r="BO4413" s="14"/>
      <c r="BP4413" s="14"/>
      <c r="BQ4413" s="14"/>
      <c r="BR4413" s="14">
        <v>8230</v>
      </c>
      <c r="BS4413" s="14">
        <v>0</v>
      </c>
      <c r="BT4413" s="14" t="e">
        <f>IF(#REF!=0,"-",#REF!/#REF!*100)</f>
        <v>#REF!</v>
      </c>
    </row>
    <row r="4414" spans="1:72" x14ac:dyDescent="0.25">
      <c r="A4414" s="4" t="s">
        <v>1154</v>
      </c>
      <c r="B4414" s="4" t="s">
        <v>56</v>
      </c>
      <c r="C4414" s="4" t="s">
        <v>162</v>
      </c>
      <c r="D4414" s="102" t="s">
        <v>1450</v>
      </c>
      <c r="E4414" s="113">
        <v>6135</v>
      </c>
      <c r="F4414" s="102"/>
      <c r="G4414" s="98" t="s">
        <v>1663</v>
      </c>
      <c r="H4414" s="13" t="s">
        <v>81</v>
      </c>
      <c r="I4414" s="14">
        <v>12000</v>
      </c>
      <c r="J4414" s="14">
        <f>735+202+3491</f>
        <v>4428</v>
      </c>
      <c r="K4414" s="14"/>
      <c r="L4414" s="14"/>
      <c r="M4414" s="14"/>
      <c r="N4414" s="14"/>
      <c r="O4414" s="14">
        <f t="shared" si="6935"/>
        <v>16428</v>
      </c>
      <c r="P4414" s="14">
        <v>2500</v>
      </c>
      <c r="Q4414" s="14"/>
      <c r="R4414" s="14">
        <f>735+202+3491+2000</f>
        <v>6428</v>
      </c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>
        <v>8928</v>
      </c>
      <c r="AC4414" s="14">
        <v>7500</v>
      </c>
      <c r="AD4414" s="14">
        <v>0</v>
      </c>
      <c r="AE4414" s="14"/>
      <c r="AF4414" s="14"/>
      <c r="AG4414" s="14"/>
      <c r="AH4414" s="14"/>
      <c r="AI4414" s="14"/>
      <c r="AJ4414" s="14">
        <f t="shared" si="6936"/>
        <v>0</v>
      </c>
      <c r="AK4414" s="14"/>
      <c r="AL4414" s="14"/>
      <c r="AM4414" s="14"/>
      <c r="AN4414" s="14"/>
      <c r="AO4414" s="14"/>
      <c r="AP4414" s="14"/>
      <c r="AQ4414" s="14"/>
      <c r="AR4414" s="14"/>
      <c r="AS4414" s="14"/>
      <c r="AT4414" s="14"/>
      <c r="AU4414" s="14"/>
      <c r="AV4414" s="14"/>
      <c r="AW4414" s="14">
        <v>0</v>
      </c>
      <c r="AX4414" s="14">
        <v>0</v>
      </c>
      <c r="AY4414" s="14">
        <v>0</v>
      </c>
      <c r="AZ4414" s="14">
        <f>1607+100+2840+809+568</f>
        <v>5924</v>
      </c>
      <c r="BA4414" s="14"/>
      <c r="BB4414" s="14"/>
      <c r="BC4414" s="14"/>
      <c r="BD4414" s="14"/>
      <c r="BE4414" s="14">
        <f t="shared" si="6937"/>
        <v>5924</v>
      </c>
      <c r="BF4414" s="14"/>
      <c r="BG4414" s="14"/>
      <c r="BH4414" s="14">
        <f>1607+100+2840+809+568</f>
        <v>5924</v>
      </c>
      <c r="BI4414" s="14"/>
      <c r="BJ4414" s="14"/>
      <c r="BK4414" s="14"/>
      <c r="BL4414" s="14"/>
      <c r="BM4414" s="14"/>
      <c r="BN4414" s="14"/>
      <c r="BO4414" s="14"/>
      <c r="BP4414" s="14"/>
      <c r="BQ4414" s="14"/>
      <c r="BR4414" s="14">
        <v>5924</v>
      </c>
      <c r="BS4414" s="14">
        <v>0</v>
      </c>
      <c r="BT4414" s="14" t="e">
        <f>IF(#REF!=0,"-",#REF!/#REF!*100)</f>
        <v>#REF!</v>
      </c>
    </row>
    <row r="4415" spans="1:72" ht="22.5" x14ac:dyDescent="0.25">
      <c r="A4415" s="4" t="s">
        <v>1154</v>
      </c>
      <c r="B4415" s="4" t="s">
        <v>56</v>
      </c>
      <c r="C4415" s="4" t="s">
        <v>162</v>
      </c>
      <c r="D4415" s="102" t="s">
        <v>1450</v>
      </c>
      <c r="E4415" s="113">
        <v>6136</v>
      </c>
      <c r="F4415" s="102"/>
      <c r="G4415" s="98" t="s">
        <v>1663</v>
      </c>
      <c r="H4415" s="13" t="s">
        <v>84</v>
      </c>
      <c r="I4415" s="14">
        <v>6000</v>
      </c>
      <c r="J4415" s="14">
        <f>200+3457</f>
        <v>3657</v>
      </c>
      <c r="K4415" s="14"/>
      <c r="L4415" s="14"/>
      <c r="M4415" s="14"/>
      <c r="N4415" s="14"/>
      <c r="O4415" s="14">
        <f t="shared" si="6935"/>
        <v>9657</v>
      </c>
      <c r="P4415" s="14">
        <v>2500</v>
      </c>
      <c r="Q4415" s="14"/>
      <c r="R4415" s="14">
        <f>200+3457+1000</f>
        <v>4657</v>
      </c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>
        <v>7157</v>
      </c>
      <c r="AC4415" s="14">
        <v>2500</v>
      </c>
      <c r="AD4415" s="14">
        <v>0</v>
      </c>
      <c r="AE4415" s="14"/>
      <c r="AF4415" s="14"/>
      <c r="AG4415" s="14"/>
      <c r="AH4415" s="14"/>
      <c r="AI4415" s="14"/>
      <c r="AJ4415" s="14">
        <f t="shared" si="6936"/>
        <v>0</v>
      </c>
      <c r="AK4415" s="14"/>
      <c r="AL4415" s="14"/>
      <c r="AM4415" s="14"/>
      <c r="AN4415" s="14"/>
      <c r="AO4415" s="14"/>
      <c r="AP4415" s="14"/>
      <c r="AQ4415" s="14"/>
      <c r="AR4415" s="14"/>
      <c r="AS4415" s="14"/>
      <c r="AT4415" s="14"/>
      <c r="AU4415" s="14"/>
      <c r="AV4415" s="14"/>
      <c r="AW4415" s="14">
        <v>0</v>
      </c>
      <c r="AX4415" s="14">
        <v>0</v>
      </c>
      <c r="AY4415" s="14">
        <v>0</v>
      </c>
      <c r="AZ4415" s="14">
        <f>348+135+262</f>
        <v>745</v>
      </c>
      <c r="BA4415" s="14"/>
      <c r="BB4415" s="14"/>
      <c r="BC4415" s="14"/>
      <c r="BD4415" s="14"/>
      <c r="BE4415" s="14">
        <f t="shared" si="6937"/>
        <v>745</v>
      </c>
      <c r="BF4415" s="14"/>
      <c r="BG4415" s="14"/>
      <c r="BH4415" s="14">
        <f>348+135+262</f>
        <v>745</v>
      </c>
      <c r="BI4415" s="14"/>
      <c r="BJ4415" s="14"/>
      <c r="BK4415" s="14"/>
      <c r="BL4415" s="14"/>
      <c r="BM4415" s="14"/>
      <c r="BN4415" s="14"/>
      <c r="BO4415" s="14"/>
      <c r="BP4415" s="14"/>
      <c r="BQ4415" s="14"/>
      <c r="BR4415" s="14">
        <v>745</v>
      </c>
      <c r="BS4415" s="14">
        <v>0</v>
      </c>
      <c r="BT4415" s="14" t="e">
        <f>IF(#REF!=0,"-",#REF!/#REF!*100)</f>
        <v>#REF!</v>
      </c>
    </row>
    <row r="4416" spans="1:72" x14ac:dyDescent="0.25">
      <c r="A4416" s="4" t="s">
        <v>1154</v>
      </c>
      <c r="B4416" s="4" t="s">
        <v>56</v>
      </c>
      <c r="C4416" s="4" t="s">
        <v>162</v>
      </c>
      <c r="D4416" s="102" t="s">
        <v>1450</v>
      </c>
      <c r="E4416" s="113">
        <v>6137</v>
      </c>
      <c r="F4416" s="102"/>
      <c r="G4416" s="98" t="s">
        <v>1663</v>
      </c>
      <c r="H4416" s="13" t="s">
        <v>87</v>
      </c>
      <c r="I4416" s="14">
        <v>10000</v>
      </c>
      <c r="J4416" s="14">
        <f>727+2392</f>
        <v>3119</v>
      </c>
      <c r="K4416" s="14"/>
      <c r="L4416" s="14"/>
      <c r="M4416" s="14"/>
      <c r="N4416" s="14"/>
      <c r="O4416" s="14">
        <f t="shared" si="6935"/>
        <v>13119</v>
      </c>
      <c r="P4416" s="14"/>
      <c r="Q4416" s="14"/>
      <c r="R4416" s="14">
        <f>727+2392</f>
        <v>3119</v>
      </c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>
        <v>3119</v>
      </c>
      <c r="AC4416" s="14">
        <v>10000</v>
      </c>
      <c r="AD4416" s="14">
        <v>0</v>
      </c>
      <c r="AE4416" s="14"/>
      <c r="AF4416" s="14"/>
      <c r="AG4416" s="14"/>
      <c r="AH4416" s="14"/>
      <c r="AI4416" s="14"/>
      <c r="AJ4416" s="14">
        <f t="shared" si="6936"/>
        <v>0</v>
      </c>
      <c r="AK4416" s="14"/>
      <c r="AL4416" s="14"/>
      <c r="AM4416" s="14"/>
      <c r="AN4416" s="14"/>
      <c r="AO4416" s="14"/>
      <c r="AP4416" s="14"/>
      <c r="AQ4416" s="14"/>
      <c r="AR4416" s="14"/>
      <c r="AS4416" s="14"/>
      <c r="AT4416" s="14"/>
      <c r="AU4416" s="14"/>
      <c r="AV4416" s="14"/>
      <c r="AW4416" s="14">
        <v>0</v>
      </c>
      <c r="AX4416" s="14">
        <v>0</v>
      </c>
      <c r="AY4416" s="14">
        <v>0</v>
      </c>
      <c r="AZ4416" s="14">
        <v>139</v>
      </c>
      <c r="BA4416" s="14"/>
      <c r="BB4416" s="14"/>
      <c r="BC4416" s="14"/>
      <c r="BD4416" s="14"/>
      <c r="BE4416" s="14">
        <f t="shared" si="6937"/>
        <v>139</v>
      </c>
      <c r="BF4416" s="14"/>
      <c r="BG4416" s="14"/>
      <c r="BH4416" s="14">
        <v>139</v>
      </c>
      <c r="BI4416" s="14"/>
      <c r="BJ4416" s="14"/>
      <c r="BK4416" s="14"/>
      <c r="BL4416" s="14"/>
      <c r="BM4416" s="14"/>
      <c r="BN4416" s="14"/>
      <c r="BO4416" s="14"/>
      <c r="BP4416" s="14"/>
      <c r="BQ4416" s="14"/>
      <c r="BR4416" s="14">
        <v>139</v>
      </c>
      <c r="BS4416" s="14">
        <v>0</v>
      </c>
      <c r="BT4416" s="14" t="e">
        <f>IF(#REF!=0,"-",#REF!/#REF!*100)</f>
        <v>#REF!</v>
      </c>
    </row>
    <row r="4417" spans="1:72" ht="22.5" x14ac:dyDescent="0.25">
      <c r="A4417" s="4" t="s">
        <v>1154</v>
      </c>
      <c r="B4417" s="4" t="s">
        <v>56</v>
      </c>
      <c r="C4417" s="4" t="s">
        <v>162</v>
      </c>
      <c r="D4417" s="102" t="s">
        <v>1450</v>
      </c>
      <c r="E4417" s="113">
        <v>6138</v>
      </c>
      <c r="F4417" s="102"/>
      <c r="G4417" s="98" t="s">
        <v>1663</v>
      </c>
      <c r="H4417" s="13" t="s">
        <v>90</v>
      </c>
      <c r="I4417" s="14">
        <v>20000</v>
      </c>
      <c r="J4417" s="14">
        <f>364+167+1728</f>
        <v>2259</v>
      </c>
      <c r="K4417" s="14"/>
      <c r="L4417" s="14"/>
      <c r="M4417" s="14"/>
      <c r="N4417" s="14"/>
      <c r="O4417" s="14">
        <f t="shared" si="6935"/>
        <v>22259</v>
      </c>
      <c r="P4417" s="14"/>
      <c r="Q4417" s="14"/>
      <c r="R4417" s="14">
        <f>364+167+1728+500</f>
        <v>2759</v>
      </c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>
        <v>2759</v>
      </c>
      <c r="AC4417" s="14">
        <v>19500</v>
      </c>
      <c r="AD4417" s="14">
        <v>0</v>
      </c>
      <c r="AE4417" s="14">
        <v>49</v>
      </c>
      <c r="AF4417" s="14"/>
      <c r="AG4417" s="14"/>
      <c r="AH4417" s="14"/>
      <c r="AI4417" s="14"/>
      <c r="AJ4417" s="14">
        <f t="shared" si="6936"/>
        <v>49</v>
      </c>
      <c r="AK4417" s="14"/>
      <c r="AL4417" s="14"/>
      <c r="AM4417" s="14">
        <v>49</v>
      </c>
      <c r="AN4417" s="14"/>
      <c r="AO4417" s="14"/>
      <c r="AP4417" s="14"/>
      <c r="AQ4417" s="14"/>
      <c r="AR4417" s="14"/>
      <c r="AS4417" s="14"/>
      <c r="AT4417" s="14"/>
      <c r="AU4417" s="14"/>
      <c r="AV4417" s="14"/>
      <c r="AW4417" s="14">
        <v>49</v>
      </c>
      <c r="AX4417" s="14">
        <v>0</v>
      </c>
      <c r="AY4417" s="14">
        <v>0</v>
      </c>
      <c r="AZ4417" s="14">
        <f>351+239+156</f>
        <v>746</v>
      </c>
      <c r="BA4417" s="14"/>
      <c r="BB4417" s="14"/>
      <c r="BC4417" s="14"/>
      <c r="BD4417" s="14"/>
      <c r="BE4417" s="14">
        <f t="shared" si="6937"/>
        <v>746</v>
      </c>
      <c r="BF4417" s="14"/>
      <c r="BG4417" s="14"/>
      <c r="BH4417" s="14">
        <f>351+239+156</f>
        <v>746</v>
      </c>
      <c r="BI4417" s="14"/>
      <c r="BJ4417" s="14"/>
      <c r="BK4417" s="14"/>
      <c r="BL4417" s="14"/>
      <c r="BM4417" s="14"/>
      <c r="BN4417" s="14"/>
      <c r="BO4417" s="14"/>
      <c r="BP4417" s="14"/>
      <c r="BQ4417" s="14"/>
      <c r="BR4417" s="14">
        <v>746</v>
      </c>
      <c r="BS4417" s="14">
        <v>0</v>
      </c>
      <c r="BT4417" s="14" t="e">
        <f>IF(#REF!=0,"-",#REF!/#REF!*100)</f>
        <v>#REF!</v>
      </c>
    </row>
    <row r="4418" spans="1:72" x14ac:dyDescent="0.25">
      <c r="A4418" s="1" t="s">
        <v>1154</v>
      </c>
      <c r="B4418" s="1" t="s">
        <v>56</v>
      </c>
      <c r="C4418" s="1" t="s">
        <v>162</v>
      </c>
      <c r="D4418" s="105" t="s">
        <v>1450</v>
      </c>
      <c r="E4418" s="105" t="s">
        <v>34</v>
      </c>
      <c r="F4418" s="102" t="s">
        <v>0</v>
      </c>
      <c r="G4418" s="13" t="s">
        <v>0</v>
      </c>
      <c r="H4418" s="2" t="s">
        <v>35</v>
      </c>
      <c r="I4418" s="12">
        <f t="shared" ref="I4418:AA4418" si="6947">SUM(I4419:I4422)</f>
        <v>103000</v>
      </c>
      <c r="J4418" s="12">
        <f t="shared" si="6947"/>
        <v>7239</v>
      </c>
      <c r="K4418" s="12">
        <f t="shared" si="6947"/>
        <v>0</v>
      </c>
      <c r="L4418" s="12">
        <f t="shared" si="6947"/>
        <v>0</v>
      </c>
      <c r="M4418" s="12">
        <f t="shared" si="6947"/>
        <v>0</v>
      </c>
      <c r="N4418" s="12">
        <f t="shared" si="6947"/>
        <v>0</v>
      </c>
      <c r="O4418" s="12">
        <f t="shared" si="6947"/>
        <v>110239</v>
      </c>
      <c r="P4418" s="12">
        <f t="shared" si="6947"/>
        <v>3700</v>
      </c>
      <c r="Q4418" s="12">
        <f t="shared" si="6947"/>
        <v>0</v>
      </c>
      <c r="R4418" s="12">
        <f t="shared" si="6947"/>
        <v>19193</v>
      </c>
      <c r="S4418" s="12">
        <f t="shared" si="6947"/>
        <v>0</v>
      </c>
      <c r="T4418" s="12">
        <f t="shared" si="6947"/>
        <v>0</v>
      </c>
      <c r="U4418" s="12">
        <f t="shared" si="6947"/>
        <v>0</v>
      </c>
      <c r="V4418" s="12">
        <f t="shared" si="6947"/>
        <v>0</v>
      </c>
      <c r="W4418" s="12">
        <f t="shared" si="6947"/>
        <v>0</v>
      </c>
      <c r="X4418" s="12">
        <f t="shared" si="6947"/>
        <v>0</v>
      </c>
      <c r="Y4418" s="12">
        <f t="shared" si="6947"/>
        <v>0</v>
      </c>
      <c r="Z4418" s="12">
        <f t="shared" si="6947"/>
        <v>0</v>
      </c>
      <c r="AA4418" s="12">
        <f t="shared" si="6947"/>
        <v>0</v>
      </c>
      <c r="AB4418" s="12">
        <v>22893</v>
      </c>
      <c r="AC4418" s="12">
        <v>87346</v>
      </c>
      <c r="AD4418" s="12">
        <f t="shared" ref="AD4418:AV4418" si="6948">SUM(AD4419:AD4422)</f>
        <v>300</v>
      </c>
      <c r="AE4418" s="12">
        <f t="shared" si="6948"/>
        <v>1394</v>
      </c>
      <c r="AF4418" s="12">
        <f t="shared" si="6948"/>
        <v>0</v>
      </c>
      <c r="AG4418" s="12">
        <f t="shared" si="6948"/>
        <v>0</v>
      </c>
      <c r="AH4418" s="12">
        <f t="shared" si="6948"/>
        <v>0</v>
      </c>
      <c r="AI4418" s="12">
        <f t="shared" si="6948"/>
        <v>0</v>
      </c>
      <c r="AJ4418" s="12">
        <f t="shared" si="6948"/>
        <v>1694</v>
      </c>
      <c r="AK4418" s="12">
        <f t="shared" si="6948"/>
        <v>0</v>
      </c>
      <c r="AL4418" s="12">
        <f t="shared" si="6948"/>
        <v>0</v>
      </c>
      <c r="AM4418" s="12">
        <f t="shared" si="6948"/>
        <v>1394</v>
      </c>
      <c r="AN4418" s="12">
        <f t="shared" si="6948"/>
        <v>0</v>
      </c>
      <c r="AO4418" s="12">
        <f t="shared" si="6948"/>
        <v>0</v>
      </c>
      <c r="AP4418" s="12">
        <f t="shared" si="6948"/>
        <v>0</v>
      </c>
      <c r="AQ4418" s="12">
        <f t="shared" si="6948"/>
        <v>0</v>
      </c>
      <c r="AR4418" s="12">
        <f t="shared" si="6948"/>
        <v>0</v>
      </c>
      <c r="AS4418" s="12">
        <f t="shared" si="6948"/>
        <v>0</v>
      </c>
      <c r="AT4418" s="12">
        <f t="shared" si="6948"/>
        <v>0</v>
      </c>
      <c r="AU4418" s="12">
        <f t="shared" si="6948"/>
        <v>0</v>
      </c>
      <c r="AV4418" s="12">
        <f t="shared" si="6948"/>
        <v>0</v>
      </c>
      <c r="AW4418" s="12">
        <v>1394</v>
      </c>
      <c r="AX4418" s="12">
        <v>300</v>
      </c>
      <c r="AY4418" s="12">
        <f t="shared" ref="AY4418:BQ4418" si="6949">SUM(AY4419:AY4422)</f>
        <v>41400</v>
      </c>
      <c r="AZ4418" s="12">
        <f t="shared" si="6949"/>
        <v>15984</v>
      </c>
      <c r="BA4418" s="12">
        <f t="shared" si="6949"/>
        <v>0</v>
      </c>
      <c r="BB4418" s="12">
        <f t="shared" si="6949"/>
        <v>0</v>
      </c>
      <c r="BC4418" s="12">
        <f t="shared" si="6949"/>
        <v>0</v>
      </c>
      <c r="BD4418" s="12">
        <f t="shared" si="6949"/>
        <v>0</v>
      </c>
      <c r="BE4418" s="12">
        <f t="shared" si="6949"/>
        <v>57384</v>
      </c>
      <c r="BF4418" s="12">
        <f t="shared" si="6949"/>
        <v>0</v>
      </c>
      <c r="BG4418" s="12">
        <f t="shared" si="6949"/>
        <v>20</v>
      </c>
      <c r="BH4418" s="12">
        <f t="shared" si="6949"/>
        <v>15984</v>
      </c>
      <c r="BI4418" s="12">
        <f t="shared" si="6949"/>
        <v>0</v>
      </c>
      <c r="BJ4418" s="12">
        <f t="shared" si="6949"/>
        <v>0</v>
      </c>
      <c r="BK4418" s="12">
        <f t="shared" si="6949"/>
        <v>0</v>
      </c>
      <c r="BL4418" s="12">
        <f t="shared" si="6949"/>
        <v>0</v>
      </c>
      <c r="BM4418" s="12">
        <f t="shared" si="6949"/>
        <v>0</v>
      </c>
      <c r="BN4418" s="12">
        <f t="shared" si="6949"/>
        <v>0</v>
      </c>
      <c r="BO4418" s="12">
        <f t="shared" si="6949"/>
        <v>0</v>
      </c>
      <c r="BP4418" s="12">
        <f t="shared" si="6949"/>
        <v>0</v>
      </c>
      <c r="BQ4418" s="12">
        <f t="shared" si="6949"/>
        <v>0</v>
      </c>
      <c r="BR4418" s="12">
        <v>16004</v>
      </c>
      <c r="BS4418" s="12">
        <v>41380</v>
      </c>
      <c r="BT4418" s="12" t="e">
        <f>IF(#REF!=0,"-",#REF!/#REF!*100)</f>
        <v>#REF!</v>
      </c>
    </row>
    <row r="4419" spans="1:72" x14ac:dyDescent="0.25">
      <c r="A4419" s="4" t="s">
        <v>1154</v>
      </c>
      <c r="B4419" s="4" t="s">
        <v>56</v>
      </c>
      <c r="C4419" s="4" t="s">
        <v>162</v>
      </c>
      <c r="D4419" s="102" t="s">
        <v>1450</v>
      </c>
      <c r="E4419" s="113">
        <v>6139</v>
      </c>
      <c r="F4419" s="102"/>
      <c r="G4419" s="98" t="s">
        <v>1663</v>
      </c>
      <c r="H4419" s="13" t="s">
        <v>35</v>
      </c>
      <c r="I4419" s="14">
        <v>100000</v>
      </c>
      <c r="J4419" s="14">
        <f>727+267+3457</f>
        <v>4451</v>
      </c>
      <c r="K4419" s="14"/>
      <c r="L4419" s="14"/>
      <c r="M4419" s="14"/>
      <c r="N4419" s="14"/>
      <c r="O4419" s="14">
        <f t="shared" si="6935"/>
        <v>104451</v>
      </c>
      <c r="P4419" s="14">
        <v>3000</v>
      </c>
      <c r="Q4419" s="14"/>
      <c r="R4419" s="14">
        <f>727+267+3457+11754</f>
        <v>16205</v>
      </c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>
        <v>19205</v>
      </c>
      <c r="AC4419" s="14">
        <v>85246</v>
      </c>
      <c r="AD4419" s="14">
        <v>100</v>
      </c>
      <c r="AE4419" s="14"/>
      <c r="AF4419" s="14"/>
      <c r="AG4419" s="14"/>
      <c r="AH4419" s="14"/>
      <c r="AI4419" s="14"/>
      <c r="AJ4419" s="14">
        <f t="shared" si="6936"/>
        <v>100</v>
      </c>
      <c r="AK4419" s="14"/>
      <c r="AL4419" s="14"/>
      <c r="AM4419" s="14"/>
      <c r="AN4419" s="14"/>
      <c r="AO4419" s="14"/>
      <c r="AP4419" s="14"/>
      <c r="AQ4419" s="14"/>
      <c r="AR4419" s="14"/>
      <c r="AS4419" s="14"/>
      <c r="AT4419" s="14"/>
      <c r="AU4419" s="14"/>
      <c r="AV4419" s="14"/>
      <c r="AW4419" s="14">
        <v>0</v>
      </c>
      <c r="AX4419" s="14">
        <v>100</v>
      </c>
      <c r="AY4419" s="14">
        <v>24900</v>
      </c>
      <c r="AZ4419" s="14">
        <f>7189+447+1271+3622+2541</f>
        <v>15070</v>
      </c>
      <c r="BA4419" s="14"/>
      <c r="BB4419" s="14"/>
      <c r="BC4419" s="14"/>
      <c r="BD4419" s="14"/>
      <c r="BE4419" s="14">
        <f t="shared" si="6937"/>
        <v>39970</v>
      </c>
      <c r="BF4419" s="14"/>
      <c r="BG4419" s="14"/>
      <c r="BH4419" s="14">
        <f>7189+447+1271+3622+2541</f>
        <v>15070</v>
      </c>
      <c r="BI4419" s="14"/>
      <c r="BJ4419" s="14"/>
      <c r="BK4419" s="14"/>
      <c r="BL4419" s="14"/>
      <c r="BM4419" s="14"/>
      <c r="BN4419" s="14"/>
      <c r="BO4419" s="14"/>
      <c r="BP4419" s="14"/>
      <c r="BQ4419" s="14"/>
      <c r="BR4419" s="14">
        <v>15070</v>
      </c>
      <c r="BS4419" s="14">
        <v>24900</v>
      </c>
      <c r="BT4419" s="14" t="e">
        <f>IF(#REF!=0,"-",#REF!/#REF!*100)</f>
        <v>#REF!</v>
      </c>
    </row>
    <row r="4420" spans="1:72" ht="22.5" x14ac:dyDescent="0.25">
      <c r="A4420" s="4" t="s">
        <v>1154</v>
      </c>
      <c r="B4420" s="4" t="s">
        <v>56</v>
      </c>
      <c r="C4420" s="4" t="s">
        <v>162</v>
      </c>
      <c r="D4420" s="102" t="s">
        <v>1450</v>
      </c>
      <c r="E4420" s="113">
        <v>6139</v>
      </c>
      <c r="F4420" s="102" t="s">
        <v>1457</v>
      </c>
      <c r="G4420" s="98" t="s">
        <v>1663</v>
      </c>
      <c r="H4420" s="13" t="s">
        <v>37</v>
      </c>
      <c r="I4420" s="14">
        <v>1500</v>
      </c>
      <c r="J4420" s="14">
        <f>242+1152</f>
        <v>1394</v>
      </c>
      <c r="K4420" s="14"/>
      <c r="L4420" s="14"/>
      <c r="M4420" s="14"/>
      <c r="N4420" s="14"/>
      <c r="O4420" s="14">
        <f t="shared" si="6935"/>
        <v>2894</v>
      </c>
      <c r="P4420" s="14">
        <v>350</v>
      </c>
      <c r="Q4420" s="14"/>
      <c r="R4420" s="14">
        <f>242+1152+100</f>
        <v>1494</v>
      </c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>
        <v>1844</v>
      </c>
      <c r="AC4420" s="14">
        <v>1050</v>
      </c>
      <c r="AD4420" s="14">
        <v>100</v>
      </c>
      <c r="AE4420" s="14">
        <v>697</v>
      </c>
      <c r="AF4420" s="14"/>
      <c r="AG4420" s="14"/>
      <c r="AH4420" s="14"/>
      <c r="AI4420" s="14"/>
      <c r="AJ4420" s="14">
        <f t="shared" si="6936"/>
        <v>797</v>
      </c>
      <c r="AK4420" s="14"/>
      <c r="AL4420" s="14"/>
      <c r="AM4420" s="14">
        <v>697</v>
      </c>
      <c r="AN4420" s="14"/>
      <c r="AO4420" s="14"/>
      <c r="AP4420" s="14"/>
      <c r="AQ4420" s="14"/>
      <c r="AR4420" s="14"/>
      <c r="AS4420" s="14"/>
      <c r="AT4420" s="14"/>
      <c r="AU4420" s="14"/>
      <c r="AV4420" s="14"/>
      <c r="AW4420" s="14">
        <v>697</v>
      </c>
      <c r="AX4420" s="14">
        <v>100</v>
      </c>
      <c r="AY4420" s="14">
        <v>15000</v>
      </c>
      <c r="AZ4420" s="14">
        <f>203+131+151+89</f>
        <v>574</v>
      </c>
      <c r="BA4420" s="14"/>
      <c r="BB4420" s="14"/>
      <c r="BC4420" s="14"/>
      <c r="BD4420" s="14"/>
      <c r="BE4420" s="14">
        <f t="shared" si="6937"/>
        <v>15574</v>
      </c>
      <c r="BF4420" s="14"/>
      <c r="BG4420" s="14">
        <v>20</v>
      </c>
      <c r="BH4420" s="14">
        <f>203+131+151+89</f>
        <v>574</v>
      </c>
      <c r="BI4420" s="14"/>
      <c r="BJ4420" s="14"/>
      <c r="BK4420" s="14"/>
      <c r="BL4420" s="14"/>
      <c r="BM4420" s="14"/>
      <c r="BN4420" s="14"/>
      <c r="BO4420" s="14"/>
      <c r="BP4420" s="14"/>
      <c r="BQ4420" s="14"/>
      <c r="BR4420" s="14">
        <v>594</v>
      </c>
      <c r="BS4420" s="14">
        <v>14980</v>
      </c>
      <c r="BT4420" s="14" t="e">
        <f>IF(#REF!=0,"-",#REF!/#REF!*100)</f>
        <v>#REF!</v>
      </c>
    </row>
    <row r="4421" spans="1:72" ht="33.75" x14ac:dyDescent="0.25">
      <c r="A4421" s="4" t="s">
        <v>1154</v>
      </c>
      <c r="B4421" s="4" t="s">
        <v>56</v>
      </c>
      <c r="C4421" s="4" t="s">
        <v>162</v>
      </c>
      <c r="D4421" s="102" t="s">
        <v>1450</v>
      </c>
      <c r="E4421" s="113">
        <v>6139</v>
      </c>
      <c r="F4421" s="102" t="s">
        <v>1458</v>
      </c>
      <c r="G4421" s="98" t="s">
        <v>1663</v>
      </c>
      <c r="H4421" s="13" t="s">
        <v>38</v>
      </c>
      <c r="I4421" s="14">
        <v>1500</v>
      </c>
      <c r="J4421" s="14">
        <f>242+1152</f>
        <v>1394</v>
      </c>
      <c r="K4421" s="14"/>
      <c r="L4421" s="14"/>
      <c r="M4421" s="14"/>
      <c r="N4421" s="14"/>
      <c r="O4421" s="14">
        <f t="shared" si="6935"/>
        <v>2894</v>
      </c>
      <c r="P4421" s="14">
        <v>350</v>
      </c>
      <c r="Q4421" s="14"/>
      <c r="R4421" s="14">
        <f>242+1152+100</f>
        <v>1494</v>
      </c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>
        <v>1844</v>
      </c>
      <c r="AC4421" s="14">
        <v>1050</v>
      </c>
      <c r="AD4421" s="14">
        <v>100</v>
      </c>
      <c r="AE4421" s="14">
        <v>697</v>
      </c>
      <c r="AF4421" s="14"/>
      <c r="AG4421" s="14"/>
      <c r="AH4421" s="14"/>
      <c r="AI4421" s="14"/>
      <c r="AJ4421" s="14">
        <f t="shared" si="6936"/>
        <v>797</v>
      </c>
      <c r="AK4421" s="14"/>
      <c r="AL4421" s="14"/>
      <c r="AM4421" s="14">
        <v>697</v>
      </c>
      <c r="AN4421" s="14"/>
      <c r="AO4421" s="14"/>
      <c r="AP4421" s="14"/>
      <c r="AQ4421" s="14"/>
      <c r="AR4421" s="14"/>
      <c r="AS4421" s="14"/>
      <c r="AT4421" s="14"/>
      <c r="AU4421" s="14"/>
      <c r="AV4421" s="14"/>
      <c r="AW4421" s="14">
        <v>697</v>
      </c>
      <c r="AX4421" s="14">
        <v>100</v>
      </c>
      <c r="AY4421" s="14">
        <v>1500</v>
      </c>
      <c r="AZ4421" s="14">
        <f>238+102</f>
        <v>340</v>
      </c>
      <c r="BA4421" s="14"/>
      <c r="BB4421" s="14"/>
      <c r="BC4421" s="14"/>
      <c r="BD4421" s="14"/>
      <c r="BE4421" s="14">
        <f t="shared" si="6937"/>
        <v>1840</v>
      </c>
      <c r="BF4421" s="14"/>
      <c r="BG4421" s="14"/>
      <c r="BH4421" s="14">
        <f>238+102</f>
        <v>340</v>
      </c>
      <c r="BI4421" s="14"/>
      <c r="BJ4421" s="14"/>
      <c r="BK4421" s="14"/>
      <c r="BL4421" s="14"/>
      <c r="BM4421" s="14"/>
      <c r="BN4421" s="14"/>
      <c r="BO4421" s="14"/>
      <c r="BP4421" s="14"/>
      <c r="BQ4421" s="14"/>
      <c r="BR4421" s="14">
        <v>340</v>
      </c>
      <c r="BS4421" s="14">
        <v>1500</v>
      </c>
      <c r="BT4421" s="14" t="e">
        <f>IF(#REF!=0,"-",#REF!/#REF!*100)</f>
        <v>#REF!</v>
      </c>
    </row>
    <row r="4422" spans="1:72" ht="22.5" x14ac:dyDescent="0.25">
      <c r="A4422" s="4" t="s">
        <v>1154</v>
      </c>
      <c r="B4422" s="4" t="s">
        <v>56</v>
      </c>
      <c r="C4422" s="4" t="s">
        <v>162</v>
      </c>
      <c r="D4422" s="102" t="s">
        <v>1450</v>
      </c>
      <c r="E4422" s="113">
        <v>6139</v>
      </c>
      <c r="F4422" s="102" t="s">
        <v>1633</v>
      </c>
      <c r="G4422" s="98" t="s">
        <v>1663</v>
      </c>
      <c r="H4422" s="13" t="s">
        <v>1591</v>
      </c>
      <c r="I4422" s="14">
        <v>0</v>
      </c>
      <c r="J4422" s="14"/>
      <c r="K4422" s="14"/>
      <c r="L4422" s="14"/>
      <c r="M4422" s="14"/>
      <c r="N4422" s="14"/>
      <c r="O4422" s="14">
        <f t="shared" si="6935"/>
        <v>0</v>
      </c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>
        <v>0</v>
      </c>
      <c r="AC4422" s="14">
        <v>0</v>
      </c>
      <c r="AD4422" s="14"/>
      <c r="AE4422" s="14"/>
      <c r="AF4422" s="14"/>
      <c r="AG4422" s="14"/>
      <c r="AH4422" s="14"/>
      <c r="AI4422" s="14"/>
      <c r="AJ4422" s="14">
        <f t="shared" si="6936"/>
        <v>0</v>
      </c>
      <c r="AK4422" s="14"/>
      <c r="AL4422" s="14"/>
      <c r="AM4422" s="14"/>
      <c r="AN4422" s="14"/>
      <c r="AO4422" s="14"/>
      <c r="AP4422" s="14"/>
      <c r="AQ4422" s="14"/>
      <c r="AR4422" s="14"/>
      <c r="AS4422" s="14"/>
      <c r="AT4422" s="14"/>
      <c r="AU4422" s="14"/>
      <c r="AV4422" s="14"/>
      <c r="AW4422" s="14">
        <v>0</v>
      </c>
      <c r="AX4422" s="14">
        <v>0</v>
      </c>
      <c r="AY4422" s="14"/>
      <c r="AZ4422" s="14"/>
      <c r="BA4422" s="14"/>
      <c r="BB4422" s="14"/>
      <c r="BC4422" s="14"/>
      <c r="BD4422" s="14"/>
      <c r="BE4422" s="14">
        <f t="shared" si="6937"/>
        <v>0</v>
      </c>
      <c r="BF4422" s="14"/>
      <c r="BG4422" s="14"/>
      <c r="BH4422" s="14"/>
      <c r="BI4422" s="14"/>
      <c r="BJ4422" s="14"/>
      <c r="BK4422" s="14"/>
      <c r="BL4422" s="14"/>
      <c r="BM4422" s="14"/>
      <c r="BN4422" s="14"/>
      <c r="BO4422" s="14"/>
      <c r="BP4422" s="14"/>
      <c r="BQ4422" s="14"/>
      <c r="BR4422" s="14">
        <v>0</v>
      </c>
      <c r="BS4422" s="14">
        <v>0</v>
      </c>
      <c r="BT4422" s="14" t="e">
        <f>IF(#REF!=0,"-",#REF!/#REF!*100)</f>
        <v>#REF!</v>
      </c>
    </row>
    <row r="4423" spans="1:72" ht="33.75" x14ac:dyDescent="0.25">
      <c r="A4423" s="1" t="s">
        <v>0</v>
      </c>
      <c r="B4423" s="1" t="s">
        <v>0</v>
      </c>
      <c r="C4423" s="1" t="s">
        <v>0</v>
      </c>
      <c r="D4423" s="101" t="s">
        <v>0</v>
      </c>
      <c r="E4423" s="101" t="s">
        <v>0</v>
      </c>
      <c r="F4423" s="101" t="s">
        <v>0</v>
      </c>
      <c r="G4423" s="2" t="s">
        <v>0</v>
      </c>
      <c r="H4423" s="10" t="s">
        <v>39</v>
      </c>
      <c r="I4423" s="11">
        <f t="shared" ref="I4423:AA4423" si="6950">SUM(I4424)</f>
        <v>31600</v>
      </c>
      <c r="J4423" s="11">
        <f t="shared" si="6950"/>
        <v>16617</v>
      </c>
      <c r="K4423" s="11">
        <f t="shared" si="6950"/>
        <v>0</v>
      </c>
      <c r="L4423" s="11">
        <f t="shared" si="6950"/>
        <v>0</v>
      </c>
      <c r="M4423" s="11">
        <f t="shared" si="6950"/>
        <v>0</v>
      </c>
      <c r="N4423" s="11">
        <f t="shared" si="6950"/>
        <v>0</v>
      </c>
      <c r="O4423" s="11">
        <f t="shared" si="6950"/>
        <v>48217</v>
      </c>
      <c r="P4423" s="11">
        <f t="shared" si="6950"/>
        <v>0</v>
      </c>
      <c r="Q4423" s="11">
        <f t="shared" si="6950"/>
        <v>0</v>
      </c>
      <c r="R4423" s="11">
        <f t="shared" si="6950"/>
        <v>16617</v>
      </c>
      <c r="S4423" s="11">
        <f t="shared" si="6950"/>
        <v>0</v>
      </c>
      <c r="T4423" s="11">
        <f t="shared" si="6950"/>
        <v>0</v>
      </c>
      <c r="U4423" s="11">
        <f t="shared" si="6950"/>
        <v>0</v>
      </c>
      <c r="V4423" s="11">
        <f t="shared" si="6950"/>
        <v>0</v>
      </c>
      <c r="W4423" s="11">
        <f t="shared" si="6950"/>
        <v>0</v>
      </c>
      <c r="X4423" s="11">
        <f t="shared" si="6950"/>
        <v>0</v>
      </c>
      <c r="Y4423" s="11">
        <f t="shared" si="6950"/>
        <v>0</v>
      </c>
      <c r="Z4423" s="11">
        <f t="shared" si="6950"/>
        <v>0</v>
      </c>
      <c r="AA4423" s="11">
        <f t="shared" si="6950"/>
        <v>0</v>
      </c>
      <c r="AB4423" s="11">
        <v>16617</v>
      </c>
      <c r="AC4423" s="11">
        <v>31600</v>
      </c>
      <c r="AD4423" s="11">
        <f>SUM(AD4424)</f>
        <v>0</v>
      </c>
      <c r="AE4423" s="11">
        <f t="shared" ref="AE4423:AV4423" si="6951">SUM(AE4424)</f>
        <v>0</v>
      </c>
      <c r="AF4423" s="11">
        <f t="shared" si="6951"/>
        <v>0</v>
      </c>
      <c r="AG4423" s="11">
        <f t="shared" si="6951"/>
        <v>0</v>
      </c>
      <c r="AH4423" s="11">
        <f t="shared" si="6951"/>
        <v>0</v>
      </c>
      <c r="AI4423" s="11">
        <f t="shared" si="6951"/>
        <v>0</v>
      </c>
      <c r="AJ4423" s="11">
        <f t="shared" si="6951"/>
        <v>0</v>
      </c>
      <c r="AK4423" s="11">
        <f t="shared" si="6951"/>
        <v>0</v>
      </c>
      <c r="AL4423" s="11">
        <f t="shared" si="6951"/>
        <v>0</v>
      </c>
      <c r="AM4423" s="11">
        <f t="shared" si="6951"/>
        <v>0</v>
      </c>
      <c r="AN4423" s="11">
        <f t="shared" si="6951"/>
        <v>0</v>
      </c>
      <c r="AO4423" s="11">
        <f t="shared" si="6951"/>
        <v>0</v>
      </c>
      <c r="AP4423" s="11">
        <f t="shared" si="6951"/>
        <v>0</v>
      </c>
      <c r="AQ4423" s="11">
        <f t="shared" si="6951"/>
        <v>0</v>
      </c>
      <c r="AR4423" s="11">
        <f t="shared" si="6951"/>
        <v>0</v>
      </c>
      <c r="AS4423" s="11">
        <f t="shared" si="6951"/>
        <v>0</v>
      </c>
      <c r="AT4423" s="11">
        <f t="shared" si="6951"/>
        <v>0</v>
      </c>
      <c r="AU4423" s="11">
        <f t="shared" si="6951"/>
        <v>0</v>
      </c>
      <c r="AV4423" s="11">
        <f t="shared" si="6951"/>
        <v>0</v>
      </c>
      <c r="AW4423" s="11">
        <v>0</v>
      </c>
      <c r="AX4423" s="11">
        <v>0</v>
      </c>
      <c r="AY4423" s="11">
        <f t="shared" ref="AY4423:BQ4423" si="6952">SUM(AY4424)</f>
        <v>0</v>
      </c>
      <c r="AZ4423" s="11">
        <f t="shared" si="6952"/>
        <v>0</v>
      </c>
      <c r="BA4423" s="11">
        <f t="shared" si="6952"/>
        <v>0</v>
      </c>
      <c r="BB4423" s="11">
        <f t="shared" si="6952"/>
        <v>0</v>
      </c>
      <c r="BC4423" s="11">
        <f t="shared" si="6952"/>
        <v>0</v>
      </c>
      <c r="BD4423" s="11">
        <f t="shared" si="6952"/>
        <v>0</v>
      </c>
      <c r="BE4423" s="11">
        <f t="shared" si="6952"/>
        <v>0</v>
      </c>
      <c r="BF4423" s="11">
        <f t="shared" si="6952"/>
        <v>0</v>
      </c>
      <c r="BG4423" s="11">
        <f t="shared" si="6952"/>
        <v>0</v>
      </c>
      <c r="BH4423" s="11">
        <f t="shared" si="6952"/>
        <v>0</v>
      </c>
      <c r="BI4423" s="11">
        <f t="shared" si="6952"/>
        <v>0</v>
      </c>
      <c r="BJ4423" s="11">
        <f t="shared" si="6952"/>
        <v>0</v>
      </c>
      <c r="BK4423" s="11">
        <f t="shared" si="6952"/>
        <v>0</v>
      </c>
      <c r="BL4423" s="11">
        <f t="shared" si="6952"/>
        <v>0</v>
      </c>
      <c r="BM4423" s="11">
        <f t="shared" si="6952"/>
        <v>0</v>
      </c>
      <c r="BN4423" s="11">
        <f t="shared" si="6952"/>
        <v>0</v>
      </c>
      <c r="BO4423" s="11">
        <f t="shared" si="6952"/>
        <v>0</v>
      </c>
      <c r="BP4423" s="11">
        <f t="shared" si="6952"/>
        <v>0</v>
      </c>
      <c r="BQ4423" s="11">
        <f t="shared" si="6952"/>
        <v>0</v>
      </c>
      <c r="BR4423" s="11">
        <v>0</v>
      </c>
      <c r="BS4423" s="11">
        <v>0</v>
      </c>
      <c r="BT4423" s="11" t="e">
        <f>IF(#REF!=0,"-",#REF!/#REF!*100)</f>
        <v>#REF!</v>
      </c>
    </row>
    <row r="4424" spans="1:72" ht="22.5" x14ac:dyDescent="0.25">
      <c r="A4424" s="4" t="s">
        <v>1154</v>
      </c>
      <c r="B4424" s="4" t="s">
        <v>56</v>
      </c>
      <c r="C4424" s="4" t="s">
        <v>162</v>
      </c>
      <c r="D4424" s="102" t="s">
        <v>1450</v>
      </c>
      <c r="E4424" s="101" t="s">
        <v>40</v>
      </c>
      <c r="F4424" s="101" t="s">
        <v>0</v>
      </c>
      <c r="G4424" s="2" t="s">
        <v>0</v>
      </c>
      <c r="H4424" s="2" t="s">
        <v>41</v>
      </c>
      <c r="I4424" s="12">
        <f>SUM(I4425:I4427)</f>
        <v>31600</v>
      </c>
      <c r="J4424" s="12">
        <f t="shared" ref="J4424:AA4424" si="6953">SUM(J4425:J4427)</f>
        <v>16617</v>
      </c>
      <c r="K4424" s="12">
        <f t="shared" si="6953"/>
        <v>0</v>
      </c>
      <c r="L4424" s="12">
        <f t="shared" si="6953"/>
        <v>0</v>
      </c>
      <c r="M4424" s="12">
        <f t="shared" si="6953"/>
        <v>0</v>
      </c>
      <c r="N4424" s="12">
        <f t="shared" si="6953"/>
        <v>0</v>
      </c>
      <c r="O4424" s="12">
        <f t="shared" ref="O4424" si="6954">SUM(O4425:O4427)</f>
        <v>48217</v>
      </c>
      <c r="P4424" s="12">
        <f t="shared" si="6953"/>
        <v>0</v>
      </c>
      <c r="Q4424" s="12">
        <f t="shared" si="6953"/>
        <v>0</v>
      </c>
      <c r="R4424" s="12">
        <f t="shared" si="6953"/>
        <v>16617</v>
      </c>
      <c r="S4424" s="12">
        <f t="shared" si="6953"/>
        <v>0</v>
      </c>
      <c r="T4424" s="12">
        <f t="shared" si="6953"/>
        <v>0</v>
      </c>
      <c r="U4424" s="12">
        <f t="shared" si="6953"/>
        <v>0</v>
      </c>
      <c r="V4424" s="12">
        <f t="shared" si="6953"/>
        <v>0</v>
      </c>
      <c r="W4424" s="12">
        <f t="shared" si="6953"/>
        <v>0</v>
      </c>
      <c r="X4424" s="12">
        <f t="shared" si="6953"/>
        <v>0</v>
      </c>
      <c r="Y4424" s="12">
        <f t="shared" si="6953"/>
        <v>0</v>
      </c>
      <c r="Z4424" s="12">
        <f t="shared" si="6953"/>
        <v>0</v>
      </c>
      <c r="AA4424" s="12">
        <f t="shared" si="6953"/>
        <v>0</v>
      </c>
      <c r="AB4424" s="12">
        <v>16617</v>
      </c>
      <c r="AC4424" s="12">
        <v>31600</v>
      </c>
      <c r="AD4424" s="12">
        <f t="shared" ref="AD4424:AV4424" si="6955">SUM(AD4425:AD4427)</f>
        <v>0</v>
      </c>
      <c r="AE4424" s="12">
        <f t="shared" si="6955"/>
        <v>0</v>
      </c>
      <c r="AF4424" s="12">
        <f t="shared" si="6955"/>
        <v>0</v>
      </c>
      <c r="AG4424" s="12">
        <f t="shared" si="6955"/>
        <v>0</v>
      </c>
      <c r="AH4424" s="12">
        <f t="shared" si="6955"/>
        <v>0</v>
      </c>
      <c r="AI4424" s="12">
        <f t="shared" si="6955"/>
        <v>0</v>
      </c>
      <c r="AJ4424" s="12">
        <f t="shared" ref="AJ4424" si="6956">SUM(AJ4425:AJ4427)</f>
        <v>0</v>
      </c>
      <c r="AK4424" s="12">
        <f t="shared" si="6955"/>
        <v>0</v>
      </c>
      <c r="AL4424" s="12">
        <f t="shared" si="6955"/>
        <v>0</v>
      </c>
      <c r="AM4424" s="12">
        <f t="shared" si="6955"/>
        <v>0</v>
      </c>
      <c r="AN4424" s="12">
        <f t="shared" si="6955"/>
        <v>0</v>
      </c>
      <c r="AO4424" s="12">
        <f t="shared" si="6955"/>
        <v>0</v>
      </c>
      <c r="AP4424" s="12">
        <f t="shared" si="6955"/>
        <v>0</v>
      </c>
      <c r="AQ4424" s="12">
        <f t="shared" si="6955"/>
        <v>0</v>
      </c>
      <c r="AR4424" s="12">
        <f t="shared" si="6955"/>
        <v>0</v>
      </c>
      <c r="AS4424" s="12">
        <f t="shared" si="6955"/>
        <v>0</v>
      </c>
      <c r="AT4424" s="12">
        <f t="shared" si="6955"/>
        <v>0</v>
      </c>
      <c r="AU4424" s="12">
        <f t="shared" si="6955"/>
        <v>0</v>
      </c>
      <c r="AV4424" s="12">
        <f t="shared" si="6955"/>
        <v>0</v>
      </c>
      <c r="AW4424" s="12">
        <v>0</v>
      </c>
      <c r="AX4424" s="12">
        <v>0</v>
      </c>
      <c r="AY4424" s="12">
        <f t="shared" ref="AY4424:BQ4424" si="6957">SUM(AY4425:AY4427)</f>
        <v>0</v>
      </c>
      <c r="AZ4424" s="12">
        <f t="shared" si="6957"/>
        <v>0</v>
      </c>
      <c r="BA4424" s="12">
        <f t="shared" si="6957"/>
        <v>0</v>
      </c>
      <c r="BB4424" s="12">
        <f t="shared" si="6957"/>
        <v>0</v>
      </c>
      <c r="BC4424" s="12">
        <f t="shared" si="6957"/>
        <v>0</v>
      </c>
      <c r="BD4424" s="12">
        <f t="shared" si="6957"/>
        <v>0</v>
      </c>
      <c r="BE4424" s="12">
        <f t="shared" ref="BE4424" si="6958">SUM(BE4425:BE4427)</f>
        <v>0</v>
      </c>
      <c r="BF4424" s="12">
        <f t="shared" si="6957"/>
        <v>0</v>
      </c>
      <c r="BG4424" s="12">
        <f t="shared" si="6957"/>
        <v>0</v>
      </c>
      <c r="BH4424" s="12">
        <f t="shared" si="6957"/>
        <v>0</v>
      </c>
      <c r="BI4424" s="12">
        <f t="shared" si="6957"/>
        <v>0</v>
      </c>
      <c r="BJ4424" s="12">
        <f t="shared" si="6957"/>
        <v>0</v>
      </c>
      <c r="BK4424" s="12">
        <f t="shared" si="6957"/>
        <v>0</v>
      </c>
      <c r="BL4424" s="12">
        <f t="shared" si="6957"/>
        <v>0</v>
      </c>
      <c r="BM4424" s="12">
        <f t="shared" si="6957"/>
        <v>0</v>
      </c>
      <c r="BN4424" s="12">
        <f t="shared" si="6957"/>
        <v>0</v>
      </c>
      <c r="BO4424" s="12">
        <f t="shared" si="6957"/>
        <v>0</v>
      </c>
      <c r="BP4424" s="12">
        <f t="shared" si="6957"/>
        <v>0</v>
      </c>
      <c r="BQ4424" s="12">
        <f t="shared" si="6957"/>
        <v>0</v>
      </c>
      <c r="BR4424" s="12">
        <v>0</v>
      </c>
      <c r="BS4424" s="12">
        <v>0</v>
      </c>
      <c r="BT4424" s="12" t="e">
        <f>IF(#REF!=0,"-",#REF!/#REF!*100)</f>
        <v>#REF!</v>
      </c>
    </row>
    <row r="4425" spans="1:72" x14ac:dyDescent="0.25">
      <c r="A4425" s="4" t="s">
        <v>1154</v>
      </c>
      <c r="B4425" s="4" t="s">
        <v>56</v>
      </c>
      <c r="C4425" s="4" t="s">
        <v>162</v>
      </c>
      <c r="D4425" s="102" t="s">
        <v>1450</v>
      </c>
      <c r="E4425" s="113">
        <v>6142</v>
      </c>
      <c r="F4425" s="102"/>
      <c r="G4425" s="98" t="s">
        <v>1663</v>
      </c>
      <c r="H4425" s="13" t="s">
        <v>60</v>
      </c>
      <c r="I4425" s="14">
        <v>100</v>
      </c>
      <c r="J4425" s="14"/>
      <c r="K4425" s="14"/>
      <c r="L4425" s="14"/>
      <c r="M4425" s="14"/>
      <c r="N4425" s="14"/>
      <c r="O4425" s="14">
        <f t="shared" si="6935"/>
        <v>100</v>
      </c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>
        <v>0</v>
      </c>
      <c r="AC4425" s="14">
        <v>100</v>
      </c>
      <c r="AD4425" s="14">
        <v>0</v>
      </c>
      <c r="AE4425" s="14"/>
      <c r="AF4425" s="14"/>
      <c r="AG4425" s="14"/>
      <c r="AH4425" s="14"/>
      <c r="AI4425" s="14"/>
      <c r="AJ4425" s="14">
        <f t="shared" si="6936"/>
        <v>0</v>
      </c>
      <c r="AK4425" s="14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4"/>
      <c r="AW4425" s="14">
        <v>0</v>
      </c>
      <c r="AX4425" s="14">
        <v>0</v>
      </c>
      <c r="AY4425" s="14">
        <v>0</v>
      </c>
      <c r="AZ4425" s="14"/>
      <c r="BA4425" s="14"/>
      <c r="BB4425" s="14"/>
      <c r="BC4425" s="14"/>
      <c r="BD4425" s="14"/>
      <c r="BE4425" s="14">
        <f t="shared" si="6937"/>
        <v>0</v>
      </c>
      <c r="BF4425" s="14"/>
      <c r="BG4425" s="14"/>
      <c r="BH4425" s="14"/>
      <c r="BI4425" s="14"/>
      <c r="BJ4425" s="14"/>
      <c r="BK4425" s="14"/>
      <c r="BL4425" s="14"/>
      <c r="BM4425" s="14"/>
      <c r="BN4425" s="14"/>
      <c r="BO4425" s="14"/>
      <c r="BP4425" s="14"/>
      <c r="BQ4425" s="14"/>
      <c r="BR4425" s="14">
        <v>0</v>
      </c>
      <c r="BS4425" s="14">
        <v>0</v>
      </c>
      <c r="BT4425" s="14" t="e">
        <f>IF(#REF!=0,"-",#REF!/#REF!*100)</f>
        <v>#REF!</v>
      </c>
    </row>
    <row r="4426" spans="1:72" ht="22.5" x14ac:dyDescent="0.25">
      <c r="A4426" s="4" t="s">
        <v>1154</v>
      </c>
      <c r="B4426" s="4" t="s">
        <v>56</v>
      </c>
      <c r="C4426" s="4" t="s">
        <v>162</v>
      </c>
      <c r="D4426" s="102" t="s">
        <v>1450</v>
      </c>
      <c r="E4426" s="113">
        <v>6143</v>
      </c>
      <c r="F4426" s="102"/>
      <c r="G4426" s="98" t="s">
        <v>1663</v>
      </c>
      <c r="H4426" s="13" t="s">
        <v>43</v>
      </c>
      <c r="I4426" s="14">
        <v>1500</v>
      </c>
      <c r="J4426" s="14"/>
      <c r="K4426" s="14"/>
      <c r="L4426" s="14"/>
      <c r="M4426" s="14"/>
      <c r="N4426" s="14"/>
      <c r="O4426" s="14">
        <f t="shared" si="6935"/>
        <v>1500</v>
      </c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>
        <v>0</v>
      </c>
      <c r="AC4426" s="14">
        <v>1500</v>
      </c>
      <c r="AD4426" s="14">
        <v>0</v>
      </c>
      <c r="AE4426" s="14"/>
      <c r="AF4426" s="14"/>
      <c r="AG4426" s="14"/>
      <c r="AH4426" s="14"/>
      <c r="AI4426" s="14"/>
      <c r="AJ4426" s="14">
        <f t="shared" si="6936"/>
        <v>0</v>
      </c>
      <c r="AK4426" s="14"/>
      <c r="AL4426" s="14"/>
      <c r="AM4426" s="14"/>
      <c r="AN4426" s="14"/>
      <c r="AO4426" s="14"/>
      <c r="AP4426" s="14"/>
      <c r="AQ4426" s="14"/>
      <c r="AR4426" s="14"/>
      <c r="AS4426" s="14"/>
      <c r="AT4426" s="14"/>
      <c r="AU4426" s="14"/>
      <c r="AV4426" s="14"/>
      <c r="AW4426" s="14">
        <v>0</v>
      </c>
      <c r="AX4426" s="14">
        <v>0</v>
      </c>
      <c r="AY4426" s="14">
        <v>0</v>
      </c>
      <c r="AZ4426" s="14"/>
      <c r="BA4426" s="14"/>
      <c r="BB4426" s="14"/>
      <c r="BC4426" s="14"/>
      <c r="BD4426" s="14"/>
      <c r="BE4426" s="14">
        <f t="shared" si="6937"/>
        <v>0</v>
      </c>
      <c r="BF4426" s="14"/>
      <c r="BG4426" s="14"/>
      <c r="BH4426" s="14"/>
      <c r="BI4426" s="14"/>
      <c r="BJ4426" s="14"/>
      <c r="BK4426" s="14"/>
      <c r="BL4426" s="14"/>
      <c r="BM4426" s="14"/>
      <c r="BN4426" s="14"/>
      <c r="BO4426" s="14"/>
      <c r="BP4426" s="14"/>
      <c r="BQ4426" s="14"/>
      <c r="BR4426" s="14">
        <v>0</v>
      </c>
      <c r="BS4426" s="14">
        <v>0</v>
      </c>
      <c r="BT4426" s="14" t="e">
        <f>IF(#REF!=0,"-",#REF!/#REF!*100)</f>
        <v>#REF!</v>
      </c>
    </row>
    <row r="4427" spans="1:72" x14ac:dyDescent="0.25">
      <c r="A4427" s="4" t="s">
        <v>1154</v>
      </c>
      <c r="B4427" s="4" t="s">
        <v>56</v>
      </c>
      <c r="C4427" s="4" t="s">
        <v>162</v>
      </c>
      <c r="D4427" s="102" t="s">
        <v>1450</v>
      </c>
      <c r="E4427" s="113">
        <v>6148</v>
      </c>
      <c r="F4427" s="102"/>
      <c r="G4427" s="98" t="s">
        <v>1663</v>
      </c>
      <c r="H4427" s="13" t="s">
        <v>45</v>
      </c>
      <c r="I4427" s="14">
        <v>30000</v>
      </c>
      <c r="J4427" s="14">
        <f>2757+759+13101</f>
        <v>16617</v>
      </c>
      <c r="K4427" s="14"/>
      <c r="L4427" s="14"/>
      <c r="M4427" s="14"/>
      <c r="N4427" s="14"/>
      <c r="O4427" s="14">
        <f t="shared" si="6935"/>
        <v>46617</v>
      </c>
      <c r="P4427" s="14"/>
      <c r="Q4427" s="14"/>
      <c r="R4427" s="14">
        <f>2757+759+13101</f>
        <v>16617</v>
      </c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>
        <v>16617</v>
      </c>
      <c r="AC4427" s="14">
        <v>30000</v>
      </c>
      <c r="AD4427" s="14">
        <v>0</v>
      </c>
      <c r="AE4427" s="14"/>
      <c r="AF4427" s="14"/>
      <c r="AG4427" s="14"/>
      <c r="AH4427" s="14"/>
      <c r="AI4427" s="14"/>
      <c r="AJ4427" s="14">
        <f t="shared" si="6936"/>
        <v>0</v>
      </c>
      <c r="AK4427" s="14"/>
      <c r="AL4427" s="14"/>
      <c r="AM4427" s="14"/>
      <c r="AN4427" s="14"/>
      <c r="AO4427" s="14"/>
      <c r="AP4427" s="14"/>
      <c r="AQ4427" s="14"/>
      <c r="AR4427" s="14"/>
      <c r="AS4427" s="14"/>
      <c r="AT4427" s="14"/>
      <c r="AU4427" s="14"/>
      <c r="AV4427" s="14"/>
      <c r="AW4427" s="14">
        <v>0</v>
      </c>
      <c r="AX4427" s="14">
        <v>0</v>
      </c>
      <c r="AY4427" s="14">
        <v>0</v>
      </c>
      <c r="AZ4427" s="14"/>
      <c r="BA4427" s="14"/>
      <c r="BB4427" s="14"/>
      <c r="BC4427" s="14"/>
      <c r="BD4427" s="14"/>
      <c r="BE4427" s="14">
        <f t="shared" si="6937"/>
        <v>0</v>
      </c>
      <c r="BF4427" s="14"/>
      <c r="BG4427" s="14"/>
      <c r="BH4427" s="14"/>
      <c r="BI4427" s="14"/>
      <c r="BJ4427" s="14"/>
      <c r="BK4427" s="14"/>
      <c r="BL4427" s="14"/>
      <c r="BM4427" s="14"/>
      <c r="BN4427" s="14"/>
      <c r="BO4427" s="14"/>
      <c r="BP4427" s="14"/>
      <c r="BQ4427" s="14"/>
      <c r="BR4427" s="14">
        <v>0</v>
      </c>
      <c r="BS4427" s="14">
        <v>0</v>
      </c>
      <c r="BT4427" s="14" t="e">
        <f>IF(#REF!=0,"-",#REF!/#REF!*100)</f>
        <v>#REF!</v>
      </c>
    </row>
    <row r="4428" spans="1:72" ht="33.75" x14ac:dyDescent="0.25">
      <c r="A4428" s="1" t="s">
        <v>0</v>
      </c>
      <c r="B4428" s="1" t="s">
        <v>0</v>
      </c>
      <c r="C4428" s="1" t="s">
        <v>0</v>
      </c>
      <c r="D4428" s="101" t="s">
        <v>0</v>
      </c>
      <c r="E4428" s="101" t="s">
        <v>0</v>
      </c>
      <c r="F4428" s="101" t="s">
        <v>0</v>
      </c>
      <c r="G4428" s="2" t="s">
        <v>0</v>
      </c>
      <c r="H4428" s="10" t="s">
        <v>47</v>
      </c>
      <c r="I4428" s="11">
        <f t="shared" ref="I4428:AA4428" si="6959">SUM(I4429)</f>
        <v>67300</v>
      </c>
      <c r="J4428" s="11">
        <f t="shared" si="6959"/>
        <v>2923</v>
      </c>
      <c r="K4428" s="11">
        <f t="shared" si="6959"/>
        <v>0</v>
      </c>
      <c r="L4428" s="11">
        <f t="shared" si="6959"/>
        <v>0</v>
      </c>
      <c r="M4428" s="11">
        <f t="shared" si="6959"/>
        <v>0</v>
      </c>
      <c r="N4428" s="11">
        <f t="shared" si="6959"/>
        <v>0</v>
      </c>
      <c r="O4428" s="11">
        <f t="shared" si="6959"/>
        <v>70223</v>
      </c>
      <c r="P4428" s="11">
        <f t="shared" si="6959"/>
        <v>0</v>
      </c>
      <c r="Q4428" s="11">
        <f t="shared" si="6959"/>
        <v>0</v>
      </c>
      <c r="R4428" s="11">
        <f t="shared" si="6959"/>
        <v>2923</v>
      </c>
      <c r="S4428" s="11">
        <f t="shared" si="6959"/>
        <v>0</v>
      </c>
      <c r="T4428" s="11">
        <f t="shared" si="6959"/>
        <v>0</v>
      </c>
      <c r="U4428" s="11">
        <f t="shared" si="6959"/>
        <v>0</v>
      </c>
      <c r="V4428" s="11">
        <f t="shared" si="6959"/>
        <v>0</v>
      </c>
      <c r="W4428" s="11">
        <f t="shared" si="6959"/>
        <v>0</v>
      </c>
      <c r="X4428" s="11">
        <f t="shared" si="6959"/>
        <v>0</v>
      </c>
      <c r="Y4428" s="11">
        <f t="shared" si="6959"/>
        <v>0</v>
      </c>
      <c r="Z4428" s="11">
        <f t="shared" si="6959"/>
        <v>0</v>
      </c>
      <c r="AA4428" s="11">
        <f t="shared" si="6959"/>
        <v>0</v>
      </c>
      <c r="AB4428" s="11">
        <v>2923</v>
      </c>
      <c r="AC4428" s="11">
        <v>67300</v>
      </c>
      <c r="AD4428" s="11">
        <f t="shared" ref="AD4428:AV4428" si="6960">SUM(AD4429)</f>
        <v>100</v>
      </c>
      <c r="AE4428" s="11">
        <f t="shared" si="6960"/>
        <v>0</v>
      </c>
      <c r="AF4428" s="11">
        <f t="shared" si="6960"/>
        <v>0</v>
      </c>
      <c r="AG4428" s="11">
        <f t="shared" si="6960"/>
        <v>0</v>
      </c>
      <c r="AH4428" s="11">
        <f t="shared" si="6960"/>
        <v>0</v>
      </c>
      <c r="AI4428" s="11">
        <f t="shared" si="6960"/>
        <v>0</v>
      </c>
      <c r="AJ4428" s="11">
        <f t="shared" si="6960"/>
        <v>100</v>
      </c>
      <c r="AK4428" s="11">
        <f t="shared" si="6960"/>
        <v>0</v>
      </c>
      <c r="AL4428" s="11">
        <f t="shared" si="6960"/>
        <v>0</v>
      </c>
      <c r="AM4428" s="11">
        <f t="shared" si="6960"/>
        <v>0</v>
      </c>
      <c r="AN4428" s="11">
        <f t="shared" si="6960"/>
        <v>0</v>
      </c>
      <c r="AO4428" s="11">
        <f t="shared" si="6960"/>
        <v>0</v>
      </c>
      <c r="AP4428" s="11">
        <f t="shared" si="6960"/>
        <v>0</v>
      </c>
      <c r="AQ4428" s="11">
        <f t="shared" si="6960"/>
        <v>0</v>
      </c>
      <c r="AR4428" s="11">
        <f t="shared" si="6960"/>
        <v>0</v>
      </c>
      <c r="AS4428" s="11">
        <f t="shared" si="6960"/>
        <v>0</v>
      </c>
      <c r="AT4428" s="11">
        <f t="shared" si="6960"/>
        <v>0</v>
      </c>
      <c r="AU4428" s="11">
        <f t="shared" si="6960"/>
        <v>0</v>
      </c>
      <c r="AV4428" s="11">
        <f t="shared" si="6960"/>
        <v>0</v>
      </c>
      <c r="AW4428" s="11">
        <v>0</v>
      </c>
      <c r="AX4428" s="11">
        <v>100</v>
      </c>
      <c r="AY4428" s="11">
        <f>SUM(AY4429)</f>
        <v>24900</v>
      </c>
      <c r="AZ4428" s="11">
        <f t="shared" ref="AZ4428:BQ4428" si="6961">SUM(AZ4429)</f>
        <v>5249</v>
      </c>
      <c r="BA4428" s="11">
        <f t="shared" si="6961"/>
        <v>0</v>
      </c>
      <c r="BB4428" s="11">
        <f t="shared" si="6961"/>
        <v>0</v>
      </c>
      <c r="BC4428" s="11">
        <f t="shared" si="6961"/>
        <v>0</v>
      </c>
      <c r="BD4428" s="11">
        <f t="shared" si="6961"/>
        <v>0</v>
      </c>
      <c r="BE4428" s="11">
        <f t="shared" si="6961"/>
        <v>30149</v>
      </c>
      <c r="BF4428" s="11">
        <f t="shared" si="6961"/>
        <v>0</v>
      </c>
      <c r="BG4428" s="11">
        <f t="shared" si="6961"/>
        <v>0</v>
      </c>
      <c r="BH4428" s="11">
        <f t="shared" si="6961"/>
        <v>5249</v>
      </c>
      <c r="BI4428" s="11">
        <f t="shared" si="6961"/>
        <v>0</v>
      </c>
      <c r="BJ4428" s="11">
        <f t="shared" si="6961"/>
        <v>0</v>
      </c>
      <c r="BK4428" s="11">
        <f t="shared" si="6961"/>
        <v>0</v>
      </c>
      <c r="BL4428" s="11">
        <f t="shared" si="6961"/>
        <v>0</v>
      </c>
      <c r="BM4428" s="11">
        <f t="shared" si="6961"/>
        <v>0</v>
      </c>
      <c r="BN4428" s="11">
        <f t="shared" si="6961"/>
        <v>0</v>
      </c>
      <c r="BO4428" s="11">
        <f t="shared" si="6961"/>
        <v>0</v>
      </c>
      <c r="BP4428" s="11">
        <f t="shared" si="6961"/>
        <v>0</v>
      </c>
      <c r="BQ4428" s="11">
        <f t="shared" si="6961"/>
        <v>0</v>
      </c>
      <c r="BR4428" s="11">
        <v>5249</v>
      </c>
      <c r="BS4428" s="11">
        <v>24900</v>
      </c>
      <c r="BT4428" s="11" t="e">
        <f>IF(#REF!=0,"-",#REF!/#REF!*100)</f>
        <v>#REF!</v>
      </c>
    </row>
    <row r="4429" spans="1:72" x14ac:dyDescent="0.25">
      <c r="A4429" s="4" t="s">
        <v>1154</v>
      </c>
      <c r="B4429" s="4" t="s">
        <v>56</v>
      </c>
      <c r="C4429" s="4" t="s">
        <v>162</v>
      </c>
      <c r="D4429" s="102" t="s">
        <v>1450</v>
      </c>
      <c r="E4429" s="101" t="s">
        <v>48</v>
      </c>
      <c r="F4429" s="101" t="s">
        <v>0</v>
      </c>
      <c r="G4429" s="2" t="s">
        <v>0</v>
      </c>
      <c r="H4429" s="2" t="s">
        <v>49</v>
      </c>
      <c r="I4429" s="12">
        <f t="shared" ref="I4429:AA4429" si="6962">SUM(I4430:I4433)</f>
        <v>67300</v>
      </c>
      <c r="J4429" s="12">
        <f t="shared" si="6962"/>
        <v>2923</v>
      </c>
      <c r="K4429" s="12">
        <f t="shared" si="6962"/>
        <v>0</v>
      </c>
      <c r="L4429" s="12">
        <f t="shared" si="6962"/>
        <v>0</v>
      </c>
      <c r="M4429" s="12">
        <f t="shared" si="6962"/>
        <v>0</v>
      </c>
      <c r="N4429" s="12">
        <f t="shared" si="6962"/>
        <v>0</v>
      </c>
      <c r="O4429" s="12">
        <f t="shared" ref="O4429" si="6963">SUM(O4430:O4433)</f>
        <v>70223</v>
      </c>
      <c r="P4429" s="12">
        <f t="shared" si="6962"/>
        <v>0</v>
      </c>
      <c r="Q4429" s="12">
        <f t="shared" si="6962"/>
        <v>0</v>
      </c>
      <c r="R4429" s="12">
        <f t="shared" si="6962"/>
        <v>2923</v>
      </c>
      <c r="S4429" s="12">
        <f t="shared" si="6962"/>
        <v>0</v>
      </c>
      <c r="T4429" s="12">
        <f t="shared" si="6962"/>
        <v>0</v>
      </c>
      <c r="U4429" s="12">
        <f t="shared" si="6962"/>
        <v>0</v>
      </c>
      <c r="V4429" s="12">
        <f t="shared" si="6962"/>
        <v>0</v>
      </c>
      <c r="W4429" s="12">
        <f t="shared" si="6962"/>
        <v>0</v>
      </c>
      <c r="X4429" s="12">
        <f t="shared" si="6962"/>
        <v>0</v>
      </c>
      <c r="Y4429" s="12">
        <f t="shared" si="6962"/>
        <v>0</v>
      </c>
      <c r="Z4429" s="12">
        <f t="shared" si="6962"/>
        <v>0</v>
      </c>
      <c r="AA4429" s="12">
        <f t="shared" si="6962"/>
        <v>0</v>
      </c>
      <c r="AB4429" s="12">
        <v>2923</v>
      </c>
      <c r="AC4429" s="12">
        <v>67300</v>
      </c>
      <c r="AD4429" s="12">
        <f t="shared" ref="AD4429:AV4429" si="6964">SUM(AD4430:AD4433)</f>
        <v>100</v>
      </c>
      <c r="AE4429" s="12">
        <f t="shared" si="6964"/>
        <v>0</v>
      </c>
      <c r="AF4429" s="12">
        <f t="shared" si="6964"/>
        <v>0</v>
      </c>
      <c r="AG4429" s="12">
        <f t="shared" si="6964"/>
        <v>0</v>
      </c>
      <c r="AH4429" s="12">
        <f t="shared" si="6964"/>
        <v>0</v>
      </c>
      <c r="AI4429" s="12">
        <f t="shared" si="6964"/>
        <v>0</v>
      </c>
      <c r="AJ4429" s="12">
        <f t="shared" ref="AJ4429" si="6965">SUM(AJ4430:AJ4433)</f>
        <v>100</v>
      </c>
      <c r="AK4429" s="12">
        <f t="shared" si="6964"/>
        <v>0</v>
      </c>
      <c r="AL4429" s="12">
        <f t="shared" si="6964"/>
        <v>0</v>
      </c>
      <c r="AM4429" s="12">
        <f t="shared" si="6964"/>
        <v>0</v>
      </c>
      <c r="AN4429" s="12">
        <f t="shared" si="6964"/>
        <v>0</v>
      </c>
      <c r="AO4429" s="12">
        <f t="shared" si="6964"/>
        <v>0</v>
      </c>
      <c r="AP4429" s="12">
        <f t="shared" si="6964"/>
        <v>0</v>
      </c>
      <c r="AQ4429" s="12">
        <f t="shared" si="6964"/>
        <v>0</v>
      </c>
      <c r="AR4429" s="12">
        <f t="shared" si="6964"/>
        <v>0</v>
      </c>
      <c r="AS4429" s="12">
        <f t="shared" si="6964"/>
        <v>0</v>
      </c>
      <c r="AT4429" s="12">
        <f t="shared" si="6964"/>
        <v>0</v>
      </c>
      <c r="AU4429" s="12">
        <f t="shared" si="6964"/>
        <v>0</v>
      </c>
      <c r="AV4429" s="12">
        <f t="shared" si="6964"/>
        <v>0</v>
      </c>
      <c r="AW4429" s="12">
        <v>0</v>
      </c>
      <c r="AX4429" s="12">
        <v>100</v>
      </c>
      <c r="AY4429" s="12">
        <f>SUM(AY4430:AY4433)</f>
        <v>24900</v>
      </c>
      <c r="AZ4429" s="12">
        <f t="shared" ref="AZ4429:BQ4429" si="6966">SUM(AZ4430:AZ4433)</f>
        <v>5249</v>
      </c>
      <c r="BA4429" s="12">
        <f t="shared" si="6966"/>
        <v>0</v>
      </c>
      <c r="BB4429" s="12">
        <f t="shared" si="6966"/>
        <v>0</v>
      </c>
      <c r="BC4429" s="12">
        <f t="shared" si="6966"/>
        <v>0</v>
      </c>
      <c r="BD4429" s="12">
        <f t="shared" si="6966"/>
        <v>0</v>
      </c>
      <c r="BE4429" s="12">
        <f t="shared" ref="BE4429" si="6967">SUM(BE4430:BE4433)</f>
        <v>30149</v>
      </c>
      <c r="BF4429" s="12">
        <f t="shared" si="6966"/>
        <v>0</v>
      </c>
      <c r="BG4429" s="12">
        <f t="shared" si="6966"/>
        <v>0</v>
      </c>
      <c r="BH4429" s="12">
        <f t="shared" si="6966"/>
        <v>5249</v>
      </c>
      <c r="BI4429" s="12">
        <f t="shared" si="6966"/>
        <v>0</v>
      </c>
      <c r="BJ4429" s="12">
        <f t="shared" si="6966"/>
        <v>0</v>
      </c>
      <c r="BK4429" s="12">
        <f t="shared" si="6966"/>
        <v>0</v>
      </c>
      <c r="BL4429" s="12">
        <f t="shared" si="6966"/>
        <v>0</v>
      </c>
      <c r="BM4429" s="12">
        <f t="shared" si="6966"/>
        <v>0</v>
      </c>
      <c r="BN4429" s="12">
        <f t="shared" si="6966"/>
        <v>0</v>
      </c>
      <c r="BO4429" s="12">
        <f t="shared" si="6966"/>
        <v>0</v>
      </c>
      <c r="BP4429" s="12">
        <f t="shared" si="6966"/>
        <v>0</v>
      </c>
      <c r="BQ4429" s="12">
        <f t="shared" si="6966"/>
        <v>0</v>
      </c>
      <c r="BR4429" s="12">
        <v>5249</v>
      </c>
      <c r="BS4429" s="12">
        <v>24900</v>
      </c>
      <c r="BT4429" s="12" t="e">
        <f>IF(#REF!=0,"-",#REF!/#REF!*100)</f>
        <v>#REF!</v>
      </c>
    </row>
    <row r="4430" spans="1:72" x14ac:dyDescent="0.25">
      <c r="A4430" s="4" t="s">
        <v>1154</v>
      </c>
      <c r="B4430" s="4" t="s">
        <v>56</v>
      </c>
      <c r="C4430" s="4" t="s">
        <v>162</v>
      </c>
      <c r="D4430" s="102" t="s">
        <v>1450</v>
      </c>
      <c r="E4430" s="113">
        <v>8213</v>
      </c>
      <c r="F4430" s="102"/>
      <c r="G4430" s="98" t="s">
        <v>1663</v>
      </c>
      <c r="H4430" s="13" t="s">
        <v>51</v>
      </c>
      <c r="I4430" s="14">
        <v>50000</v>
      </c>
      <c r="J4430" s="14">
        <f>485+134+2304</f>
        <v>2923</v>
      </c>
      <c r="K4430" s="14"/>
      <c r="L4430" s="14"/>
      <c r="M4430" s="14"/>
      <c r="N4430" s="14"/>
      <c r="O4430" s="14">
        <f t="shared" si="6935"/>
        <v>52923</v>
      </c>
      <c r="P4430" s="14"/>
      <c r="Q4430" s="14"/>
      <c r="R4430" s="14">
        <f>485+134+2304</f>
        <v>2923</v>
      </c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>
        <v>2923</v>
      </c>
      <c r="AC4430" s="14">
        <v>50000</v>
      </c>
      <c r="AD4430" s="14">
        <v>100</v>
      </c>
      <c r="AE4430" s="14"/>
      <c r="AF4430" s="14"/>
      <c r="AG4430" s="14"/>
      <c r="AH4430" s="14"/>
      <c r="AI4430" s="14"/>
      <c r="AJ4430" s="14">
        <f t="shared" si="6936"/>
        <v>100</v>
      </c>
      <c r="AK4430" s="14"/>
      <c r="AL4430" s="14"/>
      <c r="AM4430" s="14"/>
      <c r="AN4430" s="14"/>
      <c r="AO4430" s="14"/>
      <c r="AP4430" s="14"/>
      <c r="AQ4430" s="14"/>
      <c r="AR4430" s="14"/>
      <c r="AS4430" s="14"/>
      <c r="AT4430" s="14"/>
      <c r="AU4430" s="14"/>
      <c r="AV4430" s="14"/>
      <c r="AW4430" s="14">
        <v>0</v>
      </c>
      <c r="AX4430" s="14">
        <v>100</v>
      </c>
      <c r="AY4430" s="14">
        <v>24900</v>
      </c>
      <c r="AZ4430" s="14">
        <f>2504+197+443+1261+844</f>
        <v>5249</v>
      </c>
      <c r="BA4430" s="14"/>
      <c r="BB4430" s="14"/>
      <c r="BC4430" s="14"/>
      <c r="BD4430" s="14"/>
      <c r="BE4430" s="14">
        <f t="shared" si="6937"/>
        <v>30149</v>
      </c>
      <c r="BF4430" s="14"/>
      <c r="BG4430" s="14"/>
      <c r="BH4430" s="14">
        <f>2504+197+443+1261+844</f>
        <v>5249</v>
      </c>
      <c r="BI4430" s="14"/>
      <c r="BJ4430" s="14"/>
      <c r="BK4430" s="14"/>
      <c r="BL4430" s="14"/>
      <c r="BM4430" s="14"/>
      <c r="BN4430" s="14"/>
      <c r="BO4430" s="14"/>
      <c r="BP4430" s="14"/>
      <c r="BQ4430" s="14"/>
      <c r="BR4430" s="14">
        <v>5249</v>
      </c>
      <c r="BS4430" s="14">
        <v>24900</v>
      </c>
      <c r="BT4430" s="14" t="e">
        <f>IF(#REF!=0,"-",#REF!/#REF!*100)</f>
        <v>#REF!</v>
      </c>
    </row>
    <row r="4431" spans="1:72" x14ac:dyDescent="0.25">
      <c r="A4431" s="4" t="s">
        <v>1154</v>
      </c>
      <c r="B4431" s="4" t="s">
        <v>56</v>
      </c>
      <c r="C4431" s="4" t="s">
        <v>162</v>
      </c>
      <c r="D4431" s="102" t="s">
        <v>1450</v>
      </c>
      <c r="E4431" s="113">
        <v>8214</v>
      </c>
      <c r="F4431" s="102"/>
      <c r="G4431" s="98" t="s">
        <v>1663</v>
      </c>
      <c r="H4431" s="13" t="s">
        <v>1043</v>
      </c>
      <c r="I4431" s="14">
        <v>5500</v>
      </c>
      <c r="J4431" s="14"/>
      <c r="K4431" s="14"/>
      <c r="L4431" s="14"/>
      <c r="M4431" s="14"/>
      <c r="N4431" s="14"/>
      <c r="O4431" s="14">
        <f t="shared" si="6935"/>
        <v>5500</v>
      </c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>
        <v>0</v>
      </c>
      <c r="AC4431" s="14">
        <v>5500</v>
      </c>
      <c r="AD4431" s="14">
        <v>0</v>
      </c>
      <c r="AE4431" s="14"/>
      <c r="AF4431" s="14"/>
      <c r="AG4431" s="14"/>
      <c r="AH4431" s="14"/>
      <c r="AI4431" s="14"/>
      <c r="AJ4431" s="14">
        <f t="shared" si="6936"/>
        <v>0</v>
      </c>
      <c r="AK4431" s="14"/>
      <c r="AL4431" s="14"/>
      <c r="AM4431" s="14"/>
      <c r="AN4431" s="14"/>
      <c r="AO4431" s="14"/>
      <c r="AP4431" s="14"/>
      <c r="AQ4431" s="14"/>
      <c r="AR4431" s="14"/>
      <c r="AS4431" s="14"/>
      <c r="AT4431" s="14"/>
      <c r="AU4431" s="14"/>
      <c r="AV4431" s="14"/>
      <c r="AW4431" s="14">
        <v>0</v>
      </c>
      <c r="AX4431" s="14">
        <v>0</v>
      </c>
      <c r="AY4431" s="14">
        <v>0</v>
      </c>
      <c r="AZ4431" s="14"/>
      <c r="BA4431" s="14"/>
      <c r="BB4431" s="14"/>
      <c r="BC4431" s="14"/>
      <c r="BD4431" s="14"/>
      <c r="BE4431" s="14">
        <f t="shared" si="6937"/>
        <v>0</v>
      </c>
      <c r="BF4431" s="14"/>
      <c r="BG4431" s="14"/>
      <c r="BH4431" s="14"/>
      <c r="BI4431" s="14"/>
      <c r="BJ4431" s="14"/>
      <c r="BK4431" s="14"/>
      <c r="BL4431" s="14"/>
      <c r="BM4431" s="14"/>
      <c r="BN4431" s="14"/>
      <c r="BO4431" s="14"/>
      <c r="BP4431" s="14"/>
      <c r="BQ4431" s="14"/>
      <c r="BR4431" s="14">
        <v>0</v>
      </c>
      <c r="BS4431" s="14">
        <v>0</v>
      </c>
      <c r="BT4431" s="14" t="e">
        <f>IF(#REF!=0,"-",#REF!/#REF!*100)</f>
        <v>#REF!</v>
      </c>
    </row>
    <row r="4432" spans="1:72" x14ac:dyDescent="0.25">
      <c r="A4432" s="4" t="s">
        <v>1154</v>
      </c>
      <c r="B4432" s="4" t="s">
        <v>56</v>
      </c>
      <c r="C4432" s="4" t="s">
        <v>162</v>
      </c>
      <c r="D4432" s="102" t="s">
        <v>1450</v>
      </c>
      <c r="E4432" s="113">
        <v>8215</v>
      </c>
      <c r="F4432" s="102"/>
      <c r="G4432" s="98" t="s">
        <v>1663</v>
      </c>
      <c r="H4432" s="13" t="s">
        <v>68</v>
      </c>
      <c r="I4432" s="14">
        <v>4900</v>
      </c>
      <c r="J4432" s="14"/>
      <c r="K4432" s="14"/>
      <c r="L4432" s="14"/>
      <c r="M4432" s="14"/>
      <c r="N4432" s="14"/>
      <c r="O4432" s="14">
        <f t="shared" si="6935"/>
        <v>4900</v>
      </c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>
        <v>0</v>
      </c>
      <c r="AC4432" s="14">
        <v>4900</v>
      </c>
      <c r="AD4432" s="14">
        <v>0</v>
      </c>
      <c r="AE4432" s="14"/>
      <c r="AF4432" s="14"/>
      <c r="AG4432" s="14"/>
      <c r="AH4432" s="14"/>
      <c r="AI4432" s="14"/>
      <c r="AJ4432" s="14">
        <f t="shared" si="6936"/>
        <v>0</v>
      </c>
      <c r="AK4432" s="14"/>
      <c r="AL4432" s="14"/>
      <c r="AM4432" s="14"/>
      <c r="AN4432" s="14"/>
      <c r="AO4432" s="14"/>
      <c r="AP4432" s="14"/>
      <c r="AQ4432" s="14"/>
      <c r="AR4432" s="14"/>
      <c r="AS4432" s="14"/>
      <c r="AT4432" s="14"/>
      <c r="AU4432" s="14"/>
      <c r="AV4432" s="14"/>
      <c r="AW4432" s="14">
        <v>0</v>
      </c>
      <c r="AX4432" s="14">
        <v>0</v>
      </c>
      <c r="AY4432" s="14">
        <v>0</v>
      </c>
      <c r="AZ4432" s="14"/>
      <c r="BA4432" s="14"/>
      <c r="BB4432" s="14"/>
      <c r="BC4432" s="14"/>
      <c r="BD4432" s="14"/>
      <c r="BE4432" s="14">
        <f t="shared" si="6937"/>
        <v>0</v>
      </c>
      <c r="BF4432" s="14"/>
      <c r="BG4432" s="14"/>
      <c r="BH4432" s="14"/>
      <c r="BI4432" s="14"/>
      <c r="BJ4432" s="14"/>
      <c r="BK4432" s="14"/>
      <c r="BL4432" s="14"/>
      <c r="BM4432" s="14"/>
      <c r="BN4432" s="14"/>
      <c r="BO4432" s="14"/>
      <c r="BP4432" s="14"/>
      <c r="BQ4432" s="14"/>
      <c r="BR4432" s="14">
        <v>0</v>
      </c>
      <c r="BS4432" s="14">
        <v>0</v>
      </c>
      <c r="BT4432" s="14" t="e">
        <f>IF(#REF!=0,"-",#REF!/#REF!*100)</f>
        <v>#REF!</v>
      </c>
    </row>
    <row r="4433" spans="1:72" x14ac:dyDescent="0.25">
      <c r="A4433" s="4" t="s">
        <v>1154</v>
      </c>
      <c r="B4433" s="4" t="s">
        <v>56</v>
      </c>
      <c r="C4433" s="4" t="s">
        <v>162</v>
      </c>
      <c r="D4433" s="102" t="s">
        <v>1450</v>
      </c>
      <c r="E4433" s="113">
        <v>8216</v>
      </c>
      <c r="F4433" s="102"/>
      <c r="G4433" s="98" t="s">
        <v>1663</v>
      </c>
      <c r="H4433" s="13" t="s">
        <v>108</v>
      </c>
      <c r="I4433" s="14">
        <v>6900</v>
      </c>
      <c r="J4433" s="14"/>
      <c r="K4433" s="14"/>
      <c r="L4433" s="14"/>
      <c r="M4433" s="14"/>
      <c r="N4433" s="14"/>
      <c r="O4433" s="14">
        <f t="shared" si="6935"/>
        <v>6900</v>
      </c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>
        <v>0</v>
      </c>
      <c r="AC4433" s="14">
        <v>6900</v>
      </c>
      <c r="AD4433" s="14">
        <v>0</v>
      </c>
      <c r="AE4433" s="14"/>
      <c r="AF4433" s="14"/>
      <c r="AG4433" s="14"/>
      <c r="AH4433" s="14"/>
      <c r="AI4433" s="14"/>
      <c r="AJ4433" s="14">
        <f t="shared" si="6936"/>
        <v>0</v>
      </c>
      <c r="AK4433" s="14"/>
      <c r="AL4433" s="14"/>
      <c r="AM4433" s="14"/>
      <c r="AN4433" s="14"/>
      <c r="AO4433" s="14"/>
      <c r="AP4433" s="14"/>
      <c r="AQ4433" s="14"/>
      <c r="AR4433" s="14"/>
      <c r="AS4433" s="14"/>
      <c r="AT4433" s="14"/>
      <c r="AU4433" s="14"/>
      <c r="AV4433" s="14"/>
      <c r="AW4433" s="14">
        <v>0</v>
      </c>
      <c r="AX4433" s="14">
        <v>0</v>
      </c>
      <c r="AY4433" s="14">
        <v>0</v>
      </c>
      <c r="AZ4433" s="14"/>
      <c r="BA4433" s="14"/>
      <c r="BB4433" s="14"/>
      <c r="BC4433" s="14"/>
      <c r="BD4433" s="14"/>
      <c r="BE4433" s="14">
        <f t="shared" si="6937"/>
        <v>0</v>
      </c>
      <c r="BF4433" s="14"/>
      <c r="BG4433" s="14"/>
      <c r="BH4433" s="14"/>
      <c r="BI4433" s="14"/>
      <c r="BJ4433" s="14"/>
      <c r="BK4433" s="14"/>
      <c r="BL4433" s="14"/>
      <c r="BM4433" s="14"/>
      <c r="BN4433" s="14"/>
      <c r="BO4433" s="14"/>
      <c r="BP4433" s="14"/>
      <c r="BQ4433" s="14"/>
      <c r="BR4433" s="14">
        <v>0</v>
      </c>
      <c r="BS4433" s="14">
        <v>0</v>
      </c>
      <c r="BT4433" s="14" t="e">
        <f>IF(#REF!=0,"-",#REF!/#REF!*100)</f>
        <v>#REF!</v>
      </c>
    </row>
    <row r="4434" spans="1:72" ht="22.5" x14ac:dyDescent="0.25">
      <c r="A4434" s="13" t="s">
        <v>0</v>
      </c>
      <c r="B4434" s="13" t="s">
        <v>0</v>
      </c>
      <c r="C4434" s="13" t="s">
        <v>0</v>
      </c>
      <c r="D4434" s="98" t="s">
        <v>0</v>
      </c>
      <c r="E4434" s="98" t="s">
        <v>0</v>
      </c>
      <c r="F4434" s="98" t="s">
        <v>0</v>
      </c>
      <c r="G4434" s="13" t="s">
        <v>0</v>
      </c>
      <c r="H4434" s="10" t="s">
        <v>1459</v>
      </c>
      <c r="I4434" s="11">
        <f t="shared" ref="I4434:AA4434" si="6968">SUM(I4398,I4423,I4428)</f>
        <v>455201</v>
      </c>
      <c r="J4434" s="11">
        <f t="shared" si="6968"/>
        <v>104706</v>
      </c>
      <c r="K4434" s="11">
        <f t="shared" si="6968"/>
        <v>0</v>
      </c>
      <c r="L4434" s="11">
        <f t="shared" si="6968"/>
        <v>0</v>
      </c>
      <c r="M4434" s="11">
        <f t="shared" si="6968"/>
        <v>0</v>
      </c>
      <c r="N4434" s="11">
        <f t="shared" si="6968"/>
        <v>0</v>
      </c>
      <c r="O4434" s="11">
        <f t="shared" si="6968"/>
        <v>559907</v>
      </c>
      <c r="P4434" s="11">
        <f t="shared" si="6968"/>
        <v>28048</v>
      </c>
      <c r="Q4434" s="11">
        <f t="shared" si="6968"/>
        <v>1465</v>
      </c>
      <c r="R4434" s="11">
        <f t="shared" si="6968"/>
        <v>146660</v>
      </c>
      <c r="S4434" s="11">
        <f t="shared" si="6968"/>
        <v>0</v>
      </c>
      <c r="T4434" s="11">
        <f t="shared" si="6968"/>
        <v>0</v>
      </c>
      <c r="U4434" s="11">
        <f t="shared" si="6968"/>
        <v>0</v>
      </c>
      <c r="V4434" s="11">
        <f t="shared" si="6968"/>
        <v>0</v>
      </c>
      <c r="W4434" s="11">
        <f t="shared" si="6968"/>
        <v>0</v>
      </c>
      <c r="X4434" s="11">
        <f t="shared" si="6968"/>
        <v>0</v>
      </c>
      <c r="Y4434" s="11">
        <f t="shared" si="6968"/>
        <v>0</v>
      </c>
      <c r="Z4434" s="11">
        <f t="shared" si="6968"/>
        <v>0</v>
      </c>
      <c r="AA4434" s="11">
        <f t="shared" si="6968"/>
        <v>0</v>
      </c>
      <c r="AB4434" s="11">
        <v>176173</v>
      </c>
      <c r="AC4434" s="11">
        <v>383734</v>
      </c>
      <c r="AD4434" s="11">
        <f t="shared" ref="AD4434:AV4434" si="6969">SUM(AD4398,AD4423,AD4428)</f>
        <v>600</v>
      </c>
      <c r="AE4434" s="11">
        <f t="shared" si="6969"/>
        <v>4711</v>
      </c>
      <c r="AF4434" s="11">
        <f t="shared" si="6969"/>
        <v>0</v>
      </c>
      <c r="AG4434" s="11">
        <f t="shared" si="6969"/>
        <v>0</v>
      </c>
      <c r="AH4434" s="11">
        <f t="shared" si="6969"/>
        <v>0</v>
      </c>
      <c r="AI4434" s="11">
        <f t="shared" si="6969"/>
        <v>0</v>
      </c>
      <c r="AJ4434" s="11">
        <f t="shared" si="6969"/>
        <v>5311</v>
      </c>
      <c r="AK4434" s="11">
        <f t="shared" si="6969"/>
        <v>0</v>
      </c>
      <c r="AL4434" s="11">
        <f t="shared" si="6969"/>
        <v>0</v>
      </c>
      <c r="AM4434" s="11">
        <f t="shared" si="6969"/>
        <v>4711</v>
      </c>
      <c r="AN4434" s="11">
        <f t="shared" si="6969"/>
        <v>0</v>
      </c>
      <c r="AO4434" s="11">
        <f t="shared" si="6969"/>
        <v>0</v>
      </c>
      <c r="AP4434" s="11">
        <f t="shared" si="6969"/>
        <v>0</v>
      </c>
      <c r="AQ4434" s="11">
        <f t="shared" si="6969"/>
        <v>0</v>
      </c>
      <c r="AR4434" s="11">
        <f t="shared" si="6969"/>
        <v>0</v>
      </c>
      <c r="AS4434" s="11">
        <f t="shared" si="6969"/>
        <v>0</v>
      </c>
      <c r="AT4434" s="11">
        <f t="shared" si="6969"/>
        <v>0</v>
      </c>
      <c r="AU4434" s="11">
        <f t="shared" si="6969"/>
        <v>0</v>
      </c>
      <c r="AV4434" s="11">
        <f t="shared" si="6969"/>
        <v>0</v>
      </c>
      <c r="AW4434" s="11">
        <v>4711</v>
      </c>
      <c r="AX4434" s="11">
        <v>600</v>
      </c>
      <c r="AY4434" s="11">
        <f>SUM(AY4398,AY4423,AY4428)</f>
        <v>166997</v>
      </c>
      <c r="AZ4434" s="11">
        <f t="shared" ref="AZ4434:BQ4434" si="6970">SUM(AZ4398,AZ4423,AZ4428)</f>
        <v>113643</v>
      </c>
      <c r="BA4434" s="11">
        <f t="shared" si="6970"/>
        <v>0</v>
      </c>
      <c r="BB4434" s="11">
        <f t="shared" si="6970"/>
        <v>0</v>
      </c>
      <c r="BC4434" s="11">
        <f t="shared" si="6970"/>
        <v>0</v>
      </c>
      <c r="BD4434" s="11">
        <f t="shared" si="6970"/>
        <v>0</v>
      </c>
      <c r="BE4434" s="11">
        <f t="shared" si="6970"/>
        <v>280640</v>
      </c>
      <c r="BF4434" s="11">
        <f t="shared" si="6970"/>
        <v>0</v>
      </c>
      <c r="BG4434" s="11">
        <f t="shared" si="6970"/>
        <v>6823</v>
      </c>
      <c r="BH4434" s="11">
        <f t="shared" si="6970"/>
        <v>113643</v>
      </c>
      <c r="BI4434" s="11">
        <f t="shared" si="6970"/>
        <v>0</v>
      </c>
      <c r="BJ4434" s="11">
        <f t="shared" si="6970"/>
        <v>0</v>
      </c>
      <c r="BK4434" s="11">
        <f t="shared" si="6970"/>
        <v>0</v>
      </c>
      <c r="BL4434" s="11">
        <f t="shared" si="6970"/>
        <v>0</v>
      </c>
      <c r="BM4434" s="11">
        <f t="shared" si="6970"/>
        <v>0</v>
      </c>
      <c r="BN4434" s="11">
        <f t="shared" si="6970"/>
        <v>0</v>
      </c>
      <c r="BO4434" s="11">
        <f t="shared" si="6970"/>
        <v>0</v>
      </c>
      <c r="BP4434" s="11">
        <f t="shared" si="6970"/>
        <v>0</v>
      </c>
      <c r="BQ4434" s="11">
        <f t="shared" si="6970"/>
        <v>0</v>
      </c>
      <c r="BR4434" s="11">
        <v>120466</v>
      </c>
      <c r="BS4434" s="11">
        <v>160174</v>
      </c>
      <c r="BT4434" s="11" t="e">
        <f>IF(#REF!=0,"-",#REF!/#REF!*100)</f>
        <v>#REF!</v>
      </c>
    </row>
    <row r="4435" spans="1:72" ht="15.75" thickBot="1" x14ac:dyDescent="0.3">
      <c r="A4435" s="13" t="s">
        <v>0</v>
      </c>
      <c r="B4435" s="13" t="s">
        <v>0</v>
      </c>
      <c r="C4435" s="13" t="s">
        <v>0</v>
      </c>
      <c r="D4435" s="98" t="s">
        <v>0</v>
      </c>
      <c r="E4435" s="98" t="s">
        <v>0</v>
      </c>
      <c r="F4435" s="98" t="s">
        <v>0</v>
      </c>
      <c r="G4435" s="13" t="s">
        <v>0</v>
      </c>
      <c r="H4435" s="2" t="s">
        <v>53</v>
      </c>
      <c r="I4435" s="13" t="s">
        <v>0</v>
      </c>
      <c r="J4435" s="13"/>
      <c r="K4435" s="13"/>
      <c r="L4435" s="13"/>
      <c r="M4435" s="13"/>
      <c r="N4435" s="13"/>
      <c r="O4435" s="13" t="e">
        <f t="shared" si="6935"/>
        <v>#VALUE!</v>
      </c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>
        <v>0</v>
      </c>
      <c r="AC4435" s="13" t="e">
        <v>#VALUE!</v>
      </c>
      <c r="AD4435" s="13" t="s">
        <v>0</v>
      </c>
      <c r="AE4435" s="13"/>
      <c r="AF4435" s="13"/>
      <c r="AG4435" s="13"/>
      <c r="AH4435" s="13"/>
      <c r="AI4435" s="13"/>
      <c r="AJ4435" s="13" t="e">
        <f t="shared" si="6936"/>
        <v>#VALUE!</v>
      </c>
      <c r="AK4435" s="13"/>
      <c r="AL4435" s="13"/>
      <c r="AM4435" s="13"/>
      <c r="AN4435" s="13"/>
      <c r="AO4435" s="13"/>
      <c r="AP4435" s="13"/>
      <c r="AQ4435" s="13"/>
      <c r="AR4435" s="13"/>
      <c r="AS4435" s="13"/>
      <c r="AT4435" s="13"/>
      <c r="AU4435" s="13"/>
      <c r="AV4435" s="13"/>
      <c r="AW4435" s="13">
        <v>0</v>
      </c>
      <c r="AX4435" s="13" t="e">
        <v>#VALUE!</v>
      </c>
      <c r="AY4435" s="13" t="s">
        <v>0</v>
      </c>
      <c r="AZ4435" s="13"/>
      <c r="BA4435" s="13"/>
      <c r="BB4435" s="13"/>
      <c r="BC4435" s="13"/>
      <c r="BD4435" s="13"/>
      <c r="BE4435" s="13" t="e">
        <f t="shared" si="6937"/>
        <v>#VALUE!</v>
      </c>
      <c r="BF4435" s="13"/>
      <c r="BG4435" s="13"/>
      <c r="BH4435" s="13"/>
      <c r="BI4435" s="13"/>
      <c r="BJ4435" s="13"/>
      <c r="BK4435" s="13"/>
      <c r="BL4435" s="13"/>
      <c r="BM4435" s="13"/>
      <c r="BN4435" s="13"/>
      <c r="BO4435" s="13"/>
      <c r="BP4435" s="13"/>
      <c r="BQ4435" s="13"/>
      <c r="BR4435" s="13">
        <v>0</v>
      </c>
      <c r="BS4435" s="13" t="e">
        <v>#VALUE!</v>
      </c>
      <c r="BT4435" s="12"/>
    </row>
    <row r="4436" spans="1:72" ht="69.75" customHeight="1" thickBot="1" x14ac:dyDescent="0.3">
      <c r="A4436" s="132" t="s">
        <v>0</v>
      </c>
      <c r="B4436" s="132" t="s">
        <v>0</v>
      </c>
      <c r="C4436" s="132" t="s">
        <v>0</v>
      </c>
      <c r="D4436" s="135" t="s">
        <v>0</v>
      </c>
      <c r="E4436" s="135" t="s">
        <v>0</v>
      </c>
      <c r="F4436" s="135" t="s">
        <v>0</v>
      </c>
      <c r="G4436" s="138" t="s">
        <v>0</v>
      </c>
      <c r="H4436" s="5" t="s">
        <v>54</v>
      </c>
      <c r="I4436" s="89" t="s">
        <v>9</v>
      </c>
      <c r="J4436" s="89" t="s">
        <v>1606</v>
      </c>
      <c r="K4436" s="89" t="s">
        <v>1534</v>
      </c>
      <c r="L4436" s="89" t="s">
        <v>1592</v>
      </c>
      <c r="M4436" s="89" t="s">
        <v>1593</v>
      </c>
      <c r="N4436" s="89" t="s">
        <v>1594</v>
      </c>
      <c r="O4436" s="89" t="s">
        <v>1610</v>
      </c>
      <c r="P4436" s="89" t="s">
        <v>1607</v>
      </c>
      <c r="Q4436" s="89" t="s">
        <v>1595</v>
      </c>
      <c r="R4436" s="89" t="s">
        <v>1596</v>
      </c>
      <c r="S4436" s="89" t="s">
        <v>1597</v>
      </c>
      <c r="T4436" s="89" t="s">
        <v>1598</v>
      </c>
      <c r="U4436" s="89" t="s">
        <v>1599</v>
      </c>
      <c r="V4436" s="89" t="s">
        <v>1600</v>
      </c>
      <c r="W4436" s="89" t="s">
        <v>1608</v>
      </c>
      <c r="X4436" s="89" t="s">
        <v>1609</v>
      </c>
      <c r="Y4436" s="89" t="s">
        <v>1601</v>
      </c>
      <c r="Z4436" s="89" t="s">
        <v>1602</v>
      </c>
      <c r="AA4436" s="89" t="s">
        <v>1603</v>
      </c>
      <c r="AB4436" s="89" t="s">
        <v>1604</v>
      </c>
      <c r="AC4436" s="89" t="s">
        <v>1605</v>
      </c>
      <c r="AD4436" s="90" t="s">
        <v>10</v>
      </c>
      <c r="AE4436" s="90" t="s">
        <v>1606</v>
      </c>
      <c r="AF4436" s="90" t="s">
        <v>1534</v>
      </c>
      <c r="AG4436" s="90" t="s">
        <v>1592</v>
      </c>
      <c r="AH4436" s="90" t="s">
        <v>1593</v>
      </c>
      <c r="AI4436" s="90" t="s">
        <v>1594</v>
      </c>
      <c r="AJ4436" s="90" t="s">
        <v>1611</v>
      </c>
      <c r="AK4436" s="90" t="s">
        <v>1607</v>
      </c>
      <c r="AL4436" s="90" t="s">
        <v>1595</v>
      </c>
      <c r="AM4436" s="90" t="s">
        <v>1596</v>
      </c>
      <c r="AN4436" s="90" t="s">
        <v>1597</v>
      </c>
      <c r="AO4436" s="90" t="s">
        <v>1598</v>
      </c>
      <c r="AP4436" s="90" t="s">
        <v>1599</v>
      </c>
      <c r="AQ4436" s="90" t="s">
        <v>1600</v>
      </c>
      <c r="AR4436" s="90" t="s">
        <v>1608</v>
      </c>
      <c r="AS4436" s="90" t="s">
        <v>1609</v>
      </c>
      <c r="AT4436" s="90" t="s">
        <v>1601</v>
      </c>
      <c r="AU4436" s="90" t="s">
        <v>1602</v>
      </c>
      <c r="AV4436" s="90" t="s">
        <v>1603</v>
      </c>
      <c r="AW4436" s="90" t="s">
        <v>1604</v>
      </c>
      <c r="AX4436" s="90" t="s">
        <v>1605</v>
      </c>
      <c r="AY4436" s="91" t="s">
        <v>11</v>
      </c>
      <c r="AZ4436" s="91" t="s">
        <v>1606</v>
      </c>
      <c r="BA4436" s="91" t="s">
        <v>1534</v>
      </c>
      <c r="BB4436" s="91" t="s">
        <v>1592</v>
      </c>
      <c r="BC4436" s="91" t="s">
        <v>1593</v>
      </c>
      <c r="BD4436" s="91" t="s">
        <v>1594</v>
      </c>
      <c r="BE4436" s="91" t="s">
        <v>1612</v>
      </c>
      <c r="BF4436" s="91" t="s">
        <v>1607</v>
      </c>
      <c r="BG4436" s="91" t="s">
        <v>1595</v>
      </c>
      <c r="BH4436" s="91" t="s">
        <v>1596</v>
      </c>
      <c r="BI4436" s="91" t="s">
        <v>1597</v>
      </c>
      <c r="BJ4436" s="91" t="s">
        <v>1598</v>
      </c>
      <c r="BK4436" s="91" t="s">
        <v>1599</v>
      </c>
      <c r="BL4436" s="91" t="s">
        <v>1600</v>
      </c>
      <c r="BM4436" s="91" t="s">
        <v>1608</v>
      </c>
      <c r="BN4436" s="91" t="s">
        <v>1609</v>
      </c>
      <c r="BO4436" s="91" t="s">
        <v>1601</v>
      </c>
      <c r="BP4436" s="91" t="s">
        <v>1602</v>
      </c>
      <c r="BQ4436" s="91" t="s">
        <v>1603</v>
      </c>
      <c r="BR4436" s="91" t="s">
        <v>1604</v>
      </c>
      <c r="BS4436" s="91" t="s">
        <v>1605</v>
      </c>
      <c r="BT4436" s="5" t="s">
        <v>1671</v>
      </c>
    </row>
    <row r="4437" spans="1:72" x14ac:dyDescent="0.25">
      <c r="A4437" s="133"/>
      <c r="B4437" s="133"/>
      <c r="C4437" s="133"/>
      <c r="D4437" s="136"/>
      <c r="E4437" s="136"/>
      <c r="F4437" s="136"/>
      <c r="G4437" s="139"/>
      <c r="H4437" s="15" t="s">
        <v>0</v>
      </c>
      <c r="I4437" s="9">
        <v>1</v>
      </c>
      <c r="J4437" s="9">
        <v>2</v>
      </c>
      <c r="K4437" s="9">
        <v>3</v>
      </c>
      <c r="L4437" s="9">
        <v>4</v>
      </c>
      <c r="M4437" s="9">
        <v>5</v>
      </c>
      <c r="N4437" s="9">
        <v>6</v>
      </c>
      <c r="O4437" s="9">
        <v>7</v>
      </c>
      <c r="P4437" s="9">
        <v>8</v>
      </c>
      <c r="Q4437" s="9">
        <v>9</v>
      </c>
      <c r="R4437" s="9">
        <v>10</v>
      </c>
      <c r="S4437" s="9">
        <v>11</v>
      </c>
      <c r="T4437" s="9">
        <v>12</v>
      </c>
      <c r="U4437" s="9">
        <v>13</v>
      </c>
      <c r="V4437" s="9">
        <v>14</v>
      </c>
      <c r="W4437" s="9">
        <v>15</v>
      </c>
      <c r="X4437" s="9">
        <v>16</v>
      </c>
      <c r="Y4437" s="9">
        <v>17</v>
      </c>
      <c r="Z4437" s="9">
        <v>18</v>
      </c>
      <c r="AA4437" s="9">
        <v>19</v>
      </c>
      <c r="AB4437" s="9">
        <v>20</v>
      </c>
      <c r="AC4437" s="9">
        <v>21</v>
      </c>
      <c r="AD4437" s="9">
        <v>1</v>
      </c>
      <c r="AE4437" s="9">
        <v>2</v>
      </c>
      <c r="AF4437" s="9">
        <v>3</v>
      </c>
      <c r="AG4437" s="9">
        <v>4</v>
      </c>
      <c r="AH4437" s="9">
        <v>5</v>
      </c>
      <c r="AI4437" s="9">
        <v>6</v>
      </c>
      <c r="AJ4437" s="9">
        <v>7</v>
      </c>
      <c r="AK4437" s="9">
        <v>8</v>
      </c>
      <c r="AL4437" s="9">
        <v>9</v>
      </c>
      <c r="AM4437" s="9">
        <v>10</v>
      </c>
      <c r="AN4437" s="9">
        <v>11</v>
      </c>
      <c r="AO4437" s="9">
        <v>12</v>
      </c>
      <c r="AP4437" s="9">
        <v>13</v>
      </c>
      <c r="AQ4437" s="9">
        <v>14</v>
      </c>
      <c r="AR4437" s="9">
        <v>15</v>
      </c>
      <c r="AS4437" s="9">
        <v>16</v>
      </c>
      <c r="AT4437" s="9">
        <v>17</v>
      </c>
      <c r="AU4437" s="9">
        <v>18</v>
      </c>
      <c r="AV4437" s="9">
        <v>19</v>
      </c>
      <c r="AW4437" s="9">
        <v>20</v>
      </c>
      <c r="AX4437" s="9">
        <v>21</v>
      </c>
      <c r="AY4437" s="9">
        <v>1</v>
      </c>
      <c r="AZ4437" s="9">
        <v>2</v>
      </c>
      <c r="BA4437" s="9">
        <v>3</v>
      </c>
      <c r="BB4437" s="9">
        <v>4</v>
      </c>
      <c r="BC4437" s="9">
        <v>5</v>
      </c>
      <c r="BD4437" s="9">
        <v>6</v>
      </c>
      <c r="BE4437" s="9">
        <v>7</v>
      </c>
      <c r="BF4437" s="9">
        <v>8</v>
      </c>
      <c r="BG4437" s="9">
        <v>9</v>
      </c>
      <c r="BH4437" s="9">
        <v>10</v>
      </c>
      <c r="BI4437" s="9">
        <v>11</v>
      </c>
      <c r="BJ4437" s="9">
        <v>12</v>
      </c>
      <c r="BK4437" s="9">
        <v>13</v>
      </c>
      <c r="BL4437" s="9">
        <v>14</v>
      </c>
      <c r="BM4437" s="9">
        <v>15</v>
      </c>
      <c r="BN4437" s="9">
        <v>16</v>
      </c>
      <c r="BO4437" s="9">
        <v>17</v>
      </c>
      <c r="BP4437" s="9">
        <v>18</v>
      </c>
      <c r="BQ4437" s="9">
        <v>19</v>
      </c>
      <c r="BR4437" s="9">
        <v>20</v>
      </c>
      <c r="BS4437" s="9">
        <v>21</v>
      </c>
      <c r="BT4437" s="9">
        <v>9</v>
      </c>
    </row>
    <row r="4438" spans="1:72" x14ac:dyDescent="0.25">
      <c r="A4438" s="133"/>
      <c r="B4438" s="133"/>
      <c r="C4438" s="133"/>
      <c r="D4438" s="136"/>
      <c r="E4438" s="136"/>
      <c r="F4438" s="136"/>
      <c r="G4438" s="139"/>
      <c r="H4438" s="16" t="s">
        <v>1187</v>
      </c>
      <c r="I4438" s="17">
        <f t="shared" ref="I4438:AA4438" si="6971">SUM(I4434)</f>
        <v>455201</v>
      </c>
      <c r="J4438" s="17">
        <f t="shared" si="6971"/>
        <v>104706</v>
      </c>
      <c r="K4438" s="17">
        <f t="shared" si="6971"/>
        <v>0</v>
      </c>
      <c r="L4438" s="17">
        <f t="shared" si="6971"/>
        <v>0</v>
      </c>
      <c r="M4438" s="17">
        <f t="shared" si="6971"/>
        <v>0</v>
      </c>
      <c r="N4438" s="17">
        <f t="shared" si="6971"/>
        <v>0</v>
      </c>
      <c r="O4438" s="17">
        <f t="shared" ref="O4438" si="6972">SUM(O4434)</f>
        <v>559907</v>
      </c>
      <c r="P4438" s="17">
        <f t="shared" si="6971"/>
        <v>28048</v>
      </c>
      <c r="Q4438" s="17">
        <f t="shared" si="6971"/>
        <v>1465</v>
      </c>
      <c r="R4438" s="17">
        <f t="shared" si="6971"/>
        <v>146660</v>
      </c>
      <c r="S4438" s="17">
        <f t="shared" si="6971"/>
        <v>0</v>
      </c>
      <c r="T4438" s="17">
        <f t="shared" si="6971"/>
        <v>0</v>
      </c>
      <c r="U4438" s="17">
        <f t="shared" si="6971"/>
        <v>0</v>
      </c>
      <c r="V4438" s="17">
        <f t="shared" si="6971"/>
        <v>0</v>
      </c>
      <c r="W4438" s="17">
        <f t="shared" si="6971"/>
        <v>0</v>
      </c>
      <c r="X4438" s="17">
        <f t="shared" si="6971"/>
        <v>0</v>
      </c>
      <c r="Y4438" s="17">
        <f t="shared" si="6971"/>
        <v>0</v>
      </c>
      <c r="Z4438" s="17">
        <f t="shared" si="6971"/>
        <v>0</v>
      </c>
      <c r="AA4438" s="17">
        <f t="shared" si="6971"/>
        <v>0</v>
      </c>
      <c r="AB4438" s="17">
        <v>176173</v>
      </c>
      <c r="AC4438" s="17">
        <v>383734</v>
      </c>
      <c r="AD4438" s="17">
        <f t="shared" ref="AD4438:AV4438" si="6973">SUM(AD4434)</f>
        <v>600</v>
      </c>
      <c r="AE4438" s="17">
        <f t="shared" si="6973"/>
        <v>4711</v>
      </c>
      <c r="AF4438" s="17">
        <f t="shared" si="6973"/>
        <v>0</v>
      </c>
      <c r="AG4438" s="17">
        <f t="shared" si="6973"/>
        <v>0</v>
      </c>
      <c r="AH4438" s="17">
        <f t="shared" si="6973"/>
        <v>0</v>
      </c>
      <c r="AI4438" s="17">
        <f t="shared" si="6973"/>
        <v>0</v>
      </c>
      <c r="AJ4438" s="17">
        <f t="shared" ref="AJ4438" si="6974">SUM(AJ4434)</f>
        <v>5311</v>
      </c>
      <c r="AK4438" s="17">
        <f t="shared" si="6973"/>
        <v>0</v>
      </c>
      <c r="AL4438" s="17">
        <f t="shared" si="6973"/>
        <v>0</v>
      </c>
      <c r="AM4438" s="17">
        <f t="shared" si="6973"/>
        <v>4711</v>
      </c>
      <c r="AN4438" s="17">
        <f t="shared" si="6973"/>
        <v>0</v>
      </c>
      <c r="AO4438" s="17">
        <f t="shared" si="6973"/>
        <v>0</v>
      </c>
      <c r="AP4438" s="17">
        <f t="shared" si="6973"/>
        <v>0</v>
      </c>
      <c r="AQ4438" s="17">
        <f t="shared" si="6973"/>
        <v>0</v>
      </c>
      <c r="AR4438" s="17">
        <f t="shared" si="6973"/>
        <v>0</v>
      </c>
      <c r="AS4438" s="17">
        <f t="shared" si="6973"/>
        <v>0</v>
      </c>
      <c r="AT4438" s="17">
        <f t="shared" si="6973"/>
        <v>0</v>
      </c>
      <c r="AU4438" s="17">
        <f t="shared" si="6973"/>
        <v>0</v>
      </c>
      <c r="AV4438" s="17">
        <f t="shared" si="6973"/>
        <v>0</v>
      </c>
      <c r="AW4438" s="17">
        <v>4711</v>
      </c>
      <c r="AX4438" s="17">
        <v>600</v>
      </c>
      <c r="AY4438" s="17">
        <f t="shared" ref="AY4438:BQ4438" si="6975">SUM(AY4434)</f>
        <v>166997</v>
      </c>
      <c r="AZ4438" s="17">
        <f t="shared" si="6975"/>
        <v>113643</v>
      </c>
      <c r="BA4438" s="17">
        <f t="shared" si="6975"/>
        <v>0</v>
      </c>
      <c r="BB4438" s="17">
        <f t="shared" si="6975"/>
        <v>0</v>
      </c>
      <c r="BC4438" s="17">
        <f t="shared" si="6975"/>
        <v>0</v>
      </c>
      <c r="BD4438" s="17">
        <f t="shared" si="6975"/>
        <v>0</v>
      </c>
      <c r="BE4438" s="17">
        <f t="shared" ref="BE4438" si="6976">SUM(BE4434)</f>
        <v>280640</v>
      </c>
      <c r="BF4438" s="17">
        <f t="shared" si="6975"/>
        <v>0</v>
      </c>
      <c r="BG4438" s="17">
        <f t="shared" si="6975"/>
        <v>6823</v>
      </c>
      <c r="BH4438" s="17">
        <f t="shared" si="6975"/>
        <v>113643</v>
      </c>
      <c r="BI4438" s="17">
        <f t="shared" si="6975"/>
        <v>0</v>
      </c>
      <c r="BJ4438" s="17">
        <f t="shared" si="6975"/>
        <v>0</v>
      </c>
      <c r="BK4438" s="17">
        <f t="shared" si="6975"/>
        <v>0</v>
      </c>
      <c r="BL4438" s="17">
        <f t="shared" si="6975"/>
        <v>0</v>
      </c>
      <c r="BM4438" s="17">
        <f t="shared" si="6975"/>
        <v>0</v>
      </c>
      <c r="BN4438" s="17">
        <f t="shared" si="6975"/>
        <v>0</v>
      </c>
      <c r="BO4438" s="17">
        <f t="shared" si="6975"/>
        <v>0</v>
      </c>
      <c r="BP4438" s="17">
        <f t="shared" si="6975"/>
        <v>0</v>
      </c>
      <c r="BQ4438" s="17">
        <f t="shared" si="6975"/>
        <v>0</v>
      </c>
      <c r="BR4438" s="17">
        <v>120466</v>
      </c>
      <c r="BS4438" s="17">
        <v>160174</v>
      </c>
      <c r="BT4438" s="17" t="e">
        <f>IF(#REF!=0,"-",#REF!/#REF!*100)</f>
        <v>#REF!</v>
      </c>
    </row>
    <row r="4439" spans="1:72" x14ac:dyDescent="0.25">
      <c r="A4439" s="133"/>
      <c r="B4439" s="133"/>
      <c r="C4439" s="133"/>
      <c r="D4439" s="136"/>
      <c r="E4439" s="136"/>
      <c r="F4439" s="136"/>
      <c r="G4439" s="139"/>
      <c r="H4439" s="18" t="s">
        <v>55</v>
      </c>
      <c r="I4439" s="17">
        <f t="shared" ref="I4439:AA4439" si="6977">SUM(I4438)</f>
        <v>455201</v>
      </c>
      <c r="J4439" s="17">
        <f t="shared" si="6977"/>
        <v>104706</v>
      </c>
      <c r="K4439" s="17">
        <f t="shared" si="6977"/>
        <v>0</v>
      </c>
      <c r="L4439" s="17">
        <f t="shared" si="6977"/>
        <v>0</v>
      </c>
      <c r="M4439" s="17">
        <f t="shared" si="6977"/>
        <v>0</v>
      </c>
      <c r="N4439" s="17">
        <f t="shared" si="6977"/>
        <v>0</v>
      </c>
      <c r="O4439" s="17">
        <f t="shared" ref="O4439" si="6978">SUM(O4438)</f>
        <v>559907</v>
      </c>
      <c r="P4439" s="17">
        <f t="shared" si="6977"/>
        <v>28048</v>
      </c>
      <c r="Q4439" s="17">
        <f t="shared" si="6977"/>
        <v>1465</v>
      </c>
      <c r="R4439" s="17">
        <f t="shared" si="6977"/>
        <v>146660</v>
      </c>
      <c r="S4439" s="17">
        <f t="shared" si="6977"/>
        <v>0</v>
      </c>
      <c r="T4439" s="17">
        <f t="shared" si="6977"/>
        <v>0</v>
      </c>
      <c r="U4439" s="17">
        <f t="shared" si="6977"/>
        <v>0</v>
      </c>
      <c r="V4439" s="17">
        <f t="shared" si="6977"/>
        <v>0</v>
      </c>
      <c r="W4439" s="17">
        <f t="shared" si="6977"/>
        <v>0</v>
      </c>
      <c r="X4439" s="17">
        <f t="shared" si="6977"/>
        <v>0</v>
      </c>
      <c r="Y4439" s="17">
        <f t="shared" si="6977"/>
        <v>0</v>
      </c>
      <c r="Z4439" s="17">
        <f t="shared" si="6977"/>
        <v>0</v>
      </c>
      <c r="AA4439" s="17">
        <f t="shared" si="6977"/>
        <v>0</v>
      </c>
      <c r="AB4439" s="17">
        <v>176173</v>
      </c>
      <c r="AC4439" s="17">
        <v>383734</v>
      </c>
      <c r="AD4439" s="17">
        <f t="shared" ref="AD4439:AV4439" si="6979">SUM(AD4438)</f>
        <v>600</v>
      </c>
      <c r="AE4439" s="17">
        <f t="shared" si="6979"/>
        <v>4711</v>
      </c>
      <c r="AF4439" s="17">
        <f t="shared" si="6979"/>
        <v>0</v>
      </c>
      <c r="AG4439" s="17">
        <f t="shared" si="6979"/>
        <v>0</v>
      </c>
      <c r="AH4439" s="17">
        <f t="shared" si="6979"/>
        <v>0</v>
      </c>
      <c r="AI4439" s="17">
        <f t="shared" si="6979"/>
        <v>0</v>
      </c>
      <c r="AJ4439" s="17">
        <f t="shared" ref="AJ4439" si="6980">SUM(AJ4438)</f>
        <v>5311</v>
      </c>
      <c r="AK4439" s="17">
        <f t="shared" si="6979"/>
        <v>0</v>
      </c>
      <c r="AL4439" s="17">
        <f t="shared" si="6979"/>
        <v>0</v>
      </c>
      <c r="AM4439" s="17">
        <f t="shared" si="6979"/>
        <v>4711</v>
      </c>
      <c r="AN4439" s="17">
        <f t="shared" si="6979"/>
        <v>0</v>
      </c>
      <c r="AO4439" s="17">
        <f t="shared" si="6979"/>
        <v>0</v>
      </c>
      <c r="AP4439" s="17">
        <f t="shared" si="6979"/>
        <v>0</v>
      </c>
      <c r="AQ4439" s="17">
        <f t="shared" si="6979"/>
        <v>0</v>
      </c>
      <c r="AR4439" s="17">
        <f t="shared" si="6979"/>
        <v>0</v>
      </c>
      <c r="AS4439" s="17">
        <f t="shared" si="6979"/>
        <v>0</v>
      </c>
      <c r="AT4439" s="17">
        <f t="shared" si="6979"/>
        <v>0</v>
      </c>
      <c r="AU4439" s="17">
        <f t="shared" si="6979"/>
        <v>0</v>
      </c>
      <c r="AV4439" s="17">
        <f t="shared" si="6979"/>
        <v>0</v>
      </c>
      <c r="AW4439" s="17">
        <v>4711</v>
      </c>
      <c r="AX4439" s="17">
        <v>600</v>
      </c>
      <c r="AY4439" s="17">
        <f t="shared" ref="AY4439:BQ4439" si="6981">SUM(AY4438)</f>
        <v>166997</v>
      </c>
      <c r="AZ4439" s="17">
        <f t="shared" si="6981"/>
        <v>113643</v>
      </c>
      <c r="BA4439" s="17">
        <f t="shared" si="6981"/>
        <v>0</v>
      </c>
      <c r="BB4439" s="17">
        <f t="shared" si="6981"/>
        <v>0</v>
      </c>
      <c r="BC4439" s="17">
        <f t="shared" si="6981"/>
        <v>0</v>
      </c>
      <c r="BD4439" s="17">
        <f t="shared" si="6981"/>
        <v>0</v>
      </c>
      <c r="BE4439" s="17">
        <f t="shared" ref="BE4439" si="6982">SUM(BE4438)</f>
        <v>280640</v>
      </c>
      <c r="BF4439" s="17">
        <f t="shared" si="6981"/>
        <v>0</v>
      </c>
      <c r="BG4439" s="17">
        <f t="shared" si="6981"/>
        <v>6823</v>
      </c>
      <c r="BH4439" s="17">
        <f t="shared" si="6981"/>
        <v>113643</v>
      </c>
      <c r="BI4439" s="17">
        <f t="shared" si="6981"/>
        <v>0</v>
      </c>
      <c r="BJ4439" s="17">
        <f t="shared" si="6981"/>
        <v>0</v>
      </c>
      <c r="BK4439" s="17">
        <f t="shared" si="6981"/>
        <v>0</v>
      </c>
      <c r="BL4439" s="17">
        <f t="shared" si="6981"/>
        <v>0</v>
      </c>
      <c r="BM4439" s="17">
        <f t="shared" si="6981"/>
        <v>0</v>
      </c>
      <c r="BN4439" s="17">
        <f t="shared" si="6981"/>
        <v>0</v>
      </c>
      <c r="BO4439" s="17">
        <f t="shared" si="6981"/>
        <v>0</v>
      </c>
      <c r="BP4439" s="17">
        <f t="shared" si="6981"/>
        <v>0</v>
      </c>
      <c r="BQ4439" s="17">
        <f t="shared" si="6981"/>
        <v>0</v>
      </c>
      <c r="BR4439" s="17">
        <v>120466</v>
      </c>
      <c r="BS4439" s="17">
        <v>160174</v>
      </c>
      <c r="BT4439" s="17" t="e">
        <f>IF(#REF!=0,"-",#REF!/#REF!*100)</f>
        <v>#REF!</v>
      </c>
    </row>
    <row r="4440" spans="1:72" ht="15.75" thickBot="1" x14ac:dyDescent="0.3">
      <c r="A4440" s="13" t="s">
        <v>0</v>
      </c>
      <c r="B4440" s="13" t="s">
        <v>0</v>
      </c>
      <c r="C4440" s="13" t="s">
        <v>0</v>
      </c>
      <c r="D4440" s="98" t="s">
        <v>0</v>
      </c>
      <c r="E4440" s="98" t="s">
        <v>0</v>
      </c>
      <c r="F4440" s="98" t="s">
        <v>0</v>
      </c>
      <c r="G4440" s="13" t="s">
        <v>0</v>
      </c>
      <c r="H4440" s="19" t="s">
        <v>0</v>
      </c>
      <c r="I4440" s="19" t="s">
        <v>0</v>
      </c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>
        <v>0</v>
      </c>
      <c r="AC4440" s="19">
        <v>0</v>
      </c>
      <c r="AD4440" s="19" t="s">
        <v>0</v>
      </c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>
        <v>0</v>
      </c>
      <c r="AX4440" s="19">
        <v>0</v>
      </c>
      <c r="AY4440" s="19" t="s">
        <v>0</v>
      </c>
      <c r="AZ4440" s="19"/>
      <c r="BA4440" s="19"/>
      <c r="BB4440" s="19"/>
      <c r="BC4440" s="19"/>
      <c r="BD4440" s="19"/>
      <c r="BE4440" s="19"/>
      <c r="BF4440" s="19"/>
      <c r="BG4440" s="19"/>
      <c r="BH4440" s="19"/>
      <c r="BI4440" s="19"/>
      <c r="BJ4440" s="19"/>
      <c r="BK4440" s="19"/>
      <c r="BL4440" s="19"/>
      <c r="BM4440" s="19"/>
      <c r="BN4440" s="19"/>
      <c r="BO4440" s="19"/>
      <c r="BP4440" s="19"/>
      <c r="BQ4440" s="19"/>
      <c r="BR4440" s="19">
        <v>0</v>
      </c>
      <c r="BS4440" s="19">
        <v>0</v>
      </c>
      <c r="BT4440" s="19"/>
    </row>
    <row r="4441" spans="1:72" ht="69.75" customHeight="1" thickBot="1" x14ac:dyDescent="0.3">
      <c r="A4441" s="5" t="s">
        <v>2</v>
      </c>
      <c r="B4441" s="5" t="s">
        <v>3</v>
      </c>
      <c r="C4441" s="5" t="s">
        <v>4</v>
      </c>
      <c r="D4441" s="103" t="s">
        <v>0</v>
      </c>
      <c r="E4441" s="112" t="s">
        <v>5</v>
      </c>
      <c r="F4441" s="112" t="s">
        <v>6</v>
      </c>
      <c r="G4441" s="5" t="s">
        <v>7</v>
      </c>
      <c r="H4441" s="5" t="s">
        <v>8</v>
      </c>
      <c r="I4441" s="89" t="s">
        <v>9</v>
      </c>
      <c r="J4441" s="89" t="s">
        <v>1606</v>
      </c>
      <c r="K4441" s="89" t="s">
        <v>1534</v>
      </c>
      <c r="L4441" s="89" t="s">
        <v>1592</v>
      </c>
      <c r="M4441" s="89" t="s">
        <v>1593</v>
      </c>
      <c r="N4441" s="89" t="s">
        <v>1594</v>
      </c>
      <c r="O4441" s="89" t="s">
        <v>1610</v>
      </c>
      <c r="P4441" s="89" t="s">
        <v>1607</v>
      </c>
      <c r="Q4441" s="89" t="s">
        <v>1595</v>
      </c>
      <c r="R4441" s="89" t="s">
        <v>1596</v>
      </c>
      <c r="S4441" s="89" t="s">
        <v>1597</v>
      </c>
      <c r="T4441" s="89" t="s">
        <v>1598</v>
      </c>
      <c r="U4441" s="89" t="s">
        <v>1599</v>
      </c>
      <c r="V4441" s="89" t="s">
        <v>1600</v>
      </c>
      <c r="W4441" s="89" t="s">
        <v>1608</v>
      </c>
      <c r="X4441" s="89" t="s">
        <v>1609</v>
      </c>
      <c r="Y4441" s="89" t="s">
        <v>1601</v>
      </c>
      <c r="Z4441" s="89" t="s">
        <v>1602</v>
      </c>
      <c r="AA4441" s="89" t="s">
        <v>1603</v>
      </c>
      <c r="AB4441" s="89" t="s">
        <v>1604</v>
      </c>
      <c r="AC4441" s="89" t="s">
        <v>1605</v>
      </c>
      <c r="AD4441" s="90" t="s">
        <v>10</v>
      </c>
      <c r="AE4441" s="90" t="s">
        <v>1606</v>
      </c>
      <c r="AF4441" s="90" t="s">
        <v>1534</v>
      </c>
      <c r="AG4441" s="90" t="s">
        <v>1592</v>
      </c>
      <c r="AH4441" s="90" t="s">
        <v>1593</v>
      </c>
      <c r="AI4441" s="90" t="s">
        <v>1594</v>
      </c>
      <c r="AJ4441" s="90" t="s">
        <v>1611</v>
      </c>
      <c r="AK4441" s="90" t="s">
        <v>1607</v>
      </c>
      <c r="AL4441" s="90" t="s">
        <v>1595</v>
      </c>
      <c r="AM4441" s="90" t="s">
        <v>1596</v>
      </c>
      <c r="AN4441" s="90" t="s">
        <v>1597</v>
      </c>
      <c r="AO4441" s="90" t="s">
        <v>1598</v>
      </c>
      <c r="AP4441" s="90" t="s">
        <v>1599</v>
      </c>
      <c r="AQ4441" s="90" t="s">
        <v>1600</v>
      </c>
      <c r="AR4441" s="90" t="s">
        <v>1608</v>
      </c>
      <c r="AS4441" s="90" t="s">
        <v>1609</v>
      </c>
      <c r="AT4441" s="90" t="s">
        <v>1601</v>
      </c>
      <c r="AU4441" s="90" t="s">
        <v>1602</v>
      </c>
      <c r="AV4441" s="90" t="s">
        <v>1603</v>
      </c>
      <c r="AW4441" s="90" t="s">
        <v>1604</v>
      </c>
      <c r="AX4441" s="90" t="s">
        <v>1605</v>
      </c>
      <c r="AY4441" s="91" t="s">
        <v>11</v>
      </c>
      <c r="AZ4441" s="91" t="s">
        <v>1606</v>
      </c>
      <c r="BA4441" s="91" t="s">
        <v>1534</v>
      </c>
      <c r="BB4441" s="91" t="s">
        <v>1592</v>
      </c>
      <c r="BC4441" s="91" t="s">
        <v>1593</v>
      </c>
      <c r="BD4441" s="91" t="s">
        <v>1594</v>
      </c>
      <c r="BE4441" s="91" t="s">
        <v>1612</v>
      </c>
      <c r="BF4441" s="91" t="s">
        <v>1607</v>
      </c>
      <c r="BG4441" s="91" t="s">
        <v>1595</v>
      </c>
      <c r="BH4441" s="91" t="s">
        <v>1596</v>
      </c>
      <c r="BI4441" s="91" t="s">
        <v>1597</v>
      </c>
      <c r="BJ4441" s="91" t="s">
        <v>1598</v>
      </c>
      <c r="BK4441" s="91" t="s">
        <v>1599</v>
      </c>
      <c r="BL4441" s="91" t="s">
        <v>1600</v>
      </c>
      <c r="BM4441" s="91" t="s">
        <v>1608</v>
      </c>
      <c r="BN4441" s="91" t="s">
        <v>1609</v>
      </c>
      <c r="BO4441" s="91" t="s">
        <v>1601</v>
      </c>
      <c r="BP4441" s="91" t="s">
        <v>1602</v>
      </c>
      <c r="BQ4441" s="91" t="s">
        <v>1603</v>
      </c>
      <c r="BR4441" s="91" t="s">
        <v>1604</v>
      </c>
      <c r="BS4441" s="91" t="s">
        <v>1605</v>
      </c>
      <c r="BT4441" s="5" t="s">
        <v>1671</v>
      </c>
    </row>
    <row r="4442" spans="1:72" x14ac:dyDescent="0.25">
      <c r="A4442" s="6" t="s">
        <v>0</v>
      </c>
      <c r="B4442" s="6" t="s">
        <v>0</v>
      </c>
      <c r="C4442" s="6" t="s">
        <v>0</v>
      </c>
      <c r="D4442" s="104" t="s">
        <v>0</v>
      </c>
      <c r="E4442" s="104" t="s">
        <v>0</v>
      </c>
      <c r="F4442" s="121" t="s">
        <v>0</v>
      </c>
      <c r="G4442" s="7" t="s">
        <v>0</v>
      </c>
      <c r="H4442" s="8" t="s">
        <v>0</v>
      </c>
      <c r="I4442" s="9">
        <v>1</v>
      </c>
      <c r="J4442" s="9">
        <v>2</v>
      </c>
      <c r="K4442" s="9">
        <v>3</v>
      </c>
      <c r="L4442" s="9">
        <v>4</v>
      </c>
      <c r="M4442" s="9">
        <v>5</v>
      </c>
      <c r="N4442" s="9">
        <v>6</v>
      </c>
      <c r="O4442" s="9">
        <v>7</v>
      </c>
      <c r="P4442" s="9">
        <v>8</v>
      </c>
      <c r="Q4442" s="9">
        <v>9</v>
      </c>
      <c r="R4442" s="9">
        <v>10</v>
      </c>
      <c r="S4442" s="9">
        <v>11</v>
      </c>
      <c r="T4442" s="9">
        <v>12</v>
      </c>
      <c r="U4442" s="9">
        <v>13</v>
      </c>
      <c r="V4442" s="9">
        <v>14</v>
      </c>
      <c r="W4442" s="9">
        <v>15</v>
      </c>
      <c r="X4442" s="9">
        <v>16</v>
      </c>
      <c r="Y4442" s="9">
        <v>17</v>
      </c>
      <c r="Z4442" s="9">
        <v>18</v>
      </c>
      <c r="AA4442" s="9">
        <v>19</v>
      </c>
      <c r="AB4442" s="9">
        <v>20</v>
      </c>
      <c r="AC4442" s="9">
        <v>21</v>
      </c>
      <c r="AD4442" s="9">
        <v>1</v>
      </c>
      <c r="AE4442" s="9">
        <v>2</v>
      </c>
      <c r="AF4442" s="9">
        <v>3</v>
      </c>
      <c r="AG4442" s="9">
        <v>4</v>
      </c>
      <c r="AH4442" s="9">
        <v>5</v>
      </c>
      <c r="AI4442" s="9">
        <v>6</v>
      </c>
      <c r="AJ4442" s="9">
        <v>7</v>
      </c>
      <c r="AK4442" s="9">
        <v>8</v>
      </c>
      <c r="AL4442" s="9">
        <v>9</v>
      </c>
      <c r="AM4442" s="9">
        <v>10</v>
      </c>
      <c r="AN4442" s="9">
        <v>11</v>
      </c>
      <c r="AO4442" s="9">
        <v>12</v>
      </c>
      <c r="AP4442" s="9">
        <v>13</v>
      </c>
      <c r="AQ4442" s="9">
        <v>14</v>
      </c>
      <c r="AR4442" s="9">
        <v>15</v>
      </c>
      <c r="AS4442" s="9">
        <v>16</v>
      </c>
      <c r="AT4442" s="9">
        <v>17</v>
      </c>
      <c r="AU4442" s="9">
        <v>18</v>
      </c>
      <c r="AV4442" s="9">
        <v>19</v>
      </c>
      <c r="AW4442" s="9">
        <v>20</v>
      </c>
      <c r="AX4442" s="9">
        <v>21</v>
      </c>
      <c r="AY4442" s="9">
        <v>1</v>
      </c>
      <c r="AZ4442" s="9">
        <v>2</v>
      </c>
      <c r="BA4442" s="9">
        <v>3</v>
      </c>
      <c r="BB4442" s="9">
        <v>4</v>
      </c>
      <c r="BC4442" s="9">
        <v>5</v>
      </c>
      <c r="BD4442" s="9">
        <v>6</v>
      </c>
      <c r="BE4442" s="9">
        <v>7</v>
      </c>
      <c r="BF4442" s="9">
        <v>8</v>
      </c>
      <c r="BG4442" s="9">
        <v>9</v>
      </c>
      <c r="BH4442" s="9">
        <v>10</v>
      </c>
      <c r="BI4442" s="9">
        <v>11</v>
      </c>
      <c r="BJ4442" s="9">
        <v>12</v>
      </c>
      <c r="BK4442" s="9">
        <v>13</v>
      </c>
      <c r="BL4442" s="9">
        <v>14</v>
      </c>
      <c r="BM4442" s="9">
        <v>15</v>
      </c>
      <c r="BN4442" s="9">
        <v>16</v>
      </c>
      <c r="BO4442" s="9">
        <v>17</v>
      </c>
      <c r="BP4442" s="9">
        <v>18</v>
      </c>
      <c r="BQ4442" s="9">
        <v>19</v>
      </c>
      <c r="BR4442" s="9">
        <v>20</v>
      </c>
      <c r="BS4442" s="9">
        <v>21</v>
      </c>
      <c r="BT4442" s="9">
        <v>9</v>
      </c>
    </row>
    <row r="4443" spans="1:72" ht="22.5" x14ac:dyDescent="0.25">
      <c r="A4443" s="1" t="s">
        <v>1154</v>
      </c>
      <c r="B4443" s="1" t="s">
        <v>56</v>
      </c>
      <c r="C4443" s="4" t="s">
        <v>163</v>
      </c>
      <c r="D4443" s="102" t="s">
        <v>1460</v>
      </c>
      <c r="E4443" s="101" t="s">
        <v>0</v>
      </c>
      <c r="F4443" s="101" t="s">
        <v>0</v>
      </c>
      <c r="G4443" s="2" t="s">
        <v>0</v>
      </c>
      <c r="H4443" s="2" t="s">
        <v>1461</v>
      </c>
      <c r="I4443" s="3" t="s">
        <v>0</v>
      </c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>
        <v>0</v>
      </c>
      <c r="AC4443" s="3">
        <v>0</v>
      </c>
      <c r="AD4443" s="3" t="s">
        <v>0</v>
      </c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>
        <v>0</v>
      </c>
      <c r="AX4443" s="3">
        <v>0</v>
      </c>
      <c r="AY4443" s="3" t="s">
        <v>0</v>
      </c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>
        <v>0</v>
      </c>
      <c r="BS4443" s="3">
        <v>0</v>
      </c>
      <c r="BT4443" s="3"/>
    </row>
    <row r="4444" spans="1:72" ht="33.75" x14ac:dyDescent="0.25">
      <c r="A4444" s="1" t="s">
        <v>0</v>
      </c>
      <c r="B4444" s="1" t="s">
        <v>0</v>
      </c>
      <c r="C4444" s="1" t="s">
        <v>0</v>
      </c>
      <c r="D4444" s="101" t="s">
        <v>0</v>
      </c>
      <c r="E4444" s="101" t="s">
        <v>0</v>
      </c>
      <c r="F4444" s="101" t="s">
        <v>0</v>
      </c>
      <c r="G4444" s="2" t="s">
        <v>0</v>
      </c>
      <c r="H4444" s="10" t="s">
        <v>13</v>
      </c>
      <c r="I4444" s="11">
        <f t="shared" ref="I4444:AA4444" si="6983">SUM(I4445,I4453,I4455)</f>
        <v>2533646</v>
      </c>
      <c r="J4444" s="11">
        <f t="shared" si="6983"/>
        <v>93347</v>
      </c>
      <c r="K4444" s="11">
        <f t="shared" si="6983"/>
        <v>0</v>
      </c>
      <c r="L4444" s="11">
        <f t="shared" si="6983"/>
        <v>0</v>
      </c>
      <c r="M4444" s="11">
        <f t="shared" si="6983"/>
        <v>0</v>
      </c>
      <c r="N4444" s="11">
        <f t="shared" si="6983"/>
        <v>0</v>
      </c>
      <c r="O4444" s="11">
        <f t="shared" ref="O4444" si="6984">SUM(O4445,O4453,O4455)</f>
        <v>2626993</v>
      </c>
      <c r="P4444" s="11">
        <f t="shared" si="6983"/>
        <v>227000</v>
      </c>
      <c r="Q4444" s="11">
        <f t="shared" si="6983"/>
        <v>29310</v>
      </c>
      <c r="R4444" s="11">
        <f t="shared" si="6983"/>
        <v>330347</v>
      </c>
      <c r="S4444" s="11">
        <f t="shared" si="6983"/>
        <v>0</v>
      </c>
      <c r="T4444" s="11">
        <f t="shared" si="6983"/>
        <v>0</v>
      </c>
      <c r="U4444" s="11">
        <f t="shared" si="6983"/>
        <v>0</v>
      </c>
      <c r="V4444" s="11">
        <f t="shared" si="6983"/>
        <v>0</v>
      </c>
      <c r="W4444" s="11">
        <f t="shared" si="6983"/>
        <v>0</v>
      </c>
      <c r="X4444" s="11">
        <f t="shared" si="6983"/>
        <v>0</v>
      </c>
      <c r="Y4444" s="11">
        <f t="shared" si="6983"/>
        <v>0</v>
      </c>
      <c r="Z4444" s="11">
        <f t="shared" si="6983"/>
        <v>0</v>
      </c>
      <c r="AA4444" s="11">
        <f t="shared" si="6983"/>
        <v>0</v>
      </c>
      <c r="AB4444" s="11">
        <v>586657</v>
      </c>
      <c r="AC4444" s="11">
        <v>2040336</v>
      </c>
      <c r="AD4444" s="11">
        <f t="shared" ref="AD4444:AV4444" si="6985">SUM(AD4445,AD4453,AD4455)</f>
        <v>0</v>
      </c>
      <c r="AE4444" s="11">
        <f t="shared" si="6985"/>
        <v>500</v>
      </c>
      <c r="AF4444" s="11">
        <f t="shared" si="6985"/>
        <v>0</v>
      </c>
      <c r="AG4444" s="11">
        <f t="shared" si="6985"/>
        <v>0</v>
      </c>
      <c r="AH4444" s="11">
        <f t="shared" si="6985"/>
        <v>0</v>
      </c>
      <c r="AI4444" s="11">
        <f t="shared" si="6985"/>
        <v>0</v>
      </c>
      <c r="AJ4444" s="11">
        <f t="shared" ref="AJ4444" si="6986">SUM(AJ4445,AJ4453,AJ4455)</f>
        <v>500</v>
      </c>
      <c r="AK4444" s="11">
        <f t="shared" si="6985"/>
        <v>0</v>
      </c>
      <c r="AL4444" s="11">
        <f t="shared" si="6985"/>
        <v>0</v>
      </c>
      <c r="AM4444" s="11">
        <f t="shared" si="6985"/>
        <v>500</v>
      </c>
      <c r="AN4444" s="11">
        <f t="shared" si="6985"/>
        <v>0</v>
      </c>
      <c r="AO4444" s="11">
        <f t="shared" si="6985"/>
        <v>0</v>
      </c>
      <c r="AP4444" s="11">
        <f t="shared" si="6985"/>
        <v>0</v>
      </c>
      <c r="AQ4444" s="11">
        <f t="shared" si="6985"/>
        <v>0</v>
      </c>
      <c r="AR4444" s="11">
        <f t="shared" si="6985"/>
        <v>0</v>
      </c>
      <c r="AS4444" s="11">
        <f t="shared" si="6985"/>
        <v>0</v>
      </c>
      <c r="AT4444" s="11">
        <f t="shared" si="6985"/>
        <v>0</v>
      </c>
      <c r="AU4444" s="11">
        <f t="shared" si="6985"/>
        <v>0</v>
      </c>
      <c r="AV4444" s="11">
        <f t="shared" si="6985"/>
        <v>0</v>
      </c>
      <c r="AW4444" s="11">
        <v>500</v>
      </c>
      <c r="AX4444" s="11">
        <v>0</v>
      </c>
      <c r="AY4444" s="11">
        <f t="shared" ref="AY4444:BQ4444" si="6987">SUM(AY4445,AY4453,AY4455)</f>
        <v>855544</v>
      </c>
      <c r="AZ4444" s="11">
        <f t="shared" si="6987"/>
        <v>130292</v>
      </c>
      <c r="BA4444" s="11">
        <f t="shared" si="6987"/>
        <v>0</v>
      </c>
      <c r="BB4444" s="11">
        <f t="shared" si="6987"/>
        <v>0</v>
      </c>
      <c r="BC4444" s="11">
        <f t="shared" si="6987"/>
        <v>0</v>
      </c>
      <c r="BD4444" s="11">
        <f t="shared" si="6987"/>
        <v>0</v>
      </c>
      <c r="BE4444" s="11">
        <f t="shared" ref="BE4444" si="6988">SUM(BE4445,BE4453,BE4455)</f>
        <v>985836</v>
      </c>
      <c r="BF4444" s="11">
        <f t="shared" si="6987"/>
        <v>0</v>
      </c>
      <c r="BG4444" s="11">
        <f t="shared" si="6987"/>
        <v>0</v>
      </c>
      <c r="BH4444" s="11">
        <f t="shared" si="6987"/>
        <v>130292</v>
      </c>
      <c r="BI4444" s="11">
        <f t="shared" si="6987"/>
        <v>0</v>
      </c>
      <c r="BJ4444" s="11">
        <f t="shared" si="6987"/>
        <v>0</v>
      </c>
      <c r="BK4444" s="11">
        <f t="shared" si="6987"/>
        <v>0</v>
      </c>
      <c r="BL4444" s="11">
        <f t="shared" si="6987"/>
        <v>0</v>
      </c>
      <c r="BM4444" s="11">
        <f t="shared" si="6987"/>
        <v>0</v>
      </c>
      <c r="BN4444" s="11">
        <f t="shared" si="6987"/>
        <v>0</v>
      </c>
      <c r="BO4444" s="11">
        <f t="shared" si="6987"/>
        <v>0</v>
      </c>
      <c r="BP4444" s="11">
        <f t="shared" si="6987"/>
        <v>0</v>
      </c>
      <c r="BQ4444" s="11">
        <f t="shared" si="6987"/>
        <v>0</v>
      </c>
      <c r="BR4444" s="11">
        <v>130292</v>
      </c>
      <c r="BS4444" s="11">
        <v>855544</v>
      </c>
      <c r="BT4444" s="11" t="e">
        <f>IF(#REF!=0,"-",#REF!/#REF!*100)</f>
        <v>#REF!</v>
      </c>
    </row>
    <row r="4445" spans="1:72" x14ac:dyDescent="0.25">
      <c r="A4445" s="4" t="s">
        <v>1154</v>
      </c>
      <c r="B4445" s="4" t="s">
        <v>56</v>
      </c>
      <c r="C4445" s="4" t="s">
        <v>163</v>
      </c>
      <c r="D4445" s="102" t="s">
        <v>1460</v>
      </c>
      <c r="E4445" s="101" t="s">
        <v>14</v>
      </c>
      <c r="F4445" s="101" t="s">
        <v>0</v>
      </c>
      <c r="G4445" s="2" t="s">
        <v>0</v>
      </c>
      <c r="H4445" s="2" t="s">
        <v>15</v>
      </c>
      <c r="I4445" s="12">
        <f t="shared" ref="I4445:AA4445" si="6989">SUM(I4446:I4447)</f>
        <v>797849</v>
      </c>
      <c r="J4445" s="12">
        <f t="shared" si="6989"/>
        <v>84245</v>
      </c>
      <c r="K4445" s="12">
        <f t="shared" si="6989"/>
        <v>0</v>
      </c>
      <c r="L4445" s="12">
        <f t="shared" si="6989"/>
        <v>0</v>
      </c>
      <c r="M4445" s="12">
        <f t="shared" si="6989"/>
        <v>0</v>
      </c>
      <c r="N4445" s="12">
        <f t="shared" si="6989"/>
        <v>0</v>
      </c>
      <c r="O4445" s="12">
        <f t="shared" ref="O4445" si="6990">SUM(O4446:O4447)</f>
        <v>882094</v>
      </c>
      <c r="P4445" s="12">
        <f t="shared" si="6989"/>
        <v>71000</v>
      </c>
      <c r="Q4445" s="12">
        <f t="shared" si="6989"/>
        <v>0</v>
      </c>
      <c r="R4445" s="12">
        <f t="shared" si="6989"/>
        <v>84245</v>
      </c>
      <c r="S4445" s="12">
        <f t="shared" si="6989"/>
        <v>0</v>
      </c>
      <c r="T4445" s="12">
        <f t="shared" si="6989"/>
        <v>0</v>
      </c>
      <c r="U4445" s="12">
        <f t="shared" si="6989"/>
        <v>0</v>
      </c>
      <c r="V4445" s="12">
        <f t="shared" si="6989"/>
        <v>0</v>
      </c>
      <c r="W4445" s="12">
        <f t="shared" si="6989"/>
        <v>0</v>
      </c>
      <c r="X4445" s="12">
        <f t="shared" si="6989"/>
        <v>0</v>
      </c>
      <c r="Y4445" s="12">
        <f t="shared" si="6989"/>
        <v>0</v>
      </c>
      <c r="Z4445" s="12">
        <f t="shared" si="6989"/>
        <v>0</v>
      </c>
      <c r="AA4445" s="12">
        <f t="shared" si="6989"/>
        <v>0</v>
      </c>
      <c r="AB4445" s="12">
        <v>155245</v>
      </c>
      <c r="AC4445" s="12">
        <v>726849</v>
      </c>
      <c r="AD4445" s="12">
        <f t="shared" ref="AD4445:AV4445" si="6991">SUM(AD4446:AD4447)</f>
        <v>0</v>
      </c>
      <c r="AE4445" s="12">
        <f t="shared" si="6991"/>
        <v>0</v>
      </c>
      <c r="AF4445" s="12">
        <f t="shared" si="6991"/>
        <v>0</v>
      </c>
      <c r="AG4445" s="12">
        <f t="shared" si="6991"/>
        <v>0</v>
      </c>
      <c r="AH4445" s="12">
        <f t="shared" si="6991"/>
        <v>0</v>
      </c>
      <c r="AI4445" s="12">
        <f t="shared" si="6991"/>
        <v>0</v>
      </c>
      <c r="AJ4445" s="12">
        <f t="shared" ref="AJ4445" si="6992">SUM(AJ4446:AJ4447)</f>
        <v>0</v>
      </c>
      <c r="AK4445" s="12">
        <f t="shared" si="6991"/>
        <v>0</v>
      </c>
      <c r="AL4445" s="12">
        <f t="shared" si="6991"/>
        <v>0</v>
      </c>
      <c r="AM4445" s="12">
        <f t="shared" si="6991"/>
        <v>0</v>
      </c>
      <c r="AN4445" s="12">
        <f t="shared" si="6991"/>
        <v>0</v>
      </c>
      <c r="AO4445" s="12">
        <f t="shared" si="6991"/>
        <v>0</v>
      </c>
      <c r="AP4445" s="12">
        <f t="shared" si="6991"/>
        <v>0</v>
      </c>
      <c r="AQ4445" s="12">
        <f t="shared" si="6991"/>
        <v>0</v>
      </c>
      <c r="AR4445" s="12">
        <f t="shared" si="6991"/>
        <v>0</v>
      </c>
      <c r="AS4445" s="12">
        <f t="shared" si="6991"/>
        <v>0</v>
      </c>
      <c r="AT4445" s="12">
        <f t="shared" si="6991"/>
        <v>0</v>
      </c>
      <c r="AU4445" s="12">
        <f t="shared" si="6991"/>
        <v>0</v>
      </c>
      <c r="AV4445" s="12">
        <f t="shared" si="6991"/>
        <v>0</v>
      </c>
      <c r="AW4445" s="12">
        <v>0</v>
      </c>
      <c r="AX4445" s="12">
        <v>0</v>
      </c>
      <c r="AY4445" s="12">
        <f t="shared" ref="AY4445:BQ4445" si="6993">SUM(AY4446:AY4447)</f>
        <v>195842</v>
      </c>
      <c r="AZ4445" s="12">
        <f t="shared" si="6993"/>
        <v>42000</v>
      </c>
      <c r="BA4445" s="12">
        <f t="shared" si="6993"/>
        <v>0</v>
      </c>
      <c r="BB4445" s="12">
        <f t="shared" si="6993"/>
        <v>0</v>
      </c>
      <c r="BC4445" s="12">
        <f t="shared" si="6993"/>
        <v>0</v>
      </c>
      <c r="BD4445" s="12">
        <f t="shared" si="6993"/>
        <v>0</v>
      </c>
      <c r="BE4445" s="12">
        <f t="shared" ref="BE4445" si="6994">SUM(BE4446:BE4447)</f>
        <v>237842</v>
      </c>
      <c r="BF4445" s="12">
        <f t="shared" si="6993"/>
        <v>0</v>
      </c>
      <c r="BG4445" s="12">
        <f t="shared" si="6993"/>
        <v>0</v>
      </c>
      <c r="BH4445" s="12">
        <f t="shared" si="6993"/>
        <v>42000</v>
      </c>
      <c r="BI4445" s="12">
        <f t="shared" si="6993"/>
        <v>0</v>
      </c>
      <c r="BJ4445" s="12">
        <f t="shared" si="6993"/>
        <v>0</v>
      </c>
      <c r="BK4445" s="12">
        <f t="shared" si="6993"/>
        <v>0</v>
      </c>
      <c r="BL4445" s="12">
        <f t="shared" si="6993"/>
        <v>0</v>
      </c>
      <c r="BM4445" s="12">
        <f t="shared" si="6993"/>
        <v>0</v>
      </c>
      <c r="BN4445" s="12">
        <f t="shared" si="6993"/>
        <v>0</v>
      </c>
      <c r="BO4445" s="12">
        <f t="shared" si="6993"/>
        <v>0</v>
      </c>
      <c r="BP4445" s="12">
        <f t="shared" si="6993"/>
        <v>0</v>
      </c>
      <c r="BQ4445" s="12">
        <f t="shared" si="6993"/>
        <v>0</v>
      </c>
      <c r="BR4445" s="12">
        <v>42000</v>
      </c>
      <c r="BS4445" s="12">
        <v>195842</v>
      </c>
      <c r="BT4445" s="12" t="e">
        <f>IF(#REF!=0,"-",#REF!/#REF!*100)</f>
        <v>#REF!</v>
      </c>
    </row>
    <row r="4446" spans="1:72" x14ac:dyDescent="0.25">
      <c r="A4446" s="4" t="s">
        <v>1154</v>
      </c>
      <c r="B4446" s="4" t="s">
        <v>56</v>
      </c>
      <c r="C4446" s="4" t="s">
        <v>163</v>
      </c>
      <c r="D4446" s="102" t="s">
        <v>1460</v>
      </c>
      <c r="E4446" s="113">
        <v>6111</v>
      </c>
      <c r="F4446" s="102"/>
      <c r="G4446" s="98" t="s">
        <v>1663</v>
      </c>
      <c r="H4446" s="13" t="s">
        <v>16</v>
      </c>
      <c r="I4446" s="14">
        <v>781849</v>
      </c>
      <c r="J4446" s="14">
        <v>84245</v>
      </c>
      <c r="K4446" s="14"/>
      <c r="L4446" s="14"/>
      <c r="M4446" s="14"/>
      <c r="N4446" s="14"/>
      <c r="O4446" s="14">
        <f t="shared" si="6935"/>
        <v>866094</v>
      </c>
      <c r="P4446" s="14">
        <f>31000+40000</f>
        <v>71000</v>
      </c>
      <c r="Q4446" s="14"/>
      <c r="R4446" s="14">
        <v>84245</v>
      </c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>
        <v>155245</v>
      </c>
      <c r="AC4446" s="14">
        <v>710849</v>
      </c>
      <c r="AD4446" s="14">
        <v>0</v>
      </c>
      <c r="AE4446" s="14"/>
      <c r="AF4446" s="14"/>
      <c r="AG4446" s="14"/>
      <c r="AH4446" s="14"/>
      <c r="AI4446" s="14"/>
      <c r="AJ4446" s="14">
        <f t="shared" si="6936"/>
        <v>0</v>
      </c>
      <c r="AK4446" s="14"/>
      <c r="AL4446" s="14"/>
      <c r="AM4446" s="14"/>
      <c r="AN4446" s="14"/>
      <c r="AO4446" s="14"/>
      <c r="AP4446" s="14"/>
      <c r="AQ4446" s="14"/>
      <c r="AR4446" s="14"/>
      <c r="AS4446" s="14"/>
      <c r="AT4446" s="14"/>
      <c r="AU4446" s="14"/>
      <c r="AV4446" s="14"/>
      <c r="AW4446" s="14">
        <v>0</v>
      </c>
      <c r="AX4446" s="14">
        <v>0</v>
      </c>
      <c r="AY4446" s="14">
        <v>195842</v>
      </c>
      <c r="AZ4446" s="14">
        <v>42000</v>
      </c>
      <c r="BA4446" s="14"/>
      <c r="BB4446" s="14"/>
      <c r="BC4446" s="14"/>
      <c r="BD4446" s="14"/>
      <c r="BE4446" s="14">
        <f t="shared" si="6937"/>
        <v>237842</v>
      </c>
      <c r="BF4446" s="14"/>
      <c r="BG4446" s="14"/>
      <c r="BH4446" s="14">
        <v>42000</v>
      </c>
      <c r="BI4446" s="14"/>
      <c r="BJ4446" s="14"/>
      <c r="BK4446" s="14"/>
      <c r="BL4446" s="14"/>
      <c r="BM4446" s="14"/>
      <c r="BN4446" s="14"/>
      <c r="BO4446" s="14"/>
      <c r="BP4446" s="14"/>
      <c r="BQ4446" s="14"/>
      <c r="BR4446" s="14">
        <v>42000</v>
      </c>
      <c r="BS4446" s="14">
        <v>195842</v>
      </c>
      <c r="BT4446" s="14" t="e">
        <f>IF(#REF!=0,"-",#REF!/#REF!*100)</f>
        <v>#REF!</v>
      </c>
    </row>
    <row r="4447" spans="1:72" x14ac:dyDescent="0.25">
      <c r="A4447" s="1" t="s">
        <v>1154</v>
      </c>
      <c r="B4447" s="1" t="s">
        <v>56</v>
      </c>
      <c r="C4447" s="1" t="s">
        <v>163</v>
      </c>
      <c r="D4447" s="105" t="s">
        <v>1460</v>
      </c>
      <c r="E4447" s="105" t="s">
        <v>18</v>
      </c>
      <c r="F4447" s="102" t="s">
        <v>0</v>
      </c>
      <c r="G4447" s="13" t="s">
        <v>0</v>
      </c>
      <c r="H4447" s="2" t="s">
        <v>19</v>
      </c>
      <c r="I4447" s="12">
        <f t="shared" ref="I4447:AA4447" si="6995">SUM(I4448:I4452)</f>
        <v>16000</v>
      </c>
      <c r="J4447" s="12">
        <f t="shared" si="6995"/>
        <v>0</v>
      </c>
      <c r="K4447" s="12">
        <f t="shared" si="6995"/>
        <v>0</v>
      </c>
      <c r="L4447" s="12">
        <f t="shared" si="6995"/>
        <v>0</v>
      </c>
      <c r="M4447" s="12">
        <f t="shared" si="6995"/>
        <v>0</v>
      </c>
      <c r="N4447" s="12">
        <f t="shared" si="6995"/>
        <v>0</v>
      </c>
      <c r="O4447" s="12">
        <f t="shared" si="6995"/>
        <v>16000</v>
      </c>
      <c r="P4447" s="12">
        <f t="shared" si="6995"/>
        <v>0</v>
      </c>
      <c r="Q4447" s="12">
        <f t="shared" si="6995"/>
        <v>0</v>
      </c>
      <c r="R4447" s="12">
        <f t="shared" si="6995"/>
        <v>0</v>
      </c>
      <c r="S4447" s="12">
        <f t="shared" si="6995"/>
        <v>0</v>
      </c>
      <c r="T4447" s="12">
        <f t="shared" si="6995"/>
        <v>0</v>
      </c>
      <c r="U4447" s="12">
        <f t="shared" si="6995"/>
        <v>0</v>
      </c>
      <c r="V4447" s="12">
        <f t="shared" si="6995"/>
        <v>0</v>
      </c>
      <c r="W4447" s="12">
        <f t="shared" si="6995"/>
        <v>0</v>
      </c>
      <c r="X4447" s="12">
        <f t="shared" si="6995"/>
        <v>0</v>
      </c>
      <c r="Y4447" s="12">
        <f t="shared" si="6995"/>
        <v>0</v>
      </c>
      <c r="Z4447" s="12">
        <f t="shared" si="6995"/>
        <v>0</v>
      </c>
      <c r="AA4447" s="12">
        <f t="shared" si="6995"/>
        <v>0</v>
      </c>
      <c r="AB4447" s="12">
        <v>0</v>
      </c>
      <c r="AC4447" s="12">
        <v>16000</v>
      </c>
      <c r="AD4447" s="12">
        <f t="shared" ref="AD4447:AV4447" si="6996">SUM(AD4448:AD4452)</f>
        <v>0</v>
      </c>
      <c r="AE4447" s="12">
        <f t="shared" si="6996"/>
        <v>0</v>
      </c>
      <c r="AF4447" s="12">
        <f t="shared" si="6996"/>
        <v>0</v>
      </c>
      <c r="AG4447" s="12">
        <f t="shared" si="6996"/>
        <v>0</v>
      </c>
      <c r="AH4447" s="12">
        <f t="shared" si="6996"/>
        <v>0</v>
      </c>
      <c r="AI4447" s="12">
        <f t="shared" si="6996"/>
        <v>0</v>
      </c>
      <c r="AJ4447" s="12">
        <f t="shared" si="6996"/>
        <v>0</v>
      </c>
      <c r="AK4447" s="12">
        <f t="shared" si="6996"/>
        <v>0</v>
      </c>
      <c r="AL4447" s="12">
        <f t="shared" si="6996"/>
        <v>0</v>
      </c>
      <c r="AM4447" s="12">
        <f t="shared" si="6996"/>
        <v>0</v>
      </c>
      <c r="AN4447" s="12">
        <f t="shared" si="6996"/>
        <v>0</v>
      </c>
      <c r="AO4447" s="12">
        <f t="shared" si="6996"/>
        <v>0</v>
      </c>
      <c r="AP4447" s="12">
        <f t="shared" si="6996"/>
        <v>0</v>
      </c>
      <c r="AQ4447" s="12">
        <f t="shared" si="6996"/>
        <v>0</v>
      </c>
      <c r="AR4447" s="12">
        <f t="shared" si="6996"/>
        <v>0</v>
      </c>
      <c r="AS4447" s="12">
        <f t="shared" si="6996"/>
        <v>0</v>
      </c>
      <c r="AT4447" s="12">
        <f t="shared" si="6996"/>
        <v>0</v>
      </c>
      <c r="AU4447" s="12">
        <f t="shared" si="6996"/>
        <v>0</v>
      </c>
      <c r="AV4447" s="12">
        <f t="shared" si="6996"/>
        <v>0</v>
      </c>
      <c r="AW4447" s="12">
        <v>0</v>
      </c>
      <c r="AX4447" s="12">
        <v>0</v>
      </c>
      <c r="AY4447" s="12">
        <f>SUM(AY4448:AY4452)</f>
        <v>0</v>
      </c>
      <c r="AZ4447" s="12">
        <f t="shared" ref="AZ4447:BQ4447" si="6997">SUM(AZ4448:AZ4452)</f>
        <v>0</v>
      </c>
      <c r="BA4447" s="12">
        <f t="shared" si="6997"/>
        <v>0</v>
      </c>
      <c r="BB4447" s="12">
        <f t="shared" si="6997"/>
        <v>0</v>
      </c>
      <c r="BC4447" s="12">
        <f t="shared" si="6997"/>
        <v>0</v>
      </c>
      <c r="BD4447" s="12">
        <f t="shared" si="6997"/>
        <v>0</v>
      </c>
      <c r="BE4447" s="12">
        <f t="shared" si="6997"/>
        <v>0</v>
      </c>
      <c r="BF4447" s="12">
        <f t="shared" si="6997"/>
        <v>0</v>
      </c>
      <c r="BG4447" s="12">
        <f t="shared" si="6997"/>
        <v>0</v>
      </c>
      <c r="BH4447" s="12">
        <f t="shared" si="6997"/>
        <v>0</v>
      </c>
      <c r="BI4447" s="12">
        <f t="shared" si="6997"/>
        <v>0</v>
      </c>
      <c r="BJ4447" s="12">
        <f t="shared" si="6997"/>
        <v>0</v>
      </c>
      <c r="BK4447" s="12">
        <f t="shared" si="6997"/>
        <v>0</v>
      </c>
      <c r="BL4447" s="12">
        <f t="shared" si="6997"/>
        <v>0</v>
      </c>
      <c r="BM4447" s="12">
        <f t="shared" si="6997"/>
        <v>0</v>
      </c>
      <c r="BN4447" s="12">
        <f t="shared" si="6997"/>
        <v>0</v>
      </c>
      <c r="BO4447" s="12">
        <f t="shared" si="6997"/>
        <v>0</v>
      </c>
      <c r="BP4447" s="12">
        <f t="shared" si="6997"/>
        <v>0</v>
      </c>
      <c r="BQ4447" s="12">
        <f t="shared" si="6997"/>
        <v>0</v>
      </c>
      <c r="BR4447" s="12">
        <v>0</v>
      </c>
      <c r="BS4447" s="12">
        <v>0</v>
      </c>
      <c r="BT4447" s="12" t="e">
        <f>IF(#REF!=0,"-",#REF!/#REF!*100)</f>
        <v>#REF!</v>
      </c>
    </row>
    <row r="4448" spans="1:72" ht="22.5" x14ac:dyDescent="0.25">
      <c r="A4448" s="4" t="s">
        <v>1154</v>
      </c>
      <c r="B4448" s="4" t="s">
        <v>56</v>
      </c>
      <c r="C4448" s="4" t="s">
        <v>163</v>
      </c>
      <c r="D4448" s="102" t="s">
        <v>1460</v>
      </c>
      <c r="E4448" s="113">
        <v>6112</v>
      </c>
      <c r="F4448" s="102" t="s">
        <v>1462</v>
      </c>
      <c r="G4448" s="98" t="s">
        <v>1663</v>
      </c>
      <c r="H4448" s="13" t="s">
        <v>57</v>
      </c>
      <c r="I4448" s="14">
        <v>0</v>
      </c>
      <c r="J4448" s="14"/>
      <c r="K4448" s="14"/>
      <c r="L4448" s="14"/>
      <c r="M4448" s="14"/>
      <c r="N4448" s="14"/>
      <c r="O4448" s="14">
        <f t="shared" si="6935"/>
        <v>0</v>
      </c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>
        <v>0</v>
      </c>
      <c r="AC4448" s="14">
        <v>0</v>
      </c>
      <c r="AD4448" s="14">
        <v>0</v>
      </c>
      <c r="AE4448" s="14"/>
      <c r="AF4448" s="14"/>
      <c r="AG4448" s="14"/>
      <c r="AH4448" s="14"/>
      <c r="AI4448" s="14"/>
      <c r="AJ4448" s="14">
        <f t="shared" si="6936"/>
        <v>0</v>
      </c>
      <c r="AK4448" s="14"/>
      <c r="AL4448" s="14"/>
      <c r="AM4448" s="14"/>
      <c r="AN4448" s="14"/>
      <c r="AO4448" s="14"/>
      <c r="AP4448" s="14"/>
      <c r="AQ4448" s="14"/>
      <c r="AR4448" s="14"/>
      <c r="AS4448" s="14"/>
      <c r="AT4448" s="14"/>
      <c r="AU4448" s="14"/>
      <c r="AV4448" s="14"/>
      <c r="AW4448" s="14">
        <v>0</v>
      </c>
      <c r="AX4448" s="14">
        <v>0</v>
      </c>
      <c r="AY4448" s="14">
        <v>0</v>
      </c>
      <c r="AZ4448" s="14"/>
      <c r="BA4448" s="14"/>
      <c r="BB4448" s="14"/>
      <c r="BC4448" s="14"/>
      <c r="BD4448" s="14"/>
      <c r="BE4448" s="14">
        <f t="shared" si="6937"/>
        <v>0</v>
      </c>
      <c r="BF4448" s="14"/>
      <c r="BG4448" s="14"/>
      <c r="BH4448" s="14"/>
      <c r="BI4448" s="14"/>
      <c r="BJ4448" s="14"/>
      <c r="BK4448" s="14"/>
      <c r="BL4448" s="14"/>
      <c r="BM4448" s="14"/>
      <c r="BN4448" s="14"/>
      <c r="BO4448" s="14"/>
      <c r="BP4448" s="14"/>
      <c r="BQ4448" s="14"/>
      <c r="BR4448" s="14">
        <v>0</v>
      </c>
      <c r="BS4448" s="14">
        <v>0</v>
      </c>
      <c r="BT4448" s="14" t="e">
        <f>IF(#REF!=0,"-",#REF!/#REF!*100)</f>
        <v>#REF!</v>
      </c>
    </row>
    <row r="4449" spans="1:72" x14ac:dyDescent="0.25">
      <c r="A4449" s="4" t="s">
        <v>1154</v>
      </c>
      <c r="B4449" s="4" t="s">
        <v>56</v>
      </c>
      <c r="C4449" s="4" t="s">
        <v>163</v>
      </c>
      <c r="D4449" s="102" t="s">
        <v>1460</v>
      </c>
      <c r="E4449" s="113">
        <v>6112</v>
      </c>
      <c r="F4449" s="102" t="s">
        <v>1463</v>
      </c>
      <c r="G4449" s="98" t="s">
        <v>1663</v>
      </c>
      <c r="H4449" s="13" t="s">
        <v>22</v>
      </c>
      <c r="I4449" s="14">
        <v>0</v>
      </c>
      <c r="J4449" s="14"/>
      <c r="K4449" s="14"/>
      <c r="L4449" s="14"/>
      <c r="M4449" s="14"/>
      <c r="N4449" s="14"/>
      <c r="O4449" s="14">
        <f t="shared" si="6935"/>
        <v>0</v>
      </c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>
        <v>0</v>
      </c>
      <c r="AC4449" s="14">
        <v>0</v>
      </c>
      <c r="AD4449" s="14">
        <v>0</v>
      </c>
      <c r="AE4449" s="14"/>
      <c r="AF4449" s="14"/>
      <c r="AG4449" s="14"/>
      <c r="AH4449" s="14"/>
      <c r="AI4449" s="14"/>
      <c r="AJ4449" s="14">
        <f t="shared" si="6936"/>
        <v>0</v>
      </c>
      <c r="AK4449" s="14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4"/>
      <c r="AW4449" s="14">
        <v>0</v>
      </c>
      <c r="AX4449" s="14">
        <v>0</v>
      </c>
      <c r="AY4449" s="14">
        <v>0</v>
      </c>
      <c r="AZ4449" s="14"/>
      <c r="BA4449" s="14"/>
      <c r="BB4449" s="14"/>
      <c r="BC4449" s="14"/>
      <c r="BD4449" s="14"/>
      <c r="BE4449" s="14">
        <f t="shared" si="6937"/>
        <v>0</v>
      </c>
      <c r="BF4449" s="14"/>
      <c r="BG4449" s="14"/>
      <c r="BH4449" s="14"/>
      <c r="BI4449" s="14"/>
      <c r="BJ4449" s="14"/>
      <c r="BK4449" s="14"/>
      <c r="BL4449" s="14"/>
      <c r="BM4449" s="14"/>
      <c r="BN4449" s="14"/>
      <c r="BO4449" s="14"/>
      <c r="BP4449" s="14"/>
      <c r="BQ4449" s="14"/>
      <c r="BR4449" s="14">
        <v>0</v>
      </c>
      <c r="BS4449" s="14">
        <v>0</v>
      </c>
      <c r="BT4449" s="14" t="e">
        <f>IF(#REF!=0,"-",#REF!/#REF!*100)</f>
        <v>#REF!</v>
      </c>
    </row>
    <row r="4450" spans="1:72" x14ac:dyDescent="0.25">
      <c r="A4450" s="4" t="s">
        <v>1154</v>
      </c>
      <c r="B4450" s="4" t="s">
        <v>56</v>
      </c>
      <c r="C4450" s="4" t="s">
        <v>163</v>
      </c>
      <c r="D4450" s="102" t="s">
        <v>1460</v>
      </c>
      <c r="E4450" s="113">
        <v>6112</v>
      </c>
      <c r="F4450" s="102" t="s">
        <v>1464</v>
      </c>
      <c r="G4450" s="98" t="s">
        <v>1663</v>
      </c>
      <c r="H4450" s="13" t="s">
        <v>23</v>
      </c>
      <c r="I4450" s="14">
        <v>0</v>
      </c>
      <c r="J4450" s="14"/>
      <c r="K4450" s="14"/>
      <c r="L4450" s="14"/>
      <c r="M4450" s="14"/>
      <c r="N4450" s="14"/>
      <c r="O4450" s="14">
        <f t="shared" si="6935"/>
        <v>0</v>
      </c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>
        <v>0</v>
      </c>
      <c r="AC4450" s="14">
        <v>0</v>
      </c>
      <c r="AD4450" s="14">
        <v>0</v>
      </c>
      <c r="AE4450" s="14"/>
      <c r="AF4450" s="14"/>
      <c r="AG4450" s="14"/>
      <c r="AH4450" s="14"/>
      <c r="AI4450" s="14"/>
      <c r="AJ4450" s="14">
        <f t="shared" si="6936"/>
        <v>0</v>
      </c>
      <c r="AK4450" s="14"/>
      <c r="AL4450" s="14"/>
      <c r="AM4450" s="14"/>
      <c r="AN4450" s="14"/>
      <c r="AO4450" s="14"/>
      <c r="AP4450" s="14"/>
      <c r="AQ4450" s="14"/>
      <c r="AR4450" s="14"/>
      <c r="AS4450" s="14"/>
      <c r="AT4450" s="14"/>
      <c r="AU4450" s="14"/>
      <c r="AV4450" s="14"/>
      <c r="AW4450" s="14">
        <v>0</v>
      </c>
      <c r="AX4450" s="14">
        <v>0</v>
      </c>
      <c r="AY4450" s="14">
        <v>0</v>
      </c>
      <c r="AZ4450" s="14"/>
      <c r="BA4450" s="14"/>
      <c r="BB4450" s="14"/>
      <c r="BC4450" s="14"/>
      <c r="BD4450" s="14"/>
      <c r="BE4450" s="14">
        <f t="shared" si="6937"/>
        <v>0</v>
      </c>
      <c r="BF4450" s="14"/>
      <c r="BG4450" s="14"/>
      <c r="BH4450" s="14"/>
      <c r="BI4450" s="14"/>
      <c r="BJ4450" s="14"/>
      <c r="BK4450" s="14"/>
      <c r="BL4450" s="14"/>
      <c r="BM4450" s="14"/>
      <c r="BN4450" s="14"/>
      <c r="BO4450" s="14"/>
      <c r="BP4450" s="14"/>
      <c r="BQ4450" s="14"/>
      <c r="BR4450" s="14">
        <v>0</v>
      </c>
      <c r="BS4450" s="14">
        <v>0</v>
      </c>
      <c r="BT4450" s="14" t="e">
        <f>IF(#REF!=0,"-",#REF!/#REF!*100)</f>
        <v>#REF!</v>
      </c>
    </row>
    <row r="4451" spans="1:72" x14ac:dyDescent="0.25">
      <c r="A4451" s="4" t="s">
        <v>1154</v>
      </c>
      <c r="B4451" s="4" t="s">
        <v>56</v>
      </c>
      <c r="C4451" s="4" t="s">
        <v>163</v>
      </c>
      <c r="D4451" s="102" t="s">
        <v>1460</v>
      </c>
      <c r="E4451" s="113">
        <v>6112</v>
      </c>
      <c r="F4451" s="102" t="s">
        <v>1465</v>
      </c>
      <c r="G4451" s="98" t="s">
        <v>1663</v>
      </c>
      <c r="H4451" s="13" t="s">
        <v>21</v>
      </c>
      <c r="I4451" s="14">
        <v>0</v>
      </c>
      <c r="J4451" s="14"/>
      <c r="K4451" s="14"/>
      <c r="L4451" s="14"/>
      <c r="M4451" s="14"/>
      <c r="N4451" s="14"/>
      <c r="O4451" s="14">
        <f t="shared" si="6935"/>
        <v>0</v>
      </c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>
        <v>0</v>
      </c>
      <c r="AC4451" s="14">
        <v>0</v>
      </c>
      <c r="AD4451" s="14">
        <v>0</v>
      </c>
      <c r="AE4451" s="14"/>
      <c r="AF4451" s="14"/>
      <c r="AG4451" s="14"/>
      <c r="AH4451" s="14"/>
      <c r="AI4451" s="14"/>
      <c r="AJ4451" s="14">
        <f t="shared" si="6936"/>
        <v>0</v>
      </c>
      <c r="AK4451" s="14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4"/>
      <c r="AW4451" s="14">
        <v>0</v>
      </c>
      <c r="AX4451" s="14">
        <v>0</v>
      </c>
      <c r="AY4451" s="14">
        <v>0</v>
      </c>
      <c r="AZ4451" s="14"/>
      <c r="BA4451" s="14"/>
      <c r="BB4451" s="14"/>
      <c r="BC4451" s="14"/>
      <c r="BD4451" s="14"/>
      <c r="BE4451" s="14">
        <f t="shared" si="6937"/>
        <v>0</v>
      </c>
      <c r="BF4451" s="14"/>
      <c r="BG4451" s="14"/>
      <c r="BH4451" s="14"/>
      <c r="BI4451" s="14"/>
      <c r="BJ4451" s="14"/>
      <c r="BK4451" s="14"/>
      <c r="BL4451" s="14"/>
      <c r="BM4451" s="14"/>
      <c r="BN4451" s="14"/>
      <c r="BO4451" s="14"/>
      <c r="BP4451" s="14"/>
      <c r="BQ4451" s="14"/>
      <c r="BR4451" s="14">
        <v>0</v>
      </c>
      <c r="BS4451" s="14">
        <v>0</v>
      </c>
      <c r="BT4451" s="14" t="e">
        <f>IF(#REF!=0,"-",#REF!/#REF!*100)</f>
        <v>#REF!</v>
      </c>
    </row>
    <row r="4452" spans="1:72" x14ac:dyDescent="0.25">
      <c r="A4452" s="4" t="s">
        <v>1154</v>
      </c>
      <c r="B4452" s="4" t="s">
        <v>56</v>
      </c>
      <c r="C4452" s="4" t="s">
        <v>163</v>
      </c>
      <c r="D4452" s="102" t="s">
        <v>1460</v>
      </c>
      <c r="E4452" s="113">
        <v>6112</v>
      </c>
      <c r="F4452" s="102" t="s">
        <v>1466</v>
      </c>
      <c r="G4452" s="98" t="s">
        <v>1663</v>
      </c>
      <c r="H4452" s="13" t="s">
        <v>24</v>
      </c>
      <c r="I4452" s="14">
        <v>16000</v>
      </c>
      <c r="J4452" s="14"/>
      <c r="K4452" s="14"/>
      <c r="L4452" s="14"/>
      <c r="M4452" s="14"/>
      <c r="N4452" s="14"/>
      <c r="O4452" s="14">
        <f t="shared" si="6935"/>
        <v>16000</v>
      </c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>
        <v>0</v>
      </c>
      <c r="AC4452" s="14">
        <v>16000</v>
      </c>
      <c r="AD4452" s="14">
        <v>0</v>
      </c>
      <c r="AE4452" s="14"/>
      <c r="AF4452" s="14"/>
      <c r="AG4452" s="14"/>
      <c r="AH4452" s="14"/>
      <c r="AI4452" s="14"/>
      <c r="AJ4452" s="14">
        <f t="shared" si="6936"/>
        <v>0</v>
      </c>
      <c r="AK4452" s="14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4"/>
      <c r="AW4452" s="14">
        <v>0</v>
      </c>
      <c r="AX4452" s="14">
        <v>0</v>
      </c>
      <c r="AY4452" s="14">
        <v>0</v>
      </c>
      <c r="AZ4452" s="14"/>
      <c r="BA4452" s="14"/>
      <c r="BB4452" s="14"/>
      <c r="BC4452" s="14"/>
      <c r="BD4452" s="14"/>
      <c r="BE4452" s="14">
        <f t="shared" si="6937"/>
        <v>0</v>
      </c>
      <c r="BF4452" s="14"/>
      <c r="BG4452" s="14"/>
      <c r="BH4452" s="14"/>
      <c r="BI4452" s="14"/>
      <c r="BJ4452" s="14"/>
      <c r="BK4452" s="14"/>
      <c r="BL4452" s="14"/>
      <c r="BM4452" s="14"/>
      <c r="BN4452" s="14"/>
      <c r="BO4452" s="14"/>
      <c r="BP4452" s="14"/>
      <c r="BQ4452" s="14"/>
      <c r="BR4452" s="14">
        <v>0</v>
      </c>
      <c r="BS4452" s="14">
        <v>0</v>
      </c>
      <c r="BT4452" s="14" t="e">
        <f>IF(#REF!=0,"-",#REF!/#REF!*100)</f>
        <v>#REF!</v>
      </c>
    </row>
    <row r="4453" spans="1:72" ht="22.5" x14ac:dyDescent="0.25">
      <c r="A4453" s="4" t="s">
        <v>1154</v>
      </c>
      <c r="B4453" s="4" t="s">
        <v>56</v>
      </c>
      <c r="C4453" s="4" t="s">
        <v>163</v>
      </c>
      <c r="D4453" s="102" t="s">
        <v>1460</v>
      </c>
      <c r="E4453" s="101" t="s">
        <v>25</v>
      </c>
      <c r="F4453" s="101" t="s">
        <v>0</v>
      </c>
      <c r="G4453" s="2" t="s">
        <v>0</v>
      </c>
      <c r="H4453" s="2" t="s">
        <v>26</v>
      </c>
      <c r="I4453" s="12">
        <f t="shared" ref="I4453:AA4453" si="6998">SUM(I4454)</f>
        <v>83597</v>
      </c>
      <c r="J4453" s="12">
        <f t="shared" si="6998"/>
        <v>8844</v>
      </c>
      <c r="K4453" s="12">
        <f t="shared" si="6998"/>
        <v>0</v>
      </c>
      <c r="L4453" s="12">
        <f t="shared" si="6998"/>
        <v>0</v>
      </c>
      <c r="M4453" s="12">
        <f t="shared" si="6998"/>
        <v>0</v>
      </c>
      <c r="N4453" s="12">
        <f t="shared" si="6998"/>
        <v>0</v>
      </c>
      <c r="O4453" s="12">
        <f t="shared" si="6998"/>
        <v>92441</v>
      </c>
      <c r="P4453" s="12">
        <f t="shared" si="6998"/>
        <v>10500</v>
      </c>
      <c r="Q4453" s="12">
        <f t="shared" si="6998"/>
        <v>0</v>
      </c>
      <c r="R4453" s="12">
        <f t="shared" si="6998"/>
        <v>8844</v>
      </c>
      <c r="S4453" s="12">
        <f t="shared" si="6998"/>
        <v>0</v>
      </c>
      <c r="T4453" s="12">
        <f t="shared" si="6998"/>
        <v>0</v>
      </c>
      <c r="U4453" s="12">
        <f t="shared" si="6998"/>
        <v>0</v>
      </c>
      <c r="V4453" s="12">
        <f t="shared" si="6998"/>
        <v>0</v>
      </c>
      <c r="W4453" s="12">
        <f t="shared" si="6998"/>
        <v>0</v>
      </c>
      <c r="X4453" s="12">
        <f t="shared" si="6998"/>
        <v>0</v>
      </c>
      <c r="Y4453" s="12">
        <f t="shared" si="6998"/>
        <v>0</v>
      </c>
      <c r="Z4453" s="12">
        <f t="shared" si="6998"/>
        <v>0</v>
      </c>
      <c r="AA4453" s="12">
        <f t="shared" si="6998"/>
        <v>0</v>
      </c>
      <c r="AB4453" s="12">
        <v>19344</v>
      </c>
      <c r="AC4453" s="12">
        <v>73097</v>
      </c>
      <c r="AD4453" s="12">
        <f t="shared" ref="AD4453:AV4453" si="6999">SUM(AD4454)</f>
        <v>0</v>
      </c>
      <c r="AE4453" s="12">
        <f t="shared" si="6999"/>
        <v>0</v>
      </c>
      <c r="AF4453" s="12">
        <f t="shared" si="6999"/>
        <v>0</v>
      </c>
      <c r="AG4453" s="12">
        <f t="shared" si="6999"/>
        <v>0</v>
      </c>
      <c r="AH4453" s="12">
        <f t="shared" si="6999"/>
        <v>0</v>
      </c>
      <c r="AI4453" s="12">
        <f t="shared" si="6999"/>
        <v>0</v>
      </c>
      <c r="AJ4453" s="12">
        <f t="shared" si="6999"/>
        <v>0</v>
      </c>
      <c r="AK4453" s="12">
        <f t="shared" si="6999"/>
        <v>0</v>
      </c>
      <c r="AL4453" s="12">
        <f t="shared" si="6999"/>
        <v>0</v>
      </c>
      <c r="AM4453" s="12">
        <f t="shared" si="6999"/>
        <v>0</v>
      </c>
      <c r="AN4453" s="12">
        <f t="shared" si="6999"/>
        <v>0</v>
      </c>
      <c r="AO4453" s="12">
        <f t="shared" si="6999"/>
        <v>0</v>
      </c>
      <c r="AP4453" s="12">
        <f t="shared" si="6999"/>
        <v>0</v>
      </c>
      <c r="AQ4453" s="12">
        <f t="shared" si="6999"/>
        <v>0</v>
      </c>
      <c r="AR4453" s="12">
        <f t="shared" si="6999"/>
        <v>0</v>
      </c>
      <c r="AS4453" s="12">
        <f t="shared" si="6999"/>
        <v>0</v>
      </c>
      <c r="AT4453" s="12">
        <f t="shared" si="6999"/>
        <v>0</v>
      </c>
      <c r="AU4453" s="12">
        <f t="shared" si="6999"/>
        <v>0</v>
      </c>
      <c r="AV4453" s="12">
        <f t="shared" si="6999"/>
        <v>0</v>
      </c>
      <c r="AW4453" s="12">
        <v>0</v>
      </c>
      <c r="AX4453" s="12">
        <v>0</v>
      </c>
      <c r="AY4453" s="12">
        <f t="shared" ref="AY4453:BQ4453" si="7000">SUM(AY4454)</f>
        <v>20563</v>
      </c>
      <c r="AZ4453" s="12">
        <f t="shared" si="7000"/>
        <v>8292</v>
      </c>
      <c r="BA4453" s="12">
        <f t="shared" si="7000"/>
        <v>0</v>
      </c>
      <c r="BB4453" s="12">
        <f t="shared" si="7000"/>
        <v>0</v>
      </c>
      <c r="BC4453" s="12">
        <f t="shared" si="7000"/>
        <v>0</v>
      </c>
      <c r="BD4453" s="12">
        <f t="shared" si="7000"/>
        <v>0</v>
      </c>
      <c r="BE4453" s="12">
        <f t="shared" si="7000"/>
        <v>28855</v>
      </c>
      <c r="BF4453" s="12">
        <f t="shared" si="7000"/>
        <v>0</v>
      </c>
      <c r="BG4453" s="12">
        <f t="shared" si="7000"/>
        <v>0</v>
      </c>
      <c r="BH4453" s="12">
        <f t="shared" si="7000"/>
        <v>8292</v>
      </c>
      <c r="BI4453" s="12">
        <f t="shared" si="7000"/>
        <v>0</v>
      </c>
      <c r="BJ4453" s="12">
        <f t="shared" si="7000"/>
        <v>0</v>
      </c>
      <c r="BK4453" s="12">
        <f t="shared" si="7000"/>
        <v>0</v>
      </c>
      <c r="BL4453" s="12">
        <f t="shared" si="7000"/>
        <v>0</v>
      </c>
      <c r="BM4453" s="12">
        <f t="shared" si="7000"/>
        <v>0</v>
      </c>
      <c r="BN4453" s="12">
        <f t="shared" si="7000"/>
        <v>0</v>
      </c>
      <c r="BO4453" s="12">
        <f t="shared" si="7000"/>
        <v>0</v>
      </c>
      <c r="BP4453" s="12">
        <f t="shared" si="7000"/>
        <v>0</v>
      </c>
      <c r="BQ4453" s="12">
        <f t="shared" si="7000"/>
        <v>0</v>
      </c>
      <c r="BR4453" s="12">
        <v>8292</v>
      </c>
      <c r="BS4453" s="12">
        <v>20563</v>
      </c>
      <c r="BT4453" s="12" t="e">
        <f>IF(#REF!=0,"-",#REF!/#REF!*100)</f>
        <v>#REF!</v>
      </c>
    </row>
    <row r="4454" spans="1:72" x14ac:dyDescent="0.25">
      <c r="A4454" s="4" t="s">
        <v>1154</v>
      </c>
      <c r="B4454" s="4" t="s">
        <v>56</v>
      </c>
      <c r="C4454" s="4" t="s">
        <v>163</v>
      </c>
      <c r="D4454" s="102" t="s">
        <v>1460</v>
      </c>
      <c r="E4454" s="113">
        <v>6121</v>
      </c>
      <c r="F4454" s="102"/>
      <c r="G4454" s="98" t="s">
        <v>1663</v>
      </c>
      <c r="H4454" s="13" t="s">
        <v>27</v>
      </c>
      <c r="I4454" s="14">
        <v>83597</v>
      </c>
      <c r="J4454" s="14">
        <v>8844</v>
      </c>
      <c r="K4454" s="14"/>
      <c r="L4454" s="14"/>
      <c r="M4454" s="14"/>
      <c r="N4454" s="14"/>
      <c r="O4454" s="14">
        <f t="shared" si="6935"/>
        <v>92441</v>
      </c>
      <c r="P4454" s="14">
        <f>3500+7000</f>
        <v>10500</v>
      </c>
      <c r="Q4454" s="14"/>
      <c r="R4454" s="14">
        <v>8844</v>
      </c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>
        <v>19344</v>
      </c>
      <c r="AC4454" s="14">
        <v>73097</v>
      </c>
      <c r="AD4454" s="14">
        <v>0</v>
      </c>
      <c r="AE4454" s="14"/>
      <c r="AF4454" s="14"/>
      <c r="AG4454" s="14"/>
      <c r="AH4454" s="14"/>
      <c r="AI4454" s="14"/>
      <c r="AJ4454" s="14">
        <f t="shared" si="6936"/>
        <v>0</v>
      </c>
      <c r="AK4454" s="14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4"/>
      <c r="AW4454" s="14">
        <v>0</v>
      </c>
      <c r="AX4454" s="14">
        <v>0</v>
      </c>
      <c r="AY4454" s="14">
        <v>20563</v>
      </c>
      <c r="AZ4454" s="14">
        <v>8292</v>
      </c>
      <c r="BA4454" s="14"/>
      <c r="BB4454" s="14"/>
      <c r="BC4454" s="14"/>
      <c r="BD4454" s="14"/>
      <c r="BE4454" s="14">
        <f t="shared" si="6937"/>
        <v>28855</v>
      </c>
      <c r="BF4454" s="14"/>
      <c r="BG4454" s="14"/>
      <c r="BH4454" s="14">
        <v>8292</v>
      </c>
      <c r="BI4454" s="14"/>
      <c r="BJ4454" s="14"/>
      <c r="BK4454" s="14"/>
      <c r="BL4454" s="14"/>
      <c r="BM4454" s="14"/>
      <c r="BN4454" s="14"/>
      <c r="BO4454" s="14"/>
      <c r="BP4454" s="14"/>
      <c r="BQ4454" s="14"/>
      <c r="BR4454" s="14">
        <v>8292</v>
      </c>
      <c r="BS4454" s="14">
        <v>20563</v>
      </c>
      <c r="BT4454" s="14" t="e">
        <f>IF(#REF!=0,"-",#REF!/#REF!*100)</f>
        <v>#REF!</v>
      </c>
    </row>
    <row r="4455" spans="1:72" ht="22.5" x14ac:dyDescent="0.25">
      <c r="A4455" s="4" t="s">
        <v>1154</v>
      </c>
      <c r="B4455" s="4" t="s">
        <v>56</v>
      </c>
      <c r="C4455" s="4" t="s">
        <v>163</v>
      </c>
      <c r="D4455" s="102" t="s">
        <v>1460</v>
      </c>
      <c r="E4455" s="101" t="s">
        <v>29</v>
      </c>
      <c r="F4455" s="101" t="s">
        <v>0</v>
      </c>
      <c r="G4455" s="2" t="s">
        <v>0</v>
      </c>
      <c r="H4455" s="2" t="s">
        <v>30</v>
      </c>
      <c r="I4455" s="12">
        <f t="shared" ref="I4455:AA4455" si="7001">SUM(I4456:I4464)</f>
        <v>1652200</v>
      </c>
      <c r="J4455" s="12">
        <f t="shared" si="7001"/>
        <v>258</v>
      </c>
      <c r="K4455" s="12">
        <f t="shared" si="7001"/>
        <v>0</v>
      </c>
      <c r="L4455" s="12">
        <f t="shared" si="7001"/>
        <v>0</v>
      </c>
      <c r="M4455" s="12">
        <f t="shared" si="7001"/>
        <v>0</v>
      </c>
      <c r="N4455" s="12">
        <f t="shared" si="7001"/>
        <v>0</v>
      </c>
      <c r="O4455" s="12">
        <f t="shared" si="7001"/>
        <v>1652458</v>
      </c>
      <c r="P4455" s="12">
        <f t="shared" si="7001"/>
        <v>145500</v>
      </c>
      <c r="Q4455" s="12">
        <f t="shared" si="7001"/>
        <v>29310</v>
      </c>
      <c r="R4455" s="12">
        <f t="shared" si="7001"/>
        <v>237258</v>
      </c>
      <c r="S4455" s="12">
        <f t="shared" si="7001"/>
        <v>0</v>
      </c>
      <c r="T4455" s="12">
        <f t="shared" si="7001"/>
        <v>0</v>
      </c>
      <c r="U4455" s="12">
        <f t="shared" si="7001"/>
        <v>0</v>
      </c>
      <c r="V4455" s="12">
        <f t="shared" si="7001"/>
        <v>0</v>
      </c>
      <c r="W4455" s="12">
        <f t="shared" si="7001"/>
        <v>0</v>
      </c>
      <c r="X4455" s="12">
        <f t="shared" si="7001"/>
        <v>0</v>
      </c>
      <c r="Y4455" s="12">
        <f t="shared" si="7001"/>
        <v>0</v>
      </c>
      <c r="Z4455" s="12">
        <f t="shared" si="7001"/>
        <v>0</v>
      </c>
      <c r="AA4455" s="12">
        <f t="shared" si="7001"/>
        <v>0</v>
      </c>
      <c r="AB4455" s="12">
        <v>412068</v>
      </c>
      <c r="AC4455" s="12">
        <v>1240390</v>
      </c>
      <c r="AD4455" s="12">
        <f t="shared" ref="AD4455:AV4455" si="7002">SUM(AD4456:AD4464)</f>
        <v>0</v>
      </c>
      <c r="AE4455" s="12">
        <f t="shared" si="7002"/>
        <v>500</v>
      </c>
      <c r="AF4455" s="12">
        <f t="shared" si="7002"/>
        <v>0</v>
      </c>
      <c r="AG4455" s="12">
        <f t="shared" si="7002"/>
        <v>0</v>
      </c>
      <c r="AH4455" s="12">
        <f t="shared" si="7002"/>
        <v>0</v>
      </c>
      <c r="AI4455" s="12">
        <f t="shared" si="7002"/>
        <v>0</v>
      </c>
      <c r="AJ4455" s="12">
        <f t="shared" si="7002"/>
        <v>500</v>
      </c>
      <c r="AK4455" s="12">
        <f t="shared" si="7002"/>
        <v>0</v>
      </c>
      <c r="AL4455" s="12">
        <f t="shared" si="7002"/>
        <v>0</v>
      </c>
      <c r="AM4455" s="12">
        <f t="shared" si="7002"/>
        <v>500</v>
      </c>
      <c r="AN4455" s="12">
        <f t="shared" si="7002"/>
        <v>0</v>
      </c>
      <c r="AO4455" s="12">
        <f t="shared" si="7002"/>
        <v>0</v>
      </c>
      <c r="AP4455" s="12">
        <f t="shared" si="7002"/>
        <v>0</v>
      </c>
      <c r="AQ4455" s="12">
        <f t="shared" si="7002"/>
        <v>0</v>
      </c>
      <c r="AR4455" s="12">
        <f t="shared" si="7002"/>
        <v>0</v>
      </c>
      <c r="AS4455" s="12">
        <f t="shared" si="7002"/>
        <v>0</v>
      </c>
      <c r="AT4455" s="12">
        <f t="shared" si="7002"/>
        <v>0</v>
      </c>
      <c r="AU4455" s="12">
        <f t="shared" si="7002"/>
        <v>0</v>
      </c>
      <c r="AV4455" s="12">
        <f t="shared" si="7002"/>
        <v>0</v>
      </c>
      <c r="AW4455" s="12">
        <v>500</v>
      </c>
      <c r="AX4455" s="12">
        <v>0</v>
      </c>
      <c r="AY4455" s="12">
        <f t="shared" ref="AY4455:BQ4455" si="7003">SUM(AY4456:AY4464)</f>
        <v>639139</v>
      </c>
      <c r="AZ4455" s="12">
        <f t="shared" si="7003"/>
        <v>80000</v>
      </c>
      <c r="BA4455" s="12">
        <f t="shared" si="7003"/>
        <v>0</v>
      </c>
      <c r="BB4455" s="12">
        <f t="shared" si="7003"/>
        <v>0</v>
      </c>
      <c r="BC4455" s="12">
        <f t="shared" si="7003"/>
        <v>0</v>
      </c>
      <c r="BD4455" s="12">
        <f t="shared" si="7003"/>
        <v>0</v>
      </c>
      <c r="BE4455" s="12">
        <f t="shared" si="7003"/>
        <v>719139</v>
      </c>
      <c r="BF4455" s="12">
        <f t="shared" si="7003"/>
        <v>0</v>
      </c>
      <c r="BG4455" s="12">
        <f t="shared" si="7003"/>
        <v>0</v>
      </c>
      <c r="BH4455" s="12">
        <f t="shared" si="7003"/>
        <v>80000</v>
      </c>
      <c r="BI4455" s="12">
        <f t="shared" si="7003"/>
        <v>0</v>
      </c>
      <c r="BJ4455" s="12">
        <f t="shared" si="7003"/>
        <v>0</v>
      </c>
      <c r="BK4455" s="12">
        <f t="shared" si="7003"/>
        <v>0</v>
      </c>
      <c r="BL4455" s="12">
        <f t="shared" si="7003"/>
        <v>0</v>
      </c>
      <c r="BM4455" s="12">
        <f t="shared" si="7003"/>
        <v>0</v>
      </c>
      <c r="BN4455" s="12">
        <f t="shared" si="7003"/>
        <v>0</v>
      </c>
      <c r="BO4455" s="12">
        <f t="shared" si="7003"/>
        <v>0</v>
      </c>
      <c r="BP4455" s="12">
        <f t="shared" si="7003"/>
        <v>0</v>
      </c>
      <c r="BQ4455" s="12">
        <f t="shared" si="7003"/>
        <v>0</v>
      </c>
      <c r="BR4455" s="12">
        <v>80000</v>
      </c>
      <c r="BS4455" s="12">
        <v>639139</v>
      </c>
      <c r="BT4455" s="12" t="e">
        <f>IF(#REF!=0,"-",#REF!/#REF!*100)</f>
        <v>#REF!</v>
      </c>
    </row>
    <row r="4456" spans="1:72" x14ac:dyDescent="0.25">
      <c r="A4456" s="4" t="s">
        <v>1154</v>
      </c>
      <c r="B4456" s="4" t="s">
        <v>56</v>
      </c>
      <c r="C4456" s="4" t="s">
        <v>163</v>
      </c>
      <c r="D4456" s="102" t="s">
        <v>1460</v>
      </c>
      <c r="E4456" s="113">
        <v>6131</v>
      </c>
      <c r="F4456" s="102"/>
      <c r="G4456" s="98" t="s">
        <v>1663</v>
      </c>
      <c r="H4456" s="13" t="s">
        <v>32</v>
      </c>
      <c r="I4456" s="14">
        <v>95000</v>
      </c>
      <c r="J4456" s="14"/>
      <c r="K4456" s="14"/>
      <c r="L4456" s="14"/>
      <c r="M4456" s="14"/>
      <c r="N4456" s="14"/>
      <c r="O4456" s="14">
        <f t="shared" si="6935"/>
        <v>95000</v>
      </c>
      <c r="P4456" s="14">
        <v>5000</v>
      </c>
      <c r="Q4456" s="14"/>
      <c r="R4456" s="14">
        <v>20000</v>
      </c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>
        <v>25000</v>
      </c>
      <c r="AC4456" s="14">
        <v>70000</v>
      </c>
      <c r="AD4456" s="14">
        <v>0</v>
      </c>
      <c r="AE4456" s="14"/>
      <c r="AF4456" s="14"/>
      <c r="AG4456" s="14"/>
      <c r="AH4456" s="14"/>
      <c r="AI4456" s="14"/>
      <c r="AJ4456" s="14">
        <f t="shared" si="6936"/>
        <v>0</v>
      </c>
      <c r="AK4456" s="14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4"/>
      <c r="AW4456" s="14">
        <v>0</v>
      </c>
      <c r="AX4456" s="14">
        <v>0</v>
      </c>
      <c r="AY4456" s="14">
        <v>30000</v>
      </c>
      <c r="AZ4456" s="14">
        <v>20000</v>
      </c>
      <c r="BA4456" s="14"/>
      <c r="BB4456" s="14"/>
      <c r="BC4456" s="14"/>
      <c r="BD4456" s="14"/>
      <c r="BE4456" s="14">
        <f t="shared" si="6937"/>
        <v>50000</v>
      </c>
      <c r="BF4456" s="14"/>
      <c r="BG4456" s="14"/>
      <c r="BH4456" s="14">
        <v>20000</v>
      </c>
      <c r="BI4456" s="14"/>
      <c r="BJ4456" s="14"/>
      <c r="BK4456" s="14"/>
      <c r="BL4456" s="14"/>
      <c r="BM4456" s="14"/>
      <c r="BN4456" s="14"/>
      <c r="BO4456" s="14"/>
      <c r="BP4456" s="14"/>
      <c r="BQ4456" s="14"/>
      <c r="BR4456" s="14">
        <v>20000</v>
      </c>
      <c r="BS4456" s="14">
        <v>30000</v>
      </c>
      <c r="BT4456" s="14" t="e">
        <f>IF(#REF!=0,"-",#REF!/#REF!*100)</f>
        <v>#REF!</v>
      </c>
    </row>
    <row r="4457" spans="1:72" x14ac:dyDescent="0.25">
      <c r="A4457" s="4" t="s">
        <v>1154</v>
      </c>
      <c r="B4457" s="4" t="s">
        <v>56</v>
      </c>
      <c r="C4457" s="4" t="s">
        <v>163</v>
      </c>
      <c r="D4457" s="102" t="s">
        <v>1460</v>
      </c>
      <c r="E4457" s="113">
        <v>6132</v>
      </c>
      <c r="F4457" s="102"/>
      <c r="G4457" s="98" t="s">
        <v>1663</v>
      </c>
      <c r="H4457" s="13" t="s">
        <v>72</v>
      </c>
      <c r="I4457" s="14">
        <v>320000</v>
      </c>
      <c r="J4457" s="14"/>
      <c r="K4457" s="14"/>
      <c r="L4457" s="14"/>
      <c r="M4457" s="14"/>
      <c r="N4457" s="14"/>
      <c r="O4457" s="14">
        <f t="shared" si="6935"/>
        <v>320000</v>
      </c>
      <c r="P4457" s="14"/>
      <c r="Q4457" s="14"/>
      <c r="R4457" s="14">
        <f>15000+20000</f>
        <v>35000</v>
      </c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>
        <v>35000</v>
      </c>
      <c r="AC4457" s="14">
        <v>285000</v>
      </c>
      <c r="AD4457" s="14">
        <v>0</v>
      </c>
      <c r="AE4457" s="14"/>
      <c r="AF4457" s="14"/>
      <c r="AG4457" s="14"/>
      <c r="AH4457" s="14"/>
      <c r="AI4457" s="14"/>
      <c r="AJ4457" s="14">
        <f t="shared" si="6936"/>
        <v>0</v>
      </c>
      <c r="AK4457" s="14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4"/>
      <c r="AW4457" s="14">
        <v>0</v>
      </c>
      <c r="AX4457" s="14">
        <v>0</v>
      </c>
      <c r="AY4457" s="14">
        <v>0</v>
      </c>
      <c r="AZ4457" s="14"/>
      <c r="BA4457" s="14"/>
      <c r="BB4457" s="14"/>
      <c r="BC4457" s="14"/>
      <c r="BD4457" s="14"/>
      <c r="BE4457" s="14">
        <f t="shared" si="6937"/>
        <v>0</v>
      </c>
      <c r="BF4457" s="14"/>
      <c r="BG4457" s="14"/>
      <c r="BH4457" s="14"/>
      <c r="BI4457" s="14"/>
      <c r="BJ4457" s="14"/>
      <c r="BK4457" s="14"/>
      <c r="BL4457" s="14"/>
      <c r="BM4457" s="14"/>
      <c r="BN4457" s="14"/>
      <c r="BO4457" s="14"/>
      <c r="BP4457" s="14"/>
      <c r="BQ4457" s="14"/>
      <c r="BR4457" s="14">
        <v>0</v>
      </c>
      <c r="BS4457" s="14">
        <v>0</v>
      </c>
      <c r="BT4457" s="14" t="e">
        <f>IF(#REF!=0,"-",#REF!/#REF!*100)</f>
        <v>#REF!</v>
      </c>
    </row>
    <row r="4458" spans="1:72" x14ac:dyDescent="0.25">
      <c r="A4458" s="4" t="s">
        <v>1154</v>
      </c>
      <c r="B4458" s="4" t="s">
        <v>56</v>
      </c>
      <c r="C4458" s="4" t="s">
        <v>163</v>
      </c>
      <c r="D4458" s="102" t="s">
        <v>1460</v>
      </c>
      <c r="E4458" s="113">
        <v>6133</v>
      </c>
      <c r="F4458" s="102"/>
      <c r="G4458" s="98" t="s">
        <v>1663</v>
      </c>
      <c r="H4458" s="13" t="s">
        <v>75</v>
      </c>
      <c r="I4458" s="14">
        <v>101000</v>
      </c>
      <c r="J4458" s="14"/>
      <c r="K4458" s="14"/>
      <c r="L4458" s="14"/>
      <c r="M4458" s="14"/>
      <c r="N4458" s="14"/>
      <c r="O4458" s="14">
        <f t="shared" si="6935"/>
        <v>101000</v>
      </c>
      <c r="P4458" s="14">
        <f>15000+5000</f>
        <v>20000</v>
      </c>
      <c r="Q4458" s="14">
        <v>5000</v>
      </c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>
        <v>25000</v>
      </c>
      <c r="AC4458" s="14">
        <v>76000</v>
      </c>
      <c r="AD4458" s="14">
        <v>0</v>
      </c>
      <c r="AE4458" s="14"/>
      <c r="AF4458" s="14"/>
      <c r="AG4458" s="14"/>
      <c r="AH4458" s="14"/>
      <c r="AI4458" s="14"/>
      <c r="AJ4458" s="14">
        <f t="shared" si="6936"/>
        <v>0</v>
      </c>
      <c r="AK4458" s="14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4"/>
      <c r="AW4458" s="14">
        <v>0</v>
      </c>
      <c r="AX4458" s="14">
        <v>0</v>
      </c>
      <c r="AY4458" s="14">
        <v>0</v>
      </c>
      <c r="AZ4458" s="14"/>
      <c r="BA4458" s="14"/>
      <c r="BB4458" s="14"/>
      <c r="BC4458" s="14"/>
      <c r="BD4458" s="14"/>
      <c r="BE4458" s="14">
        <f t="shared" si="6937"/>
        <v>0</v>
      </c>
      <c r="BF4458" s="14"/>
      <c r="BG4458" s="14"/>
      <c r="BH4458" s="14"/>
      <c r="BI4458" s="14"/>
      <c r="BJ4458" s="14"/>
      <c r="BK4458" s="14"/>
      <c r="BL4458" s="14"/>
      <c r="BM4458" s="14"/>
      <c r="BN4458" s="14"/>
      <c r="BO4458" s="14"/>
      <c r="BP4458" s="14"/>
      <c r="BQ4458" s="14"/>
      <c r="BR4458" s="14">
        <v>0</v>
      </c>
      <c r="BS4458" s="14">
        <v>0</v>
      </c>
      <c r="BT4458" s="14" t="e">
        <f>IF(#REF!=0,"-",#REF!/#REF!*100)</f>
        <v>#REF!</v>
      </c>
    </row>
    <row r="4459" spans="1:72" x14ac:dyDescent="0.25">
      <c r="A4459" s="4" t="s">
        <v>1154</v>
      </c>
      <c r="B4459" s="4" t="s">
        <v>56</v>
      </c>
      <c r="C4459" s="4" t="s">
        <v>163</v>
      </c>
      <c r="D4459" s="102" t="s">
        <v>1460</v>
      </c>
      <c r="E4459" s="113">
        <v>6134</v>
      </c>
      <c r="F4459" s="102"/>
      <c r="G4459" s="98" t="s">
        <v>1663</v>
      </c>
      <c r="H4459" s="13" t="s">
        <v>78</v>
      </c>
      <c r="I4459" s="14">
        <v>400000</v>
      </c>
      <c r="J4459" s="14"/>
      <c r="K4459" s="14"/>
      <c r="L4459" s="14"/>
      <c r="M4459" s="14"/>
      <c r="N4459" s="14"/>
      <c r="O4459" s="14">
        <f t="shared" si="6935"/>
        <v>400000</v>
      </c>
      <c r="P4459" s="14">
        <f>5000+13000</f>
        <v>18000</v>
      </c>
      <c r="Q4459" s="14"/>
      <c r="R4459" s="14">
        <f>7000+10000+30000</f>
        <v>47000</v>
      </c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>
        <v>65000</v>
      </c>
      <c r="AC4459" s="14">
        <v>335000</v>
      </c>
      <c r="AD4459" s="14">
        <v>0</v>
      </c>
      <c r="AE4459" s="14"/>
      <c r="AF4459" s="14"/>
      <c r="AG4459" s="14"/>
      <c r="AH4459" s="14"/>
      <c r="AI4459" s="14"/>
      <c r="AJ4459" s="14">
        <f t="shared" si="6936"/>
        <v>0</v>
      </c>
      <c r="AK4459" s="14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4"/>
      <c r="AW4459" s="14">
        <v>0</v>
      </c>
      <c r="AX4459" s="14">
        <v>0</v>
      </c>
      <c r="AY4459" s="14">
        <v>260000</v>
      </c>
      <c r="AZ4459" s="14">
        <v>20000</v>
      </c>
      <c r="BA4459" s="14"/>
      <c r="BB4459" s="14"/>
      <c r="BC4459" s="14"/>
      <c r="BD4459" s="14"/>
      <c r="BE4459" s="14">
        <f t="shared" si="6937"/>
        <v>280000</v>
      </c>
      <c r="BF4459" s="14"/>
      <c r="BG4459" s="14"/>
      <c r="BH4459" s="14">
        <v>20000</v>
      </c>
      <c r="BI4459" s="14"/>
      <c r="BJ4459" s="14"/>
      <c r="BK4459" s="14"/>
      <c r="BL4459" s="14"/>
      <c r="BM4459" s="14"/>
      <c r="BN4459" s="14"/>
      <c r="BO4459" s="14"/>
      <c r="BP4459" s="14"/>
      <c r="BQ4459" s="14"/>
      <c r="BR4459" s="14">
        <v>20000</v>
      </c>
      <c r="BS4459" s="14">
        <v>260000</v>
      </c>
      <c r="BT4459" s="14" t="e">
        <f>IF(#REF!=0,"-",#REF!/#REF!*100)</f>
        <v>#REF!</v>
      </c>
    </row>
    <row r="4460" spans="1:72" x14ac:dyDescent="0.25">
      <c r="A4460" s="4" t="s">
        <v>1154</v>
      </c>
      <c r="B4460" s="4" t="s">
        <v>56</v>
      </c>
      <c r="C4460" s="4" t="s">
        <v>163</v>
      </c>
      <c r="D4460" s="102" t="s">
        <v>1460</v>
      </c>
      <c r="E4460" s="113">
        <v>6135</v>
      </c>
      <c r="F4460" s="102"/>
      <c r="G4460" s="98" t="s">
        <v>1663</v>
      </c>
      <c r="H4460" s="13" t="s">
        <v>81</v>
      </c>
      <c r="I4460" s="14">
        <v>30000</v>
      </c>
      <c r="J4460" s="14"/>
      <c r="K4460" s="14"/>
      <c r="L4460" s="14"/>
      <c r="M4460" s="14"/>
      <c r="N4460" s="14"/>
      <c r="O4460" s="14">
        <f t="shared" si="6935"/>
        <v>30000</v>
      </c>
      <c r="P4460" s="14">
        <v>4000</v>
      </c>
      <c r="Q4460" s="14"/>
      <c r="R4460" s="14">
        <v>5000</v>
      </c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>
        <v>9000</v>
      </c>
      <c r="AC4460" s="14">
        <v>21000</v>
      </c>
      <c r="AD4460" s="14">
        <v>0</v>
      </c>
      <c r="AE4460" s="14"/>
      <c r="AF4460" s="14"/>
      <c r="AG4460" s="14"/>
      <c r="AH4460" s="14"/>
      <c r="AI4460" s="14"/>
      <c r="AJ4460" s="14">
        <f t="shared" si="6936"/>
        <v>0</v>
      </c>
      <c r="AK4460" s="14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4"/>
      <c r="AW4460" s="14">
        <v>0</v>
      </c>
      <c r="AX4460" s="14">
        <v>0</v>
      </c>
      <c r="AY4460" s="14">
        <v>0</v>
      </c>
      <c r="AZ4460" s="14"/>
      <c r="BA4460" s="14"/>
      <c r="BB4460" s="14"/>
      <c r="BC4460" s="14"/>
      <c r="BD4460" s="14"/>
      <c r="BE4460" s="14">
        <f t="shared" si="6937"/>
        <v>0</v>
      </c>
      <c r="BF4460" s="14"/>
      <c r="BG4460" s="14"/>
      <c r="BH4460" s="14"/>
      <c r="BI4460" s="14"/>
      <c r="BJ4460" s="14"/>
      <c r="BK4460" s="14"/>
      <c r="BL4460" s="14"/>
      <c r="BM4460" s="14"/>
      <c r="BN4460" s="14"/>
      <c r="BO4460" s="14"/>
      <c r="BP4460" s="14"/>
      <c r="BQ4460" s="14"/>
      <c r="BR4460" s="14">
        <v>0</v>
      </c>
      <c r="BS4460" s="14">
        <v>0</v>
      </c>
      <c r="BT4460" s="14" t="e">
        <f>IF(#REF!=0,"-",#REF!/#REF!*100)</f>
        <v>#REF!</v>
      </c>
    </row>
    <row r="4461" spans="1:72" ht="22.5" x14ac:dyDescent="0.25">
      <c r="A4461" s="4" t="s">
        <v>1154</v>
      </c>
      <c r="B4461" s="4" t="s">
        <v>56</v>
      </c>
      <c r="C4461" s="4" t="s">
        <v>163</v>
      </c>
      <c r="D4461" s="102" t="s">
        <v>1460</v>
      </c>
      <c r="E4461" s="113">
        <v>6136</v>
      </c>
      <c r="F4461" s="102"/>
      <c r="G4461" s="98" t="s">
        <v>1663</v>
      </c>
      <c r="H4461" s="13" t="s">
        <v>84</v>
      </c>
      <c r="I4461" s="14">
        <v>25000</v>
      </c>
      <c r="J4461" s="14"/>
      <c r="K4461" s="14"/>
      <c r="L4461" s="14"/>
      <c r="M4461" s="14"/>
      <c r="N4461" s="14"/>
      <c r="O4461" s="14">
        <f t="shared" si="6935"/>
        <v>25000</v>
      </c>
      <c r="P4461" s="14">
        <v>3000</v>
      </c>
      <c r="Q4461" s="14"/>
      <c r="R4461" s="14">
        <f>3000+5000</f>
        <v>8000</v>
      </c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>
        <v>11000</v>
      </c>
      <c r="AC4461" s="14">
        <v>14000</v>
      </c>
      <c r="AD4461" s="14">
        <v>0</v>
      </c>
      <c r="AE4461" s="14"/>
      <c r="AF4461" s="14"/>
      <c r="AG4461" s="14"/>
      <c r="AH4461" s="14"/>
      <c r="AI4461" s="14"/>
      <c r="AJ4461" s="14">
        <f t="shared" si="6936"/>
        <v>0</v>
      </c>
      <c r="AK4461" s="14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4"/>
      <c r="AW4461" s="14">
        <v>0</v>
      </c>
      <c r="AX4461" s="14">
        <v>0</v>
      </c>
      <c r="AY4461" s="14">
        <v>0</v>
      </c>
      <c r="AZ4461" s="14"/>
      <c r="BA4461" s="14"/>
      <c r="BB4461" s="14"/>
      <c r="BC4461" s="14"/>
      <c r="BD4461" s="14"/>
      <c r="BE4461" s="14">
        <f t="shared" si="6937"/>
        <v>0</v>
      </c>
      <c r="BF4461" s="14"/>
      <c r="BG4461" s="14"/>
      <c r="BH4461" s="14"/>
      <c r="BI4461" s="14"/>
      <c r="BJ4461" s="14"/>
      <c r="BK4461" s="14"/>
      <c r="BL4461" s="14"/>
      <c r="BM4461" s="14"/>
      <c r="BN4461" s="14"/>
      <c r="BO4461" s="14"/>
      <c r="BP4461" s="14"/>
      <c r="BQ4461" s="14"/>
      <c r="BR4461" s="14">
        <v>0</v>
      </c>
      <c r="BS4461" s="14">
        <v>0</v>
      </c>
      <c r="BT4461" s="14" t="e">
        <f>IF(#REF!=0,"-",#REF!/#REF!*100)</f>
        <v>#REF!</v>
      </c>
    </row>
    <row r="4462" spans="1:72" x14ac:dyDescent="0.25">
      <c r="A4462" s="4" t="s">
        <v>1154</v>
      </c>
      <c r="B4462" s="4" t="s">
        <v>56</v>
      </c>
      <c r="C4462" s="4" t="s">
        <v>163</v>
      </c>
      <c r="D4462" s="102" t="s">
        <v>1460</v>
      </c>
      <c r="E4462" s="113">
        <v>6137</v>
      </c>
      <c r="F4462" s="102"/>
      <c r="G4462" s="98" t="s">
        <v>1663</v>
      </c>
      <c r="H4462" s="13" t="s">
        <v>87</v>
      </c>
      <c r="I4462" s="14">
        <v>100000</v>
      </c>
      <c r="J4462" s="14"/>
      <c r="K4462" s="14"/>
      <c r="L4462" s="14"/>
      <c r="M4462" s="14"/>
      <c r="N4462" s="14"/>
      <c r="O4462" s="14">
        <f t="shared" si="6935"/>
        <v>100000</v>
      </c>
      <c r="P4462" s="14">
        <f>6000+10000+4500</f>
        <v>20500</v>
      </c>
      <c r="Q4462" s="14">
        <v>4500</v>
      </c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>
        <v>25000</v>
      </c>
      <c r="AC4462" s="14">
        <v>75000</v>
      </c>
      <c r="AD4462" s="14">
        <v>0</v>
      </c>
      <c r="AE4462" s="14"/>
      <c r="AF4462" s="14"/>
      <c r="AG4462" s="14"/>
      <c r="AH4462" s="14"/>
      <c r="AI4462" s="14"/>
      <c r="AJ4462" s="14">
        <f t="shared" si="6936"/>
        <v>0</v>
      </c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>
        <v>0</v>
      </c>
      <c r="AX4462" s="14">
        <v>0</v>
      </c>
      <c r="AY4462" s="14">
        <v>100000</v>
      </c>
      <c r="AZ4462" s="14"/>
      <c r="BA4462" s="14"/>
      <c r="BB4462" s="14"/>
      <c r="BC4462" s="14"/>
      <c r="BD4462" s="14"/>
      <c r="BE4462" s="14">
        <f t="shared" si="6937"/>
        <v>100000</v>
      </c>
      <c r="BF4462" s="14"/>
      <c r="BG4462" s="14"/>
      <c r="BH4462" s="14"/>
      <c r="BI4462" s="14"/>
      <c r="BJ4462" s="14"/>
      <c r="BK4462" s="14"/>
      <c r="BL4462" s="14"/>
      <c r="BM4462" s="14"/>
      <c r="BN4462" s="14"/>
      <c r="BO4462" s="14"/>
      <c r="BP4462" s="14"/>
      <c r="BQ4462" s="14"/>
      <c r="BR4462" s="14">
        <v>0</v>
      </c>
      <c r="BS4462" s="14">
        <v>100000</v>
      </c>
      <c r="BT4462" s="14" t="e">
        <f>IF(#REF!=0,"-",#REF!/#REF!*100)</f>
        <v>#REF!</v>
      </c>
    </row>
    <row r="4463" spans="1:72" ht="22.5" x14ac:dyDescent="0.25">
      <c r="A4463" s="4" t="s">
        <v>1154</v>
      </c>
      <c r="B4463" s="4" t="s">
        <v>56</v>
      </c>
      <c r="C4463" s="4" t="s">
        <v>163</v>
      </c>
      <c r="D4463" s="102" t="s">
        <v>1460</v>
      </c>
      <c r="E4463" s="113">
        <v>6138</v>
      </c>
      <c r="F4463" s="102"/>
      <c r="G4463" s="98" t="s">
        <v>1663</v>
      </c>
      <c r="H4463" s="13" t="s">
        <v>90</v>
      </c>
      <c r="I4463" s="14">
        <v>20000</v>
      </c>
      <c r="J4463" s="14"/>
      <c r="K4463" s="14"/>
      <c r="L4463" s="14"/>
      <c r="M4463" s="14"/>
      <c r="N4463" s="14"/>
      <c r="O4463" s="14">
        <f t="shared" ref="O4463:O4525" si="7004">I4463+J4463+K4463+L4463+M4463+N4463</f>
        <v>20000</v>
      </c>
      <c r="P4463" s="14">
        <f>3000+5000</f>
        <v>8000</v>
      </c>
      <c r="Q4463" s="14"/>
      <c r="R4463" s="14">
        <v>2000</v>
      </c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>
        <v>10000</v>
      </c>
      <c r="AC4463" s="14">
        <v>10000</v>
      </c>
      <c r="AD4463" s="14">
        <v>0</v>
      </c>
      <c r="AE4463" s="14"/>
      <c r="AF4463" s="14"/>
      <c r="AG4463" s="14"/>
      <c r="AH4463" s="14"/>
      <c r="AI4463" s="14"/>
      <c r="AJ4463" s="14">
        <f t="shared" ref="AJ4463:AJ4525" si="7005">AD4463+AE4463+AF4463+AG4463+AH4463+AI4463</f>
        <v>0</v>
      </c>
      <c r="AK4463" s="14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4"/>
      <c r="AW4463" s="14">
        <v>0</v>
      </c>
      <c r="AX4463" s="14">
        <v>0</v>
      </c>
      <c r="AY4463" s="14">
        <v>0</v>
      </c>
      <c r="AZ4463" s="14"/>
      <c r="BA4463" s="14"/>
      <c r="BB4463" s="14"/>
      <c r="BC4463" s="14"/>
      <c r="BD4463" s="14"/>
      <c r="BE4463" s="14">
        <f t="shared" ref="BE4463:BE4525" si="7006">AY4463+AZ4463+BA4463+BB4463+BC4463+BD4463</f>
        <v>0</v>
      </c>
      <c r="BF4463" s="14"/>
      <c r="BG4463" s="14"/>
      <c r="BH4463" s="14"/>
      <c r="BI4463" s="14"/>
      <c r="BJ4463" s="14"/>
      <c r="BK4463" s="14"/>
      <c r="BL4463" s="14"/>
      <c r="BM4463" s="14"/>
      <c r="BN4463" s="14"/>
      <c r="BO4463" s="14"/>
      <c r="BP4463" s="14"/>
      <c r="BQ4463" s="14"/>
      <c r="BR4463" s="14">
        <v>0</v>
      </c>
      <c r="BS4463" s="14">
        <v>0</v>
      </c>
      <c r="BT4463" s="14" t="e">
        <f>IF(#REF!=0,"-",#REF!/#REF!*100)</f>
        <v>#REF!</v>
      </c>
    </row>
    <row r="4464" spans="1:72" x14ac:dyDescent="0.25">
      <c r="A4464" s="1" t="s">
        <v>1154</v>
      </c>
      <c r="B4464" s="1" t="s">
        <v>56</v>
      </c>
      <c r="C4464" s="1" t="s">
        <v>163</v>
      </c>
      <c r="D4464" s="105" t="s">
        <v>1460</v>
      </c>
      <c r="E4464" s="105" t="s">
        <v>34</v>
      </c>
      <c r="F4464" s="102" t="s">
        <v>0</v>
      </c>
      <c r="G4464" s="13" t="s">
        <v>0</v>
      </c>
      <c r="H4464" s="2" t="s">
        <v>35</v>
      </c>
      <c r="I4464" s="12">
        <f t="shared" ref="I4464:AA4464" si="7007">SUM(I4465:I4467)</f>
        <v>561200</v>
      </c>
      <c r="J4464" s="12">
        <f t="shared" si="7007"/>
        <v>258</v>
      </c>
      <c r="K4464" s="12">
        <f t="shared" si="7007"/>
        <v>0</v>
      </c>
      <c r="L4464" s="12">
        <f t="shared" si="7007"/>
        <v>0</v>
      </c>
      <c r="M4464" s="12">
        <f t="shared" si="7007"/>
        <v>0</v>
      </c>
      <c r="N4464" s="12">
        <f t="shared" si="7007"/>
        <v>0</v>
      </c>
      <c r="O4464" s="12">
        <f t="shared" si="7007"/>
        <v>561458</v>
      </c>
      <c r="P4464" s="12">
        <f>SUM(P4465:P4467)</f>
        <v>67000</v>
      </c>
      <c r="Q4464" s="12">
        <f t="shared" si="7007"/>
        <v>19810</v>
      </c>
      <c r="R4464" s="12">
        <f>SUM(R4465:R4467)</f>
        <v>120258</v>
      </c>
      <c r="S4464" s="12">
        <f t="shared" si="7007"/>
        <v>0</v>
      </c>
      <c r="T4464" s="12">
        <f t="shared" si="7007"/>
        <v>0</v>
      </c>
      <c r="U4464" s="12">
        <f t="shared" si="7007"/>
        <v>0</v>
      </c>
      <c r="V4464" s="12">
        <f t="shared" si="7007"/>
        <v>0</v>
      </c>
      <c r="W4464" s="12">
        <f t="shared" si="7007"/>
        <v>0</v>
      </c>
      <c r="X4464" s="12">
        <f t="shared" si="7007"/>
        <v>0</v>
      </c>
      <c r="Y4464" s="12">
        <f t="shared" si="7007"/>
        <v>0</v>
      </c>
      <c r="Z4464" s="12">
        <f t="shared" si="7007"/>
        <v>0</v>
      </c>
      <c r="AA4464" s="12">
        <f t="shared" si="7007"/>
        <v>0</v>
      </c>
      <c r="AB4464" s="12">
        <v>207068</v>
      </c>
      <c r="AC4464" s="12">
        <v>354390</v>
      </c>
      <c r="AD4464" s="12">
        <f t="shared" ref="AD4464:AV4464" si="7008">SUM(AD4465:AD4467)</f>
        <v>0</v>
      </c>
      <c r="AE4464" s="12">
        <f t="shared" si="7008"/>
        <v>500</v>
      </c>
      <c r="AF4464" s="12">
        <f t="shared" si="7008"/>
        <v>0</v>
      </c>
      <c r="AG4464" s="12">
        <f t="shared" si="7008"/>
        <v>0</v>
      </c>
      <c r="AH4464" s="12">
        <f t="shared" si="7008"/>
        <v>0</v>
      </c>
      <c r="AI4464" s="12">
        <f t="shared" si="7008"/>
        <v>0</v>
      </c>
      <c r="AJ4464" s="12">
        <f t="shared" si="7008"/>
        <v>500</v>
      </c>
      <c r="AK4464" s="12">
        <f t="shared" si="7008"/>
        <v>0</v>
      </c>
      <c r="AL4464" s="12">
        <f t="shared" si="7008"/>
        <v>0</v>
      </c>
      <c r="AM4464" s="12">
        <f t="shared" si="7008"/>
        <v>500</v>
      </c>
      <c r="AN4464" s="12">
        <f t="shared" si="7008"/>
        <v>0</v>
      </c>
      <c r="AO4464" s="12">
        <f t="shared" si="7008"/>
        <v>0</v>
      </c>
      <c r="AP4464" s="12">
        <f t="shared" si="7008"/>
        <v>0</v>
      </c>
      <c r="AQ4464" s="12">
        <f t="shared" si="7008"/>
        <v>0</v>
      </c>
      <c r="AR4464" s="12">
        <f t="shared" si="7008"/>
        <v>0</v>
      </c>
      <c r="AS4464" s="12">
        <f t="shared" si="7008"/>
        <v>0</v>
      </c>
      <c r="AT4464" s="12">
        <f t="shared" si="7008"/>
        <v>0</v>
      </c>
      <c r="AU4464" s="12">
        <f t="shared" si="7008"/>
        <v>0</v>
      </c>
      <c r="AV4464" s="12">
        <f t="shared" si="7008"/>
        <v>0</v>
      </c>
      <c r="AW4464" s="12">
        <v>500</v>
      </c>
      <c r="AX4464" s="12">
        <v>0</v>
      </c>
      <c r="AY4464" s="12">
        <f>SUM(AY4465:AY4467)</f>
        <v>249139</v>
      </c>
      <c r="AZ4464" s="12">
        <f t="shared" ref="AZ4464:BQ4464" si="7009">SUM(AZ4465:AZ4467)</f>
        <v>40000</v>
      </c>
      <c r="BA4464" s="12">
        <f t="shared" si="7009"/>
        <v>0</v>
      </c>
      <c r="BB4464" s="12">
        <f t="shared" si="7009"/>
        <v>0</v>
      </c>
      <c r="BC4464" s="12">
        <f t="shared" si="7009"/>
        <v>0</v>
      </c>
      <c r="BD4464" s="12">
        <f t="shared" si="7009"/>
        <v>0</v>
      </c>
      <c r="BE4464" s="12">
        <f t="shared" si="7009"/>
        <v>289139</v>
      </c>
      <c r="BF4464" s="12">
        <f t="shared" si="7009"/>
        <v>0</v>
      </c>
      <c r="BG4464" s="12">
        <f t="shared" si="7009"/>
        <v>0</v>
      </c>
      <c r="BH4464" s="12">
        <f t="shared" si="7009"/>
        <v>40000</v>
      </c>
      <c r="BI4464" s="12">
        <f t="shared" si="7009"/>
        <v>0</v>
      </c>
      <c r="BJ4464" s="12">
        <f t="shared" si="7009"/>
        <v>0</v>
      </c>
      <c r="BK4464" s="12">
        <f t="shared" si="7009"/>
        <v>0</v>
      </c>
      <c r="BL4464" s="12">
        <f t="shared" si="7009"/>
        <v>0</v>
      </c>
      <c r="BM4464" s="12">
        <f t="shared" si="7009"/>
        <v>0</v>
      </c>
      <c r="BN4464" s="12">
        <f t="shared" si="7009"/>
        <v>0</v>
      </c>
      <c r="BO4464" s="12">
        <f t="shared" si="7009"/>
        <v>0</v>
      </c>
      <c r="BP4464" s="12">
        <f t="shared" si="7009"/>
        <v>0</v>
      </c>
      <c r="BQ4464" s="12">
        <f t="shared" si="7009"/>
        <v>0</v>
      </c>
      <c r="BR4464" s="12">
        <v>40000</v>
      </c>
      <c r="BS4464" s="12">
        <v>249139</v>
      </c>
      <c r="BT4464" s="12" t="e">
        <f>IF(#REF!=0,"-",#REF!/#REF!*100)</f>
        <v>#REF!</v>
      </c>
    </row>
    <row r="4465" spans="1:72" x14ac:dyDescent="0.25">
      <c r="A4465" s="4" t="s">
        <v>1154</v>
      </c>
      <c r="B4465" s="4" t="s">
        <v>56</v>
      </c>
      <c r="C4465" s="4" t="s">
        <v>163</v>
      </c>
      <c r="D4465" s="102" t="s">
        <v>1460</v>
      </c>
      <c r="E4465" s="113">
        <v>6139</v>
      </c>
      <c r="F4465" s="102"/>
      <c r="G4465" s="98" t="s">
        <v>1663</v>
      </c>
      <c r="H4465" s="13" t="s">
        <v>35</v>
      </c>
      <c r="I4465" s="14">
        <v>500000</v>
      </c>
      <c r="J4465" s="14"/>
      <c r="K4465" s="14"/>
      <c r="L4465" s="14"/>
      <c r="M4465" s="14"/>
      <c r="N4465" s="14"/>
      <c r="O4465" s="14">
        <f t="shared" si="7004"/>
        <v>500000</v>
      </c>
      <c r="P4465" s="14">
        <f>35000+30000</f>
        <v>65000</v>
      </c>
      <c r="Q4465" s="14">
        <v>19810</v>
      </c>
      <c r="R4465" s="14">
        <f>30000+30000+40000</f>
        <v>100000</v>
      </c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>
        <v>184810</v>
      </c>
      <c r="AC4465" s="14">
        <v>315190</v>
      </c>
      <c r="AD4465" s="14">
        <v>0</v>
      </c>
      <c r="AE4465" s="14">
        <v>500</v>
      </c>
      <c r="AF4465" s="14"/>
      <c r="AG4465" s="14"/>
      <c r="AH4465" s="14"/>
      <c r="AI4465" s="14"/>
      <c r="AJ4465" s="14">
        <f t="shared" si="7005"/>
        <v>500</v>
      </c>
      <c r="AK4465" s="14"/>
      <c r="AL4465" s="14"/>
      <c r="AM4465" s="14">
        <v>500</v>
      </c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>
        <v>500</v>
      </c>
      <c r="AX4465" s="14">
        <v>0</v>
      </c>
      <c r="AY4465" s="14">
        <v>238339</v>
      </c>
      <c r="AZ4465" s="14">
        <v>39500</v>
      </c>
      <c r="BA4465" s="14"/>
      <c r="BB4465" s="14"/>
      <c r="BC4465" s="14"/>
      <c r="BD4465" s="14"/>
      <c r="BE4465" s="14">
        <f t="shared" si="7006"/>
        <v>277839</v>
      </c>
      <c r="BF4465" s="14"/>
      <c r="BG4465" s="14"/>
      <c r="BH4465" s="14">
        <v>39500</v>
      </c>
      <c r="BI4465" s="14"/>
      <c r="BJ4465" s="14"/>
      <c r="BK4465" s="14"/>
      <c r="BL4465" s="14"/>
      <c r="BM4465" s="14"/>
      <c r="BN4465" s="14"/>
      <c r="BO4465" s="14"/>
      <c r="BP4465" s="14"/>
      <c r="BQ4465" s="14"/>
      <c r="BR4465" s="14">
        <v>39500</v>
      </c>
      <c r="BS4465" s="14">
        <v>238339</v>
      </c>
      <c r="BT4465" s="14" t="e">
        <f>IF(#REF!=0,"-",#REF!/#REF!*100)</f>
        <v>#REF!</v>
      </c>
    </row>
    <row r="4466" spans="1:72" ht="22.5" x14ac:dyDescent="0.25">
      <c r="A4466" s="4" t="s">
        <v>1154</v>
      </c>
      <c r="B4466" s="4" t="s">
        <v>56</v>
      </c>
      <c r="C4466" s="4" t="s">
        <v>163</v>
      </c>
      <c r="D4466" s="102" t="s">
        <v>1460</v>
      </c>
      <c r="E4466" s="113">
        <v>6139</v>
      </c>
      <c r="F4466" s="102" t="s">
        <v>1467</v>
      </c>
      <c r="G4466" s="98" t="s">
        <v>1663</v>
      </c>
      <c r="H4466" s="13" t="s">
        <v>37</v>
      </c>
      <c r="I4466" s="14">
        <v>41200</v>
      </c>
      <c r="J4466" s="14">
        <v>258</v>
      </c>
      <c r="K4466" s="14"/>
      <c r="L4466" s="14"/>
      <c r="M4466" s="14"/>
      <c r="N4466" s="14"/>
      <c r="O4466" s="14">
        <f t="shared" si="7004"/>
        <v>41458</v>
      </c>
      <c r="P4466" s="14">
        <v>2000</v>
      </c>
      <c r="Q4466" s="14"/>
      <c r="R4466" s="14">
        <v>258</v>
      </c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>
        <v>2258</v>
      </c>
      <c r="AC4466" s="14">
        <v>39200</v>
      </c>
      <c r="AD4466" s="14">
        <v>0</v>
      </c>
      <c r="AE4466" s="14"/>
      <c r="AF4466" s="14"/>
      <c r="AG4466" s="14"/>
      <c r="AH4466" s="14"/>
      <c r="AI4466" s="14"/>
      <c r="AJ4466" s="14">
        <f t="shared" si="7005"/>
        <v>0</v>
      </c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>
        <v>0</v>
      </c>
      <c r="AX4466" s="14">
        <v>0</v>
      </c>
      <c r="AY4466" s="14">
        <v>10300</v>
      </c>
      <c r="AZ4466" s="14">
        <v>500</v>
      </c>
      <c r="BA4466" s="14"/>
      <c r="BB4466" s="14"/>
      <c r="BC4466" s="14"/>
      <c r="BD4466" s="14"/>
      <c r="BE4466" s="14">
        <f t="shared" si="7006"/>
        <v>10800</v>
      </c>
      <c r="BF4466" s="14"/>
      <c r="BG4466" s="14"/>
      <c r="BH4466" s="14">
        <v>500</v>
      </c>
      <c r="BI4466" s="14"/>
      <c r="BJ4466" s="14"/>
      <c r="BK4466" s="14"/>
      <c r="BL4466" s="14"/>
      <c r="BM4466" s="14"/>
      <c r="BN4466" s="14"/>
      <c r="BO4466" s="14"/>
      <c r="BP4466" s="14"/>
      <c r="BQ4466" s="14"/>
      <c r="BR4466" s="14">
        <v>500</v>
      </c>
      <c r="BS4466" s="14">
        <v>10300</v>
      </c>
      <c r="BT4466" s="14" t="e">
        <f>IF(#REF!=0,"-",#REF!/#REF!*100)</f>
        <v>#REF!</v>
      </c>
    </row>
    <row r="4467" spans="1:72" ht="33.75" x14ac:dyDescent="0.25">
      <c r="A4467" s="4" t="s">
        <v>1154</v>
      </c>
      <c r="B4467" s="4" t="s">
        <v>56</v>
      </c>
      <c r="C4467" s="4" t="s">
        <v>163</v>
      </c>
      <c r="D4467" s="102" t="s">
        <v>1460</v>
      </c>
      <c r="E4467" s="113">
        <v>6139</v>
      </c>
      <c r="F4467" s="102" t="s">
        <v>1468</v>
      </c>
      <c r="G4467" s="98" t="s">
        <v>1663</v>
      </c>
      <c r="H4467" s="13" t="s">
        <v>38</v>
      </c>
      <c r="I4467" s="14">
        <v>20000</v>
      </c>
      <c r="J4467" s="14"/>
      <c r="K4467" s="14"/>
      <c r="L4467" s="14"/>
      <c r="M4467" s="14"/>
      <c r="N4467" s="14"/>
      <c r="O4467" s="14">
        <f t="shared" si="7004"/>
        <v>20000</v>
      </c>
      <c r="P4467" s="14"/>
      <c r="Q4467" s="14"/>
      <c r="R4467" s="14">
        <v>20000</v>
      </c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>
        <v>20000</v>
      </c>
      <c r="AC4467" s="14">
        <v>0</v>
      </c>
      <c r="AD4467" s="14">
        <v>0</v>
      </c>
      <c r="AE4467" s="14"/>
      <c r="AF4467" s="14"/>
      <c r="AG4467" s="14"/>
      <c r="AH4467" s="14"/>
      <c r="AI4467" s="14"/>
      <c r="AJ4467" s="14">
        <f t="shared" si="7005"/>
        <v>0</v>
      </c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>
        <v>0</v>
      </c>
      <c r="AX4467" s="14">
        <v>0</v>
      </c>
      <c r="AY4467" s="14">
        <v>500</v>
      </c>
      <c r="AZ4467" s="14"/>
      <c r="BA4467" s="14"/>
      <c r="BB4467" s="14"/>
      <c r="BC4467" s="14"/>
      <c r="BD4467" s="14"/>
      <c r="BE4467" s="14">
        <f t="shared" si="7006"/>
        <v>500</v>
      </c>
      <c r="BF4467" s="14"/>
      <c r="BG4467" s="14"/>
      <c r="BH4467" s="14"/>
      <c r="BI4467" s="14"/>
      <c r="BJ4467" s="14"/>
      <c r="BK4467" s="14"/>
      <c r="BL4467" s="14"/>
      <c r="BM4467" s="14"/>
      <c r="BN4467" s="14"/>
      <c r="BO4467" s="14"/>
      <c r="BP4467" s="14"/>
      <c r="BQ4467" s="14"/>
      <c r="BR4467" s="14">
        <v>0</v>
      </c>
      <c r="BS4467" s="14">
        <v>500</v>
      </c>
      <c r="BT4467" s="14" t="e">
        <f>IF(#REF!=0,"-",#REF!/#REF!*100)</f>
        <v>#REF!</v>
      </c>
    </row>
    <row r="4468" spans="1:72" ht="33.75" x14ac:dyDescent="0.25">
      <c r="A4468" s="1" t="s">
        <v>0</v>
      </c>
      <c r="B4468" s="1" t="s">
        <v>0</v>
      </c>
      <c r="C4468" s="1" t="s">
        <v>0</v>
      </c>
      <c r="D4468" s="101" t="s">
        <v>0</v>
      </c>
      <c r="E4468" s="101" t="s">
        <v>0</v>
      </c>
      <c r="F4468" s="101" t="s">
        <v>0</v>
      </c>
      <c r="G4468" s="2" t="s">
        <v>0</v>
      </c>
      <c r="H4468" s="10" t="s">
        <v>39</v>
      </c>
      <c r="I4468" s="11">
        <f>SUM(I4469)</f>
        <v>30000</v>
      </c>
      <c r="J4468" s="11">
        <f t="shared" ref="J4468:AA4468" si="7010">SUM(J4469)</f>
        <v>0</v>
      </c>
      <c r="K4468" s="11">
        <f t="shared" si="7010"/>
        <v>0</v>
      </c>
      <c r="L4468" s="11">
        <f t="shared" si="7010"/>
        <v>0</v>
      </c>
      <c r="M4468" s="11">
        <f t="shared" si="7010"/>
        <v>0</v>
      </c>
      <c r="N4468" s="11">
        <f t="shared" si="7010"/>
        <v>0</v>
      </c>
      <c r="O4468" s="11">
        <f t="shared" si="7010"/>
        <v>30000</v>
      </c>
      <c r="P4468" s="11">
        <f t="shared" si="7010"/>
        <v>0</v>
      </c>
      <c r="Q4468" s="11">
        <f t="shared" si="7010"/>
        <v>2600</v>
      </c>
      <c r="R4468" s="11">
        <f t="shared" si="7010"/>
        <v>6200</v>
      </c>
      <c r="S4468" s="11">
        <f t="shared" si="7010"/>
        <v>0</v>
      </c>
      <c r="T4468" s="11">
        <f t="shared" si="7010"/>
        <v>0</v>
      </c>
      <c r="U4468" s="11">
        <f t="shared" si="7010"/>
        <v>0</v>
      </c>
      <c r="V4468" s="11">
        <f t="shared" si="7010"/>
        <v>0</v>
      </c>
      <c r="W4468" s="11">
        <f t="shared" si="7010"/>
        <v>0</v>
      </c>
      <c r="X4468" s="11">
        <f t="shared" si="7010"/>
        <v>0</v>
      </c>
      <c r="Y4468" s="11">
        <f t="shared" si="7010"/>
        <v>0</v>
      </c>
      <c r="Z4468" s="11">
        <f t="shared" si="7010"/>
        <v>0</v>
      </c>
      <c r="AA4468" s="11">
        <f t="shared" si="7010"/>
        <v>0</v>
      </c>
      <c r="AB4468" s="11">
        <v>8800</v>
      </c>
      <c r="AC4468" s="11">
        <v>21200</v>
      </c>
      <c r="AD4468" s="11">
        <f t="shared" ref="AD4468:AV4468" si="7011">SUM(AD4469)</f>
        <v>0</v>
      </c>
      <c r="AE4468" s="11">
        <f t="shared" si="7011"/>
        <v>0</v>
      </c>
      <c r="AF4468" s="11">
        <f t="shared" si="7011"/>
        <v>0</v>
      </c>
      <c r="AG4468" s="11">
        <f t="shared" si="7011"/>
        <v>0</v>
      </c>
      <c r="AH4468" s="11">
        <f t="shared" si="7011"/>
        <v>0</v>
      </c>
      <c r="AI4468" s="11">
        <f t="shared" si="7011"/>
        <v>0</v>
      </c>
      <c r="AJ4468" s="11">
        <f t="shared" si="7011"/>
        <v>0</v>
      </c>
      <c r="AK4468" s="11">
        <f t="shared" si="7011"/>
        <v>0</v>
      </c>
      <c r="AL4468" s="11">
        <f t="shared" si="7011"/>
        <v>0</v>
      </c>
      <c r="AM4468" s="11">
        <f t="shared" si="7011"/>
        <v>0</v>
      </c>
      <c r="AN4468" s="11">
        <f t="shared" si="7011"/>
        <v>0</v>
      </c>
      <c r="AO4468" s="11">
        <f t="shared" si="7011"/>
        <v>0</v>
      </c>
      <c r="AP4468" s="11">
        <f t="shared" si="7011"/>
        <v>0</v>
      </c>
      <c r="AQ4468" s="11">
        <f t="shared" si="7011"/>
        <v>0</v>
      </c>
      <c r="AR4468" s="11">
        <f t="shared" si="7011"/>
        <v>0</v>
      </c>
      <c r="AS4468" s="11">
        <f t="shared" si="7011"/>
        <v>0</v>
      </c>
      <c r="AT4468" s="11">
        <f t="shared" si="7011"/>
        <v>0</v>
      </c>
      <c r="AU4468" s="11">
        <f t="shared" si="7011"/>
        <v>0</v>
      </c>
      <c r="AV4468" s="11">
        <f t="shared" si="7011"/>
        <v>0</v>
      </c>
      <c r="AW4468" s="11">
        <v>0</v>
      </c>
      <c r="AX4468" s="11">
        <v>0</v>
      </c>
      <c r="AY4468" s="11">
        <f t="shared" ref="AY4468:BQ4468" si="7012">SUM(AY4469)</f>
        <v>7000</v>
      </c>
      <c r="AZ4468" s="11">
        <f t="shared" si="7012"/>
        <v>0</v>
      </c>
      <c r="BA4468" s="11">
        <f t="shared" si="7012"/>
        <v>0</v>
      </c>
      <c r="BB4468" s="11">
        <f t="shared" si="7012"/>
        <v>0</v>
      </c>
      <c r="BC4468" s="11">
        <f t="shared" si="7012"/>
        <v>0</v>
      </c>
      <c r="BD4468" s="11">
        <f t="shared" si="7012"/>
        <v>0</v>
      </c>
      <c r="BE4468" s="11">
        <f t="shared" si="7012"/>
        <v>7000</v>
      </c>
      <c r="BF4468" s="11">
        <f t="shared" si="7012"/>
        <v>0</v>
      </c>
      <c r="BG4468" s="11">
        <f t="shared" si="7012"/>
        <v>0</v>
      </c>
      <c r="BH4468" s="11">
        <f t="shared" si="7012"/>
        <v>0</v>
      </c>
      <c r="BI4468" s="11">
        <f t="shared" si="7012"/>
        <v>0</v>
      </c>
      <c r="BJ4468" s="11">
        <f t="shared" si="7012"/>
        <v>0</v>
      </c>
      <c r="BK4468" s="11">
        <f t="shared" si="7012"/>
        <v>0</v>
      </c>
      <c r="BL4468" s="11">
        <f t="shared" si="7012"/>
        <v>0</v>
      </c>
      <c r="BM4468" s="11">
        <f t="shared" si="7012"/>
        <v>0</v>
      </c>
      <c r="BN4468" s="11">
        <f t="shared" si="7012"/>
        <v>0</v>
      </c>
      <c r="BO4468" s="11">
        <f t="shared" si="7012"/>
        <v>0</v>
      </c>
      <c r="BP4468" s="11">
        <f t="shared" si="7012"/>
        <v>0</v>
      </c>
      <c r="BQ4468" s="11">
        <f t="shared" si="7012"/>
        <v>0</v>
      </c>
      <c r="BR4468" s="11">
        <v>0</v>
      </c>
      <c r="BS4468" s="11">
        <v>7000</v>
      </c>
      <c r="BT4468" s="11" t="e">
        <f>IF(#REF!=0,"-",#REF!/#REF!*100)</f>
        <v>#REF!</v>
      </c>
    </row>
    <row r="4469" spans="1:72" ht="22.5" x14ac:dyDescent="0.25">
      <c r="A4469" s="4" t="s">
        <v>1154</v>
      </c>
      <c r="B4469" s="4" t="s">
        <v>56</v>
      </c>
      <c r="C4469" s="4" t="s">
        <v>163</v>
      </c>
      <c r="D4469" s="102" t="s">
        <v>1460</v>
      </c>
      <c r="E4469" s="101" t="s">
        <v>40</v>
      </c>
      <c r="F4469" s="101" t="s">
        <v>0</v>
      </c>
      <c r="G4469" s="2" t="s">
        <v>0</v>
      </c>
      <c r="H4469" s="2" t="s">
        <v>41</v>
      </c>
      <c r="I4469" s="12">
        <f t="shared" ref="I4469:AA4469" si="7013">SUM(I4470:I4472)</f>
        <v>30000</v>
      </c>
      <c r="J4469" s="12">
        <f t="shared" si="7013"/>
        <v>0</v>
      </c>
      <c r="K4469" s="12">
        <f t="shared" si="7013"/>
        <v>0</v>
      </c>
      <c r="L4469" s="12">
        <f t="shared" si="7013"/>
        <v>0</v>
      </c>
      <c r="M4469" s="12">
        <f t="shared" si="7013"/>
        <v>0</v>
      </c>
      <c r="N4469" s="12">
        <f t="shared" si="7013"/>
        <v>0</v>
      </c>
      <c r="O4469" s="12">
        <f t="shared" ref="O4469" si="7014">SUM(O4470:O4472)</f>
        <v>30000</v>
      </c>
      <c r="P4469" s="12">
        <f t="shared" si="7013"/>
        <v>0</v>
      </c>
      <c r="Q4469" s="12">
        <f t="shared" si="7013"/>
        <v>2600</v>
      </c>
      <c r="R4469" s="12">
        <f t="shared" si="7013"/>
        <v>6200</v>
      </c>
      <c r="S4469" s="12">
        <f t="shared" si="7013"/>
        <v>0</v>
      </c>
      <c r="T4469" s="12">
        <f t="shared" si="7013"/>
        <v>0</v>
      </c>
      <c r="U4469" s="12">
        <f t="shared" si="7013"/>
        <v>0</v>
      </c>
      <c r="V4469" s="12">
        <f t="shared" si="7013"/>
        <v>0</v>
      </c>
      <c r="W4469" s="12">
        <f t="shared" si="7013"/>
        <v>0</v>
      </c>
      <c r="X4469" s="12">
        <f t="shared" si="7013"/>
        <v>0</v>
      </c>
      <c r="Y4469" s="12">
        <f t="shared" si="7013"/>
        <v>0</v>
      </c>
      <c r="Z4469" s="12">
        <f t="shared" si="7013"/>
        <v>0</v>
      </c>
      <c r="AA4469" s="12">
        <f t="shared" si="7013"/>
        <v>0</v>
      </c>
      <c r="AB4469" s="12">
        <v>8800</v>
      </c>
      <c r="AC4469" s="12">
        <v>21200</v>
      </c>
      <c r="AD4469" s="12">
        <f t="shared" ref="AD4469:AV4469" si="7015">SUM(AD4470:AD4472)</f>
        <v>0</v>
      </c>
      <c r="AE4469" s="12">
        <f t="shared" si="7015"/>
        <v>0</v>
      </c>
      <c r="AF4469" s="12">
        <f t="shared" si="7015"/>
        <v>0</v>
      </c>
      <c r="AG4469" s="12">
        <f t="shared" si="7015"/>
        <v>0</v>
      </c>
      <c r="AH4469" s="12">
        <f t="shared" si="7015"/>
        <v>0</v>
      </c>
      <c r="AI4469" s="12">
        <f t="shared" si="7015"/>
        <v>0</v>
      </c>
      <c r="AJ4469" s="12">
        <f t="shared" ref="AJ4469" si="7016">SUM(AJ4470:AJ4472)</f>
        <v>0</v>
      </c>
      <c r="AK4469" s="12">
        <f t="shared" si="7015"/>
        <v>0</v>
      </c>
      <c r="AL4469" s="12">
        <f t="shared" si="7015"/>
        <v>0</v>
      </c>
      <c r="AM4469" s="12">
        <f t="shared" si="7015"/>
        <v>0</v>
      </c>
      <c r="AN4469" s="12">
        <f t="shared" si="7015"/>
        <v>0</v>
      </c>
      <c r="AO4469" s="12">
        <f t="shared" si="7015"/>
        <v>0</v>
      </c>
      <c r="AP4469" s="12">
        <f t="shared" si="7015"/>
        <v>0</v>
      </c>
      <c r="AQ4469" s="12">
        <f t="shared" si="7015"/>
        <v>0</v>
      </c>
      <c r="AR4469" s="12">
        <f t="shared" si="7015"/>
        <v>0</v>
      </c>
      <c r="AS4469" s="12">
        <f t="shared" si="7015"/>
        <v>0</v>
      </c>
      <c r="AT4469" s="12">
        <f t="shared" si="7015"/>
        <v>0</v>
      </c>
      <c r="AU4469" s="12">
        <f t="shared" si="7015"/>
        <v>0</v>
      </c>
      <c r="AV4469" s="12">
        <f t="shared" si="7015"/>
        <v>0</v>
      </c>
      <c r="AW4469" s="12">
        <v>0</v>
      </c>
      <c r="AX4469" s="12">
        <v>0</v>
      </c>
      <c r="AY4469" s="12">
        <f>SUM(AY4470:AY4472)</f>
        <v>7000</v>
      </c>
      <c r="AZ4469" s="12">
        <f t="shared" ref="AZ4469:BQ4469" si="7017">SUM(AZ4470:AZ4472)</f>
        <v>0</v>
      </c>
      <c r="BA4469" s="12">
        <f t="shared" si="7017"/>
        <v>0</v>
      </c>
      <c r="BB4469" s="12">
        <f t="shared" si="7017"/>
        <v>0</v>
      </c>
      <c r="BC4469" s="12">
        <f t="shared" si="7017"/>
        <v>0</v>
      </c>
      <c r="BD4469" s="12">
        <f t="shared" si="7017"/>
        <v>0</v>
      </c>
      <c r="BE4469" s="12">
        <f t="shared" ref="BE4469" si="7018">SUM(BE4470:BE4472)</f>
        <v>7000</v>
      </c>
      <c r="BF4469" s="12">
        <f t="shared" si="7017"/>
        <v>0</v>
      </c>
      <c r="BG4469" s="12">
        <f t="shared" si="7017"/>
        <v>0</v>
      </c>
      <c r="BH4469" s="12">
        <f t="shared" si="7017"/>
        <v>0</v>
      </c>
      <c r="BI4469" s="12">
        <f t="shared" si="7017"/>
        <v>0</v>
      </c>
      <c r="BJ4469" s="12">
        <f t="shared" si="7017"/>
        <v>0</v>
      </c>
      <c r="BK4469" s="12">
        <f t="shared" si="7017"/>
        <v>0</v>
      </c>
      <c r="BL4469" s="12">
        <f t="shared" si="7017"/>
        <v>0</v>
      </c>
      <c r="BM4469" s="12">
        <f t="shared" si="7017"/>
        <v>0</v>
      </c>
      <c r="BN4469" s="12">
        <f t="shared" si="7017"/>
        <v>0</v>
      </c>
      <c r="BO4469" s="12">
        <f t="shared" si="7017"/>
        <v>0</v>
      </c>
      <c r="BP4469" s="12">
        <f t="shared" si="7017"/>
        <v>0</v>
      </c>
      <c r="BQ4469" s="12">
        <f t="shared" si="7017"/>
        <v>0</v>
      </c>
      <c r="BR4469" s="12">
        <v>0</v>
      </c>
      <c r="BS4469" s="12">
        <v>7000</v>
      </c>
      <c r="BT4469" s="12" t="e">
        <f>IF(#REF!=0,"-",#REF!/#REF!*100)</f>
        <v>#REF!</v>
      </c>
    </row>
    <row r="4470" spans="1:72" x14ac:dyDescent="0.25">
      <c r="A4470" s="4" t="s">
        <v>1154</v>
      </c>
      <c r="B4470" s="4" t="s">
        <v>56</v>
      </c>
      <c r="C4470" s="4" t="s">
        <v>163</v>
      </c>
      <c r="D4470" s="102" t="s">
        <v>1460</v>
      </c>
      <c r="E4470" s="113">
        <v>6142</v>
      </c>
      <c r="F4470" s="102"/>
      <c r="G4470" s="98" t="s">
        <v>1663</v>
      </c>
      <c r="H4470" s="13" t="s">
        <v>60</v>
      </c>
      <c r="I4470" s="14">
        <v>10000</v>
      </c>
      <c r="J4470" s="14"/>
      <c r="K4470" s="14"/>
      <c r="L4470" s="14"/>
      <c r="M4470" s="14"/>
      <c r="N4470" s="14"/>
      <c r="O4470" s="14">
        <f t="shared" si="7004"/>
        <v>10000</v>
      </c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>
        <v>0</v>
      </c>
      <c r="AC4470" s="14">
        <v>10000</v>
      </c>
      <c r="AD4470" s="14">
        <v>0</v>
      </c>
      <c r="AE4470" s="14"/>
      <c r="AF4470" s="14"/>
      <c r="AG4470" s="14"/>
      <c r="AH4470" s="14"/>
      <c r="AI4470" s="14"/>
      <c r="AJ4470" s="14">
        <f t="shared" si="7005"/>
        <v>0</v>
      </c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>
        <v>0</v>
      </c>
      <c r="AX4470" s="14">
        <v>0</v>
      </c>
      <c r="AY4470" s="14">
        <v>7000</v>
      </c>
      <c r="AZ4470" s="14"/>
      <c r="BA4470" s="14"/>
      <c r="BB4470" s="14"/>
      <c r="BC4470" s="14"/>
      <c r="BD4470" s="14"/>
      <c r="BE4470" s="14">
        <f t="shared" si="7006"/>
        <v>7000</v>
      </c>
      <c r="BF4470" s="14"/>
      <c r="BG4470" s="14"/>
      <c r="BH4470" s="14"/>
      <c r="BI4470" s="14"/>
      <c r="BJ4470" s="14"/>
      <c r="BK4470" s="14"/>
      <c r="BL4470" s="14"/>
      <c r="BM4470" s="14"/>
      <c r="BN4470" s="14"/>
      <c r="BO4470" s="14"/>
      <c r="BP4470" s="14"/>
      <c r="BQ4470" s="14"/>
      <c r="BR4470" s="14">
        <v>0</v>
      </c>
      <c r="BS4470" s="14">
        <v>7000</v>
      </c>
      <c r="BT4470" s="14" t="e">
        <f>IF(#REF!=0,"-",#REF!/#REF!*100)</f>
        <v>#REF!</v>
      </c>
    </row>
    <row r="4471" spans="1:72" ht="22.5" x14ac:dyDescent="0.25">
      <c r="A4471" s="4" t="s">
        <v>1154</v>
      </c>
      <c r="B4471" s="4" t="s">
        <v>56</v>
      </c>
      <c r="C4471" s="4" t="s">
        <v>163</v>
      </c>
      <c r="D4471" s="102" t="s">
        <v>1460</v>
      </c>
      <c r="E4471" s="113">
        <v>6143</v>
      </c>
      <c r="F4471" s="102"/>
      <c r="G4471" s="98" t="s">
        <v>1663</v>
      </c>
      <c r="H4471" s="13" t="s">
        <v>43</v>
      </c>
      <c r="I4471" s="14">
        <v>10000</v>
      </c>
      <c r="J4471" s="14"/>
      <c r="K4471" s="14"/>
      <c r="L4471" s="14"/>
      <c r="M4471" s="14"/>
      <c r="N4471" s="14"/>
      <c r="O4471" s="14">
        <f t="shared" si="7004"/>
        <v>10000</v>
      </c>
      <c r="P4471" s="14"/>
      <c r="Q4471" s="14"/>
      <c r="R4471" s="14">
        <f>1200+5000</f>
        <v>6200</v>
      </c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>
        <v>6200</v>
      </c>
      <c r="AC4471" s="14">
        <v>3800</v>
      </c>
      <c r="AD4471" s="14">
        <v>0</v>
      </c>
      <c r="AE4471" s="14"/>
      <c r="AF4471" s="14"/>
      <c r="AG4471" s="14"/>
      <c r="AH4471" s="14"/>
      <c r="AI4471" s="14"/>
      <c r="AJ4471" s="14">
        <f t="shared" si="7005"/>
        <v>0</v>
      </c>
      <c r="AK4471" s="14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4"/>
      <c r="AW4471" s="14">
        <v>0</v>
      </c>
      <c r="AX4471" s="14">
        <v>0</v>
      </c>
      <c r="AY4471" s="14">
        <v>0</v>
      </c>
      <c r="AZ4471" s="14"/>
      <c r="BA4471" s="14"/>
      <c r="BB4471" s="14"/>
      <c r="BC4471" s="14"/>
      <c r="BD4471" s="14"/>
      <c r="BE4471" s="14">
        <f t="shared" si="7006"/>
        <v>0</v>
      </c>
      <c r="BF4471" s="14"/>
      <c r="BG4471" s="14"/>
      <c r="BH4471" s="14"/>
      <c r="BI4471" s="14"/>
      <c r="BJ4471" s="14"/>
      <c r="BK4471" s="14"/>
      <c r="BL4471" s="14"/>
      <c r="BM4471" s="14"/>
      <c r="BN4471" s="14"/>
      <c r="BO4471" s="14"/>
      <c r="BP4471" s="14"/>
      <c r="BQ4471" s="14"/>
      <c r="BR4471" s="14">
        <v>0</v>
      </c>
      <c r="BS4471" s="14">
        <v>0</v>
      </c>
      <c r="BT4471" s="14" t="e">
        <f>IF(#REF!=0,"-",#REF!/#REF!*100)</f>
        <v>#REF!</v>
      </c>
    </row>
    <row r="4472" spans="1:72" x14ac:dyDescent="0.25">
      <c r="A4472" s="4" t="s">
        <v>1154</v>
      </c>
      <c r="B4472" s="4" t="s">
        <v>56</v>
      </c>
      <c r="C4472" s="4" t="s">
        <v>163</v>
      </c>
      <c r="D4472" s="102" t="s">
        <v>1460</v>
      </c>
      <c r="E4472" s="113">
        <v>6148</v>
      </c>
      <c r="F4472" s="102"/>
      <c r="G4472" s="98" t="s">
        <v>1663</v>
      </c>
      <c r="H4472" s="13" t="s">
        <v>45</v>
      </c>
      <c r="I4472" s="14">
        <v>10000</v>
      </c>
      <c r="J4472" s="14"/>
      <c r="K4472" s="14"/>
      <c r="L4472" s="14"/>
      <c r="M4472" s="14"/>
      <c r="N4472" s="14"/>
      <c r="O4472" s="14">
        <f t="shared" si="7004"/>
        <v>10000</v>
      </c>
      <c r="P4472" s="14"/>
      <c r="Q4472" s="14">
        <v>2600</v>
      </c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>
        <v>2600</v>
      </c>
      <c r="AC4472" s="14">
        <v>7400</v>
      </c>
      <c r="AD4472" s="14">
        <v>0</v>
      </c>
      <c r="AE4472" s="14"/>
      <c r="AF4472" s="14"/>
      <c r="AG4472" s="14"/>
      <c r="AH4472" s="14"/>
      <c r="AI4472" s="14"/>
      <c r="AJ4472" s="14">
        <f t="shared" si="7005"/>
        <v>0</v>
      </c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>
        <v>0</v>
      </c>
      <c r="AX4472" s="14">
        <v>0</v>
      </c>
      <c r="AY4472" s="14">
        <v>0</v>
      </c>
      <c r="AZ4472" s="14"/>
      <c r="BA4472" s="14"/>
      <c r="BB4472" s="14"/>
      <c r="BC4472" s="14"/>
      <c r="BD4472" s="14"/>
      <c r="BE4472" s="14">
        <f t="shared" si="7006"/>
        <v>0</v>
      </c>
      <c r="BF4472" s="14"/>
      <c r="BG4472" s="14"/>
      <c r="BH4472" s="14"/>
      <c r="BI4472" s="14"/>
      <c r="BJ4472" s="14"/>
      <c r="BK4472" s="14"/>
      <c r="BL4472" s="14"/>
      <c r="BM4472" s="14"/>
      <c r="BN4472" s="14"/>
      <c r="BO4472" s="14"/>
      <c r="BP4472" s="14"/>
      <c r="BQ4472" s="14"/>
      <c r="BR4472" s="14">
        <v>0</v>
      </c>
      <c r="BS4472" s="14">
        <v>0</v>
      </c>
      <c r="BT4472" s="14" t="e">
        <f>IF(#REF!=0,"-",#REF!/#REF!*100)</f>
        <v>#REF!</v>
      </c>
    </row>
    <row r="4473" spans="1:72" ht="33.75" x14ac:dyDescent="0.25">
      <c r="A4473" s="1" t="s">
        <v>0</v>
      </c>
      <c r="B4473" s="1" t="s">
        <v>0</v>
      </c>
      <c r="C4473" s="1" t="s">
        <v>0</v>
      </c>
      <c r="D4473" s="101" t="s">
        <v>0</v>
      </c>
      <c r="E4473" s="101" t="s">
        <v>0</v>
      </c>
      <c r="F4473" s="101" t="s">
        <v>0</v>
      </c>
      <c r="G4473" s="2" t="s">
        <v>0</v>
      </c>
      <c r="H4473" s="10" t="s">
        <v>47</v>
      </c>
      <c r="I4473" s="11">
        <f t="shared" ref="I4473:AA4473" si="7019">SUM(I4474)</f>
        <v>520000</v>
      </c>
      <c r="J4473" s="11">
        <f t="shared" si="7019"/>
        <v>0</v>
      </c>
      <c r="K4473" s="11">
        <f t="shared" si="7019"/>
        <v>0</v>
      </c>
      <c r="L4473" s="11">
        <f t="shared" si="7019"/>
        <v>0</v>
      </c>
      <c r="M4473" s="11">
        <f t="shared" si="7019"/>
        <v>0</v>
      </c>
      <c r="N4473" s="11">
        <f t="shared" si="7019"/>
        <v>0</v>
      </c>
      <c r="O4473" s="11">
        <f t="shared" si="7019"/>
        <v>520000</v>
      </c>
      <c r="P4473" s="11">
        <f t="shared" si="7019"/>
        <v>2000</v>
      </c>
      <c r="Q4473" s="11">
        <f t="shared" si="7019"/>
        <v>7900</v>
      </c>
      <c r="R4473" s="11">
        <f t="shared" si="7019"/>
        <v>40000</v>
      </c>
      <c r="S4473" s="11">
        <f t="shared" si="7019"/>
        <v>0</v>
      </c>
      <c r="T4473" s="11">
        <f t="shared" si="7019"/>
        <v>0</v>
      </c>
      <c r="U4473" s="11">
        <f t="shared" si="7019"/>
        <v>0</v>
      </c>
      <c r="V4473" s="11">
        <f t="shared" si="7019"/>
        <v>0</v>
      </c>
      <c r="W4473" s="11">
        <f t="shared" si="7019"/>
        <v>0</v>
      </c>
      <c r="X4473" s="11">
        <f t="shared" si="7019"/>
        <v>0</v>
      </c>
      <c r="Y4473" s="11">
        <f t="shared" si="7019"/>
        <v>0</v>
      </c>
      <c r="Z4473" s="11">
        <f t="shared" si="7019"/>
        <v>0</v>
      </c>
      <c r="AA4473" s="11">
        <f t="shared" si="7019"/>
        <v>0</v>
      </c>
      <c r="AB4473" s="11">
        <v>49900</v>
      </c>
      <c r="AC4473" s="11">
        <v>470100</v>
      </c>
      <c r="AD4473" s="11">
        <f t="shared" ref="AD4473:AV4473" si="7020">SUM(AD4474)</f>
        <v>0</v>
      </c>
      <c r="AE4473" s="11">
        <f t="shared" si="7020"/>
        <v>0</v>
      </c>
      <c r="AF4473" s="11">
        <f t="shared" si="7020"/>
        <v>0</v>
      </c>
      <c r="AG4473" s="11">
        <f t="shared" si="7020"/>
        <v>0</v>
      </c>
      <c r="AH4473" s="11">
        <f t="shared" si="7020"/>
        <v>0</v>
      </c>
      <c r="AI4473" s="11">
        <f t="shared" si="7020"/>
        <v>0</v>
      </c>
      <c r="AJ4473" s="11">
        <f t="shared" si="7020"/>
        <v>0</v>
      </c>
      <c r="AK4473" s="11">
        <f t="shared" si="7020"/>
        <v>0</v>
      </c>
      <c r="AL4473" s="11">
        <f t="shared" si="7020"/>
        <v>0</v>
      </c>
      <c r="AM4473" s="11">
        <f t="shared" si="7020"/>
        <v>0</v>
      </c>
      <c r="AN4473" s="11">
        <f t="shared" si="7020"/>
        <v>0</v>
      </c>
      <c r="AO4473" s="11">
        <f t="shared" si="7020"/>
        <v>0</v>
      </c>
      <c r="AP4473" s="11">
        <f t="shared" si="7020"/>
        <v>0</v>
      </c>
      <c r="AQ4473" s="11">
        <f t="shared" si="7020"/>
        <v>0</v>
      </c>
      <c r="AR4473" s="11">
        <f t="shared" si="7020"/>
        <v>0</v>
      </c>
      <c r="AS4473" s="11">
        <f t="shared" si="7020"/>
        <v>0</v>
      </c>
      <c r="AT4473" s="11">
        <f t="shared" si="7020"/>
        <v>0</v>
      </c>
      <c r="AU4473" s="11">
        <f t="shared" si="7020"/>
        <v>0</v>
      </c>
      <c r="AV4473" s="11">
        <f t="shared" si="7020"/>
        <v>0</v>
      </c>
      <c r="AW4473" s="11">
        <v>0</v>
      </c>
      <c r="AX4473" s="11">
        <v>0</v>
      </c>
      <c r="AY4473" s="11">
        <f>SUM(AY4474)</f>
        <v>80000</v>
      </c>
      <c r="AZ4473" s="11">
        <f t="shared" ref="AZ4473:BQ4473" si="7021">SUM(AZ4474)</f>
        <v>20000</v>
      </c>
      <c r="BA4473" s="11">
        <f t="shared" si="7021"/>
        <v>0</v>
      </c>
      <c r="BB4473" s="11">
        <f t="shared" si="7021"/>
        <v>0</v>
      </c>
      <c r="BC4473" s="11">
        <f t="shared" si="7021"/>
        <v>0</v>
      </c>
      <c r="BD4473" s="11">
        <f t="shared" si="7021"/>
        <v>0</v>
      </c>
      <c r="BE4473" s="11">
        <f t="shared" si="7021"/>
        <v>100000</v>
      </c>
      <c r="BF4473" s="11">
        <f t="shared" si="7021"/>
        <v>0</v>
      </c>
      <c r="BG4473" s="11">
        <f t="shared" si="7021"/>
        <v>0</v>
      </c>
      <c r="BH4473" s="11">
        <f t="shared" si="7021"/>
        <v>20000</v>
      </c>
      <c r="BI4473" s="11">
        <f t="shared" si="7021"/>
        <v>0</v>
      </c>
      <c r="BJ4473" s="11">
        <f t="shared" si="7021"/>
        <v>0</v>
      </c>
      <c r="BK4473" s="11">
        <f t="shared" si="7021"/>
        <v>0</v>
      </c>
      <c r="BL4473" s="11">
        <f t="shared" si="7021"/>
        <v>0</v>
      </c>
      <c r="BM4473" s="11">
        <f t="shared" si="7021"/>
        <v>0</v>
      </c>
      <c r="BN4473" s="11">
        <f t="shared" si="7021"/>
        <v>0</v>
      </c>
      <c r="BO4473" s="11">
        <f t="shared" si="7021"/>
        <v>0</v>
      </c>
      <c r="BP4473" s="11">
        <f t="shared" si="7021"/>
        <v>0</v>
      </c>
      <c r="BQ4473" s="11">
        <f t="shared" si="7021"/>
        <v>0</v>
      </c>
      <c r="BR4473" s="11">
        <v>20000</v>
      </c>
      <c r="BS4473" s="11">
        <v>80000</v>
      </c>
      <c r="BT4473" s="11" t="e">
        <f>IF(#REF!=0,"-",#REF!/#REF!*100)</f>
        <v>#REF!</v>
      </c>
    </row>
    <row r="4474" spans="1:72" x14ac:dyDescent="0.25">
      <c r="A4474" s="4" t="s">
        <v>1154</v>
      </c>
      <c r="B4474" s="4" t="s">
        <v>56</v>
      </c>
      <c r="C4474" s="4" t="s">
        <v>163</v>
      </c>
      <c r="D4474" s="102" t="s">
        <v>1460</v>
      </c>
      <c r="E4474" s="101" t="s">
        <v>48</v>
      </c>
      <c r="F4474" s="101" t="s">
        <v>0</v>
      </c>
      <c r="G4474" s="2" t="s">
        <v>0</v>
      </c>
      <c r="H4474" s="2" t="s">
        <v>49</v>
      </c>
      <c r="I4474" s="12">
        <f t="shared" ref="I4474:AA4474" si="7022">SUM(I4475:I4477)</f>
        <v>520000</v>
      </c>
      <c r="J4474" s="12">
        <f t="shared" si="7022"/>
        <v>0</v>
      </c>
      <c r="K4474" s="12">
        <f t="shared" si="7022"/>
        <v>0</v>
      </c>
      <c r="L4474" s="12">
        <f t="shared" si="7022"/>
        <v>0</v>
      </c>
      <c r="M4474" s="12">
        <f t="shared" si="7022"/>
        <v>0</v>
      </c>
      <c r="N4474" s="12">
        <f t="shared" si="7022"/>
        <v>0</v>
      </c>
      <c r="O4474" s="12">
        <f t="shared" ref="O4474" si="7023">SUM(O4475:O4477)</f>
        <v>520000</v>
      </c>
      <c r="P4474" s="12">
        <f t="shared" si="7022"/>
        <v>2000</v>
      </c>
      <c r="Q4474" s="12">
        <f t="shared" si="7022"/>
        <v>7900</v>
      </c>
      <c r="R4474" s="12">
        <f t="shared" si="7022"/>
        <v>40000</v>
      </c>
      <c r="S4474" s="12">
        <f t="shared" si="7022"/>
        <v>0</v>
      </c>
      <c r="T4474" s="12">
        <f t="shared" si="7022"/>
        <v>0</v>
      </c>
      <c r="U4474" s="12">
        <f t="shared" si="7022"/>
        <v>0</v>
      </c>
      <c r="V4474" s="12">
        <f t="shared" si="7022"/>
        <v>0</v>
      </c>
      <c r="W4474" s="12">
        <f t="shared" si="7022"/>
        <v>0</v>
      </c>
      <c r="X4474" s="12">
        <f t="shared" si="7022"/>
        <v>0</v>
      </c>
      <c r="Y4474" s="12">
        <f t="shared" si="7022"/>
        <v>0</v>
      </c>
      <c r="Z4474" s="12">
        <f t="shared" si="7022"/>
        <v>0</v>
      </c>
      <c r="AA4474" s="12">
        <f t="shared" si="7022"/>
        <v>0</v>
      </c>
      <c r="AB4474" s="12">
        <v>49900</v>
      </c>
      <c r="AC4474" s="12">
        <v>470100</v>
      </c>
      <c r="AD4474" s="12">
        <f t="shared" ref="AD4474:AV4474" si="7024">SUM(AD4475:AD4477)</f>
        <v>0</v>
      </c>
      <c r="AE4474" s="12">
        <f t="shared" si="7024"/>
        <v>0</v>
      </c>
      <c r="AF4474" s="12">
        <f t="shared" si="7024"/>
        <v>0</v>
      </c>
      <c r="AG4474" s="12">
        <f t="shared" si="7024"/>
        <v>0</v>
      </c>
      <c r="AH4474" s="12">
        <f t="shared" si="7024"/>
        <v>0</v>
      </c>
      <c r="AI4474" s="12">
        <f t="shared" si="7024"/>
        <v>0</v>
      </c>
      <c r="AJ4474" s="12">
        <f t="shared" ref="AJ4474" si="7025">SUM(AJ4475:AJ4477)</f>
        <v>0</v>
      </c>
      <c r="AK4474" s="12">
        <f t="shared" si="7024"/>
        <v>0</v>
      </c>
      <c r="AL4474" s="12">
        <f t="shared" si="7024"/>
        <v>0</v>
      </c>
      <c r="AM4474" s="12">
        <f t="shared" si="7024"/>
        <v>0</v>
      </c>
      <c r="AN4474" s="12">
        <f t="shared" si="7024"/>
        <v>0</v>
      </c>
      <c r="AO4474" s="12">
        <f t="shared" si="7024"/>
        <v>0</v>
      </c>
      <c r="AP4474" s="12">
        <f t="shared" si="7024"/>
        <v>0</v>
      </c>
      <c r="AQ4474" s="12">
        <f t="shared" si="7024"/>
        <v>0</v>
      </c>
      <c r="AR4474" s="12">
        <f t="shared" si="7024"/>
        <v>0</v>
      </c>
      <c r="AS4474" s="12">
        <f t="shared" si="7024"/>
        <v>0</v>
      </c>
      <c r="AT4474" s="12">
        <f t="shared" si="7024"/>
        <v>0</v>
      </c>
      <c r="AU4474" s="12">
        <f t="shared" si="7024"/>
        <v>0</v>
      </c>
      <c r="AV4474" s="12">
        <f t="shared" si="7024"/>
        <v>0</v>
      </c>
      <c r="AW4474" s="12">
        <v>0</v>
      </c>
      <c r="AX4474" s="12">
        <v>0</v>
      </c>
      <c r="AY4474" s="12">
        <f t="shared" ref="AY4474:BQ4474" si="7026">SUM(AY4475:AY4477)</f>
        <v>80000</v>
      </c>
      <c r="AZ4474" s="12">
        <f t="shared" si="7026"/>
        <v>20000</v>
      </c>
      <c r="BA4474" s="12">
        <f t="shared" si="7026"/>
        <v>0</v>
      </c>
      <c r="BB4474" s="12">
        <f t="shared" si="7026"/>
        <v>0</v>
      </c>
      <c r="BC4474" s="12">
        <f t="shared" si="7026"/>
        <v>0</v>
      </c>
      <c r="BD4474" s="12">
        <f t="shared" si="7026"/>
        <v>0</v>
      </c>
      <c r="BE4474" s="12">
        <f t="shared" ref="BE4474" si="7027">SUM(BE4475:BE4477)</f>
        <v>100000</v>
      </c>
      <c r="BF4474" s="12">
        <f t="shared" si="7026"/>
        <v>0</v>
      </c>
      <c r="BG4474" s="12">
        <f t="shared" si="7026"/>
        <v>0</v>
      </c>
      <c r="BH4474" s="12">
        <f t="shared" si="7026"/>
        <v>20000</v>
      </c>
      <c r="BI4474" s="12">
        <f t="shared" si="7026"/>
        <v>0</v>
      </c>
      <c r="BJ4474" s="12">
        <f t="shared" si="7026"/>
        <v>0</v>
      </c>
      <c r="BK4474" s="12">
        <f t="shared" si="7026"/>
        <v>0</v>
      </c>
      <c r="BL4474" s="12">
        <f t="shared" si="7026"/>
        <v>0</v>
      </c>
      <c r="BM4474" s="12">
        <f t="shared" si="7026"/>
        <v>0</v>
      </c>
      <c r="BN4474" s="12">
        <f t="shared" si="7026"/>
        <v>0</v>
      </c>
      <c r="BO4474" s="12">
        <f t="shared" si="7026"/>
        <v>0</v>
      </c>
      <c r="BP4474" s="12">
        <f t="shared" si="7026"/>
        <v>0</v>
      </c>
      <c r="BQ4474" s="12">
        <f t="shared" si="7026"/>
        <v>0</v>
      </c>
      <c r="BR4474" s="12">
        <v>20000</v>
      </c>
      <c r="BS4474" s="12">
        <v>80000</v>
      </c>
      <c r="BT4474" s="12" t="e">
        <f>IF(#REF!=0,"-",#REF!/#REF!*100)</f>
        <v>#REF!</v>
      </c>
    </row>
    <row r="4475" spans="1:72" x14ac:dyDescent="0.25">
      <c r="A4475" s="4" t="s">
        <v>1154</v>
      </c>
      <c r="B4475" s="4" t="s">
        <v>56</v>
      </c>
      <c r="C4475" s="4" t="s">
        <v>163</v>
      </c>
      <c r="D4475" s="102" t="s">
        <v>1460</v>
      </c>
      <c r="E4475" s="113">
        <v>8213</v>
      </c>
      <c r="F4475" s="102"/>
      <c r="G4475" s="98" t="s">
        <v>1663</v>
      </c>
      <c r="H4475" s="13" t="s">
        <v>51</v>
      </c>
      <c r="I4475" s="14">
        <v>300000</v>
      </c>
      <c r="J4475" s="14"/>
      <c r="K4475" s="14"/>
      <c r="L4475" s="14"/>
      <c r="M4475" s="14"/>
      <c r="N4475" s="14"/>
      <c r="O4475" s="14">
        <f t="shared" si="7004"/>
        <v>300000</v>
      </c>
      <c r="P4475" s="14">
        <v>2000</v>
      </c>
      <c r="Q4475" s="14">
        <v>7900</v>
      </c>
      <c r="R4475" s="14">
        <f>20000+20000</f>
        <v>40000</v>
      </c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>
        <v>49900</v>
      </c>
      <c r="AC4475" s="14">
        <v>250100</v>
      </c>
      <c r="AD4475" s="14">
        <v>0</v>
      </c>
      <c r="AE4475" s="14"/>
      <c r="AF4475" s="14"/>
      <c r="AG4475" s="14"/>
      <c r="AH4475" s="14"/>
      <c r="AI4475" s="14"/>
      <c r="AJ4475" s="14">
        <f t="shared" si="7005"/>
        <v>0</v>
      </c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>
        <v>0</v>
      </c>
      <c r="AX4475" s="14">
        <v>0</v>
      </c>
      <c r="AY4475" s="14">
        <v>60000</v>
      </c>
      <c r="AZ4475" s="14">
        <v>20000</v>
      </c>
      <c r="BA4475" s="14"/>
      <c r="BB4475" s="14"/>
      <c r="BC4475" s="14"/>
      <c r="BD4475" s="14"/>
      <c r="BE4475" s="14">
        <f t="shared" si="7006"/>
        <v>80000</v>
      </c>
      <c r="BF4475" s="14"/>
      <c r="BG4475" s="14"/>
      <c r="BH4475" s="14">
        <v>20000</v>
      </c>
      <c r="BI4475" s="14"/>
      <c r="BJ4475" s="14"/>
      <c r="BK4475" s="14"/>
      <c r="BL4475" s="14"/>
      <c r="BM4475" s="14"/>
      <c r="BN4475" s="14"/>
      <c r="BO4475" s="14"/>
      <c r="BP4475" s="14"/>
      <c r="BQ4475" s="14"/>
      <c r="BR4475" s="14">
        <v>20000</v>
      </c>
      <c r="BS4475" s="14">
        <v>60000</v>
      </c>
      <c r="BT4475" s="14" t="e">
        <f>IF(#REF!=0,"-",#REF!/#REF!*100)</f>
        <v>#REF!</v>
      </c>
    </row>
    <row r="4476" spans="1:72" x14ac:dyDescent="0.25">
      <c r="A4476" s="4" t="s">
        <v>1154</v>
      </c>
      <c r="B4476" s="4" t="s">
        <v>56</v>
      </c>
      <c r="C4476" s="4" t="s">
        <v>163</v>
      </c>
      <c r="D4476" s="102" t="s">
        <v>1460</v>
      </c>
      <c r="E4476" s="113">
        <v>8215</v>
      </c>
      <c r="F4476" s="102"/>
      <c r="G4476" s="98" t="s">
        <v>1663</v>
      </c>
      <c r="H4476" s="13" t="s">
        <v>68</v>
      </c>
      <c r="I4476" s="14">
        <v>20000</v>
      </c>
      <c r="J4476" s="14"/>
      <c r="K4476" s="14"/>
      <c r="L4476" s="14"/>
      <c r="M4476" s="14"/>
      <c r="N4476" s="14"/>
      <c r="O4476" s="14">
        <f t="shared" si="7004"/>
        <v>20000</v>
      </c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>
        <v>0</v>
      </c>
      <c r="AC4476" s="14">
        <v>20000</v>
      </c>
      <c r="AD4476" s="14">
        <v>0</v>
      </c>
      <c r="AE4476" s="14"/>
      <c r="AF4476" s="14"/>
      <c r="AG4476" s="14"/>
      <c r="AH4476" s="14"/>
      <c r="AI4476" s="14"/>
      <c r="AJ4476" s="14">
        <f t="shared" si="7005"/>
        <v>0</v>
      </c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>
        <v>0</v>
      </c>
      <c r="AX4476" s="14">
        <v>0</v>
      </c>
      <c r="AY4476" s="14">
        <v>0</v>
      </c>
      <c r="AZ4476" s="14"/>
      <c r="BA4476" s="14"/>
      <c r="BB4476" s="14"/>
      <c r="BC4476" s="14"/>
      <c r="BD4476" s="14"/>
      <c r="BE4476" s="14">
        <f t="shared" si="7006"/>
        <v>0</v>
      </c>
      <c r="BF4476" s="14"/>
      <c r="BG4476" s="14"/>
      <c r="BH4476" s="14"/>
      <c r="BI4476" s="14"/>
      <c r="BJ4476" s="14"/>
      <c r="BK4476" s="14"/>
      <c r="BL4476" s="14"/>
      <c r="BM4476" s="14"/>
      <c r="BN4476" s="14"/>
      <c r="BO4476" s="14"/>
      <c r="BP4476" s="14"/>
      <c r="BQ4476" s="14"/>
      <c r="BR4476" s="14">
        <v>0</v>
      </c>
      <c r="BS4476" s="14">
        <v>0</v>
      </c>
      <c r="BT4476" s="14" t="e">
        <f>IF(#REF!=0,"-",#REF!/#REF!*100)</f>
        <v>#REF!</v>
      </c>
    </row>
    <row r="4477" spans="1:72" x14ac:dyDescent="0.25">
      <c r="A4477" s="4" t="s">
        <v>1154</v>
      </c>
      <c r="B4477" s="4" t="s">
        <v>56</v>
      </c>
      <c r="C4477" s="4" t="s">
        <v>163</v>
      </c>
      <c r="D4477" s="102" t="s">
        <v>1460</v>
      </c>
      <c r="E4477" s="113">
        <v>8216</v>
      </c>
      <c r="F4477" s="102"/>
      <c r="G4477" s="98" t="s">
        <v>1663</v>
      </c>
      <c r="H4477" s="13" t="s">
        <v>108</v>
      </c>
      <c r="I4477" s="14">
        <v>200000</v>
      </c>
      <c r="J4477" s="14"/>
      <c r="K4477" s="14"/>
      <c r="L4477" s="14"/>
      <c r="M4477" s="14"/>
      <c r="N4477" s="14"/>
      <c r="O4477" s="14">
        <f t="shared" si="7004"/>
        <v>200000</v>
      </c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>
        <v>0</v>
      </c>
      <c r="AC4477" s="14">
        <v>200000</v>
      </c>
      <c r="AD4477" s="14">
        <v>0</v>
      </c>
      <c r="AE4477" s="14"/>
      <c r="AF4477" s="14"/>
      <c r="AG4477" s="14"/>
      <c r="AH4477" s="14"/>
      <c r="AI4477" s="14"/>
      <c r="AJ4477" s="14">
        <f t="shared" si="7005"/>
        <v>0</v>
      </c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>
        <v>0</v>
      </c>
      <c r="AX4477" s="14">
        <v>0</v>
      </c>
      <c r="AY4477" s="14">
        <v>20000</v>
      </c>
      <c r="AZ4477" s="14"/>
      <c r="BA4477" s="14"/>
      <c r="BB4477" s="14"/>
      <c r="BC4477" s="14"/>
      <c r="BD4477" s="14"/>
      <c r="BE4477" s="14">
        <f t="shared" si="7006"/>
        <v>20000</v>
      </c>
      <c r="BF4477" s="14"/>
      <c r="BG4477" s="14"/>
      <c r="BH4477" s="14"/>
      <c r="BI4477" s="14"/>
      <c r="BJ4477" s="14"/>
      <c r="BK4477" s="14"/>
      <c r="BL4477" s="14"/>
      <c r="BM4477" s="14"/>
      <c r="BN4477" s="14"/>
      <c r="BO4477" s="14"/>
      <c r="BP4477" s="14"/>
      <c r="BQ4477" s="14"/>
      <c r="BR4477" s="14">
        <v>0</v>
      </c>
      <c r="BS4477" s="14">
        <v>20000</v>
      </c>
      <c r="BT4477" s="14" t="e">
        <f>IF(#REF!=0,"-",#REF!/#REF!*100)</f>
        <v>#REF!</v>
      </c>
    </row>
    <row r="4478" spans="1:72" ht="22.5" x14ac:dyDescent="0.25">
      <c r="A4478" s="13" t="s">
        <v>0</v>
      </c>
      <c r="B4478" s="13" t="s">
        <v>0</v>
      </c>
      <c r="C4478" s="13" t="s">
        <v>0</v>
      </c>
      <c r="D4478" s="98" t="s">
        <v>0</v>
      </c>
      <c r="E4478" s="98" t="s">
        <v>0</v>
      </c>
      <c r="F4478" s="98" t="s">
        <v>0</v>
      </c>
      <c r="G4478" s="13" t="s">
        <v>0</v>
      </c>
      <c r="H4478" s="10" t="s">
        <v>1469</v>
      </c>
      <c r="I4478" s="11">
        <f t="shared" ref="I4478:AA4478" si="7028">SUM(I4444,I4468,I4473)</f>
        <v>3083646</v>
      </c>
      <c r="J4478" s="11">
        <f t="shared" si="7028"/>
        <v>93347</v>
      </c>
      <c r="K4478" s="11">
        <f t="shared" si="7028"/>
        <v>0</v>
      </c>
      <c r="L4478" s="11">
        <f t="shared" si="7028"/>
        <v>0</v>
      </c>
      <c r="M4478" s="11">
        <f t="shared" si="7028"/>
        <v>0</v>
      </c>
      <c r="N4478" s="11">
        <f t="shared" si="7028"/>
        <v>0</v>
      </c>
      <c r="O4478" s="11">
        <f t="shared" si="7028"/>
        <v>3176993</v>
      </c>
      <c r="P4478" s="11">
        <f t="shared" si="7028"/>
        <v>229000</v>
      </c>
      <c r="Q4478" s="11">
        <f t="shared" si="7028"/>
        <v>39810</v>
      </c>
      <c r="R4478" s="11">
        <f t="shared" si="7028"/>
        <v>376547</v>
      </c>
      <c r="S4478" s="11">
        <f t="shared" si="7028"/>
        <v>0</v>
      </c>
      <c r="T4478" s="11">
        <f t="shared" si="7028"/>
        <v>0</v>
      </c>
      <c r="U4478" s="11">
        <f t="shared" si="7028"/>
        <v>0</v>
      </c>
      <c r="V4478" s="11">
        <f t="shared" si="7028"/>
        <v>0</v>
      </c>
      <c r="W4478" s="11">
        <f t="shared" si="7028"/>
        <v>0</v>
      </c>
      <c r="X4478" s="11">
        <f t="shared" si="7028"/>
        <v>0</v>
      </c>
      <c r="Y4478" s="11">
        <f t="shared" si="7028"/>
        <v>0</v>
      </c>
      <c r="Z4478" s="11">
        <f t="shared" si="7028"/>
        <v>0</v>
      </c>
      <c r="AA4478" s="11">
        <f t="shared" si="7028"/>
        <v>0</v>
      </c>
      <c r="AB4478" s="11">
        <v>645357</v>
      </c>
      <c r="AC4478" s="11">
        <v>2531636</v>
      </c>
      <c r="AD4478" s="11">
        <f t="shared" ref="AD4478:AV4478" si="7029">SUM(AD4444,AD4468,AD4473)</f>
        <v>0</v>
      </c>
      <c r="AE4478" s="11">
        <f t="shared" si="7029"/>
        <v>500</v>
      </c>
      <c r="AF4478" s="11">
        <f t="shared" si="7029"/>
        <v>0</v>
      </c>
      <c r="AG4478" s="11">
        <f t="shared" si="7029"/>
        <v>0</v>
      </c>
      <c r="AH4478" s="11">
        <f t="shared" si="7029"/>
        <v>0</v>
      </c>
      <c r="AI4478" s="11">
        <f t="shared" si="7029"/>
        <v>0</v>
      </c>
      <c r="AJ4478" s="11">
        <f t="shared" si="7029"/>
        <v>500</v>
      </c>
      <c r="AK4478" s="11">
        <f t="shared" si="7029"/>
        <v>0</v>
      </c>
      <c r="AL4478" s="11">
        <f t="shared" si="7029"/>
        <v>0</v>
      </c>
      <c r="AM4478" s="11">
        <f t="shared" si="7029"/>
        <v>500</v>
      </c>
      <c r="AN4478" s="11">
        <f t="shared" si="7029"/>
        <v>0</v>
      </c>
      <c r="AO4478" s="11">
        <f t="shared" si="7029"/>
        <v>0</v>
      </c>
      <c r="AP4478" s="11">
        <f t="shared" si="7029"/>
        <v>0</v>
      </c>
      <c r="AQ4478" s="11">
        <f t="shared" si="7029"/>
        <v>0</v>
      </c>
      <c r="AR4478" s="11">
        <f t="shared" si="7029"/>
        <v>0</v>
      </c>
      <c r="AS4478" s="11">
        <f t="shared" si="7029"/>
        <v>0</v>
      </c>
      <c r="AT4478" s="11">
        <f t="shared" si="7029"/>
        <v>0</v>
      </c>
      <c r="AU4478" s="11">
        <f t="shared" si="7029"/>
        <v>0</v>
      </c>
      <c r="AV4478" s="11">
        <f t="shared" si="7029"/>
        <v>0</v>
      </c>
      <c r="AW4478" s="11">
        <v>500</v>
      </c>
      <c r="AX4478" s="11">
        <v>0</v>
      </c>
      <c r="AY4478" s="11">
        <f>SUM(AY4444,AY4468,AY4473)</f>
        <v>942544</v>
      </c>
      <c r="AZ4478" s="11">
        <f t="shared" ref="AZ4478:BQ4478" si="7030">SUM(AZ4444,AZ4468,AZ4473)</f>
        <v>150292</v>
      </c>
      <c r="BA4478" s="11">
        <f t="shared" si="7030"/>
        <v>0</v>
      </c>
      <c r="BB4478" s="11">
        <f t="shared" si="7030"/>
        <v>0</v>
      </c>
      <c r="BC4478" s="11">
        <f t="shared" si="7030"/>
        <v>0</v>
      </c>
      <c r="BD4478" s="11">
        <f t="shared" si="7030"/>
        <v>0</v>
      </c>
      <c r="BE4478" s="11">
        <f t="shared" si="7030"/>
        <v>1092836</v>
      </c>
      <c r="BF4478" s="11">
        <f t="shared" si="7030"/>
        <v>0</v>
      </c>
      <c r="BG4478" s="11">
        <f t="shared" si="7030"/>
        <v>0</v>
      </c>
      <c r="BH4478" s="11">
        <f t="shared" si="7030"/>
        <v>150292</v>
      </c>
      <c r="BI4478" s="11">
        <f t="shared" si="7030"/>
        <v>0</v>
      </c>
      <c r="BJ4478" s="11">
        <f t="shared" si="7030"/>
        <v>0</v>
      </c>
      <c r="BK4478" s="11">
        <f t="shared" si="7030"/>
        <v>0</v>
      </c>
      <c r="BL4478" s="11">
        <f t="shared" si="7030"/>
        <v>0</v>
      </c>
      <c r="BM4478" s="11">
        <f t="shared" si="7030"/>
        <v>0</v>
      </c>
      <c r="BN4478" s="11">
        <f t="shared" si="7030"/>
        <v>0</v>
      </c>
      <c r="BO4478" s="11">
        <f t="shared" si="7030"/>
        <v>0</v>
      </c>
      <c r="BP4478" s="11">
        <f t="shared" si="7030"/>
        <v>0</v>
      </c>
      <c r="BQ4478" s="11">
        <f t="shared" si="7030"/>
        <v>0</v>
      </c>
      <c r="BR4478" s="11">
        <v>150292</v>
      </c>
      <c r="BS4478" s="11">
        <v>942544</v>
      </c>
      <c r="BT4478" s="11" t="e">
        <f>IF(#REF!=0,"-",#REF!/#REF!*100)</f>
        <v>#REF!</v>
      </c>
    </row>
    <row r="4479" spans="1:72" ht="15.75" thickBot="1" x14ac:dyDescent="0.3">
      <c r="A4479" s="13" t="s">
        <v>0</v>
      </c>
      <c r="B4479" s="13" t="s">
        <v>0</v>
      </c>
      <c r="C4479" s="13" t="s">
        <v>0</v>
      </c>
      <c r="D4479" s="98" t="s">
        <v>0</v>
      </c>
      <c r="E4479" s="98" t="s">
        <v>0</v>
      </c>
      <c r="F4479" s="98" t="s">
        <v>0</v>
      </c>
      <c r="G4479" s="13" t="s">
        <v>0</v>
      </c>
      <c r="H4479" s="2" t="s">
        <v>53</v>
      </c>
      <c r="I4479" s="13" t="s">
        <v>0</v>
      </c>
      <c r="J4479" s="13"/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>
        <v>0</v>
      </c>
      <c r="AC4479" s="13">
        <v>0</v>
      </c>
      <c r="AD4479" s="13" t="s">
        <v>0</v>
      </c>
      <c r="AE4479" s="13"/>
      <c r="AF4479" s="13"/>
      <c r="AG4479" s="13"/>
      <c r="AH4479" s="13"/>
      <c r="AI4479" s="13"/>
      <c r="AJ4479" s="13" t="e">
        <f t="shared" si="7005"/>
        <v>#VALUE!</v>
      </c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>
        <v>0</v>
      </c>
      <c r="AX4479" s="13" t="e">
        <v>#VALUE!</v>
      </c>
      <c r="AY4479" s="13" t="s">
        <v>0</v>
      </c>
      <c r="AZ4479" s="13"/>
      <c r="BA4479" s="13"/>
      <c r="BB4479" s="13"/>
      <c r="BC4479" s="13"/>
      <c r="BD4479" s="13"/>
      <c r="BE4479" s="13" t="e">
        <f t="shared" si="7006"/>
        <v>#VALUE!</v>
      </c>
      <c r="BF4479" s="13"/>
      <c r="BG4479" s="13"/>
      <c r="BH4479" s="13"/>
      <c r="BI4479" s="13"/>
      <c r="BJ4479" s="13"/>
      <c r="BK4479" s="13"/>
      <c r="BL4479" s="13"/>
      <c r="BM4479" s="13"/>
      <c r="BN4479" s="13"/>
      <c r="BO4479" s="13"/>
      <c r="BP4479" s="13"/>
      <c r="BQ4479" s="13"/>
      <c r="BR4479" s="13">
        <v>0</v>
      </c>
      <c r="BS4479" s="13" t="e">
        <v>#VALUE!</v>
      </c>
      <c r="BT4479" s="12"/>
    </row>
    <row r="4480" spans="1:72" ht="69.75" customHeight="1" thickBot="1" x14ac:dyDescent="0.3">
      <c r="A4480" s="132" t="s">
        <v>0</v>
      </c>
      <c r="B4480" s="132" t="s">
        <v>0</v>
      </c>
      <c r="C4480" s="132" t="s">
        <v>0</v>
      </c>
      <c r="D4480" s="135" t="s">
        <v>0</v>
      </c>
      <c r="E4480" s="135" t="s">
        <v>0</v>
      </c>
      <c r="F4480" s="135" t="s">
        <v>0</v>
      </c>
      <c r="G4480" s="138" t="s">
        <v>0</v>
      </c>
      <c r="H4480" s="5" t="s">
        <v>54</v>
      </c>
      <c r="I4480" s="89" t="s">
        <v>9</v>
      </c>
      <c r="J4480" s="89" t="s">
        <v>1606</v>
      </c>
      <c r="K4480" s="89" t="s">
        <v>1534</v>
      </c>
      <c r="L4480" s="89" t="s">
        <v>1592</v>
      </c>
      <c r="M4480" s="89" t="s">
        <v>1593</v>
      </c>
      <c r="N4480" s="89" t="s">
        <v>1594</v>
      </c>
      <c r="O4480" s="89" t="s">
        <v>1610</v>
      </c>
      <c r="P4480" s="89" t="s">
        <v>1607</v>
      </c>
      <c r="Q4480" s="89" t="s">
        <v>1595</v>
      </c>
      <c r="R4480" s="89" t="s">
        <v>1596</v>
      </c>
      <c r="S4480" s="89" t="s">
        <v>1597</v>
      </c>
      <c r="T4480" s="89" t="s">
        <v>1598</v>
      </c>
      <c r="U4480" s="89" t="s">
        <v>1599</v>
      </c>
      <c r="V4480" s="89" t="s">
        <v>1600</v>
      </c>
      <c r="W4480" s="89" t="s">
        <v>1608</v>
      </c>
      <c r="X4480" s="89" t="s">
        <v>1609</v>
      </c>
      <c r="Y4480" s="89" t="s">
        <v>1601</v>
      </c>
      <c r="Z4480" s="89" t="s">
        <v>1602</v>
      </c>
      <c r="AA4480" s="89" t="s">
        <v>1603</v>
      </c>
      <c r="AB4480" s="89" t="s">
        <v>1604</v>
      </c>
      <c r="AC4480" s="89" t="s">
        <v>1605</v>
      </c>
      <c r="AD4480" s="90" t="s">
        <v>10</v>
      </c>
      <c r="AE4480" s="90" t="s">
        <v>1606</v>
      </c>
      <c r="AF4480" s="90" t="s">
        <v>1534</v>
      </c>
      <c r="AG4480" s="90" t="s">
        <v>1592</v>
      </c>
      <c r="AH4480" s="90" t="s">
        <v>1593</v>
      </c>
      <c r="AI4480" s="90" t="s">
        <v>1594</v>
      </c>
      <c r="AJ4480" s="90" t="s">
        <v>1611</v>
      </c>
      <c r="AK4480" s="90" t="s">
        <v>1607</v>
      </c>
      <c r="AL4480" s="90" t="s">
        <v>1595</v>
      </c>
      <c r="AM4480" s="90" t="s">
        <v>1596</v>
      </c>
      <c r="AN4480" s="90" t="s">
        <v>1597</v>
      </c>
      <c r="AO4480" s="90" t="s">
        <v>1598</v>
      </c>
      <c r="AP4480" s="90" t="s">
        <v>1599</v>
      </c>
      <c r="AQ4480" s="90" t="s">
        <v>1600</v>
      </c>
      <c r="AR4480" s="90" t="s">
        <v>1608</v>
      </c>
      <c r="AS4480" s="90" t="s">
        <v>1609</v>
      </c>
      <c r="AT4480" s="90" t="s">
        <v>1601</v>
      </c>
      <c r="AU4480" s="90" t="s">
        <v>1602</v>
      </c>
      <c r="AV4480" s="90" t="s">
        <v>1603</v>
      </c>
      <c r="AW4480" s="90" t="s">
        <v>1604</v>
      </c>
      <c r="AX4480" s="90" t="s">
        <v>1605</v>
      </c>
      <c r="AY4480" s="91" t="s">
        <v>11</v>
      </c>
      <c r="AZ4480" s="91" t="s">
        <v>1606</v>
      </c>
      <c r="BA4480" s="91" t="s">
        <v>1534</v>
      </c>
      <c r="BB4480" s="91" t="s">
        <v>1592</v>
      </c>
      <c r="BC4480" s="91" t="s">
        <v>1593</v>
      </c>
      <c r="BD4480" s="91" t="s">
        <v>1594</v>
      </c>
      <c r="BE4480" s="91" t="s">
        <v>1612</v>
      </c>
      <c r="BF4480" s="91" t="s">
        <v>1607</v>
      </c>
      <c r="BG4480" s="91" t="s">
        <v>1595</v>
      </c>
      <c r="BH4480" s="91" t="s">
        <v>1596</v>
      </c>
      <c r="BI4480" s="91" t="s">
        <v>1597</v>
      </c>
      <c r="BJ4480" s="91" t="s">
        <v>1598</v>
      </c>
      <c r="BK4480" s="91" t="s">
        <v>1599</v>
      </c>
      <c r="BL4480" s="91" t="s">
        <v>1600</v>
      </c>
      <c r="BM4480" s="91" t="s">
        <v>1608</v>
      </c>
      <c r="BN4480" s="91" t="s">
        <v>1609</v>
      </c>
      <c r="BO4480" s="91" t="s">
        <v>1601</v>
      </c>
      <c r="BP4480" s="91" t="s">
        <v>1602</v>
      </c>
      <c r="BQ4480" s="91" t="s">
        <v>1603</v>
      </c>
      <c r="BR4480" s="91" t="s">
        <v>1604</v>
      </c>
      <c r="BS4480" s="91" t="s">
        <v>1605</v>
      </c>
      <c r="BT4480" s="5" t="s">
        <v>1671</v>
      </c>
    </row>
    <row r="4481" spans="1:72" x14ac:dyDescent="0.25">
      <c r="A4481" s="133"/>
      <c r="B4481" s="133"/>
      <c r="C4481" s="133"/>
      <c r="D4481" s="136"/>
      <c r="E4481" s="136"/>
      <c r="F4481" s="136"/>
      <c r="G4481" s="139"/>
      <c r="H4481" s="15" t="s">
        <v>0</v>
      </c>
      <c r="I4481" s="9">
        <v>1</v>
      </c>
      <c r="J4481" s="9">
        <v>2</v>
      </c>
      <c r="K4481" s="9">
        <v>3</v>
      </c>
      <c r="L4481" s="9">
        <v>4</v>
      </c>
      <c r="M4481" s="9">
        <v>5</v>
      </c>
      <c r="N4481" s="9">
        <v>6</v>
      </c>
      <c r="O4481" s="9">
        <v>7</v>
      </c>
      <c r="P4481" s="9">
        <v>8</v>
      </c>
      <c r="Q4481" s="9">
        <v>9</v>
      </c>
      <c r="R4481" s="9">
        <v>10</v>
      </c>
      <c r="S4481" s="9">
        <v>11</v>
      </c>
      <c r="T4481" s="9">
        <v>12</v>
      </c>
      <c r="U4481" s="9">
        <v>13</v>
      </c>
      <c r="V4481" s="9">
        <v>14</v>
      </c>
      <c r="W4481" s="9">
        <v>15</v>
      </c>
      <c r="X4481" s="9">
        <v>16</v>
      </c>
      <c r="Y4481" s="9">
        <v>17</v>
      </c>
      <c r="Z4481" s="9">
        <v>18</v>
      </c>
      <c r="AA4481" s="9">
        <v>19</v>
      </c>
      <c r="AB4481" s="9">
        <v>20</v>
      </c>
      <c r="AC4481" s="9">
        <v>21</v>
      </c>
      <c r="AD4481" s="9">
        <v>1</v>
      </c>
      <c r="AE4481" s="9">
        <v>2</v>
      </c>
      <c r="AF4481" s="9">
        <v>3</v>
      </c>
      <c r="AG4481" s="9">
        <v>4</v>
      </c>
      <c r="AH4481" s="9">
        <v>5</v>
      </c>
      <c r="AI4481" s="9">
        <v>6</v>
      </c>
      <c r="AJ4481" s="9">
        <v>7</v>
      </c>
      <c r="AK4481" s="9">
        <v>8</v>
      </c>
      <c r="AL4481" s="9">
        <v>9</v>
      </c>
      <c r="AM4481" s="9">
        <v>10</v>
      </c>
      <c r="AN4481" s="9">
        <v>11</v>
      </c>
      <c r="AO4481" s="9">
        <v>12</v>
      </c>
      <c r="AP4481" s="9">
        <v>13</v>
      </c>
      <c r="AQ4481" s="9">
        <v>14</v>
      </c>
      <c r="AR4481" s="9">
        <v>15</v>
      </c>
      <c r="AS4481" s="9">
        <v>16</v>
      </c>
      <c r="AT4481" s="9">
        <v>17</v>
      </c>
      <c r="AU4481" s="9">
        <v>18</v>
      </c>
      <c r="AV4481" s="9">
        <v>19</v>
      </c>
      <c r="AW4481" s="9">
        <v>20</v>
      </c>
      <c r="AX4481" s="9">
        <v>21</v>
      </c>
      <c r="AY4481" s="9">
        <v>1</v>
      </c>
      <c r="AZ4481" s="9">
        <v>2</v>
      </c>
      <c r="BA4481" s="9">
        <v>3</v>
      </c>
      <c r="BB4481" s="9">
        <v>4</v>
      </c>
      <c r="BC4481" s="9">
        <v>5</v>
      </c>
      <c r="BD4481" s="9">
        <v>6</v>
      </c>
      <c r="BE4481" s="9">
        <v>7</v>
      </c>
      <c r="BF4481" s="9">
        <v>8</v>
      </c>
      <c r="BG4481" s="9">
        <v>9</v>
      </c>
      <c r="BH4481" s="9">
        <v>10</v>
      </c>
      <c r="BI4481" s="9">
        <v>11</v>
      </c>
      <c r="BJ4481" s="9">
        <v>12</v>
      </c>
      <c r="BK4481" s="9">
        <v>13</v>
      </c>
      <c r="BL4481" s="9">
        <v>14</v>
      </c>
      <c r="BM4481" s="9">
        <v>15</v>
      </c>
      <c r="BN4481" s="9">
        <v>16</v>
      </c>
      <c r="BO4481" s="9">
        <v>17</v>
      </c>
      <c r="BP4481" s="9">
        <v>18</v>
      </c>
      <c r="BQ4481" s="9">
        <v>19</v>
      </c>
      <c r="BR4481" s="9">
        <v>20</v>
      </c>
      <c r="BS4481" s="9">
        <v>21</v>
      </c>
      <c r="BT4481" s="9">
        <v>9</v>
      </c>
    </row>
    <row r="4482" spans="1:72" x14ac:dyDescent="0.25">
      <c r="A4482" s="133"/>
      <c r="B4482" s="133"/>
      <c r="C4482" s="133"/>
      <c r="D4482" s="136"/>
      <c r="E4482" s="136"/>
      <c r="F4482" s="136"/>
      <c r="G4482" s="139"/>
      <c r="H4482" s="16" t="s">
        <v>1187</v>
      </c>
      <c r="I4482" s="17">
        <f t="shared" ref="I4482:AA4482" si="7031">SUM(I4478)</f>
        <v>3083646</v>
      </c>
      <c r="J4482" s="17">
        <f t="shared" si="7031"/>
        <v>93347</v>
      </c>
      <c r="K4482" s="17">
        <f t="shared" si="7031"/>
        <v>0</v>
      </c>
      <c r="L4482" s="17">
        <f t="shared" si="7031"/>
        <v>0</v>
      </c>
      <c r="M4482" s="17">
        <f t="shared" si="7031"/>
        <v>0</v>
      </c>
      <c r="N4482" s="17">
        <f t="shared" si="7031"/>
        <v>0</v>
      </c>
      <c r="O4482" s="17">
        <f t="shared" ref="O4482" si="7032">SUM(O4478)</f>
        <v>3176993</v>
      </c>
      <c r="P4482" s="17">
        <f t="shared" si="7031"/>
        <v>229000</v>
      </c>
      <c r="Q4482" s="17">
        <f t="shared" si="7031"/>
        <v>39810</v>
      </c>
      <c r="R4482" s="17">
        <f t="shared" si="7031"/>
        <v>376547</v>
      </c>
      <c r="S4482" s="17">
        <f t="shared" si="7031"/>
        <v>0</v>
      </c>
      <c r="T4482" s="17">
        <f t="shared" si="7031"/>
        <v>0</v>
      </c>
      <c r="U4482" s="17">
        <f t="shared" si="7031"/>
        <v>0</v>
      </c>
      <c r="V4482" s="17">
        <f t="shared" si="7031"/>
        <v>0</v>
      </c>
      <c r="W4482" s="17">
        <f t="shared" si="7031"/>
        <v>0</v>
      </c>
      <c r="X4482" s="17">
        <f t="shared" si="7031"/>
        <v>0</v>
      </c>
      <c r="Y4482" s="17">
        <f t="shared" si="7031"/>
        <v>0</v>
      </c>
      <c r="Z4482" s="17">
        <f t="shared" si="7031"/>
        <v>0</v>
      </c>
      <c r="AA4482" s="17">
        <f t="shared" si="7031"/>
        <v>0</v>
      </c>
      <c r="AB4482" s="17">
        <v>645357</v>
      </c>
      <c r="AC4482" s="17">
        <v>2531636</v>
      </c>
      <c r="AD4482" s="17">
        <f t="shared" ref="AD4482:AV4482" si="7033">SUM(AD4478)</f>
        <v>0</v>
      </c>
      <c r="AE4482" s="17">
        <f t="shared" si="7033"/>
        <v>500</v>
      </c>
      <c r="AF4482" s="17">
        <f t="shared" si="7033"/>
        <v>0</v>
      </c>
      <c r="AG4482" s="17">
        <f t="shared" si="7033"/>
        <v>0</v>
      </c>
      <c r="AH4482" s="17">
        <f t="shared" si="7033"/>
        <v>0</v>
      </c>
      <c r="AI4482" s="17">
        <f t="shared" si="7033"/>
        <v>0</v>
      </c>
      <c r="AJ4482" s="17">
        <f t="shared" ref="AJ4482" si="7034">SUM(AJ4478)</f>
        <v>500</v>
      </c>
      <c r="AK4482" s="17">
        <f t="shared" si="7033"/>
        <v>0</v>
      </c>
      <c r="AL4482" s="17">
        <f t="shared" si="7033"/>
        <v>0</v>
      </c>
      <c r="AM4482" s="17">
        <f t="shared" si="7033"/>
        <v>500</v>
      </c>
      <c r="AN4482" s="17">
        <f t="shared" si="7033"/>
        <v>0</v>
      </c>
      <c r="AO4482" s="17">
        <f t="shared" si="7033"/>
        <v>0</v>
      </c>
      <c r="AP4482" s="17">
        <f t="shared" si="7033"/>
        <v>0</v>
      </c>
      <c r="AQ4482" s="17">
        <f t="shared" si="7033"/>
        <v>0</v>
      </c>
      <c r="AR4482" s="17">
        <f t="shared" si="7033"/>
        <v>0</v>
      </c>
      <c r="AS4482" s="17">
        <f t="shared" si="7033"/>
        <v>0</v>
      </c>
      <c r="AT4482" s="17">
        <f t="shared" si="7033"/>
        <v>0</v>
      </c>
      <c r="AU4482" s="17">
        <f t="shared" si="7033"/>
        <v>0</v>
      </c>
      <c r="AV4482" s="17">
        <f t="shared" si="7033"/>
        <v>0</v>
      </c>
      <c r="AW4482" s="17">
        <v>500</v>
      </c>
      <c r="AX4482" s="17">
        <v>0</v>
      </c>
      <c r="AY4482" s="17">
        <f>SUM(AY4478)</f>
        <v>942544</v>
      </c>
      <c r="AZ4482" s="17">
        <f t="shared" ref="AZ4482:BQ4482" si="7035">SUM(AZ4478)</f>
        <v>150292</v>
      </c>
      <c r="BA4482" s="17">
        <f t="shared" si="7035"/>
        <v>0</v>
      </c>
      <c r="BB4482" s="17">
        <f t="shared" si="7035"/>
        <v>0</v>
      </c>
      <c r="BC4482" s="17">
        <f t="shared" si="7035"/>
        <v>0</v>
      </c>
      <c r="BD4482" s="17">
        <f t="shared" si="7035"/>
        <v>0</v>
      </c>
      <c r="BE4482" s="17">
        <f t="shared" ref="BE4482" si="7036">SUM(BE4478)</f>
        <v>1092836</v>
      </c>
      <c r="BF4482" s="17">
        <f t="shared" si="7035"/>
        <v>0</v>
      </c>
      <c r="BG4482" s="17">
        <f t="shared" si="7035"/>
        <v>0</v>
      </c>
      <c r="BH4482" s="17">
        <f t="shared" si="7035"/>
        <v>150292</v>
      </c>
      <c r="BI4482" s="17">
        <f t="shared" si="7035"/>
        <v>0</v>
      </c>
      <c r="BJ4482" s="17">
        <f t="shared" si="7035"/>
        <v>0</v>
      </c>
      <c r="BK4482" s="17">
        <f t="shared" si="7035"/>
        <v>0</v>
      </c>
      <c r="BL4482" s="17">
        <f t="shared" si="7035"/>
        <v>0</v>
      </c>
      <c r="BM4482" s="17">
        <f t="shared" si="7035"/>
        <v>0</v>
      </c>
      <c r="BN4482" s="17">
        <f t="shared" si="7035"/>
        <v>0</v>
      </c>
      <c r="BO4482" s="17">
        <f t="shared" si="7035"/>
        <v>0</v>
      </c>
      <c r="BP4482" s="17">
        <f t="shared" si="7035"/>
        <v>0</v>
      </c>
      <c r="BQ4482" s="17">
        <f t="shared" si="7035"/>
        <v>0</v>
      </c>
      <c r="BR4482" s="17">
        <v>150292</v>
      </c>
      <c r="BS4482" s="17">
        <v>942544</v>
      </c>
      <c r="BT4482" s="17" t="e">
        <f>IF(#REF!=0,"-",#REF!/#REF!*100)</f>
        <v>#REF!</v>
      </c>
    </row>
    <row r="4483" spans="1:72" x14ac:dyDescent="0.25">
      <c r="A4483" s="133"/>
      <c r="B4483" s="133"/>
      <c r="C4483" s="133"/>
      <c r="D4483" s="136"/>
      <c r="E4483" s="136"/>
      <c r="F4483" s="136"/>
      <c r="G4483" s="139"/>
      <c r="H4483" s="18" t="s">
        <v>55</v>
      </c>
      <c r="I4483" s="17">
        <f t="shared" ref="I4483:AA4483" si="7037">SUM(I4482)</f>
        <v>3083646</v>
      </c>
      <c r="J4483" s="17">
        <f t="shared" si="7037"/>
        <v>93347</v>
      </c>
      <c r="K4483" s="17">
        <f t="shared" si="7037"/>
        <v>0</v>
      </c>
      <c r="L4483" s="17">
        <f t="shared" si="7037"/>
        <v>0</v>
      </c>
      <c r="M4483" s="17">
        <f t="shared" si="7037"/>
        <v>0</v>
      </c>
      <c r="N4483" s="17">
        <f t="shared" si="7037"/>
        <v>0</v>
      </c>
      <c r="O4483" s="17">
        <f t="shared" ref="O4483" si="7038">SUM(O4482)</f>
        <v>3176993</v>
      </c>
      <c r="P4483" s="17">
        <f t="shared" si="7037"/>
        <v>229000</v>
      </c>
      <c r="Q4483" s="17">
        <f t="shared" si="7037"/>
        <v>39810</v>
      </c>
      <c r="R4483" s="17">
        <f t="shared" si="7037"/>
        <v>376547</v>
      </c>
      <c r="S4483" s="17">
        <f t="shared" si="7037"/>
        <v>0</v>
      </c>
      <c r="T4483" s="17">
        <f t="shared" si="7037"/>
        <v>0</v>
      </c>
      <c r="U4483" s="17">
        <f t="shared" si="7037"/>
        <v>0</v>
      </c>
      <c r="V4483" s="17">
        <f t="shared" si="7037"/>
        <v>0</v>
      </c>
      <c r="W4483" s="17">
        <f t="shared" si="7037"/>
        <v>0</v>
      </c>
      <c r="X4483" s="17">
        <f t="shared" si="7037"/>
        <v>0</v>
      </c>
      <c r="Y4483" s="17">
        <f t="shared" si="7037"/>
        <v>0</v>
      </c>
      <c r="Z4483" s="17">
        <f t="shared" si="7037"/>
        <v>0</v>
      </c>
      <c r="AA4483" s="17">
        <f t="shared" si="7037"/>
        <v>0</v>
      </c>
      <c r="AB4483" s="17">
        <v>645357</v>
      </c>
      <c r="AC4483" s="17">
        <v>2531636</v>
      </c>
      <c r="AD4483" s="17">
        <f t="shared" ref="AD4483:AV4483" si="7039">SUM(AD4482)</f>
        <v>0</v>
      </c>
      <c r="AE4483" s="17">
        <f t="shared" si="7039"/>
        <v>500</v>
      </c>
      <c r="AF4483" s="17">
        <f t="shared" si="7039"/>
        <v>0</v>
      </c>
      <c r="AG4483" s="17">
        <f t="shared" si="7039"/>
        <v>0</v>
      </c>
      <c r="AH4483" s="17">
        <f t="shared" si="7039"/>
        <v>0</v>
      </c>
      <c r="AI4483" s="17">
        <f t="shared" si="7039"/>
        <v>0</v>
      </c>
      <c r="AJ4483" s="17">
        <f t="shared" ref="AJ4483" si="7040">SUM(AJ4482)</f>
        <v>500</v>
      </c>
      <c r="AK4483" s="17">
        <f t="shared" si="7039"/>
        <v>0</v>
      </c>
      <c r="AL4483" s="17">
        <f t="shared" si="7039"/>
        <v>0</v>
      </c>
      <c r="AM4483" s="17">
        <f t="shared" si="7039"/>
        <v>500</v>
      </c>
      <c r="AN4483" s="17">
        <f t="shared" si="7039"/>
        <v>0</v>
      </c>
      <c r="AO4483" s="17">
        <f t="shared" si="7039"/>
        <v>0</v>
      </c>
      <c r="AP4483" s="17">
        <f t="shared" si="7039"/>
        <v>0</v>
      </c>
      <c r="AQ4483" s="17">
        <f t="shared" si="7039"/>
        <v>0</v>
      </c>
      <c r="AR4483" s="17">
        <f t="shared" si="7039"/>
        <v>0</v>
      </c>
      <c r="AS4483" s="17">
        <f t="shared" si="7039"/>
        <v>0</v>
      </c>
      <c r="AT4483" s="17">
        <f t="shared" si="7039"/>
        <v>0</v>
      </c>
      <c r="AU4483" s="17">
        <f t="shared" si="7039"/>
        <v>0</v>
      </c>
      <c r="AV4483" s="17">
        <f t="shared" si="7039"/>
        <v>0</v>
      </c>
      <c r="AW4483" s="17">
        <v>500</v>
      </c>
      <c r="AX4483" s="17">
        <v>0</v>
      </c>
      <c r="AY4483" s="17">
        <f>SUM(AY4482)</f>
        <v>942544</v>
      </c>
      <c r="AZ4483" s="17">
        <f t="shared" ref="AZ4483:BQ4483" si="7041">SUM(AZ4482)</f>
        <v>150292</v>
      </c>
      <c r="BA4483" s="17">
        <f t="shared" si="7041"/>
        <v>0</v>
      </c>
      <c r="BB4483" s="17">
        <f t="shared" si="7041"/>
        <v>0</v>
      </c>
      <c r="BC4483" s="17">
        <f t="shared" si="7041"/>
        <v>0</v>
      </c>
      <c r="BD4483" s="17">
        <f t="shared" si="7041"/>
        <v>0</v>
      </c>
      <c r="BE4483" s="17">
        <f t="shared" ref="BE4483" si="7042">SUM(BE4482)</f>
        <v>1092836</v>
      </c>
      <c r="BF4483" s="17">
        <f t="shared" si="7041"/>
        <v>0</v>
      </c>
      <c r="BG4483" s="17">
        <f t="shared" si="7041"/>
        <v>0</v>
      </c>
      <c r="BH4483" s="17">
        <f t="shared" si="7041"/>
        <v>150292</v>
      </c>
      <c r="BI4483" s="17">
        <f t="shared" si="7041"/>
        <v>0</v>
      </c>
      <c r="BJ4483" s="17">
        <f t="shared" si="7041"/>
        <v>0</v>
      </c>
      <c r="BK4483" s="17">
        <f t="shared" si="7041"/>
        <v>0</v>
      </c>
      <c r="BL4483" s="17">
        <f t="shared" si="7041"/>
        <v>0</v>
      </c>
      <c r="BM4483" s="17">
        <f t="shared" si="7041"/>
        <v>0</v>
      </c>
      <c r="BN4483" s="17">
        <f t="shared" si="7041"/>
        <v>0</v>
      </c>
      <c r="BO4483" s="17">
        <f t="shared" si="7041"/>
        <v>0</v>
      </c>
      <c r="BP4483" s="17">
        <f t="shared" si="7041"/>
        <v>0</v>
      </c>
      <c r="BQ4483" s="17">
        <f t="shared" si="7041"/>
        <v>0</v>
      </c>
      <c r="BR4483" s="17">
        <v>150292</v>
      </c>
      <c r="BS4483" s="17">
        <v>942544</v>
      </c>
      <c r="BT4483" s="17" t="e">
        <f>IF(#REF!=0,"-",#REF!/#REF!*100)</f>
        <v>#REF!</v>
      </c>
    </row>
    <row r="4484" spans="1:72" x14ac:dyDescent="0.25">
      <c r="A4484" s="134"/>
      <c r="B4484" s="134"/>
      <c r="C4484" s="134"/>
      <c r="D4484" s="137"/>
      <c r="E4484" s="137"/>
      <c r="F4484" s="137"/>
      <c r="G4484" s="140"/>
      <c r="O4484">
        <f t="shared" si="7004"/>
        <v>0</v>
      </c>
      <c r="AB4484">
        <v>0</v>
      </c>
      <c r="AC4484">
        <v>0</v>
      </c>
      <c r="AJ4484">
        <f t="shared" si="7005"/>
        <v>0</v>
      </c>
      <c r="AW4484">
        <v>0</v>
      </c>
      <c r="AX4484">
        <v>0</v>
      </c>
      <c r="BE4484">
        <f t="shared" si="7006"/>
        <v>0</v>
      </c>
      <c r="BR4484">
        <v>0</v>
      </c>
      <c r="BS4484">
        <v>0</v>
      </c>
      <c r="BT4484" t="e">
        <f>IF(#REF!=0,"-",#REF!/#REF!*100)</f>
        <v>#REF!</v>
      </c>
    </row>
    <row r="4485" spans="1:72" ht="15.75" thickBot="1" x14ac:dyDescent="0.3">
      <c r="A4485" s="13" t="s">
        <v>0</v>
      </c>
      <c r="B4485" s="13" t="s">
        <v>0</v>
      </c>
      <c r="C4485" s="13" t="s">
        <v>0</v>
      </c>
      <c r="D4485" s="98" t="s">
        <v>0</v>
      </c>
      <c r="E4485" s="98" t="s">
        <v>0</v>
      </c>
      <c r="F4485" s="98" t="s">
        <v>0</v>
      </c>
      <c r="G4485" s="13" t="s">
        <v>0</v>
      </c>
      <c r="H4485" s="19" t="s">
        <v>0</v>
      </c>
      <c r="I4485" s="19" t="s">
        <v>0</v>
      </c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>
        <v>0</v>
      </c>
      <c r="AC4485" s="19">
        <v>0</v>
      </c>
      <c r="AD4485" s="19" t="s">
        <v>0</v>
      </c>
      <c r="AE4485" s="19"/>
      <c r="AF4485" s="19"/>
      <c r="AG4485" s="19"/>
      <c r="AH4485" s="19"/>
      <c r="AI4485" s="19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>
        <v>0</v>
      </c>
      <c r="AX4485" s="19">
        <v>0</v>
      </c>
      <c r="AY4485" s="19" t="s">
        <v>0</v>
      </c>
      <c r="AZ4485" s="19"/>
      <c r="BA4485" s="19"/>
      <c r="BB4485" s="19"/>
      <c r="BC4485" s="19"/>
      <c r="BD4485" s="19"/>
      <c r="BE4485" s="19"/>
      <c r="BF4485" s="19"/>
      <c r="BG4485" s="19"/>
      <c r="BH4485" s="19"/>
      <c r="BI4485" s="19"/>
      <c r="BJ4485" s="19"/>
      <c r="BK4485" s="19"/>
      <c r="BL4485" s="19"/>
      <c r="BM4485" s="19"/>
      <c r="BN4485" s="19"/>
      <c r="BO4485" s="19"/>
      <c r="BP4485" s="19"/>
      <c r="BQ4485" s="19"/>
      <c r="BR4485" s="19">
        <v>0</v>
      </c>
      <c r="BS4485" s="19">
        <v>0</v>
      </c>
      <c r="BT4485" s="19"/>
    </row>
    <row r="4486" spans="1:72" ht="69.75" customHeight="1" thickBot="1" x14ac:dyDescent="0.3">
      <c r="A4486" s="5" t="s">
        <v>2</v>
      </c>
      <c r="B4486" s="5" t="s">
        <v>3</v>
      </c>
      <c r="C4486" s="5" t="s">
        <v>4</v>
      </c>
      <c r="D4486" s="103" t="s">
        <v>0</v>
      </c>
      <c r="E4486" s="112" t="s">
        <v>5</v>
      </c>
      <c r="F4486" s="112" t="s">
        <v>6</v>
      </c>
      <c r="G4486" s="5" t="s">
        <v>7</v>
      </c>
      <c r="H4486" s="5" t="s">
        <v>8</v>
      </c>
      <c r="I4486" s="89" t="s">
        <v>9</v>
      </c>
      <c r="J4486" s="89" t="s">
        <v>1606</v>
      </c>
      <c r="K4486" s="89" t="s">
        <v>1534</v>
      </c>
      <c r="L4486" s="89" t="s">
        <v>1592</v>
      </c>
      <c r="M4486" s="89" t="s">
        <v>1593</v>
      </c>
      <c r="N4486" s="89" t="s">
        <v>1594</v>
      </c>
      <c r="O4486" s="89" t="s">
        <v>1610</v>
      </c>
      <c r="P4486" s="89" t="s">
        <v>1607</v>
      </c>
      <c r="Q4486" s="89" t="s">
        <v>1595</v>
      </c>
      <c r="R4486" s="89" t="s">
        <v>1596</v>
      </c>
      <c r="S4486" s="89" t="s">
        <v>1597</v>
      </c>
      <c r="T4486" s="89" t="s">
        <v>1598</v>
      </c>
      <c r="U4486" s="89" t="s">
        <v>1599</v>
      </c>
      <c r="V4486" s="89" t="s">
        <v>1600</v>
      </c>
      <c r="W4486" s="89" t="s">
        <v>1608</v>
      </c>
      <c r="X4486" s="89" t="s">
        <v>1609</v>
      </c>
      <c r="Y4486" s="89" t="s">
        <v>1601</v>
      </c>
      <c r="Z4486" s="89" t="s">
        <v>1602</v>
      </c>
      <c r="AA4486" s="89" t="s">
        <v>1603</v>
      </c>
      <c r="AB4486" s="89" t="s">
        <v>1604</v>
      </c>
      <c r="AC4486" s="89" t="s">
        <v>1605</v>
      </c>
      <c r="AD4486" s="90" t="s">
        <v>10</v>
      </c>
      <c r="AE4486" s="90" t="s">
        <v>1606</v>
      </c>
      <c r="AF4486" s="90" t="s">
        <v>1534</v>
      </c>
      <c r="AG4486" s="90" t="s">
        <v>1592</v>
      </c>
      <c r="AH4486" s="90" t="s">
        <v>1593</v>
      </c>
      <c r="AI4486" s="90" t="s">
        <v>1594</v>
      </c>
      <c r="AJ4486" s="90" t="s">
        <v>1611</v>
      </c>
      <c r="AK4486" s="90" t="s">
        <v>1607</v>
      </c>
      <c r="AL4486" s="90" t="s">
        <v>1595</v>
      </c>
      <c r="AM4486" s="90" t="s">
        <v>1596</v>
      </c>
      <c r="AN4486" s="90" t="s">
        <v>1597</v>
      </c>
      <c r="AO4486" s="90" t="s">
        <v>1598</v>
      </c>
      <c r="AP4486" s="90" t="s">
        <v>1599</v>
      </c>
      <c r="AQ4486" s="90" t="s">
        <v>1600</v>
      </c>
      <c r="AR4486" s="90" t="s">
        <v>1608</v>
      </c>
      <c r="AS4486" s="90" t="s">
        <v>1609</v>
      </c>
      <c r="AT4486" s="90" t="s">
        <v>1601</v>
      </c>
      <c r="AU4486" s="90" t="s">
        <v>1602</v>
      </c>
      <c r="AV4486" s="90" t="s">
        <v>1603</v>
      </c>
      <c r="AW4486" s="90" t="s">
        <v>1604</v>
      </c>
      <c r="AX4486" s="90" t="s">
        <v>1605</v>
      </c>
      <c r="AY4486" s="91" t="s">
        <v>11</v>
      </c>
      <c r="AZ4486" s="91" t="s">
        <v>1606</v>
      </c>
      <c r="BA4486" s="91" t="s">
        <v>1534</v>
      </c>
      <c r="BB4486" s="91" t="s">
        <v>1592</v>
      </c>
      <c r="BC4486" s="91" t="s">
        <v>1593</v>
      </c>
      <c r="BD4486" s="91" t="s">
        <v>1594</v>
      </c>
      <c r="BE4486" s="91" t="s">
        <v>1612</v>
      </c>
      <c r="BF4486" s="91" t="s">
        <v>1607</v>
      </c>
      <c r="BG4486" s="91" t="s">
        <v>1595</v>
      </c>
      <c r="BH4486" s="91" t="s">
        <v>1596</v>
      </c>
      <c r="BI4486" s="91" t="s">
        <v>1597</v>
      </c>
      <c r="BJ4486" s="91" t="s">
        <v>1598</v>
      </c>
      <c r="BK4486" s="91" t="s">
        <v>1599</v>
      </c>
      <c r="BL4486" s="91" t="s">
        <v>1600</v>
      </c>
      <c r="BM4486" s="91" t="s">
        <v>1608</v>
      </c>
      <c r="BN4486" s="91" t="s">
        <v>1609</v>
      </c>
      <c r="BO4486" s="91" t="s">
        <v>1601</v>
      </c>
      <c r="BP4486" s="91" t="s">
        <v>1602</v>
      </c>
      <c r="BQ4486" s="91" t="s">
        <v>1603</v>
      </c>
      <c r="BR4486" s="91" t="s">
        <v>1604</v>
      </c>
      <c r="BS4486" s="91" t="s">
        <v>1605</v>
      </c>
      <c r="BT4486" s="5" t="s">
        <v>1671</v>
      </c>
    </row>
    <row r="4487" spans="1:72" x14ac:dyDescent="0.25">
      <c r="A4487" s="6" t="s">
        <v>0</v>
      </c>
      <c r="B4487" s="6" t="s">
        <v>0</v>
      </c>
      <c r="C4487" s="6" t="s">
        <v>0</v>
      </c>
      <c r="D4487" s="104" t="s">
        <v>0</v>
      </c>
      <c r="E4487" s="104" t="s">
        <v>0</v>
      </c>
      <c r="F4487" s="121" t="s">
        <v>0</v>
      </c>
      <c r="G4487" s="7" t="s">
        <v>0</v>
      </c>
      <c r="H4487" s="8" t="s">
        <v>0</v>
      </c>
      <c r="I4487" s="9">
        <v>1</v>
      </c>
      <c r="J4487" s="9">
        <v>2</v>
      </c>
      <c r="K4487" s="9">
        <v>3</v>
      </c>
      <c r="L4487" s="9">
        <v>4</v>
      </c>
      <c r="M4487" s="9">
        <v>5</v>
      </c>
      <c r="N4487" s="9">
        <v>6</v>
      </c>
      <c r="O4487" s="9">
        <v>7</v>
      </c>
      <c r="P4487" s="9">
        <v>8</v>
      </c>
      <c r="Q4487" s="9">
        <v>9</v>
      </c>
      <c r="R4487" s="9">
        <v>10</v>
      </c>
      <c r="S4487" s="9">
        <v>11</v>
      </c>
      <c r="T4487" s="9">
        <v>12</v>
      </c>
      <c r="U4487" s="9">
        <v>13</v>
      </c>
      <c r="V4487" s="9">
        <v>14</v>
      </c>
      <c r="W4487" s="9">
        <v>15</v>
      </c>
      <c r="X4487" s="9">
        <v>16</v>
      </c>
      <c r="Y4487" s="9">
        <v>17</v>
      </c>
      <c r="Z4487" s="9">
        <v>18</v>
      </c>
      <c r="AA4487" s="9">
        <v>19</v>
      </c>
      <c r="AB4487" s="9">
        <v>20</v>
      </c>
      <c r="AC4487" s="9">
        <v>21</v>
      </c>
      <c r="AD4487" s="9">
        <v>1</v>
      </c>
      <c r="AE4487" s="9">
        <v>2</v>
      </c>
      <c r="AF4487" s="9">
        <v>3</v>
      </c>
      <c r="AG4487" s="9">
        <v>4</v>
      </c>
      <c r="AH4487" s="9">
        <v>5</v>
      </c>
      <c r="AI4487" s="9">
        <v>6</v>
      </c>
      <c r="AJ4487" s="9">
        <v>7</v>
      </c>
      <c r="AK4487" s="9">
        <v>8</v>
      </c>
      <c r="AL4487" s="9">
        <v>9</v>
      </c>
      <c r="AM4487" s="9">
        <v>10</v>
      </c>
      <c r="AN4487" s="9">
        <v>11</v>
      </c>
      <c r="AO4487" s="9">
        <v>12</v>
      </c>
      <c r="AP4487" s="9">
        <v>13</v>
      </c>
      <c r="AQ4487" s="9">
        <v>14</v>
      </c>
      <c r="AR4487" s="9">
        <v>15</v>
      </c>
      <c r="AS4487" s="9">
        <v>16</v>
      </c>
      <c r="AT4487" s="9">
        <v>17</v>
      </c>
      <c r="AU4487" s="9">
        <v>18</v>
      </c>
      <c r="AV4487" s="9">
        <v>19</v>
      </c>
      <c r="AW4487" s="9">
        <v>20</v>
      </c>
      <c r="AX4487" s="9">
        <v>21</v>
      </c>
      <c r="AY4487" s="9">
        <v>1</v>
      </c>
      <c r="AZ4487" s="9">
        <v>2</v>
      </c>
      <c r="BA4487" s="9">
        <v>3</v>
      </c>
      <c r="BB4487" s="9">
        <v>4</v>
      </c>
      <c r="BC4487" s="9">
        <v>5</v>
      </c>
      <c r="BD4487" s="9">
        <v>6</v>
      </c>
      <c r="BE4487" s="9">
        <v>7</v>
      </c>
      <c r="BF4487" s="9">
        <v>8</v>
      </c>
      <c r="BG4487" s="9">
        <v>9</v>
      </c>
      <c r="BH4487" s="9">
        <v>10</v>
      </c>
      <c r="BI4487" s="9">
        <v>11</v>
      </c>
      <c r="BJ4487" s="9">
        <v>12</v>
      </c>
      <c r="BK4487" s="9">
        <v>13</v>
      </c>
      <c r="BL4487" s="9">
        <v>14</v>
      </c>
      <c r="BM4487" s="9">
        <v>15</v>
      </c>
      <c r="BN4487" s="9">
        <v>16</v>
      </c>
      <c r="BO4487" s="9">
        <v>17</v>
      </c>
      <c r="BP4487" s="9">
        <v>18</v>
      </c>
      <c r="BQ4487" s="9">
        <v>19</v>
      </c>
      <c r="BR4487" s="9">
        <v>20</v>
      </c>
      <c r="BS4487" s="9">
        <v>21</v>
      </c>
      <c r="BT4487" s="9">
        <v>9</v>
      </c>
    </row>
    <row r="4488" spans="1:72" ht="33.75" x14ac:dyDescent="0.25">
      <c r="A4488" s="1" t="s">
        <v>1154</v>
      </c>
      <c r="B4488" s="1" t="s">
        <v>56</v>
      </c>
      <c r="C4488" s="4" t="s">
        <v>164</v>
      </c>
      <c r="D4488" s="102" t="s">
        <v>1470</v>
      </c>
      <c r="E4488" s="101" t="s">
        <v>0</v>
      </c>
      <c r="F4488" s="101" t="s">
        <v>0</v>
      </c>
      <c r="G4488" s="2" t="s">
        <v>0</v>
      </c>
      <c r="H4488" s="2" t="s">
        <v>1471</v>
      </c>
      <c r="I4488" s="3" t="s">
        <v>0</v>
      </c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>
        <v>0</v>
      </c>
      <c r="AC4488" s="3">
        <v>0</v>
      </c>
      <c r="AD4488" s="3" t="s">
        <v>0</v>
      </c>
      <c r="AE4488" s="3"/>
      <c r="AF4488" s="3"/>
      <c r="AG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>
        <v>0</v>
      </c>
      <c r="AX4488" s="3">
        <v>0</v>
      </c>
      <c r="AY4488" s="3" t="s">
        <v>0</v>
      </c>
      <c r="AZ4488" s="3"/>
      <c r="BA4488" s="3"/>
      <c r="BB4488" s="3"/>
      <c r="BC4488" s="3"/>
      <c r="BD4488" s="3"/>
      <c r="BE4488" s="3"/>
      <c r="BF4488" s="3"/>
      <c r="BG4488" s="3"/>
      <c r="BH4488" s="3"/>
      <c r="BI4488" s="3"/>
      <c r="BJ4488" s="3"/>
      <c r="BK4488" s="3"/>
      <c r="BL4488" s="3"/>
      <c r="BM4488" s="3"/>
      <c r="BN4488" s="3"/>
      <c r="BO4488" s="3"/>
      <c r="BP4488" s="3"/>
      <c r="BQ4488" s="3"/>
      <c r="BR4488" s="3">
        <v>0</v>
      </c>
      <c r="BS4488" s="3">
        <v>0</v>
      </c>
      <c r="BT4488" s="3"/>
    </row>
    <row r="4489" spans="1:72" ht="33.75" x14ac:dyDescent="0.25">
      <c r="A4489" s="1" t="s">
        <v>0</v>
      </c>
      <c r="B4489" s="1" t="s">
        <v>0</v>
      </c>
      <c r="C4489" s="1" t="s">
        <v>0</v>
      </c>
      <c r="D4489" s="101" t="s">
        <v>0</v>
      </c>
      <c r="E4489" s="101" t="s">
        <v>0</v>
      </c>
      <c r="F4489" s="101" t="s">
        <v>0</v>
      </c>
      <c r="G4489" s="2" t="s">
        <v>0</v>
      </c>
      <c r="H4489" s="10" t="s">
        <v>13</v>
      </c>
      <c r="I4489" s="11">
        <f>SUM(I4490,I4498,I4500)</f>
        <v>154400</v>
      </c>
      <c r="J4489" s="11">
        <f t="shared" ref="J4489:AA4489" si="7043">SUM(J4490,J4498,J4500)</f>
        <v>21606</v>
      </c>
      <c r="K4489" s="11">
        <f t="shared" si="7043"/>
        <v>0</v>
      </c>
      <c r="L4489" s="11">
        <f t="shared" si="7043"/>
        <v>0</v>
      </c>
      <c r="M4489" s="11">
        <f t="shared" si="7043"/>
        <v>0</v>
      </c>
      <c r="N4489" s="11">
        <f t="shared" si="7043"/>
        <v>0</v>
      </c>
      <c r="O4489" s="11">
        <f t="shared" ref="O4489" si="7044">SUM(O4490,O4498,O4500)</f>
        <v>176006</v>
      </c>
      <c r="P4489" s="11">
        <f t="shared" si="7043"/>
        <v>4600</v>
      </c>
      <c r="Q4489" s="11">
        <f t="shared" si="7043"/>
        <v>6000</v>
      </c>
      <c r="R4489" s="11">
        <f t="shared" si="7043"/>
        <v>25306</v>
      </c>
      <c r="S4489" s="11">
        <f t="shared" si="7043"/>
        <v>0</v>
      </c>
      <c r="T4489" s="11">
        <f t="shared" si="7043"/>
        <v>0</v>
      </c>
      <c r="U4489" s="11">
        <f t="shared" si="7043"/>
        <v>0</v>
      </c>
      <c r="V4489" s="11">
        <f t="shared" si="7043"/>
        <v>0</v>
      </c>
      <c r="W4489" s="11">
        <f t="shared" si="7043"/>
        <v>0</v>
      </c>
      <c r="X4489" s="11">
        <f t="shared" si="7043"/>
        <v>0</v>
      </c>
      <c r="Y4489" s="11">
        <f t="shared" si="7043"/>
        <v>0</v>
      </c>
      <c r="Z4489" s="11">
        <f t="shared" si="7043"/>
        <v>0</v>
      </c>
      <c r="AA4489" s="11">
        <f t="shared" si="7043"/>
        <v>0</v>
      </c>
      <c r="AB4489" s="11">
        <v>35906</v>
      </c>
      <c r="AC4489" s="11">
        <v>140100</v>
      </c>
      <c r="AD4489" s="11">
        <f t="shared" ref="AD4489:AV4489" si="7045">SUM(AD4490,AD4498,AD4500)</f>
        <v>12000</v>
      </c>
      <c r="AE4489" s="11">
        <f t="shared" si="7045"/>
        <v>0</v>
      </c>
      <c r="AF4489" s="11">
        <f t="shared" si="7045"/>
        <v>0</v>
      </c>
      <c r="AG4489" s="11">
        <f t="shared" si="7045"/>
        <v>0</v>
      </c>
      <c r="AH4489" s="11">
        <f t="shared" si="7045"/>
        <v>0</v>
      </c>
      <c r="AI4489" s="11">
        <f t="shared" si="7045"/>
        <v>0</v>
      </c>
      <c r="AJ4489" s="11">
        <f t="shared" ref="AJ4489" si="7046">SUM(AJ4490,AJ4498,AJ4500)</f>
        <v>12000</v>
      </c>
      <c r="AK4489" s="11">
        <f t="shared" si="7045"/>
        <v>0</v>
      </c>
      <c r="AL4489" s="11">
        <f t="shared" si="7045"/>
        <v>0</v>
      </c>
      <c r="AM4489" s="11">
        <f t="shared" si="7045"/>
        <v>0</v>
      </c>
      <c r="AN4489" s="11">
        <f t="shared" si="7045"/>
        <v>0</v>
      </c>
      <c r="AO4489" s="11">
        <f t="shared" si="7045"/>
        <v>0</v>
      </c>
      <c r="AP4489" s="11">
        <f t="shared" si="7045"/>
        <v>0</v>
      </c>
      <c r="AQ4489" s="11">
        <f t="shared" si="7045"/>
        <v>0</v>
      </c>
      <c r="AR4489" s="11">
        <f t="shared" si="7045"/>
        <v>0</v>
      </c>
      <c r="AS4489" s="11">
        <f t="shared" si="7045"/>
        <v>0</v>
      </c>
      <c r="AT4489" s="11">
        <f t="shared" si="7045"/>
        <v>0</v>
      </c>
      <c r="AU4489" s="11">
        <f t="shared" si="7045"/>
        <v>0</v>
      </c>
      <c r="AV4489" s="11">
        <f t="shared" si="7045"/>
        <v>0</v>
      </c>
      <c r="AW4489" s="11">
        <v>0</v>
      </c>
      <c r="AX4489" s="11">
        <v>12000</v>
      </c>
      <c r="AY4489" s="11">
        <f t="shared" ref="AY4489:BQ4489" si="7047">SUM(AY4490,AY4498,AY4500)</f>
        <v>257000</v>
      </c>
      <c r="AZ4489" s="11">
        <f t="shared" si="7047"/>
        <v>38360</v>
      </c>
      <c r="BA4489" s="11">
        <f t="shared" si="7047"/>
        <v>0</v>
      </c>
      <c r="BB4489" s="11">
        <f t="shared" si="7047"/>
        <v>0</v>
      </c>
      <c r="BC4489" s="11">
        <f t="shared" si="7047"/>
        <v>0</v>
      </c>
      <c r="BD4489" s="11">
        <f t="shared" si="7047"/>
        <v>0</v>
      </c>
      <c r="BE4489" s="11">
        <f t="shared" ref="BE4489" si="7048">SUM(BE4490,BE4498,BE4500)</f>
        <v>295360</v>
      </c>
      <c r="BF4489" s="11">
        <f t="shared" si="7047"/>
        <v>0</v>
      </c>
      <c r="BG4489" s="11">
        <f t="shared" si="7047"/>
        <v>1510</v>
      </c>
      <c r="BH4489" s="11">
        <f t="shared" si="7047"/>
        <v>38360</v>
      </c>
      <c r="BI4489" s="11">
        <f t="shared" si="7047"/>
        <v>0</v>
      </c>
      <c r="BJ4489" s="11">
        <f t="shared" si="7047"/>
        <v>0</v>
      </c>
      <c r="BK4489" s="11">
        <f t="shared" si="7047"/>
        <v>0</v>
      </c>
      <c r="BL4489" s="11">
        <f t="shared" si="7047"/>
        <v>0</v>
      </c>
      <c r="BM4489" s="11">
        <f t="shared" si="7047"/>
        <v>0</v>
      </c>
      <c r="BN4489" s="11">
        <f t="shared" si="7047"/>
        <v>0</v>
      </c>
      <c r="BO4489" s="11">
        <f t="shared" si="7047"/>
        <v>0</v>
      </c>
      <c r="BP4489" s="11">
        <f t="shared" si="7047"/>
        <v>0</v>
      </c>
      <c r="BQ4489" s="11">
        <f t="shared" si="7047"/>
        <v>0</v>
      </c>
      <c r="BR4489" s="11">
        <v>39870</v>
      </c>
      <c r="BS4489" s="11">
        <v>255490</v>
      </c>
      <c r="BT4489" s="11" t="e">
        <f>IF(#REF!=0,"-",#REF!/#REF!*100)</f>
        <v>#REF!</v>
      </c>
    </row>
    <row r="4490" spans="1:72" x14ac:dyDescent="0.25">
      <c r="A4490" s="4" t="s">
        <v>1154</v>
      </c>
      <c r="B4490" s="4" t="s">
        <v>56</v>
      </c>
      <c r="C4490" s="4" t="s">
        <v>164</v>
      </c>
      <c r="D4490" s="102" t="s">
        <v>1470</v>
      </c>
      <c r="E4490" s="101" t="s">
        <v>14</v>
      </c>
      <c r="F4490" s="101" t="s">
        <v>0</v>
      </c>
      <c r="G4490" s="2" t="s">
        <v>0</v>
      </c>
      <c r="H4490" s="2" t="s">
        <v>15</v>
      </c>
      <c r="I4490" s="12">
        <f t="shared" ref="I4490:AA4490" si="7049">SUM(I4491:I4492)</f>
        <v>30000</v>
      </c>
      <c r="J4490" s="12">
        <f t="shared" si="7049"/>
        <v>8800</v>
      </c>
      <c r="K4490" s="12">
        <f t="shared" si="7049"/>
        <v>0</v>
      </c>
      <c r="L4490" s="12">
        <f t="shared" si="7049"/>
        <v>0</v>
      </c>
      <c r="M4490" s="12">
        <f t="shared" si="7049"/>
        <v>0</v>
      </c>
      <c r="N4490" s="12">
        <f t="shared" si="7049"/>
        <v>0</v>
      </c>
      <c r="O4490" s="12">
        <f t="shared" ref="O4490" si="7050">SUM(O4491:O4492)</f>
        <v>38800</v>
      </c>
      <c r="P4490" s="12">
        <f t="shared" si="7049"/>
        <v>0</v>
      </c>
      <c r="Q4490" s="12">
        <f t="shared" si="7049"/>
        <v>2800</v>
      </c>
      <c r="R4490" s="12">
        <f t="shared" si="7049"/>
        <v>8800</v>
      </c>
      <c r="S4490" s="12">
        <f t="shared" si="7049"/>
        <v>0</v>
      </c>
      <c r="T4490" s="12">
        <f t="shared" si="7049"/>
        <v>0</v>
      </c>
      <c r="U4490" s="12">
        <f t="shared" si="7049"/>
        <v>0</v>
      </c>
      <c r="V4490" s="12">
        <f t="shared" si="7049"/>
        <v>0</v>
      </c>
      <c r="W4490" s="12">
        <f t="shared" si="7049"/>
        <v>0</v>
      </c>
      <c r="X4490" s="12">
        <f t="shared" si="7049"/>
        <v>0</v>
      </c>
      <c r="Y4490" s="12">
        <f t="shared" si="7049"/>
        <v>0</v>
      </c>
      <c r="Z4490" s="12">
        <f t="shared" si="7049"/>
        <v>0</v>
      </c>
      <c r="AA4490" s="12">
        <f t="shared" si="7049"/>
        <v>0</v>
      </c>
      <c r="AB4490" s="12">
        <v>11600</v>
      </c>
      <c r="AC4490" s="12">
        <v>27200</v>
      </c>
      <c r="AD4490" s="12">
        <f t="shared" ref="AD4490:AV4490" si="7051">SUM(AD4491:AD4492)</f>
        <v>0</v>
      </c>
      <c r="AE4490" s="12">
        <f t="shared" si="7051"/>
        <v>0</v>
      </c>
      <c r="AF4490" s="12">
        <f t="shared" si="7051"/>
        <v>0</v>
      </c>
      <c r="AG4490" s="12">
        <f t="shared" si="7051"/>
        <v>0</v>
      </c>
      <c r="AH4490" s="12">
        <f t="shared" si="7051"/>
        <v>0</v>
      </c>
      <c r="AI4490" s="12">
        <f t="shared" si="7051"/>
        <v>0</v>
      </c>
      <c r="AJ4490" s="12">
        <f t="shared" ref="AJ4490" si="7052">SUM(AJ4491:AJ4492)</f>
        <v>0</v>
      </c>
      <c r="AK4490" s="12">
        <f t="shared" si="7051"/>
        <v>0</v>
      </c>
      <c r="AL4490" s="12">
        <f t="shared" si="7051"/>
        <v>0</v>
      </c>
      <c r="AM4490" s="12">
        <f t="shared" si="7051"/>
        <v>0</v>
      </c>
      <c r="AN4490" s="12">
        <f t="shared" si="7051"/>
        <v>0</v>
      </c>
      <c r="AO4490" s="12">
        <f t="shared" si="7051"/>
        <v>0</v>
      </c>
      <c r="AP4490" s="12">
        <f t="shared" si="7051"/>
        <v>0</v>
      </c>
      <c r="AQ4490" s="12">
        <f t="shared" si="7051"/>
        <v>0</v>
      </c>
      <c r="AR4490" s="12">
        <f t="shared" si="7051"/>
        <v>0</v>
      </c>
      <c r="AS4490" s="12">
        <f t="shared" si="7051"/>
        <v>0</v>
      </c>
      <c r="AT4490" s="12">
        <f t="shared" si="7051"/>
        <v>0</v>
      </c>
      <c r="AU4490" s="12">
        <f t="shared" si="7051"/>
        <v>0</v>
      </c>
      <c r="AV4490" s="12">
        <f t="shared" si="7051"/>
        <v>0</v>
      </c>
      <c r="AW4490" s="12">
        <v>0</v>
      </c>
      <c r="AX4490" s="12">
        <v>0</v>
      </c>
      <c r="AY4490" s="12">
        <f>SUM(AY4491:AY4492)</f>
        <v>35000</v>
      </c>
      <c r="AZ4490" s="12">
        <f t="shared" ref="AZ4490:BQ4490" si="7053">SUM(AZ4491:AZ4492)</f>
        <v>0</v>
      </c>
      <c r="BA4490" s="12">
        <f t="shared" si="7053"/>
        <v>0</v>
      </c>
      <c r="BB4490" s="12">
        <f t="shared" si="7053"/>
        <v>0</v>
      </c>
      <c r="BC4490" s="12">
        <f t="shared" si="7053"/>
        <v>0</v>
      </c>
      <c r="BD4490" s="12">
        <f t="shared" si="7053"/>
        <v>0</v>
      </c>
      <c r="BE4490" s="12">
        <f t="shared" ref="BE4490" si="7054">SUM(BE4491:BE4492)</f>
        <v>35000</v>
      </c>
      <c r="BF4490" s="12">
        <f t="shared" si="7053"/>
        <v>0</v>
      </c>
      <c r="BG4490" s="12">
        <f t="shared" si="7053"/>
        <v>0</v>
      </c>
      <c r="BH4490" s="12">
        <f t="shared" si="7053"/>
        <v>0</v>
      </c>
      <c r="BI4490" s="12">
        <f t="shared" si="7053"/>
        <v>0</v>
      </c>
      <c r="BJ4490" s="12">
        <f t="shared" si="7053"/>
        <v>0</v>
      </c>
      <c r="BK4490" s="12">
        <f t="shared" si="7053"/>
        <v>0</v>
      </c>
      <c r="BL4490" s="12">
        <f t="shared" si="7053"/>
        <v>0</v>
      </c>
      <c r="BM4490" s="12">
        <f t="shared" si="7053"/>
        <v>0</v>
      </c>
      <c r="BN4490" s="12">
        <f t="shared" si="7053"/>
        <v>0</v>
      </c>
      <c r="BO4490" s="12">
        <f t="shared" si="7053"/>
        <v>0</v>
      </c>
      <c r="BP4490" s="12">
        <f t="shared" si="7053"/>
        <v>0</v>
      </c>
      <c r="BQ4490" s="12">
        <f t="shared" si="7053"/>
        <v>0</v>
      </c>
      <c r="BR4490" s="12">
        <v>0</v>
      </c>
      <c r="BS4490" s="12">
        <v>35000</v>
      </c>
      <c r="BT4490" s="12" t="e">
        <f>IF(#REF!=0,"-",#REF!/#REF!*100)</f>
        <v>#REF!</v>
      </c>
    </row>
    <row r="4491" spans="1:72" x14ac:dyDescent="0.25">
      <c r="A4491" s="4" t="s">
        <v>1154</v>
      </c>
      <c r="B4491" s="4" t="s">
        <v>56</v>
      </c>
      <c r="C4491" s="4" t="s">
        <v>164</v>
      </c>
      <c r="D4491" s="102" t="s">
        <v>1470</v>
      </c>
      <c r="E4491" s="113">
        <v>6111</v>
      </c>
      <c r="F4491" s="102"/>
      <c r="G4491" s="98" t="s">
        <v>1663</v>
      </c>
      <c r="H4491" s="13" t="s">
        <v>16</v>
      </c>
      <c r="I4491" s="14">
        <v>30000</v>
      </c>
      <c r="J4491" s="14">
        <v>8800</v>
      </c>
      <c r="K4491" s="14"/>
      <c r="L4491" s="14"/>
      <c r="M4491" s="14"/>
      <c r="N4491" s="14"/>
      <c r="O4491" s="14">
        <f t="shared" si="7004"/>
        <v>38800</v>
      </c>
      <c r="P4491" s="14"/>
      <c r="Q4491" s="14">
        <v>2800</v>
      </c>
      <c r="R4491" s="14">
        <v>8800</v>
      </c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>
        <v>11600</v>
      </c>
      <c r="AC4491" s="14">
        <v>27200</v>
      </c>
      <c r="AD4491" s="14">
        <v>0</v>
      </c>
      <c r="AE4491" s="14"/>
      <c r="AF4491" s="14"/>
      <c r="AG4491" s="14"/>
      <c r="AH4491" s="14"/>
      <c r="AI4491" s="14"/>
      <c r="AJ4491" s="14">
        <f t="shared" si="7005"/>
        <v>0</v>
      </c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  <c r="AW4491" s="14">
        <v>0</v>
      </c>
      <c r="AX4491" s="14">
        <v>0</v>
      </c>
      <c r="AY4491" s="14">
        <v>35000</v>
      </c>
      <c r="AZ4491" s="14"/>
      <c r="BA4491" s="14"/>
      <c r="BB4491" s="14"/>
      <c r="BC4491" s="14"/>
      <c r="BD4491" s="14"/>
      <c r="BE4491" s="14">
        <f t="shared" si="7006"/>
        <v>35000</v>
      </c>
      <c r="BF4491" s="14"/>
      <c r="BG4491" s="14"/>
      <c r="BH4491" s="14"/>
      <c r="BI4491" s="14"/>
      <c r="BJ4491" s="14"/>
      <c r="BK4491" s="14"/>
      <c r="BL4491" s="14"/>
      <c r="BM4491" s="14"/>
      <c r="BN4491" s="14"/>
      <c r="BO4491" s="14"/>
      <c r="BP4491" s="14"/>
      <c r="BQ4491" s="14"/>
      <c r="BR4491" s="14">
        <v>0</v>
      </c>
      <c r="BS4491" s="14">
        <v>35000</v>
      </c>
      <c r="BT4491" s="14" t="e">
        <f>IF(#REF!=0,"-",#REF!/#REF!*100)</f>
        <v>#REF!</v>
      </c>
    </row>
    <row r="4492" spans="1:72" x14ac:dyDescent="0.25">
      <c r="A4492" s="1" t="s">
        <v>1154</v>
      </c>
      <c r="B4492" s="1" t="s">
        <v>56</v>
      </c>
      <c r="C4492" s="1" t="s">
        <v>164</v>
      </c>
      <c r="D4492" s="105" t="s">
        <v>1470</v>
      </c>
      <c r="E4492" s="105" t="s">
        <v>18</v>
      </c>
      <c r="F4492" s="102" t="s">
        <v>0</v>
      </c>
      <c r="G4492" s="13" t="s">
        <v>0</v>
      </c>
      <c r="H4492" s="2" t="s">
        <v>19</v>
      </c>
      <c r="I4492" s="12">
        <f t="shared" ref="I4492:AA4492" si="7055">SUM(I4493:I4497)</f>
        <v>0</v>
      </c>
      <c r="J4492" s="12">
        <f t="shared" si="7055"/>
        <v>0</v>
      </c>
      <c r="K4492" s="12">
        <f t="shared" si="7055"/>
        <v>0</v>
      </c>
      <c r="L4492" s="12">
        <f t="shared" si="7055"/>
        <v>0</v>
      </c>
      <c r="M4492" s="12">
        <f t="shared" si="7055"/>
        <v>0</v>
      </c>
      <c r="N4492" s="12">
        <f t="shared" si="7055"/>
        <v>0</v>
      </c>
      <c r="O4492" s="12">
        <f t="shared" si="7055"/>
        <v>0</v>
      </c>
      <c r="P4492" s="12">
        <f t="shared" si="7055"/>
        <v>0</v>
      </c>
      <c r="Q4492" s="12">
        <f t="shared" si="7055"/>
        <v>0</v>
      </c>
      <c r="R4492" s="12">
        <f t="shared" si="7055"/>
        <v>0</v>
      </c>
      <c r="S4492" s="12">
        <f t="shared" si="7055"/>
        <v>0</v>
      </c>
      <c r="T4492" s="12">
        <f t="shared" si="7055"/>
        <v>0</v>
      </c>
      <c r="U4492" s="12">
        <f t="shared" si="7055"/>
        <v>0</v>
      </c>
      <c r="V4492" s="12">
        <f t="shared" si="7055"/>
        <v>0</v>
      </c>
      <c r="W4492" s="12">
        <f t="shared" si="7055"/>
        <v>0</v>
      </c>
      <c r="X4492" s="12">
        <f t="shared" si="7055"/>
        <v>0</v>
      </c>
      <c r="Y4492" s="12">
        <f t="shared" si="7055"/>
        <v>0</v>
      </c>
      <c r="Z4492" s="12">
        <f t="shared" si="7055"/>
        <v>0</v>
      </c>
      <c r="AA4492" s="12">
        <f t="shared" si="7055"/>
        <v>0</v>
      </c>
      <c r="AB4492" s="12">
        <v>0</v>
      </c>
      <c r="AC4492" s="12">
        <v>0</v>
      </c>
      <c r="AD4492" s="12">
        <f t="shared" ref="AD4492:AV4492" si="7056">SUM(AD4493:AD4497)</f>
        <v>0</v>
      </c>
      <c r="AE4492" s="12">
        <f t="shared" si="7056"/>
        <v>0</v>
      </c>
      <c r="AF4492" s="12">
        <f t="shared" si="7056"/>
        <v>0</v>
      </c>
      <c r="AG4492" s="12">
        <f t="shared" si="7056"/>
        <v>0</v>
      </c>
      <c r="AH4492" s="12">
        <f t="shared" si="7056"/>
        <v>0</v>
      </c>
      <c r="AI4492" s="12">
        <f t="shared" si="7056"/>
        <v>0</v>
      </c>
      <c r="AJ4492" s="12">
        <f t="shared" si="7056"/>
        <v>0</v>
      </c>
      <c r="AK4492" s="12">
        <f t="shared" si="7056"/>
        <v>0</v>
      </c>
      <c r="AL4492" s="12">
        <f t="shared" si="7056"/>
        <v>0</v>
      </c>
      <c r="AM4492" s="12">
        <f t="shared" si="7056"/>
        <v>0</v>
      </c>
      <c r="AN4492" s="12">
        <f t="shared" si="7056"/>
        <v>0</v>
      </c>
      <c r="AO4492" s="12">
        <f t="shared" si="7056"/>
        <v>0</v>
      </c>
      <c r="AP4492" s="12">
        <f t="shared" si="7056"/>
        <v>0</v>
      </c>
      <c r="AQ4492" s="12">
        <f t="shared" si="7056"/>
        <v>0</v>
      </c>
      <c r="AR4492" s="12">
        <f t="shared" si="7056"/>
        <v>0</v>
      </c>
      <c r="AS4492" s="12">
        <f t="shared" si="7056"/>
        <v>0</v>
      </c>
      <c r="AT4492" s="12">
        <f t="shared" si="7056"/>
        <v>0</v>
      </c>
      <c r="AU4492" s="12">
        <f t="shared" si="7056"/>
        <v>0</v>
      </c>
      <c r="AV4492" s="12">
        <f t="shared" si="7056"/>
        <v>0</v>
      </c>
      <c r="AW4492" s="12">
        <v>0</v>
      </c>
      <c r="AX4492" s="12">
        <v>0</v>
      </c>
      <c r="AY4492" s="12">
        <f t="shared" ref="AY4492:BQ4492" si="7057">SUM(AY4493:AY4497)</f>
        <v>0</v>
      </c>
      <c r="AZ4492" s="12">
        <f t="shared" si="7057"/>
        <v>0</v>
      </c>
      <c r="BA4492" s="12">
        <f t="shared" si="7057"/>
        <v>0</v>
      </c>
      <c r="BB4492" s="12">
        <f t="shared" si="7057"/>
        <v>0</v>
      </c>
      <c r="BC4492" s="12">
        <f t="shared" si="7057"/>
        <v>0</v>
      </c>
      <c r="BD4492" s="12">
        <f t="shared" si="7057"/>
        <v>0</v>
      </c>
      <c r="BE4492" s="12">
        <f t="shared" si="7057"/>
        <v>0</v>
      </c>
      <c r="BF4492" s="12">
        <f t="shared" si="7057"/>
        <v>0</v>
      </c>
      <c r="BG4492" s="12">
        <f t="shared" si="7057"/>
        <v>0</v>
      </c>
      <c r="BH4492" s="12">
        <f t="shared" si="7057"/>
        <v>0</v>
      </c>
      <c r="BI4492" s="12">
        <f t="shared" si="7057"/>
        <v>0</v>
      </c>
      <c r="BJ4492" s="12">
        <f t="shared" si="7057"/>
        <v>0</v>
      </c>
      <c r="BK4492" s="12">
        <f t="shared" si="7057"/>
        <v>0</v>
      </c>
      <c r="BL4492" s="12">
        <f t="shared" si="7057"/>
        <v>0</v>
      </c>
      <c r="BM4492" s="12">
        <f t="shared" si="7057"/>
        <v>0</v>
      </c>
      <c r="BN4492" s="12">
        <f t="shared" si="7057"/>
        <v>0</v>
      </c>
      <c r="BO4492" s="12">
        <f t="shared" si="7057"/>
        <v>0</v>
      </c>
      <c r="BP4492" s="12">
        <f t="shared" si="7057"/>
        <v>0</v>
      </c>
      <c r="BQ4492" s="12">
        <f t="shared" si="7057"/>
        <v>0</v>
      </c>
      <c r="BR4492" s="12">
        <v>0</v>
      </c>
      <c r="BS4492" s="12">
        <v>0</v>
      </c>
      <c r="BT4492" s="12" t="e">
        <f>IF(#REF!=0,"-",#REF!/#REF!*100)</f>
        <v>#REF!</v>
      </c>
    </row>
    <row r="4493" spans="1:72" ht="22.5" x14ac:dyDescent="0.25">
      <c r="A4493" s="4" t="s">
        <v>1154</v>
      </c>
      <c r="B4493" s="4" t="s">
        <v>56</v>
      </c>
      <c r="C4493" s="4" t="s">
        <v>164</v>
      </c>
      <c r="D4493" s="102" t="s">
        <v>1470</v>
      </c>
      <c r="E4493" s="113">
        <v>6112</v>
      </c>
      <c r="F4493" s="102" t="s">
        <v>1472</v>
      </c>
      <c r="G4493" s="98" t="s">
        <v>1663</v>
      </c>
      <c r="H4493" s="13" t="s">
        <v>57</v>
      </c>
      <c r="I4493" s="14">
        <v>0</v>
      </c>
      <c r="J4493" s="14"/>
      <c r="K4493" s="14"/>
      <c r="L4493" s="14"/>
      <c r="M4493" s="14"/>
      <c r="N4493" s="14"/>
      <c r="O4493" s="14">
        <f t="shared" si="7004"/>
        <v>0</v>
      </c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>
        <v>0</v>
      </c>
      <c r="AC4493" s="14">
        <v>0</v>
      </c>
      <c r="AD4493" s="14">
        <v>0</v>
      </c>
      <c r="AE4493" s="14"/>
      <c r="AF4493" s="14"/>
      <c r="AG4493" s="14"/>
      <c r="AH4493" s="14"/>
      <c r="AI4493" s="14"/>
      <c r="AJ4493" s="14">
        <f t="shared" si="7005"/>
        <v>0</v>
      </c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  <c r="AW4493" s="14">
        <v>0</v>
      </c>
      <c r="AX4493" s="14">
        <v>0</v>
      </c>
      <c r="AY4493" s="14">
        <v>0</v>
      </c>
      <c r="AZ4493" s="14"/>
      <c r="BA4493" s="14"/>
      <c r="BB4493" s="14"/>
      <c r="BC4493" s="14"/>
      <c r="BD4493" s="14"/>
      <c r="BE4493" s="14">
        <f t="shared" si="7006"/>
        <v>0</v>
      </c>
      <c r="BF4493" s="14"/>
      <c r="BG4493" s="14"/>
      <c r="BH4493" s="14"/>
      <c r="BI4493" s="14"/>
      <c r="BJ4493" s="14"/>
      <c r="BK4493" s="14"/>
      <c r="BL4493" s="14"/>
      <c r="BM4493" s="14"/>
      <c r="BN4493" s="14"/>
      <c r="BO4493" s="14"/>
      <c r="BP4493" s="14"/>
      <c r="BQ4493" s="14"/>
      <c r="BR4493" s="14">
        <v>0</v>
      </c>
      <c r="BS4493" s="14">
        <v>0</v>
      </c>
      <c r="BT4493" s="14" t="e">
        <f>IF(#REF!=0,"-",#REF!/#REF!*100)</f>
        <v>#REF!</v>
      </c>
    </row>
    <row r="4494" spans="1:72" x14ac:dyDescent="0.25">
      <c r="A4494" s="4" t="s">
        <v>1154</v>
      </c>
      <c r="B4494" s="4" t="s">
        <v>56</v>
      </c>
      <c r="C4494" s="4" t="s">
        <v>164</v>
      </c>
      <c r="D4494" s="102" t="s">
        <v>1470</v>
      </c>
      <c r="E4494" s="113">
        <v>6112</v>
      </c>
      <c r="F4494" s="102" t="s">
        <v>1473</v>
      </c>
      <c r="G4494" s="98" t="s">
        <v>1663</v>
      </c>
      <c r="H4494" s="13" t="s">
        <v>22</v>
      </c>
      <c r="I4494" s="14">
        <v>0</v>
      </c>
      <c r="J4494" s="14"/>
      <c r="K4494" s="14"/>
      <c r="L4494" s="14"/>
      <c r="M4494" s="14"/>
      <c r="N4494" s="14"/>
      <c r="O4494" s="14">
        <f t="shared" si="7004"/>
        <v>0</v>
      </c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>
        <v>0</v>
      </c>
      <c r="AC4494" s="14">
        <v>0</v>
      </c>
      <c r="AD4494" s="14">
        <v>0</v>
      </c>
      <c r="AE4494" s="14"/>
      <c r="AF4494" s="14"/>
      <c r="AG4494" s="14"/>
      <c r="AH4494" s="14"/>
      <c r="AI4494" s="14"/>
      <c r="AJ4494" s="14">
        <f t="shared" si="7005"/>
        <v>0</v>
      </c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  <c r="AW4494" s="14">
        <v>0</v>
      </c>
      <c r="AX4494" s="14">
        <v>0</v>
      </c>
      <c r="AY4494" s="14">
        <v>0</v>
      </c>
      <c r="AZ4494" s="14"/>
      <c r="BA4494" s="14"/>
      <c r="BB4494" s="14"/>
      <c r="BC4494" s="14"/>
      <c r="BD4494" s="14"/>
      <c r="BE4494" s="14">
        <f t="shared" si="7006"/>
        <v>0</v>
      </c>
      <c r="BF4494" s="14"/>
      <c r="BG4494" s="14"/>
      <c r="BH4494" s="14"/>
      <c r="BI4494" s="14"/>
      <c r="BJ4494" s="14"/>
      <c r="BK4494" s="14"/>
      <c r="BL4494" s="14"/>
      <c r="BM4494" s="14"/>
      <c r="BN4494" s="14"/>
      <c r="BO4494" s="14"/>
      <c r="BP4494" s="14"/>
      <c r="BQ4494" s="14"/>
      <c r="BR4494" s="14">
        <v>0</v>
      </c>
      <c r="BS4494" s="14">
        <v>0</v>
      </c>
      <c r="BT4494" s="14" t="e">
        <f>IF(#REF!=0,"-",#REF!/#REF!*100)</f>
        <v>#REF!</v>
      </c>
    </row>
    <row r="4495" spans="1:72" x14ac:dyDescent="0.25">
      <c r="A4495" s="4" t="s">
        <v>1154</v>
      </c>
      <c r="B4495" s="4" t="s">
        <v>56</v>
      </c>
      <c r="C4495" s="4" t="s">
        <v>164</v>
      </c>
      <c r="D4495" s="102" t="s">
        <v>1470</v>
      </c>
      <c r="E4495" s="113">
        <v>6112</v>
      </c>
      <c r="F4495" s="102" t="s">
        <v>1474</v>
      </c>
      <c r="G4495" s="98" t="s">
        <v>1663</v>
      </c>
      <c r="H4495" s="13" t="s">
        <v>23</v>
      </c>
      <c r="I4495" s="14">
        <v>0</v>
      </c>
      <c r="J4495" s="14"/>
      <c r="K4495" s="14"/>
      <c r="L4495" s="14"/>
      <c r="M4495" s="14"/>
      <c r="N4495" s="14"/>
      <c r="O4495" s="14">
        <f t="shared" si="7004"/>
        <v>0</v>
      </c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>
        <v>0</v>
      </c>
      <c r="AC4495" s="14">
        <v>0</v>
      </c>
      <c r="AD4495" s="14">
        <v>0</v>
      </c>
      <c r="AE4495" s="14"/>
      <c r="AF4495" s="14"/>
      <c r="AG4495" s="14"/>
      <c r="AH4495" s="14"/>
      <c r="AI4495" s="14"/>
      <c r="AJ4495" s="14">
        <f t="shared" si="7005"/>
        <v>0</v>
      </c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  <c r="AW4495" s="14">
        <v>0</v>
      </c>
      <c r="AX4495" s="14">
        <v>0</v>
      </c>
      <c r="AY4495" s="14">
        <v>0</v>
      </c>
      <c r="AZ4495" s="14"/>
      <c r="BA4495" s="14"/>
      <c r="BB4495" s="14"/>
      <c r="BC4495" s="14"/>
      <c r="BD4495" s="14"/>
      <c r="BE4495" s="14">
        <f t="shared" si="7006"/>
        <v>0</v>
      </c>
      <c r="BF4495" s="14"/>
      <c r="BG4495" s="14"/>
      <c r="BH4495" s="14"/>
      <c r="BI4495" s="14"/>
      <c r="BJ4495" s="14"/>
      <c r="BK4495" s="14"/>
      <c r="BL4495" s="14"/>
      <c r="BM4495" s="14"/>
      <c r="BN4495" s="14"/>
      <c r="BO4495" s="14"/>
      <c r="BP4495" s="14"/>
      <c r="BQ4495" s="14"/>
      <c r="BR4495" s="14">
        <v>0</v>
      </c>
      <c r="BS4495" s="14">
        <v>0</v>
      </c>
      <c r="BT4495" s="14" t="e">
        <f>IF(#REF!=0,"-",#REF!/#REF!*100)</f>
        <v>#REF!</v>
      </c>
    </row>
    <row r="4496" spans="1:72" x14ac:dyDescent="0.25">
      <c r="A4496" s="4" t="s">
        <v>1154</v>
      </c>
      <c r="B4496" s="4" t="s">
        <v>56</v>
      </c>
      <c r="C4496" s="4" t="s">
        <v>164</v>
      </c>
      <c r="D4496" s="102" t="s">
        <v>1470</v>
      </c>
      <c r="E4496" s="113">
        <v>6112</v>
      </c>
      <c r="F4496" s="102" t="s">
        <v>1475</v>
      </c>
      <c r="G4496" s="98" t="s">
        <v>1663</v>
      </c>
      <c r="H4496" s="13" t="s">
        <v>21</v>
      </c>
      <c r="I4496" s="14">
        <v>0</v>
      </c>
      <c r="J4496" s="14"/>
      <c r="K4496" s="14"/>
      <c r="L4496" s="14"/>
      <c r="M4496" s="14"/>
      <c r="N4496" s="14"/>
      <c r="O4496" s="14">
        <f t="shared" si="7004"/>
        <v>0</v>
      </c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>
        <v>0</v>
      </c>
      <c r="AC4496" s="14">
        <v>0</v>
      </c>
      <c r="AD4496" s="14">
        <v>0</v>
      </c>
      <c r="AE4496" s="14"/>
      <c r="AF4496" s="14"/>
      <c r="AG4496" s="14"/>
      <c r="AH4496" s="14"/>
      <c r="AI4496" s="14"/>
      <c r="AJ4496" s="14">
        <f t="shared" si="7005"/>
        <v>0</v>
      </c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  <c r="AW4496" s="14">
        <v>0</v>
      </c>
      <c r="AX4496" s="14">
        <v>0</v>
      </c>
      <c r="AY4496" s="14">
        <v>0</v>
      </c>
      <c r="AZ4496" s="14"/>
      <c r="BA4496" s="14"/>
      <c r="BB4496" s="14"/>
      <c r="BC4496" s="14"/>
      <c r="BD4496" s="14"/>
      <c r="BE4496" s="14">
        <f t="shared" si="7006"/>
        <v>0</v>
      </c>
      <c r="BF4496" s="14"/>
      <c r="BG4496" s="14"/>
      <c r="BH4496" s="14"/>
      <c r="BI4496" s="14"/>
      <c r="BJ4496" s="14"/>
      <c r="BK4496" s="14"/>
      <c r="BL4496" s="14"/>
      <c r="BM4496" s="14"/>
      <c r="BN4496" s="14"/>
      <c r="BO4496" s="14"/>
      <c r="BP4496" s="14"/>
      <c r="BQ4496" s="14"/>
      <c r="BR4496" s="14">
        <v>0</v>
      </c>
      <c r="BS4496" s="14">
        <v>0</v>
      </c>
      <c r="BT4496" s="14" t="e">
        <f>IF(#REF!=0,"-",#REF!/#REF!*100)</f>
        <v>#REF!</v>
      </c>
    </row>
    <row r="4497" spans="1:72" x14ac:dyDescent="0.25">
      <c r="A4497" s="4" t="s">
        <v>1154</v>
      </c>
      <c r="B4497" s="4" t="s">
        <v>56</v>
      </c>
      <c r="C4497" s="4" t="s">
        <v>164</v>
      </c>
      <c r="D4497" s="102" t="s">
        <v>1470</v>
      </c>
      <c r="E4497" s="113">
        <v>6112</v>
      </c>
      <c r="F4497" s="102" t="s">
        <v>1476</v>
      </c>
      <c r="G4497" s="98" t="s">
        <v>1663</v>
      </c>
      <c r="H4497" s="13" t="s">
        <v>24</v>
      </c>
      <c r="I4497" s="14">
        <v>0</v>
      </c>
      <c r="J4497" s="14"/>
      <c r="K4497" s="14"/>
      <c r="L4497" s="14"/>
      <c r="M4497" s="14"/>
      <c r="N4497" s="14"/>
      <c r="O4497" s="14">
        <f t="shared" si="7004"/>
        <v>0</v>
      </c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>
        <v>0</v>
      </c>
      <c r="AC4497" s="14">
        <v>0</v>
      </c>
      <c r="AD4497" s="14">
        <v>0</v>
      </c>
      <c r="AE4497" s="14"/>
      <c r="AF4497" s="14"/>
      <c r="AG4497" s="14"/>
      <c r="AH4497" s="14"/>
      <c r="AI4497" s="14"/>
      <c r="AJ4497" s="14">
        <f t="shared" si="7005"/>
        <v>0</v>
      </c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  <c r="AW4497" s="14">
        <v>0</v>
      </c>
      <c r="AX4497" s="14">
        <v>0</v>
      </c>
      <c r="AY4497" s="14">
        <v>0</v>
      </c>
      <c r="AZ4497" s="14"/>
      <c r="BA4497" s="14"/>
      <c r="BB4497" s="14"/>
      <c r="BC4497" s="14"/>
      <c r="BD4497" s="14"/>
      <c r="BE4497" s="14">
        <f t="shared" si="7006"/>
        <v>0</v>
      </c>
      <c r="BF4497" s="14"/>
      <c r="BG4497" s="14"/>
      <c r="BH4497" s="14"/>
      <c r="BI4497" s="14"/>
      <c r="BJ4497" s="14"/>
      <c r="BK4497" s="14"/>
      <c r="BL4497" s="14"/>
      <c r="BM4497" s="14"/>
      <c r="BN4497" s="14"/>
      <c r="BO4497" s="14"/>
      <c r="BP4497" s="14"/>
      <c r="BQ4497" s="14"/>
      <c r="BR4497" s="14">
        <v>0</v>
      </c>
      <c r="BS4497" s="14">
        <v>0</v>
      </c>
      <c r="BT4497" s="14" t="e">
        <f>IF(#REF!=0,"-",#REF!/#REF!*100)</f>
        <v>#REF!</v>
      </c>
    </row>
    <row r="4498" spans="1:72" ht="22.5" x14ac:dyDescent="0.25">
      <c r="A4498" s="4" t="s">
        <v>1154</v>
      </c>
      <c r="B4498" s="4" t="s">
        <v>56</v>
      </c>
      <c r="C4498" s="4" t="s">
        <v>164</v>
      </c>
      <c r="D4498" s="102" t="s">
        <v>1470</v>
      </c>
      <c r="E4498" s="101" t="s">
        <v>25</v>
      </c>
      <c r="F4498" s="101" t="s">
        <v>0</v>
      </c>
      <c r="G4498" s="2" t="s">
        <v>0</v>
      </c>
      <c r="H4498" s="2" t="s">
        <v>26</v>
      </c>
      <c r="I4498" s="12">
        <f t="shared" ref="I4498:AA4498" si="7058">SUM(I4499)</f>
        <v>5000</v>
      </c>
      <c r="J4498" s="12">
        <f t="shared" si="7058"/>
        <v>1200</v>
      </c>
      <c r="K4498" s="12">
        <f t="shared" si="7058"/>
        <v>0</v>
      </c>
      <c r="L4498" s="12">
        <f t="shared" si="7058"/>
        <v>0</v>
      </c>
      <c r="M4498" s="12">
        <f t="shared" si="7058"/>
        <v>0</v>
      </c>
      <c r="N4498" s="12">
        <f t="shared" si="7058"/>
        <v>0</v>
      </c>
      <c r="O4498" s="12">
        <f t="shared" si="7058"/>
        <v>6200</v>
      </c>
      <c r="P4498" s="12">
        <f t="shared" si="7058"/>
        <v>0</v>
      </c>
      <c r="Q4498" s="12">
        <f t="shared" si="7058"/>
        <v>400</v>
      </c>
      <c r="R4498" s="12">
        <f t="shared" si="7058"/>
        <v>1200</v>
      </c>
      <c r="S4498" s="12">
        <f t="shared" si="7058"/>
        <v>0</v>
      </c>
      <c r="T4498" s="12">
        <f t="shared" si="7058"/>
        <v>0</v>
      </c>
      <c r="U4498" s="12">
        <f t="shared" si="7058"/>
        <v>0</v>
      </c>
      <c r="V4498" s="12">
        <f t="shared" si="7058"/>
        <v>0</v>
      </c>
      <c r="W4498" s="12">
        <f t="shared" si="7058"/>
        <v>0</v>
      </c>
      <c r="X4498" s="12">
        <f t="shared" si="7058"/>
        <v>0</v>
      </c>
      <c r="Y4498" s="12">
        <f t="shared" si="7058"/>
        <v>0</v>
      </c>
      <c r="Z4498" s="12">
        <f t="shared" si="7058"/>
        <v>0</v>
      </c>
      <c r="AA4498" s="12">
        <f t="shared" si="7058"/>
        <v>0</v>
      </c>
      <c r="AB4498" s="12">
        <v>1600</v>
      </c>
      <c r="AC4498" s="12">
        <v>4600</v>
      </c>
      <c r="AD4498" s="12">
        <f t="shared" ref="AD4498:AV4498" si="7059">SUM(AD4499)</f>
        <v>0</v>
      </c>
      <c r="AE4498" s="12">
        <f t="shared" si="7059"/>
        <v>0</v>
      </c>
      <c r="AF4498" s="12">
        <f t="shared" si="7059"/>
        <v>0</v>
      </c>
      <c r="AG4498" s="12">
        <f t="shared" si="7059"/>
        <v>0</v>
      </c>
      <c r="AH4498" s="12">
        <f t="shared" si="7059"/>
        <v>0</v>
      </c>
      <c r="AI4498" s="12">
        <f t="shared" si="7059"/>
        <v>0</v>
      </c>
      <c r="AJ4498" s="12">
        <f t="shared" si="7059"/>
        <v>0</v>
      </c>
      <c r="AK4498" s="12">
        <f t="shared" si="7059"/>
        <v>0</v>
      </c>
      <c r="AL4498" s="12">
        <f t="shared" si="7059"/>
        <v>0</v>
      </c>
      <c r="AM4498" s="12">
        <f t="shared" si="7059"/>
        <v>0</v>
      </c>
      <c r="AN4498" s="12">
        <f t="shared" si="7059"/>
        <v>0</v>
      </c>
      <c r="AO4498" s="12">
        <f t="shared" si="7059"/>
        <v>0</v>
      </c>
      <c r="AP4498" s="12">
        <f t="shared" si="7059"/>
        <v>0</v>
      </c>
      <c r="AQ4498" s="12">
        <f t="shared" si="7059"/>
        <v>0</v>
      </c>
      <c r="AR4498" s="12">
        <f t="shared" si="7059"/>
        <v>0</v>
      </c>
      <c r="AS4498" s="12">
        <f t="shared" si="7059"/>
        <v>0</v>
      </c>
      <c r="AT4498" s="12">
        <f t="shared" si="7059"/>
        <v>0</v>
      </c>
      <c r="AU4498" s="12">
        <f t="shared" si="7059"/>
        <v>0</v>
      </c>
      <c r="AV4498" s="12">
        <f t="shared" si="7059"/>
        <v>0</v>
      </c>
      <c r="AW4498" s="12">
        <v>0</v>
      </c>
      <c r="AX4498" s="12">
        <v>0</v>
      </c>
      <c r="AY4498" s="12">
        <f>SUM(AY4499)</f>
        <v>6000</v>
      </c>
      <c r="AZ4498" s="12">
        <f t="shared" ref="AZ4498:BQ4498" si="7060">SUM(AZ4499)</f>
        <v>0</v>
      </c>
      <c r="BA4498" s="12">
        <f t="shared" si="7060"/>
        <v>0</v>
      </c>
      <c r="BB4498" s="12">
        <f t="shared" si="7060"/>
        <v>0</v>
      </c>
      <c r="BC4498" s="12">
        <f t="shared" si="7060"/>
        <v>0</v>
      </c>
      <c r="BD4498" s="12">
        <f t="shared" si="7060"/>
        <v>0</v>
      </c>
      <c r="BE4498" s="12">
        <f t="shared" si="7060"/>
        <v>6000</v>
      </c>
      <c r="BF4498" s="12">
        <f t="shared" si="7060"/>
        <v>0</v>
      </c>
      <c r="BG4498" s="12">
        <f t="shared" si="7060"/>
        <v>0</v>
      </c>
      <c r="BH4498" s="12">
        <f t="shared" si="7060"/>
        <v>0</v>
      </c>
      <c r="BI4498" s="12">
        <f t="shared" si="7060"/>
        <v>0</v>
      </c>
      <c r="BJ4498" s="12">
        <f t="shared" si="7060"/>
        <v>0</v>
      </c>
      <c r="BK4498" s="12">
        <f t="shared" si="7060"/>
        <v>0</v>
      </c>
      <c r="BL4498" s="12">
        <f t="shared" si="7060"/>
        <v>0</v>
      </c>
      <c r="BM4498" s="12">
        <f t="shared" si="7060"/>
        <v>0</v>
      </c>
      <c r="BN4498" s="12">
        <f t="shared" si="7060"/>
        <v>0</v>
      </c>
      <c r="BO4498" s="12">
        <f t="shared" si="7060"/>
        <v>0</v>
      </c>
      <c r="BP4498" s="12">
        <f t="shared" si="7060"/>
        <v>0</v>
      </c>
      <c r="BQ4498" s="12">
        <f t="shared" si="7060"/>
        <v>0</v>
      </c>
      <c r="BR4498" s="12">
        <v>0</v>
      </c>
      <c r="BS4498" s="12">
        <v>6000</v>
      </c>
      <c r="BT4498" s="12" t="e">
        <f>IF(#REF!=0,"-",#REF!/#REF!*100)</f>
        <v>#REF!</v>
      </c>
    </row>
    <row r="4499" spans="1:72" x14ac:dyDescent="0.25">
      <c r="A4499" s="4" t="s">
        <v>1154</v>
      </c>
      <c r="B4499" s="4" t="s">
        <v>56</v>
      </c>
      <c r="C4499" s="4" t="s">
        <v>164</v>
      </c>
      <c r="D4499" s="102" t="s">
        <v>1470</v>
      </c>
      <c r="E4499" s="113">
        <v>6121</v>
      </c>
      <c r="F4499" s="102"/>
      <c r="G4499" s="98" t="s">
        <v>1663</v>
      </c>
      <c r="H4499" s="13" t="s">
        <v>27</v>
      </c>
      <c r="I4499" s="14">
        <v>5000</v>
      </c>
      <c r="J4499" s="14">
        <v>1200</v>
      </c>
      <c r="K4499" s="14"/>
      <c r="L4499" s="14"/>
      <c r="M4499" s="14"/>
      <c r="N4499" s="14"/>
      <c r="O4499" s="14">
        <f t="shared" si="7004"/>
        <v>6200</v>
      </c>
      <c r="P4499" s="14"/>
      <c r="Q4499" s="14">
        <v>400</v>
      </c>
      <c r="R4499" s="14">
        <v>1200</v>
      </c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>
        <v>1600</v>
      </c>
      <c r="AC4499" s="14">
        <v>4600</v>
      </c>
      <c r="AD4499" s="14">
        <v>0</v>
      </c>
      <c r="AE4499" s="14"/>
      <c r="AF4499" s="14"/>
      <c r="AG4499" s="14"/>
      <c r="AH4499" s="14"/>
      <c r="AI4499" s="14"/>
      <c r="AJ4499" s="14">
        <f t="shared" si="7005"/>
        <v>0</v>
      </c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  <c r="AW4499" s="14">
        <v>0</v>
      </c>
      <c r="AX4499" s="14">
        <v>0</v>
      </c>
      <c r="AY4499" s="14">
        <v>6000</v>
      </c>
      <c r="AZ4499" s="14"/>
      <c r="BA4499" s="14"/>
      <c r="BB4499" s="14"/>
      <c r="BC4499" s="14"/>
      <c r="BD4499" s="14"/>
      <c r="BE4499" s="14">
        <f t="shared" si="7006"/>
        <v>6000</v>
      </c>
      <c r="BF4499" s="14"/>
      <c r="BG4499" s="14"/>
      <c r="BH4499" s="14"/>
      <c r="BI4499" s="14"/>
      <c r="BJ4499" s="14"/>
      <c r="BK4499" s="14"/>
      <c r="BL4499" s="14"/>
      <c r="BM4499" s="14"/>
      <c r="BN4499" s="14"/>
      <c r="BO4499" s="14"/>
      <c r="BP4499" s="14"/>
      <c r="BQ4499" s="14"/>
      <c r="BR4499" s="14">
        <v>0</v>
      </c>
      <c r="BS4499" s="14">
        <v>6000</v>
      </c>
      <c r="BT4499" s="14" t="e">
        <f>IF(#REF!=0,"-",#REF!/#REF!*100)</f>
        <v>#REF!</v>
      </c>
    </row>
    <row r="4500" spans="1:72" ht="22.5" x14ac:dyDescent="0.25">
      <c r="A4500" s="4" t="s">
        <v>1154</v>
      </c>
      <c r="B4500" s="4" t="s">
        <v>56</v>
      </c>
      <c r="C4500" s="4" t="s">
        <v>164</v>
      </c>
      <c r="D4500" s="102" t="s">
        <v>1470</v>
      </c>
      <c r="E4500" s="101" t="s">
        <v>29</v>
      </c>
      <c r="F4500" s="101" t="s">
        <v>0</v>
      </c>
      <c r="G4500" s="2" t="s">
        <v>0</v>
      </c>
      <c r="H4500" s="2" t="s">
        <v>30</v>
      </c>
      <c r="I4500" s="12">
        <f t="shared" ref="I4500:AA4500" si="7061">SUM(I4501:I4509)</f>
        <v>119400</v>
      </c>
      <c r="J4500" s="12">
        <f t="shared" si="7061"/>
        <v>11606</v>
      </c>
      <c r="K4500" s="12">
        <f t="shared" si="7061"/>
        <v>0</v>
      </c>
      <c r="L4500" s="12">
        <f t="shared" si="7061"/>
        <v>0</v>
      </c>
      <c r="M4500" s="12">
        <f t="shared" si="7061"/>
        <v>0</v>
      </c>
      <c r="N4500" s="12">
        <f t="shared" si="7061"/>
        <v>0</v>
      </c>
      <c r="O4500" s="12">
        <f t="shared" si="7061"/>
        <v>131006</v>
      </c>
      <c r="P4500" s="12">
        <f t="shared" si="7061"/>
        <v>4600</v>
      </c>
      <c r="Q4500" s="12">
        <f t="shared" si="7061"/>
        <v>2800</v>
      </c>
      <c r="R4500" s="12">
        <f t="shared" si="7061"/>
        <v>15306</v>
      </c>
      <c r="S4500" s="12">
        <f t="shared" si="7061"/>
        <v>0</v>
      </c>
      <c r="T4500" s="12">
        <f t="shared" si="7061"/>
        <v>0</v>
      </c>
      <c r="U4500" s="12">
        <f t="shared" si="7061"/>
        <v>0</v>
      </c>
      <c r="V4500" s="12">
        <f t="shared" si="7061"/>
        <v>0</v>
      </c>
      <c r="W4500" s="12">
        <f t="shared" si="7061"/>
        <v>0</v>
      </c>
      <c r="X4500" s="12">
        <f t="shared" si="7061"/>
        <v>0</v>
      </c>
      <c r="Y4500" s="12">
        <f t="shared" si="7061"/>
        <v>0</v>
      </c>
      <c r="Z4500" s="12">
        <f t="shared" si="7061"/>
        <v>0</v>
      </c>
      <c r="AA4500" s="12">
        <f t="shared" si="7061"/>
        <v>0</v>
      </c>
      <c r="AB4500" s="12">
        <v>22706</v>
      </c>
      <c r="AC4500" s="12">
        <v>108300</v>
      </c>
      <c r="AD4500" s="12">
        <f t="shared" ref="AD4500:AV4500" si="7062">SUM(AD4501:AD4509)</f>
        <v>12000</v>
      </c>
      <c r="AE4500" s="12">
        <f t="shared" si="7062"/>
        <v>0</v>
      </c>
      <c r="AF4500" s="12">
        <f t="shared" si="7062"/>
        <v>0</v>
      </c>
      <c r="AG4500" s="12">
        <f t="shared" si="7062"/>
        <v>0</v>
      </c>
      <c r="AH4500" s="12">
        <f t="shared" si="7062"/>
        <v>0</v>
      </c>
      <c r="AI4500" s="12">
        <f t="shared" si="7062"/>
        <v>0</v>
      </c>
      <c r="AJ4500" s="12">
        <f t="shared" si="7062"/>
        <v>12000</v>
      </c>
      <c r="AK4500" s="12">
        <f t="shared" si="7062"/>
        <v>0</v>
      </c>
      <c r="AL4500" s="12">
        <f t="shared" si="7062"/>
        <v>0</v>
      </c>
      <c r="AM4500" s="12">
        <f t="shared" si="7062"/>
        <v>0</v>
      </c>
      <c r="AN4500" s="12">
        <f t="shared" si="7062"/>
        <v>0</v>
      </c>
      <c r="AO4500" s="12">
        <f t="shared" si="7062"/>
        <v>0</v>
      </c>
      <c r="AP4500" s="12">
        <f t="shared" si="7062"/>
        <v>0</v>
      </c>
      <c r="AQ4500" s="12">
        <f t="shared" si="7062"/>
        <v>0</v>
      </c>
      <c r="AR4500" s="12">
        <f t="shared" si="7062"/>
        <v>0</v>
      </c>
      <c r="AS4500" s="12">
        <f t="shared" si="7062"/>
        <v>0</v>
      </c>
      <c r="AT4500" s="12">
        <f t="shared" si="7062"/>
        <v>0</v>
      </c>
      <c r="AU4500" s="12">
        <f t="shared" si="7062"/>
        <v>0</v>
      </c>
      <c r="AV4500" s="12">
        <f t="shared" si="7062"/>
        <v>0</v>
      </c>
      <c r="AW4500" s="12">
        <v>0</v>
      </c>
      <c r="AX4500" s="12">
        <v>12000</v>
      </c>
      <c r="AY4500" s="12">
        <f>SUM(AY4501:AY4509)</f>
        <v>216000</v>
      </c>
      <c r="AZ4500" s="12">
        <f t="shared" ref="AZ4500:BQ4500" si="7063">SUM(AZ4501:AZ4509)</f>
        <v>38360</v>
      </c>
      <c r="BA4500" s="12">
        <f t="shared" si="7063"/>
        <v>0</v>
      </c>
      <c r="BB4500" s="12">
        <f t="shared" si="7063"/>
        <v>0</v>
      </c>
      <c r="BC4500" s="12">
        <f t="shared" si="7063"/>
        <v>0</v>
      </c>
      <c r="BD4500" s="12">
        <f t="shared" si="7063"/>
        <v>0</v>
      </c>
      <c r="BE4500" s="12">
        <f t="shared" si="7063"/>
        <v>254360</v>
      </c>
      <c r="BF4500" s="12">
        <f t="shared" si="7063"/>
        <v>0</v>
      </c>
      <c r="BG4500" s="12">
        <f t="shared" si="7063"/>
        <v>1510</v>
      </c>
      <c r="BH4500" s="12">
        <f t="shared" si="7063"/>
        <v>38360</v>
      </c>
      <c r="BI4500" s="12">
        <f t="shared" si="7063"/>
        <v>0</v>
      </c>
      <c r="BJ4500" s="12">
        <f t="shared" si="7063"/>
        <v>0</v>
      </c>
      <c r="BK4500" s="12">
        <f t="shared" si="7063"/>
        <v>0</v>
      </c>
      <c r="BL4500" s="12">
        <f t="shared" si="7063"/>
        <v>0</v>
      </c>
      <c r="BM4500" s="12">
        <f t="shared" si="7063"/>
        <v>0</v>
      </c>
      <c r="BN4500" s="12">
        <f t="shared" si="7063"/>
        <v>0</v>
      </c>
      <c r="BO4500" s="12">
        <f t="shared" si="7063"/>
        <v>0</v>
      </c>
      <c r="BP4500" s="12">
        <f t="shared" si="7063"/>
        <v>0</v>
      </c>
      <c r="BQ4500" s="12">
        <f t="shared" si="7063"/>
        <v>0</v>
      </c>
      <c r="BR4500" s="12">
        <v>39870</v>
      </c>
      <c r="BS4500" s="12">
        <v>214490</v>
      </c>
      <c r="BT4500" s="12" t="e">
        <f>IF(#REF!=0,"-",#REF!/#REF!*100)</f>
        <v>#REF!</v>
      </c>
    </row>
    <row r="4501" spans="1:72" x14ac:dyDescent="0.25">
      <c r="A4501" s="4" t="s">
        <v>1154</v>
      </c>
      <c r="B4501" s="4" t="s">
        <v>56</v>
      </c>
      <c r="C4501" s="4" t="s">
        <v>164</v>
      </c>
      <c r="D4501" s="102" t="s">
        <v>1470</v>
      </c>
      <c r="E4501" s="113">
        <v>6131</v>
      </c>
      <c r="F4501" s="102"/>
      <c r="G4501" s="98" t="s">
        <v>1663</v>
      </c>
      <c r="H4501" s="13" t="s">
        <v>32</v>
      </c>
      <c r="I4501" s="14">
        <v>20000</v>
      </c>
      <c r="J4501" s="14">
        <v>1558</v>
      </c>
      <c r="K4501" s="14"/>
      <c r="L4501" s="14"/>
      <c r="M4501" s="14"/>
      <c r="N4501" s="14"/>
      <c r="O4501" s="14">
        <f t="shared" si="7004"/>
        <v>21558</v>
      </c>
      <c r="P4501" s="14"/>
      <c r="Q4501" s="14">
        <v>500</v>
      </c>
      <c r="R4501" s="14">
        <v>1558</v>
      </c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>
        <v>2058</v>
      </c>
      <c r="AC4501" s="14">
        <v>19500</v>
      </c>
      <c r="AD4501" s="14">
        <v>1000</v>
      </c>
      <c r="AE4501" s="14"/>
      <c r="AF4501" s="14"/>
      <c r="AG4501" s="14"/>
      <c r="AH4501" s="14"/>
      <c r="AI4501" s="14"/>
      <c r="AJ4501" s="14">
        <f t="shared" si="7005"/>
        <v>1000</v>
      </c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  <c r="AW4501" s="14">
        <v>0</v>
      </c>
      <c r="AX4501" s="14">
        <v>1000</v>
      </c>
      <c r="AY4501" s="14">
        <v>30000</v>
      </c>
      <c r="AZ4501" s="14">
        <f>6597+463</f>
        <v>7060</v>
      </c>
      <c r="BA4501" s="14"/>
      <c r="BB4501" s="14"/>
      <c r="BC4501" s="14"/>
      <c r="BD4501" s="14"/>
      <c r="BE4501" s="14">
        <f t="shared" si="7006"/>
        <v>37060</v>
      </c>
      <c r="BF4501" s="14"/>
      <c r="BG4501" s="14"/>
      <c r="BH4501" s="14">
        <f>6597+463</f>
        <v>7060</v>
      </c>
      <c r="BI4501" s="14"/>
      <c r="BJ4501" s="14"/>
      <c r="BK4501" s="14"/>
      <c r="BL4501" s="14"/>
      <c r="BM4501" s="14"/>
      <c r="BN4501" s="14"/>
      <c r="BO4501" s="14"/>
      <c r="BP4501" s="14"/>
      <c r="BQ4501" s="14"/>
      <c r="BR4501" s="14">
        <v>7060</v>
      </c>
      <c r="BS4501" s="14">
        <v>30000</v>
      </c>
      <c r="BT4501" s="14" t="e">
        <f>IF(#REF!=0,"-",#REF!/#REF!*100)</f>
        <v>#REF!</v>
      </c>
    </row>
    <row r="4502" spans="1:72" x14ac:dyDescent="0.25">
      <c r="A4502" s="4" t="s">
        <v>1154</v>
      </c>
      <c r="B4502" s="4" t="s">
        <v>56</v>
      </c>
      <c r="C4502" s="4" t="s">
        <v>164</v>
      </c>
      <c r="D4502" s="102" t="s">
        <v>1470</v>
      </c>
      <c r="E4502" s="113">
        <v>6132</v>
      </c>
      <c r="F4502" s="102"/>
      <c r="G4502" s="98" t="s">
        <v>1663</v>
      </c>
      <c r="H4502" s="13" t="s">
        <v>72</v>
      </c>
      <c r="I4502" s="14">
        <v>8000</v>
      </c>
      <c r="J4502" s="14"/>
      <c r="K4502" s="14"/>
      <c r="L4502" s="14"/>
      <c r="M4502" s="14"/>
      <c r="N4502" s="14"/>
      <c r="O4502" s="14">
        <f t="shared" si="7004"/>
        <v>8000</v>
      </c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>
        <v>0</v>
      </c>
      <c r="AC4502" s="14">
        <v>8000</v>
      </c>
      <c r="AD4502" s="14">
        <v>0</v>
      </c>
      <c r="AE4502" s="14"/>
      <c r="AF4502" s="14"/>
      <c r="AG4502" s="14"/>
      <c r="AH4502" s="14"/>
      <c r="AI4502" s="14"/>
      <c r="AJ4502" s="14">
        <f t="shared" si="7005"/>
        <v>0</v>
      </c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  <c r="AW4502" s="14">
        <v>0</v>
      </c>
      <c r="AX4502" s="14">
        <v>0</v>
      </c>
      <c r="AY4502" s="14">
        <v>3000</v>
      </c>
      <c r="AZ4502" s="14"/>
      <c r="BA4502" s="14"/>
      <c r="BB4502" s="14"/>
      <c r="BC4502" s="14"/>
      <c r="BD4502" s="14"/>
      <c r="BE4502" s="14">
        <f t="shared" si="7006"/>
        <v>3000</v>
      </c>
      <c r="BF4502" s="14"/>
      <c r="BG4502" s="14"/>
      <c r="BH4502" s="14"/>
      <c r="BI4502" s="14"/>
      <c r="BJ4502" s="14"/>
      <c r="BK4502" s="14"/>
      <c r="BL4502" s="14"/>
      <c r="BM4502" s="14"/>
      <c r="BN4502" s="14"/>
      <c r="BO4502" s="14"/>
      <c r="BP4502" s="14"/>
      <c r="BQ4502" s="14"/>
      <c r="BR4502" s="14">
        <v>0</v>
      </c>
      <c r="BS4502" s="14">
        <v>3000</v>
      </c>
      <c r="BT4502" s="14" t="e">
        <f>IF(#REF!=0,"-",#REF!/#REF!*100)</f>
        <v>#REF!</v>
      </c>
    </row>
    <row r="4503" spans="1:72" x14ac:dyDescent="0.25">
      <c r="A4503" s="4" t="s">
        <v>1154</v>
      </c>
      <c r="B4503" s="4" t="s">
        <v>56</v>
      </c>
      <c r="C4503" s="4" t="s">
        <v>164</v>
      </c>
      <c r="D4503" s="102" t="s">
        <v>1470</v>
      </c>
      <c r="E4503" s="113">
        <v>6133</v>
      </c>
      <c r="F4503" s="102"/>
      <c r="G4503" s="98" t="s">
        <v>1663</v>
      </c>
      <c r="H4503" s="13" t="s">
        <v>75</v>
      </c>
      <c r="I4503" s="14">
        <v>6000</v>
      </c>
      <c r="J4503" s="14"/>
      <c r="K4503" s="14"/>
      <c r="L4503" s="14"/>
      <c r="M4503" s="14"/>
      <c r="N4503" s="14"/>
      <c r="O4503" s="14">
        <f t="shared" si="7004"/>
        <v>6000</v>
      </c>
      <c r="P4503" s="14"/>
      <c r="Q4503" s="14">
        <v>500</v>
      </c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>
        <v>500</v>
      </c>
      <c r="AC4503" s="14">
        <v>5500</v>
      </c>
      <c r="AD4503" s="14">
        <v>0</v>
      </c>
      <c r="AE4503" s="14"/>
      <c r="AF4503" s="14"/>
      <c r="AG4503" s="14"/>
      <c r="AH4503" s="14"/>
      <c r="AI4503" s="14"/>
      <c r="AJ4503" s="14">
        <f t="shared" si="7005"/>
        <v>0</v>
      </c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>
        <v>0</v>
      </c>
      <c r="AX4503" s="14">
        <v>0</v>
      </c>
      <c r="AY4503" s="14">
        <v>2000</v>
      </c>
      <c r="AZ4503" s="14"/>
      <c r="BA4503" s="14"/>
      <c r="BB4503" s="14"/>
      <c r="BC4503" s="14"/>
      <c r="BD4503" s="14"/>
      <c r="BE4503" s="14">
        <f t="shared" si="7006"/>
        <v>2000</v>
      </c>
      <c r="BF4503" s="14"/>
      <c r="BG4503" s="14"/>
      <c r="BH4503" s="14"/>
      <c r="BI4503" s="14"/>
      <c r="BJ4503" s="14"/>
      <c r="BK4503" s="14"/>
      <c r="BL4503" s="14"/>
      <c r="BM4503" s="14"/>
      <c r="BN4503" s="14"/>
      <c r="BO4503" s="14"/>
      <c r="BP4503" s="14"/>
      <c r="BQ4503" s="14"/>
      <c r="BR4503" s="14">
        <v>0</v>
      </c>
      <c r="BS4503" s="14">
        <v>2000</v>
      </c>
      <c r="BT4503" s="14" t="e">
        <f>IF(#REF!=0,"-",#REF!/#REF!*100)</f>
        <v>#REF!</v>
      </c>
    </row>
    <row r="4504" spans="1:72" x14ac:dyDescent="0.25">
      <c r="A4504" s="4" t="s">
        <v>1154</v>
      </c>
      <c r="B4504" s="4" t="s">
        <v>56</v>
      </c>
      <c r="C4504" s="4" t="s">
        <v>164</v>
      </c>
      <c r="D4504" s="102" t="s">
        <v>1470</v>
      </c>
      <c r="E4504" s="113">
        <v>6134</v>
      </c>
      <c r="F4504" s="102"/>
      <c r="G4504" s="98" t="s">
        <v>1663</v>
      </c>
      <c r="H4504" s="13" t="s">
        <v>78</v>
      </c>
      <c r="I4504" s="14">
        <v>29500</v>
      </c>
      <c r="J4504" s="14">
        <v>5248</v>
      </c>
      <c r="K4504" s="14"/>
      <c r="L4504" s="14"/>
      <c r="M4504" s="14"/>
      <c r="N4504" s="14"/>
      <c r="O4504" s="14">
        <f t="shared" si="7004"/>
        <v>34748</v>
      </c>
      <c r="P4504" s="14"/>
      <c r="Q4504" s="14"/>
      <c r="R4504" s="14">
        <v>5248</v>
      </c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>
        <v>5248</v>
      </c>
      <c r="AC4504" s="14">
        <v>29500</v>
      </c>
      <c r="AD4504" s="14">
        <v>4900</v>
      </c>
      <c r="AE4504" s="14"/>
      <c r="AF4504" s="14"/>
      <c r="AG4504" s="14"/>
      <c r="AH4504" s="14"/>
      <c r="AI4504" s="14"/>
      <c r="AJ4504" s="14">
        <f t="shared" si="7005"/>
        <v>4900</v>
      </c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  <c r="AW4504" s="14">
        <v>0</v>
      </c>
      <c r="AX4504" s="14">
        <v>4900</v>
      </c>
      <c r="AY4504" s="14">
        <v>102500</v>
      </c>
      <c r="AZ4504" s="14">
        <f>2000+19000</f>
        <v>21000</v>
      </c>
      <c r="BA4504" s="14"/>
      <c r="BB4504" s="14"/>
      <c r="BC4504" s="14"/>
      <c r="BD4504" s="14"/>
      <c r="BE4504" s="14">
        <f t="shared" si="7006"/>
        <v>123500</v>
      </c>
      <c r="BF4504" s="14"/>
      <c r="BG4504" s="14">
        <v>1000</v>
      </c>
      <c r="BH4504" s="14">
        <f>2000+19000</f>
        <v>21000</v>
      </c>
      <c r="BI4504" s="14"/>
      <c r="BJ4504" s="14"/>
      <c r="BK4504" s="14"/>
      <c r="BL4504" s="14"/>
      <c r="BM4504" s="14"/>
      <c r="BN4504" s="14"/>
      <c r="BO4504" s="14"/>
      <c r="BP4504" s="14"/>
      <c r="BQ4504" s="14"/>
      <c r="BR4504" s="14">
        <v>22000</v>
      </c>
      <c r="BS4504" s="14">
        <v>101500</v>
      </c>
      <c r="BT4504" s="14" t="e">
        <f>IF(#REF!=0,"-",#REF!/#REF!*100)</f>
        <v>#REF!</v>
      </c>
    </row>
    <row r="4505" spans="1:72" x14ac:dyDescent="0.25">
      <c r="A4505" s="4" t="s">
        <v>1154</v>
      </c>
      <c r="B4505" s="4" t="s">
        <v>56</v>
      </c>
      <c r="C4505" s="4" t="s">
        <v>164</v>
      </c>
      <c r="D4505" s="102" t="s">
        <v>1470</v>
      </c>
      <c r="E4505" s="113">
        <v>6135</v>
      </c>
      <c r="F4505" s="102"/>
      <c r="G4505" s="98" t="s">
        <v>1663</v>
      </c>
      <c r="H4505" s="13" t="s">
        <v>81</v>
      </c>
      <c r="I4505" s="14">
        <v>3000</v>
      </c>
      <c r="J4505" s="14"/>
      <c r="K4505" s="14"/>
      <c r="L4505" s="14"/>
      <c r="M4505" s="14"/>
      <c r="N4505" s="14"/>
      <c r="O4505" s="14">
        <f t="shared" si="7004"/>
        <v>3000</v>
      </c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>
        <v>0</v>
      </c>
      <c r="AC4505" s="14">
        <v>3000</v>
      </c>
      <c r="AD4505" s="14">
        <v>0</v>
      </c>
      <c r="AE4505" s="14"/>
      <c r="AF4505" s="14"/>
      <c r="AG4505" s="14"/>
      <c r="AH4505" s="14"/>
      <c r="AI4505" s="14"/>
      <c r="AJ4505" s="14">
        <f t="shared" si="7005"/>
        <v>0</v>
      </c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>
        <v>0</v>
      </c>
      <c r="AX4505" s="14">
        <v>0</v>
      </c>
      <c r="AY4505" s="14">
        <v>4000</v>
      </c>
      <c r="AZ4505" s="14"/>
      <c r="BA4505" s="14"/>
      <c r="BB4505" s="14"/>
      <c r="BC4505" s="14"/>
      <c r="BD4505" s="14"/>
      <c r="BE4505" s="14">
        <f t="shared" si="7006"/>
        <v>4000</v>
      </c>
      <c r="BF4505" s="14"/>
      <c r="BG4505" s="14"/>
      <c r="BH4505" s="14"/>
      <c r="BI4505" s="14"/>
      <c r="BJ4505" s="14"/>
      <c r="BK4505" s="14"/>
      <c r="BL4505" s="14"/>
      <c r="BM4505" s="14"/>
      <c r="BN4505" s="14"/>
      <c r="BO4505" s="14"/>
      <c r="BP4505" s="14"/>
      <c r="BQ4505" s="14"/>
      <c r="BR4505" s="14">
        <v>0</v>
      </c>
      <c r="BS4505" s="14">
        <v>4000</v>
      </c>
      <c r="BT4505" s="14" t="e">
        <f>IF(#REF!=0,"-",#REF!/#REF!*100)</f>
        <v>#REF!</v>
      </c>
    </row>
    <row r="4506" spans="1:72" ht="22.5" x14ac:dyDescent="0.25">
      <c r="A4506" s="4" t="s">
        <v>1154</v>
      </c>
      <c r="B4506" s="4" t="s">
        <v>56</v>
      </c>
      <c r="C4506" s="4" t="s">
        <v>164</v>
      </c>
      <c r="D4506" s="102" t="s">
        <v>1470</v>
      </c>
      <c r="E4506" s="113">
        <v>6136</v>
      </c>
      <c r="F4506" s="102"/>
      <c r="G4506" s="98" t="s">
        <v>1663</v>
      </c>
      <c r="H4506" s="13" t="s">
        <v>84</v>
      </c>
      <c r="I4506" s="14">
        <v>3000</v>
      </c>
      <c r="J4506" s="14"/>
      <c r="K4506" s="14"/>
      <c r="L4506" s="14"/>
      <c r="M4506" s="14"/>
      <c r="N4506" s="14"/>
      <c r="O4506" s="14">
        <f t="shared" si="7004"/>
        <v>3000</v>
      </c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>
        <v>0</v>
      </c>
      <c r="AC4506" s="14">
        <v>3000</v>
      </c>
      <c r="AD4506" s="14">
        <v>0</v>
      </c>
      <c r="AE4506" s="14"/>
      <c r="AF4506" s="14"/>
      <c r="AG4506" s="14"/>
      <c r="AH4506" s="14"/>
      <c r="AI4506" s="14"/>
      <c r="AJ4506" s="14">
        <f t="shared" si="7005"/>
        <v>0</v>
      </c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>
        <v>0</v>
      </c>
      <c r="AX4506" s="14">
        <v>0</v>
      </c>
      <c r="AY4506" s="14">
        <v>4000</v>
      </c>
      <c r="AZ4506" s="14"/>
      <c r="BA4506" s="14"/>
      <c r="BB4506" s="14"/>
      <c r="BC4506" s="14"/>
      <c r="BD4506" s="14"/>
      <c r="BE4506" s="14">
        <f t="shared" si="7006"/>
        <v>4000</v>
      </c>
      <c r="BF4506" s="14"/>
      <c r="BG4506" s="14"/>
      <c r="BH4506" s="14"/>
      <c r="BI4506" s="14"/>
      <c r="BJ4506" s="14"/>
      <c r="BK4506" s="14"/>
      <c r="BL4506" s="14"/>
      <c r="BM4506" s="14"/>
      <c r="BN4506" s="14"/>
      <c r="BO4506" s="14"/>
      <c r="BP4506" s="14"/>
      <c r="BQ4506" s="14"/>
      <c r="BR4506" s="14">
        <v>0</v>
      </c>
      <c r="BS4506" s="14">
        <v>4000</v>
      </c>
      <c r="BT4506" s="14" t="e">
        <f>IF(#REF!=0,"-",#REF!/#REF!*100)</f>
        <v>#REF!</v>
      </c>
    </row>
    <row r="4507" spans="1:72" x14ac:dyDescent="0.25">
      <c r="A4507" s="4" t="s">
        <v>1154</v>
      </c>
      <c r="B4507" s="4" t="s">
        <v>56</v>
      </c>
      <c r="C4507" s="4" t="s">
        <v>164</v>
      </c>
      <c r="D4507" s="102" t="s">
        <v>1470</v>
      </c>
      <c r="E4507" s="113">
        <v>6137</v>
      </c>
      <c r="F4507" s="102"/>
      <c r="G4507" s="98" t="s">
        <v>1663</v>
      </c>
      <c r="H4507" s="13" t="s">
        <v>87</v>
      </c>
      <c r="I4507" s="14">
        <v>13000</v>
      </c>
      <c r="J4507" s="14"/>
      <c r="K4507" s="14"/>
      <c r="L4507" s="14"/>
      <c r="M4507" s="14"/>
      <c r="N4507" s="14"/>
      <c r="O4507" s="14">
        <f t="shared" si="7004"/>
        <v>13000</v>
      </c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>
        <v>0</v>
      </c>
      <c r="AC4507" s="14">
        <v>13000</v>
      </c>
      <c r="AD4507" s="14">
        <v>1200</v>
      </c>
      <c r="AE4507" s="14"/>
      <c r="AF4507" s="14"/>
      <c r="AG4507" s="14"/>
      <c r="AH4507" s="14"/>
      <c r="AI4507" s="14"/>
      <c r="AJ4507" s="14">
        <f t="shared" si="7005"/>
        <v>1200</v>
      </c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>
        <v>0</v>
      </c>
      <c r="AX4507" s="14">
        <v>1200</v>
      </c>
      <c r="AY4507" s="14">
        <v>25000</v>
      </c>
      <c r="AZ4507" s="14"/>
      <c r="BA4507" s="14"/>
      <c r="BB4507" s="14"/>
      <c r="BC4507" s="14"/>
      <c r="BD4507" s="14"/>
      <c r="BE4507" s="14">
        <f t="shared" si="7006"/>
        <v>25000</v>
      </c>
      <c r="BF4507" s="14"/>
      <c r="BG4507" s="14"/>
      <c r="BH4507" s="14"/>
      <c r="BI4507" s="14"/>
      <c r="BJ4507" s="14"/>
      <c r="BK4507" s="14"/>
      <c r="BL4507" s="14"/>
      <c r="BM4507" s="14"/>
      <c r="BN4507" s="14"/>
      <c r="BO4507" s="14"/>
      <c r="BP4507" s="14"/>
      <c r="BQ4507" s="14"/>
      <c r="BR4507" s="14">
        <v>0</v>
      </c>
      <c r="BS4507" s="14">
        <v>25000</v>
      </c>
      <c r="BT4507" s="14" t="e">
        <f>IF(#REF!=0,"-",#REF!/#REF!*100)</f>
        <v>#REF!</v>
      </c>
    </row>
    <row r="4508" spans="1:72" ht="22.5" x14ac:dyDescent="0.25">
      <c r="A4508" s="4" t="s">
        <v>1154</v>
      </c>
      <c r="B4508" s="4" t="s">
        <v>56</v>
      </c>
      <c r="C4508" s="4" t="s">
        <v>164</v>
      </c>
      <c r="D4508" s="102" t="s">
        <v>1470</v>
      </c>
      <c r="E4508" s="113">
        <v>6138</v>
      </c>
      <c r="F4508" s="102"/>
      <c r="G4508" s="98" t="s">
        <v>1663</v>
      </c>
      <c r="H4508" s="13" t="s">
        <v>90</v>
      </c>
      <c r="I4508" s="14">
        <v>8000</v>
      </c>
      <c r="J4508" s="14">
        <v>500</v>
      </c>
      <c r="K4508" s="14"/>
      <c r="L4508" s="14"/>
      <c r="M4508" s="14"/>
      <c r="N4508" s="14"/>
      <c r="O4508" s="14">
        <f t="shared" si="7004"/>
        <v>8500</v>
      </c>
      <c r="P4508" s="14">
        <v>200</v>
      </c>
      <c r="Q4508" s="14">
        <v>200</v>
      </c>
      <c r="R4508" s="14">
        <v>500</v>
      </c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>
        <v>900</v>
      </c>
      <c r="AC4508" s="14">
        <v>7600</v>
      </c>
      <c r="AD4508" s="14">
        <v>0</v>
      </c>
      <c r="AE4508" s="14"/>
      <c r="AF4508" s="14"/>
      <c r="AG4508" s="14"/>
      <c r="AH4508" s="14"/>
      <c r="AI4508" s="14"/>
      <c r="AJ4508" s="14">
        <f t="shared" si="7005"/>
        <v>0</v>
      </c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>
        <v>0</v>
      </c>
      <c r="AX4508" s="14">
        <v>0</v>
      </c>
      <c r="AY4508" s="14">
        <v>2000</v>
      </c>
      <c r="AZ4508" s="14"/>
      <c r="BA4508" s="14"/>
      <c r="BB4508" s="14"/>
      <c r="BC4508" s="14"/>
      <c r="BD4508" s="14"/>
      <c r="BE4508" s="14">
        <f t="shared" si="7006"/>
        <v>2000</v>
      </c>
      <c r="BF4508" s="14"/>
      <c r="BG4508" s="14"/>
      <c r="BH4508" s="14"/>
      <c r="BI4508" s="14"/>
      <c r="BJ4508" s="14"/>
      <c r="BK4508" s="14"/>
      <c r="BL4508" s="14"/>
      <c r="BM4508" s="14"/>
      <c r="BN4508" s="14"/>
      <c r="BO4508" s="14"/>
      <c r="BP4508" s="14"/>
      <c r="BQ4508" s="14"/>
      <c r="BR4508" s="14">
        <v>0</v>
      </c>
      <c r="BS4508" s="14">
        <v>2000</v>
      </c>
      <c r="BT4508" s="14" t="e">
        <f>IF(#REF!=0,"-",#REF!/#REF!*100)</f>
        <v>#REF!</v>
      </c>
    </row>
    <row r="4509" spans="1:72" x14ac:dyDescent="0.25">
      <c r="A4509" s="1" t="s">
        <v>1154</v>
      </c>
      <c r="B4509" s="1" t="s">
        <v>56</v>
      </c>
      <c r="C4509" s="1" t="s">
        <v>164</v>
      </c>
      <c r="D4509" s="105" t="s">
        <v>1470</v>
      </c>
      <c r="E4509" s="105" t="s">
        <v>34</v>
      </c>
      <c r="F4509" s="102" t="s">
        <v>0</v>
      </c>
      <c r="G4509" s="13" t="s">
        <v>0</v>
      </c>
      <c r="H4509" s="2" t="s">
        <v>35</v>
      </c>
      <c r="I4509" s="12">
        <f t="shared" ref="I4509:AA4509" si="7064">SUM(I4510:I4512)</f>
        <v>28900</v>
      </c>
      <c r="J4509" s="12">
        <f t="shared" si="7064"/>
        <v>4300</v>
      </c>
      <c r="K4509" s="12">
        <f t="shared" si="7064"/>
        <v>0</v>
      </c>
      <c r="L4509" s="12">
        <f t="shared" si="7064"/>
        <v>0</v>
      </c>
      <c r="M4509" s="12">
        <f t="shared" si="7064"/>
        <v>0</v>
      </c>
      <c r="N4509" s="12">
        <f t="shared" si="7064"/>
        <v>0</v>
      </c>
      <c r="O4509" s="12">
        <f t="shared" si="7064"/>
        <v>33200</v>
      </c>
      <c r="P4509" s="12">
        <f t="shared" si="7064"/>
        <v>4400</v>
      </c>
      <c r="Q4509" s="12">
        <f t="shared" si="7064"/>
        <v>1600</v>
      </c>
      <c r="R4509" s="12">
        <f t="shared" si="7064"/>
        <v>8000</v>
      </c>
      <c r="S4509" s="12">
        <f t="shared" si="7064"/>
        <v>0</v>
      </c>
      <c r="T4509" s="12">
        <f t="shared" si="7064"/>
        <v>0</v>
      </c>
      <c r="U4509" s="12">
        <f t="shared" si="7064"/>
        <v>0</v>
      </c>
      <c r="V4509" s="12">
        <f t="shared" si="7064"/>
        <v>0</v>
      </c>
      <c r="W4509" s="12">
        <f t="shared" si="7064"/>
        <v>0</v>
      </c>
      <c r="X4509" s="12">
        <f t="shared" si="7064"/>
        <v>0</v>
      </c>
      <c r="Y4509" s="12">
        <f t="shared" si="7064"/>
        <v>0</v>
      </c>
      <c r="Z4509" s="12">
        <f t="shared" si="7064"/>
        <v>0</v>
      </c>
      <c r="AA4509" s="12">
        <f t="shared" si="7064"/>
        <v>0</v>
      </c>
      <c r="AB4509" s="12">
        <v>14000</v>
      </c>
      <c r="AC4509" s="12">
        <v>19200</v>
      </c>
      <c r="AD4509" s="12">
        <f t="shared" ref="AD4509:AV4509" si="7065">SUM(AD4510:AD4512)</f>
        <v>4900</v>
      </c>
      <c r="AE4509" s="12">
        <f t="shared" si="7065"/>
        <v>0</v>
      </c>
      <c r="AF4509" s="12">
        <f t="shared" si="7065"/>
        <v>0</v>
      </c>
      <c r="AG4509" s="12">
        <f t="shared" si="7065"/>
        <v>0</v>
      </c>
      <c r="AH4509" s="12">
        <f t="shared" si="7065"/>
        <v>0</v>
      </c>
      <c r="AI4509" s="12">
        <f t="shared" si="7065"/>
        <v>0</v>
      </c>
      <c r="AJ4509" s="12">
        <f t="shared" si="7065"/>
        <v>4900</v>
      </c>
      <c r="AK4509" s="12">
        <f t="shared" si="7065"/>
        <v>0</v>
      </c>
      <c r="AL4509" s="12">
        <f t="shared" si="7065"/>
        <v>0</v>
      </c>
      <c r="AM4509" s="12">
        <f t="shared" si="7065"/>
        <v>0</v>
      </c>
      <c r="AN4509" s="12">
        <f t="shared" si="7065"/>
        <v>0</v>
      </c>
      <c r="AO4509" s="12">
        <f t="shared" si="7065"/>
        <v>0</v>
      </c>
      <c r="AP4509" s="12">
        <f t="shared" si="7065"/>
        <v>0</v>
      </c>
      <c r="AQ4509" s="12">
        <f t="shared" si="7065"/>
        <v>0</v>
      </c>
      <c r="AR4509" s="12">
        <f t="shared" si="7065"/>
        <v>0</v>
      </c>
      <c r="AS4509" s="12">
        <f t="shared" si="7065"/>
        <v>0</v>
      </c>
      <c r="AT4509" s="12">
        <f t="shared" si="7065"/>
        <v>0</v>
      </c>
      <c r="AU4509" s="12">
        <f t="shared" si="7065"/>
        <v>0</v>
      </c>
      <c r="AV4509" s="12">
        <f t="shared" si="7065"/>
        <v>0</v>
      </c>
      <c r="AW4509" s="12">
        <v>0</v>
      </c>
      <c r="AX4509" s="12">
        <v>4900</v>
      </c>
      <c r="AY4509" s="12">
        <f t="shared" ref="AY4509:BQ4509" si="7066">SUM(AY4510:AY4512)</f>
        <v>43500</v>
      </c>
      <c r="AZ4509" s="12">
        <f t="shared" si="7066"/>
        <v>10300</v>
      </c>
      <c r="BA4509" s="12">
        <f t="shared" si="7066"/>
        <v>0</v>
      </c>
      <c r="BB4509" s="12">
        <f t="shared" si="7066"/>
        <v>0</v>
      </c>
      <c r="BC4509" s="12">
        <f t="shared" si="7066"/>
        <v>0</v>
      </c>
      <c r="BD4509" s="12">
        <f t="shared" si="7066"/>
        <v>0</v>
      </c>
      <c r="BE4509" s="12">
        <f t="shared" si="7066"/>
        <v>53800</v>
      </c>
      <c r="BF4509" s="12">
        <f t="shared" si="7066"/>
        <v>0</v>
      </c>
      <c r="BG4509" s="12">
        <f t="shared" si="7066"/>
        <v>510</v>
      </c>
      <c r="BH4509" s="12">
        <f t="shared" si="7066"/>
        <v>10300</v>
      </c>
      <c r="BI4509" s="12">
        <f t="shared" si="7066"/>
        <v>0</v>
      </c>
      <c r="BJ4509" s="12">
        <f t="shared" si="7066"/>
        <v>0</v>
      </c>
      <c r="BK4509" s="12">
        <f t="shared" si="7066"/>
        <v>0</v>
      </c>
      <c r="BL4509" s="12">
        <f t="shared" si="7066"/>
        <v>0</v>
      </c>
      <c r="BM4509" s="12">
        <f t="shared" si="7066"/>
        <v>0</v>
      </c>
      <c r="BN4509" s="12">
        <f t="shared" si="7066"/>
        <v>0</v>
      </c>
      <c r="BO4509" s="12">
        <f t="shared" si="7066"/>
        <v>0</v>
      </c>
      <c r="BP4509" s="12">
        <f t="shared" si="7066"/>
        <v>0</v>
      </c>
      <c r="BQ4509" s="12">
        <f t="shared" si="7066"/>
        <v>0</v>
      </c>
      <c r="BR4509" s="12">
        <v>10810</v>
      </c>
      <c r="BS4509" s="12">
        <v>42990</v>
      </c>
      <c r="BT4509" s="12" t="e">
        <f>IF(#REF!=0,"-",#REF!/#REF!*100)</f>
        <v>#REF!</v>
      </c>
    </row>
    <row r="4510" spans="1:72" x14ac:dyDescent="0.25">
      <c r="A4510" s="4" t="s">
        <v>1154</v>
      </c>
      <c r="B4510" s="4" t="s">
        <v>56</v>
      </c>
      <c r="C4510" s="4" t="s">
        <v>164</v>
      </c>
      <c r="D4510" s="102" t="s">
        <v>1470</v>
      </c>
      <c r="E4510" s="113">
        <v>6139</v>
      </c>
      <c r="F4510" s="102"/>
      <c r="G4510" s="98" t="s">
        <v>1663</v>
      </c>
      <c r="H4510" s="13" t="s">
        <v>35</v>
      </c>
      <c r="I4510" s="14">
        <v>25400</v>
      </c>
      <c r="J4510" s="14">
        <v>4000</v>
      </c>
      <c r="K4510" s="14"/>
      <c r="L4510" s="14"/>
      <c r="M4510" s="14"/>
      <c r="N4510" s="14"/>
      <c r="O4510" s="14">
        <f t="shared" si="7004"/>
        <v>29400</v>
      </c>
      <c r="P4510" s="14">
        <v>4200</v>
      </c>
      <c r="Q4510" s="14">
        <v>1500</v>
      </c>
      <c r="R4510" s="14">
        <f>4000+3700</f>
        <v>7700</v>
      </c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>
        <v>13400</v>
      </c>
      <c r="AC4510" s="14">
        <v>16000</v>
      </c>
      <c r="AD4510" s="14">
        <v>4900</v>
      </c>
      <c r="AE4510" s="14"/>
      <c r="AF4510" s="14"/>
      <c r="AG4510" s="14"/>
      <c r="AH4510" s="14"/>
      <c r="AI4510" s="14"/>
      <c r="AJ4510" s="14">
        <f t="shared" si="7005"/>
        <v>4900</v>
      </c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  <c r="AW4510" s="14">
        <v>0</v>
      </c>
      <c r="AX4510" s="14">
        <v>4900</v>
      </c>
      <c r="AY4510" s="14">
        <v>40000</v>
      </c>
      <c r="AZ4510" s="14">
        <f>6500+3800</f>
        <v>10300</v>
      </c>
      <c r="BA4510" s="14"/>
      <c r="BB4510" s="14"/>
      <c r="BC4510" s="14"/>
      <c r="BD4510" s="14"/>
      <c r="BE4510" s="14">
        <f t="shared" si="7006"/>
        <v>50300</v>
      </c>
      <c r="BF4510" s="14"/>
      <c r="BG4510" s="14">
        <v>500</v>
      </c>
      <c r="BH4510" s="14">
        <f>6500+3800</f>
        <v>10300</v>
      </c>
      <c r="BI4510" s="14"/>
      <c r="BJ4510" s="14"/>
      <c r="BK4510" s="14"/>
      <c r="BL4510" s="14"/>
      <c r="BM4510" s="14"/>
      <c r="BN4510" s="14"/>
      <c r="BO4510" s="14"/>
      <c r="BP4510" s="14"/>
      <c r="BQ4510" s="14"/>
      <c r="BR4510" s="14">
        <v>10800</v>
      </c>
      <c r="BS4510" s="14">
        <v>39500</v>
      </c>
      <c r="BT4510" s="14" t="e">
        <f>IF(#REF!=0,"-",#REF!/#REF!*100)</f>
        <v>#REF!</v>
      </c>
    </row>
    <row r="4511" spans="1:72" ht="22.5" x14ac:dyDescent="0.25">
      <c r="A4511" s="4" t="s">
        <v>1154</v>
      </c>
      <c r="B4511" s="4" t="s">
        <v>56</v>
      </c>
      <c r="C4511" s="4" t="s">
        <v>164</v>
      </c>
      <c r="D4511" s="102" t="s">
        <v>1470</v>
      </c>
      <c r="E4511" s="113">
        <v>6139</v>
      </c>
      <c r="F4511" s="102" t="s">
        <v>1477</v>
      </c>
      <c r="G4511" s="98" t="s">
        <v>1663</v>
      </c>
      <c r="H4511" s="13" t="s">
        <v>37</v>
      </c>
      <c r="I4511" s="14">
        <v>3000</v>
      </c>
      <c r="J4511" s="14">
        <v>300</v>
      </c>
      <c r="K4511" s="14"/>
      <c r="L4511" s="14"/>
      <c r="M4511" s="14"/>
      <c r="N4511" s="14"/>
      <c r="O4511" s="14">
        <f t="shared" si="7004"/>
        <v>3300</v>
      </c>
      <c r="P4511" s="14">
        <v>200</v>
      </c>
      <c r="Q4511" s="14">
        <v>100</v>
      </c>
      <c r="R4511" s="14">
        <v>300</v>
      </c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>
        <v>600</v>
      </c>
      <c r="AC4511" s="14">
        <v>2700</v>
      </c>
      <c r="AD4511" s="14">
        <v>0</v>
      </c>
      <c r="AE4511" s="14"/>
      <c r="AF4511" s="14"/>
      <c r="AG4511" s="14"/>
      <c r="AH4511" s="14"/>
      <c r="AI4511" s="14"/>
      <c r="AJ4511" s="14">
        <f t="shared" si="7005"/>
        <v>0</v>
      </c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>
        <v>0</v>
      </c>
      <c r="AX4511" s="14">
        <v>0</v>
      </c>
      <c r="AY4511" s="14">
        <v>3500</v>
      </c>
      <c r="AZ4511" s="14"/>
      <c r="BA4511" s="14"/>
      <c r="BB4511" s="14"/>
      <c r="BC4511" s="14"/>
      <c r="BD4511" s="14"/>
      <c r="BE4511" s="14">
        <f t="shared" si="7006"/>
        <v>3500</v>
      </c>
      <c r="BF4511" s="14"/>
      <c r="BG4511" s="14">
        <v>10</v>
      </c>
      <c r="BH4511" s="14"/>
      <c r="BI4511" s="14"/>
      <c r="BJ4511" s="14"/>
      <c r="BK4511" s="14"/>
      <c r="BL4511" s="14"/>
      <c r="BM4511" s="14"/>
      <c r="BN4511" s="14"/>
      <c r="BO4511" s="14"/>
      <c r="BP4511" s="14"/>
      <c r="BQ4511" s="14"/>
      <c r="BR4511" s="14">
        <v>10</v>
      </c>
      <c r="BS4511" s="14">
        <v>3490</v>
      </c>
      <c r="BT4511" s="14" t="e">
        <f>IF(#REF!=0,"-",#REF!/#REF!*100)</f>
        <v>#REF!</v>
      </c>
    </row>
    <row r="4512" spans="1:72" ht="33.75" x14ac:dyDescent="0.25">
      <c r="A4512" s="4" t="s">
        <v>1154</v>
      </c>
      <c r="B4512" s="4" t="s">
        <v>56</v>
      </c>
      <c r="C4512" s="4" t="s">
        <v>164</v>
      </c>
      <c r="D4512" s="102" t="s">
        <v>1470</v>
      </c>
      <c r="E4512" s="113">
        <v>6139</v>
      </c>
      <c r="F4512" s="102" t="s">
        <v>1478</v>
      </c>
      <c r="G4512" s="98" t="s">
        <v>1663</v>
      </c>
      <c r="H4512" s="13" t="s">
        <v>38</v>
      </c>
      <c r="I4512" s="14">
        <v>500</v>
      </c>
      <c r="J4512" s="14"/>
      <c r="K4512" s="14"/>
      <c r="L4512" s="14"/>
      <c r="M4512" s="14"/>
      <c r="N4512" s="14"/>
      <c r="O4512" s="14">
        <f t="shared" si="7004"/>
        <v>500</v>
      </c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>
        <v>0</v>
      </c>
      <c r="AC4512" s="14">
        <v>500</v>
      </c>
      <c r="AD4512" s="14">
        <v>0</v>
      </c>
      <c r="AE4512" s="14"/>
      <c r="AF4512" s="14"/>
      <c r="AG4512" s="14"/>
      <c r="AH4512" s="14"/>
      <c r="AI4512" s="14"/>
      <c r="AJ4512" s="14">
        <f t="shared" si="7005"/>
        <v>0</v>
      </c>
      <c r="AK4512" s="14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4"/>
      <c r="AW4512" s="14">
        <v>0</v>
      </c>
      <c r="AX4512" s="14">
        <v>0</v>
      </c>
      <c r="AY4512" s="14">
        <v>0</v>
      </c>
      <c r="AZ4512" s="14"/>
      <c r="BA4512" s="14"/>
      <c r="BB4512" s="14"/>
      <c r="BC4512" s="14"/>
      <c r="BD4512" s="14"/>
      <c r="BE4512" s="14">
        <f t="shared" si="7006"/>
        <v>0</v>
      </c>
      <c r="BF4512" s="14"/>
      <c r="BG4512" s="14"/>
      <c r="BH4512" s="14"/>
      <c r="BI4512" s="14"/>
      <c r="BJ4512" s="14"/>
      <c r="BK4512" s="14"/>
      <c r="BL4512" s="14"/>
      <c r="BM4512" s="14"/>
      <c r="BN4512" s="14"/>
      <c r="BO4512" s="14"/>
      <c r="BP4512" s="14"/>
      <c r="BQ4512" s="14"/>
      <c r="BR4512" s="14">
        <v>0</v>
      </c>
      <c r="BS4512" s="14">
        <v>0</v>
      </c>
      <c r="BT4512" s="14" t="e">
        <f>IF(#REF!=0,"-",#REF!/#REF!*100)</f>
        <v>#REF!</v>
      </c>
    </row>
    <row r="4513" spans="1:72" ht="33.75" x14ac:dyDescent="0.25">
      <c r="A4513" s="1" t="s">
        <v>0</v>
      </c>
      <c r="B4513" s="1" t="s">
        <v>0</v>
      </c>
      <c r="C4513" s="1" t="s">
        <v>0</v>
      </c>
      <c r="D4513" s="101" t="s">
        <v>0</v>
      </c>
      <c r="E4513" s="101" t="s">
        <v>0</v>
      </c>
      <c r="F4513" s="101" t="s">
        <v>0</v>
      </c>
      <c r="G4513" s="2" t="s">
        <v>0</v>
      </c>
      <c r="H4513" s="10" t="s">
        <v>39</v>
      </c>
      <c r="I4513" s="11">
        <f t="shared" ref="I4513:AA4513" si="7067">SUM(I4514)</f>
        <v>10200</v>
      </c>
      <c r="J4513" s="11">
        <f t="shared" si="7067"/>
        <v>0</v>
      </c>
      <c r="K4513" s="11">
        <f t="shared" si="7067"/>
        <v>0</v>
      </c>
      <c r="L4513" s="11">
        <f t="shared" si="7067"/>
        <v>0</v>
      </c>
      <c r="M4513" s="11">
        <f t="shared" si="7067"/>
        <v>0</v>
      </c>
      <c r="N4513" s="11">
        <f t="shared" si="7067"/>
        <v>0</v>
      </c>
      <c r="O4513" s="11">
        <f t="shared" si="7067"/>
        <v>10200</v>
      </c>
      <c r="P4513" s="11">
        <f t="shared" si="7067"/>
        <v>3400</v>
      </c>
      <c r="Q4513" s="11">
        <f t="shared" si="7067"/>
        <v>0</v>
      </c>
      <c r="R4513" s="11">
        <f t="shared" si="7067"/>
        <v>0</v>
      </c>
      <c r="S4513" s="11">
        <f t="shared" si="7067"/>
        <v>0</v>
      </c>
      <c r="T4513" s="11">
        <f t="shared" si="7067"/>
        <v>0</v>
      </c>
      <c r="U4513" s="11">
        <f t="shared" si="7067"/>
        <v>0</v>
      </c>
      <c r="V4513" s="11">
        <f t="shared" si="7067"/>
        <v>0</v>
      </c>
      <c r="W4513" s="11">
        <f t="shared" si="7067"/>
        <v>0</v>
      </c>
      <c r="X4513" s="11">
        <f t="shared" si="7067"/>
        <v>0</v>
      </c>
      <c r="Y4513" s="11">
        <f t="shared" si="7067"/>
        <v>0</v>
      </c>
      <c r="Z4513" s="11">
        <f t="shared" si="7067"/>
        <v>0</v>
      </c>
      <c r="AA4513" s="11">
        <f t="shared" si="7067"/>
        <v>0</v>
      </c>
      <c r="AB4513" s="11">
        <v>3400</v>
      </c>
      <c r="AC4513" s="11">
        <v>6800</v>
      </c>
      <c r="AD4513" s="11">
        <f t="shared" ref="AD4513:AV4513" si="7068">SUM(AD4514)</f>
        <v>0</v>
      </c>
      <c r="AE4513" s="11">
        <f t="shared" si="7068"/>
        <v>0</v>
      </c>
      <c r="AF4513" s="11">
        <f t="shared" si="7068"/>
        <v>0</v>
      </c>
      <c r="AG4513" s="11">
        <f t="shared" si="7068"/>
        <v>0</v>
      </c>
      <c r="AH4513" s="11">
        <f t="shared" si="7068"/>
        <v>0</v>
      </c>
      <c r="AI4513" s="11">
        <f t="shared" si="7068"/>
        <v>0</v>
      </c>
      <c r="AJ4513" s="11">
        <f t="shared" si="7068"/>
        <v>0</v>
      </c>
      <c r="AK4513" s="11">
        <f t="shared" si="7068"/>
        <v>0</v>
      </c>
      <c r="AL4513" s="11">
        <f t="shared" si="7068"/>
        <v>0</v>
      </c>
      <c r="AM4513" s="11">
        <f t="shared" si="7068"/>
        <v>0</v>
      </c>
      <c r="AN4513" s="11">
        <f t="shared" si="7068"/>
        <v>0</v>
      </c>
      <c r="AO4513" s="11">
        <f t="shared" si="7068"/>
        <v>0</v>
      </c>
      <c r="AP4513" s="11">
        <f t="shared" si="7068"/>
        <v>0</v>
      </c>
      <c r="AQ4513" s="11">
        <f t="shared" si="7068"/>
        <v>0</v>
      </c>
      <c r="AR4513" s="11">
        <f t="shared" si="7068"/>
        <v>0</v>
      </c>
      <c r="AS4513" s="11">
        <f t="shared" si="7068"/>
        <v>0</v>
      </c>
      <c r="AT4513" s="11">
        <f t="shared" si="7068"/>
        <v>0</v>
      </c>
      <c r="AU4513" s="11">
        <f t="shared" si="7068"/>
        <v>0</v>
      </c>
      <c r="AV4513" s="11">
        <f t="shared" si="7068"/>
        <v>0</v>
      </c>
      <c r="AW4513" s="11">
        <v>0</v>
      </c>
      <c r="AX4513" s="11">
        <v>0</v>
      </c>
      <c r="AY4513" s="11">
        <f t="shared" ref="AY4513:BQ4513" si="7069">SUM(AY4514)</f>
        <v>0</v>
      </c>
      <c r="AZ4513" s="11">
        <f t="shared" si="7069"/>
        <v>0</v>
      </c>
      <c r="BA4513" s="11">
        <f t="shared" si="7069"/>
        <v>0</v>
      </c>
      <c r="BB4513" s="11">
        <f t="shared" si="7069"/>
        <v>0</v>
      </c>
      <c r="BC4513" s="11">
        <f t="shared" si="7069"/>
        <v>0</v>
      </c>
      <c r="BD4513" s="11">
        <f t="shared" si="7069"/>
        <v>0</v>
      </c>
      <c r="BE4513" s="11">
        <f t="shared" si="7069"/>
        <v>0</v>
      </c>
      <c r="BF4513" s="11">
        <f t="shared" si="7069"/>
        <v>0</v>
      </c>
      <c r="BG4513" s="11">
        <f t="shared" si="7069"/>
        <v>0</v>
      </c>
      <c r="BH4513" s="11">
        <f t="shared" si="7069"/>
        <v>0</v>
      </c>
      <c r="BI4513" s="11">
        <f t="shared" si="7069"/>
        <v>0</v>
      </c>
      <c r="BJ4513" s="11">
        <f t="shared" si="7069"/>
        <v>0</v>
      </c>
      <c r="BK4513" s="11">
        <f t="shared" si="7069"/>
        <v>0</v>
      </c>
      <c r="BL4513" s="11">
        <f t="shared" si="7069"/>
        <v>0</v>
      </c>
      <c r="BM4513" s="11">
        <f t="shared" si="7069"/>
        <v>0</v>
      </c>
      <c r="BN4513" s="11">
        <f t="shared" si="7069"/>
        <v>0</v>
      </c>
      <c r="BO4513" s="11">
        <f t="shared" si="7069"/>
        <v>0</v>
      </c>
      <c r="BP4513" s="11">
        <f t="shared" si="7069"/>
        <v>0</v>
      </c>
      <c r="BQ4513" s="11">
        <f t="shared" si="7069"/>
        <v>0</v>
      </c>
      <c r="BR4513" s="11">
        <v>0</v>
      </c>
      <c r="BS4513" s="11">
        <v>0</v>
      </c>
      <c r="BT4513" s="11" t="e">
        <f>IF(#REF!=0,"-",#REF!/#REF!*100)</f>
        <v>#REF!</v>
      </c>
    </row>
    <row r="4514" spans="1:72" ht="22.5" x14ac:dyDescent="0.25">
      <c r="A4514" s="4" t="s">
        <v>1154</v>
      </c>
      <c r="B4514" s="4" t="s">
        <v>56</v>
      </c>
      <c r="C4514" s="4" t="s">
        <v>164</v>
      </c>
      <c r="D4514" s="102" t="s">
        <v>1470</v>
      </c>
      <c r="E4514" s="101" t="s">
        <v>40</v>
      </c>
      <c r="F4514" s="101" t="s">
        <v>0</v>
      </c>
      <c r="G4514" s="2" t="s">
        <v>0</v>
      </c>
      <c r="H4514" s="2" t="s">
        <v>41</v>
      </c>
      <c r="I4514" s="12">
        <f t="shared" ref="I4514:AA4514" si="7070">SUM(I4515:I4517)</f>
        <v>10200</v>
      </c>
      <c r="J4514" s="12">
        <f t="shared" si="7070"/>
        <v>0</v>
      </c>
      <c r="K4514" s="12">
        <f t="shared" si="7070"/>
        <v>0</v>
      </c>
      <c r="L4514" s="12">
        <f t="shared" si="7070"/>
        <v>0</v>
      </c>
      <c r="M4514" s="12">
        <f t="shared" si="7070"/>
        <v>0</v>
      </c>
      <c r="N4514" s="12">
        <f t="shared" si="7070"/>
        <v>0</v>
      </c>
      <c r="O4514" s="12">
        <f t="shared" ref="O4514" si="7071">SUM(O4515:O4517)</f>
        <v>10200</v>
      </c>
      <c r="P4514" s="12">
        <f t="shared" si="7070"/>
        <v>3400</v>
      </c>
      <c r="Q4514" s="12">
        <f t="shared" si="7070"/>
        <v>0</v>
      </c>
      <c r="R4514" s="12">
        <f t="shared" si="7070"/>
        <v>0</v>
      </c>
      <c r="S4514" s="12">
        <f t="shared" si="7070"/>
        <v>0</v>
      </c>
      <c r="T4514" s="12">
        <f t="shared" si="7070"/>
        <v>0</v>
      </c>
      <c r="U4514" s="12">
        <f t="shared" si="7070"/>
        <v>0</v>
      </c>
      <c r="V4514" s="12">
        <f t="shared" si="7070"/>
        <v>0</v>
      </c>
      <c r="W4514" s="12">
        <f t="shared" si="7070"/>
        <v>0</v>
      </c>
      <c r="X4514" s="12">
        <f t="shared" si="7070"/>
        <v>0</v>
      </c>
      <c r="Y4514" s="12">
        <f t="shared" si="7070"/>
        <v>0</v>
      </c>
      <c r="Z4514" s="12">
        <f t="shared" si="7070"/>
        <v>0</v>
      </c>
      <c r="AA4514" s="12">
        <f t="shared" si="7070"/>
        <v>0</v>
      </c>
      <c r="AB4514" s="12">
        <v>3400</v>
      </c>
      <c r="AC4514" s="12">
        <v>6800</v>
      </c>
      <c r="AD4514" s="12">
        <f t="shared" ref="AD4514:AV4514" si="7072">SUM(AD4515:AD4517)</f>
        <v>0</v>
      </c>
      <c r="AE4514" s="12">
        <f t="shared" si="7072"/>
        <v>0</v>
      </c>
      <c r="AF4514" s="12">
        <f t="shared" si="7072"/>
        <v>0</v>
      </c>
      <c r="AG4514" s="12">
        <f t="shared" si="7072"/>
        <v>0</v>
      </c>
      <c r="AH4514" s="12">
        <f t="shared" si="7072"/>
        <v>0</v>
      </c>
      <c r="AI4514" s="12">
        <f t="shared" si="7072"/>
        <v>0</v>
      </c>
      <c r="AJ4514" s="12">
        <f t="shared" ref="AJ4514" si="7073">SUM(AJ4515:AJ4517)</f>
        <v>0</v>
      </c>
      <c r="AK4514" s="12">
        <f t="shared" si="7072"/>
        <v>0</v>
      </c>
      <c r="AL4514" s="12">
        <f t="shared" si="7072"/>
        <v>0</v>
      </c>
      <c r="AM4514" s="12">
        <f t="shared" si="7072"/>
        <v>0</v>
      </c>
      <c r="AN4514" s="12">
        <f t="shared" si="7072"/>
        <v>0</v>
      </c>
      <c r="AO4514" s="12">
        <f t="shared" si="7072"/>
        <v>0</v>
      </c>
      <c r="AP4514" s="12">
        <f t="shared" si="7072"/>
        <v>0</v>
      </c>
      <c r="AQ4514" s="12">
        <f t="shared" si="7072"/>
        <v>0</v>
      </c>
      <c r="AR4514" s="12">
        <f t="shared" si="7072"/>
        <v>0</v>
      </c>
      <c r="AS4514" s="12">
        <f t="shared" si="7072"/>
        <v>0</v>
      </c>
      <c r="AT4514" s="12">
        <f t="shared" si="7072"/>
        <v>0</v>
      </c>
      <c r="AU4514" s="12">
        <f t="shared" si="7072"/>
        <v>0</v>
      </c>
      <c r="AV4514" s="12">
        <f t="shared" si="7072"/>
        <v>0</v>
      </c>
      <c r="AW4514" s="12">
        <v>0</v>
      </c>
      <c r="AX4514" s="12">
        <v>0</v>
      </c>
      <c r="AY4514" s="12">
        <f t="shared" ref="AY4514:BQ4514" si="7074">SUM(AY4515:AY4517)</f>
        <v>0</v>
      </c>
      <c r="AZ4514" s="12">
        <f t="shared" si="7074"/>
        <v>0</v>
      </c>
      <c r="BA4514" s="12">
        <f t="shared" si="7074"/>
        <v>0</v>
      </c>
      <c r="BB4514" s="12">
        <f t="shared" si="7074"/>
        <v>0</v>
      </c>
      <c r="BC4514" s="12">
        <f t="shared" si="7074"/>
        <v>0</v>
      </c>
      <c r="BD4514" s="12">
        <f t="shared" si="7074"/>
        <v>0</v>
      </c>
      <c r="BE4514" s="12">
        <f t="shared" ref="BE4514" si="7075">SUM(BE4515:BE4517)</f>
        <v>0</v>
      </c>
      <c r="BF4514" s="12">
        <f t="shared" si="7074"/>
        <v>0</v>
      </c>
      <c r="BG4514" s="12">
        <f t="shared" si="7074"/>
        <v>0</v>
      </c>
      <c r="BH4514" s="12">
        <f t="shared" si="7074"/>
        <v>0</v>
      </c>
      <c r="BI4514" s="12">
        <f t="shared" si="7074"/>
        <v>0</v>
      </c>
      <c r="BJ4514" s="12">
        <f t="shared" si="7074"/>
        <v>0</v>
      </c>
      <c r="BK4514" s="12">
        <f t="shared" si="7074"/>
        <v>0</v>
      </c>
      <c r="BL4514" s="12">
        <f t="shared" si="7074"/>
        <v>0</v>
      </c>
      <c r="BM4514" s="12">
        <f t="shared" si="7074"/>
        <v>0</v>
      </c>
      <c r="BN4514" s="12">
        <f t="shared" si="7074"/>
        <v>0</v>
      </c>
      <c r="BO4514" s="12">
        <f t="shared" si="7074"/>
        <v>0</v>
      </c>
      <c r="BP4514" s="12">
        <f t="shared" si="7074"/>
        <v>0</v>
      </c>
      <c r="BQ4514" s="12">
        <f t="shared" si="7074"/>
        <v>0</v>
      </c>
      <c r="BR4514" s="12">
        <v>0</v>
      </c>
      <c r="BS4514" s="12">
        <v>0</v>
      </c>
      <c r="BT4514" s="12" t="e">
        <f>IF(#REF!=0,"-",#REF!/#REF!*100)</f>
        <v>#REF!</v>
      </c>
    </row>
    <row r="4515" spans="1:72" x14ac:dyDescent="0.25">
      <c r="A4515" s="4" t="s">
        <v>1154</v>
      </c>
      <c r="B4515" s="4" t="s">
        <v>56</v>
      </c>
      <c r="C4515" s="4" t="s">
        <v>164</v>
      </c>
      <c r="D4515" s="102" t="s">
        <v>1470</v>
      </c>
      <c r="E4515" s="113">
        <v>6142</v>
      </c>
      <c r="F4515" s="102"/>
      <c r="G4515" s="98" t="s">
        <v>1663</v>
      </c>
      <c r="H4515" s="13" t="s">
        <v>60</v>
      </c>
      <c r="I4515" s="14">
        <v>10000</v>
      </c>
      <c r="J4515" s="14"/>
      <c r="K4515" s="14"/>
      <c r="L4515" s="14"/>
      <c r="M4515" s="14"/>
      <c r="N4515" s="14"/>
      <c r="O4515" s="14">
        <f t="shared" si="7004"/>
        <v>10000</v>
      </c>
      <c r="P4515" s="14">
        <v>3400</v>
      </c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>
        <v>3400</v>
      </c>
      <c r="AC4515" s="14">
        <v>6600</v>
      </c>
      <c r="AD4515" s="14">
        <v>0</v>
      </c>
      <c r="AE4515" s="14"/>
      <c r="AF4515" s="14"/>
      <c r="AG4515" s="14"/>
      <c r="AH4515" s="14"/>
      <c r="AI4515" s="14"/>
      <c r="AJ4515" s="14">
        <f t="shared" si="7005"/>
        <v>0</v>
      </c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>
        <v>0</v>
      </c>
      <c r="AX4515" s="14">
        <v>0</v>
      </c>
      <c r="AY4515" s="14">
        <v>0</v>
      </c>
      <c r="AZ4515" s="14"/>
      <c r="BA4515" s="14"/>
      <c r="BB4515" s="14"/>
      <c r="BC4515" s="14"/>
      <c r="BD4515" s="14"/>
      <c r="BE4515" s="14">
        <f t="shared" si="7006"/>
        <v>0</v>
      </c>
      <c r="BF4515" s="14"/>
      <c r="BG4515" s="14"/>
      <c r="BH4515" s="14"/>
      <c r="BI4515" s="14"/>
      <c r="BJ4515" s="14"/>
      <c r="BK4515" s="14"/>
      <c r="BL4515" s="14"/>
      <c r="BM4515" s="14"/>
      <c r="BN4515" s="14"/>
      <c r="BO4515" s="14"/>
      <c r="BP4515" s="14"/>
      <c r="BQ4515" s="14"/>
      <c r="BR4515" s="14">
        <v>0</v>
      </c>
      <c r="BS4515" s="14">
        <v>0</v>
      </c>
      <c r="BT4515" s="14" t="e">
        <f>IF(#REF!=0,"-",#REF!/#REF!*100)</f>
        <v>#REF!</v>
      </c>
    </row>
    <row r="4516" spans="1:72" ht="22.5" x14ac:dyDescent="0.25">
      <c r="A4516" s="4" t="s">
        <v>1154</v>
      </c>
      <c r="B4516" s="4" t="s">
        <v>56</v>
      </c>
      <c r="C4516" s="4" t="s">
        <v>164</v>
      </c>
      <c r="D4516" s="102" t="s">
        <v>1470</v>
      </c>
      <c r="E4516" s="113">
        <v>6143</v>
      </c>
      <c r="F4516" s="102"/>
      <c r="G4516" s="98" t="s">
        <v>1663</v>
      </c>
      <c r="H4516" s="13" t="s">
        <v>43</v>
      </c>
      <c r="I4516" s="14">
        <v>100</v>
      </c>
      <c r="J4516" s="14"/>
      <c r="K4516" s="14"/>
      <c r="L4516" s="14"/>
      <c r="M4516" s="14"/>
      <c r="N4516" s="14"/>
      <c r="O4516" s="14">
        <f t="shared" si="7004"/>
        <v>100</v>
      </c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>
        <v>0</v>
      </c>
      <c r="AC4516" s="14">
        <v>100</v>
      </c>
      <c r="AD4516" s="14">
        <v>0</v>
      </c>
      <c r="AE4516" s="14"/>
      <c r="AF4516" s="14"/>
      <c r="AG4516" s="14"/>
      <c r="AH4516" s="14"/>
      <c r="AI4516" s="14"/>
      <c r="AJ4516" s="14">
        <f t="shared" si="7005"/>
        <v>0</v>
      </c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>
        <v>0</v>
      </c>
      <c r="AX4516" s="14">
        <v>0</v>
      </c>
      <c r="AY4516" s="14">
        <v>0</v>
      </c>
      <c r="AZ4516" s="14"/>
      <c r="BA4516" s="14"/>
      <c r="BB4516" s="14"/>
      <c r="BC4516" s="14"/>
      <c r="BD4516" s="14"/>
      <c r="BE4516" s="14">
        <f t="shared" si="7006"/>
        <v>0</v>
      </c>
      <c r="BF4516" s="14"/>
      <c r="BG4516" s="14"/>
      <c r="BH4516" s="14"/>
      <c r="BI4516" s="14"/>
      <c r="BJ4516" s="14"/>
      <c r="BK4516" s="14"/>
      <c r="BL4516" s="14"/>
      <c r="BM4516" s="14"/>
      <c r="BN4516" s="14"/>
      <c r="BO4516" s="14"/>
      <c r="BP4516" s="14"/>
      <c r="BQ4516" s="14"/>
      <c r="BR4516" s="14">
        <v>0</v>
      </c>
      <c r="BS4516" s="14">
        <v>0</v>
      </c>
      <c r="BT4516" s="14" t="e">
        <f>IF(#REF!=0,"-",#REF!/#REF!*100)</f>
        <v>#REF!</v>
      </c>
    </row>
    <row r="4517" spans="1:72" x14ac:dyDescent="0.25">
      <c r="A4517" s="4" t="s">
        <v>1154</v>
      </c>
      <c r="B4517" s="4" t="s">
        <v>56</v>
      </c>
      <c r="C4517" s="4" t="s">
        <v>164</v>
      </c>
      <c r="D4517" s="102" t="s">
        <v>1470</v>
      </c>
      <c r="E4517" s="113">
        <v>6148</v>
      </c>
      <c r="F4517" s="102"/>
      <c r="G4517" s="98" t="s">
        <v>1663</v>
      </c>
      <c r="H4517" s="13" t="s">
        <v>45</v>
      </c>
      <c r="I4517" s="14">
        <v>100</v>
      </c>
      <c r="J4517" s="14"/>
      <c r="K4517" s="14"/>
      <c r="L4517" s="14"/>
      <c r="M4517" s="14"/>
      <c r="N4517" s="14"/>
      <c r="O4517" s="14">
        <f t="shared" si="7004"/>
        <v>100</v>
      </c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>
        <v>0</v>
      </c>
      <c r="AC4517" s="14">
        <v>100</v>
      </c>
      <c r="AD4517" s="14">
        <v>0</v>
      </c>
      <c r="AE4517" s="14"/>
      <c r="AF4517" s="14"/>
      <c r="AG4517" s="14"/>
      <c r="AH4517" s="14"/>
      <c r="AI4517" s="14"/>
      <c r="AJ4517" s="14">
        <f t="shared" si="7005"/>
        <v>0</v>
      </c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>
        <v>0</v>
      </c>
      <c r="AX4517" s="14">
        <v>0</v>
      </c>
      <c r="AY4517" s="14">
        <v>0</v>
      </c>
      <c r="AZ4517" s="14"/>
      <c r="BA4517" s="14"/>
      <c r="BB4517" s="14"/>
      <c r="BC4517" s="14"/>
      <c r="BD4517" s="14"/>
      <c r="BE4517" s="14">
        <f t="shared" si="7006"/>
        <v>0</v>
      </c>
      <c r="BF4517" s="14"/>
      <c r="BG4517" s="14"/>
      <c r="BH4517" s="14"/>
      <c r="BI4517" s="14"/>
      <c r="BJ4517" s="14"/>
      <c r="BK4517" s="14"/>
      <c r="BL4517" s="14"/>
      <c r="BM4517" s="14"/>
      <c r="BN4517" s="14"/>
      <c r="BO4517" s="14"/>
      <c r="BP4517" s="14"/>
      <c r="BQ4517" s="14"/>
      <c r="BR4517" s="14">
        <v>0</v>
      </c>
      <c r="BS4517" s="14">
        <v>0</v>
      </c>
      <c r="BT4517" s="14" t="e">
        <f>IF(#REF!=0,"-",#REF!/#REF!*100)</f>
        <v>#REF!</v>
      </c>
    </row>
    <row r="4518" spans="1:72" ht="33.75" x14ac:dyDescent="0.25">
      <c r="A4518" s="1" t="s">
        <v>0</v>
      </c>
      <c r="B4518" s="1" t="s">
        <v>0</v>
      </c>
      <c r="C4518" s="1" t="s">
        <v>0</v>
      </c>
      <c r="D4518" s="101" t="s">
        <v>0</v>
      </c>
      <c r="E4518" s="101" t="s">
        <v>0</v>
      </c>
      <c r="F4518" s="101" t="s">
        <v>0</v>
      </c>
      <c r="G4518" s="2" t="s">
        <v>0</v>
      </c>
      <c r="H4518" s="10" t="s">
        <v>125</v>
      </c>
      <c r="I4518" s="11">
        <f t="shared" ref="I4518:X4519" si="7076">SUM(I4519)</f>
        <v>100</v>
      </c>
      <c r="J4518" s="11">
        <f t="shared" si="7076"/>
        <v>0</v>
      </c>
      <c r="K4518" s="11">
        <f t="shared" si="7076"/>
        <v>0</v>
      </c>
      <c r="L4518" s="11">
        <f t="shared" si="7076"/>
        <v>0</v>
      </c>
      <c r="M4518" s="11">
        <f t="shared" si="7076"/>
        <v>0</v>
      </c>
      <c r="N4518" s="11">
        <f t="shared" si="7076"/>
        <v>0</v>
      </c>
      <c r="O4518" s="11">
        <f t="shared" si="7076"/>
        <v>100</v>
      </c>
      <c r="P4518" s="11">
        <f t="shared" si="7076"/>
        <v>0</v>
      </c>
      <c r="Q4518" s="11">
        <f t="shared" si="7076"/>
        <v>0</v>
      </c>
      <c r="R4518" s="11">
        <f t="shared" si="7076"/>
        <v>0</v>
      </c>
      <c r="S4518" s="11">
        <f t="shared" si="7076"/>
        <v>0</v>
      </c>
      <c r="T4518" s="11">
        <f t="shared" si="7076"/>
        <v>0</v>
      </c>
      <c r="U4518" s="11">
        <f t="shared" si="7076"/>
        <v>0</v>
      </c>
      <c r="V4518" s="11">
        <f t="shared" si="7076"/>
        <v>0</v>
      </c>
      <c r="W4518" s="11">
        <f t="shared" si="7076"/>
        <v>0</v>
      </c>
      <c r="X4518" s="11">
        <f t="shared" si="7076"/>
        <v>0</v>
      </c>
      <c r="Y4518" s="11">
        <f t="shared" ref="J4518:AA4519" si="7077">SUM(Y4519)</f>
        <v>0</v>
      </c>
      <c r="Z4518" s="11">
        <f t="shared" si="7077"/>
        <v>0</v>
      </c>
      <c r="AA4518" s="11">
        <f t="shared" si="7077"/>
        <v>0</v>
      </c>
      <c r="AB4518" s="11">
        <v>0</v>
      </c>
      <c r="AC4518" s="11">
        <v>100</v>
      </c>
      <c r="AD4518" s="11">
        <f t="shared" ref="AD4518:AS4519" si="7078">SUM(AD4519)</f>
        <v>0</v>
      </c>
      <c r="AE4518" s="11">
        <f t="shared" si="7078"/>
        <v>0</v>
      </c>
      <c r="AF4518" s="11">
        <f t="shared" si="7078"/>
        <v>0</v>
      </c>
      <c r="AG4518" s="11">
        <f t="shared" si="7078"/>
        <v>0</v>
      </c>
      <c r="AH4518" s="11">
        <f t="shared" si="7078"/>
        <v>0</v>
      </c>
      <c r="AI4518" s="11">
        <f t="shared" si="7078"/>
        <v>0</v>
      </c>
      <c r="AJ4518" s="11">
        <f t="shared" si="7078"/>
        <v>0</v>
      </c>
      <c r="AK4518" s="11">
        <f t="shared" si="7078"/>
        <v>0</v>
      </c>
      <c r="AL4518" s="11">
        <f t="shared" si="7078"/>
        <v>0</v>
      </c>
      <c r="AM4518" s="11">
        <f t="shared" si="7078"/>
        <v>0</v>
      </c>
      <c r="AN4518" s="11">
        <f t="shared" si="7078"/>
        <v>0</v>
      </c>
      <c r="AO4518" s="11">
        <f t="shared" si="7078"/>
        <v>0</v>
      </c>
      <c r="AP4518" s="11">
        <f t="shared" si="7078"/>
        <v>0</v>
      </c>
      <c r="AQ4518" s="11">
        <f t="shared" si="7078"/>
        <v>0</v>
      </c>
      <c r="AR4518" s="11">
        <f t="shared" si="7078"/>
        <v>0</v>
      </c>
      <c r="AS4518" s="11">
        <f t="shared" si="7078"/>
        <v>0</v>
      </c>
      <c r="AT4518" s="11">
        <f t="shared" ref="AE4518:AV4519" si="7079">SUM(AT4519)</f>
        <v>0</v>
      </c>
      <c r="AU4518" s="11">
        <f t="shared" si="7079"/>
        <v>0</v>
      </c>
      <c r="AV4518" s="11">
        <f t="shared" si="7079"/>
        <v>0</v>
      </c>
      <c r="AW4518" s="11">
        <v>0</v>
      </c>
      <c r="AX4518" s="11">
        <v>0</v>
      </c>
      <c r="AY4518" s="11">
        <f t="shared" ref="AY4518:BN4519" si="7080">SUM(AY4519)</f>
        <v>0</v>
      </c>
      <c r="AZ4518" s="11">
        <f t="shared" si="7080"/>
        <v>0</v>
      </c>
      <c r="BA4518" s="11">
        <f t="shared" si="7080"/>
        <v>0</v>
      </c>
      <c r="BB4518" s="11">
        <f t="shared" si="7080"/>
        <v>0</v>
      </c>
      <c r="BC4518" s="11">
        <f t="shared" si="7080"/>
        <v>0</v>
      </c>
      <c r="BD4518" s="11">
        <f t="shared" si="7080"/>
        <v>0</v>
      </c>
      <c r="BE4518" s="11">
        <f t="shared" si="7080"/>
        <v>0</v>
      </c>
      <c r="BF4518" s="11">
        <f t="shared" si="7080"/>
        <v>0</v>
      </c>
      <c r="BG4518" s="11">
        <f t="shared" si="7080"/>
        <v>0</v>
      </c>
      <c r="BH4518" s="11">
        <f t="shared" si="7080"/>
        <v>0</v>
      </c>
      <c r="BI4518" s="11">
        <f t="shared" si="7080"/>
        <v>0</v>
      </c>
      <c r="BJ4518" s="11">
        <f t="shared" si="7080"/>
        <v>0</v>
      </c>
      <c r="BK4518" s="11">
        <f t="shared" si="7080"/>
        <v>0</v>
      </c>
      <c r="BL4518" s="11">
        <f t="shared" si="7080"/>
        <v>0</v>
      </c>
      <c r="BM4518" s="11">
        <f t="shared" si="7080"/>
        <v>0</v>
      </c>
      <c r="BN4518" s="11">
        <f t="shared" si="7080"/>
        <v>0</v>
      </c>
      <c r="BO4518" s="11">
        <f t="shared" ref="AZ4518:BQ4519" si="7081">SUM(BO4519)</f>
        <v>0</v>
      </c>
      <c r="BP4518" s="11">
        <f t="shared" si="7081"/>
        <v>0</v>
      </c>
      <c r="BQ4518" s="11">
        <f t="shared" si="7081"/>
        <v>0</v>
      </c>
      <c r="BR4518" s="11">
        <v>0</v>
      </c>
      <c r="BS4518" s="11">
        <v>0</v>
      </c>
      <c r="BT4518" s="11" t="e">
        <f>IF(#REF!=0,"-",#REF!/#REF!*100)</f>
        <v>#REF!</v>
      </c>
    </row>
    <row r="4519" spans="1:72" x14ac:dyDescent="0.25">
      <c r="A4519" s="4" t="s">
        <v>1154</v>
      </c>
      <c r="B4519" s="4" t="s">
        <v>56</v>
      </c>
      <c r="C4519" s="4" t="s">
        <v>164</v>
      </c>
      <c r="D4519" s="102" t="s">
        <v>1470</v>
      </c>
      <c r="E4519" s="101" t="s">
        <v>126</v>
      </c>
      <c r="F4519" s="101" t="s">
        <v>0</v>
      </c>
      <c r="G4519" s="2" t="s">
        <v>0</v>
      </c>
      <c r="H4519" s="2" t="s">
        <v>127</v>
      </c>
      <c r="I4519" s="12">
        <f t="shared" si="7076"/>
        <v>100</v>
      </c>
      <c r="J4519" s="12">
        <f t="shared" si="7077"/>
        <v>0</v>
      </c>
      <c r="K4519" s="12">
        <f t="shared" si="7077"/>
        <v>0</v>
      </c>
      <c r="L4519" s="12">
        <f t="shared" si="7077"/>
        <v>0</v>
      </c>
      <c r="M4519" s="12">
        <f t="shared" si="7077"/>
        <v>0</v>
      </c>
      <c r="N4519" s="12">
        <f t="shared" si="7077"/>
        <v>0</v>
      </c>
      <c r="O4519" s="12">
        <f t="shared" si="7077"/>
        <v>100</v>
      </c>
      <c r="P4519" s="12">
        <f t="shared" si="7077"/>
        <v>0</v>
      </c>
      <c r="Q4519" s="12">
        <f t="shared" si="7077"/>
        <v>0</v>
      </c>
      <c r="R4519" s="12">
        <f t="shared" si="7077"/>
        <v>0</v>
      </c>
      <c r="S4519" s="12">
        <f t="shared" si="7077"/>
        <v>0</v>
      </c>
      <c r="T4519" s="12">
        <f t="shared" si="7077"/>
        <v>0</v>
      </c>
      <c r="U4519" s="12">
        <f t="shared" si="7077"/>
        <v>0</v>
      </c>
      <c r="V4519" s="12">
        <f t="shared" si="7077"/>
        <v>0</v>
      </c>
      <c r="W4519" s="12">
        <f t="shared" si="7077"/>
        <v>0</v>
      </c>
      <c r="X4519" s="12">
        <f t="shared" si="7077"/>
        <v>0</v>
      </c>
      <c r="Y4519" s="12">
        <f t="shared" si="7077"/>
        <v>0</v>
      </c>
      <c r="Z4519" s="12">
        <f t="shared" si="7077"/>
        <v>0</v>
      </c>
      <c r="AA4519" s="12">
        <f t="shared" si="7077"/>
        <v>0</v>
      </c>
      <c r="AB4519" s="12">
        <v>0</v>
      </c>
      <c r="AC4519" s="12">
        <v>100</v>
      </c>
      <c r="AD4519" s="12">
        <f t="shared" si="7078"/>
        <v>0</v>
      </c>
      <c r="AE4519" s="12">
        <f t="shared" si="7079"/>
        <v>0</v>
      </c>
      <c r="AF4519" s="12">
        <f t="shared" si="7079"/>
        <v>0</v>
      </c>
      <c r="AG4519" s="12">
        <f t="shared" si="7079"/>
        <v>0</v>
      </c>
      <c r="AH4519" s="12">
        <f t="shared" si="7079"/>
        <v>0</v>
      </c>
      <c r="AI4519" s="12">
        <f t="shared" si="7079"/>
        <v>0</v>
      </c>
      <c r="AJ4519" s="12">
        <f t="shared" si="7079"/>
        <v>0</v>
      </c>
      <c r="AK4519" s="12">
        <f t="shared" si="7079"/>
        <v>0</v>
      </c>
      <c r="AL4519" s="12">
        <f t="shared" si="7079"/>
        <v>0</v>
      </c>
      <c r="AM4519" s="12">
        <f t="shared" si="7079"/>
        <v>0</v>
      </c>
      <c r="AN4519" s="12">
        <f t="shared" si="7079"/>
        <v>0</v>
      </c>
      <c r="AO4519" s="12">
        <f t="shared" si="7079"/>
        <v>0</v>
      </c>
      <c r="AP4519" s="12">
        <f t="shared" si="7079"/>
        <v>0</v>
      </c>
      <c r="AQ4519" s="12">
        <f t="shared" si="7079"/>
        <v>0</v>
      </c>
      <c r="AR4519" s="12">
        <f t="shared" si="7079"/>
        <v>0</v>
      </c>
      <c r="AS4519" s="12">
        <f t="shared" si="7079"/>
        <v>0</v>
      </c>
      <c r="AT4519" s="12">
        <f t="shared" si="7079"/>
        <v>0</v>
      </c>
      <c r="AU4519" s="12">
        <f t="shared" si="7079"/>
        <v>0</v>
      </c>
      <c r="AV4519" s="12">
        <f t="shared" si="7079"/>
        <v>0</v>
      </c>
      <c r="AW4519" s="12">
        <v>0</v>
      </c>
      <c r="AX4519" s="12">
        <v>0</v>
      </c>
      <c r="AY4519" s="12">
        <f t="shared" si="7080"/>
        <v>0</v>
      </c>
      <c r="AZ4519" s="12">
        <f t="shared" si="7081"/>
        <v>0</v>
      </c>
      <c r="BA4519" s="12">
        <f t="shared" si="7081"/>
        <v>0</v>
      </c>
      <c r="BB4519" s="12">
        <f t="shared" si="7081"/>
        <v>0</v>
      </c>
      <c r="BC4519" s="12">
        <f t="shared" si="7081"/>
        <v>0</v>
      </c>
      <c r="BD4519" s="12">
        <f t="shared" si="7081"/>
        <v>0</v>
      </c>
      <c r="BE4519" s="12">
        <f t="shared" si="7081"/>
        <v>0</v>
      </c>
      <c r="BF4519" s="12">
        <f t="shared" si="7081"/>
        <v>0</v>
      </c>
      <c r="BG4519" s="12">
        <f t="shared" si="7081"/>
        <v>0</v>
      </c>
      <c r="BH4519" s="12">
        <f t="shared" si="7081"/>
        <v>0</v>
      </c>
      <c r="BI4519" s="12">
        <f t="shared" si="7081"/>
        <v>0</v>
      </c>
      <c r="BJ4519" s="12">
        <f t="shared" si="7081"/>
        <v>0</v>
      </c>
      <c r="BK4519" s="12">
        <f t="shared" si="7081"/>
        <v>0</v>
      </c>
      <c r="BL4519" s="12">
        <f t="shared" si="7081"/>
        <v>0</v>
      </c>
      <c r="BM4519" s="12">
        <f t="shared" si="7081"/>
        <v>0</v>
      </c>
      <c r="BN4519" s="12">
        <f t="shared" si="7081"/>
        <v>0</v>
      </c>
      <c r="BO4519" s="12">
        <f t="shared" si="7081"/>
        <v>0</v>
      </c>
      <c r="BP4519" s="12">
        <f t="shared" si="7081"/>
        <v>0</v>
      </c>
      <c r="BQ4519" s="12">
        <f t="shared" si="7081"/>
        <v>0</v>
      </c>
      <c r="BR4519" s="12">
        <v>0</v>
      </c>
      <c r="BS4519" s="12">
        <v>0</v>
      </c>
      <c r="BT4519" s="12" t="e">
        <f>IF(#REF!=0,"-",#REF!/#REF!*100)</f>
        <v>#REF!</v>
      </c>
    </row>
    <row r="4520" spans="1:72" x14ac:dyDescent="0.25">
      <c r="A4520" s="4" t="s">
        <v>1154</v>
      </c>
      <c r="B4520" s="4" t="s">
        <v>56</v>
      </c>
      <c r="C4520" s="4" t="s">
        <v>164</v>
      </c>
      <c r="D4520" s="102" t="s">
        <v>1470</v>
      </c>
      <c r="E4520" s="113">
        <v>6163</v>
      </c>
      <c r="F4520" s="102"/>
      <c r="G4520" s="98" t="s">
        <v>1663</v>
      </c>
      <c r="H4520" s="13" t="s">
        <v>128</v>
      </c>
      <c r="I4520" s="14">
        <v>100</v>
      </c>
      <c r="J4520" s="14"/>
      <c r="K4520" s="14"/>
      <c r="L4520" s="14"/>
      <c r="M4520" s="14"/>
      <c r="N4520" s="14"/>
      <c r="O4520" s="14">
        <f t="shared" si="7004"/>
        <v>100</v>
      </c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>
        <v>0</v>
      </c>
      <c r="AC4520" s="14">
        <v>100</v>
      </c>
      <c r="AD4520" s="14">
        <v>0</v>
      </c>
      <c r="AE4520" s="14"/>
      <c r="AF4520" s="14"/>
      <c r="AG4520" s="14"/>
      <c r="AH4520" s="14"/>
      <c r="AI4520" s="14"/>
      <c r="AJ4520" s="14">
        <f t="shared" si="7005"/>
        <v>0</v>
      </c>
      <c r="AK4520" s="14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4"/>
      <c r="AW4520" s="14">
        <v>0</v>
      </c>
      <c r="AX4520" s="14">
        <v>0</v>
      </c>
      <c r="AY4520" s="14">
        <v>0</v>
      </c>
      <c r="AZ4520" s="14"/>
      <c r="BA4520" s="14"/>
      <c r="BB4520" s="14"/>
      <c r="BC4520" s="14"/>
      <c r="BD4520" s="14"/>
      <c r="BE4520" s="14">
        <f t="shared" si="7006"/>
        <v>0</v>
      </c>
      <c r="BF4520" s="14"/>
      <c r="BG4520" s="14"/>
      <c r="BH4520" s="14"/>
      <c r="BI4520" s="14"/>
      <c r="BJ4520" s="14"/>
      <c r="BK4520" s="14"/>
      <c r="BL4520" s="14"/>
      <c r="BM4520" s="14"/>
      <c r="BN4520" s="14"/>
      <c r="BO4520" s="14"/>
      <c r="BP4520" s="14"/>
      <c r="BQ4520" s="14"/>
      <c r="BR4520" s="14">
        <v>0</v>
      </c>
      <c r="BS4520" s="14">
        <v>0</v>
      </c>
      <c r="BT4520" s="14" t="e">
        <f>IF(#REF!=0,"-",#REF!/#REF!*100)</f>
        <v>#REF!</v>
      </c>
    </row>
    <row r="4521" spans="1:72" ht="33.75" x14ac:dyDescent="0.25">
      <c r="A4521" s="1" t="s">
        <v>0</v>
      </c>
      <c r="B4521" s="1" t="s">
        <v>0</v>
      </c>
      <c r="C4521" s="1" t="s">
        <v>0</v>
      </c>
      <c r="D4521" s="101" t="s">
        <v>0</v>
      </c>
      <c r="E4521" s="101" t="s">
        <v>0</v>
      </c>
      <c r="F4521" s="101" t="s">
        <v>0</v>
      </c>
      <c r="G4521" s="2" t="s">
        <v>0</v>
      </c>
      <c r="H4521" s="10" t="s">
        <v>47</v>
      </c>
      <c r="I4521" s="11">
        <f t="shared" ref="I4521:AA4521" si="7082">SUM(I4522)</f>
        <v>30200</v>
      </c>
      <c r="J4521" s="11">
        <f t="shared" si="7082"/>
        <v>8000</v>
      </c>
      <c r="K4521" s="11">
        <f t="shared" si="7082"/>
        <v>0</v>
      </c>
      <c r="L4521" s="11">
        <f t="shared" si="7082"/>
        <v>0</v>
      </c>
      <c r="M4521" s="11">
        <f t="shared" si="7082"/>
        <v>0</v>
      </c>
      <c r="N4521" s="11">
        <f t="shared" si="7082"/>
        <v>0</v>
      </c>
      <c r="O4521" s="11">
        <f t="shared" si="7082"/>
        <v>38200</v>
      </c>
      <c r="P4521" s="11">
        <f t="shared" si="7082"/>
        <v>0</v>
      </c>
      <c r="Q4521" s="11">
        <f t="shared" si="7082"/>
        <v>0</v>
      </c>
      <c r="R4521" s="11">
        <f t="shared" si="7082"/>
        <v>8000</v>
      </c>
      <c r="S4521" s="11">
        <f t="shared" si="7082"/>
        <v>0</v>
      </c>
      <c r="T4521" s="11">
        <f t="shared" si="7082"/>
        <v>0</v>
      </c>
      <c r="U4521" s="11">
        <f t="shared" si="7082"/>
        <v>0</v>
      </c>
      <c r="V4521" s="11">
        <f t="shared" si="7082"/>
        <v>0</v>
      </c>
      <c r="W4521" s="11">
        <f t="shared" si="7082"/>
        <v>0</v>
      </c>
      <c r="X4521" s="11">
        <f t="shared" si="7082"/>
        <v>0</v>
      </c>
      <c r="Y4521" s="11">
        <f t="shared" si="7082"/>
        <v>0</v>
      </c>
      <c r="Z4521" s="11">
        <f t="shared" si="7082"/>
        <v>0</v>
      </c>
      <c r="AA4521" s="11">
        <f t="shared" si="7082"/>
        <v>0</v>
      </c>
      <c r="AB4521" s="11">
        <v>8000</v>
      </c>
      <c r="AC4521" s="11">
        <v>30200</v>
      </c>
      <c r="AD4521" s="11">
        <f t="shared" ref="AD4521:AV4521" si="7083">SUM(AD4522)</f>
        <v>19000</v>
      </c>
      <c r="AE4521" s="11">
        <f t="shared" si="7083"/>
        <v>0</v>
      </c>
      <c r="AF4521" s="11">
        <f t="shared" si="7083"/>
        <v>0</v>
      </c>
      <c r="AG4521" s="11">
        <f t="shared" si="7083"/>
        <v>0</v>
      </c>
      <c r="AH4521" s="11">
        <f t="shared" si="7083"/>
        <v>0</v>
      </c>
      <c r="AI4521" s="11">
        <f t="shared" si="7083"/>
        <v>0</v>
      </c>
      <c r="AJ4521" s="11">
        <f t="shared" si="7083"/>
        <v>19000</v>
      </c>
      <c r="AK4521" s="11">
        <f t="shared" si="7083"/>
        <v>0</v>
      </c>
      <c r="AL4521" s="11">
        <f t="shared" si="7083"/>
        <v>0</v>
      </c>
      <c r="AM4521" s="11">
        <f t="shared" si="7083"/>
        <v>0</v>
      </c>
      <c r="AN4521" s="11">
        <f t="shared" si="7083"/>
        <v>0</v>
      </c>
      <c r="AO4521" s="11">
        <f t="shared" si="7083"/>
        <v>0</v>
      </c>
      <c r="AP4521" s="11">
        <f t="shared" si="7083"/>
        <v>0</v>
      </c>
      <c r="AQ4521" s="11">
        <f t="shared" si="7083"/>
        <v>0</v>
      </c>
      <c r="AR4521" s="11">
        <f t="shared" si="7083"/>
        <v>0</v>
      </c>
      <c r="AS4521" s="11">
        <f t="shared" si="7083"/>
        <v>0</v>
      </c>
      <c r="AT4521" s="11">
        <f t="shared" si="7083"/>
        <v>0</v>
      </c>
      <c r="AU4521" s="11">
        <f t="shared" si="7083"/>
        <v>0</v>
      </c>
      <c r="AV4521" s="11">
        <f t="shared" si="7083"/>
        <v>0</v>
      </c>
      <c r="AW4521" s="11">
        <v>0</v>
      </c>
      <c r="AX4521" s="11">
        <v>19000</v>
      </c>
      <c r="AY4521" s="11">
        <f t="shared" ref="AY4521:BQ4521" si="7084">SUM(AY4522)</f>
        <v>80000</v>
      </c>
      <c r="AZ4521" s="11">
        <f t="shared" si="7084"/>
        <v>412227</v>
      </c>
      <c r="BA4521" s="11">
        <f t="shared" si="7084"/>
        <v>0</v>
      </c>
      <c r="BB4521" s="11">
        <f t="shared" si="7084"/>
        <v>0</v>
      </c>
      <c r="BC4521" s="11">
        <f t="shared" si="7084"/>
        <v>0</v>
      </c>
      <c r="BD4521" s="11">
        <f t="shared" si="7084"/>
        <v>0</v>
      </c>
      <c r="BE4521" s="11">
        <f t="shared" si="7084"/>
        <v>492227</v>
      </c>
      <c r="BF4521" s="11">
        <f t="shared" si="7084"/>
        <v>0</v>
      </c>
      <c r="BG4521" s="11">
        <f t="shared" si="7084"/>
        <v>0</v>
      </c>
      <c r="BH4521" s="11">
        <f t="shared" si="7084"/>
        <v>412227</v>
      </c>
      <c r="BI4521" s="11">
        <f t="shared" si="7084"/>
        <v>0</v>
      </c>
      <c r="BJ4521" s="11">
        <f t="shared" si="7084"/>
        <v>0</v>
      </c>
      <c r="BK4521" s="11">
        <f t="shared" si="7084"/>
        <v>0</v>
      </c>
      <c r="BL4521" s="11">
        <f t="shared" si="7084"/>
        <v>0</v>
      </c>
      <c r="BM4521" s="11">
        <f t="shared" si="7084"/>
        <v>0</v>
      </c>
      <c r="BN4521" s="11">
        <f t="shared" si="7084"/>
        <v>0</v>
      </c>
      <c r="BO4521" s="11">
        <f t="shared" si="7084"/>
        <v>0</v>
      </c>
      <c r="BP4521" s="11">
        <f t="shared" si="7084"/>
        <v>0</v>
      </c>
      <c r="BQ4521" s="11">
        <f t="shared" si="7084"/>
        <v>0</v>
      </c>
      <c r="BR4521" s="11">
        <v>412227</v>
      </c>
      <c r="BS4521" s="11">
        <v>80000</v>
      </c>
      <c r="BT4521" s="11" t="e">
        <f>IF(#REF!=0,"-",#REF!/#REF!*100)</f>
        <v>#REF!</v>
      </c>
    </row>
    <row r="4522" spans="1:72" x14ac:dyDescent="0.25">
      <c r="A4522" s="4" t="s">
        <v>1154</v>
      </c>
      <c r="B4522" s="4" t="s">
        <v>56</v>
      </c>
      <c r="C4522" s="4" t="s">
        <v>164</v>
      </c>
      <c r="D4522" s="102" t="s">
        <v>1470</v>
      </c>
      <c r="E4522" s="101" t="s">
        <v>48</v>
      </c>
      <c r="F4522" s="101" t="s">
        <v>0</v>
      </c>
      <c r="G4522" s="2" t="s">
        <v>0</v>
      </c>
      <c r="H4522" s="2" t="s">
        <v>49</v>
      </c>
      <c r="I4522" s="12">
        <f t="shared" ref="I4522:AA4522" si="7085">SUM(I4523:I4525)</f>
        <v>30200</v>
      </c>
      <c r="J4522" s="12">
        <f t="shared" si="7085"/>
        <v>8000</v>
      </c>
      <c r="K4522" s="12">
        <f t="shared" si="7085"/>
        <v>0</v>
      </c>
      <c r="L4522" s="12">
        <f t="shared" si="7085"/>
        <v>0</v>
      </c>
      <c r="M4522" s="12">
        <f t="shared" si="7085"/>
        <v>0</v>
      </c>
      <c r="N4522" s="12">
        <f t="shared" si="7085"/>
        <v>0</v>
      </c>
      <c r="O4522" s="12">
        <f t="shared" ref="O4522" si="7086">SUM(O4523:O4525)</f>
        <v>38200</v>
      </c>
      <c r="P4522" s="12">
        <f t="shared" si="7085"/>
        <v>0</v>
      </c>
      <c r="Q4522" s="12">
        <f t="shared" si="7085"/>
        <v>0</v>
      </c>
      <c r="R4522" s="12">
        <f t="shared" si="7085"/>
        <v>8000</v>
      </c>
      <c r="S4522" s="12">
        <f t="shared" si="7085"/>
        <v>0</v>
      </c>
      <c r="T4522" s="12">
        <f t="shared" si="7085"/>
        <v>0</v>
      </c>
      <c r="U4522" s="12">
        <f t="shared" si="7085"/>
        <v>0</v>
      </c>
      <c r="V4522" s="12">
        <f t="shared" si="7085"/>
        <v>0</v>
      </c>
      <c r="W4522" s="12">
        <f t="shared" si="7085"/>
        <v>0</v>
      </c>
      <c r="X4522" s="12">
        <f t="shared" si="7085"/>
        <v>0</v>
      </c>
      <c r="Y4522" s="12">
        <f t="shared" si="7085"/>
        <v>0</v>
      </c>
      <c r="Z4522" s="12">
        <f t="shared" si="7085"/>
        <v>0</v>
      </c>
      <c r="AA4522" s="12">
        <f t="shared" si="7085"/>
        <v>0</v>
      </c>
      <c r="AB4522" s="12">
        <v>8000</v>
      </c>
      <c r="AC4522" s="12">
        <v>30200</v>
      </c>
      <c r="AD4522" s="12">
        <f t="shared" ref="AD4522:AV4522" si="7087">SUM(AD4523:AD4525)</f>
        <v>19000</v>
      </c>
      <c r="AE4522" s="12">
        <f t="shared" si="7087"/>
        <v>0</v>
      </c>
      <c r="AF4522" s="12">
        <f t="shared" si="7087"/>
        <v>0</v>
      </c>
      <c r="AG4522" s="12">
        <f t="shared" si="7087"/>
        <v>0</v>
      </c>
      <c r="AH4522" s="12">
        <f t="shared" si="7087"/>
        <v>0</v>
      </c>
      <c r="AI4522" s="12">
        <f t="shared" si="7087"/>
        <v>0</v>
      </c>
      <c r="AJ4522" s="12">
        <f t="shared" ref="AJ4522" si="7088">SUM(AJ4523:AJ4525)</f>
        <v>19000</v>
      </c>
      <c r="AK4522" s="12">
        <f t="shared" si="7087"/>
        <v>0</v>
      </c>
      <c r="AL4522" s="12">
        <f t="shared" si="7087"/>
        <v>0</v>
      </c>
      <c r="AM4522" s="12">
        <f t="shared" si="7087"/>
        <v>0</v>
      </c>
      <c r="AN4522" s="12">
        <f t="shared" si="7087"/>
        <v>0</v>
      </c>
      <c r="AO4522" s="12">
        <f t="shared" si="7087"/>
        <v>0</v>
      </c>
      <c r="AP4522" s="12">
        <f t="shared" si="7087"/>
        <v>0</v>
      </c>
      <c r="AQ4522" s="12">
        <f t="shared" si="7087"/>
        <v>0</v>
      </c>
      <c r="AR4522" s="12">
        <f t="shared" si="7087"/>
        <v>0</v>
      </c>
      <c r="AS4522" s="12">
        <f t="shared" si="7087"/>
        <v>0</v>
      </c>
      <c r="AT4522" s="12">
        <f t="shared" si="7087"/>
        <v>0</v>
      </c>
      <c r="AU4522" s="12">
        <f t="shared" si="7087"/>
        <v>0</v>
      </c>
      <c r="AV4522" s="12">
        <f t="shared" si="7087"/>
        <v>0</v>
      </c>
      <c r="AW4522" s="12">
        <v>0</v>
      </c>
      <c r="AX4522" s="12">
        <v>19000</v>
      </c>
      <c r="AY4522" s="12">
        <f t="shared" ref="AY4522:BQ4522" si="7089">SUM(AY4523:AY4525)</f>
        <v>80000</v>
      </c>
      <c r="AZ4522" s="12">
        <f t="shared" si="7089"/>
        <v>412227</v>
      </c>
      <c r="BA4522" s="12">
        <f t="shared" si="7089"/>
        <v>0</v>
      </c>
      <c r="BB4522" s="12">
        <f t="shared" si="7089"/>
        <v>0</v>
      </c>
      <c r="BC4522" s="12">
        <f t="shared" si="7089"/>
        <v>0</v>
      </c>
      <c r="BD4522" s="12">
        <f t="shared" si="7089"/>
        <v>0</v>
      </c>
      <c r="BE4522" s="12">
        <f t="shared" ref="BE4522" si="7090">SUM(BE4523:BE4525)</f>
        <v>492227</v>
      </c>
      <c r="BF4522" s="12">
        <f t="shared" si="7089"/>
        <v>0</v>
      </c>
      <c r="BG4522" s="12">
        <f t="shared" si="7089"/>
        <v>0</v>
      </c>
      <c r="BH4522" s="12">
        <f t="shared" si="7089"/>
        <v>412227</v>
      </c>
      <c r="BI4522" s="12">
        <f t="shared" si="7089"/>
        <v>0</v>
      </c>
      <c r="BJ4522" s="12">
        <f t="shared" si="7089"/>
        <v>0</v>
      </c>
      <c r="BK4522" s="12">
        <f t="shared" si="7089"/>
        <v>0</v>
      </c>
      <c r="BL4522" s="12">
        <f t="shared" si="7089"/>
        <v>0</v>
      </c>
      <c r="BM4522" s="12">
        <f t="shared" si="7089"/>
        <v>0</v>
      </c>
      <c r="BN4522" s="12">
        <f t="shared" si="7089"/>
        <v>0</v>
      </c>
      <c r="BO4522" s="12">
        <f t="shared" si="7089"/>
        <v>0</v>
      </c>
      <c r="BP4522" s="12">
        <f t="shared" si="7089"/>
        <v>0</v>
      </c>
      <c r="BQ4522" s="12">
        <f t="shared" si="7089"/>
        <v>0</v>
      </c>
      <c r="BR4522" s="12">
        <v>412227</v>
      </c>
      <c r="BS4522" s="12">
        <v>80000</v>
      </c>
      <c r="BT4522" s="12" t="e">
        <f>IF(#REF!=0,"-",#REF!/#REF!*100)</f>
        <v>#REF!</v>
      </c>
    </row>
    <row r="4523" spans="1:72" x14ac:dyDescent="0.25">
      <c r="A4523" s="4" t="s">
        <v>1154</v>
      </c>
      <c r="B4523" s="4" t="s">
        <v>56</v>
      </c>
      <c r="C4523" s="4" t="s">
        <v>164</v>
      </c>
      <c r="D4523" s="102" t="s">
        <v>1470</v>
      </c>
      <c r="E4523" s="113">
        <v>8213</v>
      </c>
      <c r="F4523" s="102"/>
      <c r="G4523" s="98" t="s">
        <v>1663</v>
      </c>
      <c r="H4523" s="13" t="s">
        <v>51</v>
      </c>
      <c r="I4523" s="14">
        <v>30000</v>
      </c>
      <c r="J4523" s="14">
        <v>8000</v>
      </c>
      <c r="K4523" s="14"/>
      <c r="L4523" s="14"/>
      <c r="M4523" s="14"/>
      <c r="N4523" s="14"/>
      <c r="O4523" s="14">
        <f t="shared" si="7004"/>
        <v>38000</v>
      </c>
      <c r="P4523" s="14"/>
      <c r="Q4523" s="14"/>
      <c r="R4523" s="14">
        <v>8000</v>
      </c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>
        <v>8000</v>
      </c>
      <c r="AC4523" s="14">
        <v>30000</v>
      </c>
      <c r="AD4523" s="14">
        <v>19000</v>
      </c>
      <c r="AE4523" s="14"/>
      <c r="AF4523" s="14"/>
      <c r="AG4523" s="14"/>
      <c r="AH4523" s="14"/>
      <c r="AI4523" s="14"/>
      <c r="AJ4523" s="14">
        <f t="shared" si="7005"/>
        <v>19000</v>
      </c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>
        <v>0</v>
      </c>
      <c r="AX4523" s="14">
        <v>19000</v>
      </c>
      <c r="AY4523" s="14">
        <v>80000</v>
      </c>
      <c r="AZ4523" s="14">
        <v>412227</v>
      </c>
      <c r="BA4523" s="14"/>
      <c r="BB4523" s="14"/>
      <c r="BC4523" s="14"/>
      <c r="BD4523" s="14"/>
      <c r="BE4523" s="14">
        <f t="shared" si="7006"/>
        <v>492227</v>
      </c>
      <c r="BF4523" s="14"/>
      <c r="BG4523" s="14"/>
      <c r="BH4523" s="14">
        <v>412227</v>
      </c>
      <c r="BI4523" s="14"/>
      <c r="BJ4523" s="14"/>
      <c r="BK4523" s="14"/>
      <c r="BL4523" s="14"/>
      <c r="BM4523" s="14"/>
      <c r="BN4523" s="14"/>
      <c r="BO4523" s="14"/>
      <c r="BP4523" s="14"/>
      <c r="BQ4523" s="14"/>
      <c r="BR4523" s="14">
        <v>412227</v>
      </c>
      <c r="BS4523" s="14">
        <v>80000</v>
      </c>
      <c r="BT4523" s="14" t="e">
        <f>IF(#REF!=0,"-",#REF!/#REF!*100)</f>
        <v>#REF!</v>
      </c>
    </row>
    <row r="4524" spans="1:72" x14ac:dyDescent="0.25">
      <c r="A4524" s="4" t="s">
        <v>1154</v>
      </c>
      <c r="B4524" s="4" t="s">
        <v>56</v>
      </c>
      <c r="C4524" s="4" t="s">
        <v>164</v>
      </c>
      <c r="D4524" s="102" t="s">
        <v>1470</v>
      </c>
      <c r="E4524" s="113">
        <v>8215</v>
      </c>
      <c r="F4524" s="102"/>
      <c r="G4524" s="98" t="s">
        <v>1663</v>
      </c>
      <c r="H4524" s="13" t="s">
        <v>68</v>
      </c>
      <c r="I4524" s="14">
        <v>100</v>
      </c>
      <c r="J4524" s="14"/>
      <c r="K4524" s="14"/>
      <c r="L4524" s="14"/>
      <c r="M4524" s="14"/>
      <c r="N4524" s="14"/>
      <c r="O4524" s="14">
        <f t="shared" si="7004"/>
        <v>100</v>
      </c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>
        <v>0</v>
      </c>
      <c r="AC4524" s="14">
        <v>100</v>
      </c>
      <c r="AD4524" s="14">
        <v>0</v>
      </c>
      <c r="AE4524" s="14"/>
      <c r="AF4524" s="14"/>
      <c r="AG4524" s="14"/>
      <c r="AH4524" s="14"/>
      <c r="AI4524" s="14"/>
      <c r="AJ4524" s="14">
        <f t="shared" si="7005"/>
        <v>0</v>
      </c>
      <c r="AK4524" s="14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4"/>
      <c r="AW4524" s="14">
        <v>0</v>
      </c>
      <c r="AX4524" s="14">
        <v>0</v>
      </c>
      <c r="AY4524" s="14">
        <v>0</v>
      </c>
      <c r="AZ4524" s="14"/>
      <c r="BA4524" s="14"/>
      <c r="BB4524" s="14"/>
      <c r="BC4524" s="14"/>
      <c r="BD4524" s="14"/>
      <c r="BE4524" s="14">
        <f t="shared" si="7006"/>
        <v>0</v>
      </c>
      <c r="BF4524" s="14"/>
      <c r="BG4524" s="14"/>
      <c r="BH4524" s="14"/>
      <c r="BI4524" s="14"/>
      <c r="BJ4524" s="14"/>
      <c r="BK4524" s="14"/>
      <c r="BL4524" s="14"/>
      <c r="BM4524" s="14"/>
      <c r="BN4524" s="14"/>
      <c r="BO4524" s="14"/>
      <c r="BP4524" s="14"/>
      <c r="BQ4524" s="14"/>
      <c r="BR4524" s="14">
        <v>0</v>
      </c>
      <c r="BS4524" s="14">
        <v>0</v>
      </c>
      <c r="BT4524" s="14" t="e">
        <f>IF(#REF!=0,"-",#REF!/#REF!*100)</f>
        <v>#REF!</v>
      </c>
    </row>
    <row r="4525" spans="1:72" x14ac:dyDescent="0.25">
      <c r="A4525" s="4" t="s">
        <v>1154</v>
      </c>
      <c r="B4525" s="4" t="s">
        <v>56</v>
      </c>
      <c r="C4525" s="4" t="s">
        <v>164</v>
      </c>
      <c r="D4525" s="102" t="s">
        <v>1470</v>
      </c>
      <c r="E4525" s="113">
        <v>8216</v>
      </c>
      <c r="F4525" s="102"/>
      <c r="G4525" s="98" t="s">
        <v>1663</v>
      </c>
      <c r="H4525" s="13" t="s">
        <v>108</v>
      </c>
      <c r="I4525" s="14">
        <v>100</v>
      </c>
      <c r="J4525" s="14"/>
      <c r="K4525" s="14"/>
      <c r="L4525" s="14"/>
      <c r="M4525" s="14"/>
      <c r="N4525" s="14"/>
      <c r="O4525" s="14">
        <f t="shared" si="7004"/>
        <v>100</v>
      </c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>
        <v>0</v>
      </c>
      <c r="AC4525" s="14">
        <v>100</v>
      </c>
      <c r="AD4525" s="14">
        <v>0</v>
      </c>
      <c r="AE4525" s="14"/>
      <c r="AF4525" s="14"/>
      <c r="AG4525" s="14"/>
      <c r="AH4525" s="14"/>
      <c r="AI4525" s="14"/>
      <c r="AJ4525" s="14">
        <f t="shared" si="7005"/>
        <v>0</v>
      </c>
      <c r="AK4525" s="14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4"/>
      <c r="AW4525" s="14">
        <v>0</v>
      </c>
      <c r="AX4525" s="14">
        <v>0</v>
      </c>
      <c r="AY4525" s="14">
        <v>0</v>
      </c>
      <c r="AZ4525" s="14"/>
      <c r="BA4525" s="14"/>
      <c r="BB4525" s="14"/>
      <c r="BC4525" s="14"/>
      <c r="BD4525" s="14"/>
      <c r="BE4525" s="14">
        <f t="shared" si="7006"/>
        <v>0</v>
      </c>
      <c r="BF4525" s="14"/>
      <c r="BG4525" s="14"/>
      <c r="BH4525" s="14"/>
      <c r="BI4525" s="14"/>
      <c r="BJ4525" s="14"/>
      <c r="BK4525" s="14"/>
      <c r="BL4525" s="14"/>
      <c r="BM4525" s="14"/>
      <c r="BN4525" s="14"/>
      <c r="BO4525" s="14"/>
      <c r="BP4525" s="14"/>
      <c r="BQ4525" s="14"/>
      <c r="BR4525" s="14">
        <v>0</v>
      </c>
      <c r="BS4525" s="14">
        <v>0</v>
      </c>
      <c r="BT4525" s="14" t="e">
        <f>IF(#REF!=0,"-",#REF!/#REF!*100)</f>
        <v>#REF!</v>
      </c>
    </row>
    <row r="4526" spans="1:72" ht="33.75" x14ac:dyDescent="0.25">
      <c r="A4526" s="1" t="s">
        <v>0</v>
      </c>
      <c r="B4526" s="1" t="s">
        <v>0</v>
      </c>
      <c r="C4526" s="1" t="s">
        <v>0</v>
      </c>
      <c r="D4526" s="101" t="s">
        <v>0</v>
      </c>
      <c r="E4526" s="101" t="s">
        <v>0</v>
      </c>
      <c r="F4526" s="101" t="s">
        <v>0</v>
      </c>
      <c r="G4526" s="2" t="s">
        <v>0</v>
      </c>
      <c r="H4526" s="10" t="s">
        <v>129</v>
      </c>
      <c r="I4526" s="11">
        <f>SUM(I4527)</f>
        <v>100</v>
      </c>
      <c r="J4526" s="11">
        <f t="shared" ref="J4526:AA4527" si="7091">SUM(J4527)</f>
        <v>0</v>
      </c>
      <c r="K4526" s="11">
        <f t="shared" si="7091"/>
        <v>0</v>
      </c>
      <c r="L4526" s="11">
        <f t="shared" si="7091"/>
        <v>0</v>
      </c>
      <c r="M4526" s="11">
        <f t="shared" si="7091"/>
        <v>0</v>
      </c>
      <c r="N4526" s="11">
        <f t="shared" si="7091"/>
        <v>0</v>
      </c>
      <c r="O4526" s="11">
        <f t="shared" si="7091"/>
        <v>100</v>
      </c>
      <c r="P4526" s="11">
        <f t="shared" si="7091"/>
        <v>0</v>
      </c>
      <c r="Q4526" s="11">
        <f t="shared" si="7091"/>
        <v>0</v>
      </c>
      <c r="R4526" s="11">
        <f t="shared" si="7091"/>
        <v>0</v>
      </c>
      <c r="S4526" s="11">
        <f t="shared" si="7091"/>
        <v>0</v>
      </c>
      <c r="T4526" s="11">
        <f t="shared" si="7091"/>
        <v>0</v>
      </c>
      <c r="U4526" s="11">
        <f t="shared" si="7091"/>
        <v>0</v>
      </c>
      <c r="V4526" s="11">
        <f t="shared" si="7091"/>
        <v>0</v>
      </c>
      <c r="W4526" s="11">
        <f t="shared" si="7091"/>
        <v>0</v>
      </c>
      <c r="X4526" s="11">
        <f t="shared" si="7091"/>
        <v>0</v>
      </c>
      <c r="Y4526" s="11">
        <f t="shared" si="7091"/>
        <v>0</v>
      </c>
      <c r="Z4526" s="11">
        <f t="shared" si="7091"/>
        <v>0</v>
      </c>
      <c r="AA4526" s="11">
        <f t="shared" si="7091"/>
        <v>0</v>
      </c>
      <c r="AB4526" s="11">
        <v>0</v>
      </c>
      <c r="AC4526" s="11">
        <v>100</v>
      </c>
      <c r="AD4526" s="11">
        <f t="shared" ref="AD4526:AS4527" si="7092">SUM(AD4527)</f>
        <v>0</v>
      </c>
      <c r="AE4526" s="11">
        <f t="shared" si="7092"/>
        <v>0</v>
      </c>
      <c r="AF4526" s="11">
        <f t="shared" si="7092"/>
        <v>0</v>
      </c>
      <c r="AG4526" s="11">
        <f t="shared" si="7092"/>
        <v>0</v>
      </c>
      <c r="AH4526" s="11">
        <f t="shared" si="7092"/>
        <v>0</v>
      </c>
      <c r="AI4526" s="11">
        <f t="shared" si="7092"/>
        <v>0</v>
      </c>
      <c r="AJ4526" s="11">
        <f t="shared" si="7092"/>
        <v>0</v>
      </c>
      <c r="AK4526" s="11">
        <f t="shared" si="7092"/>
        <v>0</v>
      </c>
      <c r="AL4526" s="11">
        <f t="shared" si="7092"/>
        <v>0</v>
      </c>
      <c r="AM4526" s="11">
        <f t="shared" si="7092"/>
        <v>0</v>
      </c>
      <c r="AN4526" s="11">
        <f t="shared" si="7092"/>
        <v>0</v>
      </c>
      <c r="AO4526" s="11">
        <f t="shared" si="7092"/>
        <v>0</v>
      </c>
      <c r="AP4526" s="11">
        <f t="shared" si="7092"/>
        <v>0</v>
      </c>
      <c r="AQ4526" s="11">
        <f t="shared" si="7092"/>
        <v>0</v>
      </c>
      <c r="AR4526" s="11">
        <f t="shared" si="7092"/>
        <v>0</v>
      </c>
      <c r="AS4526" s="11">
        <f t="shared" si="7092"/>
        <v>0</v>
      </c>
      <c r="AT4526" s="11">
        <f t="shared" ref="AE4526:AV4527" si="7093">SUM(AT4527)</f>
        <v>0</v>
      </c>
      <c r="AU4526" s="11">
        <f t="shared" si="7093"/>
        <v>0</v>
      </c>
      <c r="AV4526" s="11">
        <f t="shared" si="7093"/>
        <v>0</v>
      </c>
      <c r="AW4526" s="11">
        <v>0</v>
      </c>
      <c r="AX4526" s="11">
        <v>0</v>
      </c>
      <c r="AY4526" s="11">
        <f t="shared" ref="AY4526:BN4527" si="7094">SUM(AY4527)</f>
        <v>0</v>
      </c>
      <c r="AZ4526" s="11">
        <f t="shared" si="7094"/>
        <v>0</v>
      </c>
      <c r="BA4526" s="11">
        <f t="shared" si="7094"/>
        <v>0</v>
      </c>
      <c r="BB4526" s="11">
        <f t="shared" si="7094"/>
        <v>0</v>
      </c>
      <c r="BC4526" s="11">
        <f t="shared" si="7094"/>
        <v>0</v>
      </c>
      <c r="BD4526" s="11">
        <f t="shared" si="7094"/>
        <v>0</v>
      </c>
      <c r="BE4526" s="11">
        <f t="shared" si="7094"/>
        <v>0</v>
      </c>
      <c r="BF4526" s="11">
        <f t="shared" si="7094"/>
        <v>0</v>
      </c>
      <c r="BG4526" s="11">
        <f t="shared" si="7094"/>
        <v>0</v>
      </c>
      <c r="BH4526" s="11">
        <f t="shared" si="7094"/>
        <v>0</v>
      </c>
      <c r="BI4526" s="11">
        <f t="shared" si="7094"/>
        <v>0</v>
      </c>
      <c r="BJ4526" s="11">
        <f t="shared" si="7094"/>
        <v>0</v>
      </c>
      <c r="BK4526" s="11">
        <f t="shared" si="7094"/>
        <v>0</v>
      </c>
      <c r="BL4526" s="11">
        <f t="shared" si="7094"/>
        <v>0</v>
      </c>
      <c r="BM4526" s="11">
        <f t="shared" si="7094"/>
        <v>0</v>
      </c>
      <c r="BN4526" s="11">
        <f t="shared" si="7094"/>
        <v>0</v>
      </c>
      <c r="BO4526" s="11">
        <f t="shared" ref="AZ4526:BQ4527" si="7095">SUM(BO4527)</f>
        <v>0</v>
      </c>
      <c r="BP4526" s="11">
        <f t="shared" si="7095"/>
        <v>0</v>
      </c>
      <c r="BQ4526" s="11">
        <f t="shared" si="7095"/>
        <v>0</v>
      </c>
      <c r="BR4526" s="11">
        <v>0</v>
      </c>
      <c r="BS4526" s="11">
        <v>0</v>
      </c>
      <c r="BT4526" s="11" t="e">
        <f>IF(#REF!=0,"-",#REF!/#REF!*100)</f>
        <v>#REF!</v>
      </c>
    </row>
    <row r="4527" spans="1:72" x14ac:dyDescent="0.25">
      <c r="A4527" s="4" t="s">
        <v>1154</v>
      </c>
      <c r="B4527" s="4" t="s">
        <v>56</v>
      </c>
      <c r="C4527" s="4" t="s">
        <v>164</v>
      </c>
      <c r="D4527" s="102" t="s">
        <v>1470</v>
      </c>
      <c r="E4527" s="101" t="s">
        <v>130</v>
      </c>
      <c r="F4527" s="101" t="s">
        <v>0</v>
      </c>
      <c r="G4527" s="2" t="s">
        <v>0</v>
      </c>
      <c r="H4527" s="2" t="s">
        <v>131</v>
      </c>
      <c r="I4527" s="12">
        <f>SUM(I4528)</f>
        <v>100</v>
      </c>
      <c r="J4527" s="12">
        <f t="shared" si="7091"/>
        <v>0</v>
      </c>
      <c r="K4527" s="12">
        <f t="shared" si="7091"/>
        <v>0</v>
      </c>
      <c r="L4527" s="12">
        <f t="shared" si="7091"/>
        <v>0</v>
      </c>
      <c r="M4527" s="12">
        <f t="shared" si="7091"/>
        <v>0</v>
      </c>
      <c r="N4527" s="12">
        <f t="shared" si="7091"/>
        <v>0</v>
      </c>
      <c r="O4527" s="12">
        <f t="shared" si="7091"/>
        <v>100</v>
      </c>
      <c r="P4527" s="12">
        <f t="shared" si="7091"/>
        <v>0</v>
      </c>
      <c r="Q4527" s="12">
        <f t="shared" si="7091"/>
        <v>0</v>
      </c>
      <c r="R4527" s="12">
        <f t="shared" si="7091"/>
        <v>0</v>
      </c>
      <c r="S4527" s="12">
        <f t="shared" si="7091"/>
        <v>0</v>
      </c>
      <c r="T4527" s="12">
        <f t="shared" si="7091"/>
        <v>0</v>
      </c>
      <c r="U4527" s="12">
        <f t="shared" si="7091"/>
        <v>0</v>
      </c>
      <c r="V4527" s="12">
        <f t="shared" si="7091"/>
        <v>0</v>
      </c>
      <c r="W4527" s="12">
        <f t="shared" si="7091"/>
        <v>0</v>
      </c>
      <c r="X4527" s="12">
        <f t="shared" si="7091"/>
        <v>0</v>
      </c>
      <c r="Y4527" s="12">
        <f t="shared" si="7091"/>
        <v>0</v>
      </c>
      <c r="Z4527" s="12">
        <f t="shared" si="7091"/>
        <v>0</v>
      </c>
      <c r="AA4527" s="12">
        <f t="shared" si="7091"/>
        <v>0</v>
      </c>
      <c r="AB4527" s="12">
        <v>0</v>
      </c>
      <c r="AC4527" s="12">
        <v>100</v>
      </c>
      <c r="AD4527" s="12">
        <f t="shared" si="7092"/>
        <v>0</v>
      </c>
      <c r="AE4527" s="12">
        <f t="shared" si="7093"/>
        <v>0</v>
      </c>
      <c r="AF4527" s="12">
        <f t="shared" si="7093"/>
        <v>0</v>
      </c>
      <c r="AG4527" s="12">
        <f t="shared" si="7093"/>
        <v>0</v>
      </c>
      <c r="AH4527" s="12">
        <f t="shared" si="7093"/>
        <v>0</v>
      </c>
      <c r="AI4527" s="12">
        <f t="shared" si="7093"/>
        <v>0</v>
      </c>
      <c r="AJ4527" s="12">
        <f t="shared" si="7093"/>
        <v>0</v>
      </c>
      <c r="AK4527" s="12">
        <f t="shared" si="7093"/>
        <v>0</v>
      </c>
      <c r="AL4527" s="12">
        <f t="shared" si="7093"/>
        <v>0</v>
      </c>
      <c r="AM4527" s="12">
        <f t="shared" si="7093"/>
        <v>0</v>
      </c>
      <c r="AN4527" s="12">
        <f t="shared" si="7093"/>
        <v>0</v>
      </c>
      <c r="AO4527" s="12">
        <f t="shared" si="7093"/>
        <v>0</v>
      </c>
      <c r="AP4527" s="12">
        <f t="shared" si="7093"/>
        <v>0</v>
      </c>
      <c r="AQ4527" s="12">
        <f t="shared" si="7093"/>
        <v>0</v>
      </c>
      <c r="AR4527" s="12">
        <f t="shared" si="7093"/>
        <v>0</v>
      </c>
      <c r="AS4527" s="12">
        <f t="shared" si="7093"/>
        <v>0</v>
      </c>
      <c r="AT4527" s="12">
        <f t="shared" si="7093"/>
        <v>0</v>
      </c>
      <c r="AU4527" s="12">
        <f t="shared" si="7093"/>
        <v>0</v>
      </c>
      <c r="AV4527" s="12">
        <f t="shared" si="7093"/>
        <v>0</v>
      </c>
      <c r="AW4527" s="12">
        <v>0</v>
      </c>
      <c r="AX4527" s="12">
        <v>0</v>
      </c>
      <c r="AY4527" s="12">
        <f t="shared" si="7094"/>
        <v>0</v>
      </c>
      <c r="AZ4527" s="12">
        <f t="shared" si="7095"/>
        <v>0</v>
      </c>
      <c r="BA4527" s="12">
        <f t="shared" si="7095"/>
        <v>0</v>
      </c>
      <c r="BB4527" s="12">
        <f t="shared" si="7095"/>
        <v>0</v>
      </c>
      <c r="BC4527" s="12">
        <f t="shared" si="7095"/>
        <v>0</v>
      </c>
      <c r="BD4527" s="12">
        <f t="shared" si="7095"/>
        <v>0</v>
      </c>
      <c r="BE4527" s="12">
        <f t="shared" si="7095"/>
        <v>0</v>
      </c>
      <c r="BF4527" s="12">
        <f t="shared" si="7095"/>
        <v>0</v>
      </c>
      <c r="BG4527" s="12">
        <f t="shared" si="7095"/>
        <v>0</v>
      </c>
      <c r="BH4527" s="12">
        <f t="shared" si="7095"/>
        <v>0</v>
      </c>
      <c r="BI4527" s="12">
        <f t="shared" si="7095"/>
        <v>0</v>
      </c>
      <c r="BJ4527" s="12">
        <f t="shared" si="7095"/>
        <v>0</v>
      </c>
      <c r="BK4527" s="12">
        <f t="shared" si="7095"/>
        <v>0</v>
      </c>
      <c r="BL4527" s="12">
        <f t="shared" si="7095"/>
        <v>0</v>
      </c>
      <c r="BM4527" s="12">
        <f t="shared" si="7095"/>
        <v>0</v>
      </c>
      <c r="BN4527" s="12">
        <f t="shared" si="7095"/>
        <v>0</v>
      </c>
      <c r="BO4527" s="12">
        <f t="shared" si="7095"/>
        <v>0</v>
      </c>
      <c r="BP4527" s="12">
        <f t="shared" si="7095"/>
        <v>0</v>
      </c>
      <c r="BQ4527" s="12">
        <f t="shared" si="7095"/>
        <v>0</v>
      </c>
      <c r="BR4527" s="12">
        <v>0</v>
      </c>
      <c r="BS4527" s="12">
        <v>0</v>
      </c>
      <c r="BT4527" s="12" t="e">
        <f>IF(#REF!=0,"-",#REF!/#REF!*100)</f>
        <v>#REF!</v>
      </c>
    </row>
    <row r="4528" spans="1:72" x14ac:dyDescent="0.25">
      <c r="A4528" s="4" t="s">
        <v>1154</v>
      </c>
      <c r="B4528" s="4" t="s">
        <v>56</v>
      </c>
      <c r="C4528" s="4" t="s">
        <v>164</v>
      </c>
      <c r="D4528" s="102" t="s">
        <v>1470</v>
      </c>
      <c r="E4528" s="113">
        <v>8233</v>
      </c>
      <c r="F4528" s="102"/>
      <c r="G4528" s="98" t="s">
        <v>1663</v>
      </c>
      <c r="H4528" s="13" t="s">
        <v>132</v>
      </c>
      <c r="I4528" s="14">
        <v>100</v>
      </c>
      <c r="J4528" s="14"/>
      <c r="K4528" s="14"/>
      <c r="L4528" s="14"/>
      <c r="M4528" s="14"/>
      <c r="N4528" s="14"/>
      <c r="O4528" s="14">
        <f t="shared" ref="O4528:O4589" si="7096">I4528+J4528+K4528+L4528+M4528+N4528</f>
        <v>100</v>
      </c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>
        <v>0</v>
      </c>
      <c r="AC4528" s="14">
        <v>100</v>
      </c>
      <c r="AD4528" s="14">
        <v>0</v>
      </c>
      <c r="AE4528" s="14"/>
      <c r="AF4528" s="14"/>
      <c r="AG4528" s="14"/>
      <c r="AH4528" s="14"/>
      <c r="AI4528" s="14"/>
      <c r="AJ4528" s="14">
        <f t="shared" ref="AJ4528:AJ4589" si="7097">AD4528+AE4528+AF4528+AG4528+AH4528+AI4528</f>
        <v>0</v>
      </c>
      <c r="AK4528" s="14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4"/>
      <c r="AW4528" s="14">
        <v>0</v>
      </c>
      <c r="AX4528" s="14">
        <v>0</v>
      </c>
      <c r="AY4528" s="14">
        <v>0</v>
      </c>
      <c r="AZ4528" s="14"/>
      <c r="BA4528" s="14"/>
      <c r="BB4528" s="14"/>
      <c r="BC4528" s="14"/>
      <c r="BD4528" s="14"/>
      <c r="BE4528" s="14">
        <f t="shared" ref="BE4528:BE4589" si="7098">AY4528+AZ4528+BA4528+BB4528+BC4528+BD4528</f>
        <v>0</v>
      </c>
      <c r="BF4528" s="14"/>
      <c r="BG4528" s="14"/>
      <c r="BH4528" s="14"/>
      <c r="BI4528" s="14"/>
      <c r="BJ4528" s="14"/>
      <c r="BK4528" s="14"/>
      <c r="BL4528" s="14"/>
      <c r="BM4528" s="14"/>
      <c r="BN4528" s="14"/>
      <c r="BO4528" s="14"/>
      <c r="BP4528" s="14"/>
      <c r="BQ4528" s="14"/>
      <c r="BR4528" s="14">
        <v>0</v>
      </c>
      <c r="BS4528" s="14">
        <v>0</v>
      </c>
      <c r="BT4528" s="14" t="e">
        <f>IF(#REF!=0,"-",#REF!/#REF!*100)</f>
        <v>#REF!</v>
      </c>
    </row>
    <row r="4529" spans="1:72" ht="33.75" x14ac:dyDescent="0.25">
      <c r="A4529" s="13" t="s">
        <v>0</v>
      </c>
      <c r="B4529" s="13" t="s">
        <v>0</v>
      </c>
      <c r="C4529" s="13" t="s">
        <v>0</v>
      </c>
      <c r="D4529" s="98" t="s">
        <v>0</v>
      </c>
      <c r="E4529" s="98" t="s">
        <v>0</v>
      </c>
      <c r="F4529" s="98" t="s">
        <v>0</v>
      </c>
      <c r="G4529" s="13" t="s">
        <v>0</v>
      </c>
      <c r="H4529" s="10" t="s">
        <v>1479</v>
      </c>
      <c r="I4529" s="11">
        <f t="shared" ref="I4529:AA4529" si="7099">SUM(I4489,I4513,I4518,I4521,I4526)</f>
        <v>195000</v>
      </c>
      <c r="J4529" s="11">
        <f t="shared" si="7099"/>
        <v>29606</v>
      </c>
      <c r="K4529" s="11">
        <f t="shared" si="7099"/>
        <v>0</v>
      </c>
      <c r="L4529" s="11">
        <f t="shared" si="7099"/>
        <v>0</v>
      </c>
      <c r="M4529" s="11">
        <f t="shared" si="7099"/>
        <v>0</v>
      </c>
      <c r="N4529" s="11">
        <f t="shared" si="7099"/>
        <v>0</v>
      </c>
      <c r="O4529" s="11">
        <f t="shared" si="7099"/>
        <v>224606</v>
      </c>
      <c r="P4529" s="11">
        <f t="shared" si="7099"/>
        <v>8000</v>
      </c>
      <c r="Q4529" s="11">
        <f t="shared" si="7099"/>
        <v>6000</v>
      </c>
      <c r="R4529" s="11">
        <f t="shared" si="7099"/>
        <v>33306</v>
      </c>
      <c r="S4529" s="11">
        <f t="shared" si="7099"/>
        <v>0</v>
      </c>
      <c r="T4529" s="11">
        <f t="shared" si="7099"/>
        <v>0</v>
      </c>
      <c r="U4529" s="11">
        <f t="shared" si="7099"/>
        <v>0</v>
      </c>
      <c r="V4529" s="11">
        <f t="shared" si="7099"/>
        <v>0</v>
      </c>
      <c r="W4529" s="11">
        <f t="shared" si="7099"/>
        <v>0</v>
      </c>
      <c r="X4529" s="11">
        <f t="shared" si="7099"/>
        <v>0</v>
      </c>
      <c r="Y4529" s="11">
        <f t="shared" si="7099"/>
        <v>0</v>
      </c>
      <c r="Z4529" s="11">
        <f t="shared" si="7099"/>
        <v>0</v>
      </c>
      <c r="AA4529" s="11">
        <f t="shared" si="7099"/>
        <v>0</v>
      </c>
      <c r="AB4529" s="11">
        <v>47306</v>
      </c>
      <c r="AC4529" s="11">
        <v>177300</v>
      </c>
      <c r="AD4529" s="11">
        <f t="shared" ref="AD4529:AV4529" si="7100">SUM(AD4489,AD4513,AD4518,AD4521,AD4526)</f>
        <v>31000</v>
      </c>
      <c r="AE4529" s="11">
        <f t="shared" si="7100"/>
        <v>0</v>
      </c>
      <c r="AF4529" s="11">
        <f t="shared" si="7100"/>
        <v>0</v>
      </c>
      <c r="AG4529" s="11">
        <f t="shared" si="7100"/>
        <v>0</v>
      </c>
      <c r="AH4529" s="11">
        <f t="shared" si="7100"/>
        <v>0</v>
      </c>
      <c r="AI4529" s="11">
        <f t="shared" si="7100"/>
        <v>0</v>
      </c>
      <c r="AJ4529" s="11">
        <f t="shared" si="7100"/>
        <v>31000</v>
      </c>
      <c r="AK4529" s="11">
        <f t="shared" si="7100"/>
        <v>0</v>
      </c>
      <c r="AL4529" s="11">
        <f t="shared" si="7100"/>
        <v>0</v>
      </c>
      <c r="AM4529" s="11">
        <f t="shared" si="7100"/>
        <v>0</v>
      </c>
      <c r="AN4529" s="11">
        <f t="shared" si="7100"/>
        <v>0</v>
      </c>
      <c r="AO4529" s="11">
        <f t="shared" si="7100"/>
        <v>0</v>
      </c>
      <c r="AP4529" s="11">
        <f t="shared" si="7100"/>
        <v>0</v>
      </c>
      <c r="AQ4529" s="11">
        <f t="shared" si="7100"/>
        <v>0</v>
      </c>
      <c r="AR4529" s="11">
        <f t="shared" si="7100"/>
        <v>0</v>
      </c>
      <c r="AS4529" s="11">
        <f t="shared" si="7100"/>
        <v>0</v>
      </c>
      <c r="AT4529" s="11">
        <f t="shared" si="7100"/>
        <v>0</v>
      </c>
      <c r="AU4529" s="11">
        <f t="shared" si="7100"/>
        <v>0</v>
      </c>
      <c r="AV4529" s="11">
        <f t="shared" si="7100"/>
        <v>0</v>
      </c>
      <c r="AW4529" s="11">
        <v>0</v>
      </c>
      <c r="AX4529" s="11">
        <v>31000</v>
      </c>
      <c r="AY4529" s="11">
        <f t="shared" ref="AY4529:BQ4529" si="7101">SUM(AY4489,AY4513,AY4518,AY4521,AY4526)</f>
        <v>337000</v>
      </c>
      <c r="AZ4529" s="11">
        <f t="shared" si="7101"/>
        <v>450587</v>
      </c>
      <c r="BA4529" s="11">
        <f t="shared" si="7101"/>
        <v>0</v>
      </c>
      <c r="BB4529" s="11">
        <f t="shared" si="7101"/>
        <v>0</v>
      </c>
      <c r="BC4529" s="11">
        <f t="shared" si="7101"/>
        <v>0</v>
      </c>
      <c r="BD4529" s="11">
        <f t="shared" si="7101"/>
        <v>0</v>
      </c>
      <c r="BE4529" s="11">
        <f t="shared" si="7101"/>
        <v>787587</v>
      </c>
      <c r="BF4529" s="11">
        <f t="shared" si="7101"/>
        <v>0</v>
      </c>
      <c r="BG4529" s="11">
        <f t="shared" si="7101"/>
        <v>1510</v>
      </c>
      <c r="BH4529" s="11">
        <f t="shared" si="7101"/>
        <v>450587</v>
      </c>
      <c r="BI4529" s="11">
        <f t="shared" si="7101"/>
        <v>0</v>
      </c>
      <c r="BJ4529" s="11">
        <f t="shared" si="7101"/>
        <v>0</v>
      </c>
      <c r="BK4529" s="11">
        <f t="shared" si="7101"/>
        <v>0</v>
      </c>
      <c r="BL4529" s="11">
        <f t="shared" si="7101"/>
        <v>0</v>
      </c>
      <c r="BM4529" s="11">
        <f t="shared" si="7101"/>
        <v>0</v>
      </c>
      <c r="BN4529" s="11">
        <f t="shared" si="7101"/>
        <v>0</v>
      </c>
      <c r="BO4529" s="11">
        <f t="shared" si="7101"/>
        <v>0</v>
      </c>
      <c r="BP4529" s="11">
        <f t="shared" si="7101"/>
        <v>0</v>
      </c>
      <c r="BQ4529" s="11">
        <f t="shared" si="7101"/>
        <v>0</v>
      </c>
      <c r="BR4529" s="11">
        <v>452097</v>
      </c>
      <c r="BS4529" s="11">
        <v>335490</v>
      </c>
      <c r="BT4529" s="11" t="e">
        <f>IF(#REF!=0,"-",#REF!/#REF!*100)</f>
        <v>#REF!</v>
      </c>
    </row>
    <row r="4530" spans="1:72" ht="15.75" thickBot="1" x14ac:dyDescent="0.3">
      <c r="A4530" s="13" t="s">
        <v>0</v>
      </c>
      <c r="B4530" s="13" t="s">
        <v>0</v>
      </c>
      <c r="C4530" s="13" t="s">
        <v>0</v>
      </c>
      <c r="D4530" s="98" t="s">
        <v>0</v>
      </c>
      <c r="E4530" s="98" t="s">
        <v>0</v>
      </c>
      <c r="F4530" s="98" t="s">
        <v>0</v>
      </c>
      <c r="G4530" s="13" t="s">
        <v>0</v>
      </c>
      <c r="H4530" s="2" t="s">
        <v>53</v>
      </c>
      <c r="I4530" s="13" t="s">
        <v>0</v>
      </c>
      <c r="J4530" s="13"/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>
        <v>0</v>
      </c>
      <c r="AC4530" s="13">
        <v>0</v>
      </c>
      <c r="AD4530" s="13" t="s">
        <v>0</v>
      </c>
      <c r="AE4530" s="13"/>
      <c r="AF4530" s="13"/>
      <c r="AG4530" s="13"/>
      <c r="AH4530" s="13"/>
      <c r="AI4530" s="13"/>
      <c r="AJ4530" s="13" t="e">
        <f t="shared" si="7097"/>
        <v>#VALUE!</v>
      </c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/>
      <c r="AV4530" s="13"/>
      <c r="AW4530" s="13">
        <v>0</v>
      </c>
      <c r="AX4530" s="13" t="e">
        <v>#VALUE!</v>
      </c>
      <c r="AY4530" s="13" t="s">
        <v>0</v>
      </c>
      <c r="AZ4530" s="13"/>
      <c r="BA4530" s="13"/>
      <c r="BB4530" s="13"/>
      <c r="BC4530" s="13"/>
      <c r="BD4530" s="13"/>
      <c r="BE4530" s="13" t="e">
        <f t="shared" si="7098"/>
        <v>#VALUE!</v>
      </c>
      <c r="BF4530" s="13"/>
      <c r="BG4530" s="13"/>
      <c r="BH4530" s="13"/>
      <c r="BI4530" s="13"/>
      <c r="BJ4530" s="13"/>
      <c r="BK4530" s="13"/>
      <c r="BL4530" s="13"/>
      <c r="BM4530" s="13"/>
      <c r="BN4530" s="13"/>
      <c r="BO4530" s="13"/>
      <c r="BP4530" s="13"/>
      <c r="BQ4530" s="13"/>
      <c r="BR4530" s="13">
        <v>0</v>
      </c>
      <c r="BS4530" s="13" t="e">
        <v>#VALUE!</v>
      </c>
      <c r="BT4530" s="12"/>
    </row>
    <row r="4531" spans="1:72" ht="69.75" customHeight="1" thickBot="1" x14ac:dyDescent="0.3">
      <c r="A4531" s="132" t="s">
        <v>0</v>
      </c>
      <c r="B4531" s="132" t="s">
        <v>0</v>
      </c>
      <c r="C4531" s="132" t="s">
        <v>0</v>
      </c>
      <c r="D4531" s="135" t="s">
        <v>0</v>
      </c>
      <c r="E4531" s="135" t="s">
        <v>0</v>
      </c>
      <c r="F4531" s="135" t="s">
        <v>0</v>
      </c>
      <c r="G4531" s="138" t="s">
        <v>0</v>
      </c>
      <c r="H4531" s="5" t="s">
        <v>54</v>
      </c>
      <c r="I4531" s="89" t="s">
        <v>9</v>
      </c>
      <c r="J4531" s="89" t="s">
        <v>1606</v>
      </c>
      <c r="K4531" s="89" t="s">
        <v>1534</v>
      </c>
      <c r="L4531" s="89" t="s">
        <v>1592</v>
      </c>
      <c r="M4531" s="89" t="s">
        <v>1593</v>
      </c>
      <c r="N4531" s="89" t="s">
        <v>1594</v>
      </c>
      <c r="O4531" s="89" t="s">
        <v>1610</v>
      </c>
      <c r="P4531" s="89" t="s">
        <v>1607</v>
      </c>
      <c r="Q4531" s="89" t="s">
        <v>1595</v>
      </c>
      <c r="R4531" s="89" t="s">
        <v>1596</v>
      </c>
      <c r="S4531" s="89" t="s">
        <v>1597</v>
      </c>
      <c r="T4531" s="89" t="s">
        <v>1598</v>
      </c>
      <c r="U4531" s="89" t="s">
        <v>1599</v>
      </c>
      <c r="V4531" s="89" t="s">
        <v>1600</v>
      </c>
      <c r="W4531" s="89" t="s">
        <v>1608</v>
      </c>
      <c r="X4531" s="89" t="s">
        <v>1609</v>
      </c>
      <c r="Y4531" s="89" t="s">
        <v>1601</v>
      </c>
      <c r="Z4531" s="89" t="s">
        <v>1602</v>
      </c>
      <c r="AA4531" s="89" t="s">
        <v>1603</v>
      </c>
      <c r="AB4531" s="89" t="s">
        <v>1604</v>
      </c>
      <c r="AC4531" s="89" t="s">
        <v>1605</v>
      </c>
      <c r="AD4531" s="90" t="s">
        <v>10</v>
      </c>
      <c r="AE4531" s="90" t="s">
        <v>1606</v>
      </c>
      <c r="AF4531" s="90" t="s">
        <v>1534</v>
      </c>
      <c r="AG4531" s="90" t="s">
        <v>1592</v>
      </c>
      <c r="AH4531" s="90" t="s">
        <v>1593</v>
      </c>
      <c r="AI4531" s="90" t="s">
        <v>1594</v>
      </c>
      <c r="AJ4531" s="90" t="s">
        <v>1611</v>
      </c>
      <c r="AK4531" s="90" t="s">
        <v>1607</v>
      </c>
      <c r="AL4531" s="90" t="s">
        <v>1595</v>
      </c>
      <c r="AM4531" s="90" t="s">
        <v>1596</v>
      </c>
      <c r="AN4531" s="90" t="s">
        <v>1597</v>
      </c>
      <c r="AO4531" s="90" t="s">
        <v>1598</v>
      </c>
      <c r="AP4531" s="90" t="s">
        <v>1599</v>
      </c>
      <c r="AQ4531" s="90" t="s">
        <v>1600</v>
      </c>
      <c r="AR4531" s="90" t="s">
        <v>1608</v>
      </c>
      <c r="AS4531" s="90" t="s">
        <v>1609</v>
      </c>
      <c r="AT4531" s="90" t="s">
        <v>1601</v>
      </c>
      <c r="AU4531" s="90" t="s">
        <v>1602</v>
      </c>
      <c r="AV4531" s="90" t="s">
        <v>1603</v>
      </c>
      <c r="AW4531" s="90" t="s">
        <v>1604</v>
      </c>
      <c r="AX4531" s="90" t="s">
        <v>1605</v>
      </c>
      <c r="AY4531" s="91" t="s">
        <v>11</v>
      </c>
      <c r="AZ4531" s="91" t="s">
        <v>1606</v>
      </c>
      <c r="BA4531" s="91" t="s">
        <v>1534</v>
      </c>
      <c r="BB4531" s="91" t="s">
        <v>1592</v>
      </c>
      <c r="BC4531" s="91" t="s">
        <v>1593</v>
      </c>
      <c r="BD4531" s="91" t="s">
        <v>1594</v>
      </c>
      <c r="BE4531" s="91" t="s">
        <v>1612</v>
      </c>
      <c r="BF4531" s="91" t="s">
        <v>1607</v>
      </c>
      <c r="BG4531" s="91" t="s">
        <v>1595</v>
      </c>
      <c r="BH4531" s="91" t="s">
        <v>1596</v>
      </c>
      <c r="BI4531" s="91" t="s">
        <v>1597</v>
      </c>
      <c r="BJ4531" s="91" t="s">
        <v>1598</v>
      </c>
      <c r="BK4531" s="91" t="s">
        <v>1599</v>
      </c>
      <c r="BL4531" s="91" t="s">
        <v>1600</v>
      </c>
      <c r="BM4531" s="91" t="s">
        <v>1608</v>
      </c>
      <c r="BN4531" s="91" t="s">
        <v>1609</v>
      </c>
      <c r="BO4531" s="91" t="s">
        <v>1601</v>
      </c>
      <c r="BP4531" s="91" t="s">
        <v>1602</v>
      </c>
      <c r="BQ4531" s="91" t="s">
        <v>1603</v>
      </c>
      <c r="BR4531" s="91" t="s">
        <v>1604</v>
      </c>
      <c r="BS4531" s="91" t="s">
        <v>1605</v>
      </c>
      <c r="BT4531" s="5" t="s">
        <v>1671</v>
      </c>
    </row>
    <row r="4532" spans="1:72" x14ac:dyDescent="0.25">
      <c r="A4532" s="133"/>
      <c r="B4532" s="133"/>
      <c r="C4532" s="133"/>
      <c r="D4532" s="136"/>
      <c r="E4532" s="136"/>
      <c r="F4532" s="136"/>
      <c r="G4532" s="139"/>
      <c r="H4532" s="15" t="s">
        <v>0</v>
      </c>
      <c r="I4532" s="9">
        <v>1</v>
      </c>
      <c r="J4532" s="9">
        <v>2</v>
      </c>
      <c r="K4532" s="9">
        <v>3</v>
      </c>
      <c r="L4532" s="9">
        <v>4</v>
      </c>
      <c r="M4532" s="9">
        <v>5</v>
      </c>
      <c r="N4532" s="9">
        <v>6</v>
      </c>
      <c r="O4532" s="9">
        <v>7</v>
      </c>
      <c r="P4532" s="9">
        <v>8</v>
      </c>
      <c r="Q4532" s="9">
        <v>9</v>
      </c>
      <c r="R4532" s="9">
        <v>10</v>
      </c>
      <c r="S4532" s="9">
        <v>11</v>
      </c>
      <c r="T4532" s="9">
        <v>12</v>
      </c>
      <c r="U4532" s="9">
        <v>13</v>
      </c>
      <c r="V4532" s="9">
        <v>14</v>
      </c>
      <c r="W4532" s="9">
        <v>15</v>
      </c>
      <c r="X4532" s="9">
        <v>16</v>
      </c>
      <c r="Y4532" s="9">
        <v>17</v>
      </c>
      <c r="Z4532" s="9">
        <v>18</v>
      </c>
      <c r="AA4532" s="9">
        <v>19</v>
      </c>
      <c r="AB4532" s="9">
        <v>20</v>
      </c>
      <c r="AC4532" s="9">
        <v>21</v>
      </c>
      <c r="AD4532" s="9">
        <v>1</v>
      </c>
      <c r="AE4532" s="9">
        <v>2</v>
      </c>
      <c r="AF4532" s="9">
        <v>3</v>
      </c>
      <c r="AG4532" s="9">
        <v>4</v>
      </c>
      <c r="AH4532" s="9">
        <v>5</v>
      </c>
      <c r="AI4532" s="9">
        <v>6</v>
      </c>
      <c r="AJ4532" s="9">
        <v>7</v>
      </c>
      <c r="AK4532" s="9">
        <v>8</v>
      </c>
      <c r="AL4532" s="9">
        <v>9</v>
      </c>
      <c r="AM4532" s="9">
        <v>10</v>
      </c>
      <c r="AN4532" s="9">
        <v>11</v>
      </c>
      <c r="AO4532" s="9">
        <v>12</v>
      </c>
      <c r="AP4532" s="9">
        <v>13</v>
      </c>
      <c r="AQ4532" s="9">
        <v>14</v>
      </c>
      <c r="AR4532" s="9">
        <v>15</v>
      </c>
      <c r="AS4532" s="9">
        <v>16</v>
      </c>
      <c r="AT4532" s="9">
        <v>17</v>
      </c>
      <c r="AU4532" s="9">
        <v>18</v>
      </c>
      <c r="AV4532" s="9">
        <v>19</v>
      </c>
      <c r="AW4532" s="9">
        <v>20</v>
      </c>
      <c r="AX4532" s="9">
        <v>21</v>
      </c>
      <c r="AY4532" s="9">
        <v>1</v>
      </c>
      <c r="AZ4532" s="9">
        <v>2</v>
      </c>
      <c r="BA4532" s="9">
        <v>3</v>
      </c>
      <c r="BB4532" s="9">
        <v>4</v>
      </c>
      <c r="BC4532" s="9">
        <v>5</v>
      </c>
      <c r="BD4532" s="9">
        <v>6</v>
      </c>
      <c r="BE4532" s="9">
        <v>7</v>
      </c>
      <c r="BF4532" s="9">
        <v>8</v>
      </c>
      <c r="BG4532" s="9">
        <v>9</v>
      </c>
      <c r="BH4532" s="9">
        <v>10</v>
      </c>
      <c r="BI4532" s="9">
        <v>11</v>
      </c>
      <c r="BJ4532" s="9">
        <v>12</v>
      </c>
      <c r="BK4532" s="9">
        <v>13</v>
      </c>
      <c r="BL4532" s="9">
        <v>14</v>
      </c>
      <c r="BM4532" s="9">
        <v>15</v>
      </c>
      <c r="BN4532" s="9">
        <v>16</v>
      </c>
      <c r="BO4532" s="9">
        <v>17</v>
      </c>
      <c r="BP4532" s="9">
        <v>18</v>
      </c>
      <c r="BQ4532" s="9">
        <v>19</v>
      </c>
      <c r="BR4532" s="9">
        <v>20</v>
      </c>
      <c r="BS4532" s="9">
        <v>21</v>
      </c>
      <c r="BT4532" s="9">
        <v>9</v>
      </c>
    </row>
    <row r="4533" spans="1:72" x14ac:dyDescent="0.25">
      <c r="A4533" s="133"/>
      <c r="B4533" s="133"/>
      <c r="C4533" s="133"/>
      <c r="D4533" s="136"/>
      <c r="E4533" s="136"/>
      <c r="F4533" s="136"/>
      <c r="G4533" s="139"/>
      <c r="H4533" s="16" t="s">
        <v>1187</v>
      </c>
      <c r="I4533" s="17">
        <f t="shared" ref="I4533:AA4533" si="7102">SUM(I4529)</f>
        <v>195000</v>
      </c>
      <c r="J4533" s="17">
        <f t="shared" si="7102"/>
        <v>29606</v>
      </c>
      <c r="K4533" s="17">
        <f t="shared" si="7102"/>
        <v>0</v>
      </c>
      <c r="L4533" s="17">
        <f t="shared" si="7102"/>
        <v>0</v>
      </c>
      <c r="M4533" s="17">
        <f t="shared" si="7102"/>
        <v>0</v>
      </c>
      <c r="N4533" s="17">
        <f t="shared" si="7102"/>
        <v>0</v>
      </c>
      <c r="O4533" s="17">
        <f t="shared" ref="O4533" si="7103">SUM(O4529)</f>
        <v>224606</v>
      </c>
      <c r="P4533" s="17">
        <f t="shared" si="7102"/>
        <v>8000</v>
      </c>
      <c r="Q4533" s="17">
        <f t="shared" si="7102"/>
        <v>6000</v>
      </c>
      <c r="R4533" s="17">
        <f t="shared" si="7102"/>
        <v>33306</v>
      </c>
      <c r="S4533" s="17">
        <f t="shared" si="7102"/>
        <v>0</v>
      </c>
      <c r="T4533" s="17">
        <f t="shared" si="7102"/>
        <v>0</v>
      </c>
      <c r="U4533" s="17">
        <f t="shared" si="7102"/>
        <v>0</v>
      </c>
      <c r="V4533" s="17">
        <f t="shared" si="7102"/>
        <v>0</v>
      </c>
      <c r="W4533" s="17">
        <f t="shared" si="7102"/>
        <v>0</v>
      </c>
      <c r="X4533" s="17">
        <f t="shared" si="7102"/>
        <v>0</v>
      </c>
      <c r="Y4533" s="17">
        <f t="shared" si="7102"/>
        <v>0</v>
      </c>
      <c r="Z4533" s="17">
        <f t="shared" si="7102"/>
        <v>0</v>
      </c>
      <c r="AA4533" s="17">
        <f t="shared" si="7102"/>
        <v>0</v>
      </c>
      <c r="AB4533" s="17">
        <v>47306</v>
      </c>
      <c r="AC4533" s="17">
        <v>177300</v>
      </c>
      <c r="AD4533" s="17">
        <f t="shared" ref="AD4533:AV4533" si="7104">SUM(AD4529)</f>
        <v>31000</v>
      </c>
      <c r="AE4533" s="17">
        <f t="shared" si="7104"/>
        <v>0</v>
      </c>
      <c r="AF4533" s="17">
        <f t="shared" si="7104"/>
        <v>0</v>
      </c>
      <c r="AG4533" s="17">
        <f t="shared" si="7104"/>
        <v>0</v>
      </c>
      <c r="AH4533" s="17">
        <f t="shared" si="7104"/>
        <v>0</v>
      </c>
      <c r="AI4533" s="17">
        <f t="shared" si="7104"/>
        <v>0</v>
      </c>
      <c r="AJ4533" s="17">
        <f t="shared" ref="AJ4533" si="7105">SUM(AJ4529)</f>
        <v>31000</v>
      </c>
      <c r="AK4533" s="17">
        <f t="shared" si="7104"/>
        <v>0</v>
      </c>
      <c r="AL4533" s="17">
        <f t="shared" si="7104"/>
        <v>0</v>
      </c>
      <c r="AM4533" s="17">
        <f t="shared" si="7104"/>
        <v>0</v>
      </c>
      <c r="AN4533" s="17">
        <f t="shared" si="7104"/>
        <v>0</v>
      </c>
      <c r="AO4533" s="17">
        <f t="shared" si="7104"/>
        <v>0</v>
      </c>
      <c r="AP4533" s="17">
        <f t="shared" si="7104"/>
        <v>0</v>
      </c>
      <c r="AQ4533" s="17">
        <f t="shared" si="7104"/>
        <v>0</v>
      </c>
      <c r="AR4533" s="17">
        <f t="shared" si="7104"/>
        <v>0</v>
      </c>
      <c r="AS4533" s="17">
        <f t="shared" si="7104"/>
        <v>0</v>
      </c>
      <c r="AT4533" s="17">
        <f t="shared" si="7104"/>
        <v>0</v>
      </c>
      <c r="AU4533" s="17">
        <f t="shared" si="7104"/>
        <v>0</v>
      </c>
      <c r="AV4533" s="17">
        <f t="shared" si="7104"/>
        <v>0</v>
      </c>
      <c r="AW4533" s="17">
        <v>0</v>
      </c>
      <c r="AX4533" s="17">
        <v>31000</v>
      </c>
      <c r="AY4533" s="17">
        <f>SUM(AY4529)</f>
        <v>337000</v>
      </c>
      <c r="AZ4533" s="17">
        <f t="shared" ref="AZ4533:BQ4533" si="7106">SUM(AZ4529)</f>
        <v>450587</v>
      </c>
      <c r="BA4533" s="17">
        <f t="shared" si="7106"/>
        <v>0</v>
      </c>
      <c r="BB4533" s="17">
        <f t="shared" si="7106"/>
        <v>0</v>
      </c>
      <c r="BC4533" s="17">
        <f t="shared" si="7106"/>
        <v>0</v>
      </c>
      <c r="BD4533" s="17">
        <f t="shared" si="7106"/>
        <v>0</v>
      </c>
      <c r="BE4533" s="17">
        <f t="shared" ref="BE4533" si="7107">SUM(BE4529)</f>
        <v>787587</v>
      </c>
      <c r="BF4533" s="17">
        <f t="shared" si="7106"/>
        <v>0</v>
      </c>
      <c r="BG4533" s="17">
        <f t="shared" si="7106"/>
        <v>1510</v>
      </c>
      <c r="BH4533" s="17">
        <f t="shared" si="7106"/>
        <v>450587</v>
      </c>
      <c r="BI4533" s="17">
        <f t="shared" si="7106"/>
        <v>0</v>
      </c>
      <c r="BJ4533" s="17">
        <f t="shared" si="7106"/>
        <v>0</v>
      </c>
      <c r="BK4533" s="17">
        <f t="shared" si="7106"/>
        <v>0</v>
      </c>
      <c r="BL4533" s="17">
        <f t="shared" si="7106"/>
        <v>0</v>
      </c>
      <c r="BM4533" s="17">
        <f t="shared" si="7106"/>
        <v>0</v>
      </c>
      <c r="BN4533" s="17">
        <f t="shared" si="7106"/>
        <v>0</v>
      </c>
      <c r="BO4533" s="17">
        <f t="shared" si="7106"/>
        <v>0</v>
      </c>
      <c r="BP4533" s="17">
        <f t="shared" si="7106"/>
        <v>0</v>
      </c>
      <c r="BQ4533" s="17">
        <f t="shared" si="7106"/>
        <v>0</v>
      </c>
      <c r="BR4533" s="17">
        <v>452097</v>
      </c>
      <c r="BS4533" s="17">
        <v>335490</v>
      </c>
      <c r="BT4533" s="17" t="e">
        <f>IF(#REF!=0,"-",#REF!/#REF!*100)</f>
        <v>#REF!</v>
      </c>
    </row>
    <row r="4534" spans="1:72" x14ac:dyDescent="0.25">
      <c r="A4534" s="133"/>
      <c r="B4534" s="133"/>
      <c r="C4534" s="133"/>
      <c r="D4534" s="136"/>
      <c r="E4534" s="136"/>
      <c r="F4534" s="136"/>
      <c r="G4534" s="139"/>
      <c r="H4534" s="18" t="s">
        <v>55</v>
      </c>
      <c r="I4534" s="17">
        <f t="shared" ref="I4534:AA4534" si="7108">SUM(I4533)</f>
        <v>195000</v>
      </c>
      <c r="J4534" s="17">
        <f t="shared" si="7108"/>
        <v>29606</v>
      </c>
      <c r="K4534" s="17">
        <f t="shared" si="7108"/>
        <v>0</v>
      </c>
      <c r="L4534" s="17">
        <f t="shared" si="7108"/>
        <v>0</v>
      </c>
      <c r="M4534" s="17">
        <f t="shared" si="7108"/>
        <v>0</v>
      </c>
      <c r="N4534" s="17">
        <f t="shared" si="7108"/>
        <v>0</v>
      </c>
      <c r="O4534" s="17">
        <f t="shared" ref="O4534" si="7109">SUM(O4533)</f>
        <v>224606</v>
      </c>
      <c r="P4534" s="17">
        <f t="shared" si="7108"/>
        <v>8000</v>
      </c>
      <c r="Q4534" s="17">
        <f t="shared" si="7108"/>
        <v>6000</v>
      </c>
      <c r="R4534" s="17">
        <f t="shared" si="7108"/>
        <v>33306</v>
      </c>
      <c r="S4534" s="17">
        <f t="shared" si="7108"/>
        <v>0</v>
      </c>
      <c r="T4534" s="17">
        <f t="shared" si="7108"/>
        <v>0</v>
      </c>
      <c r="U4534" s="17">
        <f t="shared" si="7108"/>
        <v>0</v>
      </c>
      <c r="V4534" s="17">
        <f t="shared" si="7108"/>
        <v>0</v>
      </c>
      <c r="W4534" s="17">
        <f t="shared" si="7108"/>
        <v>0</v>
      </c>
      <c r="X4534" s="17">
        <f t="shared" si="7108"/>
        <v>0</v>
      </c>
      <c r="Y4534" s="17">
        <f t="shared" si="7108"/>
        <v>0</v>
      </c>
      <c r="Z4534" s="17">
        <f t="shared" si="7108"/>
        <v>0</v>
      </c>
      <c r="AA4534" s="17">
        <f t="shared" si="7108"/>
        <v>0</v>
      </c>
      <c r="AB4534" s="17">
        <v>47306</v>
      </c>
      <c r="AC4534" s="17">
        <v>177300</v>
      </c>
      <c r="AD4534" s="17">
        <f t="shared" ref="AD4534:AV4534" si="7110">SUM(AD4533)</f>
        <v>31000</v>
      </c>
      <c r="AE4534" s="17">
        <f t="shared" si="7110"/>
        <v>0</v>
      </c>
      <c r="AF4534" s="17">
        <f t="shared" si="7110"/>
        <v>0</v>
      </c>
      <c r="AG4534" s="17">
        <f t="shared" si="7110"/>
        <v>0</v>
      </c>
      <c r="AH4534" s="17">
        <f t="shared" si="7110"/>
        <v>0</v>
      </c>
      <c r="AI4534" s="17">
        <f t="shared" si="7110"/>
        <v>0</v>
      </c>
      <c r="AJ4534" s="17">
        <f t="shared" ref="AJ4534" si="7111">SUM(AJ4533)</f>
        <v>31000</v>
      </c>
      <c r="AK4534" s="17">
        <f t="shared" si="7110"/>
        <v>0</v>
      </c>
      <c r="AL4534" s="17">
        <f t="shared" si="7110"/>
        <v>0</v>
      </c>
      <c r="AM4534" s="17">
        <f t="shared" si="7110"/>
        <v>0</v>
      </c>
      <c r="AN4534" s="17">
        <f t="shared" si="7110"/>
        <v>0</v>
      </c>
      <c r="AO4534" s="17">
        <f t="shared" si="7110"/>
        <v>0</v>
      </c>
      <c r="AP4534" s="17">
        <f t="shared" si="7110"/>
        <v>0</v>
      </c>
      <c r="AQ4534" s="17">
        <f t="shared" si="7110"/>
        <v>0</v>
      </c>
      <c r="AR4534" s="17">
        <f t="shared" si="7110"/>
        <v>0</v>
      </c>
      <c r="AS4534" s="17">
        <f t="shared" si="7110"/>
        <v>0</v>
      </c>
      <c r="AT4534" s="17">
        <f t="shared" si="7110"/>
        <v>0</v>
      </c>
      <c r="AU4534" s="17">
        <f t="shared" si="7110"/>
        <v>0</v>
      </c>
      <c r="AV4534" s="17">
        <f t="shared" si="7110"/>
        <v>0</v>
      </c>
      <c r="AW4534" s="17">
        <v>0</v>
      </c>
      <c r="AX4534" s="17">
        <v>31000</v>
      </c>
      <c r="AY4534" s="17">
        <f>SUM(AY4533)</f>
        <v>337000</v>
      </c>
      <c r="AZ4534" s="17">
        <f t="shared" ref="AZ4534:BQ4534" si="7112">SUM(AZ4533)</f>
        <v>450587</v>
      </c>
      <c r="BA4534" s="17">
        <f t="shared" si="7112"/>
        <v>0</v>
      </c>
      <c r="BB4534" s="17">
        <f t="shared" si="7112"/>
        <v>0</v>
      </c>
      <c r="BC4534" s="17">
        <f t="shared" si="7112"/>
        <v>0</v>
      </c>
      <c r="BD4534" s="17">
        <f t="shared" si="7112"/>
        <v>0</v>
      </c>
      <c r="BE4534" s="17">
        <f t="shared" ref="BE4534" si="7113">SUM(BE4533)</f>
        <v>787587</v>
      </c>
      <c r="BF4534" s="17">
        <f t="shared" si="7112"/>
        <v>0</v>
      </c>
      <c r="BG4534" s="17">
        <f t="shared" si="7112"/>
        <v>1510</v>
      </c>
      <c r="BH4534" s="17">
        <f t="shared" si="7112"/>
        <v>450587</v>
      </c>
      <c r="BI4534" s="17">
        <f t="shared" si="7112"/>
        <v>0</v>
      </c>
      <c r="BJ4534" s="17">
        <f t="shared" si="7112"/>
        <v>0</v>
      </c>
      <c r="BK4534" s="17">
        <f t="shared" si="7112"/>
        <v>0</v>
      </c>
      <c r="BL4534" s="17">
        <f t="shared" si="7112"/>
        <v>0</v>
      </c>
      <c r="BM4534" s="17">
        <f t="shared" si="7112"/>
        <v>0</v>
      </c>
      <c r="BN4534" s="17">
        <f t="shared" si="7112"/>
        <v>0</v>
      </c>
      <c r="BO4534" s="17">
        <f t="shared" si="7112"/>
        <v>0</v>
      </c>
      <c r="BP4534" s="17">
        <f t="shared" si="7112"/>
        <v>0</v>
      </c>
      <c r="BQ4534" s="17">
        <f t="shared" si="7112"/>
        <v>0</v>
      </c>
      <c r="BR4534" s="17">
        <v>452097</v>
      </c>
      <c r="BS4534" s="17">
        <v>335490</v>
      </c>
      <c r="BT4534" s="17" t="e">
        <f>IF(#REF!=0,"-",#REF!/#REF!*100)</f>
        <v>#REF!</v>
      </c>
    </row>
    <row r="4535" spans="1:72" x14ac:dyDescent="0.25">
      <c r="A4535" s="134"/>
      <c r="B4535" s="134"/>
      <c r="C4535" s="134"/>
      <c r="D4535" s="137"/>
      <c r="E4535" s="137"/>
      <c r="F4535" s="137"/>
      <c r="G4535" s="140"/>
      <c r="O4535">
        <f t="shared" si="7096"/>
        <v>0</v>
      </c>
      <c r="AB4535">
        <v>0</v>
      </c>
      <c r="AC4535">
        <v>0</v>
      </c>
      <c r="AJ4535">
        <f t="shared" si="7097"/>
        <v>0</v>
      </c>
      <c r="AW4535">
        <v>0</v>
      </c>
      <c r="AX4535">
        <v>0</v>
      </c>
      <c r="BE4535">
        <f t="shared" si="7098"/>
        <v>0</v>
      </c>
      <c r="BR4535">
        <v>0</v>
      </c>
      <c r="BS4535">
        <v>0</v>
      </c>
      <c r="BT4535" t="e">
        <f>IF(#REF!=0,"-",#REF!/#REF!*100)</f>
        <v>#REF!</v>
      </c>
    </row>
    <row r="4536" spans="1:72" ht="15.75" thickBot="1" x14ac:dyDescent="0.3">
      <c r="A4536" s="13" t="s">
        <v>0</v>
      </c>
      <c r="B4536" s="13" t="s">
        <v>0</v>
      </c>
      <c r="C4536" s="13" t="s">
        <v>0</v>
      </c>
      <c r="D4536" s="98" t="s">
        <v>0</v>
      </c>
      <c r="E4536" s="98" t="s">
        <v>0</v>
      </c>
      <c r="F4536" s="98" t="s">
        <v>0</v>
      </c>
      <c r="G4536" s="13" t="s">
        <v>0</v>
      </c>
      <c r="H4536" s="19" t="s">
        <v>0</v>
      </c>
      <c r="I4536" s="19" t="s">
        <v>0</v>
      </c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>
        <v>0</v>
      </c>
      <c r="AC4536" s="19">
        <v>0</v>
      </c>
      <c r="AD4536" s="19" t="s">
        <v>0</v>
      </c>
      <c r="AE4536" s="19"/>
      <c r="AF4536" s="19"/>
      <c r="AG4536" s="19"/>
      <c r="AH4536" s="19"/>
      <c r="AI4536" s="19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>
        <v>0</v>
      </c>
      <c r="AX4536" s="19">
        <v>0</v>
      </c>
      <c r="AY4536" s="19" t="s">
        <v>0</v>
      </c>
      <c r="AZ4536" s="19"/>
      <c r="BA4536" s="19"/>
      <c r="BB4536" s="19"/>
      <c r="BC4536" s="19"/>
      <c r="BD4536" s="19"/>
      <c r="BE4536" s="19"/>
      <c r="BF4536" s="19"/>
      <c r="BG4536" s="19"/>
      <c r="BH4536" s="19"/>
      <c r="BI4536" s="19"/>
      <c r="BJ4536" s="19"/>
      <c r="BK4536" s="19"/>
      <c r="BL4536" s="19"/>
      <c r="BM4536" s="19"/>
      <c r="BN4536" s="19"/>
      <c r="BO4536" s="19"/>
      <c r="BP4536" s="19"/>
      <c r="BQ4536" s="19"/>
      <c r="BR4536" s="19">
        <v>0</v>
      </c>
      <c r="BS4536" s="19">
        <v>0</v>
      </c>
      <c r="BT4536" s="19"/>
    </row>
    <row r="4537" spans="1:72" ht="69.75" customHeight="1" thickBot="1" x14ac:dyDescent="0.3">
      <c r="A4537" s="5" t="s">
        <v>2</v>
      </c>
      <c r="B4537" s="5" t="s">
        <v>3</v>
      </c>
      <c r="C4537" s="5" t="s">
        <v>4</v>
      </c>
      <c r="D4537" s="103" t="s">
        <v>0</v>
      </c>
      <c r="E4537" s="112" t="s">
        <v>5</v>
      </c>
      <c r="F4537" s="112" t="s">
        <v>6</v>
      </c>
      <c r="G4537" s="5" t="s">
        <v>7</v>
      </c>
      <c r="H4537" s="5" t="s">
        <v>8</v>
      </c>
      <c r="I4537" s="89" t="s">
        <v>9</v>
      </c>
      <c r="J4537" s="89" t="s">
        <v>1606</v>
      </c>
      <c r="K4537" s="89" t="s">
        <v>1534</v>
      </c>
      <c r="L4537" s="89" t="s">
        <v>1592</v>
      </c>
      <c r="M4537" s="89" t="s">
        <v>1593</v>
      </c>
      <c r="N4537" s="89" t="s">
        <v>1594</v>
      </c>
      <c r="O4537" s="89" t="s">
        <v>1610</v>
      </c>
      <c r="P4537" s="89" t="s">
        <v>1607</v>
      </c>
      <c r="Q4537" s="89" t="s">
        <v>1595</v>
      </c>
      <c r="R4537" s="89" t="s">
        <v>1596</v>
      </c>
      <c r="S4537" s="89" t="s">
        <v>1597</v>
      </c>
      <c r="T4537" s="89" t="s">
        <v>1598</v>
      </c>
      <c r="U4537" s="89" t="s">
        <v>1599</v>
      </c>
      <c r="V4537" s="89" t="s">
        <v>1600</v>
      </c>
      <c r="W4537" s="89" t="s">
        <v>1608</v>
      </c>
      <c r="X4537" s="89" t="s">
        <v>1609</v>
      </c>
      <c r="Y4537" s="89" t="s">
        <v>1601</v>
      </c>
      <c r="Z4537" s="89" t="s">
        <v>1602</v>
      </c>
      <c r="AA4537" s="89" t="s">
        <v>1603</v>
      </c>
      <c r="AB4537" s="89" t="s">
        <v>1604</v>
      </c>
      <c r="AC4537" s="89" t="s">
        <v>1605</v>
      </c>
      <c r="AD4537" s="90" t="s">
        <v>10</v>
      </c>
      <c r="AE4537" s="90" t="s">
        <v>1606</v>
      </c>
      <c r="AF4537" s="90" t="s">
        <v>1534</v>
      </c>
      <c r="AG4537" s="90" t="s">
        <v>1592</v>
      </c>
      <c r="AH4537" s="90" t="s">
        <v>1593</v>
      </c>
      <c r="AI4537" s="90" t="s">
        <v>1594</v>
      </c>
      <c r="AJ4537" s="90" t="s">
        <v>1611</v>
      </c>
      <c r="AK4537" s="90" t="s">
        <v>1607</v>
      </c>
      <c r="AL4537" s="90" t="s">
        <v>1595</v>
      </c>
      <c r="AM4537" s="90" t="s">
        <v>1596</v>
      </c>
      <c r="AN4537" s="90" t="s">
        <v>1597</v>
      </c>
      <c r="AO4537" s="90" t="s">
        <v>1598</v>
      </c>
      <c r="AP4537" s="90" t="s">
        <v>1599</v>
      </c>
      <c r="AQ4537" s="90" t="s">
        <v>1600</v>
      </c>
      <c r="AR4537" s="90" t="s">
        <v>1608</v>
      </c>
      <c r="AS4537" s="90" t="s">
        <v>1609</v>
      </c>
      <c r="AT4537" s="90" t="s">
        <v>1601</v>
      </c>
      <c r="AU4537" s="90" t="s">
        <v>1602</v>
      </c>
      <c r="AV4537" s="90" t="s">
        <v>1603</v>
      </c>
      <c r="AW4537" s="90" t="s">
        <v>1604</v>
      </c>
      <c r="AX4537" s="90" t="s">
        <v>1605</v>
      </c>
      <c r="AY4537" s="91" t="s">
        <v>11</v>
      </c>
      <c r="AZ4537" s="91" t="s">
        <v>1606</v>
      </c>
      <c r="BA4537" s="91" t="s">
        <v>1534</v>
      </c>
      <c r="BB4537" s="91" t="s">
        <v>1592</v>
      </c>
      <c r="BC4537" s="91" t="s">
        <v>1593</v>
      </c>
      <c r="BD4537" s="91" t="s">
        <v>1594</v>
      </c>
      <c r="BE4537" s="91" t="s">
        <v>1612</v>
      </c>
      <c r="BF4537" s="91" t="s">
        <v>1607</v>
      </c>
      <c r="BG4537" s="91" t="s">
        <v>1595</v>
      </c>
      <c r="BH4537" s="91" t="s">
        <v>1596</v>
      </c>
      <c r="BI4537" s="91" t="s">
        <v>1597</v>
      </c>
      <c r="BJ4537" s="91" t="s">
        <v>1598</v>
      </c>
      <c r="BK4537" s="91" t="s">
        <v>1599</v>
      </c>
      <c r="BL4537" s="91" t="s">
        <v>1600</v>
      </c>
      <c r="BM4537" s="91" t="s">
        <v>1608</v>
      </c>
      <c r="BN4537" s="91" t="s">
        <v>1609</v>
      </c>
      <c r="BO4537" s="91" t="s">
        <v>1601</v>
      </c>
      <c r="BP4537" s="91" t="s">
        <v>1602</v>
      </c>
      <c r="BQ4537" s="91" t="s">
        <v>1603</v>
      </c>
      <c r="BR4537" s="91" t="s">
        <v>1604</v>
      </c>
      <c r="BS4537" s="91" t="s">
        <v>1605</v>
      </c>
      <c r="BT4537" s="5" t="s">
        <v>1671</v>
      </c>
    </row>
    <row r="4538" spans="1:72" x14ac:dyDescent="0.25">
      <c r="A4538" s="6" t="s">
        <v>0</v>
      </c>
      <c r="B4538" s="6" t="s">
        <v>0</v>
      </c>
      <c r="C4538" s="6" t="s">
        <v>0</v>
      </c>
      <c r="D4538" s="104" t="s">
        <v>0</v>
      </c>
      <c r="E4538" s="104" t="s">
        <v>0</v>
      </c>
      <c r="F4538" s="121" t="s">
        <v>0</v>
      </c>
      <c r="G4538" s="7" t="s">
        <v>0</v>
      </c>
      <c r="H4538" s="8" t="s">
        <v>0</v>
      </c>
      <c r="I4538" s="9">
        <v>1</v>
      </c>
      <c r="J4538" s="9">
        <v>2</v>
      </c>
      <c r="K4538" s="9">
        <v>3</v>
      </c>
      <c r="L4538" s="9">
        <v>4</v>
      </c>
      <c r="M4538" s="9">
        <v>5</v>
      </c>
      <c r="N4538" s="9">
        <v>6</v>
      </c>
      <c r="O4538" s="9">
        <v>7</v>
      </c>
      <c r="P4538" s="9">
        <v>8</v>
      </c>
      <c r="Q4538" s="9">
        <v>9</v>
      </c>
      <c r="R4538" s="9">
        <v>10</v>
      </c>
      <c r="S4538" s="9">
        <v>11</v>
      </c>
      <c r="T4538" s="9">
        <v>12</v>
      </c>
      <c r="U4538" s="9">
        <v>13</v>
      </c>
      <c r="V4538" s="9">
        <v>14</v>
      </c>
      <c r="W4538" s="9">
        <v>15</v>
      </c>
      <c r="X4538" s="9">
        <v>16</v>
      </c>
      <c r="Y4538" s="9">
        <v>17</v>
      </c>
      <c r="Z4538" s="9">
        <v>18</v>
      </c>
      <c r="AA4538" s="9">
        <v>19</v>
      </c>
      <c r="AB4538" s="9">
        <v>20</v>
      </c>
      <c r="AC4538" s="9">
        <v>21</v>
      </c>
      <c r="AD4538" s="9">
        <v>1</v>
      </c>
      <c r="AE4538" s="9">
        <v>2</v>
      </c>
      <c r="AF4538" s="9">
        <v>3</v>
      </c>
      <c r="AG4538" s="9">
        <v>4</v>
      </c>
      <c r="AH4538" s="9">
        <v>5</v>
      </c>
      <c r="AI4538" s="9">
        <v>6</v>
      </c>
      <c r="AJ4538" s="9">
        <v>7</v>
      </c>
      <c r="AK4538" s="9">
        <v>8</v>
      </c>
      <c r="AL4538" s="9">
        <v>9</v>
      </c>
      <c r="AM4538" s="9">
        <v>10</v>
      </c>
      <c r="AN4538" s="9">
        <v>11</v>
      </c>
      <c r="AO4538" s="9">
        <v>12</v>
      </c>
      <c r="AP4538" s="9">
        <v>13</v>
      </c>
      <c r="AQ4538" s="9">
        <v>14</v>
      </c>
      <c r="AR4538" s="9">
        <v>15</v>
      </c>
      <c r="AS4538" s="9">
        <v>16</v>
      </c>
      <c r="AT4538" s="9">
        <v>17</v>
      </c>
      <c r="AU4538" s="9">
        <v>18</v>
      </c>
      <c r="AV4538" s="9">
        <v>19</v>
      </c>
      <c r="AW4538" s="9">
        <v>20</v>
      </c>
      <c r="AX4538" s="9">
        <v>21</v>
      </c>
      <c r="AY4538" s="9">
        <v>1</v>
      </c>
      <c r="AZ4538" s="9">
        <v>2</v>
      </c>
      <c r="BA4538" s="9">
        <v>3</v>
      </c>
      <c r="BB4538" s="9">
        <v>4</v>
      </c>
      <c r="BC4538" s="9">
        <v>5</v>
      </c>
      <c r="BD4538" s="9">
        <v>6</v>
      </c>
      <c r="BE4538" s="9">
        <v>7</v>
      </c>
      <c r="BF4538" s="9">
        <v>8</v>
      </c>
      <c r="BG4538" s="9">
        <v>9</v>
      </c>
      <c r="BH4538" s="9">
        <v>10</v>
      </c>
      <c r="BI4538" s="9">
        <v>11</v>
      </c>
      <c r="BJ4538" s="9">
        <v>12</v>
      </c>
      <c r="BK4538" s="9">
        <v>13</v>
      </c>
      <c r="BL4538" s="9">
        <v>14</v>
      </c>
      <c r="BM4538" s="9">
        <v>15</v>
      </c>
      <c r="BN4538" s="9">
        <v>16</v>
      </c>
      <c r="BO4538" s="9">
        <v>17</v>
      </c>
      <c r="BP4538" s="9">
        <v>18</v>
      </c>
      <c r="BQ4538" s="9">
        <v>19</v>
      </c>
      <c r="BR4538" s="9">
        <v>20</v>
      </c>
      <c r="BS4538" s="9">
        <v>21</v>
      </c>
      <c r="BT4538" s="9">
        <v>9</v>
      </c>
    </row>
    <row r="4539" spans="1:72" ht="22.5" x14ac:dyDescent="0.25">
      <c r="A4539" s="1" t="s">
        <v>1154</v>
      </c>
      <c r="B4539" s="1" t="s">
        <v>56</v>
      </c>
      <c r="C4539" s="4" t="s">
        <v>165</v>
      </c>
      <c r="D4539" s="102" t="s">
        <v>1480</v>
      </c>
      <c r="E4539" s="101" t="s">
        <v>0</v>
      </c>
      <c r="F4539" s="101" t="s">
        <v>0</v>
      </c>
      <c r="G4539" s="2" t="s">
        <v>0</v>
      </c>
      <c r="H4539" s="2" t="s">
        <v>1481</v>
      </c>
      <c r="I4539" s="3" t="s">
        <v>0</v>
      </c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>
        <v>0</v>
      </c>
      <c r="AC4539" s="3">
        <v>0</v>
      </c>
      <c r="AD4539" s="3" t="s">
        <v>0</v>
      </c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>
        <v>0</v>
      </c>
      <c r="AX4539" s="3">
        <v>0</v>
      </c>
      <c r="AY4539" s="3" t="s">
        <v>0</v>
      </c>
      <c r="AZ4539" s="3"/>
      <c r="BA4539" s="3"/>
      <c r="BB4539" s="3"/>
      <c r="BC4539" s="3"/>
      <c r="BD4539" s="3"/>
      <c r="BE4539" s="3"/>
      <c r="BF4539" s="3"/>
      <c r="BG4539" s="3"/>
      <c r="BH4539" s="3"/>
      <c r="BI4539" s="3"/>
      <c r="BJ4539" s="3"/>
      <c r="BK4539" s="3"/>
      <c r="BL4539" s="3"/>
      <c r="BM4539" s="3"/>
      <c r="BN4539" s="3"/>
      <c r="BO4539" s="3"/>
      <c r="BP4539" s="3"/>
      <c r="BQ4539" s="3"/>
      <c r="BR4539" s="3">
        <v>0</v>
      </c>
      <c r="BS4539" s="3">
        <v>0</v>
      </c>
      <c r="BT4539" s="3"/>
    </row>
    <row r="4540" spans="1:72" ht="33.75" x14ac:dyDescent="0.25">
      <c r="A4540" s="1" t="s">
        <v>0</v>
      </c>
      <c r="B4540" s="1" t="s">
        <v>0</v>
      </c>
      <c r="C4540" s="1" t="s">
        <v>0</v>
      </c>
      <c r="D4540" s="101" t="s">
        <v>0</v>
      </c>
      <c r="E4540" s="101" t="s">
        <v>0</v>
      </c>
      <c r="F4540" s="101" t="s">
        <v>0</v>
      </c>
      <c r="G4540" s="2" t="s">
        <v>0</v>
      </c>
      <c r="H4540" s="10" t="s">
        <v>13</v>
      </c>
      <c r="I4540" s="11">
        <f t="shared" ref="I4540:AA4540" si="7114">SUM(I4541,I4549,I4551)</f>
        <v>14638</v>
      </c>
      <c r="J4540" s="11">
        <f t="shared" si="7114"/>
        <v>5380</v>
      </c>
      <c r="K4540" s="11">
        <f t="shared" si="7114"/>
        <v>0</v>
      </c>
      <c r="L4540" s="11">
        <f t="shared" si="7114"/>
        <v>38637</v>
      </c>
      <c r="M4540" s="11">
        <f t="shared" si="7114"/>
        <v>0</v>
      </c>
      <c r="N4540" s="11">
        <f t="shared" si="7114"/>
        <v>0</v>
      </c>
      <c r="O4540" s="11">
        <f t="shared" ref="O4540" si="7115">SUM(O4541,O4549,O4551)</f>
        <v>58655</v>
      </c>
      <c r="P4540" s="11">
        <f t="shared" si="7114"/>
        <v>1000</v>
      </c>
      <c r="Q4540" s="11">
        <f t="shared" si="7114"/>
        <v>3330</v>
      </c>
      <c r="R4540" s="11">
        <f t="shared" si="7114"/>
        <v>44017</v>
      </c>
      <c r="S4540" s="11">
        <f t="shared" si="7114"/>
        <v>0</v>
      </c>
      <c r="T4540" s="11">
        <f t="shared" si="7114"/>
        <v>0</v>
      </c>
      <c r="U4540" s="11">
        <f t="shared" si="7114"/>
        <v>0</v>
      </c>
      <c r="V4540" s="11">
        <f t="shared" si="7114"/>
        <v>0</v>
      </c>
      <c r="W4540" s="11">
        <f t="shared" si="7114"/>
        <v>0</v>
      </c>
      <c r="X4540" s="11">
        <f t="shared" si="7114"/>
        <v>0</v>
      </c>
      <c r="Y4540" s="11">
        <f t="shared" si="7114"/>
        <v>0</v>
      </c>
      <c r="Z4540" s="11">
        <f t="shared" si="7114"/>
        <v>0</v>
      </c>
      <c r="AA4540" s="11">
        <f t="shared" si="7114"/>
        <v>0</v>
      </c>
      <c r="AB4540" s="11">
        <v>48347</v>
      </c>
      <c r="AC4540" s="11">
        <v>10308</v>
      </c>
      <c r="AD4540" s="11">
        <f t="shared" ref="AD4540:AV4540" si="7116">SUM(AD4541,AD4549,AD4551)</f>
        <v>7270</v>
      </c>
      <c r="AE4540" s="11">
        <f t="shared" si="7116"/>
        <v>6998</v>
      </c>
      <c r="AF4540" s="11">
        <f t="shared" si="7116"/>
        <v>0</v>
      </c>
      <c r="AG4540" s="11">
        <f t="shared" si="7116"/>
        <v>0</v>
      </c>
      <c r="AH4540" s="11">
        <f t="shared" si="7116"/>
        <v>0</v>
      </c>
      <c r="AI4540" s="11">
        <f t="shared" si="7116"/>
        <v>0</v>
      </c>
      <c r="AJ4540" s="11">
        <f t="shared" ref="AJ4540" si="7117">SUM(AJ4541,AJ4549,AJ4551)</f>
        <v>14268</v>
      </c>
      <c r="AK4540" s="11">
        <f t="shared" si="7116"/>
        <v>0</v>
      </c>
      <c r="AL4540" s="11">
        <f t="shared" si="7116"/>
        <v>0</v>
      </c>
      <c r="AM4540" s="11">
        <f t="shared" si="7116"/>
        <v>6998</v>
      </c>
      <c r="AN4540" s="11">
        <f t="shared" si="7116"/>
        <v>0</v>
      </c>
      <c r="AO4540" s="11">
        <f t="shared" si="7116"/>
        <v>0</v>
      </c>
      <c r="AP4540" s="11">
        <f t="shared" si="7116"/>
        <v>0</v>
      </c>
      <c r="AQ4540" s="11">
        <f t="shared" si="7116"/>
        <v>0</v>
      </c>
      <c r="AR4540" s="11">
        <f t="shared" si="7116"/>
        <v>0</v>
      </c>
      <c r="AS4540" s="11">
        <f t="shared" si="7116"/>
        <v>0</v>
      </c>
      <c r="AT4540" s="11">
        <f t="shared" si="7116"/>
        <v>0</v>
      </c>
      <c r="AU4540" s="11">
        <f t="shared" si="7116"/>
        <v>0</v>
      </c>
      <c r="AV4540" s="11">
        <f t="shared" si="7116"/>
        <v>0</v>
      </c>
      <c r="AW4540" s="11">
        <v>6998</v>
      </c>
      <c r="AX4540" s="11">
        <v>7270</v>
      </c>
      <c r="AY4540" s="11">
        <f t="shared" ref="AY4540:BQ4540" si="7118">SUM(AY4541,AY4549,AY4551)</f>
        <v>13467</v>
      </c>
      <c r="AZ4540" s="11">
        <f t="shared" si="7118"/>
        <v>16624</v>
      </c>
      <c r="BA4540" s="11">
        <f t="shared" si="7118"/>
        <v>0</v>
      </c>
      <c r="BB4540" s="11">
        <f t="shared" si="7118"/>
        <v>0</v>
      </c>
      <c r="BC4540" s="11">
        <f t="shared" si="7118"/>
        <v>0</v>
      </c>
      <c r="BD4540" s="11">
        <f t="shared" si="7118"/>
        <v>0</v>
      </c>
      <c r="BE4540" s="11">
        <f t="shared" ref="BE4540" si="7119">SUM(BE4541,BE4549,BE4551)</f>
        <v>30091</v>
      </c>
      <c r="BF4540" s="11">
        <f t="shared" si="7118"/>
        <v>0</v>
      </c>
      <c r="BG4540" s="11">
        <f t="shared" si="7118"/>
        <v>0</v>
      </c>
      <c r="BH4540" s="11">
        <f t="shared" si="7118"/>
        <v>16624</v>
      </c>
      <c r="BI4540" s="11">
        <f t="shared" si="7118"/>
        <v>0</v>
      </c>
      <c r="BJ4540" s="11">
        <f t="shared" si="7118"/>
        <v>0</v>
      </c>
      <c r="BK4540" s="11">
        <f t="shared" si="7118"/>
        <v>0</v>
      </c>
      <c r="BL4540" s="11">
        <f t="shared" si="7118"/>
        <v>0</v>
      </c>
      <c r="BM4540" s="11">
        <f t="shared" si="7118"/>
        <v>0</v>
      </c>
      <c r="BN4540" s="11">
        <f t="shared" si="7118"/>
        <v>0</v>
      </c>
      <c r="BO4540" s="11">
        <f t="shared" si="7118"/>
        <v>0</v>
      </c>
      <c r="BP4540" s="11">
        <f t="shared" si="7118"/>
        <v>0</v>
      </c>
      <c r="BQ4540" s="11">
        <f t="shared" si="7118"/>
        <v>0</v>
      </c>
      <c r="BR4540" s="11">
        <v>16624</v>
      </c>
      <c r="BS4540" s="11">
        <v>13467</v>
      </c>
      <c r="BT4540" s="11" t="e">
        <f>IF(#REF!=0,"-",#REF!/#REF!*100)</f>
        <v>#REF!</v>
      </c>
    </row>
    <row r="4541" spans="1:72" x14ac:dyDescent="0.25">
      <c r="A4541" s="4" t="s">
        <v>1154</v>
      </c>
      <c r="B4541" s="4" t="s">
        <v>56</v>
      </c>
      <c r="C4541" s="4" t="s">
        <v>165</v>
      </c>
      <c r="D4541" s="102" t="s">
        <v>1480</v>
      </c>
      <c r="E4541" s="101" t="s">
        <v>14</v>
      </c>
      <c r="F4541" s="101" t="s">
        <v>0</v>
      </c>
      <c r="G4541" s="2" t="s">
        <v>0</v>
      </c>
      <c r="H4541" s="2" t="s">
        <v>15</v>
      </c>
      <c r="I4541" s="12">
        <f t="shared" ref="I4541:AA4541" si="7120">SUM(I4542:I4543)</f>
        <v>12300</v>
      </c>
      <c r="J4541" s="12">
        <f t="shared" si="7120"/>
        <v>4741</v>
      </c>
      <c r="K4541" s="12">
        <f t="shared" si="7120"/>
        <v>0</v>
      </c>
      <c r="L4541" s="12">
        <f t="shared" si="7120"/>
        <v>21000</v>
      </c>
      <c r="M4541" s="12">
        <f t="shared" si="7120"/>
        <v>0</v>
      </c>
      <c r="N4541" s="12">
        <f t="shared" si="7120"/>
        <v>0</v>
      </c>
      <c r="O4541" s="12">
        <f t="shared" ref="O4541" si="7121">SUM(O4542:O4543)</f>
        <v>38041</v>
      </c>
      <c r="P4541" s="12">
        <f t="shared" si="7120"/>
        <v>0</v>
      </c>
      <c r="Q4541" s="12">
        <f t="shared" si="7120"/>
        <v>3000</v>
      </c>
      <c r="R4541" s="12">
        <f t="shared" si="7120"/>
        <v>25741</v>
      </c>
      <c r="S4541" s="12">
        <f t="shared" si="7120"/>
        <v>0</v>
      </c>
      <c r="T4541" s="12">
        <f t="shared" si="7120"/>
        <v>0</v>
      </c>
      <c r="U4541" s="12">
        <f t="shared" si="7120"/>
        <v>0</v>
      </c>
      <c r="V4541" s="12">
        <f t="shared" si="7120"/>
        <v>0</v>
      </c>
      <c r="W4541" s="12">
        <f t="shared" si="7120"/>
        <v>0</v>
      </c>
      <c r="X4541" s="12">
        <f t="shared" si="7120"/>
        <v>0</v>
      </c>
      <c r="Y4541" s="12">
        <f t="shared" si="7120"/>
        <v>0</v>
      </c>
      <c r="Z4541" s="12">
        <f t="shared" si="7120"/>
        <v>0</v>
      </c>
      <c r="AA4541" s="12">
        <f t="shared" si="7120"/>
        <v>0</v>
      </c>
      <c r="AB4541" s="12">
        <v>28741</v>
      </c>
      <c r="AC4541" s="12">
        <v>9300</v>
      </c>
      <c r="AD4541" s="12">
        <f t="shared" ref="AD4541:AV4541" si="7122">SUM(AD4542:AD4543)</f>
        <v>5349</v>
      </c>
      <c r="AE4541" s="12">
        <f t="shared" si="7122"/>
        <v>6306</v>
      </c>
      <c r="AF4541" s="12">
        <f t="shared" si="7122"/>
        <v>0</v>
      </c>
      <c r="AG4541" s="12">
        <f t="shared" si="7122"/>
        <v>0</v>
      </c>
      <c r="AH4541" s="12">
        <f t="shared" si="7122"/>
        <v>0</v>
      </c>
      <c r="AI4541" s="12">
        <f t="shared" si="7122"/>
        <v>0</v>
      </c>
      <c r="AJ4541" s="12">
        <f t="shared" ref="AJ4541" si="7123">SUM(AJ4542:AJ4543)</f>
        <v>11655</v>
      </c>
      <c r="AK4541" s="12">
        <f t="shared" si="7122"/>
        <v>0</v>
      </c>
      <c r="AL4541" s="12">
        <f t="shared" si="7122"/>
        <v>0</v>
      </c>
      <c r="AM4541" s="12">
        <f t="shared" si="7122"/>
        <v>6306</v>
      </c>
      <c r="AN4541" s="12">
        <f t="shared" si="7122"/>
        <v>0</v>
      </c>
      <c r="AO4541" s="12">
        <f t="shared" si="7122"/>
        <v>0</v>
      </c>
      <c r="AP4541" s="12">
        <f t="shared" si="7122"/>
        <v>0</v>
      </c>
      <c r="AQ4541" s="12">
        <f t="shared" si="7122"/>
        <v>0</v>
      </c>
      <c r="AR4541" s="12">
        <f t="shared" si="7122"/>
        <v>0</v>
      </c>
      <c r="AS4541" s="12">
        <f t="shared" si="7122"/>
        <v>0</v>
      </c>
      <c r="AT4541" s="12">
        <f t="shared" si="7122"/>
        <v>0</v>
      </c>
      <c r="AU4541" s="12">
        <f t="shared" si="7122"/>
        <v>0</v>
      </c>
      <c r="AV4541" s="12">
        <f t="shared" si="7122"/>
        <v>0</v>
      </c>
      <c r="AW4541" s="12">
        <v>6306</v>
      </c>
      <c r="AX4541" s="12">
        <v>5349</v>
      </c>
      <c r="AY4541" s="12">
        <f t="shared" ref="AY4541:BQ4541" si="7124">SUM(AY4542:AY4543)</f>
        <v>6335</v>
      </c>
      <c r="AZ4541" s="12">
        <f t="shared" si="7124"/>
        <v>5494</v>
      </c>
      <c r="BA4541" s="12">
        <f t="shared" si="7124"/>
        <v>0</v>
      </c>
      <c r="BB4541" s="12">
        <f t="shared" si="7124"/>
        <v>0</v>
      </c>
      <c r="BC4541" s="12">
        <f t="shared" si="7124"/>
        <v>0</v>
      </c>
      <c r="BD4541" s="12">
        <f t="shared" si="7124"/>
        <v>0</v>
      </c>
      <c r="BE4541" s="12">
        <f t="shared" ref="BE4541" si="7125">SUM(BE4542:BE4543)</f>
        <v>11829</v>
      </c>
      <c r="BF4541" s="12">
        <f t="shared" si="7124"/>
        <v>0</v>
      </c>
      <c r="BG4541" s="12">
        <f t="shared" si="7124"/>
        <v>0</v>
      </c>
      <c r="BH4541" s="12">
        <f t="shared" si="7124"/>
        <v>5494</v>
      </c>
      <c r="BI4541" s="12">
        <f t="shared" si="7124"/>
        <v>0</v>
      </c>
      <c r="BJ4541" s="12">
        <f t="shared" si="7124"/>
        <v>0</v>
      </c>
      <c r="BK4541" s="12">
        <f t="shared" si="7124"/>
        <v>0</v>
      </c>
      <c r="BL4541" s="12">
        <f t="shared" si="7124"/>
        <v>0</v>
      </c>
      <c r="BM4541" s="12">
        <f t="shared" si="7124"/>
        <v>0</v>
      </c>
      <c r="BN4541" s="12">
        <f t="shared" si="7124"/>
        <v>0</v>
      </c>
      <c r="BO4541" s="12">
        <f t="shared" si="7124"/>
        <v>0</v>
      </c>
      <c r="BP4541" s="12">
        <f t="shared" si="7124"/>
        <v>0</v>
      </c>
      <c r="BQ4541" s="12">
        <f t="shared" si="7124"/>
        <v>0</v>
      </c>
      <c r="BR4541" s="12">
        <v>5494</v>
      </c>
      <c r="BS4541" s="12">
        <v>6335</v>
      </c>
      <c r="BT4541" s="12" t="e">
        <f>IF(#REF!=0,"-",#REF!/#REF!*100)</f>
        <v>#REF!</v>
      </c>
    </row>
    <row r="4542" spans="1:72" x14ac:dyDescent="0.25">
      <c r="A4542" s="4" t="s">
        <v>1154</v>
      </c>
      <c r="B4542" s="4" t="s">
        <v>56</v>
      </c>
      <c r="C4542" s="4" t="s">
        <v>165</v>
      </c>
      <c r="D4542" s="102" t="s">
        <v>1480</v>
      </c>
      <c r="E4542" s="113">
        <v>6111</v>
      </c>
      <c r="F4542" s="102"/>
      <c r="G4542" s="98" t="s">
        <v>1663</v>
      </c>
      <c r="H4542" s="13" t="s">
        <v>16</v>
      </c>
      <c r="I4542" s="14">
        <v>12300</v>
      </c>
      <c r="J4542" s="14">
        <v>4741</v>
      </c>
      <c r="K4542" s="14"/>
      <c r="L4542" s="14">
        <v>21000</v>
      </c>
      <c r="M4542" s="14"/>
      <c r="N4542" s="14"/>
      <c r="O4542" s="14">
        <f t="shared" si="7096"/>
        <v>38041</v>
      </c>
      <c r="P4542" s="14"/>
      <c r="Q4542" s="14">
        <v>3000</v>
      </c>
      <c r="R4542" s="14">
        <f>4741+21000</f>
        <v>25741</v>
      </c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>
        <v>28741</v>
      </c>
      <c r="AC4542" s="14">
        <v>9300</v>
      </c>
      <c r="AD4542" s="14">
        <v>5349</v>
      </c>
      <c r="AE4542" s="14">
        <v>6306</v>
      </c>
      <c r="AF4542" s="14"/>
      <c r="AG4542" s="14"/>
      <c r="AH4542" s="14"/>
      <c r="AI4542" s="14"/>
      <c r="AJ4542" s="14">
        <f t="shared" si="7097"/>
        <v>11655</v>
      </c>
      <c r="AK4542" s="14"/>
      <c r="AL4542" s="14"/>
      <c r="AM4542" s="14">
        <v>6306</v>
      </c>
      <c r="AN4542" s="14"/>
      <c r="AO4542" s="14"/>
      <c r="AP4542" s="14"/>
      <c r="AQ4542" s="14"/>
      <c r="AR4542" s="14"/>
      <c r="AS4542" s="14"/>
      <c r="AT4542" s="14"/>
      <c r="AU4542" s="14"/>
      <c r="AV4542" s="14"/>
      <c r="AW4542" s="14">
        <v>6306</v>
      </c>
      <c r="AX4542" s="14">
        <v>5349</v>
      </c>
      <c r="AY4542" s="14">
        <v>6335</v>
      </c>
      <c r="AZ4542" s="14">
        <v>5494</v>
      </c>
      <c r="BA4542" s="14"/>
      <c r="BB4542" s="14"/>
      <c r="BC4542" s="14"/>
      <c r="BD4542" s="14"/>
      <c r="BE4542" s="14">
        <f t="shared" si="7098"/>
        <v>11829</v>
      </c>
      <c r="BF4542" s="14"/>
      <c r="BG4542" s="14"/>
      <c r="BH4542" s="14">
        <v>5494</v>
      </c>
      <c r="BI4542" s="14"/>
      <c r="BJ4542" s="14"/>
      <c r="BK4542" s="14"/>
      <c r="BL4542" s="14"/>
      <c r="BM4542" s="14"/>
      <c r="BN4542" s="14"/>
      <c r="BO4542" s="14"/>
      <c r="BP4542" s="14"/>
      <c r="BQ4542" s="14"/>
      <c r="BR4542" s="14">
        <v>5494</v>
      </c>
      <c r="BS4542" s="14">
        <v>6335</v>
      </c>
      <c r="BT4542" s="14" t="e">
        <f>IF(#REF!=0,"-",#REF!/#REF!*100)</f>
        <v>#REF!</v>
      </c>
    </row>
    <row r="4543" spans="1:72" x14ac:dyDescent="0.25">
      <c r="A4543" s="1" t="s">
        <v>1154</v>
      </c>
      <c r="B4543" s="1" t="s">
        <v>56</v>
      </c>
      <c r="C4543" s="1" t="s">
        <v>165</v>
      </c>
      <c r="D4543" s="105" t="s">
        <v>1480</v>
      </c>
      <c r="E4543" s="105" t="s">
        <v>18</v>
      </c>
      <c r="F4543" s="102" t="s">
        <v>0</v>
      </c>
      <c r="G4543" s="13" t="s">
        <v>0</v>
      </c>
      <c r="H4543" s="2" t="s">
        <v>19</v>
      </c>
      <c r="I4543" s="12">
        <f t="shared" ref="I4543:AA4543" si="7126">SUM(I4544:I4548)</f>
        <v>0</v>
      </c>
      <c r="J4543" s="12">
        <f t="shared" si="7126"/>
        <v>0</v>
      </c>
      <c r="K4543" s="12">
        <f t="shared" si="7126"/>
        <v>0</v>
      </c>
      <c r="L4543" s="12">
        <f t="shared" si="7126"/>
        <v>0</v>
      </c>
      <c r="M4543" s="12">
        <f t="shared" si="7126"/>
        <v>0</v>
      </c>
      <c r="N4543" s="12">
        <f t="shared" si="7126"/>
        <v>0</v>
      </c>
      <c r="O4543" s="12">
        <f t="shared" si="7126"/>
        <v>0</v>
      </c>
      <c r="P4543" s="12">
        <f t="shared" si="7126"/>
        <v>0</v>
      </c>
      <c r="Q4543" s="12">
        <f t="shared" si="7126"/>
        <v>0</v>
      </c>
      <c r="R4543" s="12">
        <f t="shared" si="7126"/>
        <v>0</v>
      </c>
      <c r="S4543" s="12">
        <f t="shared" si="7126"/>
        <v>0</v>
      </c>
      <c r="T4543" s="12">
        <f t="shared" si="7126"/>
        <v>0</v>
      </c>
      <c r="U4543" s="12">
        <f t="shared" si="7126"/>
        <v>0</v>
      </c>
      <c r="V4543" s="12">
        <f t="shared" si="7126"/>
        <v>0</v>
      </c>
      <c r="W4543" s="12">
        <f t="shared" si="7126"/>
        <v>0</v>
      </c>
      <c r="X4543" s="12">
        <f t="shared" si="7126"/>
        <v>0</v>
      </c>
      <c r="Y4543" s="12">
        <f t="shared" si="7126"/>
        <v>0</v>
      </c>
      <c r="Z4543" s="12">
        <f t="shared" si="7126"/>
        <v>0</v>
      </c>
      <c r="AA4543" s="12">
        <f t="shared" si="7126"/>
        <v>0</v>
      </c>
      <c r="AB4543" s="12">
        <v>0</v>
      </c>
      <c r="AC4543" s="12">
        <v>0</v>
      </c>
      <c r="AD4543" s="12">
        <f t="shared" ref="AD4543:AV4543" si="7127">SUM(AD4544:AD4548)</f>
        <v>0</v>
      </c>
      <c r="AE4543" s="12">
        <f t="shared" si="7127"/>
        <v>0</v>
      </c>
      <c r="AF4543" s="12">
        <f t="shared" si="7127"/>
        <v>0</v>
      </c>
      <c r="AG4543" s="12">
        <f t="shared" si="7127"/>
        <v>0</v>
      </c>
      <c r="AH4543" s="12">
        <f t="shared" si="7127"/>
        <v>0</v>
      </c>
      <c r="AI4543" s="12">
        <f t="shared" si="7127"/>
        <v>0</v>
      </c>
      <c r="AJ4543" s="12">
        <f t="shared" si="7127"/>
        <v>0</v>
      </c>
      <c r="AK4543" s="12">
        <f t="shared" si="7127"/>
        <v>0</v>
      </c>
      <c r="AL4543" s="12">
        <f t="shared" si="7127"/>
        <v>0</v>
      </c>
      <c r="AM4543" s="12">
        <f t="shared" si="7127"/>
        <v>0</v>
      </c>
      <c r="AN4543" s="12">
        <f t="shared" si="7127"/>
        <v>0</v>
      </c>
      <c r="AO4543" s="12">
        <f t="shared" si="7127"/>
        <v>0</v>
      </c>
      <c r="AP4543" s="12">
        <f t="shared" si="7127"/>
        <v>0</v>
      </c>
      <c r="AQ4543" s="12">
        <f t="shared" si="7127"/>
        <v>0</v>
      </c>
      <c r="AR4543" s="12">
        <f t="shared" si="7127"/>
        <v>0</v>
      </c>
      <c r="AS4543" s="12">
        <f t="shared" si="7127"/>
        <v>0</v>
      </c>
      <c r="AT4543" s="12">
        <f t="shared" si="7127"/>
        <v>0</v>
      </c>
      <c r="AU4543" s="12">
        <f t="shared" si="7127"/>
        <v>0</v>
      </c>
      <c r="AV4543" s="12">
        <f t="shared" si="7127"/>
        <v>0</v>
      </c>
      <c r="AW4543" s="12">
        <v>0</v>
      </c>
      <c r="AX4543" s="12">
        <v>0</v>
      </c>
      <c r="AY4543" s="12">
        <f t="shared" ref="AY4543:BQ4543" si="7128">SUM(AY4544:AY4548)</f>
        <v>0</v>
      </c>
      <c r="AZ4543" s="12">
        <f t="shared" si="7128"/>
        <v>0</v>
      </c>
      <c r="BA4543" s="12">
        <f t="shared" si="7128"/>
        <v>0</v>
      </c>
      <c r="BB4543" s="12">
        <f t="shared" si="7128"/>
        <v>0</v>
      </c>
      <c r="BC4543" s="12">
        <f t="shared" si="7128"/>
        <v>0</v>
      </c>
      <c r="BD4543" s="12">
        <f t="shared" si="7128"/>
        <v>0</v>
      </c>
      <c r="BE4543" s="12">
        <f t="shared" si="7128"/>
        <v>0</v>
      </c>
      <c r="BF4543" s="12">
        <f t="shared" si="7128"/>
        <v>0</v>
      </c>
      <c r="BG4543" s="12">
        <f t="shared" si="7128"/>
        <v>0</v>
      </c>
      <c r="BH4543" s="12">
        <f t="shared" si="7128"/>
        <v>0</v>
      </c>
      <c r="BI4543" s="12">
        <f t="shared" si="7128"/>
        <v>0</v>
      </c>
      <c r="BJ4543" s="12">
        <f t="shared" si="7128"/>
        <v>0</v>
      </c>
      <c r="BK4543" s="12">
        <f t="shared" si="7128"/>
        <v>0</v>
      </c>
      <c r="BL4543" s="12">
        <f t="shared" si="7128"/>
        <v>0</v>
      </c>
      <c r="BM4543" s="12">
        <f t="shared" si="7128"/>
        <v>0</v>
      </c>
      <c r="BN4543" s="12">
        <f t="shared" si="7128"/>
        <v>0</v>
      </c>
      <c r="BO4543" s="12">
        <f t="shared" si="7128"/>
        <v>0</v>
      </c>
      <c r="BP4543" s="12">
        <f t="shared" si="7128"/>
        <v>0</v>
      </c>
      <c r="BQ4543" s="12">
        <f t="shared" si="7128"/>
        <v>0</v>
      </c>
      <c r="BR4543" s="12">
        <v>0</v>
      </c>
      <c r="BS4543" s="12">
        <v>0</v>
      </c>
      <c r="BT4543" s="12" t="e">
        <f>IF(#REF!=0,"-",#REF!/#REF!*100)</f>
        <v>#REF!</v>
      </c>
    </row>
    <row r="4544" spans="1:72" ht="22.5" x14ac:dyDescent="0.25">
      <c r="A4544" s="4" t="s">
        <v>1154</v>
      </c>
      <c r="B4544" s="4" t="s">
        <v>56</v>
      </c>
      <c r="C4544" s="4" t="s">
        <v>165</v>
      </c>
      <c r="D4544" s="102" t="s">
        <v>1480</v>
      </c>
      <c r="E4544" s="113">
        <v>6112</v>
      </c>
      <c r="F4544" s="102" t="s">
        <v>1482</v>
      </c>
      <c r="G4544" s="98" t="s">
        <v>1663</v>
      </c>
      <c r="H4544" s="13" t="s">
        <v>57</v>
      </c>
      <c r="I4544" s="14">
        <v>0</v>
      </c>
      <c r="J4544" s="14"/>
      <c r="K4544" s="14"/>
      <c r="L4544" s="14"/>
      <c r="M4544" s="14"/>
      <c r="N4544" s="14"/>
      <c r="O4544" s="14">
        <f t="shared" si="7096"/>
        <v>0</v>
      </c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>
        <v>0</v>
      </c>
      <c r="AC4544" s="14">
        <v>0</v>
      </c>
      <c r="AD4544" s="14">
        <v>0</v>
      </c>
      <c r="AE4544" s="14"/>
      <c r="AF4544" s="14"/>
      <c r="AG4544" s="14"/>
      <c r="AH4544" s="14"/>
      <c r="AI4544" s="14"/>
      <c r="AJ4544" s="14">
        <f t="shared" si="7097"/>
        <v>0</v>
      </c>
      <c r="AK4544" s="14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4"/>
      <c r="AW4544" s="14">
        <v>0</v>
      </c>
      <c r="AX4544" s="14">
        <v>0</v>
      </c>
      <c r="AY4544" s="14">
        <v>0</v>
      </c>
      <c r="AZ4544" s="14"/>
      <c r="BA4544" s="14"/>
      <c r="BB4544" s="14"/>
      <c r="BC4544" s="14"/>
      <c r="BD4544" s="14"/>
      <c r="BE4544" s="14">
        <f t="shared" si="7098"/>
        <v>0</v>
      </c>
      <c r="BF4544" s="14"/>
      <c r="BG4544" s="14"/>
      <c r="BH4544" s="14"/>
      <c r="BI4544" s="14"/>
      <c r="BJ4544" s="14"/>
      <c r="BK4544" s="14"/>
      <c r="BL4544" s="14"/>
      <c r="BM4544" s="14"/>
      <c r="BN4544" s="14"/>
      <c r="BO4544" s="14"/>
      <c r="BP4544" s="14"/>
      <c r="BQ4544" s="14"/>
      <c r="BR4544" s="14">
        <v>0</v>
      </c>
      <c r="BS4544" s="14">
        <v>0</v>
      </c>
      <c r="BT4544" s="14" t="e">
        <f>IF(#REF!=0,"-",#REF!/#REF!*100)</f>
        <v>#REF!</v>
      </c>
    </row>
    <row r="4545" spans="1:72" x14ac:dyDescent="0.25">
      <c r="A4545" s="4" t="s">
        <v>1154</v>
      </c>
      <c r="B4545" s="4" t="s">
        <v>56</v>
      </c>
      <c r="C4545" s="4" t="s">
        <v>165</v>
      </c>
      <c r="D4545" s="102" t="s">
        <v>1480</v>
      </c>
      <c r="E4545" s="113">
        <v>6112</v>
      </c>
      <c r="F4545" s="102" t="s">
        <v>1483</v>
      </c>
      <c r="G4545" s="98" t="s">
        <v>1663</v>
      </c>
      <c r="H4545" s="13" t="s">
        <v>22</v>
      </c>
      <c r="I4545" s="14">
        <v>0</v>
      </c>
      <c r="J4545" s="14"/>
      <c r="K4545" s="14"/>
      <c r="L4545" s="14"/>
      <c r="M4545" s="14"/>
      <c r="N4545" s="14"/>
      <c r="O4545" s="14">
        <f t="shared" si="7096"/>
        <v>0</v>
      </c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>
        <v>0</v>
      </c>
      <c r="AC4545" s="14">
        <v>0</v>
      </c>
      <c r="AD4545" s="14">
        <v>0</v>
      </c>
      <c r="AE4545" s="14"/>
      <c r="AF4545" s="14"/>
      <c r="AG4545" s="14"/>
      <c r="AH4545" s="14"/>
      <c r="AI4545" s="14"/>
      <c r="AJ4545" s="14">
        <f t="shared" si="7097"/>
        <v>0</v>
      </c>
      <c r="AK4545" s="14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4"/>
      <c r="AW4545" s="14">
        <v>0</v>
      </c>
      <c r="AX4545" s="14">
        <v>0</v>
      </c>
      <c r="AY4545" s="14">
        <v>0</v>
      </c>
      <c r="AZ4545" s="14"/>
      <c r="BA4545" s="14"/>
      <c r="BB4545" s="14"/>
      <c r="BC4545" s="14"/>
      <c r="BD4545" s="14"/>
      <c r="BE4545" s="14">
        <f t="shared" si="7098"/>
        <v>0</v>
      </c>
      <c r="BF4545" s="14"/>
      <c r="BG4545" s="14"/>
      <c r="BH4545" s="14"/>
      <c r="BI4545" s="14"/>
      <c r="BJ4545" s="14"/>
      <c r="BK4545" s="14"/>
      <c r="BL4545" s="14"/>
      <c r="BM4545" s="14"/>
      <c r="BN4545" s="14"/>
      <c r="BO4545" s="14"/>
      <c r="BP4545" s="14"/>
      <c r="BQ4545" s="14"/>
      <c r="BR4545" s="14">
        <v>0</v>
      </c>
      <c r="BS4545" s="14">
        <v>0</v>
      </c>
      <c r="BT4545" s="14" t="e">
        <f>IF(#REF!=0,"-",#REF!/#REF!*100)</f>
        <v>#REF!</v>
      </c>
    </row>
    <row r="4546" spans="1:72" x14ac:dyDescent="0.25">
      <c r="A4546" s="4" t="s">
        <v>1154</v>
      </c>
      <c r="B4546" s="4" t="s">
        <v>56</v>
      </c>
      <c r="C4546" s="4" t="s">
        <v>165</v>
      </c>
      <c r="D4546" s="102" t="s">
        <v>1480</v>
      </c>
      <c r="E4546" s="113">
        <v>6112</v>
      </c>
      <c r="F4546" s="102" t="s">
        <v>1484</v>
      </c>
      <c r="G4546" s="98" t="s">
        <v>1663</v>
      </c>
      <c r="H4546" s="13" t="s">
        <v>23</v>
      </c>
      <c r="I4546" s="14">
        <v>0</v>
      </c>
      <c r="J4546" s="14"/>
      <c r="K4546" s="14"/>
      <c r="L4546" s="14"/>
      <c r="M4546" s="14"/>
      <c r="N4546" s="14"/>
      <c r="O4546" s="14">
        <f t="shared" si="7096"/>
        <v>0</v>
      </c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>
        <v>0</v>
      </c>
      <c r="AC4546" s="14">
        <v>0</v>
      </c>
      <c r="AD4546" s="14">
        <v>0</v>
      </c>
      <c r="AE4546" s="14"/>
      <c r="AF4546" s="14"/>
      <c r="AG4546" s="14"/>
      <c r="AH4546" s="14"/>
      <c r="AI4546" s="14"/>
      <c r="AJ4546" s="14">
        <f t="shared" si="7097"/>
        <v>0</v>
      </c>
      <c r="AK4546" s="14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4"/>
      <c r="AW4546" s="14">
        <v>0</v>
      </c>
      <c r="AX4546" s="14">
        <v>0</v>
      </c>
      <c r="AY4546" s="14">
        <v>0</v>
      </c>
      <c r="AZ4546" s="14"/>
      <c r="BA4546" s="14"/>
      <c r="BB4546" s="14"/>
      <c r="BC4546" s="14"/>
      <c r="BD4546" s="14"/>
      <c r="BE4546" s="14">
        <f t="shared" si="7098"/>
        <v>0</v>
      </c>
      <c r="BF4546" s="14"/>
      <c r="BG4546" s="14"/>
      <c r="BH4546" s="14"/>
      <c r="BI4546" s="14"/>
      <c r="BJ4546" s="14"/>
      <c r="BK4546" s="14"/>
      <c r="BL4546" s="14"/>
      <c r="BM4546" s="14"/>
      <c r="BN4546" s="14"/>
      <c r="BO4546" s="14"/>
      <c r="BP4546" s="14"/>
      <c r="BQ4546" s="14"/>
      <c r="BR4546" s="14">
        <v>0</v>
      </c>
      <c r="BS4546" s="14">
        <v>0</v>
      </c>
      <c r="BT4546" s="14" t="e">
        <f>IF(#REF!=0,"-",#REF!/#REF!*100)</f>
        <v>#REF!</v>
      </c>
    </row>
    <row r="4547" spans="1:72" x14ac:dyDescent="0.25">
      <c r="A4547" s="4" t="s">
        <v>1154</v>
      </c>
      <c r="B4547" s="4" t="s">
        <v>56</v>
      </c>
      <c r="C4547" s="4" t="s">
        <v>165</v>
      </c>
      <c r="D4547" s="102" t="s">
        <v>1480</v>
      </c>
      <c r="E4547" s="113">
        <v>6112</v>
      </c>
      <c r="F4547" s="102" t="s">
        <v>1485</v>
      </c>
      <c r="G4547" s="98" t="s">
        <v>1663</v>
      </c>
      <c r="H4547" s="13" t="s">
        <v>21</v>
      </c>
      <c r="I4547" s="14">
        <v>0</v>
      </c>
      <c r="J4547" s="14"/>
      <c r="K4547" s="14"/>
      <c r="L4547" s="14"/>
      <c r="M4547" s="14"/>
      <c r="N4547" s="14"/>
      <c r="O4547" s="14">
        <f t="shared" si="7096"/>
        <v>0</v>
      </c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>
        <v>0</v>
      </c>
      <c r="AC4547" s="14">
        <v>0</v>
      </c>
      <c r="AD4547" s="14">
        <v>0</v>
      </c>
      <c r="AE4547" s="14"/>
      <c r="AF4547" s="14"/>
      <c r="AG4547" s="14"/>
      <c r="AH4547" s="14"/>
      <c r="AI4547" s="14"/>
      <c r="AJ4547" s="14">
        <f t="shared" si="7097"/>
        <v>0</v>
      </c>
      <c r="AK4547" s="14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4"/>
      <c r="AW4547" s="14">
        <v>0</v>
      </c>
      <c r="AX4547" s="14">
        <v>0</v>
      </c>
      <c r="AY4547" s="14">
        <v>0</v>
      </c>
      <c r="AZ4547" s="14"/>
      <c r="BA4547" s="14"/>
      <c r="BB4547" s="14"/>
      <c r="BC4547" s="14"/>
      <c r="BD4547" s="14"/>
      <c r="BE4547" s="14">
        <f t="shared" si="7098"/>
        <v>0</v>
      </c>
      <c r="BF4547" s="14"/>
      <c r="BG4547" s="14"/>
      <c r="BH4547" s="14"/>
      <c r="BI4547" s="14"/>
      <c r="BJ4547" s="14"/>
      <c r="BK4547" s="14"/>
      <c r="BL4547" s="14"/>
      <c r="BM4547" s="14"/>
      <c r="BN4547" s="14"/>
      <c r="BO4547" s="14"/>
      <c r="BP4547" s="14"/>
      <c r="BQ4547" s="14"/>
      <c r="BR4547" s="14">
        <v>0</v>
      </c>
      <c r="BS4547" s="14">
        <v>0</v>
      </c>
      <c r="BT4547" s="14" t="e">
        <f>IF(#REF!=0,"-",#REF!/#REF!*100)</f>
        <v>#REF!</v>
      </c>
    </row>
    <row r="4548" spans="1:72" x14ac:dyDescent="0.25">
      <c r="A4548" s="4" t="s">
        <v>1154</v>
      </c>
      <c r="B4548" s="4" t="s">
        <v>56</v>
      </c>
      <c r="C4548" s="4" t="s">
        <v>165</v>
      </c>
      <c r="D4548" s="102" t="s">
        <v>1480</v>
      </c>
      <c r="E4548" s="113">
        <v>6112</v>
      </c>
      <c r="F4548" s="102" t="s">
        <v>1486</v>
      </c>
      <c r="G4548" s="98" t="s">
        <v>1663</v>
      </c>
      <c r="H4548" s="13" t="s">
        <v>24</v>
      </c>
      <c r="I4548" s="14">
        <v>0</v>
      </c>
      <c r="J4548" s="14"/>
      <c r="K4548" s="14"/>
      <c r="L4548" s="14"/>
      <c r="M4548" s="14"/>
      <c r="N4548" s="14"/>
      <c r="O4548" s="14">
        <f t="shared" si="7096"/>
        <v>0</v>
      </c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>
        <v>0</v>
      </c>
      <c r="AC4548" s="14">
        <v>0</v>
      </c>
      <c r="AD4548" s="14">
        <v>0</v>
      </c>
      <c r="AE4548" s="14"/>
      <c r="AF4548" s="14"/>
      <c r="AG4548" s="14"/>
      <c r="AH4548" s="14"/>
      <c r="AI4548" s="14"/>
      <c r="AJ4548" s="14">
        <f t="shared" si="7097"/>
        <v>0</v>
      </c>
      <c r="AK4548" s="14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4"/>
      <c r="AW4548" s="14">
        <v>0</v>
      </c>
      <c r="AX4548" s="14">
        <v>0</v>
      </c>
      <c r="AY4548" s="14">
        <v>0</v>
      </c>
      <c r="AZ4548" s="14"/>
      <c r="BA4548" s="14"/>
      <c r="BB4548" s="14"/>
      <c r="BC4548" s="14"/>
      <c r="BD4548" s="14"/>
      <c r="BE4548" s="14">
        <f t="shared" si="7098"/>
        <v>0</v>
      </c>
      <c r="BF4548" s="14"/>
      <c r="BG4548" s="14"/>
      <c r="BH4548" s="14"/>
      <c r="BI4548" s="14"/>
      <c r="BJ4548" s="14"/>
      <c r="BK4548" s="14"/>
      <c r="BL4548" s="14"/>
      <c r="BM4548" s="14"/>
      <c r="BN4548" s="14"/>
      <c r="BO4548" s="14"/>
      <c r="BP4548" s="14"/>
      <c r="BQ4548" s="14"/>
      <c r="BR4548" s="14">
        <v>0</v>
      </c>
      <c r="BS4548" s="14">
        <v>0</v>
      </c>
      <c r="BT4548" s="14" t="e">
        <f>IF(#REF!=0,"-",#REF!/#REF!*100)</f>
        <v>#REF!</v>
      </c>
    </row>
    <row r="4549" spans="1:72" ht="22.5" x14ac:dyDescent="0.25">
      <c r="A4549" s="4" t="s">
        <v>1154</v>
      </c>
      <c r="B4549" s="4" t="s">
        <v>56</v>
      </c>
      <c r="C4549" s="4" t="s">
        <v>165</v>
      </c>
      <c r="D4549" s="102" t="s">
        <v>1480</v>
      </c>
      <c r="E4549" s="101" t="s">
        <v>25</v>
      </c>
      <c r="F4549" s="101" t="s">
        <v>0</v>
      </c>
      <c r="G4549" s="2" t="s">
        <v>0</v>
      </c>
      <c r="H4549" s="2" t="s">
        <v>26</v>
      </c>
      <c r="I4549" s="12">
        <f t="shared" ref="I4549:AA4549" si="7129">SUM(I4550)</f>
        <v>732</v>
      </c>
      <c r="J4549" s="12">
        <f t="shared" si="7129"/>
        <v>621</v>
      </c>
      <c r="K4549" s="12">
        <f t="shared" si="7129"/>
        <v>0</v>
      </c>
      <c r="L4549" s="12">
        <f t="shared" si="7129"/>
        <v>2137</v>
      </c>
      <c r="M4549" s="12">
        <f t="shared" si="7129"/>
        <v>0</v>
      </c>
      <c r="N4549" s="12">
        <f t="shared" si="7129"/>
        <v>0</v>
      </c>
      <c r="O4549" s="12">
        <f t="shared" si="7129"/>
        <v>3490</v>
      </c>
      <c r="P4549" s="12">
        <f t="shared" si="7129"/>
        <v>0</v>
      </c>
      <c r="Q4549" s="12">
        <f t="shared" si="7129"/>
        <v>315</v>
      </c>
      <c r="R4549" s="12">
        <f t="shared" si="7129"/>
        <v>2758</v>
      </c>
      <c r="S4549" s="12">
        <f t="shared" si="7129"/>
        <v>0</v>
      </c>
      <c r="T4549" s="12">
        <f t="shared" si="7129"/>
        <v>0</v>
      </c>
      <c r="U4549" s="12">
        <f t="shared" si="7129"/>
        <v>0</v>
      </c>
      <c r="V4549" s="12">
        <f t="shared" si="7129"/>
        <v>0</v>
      </c>
      <c r="W4549" s="12">
        <f t="shared" si="7129"/>
        <v>0</v>
      </c>
      <c r="X4549" s="12">
        <f t="shared" si="7129"/>
        <v>0</v>
      </c>
      <c r="Y4549" s="12">
        <f t="shared" si="7129"/>
        <v>0</v>
      </c>
      <c r="Z4549" s="12">
        <f t="shared" si="7129"/>
        <v>0</v>
      </c>
      <c r="AA4549" s="12">
        <f t="shared" si="7129"/>
        <v>0</v>
      </c>
      <c r="AB4549" s="12">
        <v>3073</v>
      </c>
      <c r="AC4549" s="12">
        <v>417</v>
      </c>
      <c r="AD4549" s="12">
        <f t="shared" ref="AD4549:AV4549" si="7130">SUM(AD4550)</f>
        <v>500</v>
      </c>
      <c r="AE4549" s="12">
        <f t="shared" si="7130"/>
        <v>663</v>
      </c>
      <c r="AF4549" s="12">
        <f t="shared" si="7130"/>
        <v>0</v>
      </c>
      <c r="AG4549" s="12">
        <f t="shared" si="7130"/>
        <v>0</v>
      </c>
      <c r="AH4549" s="12">
        <f t="shared" si="7130"/>
        <v>0</v>
      </c>
      <c r="AI4549" s="12">
        <f t="shared" si="7130"/>
        <v>0</v>
      </c>
      <c r="AJ4549" s="12">
        <f t="shared" si="7130"/>
        <v>1163</v>
      </c>
      <c r="AK4549" s="12">
        <f t="shared" si="7130"/>
        <v>0</v>
      </c>
      <c r="AL4549" s="12">
        <f t="shared" si="7130"/>
        <v>0</v>
      </c>
      <c r="AM4549" s="12">
        <f t="shared" si="7130"/>
        <v>663</v>
      </c>
      <c r="AN4549" s="12">
        <f t="shared" si="7130"/>
        <v>0</v>
      </c>
      <c r="AO4549" s="12">
        <f t="shared" si="7130"/>
        <v>0</v>
      </c>
      <c r="AP4549" s="12">
        <f t="shared" si="7130"/>
        <v>0</v>
      </c>
      <c r="AQ4549" s="12">
        <f t="shared" si="7130"/>
        <v>0</v>
      </c>
      <c r="AR4549" s="12">
        <f t="shared" si="7130"/>
        <v>0</v>
      </c>
      <c r="AS4549" s="12">
        <f t="shared" si="7130"/>
        <v>0</v>
      </c>
      <c r="AT4549" s="12">
        <f t="shared" si="7130"/>
        <v>0</v>
      </c>
      <c r="AU4549" s="12">
        <f t="shared" si="7130"/>
        <v>0</v>
      </c>
      <c r="AV4549" s="12">
        <f t="shared" si="7130"/>
        <v>0</v>
      </c>
      <c r="AW4549" s="12">
        <v>663</v>
      </c>
      <c r="AX4549" s="12">
        <v>500</v>
      </c>
      <c r="AY4549" s="12">
        <f t="shared" ref="AY4549:BQ4549" si="7131">SUM(AY4550)</f>
        <v>425</v>
      </c>
      <c r="AZ4549" s="12">
        <f t="shared" si="7131"/>
        <v>2598</v>
      </c>
      <c r="BA4549" s="12">
        <f t="shared" si="7131"/>
        <v>0</v>
      </c>
      <c r="BB4549" s="12">
        <f t="shared" si="7131"/>
        <v>0</v>
      </c>
      <c r="BC4549" s="12">
        <f t="shared" si="7131"/>
        <v>0</v>
      </c>
      <c r="BD4549" s="12">
        <f t="shared" si="7131"/>
        <v>0</v>
      </c>
      <c r="BE4549" s="12">
        <f t="shared" si="7131"/>
        <v>3023</v>
      </c>
      <c r="BF4549" s="12">
        <f t="shared" si="7131"/>
        <v>0</v>
      </c>
      <c r="BG4549" s="12">
        <f t="shared" si="7131"/>
        <v>0</v>
      </c>
      <c r="BH4549" s="12">
        <f t="shared" si="7131"/>
        <v>2598</v>
      </c>
      <c r="BI4549" s="12">
        <f t="shared" si="7131"/>
        <v>0</v>
      </c>
      <c r="BJ4549" s="12">
        <f t="shared" si="7131"/>
        <v>0</v>
      </c>
      <c r="BK4549" s="12">
        <f t="shared" si="7131"/>
        <v>0</v>
      </c>
      <c r="BL4549" s="12">
        <f t="shared" si="7131"/>
        <v>0</v>
      </c>
      <c r="BM4549" s="12">
        <f t="shared" si="7131"/>
        <v>0</v>
      </c>
      <c r="BN4549" s="12">
        <f t="shared" si="7131"/>
        <v>0</v>
      </c>
      <c r="BO4549" s="12">
        <f t="shared" si="7131"/>
        <v>0</v>
      </c>
      <c r="BP4549" s="12">
        <f t="shared" si="7131"/>
        <v>0</v>
      </c>
      <c r="BQ4549" s="12">
        <f t="shared" si="7131"/>
        <v>0</v>
      </c>
      <c r="BR4549" s="12">
        <v>2598</v>
      </c>
      <c r="BS4549" s="12">
        <v>425</v>
      </c>
      <c r="BT4549" s="12" t="e">
        <f>IF(#REF!=0,"-",#REF!/#REF!*100)</f>
        <v>#REF!</v>
      </c>
    </row>
    <row r="4550" spans="1:72" x14ac:dyDescent="0.25">
      <c r="A4550" s="4" t="s">
        <v>1154</v>
      </c>
      <c r="B4550" s="4" t="s">
        <v>56</v>
      </c>
      <c r="C4550" s="4" t="s">
        <v>165</v>
      </c>
      <c r="D4550" s="102" t="s">
        <v>1480</v>
      </c>
      <c r="E4550" s="113">
        <v>6121</v>
      </c>
      <c r="F4550" s="102"/>
      <c r="G4550" s="98" t="s">
        <v>1663</v>
      </c>
      <c r="H4550" s="13" t="s">
        <v>27</v>
      </c>
      <c r="I4550" s="14">
        <v>732</v>
      </c>
      <c r="J4550" s="14">
        <v>621</v>
      </c>
      <c r="K4550" s="14"/>
      <c r="L4550" s="14">
        <v>2137</v>
      </c>
      <c r="M4550" s="14"/>
      <c r="N4550" s="14"/>
      <c r="O4550" s="14">
        <f t="shared" si="7096"/>
        <v>3490</v>
      </c>
      <c r="P4550" s="14"/>
      <c r="Q4550" s="14">
        <v>315</v>
      </c>
      <c r="R4550" s="14">
        <f>621+2137</f>
        <v>2758</v>
      </c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>
        <v>3073</v>
      </c>
      <c r="AC4550" s="14">
        <v>417</v>
      </c>
      <c r="AD4550" s="14">
        <v>500</v>
      </c>
      <c r="AE4550" s="14">
        <v>663</v>
      </c>
      <c r="AF4550" s="14"/>
      <c r="AG4550" s="14"/>
      <c r="AH4550" s="14"/>
      <c r="AI4550" s="14"/>
      <c r="AJ4550" s="14">
        <f t="shared" si="7097"/>
        <v>1163</v>
      </c>
      <c r="AK4550" s="14"/>
      <c r="AL4550" s="14"/>
      <c r="AM4550" s="14">
        <v>663</v>
      </c>
      <c r="AN4550" s="14"/>
      <c r="AO4550" s="14"/>
      <c r="AP4550" s="14"/>
      <c r="AQ4550" s="14"/>
      <c r="AR4550" s="14"/>
      <c r="AS4550" s="14"/>
      <c r="AT4550" s="14"/>
      <c r="AU4550" s="14"/>
      <c r="AV4550" s="14"/>
      <c r="AW4550" s="14">
        <v>663</v>
      </c>
      <c r="AX4550" s="14">
        <v>500</v>
      </c>
      <c r="AY4550" s="14">
        <v>425</v>
      </c>
      <c r="AZ4550" s="14">
        <v>2598</v>
      </c>
      <c r="BA4550" s="14"/>
      <c r="BB4550" s="14"/>
      <c r="BC4550" s="14"/>
      <c r="BD4550" s="14"/>
      <c r="BE4550" s="14">
        <f t="shared" si="7098"/>
        <v>3023</v>
      </c>
      <c r="BF4550" s="14"/>
      <c r="BG4550" s="14"/>
      <c r="BH4550" s="14">
        <v>2598</v>
      </c>
      <c r="BI4550" s="14"/>
      <c r="BJ4550" s="14"/>
      <c r="BK4550" s="14"/>
      <c r="BL4550" s="14"/>
      <c r="BM4550" s="14"/>
      <c r="BN4550" s="14"/>
      <c r="BO4550" s="14"/>
      <c r="BP4550" s="14"/>
      <c r="BQ4550" s="14"/>
      <c r="BR4550" s="14">
        <v>2598</v>
      </c>
      <c r="BS4550" s="14">
        <v>425</v>
      </c>
      <c r="BT4550" s="14" t="e">
        <f>IF(#REF!=0,"-",#REF!/#REF!*100)</f>
        <v>#REF!</v>
      </c>
    </row>
    <row r="4551" spans="1:72" ht="22.5" x14ac:dyDescent="0.25">
      <c r="A4551" s="4" t="s">
        <v>1154</v>
      </c>
      <c r="B4551" s="4" t="s">
        <v>56</v>
      </c>
      <c r="C4551" s="4" t="s">
        <v>165</v>
      </c>
      <c r="D4551" s="102" t="s">
        <v>1480</v>
      </c>
      <c r="E4551" s="101" t="s">
        <v>29</v>
      </c>
      <c r="F4551" s="101" t="s">
        <v>0</v>
      </c>
      <c r="G4551" s="2" t="s">
        <v>0</v>
      </c>
      <c r="H4551" s="2" t="s">
        <v>30</v>
      </c>
      <c r="I4551" s="12">
        <f t="shared" ref="I4551:AA4551" si="7132">SUM(I4552:I4560)</f>
        <v>1606</v>
      </c>
      <c r="J4551" s="12">
        <f t="shared" si="7132"/>
        <v>18</v>
      </c>
      <c r="K4551" s="12">
        <f t="shared" si="7132"/>
        <v>0</v>
      </c>
      <c r="L4551" s="12">
        <f t="shared" si="7132"/>
        <v>15500</v>
      </c>
      <c r="M4551" s="12">
        <f t="shared" si="7132"/>
        <v>0</v>
      </c>
      <c r="N4551" s="12">
        <f t="shared" si="7132"/>
        <v>0</v>
      </c>
      <c r="O4551" s="12">
        <f t="shared" si="7132"/>
        <v>17124</v>
      </c>
      <c r="P4551" s="12">
        <f t="shared" si="7132"/>
        <v>1000</v>
      </c>
      <c r="Q4551" s="12">
        <f t="shared" si="7132"/>
        <v>15</v>
      </c>
      <c r="R4551" s="12">
        <f t="shared" si="7132"/>
        <v>15518</v>
      </c>
      <c r="S4551" s="12">
        <f t="shared" si="7132"/>
        <v>0</v>
      </c>
      <c r="T4551" s="12">
        <f t="shared" si="7132"/>
        <v>0</v>
      </c>
      <c r="U4551" s="12">
        <f t="shared" si="7132"/>
        <v>0</v>
      </c>
      <c r="V4551" s="12">
        <f t="shared" si="7132"/>
        <v>0</v>
      </c>
      <c r="W4551" s="12">
        <f t="shared" si="7132"/>
        <v>0</v>
      </c>
      <c r="X4551" s="12">
        <f t="shared" si="7132"/>
        <v>0</v>
      </c>
      <c r="Y4551" s="12">
        <f t="shared" si="7132"/>
        <v>0</v>
      </c>
      <c r="Z4551" s="12">
        <f t="shared" si="7132"/>
        <v>0</v>
      </c>
      <c r="AA4551" s="12">
        <f t="shared" si="7132"/>
        <v>0</v>
      </c>
      <c r="AB4551" s="12">
        <v>16533</v>
      </c>
      <c r="AC4551" s="12">
        <v>591</v>
      </c>
      <c r="AD4551" s="12">
        <f t="shared" ref="AD4551:AV4551" si="7133">SUM(AD4552:AD4560)</f>
        <v>1421</v>
      </c>
      <c r="AE4551" s="12">
        <f t="shared" si="7133"/>
        <v>29</v>
      </c>
      <c r="AF4551" s="12">
        <f t="shared" si="7133"/>
        <v>0</v>
      </c>
      <c r="AG4551" s="12">
        <f t="shared" si="7133"/>
        <v>0</v>
      </c>
      <c r="AH4551" s="12">
        <f t="shared" si="7133"/>
        <v>0</v>
      </c>
      <c r="AI4551" s="12">
        <f t="shared" si="7133"/>
        <v>0</v>
      </c>
      <c r="AJ4551" s="12">
        <f t="shared" si="7133"/>
        <v>1450</v>
      </c>
      <c r="AK4551" s="12">
        <f t="shared" si="7133"/>
        <v>0</v>
      </c>
      <c r="AL4551" s="12">
        <f t="shared" si="7133"/>
        <v>0</v>
      </c>
      <c r="AM4551" s="12">
        <f t="shared" si="7133"/>
        <v>29</v>
      </c>
      <c r="AN4551" s="12">
        <f t="shared" si="7133"/>
        <v>0</v>
      </c>
      <c r="AO4551" s="12">
        <f t="shared" si="7133"/>
        <v>0</v>
      </c>
      <c r="AP4551" s="12">
        <f t="shared" si="7133"/>
        <v>0</v>
      </c>
      <c r="AQ4551" s="12">
        <f t="shared" si="7133"/>
        <v>0</v>
      </c>
      <c r="AR4551" s="12">
        <f t="shared" si="7133"/>
        <v>0</v>
      </c>
      <c r="AS4551" s="12">
        <f t="shared" si="7133"/>
        <v>0</v>
      </c>
      <c r="AT4551" s="12">
        <f t="shared" si="7133"/>
        <v>0</v>
      </c>
      <c r="AU4551" s="12">
        <f t="shared" si="7133"/>
        <v>0</v>
      </c>
      <c r="AV4551" s="12">
        <f t="shared" si="7133"/>
        <v>0</v>
      </c>
      <c r="AW4551" s="12">
        <v>29</v>
      </c>
      <c r="AX4551" s="12">
        <v>1421</v>
      </c>
      <c r="AY4551" s="12">
        <f t="shared" ref="AY4551:BQ4551" si="7134">SUM(AY4552:AY4560)</f>
        <v>6707</v>
      </c>
      <c r="AZ4551" s="12">
        <f t="shared" si="7134"/>
        <v>8532</v>
      </c>
      <c r="BA4551" s="12">
        <f t="shared" si="7134"/>
        <v>0</v>
      </c>
      <c r="BB4551" s="12">
        <f t="shared" si="7134"/>
        <v>0</v>
      </c>
      <c r="BC4551" s="12">
        <f t="shared" si="7134"/>
        <v>0</v>
      </c>
      <c r="BD4551" s="12">
        <f t="shared" si="7134"/>
        <v>0</v>
      </c>
      <c r="BE4551" s="12">
        <f t="shared" si="7134"/>
        <v>15239</v>
      </c>
      <c r="BF4551" s="12">
        <f t="shared" si="7134"/>
        <v>0</v>
      </c>
      <c r="BG4551" s="12">
        <f t="shared" si="7134"/>
        <v>0</v>
      </c>
      <c r="BH4551" s="12">
        <f t="shared" si="7134"/>
        <v>8532</v>
      </c>
      <c r="BI4551" s="12">
        <f t="shared" si="7134"/>
        <v>0</v>
      </c>
      <c r="BJ4551" s="12">
        <f t="shared" si="7134"/>
        <v>0</v>
      </c>
      <c r="BK4551" s="12">
        <f t="shared" si="7134"/>
        <v>0</v>
      </c>
      <c r="BL4551" s="12">
        <f t="shared" si="7134"/>
        <v>0</v>
      </c>
      <c r="BM4551" s="12">
        <f t="shared" si="7134"/>
        <v>0</v>
      </c>
      <c r="BN4551" s="12">
        <f t="shared" si="7134"/>
        <v>0</v>
      </c>
      <c r="BO4551" s="12">
        <f t="shared" si="7134"/>
        <v>0</v>
      </c>
      <c r="BP4551" s="12">
        <f t="shared" si="7134"/>
        <v>0</v>
      </c>
      <c r="BQ4551" s="12">
        <f t="shared" si="7134"/>
        <v>0</v>
      </c>
      <c r="BR4551" s="12">
        <v>8532</v>
      </c>
      <c r="BS4551" s="12">
        <v>6707</v>
      </c>
      <c r="BT4551" s="12" t="e">
        <f>IF(#REF!=0,"-",#REF!/#REF!*100)</f>
        <v>#REF!</v>
      </c>
    </row>
    <row r="4552" spans="1:72" x14ac:dyDescent="0.25">
      <c r="A4552" s="4" t="s">
        <v>1154</v>
      </c>
      <c r="B4552" s="4" t="s">
        <v>56</v>
      </c>
      <c r="C4552" s="4" t="s">
        <v>165</v>
      </c>
      <c r="D4552" s="102" t="s">
        <v>1480</v>
      </c>
      <c r="E4552" s="113">
        <v>6131</v>
      </c>
      <c r="F4552" s="102"/>
      <c r="G4552" s="98" t="s">
        <v>1663</v>
      </c>
      <c r="H4552" s="13" t="s">
        <v>32</v>
      </c>
      <c r="I4552" s="14">
        <v>0</v>
      </c>
      <c r="J4552" s="14"/>
      <c r="K4552" s="14"/>
      <c r="L4552" s="14"/>
      <c r="M4552" s="14"/>
      <c r="N4552" s="14"/>
      <c r="O4552" s="14">
        <f t="shared" si="7096"/>
        <v>0</v>
      </c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>
        <v>0</v>
      </c>
      <c r="AC4552" s="14">
        <v>0</v>
      </c>
      <c r="AD4552" s="14">
        <v>1000</v>
      </c>
      <c r="AE4552" s="14"/>
      <c r="AF4552" s="14"/>
      <c r="AG4552" s="14"/>
      <c r="AH4552" s="14"/>
      <c r="AI4552" s="14"/>
      <c r="AJ4552" s="14">
        <f t="shared" si="7097"/>
        <v>1000</v>
      </c>
      <c r="AK4552" s="14"/>
      <c r="AL4552" s="14"/>
      <c r="AM4552" s="14"/>
      <c r="AN4552" s="14"/>
      <c r="AO4552" s="14"/>
      <c r="AP4552" s="14"/>
      <c r="AQ4552" s="14"/>
      <c r="AR4552" s="14"/>
      <c r="AS4552" s="14"/>
      <c r="AT4552" s="14"/>
      <c r="AU4552" s="14"/>
      <c r="AV4552" s="14"/>
      <c r="AW4552" s="14">
        <v>0</v>
      </c>
      <c r="AX4552" s="14">
        <v>1000</v>
      </c>
      <c r="AY4552" s="14">
        <v>6612</v>
      </c>
      <c r="AZ4552" s="14">
        <v>6455</v>
      </c>
      <c r="BA4552" s="14"/>
      <c r="BB4552" s="14"/>
      <c r="BC4552" s="14"/>
      <c r="BD4552" s="14"/>
      <c r="BE4552" s="14">
        <f t="shared" si="7098"/>
        <v>13067</v>
      </c>
      <c r="BF4552" s="14"/>
      <c r="BG4552" s="14"/>
      <c r="BH4552" s="14">
        <v>6455</v>
      </c>
      <c r="BI4552" s="14"/>
      <c r="BJ4552" s="14"/>
      <c r="BK4552" s="14"/>
      <c r="BL4552" s="14"/>
      <c r="BM4552" s="14"/>
      <c r="BN4552" s="14"/>
      <c r="BO4552" s="14"/>
      <c r="BP4552" s="14"/>
      <c r="BQ4552" s="14"/>
      <c r="BR4552" s="14">
        <v>6455</v>
      </c>
      <c r="BS4552" s="14">
        <v>6612</v>
      </c>
      <c r="BT4552" s="14" t="e">
        <f>IF(#REF!=0,"-",#REF!/#REF!*100)</f>
        <v>#REF!</v>
      </c>
    </row>
    <row r="4553" spans="1:72" x14ac:dyDescent="0.25">
      <c r="A4553" s="4" t="s">
        <v>1154</v>
      </c>
      <c r="B4553" s="4" t="s">
        <v>56</v>
      </c>
      <c r="C4553" s="4" t="s">
        <v>165</v>
      </c>
      <c r="D4553" s="102" t="s">
        <v>1480</v>
      </c>
      <c r="E4553" s="113">
        <v>6132</v>
      </c>
      <c r="F4553" s="102"/>
      <c r="G4553" s="98" t="s">
        <v>1663</v>
      </c>
      <c r="H4553" s="13" t="s">
        <v>72</v>
      </c>
      <c r="I4553" s="14">
        <v>0</v>
      </c>
      <c r="J4553" s="14"/>
      <c r="K4553" s="14"/>
      <c r="L4553" s="14"/>
      <c r="M4553" s="14"/>
      <c r="N4553" s="14"/>
      <c r="O4553" s="14">
        <f t="shared" si="7096"/>
        <v>0</v>
      </c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>
        <v>0</v>
      </c>
      <c r="AC4553" s="14">
        <v>0</v>
      </c>
      <c r="AD4553" s="14">
        <v>0</v>
      </c>
      <c r="AE4553" s="14"/>
      <c r="AF4553" s="14"/>
      <c r="AG4553" s="14"/>
      <c r="AH4553" s="14"/>
      <c r="AI4553" s="14"/>
      <c r="AJ4553" s="14">
        <f t="shared" si="7097"/>
        <v>0</v>
      </c>
      <c r="AK4553" s="14"/>
      <c r="AL4553" s="14"/>
      <c r="AM4553" s="14"/>
      <c r="AN4553" s="14"/>
      <c r="AO4553" s="14"/>
      <c r="AP4553" s="14"/>
      <c r="AQ4553" s="14"/>
      <c r="AR4553" s="14"/>
      <c r="AS4553" s="14"/>
      <c r="AT4553" s="14"/>
      <c r="AU4553" s="14"/>
      <c r="AV4553" s="14"/>
      <c r="AW4553" s="14">
        <v>0</v>
      </c>
      <c r="AX4553" s="14">
        <v>0</v>
      </c>
      <c r="AY4553" s="14">
        <v>0</v>
      </c>
      <c r="AZ4553" s="14"/>
      <c r="BA4553" s="14"/>
      <c r="BB4553" s="14"/>
      <c r="BC4553" s="14"/>
      <c r="BD4553" s="14"/>
      <c r="BE4553" s="14">
        <f t="shared" si="7098"/>
        <v>0</v>
      </c>
      <c r="BF4553" s="14"/>
      <c r="BG4553" s="14"/>
      <c r="BH4553" s="14"/>
      <c r="BI4553" s="14"/>
      <c r="BJ4553" s="14"/>
      <c r="BK4553" s="14"/>
      <c r="BL4553" s="14"/>
      <c r="BM4553" s="14"/>
      <c r="BN4553" s="14"/>
      <c r="BO4553" s="14"/>
      <c r="BP4553" s="14"/>
      <c r="BQ4553" s="14"/>
      <c r="BR4553" s="14">
        <v>0</v>
      </c>
      <c r="BS4553" s="14">
        <v>0</v>
      </c>
      <c r="BT4553" s="14" t="e">
        <f>IF(#REF!=0,"-",#REF!/#REF!*100)</f>
        <v>#REF!</v>
      </c>
    </row>
    <row r="4554" spans="1:72" x14ac:dyDescent="0.25">
      <c r="A4554" s="4" t="s">
        <v>1154</v>
      </c>
      <c r="B4554" s="4" t="s">
        <v>56</v>
      </c>
      <c r="C4554" s="4" t="s">
        <v>165</v>
      </c>
      <c r="D4554" s="102" t="s">
        <v>1480</v>
      </c>
      <c r="E4554" s="113">
        <v>6133</v>
      </c>
      <c r="F4554" s="102"/>
      <c r="G4554" s="98" t="s">
        <v>1663</v>
      </c>
      <c r="H4554" s="13" t="s">
        <v>75</v>
      </c>
      <c r="I4554" s="14">
        <v>0</v>
      </c>
      <c r="J4554" s="14"/>
      <c r="K4554" s="14"/>
      <c r="L4554" s="14"/>
      <c r="M4554" s="14"/>
      <c r="N4554" s="14"/>
      <c r="O4554" s="14">
        <f t="shared" si="7096"/>
        <v>0</v>
      </c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>
        <v>0</v>
      </c>
      <c r="AC4554" s="14">
        <v>0</v>
      </c>
      <c r="AD4554" s="14">
        <v>0</v>
      </c>
      <c r="AE4554" s="14"/>
      <c r="AF4554" s="14"/>
      <c r="AG4554" s="14"/>
      <c r="AH4554" s="14"/>
      <c r="AI4554" s="14"/>
      <c r="AJ4554" s="14">
        <f t="shared" si="7097"/>
        <v>0</v>
      </c>
      <c r="AK4554" s="14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4"/>
      <c r="AW4554" s="14">
        <v>0</v>
      </c>
      <c r="AX4554" s="14">
        <v>0</v>
      </c>
      <c r="AY4554" s="14">
        <v>0</v>
      </c>
      <c r="AZ4554" s="14"/>
      <c r="BA4554" s="14"/>
      <c r="BB4554" s="14"/>
      <c r="BC4554" s="14"/>
      <c r="BD4554" s="14"/>
      <c r="BE4554" s="14">
        <f t="shared" si="7098"/>
        <v>0</v>
      </c>
      <c r="BF4554" s="14"/>
      <c r="BG4554" s="14"/>
      <c r="BH4554" s="14"/>
      <c r="BI4554" s="14"/>
      <c r="BJ4554" s="14"/>
      <c r="BK4554" s="14"/>
      <c r="BL4554" s="14"/>
      <c r="BM4554" s="14"/>
      <c r="BN4554" s="14"/>
      <c r="BO4554" s="14"/>
      <c r="BP4554" s="14"/>
      <c r="BQ4554" s="14"/>
      <c r="BR4554" s="14">
        <v>0</v>
      </c>
      <c r="BS4554" s="14">
        <v>0</v>
      </c>
      <c r="BT4554" s="14" t="e">
        <f>IF(#REF!=0,"-",#REF!/#REF!*100)</f>
        <v>#REF!</v>
      </c>
    </row>
    <row r="4555" spans="1:72" x14ac:dyDescent="0.25">
      <c r="A4555" s="4" t="s">
        <v>1154</v>
      </c>
      <c r="B4555" s="4" t="s">
        <v>56</v>
      </c>
      <c r="C4555" s="4" t="s">
        <v>165</v>
      </c>
      <c r="D4555" s="102" t="s">
        <v>1480</v>
      </c>
      <c r="E4555" s="113">
        <v>6134</v>
      </c>
      <c r="F4555" s="102"/>
      <c r="G4555" s="98" t="s">
        <v>1663</v>
      </c>
      <c r="H4555" s="13" t="s">
        <v>78</v>
      </c>
      <c r="I4555" s="14">
        <v>535</v>
      </c>
      <c r="J4555" s="14"/>
      <c r="K4555" s="14"/>
      <c r="L4555" s="14"/>
      <c r="M4555" s="14"/>
      <c r="N4555" s="14"/>
      <c r="O4555" s="14">
        <f t="shared" si="7096"/>
        <v>535</v>
      </c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>
        <v>0</v>
      </c>
      <c r="AC4555" s="14">
        <v>535</v>
      </c>
      <c r="AD4555" s="14">
        <v>0</v>
      </c>
      <c r="AE4555" s="14"/>
      <c r="AF4555" s="14"/>
      <c r="AG4555" s="14"/>
      <c r="AH4555" s="14"/>
      <c r="AI4555" s="14"/>
      <c r="AJ4555" s="14">
        <f t="shared" si="7097"/>
        <v>0</v>
      </c>
      <c r="AK4555" s="14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4"/>
      <c r="AW4555" s="14">
        <v>0</v>
      </c>
      <c r="AX4555" s="14">
        <v>0</v>
      </c>
      <c r="AY4555" s="14">
        <v>25</v>
      </c>
      <c r="AZ4555" s="14"/>
      <c r="BA4555" s="14"/>
      <c r="BB4555" s="14"/>
      <c r="BC4555" s="14"/>
      <c r="BD4555" s="14"/>
      <c r="BE4555" s="14">
        <f t="shared" si="7098"/>
        <v>25</v>
      </c>
      <c r="BF4555" s="14"/>
      <c r="BG4555" s="14"/>
      <c r="BH4555" s="14"/>
      <c r="BI4555" s="14"/>
      <c r="BJ4555" s="14"/>
      <c r="BK4555" s="14"/>
      <c r="BL4555" s="14"/>
      <c r="BM4555" s="14"/>
      <c r="BN4555" s="14"/>
      <c r="BO4555" s="14"/>
      <c r="BP4555" s="14"/>
      <c r="BQ4555" s="14"/>
      <c r="BR4555" s="14">
        <v>0</v>
      </c>
      <c r="BS4555" s="14">
        <v>25</v>
      </c>
      <c r="BT4555" s="14" t="e">
        <f>IF(#REF!=0,"-",#REF!/#REF!*100)</f>
        <v>#REF!</v>
      </c>
    </row>
    <row r="4556" spans="1:72" x14ac:dyDescent="0.25">
      <c r="A4556" s="4" t="s">
        <v>1154</v>
      </c>
      <c r="B4556" s="4" t="s">
        <v>56</v>
      </c>
      <c r="C4556" s="4" t="s">
        <v>165</v>
      </c>
      <c r="D4556" s="102" t="s">
        <v>1480</v>
      </c>
      <c r="E4556" s="113">
        <v>6135</v>
      </c>
      <c r="F4556" s="102"/>
      <c r="G4556" s="98" t="s">
        <v>1663</v>
      </c>
      <c r="H4556" s="13" t="s">
        <v>81</v>
      </c>
      <c r="I4556" s="14">
        <v>0</v>
      </c>
      <c r="J4556" s="14"/>
      <c r="K4556" s="14"/>
      <c r="L4556" s="14"/>
      <c r="M4556" s="14"/>
      <c r="N4556" s="14"/>
      <c r="O4556" s="14">
        <f t="shared" si="7096"/>
        <v>0</v>
      </c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>
        <v>0</v>
      </c>
      <c r="AC4556" s="14">
        <v>0</v>
      </c>
      <c r="AD4556" s="14">
        <v>0</v>
      </c>
      <c r="AE4556" s="14"/>
      <c r="AF4556" s="14"/>
      <c r="AG4556" s="14"/>
      <c r="AH4556" s="14"/>
      <c r="AI4556" s="14"/>
      <c r="AJ4556" s="14">
        <f t="shared" si="7097"/>
        <v>0</v>
      </c>
      <c r="AK4556" s="14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4"/>
      <c r="AW4556" s="14">
        <v>0</v>
      </c>
      <c r="AX4556" s="14">
        <v>0</v>
      </c>
      <c r="AY4556" s="14">
        <v>0</v>
      </c>
      <c r="AZ4556" s="14"/>
      <c r="BA4556" s="14"/>
      <c r="BB4556" s="14"/>
      <c r="BC4556" s="14"/>
      <c r="BD4556" s="14"/>
      <c r="BE4556" s="14">
        <f t="shared" si="7098"/>
        <v>0</v>
      </c>
      <c r="BF4556" s="14"/>
      <c r="BG4556" s="14"/>
      <c r="BH4556" s="14"/>
      <c r="BI4556" s="14"/>
      <c r="BJ4556" s="14"/>
      <c r="BK4556" s="14"/>
      <c r="BL4556" s="14"/>
      <c r="BM4556" s="14"/>
      <c r="BN4556" s="14"/>
      <c r="BO4556" s="14"/>
      <c r="BP4556" s="14"/>
      <c r="BQ4556" s="14"/>
      <c r="BR4556" s="14">
        <v>0</v>
      </c>
      <c r="BS4556" s="14">
        <v>0</v>
      </c>
      <c r="BT4556" s="14" t="e">
        <f>IF(#REF!=0,"-",#REF!/#REF!*100)</f>
        <v>#REF!</v>
      </c>
    </row>
    <row r="4557" spans="1:72" ht="22.5" x14ac:dyDescent="0.25">
      <c r="A4557" s="4" t="s">
        <v>1154</v>
      </c>
      <c r="B4557" s="4" t="s">
        <v>56</v>
      </c>
      <c r="C4557" s="4" t="s">
        <v>165</v>
      </c>
      <c r="D4557" s="102" t="s">
        <v>1480</v>
      </c>
      <c r="E4557" s="113">
        <v>6136</v>
      </c>
      <c r="F4557" s="102"/>
      <c r="G4557" s="98" t="s">
        <v>1663</v>
      </c>
      <c r="H4557" s="13" t="s">
        <v>84</v>
      </c>
      <c r="I4557" s="14">
        <v>10</v>
      </c>
      <c r="J4557" s="14"/>
      <c r="K4557" s="14"/>
      <c r="L4557" s="14"/>
      <c r="M4557" s="14"/>
      <c r="N4557" s="14"/>
      <c r="O4557" s="14">
        <f t="shared" si="7096"/>
        <v>10</v>
      </c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>
        <v>0</v>
      </c>
      <c r="AC4557" s="14">
        <v>10</v>
      </c>
      <c r="AD4557" s="14">
        <v>300</v>
      </c>
      <c r="AE4557" s="14"/>
      <c r="AF4557" s="14"/>
      <c r="AG4557" s="14"/>
      <c r="AH4557" s="14"/>
      <c r="AI4557" s="14"/>
      <c r="AJ4557" s="14">
        <f t="shared" si="7097"/>
        <v>300</v>
      </c>
      <c r="AK4557" s="14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4"/>
      <c r="AW4557" s="14">
        <v>0</v>
      </c>
      <c r="AX4557" s="14">
        <v>300</v>
      </c>
      <c r="AY4557" s="14">
        <v>25</v>
      </c>
      <c r="AZ4557" s="14"/>
      <c r="BA4557" s="14"/>
      <c r="BB4557" s="14"/>
      <c r="BC4557" s="14"/>
      <c r="BD4557" s="14"/>
      <c r="BE4557" s="14">
        <f t="shared" si="7098"/>
        <v>25</v>
      </c>
      <c r="BF4557" s="14"/>
      <c r="BG4557" s="14"/>
      <c r="BH4557" s="14"/>
      <c r="BI4557" s="14"/>
      <c r="BJ4557" s="14"/>
      <c r="BK4557" s="14"/>
      <c r="BL4557" s="14"/>
      <c r="BM4557" s="14"/>
      <c r="BN4557" s="14"/>
      <c r="BO4557" s="14"/>
      <c r="BP4557" s="14"/>
      <c r="BQ4557" s="14"/>
      <c r="BR4557" s="14">
        <v>0</v>
      </c>
      <c r="BS4557" s="14">
        <v>25</v>
      </c>
      <c r="BT4557" s="14" t="e">
        <f>IF(#REF!=0,"-",#REF!/#REF!*100)</f>
        <v>#REF!</v>
      </c>
    </row>
    <row r="4558" spans="1:72" x14ac:dyDescent="0.25">
      <c r="A4558" s="4" t="s">
        <v>1154</v>
      </c>
      <c r="B4558" s="4" t="s">
        <v>56</v>
      </c>
      <c r="C4558" s="4" t="s">
        <v>165</v>
      </c>
      <c r="D4558" s="102" t="s">
        <v>1480</v>
      </c>
      <c r="E4558" s="113">
        <v>6137</v>
      </c>
      <c r="F4558" s="102"/>
      <c r="G4558" s="98" t="s">
        <v>1663</v>
      </c>
      <c r="H4558" s="13" t="s">
        <v>87</v>
      </c>
      <c r="I4558" s="14">
        <v>0</v>
      </c>
      <c r="J4558" s="14"/>
      <c r="K4558" s="14"/>
      <c r="L4558" s="14"/>
      <c r="M4558" s="14"/>
      <c r="N4558" s="14"/>
      <c r="O4558" s="14">
        <f t="shared" si="7096"/>
        <v>0</v>
      </c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>
        <v>0</v>
      </c>
      <c r="AC4558" s="14">
        <v>0</v>
      </c>
      <c r="AD4558" s="14">
        <v>0</v>
      </c>
      <c r="AE4558" s="14"/>
      <c r="AF4558" s="14"/>
      <c r="AG4558" s="14"/>
      <c r="AH4558" s="14"/>
      <c r="AI4558" s="14"/>
      <c r="AJ4558" s="14">
        <f t="shared" si="7097"/>
        <v>0</v>
      </c>
      <c r="AK4558" s="14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4"/>
      <c r="AW4558" s="14">
        <v>0</v>
      </c>
      <c r="AX4558" s="14">
        <v>0</v>
      </c>
      <c r="AY4558" s="14">
        <v>0</v>
      </c>
      <c r="AZ4558" s="14"/>
      <c r="BA4558" s="14"/>
      <c r="BB4558" s="14"/>
      <c r="BC4558" s="14"/>
      <c r="BD4558" s="14"/>
      <c r="BE4558" s="14">
        <f t="shared" si="7098"/>
        <v>0</v>
      </c>
      <c r="BF4558" s="14"/>
      <c r="BG4558" s="14"/>
      <c r="BH4558" s="14"/>
      <c r="BI4558" s="14"/>
      <c r="BJ4558" s="14"/>
      <c r="BK4558" s="14"/>
      <c r="BL4558" s="14"/>
      <c r="BM4558" s="14"/>
      <c r="BN4558" s="14"/>
      <c r="BO4558" s="14"/>
      <c r="BP4558" s="14"/>
      <c r="BQ4558" s="14"/>
      <c r="BR4558" s="14">
        <v>0</v>
      </c>
      <c r="BS4558" s="14">
        <v>0</v>
      </c>
      <c r="BT4558" s="14" t="e">
        <f>IF(#REF!=0,"-",#REF!/#REF!*100)</f>
        <v>#REF!</v>
      </c>
    </row>
    <row r="4559" spans="1:72" ht="22.5" x14ac:dyDescent="0.25">
      <c r="A4559" s="4" t="s">
        <v>1154</v>
      </c>
      <c r="B4559" s="4" t="s">
        <v>56</v>
      </c>
      <c r="C4559" s="4" t="s">
        <v>165</v>
      </c>
      <c r="D4559" s="102" t="s">
        <v>1480</v>
      </c>
      <c r="E4559" s="113">
        <v>6138</v>
      </c>
      <c r="F4559" s="102"/>
      <c r="G4559" s="98" t="s">
        <v>1663</v>
      </c>
      <c r="H4559" s="13" t="s">
        <v>90</v>
      </c>
      <c r="I4559" s="14">
        <v>0</v>
      </c>
      <c r="J4559" s="14"/>
      <c r="K4559" s="14"/>
      <c r="L4559" s="14"/>
      <c r="M4559" s="14"/>
      <c r="N4559" s="14"/>
      <c r="O4559" s="14">
        <f t="shared" si="7096"/>
        <v>0</v>
      </c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>
        <v>0</v>
      </c>
      <c r="AC4559" s="14">
        <v>0</v>
      </c>
      <c r="AD4559" s="14">
        <v>0</v>
      </c>
      <c r="AE4559" s="14"/>
      <c r="AF4559" s="14"/>
      <c r="AG4559" s="14"/>
      <c r="AH4559" s="14"/>
      <c r="AI4559" s="14"/>
      <c r="AJ4559" s="14">
        <f t="shared" si="7097"/>
        <v>0</v>
      </c>
      <c r="AK4559" s="14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4"/>
      <c r="AW4559" s="14">
        <v>0</v>
      </c>
      <c r="AX4559" s="14">
        <v>0</v>
      </c>
      <c r="AY4559" s="14">
        <v>0</v>
      </c>
      <c r="AZ4559" s="14"/>
      <c r="BA4559" s="14"/>
      <c r="BB4559" s="14"/>
      <c r="BC4559" s="14"/>
      <c r="BD4559" s="14"/>
      <c r="BE4559" s="14">
        <f t="shared" si="7098"/>
        <v>0</v>
      </c>
      <c r="BF4559" s="14"/>
      <c r="BG4559" s="14"/>
      <c r="BH4559" s="14"/>
      <c r="BI4559" s="14"/>
      <c r="BJ4559" s="14"/>
      <c r="BK4559" s="14"/>
      <c r="BL4559" s="14"/>
      <c r="BM4559" s="14"/>
      <c r="BN4559" s="14"/>
      <c r="BO4559" s="14"/>
      <c r="BP4559" s="14"/>
      <c r="BQ4559" s="14"/>
      <c r="BR4559" s="14">
        <v>0</v>
      </c>
      <c r="BS4559" s="14">
        <v>0</v>
      </c>
      <c r="BT4559" s="14" t="e">
        <f>IF(#REF!=0,"-",#REF!/#REF!*100)</f>
        <v>#REF!</v>
      </c>
    </row>
    <row r="4560" spans="1:72" x14ac:dyDescent="0.25">
      <c r="A4560" s="1" t="s">
        <v>1154</v>
      </c>
      <c r="B4560" s="1" t="s">
        <v>56</v>
      </c>
      <c r="C4560" s="1" t="s">
        <v>165</v>
      </c>
      <c r="D4560" s="105" t="s">
        <v>1480</v>
      </c>
      <c r="E4560" s="105" t="s">
        <v>34</v>
      </c>
      <c r="F4560" s="102" t="s">
        <v>0</v>
      </c>
      <c r="G4560" s="13" t="s">
        <v>0</v>
      </c>
      <c r="H4560" s="2" t="s">
        <v>35</v>
      </c>
      <c r="I4560" s="12">
        <f t="shared" ref="I4560:AA4560" si="7135">SUM(I4561:I4563)</f>
        <v>1061</v>
      </c>
      <c r="J4560" s="12">
        <f t="shared" si="7135"/>
        <v>18</v>
      </c>
      <c r="K4560" s="12">
        <f t="shared" si="7135"/>
        <v>0</v>
      </c>
      <c r="L4560" s="12">
        <f t="shared" si="7135"/>
        <v>15500</v>
      </c>
      <c r="M4560" s="12">
        <f t="shared" si="7135"/>
        <v>0</v>
      </c>
      <c r="N4560" s="12">
        <f t="shared" si="7135"/>
        <v>0</v>
      </c>
      <c r="O4560" s="12">
        <f t="shared" si="7135"/>
        <v>16579</v>
      </c>
      <c r="P4560" s="12">
        <f t="shared" si="7135"/>
        <v>1000</v>
      </c>
      <c r="Q4560" s="12">
        <f t="shared" si="7135"/>
        <v>15</v>
      </c>
      <c r="R4560" s="12">
        <f t="shared" si="7135"/>
        <v>15518</v>
      </c>
      <c r="S4560" s="12">
        <f t="shared" si="7135"/>
        <v>0</v>
      </c>
      <c r="T4560" s="12">
        <f t="shared" si="7135"/>
        <v>0</v>
      </c>
      <c r="U4560" s="12">
        <f t="shared" si="7135"/>
        <v>0</v>
      </c>
      <c r="V4560" s="12">
        <f t="shared" si="7135"/>
        <v>0</v>
      </c>
      <c r="W4560" s="12">
        <f t="shared" si="7135"/>
        <v>0</v>
      </c>
      <c r="X4560" s="12">
        <f t="shared" si="7135"/>
        <v>0</v>
      </c>
      <c r="Y4560" s="12">
        <f t="shared" si="7135"/>
        <v>0</v>
      </c>
      <c r="Z4560" s="12">
        <f t="shared" si="7135"/>
        <v>0</v>
      </c>
      <c r="AA4560" s="12">
        <f t="shared" si="7135"/>
        <v>0</v>
      </c>
      <c r="AB4560" s="12">
        <v>16533</v>
      </c>
      <c r="AC4560" s="12">
        <v>46</v>
      </c>
      <c r="AD4560" s="12">
        <f t="shared" ref="AD4560:AV4560" si="7136">SUM(AD4561:AD4563)</f>
        <v>121</v>
      </c>
      <c r="AE4560" s="12">
        <f t="shared" si="7136"/>
        <v>29</v>
      </c>
      <c r="AF4560" s="12">
        <f t="shared" si="7136"/>
        <v>0</v>
      </c>
      <c r="AG4560" s="12">
        <f t="shared" si="7136"/>
        <v>0</v>
      </c>
      <c r="AH4560" s="12">
        <f t="shared" si="7136"/>
        <v>0</v>
      </c>
      <c r="AI4560" s="12">
        <f t="shared" si="7136"/>
        <v>0</v>
      </c>
      <c r="AJ4560" s="12">
        <f t="shared" si="7136"/>
        <v>150</v>
      </c>
      <c r="AK4560" s="12">
        <f t="shared" si="7136"/>
        <v>0</v>
      </c>
      <c r="AL4560" s="12">
        <f t="shared" si="7136"/>
        <v>0</v>
      </c>
      <c r="AM4560" s="12">
        <f t="shared" si="7136"/>
        <v>29</v>
      </c>
      <c r="AN4560" s="12">
        <f t="shared" si="7136"/>
        <v>0</v>
      </c>
      <c r="AO4560" s="12">
        <f t="shared" si="7136"/>
        <v>0</v>
      </c>
      <c r="AP4560" s="12">
        <f t="shared" si="7136"/>
        <v>0</v>
      </c>
      <c r="AQ4560" s="12">
        <f t="shared" si="7136"/>
        <v>0</v>
      </c>
      <c r="AR4560" s="12">
        <f t="shared" si="7136"/>
        <v>0</v>
      </c>
      <c r="AS4560" s="12">
        <f t="shared" si="7136"/>
        <v>0</v>
      </c>
      <c r="AT4560" s="12">
        <f t="shared" si="7136"/>
        <v>0</v>
      </c>
      <c r="AU4560" s="12">
        <f t="shared" si="7136"/>
        <v>0</v>
      </c>
      <c r="AV4560" s="12">
        <f t="shared" si="7136"/>
        <v>0</v>
      </c>
      <c r="AW4560" s="12">
        <v>29</v>
      </c>
      <c r="AX4560" s="12">
        <v>121</v>
      </c>
      <c r="AY4560" s="12">
        <f t="shared" ref="AY4560:BQ4560" si="7137">SUM(AY4561:AY4563)</f>
        <v>45</v>
      </c>
      <c r="AZ4560" s="12">
        <f t="shared" si="7137"/>
        <v>2077</v>
      </c>
      <c r="BA4560" s="12">
        <f t="shared" si="7137"/>
        <v>0</v>
      </c>
      <c r="BB4560" s="12">
        <f t="shared" si="7137"/>
        <v>0</v>
      </c>
      <c r="BC4560" s="12">
        <f t="shared" si="7137"/>
        <v>0</v>
      </c>
      <c r="BD4560" s="12">
        <f t="shared" si="7137"/>
        <v>0</v>
      </c>
      <c r="BE4560" s="12">
        <f t="shared" si="7137"/>
        <v>2122</v>
      </c>
      <c r="BF4560" s="12">
        <f t="shared" si="7137"/>
        <v>0</v>
      </c>
      <c r="BG4560" s="12">
        <f t="shared" si="7137"/>
        <v>0</v>
      </c>
      <c r="BH4560" s="12">
        <f t="shared" si="7137"/>
        <v>2077</v>
      </c>
      <c r="BI4560" s="12">
        <f t="shared" si="7137"/>
        <v>0</v>
      </c>
      <c r="BJ4560" s="12">
        <f t="shared" si="7137"/>
        <v>0</v>
      </c>
      <c r="BK4560" s="12">
        <f t="shared" si="7137"/>
        <v>0</v>
      </c>
      <c r="BL4560" s="12">
        <f t="shared" si="7137"/>
        <v>0</v>
      </c>
      <c r="BM4560" s="12">
        <f t="shared" si="7137"/>
        <v>0</v>
      </c>
      <c r="BN4560" s="12">
        <f t="shared" si="7137"/>
        <v>0</v>
      </c>
      <c r="BO4560" s="12">
        <f t="shared" si="7137"/>
        <v>0</v>
      </c>
      <c r="BP4560" s="12">
        <f t="shared" si="7137"/>
        <v>0</v>
      </c>
      <c r="BQ4560" s="12">
        <f t="shared" si="7137"/>
        <v>0</v>
      </c>
      <c r="BR4560" s="12">
        <v>2077</v>
      </c>
      <c r="BS4560" s="12">
        <v>45</v>
      </c>
      <c r="BT4560" s="12" t="e">
        <f>IF(#REF!=0,"-",#REF!/#REF!*100)</f>
        <v>#REF!</v>
      </c>
    </row>
    <row r="4561" spans="1:72" x14ac:dyDescent="0.25">
      <c r="A4561" s="4" t="s">
        <v>1154</v>
      </c>
      <c r="B4561" s="4" t="s">
        <v>56</v>
      </c>
      <c r="C4561" s="4" t="s">
        <v>165</v>
      </c>
      <c r="D4561" s="102" t="s">
        <v>1480</v>
      </c>
      <c r="E4561" s="113">
        <v>6139</v>
      </c>
      <c r="F4561" s="102"/>
      <c r="G4561" s="98" t="s">
        <v>1663</v>
      </c>
      <c r="H4561" s="13" t="s">
        <v>35</v>
      </c>
      <c r="I4561" s="14">
        <v>1000</v>
      </c>
      <c r="J4561" s="14"/>
      <c r="K4561" s="14"/>
      <c r="L4561" s="14">
        <v>15000</v>
      </c>
      <c r="M4561" s="14"/>
      <c r="N4561" s="14"/>
      <c r="O4561" s="14">
        <f t="shared" si="7096"/>
        <v>16000</v>
      </c>
      <c r="P4561" s="14">
        <v>1000</v>
      </c>
      <c r="Q4561" s="14"/>
      <c r="R4561" s="14">
        <v>15000</v>
      </c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>
        <v>16000</v>
      </c>
      <c r="AC4561" s="14">
        <v>0</v>
      </c>
      <c r="AD4561" s="14">
        <v>100</v>
      </c>
      <c r="AE4561" s="14"/>
      <c r="AF4561" s="14"/>
      <c r="AG4561" s="14"/>
      <c r="AH4561" s="14"/>
      <c r="AI4561" s="14"/>
      <c r="AJ4561" s="14">
        <f t="shared" si="7097"/>
        <v>100</v>
      </c>
      <c r="AK4561" s="14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4"/>
      <c r="AW4561" s="14">
        <v>0</v>
      </c>
      <c r="AX4561" s="14">
        <v>100</v>
      </c>
      <c r="AY4561" s="14">
        <v>25</v>
      </c>
      <c r="AZ4561" s="14">
        <v>2000</v>
      </c>
      <c r="BA4561" s="14"/>
      <c r="BB4561" s="14"/>
      <c r="BC4561" s="14"/>
      <c r="BD4561" s="14"/>
      <c r="BE4561" s="14">
        <f t="shared" si="7098"/>
        <v>2025</v>
      </c>
      <c r="BF4561" s="14"/>
      <c r="BG4561" s="14"/>
      <c r="BH4561" s="14">
        <v>2000</v>
      </c>
      <c r="BI4561" s="14"/>
      <c r="BJ4561" s="14"/>
      <c r="BK4561" s="14"/>
      <c r="BL4561" s="14"/>
      <c r="BM4561" s="14"/>
      <c r="BN4561" s="14"/>
      <c r="BO4561" s="14"/>
      <c r="BP4561" s="14"/>
      <c r="BQ4561" s="14"/>
      <c r="BR4561" s="14">
        <v>2000</v>
      </c>
      <c r="BS4561" s="14">
        <v>25</v>
      </c>
      <c r="BT4561" s="14" t="e">
        <f>IF(#REF!=0,"-",#REF!/#REF!*100)</f>
        <v>#REF!</v>
      </c>
    </row>
    <row r="4562" spans="1:72" ht="22.5" x14ac:dyDescent="0.25">
      <c r="A4562" s="4" t="s">
        <v>1154</v>
      </c>
      <c r="B4562" s="4" t="s">
        <v>56</v>
      </c>
      <c r="C4562" s="4" t="s">
        <v>165</v>
      </c>
      <c r="D4562" s="102" t="s">
        <v>1480</v>
      </c>
      <c r="E4562" s="113">
        <v>6139</v>
      </c>
      <c r="F4562" s="102" t="s">
        <v>1487</v>
      </c>
      <c r="G4562" s="98" t="s">
        <v>1663</v>
      </c>
      <c r="H4562" s="13" t="s">
        <v>37</v>
      </c>
      <c r="I4562" s="14">
        <v>61</v>
      </c>
      <c r="J4562" s="14">
        <v>18</v>
      </c>
      <c r="K4562" s="14"/>
      <c r="L4562" s="14">
        <v>500</v>
      </c>
      <c r="M4562" s="14"/>
      <c r="N4562" s="14"/>
      <c r="O4562" s="14">
        <f t="shared" si="7096"/>
        <v>579</v>
      </c>
      <c r="P4562" s="14"/>
      <c r="Q4562" s="14">
        <v>15</v>
      </c>
      <c r="R4562" s="14">
        <f>18+500</f>
        <v>518</v>
      </c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>
        <v>533</v>
      </c>
      <c r="AC4562" s="14">
        <v>46</v>
      </c>
      <c r="AD4562" s="14">
        <v>21</v>
      </c>
      <c r="AE4562" s="14">
        <v>29</v>
      </c>
      <c r="AF4562" s="14"/>
      <c r="AG4562" s="14"/>
      <c r="AH4562" s="14"/>
      <c r="AI4562" s="14"/>
      <c r="AJ4562" s="14">
        <f t="shared" si="7097"/>
        <v>50</v>
      </c>
      <c r="AK4562" s="14"/>
      <c r="AL4562" s="14"/>
      <c r="AM4562" s="14">
        <v>29</v>
      </c>
      <c r="AN4562" s="14"/>
      <c r="AO4562" s="14"/>
      <c r="AP4562" s="14"/>
      <c r="AQ4562" s="14"/>
      <c r="AR4562" s="14"/>
      <c r="AS4562" s="14"/>
      <c r="AT4562" s="14"/>
      <c r="AU4562" s="14"/>
      <c r="AV4562" s="14"/>
      <c r="AW4562" s="14">
        <v>29</v>
      </c>
      <c r="AX4562" s="14">
        <v>21</v>
      </c>
      <c r="AY4562" s="14">
        <v>20</v>
      </c>
      <c r="AZ4562" s="14">
        <v>77</v>
      </c>
      <c r="BA4562" s="14"/>
      <c r="BB4562" s="14"/>
      <c r="BC4562" s="14"/>
      <c r="BD4562" s="14"/>
      <c r="BE4562" s="14">
        <f t="shared" si="7098"/>
        <v>97</v>
      </c>
      <c r="BF4562" s="14"/>
      <c r="BG4562" s="14"/>
      <c r="BH4562" s="14">
        <v>77</v>
      </c>
      <c r="BI4562" s="14"/>
      <c r="BJ4562" s="14"/>
      <c r="BK4562" s="14"/>
      <c r="BL4562" s="14"/>
      <c r="BM4562" s="14"/>
      <c r="BN4562" s="14"/>
      <c r="BO4562" s="14"/>
      <c r="BP4562" s="14"/>
      <c r="BQ4562" s="14"/>
      <c r="BR4562" s="14">
        <v>77</v>
      </c>
      <c r="BS4562" s="14">
        <v>20</v>
      </c>
      <c r="BT4562" s="14" t="e">
        <f>IF(#REF!=0,"-",#REF!/#REF!*100)</f>
        <v>#REF!</v>
      </c>
    </row>
    <row r="4563" spans="1:72" ht="33.75" x14ac:dyDescent="0.25">
      <c r="A4563" s="4" t="s">
        <v>1154</v>
      </c>
      <c r="B4563" s="4" t="s">
        <v>56</v>
      </c>
      <c r="C4563" s="4" t="s">
        <v>165</v>
      </c>
      <c r="D4563" s="102" t="s">
        <v>1480</v>
      </c>
      <c r="E4563" s="113">
        <v>6139</v>
      </c>
      <c r="F4563" s="102" t="s">
        <v>1488</v>
      </c>
      <c r="G4563" s="98" t="s">
        <v>1663</v>
      </c>
      <c r="H4563" s="13" t="s">
        <v>38</v>
      </c>
      <c r="I4563" s="14">
        <v>0</v>
      </c>
      <c r="J4563" s="14"/>
      <c r="K4563" s="14"/>
      <c r="L4563" s="14"/>
      <c r="M4563" s="14"/>
      <c r="N4563" s="14"/>
      <c r="O4563" s="14">
        <f t="shared" si="7096"/>
        <v>0</v>
      </c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>
        <v>0</v>
      </c>
      <c r="AC4563" s="14">
        <v>0</v>
      </c>
      <c r="AD4563" s="14">
        <v>0</v>
      </c>
      <c r="AE4563" s="14"/>
      <c r="AF4563" s="14"/>
      <c r="AG4563" s="14"/>
      <c r="AH4563" s="14"/>
      <c r="AI4563" s="14"/>
      <c r="AJ4563" s="14">
        <f t="shared" si="7097"/>
        <v>0</v>
      </c>
      <c r="AK4563" s="14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4"/>
      <c r="AW4563" s="14">
        <v>0</v>
      </c>
      <c r="AX4563" s="14">
        <v>0</v>
      </c>
      <c r="AY4563" s="14">
        <v>0</v>
      </c>
      <c r="AZ4563" s="14"/>
      <c r="BA4563" s="14"/>
      <c r="BB4563" s="14"/>
      <c r="BC4563" s="14"/>
      <c r="BD4563" s="14"/>
      <c r="BE4563" s="14">
        <f t="shared" si="7098"/>
        <v>0</v>
      </c>
      <c r="BF4563" s="14"/>
      <c r="BG4563" s="14"/>
      <c r="BH4563" s="14"/>
      <c r="BI4563" s="14"/>
      <c r="BJ4563" s="14"/>
      <c r="BK4563" s="14"/>
      <c r="BL4563" s="14"/>
      <c r="BM4563" s="14"/>
      <c r="BN4563" s="14"/>
      <c r="BO4563" s="14"/>
      <c r="BP4563" s="14"/>
      <c r="BQ4563" s="14"/>
      <c r="BR4563" s="14">
        <v>0</v>
      </c>
      <c r="BS4563" s="14">
        <v>0</v>
      </c>
      <c r="BT4563" s="14" t="e">
        <f>IF(#REF!=0,"-",#REF!/#REF!*100)</f>
        <v>#REF!</v>
      </c>
    </row>
    <row r="4564" spans="1:72" ht="33.75" x14ac:dyDescent="0.25">
      <c r="A4564" s="1" t="s">
        <v>0</v>
      </c>
      <c r="B4564" s="1" t="s">
        <v>0</v>
      </c>
      <c r="C4564" s="1" t="s">
        <v>0</v>
      </c>
      <c r="D4564" s="101" t="s">
        <v>0</v>
      </c>
      <c r="E4564" s="101" t="s">
        <v>0</v>
      </c>
      <c r="F4564" s="101" t="s">
        <v>0</v>
      </c>
      <c r="G4564" s="2" t="s">
        <v>0</v>
      </c>
      <c r="H4564" s="10" t="s">
        <v>39</v>
      </c>
      <c r="I4564" s="11">
        <f t="shared" ref="I4564:X4565" si="7138">SUM(I4565)</f>
        <v>0</v>
      </c>
      <c r="J4564" s="11">
        <f t="shared" si="7138"/>
        <v>0</v>
      </c>
      <c r="K4564" s="11">
        <f t="shared" si="7138"/>
        <v>0</v>
      </c>
      <c r="L4564" s="11">
        <f t="shared" si="7138"/>
        <v>0</v>
      </c>
      <c r="M4564" s="11">
        <f t="shared" si="7138"/>
        <v>0</v>
      </c>
      <c r="N4564" s="11">
        <f t="shared" si="7138"/>
        <v>0</v>
      </c>
      <c r="O4564" s="11">
        <f t="shared" si="7138"/>
        <v>0</v>
      </c>
      <c r="P4564" s="11">
        <f t="shared" si="7138"/>
        <v>0</v>
      </c>
      <c r="Q4564" s="11">
        <f t="shared" si="7138"/>
        <v>0</v>
      </c>
      <c r="R4564" s="11">
        <f t="shared" si="7138"/>
        <v>0</v>
      </c>
      <c r="S4564" s="11">
        <f t="shared" si="7138"/>
        <v>0</v>
      </c>
      <c r="T4564" s="11">
        <f t="shared" si="7138"/>
        <v>0</v>
      </c>
      <c r="U4564" s="11">
        <f t="shared" si="7138"/>
        <v>0</v>
      </c>
      <c r="V4564" s="11">
        <f t="shared" si="7138"/>
        <v>0</v>
      </c>
      <c r="W4564" s="11">
        <f t="shared" si="7138"/>
        <v>0</v>
      </c>
      <c r="X4564" s="11">
        <f t="shared" si="7138"/>
        <v>0</v>
      </c>
      <c r="Y4564" s="11">
        <f t="shared" ref="J4564:AA4565" si="7139">SUM(Y4565)</f>
        <v>0</v>
      </c>
      <c r="Z4564" s="11">
        <f t="shared" si="7139"/>
        <v>0</v>
      </c>
      <c r="AA4564" s="11">
        <f t="shared" si="7139"/>
        <v>0</v>
      </c>
      <c r="AB4564" s="11">
        <v>0</v>
      </c>
      <c r="AC4564" s="11">
        <v>0</v>
      </c>
      <c r="AD4564" s="11">
        <f t="shared" ref="AD4564:AS4565" si="7140">SUM(AD4565)</f>
        <v>0</v>
      </c>
      <c r="AE4564" s="11">
        <f t="shared" si="7140"/>
        <v>0</v>
      </c>
      <c r="AF4564" s="11">
        <f t="shared" si="7140"/>
        <v>0</v>
      </c>
      <c r="AG4564" s="11">
        <f t="shared" si="7140"/>
        <v>0</v>
      </c>
      <c r="AH4564" s="11">
        <f t="shared" si="7140"/>
        <v>0</v>
      </c>
      <c r="AI4564" s="11">
        <f t="shared" si="7140"/>
        <v>0</v>
      </c>
      <c r="AJ4564" s="11">
        <f t="shared" si="7140"/>
        <v>0</v>
      </c>
      <c r="AK4564" s="11">
        <f t="shared" si="7140"/>
        <v>0</v>
      </c>
      <c r="AL4564" s="11">
        <f t="shared" si="7140"/>
        <v>0</v>
      </c>
      <c r="AM4564" s="11">
        <f t="shared" si="7140"/>
        <v>0</v>
      </c>
      <c r="AN4564" s="11">
        <f t="shared" si="7140"/>
        <v>0</v>
      </c>
      <c r="AO4564" s="11">
        <f t="shared" si="7140"/>
        <v>0</v>
      </c>
      <c r="AP4564" s="11">
        <f t="shared" si="7140"/>
        <v>0</v>
      </c>
      <c r="AQ4564" s="11">
        <f t="shared" si="7140"/>
        <v>0</v>
      </c>
      <c r="AR4564" s="11">
        <f t="shared" si="7140"/>
        <v>0</v>
      </c>
      <c r="AS4564" s="11">
        <f t="shared" si="7140"/>
        <v>0</v>
      </c>
      <c r="AT4564" s="11">
        <f t="shared" ref="AE4564:AV4565" si="7141">SUM(AT4565)</f>
        <v>0</v>
      </c>
      <c r="AU4564" s="11">
        <f t="shared" si="7141"/>
        <v>0</v>
      </c>
      <c r="AV4564" s="11">
        <f t="shared" si="7141"/>
        <v>0</v>
      </c>
      <c r="AW4564" s="11">
        <v>0</v>
      </c>
      <c r="AX4564" s="11">
        <v>0</v>
      </c>
      <c r="AY4564" s="11">
        <f t="shared" ref="AY4564:BN4565" si="7142">SUM(AY4565)</f>
        <v>25</v>
      </c>
      <c r="AZ4564" s="11">
        <f t="shared" si="7142"/>
        <v>0</v>
      </c>
      <c r="BA4564" s="11">
        <f t="shared" si="7142"/>
        <v>0</v>
      </c>
      <c r="BB4564" s="11">
        <f t="shared" si="7142"/>
        <v>0</v>
      </c>
      <c r="BC4564" s="11">
        <f t="shared" si="7142"/>
        <v>0</v>
      </c>
      <c r="BD4564" s="11">
        <f t="shared" si="7142"/>
        <v>0</v>
      </c>
      <c r="BE4564" s="11">
        <f t="shared" si="7142"/>
        <v>25</v>
      </c>
      <c r="BF4564" s="11">
        <f t="shared" si="7142"/>
        <v>0</v>
      </c>
      <c r="BG4564" s="11">
        <f t="shared" si="7142"/>
        <v>0</v>
      </c>
      <c r="BH4564" s="11">
        <f t="shared" si="7142"/>
        <v>0</v>
      </c>
      <c r="BI4564" s="11">
        <f t="shared" si="7142"/>
        <v>0</v>
      </c>
      <c r="BJ4564" s="11">
        <f t="shared" si="7142"/>
        <v>0</v>
      </c>
      <c r="BK4564" s="11">
        <f t="shared" si="7142"/>
        <v>0</v>
      </c>
      <c r="BL4564" s="11">
        <f t="shared" si="7142"/>
        <v>0</v>
      </c>
      <c r="BM4564" s="11">
        <f t="shared" si="7142"/>
        <v>0</v>
      </c>
      <c r="BN4564" s="11">
        <f t="shared" si="7142"/>
        <v>0</v>
      </c>
      <c r="BO4564" s="11">
        <f t="shared" ref="AZ4564:BQ4565" si="7143">SUM(BO4565)</f>
        <v>0</v>
      </c>
      <c r="BP4564" s="11">
        <f t="shared" si="7143"/>
        <v>0</v>
      </c>
      <c r="BQ4564" s="11">
        <f t="shared" si="7143"/>
        <v>0</v>
      </c>
      <c r="BR4564" s="11">
        <v>0</v>
      </c>
      <c r="BS4564" s="11">
        <v>25</v>
      </c>
      <c r="BT4564" s="11" t="e">
        <f>IF(#REF!=0,"-",#REF!/#REF!*100)</f>
        <v>#REF!</v>
      </c>
    </row>
    <row r="4565" spans="1:72" ht="22.5" x14ac:dyDescent="0.25">
      <c r="A4565" s="4" t="s">
        <v>1154</v>
      </c>
      <c r="B4565" s="4" t="s">
        <v>56</v>
      </c>
      <c r="C4565" s="4" t="s">
        <v>165</v>
      </c>
      <c r="D4565" s="102" t="s">
        <v>1480</v>
      </c>
      <c r="E4565" s="101" t="s">
        <v>40</v>
      </c>
      <c r="F4565" s="101" t="s">
        <v>0</v>
      </c>
      <c r="G4565" s="2" t="s">
        <v>0</v>
      </c>
      <c r="H4565" s="2" t="s">
        <v>41</v>
      </c>
      <c r="I4565" s="12">
        <f t="shared" si="7138"/>
        <v>0</v>
      </c>
      <c r="J4565" s="12">
        <f t="shared" si="7139"/>
        <v>0</v>
      </c>
      <c r="K4565" s="12">
        <f t="shared" si="7139"/>
        <v>0</v>
      </c>
      <c r="L4565" s="12">
        <f t="shared" si="7139"/>
        <v>0</v>
      </c>
      <c r="M4565" s="12">
        <f t="shared" si="7139"/>
        <v>0</v>
      </c>
      <c r="N4565" s="12">
        <f t="shared" si="7139"/>
        <v>0</v>
      </c>
      <c r="O4565" s="12">
        <f t="shared" si="7139"/>
        <v>0</v>
      </c>
      <c r="P4565" s="12">
        <f t="shared" si="7139"/>
        <v>0</v>
      </c>
      <c r="Q4565" s="12">
        <f t="shared" si="7139"/>
        <v>0</v>
      </c>
      <c r="R4565" s="12">
        <f t="shared" si="7139"/>
        <v>0</v>
      </c>
      <c r="S4565" s="12">
        <f t="shared" si="7139"/>
        <v>0</v>
      </c>
      <c r="T4565" s="12">
        <f t="shared" si="7139"/>
        <v>0</v>
      </c>
      <c r="U4565" s="12">
        <f t="shared" si="7139"/>
        <v>0</v>
      </c>
      <c r="V4565" s="12">
        <f t="shared" si="7139"/>
        <v>0</v>
      </c>
      <c r="W4565" s="12">
        <f t="shared" si="7139"/>
        <v>0</v>
      </c>
      <c r="X4565" s="12">
        <f t="shared" si="7139"/>
        <v>0</v>
      </c>
      <c r="Y4565" s="12">
        <f t="shared" si="7139"/>
        <v>0</v>
      </c>
      <c r="Z4565" s="12">
        <f t="shared" si="7139"/>
        <v>0</v>
      </c>
      <c r="AA4565" s="12">
        <f t="shared" si="7139"/>
        <v>0</v>
      </c>
      <c r="AB4565" s="12">
        <v>0</v>
      </c>
      <c r="AC4565" s="12">
        <v>0</v>
      </c>
      <c r="AD4565" s="12">
        <f t="shared" si="7140"/>
        <v>0</v>
      </c>
      <c r="AE4565" s="12">
        <f t="shared" si="7141"/>
        <v>0</v>
      </c>
      <c r="AF4565" s="12">
        <f t="shared" si="7141"/>
        <v>0</v>
      </c>
      <c r="AG4565" s="12">
        <f t="shared" si="7141"/>
        <v>0</v>
      </c>
      <c r="AH4565" s="12">
        <f t="shared" si="7141"/>
        <v>0</v>
      </c>
      <c r="AI4565" s="12">
        <f t="shared" si="7141"/>
        <v>0</v>
      </c>
      <c r="AJ4565" s="12">
        <f t="shared" si="7141"/>
        <v>0</v>
      </c>
      <c r="AK4565" s="12">
        <f t="shared" si="7141"/>
        <v>0</v>
      </c>
      <c r="AL4565" s="12">
        <f t="shared" si="7141"/>
        <v>0</v>
      </c>
      <c r="AM4565" s="12">
        <f t="shared" si="7141"/>
        <v>0</v>
      </c>
      <c r="AN4565" s="12">
        <f t="shared" si="7141"/>
        <v>0</v>
      </c>
      <c r="AO4565" s="12">
        <f t="shared" si="7141"/>
        <v>0</v>
      </c>
      <c r="AP4565" s="12">
        <f t="shared" si="7141"/>
        <v>0</v>
      </c>
      <c r="AQ4565" s="12">
        <f t="shared" si="7141"/>
        <v>0</v>
      </c>
      <c r="AR4565" s="12">
        <f t="shared" si="7141"/>
        <v>0</v>
      </c>
      <c r="AS4565" s="12">
        <f t="shared" si="7141"/>
        <v>0</v>
      </c>
      <c r="AT4565" s="12">
        <f t="shared" si="7141"/>
        <v>0</v>
      </c>
      <c r="AU4565" s="12">
        <f t="shared" si="7141"/>
        <v>0</v>
      </c>
      <c r="AV4565" s="12">
        <f t="shared" si="7141"/>
        <v>0</v>
      </c>
      <c r="AW4565" s="12">
        <v>0</v>
      </c>
      <c r="AX4565" s="12">
        <v>0</v>
      </c>
      <c r="AY4565" s="12">
        <f t="shared" si="7142"/>
        <v>25</v>
      </c>
      <c r="AZ4565" s="12">
        <f t="shared" si="7143"/>
        <v>0</v>
      </c>
      <c r="BA4565" s="12">
        <f t="shared" si="7143"/>
        <v>0</v>
      </c>
      <c r="BB4565" s="12">
        <f t="shared" si="7143"/>
        <v>0</v>
      </c>
      <c r="BC4565" s="12">
        <f t="shared" si="7143"/>
        <v>0</v>
      </c>
      <c r="BD4565" s="12">
        <f t="shared" si="7143"/>
        <v>0</v>
      </c>
      <c r="BE4565" s="12">
        <f t="shared" si="7143"/>
        <v>25</v>
      </c>
      <c r="BF4565" s="12">
        <f t="shared" si="7143"/>
        <v>0</v>
      </c>
      <c r="BG4565" s="12">
        <f t="shared" si="7143"/>
        <v>0</v>
      </c>
      <c r="BH4565" s="12">
        <f t="shared" si="7143"/>
        <v>0</v>
      </c>
      <c r="BI4565" s="12">
        <f t="shared" si="7143"/>
        <v>0</v>
      </c>
      <c r="BJ4565" s="12">
        <f t="shared" si="7143"/>
        <v>0</v>
      </c>
      <c r="BK4565" s="12">
        <f t="shared" si="7143"/>
        <v>0</v>
      </c>
      <c r="BL4565" s="12">
        <f t="shared" si="7143"/>
        <v>0</v>
      </c>
      <c r="BM4565" s="12">
        <f t="shared" si="7143"/>
        <v>0</v>
      </c>
      <c r="BN4565" s="12">
        <f t="shared" si="7143"/>
        <v>0</v>
      </c>
      <c r="BO4565" s="12">
        <f t="shared" si="7143"/>
        <v>0</v>
      </c>
      <c r="BP4565" s="12">
        <f t="shared" si="7143"/>
        <v>0</v>
      </c>
      <c r="BQ4565" s="12">
        <f t="shared" si="7143"/>
        <v>0</v>
      </c>
      <c r="BR4565" s="12">
        <v>0</v>
      </c>
      <c r="BS4565" s="12">
        <v>25</v>
      </c>
      <c r="BT4565" s="12" t="e">
        <f>IF(#REF!=0,"-",#REF!/#REF!*100)</f>
        <v>#REF!</v>
      </c>
    </row>
    <row r="4566" spans="1:72" x14ac:dyDescent="0.25">
      <c r="A4566" s="4" t="s">
        <v>1154</v>
      </c>
      <c r="B4566" s="4" t="s">
        <v>56</v>
      </c>
      <c r="C4566" s="4" t="s">
        <v>165</v>
      </c>
      <c r="D4566" s="102" t="s">
        <v>1480</v>
      </c>
      <c r="E4566" s="113">
        <v>6148</v>
      </c>
      <c r="F4566" s="102"/>
      <c r="G4566" s="98" t="s">
        <v>1663</v>
      </c>
      <c r="H4566" s="13" t="s">
        <v>45</v>
      </c>
      <c r="I4566" s="14">
        <v>0</v>
      </c>
      <c r="J4566" s="14"/>
      <c r="K4566" s="14"/>
      <c r="L4566" s="14"/>
      <c r="M4566" s="14"/>
      <c r="N4566" s="14"/>
      <c r="O4566" s="14">
        <f t="shared" si="7096"/>
        <v>0</v>
      </c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>
        <v>0</v>
      </c>
      <c r="AC4566" s="14">
        <v>0</v>
      </c>
      <c r="AD4566" s="14">
        <v>0</v>
      </c>
      <c r="AE4566" s="14"/>
      <c r="AF4566" s="14"/>
      <c r="AG4566" s="14"/>
      <c r="AH4566" s="14"/>
      <c r="AI4566" s="14"/>
      <c r="AJ4566" s="14">
        <f t="shared" si="7097"/>
        <v>0</v>
      </c>
      <c r="AK4566" s="14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4"/>
      <c r="AW4566" s="14">
        <v>0</v>
      </c>
      <c r="AX4566" s="14">
        <v>0</v>
      </c>
      <c r="AY4566" s="14">
        <v>25</v>
      </c>
      <c r="AZ4566" s="14"/>
      <c r="BA4566" s="14"/>
      <c r="BB4566" s="14"/>
      <c r="BC4566" s="14"/>
      <c r="BD4566" s="14"/>
      <c r="BE4566" s="14">
        <f t="shared" si="7098"/>
        <v>25</v>
      </c>
      <c r="BF4566" s="14"/>
      <c r="BG4566" s="14"/>
      <c r="BH4566" s="14"/>
      <c r="BI4566" s="14"/>
      <c r="BJ4566" s="14"/>
      <c r="BK4566" s="14"/>
      <c r="BL4566" s="14"/>
      <c r="BM4566" s="14"/>
      <c r="BN4566" s="14"/>
      <c r="BO4566" s="14"/>
      <c r="BP4566" s="14"/>
      <c r="BQ4566" s="14"/>
      <c r="BR4566" s="14">
        <v>0</v>
      </c>
      <c r="BS4566" s="14">
        <v>25</v>
      </c>
      <c r="BT4566" s="14" t="e">
        <f>IF(#REF!=0,"-",#REF!/#REF!*100)</f>
        <v>#REF!</v>
      </c>
    </row>
    <row r="4567" spans="1:72" ht="33.75" x14ac:dyDescent="0.25">
      <c r="A4567" s="1" t="s">
        <v>0</v>
      </c>
      <c r="B4567" s="1" t="s">
        <v>0</v>
      </c>
      <c r="C4567" s="1" t="s">
        <v>0</v>
      </c>
      <c r="D4567" s="101" t="s">
        <v>0</v>
      </c>
      <c r="E4567" s="101" t="s">
        <v>0</v>
      </c>
      <c r="F4567" s="101" t="s">
        <v>0</v>
      </c>
      <c r="G4567" s="2" t="s">
        <v>0</v>
      </c>
      <c r="H4567" s="10" t="s">
        <v>47</v>
      </c>
      <c r="I4567" s="11">
        <f t="shared" ref="I4567:X4568" si="7144">SUM(I4568)</f>
        <v>2137</v>
      </c>
      <c r="J4567" s="11">
        <f t="shared" si="7144"/>
        <v>0</v>
      </c>
      <c r="K4567" s="11">
        <f t="shared" si="7144"/>
        <v>0</v>
      </c>
      <c r="L4567" s="11">
        <f t="shared" si="7144"/>
        <v>0</v>
      </c>
      <c r="M4567" s="11">
        <f t="shared" si="7144"/>
        <v>0</v>
      </c>
      <c r="N4567" s="11">
        <f t="shared" si="7144"/>
        <v>0</v>
      </c>
      <c r="O4567" s="11">
        <f t="shared" si="7144"/>
        <v>2137</v>
      </c>
      <c r="P4567" s="11">
        <f t="shared" si="7144"/>
        <v>0</v>
      </c>
      <c r="Q4567" s="11">
        <f t="shared" si="7144"/>
        <v>0</v>
      </c>
      <c r="R4567" s="11">
        <f t="shared" si="7144"/>
        <v>0</v>
      </c>
      <c r="S4567" s="11">
        <f t="shared" si="7144"/>
        <v>0</v>
      </c>
      <c r="T4567" s="11">
        <f t="shared" si="7144"/>
        <v>0</v>
      </c>
      <c r="U4567" s="11">
        <f t="shared" si="7144"/>
        <v>0</v>
      </c>
      <c r="V4567" s="11">
        <f t="shared" si="7144"/>
        <v>0</v>
      </c>
      <c r="W4567" s="11">
        <f t="shared" si="7144"/>
        <v>0</v>
      </c>
      <c r="X4567" s="11">
        <f t="shared" si="7144"/>
        <v>0</v>
      </c>
      <c r="Y4567" s="11">
        <f t="shared" ref="J4567:AA4568" si="7145">SUM(Y4568)</f>
        <v>0</v>
      </c>
      <c r="Z4567" s="11">
        <f t="shared" si="7145"/>
        <v>0</v>
      </c>
      <c r="AA4567" s="11">
        <f t="shared" si="7145"/>
        <v>0</v>
      </c>
      <c r="AB4567" s="11">
        <v>0</v>
      </c>
      <c r="AC4567" s="11">
        <v>2137</v>
      </c>
      <c r="AD4567" s="11">
        <f t="shared" ref="AD4567:AS4568" si="7146">SUM(AD4568)</f>
        <v>100</v>
      </c>
      <c r="AE4567" s="11">
        <f t="shared" si="7146"/>
        <v>0</v>
      </c>
      <c r="AF4567" s="11">
        <f t="shared" si="7146"/>
        <v>0</v>
      </c>
      <c r="AG4567" s="11">
        <f t="shared" si="7146"/>
        <v>0</v>
      </c>
      <c r="AH4567" s="11">
        <f t="shared" si="7146"/>
        <v>0</v>
      </c>
      <c r="AI4567" s="11">
        <f t="shared" si="7146"/>
        <v>0</v>
      </c>
      <c r="AJ4567" s="11">
        <f t="shared" si="7146"/>
        <v>100</v>
      </c>
      <c r="AK4567" s="11">
        <f t="shared" si="7146"/>
        <v>0</v>
      </c>
      <c r="AL4567" s="11">
        <f t="shared" si="7146"/>
        <v>0</v>
      </c>
      <c r="AM4567" s="11">
        <f t="shared" si="7146"/>
        <v>0</v>
      </c>
      <c r="AN4567" s="11">
        <f t="shared" si="7146"/>
        <v>0</v>
      </c>
      <c r="AO4567" s="11">
        <f t="shared" si="7146"/>
        <v>0</v>
      </c>
      <c r="AP4567" s="11">
        <f t="shared" si="7146"/>
        <v>0</v>
      </c>
      <c r="AQ4567" s="11">
        <f t="shared" si="7146"/>
        <v>0</v>
      </c>
      <c r="AR4567" s="11">
        <f t="shared" si="7146"/>
        <v>0</v>
      </c>
      <c r="AS4567" s="11">
        <f t="shared" si="7146"/>
        <v>0</v>
      </c>
      <c r="AT4567" s="11">
        <f t="shared" ref="AE4567:AV4568" si="7147">SUM(AT4568)</f>
        <v>0</v>
      </c>
      <c r="AU4567" s="11">
        <f t="shared" si="7147"/>
        <v>0</v>
      </c>
      <c r="AV4567" s="11">
        <f t="shared" si="7147"/>
        <v>0</v>
      </c>
      <c r="AW4567" s="11">
        <v>0</v>
      </c>
      <c r="AX4567" s="11">
        <v>100</v>
      </c>
      <c r="AY4567" s="11">
        <f t="shared" ref="AY4567:BN4568" si="7148">SUM(AY4568)</f>
        <v>549</v>
      </c>
      <c r="AZ4567" s="11">
        <f t="shared" si="7148"/>
        <v>1996</v>
      </c>
      <c r="BA4567" s="11">
        <f t="shared" si="7148"/>
        <v>0</v>
      </c>
      <c r="BB4567" s="11">
        <f t="shared" si="7148"/>
        <v>0</v>
      </c>
      <c r="BC4567" s="11">
        <f t="shared" si="7148"/>
        <v>0</v>
      </c>
      <c r="BD4567" s="11">
        <f t="shared" si="7148"/>
        <v>0</v>
      </c>
      <c r="BE4567" s="11">
        <f t="shared" si="7148"/>
        <v>2545</v>
      </c>
      <c r="BF4567" s="11">
        <f t="shared" si="7148"/>
        <v>0</v>
      </c>
      <c r="BG4567" s="11">
        <f t="shared" si="7148"/>
        <v>0</v>
      </c>
      <c r="BH4567" s="11">
        <f t="shared" si="7148"/>
        <v>1996</v>
      </c>
      <c r="BI4567" s="11">
        <f t="shared" si="7148"/>
        <v>0</v>
      </c>
      <c r="BJ4567" s="11">
        <f t="shared" si="7148"/>
        <v>0</v>
      </c>
      <c r="BK4567" s="11">
        <f t="shared" si="7148"/>
        <v>0</v>
      </c>
      <c r="BL4567" s="11">
        <f t="shared" si="7148"/>
        <v>0</v>
      </c>
      <c r="BM4567" s="11">
        <f t="shared" si="7148"/>
        <v>0</v>
      </c>
      <c r="BN4567" s="11">
        <f t="shared" si="7148"/>
        <v>0</v>
      </c>
      <c r="BO4567" s="11">
        <f t="shared" ref="BO4567:BQ4568" si="7149">SUM(BO4568)</f>
        <v>0</v>
      </c>
      <c r="BP4567" s="11">
        <f t="shared" si="7149"/>
        <v>0</v>
      </c>
      <c r="BQ4567" s="11">
        <f t="shared" si="7149"/>
        <v>0</v>
      </c>
      <c r="BR4567" s="11">
        <v>1996</v>
      </c>
      <c r="BS4567" s="11">
        <v>549</v>
      </c>
      <c r="BT4567" s="11" t="e">
        <f>IF(#REF!=0,"-",#REF!/#REF!*100)</f>
        <v>#REF!</v>
      </c>
    </row>
    <row r="4568" spans="1:72" x14ac:dyDescent="0.25">
      <c r="A4568" s="4" t="s">
        <v>1154</v>
      </c>
      <c r="B4568" s="4" t="s">
        <v>56</v>
      </c>
      <c r="C4568" s="4" t="s">
        <v>165</v>
      </c>
      <c r="D4568" s="102" t="s">
        <v>1480</v>
      </c>
      <c r="E4568" s="101" t="s">
        <v>48</v>
      </c>
      <c r="F4568" s="101" t="s">
        <v>0</v>
      </c>
      <c r="G4568" s="2" t="s">
        <v>0</v>
      </c>
      <c r="H4568" s="2" t="s">
        <v>49</v>
      </c>
      <c r="I4568" s="12">
        <f t="shared" si="7144"/>
        <v>2137</v>
      </c>
      <c r="J4568" s="12">
        <f t="shared" si="7145"/>
        <v>0</v>
      </c>
      <c r="K4568" s="12">
        <f t="shared" si="7145"/>
        <v>0</v>
      </c>
      <c r="L4568" s="12">
        <f t="shared" si="7145"/>
        <v>0</v>
      </c>
      <c r="M4568" s="12">
        <f t="shared" si="7145"/>
        <v>0</v>
      </c>
      <c r="N4568" s="12">
        <f t="shared" si="7145"/>
        <v>0</v>
      </c>
      <c r="O4568" s="12">
        <f t="shared" si="7145"/>
        <v>2137</v>
      </c>
      <c r="P4568" s="12">
        <f t="shared" si="7145"/>
        <v>0</v>
      </c>
      <c r="Q4568" s="12">
        <f t="shared" si="7145"/>
        <v>0</v>
      </c>
      <c r="R4568" s="12">
        <f t="shared" si="7145"/>
        <v>0</v>
      </c>
      <c r="S4568" s="12">
        <f t="shared" si="7145"/>
        <v>0</v>
      </c>
      <c r="T4568" s="12">
        <f t="shared" si="7145"/>
        <v>0</v>
      </c>
      <c r="U4568" s="12">
        <f t="shared" si="7145"/>
        <v>0</v>
      </c>
      <c r="V4568" s="12">
        <f t="shared" si="7145"/>
        <v>0</v>
      </c>
      <c r="W4568" s="12">
        <f t="shared" si="7145"/>
        <v>0</v>
      </c>
      <c r="X4568" s="12">
        <f t="shared" si="7145"/>
        <v>0</v>
      </c>
      <c r="Y4568" s="12">
        <f t="shared" si="7145"/>
        <v>0</v>
      </c>
      <c r="Z4568" s="12">
        <f t="shared" si="7145"/>
        <v>0</v>
      </c>
      <c r="AA4568" s="12">
        <f t="shared" si="7145"/>
        <v>0</v>
      </c>
      <c r="AB4568" s="12">
        <v>0</v>
      </c>
      <c r="AC4568" s="12">
        <v>2137</v>
      </c>
      <c r="AD4568" s="12">
        <f t="shared" si="7146"/>
        <v>100</v>
      </c>
      <c r="AE4568" s="12">
        <f t="shared" si="7147"/>
        <v>0</v>
      </c>
      <c r="AF4568" s="12">
        <f t="shared" si="7147"/>
        <v>0</v>
      </c>
      <c r="AG4568" s="12">
        <f t="shared" si="7147"/>
        <v>0</v>
      </c>
      <c r="AH4568" s="12">
        <f t="shared" si="7147"/>
        <v>0</v>
      </c>
      <c r="AI4568" s="12">
        <f t="shared" si="7147"/>
        <v>0</v>
      </c>
      <c r="AJ4568" s="12">
        <f t="shared" si="7147"/>
        <v>100</v>
      </c>
      <c r="AK4568" s="12">
        <f t="shared" si="7147"/>
        <v>0</v>
      </c>
      <c r="AL4568" s="12">
        <f t="shared" si="7147"/>
        <v>0</v>
      </c>
      <c r="AM4568" s="12">
        <f t="shared" si="7147"/>
        <v>0</v>
      </c>
      <c r="AN4568" s="12">
        <f t="shared" si="7147"/>
        <v>0</v>
      </c>
      <c r="AO4568" s="12">
        <f t="shared" si="7147"/>
        <v>0</v>
      </c>
      <c r="AP4568" s="12">
        <f t="shared" si="7147"/>
        <v>0</v>
      </c>
      <c r="AQ4568" s="12">
        <f t="shared" si="7147"/>
        <v>0</v>
      </c>
      <c r="AR4568" s="12">
        <f t="shared" si="7147"/>
        <v>0</v>
      </c>
      <c r="AS4568" s="12">
        <f t="shared" si="7147"/>
        <v>0</v>
      </c>
      <c r="AT4568" s="12">
        <f t="shared" si="7147"/>
        <v>0</v>
      </c>
      <c r="AU4568" s="12">
        <f t="shared" si="7147"/>
        <v>0</v>
      </c>
      <c r="AV4568" s="12">
        <f t="shared" si="7147"/>
        <v>0</v>
      </c>
      <c r="AW4568" s="12">
        <v>0</v>
      </c>
      <c r="AX4568" s="12">
        <v>100</v>
      </c>
      <c r="AY4568" s="12">
        <f>SUM(AY4569)</f>
        <v>549</v>
      </c>
      <c r="AZ4568" s="12">
        <f t="shared" si="7148"/>
        <v>1996</v>
      </c>
      <c r="BA4568" s="12">
        <f t="shared" si="7148"/>
        <v>0</v>
      </c>
      <c r="BB4568" s="12">
        <f t="shared" si="7148"/>
        <v>0</v>
      </c>
      <c r="BC4568" s="12">
        <f t="shared" si="7148"/>
        <v>0</v>
      </c>
      <c r="BD4568" s="12">
        <f t="shared" si="7148"/>
        <v>0</v>
      </c>
      <c r="BE4568" s="12">
        <f t="shared" si="7148"/>
        <v>2545</v>
      </c>
      <c r="BF4568" s="12">
        <f t="shared" si="7148"/>
        <v>0</v>
      </c>
      <c r="BG4568" s="12">
        <f t="shared" si="7148"/>
        <v>0</v>
      </c>
      <c r="BH4568" s="12">
        <f t="shared" si="7148"/>
        <v>1996</v>
      </c>
      <c r="BI4568" s="12">
        <f t="shared" si="7148"/>
        <v>0</v>
      </c>
      <c r="BJ4568" s="12">
        <f t="shared" si="7148"/>
        <v>0</v>
      </c>
      <c r="BK4568" s="12">
        <f t="shared" si="7148"/>
        <v>0</v>
      </c>
      <c r="BL4568" s="12">
        <f t="shared" si="7148"/>
        <v>0</v>
      </c>
      <c r="BM4568" s="12">
        <f t="shared" si="7148"/>
        <v>0</v>
      </c>
      <c r="BN4568" s="12">
        <f t="shared" si="7148"/>
        <v>0</v>
      </c>
      <c r="BO4568" s="12">
        <f t="shared" si="7149"/>
        <v>0</v>
      </c>
      <c r="BP4568" s="12">
        <f t="shared" si="7149"/>
        <v>0</v>
      </c>
      <c r="BQ4568" s="12">
        <f t="shared" si="7149"/>
        <v>0</v>
      </c>
      <c r="BR4568" s="12">
        <v>1996</v>
      </c>
      <c r="BS4568" s="12">
        <v>549</v>
      </c>
      <c r="BT4568" s="12" t="e">
        <f>IF(#REF!=0,"-",#REF!/#REF!*100)</f>
        <v>#REF!</v>
      </c>
    </row>
    <row r="4569" spans="1:72" x14ac:dyDescent="0.25">
      <c r="A4569" s="4" t="s">
        <v>1154</v>
      </c>
      <c r="B4569" s="4" t="s">
        <v>56</v>
      </c>
      <c r="C4569" s="4" t="s">
        <v>165</v>
      </c>
      <c r="D4569" s="102" t="s">
        <v>1480</v>
      </c>
      <c r="E4569" s="113">
        <v>8213</v>
      </c>
      <c r="F4569" s="102"/>
      <c r="G4569" s="98" t="s">
        <v>1663</v>
      </c>
      <c r="H4569" s="13" t="s">
        <v>51</v>
      </c>
      <c r="I4569" s="14">
        <v>2137</v>
      </c>
      <c r="J4569" s="14"/>
      <c r="K4569" s="14"/>
      <c r="L4569" s="14"/>
      <c r="M4569" s="14"/>
      <c r="N4569" s="14"/>
      <c r="O4569" s="14">
        <f t="shared" si="7096"/>
        <v>2137</v>
      </c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>
        <v>0</v>
      </c>
      <c r="AC4569" s="14">
        <v>2137</v>
      </c>
      <c r="AD4569" s="14">
        <v>100</v>
      </c>
      <c r="AE4569" s="14"/>
      <c r="AF4569" s="14"/>
      <c r="AG4569" s="14"/>
      <c r="AH4569" s="14"/>
      <c r="AI4569" s="14"/>
      <c r="AJ4569" s="14">
        <f t="shared" si="7097"/>
        <v>100</v>
      </c>
      <c r="AK4569" s="14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4"/>
      <c r="AW4569" s="14">
        <v>0</v>
      </c>
      <c r="AX4569" s="14">
        <v>100</v>
      </c>
      <c r="AY4569" s="14">
        <v>549</v>
      </c>
      <c r="AZ4569" s="14">
        <v>1996</v>
      </c>
      <c r="BA4569" s="14"/>
      <c r="BB4569" s="14"/>
      <c r="BC4569" s="14"/>
      <c r="BD4569" s="14"/>
      <c r="BE4569" s="14">
        <f t="shared" si="7098"/>
        <v>2545</v>
      </c>
      <c r="BF4569" s="14"/>
      <c r="BG4569" s="14"/>
      <c r="BH4569" s="14">
        <v>1996</v>
      </c>
      <c r="BI4569" s="14"/>
      <c r="BJ4569" s="14"/>
      <c r="BK4569" s="14"/>
      <c r="BL4569" s="14"/>
      <c r="BM4569" s="14"/>
      <c r="BN4569" s="14"/>
      <c r="BO4569" s="14"/>
      <c r="BP4569" s="14"/>
      <c r="BQ4569" s="14"/>
      <c r="BR4569" s="14">
        <v>1996</v>
      </c>
      <c r="BS4569" s="14">
        <v>549</v>
      </c>
      <c r="BT4569" s="14" t="e">
        <f>IF(#REF!=0,"-",#REF!/#REF!*100)</f>
        <v>#REF!</v>
      </c>
    </row>
    <row r="4570" spans="1:72" ht="22.5" x14ac:dyDescent="0.25">
      <c r="A4570" s="13" t="s">
        <v>0</v>
      </c>
      <c r="B4570" s="13" t="s">
        <v>0</v>
      </c>
      <c r="C4570" s="13" t="s">
        <v>0</v>
      </c>
      <c r="D4570" s="98" t="s">
        <v>0</v>
      </c>
      <c r="E4570" s="98" t="s">
        <v>0</v>
      </c>
      <c r="F4570" s="98" t="s">
        <v>0</v>
      </c>
      <c r="G4570" s="13" t="s">
        <v>0</v>
      </c>
      <c r="H4570" s="10" t="s">
        <v>1489</v>
      </c>
      <c r="I4570" s="11">
        <f t="shared" ref="I4570:AA4570" si="7150">SUM(I4540,I4564,I4567)</f>
        <v>16775</v>
      </c>
      <c r="J4570" s="11">
        <f t="shared" si="7150"/>
        <v>5380</v>
      </c>
      <c r="K4570" s="11">
        <f t="shared" si="7150"/>
        <v>0</v>
      </c>
      <c r="L4570" s="11">
        <f t="shared" si="7150"/>
        <v>38637</v>
      </c>
      <c r="M4570" s="11">
        <f t="shared" si="7150"/>
        <v>0</v>
      </c>
      <c r="N4570" s="11">
        <f t="shared" si="7150"/>
        <v>0</v>
      </c>
      <c r="O4570" s="11">
        <f t="shared" si="7150"/>
        <v>60792</v>
      </c>
      <c r="P4570" s="11">
        <f t="shared" si="7150"/>
        <v>1000</v>
      </c>
      <c r="Q4570" s="11">
        <f t="shared" si="7150"/>
        <v>3330</v>
      </c>
      <c r="R4570" s="11">
        <f t="shared" si="7150"/>
        <v>44017</v>
      </c>
      <c r="S4570" s="11">
        <f t="shared" si="7150"/>
        <v>0</v>
      </c>
      <c r="T4570" s="11">
        <f t="shared" si="7150"/>
        <v>0</v>
      </c>
      <c r="U4570" s="11">
        <f t="shared" si="7150"/>
        <v>0</v>
      </c>
      <c r="V4570" s="11">
        <f t="shared" si="7150"/>
        <v>0</v>
      </c>
      <c r="W4570" s="11">
        <f t="shared" si="7150"/>
        <v>0</v>
      </c>
      <c r="X4570" s="11">
        <f t="shared" si="7150"/>
        <v>0</v>
      </c>
      <c r="Y4570" s="11">
        <f t="shared" si="7150"/>
        <v>0</v>
      </c>
      <c r="Z4570" s="11">
        <f t="shared" si="7150"/>
        <v>0</v>
      </c>
      <c r="AA4570" s="11">
        <f t="shared" si="7150"/>
        <v>0</v>
      </c>
      <c r="AB4570" s="11">
        <v>48347</v>
      </c>
      <c r="AC4570" s="11">
        <v>12445</v>
      </c>
      <c r="AD4570" s="11">
        <f t="shared" ref="AD4570:AV4570" si="7151">SUM(AD4540,AD4564,AD4567)</f>
        <v>7370</v>
      </c>
      <c r="AE4570" s="11">
        <f t="shared" si="7151"/>
        <v>6998</v>
      </c>
      <c r="AF4570" s="11">
        <f t="shared" si="7151"/>
        <v>0</v>
      </c>
      <c r="AG4570" s="11">
        <f t="shared" si="7151"/>
        <v>0</v>
      </c>
      <c r="AH4570" s="11">
        <f t="shared" si="7151"/>
        <v>0</v>
      </c>
      <c r="AI4570" s="11">
        <f t="shared" si="7151"/>
        <v>0</v>
      </c>
      <c r="AJ4570" s="11">
        <f t="shared" si="7151"/>
        <v>14368</v>
      </c>
      <c r="AK4570" s="11">
        <f t="shared" si="7151"/>
        <v>0</v>
      </c>
      <c r="AL4570" s="11">
        <f t="shared" si="7151"/>
        <v>0</v>
      </c>
      <c r="AM4570" s="11">
        <f t="shared" si="7151"/>
        <v>6998</v>
      </c>
      <c r="AN4570" s="11">
        <f t="shared" si="7151"/>
        <v>0</v>
      </c>
      <c r="AO4570" s="11">
        <f t="shared" si="7151"/>
        <v>0</v>
      </c>
      <c r="AP4570" s="11">
        <f t="shared" si="7151"/>
        <v>0</v>
      </c>
      <c r="AQ4570" s="11">
        <f t="shared" si="7151"/>
        <v>0</v>
      </c>
      <c r="AR4570" s="11">
        <f t="shared" si="7151"/>
        <v>0</v>
      </c>
      <c r="AS4570" s="11">
        <f t="shared" si="7151"/>
        <v>0</v>
      </c>
      <c r="AT4570" s="11">
        <f t="shared" si="7151"/>
        <v>0</v>
      </c>
      <c r="AU4570" s="11">
        <f t="shared" si="7151"/>
        <v>0</v>
      </c>
      <c r="AV4570" s="11">
        <f t="shared" si="7151"/>
        <v>0</v>
      </c>
      <c r="AW4570" s="11">
        <v>6998</v>
      </c>
      <c r="AX4570" s="11">
        <v>7370</v>
      </c>
      <c r="AY4570" s="11">
        <f>SUM(AY4540,AY4564,AY4567)</f>
        <v>14041</v>
      </c>
      <c r="AZ4570" s="11">
        <f t="shared" ref="AZ4570:BQ4570" si="7152">SUM(AZ4540,AZ4564,AZ4567)</f>
        <v>18620</v>
      </c>
      <c r="BA4570" s="11">
        <f t="shared" si="7152"/>
        <v>0</v>
      </c>
      <c r="BB4570" s="11">
        <f t="shared" si="7152"/>
        <v>0</v>
      </c>
      <c r="BC4570" s="11">
        <f t="shared" si="7152"/>
        <v>0</v>
      </c>
      <c r="BD4570" s="11">
        <f t="shared" si="7152"/>
        <v>0</v>
      </c>
      <c r="BE4570" s="11">
        <f t="shared" si="7152"/>
        <v>32661</v>
      </c>
      <c r="BF4570" s="11">
        <f t="shared" si="7152"/>
        <v>0</v>
      </c>
      <c r="BG4570" s="11">
        <f t="shared" si="7152"/>
        <v>0</v>
      </c>
      <c r="BH4570" s="11">
        <f t="shared" si="7152"/>
        <v>18620</v>
      </c>
      <c r="BI4570" s="11">
        <f t="shared" si="7152"/>
        <v>0</v>
      </c>
      <c r="BJ4570" s="11">
        <f t="shared" si="7152"/>
        <v>0</v>
      </c>
      <c r="BK4570" s="11">
        <f t="shared" si="7152"/>
        <v>0</v>
      </c>
      <c r="BL4570" s="11">
        <f t="shared" si="7152"/>
        <v>0</v>
      </c>
      <c r="BM4570" s="11">
        <f t="shared" si="7152"/>
        <v>0</v>
      </c>
      <c r="BN4570" s="11">
        <f t="shared" si="7152"/>
        <v>0</v>
      </c>
      <c r="BO4570" s="11">
        <f t="shared" si="7152"/>
        <v>0</v>
      </c>
      <c r="BP4570" s="11">
        <f t="shared" si="7152"/>
        <v>0</v>
      </c>
      <c r="BQ4570" s="11">
        <f t="shared" si="7152"/>
        <v>0</v>
      </c>
      <c r="BR4570" s="11">
        <v>18620</v>
      </c>
      <c r="BS4570" s="11">
        <v>14041</v>
      </c>
      <c r="BT4570" s="11" t="e">
        <f>IF(#REF!=0,"-",#REF!/#REF!*100)</f>
        <v>#REF!</v>
      </c>
    </row>
    <row r="4571" spans="1:72" ht="15.75" thickBot="1" x14ac:dyDescent="0.3">
      <c r="A4571" s="13" t="s">
        <v>0</v>
      </c>
      <c r="B4571" s="13" t="s">
        <v>0</v>
      </c>
      <c r="C4571" s="13" t="s">
        <v>0</v>
      </c>
      <c r="D4571" s="98" t="s">
        <v>0</v>
      </c>
      <c r="E4571" s="98" t="s">
        <v>0</v>
      </c>
      <c r="F4571" s="98" t="s">
        <v>0</v>
      </c>
      <c r="G4571" s="13" t="s">
        <v>0</v>
      </c>
      <c r="H4571" s="2" t="s">
        <v>53</v>
      </c>
      <c r="I4571" s="13" t="s">
        <v>0</v>
      </c>
      <c r="J4571" s="13"/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>
        <v>0</v>
      </c>
      <c r="AC4571" s="13">
        <v>0</v>
      </c>
      <c r="AD4571" s="13" t="s">
        <v>0</v>
      </c>
      <c r="AE4571" s="13"/>
      <c r="AF4571" s="13"/>
      <c r="AG4571" s="13"/>
      <c r="AH4571" s="13"/>
      <c r="AI4571" s="13"/>
      <c r="AJ4571" s="13" t="e">
        <f t="shared" si="7097"/>
        <v>#VALUE!</v>
      </c>
      <c r="AK4571" s="13"/>
      <c r="AL4571" s="13"/>
      <c r="AM4571" s="13"/>
      <c r="AN4571" s="13"/>
      <c r="AO4571" s="13"/>
      <c r="AP4571" s="13"/>
      <c r="AQ4571" s="13"/>
      <c r="AR4571" s="13"/>
      <c r="AS4571" s="13"/>
      <c r="AT4571" s="13"/>
      <c r="AU4571" s="13"/>
      <c r="AV4571" s="13"/>
      <c r="AW4571" s="13">
        <v>0</v>
      </c>
      <c r="AX4571" s="13" t="e">
        <v>#VALUE!</v>
      </c>
      <c r="AY4571" s="13" t="s">
        <v>0</v>
      </c>
      <c r="AZ4571" s="13"/>
      <c r="BA4571" s="13"/>
      <c r="BB4571" s="13"/>
      <c r="BC4571" s="13"/>
      <c r="BD4571" s="13"/>
      <c r="BE4571" s="13" t="e">
        <f t="shared" si="7098"/>
        <v>#VALUE!</v>
      </c>
      <c r="BF4571" s="13"/>
      <c r="BG4571" s="13"/>
      <c r="BH4571" s="13"/>
      <c r="BI4571" s="13"/>
      <c r="BJ4571" s="13"/>
      <c r="BK4571" s="13"/>
      <c r="BL4571" s="13"/>
      <c r="BM4571" s="13"/>
      <c r="BN4571" s="13"/>
      <c r="BO4571" s="13"/>
      <c r="BP4571" s="13"/>
      <c r="BQ4571" s="13"/>
      <c r="BR4571" s="13">
        <v>0</v>
      </c>
      <c r="BS4571" s="13" t="e">
        <v>#VALUE!</v>
      </c>
      <c r="BT4571" s="12"/>
    </row>
    <row r="4572" spans="1:72" ht="69.75" customHeight="1" thickBot="1" x14ac:dyDescent="0.3">
      <c r="A4572" s="132" t="s">
        <v>0</v>
      </c>
      <c r="B4572" s="132" t="s">
        <v>0</v>
      </c>
      <c r="C4572" s="132" t="s">
        <v>0</v>
      </c>
      <c r="D4572" s="135" t="s">
        <v>0</v>
      </c>
      <c r="E4572" s="135" t="s">
        <v>0</v>
      </c>
      <c r="F4572" s="135" t="s">
        <v>0</v>
      </c>
      <c r="G4572" s="138" t="s">
        <v>0</v>
      </c>
      <c r="H4572" s="5" t="s">
        <v>54</v>
      </c>
      <c r="I4572" s="89" t="s">
        <v>9</v>
      </c>
      <c r="J4572" s="89" t="s">
        <v>1606</v>
      </c>
      <c r="K4572" s="89" t="s">
        <v>1534</v>
      </c>
      <c r="L4572" s="89" t="s">
        <v>1592</v>
      </c>
      <c r="M4572" s="89" t="s">
        <v>1593</v>
      </c>
      <c r="N4572" s="89" t="s">
        <v>1594</v>
      </c>
      <c r="O4572" s="89" t="s">
        <v>1610</v>
      </c>
      <c r="P4572" s="89" t="s">
        <v>1607</v>
      </c>
      <c r="Q4572" s="89" t="s">
        <v>1595</v>
      </c>
      <c r="R4572" s="89" t="s">
        <v>1596</v>
      </c>
      <c r="S4572" s="89" t="s">
        <v>1597</v>
      </c>
      <c r="T4572" s="89" t="s">
        <v>1598</v>
      </c>
      <c r="U4572" s="89" t="s">
        <v>1599</v>
      </c>
      <c r="V4572" s="89" t="s">
        <v>1600</v>
      </c>
      <c r="W4572" s="89" t="s">
        <v>1608</v>
      </c>
      <c r="X4572" s="89" t="s">
        <v>1609</v>
      </c>
      <c r="Y4572" s="89" t="s">
        <v>1601</v>
      </c>
      <c r="Z4572" s="89" t="s">
        <v>1602</v>
      </c>
      <c r="AA4572" s="89" t="s">
        <v>1603</v>
      </c>
      <c r="AB4572" s="89" t="s">
        <v>1604</v>
      </c>
      <c r="AC4572" s="89" t="s">
        <v>1605</v>
      </c>
      <c r="AD4572" s="90" t="s">
        <v>10</v>
      </c>
      <c r="AE4572" s="90" t="s">
        <v>1606</v>
      </c>
      <c r="AF4572" s="90" t="s">
        <v>1534</v>
      </c>
      <c r="AG4572" s="90" t="s">
        <v>1592</v>
      </c>
      <c r="AH4572" s="90" t="s">
        <v>1593</v>
      </c>
      <c r="AI4572" s="90" t="s">
        <v>1594</v>
      </c>
      <c r="AJ4572" s="90" t="s">
        <v>1611</v>
      </c>
      <c r="AK4572" s="90" t="s">
        <v>1607</v>
      </c>
      <c r="AL4572" s="90" t="s">
        <v>1595</v>
      </c>
      <c r="AM4572" s="90" t="s">
        <v>1596</v>
      </c>
      <c r="AN4572" s="90" t="s">
        <v>1597</v>
      </c>
      <c r="AO4572" s="90" t="s">
        <v>1598</v>
      </c>
      <c r="AP4572" s="90" t="s">
        <v>1599</v>
      </c>
      <c r="AQ4572" s="90" t="s">
        <v>1600</v>
      </c>
      <c r="AR4572" s="90" t="s">
        <v>1608</v>
      </c>
      <c r="AS4572" s="90" t="s">
        <v>1609</v>
      </c>
      <c r="AT4572" s="90" t="s">
        <v>1601</v>
      </c>
      <c r="AU4572" s="90" t="s">
        <v>1602</v>
      </c>
      <c r="AV4572" s="90" t="s">
        <v>1603</v>
      </c>
      <c r="AW4572" s="90" t="s">
        <v>1604</v>
      </c>
      <c r="AX4572" s="90" t="s">
        <v>1605</v>
      </c>
      <c r="AY4572" s="91" t="s">
        <v>11</v>
      </c>
      <c r="AZ4572" s="91" t="s">
        <v>1606</v>
      </c>
      <c r="BA4572" s="91" t="s">
        <v>1534</v>
      </c>
      <c r="BB4572" s="91" t="s">
        <v>1592</v>
      </c>
      <c r="BC4572" s="91" t="s">
        <v>1593</v>
      </c>
      <c r="BD4572" s="91" t="s">
        <v>1594</v>
      </c>
      <c r="BE4572" s="91" t="s">
        <v>1612</v>
      </c>
      <c r="BF4572" s="91" t="s">
        <v>1607</v>
      </c>
      <c r="BG4572" s="91" t="s">
        <v>1595</v>
      </c>
      <c r="BH4572" s="91" t="s">
        <v>1596</v>
      </c>
      <c r="BI4572" s="91" t="s">
        <v>1597</v>
      </c>
      <c r="BJ4572" s="91" t="s">
        <v>1598</v>
      </c>
      <c r="BK4572" s="91" t="s">
        <v>1599</v>
      </c>
      <c r="BL4572" s="91" t="s">
        <v>1600</v>
      </c>
      <c r="BM4572" s="91" t="s">
        <v>1608</v>
      </c>
      <c r="BN4572" s="91" t="s">
        <v>1609</v>
      </c>
      <c r="BO4572" s="91" t="s">
        <v>1601</v>
      </c>
      <c r="BP4572" s="91" t="s">
        <v>1602</v>
      </c>
      <c r="BQ4572" s="91" t="s">
        <v>1603</v>
      </c>
      <c r="BR4572" s="91" t="s">
        <v>1604</v>
      </c>
      <c r="BS4572" s="91" t="s">
        <v>1605</v>
      </c>
      <c r="BT4572" s="5" t="s">
        <v>1671</v>
      </c>
    </row>
    <row r="4573" spans="1:72" x14ac:dyDescent="0.25">
      <c r="A4573" s="133"/>
      <c r="B4573" s="133"/>
      <c r="C4573" s="133"/>
      <c r="D4573" s="136"/>
      <c r="E4573" s="136"/>
      <c r="F4573" s="136"/>
      <c r="G4573" s="139"/>
      <c r="H4573" s="15" t="s">
        <v>0</v>
      </c>
      <c r="I4573" s="9">
        <v>1</v>
      </c>
      <c r="J4573" s="9">
        <v>2</v>
      </c>
      <c r="K4573" s="9">
        <v>3</v>
      </c>
      <c r="L4573" s="9">
        <v>4</v>
      </c>
      <c r="M4573" s="9">
        <v>5</v>
      </c>
      <c r="N4573" s="9">
        <v>6</v>
      </c>
      <c r="O4573" s="9">
        <v>7</v>
      </c>
      <c r="P4573" s="9">
        <v>8</v>
      </c>
      <c r="Q4573" s="9">
        <v>9</v>
      </c>
      <c r="R4573" s="9">
        <v>10</v>
      </c>
      <c r="S4573" s="9">
        <v>11</v>
      </c>
      <c r="T4573" s="9">
        <v>12</v>
      </c>
      <c r="U4573" s="9">
        <v>13</v>
      </c>
      <c r="V4573" s="9">
        <v>14</v>
      </c>
      <c r="W4573" s="9">
        <v>15</v>
      </c>
      <c r="X4573" s="9">
        <v>16</v>
      </c>
      <c r="Y4573" s="9">
        <v>17</v>
      </c>
      <c r="Z4573" s="9">
        <v>18</v>
      </c>
      <c r="AA4573" s="9">
        <v>19</v>
      </c>
      <c r="AB4573" s="9">
        <v>20</v>
      </c>
      <c r="AC4573" s="9">
        <v>21</v>
      </c>
      <c r="AD4573" s="9">
        <v>1</v>
      </c>
      <c r="AE4573" s="9">
        <v>2</v>
      </c>
      <c r="AF4573" s="9">
        <v>3</v>
      </c>
      <c r="AG4573" s="9">
        <v>4</v>
      </c>
      <c r="AH4573" s="9">
        <v>5</v>
      </c>
      <c r="AI4573" s="9">
        <v>6</v>
      </c>
      <c r="AJ4573" s="9">
        <v>7</v>
      </c>
      <c r="AK4573" s="9">
        <v>8</v>
      </c>
      <c r="AL4573" s="9">
        <v>9</v>
      </c>
      <c r="AM4573" s="9">
        <v>10</v>
      </c>
      <c r="AN4573" s="9">
        <v>11</v>
      </c>
      <c r="AO4573" s="9">
        <v>12</v>
      </c>
      <c r="AP4573" s="9">
        <v>13</v>
      </c>
      <c r="AQ4573" s="9">
        <v>14</v>
      </c>
      <c r="AR4573" s="9">
        <v>15</v>
      </c>
      <c r="AS4573" s="9">
        <v>16</v>
      </c>
      <c r="AT4573" s="9">
        <v>17</v>
      </c>
      <c r="AU4573" s="9">
        <v>18</v>
      </c>
      <c r="AV4573" s="9">
        <v>19</v>
      </c>
      <c r="AW4573" s="9">
        <v>20</v>
      </c>
      <c r="AX4573" s="9">
        <v>21</v>
      </c>
      <c r="AY4573" s="9">
        <v>1</v>
      </c>
      <c r="AZ4573" s="9">
        <v>2</v>
      </c>
      <c r="BA4573" s="9">
        <v>3</v>
      </c>
      <c r="BB4573" s="9">
        <v>4</v>
      </c>
      <c r="BC4573" s="9">
        <v>5</v>
      </c>
      <c r="BD4573" s="9">
        <v>6</v>
      </c>
      <c r="BE4573" s="9">
        <v>7</v>
      </c>
      <c r="BF4573" s="9">
        <v>8</v>
      </c>
      <c r="BG4573" s="9">
        <v>9</v>
      </c>
      <c r="BH4573" s="9">
        <v>10</v>
      </c>
      <c r="BI4573" s="9">
        <v>11</v>
      </c>
      <c r="BJ4573" s="9">
        <v>12</v>
      </c>
      <c r="BK4573" s="9">
        <v>13</v>
      </c>
      <c r="BL4573" s="9">
        <v>14</v>
      </c>
      <c r="BM4573" s="9">
        <v>15</v>
      </c>
      <c r="BN4573" s="9">
        <v>16</v>
      </c>
      <c r="BO4573" s="9">
        <v>17</v>
      </c>
      <c r="BP4573" s="9">
        <v>18</v>
      </c>
      <c r="BQ4573" s="9">
        <v>19</v>
      </c>
      <c r="BR4573" s="9">
        <v>20</v>
      </c>
      <c r="BS4573" s="9">
        <v>21</v>
      </c>
      <c r="BT4573" s="9">
        <v>9</v>
      </c>
    </row>
    <row r="4574" spans="1:72" x14ac:dyDescent="0.25">
      <c r="A4574" s="133"/>
      <c r="B4574" s="133"/>
      <c r="C4574" s="133"/>
      <c r="D4574" s="136"/>
      <c r="E4574" s="136"/>
      <c r="F4574" s="136"/>
      <c r="G4574" s="139"/>
      <c r="H4574" s="16" t="s">
        <v>1187</v>
      </c>
      <c r="I4574" s="17">
        <f t="shared" ref="I4574:AA4574" si="7153">SUM(I4570)</f>
        <v>16775</v>
      </c>
      <c r="J4574" s="17">
        <f t="shared" si="7153"/>
        <v>5380</v>
      </c>
      <c r="K4574" s="17">
        <f t="shared" si="7153"/>
        <v>0</v>
      </c>
      <c r="L4574" s="17">
        <f t="shared" si="7153"/>
        <v>38637</v>
      </c>
      <c r="M4574" s="17">
        <f t="shared" si="7153"/>
        <v>0</v>
      </c>
      <c r="N4574" s="17">
        <f t="shared" si="7153"/>
        <v>0</v>
      </c>
      <c r="O4574" s="17">
        <f t="shared" ref="O4574" si="7154">SUM(O4570)</f>
        <v>60792</v>
      </c>
      <c r="P4574" s="17">
        <f t="shared" si="7153"/>
        <v>1000</v>
      </c>
      <c r="Q4574" s="17">
        <f t="shared" si="7153"/>
        <v>3330</v>
      </c>
      <c r="R4574" s="17">
        <f t="shared" si="7153"/>
        <v>44017</v>
      </c>
      <c r="S4574" s="17">
        <f t="shared" si="7153"/>
        <v>0</v>
      </c>
      <c r="T4574" s="17">
        <f t="shared" si="7153"/>
        <v>0</v>
      </c>
      <c r="U4574" s="17">
        <f t="shared" si="7153"/>
        <v>0</v>
      </c>
      <c r="V4574" s="17">
        <f t="shared" si="7153"/>
        <v>0</v>
      </c>
      <c r="W4574" s="17">
        <f t="shared" si="7153"/>
        <v>0</v>
      </c>
      <c r="X4574" s="17">
        <f t="shared" si="7153"/>
        <v>0</v>
      </c>
      <c r="Y4574" s="17">
        <f t="shared" si="7153"/>
        <v>0</v>
      </c>
      <c r="Z4574" s="17">
        <f t="shared" si="7153"/>
        <v>0</v>
      </c>
      <c r="AA4574" s="17">
        <f t="shared" si="7153"/>
        <v>0</v>
      </c>
      <c r="AB4574" s="17">
        <v>48347</v>
      </c>
      <c r="AC4574" s="17">
        <v>12445</v>
      </c>
      <c r="AD4574" s="17">
        <f t="shared" ref="AD4574:AV4574" si="7155">SUM(AD4570)</f>
        <v>7370</v>
      </c>
      <c r="AE4574" s="17">
        <f t="shared" si="7155"/>
        <v>6998</v>
      </c>
      <c r="AF4574" s="17">
        <f t="shared" si="7155"/>
        <v>0</v>
      </c>
      <c r="AG4574" s="17">
        <f t="shared" si="7155"/>
        <v>0</v>
      </c>
      <c r="AH4574" s="17">
        <f t="shared" si="7155"/>
        <v>0</v>
      </c>
      <c r="AI4574" s="17">
        <f t="shared" si="7155"/>
        <v>0</v>
      </c>
      <c r="AJ4574" s="17">
        <f t="shared" ref="AJ4574" si="7156">SUM(AJ4570)</f>
        <v>14368</v>
      </c>
      <c r="AK4574" s="17">
        <f t="shared" si="7155"/>
        <v>0</v>
      </c>
      <c r="AL4574" s="17">
        <f t="shared" si="7155"/>
        <v>0</v>
      </c>
      <c r="AM4574" s="17">
        <f t="shared" si="7155"/>
        <v>6998</v>
      </c>
      <c r="AN4574" s="17">
        <f t="shared" si="7155"/>
        <v>0</v>
      </c>
      <c r="AO4574" s="17">
        <f t="shared" si="7155"/>
        <v>0</v>
      </c>
      <c r="AP4574" s="17">
        <f t="shared" si="7155"/>
        <v>0</v>
      </c>
      <c r="AQ4574" s="17">
        <f t="shared" si="7155"/>
        <v>0</v>
      </c>
      <c r="AR4574" s="17">
        <f t="shared" si="7155"/>
        <v>0</v>
      </c>
      <c r="AS4574" s="17">
        <f t="shared" si="7155"/>
        <v>0</v>
      </c>
      <c r="AT4574" s="17">
        <f t="shared" si="7155"/>
        <v>0</v>
      </c>
      <c r="AU4574" s="17">
        <f t="shared" si="7155"/>
        <v>0</v>
      </c>
      <c r="AV4574" s="17">
        <f t="shared" si="7155"/>
        <v>0</v>
      </c>
      <c r="AW4574" s="17">
        <v>6998</v>
      </c>
      <c r="AX4574" s="17">
        <v>7370</v>
      </c>
      <c r="AY4574" s="17">
        <f>SUM(AY4570)</f>
        <v>14041</v>
      </c>
      <c r="AZ4574" s="17">
        <f t="shared" ref="AZ4574:BQ4574" si="7157">SUM(AZ4570)</f>
        <v>18620</v>
      </c>
      <c r="BA4574" s="17">
        <f t="shared" si="7157"/>
        <v>0</v>
      </c>
      <c r="BB4574" s="17">
        <f t="shared" si="7157"/>
        <v>0</v>
      </c>
      <c r="BC4574" s="17">
        <f t="shared" si="7157"/>
        <v>0</v>
      </c>
      <c r="BD4574" s="17">
        <f t="shared" si="7157"/>
        <v>0</v>
      </c>
      <c r="BE4574" s="17">
        <f t="shared" ref="BE4574" si="7158">SUM(BE4570)</f>
        <v>32661</v>
      </c>
      <c r="BF4574" s="17">
        <f t="shared" si="7157"/>
        <v>0</v>
      </c>
      <c r="BG4574" s="17">
        <f t="shared" si="7157"/>
        <v>0</v>
      </c>
      <c r="BH4574" s="17">
        <f t="shared" si="7157"/>
        <v>18620</v>
      </c>
      <c r="BI4574" s="17">
        <f t="shared" si="7157"/>
        <v>0</v>
      </c>
      <c r="BJ4574" s="17">
        <f t="shared" si="7157"/>
        <v>0</v>
      </c>
      <c r="BK4574" s="17">
        <f t="shared" si="7157"/>
        <v>0</v>
      </c>
      <c r="BL4574" s="17">
        <f t="shared" si="7157"/>
        <v>0</v>
      </c>
      <c r="BM4574" s="17">
        <f t="shared" si="7157"/>
        <v>0</v>
      </c>
      <c r="BN4574" s="17">
        <f t="shared" si="7157"/>
        <v>0</v>
      </c>
      <c r="BO4574" s="17">
        <f t="shared" si="7157"/>
        <v>0</v>
      </c>
      <c r="BP4574" s="17">
        <f t="shared" si="7157"/>
        <v>0</v>
      </c>
      <c r="BQ4574" s="17">
        <f t="shared" si="7157"/>
        <v>0</v>
      </c>
      <c r="BR4574" s="17">
        <v>18620</v>
      </c>
      <c r="BS4574" s="17">
        <v>14041</v>
      </c>
      <c r="BT4574" s="17" t="e">
        <f>IF(#REF!=0,"-",#REF!/#REF!*100)</f>
        <v>#REF!</v>
      </c>
    </row>
    <row r="4575" spans="1:72" x14ac:dyDescent="0.25">
      <c r="A4575" s="133"/>
      <c r="B4575" s="133"/>
      <c r="C4575" s="133"/>
      <c r="D4575" s="136"/>
      <c r="E4575" s="136"/>
      <c r="F4575" s="136"/>
      <c r="G4575" s="139"/>
      <c r="H4575" s="18" t="s">
        <v>55</v>
      </c>
      <c r="I4575" s="17">
        <f t="shared" ref="I4575:AA4575" si="7159">SUM(I4574)</f>
        <v>16775</v>
      </c>
      <c r="J4575" s="17">
        <f t="shared" si="7159"/>
        <v>5380</v>
      </c>
      <c r="K4575" s="17">
        <f t="shared" si="7159"/>
        <v>0</v>
      </c>
      <c r="L4575" s="17">
        <f t="shared" si="7159"/>
        <v>38637</v>
      </c>
      <c r="M4575" s="17">
        <f t="shared" si="7159"/>
        <v>0</v>
      </c>
      <c r="N4575" s="17">
        <f t="shared" si="7159"/>
        <v>0</v>
      </c>
      <c r="O4575" s="17">
        <f t="shared" ref="O4575" si="7160">SUM(O4574)</f>
        <v>60792</v>
      </c>
      <c r="P4575" s="17">
        <f t="shared" si="7159"/>
        <v>1000</v>
      </c>
      <c r="Q4575" s="17">
        <f t="shared" si="7159"/>
        <v>3330</v>
      </c>
      <c r="R4575" s="17">
        <f t="shared" si="7159"/>
        <v>44017</v>
      </c>
      <c r="S4575" s="17">
        <f t="shared" si="7159"/>
        <v>0</v>
      </c>
      <c r="T4575" s="17">
        <f t="shared" si="7159"/>
        <v>0</v>
      </c>
      <c r="U4575" s="17">
        <f t="shared" si="7159"/>
        <v>0</v>
      </c>
      <c r="V4575" s="17">
        <f t="shared" si="7159"/>
        <v>0</v>
      </c>
      <c r="W4575" s="17">
        <f t="shared" si="7159"/>
        <v>0</v>
      </c>
      <c r="X4575" s="17">
        <f t="shared" si="7159"/>
        <v>0</v>
      </c>
      <c r="Y4575" s="17">
        <f t="shared" si="7159"/>
        <v>0</v>
      </c>
      <c r="Z4575" s="17">
        <f t="shared" si="7159"/>
        <v>0</v>
      </c>
      <c r="AA4575" s="17">
        <f t="shared" si="7159"/>
        <v>0</v>
      </c>
      <c r="AB4575" s="17">
        <v>48347</v>
      </c>
      <c r="AC4575" s="17">
        <v>12445</v>
      </c>
      <c r="AD4575" s="17">
        <f t="shared" ref="AD4575:AV4575" si="7161">SUM(AD4574)</f>
        <v>7370</v>
      </c>
      <c r="AE4575" s="17">
        <f t="shared" si="7161"/>
        <v>6998</v>
      </c>
      <c r="AF4575" s="17">
        <f t="shared" si="7161"/>
        <v>0</v>
      </c>
      <c r="AG4575" s="17">
        <f t="shared" si="7161"/>
        <v>0</v>
      </c>
      <c r="AH4575" s="17">
        <f t="shared" si="7161"/>
        <v>0</v>
      </c>
      <c r="AI4575" s="17">
        <f t="shared" si="7161"/>
        <v>0</v>
      </c>
      <c r="AJ4575" s="17">
        <f t="shared" ref="AJ4575" si="7162">SUM(AJ4574)</f>
        <v>14368</v>
      </c>
      <c r="AK4575" s="17">
        <f t="shared" si="7161"/>
        <v>0</v>
      </c>
      <c r="AL4575" s="17">
        <f t="shared" si="7161"/>
        <v>0</v>
      </c>
      <c r="AM4575" s="17">
        <f t="shared" si="7161"/>
        <v>6998</v>
      </c>
      <c r="AN4575" s="17">
        <f t="shared" si="7161"/>
        <v>0</v>
      </c>
      <c r="AO4575" s="17">
        <f t="shared" si="7161"/>
        <v>0</v>
      </c>
      <c r="AP4575" s="17">
        <f t="shared" si="7161"/>
        <v>0</v>
      </c>
      <c r="AQ4575" s="17">
        <f t="shared" si="7161"/>
        <v>0</v>
      </c>
      <c r="AR4575" s="17">
        <f t="shared" si="7161"/>
        <v>0</v>
      </c>
      <c r="AS4575" s="17">
        <f t="shared" si="7161"/>
        <v>0</v>
      </c>
      <c r="AT4575" s="17">
        <f t="shared" si="7161"/>
        <v>0</v>
      </c>
      <c r="AU4575" s="17">
        <f t="shared" si="7161"/>
        <v>0</v>
      </c>
      <c r="AV4575" s="17">
        <f t="shared" si="7161"/>
        <v>0</v>
      </c>
      <c r="AW4575" s="17">
        <v>6998</v>
      </c>
      <c r="AX4575" s="17">
        <v>7370</v>
      </c>
      <c r="AY4575" s="17">
        <f>SUM(AY4574)</f>
        <v>14041</v>
      </c>
      <c r="AZ4575" s="17">
        <f t="shared" ref="AZ4575:BQ4575" si="7163">SUM(AZ4574)</f>
        <v>18620</v>
      </c>
      <c r="BA4575" s="17">
        <f t="shared" si="7163"/>
        <v>0</v>
      </c>
      <c r="BB4575" s="17">
        <f t="shared" si="7163"/>
        <v>0</v>
      </c>
      <c r="BC4575" s="17">
        <f t="shared" si="7163"/>
        <v>0</v>
      </c>
      <c r="BD4575" s="17">
        <f t="shared" si="7163"/>
        <v>0</v>
      </c>
      <c r="BE4575" s="17">
        <f t="shared" ref="BE4575" si="7164">SUM(BE4574)</f>
        <v>32661</v>
      </c>
      <c r="BF4575" s="17">
        <f t="shared" si="7163"/>
        <v>0</v>
      </c>
      <c r="BG4575" s="17">
        <f t="shared" si="7163"/>
        <v>0</v>
      </c>
      <c r="BH4575" s="17">
        <f t="shared" si="7163"/>
        <v>18620</v>
      </c>
      <c r="BI4575" s="17">
        <f t="shared" si="7163"/>
        <v>0</v>
      </c>
      <c r="BJ4575" s="17">
        <f t="shared" si="7163"/>
        <v>0</v>
      </c>
      <c r="BK4575" s="17">
        <f t="shared" si="7163"/>
        <v>0</v>
      </c>
      <c r="BL4575" s="17">
        <f t="shared" si="7163"/>
        <v>0</v>
      </c>
      <c r="BM4575" s="17">
        <f t="shared" si="7163"/>
        <v>0</v>
      </c>
      <c r="BN4575" s="17">
        <f t="shared" si="7163"/>
        <v>0</v>
      </c>
      <c r="BO4575" s="17">
        <f t="shared" si="7163"/>
        <v>0</v>
      </c>
      <c r="BP4575" s="17">
        <f t="shared" si="7163"/>
        <v>0</v>
      </c>
      <c r="BQ4575" s="17">
        <f t="shared" si="7163"/>
        <v>0</v>
      </c>
      <c r="BR4575" s="17">
        <v>18620</v>
      </c>
      <c r="BS4575" s="17">
        <v>14041</v>
      </c>
      <c r="BT4575" s="17" t="e">
        <f>IF(#REF!=0,"-",#REF!/#REF!*100)</f>
        <v>#REF!</v>
      </c>
    </row>
    <row r="4576" spans="1:72" x14ac:dyDescent="0.25">
      <c r="A4576" s="134"/>
      <c r="B4576" s="134"/>
      <c r="C4576" s="134"/>
      <c r="D4576" s="137"/>
      <c r="E4576" s="137"/>
      <c r="F4576" s="137"/>
      <c r="G4576" s="140"/>
      <c r="AB4576">
        <v>0</v>
      </c>
      <c r="AC4576">
        <v>0</v>
      </c>
      <c r="AJ4576">
        <f t="shared" si="7097"/>
        <v>0</v>
      </c>
      <c r="AW4576">
        <v>0</v>
      </c>
      <c r="AX4576">
        <v>0</v>
      </c>
      <c r="BE4576">
        <f t="shared" si="7098"/>
        <v>0</v>
      </c>
      <c r="BR4576">
        <v>0</v>
      </c>
      <c r="BS4576">
        <v>0</v>
      </c>
      <c r="BT4576" t="e">
        <f>IF(#REF!=0,"-",#REF!/#REF!*100)</f>
        <v>#REF!</v>
      </c>
    </row>
    <row r="4577" spans="1:72" ht="15.75" thickBot="1" x14ac:dyDescent="0.3">
      <c r="A4577" s="13" t="s">
        <v>0</v>
      </c>
      <c r="B4577" s="13" t="s">
        <v>0</v>
      </c>
      <c r="C4577" s="13" t="s">
        <v>0</v>
      </c>
      <c r="D4577" s="98" t="s">
        <v>0</v>
      </c>
      <c r="E4577" s="98" t="s">
        <v>0</v>
      </c>
      <c r="F4577" s="98" t="s">
        <v>0</v>
      </c>
      <c r="G4577" s="13" t="s">
        <v>0</v>
      </c>
      <c r="H4577" s="19" t="s">
        <v>0</v>
      </c>
      <c r="I4577" s="19" t="s">
        <v>0</v>
      </c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>
        <v>0</v>
      </c>
      <c r="AC4577" s="19">
        <v>0</v>
      </c>
      <c r="AD4577" s="19" t="s">
        <v>0</v>
      </c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>
        <v>0</v>
      </c>
      <c r="AX4577" s="19">
        <v>0</v>
      </c>
      <c r="AY4577" s="19" t="s">
        <v>0</v>
      </c>
      <c r="AZ4577" s="19"/>
      <c r="BA4577" s="19"/>
      <c r="BB4577" s="19"/>
      <c r="BC4577" s="19"/>
      <c r="BD4577" s="19"/>
      <c r="BE4577" s="19"/>
      <c r="BF4577" s="19"/>
      <c r="BG4577" s="19"/>
      <c r="BH4577" s="19"/>
      <c r="BI4577" s="19"/>
      <c r="BJ4577" s="19"/>
      <c r="BK4577" s="19"/>
      <c r="BL4577" s="19"/>
      <c r="BM4577" s="19"/>
      <c r="BN4577" s="19"/>
      <c r="BO4577" s="19"/>
      <c r="BP4577" s="19"/>
      <c r="BQ4577" s="19"/>
      <c r="BR4577" s="19">
        <v>0</v>
      </c>
      <c r="BS4577" s="19">
        <v>0</v>
      </c>
      <c r="BT4577" s="19"/>
    </row>
    <row r="4578" spans="1:72" ht="69.75" customHeight="1" thickBot="1" x14ac:dyDescent="0.3">
      <c r="A4578" s="5" t="s">
        <v>2</v>
      </c>
      <c r="B4578" s="5" t="s">
        <v>3</v>
      </c>
      <c r="C4578" s="5" t="s">
        <v>4</v>
      </c>
      <c r="D4578" s="103" t="s">
        <v>0</v>
      </c>
      <c r="E4578" s="112" t="s">
        <v>5</v>
      </c>
      <c r="F4578" s="112" t="s">
        <v>6</v>
      </c>
      <c r="G4578" s="5" t="s">
        <v>7</v>
      </c>
      <c r="H4578" s="5" t="s">
        <v>8</v>
      </c>
      <c r="I4578" s="89" t="s">
        <v>9</v>
      </c>
      <c r="J4578" s="89" t="s">
        <v>1606</v>
      </c>
      <c r="K4578" s="89" t="s">
        <v>1534</v>
      </c>
      <c r="L4578" s="89" t="s">
        <v>1592</v>
      </c>
      <c r="M4578" s="89" t="s">
        <v>1593</v>
      </c>
      <c r="N4578" s="89" t="s">
        <v>1594</v>
      </c>
      <c r="O4578" s="89" t="s">
        <v>1610</v>
      </c>
      <c r="P4578" s="89" t="s">
        <v>1607</v>
      </c>
      <c r="Q4578" s="89" t="s">
        <v>1595</v>
      </c>
      <c r="R4578" s="89" t="s">
        <v>1596</v>
      </c>
      <c r="S4578" s="89" t="s">
        <v>1597</v>
      </c>
      <c r="T4578" s="89" t="s">
        <v>1598</v>
      </c>
      <c r="U4578" s="89" t="s">
        <v>1599</v>
      </c>
      <c r="V4578" s="89" t="s">
        <v>1600</v>
      </c>
      <c r="W4578" s="89" t="s">
        <v>1608</v>
      </c>
      <c r="X4578" s="89" t="s">
        <v>1609</v>
      </c>
      <c r="Y4578" s="89" t="s">
        <v>1601</v>
      </c>
      <c r="Z4578" s="89" t="s">
        <v>1602</v>
      </c>
      <c r="AA4578" s="89" t="s">
        <v>1603</v>
      </c>
      <c r="AB4578" s="89" t="s">
        <v>1604</v>
      </c>
      <c r="AC4578" s="89" t="s">
        <v>1605</v>
      </c>
      <c r="AD4578" s="90" t="s">
        <v>10</v>
      </c>
      <c r="AE4578" s="90" t="s">
        <v>1606</v>
      </c>
      <c r="AF4578" s="90" t="s">
        <v>1534</v>
      </c>
      <c r="AG4578" s="90" t="s">
        <v>1592</v>
      </c>
      <c r="AH4578" s="90" t="s">
        <v>1593</v>
      </c>
      <c r="AI4578" s="90" t="s">
        <v>1594</v>
      </c>
      <c r="AJ4578" s="90" t="s">
        <v>1611</v>
      </c>
      <c r="AK4578" s="90" t="s">
        <v>1607</v>
      </c>
      <c r="AL4578" s="90" t="s">
        <v>1595</v>
      </c>
      <c r="AM4578" s="90" t="s">
        <v>1596</v>
      </c>
      <c r="AN4578" s="90" t="s">
        <v>1597</v>
      </c>
      <c r="AO4578" s="90" t="s">
        <v>1598</v>
      </c>
      <c r="AP4578" s="90" t="s">
        <v>1599</v>
      </c>
      <c r="AQ4578" s="90" t="s">
        <v>1600</v>
      </c>
      <c r="AR4578" s="90" t="s">
        <v>1608</v>
      </c>
      <c r="AS4578" s="90" t="s">
        <v>1609</v>
      </c>
      <c r="AT4578" s="90" t="s">
        <v>1601</v>
      </c>
      <c r="AU4578" s="90" t="s">
        <v>1602</v>
      </c>
      <c r="AV4578" s="90" t="s">
        <v>1603</v>
      </c>
      <c r="AW4578" s="90" t="s">
        <v>1604</v>
      </c>
      <c r="AX4578" s="90" t="s">
        <v>1605</v>
      </c>
      <c r="AY4578" s="91" t="s">
        <v>11</v>
      </c>
      <c r="AZ4578" s="91" t="s">
        <v>1606</v>
      </c>
      <c r="BA4578" s="91" t="s">
        <v>1534</v>
      </c>
      <c r="BB4578" s="91" t="s">
        <v>1592</v>
      </c>
      <c r="BC4578" s="91" t="s">
        <v>1593</v>
      </c>
      <c r="BD4578" s="91" t="s">
        <v>1594</v>
      </c>
      <c r="BE4578" s="91" t="s">
        <v>1612</v>
      </c>
      <c r="BF4578" s="91" t="s">
        <v>1607</v>
      </c>
      <c r="BG4578" s="91" t="s">
        <v>1595</v>
      </c>
      <c r="BH4578" s="91" t="s">
        <v>1596</v>
      </c>
      <c r="BI4578" s="91" t="s">
        <v>1597</v>
      </c>
      <c r="BJ4578" s="91" t="s">
        <v>1598</v>
      </c>
      <c r="BK4578" s="91" t="s">
        <v>1599</v>
      </c>
      <c r="BL4578" s="91" t="s">
        <v>1600</v>
      </c>
      <c r="BM4578" s="91" t="s">
        <v>1608</v>
      </c>
      <c r="BN4578" s="91" t="s">
        <v>1609</v>
      </c>
      <c r="BO4578" s="91" t="s">
        <v>1601</v>
      </c>
      <c r="BP4578" s="91" t="s">
        <v>1602</v>
      </c>
      <c r="BQ4578" s="91" t="s">
        <v>1603</v>
      </c>
      <c r="BR4578" s="91" t="s">
        <v>1604</v>
      </c>
      <c r="BS4578" s="91" t="s">
        <v>1605</v>
      </c>
      <c r="BT4578" s="5" t="s">
        <v>1671</v>
      </c>
    </row>
    <row r="4579" spans="1:72" x14ac:dyDescent="0.25">
      <c r="A4579" s="6" t="s">
        <v>0</v>
      </c>
      <c r="B4579" s="6" t="s">
        <v>0</v>
      </c>
      <c r="C4579" s="6" t="s">
        <v>0</v>
      </c>
      <c r="D4579" s="104" t="s">
        <v>0</v>
      </c>
      <c r="E4579" s="104" t="s">
        <v>0</v>
      </c>
      <c r="F4579" s="121" t="s">
        <v>0</v>
      </c>
      <c r="G4579" s="7" t="s">
        <v>0</v>
      </c>
      <c r="H4579" s="8" t="s">
        <v>0</v>
      </c>
      <c r="I4579" s="9">
        <v>1</v>
      </c>
      <c r="J4579" s="9">
        <v>2</v>
      </c>
      <c r="K4579" s="9">
        <v>3</v>
      </c>
      <c r="L4579" s="9">
        <v>4</v>
      </c>
      <c r="M4579" s="9">
        <v>5</v>
      </c>
      <c r="N4579" s="9">
        <v>6</v>
      </c>
      <c r="O4579" s="9">
        <v>7</v>
      </c>
      <c r="P4579" s="9">
        <v>8</v>
      </c>
      <c r="Q4579" s="9">
        <v>9</v>
      </c>
      <c r="R4579" s="9">
        <v>10</v>
      </c>
      <c r="S4579" s="9">
        <v>11</v>
      </c>
      <c r="T4579" s="9">
        <v>12</v>
      </c>
      <c r="U4579" s="9">
        <v>13</v>
      </c>
      <c r="V4579" s="9">
        <v>14</v>
      </c>
      <c r="W4579" s="9">
        <v>15</v>
      </c>
      <c r="X4579" s="9">
        <v>16</v>
      </c>
      <c r="Y4579" s="9">
        <v>17</v>
      </c>
      <c r="Z4579" s="9">
        <v>18</v>
      </c>
      <c r="AA4579" s="9">
        <v>19</v>
      </c>
      <c r="AB4579" s="9">
        <v>20</v>
      </c>
      <c r="AC4579" s="9">
        <v>21</v>
      </c>
      <c r="AD4579" s="9">
        <v>1</v>
      </c>
      <c r="AE4579" s="9">
        <v>2</v>
      </c>
      <c r="AF4579" s="9">
        <v>3</v>
      </c>
      <c r="AG4579" s="9">
        <v>4</v>
      </c>
      <c r="AH4579" s="9">
        <v>5</v>
      </c>
      <c r="AI4579" s="9">
        <v>6</v>
      </c>
      <c r="AJ4579" s="9">
        <v>7</v>
      </c>
      <c r="AK4579" s="9">
        <v>8</v>
      </c>
      <c r="AL4579" s="9">
        <v>9</v>
      </c>
      <c r="AM4579" s="9">
        <v>10</v>
      </c>
      <c r="AN4579" s="9">
        <v>11</v>
      </c>
      <c r="AO4579" s="9">
        <v>12</v>
      </c>
      <c r="AP4579" s="9">
        <v>13</v>
      </c>
      <c r="AQ4579" s="9">
        <v>14</v>
      </c>
      <c r="AR4579" s="9">
        <v>15</v>
      </c>
      <c r="AS4579" s="9">
        <v>16</v>
      </c>
      <c r="AT4579" s="9">
        <v>17</v>
      </c>
      <c r="AU4579" s="9">
        <v>18</v>
      </c>
      <c r="AV4579" s="9">
        <v>19</v>
      </c>
      <c r="AW4579" s="9">
        <v>20</v>
      </c>
      <c r="AX4579" s="9">
        <v>21</v>
      </c>
      <c r="AY4579" s="9">
        <v>1</v>
      </c>
      <c r="AZ4579" s="9">
        <v>2</v>
      </c>
      <c r="BA4579" s="9">
        <v>3</v>
      </c>
      <c r="BB4579" s="9">
        <v>4</v>
      </c>
      <c r="BC4579" s="9">
        <v>5</v>
      </c>
      <c r="BD4579" s="9">
        <v>6</v>
      </c>
      <c r="BE4579" s="9">
        <v>7</v>
      </c>
      <c r="BF4579" s="9">
        <v>8</v>
      </c>
      <c r="BG4579" s="9">
        <v>9</v>
      </c>
      <c r="BH4579" s="9">
        <v>10</v>
      </c>
      <c r="BI4579" s="9">
        <v>11</v>
      </c>
      <c r="BJ4579" s="9">
        <v>12</v>
      </c>
      <c r="BK4579" s="9">
        <v>13</v>
      </c>
      <c r="BL4579" s="9">
        <v>14</v>
      </c>
      <c r="BM4579" s="9">
        <v>15</v>
      </c>
      <c r="BN4579" s="9">
        <v>16</v>
      </c>
      <c r="BO4579" s="9">
        <v>17</v>
      </c>
      <c r="BP4579" s="9">
        <v>18</v>
      </c>
      <c r="BQ4579" s="9">
        <v>19</v>
      </c>
      <c r="BR4579" s="9">
        <v>20</v>
      </c>
      <c r="BS4579" s="9">
        <v>21</v>
      </c>
      <c r="BT4579" s="9">
        <v>9</v>
      </c>
    </row>
    <row r="4580" spans="1:72" ht="33.75" x14ac:dyDescent="0.25">
      <c r="A4580" s="1" t="s">
        <v>1154</v>
      </c>
      <c r="B4580" s="1" t="s">
        <v>56</v>
      </c>
      <c r="C4580" s="4" t="s">
        <v>166</v>
      </c>
      <c r="D4580" s="102" t="s">
        <v>1490</v>
      </c>
      <c r="E4580" s="101" t="s">
        <v>0</v>
      </c>
      <c r="F4580" s="101" t="s">
        <v>0</v>
      </c>
      <c r="G4580" s="2" t="s">
        <v>0</v>
      </c>
      <c r="H4580" s="2" t="s">
        <v>1491</v>
      </c>
      <c r="I4580" s="3" t="s">
        <v>0</v>
      </c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>
        <v>0</v>
      </c>
      <c r="AC4580" s="3">
        <v>0</v>
      </c>
      <c r="AD4580" s="3" t="s">
        <v>0</v>
      </c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>
        <v>0</v>
      </c>
      <c r="AX4580" s="3">
        <v>0</v>
      </c>
      <c r="AY4580" s="3" t="s">
        <v>0</v>
      </c>
      <c r="AZ4580" s="3"/>
      <c r="BA4580" s="3"/>
      <c r="BB4580" s="3"/>
      <c r="BC4580" s="3"/>
      <c r="BD4580" s="3"/>
      <c r="BE4580" s="3"/>
      <c r="BF4580" s="3"/>
      <c r="BG4580" s="3"/>
      <c r="BH4580" s="3"/>
      <c r="BI4580" s="3"/>
      <c r="BJ4580" s="3"/>
      <c r="BK4580" s="3"/>
      <c r="BL4580" s="3"/>
      <c r="BM4580" s="3"/>
      <c r="BN4580" s="3"/>
      <c r="BO4580" s="3"/>
      <c r="BP4580" s="3"/>
      <c r="BQ4580" s="3"/>
      <c r="BR4580" s="3">
        <v>0</v>
      </c>
      <c r="BS4580" s="3">
        <v>0</v>
      </c>
      <c r="BT4580" s="3"/>
    </row>
    <row r="4581" spans="1:72" ht="33.75" x14ac:dyDescent="0.25">
      <c r="A4581" s="1" t="s">
        <v>0</v>
      </c>
      <c r="B4581" s="1" t="s">
        <v>0</v>
      </c>
      <c r="C4581" s="1" t="s">
        <v>0</v>
      </c>
      <c r="D4581" s="101" t="s">
        <v>0</v>
      </c>
      <c r="E4581" s="101" t="s">
        <v>0</v>
      </c>
      <c r="F4581" s="101" t="s">
        <v>0</v>
      </c>
      <c r="G4581" s="2" t="s">
        <v>0</v>
      </c>
      <c r="H4581" s="10" t="s">
        <v>13</v>
      </c>
      <c r="I4581" s="11">
        <f t="shared" ref="I4581:AA4581" si="7165">SUM(I4582,I4590,I4592)</f>
        <v>1200</v>
      </c>
      <c r="J4581" s="11">
        <f t="shared" si="7165"/>
        <v>9026</v>
      </c>
      <c r="K4581" s="11">
        <f t="shared" si="7165"/>
        <v>0</v>
      </c>
      <c r="L4581" s="11">
        <f t="shared" si="7165"/>
        <v>0</v>
      </c>
      <c r="M4581" s="11">
        <f t="shared" si="7165"/>
        <v>0</v>
      </c>
      <c r="N4581" s="11">
        <f t="shared" si="7165"/>
        <v>0</v>
      </c>
      <c r="O4581" s="11">
        <f t="shared" ref="O4581" si="7166">SUM(O4582,O4590,O4592)</f>
        <v>10226</v>
      </c>
      <c r="P4581" s="11">
        <f t="shared" si="7165"/>
        <v>0</v>
      </c>
      <c r="Q4581" s="11">
        <f t="shared" si="7165"/>
        <v>0</v>
      </c>
      <c r="R4581" s="11">
        <f t="shared" si="7165"/>
        <v>9026</v>
      </c>
      <c r="S4581" s="11">
        <f t="shared" si="7165"/>
        <v>0</v>
      </c>
      <c r="T4581" s="11">
        <f t="shared" si="7165"/>
        <v>0</v>
      </c>
      <c r="U4581" s="11">
        <f t="shared" si="7165"/>
        <v>0</v>
      </c>
      <c r="V4581" s="11">
        <f t="shared" si="7165"/>
        <v>0</v>
      </c>
      <c r="W4581" s="11">
        <f t="shared" si="7165"/>
        <v>0</v>
      </c>
      <c r="X4581" s="11">
        <f t="shared" si="7165"/>
        <v>0</v>
      </c>
      <c r="Y4581" s="11">
        <f t="shared" si="7165"/>
        <v>0</v>
      </c>
      <c r="Z4581" s="11">
        <f t="shared" si="7165"/>
        <v>0</v>
      </c>
      <c r="AA4581" s="11">
        <f t="shared" si="7165"/>
        <v>0</v>
      </c>
      <c r="AB4581" s="11">
        <v>9026</v>
      </c>
      <c r="AC4581" s="11">
        <v>1200</v>
      </c>
      <c r="AD4581" s="11">
        <f>SUM(AD4582,AD4590,AD4592)</f>
        <v>20900</v>
      </c>
      <c r="AE4581" s="11">
        <f t="shared" ref="AE4581:AV4581" si="7167">SUM(AE4582,AE4590,AE4592)</f>
        <v>400</v>
      </c>
      <c r="AF4581" s="11">
        <f t="shared" si="7167"/>
        <v>0</v>
      </c>
      <c r="AG4581" s="11">
        <f t="shared" si="7167"/>
        <v>0</v>
      </c>
      <c r="AH4581" s="11">
        <f t="shared" si="7167"/>
        <v>0</v>
      </c>
      <c r="AI4581" s="11">
        <f t="shared" si="7167"/>
        <v>0</v>
      </c>
      <c r="AJ4581" s="11">
        <f t="shared" ref="AJ4581" si="7168">SUM(AJ4582,AJ4590,AJ4592)</f>
        <v>21300</v>
      </c>
      <c r="AK4581" s="11">
        <f t="shared" si="7167"/>
        <v>0</v>
      </c>
      <c r="AL4581" s="11">
        <f t="shared" si="7167"/>
        <v>0</v>
      </c>
      <c r="AM4581" s="11">
        <f t="shared" si="7167"/>
        <v>400</v>
      </c>
      <c r="AN4581" s="11">
        <f t="shared" si="7167"/>
        <v>0</v>
      </c>
      <c r="AO4581" s="11">
        <f t="shared" si="7167"/>
        <v>0</v>
      </c>
      <c r="AP4581" s="11">
        <f t="shared" si="7167"/>
        <v>0</v>
      </c>
      <c r="AQ4581" s="11">
        <f t="shared" si="7167"/>
        <v>0</v>
      </c>
      <c r="AR4581" s="11">
        <f t="shared" si="7167"/>
        <v>0</v>
      </c>
      <c r="AS4581" s="11">
        <f t="shared" si="7167"/>
        <v>0</v>
      </c>
      <c r="AT4581" s="11">
        <f t="shared" si="7167"/>
        <v>0</v>
      </c>
      <c r="AU4581" s="11">
        <f t="shared" si="7167"/>
        <v>0</v>
      </c>
      <c r="AV4581" s="11">
        <f t="shared" si="7167"/>
        <v>0</v>
      </c>
      <c r="AW4581" s="11">
        <v>400</v>
      </c>
      <c r="AX4581" s="11">
        <v>20900</v>
      </c>
      <c r="AY4581" s="11">
        <f t="shared" ref="AY4581:BQ4581" si="7169">SUM(AY4582,AY4590,AY4592)</f>
        <v>42000</v>
      </c>
      <c r="AZ4581" s="11">
        <f t="shared" si="7169"/>
        <v>41802</v>
      </c>
      <c r="BA4581" s="11">
        <f t="shared" si="7169"/>
        <v>0</v>
      </c>
      <c r="BB4581" s="11">
        <f t="shared" si="7169"/>
        <v>0</v>
      </c>
      <c r="BC4581" s="11">
        <f t="shared" si="7169"/>
        <v>0</v>
      </c>
      <c r="BD4581" s="11">
        <f t="shared" si="7169"/>
        <v>0</v>
      </c>
      <c r="BE4581" s="11">
        <f t="shared" ref="BE4581" si="7170">SUM(BE4582,BE4590,BE4592)</f>
        <v>83802</v>
      </c>
      <c r="BF4581" s="11">
        <f t="shared" si="7169"/>
        <v>0</v>
      </c>
      <c r="BG4581" s="11">
        <f t="shared" si="7169"/>
        <v>0</v>
      </c>
      <c r="BH4581" s="11">
        <f t="shared" si="7169"/>
        <v>41802</v>
      </c>
      <c r="BI4581" s="11">
        <f t="shared" si="7169"/>
        <v>0</v>
      </c>
      <c r="BJ4581" s="11">
        <f t="shared" si="7169"/>
        <v>0</v>
      </c>
      <c r="BK4581" s="11">
        <f t="shared" si="7169"/>
        <v>0</v>
      </c>
      <c r="BL4581" s="11">
        <f t="shared" si="7169"/>
        <v>0</v>
      </c>
      <c r="BM4581" s="11">
        <f t="shared" si="7169"/>
        <v>0</v>
      </c>
      <c r="BN4581" s="11">
        <f t="shared" si="7169"/>
        <v>0</v>
      </c>
      <c r="BO4581" s="11">
        <f t="shared" si="7169"/>
        <v>0</v>
      </c>
      <c r="BP4581" s="11">
        <f t="shared" si="7169"/>
        <v>0</v>
      </c>
      <c r="BQ4581" s="11">
        <f t="shared" si="7169"/>
        <v>0</v>
      </c>
      <c r="BR4581" s="11">
        <v>41802</v>
      </c>
      <c r="BS4581" s="11">
        <v>42000</v>
      </c>
      <c r="BT4581" s="11" t="e">
        <f>IF(#REF!=0,"-",#REF!/#REF!*100)</f>
        <v>#REF!</v>
      </c>
    </row>
    <row r="4582" spans="1:72" x14ac:dyDescent="0.25">
      <c r="A4582" s="4" t="s">
        <v>1154</v>
      </c>
      <c r="B4582" s="4" t="s">
        <v>56</v>
      </c>
      <c r="C4582" s="4" t="s">
        <v>166</v>
      </c>
      <c r="D4582" s="102" t="s">
        <v>1490</v>
      </c>
      <c r="E4582" s="101" t="s">
        <v>14</v>
      </c>
      <c r="F4582" s="101" t="s">
        <v>0</v>
      </c>
      <c r="G4582" s="2" t="s">
        <v>0</v>
      </c>
      <c r="H4582" s="2" t="s">
        <v>15</v>
      </c>
      <c r="I4582" s="12">
        <f t="shared" ref="I4582:AA4582" si="7171">SUM(I4583:I4584)</f>
        <v>100</v>
      </c>
      <c r="J4582" s="12">
        <f t="shared" si="7171"/>
        <v>100</v>
      </c>
      <c r="K4582" s="12">
        <f t="shared" si="7171"/>
        <v>0</v>
      </c>
      <c r="L4582" s="12">
        <f t="shared" si="7171"/>
        <v>0</v>
      </c>
      <c r="M4582" s="12">
        <f t="shared" si="7171"/>
        <v>0</v>
      </c>
      <c r="N4582" s="12">
        <f t="shared" si="7171"/>
        <v>0</v>
      </c>
      <c r="O4582" s="12">
        <f t="shared" ref="O4582" si="7172">SUM(O4583:O4584)</f>
        <v>200</v>
      </c>
      <c r="P4582" s="12">
        <f t="shared" si="7171"/>
        <v>0</v>
      </c>
      <c r="Q4582" s="12">
        <f t="shared" si="7171"/>
        <v>0</v>
      </c>
      <c r="R4582" s="12">
        <f t="shared" si="7171"/>
        <v>100</v>
      </c>
      <c r="S4582" s="12">
        <f t="shared" si="7171"/>
        <v>0</v>
      </c>
      <c r="T4582" s="12">
        <f t="shared" si="7171"/>
        <v>0</v>
      </c>
      <c r="U4582" s="12">
        <f t="shared" si="7171"/>
        <v>0</v>
      </c>
      <c r="V4582" s="12">
        <f t="shared" si="7171"/>
        <v>0</v>
      </c>
      <c r="W4582" s="12">
        <f t="shared" si="7171"/>
        <v>0</v>
      </c>
      <c r="X4582" s="12">
        <f t="shared" si="7171"/>
        <v>0</v>
      </c>
      <c r="Y4582" s="12">
        <f t="shared" si="7171"/>
        <v>0</v>
      </c>
      <c r="Z4582" s="12">
        <f t="shared" si="7171"/>
        <v>0</v>
      </c>
      <c r="AA4582" s="12">
        <f t="shared" si="7171"/>
        <v>0</v>
      </c>
      <c r="AB4582" s="12">
        <v>100</v>
      </c>
      <c r="AC4582" s="12">
        <v>100</v>
      </c>
      <c r="AD4582" s="12">
        <f t="shared" ref="AD4582:AV4582" si="7173">SUM(AD4583:AD4584)</f>
        <v>0</v>
      </c>
      <c r="AE4582" s="12">
        <f t="shared" si="7173"/>
        <v>0</v>
      </c>
      <c r="AF4582" s="12">
        <f t="shared" si="7173"/>
        <v>0</v>
      </c>
      <c r="AG4582" s="12">
        <f t="shared" si="7173"/>
        <v>0</v>
      </c>
      <c r="AH4582" s="12">
        <f t="shared" si="7173"/>
        <v>0</v>
      </c>
      <c r="AI4582" s="12">
        <f t="shared" si="7173"/>
        <v>0</v>
      </c>
      <c r="AJ4582" s="12">
        <f t="shared" ref="AJ4582" si="7174">SUM(AJ4583:AJ4584)</f>
        <v>0</v>
      </c>
      <c r="AK4582" s="12">
        <f t="shared" si="7173"/>
        <v>0</v>
      </c>
      <c r="AL4582" s="12">
        <f t="shared" si="7173"/>
        <v>0</v>
      </c>
      <c r="AM4582" s="12">
        <f t="shared" si="7173"/>
        <v>0</v>
      </c>
      <c r="AN4582" s="12">
        <f t="shared" si="7173"/>
        <v>0</v>
      </c>
      <c r="AO4582" s="12">
        <f t="shared" si="7173"/>
        <v>0</v>
      </c>
      <c r="AP4582" s="12">
        <f t="shared" si="7173"/>
        <v>0</v>
      </c>
      <c r="AQ4582" s="12">
        <f t="shared" si="7173"/>
        <v>0</v>
      </c>
      <c r="AR4582" s="12">
        <f t="shared" si="7173"/>
        <v>0</v>
      </c>
      <c r="AS4582" s="12">
        <f t="shared" si="7173"/>
        <v>0</v>
      </c>
      <c r="AT4582" s="12">
        <f t="shared" si="7173"/>
        <v>0</v>
      </c>
      <c r="AU4582" s="12">
        <f t="shared" si="7173"/>
        <v>0</v>
      </c>
      <c r="AV4582" s="12">
        <f t="shared" si="7173"/>
        <v>0</v>
      </c>
      <c r="AW4582" s="12">
        <v>0</v>
      </c>
      <c r="AX4582" s="12">
        <v>0</v>
      </c>
      <c r="AY4582" s="12">
        <f t="shared" ref="AY4582:BQ4582" si="7175">SUM(AY4583:AY4584)</f>
        <v>0</v>
      </c>
      <c r="AZ4582" s="12">
        <f t="shared" si="7175"/>
        <v>3172</v>
      </c>
      <c r="BA4582" s="12">
        <f t="shared" si="7175"/>
        <v>0</v>
      </c>
      <c r="BB4582" s="12">
        <f t="shared" si="7175"/>
        <v>0</v>
      </c>
      <c r="BC4582" s="12">
        <f t="shared" si="7175"/>
        <v>0</v>
      </c>
      <c r="BD4582" s="12">
        <f t="shared" si="7175"/>
        <v>0</v>
      </c>
      <c r="BE4582" s="12">
        <f t="shared" ref="BE4582" si="7176">SUM(BE4583:BE4584)</f>
        <v>3172</v>
      </c>
      <c r="BF4582" s="12">
        <f t="shared" si="7175"/>
        <v>0</v>
      </c>
      <c r="BG4582" s="12">
        <f t="shared" si="7175"/>
        <v>0</v>
      </c>
      <c r="BH4582" s="12">
        <f t="shared" si="7175"/>
        <v>3172</v>
      </c>
      <c r="BI4582" s="12">
        <f t="shared" si="7175"/>
        <v>0</v>
      </c>
      <c r="BJ4582" s="12">
        <f t="shared" si="7175"/>
        <v>0</v>
      </c>
      <c r="BK4582" s="12">
        <f t="shared" si="7175"/>
        <v>0</v>
      </c>
      <c r="BL4582" s="12">
        <f t="shared" si="7175"/>
        <v>0</v>
      </c>
      <c r="BM4582" s="12">
        <f t="shared" si="7175"/>
        <v>0</v>
      </c>
      <c r="BN4582" s="12">
        <f t="shared" si="7175"/>
        <v>0</v>
      </c>
      <c r="BO4582" s="12">
        <f t="shared" si="7175"/>
        <v>0</v>
      </c>
      <c r="BP4582" s="12">
        <f t="shared" si="7175"/>
        <v>0</v>
      </c>
      <c r="BQ4582" s="12">
        <f t="shared" si="7175"/>
        <v>0</v>
      </c>
      <c r="BR4582" s="12">
        <v>3172</v>
      </c>
      <c r="BS4582" s="12">
        <v>0</v>
      </c>
      <c r="BT4582" s="12" t="e">
        <f>IF(#REF!=0,"-",#REF!/#REF!*100)</f>
        <v>#REF!</v>
      </c>
    </row>
    <row r="4583" spans="1:72" x14ac:dyDescent="0.25">
      <c r="A4583" s="4" t="s">
        <v>1154</v>
      </c>
      <c r="B4583" s="4" t="s">
        <v>56</v>
      </c>
      <c r="C4583" s="4" t="s">
        <v>166</v>
      </c>
      <c r="D4583" s="102" t="s">
        <v>1490</v>
      </c>
      <c r="E4583" s="113">
        <v>6111</v>
      </c>
      <c r="F4583" s="102"/>
      <c r="G4583" s="98" t="s">
        <v>1663</v>
      </c>
      <c r="H4583" s="13" t="s">
        <v>16</v>
      </c>
      <c r="I4583" s="14">
        <v>100</v>
      </c>
      <c r="J4583" s="14">
        <v>100</v>
      </c>
      <c r="K4583" s="14"/>
      <c r="L4583" s="14"/>
      <c r="M4583" s="14"/>
      <c r="N4583" s="14"/>
      <c r="O4583" s="14">
        <f t="shared" si="7096"/>
        <v>200</v>
      </c>
      <c r="P4583" s="14"/>
      <c r="Q4583" s="14"/>
      <c r="R4583" s="14">
        <v>100</v>
      </c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>
        <v>100</v>
      </c>
      <c r="AC4583" s="14">
        <v>100</v>
      </c>
      <c r="AD4583" s="14">
        <v>0</v>
      </c>
      <c r="AE4583" s="14"/>
      <c r="AF4583" s="14"/>
      <c r="AG4583" s="14"/>
      <c r="AH4583" s="14"/>
      <c r="AI4583" s="14"/>
      <c r="AJ4583" s="14">
        <f t="shared" si="7097"/>
        <v>0</v>
      </c>
      <c r="AK4583" s="14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4"/>
      <c r="AW4583" s="14">
        <v>0</v>
      </c>
      <c r="AX4583" s="14">
        <v>0</v>
      </c>
      <c r="AY4583" s="14">
        <v>0</v>
      </c>
      <c r="AZ4583" s="14">
        <v>3172</v>
      </c>
      <c r="BA4583" s="14"/>
      <c r="BB4583" s="14"/>
      <c r="BC4583" s="14"/>
      <c r="BD4583" s="14"/>
      <c r="BE4583" s="14">
        <f t="shared" si="7098"/>
        <v>3172</v>
      </c>
      <c r="BF4583" s="14"/>
      <c r="BG4583" s="14"/>
      <c r="BH4583" s="14">
        <v>3172</v>
      </c>
      <c r="BI4583" s="14"/>
      <c r="BJ4583" s="14"/>
      <c r="BK4583" s="14"/>
      <c r="BL4583" s="14"/>
      <c r="BM4583" s="14"/>
      <c r="BN4583" s="14"/>
      <c r="BO4583" s="14"/>
      <c r="BP4583" s="14"/>
      <c r="BQ4583" s="14"/>
      <c r="BR4583" s="14">
        <v>3172</v>
      </c>
      <c r="BS4583" s="14">
        <v>0</v>
      </c>
      <c r="BT4583" s="14" t="e">
        <f>IF(#REF!=0,"-",#REF!/#REF!*100)</f>
        <v>#REF!</v>
      </c>
    </row>
    <row r="4584" spans="1:72" x14ac:dyDescent="0.25">
      <c r="A4584" s="1" t="s">
        <v>1154</v>
      </c>
      <c r="B4584" s="1" t="s">
        <v>56</v>
      </c>
      <c r="C4584" s="1" t="s">
        <v>166</v>
      </c>
      <c r="D4584" s="105" t="s">
        <v>1490</v>
      </c>
      <c r="E4584" s="105" t="s">
        <v>18</v>
      </c>
      <c r="F4584" s="102" t="s">
        <v>0</v>
      </c>
      <c r="G4584" s="13" t="s">
        <v>0</v>
      </c>
      <c r="H4584" s="2" t="s">
        <v>19</v>
      </c>
      <c r="I4584" s="12">
        <f t="shared" ref="I4584:AA4584" si="7177">SUM(I4585:I4589)</f>
        <v>0</v>
      </c>
      <c r="J4584" s="12">
        <f t="shared" si="7177"/>
        <v>0</v>
      </c>
      <c r="K4584" s="12">
        <f t="shared" si="7177"/>
        <v>0</v>
      </c>
      <c r="L4584" s="12">
        <f t="shared" si="7177"/>
        <v>0</v>
      </c>
      <c r="M4584" s="12">
        <f t="shared" si="7177"/>
        <v>0</v>
      </c>
      <c r="N4584" s="12">
        <f t="shared" si="7177"/>
        <v>0</v>
      </c>
      <c r="O4584" s="12">
        <f t="shared" si="7177"/>
        <v>0</v>
      </c>
      <c r="P4584" s="12">
        <f t="shared" si="7177"/>
        <v>0</v>
      </c>
      <c r="Q4584" s="12">
        <f t="shared" si="7177"/>
        <v>0</v>
      </c>
      <c r="R4584" s="12">
        <f t="shared" si="7177"/>
        <v>0</v>
      </c>
      <c r="S4584" s="12">
        <f t="shared" si="7177"/>
        <v>0</v>
      </c>
      <c r="T4584" s="12">
        <f t="shared" si="7177"/>
        <v>0</v>
      </c>
      <c r="U4584" s="12">
        <f t="shared" si="7177"/>
        <v>0</v>
      </c>
      <c r="V4584" s="12">
        <f t="shared" si="7177"/>
        <v>0</v>
      </c>
      <c r="W4584" s="12">
        <f t="shared" si="7177"/>
        <v>0</v>
      </c>
      <c r="X4584" s="12">
        <f t="shared" si="7177"/>
        <v>0</v>
      </c>
      <c r="Y4584" s="12">
        <f t="shared" si="7177"/>
        <v>0</v>
      </c>
      <c r="Z4584" s="12">
        <f t="shared" si="7177"/>
        <v>0</v>
      </c>
      <c r="AA4584" s="12">
        <f t="shared" si="7177"/>
        <v>0</v>
      </c>
      <c r="AB4584" s="12">
        <v>0</v>
      </c>
      <c r="AC4584" s="12">
        <v>0</v>
      </c>
      <c r="AD4584" s="12">
        <f t="shared" ref="AD4584:AV4584" si="7178">SUM(AD4585:AD4589)</f>
        <v>0</v>
      </c>
      <c r="AE4584" s="12">
        <f t="shared" si="7178"/>
        <v>0</v>
      </c>
      <c r="AF4584" s="12">
        <f t="shared" si="7178"/>
        <v>0</v>
      </c>
      <c r="AG4584" s="12">
        <f t="shared" si="7178"/>
        <v>0</v>
      </c>
      <c r="AH4584" s="12">
        <f t="shared" si="7178"/>
        <v>0</v>
      </c>
      <c r="AI4584" s="12">
        <f t="shared" si="7178"/>
        <v>0</v>
      </c>
      <c r="AJ4584" s="12">
        <f t="shared" si="7178"/>
        <v>0</v>
      </c>
      <c r="AK4584" s="12">
        <f t="shared" si="7178"/>
        <v>0</v>
      </c>
      <c r="AL4584" s="12">
        <f t="shared" si="7178"/>
        <v>0</v>
      </c>
      <c r="AM4584" s="12">
        <f t="shared" si="7178"/>
        <v>0</v>
      </c>
      <c r="AN4584" s="12">
        <f t="shared" si="7178"/>
        <v>0</v>
      </c>
      <c r="AO4584" s="12">
        <f t="shared" si="7178"/>
        <v>0</v>
      </c>
      <c r="AP4584" s="12">
        <f t="shared" si="7178"/>
        <v>0</v>
      </c>
      <c r="AQ4584" s="12">
        <f t="shared" si="7178"/>
        <v>0</v>
      </c>
      <c r="AR4584" s="12">
        <f t="shared" si="7178"/>
        <v>0</v>
      </c>
      <c r="AS4584" s="12">
        <f t="shared" si="7178"/>
        <v>0</v>
      </c>
      <c r="AT4584" s="12">
        <f t="shared" si="7178"/>
        <v>0</v>
      </c>
      <c r="AU4584" s="12">
        <f t="shared" si="7178"/>
        <v>0</v>
      </c>
      <c r="AV4584" s="12">
        <f t="shared" si="7178"/>
        <v>0</v>
      </c>
      <c r="AW4584" s="12">
        <v>0</v>
      </c>
      <c r="AX4584" s="12">
        <v>0</v>
      </c>
      <c r="AY4584" s="12">
        <f t="shared" ref="AY4584:BQ4584" si="7179">SUM(AY4585:AY4589)</f>
        <v>0</v>
      </c>
      <c r="AZ4584" s="12">
        <f t="shared" si="7179"/>
        <v>0</v>
      </c>
      <c r="BA4584" s="12">
        <f t="shared" si="7179"/>
        <v>0</v>
      </c>
      <c r="BB4584" s="12">
        <f t="shared" si="7179"/>
        <v>0</v>
      </c>
      <c r="BC4584" s="12">
        <f t="shared" si="7179"/>
        <v>0</v>
      </c>
      <c r="BD4584" s="12">
        <f t="shared" si="7179"/>
        <v>0</v>
      </c>
      <c r="BE4584" s="12">
        <f t="shared" si="7179"/>
        <v>0</v>
      </c>
      <c r="BF4584" s="12">
        <f t="shared" si="7179"/>
        <v>0</v>
      </c>
      <c r="BG4584" s="12">
        <f t="shared" si="7179"/>
        <v>0</v>
      </c>
      <c r="BH4584" s="12">
        <f t="shared" si="7179"/>
        <v>0</v>
      </c>
      <c r="BI4584" s="12">
        <f t="shared" si="7179"/>
        <v>0</v>
      </c>
      <c r="BJ4584" s="12">
        <f t="shared" si="7179"/>
        <v>0</v>
      </c>
      <c r="BK4584" s="12">
        <f t="shared" si="7179"/>
        <v>0</v>
      </c>
      <c r="BL4584" s="12">
        <f t="shared" si="7179"/>
        <v>0</v>
      </c>
      <c r="BM4584" s="12">
        <f t="shared" si="7179"/>
        <v>0</v>
      </c>
      <c r="BN4584" s="12">
        <f t="shared" si="7179"/>
        <v>0</v>
      </c>
      <c r="BO4584" s="12">
        <f t="shared" si="7179"/>
        <v>0</v>
      </c>
      <c r="BP4584" s="12">
        <f t="shared" si="7179"/>
        <v>0</v>
      </c>
      <c r="BQ4584" s="12">
        <f t="shared" si="7179"/>
        <v>0</v>
      </c>
      <c r="BR4584" s="12">
        <v>0</v>
      </c>
      <c r="BS4584" s="12">
        <v>0</v>
      </c>
      <c r="BT4584" s="12" t="e">
        <f>IF(#REF!=0,"-",#REF!/#REF!*100)</f>
        <v>#REF!</v>
      </c>
    </row>
    <row r="4585" spans="1:72" ht="22.5" x14ac:dyDescent="0.25">
      <c r="A4585" s="4" t="s">
        <v>1154</v>
      </c>
      <c r="B4585" s="4" t="s">
        <v>56</v>
      </c>
      <c r="C4585" s="4" t="s">
        <v>166</v>
      </c>
      <c r="D4585" s="102" t="s">
        <v>1490</v>
      </c>
      <c r="E4585" s="113">
        <v>6112</v>
      </c>
      <c r="F4585" s="102" t="s">
        <v>1492</v>
      </c>
      <c r="G4585" s="98" t="s">
        <v>1663</v>
      </c>
      <c r="H4585" s="13" t="s">
        <v>57</v>
      </c>
      <c r="I4585" s="14">
        <v>0</v>
      </c>
      <c r="J4585" s="14"/>
      <c r="K4585" s="14"/>
      <c r="L4585" s="14"/>
      <c r="M4585" s="14"/>
      <c r="N4585" s="14"/>
      <c r="O4585" s="14">
        <f t="shared" si="7096"/>
        <v>0</v>
      </c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>
        <v>0</v>
      </c>
      <c r="AC4585" s="14">
        <v>0</v>
      </c>
      <c r="AD4585" s="14">
        <v>0</v>
      </c>
      <c r="AE4585" s="14"/>
      <c r="AF4585" s="14"/>
      <c r="AG4585" s="14"/>
      <c r="AH4585" s="14"/>
      <c r="AI4585" s="14"/>
      <c r="AJ4585" s="14">
        <f t="shared" si="7097"/>
        <v>0</v>
      </c>
      <c r="AK4585" s="14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4"/>
      <c r="AW4585" s="14">
        <v>0</v>
      </c>
      <c r="AX4585" s="14">
        <v>0</v>
      </c>
      <c r="AY4585" s="14">
        <v>0</v>
      </c>
      <c r="AZ4585" s="14"/>
      <c r="BA4585" s="14"/>
      <c r="BB4585" s="14"/>
      <c r="BC4585" s="14"/>
      <c r="BD4585" s="14"/>
      <c r="BE4585" s="14">
        <f t="shared" si="7098"/>
        <v>0</v>
      </c>
      <c r="BF4585" s="14"/>
      <c r="BG4585" s="14"/>
      <c r="BH4585" s="14"/>
      <c r="BI4585" s="14"/>
      <c r="BJ4585" s="14"/>
      <c r="BK4585" s="14"/>
      <c r="BL4585" s="14"/>
      <c r="BM4585" s="14"/>
      <c r="BN4585" s="14"/>
      <c r="BO4585" s="14"/>
      <c r="BP4585" s="14"/>
      <c r="BQ4585" s="14"/>
      <c r="BR4585" s="14">
        <v>0</v>
      </c>
      <c r="BS4585" s="14">
        <v>0</v>
      </c>
      <c r="BT4585" s="14" t="e">
        <f>IF(#REF!=0,"-",#REF!/#REF!*100)</f>
        <v>#REF!</v>
      </c>
    </row>
    <row r="4586" spans="1:72" x14ac:dyDescent="0.25">
      <c r="A4586" s="4" t="s">
        <v>1154</v>
      </c>
      <c r="B4586" s="4" t="s">
        <v>56</v>
      </c>
      <c r="C4586" s="4" t="s">
        <v>166</v>
      </c>
      <c r="D4586" s="102" t="s">
        <v>1490</v>
      </c>
      <c r="E4586" s="113">
        <v>6112</v>
      </c>
      <c r="F4586" s="102" t="s">
        <v>1493</v>
      </c>
      <c r="G4586" s="98" t="s">
        <v>1663</v>
      </c>
      <c r="H4586" s="13" t="s">
        <v>22</v>
      </c>
      <c r="I4586" s="14">
        <v>0</v>
      </c>
      <c r="J4586" s="14"/>
      <c r="K4586" s="14"/>
      <c r="L4586" s="14"/>
      <c r="M4586" s="14"/>
      <c r="N4586" s="14"/>
      <c r="O4586" s="14">
        <f t="shared" si="7096"/>
        <v>0</v>
      </c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>
        <v>0</v>
      </c>
      <c r="AC4586" s="14">
        <v>0</v>
      </c>
      <c r="AD4586" s="14">
        <v>0</v>
      </c>
      <c r="AE4586" s="14"/>
      <c r="AF4586" s="14"/>
      <c r="AG4586" s="14"/>
      <c r="AH4586" s="14"/>
      <c r="AI4586" s="14"/>
      <c r="AJ4586" s="14">
        <f t="shared" si="7097"/>
        <v>0</v>
      </c>
      <c r="AK4586" s="14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4"/>
      <c r="AW4586" s="14">
        <v>0</v>
      </c>
      <c r="AX4586" s="14">
        <v>0</v>
      </c>
      <c r="AY4586" s="14">
        <v>0</v>
      </c>
      <c r="AZ4586" s="14"/>
      <c r="BA4586" s="14"/>
      <c r="BB4586" s="14"/>
      <c r="BC4586" s="14"/>
      <c r="BD4586" s="14"/>
      <c r="BE4586" s="14">
        <f t="shared" si="7098"/>
        <v>0</v>
      </c>
      <c r="BF4586" s="14"/>
      <c r="BG4586" s="14"/>
      <c r="BH4586" s="14"/>
      <c r="BI4586" s="14"/>
      <c r="BJ4586" s="14"/>
      <c r="BK4586" s="14"/>
      <c r="BL4586" s="14"/>
      <c r="BM4586" s="14"/>
      <c r="BN4586" s="14"/>
      <c r="BO4586" s="14"/>
      <c r="BP4586" s="14"/>
      <c r="BQ4586" s="14"/>
      <c r="BR4586" s="14">
        <v>0</v>
      </c>
      <c r="BS4586" s="14">
        <v>0</v>
      </c>
      <c r="BT4586" s="14" t="e">
        <f>IF(#REF!=0,"-",#REF!/#REF!*100)</f>
        <v>#REF!</v>
      </c>
    </row>
    <row r="4587" spans="1:72" x14ac:dyDescent="0.25">
      <c r="A4587" s="4" t="s">
        <v>1154</v>
      </c>
      <c r="B4587" s="4" t="s">
        <v>56</v>
      </c>
      <c r="C4587" s="4" t="s">
        <v>166</v>
      </c>
      <c r="D4587" s="102" t="s">
        <v>1490</v>
      </c>
      <c r="E4587" s="113">
        <v>6112</v>
      </c>
      <c r="F4587" s="102" t="s">
        <v>1494</v>
      </c>
      <c r="G4587" s="98" t="s">
        <v>1663</v>
      </c>
      <c r="H4587" s="13" t="s">
        <v>23</v>
      </c>
      <c r="I4587" s="14">
        <v>0</v>
      </c>
      <c r="J4587" s="14"/>
      <c r="K4587" s="14"/>
      <c r="L4587" s="14"/>
      <c r="M4587" s="14"/>
      <c r="N4587" s="14"/>
      <c r="O4587" s="14">
        <f t="shared" si="7096"/>
        <v>0</v>
      </c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>
        <v>0</v>
      </c>
      <c r="AC4587" s="14">
        <v>0</v>
      </c>
      <c r="AD4587" s="14">
        <v>0</v>
      </c>
      <c r="AE4587" s="14"/>
      <c r="AF4587" s="14"/>
      <c r="AG4587" s="14"/>
      <c r="AH4587" s="14"/>
      <c r="AI4587" s="14"/>
      <c r="AJ4587" s="14">
        <f t="shared" si="7097"/>
        <v>0</v>
      </c>
      <c r="AK4587" s="14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4"/>
      <c r="AW4587" s="14">
        <v>0</v>
      </c>
      <c r="AX4587" s="14">
        <v>0</v>
      </c>
      <c r="AY4587" s="14">
        <v>0</v>
      </c>
      <c r="AZ4587" s="14"/>
      <c r="BA4587" s="14"/>
      <c r="BB4587" s="14"/>
      <c r="BC4587" s="14"/>
      <c r="BD4587" s="14"/>
      <c r="BE4587" s="14">
        <f t="shared" si="7098"/>
        <v>0</v>
      </c>
      <c r="BF4587" s="14"/>
      <c r="BG4587" s="14"/>
      <c r="BH4587" s="14"/>
      <c r="BI4587" s="14"/>
      <c r="BJ4587" s="14"/>
      <c r="BK4587" s="14"/>
      <c r="BL4587" s="14"/>
      <c r="BM4587" s="14"/>
      <c r="BN4587" s="14"/>
      <c r="BO4587" s="14"/>
      <c r="BP4587" s="14"/>
      <c r="BQ4587" s="14"/>
      <c r="BR4587" s="14">
        <v>0</v>
      </c>
      <c r="BS4587" s="14">
        <v>0</v>
      </c>
      <c r="BT4587" s="14" t="e">
        <f>IF(#REF!=0,"-",#REF!/#REF!*100)</f>
        <v>#REF!</v>
      </c>
    </row>
    <row r="4588" spans="1:72" x14ac:dyDescent="0.25">
      <c r="A4588" s="4" t="s">
        <v>1154</v>
      </c>
      <c r="B4588" s="4" t="s">
        <v>56</v>
      </c>
      <c r="C4588" s="4" t="s">
        <v>166</v>
      </c>
      <c r="D4588" s="102" t="s">
        <v>1490</v>
      </c>
      <c r="E4588" s="113">
        <v>6112</v>
      </c>
      <c r="F4588" s="102" t="s">
        <v>1495</v>
      </c>
      <c r="G4588" s="98" t="s">
        <v>1663</v>
      </c>
      <c r="H4588" s="13" t="s">
        <v>21</v>
      </c>
      <c r="I4588" s="14">
        <v>0</v>
      </c>
      <c r="J4588" s="14"/>
      <c r="K4588" s="14"/>
      <c r="L4588" s="14"/>
      <c r="M4588" s="14"/>
      <c r="N4588" s="14"/>
      <c r="O4588" s="14">
        <f t="shared" si="7096"/>
        <v>0</v>
      </c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>
        <v>0</v>
      </c>
      <c r="AC4588" s="14">
        <v>0</v>
      </c>
      <c r="AD4588" s="14">
        <v>0</v>
      </c>
      <c r="AE4588" s="14"/>
      <c r="AF4588" s="14"/>
      <c r="AG4588" s="14"/>
      <c r="AH4588" s="14"/>
      <c r="AI4588" s="14"/>
      <c r="AJ4588" s="14">
        <f t="shared" si="7097"/>
        <v>0</v>
      </c>
      <c r="AK4588" s="14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4"/>
      <c r="AW4588" s="14">
        <v>0</v>
      </c>
      <c r="AX4588" s="14">
        <v>0</v>
      </c>
      <c r="AY4588" s="14">
        <v>0</v>
      </c>
      <c r="AZ4588" s="14"/>
      <c r="BA4588" s="14"/>
      <c r="BB4588" s="14"/>
      <c r="BC4588" s="14"/>
      <c r="BD4588" s="14"/>
      <c r="BE4588" s="14">
        <f t="shared" si="7098"/>
        <v>0</v>
      </c>
      <c r="BF4588" s="14"/>
      <c r="BG4588" s="14"/>
      <c r="BH4588" s="14"/>
      <c r="BI4588" s="14"/>
      <c r="BJ4588" s="14"/>
      <c r="BK4588" s="14"/>
      <c r="BL4588" s="14"/>
      <c r="BM4588" s="14"/>
      <c r="BN4588" s="14"/>
      <c r="BO4588" s="14"/>
      <c r="BP4588" s="14"/>
      <c r="BQ4588" s="14"/>
      <c r="BR4588" s="14">
        <v>0</v>
      </c>
      <c r="BS4588" s="14">
        <v>0</v>
      </c>
      <c r="BT4588" s="14" t="e">
        <f>IF(#REF!=0,"-",#REF!/#REF!*100)</f>
        <v>#REF!</v>
      </c>
    </row>
    <row r="4589" spans="1:72" x14ac:dyDescent="0.25">
      <c r="A4589" s="4" t="s">
        <v>1154</v>
      </c>
      <c r="B4589" s="4" t="s">
        <v>56</v>
      </c>
      <c r="C4589" s="4" t="s">
        <v>166</v>
      </c>
      <c r="D4589" s="102" t="s">
        <v>1490</v>
      </c>
      <c r="E4589" s="113">
        <v>6112</v>
      </c>
      <c r="F4589" s="102" t="s">
        <v>1496</v>
      </c>
      <c r="G4589" s="98" t="s">
        <v>1663</v>
      </c>
      <c r="H4589" s="13" t="s">
        <v>24</v>
      </c>
      <c r="I4589" s="14">
        <v>0</v>
      </c>
      <c r="J4589" s="14"/>
      <c r="K4589" s="14"/>
      <c r="L4589" s="14"/>
      <c r="M4589" s="14"/>
      <c r="N4589" s="14"/>
      <c r="O4589" s="14">
        <f t="shared" si="7096"/>
        <v>0</v>
      </c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>
        <v>0</v>
      </c>
      <c r="AC4589" s="14">
        <v>0</v>
      </c>
      <c r="AD4589" s="14">
        <v>0</v>
      </c>
      <c r="AE4589" s="14"/>
      <c r="AF4589" s="14"/>
      <c r="AG4589" s="14"/>
      <c r="AH4589" s="14"/>
      <c r="AI4589" s="14"/>
      <c r="AJ4589" s="14">
        <f t="shared" si="7097"/>
        <v>0</v>
      </c>
      <c r="AK4589" s="14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4"/>
      <c r="AW4589" s="14">
        <v>0</v>
      </c>
      <c r="AX4589" s="14">
        <v>0</v>
      </c>
      <c r="AY4589" s="14">
        <v>0</v>
      </c>
      <c r="AZ4589" s="14"/>
      <c r="BA4589" s="14"/>
      <c r="BB4589" s="14"/>
      <c r="BC4589" s="14"/>
      <c r="BD4589" s="14"/>
      <c r="BE4589" s="14">
        <f t="shared" si="7098"/>
        <v>0</v>
      </c>
      <c r="BF4589" s="14"/>
      <c r="BG4589" s="14"/>
      <c r="BH4589" s="14"/>
      <c r="BI4589" s="14"/>
      <c r="BJ4589" s="14"/>
      <c r="BK4589" s="14"/>
      <c r="BL4589" s="14"/>
      <c r="BM4589" s="14"/>
      <c r="BN4589" s="14"/>
      <c r="BO4589" s="14"/>
      <c r="BP4589" s="14"/>
      <c r="BQ4589" s="14"/>
      <c r="BR4589" s="14">
        <v>0</v>
      </c>
      <c r="BS4589" s="14">
        <v>0</v>
      </c>
      <c r="BT4589" s="14" t="e">
        <f>IF(#REF!=0,"-",#REF!/#REF!*100)</f>
        <v>#REF!</v>
      </c>
    </row>
    <row r="4590" spans="1:72" ht="22.5" x14ac:dyDescent="0.25">
      <c r="A4590" s="4" t="s">
        <v>1154</v>
      </c>
      <c r="B4590" s="4" t="s">
        <v>56</v>
      </c>
      <c r="C4590" s="4" t="s">
        <v>166</v>
      </c>
      <c r="D4590" s="102" t="s">
        <v>1490</v>
      </c>
      <c r="E4590" s="101" t="s">
        <v>25</v>
      </c>
      <c r="F4590" s="101" t="s">
        <v>0</v>
      </c>
      <c r="G4590" s="2" t="s">
        <v>0</v>
      </c>
      <c r="H4590" s="2" t="s">
        <v>26</v>
      </c>
      <c r="I4590" s="12">
        <f t="shared" ref="I4590:AA4590" si="7180">SUM(I4591)</f>
        <v>100</v>
      </c>
      <c r="J4590" s="12">
        <f t="shared" si="7180"/>
        <v>100</v>
      </c>
      <c r="K4590" s="12">
        <f t="shared" si="7180"/>
        <v>0</v>
      </c>
      <c r="L4590" s="12">
        <f t="shared" si="7180"/>
        <v>0</v>
      </c>
      <c r="M4590" s="12">
        <f t="shared" si="7180"/>
        <v>0</v>
      </c>
      <c r="N4590" s="12">
        <f t="shared" si="7180"/>
        <v>0</v>
      </c>
      <c r="O4590" s="12">
        <f t="shared" si="7180"/>
        <v>200</v>
      </c>
      <c r="P4590" s="12">
        <f t="shared" si="7180"/>
        <v>0</v>
      </c>
      <c r="Q4590" s="12">
        <f t="shared" si="7180"/>
        <v>0</v>
      </c>
      <c r="R4590" s="12">
        <f t="shared" si="7180"/>
        <v>100</v>
      </c>
      <c r="S4590" s="12">
        <f t="shared" si="7180"/>
        <v>0</v>
      </c>
      <c r="T4590" s="12">
        <f t="shared" si="7180"/>
        <v>0</v>
      </c>
      <c r="U4590" s="12">
        <f t="shared" si="7180"/>
        <v>0</v>
      </c>
      <c r="V4590" s="12">
        <f t="shared" si="7180"/>
        <v>0</v>
      </c>
      <c r="W4590" s="12">
        <f t="shared" si="7180"/>
        <v>0</v>
      </c>
      <c r="X4590" s="12">
        <f t="shared" si="7180"/>
        <v>0</v>
      </c>
      <c r="Y4590" s="12">
        <f t="shared" si="7180"/>
        <v>0</v>
      </c>
      <c r="Z4590" s="12">
        <f t="shared" si="7180"/>
        <v>0</v>
      </c>
      <c r="AA4590" s="12">
        <f t="shared" si="7180"/>
        <v>0</v>
      </c>
      <c r="AB4590" s="12">
        <v>100</v>
      </c>
      <c r="AC4590" s="12">
        <v>100</v>
      </c>
      <c r="AD4590" s="12">
        <f t="shared" ref="AD4590:AV4590" si="7181">SUM(AD4591)</f>
        <v>0</v>
      </c>
      <c r="AE4590" s="12">
        <f t="shared" si="7181"/>
        <v>0</v>
      </c>
      <c r="AF4590" s="12">
        <f t="shared" si="7181"/>
        <v>0</v>
      </c>
      <c r="AG4590" s="12">
        <f t="shared" si="7181"/>
        <v>0</v>
      </c>
      <c r="AH4590" s="12">
        <f t="shared" si="7181"/>
        <v>0</v>
      </c>
      <c r="AI4590" s="12">
        <f t="shared" si="7181"/>
        <v>0</v>
      </c>
      <c r="AJ4590" s="12">
        <f t="shared" si="7181"/>
        <v>0</v>
      </c>
      <c r="AK4590" s="12">
        <f t="shared" si="7181"/>
        <v>0</v>
      </c>
      <c r="AL4590" s="12">
        <f t="shared" si="7181"/>
        <v>0</v>
      </c>
      <c r="AM4590" s="12">
        <f t="shared" si="7181"/>
        <v>0</v>
      </c>
      <c r="AN4590" s="12">
        <f t="shared" si="7181"/>
        <v>0</v>
      </c>
      <c r="AO4590" s="12">
        <f t="shared" si="7181"/>
        <v>0</v>
      </c>
      <c r="AP4590" s="12">
        <f t="shared" si="7181"/>
        <v>0</v>
      </c>
      <c r="AQ4590" s="12">
        <f t="shared" si="7181"/>
        <v>0</v>
      </c>
      <c r="AR4590" s="12">
        <f t="shared" si="7181"/>
        <v>0</v>
      </c>
      <c r="AS4590" s="12">
        <f t="shared" si="7181"/>
        <v>0</v>
      </c>
      <c r="AT4590" s="12">
        <f t="shared" si="7181"/>
        <v>0</v>
      </c>
      <c r="AU4590" s="12">
        <f t="shared" si="7181"/>
        <v>0</v>
      </c>
      <c r="AV4590" s="12">
        <f t="shared" si="7181"/>
        <v>0</v>
      </c>
      <c r="AW4590" s="12">
        <v>0</v>
      </c>
      <c r="AX4590" s="12">
        <v>0</v>
      </c>
      <c r="AY4590" s="12">
        <f t="shared" ref="AY4590:BQ4590" si="7182">SUM(AY4591)</f>
        <v>0</v>
      </c>
      <c r="AZ4590" s="12">
        <f t="shared" si="7182"/>
        <v>378</v>
      </c>
      <c r="BA4590" s="12">
        <f t="shared" si="7182"/>
        <v>0</v>
      </c>
      <c r="BB4590" s="12">
        <f t="shared" si="7182"/>
        <v>0</v>
      </c>
      <c r="BC4590" s="12">
        <f t="shared" si="7182"/>
        <v>0</v>
      </c>
      <c r="BD4590" s="12">
        <f t="shared" si="7182"/>
        <v>0</v>
      </c>
      <c r="BE4590" s="12">
        <f t="shared" si="7182"/>
        <v>378</v>
      </c>
      <c r="BF4590" s="12">
        <f t="shared" si="7182"/>
        <v>0</v>
      </c>
      <c r="BG4590" s="12">
        <f t="shared" si="7182"/>
        <v>0</v>
      </c>
      <c r="BH4590" s="12">
        <f t="shared" si="7182"/>
        <v>378</v>
      </c>
      <c r="BI4590" s="12">
        <f t="shared" si="7182"/>
        <v>0</v>
      </c>
      <c r="BJ4590" s="12">
        <f t="shared" si="7182"/>
        <v>0</v>
      </c>
      <c r="BK4590" s="12">
        <f t="shared" si="7182"/>
        <v>0</v>
      </c>
      <c r="BL4590" s="12">
        <f t="shared" si="7182"/>
        <v>0</v>
      </c>
      <c r="BM4590" s="12">
        <f t="shared" si="7182"/>
        <v>0</v>
      </c>
      <c r="BN4590" s="12">
        <f t="shared" si="7182"/>
        <v>0</v>
      </c>
      <c r="BO4590" s="12">
        <f t="shared" si="7182"/>
        <v>0</v>
      </c>
      <c r="BP4590" s="12">
        <f t="shared" si="7182"/>
        <v>0</v>
      </c>
      <c r="BQ4590" s="12">
        <f t="shared" si="7182"/>
        <v>0</v>
      </c>
      <c r="BR4590" s="12">
        <v>378</v>
      </c>
      <c r="BS4590" s="12">
        <v>0</v>
      </c>
      <c r="BT4590" s="12" t="e">
        <f>IF(#REF!=0,"-",#REF!/#REF!*100)</f>
        <v>#REF!</v>
      </c>
    </row>
    <row r="4591" spans="1:72" x14ac:dyDescent="0.25">
      <c r="A4591" s="4" t="s">
        <v>1154</v>
      </c>
      <c r="B4591" s="4" t="s">
        <v>56</v>
      </c>
      <c r="C4591" s="4" t="s">
        <v>166</v>
      </c>
      <c r="D4591" s="102" t="s">
        <v>1490</v>
      </c>
      <c r="E4591" s="113">
        <v>6121</v>
      </c>
      <c r="F4591" s="102"/>
      <c r="G4591" s="98" t="s">
        <v>1663</v>
      </c>
      <c r="H4591" s="13" t="s">
        <v>27</v>
      </c>
      <c r="I4591" s="14">
        <v>100</v>
      </c>
      <c r="J4591" s="14">
        <v>100</v>
      </c>
      <c r="K4591" s="14"/>
      <c r="L4591" s="14"/>
      <c r="M4591" s="14"/>
      <c r="N4591" s="14"/>
      <c r="O4591" s="14">
        <f t="shared" ref="O4591:O4654" si="7183">I4591+J4591+K4591+L4591+M4591+N4591</f>
        <v>200</v>
      </c>
      <c r="P4591" s="14"/>
      <c r="Q4591" s="14"/>
      <c r="R4591" s="14">
        <v>100</v>
      </c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>
        <v>100</v>
      </c>
      <c r="AC4591" s="14">
        <v>100</v>
      </c>
      <c r="AD4591" s="14">
        <v>0</v>
      </c>
      <c r="AE4591" s="14"/>
      <c r="AF4591" s="14"/>
      <c r="AG4591" s="14"/>
      <c r="AH4591" s="14"/>
      <c r="AI4591" s="14"/>
      <c r="AJ4591" s="14">
        <f t="shared" ref="AJ4591:AJ4654" si="7184">AD4591+AE4591+AF4591+AG4591+AH4591+AI4591</f>
        <v>0</v>
      </c>
      <c r="AK4591" s="14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4"/>
      <c r="AW4591" s="14">
        <v>0</v>
      </c>
      <c r="AX4591" s="14">
        <v>0</v>
      </c>
      <c r="AY4591" s="14">
        <v>0</v>
      </c>
      <c r="AZ4591" s="14">
        <v>378</v>
      </c>
      <c r="BA4591" s="14"/>
      <c r="BB4591" s="14"/>
      <c r="BC4591" s="14"/>
      <c r="BD4591" s="14"/>
      <c r="BE4591" s="14">
        <f t="shared" ref="BE4591:BE4654" si="7185">AY4591+AZ4591+BA4591+BB4591+BC4591+BD4591</f>
        <v>378</v>
      </c>
      <c r="BF4591" s="14"/>
      <c r="BG4591" s="14"/>
      <c r="BH4591" s="14">
        <v>378</v>
      </c>
      <c r="BI4591" s="14"/>
      <c r="BJ4591" s="14"/>
      <c r="BK4591" s="14"/>
      <c r="BL4591" s="14"/>
      <c r="BM4591" s="14"/>
      <c r="BN4591" s="14"/>
      <c r="BO4591" s="14"/>
      <c r="BP4591" s="14"/>
      <c r="BQ4591" s="14"/>
      <c r="BR4591" s="14">
        <v>378</v>
      </c>
      <c r="BS4591" s="14">
        <v>0</v>
      </c>
      <c r="BT4591" s="14" t="e">
        <f>IF(#REF!=0,"-",#REF!/#REF!*100)</f>
        <v>#REF!</v>
      </c>
    </row>
    <row r="4592" spans="1:72" ht="22.5" x14ac:dyDescent="0.25">
      <c r="A4592" s="4" t="s">
        <v>1154</v>
      </c>
      <c r="B4592" s="4" t="s">
        <v>56</v>
      </c>
      <c r="C4592" s="4" t="s">
        <v>166</v>
      </c>
      <c r="D4592" s="102" t="s">
        <v>1490</v>
      </c>
      <c r="E4592" s="101" t="s">
        <v>29</v>
      </c>
      <c r="F4592" s="101" t="s">
        <v>0</v>
      </c>
      <c r="G4592" s="2" t="s">
        <v>0</v>
      </c>
      <c r="H4592" s="2" t="s">
        <v>30</v>
      </c>
      <c r="I4592" s="12">
        <f t="shared" ref="I4592:AA4592" si="7186">SUM(I4593:I4601)</f>
        <v>1000</v>
      </c>
      <c r="J4592" s="12">
        <f t="shared" si="7186"/>
        <v>8826</v>
      </c>
      <c r="K4592" s="12">
        <f t="shared" si="7186"/>
        <v>0</v>
      </c>
      <c r="L4592" s="12">
        <f t="shared" si="7186"/>
        <v>0</v>
      </c>
      <c r="M4592" s="12">
        <f t="shared" si="7186"/>
        <v>0</v>
      </c>
      <c r="N4592" s="12">
        <f t="shared" si="7186"/>
        <v>0</v>
      </c>
      <c r="O4592" s="12">
        <f t="shared" si="7186"/>
        <v>9826</v>
      </c>
      <c r="P4592" s="12">
        <f t="shared" si="7186"/>
        <v>0</v>
      </c>
      <c r="Q4592" s="12">
        <f t="shared" si="7186"/>
        <v>0</v>
      </c>
      <c r="R4592" s="12">
        <f t="shared" si="7186"/>
        <v>8826</v>
      </c>
      <c r="S4592" s="12">
        <f t="shared" si="7186"/>
        <v>0</v>
      </c>
      <c r="T4592" s="12">
        <f t="shared" si="7186"/>
        <v>0</v>
      </c>
      <c r="U4592" s="12">
        <f t="shared" si="7186"/>
        <v>0</v>
      </c>
      <c r="V4592" s="12">
        <f t="shared" si="7186"/>
        <v>0</v>
      </c>
      <c r="W4592" s="12">
        <f t="shared" si="7186"/>
        <v>0</v>
      </c>
      <c r="X4592" s="12">
        <f t="shared" si="7186"/>
        <v>0</v>
      </c>
      <c r="Y4592" s="12">
        <f t="shared" si="7186"/>
        <v>0</v>
      </c>
      <c r="Z4592" s="12">
        <f t="shared" si="7186"/>
        <v>0</v>
      </c>
      <c r="AA4592" s="12">
        <f t="shared" si="7186"/>
        <v>0</v>
      </c>
      <c r="AB4592" s="12">
        <v>8826</v>
      </c>
      <c r="AC4592" s="12">
        <v>1000</v>
      </c>
      <c r="AD4592" s="12">
        <f t="shared" ref="AD4592:AV4592" si="7187">SUM(AD4593:AD4601)</f>
        <v>20900</v>
      </c>
      <c r="AE4592" s="12">
        <f t="shared" si="7187"/>
        <v>400</v>
      </c>
      <c r="AF4592" s="12">
        <f t="shared" si="7187"/>
        <v>0</v>
      </c>
      <c r="AG4592" s="12">
        <f t="shared" si="7187"/>
        <v>0</v>
      </c>
      <c r="AH4592" s="12">
        <f t="shared" si="7187"/>
        <v>0</v>
      </c>
      <c r="AI4592" s="12">
        <f t="shared" si="7187"/>
        <v>0</v>
      </c>
      <c r="AJ4592" s="12">
        <f t="shared" si="7187"/>
        <v>21300</v>
      </c>
      <c r="AK4592" s="12">
        <f t="shared" si="7187"/>
        <v>0</v>
      </c>
      <c r="AL4592" s="12">
        <f t="shared" si="7187"/>
        <v>0</v>
      </c>
      <c r="AM4592" s="12">
        <f t="shared" si="7187"/>
        <v>400</v>
      </c>
      <c r="AN4592" s="12">
        <f t="shared" si="7187"/>
        <v>0</v>
      </c>
      <c r="AO4592" s="12">
        <f t="shared" si="7187"/>
        <v>0</v>
      </c>
      <c r="AP4592" s="12">
        <f t="shared" si="7187"/>
        <v>0</v>
      </c>
      <c r="AQ4592" s="12">
        <f t="shared" si="7187"/>
        <v>0</v>
      </c>
      <c r="AR4592" s="12">
        <f t="shared" si="7187"/>
        <v>0</v>
      </c>
      <c r="AS4592" s="12">
        <f t="shared" si="7187"/>
        <v>0</v>
      </c>
      <c r="AT4592" s="12">
        <f t="shared" si="7187"/>
        <v>0</v>
      </c>
      <c r="AU4592" s="12">
        <f t="shared" si="7187"/>
        <v>0</v>
      </c>
      <c r="AV4592" s="12">
        <f t="shared" si="7187"/>
        <v>0</v>
      </c>
      <c r="AW4592" s="12">
        <v>400</v>
      </c>
      <c r="AX4592" s="12">
        <v>20900</v>
      </c>
      <c r="AY4592" s="12">
        <f t="shared" ref="AY4592:BQ4592" si="7188">SUM(AY4593:AY4601)</f>
        <v>42000</v>
      </c>
      <c r="AZ4592" s="12">
        <f t="shared" si="7188"/>
        <v>38252</v>
      </c>
      <c r="BA4592" s="12">
        <f t="shared" si="7188"/>
        <v>0</v>
      </c>
      <c r="BB4592" s="12">
        <f t="shared" si="7188"/>
        <v>0</v>
      </c>
      <c r="BC4592" s="12">
        <f t="shared" si="7188"/>
        <v>0</v>
      </c>
      <c r="BD4592" s="12">
        <f t="shared" si="7188"/>
        <v>0</v>
      </c>
      <c r="BE4592" s="12">
        <f t="shared" si="7188"/>
        <v>80252</v>
      </c>
      <c r="BF4592" s="12">
        <f t="shared" si="7188"/>
        <v>0</v>
      </c>
      <c r="BG4592" s="12">
        <f t="shared" si="7188"/>
        <v>0</v>
      </c>
      <c r="BH4592" s="12">
        <f t="shared" si="7188"/>
        <v>38252</v>
      </c>
      <c r="BI4592" s="12">
        <f t="shared" si="7188"/>
        <v>0</v>
      </c>
      <c r="BJ4592" s="12">
        <f t="shared" si="7188"/>
        <v>0</v>
      </c>
      <c r="BK4592" s="12">
        <f t="shared" si="7188"/>
        <v>0</v>
      </c>
      <c r="BL4592" s="12">
        <f t="shared" si="7188"/>
        <v>0</v>
      </c>
      <c r="BM4592" s="12">
        <f t="shared" si="7188"/>
        <v>0</v>
      </c>
      <c r="BN4592" s="12">
        <f t="shared" si="7188"/>
        <v>0</v>
      </c>
      <c r="BO4592" s="12">
        <f t="shared" si="7188"/>
        <v>0</v>
      </c>
      <c r="BP4592" s="12">
        <f t="shared" si="7188"/>
        <v>0</v>
      </c>
      <c r="BQ4592" s="12">
        <f t="shared" si="7188"/>
        <v>0</v>
      </c>
      <c r="BR4592" s="12">
        <v>38252</v>
      </c>
      <c r="BS4592" s="12">
        <v>42000</v>
      </c>
      <c r="BT4592" s="12" t="e">
        <f>IF(#REF!=0,"-",#REF!/#REF!*100)</f>
        <v>#REF!</v>
      </c>
    </row>
    <row r="4593" spans="1:72" x14ac:dyDescent="0.25">
      <c r="A4593" s="4" t="s">
        <v>1154</v>
      </c>
      <c r="B4593" s="4" t="s">
        <v>56</v>
      </c>
      <c r="C4593" s="4" t="s">
        <v>166</v>
      </c>
      <c r="D4593" s="102" t="s">
        <v>1490</v>
      </c>
      <c r="E4593" s="113">
        <v>6131</v>
      </c>
      <c r="F4593" s="102"/>
      <c r="G4593" s="98" t="s">
        <v>1663</v>
      </c>
      <c r="H4593" s="13" t="s">
        <v>32</v>
      </c>
      <c r="I4593" s="14">
        <v>100</v>
      </c>
      <c r="J4593" s="14">
        <v>100</v>
      </c>
      <c r="K4593" s="14"/>
      <c r="L4593" s="14"/>
      <c r="M4593" s="14"/>
      <c r="N4593" s="14"/>
      <c r="O4593" s="14">
        <f t="shared" si="7183"/>
        <v>200</v>
      </c>
      <c r="P4593" s="14"/>
      <c r="Q4593" s="14"/>
      <c r="R4593" s="14">
        <v>100</v>
      </c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>
        <v>100</v>
      </c>
      <c r="AC4593" s="14">
        <v>100</v>
      </c>
      <c r="AD4593" s="14">
        <v>10400</v>
      </c>
      <c r="AE4593" s="14"/>
      <c r="AF4593" s="14"/>
      <c r="AG4593" s="14"/>
      <c r="AH4593" s="14"/>
      <c r="AI4593" s="14"/>
      <c r="AJ4593" s="14">
        <f t="shared" si="7184"/>
        <v>10400</v>
      </c>
      <c r="AK4593" s="14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4"/>
      <c r="AW4593" s="14">
        <v>0</v>
      </c>
      <c r="AX4593" s="14">
        <v>10400</v>
      </c>
      <c r="AY4593" s="14">
        <v>0</v>
      </c>
      <c r="AZ4593" s="14">
        <v>12242</v>
      </c>
      <c r="BA4593" s="14"/>
      <c r="BB4593" s="14"/>
      <c r="BC4593" s="14"/>
      <c r="BD4593" s="14"/>
      <c r="BE4593" s="14">
        <f t="shared" si="7185"/>
        <v>12242</v>
      </c>
      <c r="BF4593" s="14"/>
      <c r="BG4593" s="14"/>
      <c r="BH4593" s="14">
        <v>12242</v>
      </c>
      <c r="BI4593" s="14"/>
      <c r="BJ4593" s="14"/>
      <c r="BK4593" s="14"/>
      <c r="BL4593" s="14"/>
      <c r="BM4593" s="14"/>
      <c r="BN4593" s="14"/>
      <c r="BO4593" s="14"/>
      <c r="BP4593" s="14"/>
      <c r="BQ4593" s="14"/>
      <c r="BR4593" s="14">
        <v>12242</v>
      </c>
      <c r="BS4593" s="14">
        <v>0</v>
      </c>
      <c r="BT4593" s="14" t="e">
        <f>IF(#REF!=0,"-",#REF!/#REF!*100)</f>
        <v>#REF!</v>
      </c>
    </row>
    <row r="4594" spans="1:72" x14ac:dyDescent="0.25">
      <c r="A4594" s="4" t="s">
        <v>1154</v>
      </c>
      <c r="B4594" s="4" t="s">
        <v>56</v>
      </c>
      <c r="C4594" s="4" t="s">
        <v>166</v>
      </c>
      <c r="D4594" s="102" t="s">
        <v>1490</v>
      </c>
      <c r="E4594" s="113">
        <v>6132</v>
      </c>
      <c r="F4594" s="102"/>
      <c r="G4594" s="98" t="s">
        <v>1663</v>
      </c>
      <c r="H4594" s="13" t="s">
        <v>72</v>
      </c>
      <c r="I4594" s="14">
        <v>100</v>
      </c>
      <c r="J4594" s="14">
        <v>100</v>
      </c>
      <c r="K4594" s="14"/>
      <c r="L4594" s="14"/>
      <c r="M4594" s="14"/>
      <c r="N4594" s="14"/>
      <c r="O4594" s="14">
        <f t="shared" si="7183"/>
        <v>200</v>
      </c>
      <c r="P4594" s="14"/>
      <c r="Q4594" s="14"/>
      <c r="R4594" s="14">
        <v>100</v>
      </c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>
        <v>100</v>
      </c>
      <c r="AC4594" s="14">
        <v>100</v>
      </c>
      <c r="AD4594" s="14">
        <v>0</v>
      </c>
      <c r="AE4594" s="14"/>
      <c r="AF4594" s="14"/>
      <c r="AG4594" s="14"/>
      <c r="AH4594" s="14"/>
      <c r="AI4594" s="14"/>
      <c r="AJ4594" s="14">
        <f t="shared" si="7184"/>
        <v>0</v>
      </c>
      <c r="AK4594" s="14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4"/>
      <c r="AW4594" s="14">
        <v>0</v>
      </c>
      <c r="AX4594" s="14">
        <v>0</v>
      </c>
      <c r="AY4594" s="14">
        <v>0</v>
      </c>
      <c r="AZ4594" s="14"/>
      <c r="BA4594" s="14"/>
      <c r="BB4594" s="14"/>
      <c r="BC4594" s="14"/>
      <c r="BD4594" s="14"/>
      <c r="BE4594" s="14">
        <f t="shared" si="7185"/>
        <v>0</v>
      </c>
      <c r="BF4594" s="14"/>
      <c r="BG4594" s="14"/>
      <c r="BH4594" s="14"/>
      <c r="BI4594" s="14"/>
      <c r="BJ4594" s="14"/>
      <c r="BK4594" s="14"/>
      <c r="BL4594" s="14"/>
      <c r="BM4594" s="14"/>
      <c r="BN4594" s="14"/>
      <c r="BO4594" s="14"/>
      <c r="BP4594" s="14"/>
      <c r="BQ4594" s="14"/>
      <c r="BR4594" s="14">
        <v>0</v>
      </c>
      <c r="BS4594" s="14">
        <v>0</v>
      </c>
      <c r="BT4594" s="14" t="e">
        <f>IF(#REF!=0,"-",#REF!/#REF!*100)</f>
        <v>#REF!</v>
      </c>
    </row>
    <row r="4595" spans="1:72" x14ac:dyDescent="0.25">
      <c r="A4595" s="4" t="s">
        <v>1154</v>
      </c>
      <c r="B4595" s="4" t="s">
        <v>56</v>
      </c>
      <c r="C4595" s="4" t="s">
        <v>166</v>
      </c>
      <c r="D4595" s="102" t="s">
        <v>1490</v>
      </c>
      <c r="E4595" s="113">
        <v>6133</v>
      </c>
      <c r="F4595" s="102"/>
      <c r="G4595" s="98" t="s">
        <v>1663</v>
      </c>
      <c r="H4595" s="13" t="s">
        <v>75</v>
      </c>
      <c r="I4595" s="14">
        <v>100</v>
      </c>
      <c r="J4595" s="14">
        <v>100</v>
      </c>
      <c r="K4595" s="14"/>
      <c r="L4595" s="14"/>
      <c r="M4595" s="14"/>
      <c r="N4595" s="14"/>
      <c r="O4595" s="14">
        <f t="shared" si="7183"/>
        <v>200</v>
      </c>
      <c r="P4595" s="14"/>
      <c r="Q4595" s="14"/>
      <c r="R4595" s="14">
        <v>100</v>
      </c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>
        <v>100</v>
      </c>
      <c r="AC4595" s="14">
        <v>100</v>
      </c>
      <c r="AD4595" s="14">
        <v>0</v>
      </c>
      <c r="AE4595" s="14"/>
      <c r="AF4595" s="14"/>
      <c r="AG4595" s="14"/>
      <c r="AH4595" s="14"/>
      <c r="AI4595" s="14"/>
      <c r="AJ4595" s="14">
        <f t="shared" si="7184"/>
        <v>0</v>
      </c>
      <c r="AK4595" s="14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4"/>
      <c r="AW4595" s="14">
        <v>0</v>
      </c>
      <c r="AX4595" s="14">
        <v>0</v>
      </c>
      <c r="AY4595" s="14">
        <v>0</v>
      </c>
      <c r="AZ4595" s="14"/>
      <c r="BA4595" s="14"/>
      <c r="BB4595" s="14"/>
      <c r="BC4595" s="14"/>
      <c r="BD4595" s="14"/>
      <c r="BE4595" s="14">
        <f t="shared" si="7185"/>
        <v>0</v>
      </c>
      <c r="BF4595" s="14"/>
      <c r="BG4595" s="14"/>
      <c r="BH4595" s="14"/>
      <c r="BI4595" s="14"/>
      <c r="BJ4595" s="14"/>
      <c r="BK4595" s="14"/>
      <c r="BL4595" s="14"/>
      <c r="BM4595" s="14"/>
      <c r="BN4595" s="14"/>
      <c r="BO4595" s="14"/>
      <c r="BP4595" s="14"/>
      <c r="BQ4595" s="14"/>
      <c r="BR4595" s="14">
        <v>0</v>
      </c>
      <c r="BS4595" s="14">
        <v>0</v>
      </c>
      <c r="BT4595" s="14" t="e">
        <f>IF(#REF!=0,"-",#REF!/#REF!*100)</f>
        <v>#REF!</v>
      </c>
    </row>
    <row r="4596" spans="1:72" x14ac:dyDescent="0.25">
      <c r="A4596" s="4" t="s">
        <v>1154</v>
      </c>
      <c r="B4596" s="4" t="s">
        <v>56</v>
      </c>
      <c r="C4596" s="4" t="s">
        <v>166</v>
      </c>
      <c r="D4596" s="102" t="s">
        <v>1490</v>
      </c>
      <c r="E4596" s="113">
        <v>6134</v>
      </c>
      <c r="F4596" s="102"/>
      <c r="G4596" s="98" t="s">
        <v>1663</v>
      </c>
      <c r="H4596" s="13" t="s">
        <v>78</v>
      </c>
      <c r="I4596" s="14">
        <v>100</v>
      </c>
      <c r="J4596" s="14">
        <v>5000</v>
      </c>
      <c r="K4596" s="14"/>
      <c r="L4596" s="14"/>
      <c r="M4596" s="14"/>
      <c r="N4596" s="14"/>
      <c r="O4596" s="14">
        <f t="shared" si="7183"/>
        <v>5100</v>
      </c>
      <c r="P4596" s="14"/>
      <c r="Q4596" s="14"/>
      <c r="R4596" s="14">
        <v>5000</v>
      </c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>
        <v>5000</v>
      </c>
      <c r="AC4596" s="14">
        <v>100</v>
      </c>
      <c r="AD4596" s="14">
        <v>10500</v>
      </c>
      <c r="AE4596" s="14"/>
      <c r="AF4596" s="14"/>
      <c r="AG4596" s="14"/>
      <c r="AH4596" s="14"/>
      <c r="AI4596" s="14"/>
      <c r="AJ4596" s="14">
        <f t="shared" si="7184"/>
        <v>10500</v>
      </c>
      <c r="AK4596" s="14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4"/>
      <c r="AW4596" s="14">
        <v>0</v>
      </c>
      <c r="AX4596" s="14">
        <v>10500</v>
      </c>
      <c r="AY4596" s="14">
        <v>0</v>
      </c>
      <c r="AZ4596" s="14">
        <v>3000</v>
      </c>
      <c r="BA4596" s="14"/>
      <c r="BB4596" s="14"/>
      <c r="BC4596" s="14"/>
      <c r="BD4596" s="14"/>
      <c r="BE4596" s="14">
        <f t="shared" si="7185"/>
        <v>3000</v>
      </c>
      <c r="BF4596" s="14"/>
      <c r="BG4596" s="14"/>
      <c r="BH4596" s="14">
        <v>3000</v>
      </c>
      <c r="BI4596" s="14"/>
      <c r="BJ4596" s="14"/>
      <c r="BK4596" s="14"/>
      <c r="BL4596" s="14"/>
      <c r="BM4596" s="14"/>
      <c r="BN4596" s="14"/>
      <c r="BO4596" s="14"/>
      <c r="BP4596" s="14"/>
      <c r="BQ4596" s="14"/>
      <c r="BR4596" s="14">
        <v>3000</v>
      </c>
      <c r="BS4596" s="14">
        <v>0</v>
      </c>
      <c r="BT4596" s="14" t="e">
        <f>IF(#REF!=0,"-",#REF!/#REF!*100)</f>
        <v>#REF!</v>
      </c>
    </row>
    <row r="4597" spans="1:72" x14ac:dyDescent="0.25">
      <c r="A4597" s="4" t="s">
        <v>1154</v>
      </c>
      <c r="B4597" s="4" t="s">
        <v>56</v>
      </c>
      <c r="C4597" s="4" t="s">
        <v>166</v>
      </c>
      <c r="D4597" s="102" t="s">
        <v>1490</v>
      </c>
      <c r="E4597" s="113">
        <v>6135</v>
      </c>
      <c r="F4597" s="102"/>
      <c r="G4597" s="98" t="s">
        <v>1663</v>
      </c>
      <c r="H4597" s="13" t="s">
        <v>81</v>
      </c>
      <c r="I4597" s="14">
        <v>100</v>
      </c>
      <c r="J4597" s="14">
        <v>100</v>
      </c>
      <c r="K4597" s="14"/>
      <c r="L4597" s="14"/>
      <c r="M4597" s="14"/>
      <c r="N4597" s="14"/>
      <c r="O4597" s="14">
        <f t="shared" si="7183"/>
        <v>200</v>
      </c>
      <c r="P4597" s="14"/>
      <c r="Q4597" s="14"/>
      <c r="R4597" s="14">
        <v>100</v>
      </c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>
        <v>100</v>
      </c>
      <c r="AC4597" s="14">
        <v>100</v>
      </c>
      <c r="AD4597" s="14">
        <v>0</v>
      </c>
      <c r="AE4597" s="14"/>
      <c r="AF4597" s="14"/>
      <c r="AG4597" s="14"/>
      <c r="AH4597" s="14"/>
      <c r="AI4597" s="14"/>
      <c r="AJ4597" s="14">
        <f t="shared" si="7184"/>
        <v>0</v>
      </c>
      <c r="AK4597" s="14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4"/>
      <c r="AW4597" s="14">
        <v>0</v>
      </c>
      <c r="AX4597" s="14">
        <v>0</v>
      </c>
      <c r="AY4597" s="14">
        <v>0</v>
      </c>
      <c r="AZ4597" s="14">
        <v>100</v>
      </c>
      <c r="BA4597" s="14"/>
      <c r="BB4597" s="14"/>
      <c r="BC4597" s="14"/>
      <c r="BD4597" s="14"/>
      <c r="BE4597" s="14">
        <f t="shared" si="7185"/>
        <v>100</v>
      </c>
      <c r="BF4597" s="14"/>
      <c r="BG4597" s="14"/>
      <c r="BH4597" s="14">
        <v>100</v>
      </c>
      <c r="BI4597" s="14"/>
      <c r="BJ4597" s="14"/>
      <c r="BK4597" s="14"/>
      <c r="BL4597" s="14"/>
      <c r="BM4597" s="14"/>
      <c r="BN4597" s="14"/>
      <c r="BO4597" s="14"/>
      <c r="BP4597" s="14"/>
      <c r="BQ4597" s="14"/>
      <c r="BR4597" s="14">
        <v>100</v>
      </c>
      <c r="BS4597" s="14">
        <v>0</v>
      </c>
      <c r="BT4597" s="14" t="e">
        <f>IF(#REF!=0,"-",#REF!/#REF!*100)</f>
        <v>#REF!</v>
      </c>
    </row>
    <row r="4598" spans="1:72" ht="22.5" x14ac:dyDescent="0.25">
      <c r="A4598" s="4" t="s">
        <v>1154</v>
      </c>
      <c r="B4598" s="4" t="s">
        <v>56</v>
      </c>
      <c r="C4598" s="4" t="s">
        <v>166</v>
      </c>
      <c r="D4598" s="102" t="s">
        <v>1490</v>
      </c>
      <c r="E4598" s="113">
        <v>6136</v>
      </c>
      <c r="F4598" s="102"/>
      <c r="G4598" s="98" t="s">
        <v>1663</v>
      </c>
      <c r="H4598" s="13" t="s">
        <v>84</v>
      </c>
      <c r="I4598" s="14">
        <v>100</v>
      </c>
      <c r="J4598" s="14">
        <v>100</v>
      </c>
      <c r="K4598" s="14"/>
      <c r="L4598" s="14"/>
      <c r="M4598" s="14"/>
      <c r="N4598" s="14"/>
      <c r="O4598" s="14">
        <f t="shared" si="7183"/>
        <v>200</v>
      </c>
      <c r="P4598" s="14"/>
      <c r="Q4598" s="14"/>
      <c r="R4598" s="14">
        <v>100</v>
      </c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>
        <v>100</v>
      </c>
      <c r="AC4598" s="14">
        <v>100</v>
      </c>
      <c r="AD4598" s="14">
        <v>0</v>
      </c>
      <c r="AE4598" s="14"/>
      <c r="AF4598" s="14"/>
      <c r="AG4598" s="14"/>
      <c r="AH4598" s="14"/>
      <c r="AI4598" s="14"/>
      <c r="AJ4598" s="14">
        <f t="shared" si="7184"/>
        <v>0</v>
      </c>
      <c r="AK4598" s="14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4"/>
      <c r="AW4598" s="14">
        <v>0</v>
      </c>
      <c r="AX4598" s="14">
        <v>0</v>
      </c>
      <c r="AY4598" s="14">
        <v>0</v>
      </c>
      <c r="AZ4598" s="14">
        <v>100</v>
      </c>
      <c r="BA4598" s="14"/>
      <c r="BB4598" s="14"/>
      <c r="BC4598" s="14"/>
      <c r="BD4598" s="14"/>
      <c r="BE4598" s="14">
        <f t="shared" si="7185"/>
        <v>100</v>
      </c>
      <c r="BF4598" s="14"/>
      <c r="BG4598" s="14"/>
      <c r="BH4598" s="14">
        <v>100</v>
      </c>
      <c r="BI4598" s="14"/>
      <c r="BJ4598" s="14"/>
      <c r="BK4598" s="14"/>
      <c r="BL4598" s="14"/>
      <c r="BM4598" s="14"/>
      <c r="BN4598" s="14"/>
      <c r="BO4598" s="14"/>
      <c r="BP4598" s="14"/>
      <c r="BQ4598" s="14"/>
      <c r="BR4598" s="14">
        <v>100</v>
      </c>
      <c r="BS4598" s="14">
        <v>0</v>
      </c>
      <c r="BT4598" s="14" t="e">
        <f>IF(#REF!=0,"-",#REF!/#REF!*100)</f>
        <v>#REF!</v>
      </c>
    </row>
    <row r="4599" spans="1:72" x14ac:dyDescent="0.25">
      <c r="A4599" s="4" t="s">
        <v>1154</v>
      </c>
      <c r="B4599" s="4" t="s">
        <v>56</v>
      </c>
      <c r="C4599" s="4" t="s">
        <v>166</v>
      </c>
      <c r="D4599" s="102" t="s">
        <v>1490</v>
      </c>
      <c r="E4599" s="113">
        <v>6137</v>
      </c>
      <c r="F4599" s="102"/>
      <c r="G4599" s="98" t="s">
        <v>1663</v>
      </c>
      <c r="H4599" s="13" t="s">
        <v>87</v>
      </c>
      <c r="I4599" s="14">
        <v>100</v>
      </c>
      <c r="J4599" s="14">
        <v>100</v>
      </c>
      <c r="K4599" s="14"/>
      <c r="L4599" s="14"/>
      <c r="M4599" s="14"/>
      <c r="N4599" s="14"/>
      <c r="O4599" s="14">
        <f t="shared" si="7183"/>
        <v>200</v>
      </c>
      <c r="P4599" s="14"/>
      <c r="Q4599" s="14"/>
      <c r="R4599" s="14">
        <v>100</v>
      </c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>
        <v>100</v>
      </c>
      <c r="AC4599" s="14">
        <v>100</v>
      </c>
      <c r="AD4599" s="14">
        <v>0</v>
      </c>
      <c r="AE4599" s="14"/>
      <c r="AF4599" s="14"/>
      <c r="AG4599" s="14"/>
      <c r="AH4599" s="14"/>
      <c r="AI4599" s="14"/>
      <c r="AJ4599" s="14">
        <f t="shared" si="7184"/>
        <v>0</v>
      </c>
      <c r="AK4599" s="14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4"/>
      <c r="AW4599" s="14">
        <v>0</v>
      </c>
      <c r="AX4599" s="14">
        <v>0</v>
      </c>
      <c r="AY4599" s="14">
        <v>0</v>
      </c>
      <c r="AZ4599" s="14">
        <v>100</v>
      </c>
      <c r="BA4599" s="14"/>
      <c r="BB4599" s="14"/>
      <c r="BC4599" s="14"/>
      <c r="BD4599" s="14"/>
      <c r="BE4599" s="14">
        <f t="shared" si="7185"/>
        <v>100</v>
      </c>
      <c r="BF4599" s="14"/>
      <c r="BG4599" s="14"/>
      <c r="BH4599" s="14">
        <v>100</v>
      </c>
      <c r="BI4599" s="14"/>
      <c r="BJ4599" s="14"/>
      <c r="BK4599" s="14"/>
      <c r="BL4599" s="14"/>
      <c r="BM4599" s="14"/>
      <c r="BN4599" s="14"/>
      <c r="BO4599" s="14"/>
      <c r="BP4599" s="14"/>
      <c r="BQ4599" s="14"/>
      <c r="BR4599" s="14">
        <v>100</v>
      </c>
      <c r="BS4599" s="14">
        <v>0</v>
      </c>
      <c r="BT4599" s="14" t="e">
        <f>IF(#REF!=0,"-",#REF!/#REF!*100)</f>
        <v>#REF!</v>
      </c>
    </row>
    <row r="4600" spans="1:72" ht="22.5" x14ac:dyDescent="0.25">
      <c r="A4600" s="4" t="s">
        <v>1154</v>
      </c>
      <c r="B4600" s="4" t="s">
        <v>56</v>
      </c>
      <c r="C4600" s="4" t="s">
        <v>166</v>
      </c>
      <c r="D4600" s="102" t="s">
        <v>1490</v>
      </c>
      <c r="E4600" s="113">
        <v>6138</v>
      </c>
      <c r="F4600" s="102"/>
      <c r="G4600" s="98" t="s">
        <v>1663</v>
      </c>
      <c r="H4600" s="13" t="s">
        <v>90</v>
      </c>
      <c r="I4600" s="14">
        <v>100</v>
      </c>
      <c r="J4600" s="14">
        <v>100</v>
      </c>
      <c r="K4600" s="14"/>
      <c r="L4600" s="14"/>
      <c r="M4600" s="14"/>
      <c r="N4600" s="14"/>
      <c r="O4600" s="14">
        <f t="shared" si="7183"/>
        <v>200</v>
      </c>
      <c r="P4600" s="14"/>
      <c r="Q4600" s="14"/>
      <c r="R4600" s="14">
        <v>100</v>
      </c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>
        <v>100</v>
      </c>
      <c r="AC4600" s="14">
        <v>100</v>
      </c>
      <c r="AD4600" s="14">
        <v>0</v>
      </c>
      <c r="AE4600" s="14"/>
      <c r="AF4600" s="14"/>
      <c r="AG4600" s="14"/>
      <c r="AH4600" s="14"/>
      <c r="AI4600" s="14"/>
      <c r="AJ4600" s="14">
        <f t="shared" si="7184"/>
        <v>0</v>
      </c>
      <c r="AK4600" s="14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4"/>
      <c r="AW4600" s="14">
        <v>0</v>
      </c>
      <c r="AX4600" s="14">
        <v>0</v>
      </c>
      <c r="AY4600" s="14">
        <v>0</v>
      </c>
      <c r="AZ4600" s="14">
        <v>100</v>
      </c>
      <c r="BA4600" s="14"/>
      <c r="BB4600" s="14"/>
      <c r="BC4600" s="14"/>
      <c r="BD4600" s="14"/>
      <c r="BE4600" s="14">
        <f t="shared" si="7185"/>
        <v>100</v>
      </c>
      <c r="BF4600" s="14"/>
      <c r="BG4600" s="14"/>
      <c r="BH4600" s="14">
        <v>100</v>
      </c>
      <c r="BI4600" s="14"/>
      <c r="BJ4600" s="14"/>
      <c r="BK4600" s="14"/>
      <c r="BL4600" s="14"/>
      <c r="BM4600" s="14"/>
      <c r="BN4600" s="14"/>
      <c r="BO4600" s="14"/>
      <c r="BP4600" s="14"/>
      <c r="BQ4600" s="14"/>
      <c r="BR4600" s="14">
        <v>100</v>
      </c>
      <c r="BS4600" s="14">
        <v>0</v>
      </c>
      <c r="BT4600" s="14" t="e">
        <f>IF(#REF!=0,"-",#REF!/#REF!*100)</f>
        <v>#REF!</v>
      </c>
    </row>
    <row r="4601" spans="1:72" x14ac:dyDescent="0.25">
      <c r="A4601" s="1" t="s">
        <v>1154</v>
      </c>
      <c r="B4601" s="1" t="s">
        <v>56</v>
      </c>
      <c r="C4601" s="1" t="s">
        <v>166</v>
      </c>
      <c r="D4601" s="105" t="s">
        <v>1490</v>
      </c>
      <c r="E4601" s="105" t="s">
        <v>34</v>
      </c>
      <c r="F4601" s="102" t="s">
        <v>0</v>
      </c>
      <c r="G4601" s="13" t="s">
        <v>0</v>
      </c>
      <c r="H4601" s="2" t="s">
        <v>35</v>
      </c>
      <c r="I4601" s="12">
        <f t="shared" ref="I4601:AA4601" si="7189">SUM(I4602:I4604)</f>
        <v>200</v>
      </c>
      <c r="J4601" s="12">
        <f t="shared" si="7189"/>
        <v>3126</v>
      </c>
      <c r="K4601" s="12">
        <f t="shared" si="7189"/>
        <v>0</v>
      </c>
      <c r="L4601" s="12">
        <f t="shared" si="7189"/>
        <v>0</v>
      </c>
      <c r="M4601" s="12">
        <f t="shared" si="7189"/>
        <v>0</v>
      </c>
      <c r="N4601" s="12">
        <f t="shared" si="7189"/>
        <v>0</v>
      </c>
      <c r="O4601" s="12">
        <f t="shared" si="7189"/>
        <v>3326</v>
      </c>
      <c r="P4601" s="12">
        <f t="shared" si="7189"/>
        <v>0</v>
      </c>
      <c r="Q4601" s="12">
        <f t="shared" si="7189"/>
        <v>0</v>
      </c>
      <c r="R4601" s="12">
        <f t="shared" si="7189"/>
        <v>3126</v>
      </c>
      <c r="S4601" s="12">
        <f t="shared" si="7189"/>
        <v>0</v>
      </c>
      <c r="T4601" s="12">
        <f t="shared" si="7189"/>
        <v>0</v>
      </c>
      <c r="U4601" s="12">
        <f t="shared" si="7189"/>
        <v>0</v>
      </c>
      <c r="V4601" s="12">
        <f t="shared" si="7189"/>
        <v>0</v>
      </c>
      <c r="W4601" s="12">
        <f t="shared" si="7189"/>
        <v>0</v>
      </c>
      <c r="X4601" s="12">
        <f t="shared" si="7189"/>
        <v>0</v>
      </c>
      <c r="Y4601" s="12">
        <f t="shared" si="7189"/>
        <v>0</v>
      </c>
      <c r="Z4601" s="12">
        <f t="shared" si="7189"/>
        <v>0</v>
      </c>
      <c r="AA4601" s="12">
        <f t="shared" si="7189"/>
        <v>0</v>
      </c>
      <c r="AB4601" s="12">
        <v>3126</v>
      </c>
      <c r="AC4601" s="12">
        <v>200</v>
      </c>
      <c r="AD4601" s="12">
        <f t="shared" ref="AD4601:AV4601" si="7190">SUM(AD4602:AD4604)</f>
        <v>0</v>
      </c>
      <c r="AE4601" s="12">
        <f t="shared" si="7190"/>
        <v>400</v>
      </c>
      <c r="AF4601" s="12">
        <f t="shared" si="7190"/>
        <v>0</v>
      </c>
      <c r="AG4601" s="12">
        <f t="shared" si="7190"/>
        <v>0</v>
      </c>
      <c r="AH4601" s="12">
        <f t="shared" si="7190"/>
        <v>0</v>
      </c>
      <c r="AI4601" s="12">
        <f t="shared" si="7190"/>
        <v>0</v>
      </c>
      <c r="AJ4601" s="12">
        <f t="shared" si="7190"/>
        <v>400</v>
      </c>
      <c r="AK4601" s="12">
        <f t="shared" si="7190"/>
        <v>0</v>
      </c>
      <c r="AL4601" s="12">
        <f t="shared" si="7190"/>
        <v>0</v>
      </c>
      <c r="AM4601" s="12">
        <f t="shared" si="7190"/>
        <v>400</v>
      </c>
      <c r="AN4601" s="12">
        <f t="shared" si="7190"/>
        <v>0</v>
      </c>
      <c r="AO4601" s="12">
        <f t="shared" si="7190"/>
        <v>0</v>
      </c>
      <c r="AP4601" s="12">
        <f t="shared" si="7190"/>
        <v>0</v>
      </c>
      <c r="AQ4601" s="12">
        <f t="shared" si="7190"/>
        <v>0</v>
      </c>
      <c r="AR4601" s="12">
        <f t="shared" si="7190"/>
        <v>0</v>
      </c>
      <c r="AS4601" s="12">
        <f t="shared" si="7190"/>
        <v>0</v>
      </c>
      <c r="AT4601" s="12">
        <f t="shared" si="7190"/>
        <v>0</v>
      </c>
      <c r="AU4601" s="12">
        <f t="shared" si="7190"/>
        <v>0</v>
      </c>
      <c r="AV4601" s="12">
        <f t="shared" si="7190"/>
        <v>0</v>
      </c>
      <c r="AW4601" s="12">
        <v>400</v>
      </c>
      <c r="AX4601" s="12">
        <v>0</v>
      </c>
      <c r="AY4601" s="12">
        <f t="shared" ref="AY4601:BQ4601" si="7191">SUM(AY4602:AY4604)</f>
        <v>42000</v>
      </c>
      <c r="AZ4601" s="12">
        <f t="shared" si="7191"/>
        <v>22610</v>
      </c>
      <c r="BA4601" s="12">
        <f t="shared" si="7191"/>
        <v>0</v>
      </c>
      <c r="BB4601" s="12">
        <f t="shared" si="7191"/>
        <v>0</v>
      </c>
      <c r="BC4601" s="12">
        <f t="shared" si="7191"/>
        <v>0</v>
      </c>
      <c r="BD4601" s="12">
        <f t="shared" si="7191"/>
        <v>0</v>
      </c>
      <c r="BE4601" s="12">
        <f t="shared" si="7191"/>
        <v>64610</v>
      </c>
      <c r="BF4601" s="12">
        <f t="shared" si="7191"/>
        <v>0</v>
      </c>
      <c r="BG4601" s="12">
        <f t="shared" si="7191"/>
        <v>0</v>
      </c>
      <c r="BH4601" s="12">
        <f t="shared" si="7191"/>
        <v>22610</v>
      </c>
      <c r="BI4601" s="12">
        <f t="shared" si="7191"/>
        <v>0</v>
      </c>
      <c r="BJ4601" s="12">
        <f t="shared" si="7191"/>
        <v>0</v>
      </c>
      <c r="BK4601" s="12">
        <f t="shared" si="7191"/>
        <v>0</v>
      </c>
      <c r="BL4601" s="12">
        <f t="shared" si="7191"/>
        <v>0</v>
      </c>
      <c r="BM4601" s="12">
        <f t="shared" si="7191"/>
        <v>0</v>
      </c>
      <c r="BN4601" s="12">
        <f t="shared" si="7191"/>
        <v>0</v>
      </c>
      <c r="BO4601" s="12">
        <f t="shared" si="7191"/>
        <v>0</v>
      </c>
      <c r="BP4601" s="12">
        <f t="shared" si="7191"/>
        <v>0</v>
      </c>
      <c r="BQ4601" s="12">
        <f t="shared" si="7191"/>
        <v>0</v>
      </c>
      <c r="BR4601" s="12">
        <v>22610</v>
      </c>
      <c r="BS4601" s="12">
        <v>42000</v>
      </c>
      <c r="BT4601" s="12" t="e">
        <f>IF(#REF!=0,"-",#REF!/#REF!*100)</f>
        <v>#REF!</v>
      </c>
    </row>
    <row r="4602" spans="1:72" x14ac:dyDescent="0.25">
      <c r="A4602" s="4" t="s">
        <v>1154</v>
      </c>
      <c r="B4602" s="4" t="s">
        <v>56</v>
      </c>
      <c r="C4602" s="4" t="s">
        <v>166</v>
      </c>
      <c r="D4602" s="102" t="s">
        <v>1490</v>
      </c>
      <c r="E4602" s="113">
        <v>6139</v>
      </c>
      <c r="F4602" s="102"/>
      <c r="G4602" s="98" t="s">
        <v>1663</v>
      </c>
      <c r="H4602" s="13" t="s">
        <v>35</v>
      </c>
      <c r="I4602" s="14">
        <v>100</v>
      </c>
      <c r="J4602" s="14">
        <v>3026</v>
      </c>
      <c r="K4602" s="14"/>
      <c r="L4602" s="14"/>
      <c r="M4602" s="14"/>
      <c r="N4602" s="14"/>
      <c r="O4602" s="14">
        <f t="shared" si="7183"/>
        <v>3126</v>
      </c>
      <c r="P4602" s="14"/>
      <c r="Q4602" s="14"/>
      <c r="R4602" s="14">
        <v>3026</v>
      </c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>
        <v>3026</v>
      </c>
      <c r="AC4602" s="14">
        <v>100</v>
      </c>
      <c r="AD4602" s="14">
        <v>0</v>
      </c>
      <c r="AE4602" s="14">
        <v>400</v>
      </c>
      <c r="AF4602" s="14"/>
      <c r="AG4602" s="14"/>
      <c r="AH4602" s="14"/>
      <c r="AI4602" s="14"/>
      <c r="AJ4602" s="14">
        <f t="shared" si="7184"/>
        <v>400</v>
      </c>
      <c r="AK4602" s="14"/>
      <c r="AL4602" s="14"/>
      <c r="AM4602" s="14">
        <v>400</v>
      </c>
      <c r="AN4602" s="14"/>
      <c r="AO4602" s="14"/>
      <c r="AP4602" s="14"/>
      <c r="AQ4602" s="14"/>
      <c r="AR4602" s="14"/>
      <c r="AS4602" s="14"/>
      <c r="AT4602" s="14"/>
      <c r="AU4602" s="14"/>
      <c r="AV4602" s="14"/>
      <c r="AW4602" s="14">
        <v>400</v>
      </c>
      <c r="AX4602" s="14">
        <v>0</v>
      </c>
      <c r="AY4602" s="14">
        <v>42000</v>
      </c>
      <c r="AZ4602" s="14">
        <v>22510</v>
      </c>
      <c r="BA4602" s="14"/>
      <c r="BB4602" s="14"/>
      <c r="BC4602" s="14"/>
      <c r="BD4602" s="14"/>
      <c r="BE4602" s="14">
        <f t="shared" si="7185"/>
        <v>64510</v>
      </c>
      <c r="BF4602" s="14"/>
      <c r="BG4602" s="14"/>
      <c r="BH4602" s="14">
        <v>22510</v>
      </c>
      <c r="BI4602" s="14"/>
      <c r="BJ4602" s="14"/>
      <c r="BK4602" s="14"/>
      <c r="BL4602" s="14"/>
      <c r="BM4602" s="14"/>
      <c r="BN4602" s="14"/>
      <c r="BO4602" s="14"/>
      <c r="BP4602" s="14"/>
      <c r="BQ4602" s="14"/>
      <c r="BR4602" s="14">
        <v>22510</v>
      </c>
      <c r="BS4602" s="14">
        <v>42000</v>
      </c>
      <c r="BT4602" s="14" t="e">
        <f>IF(#REF!=0,"-",#REF!/#REF!*100)</f>
        <v>#REF!</v>
      </c>
    </row>
    <row r="4603" spans="1:72" ht="22.5" x14ac:dyDescent="0.25">
      <c r="A4603" s="4" t="s">
        <v>1154</v>
      </c>
      <c r="B4603" s="4" t="s">
        <v>56</v>
      </c>
      <c r="C4603" s="4" t="s">
        <v>166</v>
      </c>
      <c r="D4603" s="102" t="s">
        <v>1490</v>
      </c>
      <c r="E4603" s="113">
        <v>6139</v>
      </c>
      <c r="F4603" s="102" t="s">
        <v>1497</v>
      </c>
      <c r="G4603" s="98" t="s">
        <v>1663</v>
      </c>
      <c r="H4603" s="13" t="s">
        <v>37</v>
      </c>
      <c r="I4603" s="14">
        <v>100</v>
      </c>
      <c r="J4603" s="14">
        <v>100</v>
      </c>
      <c r="K4603" s="14"/>
      <c r="L4603" s="14"/>
      <c r="M4603" s="14"/>
      <c r="N4603" s="14"/>
      <c r="O4603" s="14">
        <f t="shared" si="7183"/>
        <v>200</v>
      </c>
      <c r="P4603" s="14"/>
      <c r="Q4603" s="14"/>
      <c r="R4603" s="14">
        <v>100</v>
      </c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>
        <v>100</v>
      </c>
      <c r="AC4603" s="14">
        <v>100</v>
      </c>
      <c r="AD4603" s="14">
        <v>0</v>
      </c>
      <c r="AE4603" s="14"/>
      <c r="AF4603" s="14"/>
      <c r="AG4603" s="14"/>
      <c r="AH4603" s="14"/>
      <c r="AI4603" s="14"/>
      <c r="AJ4603" s="14">
        <f t="shared" si="7184"/>
        <v>0</v>
      </c>
      <c r="AK4603" s="14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4"/>
      <c r="AW4603" s="14">
        <v>0</v>
      </c>
      <c r="AX4603" s="14">
        <v>0</v>
      </c>
      <c r="AY4603" s="14">
        <v>0</v>
      </c>
      <c r="AZ4603" s="14">
        <v>100</v>
      </c>
      <c r="BA4603" s="14"/>
      <c r="BB4603" s="14"/>
      <c r="BC4603" s="14"/>
      <c r="BD4603" s="14"/>
      <c r="BE4603" s="14">
        <f t="shared" si="7185"/>
        <v>100</v>
      </c>
      <c r="BF4603" s="14"/>
      <c r="BG4603" s="14"/>
      <c r="BH4603" s="14">
        <v>100</v>
      </c>
      <c r="BI4603" s="14"/>
      <c r="BJ4603" s="14"/>
      <c r="BK4603" s="14"/>
      <c r="BL4603" s="14"/>
      <c r="BM4603" s="14"/>
      <c r="BN4603" s="14"/>
      <c r="BO4603" s="14"/>
      <c r="BP4603" s="14"/>
      <c r="BQ4603" s="14"/>
      <c r="BR4603" s="14">
        <v>100</v>
      </c>
      <c r="BS4603" s="14">
        <v>0</v>
      </c>
      <c r="BT4603" s="14" t="e">
        <f>IF(#REF!=0,"-",#REF!/#REF!*100)</f>
        <v>#REF!</v>
      </c>
    </row>
    <row r="4604" spans="1:72" ht="33.75" x14ac:dyDescent="0.25">
      <c r="A4604" s="4" t="s">
        <v>1154</v>
      </c>
      <c r="B4604" s="4" t="s">
        <v>56</v>
      </c>
      <c r="C4604" s="4" t="s">
        <v>166</v>
      </c>
      <c r="D4604" s="102" t="s">
        <v>1490</v>
      </c>
      <c r="E4604" s="113">
        <v>6139</v>
      </c>
      <c r="F4604" s="102" t="s">
        <v>1498</v>
      </c>
      <c r="G4604" s="98" t="s">
        <v>1663</v>
      </c>
      <c r="H4604" s="13" t="s">
        <v>38</v>
      </c>
      <c r="I4604" s="14">
        <v>0</v>
      </c>
      <c r="J4604" s="14"/>
      <c r="K4604" s="14"/>
      <c r="L4604" s="14"/>
      <c r="M4604" s="14"/>
      <c r="N4604" s="14"/>
      <c r="O4604" s="14">
        <f t="shared" si="7183"/>
        <v>0</v>
      </c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>
        <v>0</v>
      </c>
      <c r="AC4604" s="14">
        <v>0</v>
      </c>
      <c r="AD4604" s="14">
        <v>0</v>
      </c>
      <c r="AE4604" s="14"/>
      <c r="AF4604" s="14"/>
      <c r="AG4604" s="14"/>
      <c r="AH4604" s="14"/>
      <c r="AI4604" s="14"/>
      <c r="AJ4604" s="14">
        <f t="shared" si="7184"/>
        <v>0</v>
      </c>
      <c r="AK4604" s="14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4"/>
      <c r="AW4604" s="14">
        <v>0</v>
      </c>
      <c r="AX4604" s="14">
        <v>0</v>
      </c>
      <c r="AY4604" s="14">
        <v>0</v>
      </c>
      <c r="AZ4604" s="14"/>
      <c r="BA4604" s="14"/>
      <c r="BB4604" s="14"/>
      <c r="BC4604" s="14"/>
      <c r="BD4604" s="14"/>
      <c r="BE4604" s="14">
        <f t="shared" si="7185"/>
        <v>0</v>
      </c>
      <c r="BF4604" s="14"/>
      <c r="BG4604" s="14"/>
      <c r="BH4604" s="14"/>
      <c r="BI4604" s="14"/>
      <c r="BJ4604" s="14"/>
      <c r="BK4604" s="14"/>
      <c r="BL4604" s="14"/>
      <c r="BM4604" s="14"/>
      <c r="BN4604" s="14"/>
      <c r="BO4604" s="14"/>
      <c r="BP4604" s="14"/>
      <c r="BQ4604" s="14"/>
      <c r="BR4604" s="14">
        <v>0</v>
      </c>
      <c r="BS4604" s="14">
        <v>0</v>
      </c>
      <c r="BT4604" s="14" t="e">
        <f>IF(#REF!=0,"-",#REF!/#REF!*100)</f>
        <v>#REF!</v>
      </c>
    </row>
    <row r="4605" spans="1:72" ht="33.75" x14ac:dyDescent="0.25">
      <c r="A4605" s="1" t="s">
        <v>0</v>
      </c>
      <c r="B4605" s="1" t="s">
        <v>0</v>
      </c>
      <c r="C4605" s="1" t="s">
        <v>0</v>
      </c>
      <c r="D4605" s="101" t="s">
        <v>0</v>
      </c>
      <c r="E4605" s="101" t="s">
        <v>0</v>
      </c>
      <c r="F4605" s="101" t="s">
        <v>0</v>
      </c>
      <c r="G4605" s="2" t="s">
        <v>0</v>
      </c>
      <c r="H4605" s="10" t="s">
        <v>39</v>
      </c>
      <c r="I4605" s="11">
        <f t="shared" ref="I4605:AA4605" si="7192">SUM(I4606)</f>
        <v>300</v>
      </c>
      <c r="J4605" s="11">
        <f t="shared" si="7192"/>
        <v>200</v>
      </c>
      <c r="K4605" s="11">
        <f t="shared" si="7192"/>
        <v>0</v>
      </c>
      <c r="L4605" s="11">
        <f t="shared" si="7192"/>
        <v>0</v>
      </c>
      <c r="M4605" s="11">
        <f t="shared" si="7192"/>
        <v>0</v>
      </c>
      <c r="N4605" s="11">
        <f t="shared" si="7192"/>
        <v>0</v>
      </c>
      <c r="O4605" s="11">
        <f t="shared" si="7192"/>
        <v>500</v>
      </c>
      <c r="P4605" s="11">
        <f t="shared" si="7192"/>
        <v>0</v>
      </c>
      <c r="Q4605" s="11">
        <f t="shared" si="7192"/>
        <v>0</v>
      </c>
      <c r="R4605" s="11">
        <f t="shared" si="7192"/>
        <v>200</v>
      </c>
      <c r="S4605" s="11">
        <f t="shared" si="7192"/>
        <v>0</v>
      </c>
      <c r="T4605" s="11">
        <f t="shared" si="7192"/>
        <v>0</v>
      </c>
      <c r="U4605" s="11">
        <f t="shared" si="7192"/>
        <v>0</v>
      </c>
      <c r="V4605" s="11">
        <f t="shared" si="7192"/>
        <v>0</v>
      </c>
      <c r="W4605" s="11">
        <f t="shared" si="7192"/>
        <v>0</v>
      </c>
      <c r="X4605" s="11">
        <f t="shared" si="7192"/>
        <v>0</v>
      </c>
      <c r="Y4605" s="11">
        <f t="shared" si="7192"/>
        <v>0</v>
      </c>
      <c r="Z4605" s="11">
        <f t="shared" si="7192"/>
        <v>0</v>
      </c>
      <c r="AA4605" s="11">
        <f t="shared" si="7192"/>
        <v>0</v>
      </c>
      <c r="AB4605" s="11">
        <v>200</v>
      </c>
      <c r="AC4605" s="11">
        <v>300</v>
      </c>
      <c r="AD4605" s="11">
        <f t="shared" ref="AD4605:AV4605" si="7193">SUM(AD4606)</f>
        <v>0</v>
      </c>
      <c r="AE4605" s="11">
        <f t="shared" si="7193"/>
        <v>0</v>
      </c>
      <c r="AF4605" s="11">
        <f t="shared" si="7193"/>
        <v>0</v>
      </c>
      <c r="AG4605" s="11">
        <f t="shared" si="7193"/>
        <v>0</v>
      </c>
      <c r="AH4605" s="11">
        <f t="shared" si="7193"/>
        <v>0</v>
      </c>
      <c r="AI4605" s="11">
        <f t="shared" si="7193"/>
        <v>0</v>
      </c>
      <c r="AJ4605" s="11">
        <f t="shared" si="7193"/>
        <v>0</v>
      </c>
      <c r="AK4605" s="11">
        <f t="shared" si="7193"/>
        <v>0</v>
      </c>
      <c r="AL4605" s="11">
        <f t="shared" si="7193"/>
        <v>0</v>
      </c>
      <c r="AM4605" s="11">
        <f t="shared" si="7193"/>
        <v>0</v>
      </c>
      <c r="AN4605" s="11">
        <f t="shared" si="7193"/>
        <v>0</v>
      </c>
      <c r="AO4605" s="11">
        <f t="shared" si="7193"/>
        <v>0</v>
      </c>
      <c r="AP4605" s="11">
        <f t="shared" si="7193"/>
        <v>0</v>
      </c>
      <c r="AQ4605" s="11">
        <f t="shared" si="7193"/>
        <v>0</v>
      </c>
      <c r="AR4605" s="11">
        <f t="shared" si="7193"/>
        <v>0</v>
      </c>
      <c r="AS4605" s="11">
        <f t="shared" si="7193"/>
        <v>0</v>
      </c>
      <c r="AT4605" s="11">
        <f t="shared" si="7193"/>
        <v>0</v>
      </c>
      <c r="AU4605" s="11">
        <f t="shared" si="7193"/>
        <v>0</v>
      </c>
      <c r="AV4605" s="11">
        <f t="shared" si="7193"/>
        <v>0</v>
      </c>
      <c r="AW4605" s="11">
        <v>0</v>
      </c>
      <c r="AX4605" s="11">
        <v>0</v>
      </c>
      <c r="AY4605" s="11">
        <f t="shared" ref="AY4605:BQ4605" si="7194">SUM(AY4606)</f>
        <v>0</v>
      </c>
      <c r="AZ4605" s="11">
        <f t="shared" si="7194"/>
        <v>400</v>
      </c>
      <c r="BA4605" s="11">
        <f t="shared" si="7194"/>
        <v>0</v>
      </c>
      <c r="BB4605" s="11">
        <f t="shared" si="7194"/>
        <v>0</v>
      </c>
      <c r="BC4605" s="11">
        <f t="shared" si="7194"/>
        <v>0</v>
      </c>
      <c r="BD4605" s="11">
        <f t="shared" si="7194"/>
        <v>0</v>
      </c>
      <c r="BE4605" s="11">
        <f t="shared" si="7194"/>
        <v>400</v>
      </c>
      <c r="BF4605" s="11">
        <f t="shared" si="7194"/>
        <v>0</v>
      </c>
      <c r="BG4605" s="11">
        <f t="shared" si="7194"/>
        <v>0</v>
      </c>
      <c r="BH4605" s="11">
        <f t="shared" si="7194"/>
        <v>400</v>
      </c>
      <c r="BI4605" s="11">
        <f t="shared" si="7194"/>
        <v>0</v>
      </c>
      <c r="BJ4605" s="11">
        <f t="shared" si="7194"/>
        <v>0</v>
      </c>
      <c r="BK4605" s="11">
        <f t="shared" si="7194"/>
        <v>0</v>
      </c>
      <c r="BL4605" s="11">
        <f t="shared" si="7194"/>
        <v>0</v>
      </c>
      <c r="BM4605" s="11">
        <f t="shared" si="7194"/>
        <v>0</v>
      </c>
      <c r="BN4605" s="11">
        <f t="shared" si="7194"/>
        <v>0</v>
      </c>
      <c r="BO4605" s="11">
        <f t="shared" si="7194"/>
        <v>0</v>
      </c>
      <c r="BP4605" s="11">
        <f t="shared" si="7194"/>
        <v>0</v>
      </c>
      <c r="BQ4605" s="11">
        <f t="shared" si="7194"/>
        <v>0</v>
      </c>
      <c r="BR4605" s="11">
        <v>400</v>
      </c>
      <c r="BS4605" s="11">
        <v>0</v>
      </c>
      <c r="BT4605" s="11" t="e">
        <f>IF(#REF!=0,"-",#REF!/#REF!*100)</f>
        <v>#REF!</v>
      </c>
    </row>
    <row r="4606" spans="1:72" ht="22.5" x14ac:dyDescent="0.25">
      <c r="A4606" s="4" t="s">
        <v>1154</v>
      </c>
      <c r="B4606" s="4" t="s">
        <v>56</v>
      </c>
      <c r="C4606" s="4" t="s">
        <v>166</v>
      </c>
      <c r="D4606" s="102" t="s">
        <v>1490</v>
      </c>
      <c r="E4606" s="101" t="s">
        <v>40</v>
      </c>
      <c r="F4606" s="101" t="s">
        <v>0</v>
      </c>
      <c r="G4606" s="2" t="s">
        <v>0</v>
      </c>
      <c r="H4606" s="2" t="s">
        <v>41</v>
      </c>
      <c r="I4606" s="12">
        <f t="shared" ref="I4606:AA4606" si="7195">SUM(I4607:I4609)</f>
        <v>300</v>
      </c>
      <c r="J4606" s="12">
        <f t="shared" si="7195"/>
        <v>200</v>
      </c>
      <c r="K4606" s="12">
        <f t="shared" si="7195"/>
        <v>0</v>
      </c>
      <c r="L4606" s="12">
        <f t="shared" si="7195"/>
        <v>0</v>
      </c>
      <c r="M4606" s="12">
        <f t="shared" si="7195"/>
        <v>0</v>
      </c>
      <c r="N4606" s="12">
        <f t="shared" si="7195"/>
        <v>0</v>
      </c>
      <c r="O4606" s="12">
        <f t="shared" ref="O4606" si="7196">SUM(O4607:O4609)</f>
        <v>500</v>
      </c>
      <c r="P4606" s="12">
        <f t="shared" si="7195"/>
        <v>0</v>
      </c>
      <c r="Q4606" s="12">
        <f t="shared" si="7195"/>
        <v>0</v>
      </c>
      <c r="R4606" s="12">
        <f t="shared" si="7195"/>
        <v>200</v>
      </c>
      <c r="S4606" s="12">
        <f t="shared" si="7195"/>
        <v>0</v>
      </c>
      <c r="T4606" s="12">
        <f t="shared" si="7195"/>
        <v>0</v>
      </c>
      <c r="U4606" s="12">
        <f t="shared" si="7195"/>
        <v>0</v>
      </c>
      <c r="V4606" s="12">
        <f t="shared" si="7195"/>
        <v>0</v>
      </c>
      <c r="W4606" s="12">
        <f t="shared" si="7195"/>
        <v>0</v>
      </c>
      <c r="X4606" s="12">
        <f t="shared" si="7195"/>
        <v>0</v>
      </c>
      <c r="Y4606" s="12">
        <f t="shared" si="7195"/>
        <v>0</v>
      </c>
      <c r="Z4606" s="12">
        <f t="shared" si="7195"/>
        <v>0</v>
      </c>
      <c r="AA4606" s="12">
        <f t="shared" si="7195"/>
        <v>0</v>
      </c>
      <c r="AB4606" s="12">
        <v>200</v>
      </c>
      <c r="AC4606" s="12">
        <v>300</v>
      </c>
      <c r="AD4606" s="12">
        <f t="shared" ref="AD4606:AV4606" si="7197">SUM(AD4607:AD4609)</f>
        <v>0</v>
      </c>
      <c r="AE4606" s="12">
        <f t="shared" si="7197"/>
        <v>0</v>
      </c>
      <c r="AF4606" s="12">
        <f t="shared" si="7197"/>
        <v>0</v>
      </c>
      <c r="AG4606" s="12">
        <f t="shared" si="7197"/>
        <v>0</v>
      </c>
      <c r="AH4606" s="12">
        <f t="shared" si="7197"/>
        <v>0</v>
      </c>
      <c r="AI4606" s="12">
        <f t="shared" si="7197"/>
        <v>0</v>
      </c>
      <c r="AJ4606" s="12">
        <f t="shared" ref="AJ4606" si="7198">SUM(AJ4607:AJ4609)</f>
        <v>0</v>
      </c>
      <c r="AK4606" s="12">
        <f t="shared" si="7197"/>
        <v>0</v>
      </c>
      <c r="AL4606" s="12">
        <f t="shared" si="7197"/>
        <v>0</v>
      </c>
      <c r="AM4606" s="12">
        <f t="shared" si="7197"/>
        <v>0</v>
      </c>
      <c r="AN4606" s="12">
        <f t="shared" si="7197"/>
        <v>0</v>
      </c>
      <c r="AO4606" s="12">
        <f t="shared" si="7197"/>
        <v>0</v>
      </c>
      <c r="AP4606" s="12">
        <f t="shared" si="7197"/>
        <v>0</v>
      </c>
      <c r="AQ4606" s="12">
        <f t="shared" si="7197"/>
        <v>0</v>
      </c>
      <c r="AR4606" s="12">
        <f t="shared" si="7197"/>
        <v>0</v>
      </c>
      <c r="AS4606" s="12">
        <f t="shared" si="7197"/>
        <v>0</v>
      </c>
      <c r="AT4606" s="12">
        <f t="shared" si="7197"/>
        <v>0</v>
      </c>
      <c r="AU4606" s="12">
        <f t="shared" si="7197"/>
        <v>0</v>
      </c>
      <c r="AV4606" s="12">
        <f t="shared" si="7197"/>
        <v>0</v>
      </c>
      <c r="AW4606" s="12">
        <v>0</v>
      </c>
      <c r="AX4606" s="12">
        <v>0</v>
      </c>
      <c r="AY4606" s="12">
        <f t="shared" ref="AY4606:BQ4606" si="7199">SUM(AY4607:AY4609)</f>
        <v>0</v>
      </c>
      <c r="AZ4606" s="12">
        <f t="shared" si="7199"/>
        <v>400</v>
      </c>
      <c r="BA4606" s="12">
        <f t="shared" si="7199"/>
        <v>0</v>
      </c>
      <c r="BB4606" s="12">
        <f t="shared" si="7199"/>
        <v>0</v>
      </c>
      <c r="BC4606" s="12">
        <f t="shared" si="7199"/>
        <v>0</v>
      </c>
      <c r="BD4606" s="12">
        <f t="shared" si="7199"/>
        <v>0</v>
      </c>
      <c r="BE4606" s="12">
        <f t="shared" ref="BE4606" si="7200">SUM(BE4607:BE4609)</f>
        <v>400</v>
      </c>
      <c r="BF4606" s="12">
        <f t="shared" si="7199"/>
        <v>0</v>
      </c>
      <c r="BG4606" s="12">
        <f t="shared" si="7199"/>
        <v>0</v>
      </c>
      <c r="BH4606" s="12">
        <f t="shared" si="7199"/>
        <v>400</v>
      </c>
      <c r="BI4606" s="12">
        <f t="shared" si="7199"/>
        <v>0</v>
      </c>
      <c r="BJ4606" s="12">
        <f t="shared" si="7199"/>
        <v>0</v>
      </c>
      <c r="BK4606" s="12">
        <f t="shared" si="7199"/>
        <v>0</v>
      </c>
      <c r="BL4606" s="12">
        <f t="shared" si="7199"/>
        <v>0</v>
      </c>
      <c r="BM4606" s="12">
        <f t="shared" si="7199"/>
        <v>0</v>
      </c>
      <c r="BN4606" s="12">
        <f t="shared" si="7199"/>
        <v>0</v>
      </c>
      <c r="BO4606" s="12">
        <f t="shared" si="7199"/>
        <v>0</v>
      </c>
      <c r="BP4606" s="12">
        <f t="shared" si="7199"/>
        <v>0</v>
      </c>
      <c r="BQ4606" s="12">
        <f t="shared" si="7199"/>
        <v>0</v>
      </c>
      <c r="BR4606" s="12">
        <v>400</v>
      </c>
      <c r="BS4606" s="12">
        <v>0</v>
      </c>
      <c r="BT4606" s="12" t="e">
        <f>IF(#REF!=0,"-",#REF!/#REF!*100)</f>
        <v>#REF!</v>
      </c>
    </row>
    <row r="4607" spans="1:72" x14ac:dyDescent="0.25">
      <c r="A4607" s="4" t="s">
        <v>1154</v>
      </c>
      <c r="B4607" s="4" t="s">
        <v>56</v>
      </c>
      <c r="C4607" s="4" t="s">
        <v>166</v>
      </c>
      <c r="D4607" s="102" t="s">
        <v>1490</v>
      </c>
      <c r="E4607" s="113">
        <v>6142</v>
      </c>
      <c r="F4607" s="102"/>
      <c r="G4607" s="98" t="s">
        <v>1663</v>
      </c>
      <c r="H4607" s="13" t="s">
        <v>60</v>
      </c>
      <c r="I4607" s="14">
        <v>100</v>
      </c>
      <c r="J4607" s="14">
        <v>100</v>
      </c>
      <c r="K4607" s="14"/>
      <c r="L4607" s="14"/>
      <c r="M4607" s="14"/>
      <c r="N4607" s="14"/>
      <c r="O4607" s="14">
        <f t="shared" si="7183"/>
        <v>200</v>
      </c>
      <c r="P4607" s="14"/>
      <c r="Q4607" s="14"/>
      <c r="R4607" s="14">
        <v>100</v>
      </c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>
        <v>100</v>
      </c>
      <c r="AC4607" s="14">
        <v>100</v>
      </c>
      <c r="AD4607" s="14">
        <v>0</v>
      </c>
      <c r="AE4607" s="14"/>
      <c r="AF4607" s="14"/>
      <c r="AG4607" s="14"/>
      <c r="AH4607" s="14"/>
      <c r="AI4607" s="14"/>
      <c r="AJ4607" s="14">
        <f t="shared" si="7184"/>
        <v>0</v>
      </c>
      <c r="AK4607" s="14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4"/>
      <c r="AW4607" s="14">
        <v>0</v>
      </c>
      <c r="AX4607" s="14">
        <v>0</v>
      </c>
      <c r="AY4607" s="14">
        <v>0</v>
      </c>
      <c r="AZ4607" s="14">
        <f>100+100</f>
        <v>200</v>
      </c>
      <c r="BA4607" s="14"/>
      <c r="BB4607" s="14"/>
      <c r="BC4607" s="14"/>
      <c r="BD4607" s="14"/>
      <c r="BE4607" s="14">
        <f t="shared" si="7185"/>
        <v>200</v>
      </c>
      <c r="BF4607" s="14"/>
      <c r="BG4607" s="14"/>
      <c r="BH4607" s="14">
        <f>100+100</f>
        <v>200</v>
      </c>
      <c r="BI4607" s="14"/>
      <c r="BJ4607" s="14"/>
      <c r="BK4607" s="14"/>
      <c r="BL4607" s="14"/>
      <c r="BM4607" s="14"/>
      <c r="BN4607" s="14"/>
      <c r="BO4607" s="14"/>
      <c r="BP4607" s="14"/>
      <c r="BQ4607" s="14"/>
      <c r="BR4607" s="14">
        <v>200</v>
      </c>
      <c r="BS4607" s="14">
        <v>0</v>
      </c>
      <c r="BT4607" s="14" t="e">
        <f>IF(#REF!=0,"-",#REF!/#REF!*100)</f>
        <v>#REF!</v>
      </c>
    </row>
    <row r="4608" spans="1:72" ht="22.5" x14ac:dyDescent="0.25">
      <c r="A4608" s="4" t="s">
        <v>1154</v>
      </c>
      <c r="B4608" s="4" t="s">
        <v>56</v>
      </c>
      <c r="C4608" s="4" t="s">
        <v>166</v>
      </c>
      <c r="D4608" s="102" t="s">
        <v>1490</v>
      </c>
      <c r="E4608" s="113">
        <v>6143</v>
      </c>
      <c r="F4608" s="102"/>
      <c r="G4608" s="98" t="s">
        <v>1663</v>
      </c>
      <c r="H4608" s="13" t="s">
        <v>43</v>
      </c>
      <c r="I4608" s="14">
        <v>100</v>
      </c>
      <c r="J4608" s="14">
        <v>100</v>
      </c>
      <c r="K4608" s="14"/>
      <c r="L4608" s="14"/>
      <c r="M4608" s="14"/>
      <c r="N4608" s="14"/>
      <c r="O4608" s="14">
        <f t="shared" si="7183"/>
        <v>200</v>
      </c>
      <c r="P4608" s="14"/>
      <c r="Q4608" s="14"/>
      <c r="R4608" s="14">
        <v>100</v>
      </c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>
        <v>100</v>
      </c>
      <c r="AC4608" s="14">
        <v>100</v>
      </c>
      <c r="AD4608" s="14">
        <v>0</v>
      </c>
      <c r="AE4608" s="14"/>
      <c r="AF4608" s="14"/>
      <c r="AG4608" s="14"/>
      <c r="AH4608" s="14"/>
      <c r="AI4608" s="14"/>
      <c r="AJ4608" s="14">
        <f t="shared" si="7184"/>
        <v>0</v>
      </c>
      <c r="AK4608" s="14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4"/>
      <c r="AW4608" s="14">
        <v>0</v>
      </c>
      <c r="AX4608" s="14">
        <v>0</v>
      </c>
      <c r="AY4608" s="14">
        <v>0</v>
      </c>
      <c r="AZ4608" s="14">
        <f>100+100</f>
        <v>200</v>
      </c>
      <c r="BA4608" s="14"/>
      <c r="BB4608" s="14"/>
      <c r="BC4608" s="14"/>
      <c r="BD4608" s="14"/>
      <c r="BE4608" s="14">
        <f t="shared" si="7185"/>
        <v>200</v>
      </c>
      <c r="BF4608" s="14"/>
      <c r="BG4608" s="14"/>
      <c r="BH4608" s="14">
        <f>100+100</f>
        <v>200</v>
      </c>
      <c r="BI4608" s="14"/>
      <c r="BJ4608" s="14"/>
      <c r="BK4608" s="14"/>
      <c r="BL4608" s="14"/>
      <c r="BM4608" s="14"/>
      <c r="BN4608" s="14"/>
      <c r="BO4608" s="14"/>
      <c r="BP4608" s="14"/>
      <c r="BQ4608" s="14"/>
      <c r="BR4608" s="14">
        <v>200</v>
      </c>
      <c r="BS4608" s="14">
        <v>0</v>
      </c>
      <c r="BT4608" s="14" t="e">
        <f>IF(#REF!=0,"-",#REF!/#REF!*100)</f>
        <v>#REF!</v>
      </c>
    </row>
    <row r="4609" spans="1:72" x14ac:dyDescent="0.25">
      <c r="A4609" s="4" t="s">
        <v>1154</v>
      </c>
      <c r="B4609" s="4" t="s">
        <v>56</v>
      </c>
      <c r="C4609" s="4" t="s">
        <v>166</v>
      </c>
      <c r="D4609" s="102" t="s">
        <v>1490</v>
      </c>
      <c r="E4609" s="113">
        <v>6148</v>
      </c>
      <c r="F4609" s="102"/>
      <c r="G4609" s="98" t="s">
        <v>1663</v>
      </c>
      <c r="H4609" s="13" t="s">
        <v>45</v>
      </c>
      <c r="I4609" s="14">
        <v>100</v>
      </c>
      <c r="J4609" s="14"/>
      <c r="K4609" s="14"/>
      <c r="L4609" s="14"/>
      <c r="M4609" s="14"/>
      <c r="N4609" s="14"/>
      <c r="O4609" s="14">
        <f t="shared" si="7183"/>
        <v>100</v>
      </c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>
        <v>0</v>
      </c>
      <c r="AC4609" s="14">
        <v>100</v>
      </c>
      <c r="AD4609" s="14">
        <v>0</v>
      </c>
      <c r="AE4609" s="14"/>
      <c r="AF4609" s="14"/>
      <c r="AG4609" s="14"/>
      <c r="AH4609" s="14"/>
      <c r="AI4609" s="14"/>
      <c r="AJ4609" s="14">
        <f t="shared" si="7184"/>
        <v>0</v>
      </c>
      <c r="AK4609" s="14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4"/>
      <c r="AW4609" s="14">
        <v>0</v>
      </c>
      <c r="AX4609" s="14">
        <v>0</v>
      </c>
      <c r="AY4609" s="14">
        <v>0</v>
      </c>
      <c r="AZ4609" s="14"/>
      <c r="BA4609" s="14"/>
      <c r="BB4609" s="14"/>
      <c r="BC4609" s="14"/>
      <c r="BD4609" s="14"/>
      <c r="BE4609" s="14">
        <f t="shared" si="7185"/>
        <v>0</v>
      </c>
      <c r="BF4609" s="14"/>
      <c r="BG4609" s="14"/>
      <c r="BH4609" s="14"/>
      <c r="BI4609" s="14"/>
      <c r="BJ4609" s="14"/>
      <c r="BK4609" s="14"/>
      <c r="BL4609" s="14"/>
      <c r="BM4609" s="14"/>
      <c r="BN4609" s="14"/>
      <c r="BO4609" s="14"/>
      <c r="BP4609" s="14"/>
      <c r="BQ4609" s="14"/>
      <c r="BR4609" s="14">
        <v>0</v>
      </c>
      <c r="BS4609" s="14">
        <v>0</v>
      </c>
      <c r="BT4609" s="14" t="e">
        <f>IF(#REF!=0,"-",#REF!/#REF!*100)</f>
        <v>#REF!</v>
      </c>
    </row>
    <row r="4610" spans="1:72" ht="33.75" x14ac:dyDescent="0.25">
      <c r="A4610" s="1" t="s">
        <v>0</v>
      </c>
      <c r="B4610" s="1" t="s">
        <v>0</v>
      </c>
      <c r="C4610" s="1" t="s">
        <v>0</v>
      </c>
      <c r="D4610" s="101" t="s">
        <v>0</v>
      </c>
      <c r="E4610" s="101" t="s">
        <v>0</v>
      </c>
      <c r="F4610" s="101" t="s">
        <v>0</v>
      </c>
      <c r="G4610" s="2" t="s">
        <v>0</v>
      </c>
      <c r="H4610" s="10" t="s">
        <v>47</v>
      </c>
      <c r="I4610" s="11">
        <f t="shared" ref="I4610:AA4610" si="7201">SUM(I4611)</f>
        <v>300</v>
      </c>
      <c r="J4610" s="11">
        <f t="shared" si="7201"/>
        <v>100</v>
      </c>
      <c r="K4610" s="11">
        <f t="shared" si="7201"/>
        <v>0</v>
      </c>
      <c r="L4610" s="11">
        <f t="shared" si="7201"/>
        <v>0</v>
      </c>
      <c r="M4610" s="11">
        <f t="shared" si="7201"/>
        <v>0</v>
      </c>
      <c r="N4610" s="11">
        <f t="shared" si="7201"/>
        <v>0</v>
      </c>
      <c r="O4610" s="11">
        <f t="shared" si="7201"/>
        <v>400</v>
      </c>
      <c r="P4610" s="11">
        <f t="shared" si="7201"/>
        <v>0</v>
      </c>
      <c r="Q4610" s="11">
        <f t="shared" si="7201"/>
        <v>0</v>
      </c>
      <c r="R4610" s="11">
        <f t="shared" si="7201"/>
        <v>100</v>
      </c>
      <c r="S4610" s="11">
        <f t="shared" si="7201"/>
        <v>0</v>
      </c>
      <c r="T4610" s="11">
        <f t="shared" si="7201"/>
        <v>0</v>
      </c>
      <c r="U4610" s="11">
        <f t="shared" si="7201"/>
        <v>0</v>
      </c>
      <c r="V4610" s="11">
        <f t="shared" si="7201"/>
        <v>0</v>
      </c>
      <c r="W4610" s="11">
        <f t="shared" si="7201"/>
        <v>0</v>
      </c>
      <c r="X4610" s="11">
        <f t="shared" si="7201"/>
        <v>0</v>
      </c>
      <c r="Y4610" s="11">
        <f t="shared" si="7201"/>
        <v>0</v>
      </c>
      <c r="Z4610" s="11">
        <f t="shared" si="7201"/>
        <v>0</v>
      </c>
      <c r="AA4610" s="11">
        <f t="shared" si="7201"/>
        <v>0</v>
      </c>
      <c r="AB4610" s="11">
        <v>100</v>
      </c>
      <c r="AC4610" s="11">
        <v>300</v>
      </c>
      <c r="AD4610" s="11">
        <f t="shared" ref="AD4610:AV4610" si="7202">SUM(AD4611)</f>
        <v>0</v>
      </c>
      <c r="AE4610" s="11">
        <f t="shared" si="7202"/>
        <v>0</v>
      </c>
      <c r="AF4610" s="11">
        <f t="shared" si="7202"/>
        <v>0</v>
      </c>
      <c r="AG4610" s="11">
        <f t="shared" si="7202"/>
        <v>0</v>
      </c>
      <c r="AH4610" s="11">
        <f t="shared" si="7202"/>
        <v>0</v>
      </c>
      <c r="AI4610" s="11">
        <f t="shared" si="7202"/>
        <v>0</v>
      </c>
      <c r="AJ4610" s="11">
        <f t="shared" si="7202"/>
        <v>0</v>
      </c>
      <c r="AK4610" s="11">
        <f t="shared" si="7202"/>
        <v>0</v>
      </c>
      <c r="AL4610" s="11">
        <f t="shared" si="7202"/>
        <v>0</v>
      </c>
      <c r="AM4610" s="11">
        <f t="shared" si="7202"/>
        <v>0</v>
      </c>
      <c r="AN4610" s="11">
        <f t="shared" si="7202"/>
        <v>0</v>
      </c>
      <c r="AO4610" s="11">
        <f t="shared" si="7202"/>
        <v>0</v>
      </c>
      <c r="AP4610" s="11">
        <f t="shared" si="7202"/>
        <v>0</v>
      </c>
      <c r="AQ4610" s="11">
        <f t="shared" si="7202"/>
        <v>0</v>
      </c>
      <c r="AR4610" s="11">
        <f t="shared" si="7202"/>
        <v>0</v>
      </c>
      <c r="AS4610" s="11">
        <f t="shared" si="7202"/>
        <v>0</v>
      </c>
      <c r="AT4610" s="11">
        <f t="shared" si="7202"/>
        <v>0</v>
      </c>
      <c r="AU4610" s="11">
        <f t="shared" si="7202"/>
        <v>0</v>
      </c>
      <c r="AV4610" s="11">
        <f t="shared" si="7202"/>
        <v>0</v>
      </c>
      <c r="AW4610" s="11">
        <v>0</v>
      </c>
      <c r="AX4610" s="11">
        <v>0</v>
      </c>
      <c r="AY4610" s="11">
        <f t="shared" ref="AY4610:BQ4610" si="7203">SUM(AY4611)</f>
        <v>0</v>
      </c>
      <c r="AZ4610" s="11">
        <f t="shared" si="7203"/>
        <v>10000</v>
      </c>
      <c r="BA4610" s="11">
        <f t="shared" si="7203"/>
        <v>0</v>
      </c>
      <c r="BB4610" s="11">
        <f t="shared" si="7203"/>
        <v>0</v>
      </c>
      <c r="BC4610" s="11">
        <f t="shared" si="7203"/>
        <v>0</v>
      </c>
      <c r="BD4610" s="11">
        <f t="shared" si="7203"/>
        <v>0</v>
      </c>
      <c r="BE4610" s="11">
        <f t="shared" si="7203"/>
        <v>10000</v>
      </c>
      <c r="BF4610" s="11">
        <f t="shared" si="7203"/>
        <v>0</v>
      </c>
      <c r="BG4610" s="11">
        <f t="shared" si="7203"/>
        <v>0</v>
      </c>
      <c r="BH4610" s="11">
        <f t="shared" si="7203"/>
        <v>10000</v>
      </c>
      <c r="BI4610" s="11">
        <f t="shared" si="7203"/>
        <v>0</v>
      </c>
      <c r="BJ4610" s="11">
        <f t="shared" si="7203"/>
        <v>0</v>
      </c>
      <c r="BK4610" s="11">
        <f t="shared" si="7203"/>
        <v>0</v>
      </c>
      <c r="BL4610" s="11">
        <f t="shared" si="7203"/>
        <v>0</v>
      </c>
      <c r="BM4610" s="11">
        <f t="shared" si="7203"/>
        <v>0</v>
      </c>
      <c r="BN4610" s="11">
        <f t="shared" si="7203"/>
        <v>0</v>
      </c>
      <c r="BO4610" s="11">
        <f t="shared" si="7203"/>
        <v>0</v>
      </c>
      <c r="BP4610" s="11">
        <f t="shared" si="7203"/>
        <v>0</v>
      </c>
      <c r="BQ4610" s="11">
        <f t="shared" si="7203"/>
        <v>0</v>
      </c>
      <c r="BR4610" s="11">
        <v>10000</v>
      </c>
      <c r="BS4610" s="11">
        <v>0</v>
      </c>
      <c r="BT4610" s="11" t="e">
        <f>IF(#REF!=0,"-",#REF!/#REF!*100)</f>
        <v>#REF!</v>
      </c>
    </row>
    <row r="4611" spans="1:72" x14ac:dyDescent="0.25">
      <c r="A4611" s="4" t="s">
        <v>1154</v>
      </c>
      <c r="B4611" s="4" t="s">
        <v>56</v>
      </c>
      <c r="C4611" s="4" t="s">
        <v>166</v>
      </c>
      <c r="D4611" s="102" t="s">
        <v>1490</v>
      </c>
      <c r="E4611" s="101" t="s">
        <v>48</v>
      </c>
      <c r="F4611" s="101" t="s">
        <v>0</v>
      </c>
      <c r="G4611" s="2" t="s">
        <v>0</v>
      </c>
      <c r="H4611" s="2" t="s">
        <v>49</v>
      </c>
      <c r="I4611" s="12">
        <f t="shared" ref="I4611:AA4611" si="7204">SUM(I4612:I4614)</f>
        <v>300</v>
      </c>
      <c r="J4611" s="12">
        <f t="shared" si="7204"/>
        <v>100</v>
      </c>
      <c r="K4611" s="12">
        <f t="shared" si="7204"/>
        <v>0</v>
      </c>
      <c r="L4611" s="12">
        <f t="shared" si="7204"/>
        <v>0</v>
      </c>
      <c r="M4611" s="12">
        <f t="shared" si="7204"/>
        <v>0</v>
      </c>
      <c r="N4611" s="12">
        <f t="shared" si="7204"/>
        <v>0</v>
      </c>
      <c r="O4611" s="12">
        <f t="shared" ref="O4611" si="7205">SUM(O4612:O4614)</f>
        <v>400</v>
      </c>
      <c r="P4611" s="12">
        <f t="shared" si="7204"/>
        <v>0</v>
      </c>
      <c r="Q4611" s="12">
        <f t="shared" si="7204"/>
        <v>0</v>
      </c>
      <c r="R4611" s="12">
        <f t="shared" si="7204"/>
        <v>100</v>
      </c>
      <c r="S4611" s="12">
        <f t="shared" si="7204"/>
        <v>0</v>
      </c>
      <c r="T4611" s="12">
        <f t="shared" si="7204"/>
        <v>0</v>
      </c>
      <c r="U4611" s="12">
        <f t="shared" si="7204"/>
        <v>0</v>
      </c>
      <c r="V4611" s="12">
        <f t="shared" si="7204"/>
        <v>0</v>
      </c>
      <c r="W4611" s="12">
        <f t="shared" si="7204"/>
        <v>0</v>
      </c>
      <c r="X4611" s="12">
        <f t="shared" si="7204"/>
        <v>0</v>
      </c>
      <c r="Y4611" s="12">
        <f t="shared" si="7204"/>
        <v>0</v>
      </c>
      <c r="Z4611" s="12">
        <f t="shared" si="7204"/>
        <v>0</v>
      </c>
      <c r="AA4611" s="12">
        <f t="shared" si="7204"/>
        <v>0</v>
      </c>
      <c r="AB4611" s="12">
        <v>100</v>
      </c>
      <c r="AC4611" s="12">
        <v>300</v>
      </c>
      <c r="AD4611" s="12">
        <f t="shared" ref="AD4611:AV4611" si="7206">SUM(AD4612:AD4614)</f>
        <v>0</v>
      </c>
      <c r="AE4611" s="12">
        <f t="shared" si="7206"/>
        <v>0</v>
      </c>
      <c r="AF4611" s="12">
        <f t="shared" si="7206"/>
        <v>0</v>
      </c>
      <c r="AG4611" s="12">
        <f t="shared" si="7206"/>
        <v>0</v>
      </c>
      <c r="AH4611" s="12">
        <f t="shared" si="7206"/>
        <v>0</v>
      </c>
      <c r="AI4611" s="12">
        <f t="shared" si="7206"/>
        <v>0</v>
      </c>
      <c r="AJ4611" s="12">
        <f t="shared" ref="AJ4611" si="7207">SUM(AJ4612:AJ4614)</f>
        <v>0</v>
      </c>
      <c r="AK4611" s="12">
        <f t="shared" si="7206"/>
        <v>0</v>
      </c>
      <c r="AL4611" s="12">
        <f t="shared" si="7206"/>
        <v>0</v>
      </c>
      <c r="AM4611" s="12">
        <f t="shared" si="7206"/>
        <v>0</v>
      </c>
      <c r="AN4611" s="12">
        <f t="shared" si="7206"/>
        <v>0</v>
      </c>
      <c r="AO4611" s="12">
        <f t="shared" si="7206"/>
        <v>0</v>
      </c>
      <c r="AP4611" s="12">
        <f t="shared" si="7206"/>
        <v>0</v>
      </c>
      <c r="AQ4611" s="12">
        <f t="shared" si="7206"/>
        <v>0</v>
      </c>
      <c r="AR4611" s="12">
        <f t="shared" si="7206"/>
        <v>0</v>
      </c>
      <c r="AS4611" s="12">
        <f t="shared" si="7206"/>
        <v>0</v>
      </c>
      <c r="AT4611" s="12">
        <f t="shared" si="7206"/>
        <v>0</v>
      </c>
      <c r="AU4611" s="12">
        <f t="shared" si="7206"/>
        <v>0</v>
      </c>
      <c r="AV4611" s="12">
        <f t="shared" si="7206"/>
        <v>0</v>
      </c>
      <c r="AW4611" s="12">
        <v>0</v>
      </c>
      <c r="AX4611" s="12">
        <v>0</v>
      </c>
      <c r="AY4611" s="12">
        <f t="shared" ref="AY4611:BQ4611" si="7208">SUM(AY4612:AY4614)</f>
        <v>0</v>
      </c>
      <c r="AZ4611" s="12">
        <f t="shared" si="7208"/>
        <v>10000</v>
      </c>
      <c r="BA4611" s="12">
        <f t="shared" si="7208"/>
        <v>0</v>
      </c>
      <c r="BB4611" s="12">
        <f t="shared" si="7208"/>
        <v>0</v>
      </c>
      <c r="BC4611" s="12">
        <f t="shared" si="7208"/>
        <v>0</v>
      </c>
      <c r="BD4611" s="12">
        <f t="shared" si="7208"/>
        <v>0</v>
      </c>
      <c r="BE4611" s="12">
        <f t="shared" ref="BE4611" si="7209">SUM(BE4612:BE4614)</f>
        <v>10000</v>
      </c>
      <c r="BF4611" s="12">
        <f t="shared" si="7208"/>
        <v>0</v>
      </c>
      <c r="BG4611" s="12">
        <f t="shared" si="7208"/>
        <v>0</v>
      </c>
      <c r="BH4611" s="12">
        <f t="shared" si="7208"/>
        <v>10000</v>
      </c>
      <c r="BI4611" s="12">
        <f t="shared" si="7208"/>
        <v>0</v>
      </c>
      <c r="BJ4611" s="12">
        <f t="shared" si="7208"/>
        <v>0</v>
      </c>
      <c r="BK4611" s="12">
        <f t="shared" si="7208"/>
        <v>0</v>
      </c>
      <c r="BL4611" s="12">
        <f t="shared" si="7208"/>
        <v>0</v>
      </c>
      <c r="BM4611" s="12">
        <f t="shared" si="7208"/>
        <v>0</v>
      </c>
      <c r="BN4611" s="12">
        <f t="shared" si="7208"/>
        <v>0</v>
      </c>
      <c r="BO4611" s="12">
        <f t="shared" si="7208"/>
        <v>0</v>
      </c>
      <c r="BP4611" s="12">
        <f t="shared" si="7208"/>
        <v>0</v>
      </c>
      <c r="BQ4611" s="12">
        <f t="shared" si="7208"/>
        <v>0</v>
      </c>
      <c r="BR4611" s="12">
        <v>10000</v>
      </c>
      <c r="BS4611" s="12">
        <v>0</v>
      </c>
      <c r="BT4611" s="12" t="e">
        <f>IF(#REF!=0,"-",#REF!/#REF!*100)</f>
        <v>#REF!</v>
      </c>
    </row>
    <row r="4612" spans="1:72" x14ac:dyDescent="0.25">
      <c r="A4612" s="4" t="s">
        <v>1154</v>
      </c>
      <c r="B4612" s="4" t="s">
        <v>56</v>
      </c>
      <c r="C4612" s="4" t="s">
        <v>166</v>
      </c>
      <c r="D4612" s="102" t="s">
        <v>1490</v>
      </c>
      <c r="E4612" s="113">
        <v>8213</v>
      </c>
      <c r="F4612" s="102"/>
      <c r="G4612" s="98" t="s">
        <v>1663</v>
      </c>
      <c r="H4612" s="13" t="s">
        <v>51</v>
      </c>
      <c r="I4612" s="14">
        <v>100</v>
      </c>
      <c r="J4612" s="14">
        <v>100</v>
      </c>
      <c r="K4612" s="14"/>
      <c r="L4612" s="14"/>
      <c r="M4612" s="14"/>
      <c r="N4612" s="14"/>
      <c r="O4612" s="14">
        <f t="shared" si="7183"/>
        <v>200</v>
      </c>
      <c r="P4612" s="14"/>
      <c r="Q4612" s="14"/>
      <c r="R4612" s="14">
        <v>100</v>
      </c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>
        <v>100</v>
      </c>
      <c r="AC4612" s="14">
        <v>100</v>
      </c>
      <c r="AD4612" s="14">
        <v>0</v>
      </c>
      <c r="AE4612" s="14"/>
      <c r="AF4612" s="14"/>
      <c r="AG4612" s="14"/>
      <c r="AH4612" s="14"/>
      <c r="AI4612" s="14"/>
      <c r="AJ4612" s="14">
        <f t="shared" si="7184"/>
        <v>0</v>
      </c>
      <c r="AK4612" s="14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4"/>
      <c r="AW4612" s="14">
        <v>0</v>
      </c>
      <c r="AX4612" s="14">
        <v>0</v>
      </c>
      <c r="AY4612" s="14">
        <v>0</v>
      </c>
      <c r="AZ4612" s="14">
        <v>10000</v>
      </c>
      <c r="BA4612" s="14"/>
      <c r="BB4612" s="14"/>
      <c r="BC4612" s="14"/>
      <c r="BD4612" s="14"/>
      <c r="BE4612" s="14">
        <f t="shared" si="7185"/>
        <v>10000</v>
      </c>
      <c r="BF4612" s="14"/>
      <c r="BG4612" s="14"/>
      <c r="BH4612" s="14">
        <v>10000</v>
      </c>
      <c r="BI4612" s="14"/>
      <c r="BJ4612" s="14"/>
      <c r="BK4612" s="14"/>
      <c r="BL4612" s="14"/>
      <c r="BM4612" s="14"/>
      <c r="BN4612" s="14"/>
      <c r="BO4612" s="14"/>
      <c r="BP4612" s="14"/>
      <c r="BQ4612" s="14"/>
      <c r="BR4612" s="14">
        <v>10000</v>
      </c>
      <c r="BS4612" s="14">
        <v>0</v>
      </c>
      <c r="BT4612" s="14" t="e">
        <f>IF(#REF!=0,"-",#REF!/#REF!*100)</f>
        <v>#REF!</v>
      </c>
    </row>
    <row r="4613" spans="1:72" x14ac:dyDescent="0.25">
      <c r="A4613" s="4" t="s">
        <v>1154</v>
      </c>
      <c r="B4613" s="4" t="s">
        <v>56</v>
      </c>
      <c r="C4613" s="4" t="s">
        <v>166</v>
      </c>
      <c r="D4613" s="102" t="s">
        <v>1490</v>
      </c>
      <c r="E4613" s="113">
        <v>8215</v>
      </c>
      <c r="F4613" s="102"/>
      <c r="G4613" s="98" t="s">
        <v>1663</v>
      </c>
      <c r="H4613" s="13" t="s">
        <v>68</v>
      </c>
      <c r="I4613" s="14">
        <v>100</v>
      </c>
      <c r="J4613" s="14"/>
      <c r="K4613" s="14"/>
      <c r="L4613" s="14"/>
      <c r="M4613" s="14"/>
      <c r="N4613" s="14"/>
      <c r="O4613" s="14">
        <f t="shared" si="7183"/>
        <v>100</v>
      </c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>
        <v>0</v>
      </c>
      <c r="AC4613" s="14">
        <v>100</v>
      </c>
      <c r="AD4613" s="14">
        <v>0</v>
      </c>
      <c r="AE4613" s="14"/>
      <c r="AF4613" s="14"/>
      <c r="AG4613" s="14"/>
      <c r="AH4613" s="14"/>
      <c r="AI4613" s="14"/>
      <c r="AJ4613" s="14">
        <f t="shared" si="7184"/>
        <v>0</v>
      </c>
      <c r="AK4613" s="14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4"/>
      <c r="AW4613" s="14">
        <v>0</v>
      </c>
      <c r="AX4613" s="14">
        <v>0</v>
      </c>
      <c r="AY4613" s="14">
        <v>0</v>
      </c>
      <c r="AZ4613" s="14"/>
      <c r="BA4613" s="14"/>
      <c r="BB4613" s="14"/>
      <c r="BC4613" s="14"/>
      <c r="BD4613" s="14"/>
      <c r="BE4613" s="14">
        <f t="shared" si="7185"/>
        <v>0</v>
      </c>
      <c r="BF4613" s="14"/>
      <c r="BG4613" s="14"/>
      <c r="BH4613" s="14"/>
      <c r="BI4613" s="14"/>
      <c r="BJ4613" s="14"/>
      <c r="BK4613" s="14"/>
      <c r="BL4613" s="14"/>
      <c r="BM4613" s="14"/>
      <c r="BN4613" s="14"/>
      <c r="BO4613" s="14"/>
      <c r="BP4613" s="14"/>
      <c r="BQ4613" s="14"/>
      <c r="BR4613" s="14">
        <v>0</v>
      </c>
      <c r="BS4613" s="14">
        <v>0</v>
      </c>
      <c r="BT4613" s="14" t="e">
        <f>IF(#REF!=0,"-",#REF!/#REF!*100)</f>
        <v>#REF!</v>
      </c>
    </row>
    <row r="4614" spans="1:72" x14ac:dyDescent="0.25">
      <c r="A4614" s="4" t="s">
        <v>1154</v>
      </c>
      <c r="B4614" s="4" t="s">
        <v>56</v>
      </c>
      <c r="C4614" s="4" t="s">
        <v>166</v>
      </c>
      <c r="D4614" s="102" t="s">
        <v>1490</v>
      </c>
      <c r="E4614" s="113">
        <v>8216</v>
      </c>
      <c r="F4614" s="102"/>
      <c r="G4614" s="98" t="s">
        <v>1663</v>
      </c>
      <c r="H4614" s="13" t="s">
        <v>108</v>
      </c>
      <c r="I4614" s="14">
        <v>100</v>
      </c>
      <c r="J4614" s="14"/>
      <c r="K4614" s="14"/>
      <c r="L4614" s="14"/>
      <c r="M4614" s="14"/>
      <c r="N4614" s="14"/>
      <c r="O4614" s="14">
        <f t="shared" si="7183"/>
        <v>100</v>
      </c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>
        <v>0</v>
      </c>
      <c r="AC4614" s="14">
        <v>100</v>
      </c>
      <c r="AD4614" s="14">
        <v>0</v>
      </c>
      <c r="AE4614" s="14"/>
      <c r="AF4614" s="14"/>
      <c r="AG4614" s="14"/>
      <c r="AH4614" s="14"/>
      <c r="AI4614" s="14"/>
      <c r="AJ4614" s="14">
        <f t="shared" si="7184"/>
        <v>0</v>
      </c>
      <c r="AK4614" s="14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4"/>
      <c r="AW4614" s="14">
        <v>0</v>
      </c>
      <c r="AX4614" s="14">
        <v>0</v>
      </c>
      <c r="AY4614" s="14">
        <v>0</v>
      </c>
      <c r="AZ4614" s="14"/>
      <c r="BA4614" s="14"/>
      <c r="BB4614" s="14"/>
      <c r="BC4614" s="14"/>
      <c r="BD4614" s="14"/>
      <c r="BE4614" s="14">
        <f t="shared" si="7185"/>
        <v>0</v>
      </c>
      <c r="BF4614" s="14"/>
      <c r="BG4614" s="14"/>
      <c r="BH4614" s="14"/>
      <c r="BI4614" s="14"/>
      <c r="BJ4614" s="14"/>
      <c r="BK4614" s="14"/>
      <c r="BL4614" s="14"/>
      <c r="BM4614" s="14"/>
      <c r="BN4614" s="14"/>
      <c r="BO4614" s="14"/>
      <c r="BP4614" s="14"/>
      <c r="BQ4614" s="14"/>
      <c r="BR4614" s="14">
        <v>0</v>
      </c>
      <c r="BS4614" s="14">
        <v>0</v>
      </c>
      <c r="BT4614" s="14" t="e">
        <f>IF(#REF!=0,"-",#REF!/#REF!*100)</f>
        <v>#REF!</v>
      </c>
    </row>
    <row r="4615" spans="1:72" ht="33.75" x14ac:dyDescent="0.25">
      <c r="A4615" s="13" t="s">
        <v>0</v>
      </c>
      <c r="B4615" s="13" t="s">
        <v>0</v>
      </c>
      <c r="C4615" s="13" t="s">
        <v>0</v>
      </c>
      <c r="D4615" s="98" t="s">
        <v>0</v>
      </c>
      <c r="E4615" s="98" t="s">
        <v>0</v>
      </c>
      <c r="F4615" s="98" t="s">
        <v>0</v>
      </c>
      <c r="G4615" s="13" t="s">
        <v>0</v>
      </c>
      <c r="H4615" s="10" t="s">
        <v>1499</v>
      </c>
      <c r="I4615" s="11">
        <f t="shared" ref="I4615:AA4615" si="7210">SUM(I4581,I4605,I4610)</f>
        <v>1800</v>
      </c>
      <c r="J4615" s="11">
        <f t="shared" si="7210"/>
        <v>9326</v>
      </c>
      <c r="K4615" s="11">
        <f t="shared" si="7210"/>
        <v>0</v>
      </c>
      <c r="L4615" s="11">
        <f t="shared" si="7210"/>
        <v>0</v>
      </c>
      <c r="M4615" s="11">
        <f t="shared" si="7210"/>
        <v>0</v>
      </c>
      <c r="N4615" s="11">
        <f t="shared" si="7210"/>
        <v>0</v>
      </c>
      <c r="O4615" s="11">
        <f t="shared" si="7210"/>
        <v>11126</v>
      </c>
      <c r="P4615" s="11">
        <f t="shared" si="7210"/>
        <v>0</v>
      </c>
      <c r="Q4615" s="11">
        <f t="shared" si="7210"/>
        <v>0</v>
      </c>
      <c r="R4615" s="11">
        <f t="shared" si="7210"/>
        <v>9326</v>
      </c>
      <c r="S4615" s="11">
        <f t="shared" si="7210"/>
        <v>0</v>
      </c>
      <c r="T4615" s="11">
        <f t="shared" si="7210"/>
        <v>0</v>
      </c>
      <c r="U4615" s="11">
        <f t="shared" si="7210"/>
        <v>0</v>
      </c>
      <c r="V4615" s="11">
        <f t="shared" si="7210"/>
        <v>0</v>
      </c>
      <c r="W4615" s="11">
        <f t="shared" si="7210"/>
        <v>0</v>
      </c>
      <c r="X4615" s="11">
        <f t="shared" si="7210"/>
        <v>0</v>
      </c>
      <c r="Y4615" s="11">
        <f t="shared" si="7210"/>
        <v>0</v>
      </c>
      <c r="Z4615" s="11">
        <f t="shared" si="7210"/>
        <v>0</v>
      </c>
      <c r="AA4615" s="11">
        <f t="shared" si="7210"/>
        <v>0</v>
      </c>
      <c r="AB4615" s="11">
        <v>9326</v>
      </c>
      <c r="AC4615" s="11">
        <v>1800</v>
      </c>
      <c r="AD4615" s="11">
        <f>SUM(AD4581,AD4605,AD4610)</f>
        <v>20900</v>
      </c>
      <c r="AE4615" s="11">
        <f t="shared" ref="AE4615:AV4615" si="7211">SUM(AE4581,AE4605,AE4610)</f>
        <v>400</v>
      </c>
      <c r="AF4615" s="11">
        <f t="shared" si="7211"/>
        <v>0</v>
      </c>
      <c r="AG4615" s="11">
        <f t="shared" si="7211"/>
        <v>0</v>
      </c>
      <c r="AH4615" s="11">
        <f t="shared" si="7211"/>
        <v>0</v>
      </c>
      <c r="AI4615" s="11">
        <f t="shared" si="7211"/>
        <v>0</v>
      </c>
      <c r="AJ4615" s="11">
        <f t="shared" si="7211"/>
        <v>21300</v>
      </c>
      <c r="AK4615" s="11">
        <f t="shared" si="7211"/>
        <v>0</v>
      </c>
      <c r="AL4615" s="11">
        <f t="shared" si="7211"/>
        <v>0</v>
      </c>
      <c r="AM4615" s="11">
        <f t="shared" si="7211"/>
        <v>400</v>
      </c>
      <c r="AN4615" s="11">
        <f t="shared" si="7211"/>
        <v>0</v>
      </c>
      <c r="AO4615" s="11">
        <f t="shared" si="7211"/>
        <v>0</v>
      </c>
      <c r="AP4615" s="11">
        <f t="shared" si="7211"/>
        <v>0</v>
      </c>
      <c r="AQ4615" s="11">
        <f t="shared" si="7211"/>
        <v>0</v>
      </c>
      <c r="AR4615" s="11">
        <f t="shared" si="7211"/>
        <v>0</v>
      </c>
      <c r="AS4615" s="11">
        <f t="shared" si="7211"/>
        <v>0</v>
      </c>
      <c r="AT4615" s="11">
        <f t="shared" si="7211"/>
        <v>0</v>
      </c>
      <c r="AU4615" s="11">
        <f t="shared" si="7211"/>
        <v>0</v>
      </c>
      <c r="AV4615" s="11">
        <f t="shared" si="7211"/>
        <v>0</v>
      </c>
      <c r="AW4615" s="11">
        <v>400</v>
      </c>
      <c r="AX4615" s="11">
        <v>20900</v>
      </c>
      <c r="AY4615" s="11">
        <f t="shared" ref="AY4615:BQ4615" si="7212">SUM(AY4581,AY4605,AY4610)</f>
        <v>42000</v>
      </c>
      <c r="AZ4615" s="11">
        <f t="shared" si="7212"/>
        <v>52202</v>
      </c>
      <c r="BA4615" s="11">
        <f t="shared" si="7212"/>
        <v>0</v>
      </c>
      <c r="BB4615" s="11">
        <f t="shared" si="7212"/>
        <v>0</v>
      </c>
      <c r="BC4615" s="11">
        <f t="shared" si="7212"/>
        <v>0</v>
      </c>
      <c r="BD4615" s="11">
        <f t="shared" si="7212"/>
        <v>0</v>
      </c>
      <c r="BE4615" s="11">
        <f t="shared" si="7212"/>
        <v>94202</v>
      </c>
      <c r="BF4615" s="11">
        <f t="shared" si="7212"/>
        <v>0</v>
      </c>
      <c r="BG4615" s="11">
        <f t="shared" si="7212"/>
        <v>0</v>
      </c>
      <c r="BH4615" s="11">
        <f t="shared" si="7212"/>
        <v>52202</v>
      </c>
      <c r="BI4615" s="11">
        <f t="shared" si="7212"/>
        <v>0</v>
      </c>
      <c r="BJ4615" s="11">
        <f t="shared" si="7212"/>
        <v>0</v>
      </c>
      <c r="BK4615" s="11">
        <f t="shared" si="7212"/>
        <v>0</v>
      </c>
      <c r="BL4615" s="11">
        <f t="shared" si="7212"/>
        <v>0</v>
      </c>
      <c r="BM4615" s="11">
        <f t="shared" si="7212"/>
        <v>0</v>
      </c>
      <c r="BN4615" s="11">
        <f t="shared" si="7212"/>
        <v>0</v>
      </c>
      <c r="BO4615" s="11">
        <f t="shared" si="7212"/>
        <v>0</v>
      </c>
      <c r="BP4615" s="11">
        <f t="shared" si="7212"/>
        <v>0</v>
      </c>
      <c r="BQ4615" s="11">
        <f t="shared" si="7212"/>
        <v>0</v>
      </c>
      <c r="BR4615" s="11">
        <v>52202</v>
      </c>
      <c r="BS4615" s="11">
        <v>42000</v>
      </c>
      <c r="BT4615" s="11" t="e">
        <f>IF(#REF!=0,"-",#REF!/#REF!*100)</f>
        <v>#REF!</v>
      </c>
    </row>
    <row r="4616" spans="1:72" ht="15.75" thickBot="1" x14ac:dyDescent="0.3">
      <c r="A4616" s="13" t="s">
        <v>0</v>
      </c>
      <c r="B4616" s="13" t="s">
        <v>0</v>
      </c>
      <c r="C4616" s="13" t="s">
        <v>0</v>
      </c>
      <c r="D4616" s="98" t="s">
        <v>0</v>
      </c>
      <c r="E4616" s="98" t="s">
        <v>0</v>
      </c>
      <c r="F4616" s="98" t="s">
        <v>0</v>
      </c>
      <c r="G4616" s="13" t="s">
        <v>0</v>
      </c>
      <c r="H4616" s="2" t="s">
        <v>53</v>
      </c>
      <c r="I4616" s="13" t="s">
        <v>0</v>
      </c>
      <c r="J4616" s="13"/>
      <c r="K4616" s="13"/>
      <c r="L4616" s="13"/>
      <c r="M4616" s="13"/>
      <c r="N4616" s="13"/>
      <c r="O4616" s="13" t="e">
        <f t="shared" si="7183"/>
        <v>#VALUE!</v>
      </c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>
        <v>0</v>
      </c>
      <c r="AC4616" s="13" t="e">
        <v>#VALUE!</v>
      </c>
      <c r="AD4616" s="13" t="s">
        <v>0</v>
      </c>
      <c r="AE4616" s="13"/>
      <c r="AF4616" s="13"/>
      <c r="AG4616" s="13"/>
      <c r="AH4616" s="13"/>
      <c r="AI4616" s="13"/>
      <c r="AJ4616" s="13" t="e">
        <f t="shared" si="7184"/>
        <v>#VALUE!</v>
      </c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  <c r="AW4616" s="13">
        <v>0</v>
      </c>
      <c r="AX4616" s="13" t="e">
        <v>#VALUE!</v>
      </c>
      <c r="AY4616" s="13" t="s">
        <v>0</v>
      </c>
      <c r="AZ4616" s="13"/>
      <c r="BA4616" s="13"/>
      <c r="BB4616" s="13"/>
      <c r="BC4616" s="13"/>
      <c r="BD4616" s="13"/>
      <c r="BE4616" s="13" t="e">
        <f t="shared" si="7185"/>
        <v>#VALUE!</v>
      </c>
      <c r="BF4616" s="13"/>
      <c r="BG4616" s="13"/>
      <c r="BH4616" s="13"/>
      <c r="BI4616" s="13"/>
      <c r="BJ4616" s="13"/>
      <c r="BK4616" s="13"/>
      <c r="BL4616" s="13"/>
      <c r="BM4616" s="13"/>
      <c r="BN4616" s="13"/>
      <c r="BO4616" s="13"/>
      <c r="BP4616" s="13"/>
      <c r="BQ4616" s="13"/>
      <c r="BR4616" s="13">
        <v>0</v>
      </c>
      <c r="BS4616" s="13" t="e">
        <v>#VALUE!</v>
      </c>
      <c r="BT4616" s="12"/>
    </row>
    <row r="4617" spans="1:72" ht="69.75" customHeight="1" thickBot="1" x14ac:dyDescent="0.3">
      <c r="A4617" s="132" t="s">
        <v>0</v>
      </c>
      <c r="B4617" s="132" t="s">
        <v>0</v>
      </c>
      <c r="C4617" s="132" t="s">
        <v>0</v>
      </c>
      <c r="D4617" s="135" t="s">
        <v>0</v>
      </c>
      <c r="E4617" s="135" t="s">
        <v>0</v>
      </c>
      <c r="F4617" s="135" t="s">
        <v>0</v>
      </c>
      <c r="G4617" s="138" t="s">
        <v>0</v>
      </c>
      <c r="H4617" s="5" t="s">
        <v>54</v>
      </c>
      <c r="I4617" s="89" t="s">
        <v>9</v>
      </c>
      <c r="J4617" s="89" t="s">
        <v>1606</v>
      </c>
      <c r="K4617" s="89" t="s">
        <v>1534</v>
      </c>
      <c r="L4617" s="89" t="s">
        <v>1592</v>
      </c>
      <c r="M4617" s="89" t="s">
        <v>1593</v>
      </c>
      <c r="N4617" s="89" t="s">
        <v>1594</v>
      </c>
      <c r="O4617" s="89" t="s">
        <v>1610</v>
      </c>
      <c r="P4617" s="89" t="s">
        <v>1607</v>
      </c>
      <c r="Q4617" s="89" t="s">
        <v>1595</v>
      </c>
      <c r="R4617" s="89" t="s">
        <v>1596</v>
      </c>
      <c r="S4617" s="89" t="s">
        <v>1597</v>
      </c>
      <c r="T4617" s="89" t="s">
        <v>1598</v>
      </c>
      <c r="U4617" s="89" t="s">
        <v>1599</v>
      </c>
      <c r="V4617" s="89" t="s">
        <v>1600</v>
      </c>
      <c r="W4617" s="89" t="s">
        <v>1608</v>
      </c>
      <c r="X4617" s="89" t="s">
        <v>1609</v>
      </c>
      <c r="Y4617" s="89" t="s">
        <v>1601</v>
      </c>
      <c r="Z4617" s="89" t="s">
        <v>1602</v>
      </c>
      <c r="AA4617" s="89" t="s">
        <v>1603</v>
      </c>
      <c r="AB4617" s="89" t="s">
        <v>1604</v>
      </c>
      <c r="AC4617" s="89" t="s">
        <v>1605</v>
      </c>
      <c r="AD4617" s="90" t="s">
        <v>10</v>
      </c>
      <c r="AE4617" s="90" t="s">
        <v>1606</v>
      </c>
      <c r="AF4617" s="90" t="s">
        <v>1534</v>
      </c>
      <c r="AG4617" s="90" t="s">
        <v>1592</v>
      </c>
      <c r="AH4617" s="90" t="s">
        <v>1593</v>
      </c>
      <c r="AI4617" s="90" t="s">
        <v>1594</v>
      </c>
      <c r="AJ4617" s="90" t="s">
        <v>1611</v>
      </c>
      <c r="AK4617" s="90" t="s">
        <v>1607</v>
      </c>
      <c r="AL4617" s="90" t="s">
        <v>1595</v>
      </c>
      <c r="AM4617" s="90" t="s">
        <v>1596</v>
      </c>
      <c r="AN4617" s="90" t="s">
        <v>1597</v>
      </c>
      <c r="AO4617" s="90" t="s">
        <v>1598</v>
      </c>
      <c r="AP4617" s="90" t="s">
        <v>1599</v>
      </c>
      <c r="AQ4617" s="90" t="s">
        <v>1600</v>
      </c>
      <c r="AR4617" s="90" t="s">
        <v>1608</v>
      </c>
      <c r="AS4617" s="90" t="s">
        <v>1609</v>
      </c>
      <c r="AT4617" s="90" t="s">
        <v>1601</v>
      </c>
      <c r="AU4617" s="90" t="s">
        <v>1602</v>
      </c>
      <c r="AV4617" s="90" t="s">
        <v>1603</v>
      </c>
      <c r="AW4617" s="90" t="s">
        <v>1604</v>
      </c>
      <c r="AX4617" s="90" t="s">
        <v>1605</v>
      </c>
      <c r="AY4617" s="91" t="s">
        <v>11</v>
      </c>
      <c r="AZ4617" s="91" t="s">
        <v>1606</v>
      </c>
      <c r="BA4617" s="91" t="s">
        <v>1534</v>
      </c>
      <c r="BB4617" s="91" t="s">
        <v>1592</v>
      </c>
      <c r="BC4617" s="91" t="s">
        <v>1593</v>
      </c>
      <c r="BD4617" s="91" t="s">
        <v>1594</v>
      </c>
      <c r="BE4617" s="91" t="s">
        <v>1612</v>
      </c>
      <c r="BF4617" s="91" t="s">
        <v>1607</v>
      </c>
      <c r="BG4617" s="91" t="s">
        <v>1595</v>
      </c>
      <c r="BH4617" s="91" t="s">
        <v>1596</v>
      </c>
      <c r="BI4617" s="91" t="s">
        <v>1597</v>
      </c>
      <c r="BJ4617" s="91" t="s">
        <v>1598</v>
      </c>
      <c r="BK4617" s="91" t="s">
        <v>1599</v>
      </c>
      <c r="BL4617" s="91" t="s">
        <v>1600</v>
      </c>
      <c r="BM4617" s="91" t="s">
        <v>1608</v>
      </c>
      <c r="BN4617" s="91" t="s">
        <v>1609</v>
      </c>
      <c r="BO4617" s="91" t="s">
        <v>1601</v>
      </c>
      <c r="BP4617" s="91" t="s">
        <v>1602</v>
      </c>
      <c r="BQ4617" s="91" t="s">
        <v>1603</v>
      </c>
      <c r="BR4617" s="91" t="s">
        <v>1604</v>
      </c>
      <c r="BS4617" s="91" t="s">
        <v>1605</v>
      </c>
      <c r="BT4617" s="5" t="s">
        <v>1671</v>
      </c>
    </row>
    <row r="4618" spans="1:72" x14ac:dyDescent="0.25">
      <c r="A4618" s="133"/>
      <c r="B4618" s="133"/>
      <c r="C4618" s="133"/>
      <c r="D4618" s="136"/>
      <c r="E4618" s="136"/>
      <c r="F4618" s="136"/>
      <c r="G4618" s="139"/>
      <c r="H4618" s="15" t="s">
        <v>0</v>
      </c>
      <c r="I4618" s="9">
        <v>1</v>
      </c>
      <c r="J4618" s="9">
        <v>2</v>
      </c>
      <c r="K4618" s="9">
        <v>3</v>
      </c>
      <c r="L4618" s="9">
        <v>4</v>
      </c>
      <c r="M4618" s="9">
        <v>5</v>
      </c>
      <c r="N4618" s="9">
        <v>6</v>
      </c>
      <c r="O4618" s="9">
        <v>7</v>
      </c>
      <c r="P4618" s="9">
        <v>8</v>
      </c>
      <c r="Q4618" s="9">
        <v>9</v>
      </c>
      <c r="R4618" s="9">
        <v>10</v>
      </c>
      <c r="S4618" s="9">
        <v>11</v>
      </c>
      <c r="T4618" s="9">
        <v>12</v>
      </c>
      <c r="U4618" s="9">
        <v>13</v>
      </c>
      <c r="V4618" s="9">
        <v>14</v>
      </c>
      <c r="W4618" s="9">
        <v>15</v>
      </c>
      <c r="X4618" s="9">
        <v>16</v>
      </c>
      <c r="Y4618" s="9">
        <v>17</v>
      </c>
      <c r="Z4618" s="9">
        <v>18</v>
      </c>
      <c r="AA4618" s="9">
        <v>19</v>
      </c>
      <c r="AB4618" s="9">
        <v>20</v>
      </c>
      <c r="AC4618" s="9">
        <v>21</v>
      </c>
      <c r="AD4618" s="9">
        <v>1</v>
      </c>
      <c r="AE4618" s="9">
        <v>2</v>
      </c>
      <c r="AF4618" s="9">
        <v>3</v>
      </c>
      <c r="AG4618" s="9">
        <v>4</v>
      </c>
      <c r="AH4618" s="9">
        <v>5</v>
      </c>
      <c r="AI4618" s="9">
        <v>6</v>
      </c>
      <c r="AJ4618" s="9">
        <v>7</v>
      </c>
      <c r="AK4618" s="9">
        <v>8</v>
      </c>
      <c r="AL4618" s="9">
        <v>9</v>
      </c>
      <c r="AM4618" s="9">
        <v>10</v>
      </c>
      <c r="AN4618" s="9">
        <v>11</v>
      </c>
      <c r="AO4618" s="9">
        <v>12</v>
      </c>
      <c r="AP4618" s="9">
        <v>13</v>
      </c>
      <c r="AQ4618" s="9">
        <v>14</v>
      </c>
      <c r="AR4618" s="9">
        <v>15</v>
      </c>
      <c r="AS4618" s="9">
        <v>16</v>
      </c>
      <c r="AT4618" s="9">
        <v>17</v>
      </c>
      <c r="AU4618" s="9">
        <v>18</v>
      </c>
      <c r="AV4618" s="9">
        <v>19</v>
      </c>
      <c r="AW4618" s="9">
        <v>20</v>
      </c>
      <c r="AX4618" s="9">
        <v>21</v>
      </c>
      <c r="AY4618" s="9">
        <v>1</v>
      </c>
      <c r="AZ4618" s="9">
        <v>2</v>
      </c>
      <c r="BA4618" s="9">
        <v>3</v>
      </c>
      <c r="BB4618" s="9">
        <v>4</v>
      </c>
      <c r="BC4618" s="9">
        <v>5</v>
      </c>
      <c r="BD4618" s="9">
        <v>6</v>
      </c>
      <c r="BE4618" s="9">
        <v>7</v>
      </c>
      <c r="BF4618" s="9">
        <v>8</v>
      </c>
      <c r="BG4618" s="9">
        <v>9</v>
      </c>
      <c r="BH4618" s="9">
        <v>10</v>
      </c>
      <c r="BI4618" s="9">
        <v>11</v>
      </c>
      <c r="BJ4618" s="9">
        <v>12</v>
      </c>
      <c r="BK4618" s="9">
        <v>13</v>
      </c>
      <c r="BL4618" s="9">
        <v>14</v>
      </c>
      <c r="BM4618" s="9">
        <v>15</v>
      </c>
      <c r="BN4618" s="9">
        <v>16</v>
      </c>
      <c r="BO4618" s="9">
        <v>17</v>
      </c>
      <c r="BP4618" s="9">
        <v>18</v>
      </c>
      <c r="BQ4618" s="9">
        <v>19</v>
      </c>
      <c r="BR4618" s="9">
        <v>20</v>
      </c>
      <c r="BS4618" s="9">
        <v>21</v>
      </c>
      <c r="BT4618" s="9">
        <v>9</v>
      </c>
    </row>
    <row r="4619" spans="1:72" x14ac:dyDescent="0.25">
      <c r="A4619" s="133"/>
      <c r="B4619" s="133"/>
      <c r="C4619" s="133"/>
      <c r="D4619" s="136"/>
      <c r="E4619" s="136"/>
      <c r="F4619" s="136"/>
      <c r="G4619" s="139"/>
      <c r="H4619" s="16" t="s">
        <v>1187</v>
      </c>
      <c r="I4619" s="17">
        <f t="shared" ref="I4619:AA4619" si="7213">SUM(I4615)</f>
        <v>1800</v>
      </c>
      <c r="J4619" s="17">
        <f t="shared" si="7213"/>
        <v>9326</v>
      </c>
      <c r="K4619" s="17">
        <f t="shared" si="7213"/>
        <v>0</v>
      </c>
      <c r="L4619" s="17">
        <f t="shared" si="7213"/>
        <v>0</v>
      </c>
      <c r="M4619" s="17">
        <f t="shared" si="7213"/>
        <v>0</v>
      </c>
      <c r="N4619" s="17">
        <f t="shared" si="7213"/>
        <v>0</v>
      </c>
      <c r="O4619" s="17">
        <f t="shared" ref="O4619" si="7214">SUM(O4615)</f>
        <v>11126</v>
      </c>
      <c r="P4619" s="17">
        <f t="shared" si="7213"/>
        <v>0</v>
      </c>
      <c r="Q4619" s="17">
        <f t="shared" si="7213"/>
        <v>0</v>
      </c>
      <c r="R4619" s="17">
        <f t="shared" si="7213"/>
        <v>9326</v>
      </c>
      <c r="S4619" s="17">
        <f t="shared" si="7213"/>
        <v>0</v>
      </c>
      <c r="T4619" s="17">
        <f t="shared" si="7213"/>
        <v>0</v>
      </c>
      <c r="U4619" s="17">
        <f t="shared" si="7213"/>
        <v>0</v>
      </c>
      <c r="V4619" s="17">
        <f t="shared" si="7213"/>
        <v>0</v>
      </c>
      <c r="W4619" s="17">
        <f t="shared" si="7213"/>
        <v>0</v>
      </c>
      <c r="X4619" s="17">
        <f t="shared" si="7213"/>
        <v>0</v>
      </c>
      <c r="Y4619" s="17">
        <f t="shared" si="7213"/>
        <v>0</v>
      </c>
      <c r="Z4619" s="17">
        <f t="shared" si="7213"/>
        <v>0</v>
      </c>
      <c r="AA4619" s="17">
        <f t="shared" si="7213"/>
        <v>0</v>
      </c>
      <c r="AB4619" s="17">
        <v>9326</v>
      </c>
      <c r="AC4619" s="17">
        <v>1800</v>
      </c>
      <c r="AD4619" s="17">
        <f t="shared" ref="AD4619:AV4619" si="7215">SUM(AD4615)</f>
        <v>20900</v>
      </c>
      <c r="AE4619" s="17">
        <f t="shared" si="7215"/>
        <v>400</v>
      </c>
      <c r="AF4619" s="17">
        <f t="shared" si="7215"/>
        <v>0</v>
      </c>
      <c r="AG4619" s="17">
        <f t="shared" si="7215"/>
        <v>0</v>
      </c>
      <c r="AH4619" s="17">
        <f t="shared" si="7215"/>
        <v>0</v>
      </c>
      <c r="AI4619" s="17">
        <f t="shared" si="7215"/>
        <v>0</v>
      </c>
      <c r="AJ4619" s="17">
        <f t="shared" ref="AJ4619" si="7216">SUM(AJ4615)</f>
        <v>21300</v>
      </c>
      <c r="AK4619" s="17">
        <f t="shared" si="7215"/>
        <v>0</v>
      </c>
      <c r="AL4619" s="17">
        <f t="shared" si="7215"/>
        <v>0</v>
      </c>
      <c r="AM4619" s="17">
        <f t="shared" si="7215"/>
        <v>400</v>
      </c>
      <c r="AN4619" s="17">
        <f t="shared" si="7215"/>
        <v>0</v>
      </c>
      <c r="AO4619" s="17">
        <f t="shared" si="7215"/>
        <v>0</v>
      </c>
      <c r="AP4619" s="17">
        <f t="shared" si="7215"/>
        <v>0</v>
      </c>
      <c r="AQ4619" s="17">
        <f t="shared" si="7215"/>
        <v>0</v>
      </c>
      <c r="AR4619" s="17">
        <f t="shared" si="7215"/>
        <v>0</v>
      </c>
      <c r="AS4619" s="17">
        <f t="shared" si="7215"/>
        <v>0</v>
      </c>
      <c r="AT4619" s="17">
        <f t="shared" si="7215"/>
        <v>0</v>
      </c>
      <c r="AU4619" s="17">
        <f t="shared" si="7215"/>
        <v>0</v>
      </c>
      <c r="AV4619" s="17">
        <f t="shared" si="7215"/>
        <v>0</v>
      </c>
      <c r="AW4619" s="17">
        <v>400</v>
      </c>
      <c r="AX4619" s="17">
        <v>20900</v>
      </c>
      <c r="AY4619" s="17">
        <f t="shared" ref="AY4619:BQ4619" si="7217">SUM(AY4615)</f>
        <v>42000</v>
      </c>
      <c r="AZ4619" s="17">
        <f t="shared" si="7217"/>
        <v>52202</v>
      </c>
      <c r="BA4619" s="17">
        <f t="shared" si="7217"/>
        <v>0</v>
      </c>
      <c r="BB4619" s="17">
        <f t="shared" si="7217"/>
        <v>0</v>
      </c>
      <c r="BC4619" s="17">
        <f t="shared" si="7217"/>
        <v>0</v>
      </c>
      <c r="BD4619" s="17">
        <f t="shared" si="7217"/>
        <v>0</v>
      </c>
      <c r="BE4619" s="17">
        <f t="shared" ref="BE4619" si="7218">SUM(BE4615)</f>
        <v>94202</v>
      </c>
      <c r="BF4619" s="17">
        <f t="shared" si="7217"/>
        <v>0</v>
      </c>
      <c r="BG4619" s="17">
        <f t="shared" si="7217"/>
        <v>0</v>
      </c>
      <c r="BH4619" s="17">
        <f t="shared" si="7217"/>
        <v>52202</v>
      </c>
      <c r="BI4619" s="17">
        <f t="shared" si="7217"/>
        <v>0</v>
      </c>
      <c r="BJ4619" s="17">
        <f t="shared" si="7217"/>
        <v>0</v>
      </c>
      <c r="BK4619" s="17">
        <f t="shared" si="7217"/>
        <v>0</v>
      </c>
      <c r="BL4619" s="17">
        <f t="shared" si="7217"/>
        <v>0</v>
      </c>
      <c r="BM4619" s="17">
        <f t="shared" si="7217"/>
        <v>0</v>
      </c>
      <c r="BN4619" s="17">
        <f t="shared" si="7217"/>
        <v>0</v>
      </c>
      <c r="BO4619" s="17">
        <f t="shared" si="7217"/>
        <v>0</v>
      </c>
      <c r="BP4619" s="17">
        <f t="shared" si="7217"/>
        <v>0</v>
      </c>
      <c r="BQ4619" s="17">
        <f t="shared" si="7217"/>
        <v>0</v>
      </c>
      <c r="BR4619" s="17">
        <v>52202</v>
      </c>
      <c r="BS4619" s="17">
        <v>42000</v>
      </c>
      <c r="BT4619" s="17" t="e">
        <f>IF(#REF!=0,"-",#REF!/#REF!*100)</f>
        <v>#REF!</v>
      </c>
    </row>
    <row r="4620" spans="1:72" x14ac:dyDescent="0.25">
      <c r="A4620" s="133"/>
      <c r="B4620" s="133"/>
      <c r="C4620" s="133"/>
      <c r="D4620" s="136"/>
      <c r="E4620" s="136"/>
      <c r="F4620" s="136"/>
      <c r="G4620" s="139"/>
      <c r="H4620" s="18" t="s">
        <v>55</v>
      </c>
      <c r="I4620" s="17">
        <f t="shared" ref="I4620:AA4620" si="7219">SUM(I4619)</f>
        <v>1800</v>
      </c>
      <c r="J4620" s="17">
        <f t="shared" si="7219"/>
        <v>9326</v>
      </c>
      <c r="K4620" s="17">
        <f t="shared" si="7219"/>
        <v>0</v>
      </c>
      <c r="L4620" s="17">
        <f t="shared" si="7219"/>
        <v>0</v>
      </c>
      <c r="M4620" s="17">
        <f t="shared" si="7219"/>
        <v>0</v>
      </c>
      <c r="N4620" s="17">
        <f t="shared" si="7219"/>
        <v>0</v>
      </c>
      <c r="O4620" s="17">
        <f t="shared" ref="O4620" si="7220">SUM(O4619)</f>
        <v>11126</v>
      </c>
      <c r="P4620" s="17">
        <f t="shared" si="7219"/>
        <v>0</v>
      </c>
      <c r="Q4620" s="17">
        <f t="shared" si="7219"/>
        <v>0</v>
      </c>
      <c r="R4620" s="17">
        <f t="shared" si="7219"/>
        <v>9326</v>
      </c>
      <c r="S4620" s="17">
        <f t="shared" si="7219"/>
        <v>0</v>
      </c>
      <c r="T4620" s="17">
        <f t="shared" si="7219"/>
        <v>0</v>
      </c>
      <c r="U4620" s="17">
        <f t="shared" si="7219"/>
        <v>0</v>
      </c>
      <c r="V4620" s="17">
        <f t="shared" si="7219"/>
        <v>0</v>
      </c>
      <c r="W4620" s="17">
        <f t="shared" si="7219"/>
        <v>0</v>
      </c>
      <c r="X4620" s="17">
        <f t="shared" si="7219"/>
        <v>0</v>
      </c>
      <c r="Y4620" s="17">
        <f t="shared" si="7219"/>
        <v>0</v>
      </c>
      <c r="Z4620" s="17">
        <f t="shared" si="7219"/>
        <v>0</v>
      </c>
      <c r="AA4620" s="17">
        <f t="shared" si="7219"/>
        <v>0</v>
      </c>
      <c r="AB4620" s="17">
        <v>9326</v>
      </c>
      <c r="AC4620" s="17">
        <v>1800</v>
      </c>
      <c r="AD4620" s="17">
        <f t="shared" ref="AD4620:AV4620" si="7221">SUM(AD4619)</f>
        <v>20900</v>
      </c>
      <c r="AE4620" s="17">
        <f t="shared" si="7221"/>
        <v>400</v>
      </c>
      <c r="AF4620" s="17">
        <f t="shared" si="7221"/>
        <v>0</v>
      </c>
      <c r="AG4620" s="17">
        <f t="shared" si="7221"/>
        <v>0</v>
      </c>
      <c r="AH4620" s="17">
        <f t="shared" si="7221"/>
        <v>0</v>
      </c>
      <c r="AI4620" s="17">
        <f t="shared" si="7221"/>
        <v>0</v>
      </c>
      <c r="AJ4620" s="17">
        <f t="shared" ref="AJ4620" si="7222">SUM(AJ4619)</f>
        <v>21300</v>
      </c>
      <c r="AK4620" s="17">
        <f t="shared" si="7221"/>
        <v>0</v>
      </c>
      <c r="AL4620" s="17">
        <f t="shared" si="7221"/>
        <v>0</v>
      </c>
      <c r="AM4620" s="17">
        <f t="shared" si="7221"/>
        <v>400</v>
      </c>
      <c r="AN4620" s="17">
        <f t="shared" si="7221"/>
        <v>0</v>
      </c>
      <c r="AO4620" s="17">
        <f t="shared" si="7221"/>
        <v>0</v>
      </c>
      <c r="AP4620" s="17">
        <f t="shared" si="7221"/>
        <v>0</v>
      </c>
      <c r="AQ4620" s="17">
        <f t="shared" si="7221"/>
        <v>0</v>
      </c>
      <c r="AR4620" s="17">
        <f t="shared" si="7221"/>
        <v>0</v>
      </c>
      <c r="AS4620" s="17">
        <f t="shared" si="7221"/>
        <v>0</v>
      </c>
      <c r="AT4620" s="17">
        <f t="shared" si="7221"/>
        <v>0</v>
      </c>
      <c r="AU4620" s="17">
        <f t="shared" si="7221"/>
        <v>0</v>
      </c>
      <c r="AV4620" s="17">
        <f t="shared" si="7221"/>
        <v>0</v>
      </c>
      <c r="AW4620" s="17">
        <v>400</v>
      </c>
      <c r="AX4620" s="17">
        <v>20900</v>
      </c>
      <c r="AY4620" s="17">
        <f t="shared" ref="AY4620:BQ4620" si="7223">SUM(AY4619)</f>
        <v>42000</v>
      </c>
      <c r="AZ4620" s="17">
        <f t="shared" si="7223"/>
        <v>52202</v>
      </c>
      <c r="BA4620" s="17">
        <f t="shared" si="7223"/>
        <v>0</v>
      </c>
      <c r="BB4620" s="17">
        <f t="shared" si="7223"/>
        <v>0</v>
      </c>
      <c r="BC4620" s="17">
        <f t="shared" si="7223"/>
        <v>0</v>
      </c>
      <c r="BD4620" s="17">
        <f t="shared" si="7223"/>
        <v>0</v>
      </c>
      <c r="BE4620" s="17">
        <f t="shared" ref="BE4620" si="7224">SUM(BE4619)</f>
        <v>94202</v>
      </c>
      <c r="BF4620" s="17">
        <f t="shared" si="7223"/>
        <v>0</v>
      </c>
      <c r="BG4620" s="17">
        <f t="shared" si="7223"/>
        <v>0</v>
      </c>
      <c r="BH4620" s="17">
        <f t="shared" si="7223"/>
        <v>52202</v>
      </c>
      <c r="BI4620" s="17">
        <f t="shared" si="7223"/>
        <v>0</v>
      </c>
      <c r="BJ4620" s="17">
        <f t="shared" si="7223"/>
        <v>0</v>
      </c>
      <c r="BK4620" s="17">
        <f t="shared" si="7223"/>
        <v>0</v>
      </c>
      <c r="BL4620" s="17">
        <f t="shared" si="7223"/>
        <v>0</v>
      </c>
      <c r="BM4620" s="17">
        <f t="shared" si="7223"/>
        <v>0</v>
      </c>
      <c r="BN4620" s="17">
        <f t="shared" si="7223"/>
        <v>0</v>
      </c>
      <c r="BO4620" s="17">
        <f t="shared" si="7223"/>
        <v>0</v>
      </c>
      <c r="BP4620" s="17">
        <f t="shared" si="7223"/>
        <v>0</v>
      </c>
      <c r="BQ4620" s="17">
        <f t="shared" si="7223"/>
        <v>0</v>
      </c>
      <c r="BR4620" s="17">
        <v>52202</v>
      </c>
      <c r="BS4620" s="17">
        <v>42000</v>
      </c>
      <c r="BT4620" s="17" t="e">
        <f>IF(#REF!=0,"-",#REF!/#REF!*100)</f>
        <v>#REF!</v>
      </c>
    </row>
    <row r="4621" spans="1:72" x14ac:dyDescent="0.25">
      <c r="A4621" s="134"/>
      <c r="B4621" s="134"/>
      <c r="C4621" s="134"/>
      <c r="D4621" s="137"/>
      <c r="E4621" s="137"/>
      <c r="F4621" s="137"/>
      <c r="G4621" s="140"/>
      <c r="O4621">
        <f t="shared" si="7183"/>
        <v>0</v>
      </c>
      <c r="AB4621">
        <v>0</v>
      </c>
      <c r="AC4621">
        <v>0</v>
      </c>
      <c r="AJ4621">
        <f t="shared" si="7184"/>
        <v>0</v>
      </c>
      <c r="AW4621">
        <v>0</v>
      </c>
      <c r="AX4621">
        <v>0</v>
      </c>
      <c r="BE4621">
        <f t="shared" si="7185"/>
        <v>0</v>
      </c>
      <c r="BR4621">
        <v>0</v>
      </c>
      <c r="BS4621">
        <v>0</v>
      </c>
      <c r="BT4621" t="e">
        <f>IF(#REF!=0,"-",#REF!/#REF!*100)</f>
        <v>#REF!</v>
      </c>
    </row>
    <row r="4622" spans="1:72" ht="15.75" thickBot="1" x14ac:dyDescent="0.3">
      <c r="A4622" s="13" t="s">
        <v>0</v>
      </c>
      <c r="B4622" s="13" t="s">
        <v>0</v>
      </c>
      <c r="C4622" s="13" t="s">
        <v>0</v>
      </c>
      <c r="D4622" s="98" t="s">
        <v>0</v>
      </c>
      <c r="E4622" s="98" t="s">
        <v>0</v>
      </c>
      <c r="F4622" s="98" t="s">
        <v>0</v>
      </c>
      <c r="G4622" s="13" t="s">
        <v>0</v>
      </c>
      <c r="H4622" s="19" t="s">
        <v>0</v>
      </c>
      <c r="I4622" s="19" t="s">
        <v>0</v>
      </c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>
        <v>0</v>
      </c>
      <c r="AC4622" s="19">
        <v>0</v>
      </c>
      <c r="AD4622" s="19" t="s">
        <v>0</v>
      </c>
      <c r="AE4622" s="19"/>
      <c r="AF4622" s="19"/>
      <c r="AG4622" s="19"/>
      <c r="AH4622" s="19"/>
      <c r="AI4622" s="19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>
        <v>0</v>
      </c>
      <c r="AX4622" s="19">
        <v>0</v>
      </c>
      <c r="AY4622" s="19" t="s">
        <v>0</v>
      </c>
      <c r="AZ4622" s="19"/>
      <c r="BA4622" s="19"/>
      <c r="BB4622" s="19"/>
      <c r="BC4622" s="19"/>
      <c r="BD4622" s="19"/>
      <c r="BE4622" s="19"/>
      <c r="BF4622" s="19"/>
      <c r="BG4622" s="19"/>
      <c r="BH4622" s="19"/>
      <c r="BI4622" s="19"/>
      <c r="BJ4622" s="19"/>
      <c r="BK4622" s="19"/>
      <c r="BL4622" s="19"/>
      <c r="BM4622" s="19"/>
      <c r="BN4622" s="19"/>
      <c r="BO4622" s="19"/>
      <c r="BP4622" s="19"/>
      <c r="BQ4622" s="19"/>
      <c r="BR4622" s="19">
        <v>0</v>
      </c>
      <c r="BS4622" s="19">
        <v>0</v>
      </c>
      <c r="BT4622" s="19"/>
    </row>
    <row r="4623" spans="1:72" ht="69.75" customHeight="1" thickBot="1" x14ac:dyDescent="0.3">
      <c r="A4623" s="5" t="s">
        <v>2</v>
      </c>
      <c r="B4623" s="5" t="s">
        <v>3</v>
      </c>
      <c r="C4623" s="5" t="s">
        <v>4</v>
      </c>
      <c r="D4623" s="103" t="s">
        <v>0</v>
      </c>
      <c r="E4623" s="112" t="s">
        <v>5</v>
      </c>
      <c r="F4623" s="112" t="s">
        <v>6</v>
      </c>
      <c r="G4623" s="5" t="s">
        <v>7</v>
      </c>
      <c r="H4623" s="5" t="s">
        <v>8</v>
      </c>
      <c r="I4623" s="89" t="s">
        <v>9</v>
      </c>
      <c r="J4623" s="89" t="s">
        <v>1606</v>
      </c>
      <c r="K4623" s="89" t="s">
        <v>1534</v>
      </c>
      <c r="L4623" s="89" t="s">
        <v>1592</v>
      </c>
      <c r="M4623" s="89" t="s">
        <v>1593</v>
      </c>
      <c r="N4623" s="89" t="s">
        <v>1594</v>
      </c>
      <c r="O4623" s="89" t="s">
        <v>1610</v>
      </c>
      <c r="P4623" s="89" t="s">
        <v>1607</v>
      </c>
      <c r="Q4623" s="89" t="s">
        <v>1595</v>
      </c>
      <c r="R4623" s="89" t="s">
        <v>1596</v>
      </c>
      <c r="S4623" s="89" t="s">
        <v>1597</v>
      </c>
      <c r="T4623" s="89" t="s">
        <v>1598</v>
      </c>
      <c r="U4623" s="89" t="s">
        <v>1599</v>
      </c>
      <c r="V4623" s="89" t="s">
        <v>1600</v>
      </c>
      <c r="W4623" s="89" t="s">
        <v>1608</v>
      </c>
      <c r="X4623" s="89" t="s">
        <v>1609</v>
      </c>
      <c r="Y4623" s="89" t="s">
        <v>1601</v>
      </c>
      <c r="Z4623" s="89" t="s">
        <v>1602</v>
      </c>
      <c r="AA4623" s="89" t="s">
        <v>1603</v>
      </c>
      <c r="AB4623" s="89" t="s">
        <v>1604</v>
      </c>
      <c r="AC4623" s="89" t="s">
        <v>1605</v>
      </c>
      <c r="AD4623" s="90" t="s">
        <v>10</v>
      </c>
      <c r="AE4623" s="90" t="s">
        <v>1606</v>
      </c>
      <c r="AF4623" s="90" t="s">
        <v>1534</v>
      </c>
      <c r="AG4623" s="90" t="s">
        <v>1592</v>
      </c>
      <c r="AH4623" s="90" t="s">
        <v>1593</v>
      </c>
      <c r="AI4623" s="90" t="s">
        <v>1594</v>
      </c>
      <c r="AJ4623" s="90" t="s">
        <v>1611</v>
      </c>
      <c r="AK4623" s="90" t="s">
        <v>1607</v>
      </c>
      <c r="AL4623" s="90" t="s">
        <v>1595</v>
      </c>
      <c r="AM4623" s="90" t="s">
        <v>1596</v>
      </c>
      <c r="AN4623" s="90" t="s">
        <v>1597</v>
      </c>
      <c r="AO4623" s="90" t="s">
        <v>1598</v>
      </c>
      <c r="AP4623" s="90" t="s">
        <v>1599</v>
      </c>
      <c r="AQ4623" s="90" t="s">
        <v>1600</v>
      </c>
      <c r="AR4623" s="90" t="s">
        <v>1608</v>
      </c>
      <c r="AS4623" s="90" t="s">
        <v>1609</v>
      </c>
      <c r="AT4623" s="90" t="s">
        <v>1601</v>
      </c>
      <c r="AU4623" s="90" t="s">
        <v>1602</v>
      </c>
      <c r="AV4623" s="90" t="s">
        <v>1603</v>
      </c>
      <c r="AW4623" s="90" t="s">
        <v>1604</v>
      </c>
      <c r="AX4623" s="90" t="s">
        <v>1605</v>
      </c>
      <c r="AY4623" s="91" t="s">
        <v>11</v>
      </c>
      <c r="AZ4623" s="91" t="s">
        <v>1606</v>
      </c>
      <c r="BA4623" s="91" t="s">
        <v>1534</v>
      </c>
      <c r="BB4623" s="91" t="s">
        <v>1592</v>
      </c>
      <c r="BC4623" s="91" t="s">
        <v>1593</v>
      </c>
      <c r="BD4623" s="91" t="s">
        <v>1594</v>
      </c>
      <c r="BE4623" s="91" t="s">
        <v>1612</v>
      </c>
      <c r="BF4623" s="91" t="s">
        <v>1607</v>
      </c>
      <c r="BG4623" s="91" t="s">
        <v>1595</v>
      </c>
      <c r="BH4623" s="91" t="s">
        <v>1596</v>
      </c>
      <c r="BI4623" s="91" t="s">
        <v>1597</v>
      </c>
      <c r="BJ4623" s="91" t="s">
        <v>1598</v>
      </c>
      <c r="BK4623" s="91" t="s">
        <v>1599</v>
      </c>
      <c r="BL4623" s="91" t="s">
        <v>1600</v>
      </c>
      <c r="BM4623" s="91" t="s">
        <v>1608</v>
      </c>
      <c r="BN4623" s="91" t="s">
        <v>1609</v>
      </c>
      <c r="BO4623" s="91" t="s">
        <v>1601</v>
      </c>
      <c r="BP4623" s="91" t="s">
        <v>1602</v>
      </c>
      <c r="BQ4623" s="91" t="s">
        <v>1603</v>
      </c>
      <c r="BR4623" s="91" t="s">
        <v>1604</v>
      </c>
      <c r="BS4623" s="91" t="s">
        <v>1605</v>
      </c>
      <c r="BT4623" s="5" t="s">
        <v>1671</v>
      </c>
    </row>
    <row r="4624" spans="1:72" x14ac:dyDescent="0.25">
      <c r="A4624" s="6" t="s">
        <v>0</v>
      </c>
      <c r="B4624" s="6" t="s">
        <v>0</v>
      </c>
      <c r="C4624" s="6" t="s">
        <v>0</v>
      </c>
      <c r="D4624" s="104" t="s">
        <v>0</v>
      </c>
      <c r="E4624" s="104" t="s">
        <v>0</v>
      </c>
      <c r="F4624" s="121" t="s">
        <v>0</v>
      </c>
      <c r="G4624" s="7" t="s">
        <v>0</v>
      </c>
      <c r="H4624" s="8" t="s">
        <v>0</v>
      </c>
      <c r="I4624" s="9">
        <v>1</v>
      </c>
      <c r="J4624" s="9">
        <v>2</v>
      </c>
      <c r="K4624" s="9">
        <v>3</v>
      </c>
      <c r="L4624" s="9">
        <v>4</v>
      </c>
      <c r="M4624" s="9">
        <v>5</v>
      </c>
      <c r="N4624" s="9">
        <v>6</v>
      </c>
      <c r="O4624" s="9">
        <v>7</v>
      </c>
      <c r="P4624" s="9">
        <v>8</v>
      </c>
      <c r="Q4624" s="9">
        <v>9</v>
      </c>
      <c r="R4624" s="9">
        <v>10</v>
      </c>
      <c r="S4624" s="9">
        <v>11</v>
      </c>
      <c r="T4624" s="9">
        <v>12</v>
      </c>
      <c r="U4624" s="9">
        <v>13</v>
      </c>
      <c r="V4624" s="9">
        <v>14</v>
      </c>
      <c r="W4624" s="9">
        <v>15</v>
      </c>
      <c r="X4624" s="9">
        <v>16</v>
      </c>
      <c r="Y4624" s="9">
        <v>17</v>
      </c>
      <c r="Z4624" s="9">
        <v>18</v>
      </c>
      <c r="AA4624" s="9">
        <v>19</v>
      </c>
      <c r="AB4624" s="9">
        <v>20</v>
      </c>
      <c r="AC4624" s="9">
        <v>21</v>
      </c>
      <c r="AD4624" s="9">
        <v>1</v>
      </c>
      <c r="AE4624" s="9">
        <v>2</v>
      </c>
      <c r="AF4624" s="9">
        <v>3</v>
      </c>
      <c r="AG4624" s="9">
        <v>4</v>
      </c>
      <c r="AH4624" s="9">
        <v>5</v>
      </c>
      <c r="AI4624" s="9">
        <v>6</v>
      </c>
      <c r="AJ4624" s="9">
        <v>7</v>
      </c>
      <c r="AK4624" s="9">
        <v>8</v>
      </c>
      <c r="AL4624" s="9">
        <v>9</v>
      </c>
      <c r="AM4624" s="9">
        <v>10</v>
      </c>
      <c r="AN4624" s="9">
        <v>11</v>
      </c>
      <c r="AO4624" s="9">
        <v>12</v>
      </c>
      <c r="AP4624" s="9">
        <v>13</v>
      </c>
      <c r="AQ4624" s="9">
        <v>14</v>
      </c>
      <c r="AR4624" s="9">
        <v>15</v>
      </c>
      <c r="AS4624" s="9">
        <v>16</v>
      </c>
      <c r="AT4624" s="9">
        <v>17</v>
      </c>
      <c r="AU4624" s="9">
        <v>18</v>
      </c>
      <c r="AV4624" s="9">
        <v>19</v>
      </c>
      <c r="AW4624" s="9">
        <v>20</v>
      </c>
      <c r="AX4624" s="9">
        <v>21</v>
      </c>
      <c r="AY4624" s="9">
        <v>1</v>
      </c>
      <c r="AZ4624" s="9">
        <v>2</v>
      </c>
      <c r="BA4624" s="9">
        <v>3</v>
      </c>
      <c r="BB4624" s="9">
        <v>4</v>
      </c>
      <c r="BC4624" s="9">
        <v>5</v>
      </c>
      <c r="BD4624" s="9">
        <v>6</v>
      </c>
      <c r="BE4624" s="9">
        <v>7</v>
      </c>
      <c r="BF4624" s="9">
        <v>8</v>
      </c>
      <c r="BG4624" s="9">
        <v>9</v>
      </c>
      <c r="BH4624" s="9">
        <v>10</v>
      </c>
      <c r="BI4624" s="9">
        <v>11</v>
      </c>
      <c r="BJ4624" s="9">
        <v>12</v>
      </c>
      <c r="BK4624" s="9">
        <v>13</v>
      </c>
      <c r="BL4624" s="9">
        <v>14</v>
      </c>
      <c r="BM4624" s="9">
        <v>15</v>
      </c>
      <c r="BN4624" s="9">
        <v>16</v>
      </c>
      <c r="BO4624" s="9">
        <v>17</v>
      </c>
      <c r="BP4624" s="9">
        <v>18</v>
      </c>
      <c r="BQ4624" s="9">
        <v>19</v>
      </c>
      <c r="BR4624" s="9">
        <v>20</v>
      </c>
      <c r="BS4624" s="9">
        <v>21</v>
      </c>
      <c r="BT4624" s="9">
        <v>9</v>
      </c>
    </row>
    <row r="4625" spans="1:72" ht="22.5" x14ac:dyDescent="0.25">
      <c r="A4625" s="1" t="s">
        <v>1154</v>
      </c>
      <c r="B4625" s="1" t="s">
        <v>56</v>
      </c>
      <c r="C4625" s="4" t="s">
        <v>167</v>
      </c>
      <c r="D4625" s="102" t="s">
        <v>1500</v>
      </c>
      <c r="E4625" s="101" t="s">
        <v>0</v>
      </c>
      <c r="F4625" s="101" t="s">
        <v>0</v>
      </c>
      <c r="G4625" s="2" t="s">
        <v>0</v>
      </c>
      <c r="H4625" s="2" t="s">
        <v>1501</v>
      </c>
      <c r="I4625" s="3" t="s">
        <v>0</v>
      </c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>
        <v>0</v>
      </c>
      <c r="AC4625" s="3">
        <v>0</v>
      </c>
      <c r="AD4625" s="3" t="s">
        <v>0</v>
      </c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>
        <v>0</v>
      </c>
      <c r="AX4625" s="3">
        <v>0</v>
      </c>
      <c r="AY4625" s="3" t="s">
        <v>0</v>
      </c>
      <c r="AZ4625" s="3"/>
      <c r="BA4625" s="3"/>
      <c r="BB4625" s="3"/>
      <c r="BC4625" s="3"/>
      <c r="BD4625" s="3"/>
      <c r="BE4625" s="3"/>
      <c r="BF4625" s="3"/>
      <c r="BG4625" s="3"/>
      <c r="BH4625" s="3"/>
      <c r="BI4625" s="3"/>
      <c r="BJ4625" s="3"/>
      <c r="BK4625" s="3"/>
      <c r="BL4625" s="3"/>
      <c r="BM4625" s="3"/>
      <c r="BN4625" s="3"/>
      <c r="BO4625" s="3"/>
      <c r="BP4625" s="3"/>
      <c r="BQ4625" s="3"/>
      <c r="BR4625" s="3">
        <v>0</v>
      </c>
      <c r="BS4625" s="3">
        <v>0</v>
      </c>
      <c r="BT4625" s="3"/>
    </row>
    <row r="4626" spans="1:72" ht="33.75" x14ac:dyDescent="0.25">
      <c r="A4626" s="1" t="s">
        <v>0</v>
      </c>
      <c r="B4626" s="1" t="s">
        <v>0</v>
      </c>
      <c r="C4626" s="1" t="s">
        <v>0</v>
      </c>
      <c r="D4626" s="101" t="s">
        <v>0</v>
      </c>
      <c r="E4626" s="101" t="s">
        <v>0</v>
      </c>
      <c r="F4626" s="101" t="s">
        <v>0</v>
      </c>
      <c r="G4626" s="2" t="s">
        <v>0</v>
      </c>
      <c r="H4626" s="10" t="s">
        <v>13</v>
      </c>
      <c r="I4626" s="11">
        <f t="shared" ref="I4626:AA4626" si="7225">SUM(I4627,I4634,I4636)</f>
        <v>10310</v>
      </c>
      <c r="J4626" s="11">
        <f t="shared" si="7225"/>
        <v>7484</v>
      </c>
      <c r="K4626" s="11">
        <f t="shared" si="7225"/>
        <v>0</v>
      </c>
      <c r="L4626" s="11">
        <f t="shared" si="7225"/>
        <v>0</v>
      </c>
      <c r="M4626" s="11">
        <f t="shared" si="7225"/>
        <v>0</v>
      </c>
      <c r="N4626" s="11">
        <f t="shared" si="7225"/>
        <v>0</v>
      </c>
      <c r="O4626" s="11">
        <f t="shared" ref="O4626" si="7226">SUM(O4627,O4634,O4636)</f>
        <v>17794</v>
      </c>
      <c r="P4626" s="11">
        <f t="shared" si="7225"/>
        <v>0</v>
      </c>
      <c r="Q4626" s="11">
        <f t="shared" si="7225"/>
        <v>0</v>
      </c>
      <c r="R4626" s="11">
        <f t="shared" si="7225"/>
        <v>8594</v>
      </c>
      <c r="S4626" s="11">
        <f t="shared" si="7225"/>
        <v>0</v>
      </c>
      <c r="T4626" s="11">
        <f t="shared" si="7225"/>
        <v>0</v>
      </c>
      <c r="U4626" s="11">
        <f t="shared" si="7225"/>
        <v>0</v>
      </c>
      <c r="V4626" s="11">
        <f t="shared" si="7225"/>
        <v>0</v>
      </c>
      <c r="W4626" s="11">
        <f t="shared" si="7225"/>
        <v>0</v>
      </c>
      <c r="X4626" s="11">
        <f t="shared" si="7225"/>
        <v>0</v>
      </c>
      <c r="Y4626" s="11">
        <f t="shared" si="7225"/>
        <v>0</v>
      </c>
      <c r="Z4626" s="11">
        <f t="shared" si="7225"/>
        <v>0</v>
      </c>
      <c r="AA4626" s="11">
        <f t="shared" si="7225"/>
        <v>0</v>
      </c>
      <c r="AB4626" s="11">
        <v>8594</v>
      </c>
      <c r="AC4626" s="11">
        <v>9200</v>
      </c>
      <c r="AD4626" s="11">
        <f t="shared" ref="AD4626:AV4626" si="7227">SUM(AD4627,AD4634,AD4636)</f>
        <v>7910</v>
      </c>
      <c r="AE4626" s="11">
        <f t="shared" si="7227"/>
        <v>507</v>
      </c>
      <c r="AF4626" s="11">
        <f t="shared" si="7227"/>
        <v>0</v>
      </c>
      <c r="AG4626" s="11">
        <f t="shared" si="7227"/>
        <v>0</v>
      </c>
      <c r="AH4626" s="11">
        <f t="shared" si="7227"/>
        <v>0</v>
      </c>
      <c r="AI4626" s="11">
        <f t="shared" si="7227"/>
        <v>0</v>
      </c>
      <c r="AJ4626" s="11">
        <f t="shared" ref="AJ4626" si="7228">SUM(AJ4627,AJ4634,AJ4636)</f>
        <v>8417</v>
      </c>
      <c r="AK4626" s="11">
        <f t="shared" si="7227"/>
        <v>0</v>
      </c>
      <c r="AL4626" s="11">
        <f t="shared" si="7227"/>
        <v>0</v>
      </c>
      <c r="AM4626" s="11">
        <f t="shared" si="7227"/>
        <v>507</v>
      </c>
      <c r="AN4626" s="11">
        <f t="shared" si="7227"/>
        <v>0</v>
      </c>
      <c r="AO4626" s="11">
        <f t="shared" si="7227"/>
        <v>0</v>
      </c>
      <c r="AP4626" s="11">
        <f t="shared" si="7227"/>
        <v>0</v>
      </c>
      <c r="AQ4626" s="11">
        <f t="shared" si="7227"/>
        <v>0</v>
      </c>
      <c r="AR4626" s="11">
        <f t="shared" si="7227"/>
        <v>0</v>
      </c>
      <c r="AS4626" s="11">
        <f t="shared" si="7227"/>
        <v>0</v>
      </c>
      <c r="AT4626" s="11">
        <f t="shared" si="7227"/>
        <v>0</v>
      </c>
      <c r="AU4626" s="11">
        <f t="shared" si="7227"/>
        <v>0</v>
      </c>
      <c r="AV4626" s="11">
        <f t="shared" si="7227"/>
        <v>0</v>
      </c>
      <c r="AW4626" s="11">
        <v>507</v>
      </c>
      <c r="AX4626" s="11">
        <v>7910</v>
      </c>
      <c r="AY4626" s="11">
        <f t="shared" ref="AY4626:BQ4626" si="7229">SUM(AY4627,AY4634,AY4636)</f>
        <v>8310</v>
      </c>
      <c r="AZ4626" s="11">
        <f t="shared" si="7229"/>
        <v>964</v>
      </c>
      <c r="BA4626" s="11">
        <f t="shared" si="7229"/>
        <v>0</v>
      </c>
      <c r="BB4626" s="11">
        <f t="shared" si="7229"/>
        <v>0</v>
      </c>
      <c r="BC4626" s="11">
        <f t="shared" si="7229"/>
        <v>0</v>
      </c>
      <c r="BD4626" s="11">
        <f t="shared" si="7229"/>
        <v>0</v>
      </c>
      <c r="BE4626" s="11">
        <f t="shared" ref="BE4626" si="7230">SUM(BE4627,BE4634,BE4636)</f>
        <v>9274</v>
      </c>
      <c r="BF4626" s="11">
        <f t="shared" si="7229"/>
        <v>0</v>
      </c>
      <c r="BG4626" s="11">
        <f t="shared" si="7229"/>
        <v>0</v>
      </c>
      <c r="BH4626" s="11">
        <f t="shared" si="7229"/>
        <v>965</v>
      </c>
      <c r="BI4626" s="11">
        <f t="shared" si="7229"/>
        <v>0</v>
      </c>
      <c r="BJ4626" s="11">
        <f t="shared" si="7229"/>
        <v>0</v>
      </c>
      <c r="BK4626" s="11">
        <f t="shared" si="7229"/>
        <v>0</v>
      </c>
      <c r="BL4626" s="11">
        <f t="shared" si="7229"/>
        <v>0</v>
      </c>
      <c r="BM4626" s="11">
        <f t="shared" si="7229"/>
        <v>0</v>
      </c>
      <c r="BN4626" s="11">
        <f t="shared" si="7229"/>
        <v>0</v>
      </c>
      <c r="BO4626" s="11">
        <f t="shared" si="7229"/>
        <v>0</v>
      </c>
      <c r="BP4626" s="11">
        <f t="shared" si="7229"/>
        <v>0</v>
      </c>
      <c r="BQ4626" s="11">
        <f t="shared" si="7229"/>
        <v>0</v>
      </c>
      <c r="BR4626" s="11">
        <v>965</v>
      </c>
      <c r="BS4626" s="11">
        <v>8309</v>
      </c>
      <c r="BT4626" s="11" t="e">
        <f>IF(#REF!=0,"-",#REF!/#REF!*100)</f>
        <v>#REF!</v>
      </c>
    </row>
    <row r="4627" spans="1:72" x14ac:dyDescent="0.25">
      <c r="A4627" s="4" t="s">
        <v>1154</v>
      </c>
      <c r="B4627" s="4" t="s">
        <v>56</v>
      </c>
      <c r="C4627" s="4" t="s">
        <v>167</v>
      </c>
      <c r="D4627" s="102" t="s">
        <v>1500</v>
      </c>
      <c r="E4627" s="101" t="s">
        <v>14</v>
      </c>
      <c r="F4627" s="101" t="s">
        <v>0</v>
      </c>
      <c r="G4627" s="2" t="s">
        <v>0</v>
      </c>
      <c r="H4627" s="2" t="s">
        <v>15</v>
      </c>
      <c r="I4627" s="12">
        <f t="shared" ref="I4627:AA4627" si="7231">SUM(I4628:I4629)</f>
        <v>1000</v>
      </c>
      <c r="J4627" s="12">
        <f t="shared" si="7231"/>
        <v>0</v>
      </c>
      <c r="K4627" s="12">
        <f t="shared" si="7231"/>
        <v>0</v>
      </c>
      <c r="L4627" s="12">
        <f t="shared" si="7231"/>
        <v>0</v>
      </c>
      <c r="M4627" s="12">
        <f t="shared" si="7231"/>
        <v>0</v>
      </c>
      <c r="N4627" s="12">
        <f t="shared" si="7231"/>
        <v>0</v>
      </c>
      <c r="O4627" s="12">
        <f t="shared" ref="O4627" si="7232">SUM(O4628:O4629)</f>
        <v>1000</v>
      </c>
      <c r="P4627" s="12">
        <f t="shared" si="7231"/>
        <v>0</v>
      </c>
      <c r="Q4627" s="12">
        <f t="shared" si="7231"/>
        <v>0</v>
      </c>
      <c r="R4627" s="12">
        <f t="shared" si="7231"/>
        <v>1000</v>
      </c>
      <c r="S4627" s="12">
        <f t="shared" si="7231"/>
        <v>0</v>
      </c>
      <c r="T4627" s="12">
        <f t="shared" si="7231"/>
        <v>0</v>
      </c>
      <c r="U4627" s="12">
        <f t="shared" si="7231"/>
        <v>0</v>
      </c>
      <c r="V4627" s="12">
        <f t="shared" si="7231"/>
        <v>0</v>
      </c>
      <c r="W4627" s="12">
        <f t="shared" si="7231"/>
        <v>0</v>
      </c>
      <c r="X4627" s="12">
        <f t="shared" si="7231"/>
        <v>0</v>
      </c>
      <c r="Y4627" s="12">
        <f t="shared" si="7231"/>
        <v>0</v>
      </c>
      <c r="Z4627" s="12">
        <f t="shared" si="7231"/>
        <v>0</v>
      </c>
      <c r="AA4627" s="12">
        <f t="shared" si="7231"/>
        <v>0</v>
      </c>
      <c r="AB4627" s="12">
        <v>1000</v>
      </c>
      <c r="AC4627" s="12">
        <v>0</v>
      </c>
      <c r="AD4627" s="12">
        <f t="shared" ref="AD4627:AV4627" si="7233">SUM(AD4628:AD4629)</f>
        <v>1000</v>
      </c>
      <c r="AE4627" s="12">
        <f t="shared" si="7233"/>
        <v>0</v>
      </c>
      <c r="AF4627" s="12">
        <f t="shared" si="7233"/>
        <v>0</v>
      </c>
      <c r="AG4627" s="12">
        <f t="shared" si="7233"/>
        <v>0</v>
      </c>
      <c r="AH4627" s="12">
        <f t="shared" si="7233"/>
        <v>0</v>
      </c>
      <c r="AI4627" s="12">
        <f t="shared" si="7233"/>
        <v>0</v>
      </c>
      <c r="AJ4627" s="12">
        <f t="shared" ref="AJ4627" si="7234">SUM(AJ4628:AJ4629)</f>
        <v>1000</v>
      </c>
      <c r="AK4627" s="12">
        <f t="shared" si="7233"/>
        <v>0</v>
      </c>
      <c r="AL4627" s="12">
        <f t="shared" si="7233"/>
        <v>0</v>
      </c>
      <c r="AM4627" s="12">
        <f t="shared" si="7233"/>
        <v>0</v>
      </c>
      <c r="AN4627" s="12">
        <f t="shared" si="7233"/>
        <v>0</v>
      </c>
      <c r="AO4627" s="12">
        <f t="shared" si="7233"/>
        <v>0</v>
      </c>
      <c r="AP4627" s="12">
        <f t="shared" si="7233"/>
        <v>0</v>
      </c>
      <c r="AQ4627" s="12">
        <f t="shared" si="7233"/>
        <v>0</v>
      </c>
      <c r="AR4627" s="12">
        <f t="shared" si="7233"/>
        <v>0</v>
      </c>
      <c r="AS4627" s="12">
        <f t="shared" si="7233"/>
        <v>0</v>
      </c>
      <c r="AT4627" s="12">
        <f t="shared" si="7233"/>
        <v>0</v>
      </c>
      <c r="AU4627" s="12">
        <f t="shared" si="7233"/>
        <v>0</v>
      </c>
      <c r="AV4627" s="12">
        <f t="shared" si="7233"/>
        <v>0</v>
      </c>
      <c r="AW4627" s="12">
        <v>0</v>
      </c>
      <c r="AX4627" s="12">
        <v>1000</v>
      </c>
      <c r="AY4627" s="12">
        <f t="shared" ref="AY4627:BQ4627" si="7235">SUM(AY4628:AY4629)</f>
        <v>1000</v>
      </c>
      <c r="AZ4627" s="12">
        <f t="shared" si="7235"/>
        <v>0</v>
      </c>
      <c r="BA4627" s="12">
        <f t="shared" si="7235"/>
        <v>0</v>
      </c>
      <c r="BB4627" s="12">
        <f t="shared" si="7235"/>
        <v>0</v>
      </c>
      <c r="BC4627" s="12">
        <f t="shared" si="7235"/>
        <v>0</v>
      </c>
      <c r="BD4627" s="12">
        <f t="shared" si="7235"/>
        <v>0</v>
      </c>
      <c r="BE4627" s="12">
        <f t="shared" ref="BE4627" si="7236">SUM(BE4628:BE4629)</f>
        <v>1000</v>
      </c>
      <c r="BF4627" s="12">
        <f t="shared" si="7235"/>
        <v>0</v>
      </c>
      <c r="BG4627" s="12">
        <f t="shared" si="7235"/>
        <v>0</v>
      </c>
      <c r="BH4627" s="12">
        <f t="shared" si="7235"/>
        <v>0</v>
      </c>
      <c r="BI4627" s="12">
        <f t="shared" si="7235"/>
        <v>0</v>
      </c>
      <c r="BJ4627" s="12">
        <f t="shared" si="7235"/>
        <v>0</v>
      </c>
      <c r="BK4627" s="12">
        <f t="shared" si="7235"/>
        <v>0</v>
      </c>
      <c r="BL4627" s="12">
        <f t="shared" si="7235"/>
        <v>0</v>
      </c>
      <c r="BM4627" s="12">
        <f t="shared" si="7235"/>
        <v>0</v>
      </c>
      <c r="BN4627" s="12">
        <f t="shared" si="7235"/>
        <v>0</v>
      </c>
      <c r="BO4627" s="12">
        <f t="shared" si="7235"/>
        <v>0</v>
      </c>
      <c r="BP4627" s="12">
        <f t="shared" si="7235"/>
        <v>0</v>
      </c>
      <c r="BQ4627" s="12">
        <f t="shared" si="7235"/>
        <v>0</v>
      </c>
      <c r="BR4627" s="12">
        <v>0</v>
      </c>
      <c r="BS4627" s="12">
        <v>1000</v>
      </c>
      <c r="BT4627" s="12" t="e">
        <f>IF(#REF!=0,"-",#REF!/#REF!*100)</f>
        <v>#REF!</v>
      </c>
    </row>
    <row r="4628" spans="1:72" x14ac:dyDescent="0.25">
      <c r="A4628" s="4" t="s">
        <v>1154</v>
      </c>
      <c r="B4628" s="4" t="s">
        <v>56</v>
      </c>
      <c r="C4628" s="4" t="s">
        <v>167</v>
      </c>
      <c r="D4628" s="102" t="s">
        <v>1500</v>
      </c>
      <c r="E4628" s="113">
        <v>6111</v>
      </c>
      <c r="F4628" s="102"/>
      <c r="G4628" s="98" t="s">
        <v>1663</v>
      </c>
      <c r="H4628" s="13" t="s">
        <v>16</v>
      </c>
      <c r="I4628" s="14">
        <v>1000</v>
      </c>
      <c r="J4628" s="14"/>
      <c r="K4628" s="14"/>
      <c r="L4628" s="14"/>
      <c r="M4628" s="14"/>
      <c r="N4628" s="14"/>
      <c r="O4628" s="14">
        <f t="shared" si="7183"/>
        <v>1000</v>
      </c>
      <c r="P4628" s="14"/>
      <c r="Q4628" s="14"/>
      <c r="R4628" s="14">
        <v>1000</v>
      </c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>
        <v>1000</v>
      </c>
      <c r="AC4628" s="14">
        <v>0</v>
      </c>
      <c r="AD4628" s="14">
        <v>1000</v>
      </c>
      <c r="AE4628" s="14"/>
      <c r="AF4628" s="14"/>
      <c r="AG4628" s="14"/>
      <c r="AH4628" s="14"/>
      <c r="AI4628" s="14"/>
      <c r="AJ4628" s="14">
        <f t="shared" si="7184"/>
        <v>1000</v>
      </c>
      <c r="AK4628" s="14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4"/>
      <c r="AW4628" s="14">
        <v>0</v>
      </c>
      <c r="AX4628" s="14">
        <v>1000</v>
      </c>
      <c r="AY4628" s="14">
        <v>1000</v>
      </c>
      <c r="AZ4628" s="14"/>
      <c r="BA4628" s="14"/>
      <c r="BB4628" s="14"/>
      <c r="BC4628" s="14"/>
      <c r="BD4628" s="14"/>
      <c r="BE4628" s="14">
        <f t="shared" si="7185"/>
        <v>1000</v>
      </c>
      <c r="BF4628" s="14"/>
      <c r="BG4628" s="14"/>
      <c r="BH4628" s="14"/>
      <c r="BI4628" s="14"/>
      <c r="BJ4628" s="14"/>
      <c r="BK4628" s="14"/>
      <c r="BL4628" s="14"/>
      <c r="BM4628" s="14"/>
      <c r="BN4628" s="14"/>
      <c r="BO4628" s="14"/>
      <c r="BP4628" s="14"/>
      <c r="BQ4628" s="14"/>
      <c r="BR4628" s="14">
        <v>0</v>
      </c>
      <c r="BS4628" s="14">
        <v>1000</v>
      </c>
      <c r="BT4628" s="14" t="e">
        <f>IF(#REF!=0,"-",#REF!/#REF!*100)</f>
        <v>#REF!</v>
      </c>
    </row>
    <row r="4629" spans="1:72" x14ac:dyDescent="0.25">
      <c r="A4629" s="1" t="s">
        <v>1154</v>
      </c>
      <c r="B4629" s="1" t="s">
        <v>56</v>
      </c>
      <c r="C4629" s="1" t="s">
        <v>167</v>
      </c>
      <c r="D4629" s="105" t="s">
        <v>1500</v>
      </c>
      <c r="E4629" s="105" t="s">
        <v>18</v>
      </c>
      <c r="F4629" s="102" t="s">
        <v>0</v>
      </c>
      <c r="G4629" s="13" t="s">
        <v>0</v>
      </c>
      <c r="H4629" s="2" t="s">
        <v>19</v>
      </c>
      <c r="I4629" s="12">
        <f t="shared" ref="I4629:AA4629" si="7237">SUM(I4630:I4633)</f>
        <v>0</v>
      </c>
      <c r="J4629" s="12">
        <f t="shared" si="7237"/>
        <v>0</v>
      </c>
      <c r="K4629" s="12">
        <f t="shared" si="7237"/>
        <v>0</v>
      </c>
      <c r="L4629" s="12">
        <f t="shared" si="7237"/>
        <v>0</v>
      </c>
      <c r="M4629" s="12">
        <f t="shared" si="7237"/>
        <v>0</v>
      </c>
      <c r="N4629" s="12">
        <f t="shared" si="7237"/>
        <v>0</v>
      </c>
      <c r="O4629" s="12">
        <f t="shared" si="7237"/>
        <v>0</v>
      </c>
      <c r="P4629" s="12">
        <f t="shared" si="7237"/>
        <v>0</v>
      </c>
      <c r="Q4629" s="12">
        <f t="shared" si="7237"/>
        <v>0</v>
      </c>
      <c r="R4629" s="12">
        <f t="shared" si="7237"/>
        <v>0</v>
      </c>
      <c r="S4629" s="12">
        <f t="shared" si="7237"/>
        <v>0</v>
      </c>
      <c r="T4629" s="12">
        <f t="shared" si="7237"/>
        <v>0</v>
      </c>
      <c r="U4629" s="12">
        <f t="shared" si="7237"/>
        <v>0</v>
      </c>
      <c r="V4629" s="12">
        <f t="shared" si="7237"/>
        <v>0</v>
      </c>
      <c r="W4629" s="12">
        <f t="shared" si="7237"/>
        <v>0</v>
      </c>
      <c r="X4629" s="12">
        <f t="shared" si="7237"/>
        <v>0</v>
      </c>
      <c r="Y4629" s="12">
        <f t="shared" si="7237"/>
        <v>0</v>
      </c>
      <c r="Z4629" s="12">
        <f t="shared" si="7237"/>
        <v>0</v>
      </c>
      <c r="AA4629" s="12">
        <f t="shared" si="7237"/>
        <v>0</v>
      </c>
      <c r="AB4629" s="12">
        <v>0</v>
      </c>
      <c r="AC4629" s="12">
        <v>0</v>
      </c>
      <c r="AD4629" s="12">
        <f t="shared" ref="AD4629:AV4629" si="7238">SUM(AD4630:AD4633)</f>
        <v>0</v>
      </c>
      <c r="AE4629" s="12">
        <f t="shared" si="7238"/>
        <v>0</v>
      </c>
      <c r="AF4629" s="12">
        <f t="shared" si="7238"/>
        <v>0</v>
      </c>
      <c r="AG4629" s="12">
        <f t="shared" si="7238"/>
        <v>0</v>
      </c>
      <c r="AH4629" s="12">
        <f t="shared" si="7238"/>
        <v>0</v>
      </c>
      <c r="AI4629" s="12">
        <f t="shared" si="7238"/>
        <v>0</v>
      </c>
      <c r="AJ4629" s="12">
        <f t="shared" si="7238"/>
        <v>0</v>
      </c>
      <c r="AK4629" s="12">
        <f t="shared" si="7238"/>
        <v>0</v>
      </c>
      <c r="AL4629" s="12">
        <f t="shared" si="7238"/>
        <v>0</v>
      </c>
      <c r="AM4629" s="12">
        <f t="shared" si="7238"/>
        <v>0</v>
      </c>
      <c r="AN4629" s="12">
        <f t="shared" si="7238"/>
        <v>0</v>
      </c>
      <c r="AO4629" s="12">
        <f t="shared" si="7238"/>
        <v>0</v>
      </c>
      <c r="AP4629" s="12">
        <f t="shared" si="7238"/>
        <v>0</v>
      </c>
      <c r="AQ4629" s="12">
        <f t="shared" si="7238"/>
        <v>0</v>
      </c>
      <c r="AR4629" s="12">
        <f t="shared" si="7238"/>
        <v>0</v>
      </c>
      <c r="AS4629" s="12">
        <f t="shared" si="7238"/>
        <v>0</v>
      </c>
      <c r="AT4629" s="12">
        <f t="shared" si="7238"/>
        <v>0</v>
      </c>
      <c r="AU4629" s="12">
        <f t="shared" si="7238"/>
        <v>0</v>
      </c>
      <c r="AV4629" s="12">
        <f t="shared" si="7238"/>
        <v>0</v>
      </c>
      <c r="AW4629" s="12">
        <v>0</v>
      </c>
      <c r="AX4629" s="12">
        <v>0</v>
      </c>
      <c r="AY4629" s="12">
        <f t="shared" ref="AY4629:BQ4629" si="7239">SUM(AY4630:AY4633)</f>
        <v>0</v>
      </c>
      <c r="AZ4629" s="12">
        <f t="shared" si="7239"/>
        <v>0</v>
      </c>
      <c r="BA4629" s="12">
        <f t="shared" si="7239"/>
        <v>0</v>
      </c>
      <c r="BB4629" s="12">
        <f t="shared" si="7239"/>
        <v>0</v>
      </c>
      <c r="BC4629" s="12">
        <f t="shared" si="7239"/>
        <v>0</v>
      </c>
      <c r="BD4629" s="12">
        <f t="shared" si="7239"/>
        <v>0</v>
      </c>
      <c r="BE4629" s="12">
        <f t="shared" si="7239"/>
        <v>0</v>
      </c>
      <c r="BF4629" s="12">
        <f t="shared" si="7239"/>
        <v>0</v>
      </c>
      <c r="BG4629" s="12">
        <f t="shared" si="7239"/>
        <v>0</v>
      </c>
      <c r="BH4629" s="12">
        <f t="shared" si="7239"/>
        <v>0</v>
      </c>
      <c r="BI4629" s="12">
        <f t="shared" si="7239"/>
        <v>0</v>
      </c>
      <c r="BJ4629" s="12">
        <f t="shared" si="7239"/>
        <v>0</v>
      </c>
      <c r="BK4629" s="12">
        <f t="shared" si="7239"/>
        <v>0</v>
      </c>
      <c r="BL4629" s="12">
        <f t="shared" si="7239"/>
        <v>0</v>
      </c>
      <c r="BM4629" s="12">
        <f t="shared" si="7239"/>
        <v>0</v>
      </c>
      <c r="BN4629" s="12">
        <f t="shared" si="7239"/>
        <v>0</v>
      </c>
      <c r="BO4629" s="12">
        <f t="shared" si="7239"/>
        <v>0</v>
      </c>
      <c r="BP4629" s="12">
        <f t="shared" si="7239"/>
        <v>0</v>
      </c>
      <c r="BQ4629" s="12">
        <f t="shared" si="7239"/>
        <v>0</v>
      </c>
      <c r="BR4629" s="12">
        <v>0</v>
      </c>
      <c r="BS4629" s="12">
        <v>0</v>
      </c>
      <c r="BT4629" s="12" t="e">
        <f>IF(#REF!=0,"-",#REF!/#REF!*100)</f>
        <v>#REF!</v>
      </c>
    </row>
    <row r="4630" spans="1:72" ht="22.5" x14ac:dyDescent="0.25">
      <c r="A4630" s="4" t="s">
        <v>1154</v>
      </c>
      <c r="B4630" s="4" t="s">
        <v>56</v>
      </c>
      <c r="C4630" s="4" t="s">
        <v>167</v>
      </c>
      <c r="D4630" s="102" t="s">
        <v>1500</v>
      </c>
      <c r="E4630" s="113">
        <v>6112</v>
      </c>
      <c r="F4630" s="102" t="s">
        <v>1502</v>
      </c>
      <c r="G4630" s="98" t="s">
        <v>1663</v>
      </c>
      <c r="H4630" s="13" t="s">
        <v>57</v>
      </c>
      <c r="I4630" s="14">
        <v>0</v>
      </c>
      <c r="J4630" s="14"/>
      <c r="K4630" s="14"/>
      <c r="L4630" s="14"/>
      <c r="M4630" s="14"/>
      <c r="N4630" s="14"/>
      <c r="O4630" s="14">
        <f t="shared" si="7183"/>
        <v>0</v>
      </c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>
        <v>0</v>
      </c>
      <c r="AC4630" s="14">
        <v>0</v>
      </c>
      <c r="AD4630" s="14">
        <v>0</v>
      </c>
      <c r="AE4630" s="14"/>
      <c r="AF4630" s="14"/>
      <c r="AG4630" s="14"/>
      <c r="AH4630" s="14"/>
      <c r="AI4630" s="14"/>
      <c r="AJ4630" s="14">
        <f t="shared" si="7184"/>
        <v>0</v>
      </c>
      <c r="AK4630" s="14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4"/>
      <c r="AW4630" s="14">
        <v>0</v>
      </c>
      <c r="AX4630" s="14">
        <v>0</v>
      </c>
      <c r="AY4630" s="14">
        <v>0</v>
      </c>
      <c r="AZ4630" s="14"/>
      <c r="BA4630" s="14"/>
      <c r="BB4630" s="14"/>
      <c r="BC4630" s="14"/>
      <c r="BD4630" s="14"/>
      <c r="BE4630" s="14">
        <f t="shared" si="7185"/>
        <v>0</v>
      </c>
      <c r="BF4630" s="14"/>
      <c r="BG4630" s="14"/>
      <c r="BH4630" s="14"/>
      <c r="BI4630" s="14"/>
      <c r="BJ4630" s="14"/>
      <c r="BK4630" s="14"/>
      <c r="BL4630" s="14"/>
      <c r="BM4630" s="14"/>
      <c r="BN4630" s="14"/>
      <c r="BO4630" s="14"/>
      <c r="BP4630" s="14"/>
      <c r="BQ4630" s="14"/>
      <c r="BR4630" s="14">
        <v>0</v>
      </c>
      <c r="BS4630" s="14">
        <v>0</v>
      </c>
      <c r="BT4630" s="14" t="e">
        <f>IF(#REF!=0,"-",#REF!/#REF!*100)</f>
        <v>#REF!</v>
      </c>
    </row>
    <row r="4631" spans="1:72" x14ac:dyDescent="0.25">
      <c r="A4631" s="4" t="s">
        <v>1154</v>
      </c>
      <c r="B4631" s="4" t="s">
        <v>56</v>
      </c>
      <c r="C4631" s="4" t="s">
        <v>167</v>
      </c>
      <c r="D4631" s="102" t="s">
        <v>1500</v>
      </c>
      <c r="E4631" s="113">
        <v>6112</v>
      </c>
      <c r="F4631" s="102" t="s">
        <v>1503</v>
      </c>
      <c r="G4631" s="98" t="s">
        <v>1663</v>
      </c>
      <c r="H4631" s="13" t="s">
        <v>22</v>
      </c>
      <c r="I4631" s="14">
        <v>0</v>
      </c>
      <c r="J4631" s="14"/>
      <c r="K4631" s="14"/>
      <c r="L4631" s="14"/>
      <c r="M4631" s="14"/>
      <c r="N4631" s="14"/>
      <c r="O4631" s="14">
        <f t="shared" si="7183"/>
        <v>0</v>
      </c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>
        <v>0</v>
      </c>
      <c r="AC4631" s="14">
        <v>0</v>
      </c>
      <c r="AD4631" s="14">
        <v>0</v>
      </c>
      <c r="AE4631" s="14"/>
      <c r="AF4631" s="14"/>
      <c r="AG4631" s="14"/>
      <c r="AH4631" s="14"/>
      <c r="AI4631" s="14"/>
      <c r="AJ4631" s="14">
        <f t="shared" si="7184"/>
        <v>0</v>
      </c>
      <c r="AK4631" s="14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4"/>
      <c r="AW4631" s="14">
        <v>0</v>
      </c>
      <c r="AX4631" s="14">
        <v>0</v>
      </c>
      <c r="AY4631" s="14">
        <v>0</v>
      </c>
      <c r="AZ4631" s="14"/>
      <c r="BA4631" s="14"/>
      <c r="BB4631" s="14"/>
      <c r="BC4631" s="14"/>
      <c r="BD4631" s="14"/>
      <c r="BE4631" s="14">
        <f t="shared" si="7185"/>
        <v>0</v>
      </c>
      <c r="BF4631" s="14"/>
      <c r="BG4631" s="14"/>
      <c r="BH4631" s="14"/>
      <c r="BI4631" s="14"/>
      <c r="BJ4631" s="14"/>
      <c r="BK4631" s="14"/>
      <c r="BL4631" s="14"/>
      <c r="BM4631" s="14"/>
      <c r="BN4631" s="14"/>
      <c r="BO4631" s="14"/>
      <c r="BP4631" s="14"/>
      <c r="BQ4631" s="14"/>
      <c r="BR4631" s="14">
        <v>0</v>
      </c>
      <c r="BS4631" s="14">
        <v>0</v>
      </c>
      <c r="BT4631" s="14" t="e">
        <f>IF(#REF!=0,"-",#REF!/#REF!*100)</f>
        <v>#REF!</v>
      </c>
    </row>
    <row r="4632" spans="1:72" x14ac:dyDescent="0.25">
      <c r="A4632" s="4" t="s">
        <v>1154</v>
      </c>
      <c r="B4632" s="4" t="s">
        <v>56</v>
      </c>
      <c r="C4632" s="4" t="s">
        <v>167</v>
      </c>
      <c r="D4632" s="102" t="s">
        <v>1500</v>
      </c>
      <c r="E4632" s="113">
        <v>6112</v>
      </c>
      <c r="F4632" s="102" t="s">
        <v>1504</v>
      </c>
      <c r="G4632" s="98" t="s">
        <v>1663</v>
      </c>
      <c r="H4632" s="13" t="s">
        <v>23</v>
      </c>
      <c r="I4632" s="14">
        <v>0</v>
      </c>
      <c r="J4632" s="14"/>
      <c r="K4632" s="14"/>
      <c r="L4632" s="14"/>
      <c r="M4632" s="14"/>
      <c r="N4632" s="14"/>
      <c r="O4632" s="14">
        <f t="shared" si="7183"/>
        <v>0</v>
      </c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>
        <v>0</v>
      </c>
      <c r="AC4632" s="14">
        <v>0</v>
      </c>
      <c r="AD4632" s="14">
        <v>0</v>
      </c>
      <c r="AE4632" s="14"/>
      <c r="AF4632" s="14"/>
      <c r="AG4632" s="14"/>
      <c r="AH4632" s="14"/>
      <c r="AI4632" s="14"/>
      <c r="AJ4632" s="14">
        <f t="shared" si="7184"/>
        <v>0</v>
      </c>
      <c r="AK4632" s="14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4"/>
      <c r="AW4632" s="14">
        <v>0</v>
      </c>
      <c r="AX4632" s="14">
        <v>0</v>
      </c>
      <c r="AY4632" s="14">
        <v>0</v>
      </c>
      <c r="AZ4632" s="14"/>
      <c r="BA4632" s="14"/>
      <c r="BB4632" s="14"/>
      <c r="BC4632" s="14"/>
      <c r="BD4632" s="14"/>
      <c r="BE4632" s="14">
        <f t="shared" si="7185"/>
        <v>0</v>
      </c>
      <c r="BF4632" s="14"/>
      <c r="BG4632" s="14"/>
      <c r="BH4632" s="14"/>
      <c r="BI4632" s="14"/>
      <c r="BJ4632" s="14"/>
      <c r="BK4632" s="14"/>
      <c r="BL4632" s="14"/>
      <c r="BM4632" s="14"/>
      <c r="BN4632" s="14"/>
      <c r="BO4632" s="14"/>
      <c r="BP4632" s="14"/>
      <c r="BQ4632" s="14"/>
      <c r="BR4632" s="14">
        <v>0</v>
      </c>
      <c r="BS4632" s="14">
        <v>0</v>
      </c>
      <c r="BT4632" s="14" t="e">
        <f>IF(#REF!=0,"-",#REF!/#REF!*100)</f>
        <v>#REF!</v>
      </c>
    </row>
    <row r="4633" spans="1:72" x14ac:dyDescent="0.25">
      <c r="A4633" s="4" t="s">
        <v>1154</v>
      </c>
      <c r="B4633" s="4" t="s">
        <v>56</v>
      </c>
      <c r="C4633" s="4" t="s">
        <v>167</v>
      </c>
      <c r="D4633" s="102" t="s">
        <v>1500</v>
      </c>
      <c r="E4633" s="113">
        <v>6112</v>
      </c>
      <c r="F4633" s="102" t="s">
        <v>1505</v>
      </c>
      <c r="G4633" s="98" t="s">
        <v>1663</v>
      </c>
      <c r="H4633" s="13" t="s">
        <v>24</v>
      </c>
      <c r="I4633" s="14">
        <v>0</v>
      </c>
      <c r="J4633" s="14"/>
      <c r="K4633" s="14"/>
      <c r="L4633" s="14"/>
      <c r="M4633" s="14"/>
      <c r="N4633" s="14"/>
      <c r="O4633" s="14">
        <f t="shared" si="7183"/>
        <v>0</v>
      </c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>
        <v>0</v>
      </c>
      <c r="AC4633" s="14">
        <v>0</v>
      </c>
      <c r="AD4633" s="14">
        <v>0</v>
      </c>
      <c r="AE4633" s="14"/>
      <c r="AF4633" s="14"/>
      <c r="AG4633" s="14"/>
      <c r="AH4633" s="14"/>
      <c r="AI4633" s="14"/>
      <c r="AJ4633" s="14">
        <f t="shared" si="7184"/>
        <v>0</v>
      </c>
      <c r="AK4633" s="14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4"/>
      <c r="AW4633" s="14">
        <v>0</v>
      </c>
      <c r="AX4633" s="14">
        <v>0</v>
      </c>
      <c r="AY4633" s="14">
        <v>0</v>
      </c>
      <c r="AZ4633" s="14"/>
      <c r="BA4633" s="14"/>
      <c r="BB4633" s="14"/>
      <c r="BC4633" s="14"/>
      <c r="BD4633" s="14"/>
      <c r="BE4633" s="14">
        <f t="shared" si="7185"/>
        <v>0</v>
      </c>
      <c r="BF4633" s="14"/>
      <c r="BG4633" s="14"/>
      <c r="BH4633" s="14"/>
      <c r="BI4633" s="14"/>
      <c r="BJ4633" s="14"/>
      <c r="BK4633" s="14"/>
      <c r="BL4633" s="14"/>
      <c r="BM4633" s="14"/>
      <c r="BN4633" s="14"/>
      <c r="BO4633" s="14"/>
      <c r="BP4633" s="14"/>
      <c r="BQ4633" s="14"/>
      <c r="BR4633" s="14">
        <v>0</v>
      </c>
      <c r="BS4633" s="14">
        <v>0</v>
      </c>
      <c r="BT4633" s="14" t="e">
        <f>IF(#REF!=0,"-",#REF!/#REF!*100)</f>
        <v>#REF!</v>
      </c>
    </row>
    <row r="4634" spans="1:72" ht="22.5" x14ac:dyDescent="0.25">
      <c r="A4634" s="4" t="s">
        <v>1154</v>
      </c>
      <c r="B4634" s="4" t="s">
        <v>56</v>
      </c>
      <c r="C4634" s="4" t="s">
        <v>167</v>
      </c>
      <c r="D4634" s="102" t="s">
        <v>1500</v>
      </c>
      <c r="E4634" s="101" t="s">
        <v>25</v>
      </c>
      <c r="F4634" s="101" t="s">
        <v>0</v>
      </c>
      <c r="G4634" s="2" t="s">
        <v>0</v>
      </c>
      <c r="H4634" s="2" t="s">
        <v>26</v>
      </c>
      <c r="I4634" s="12">
        <f t="shared" ref="I4634:AA4634" si="7240">SUM(I4635)</f>
        <v>110</v>
      </c>
      <c r="J4634" s="12">
        <f t="shared" si="7240"/>
        <v>0</v>
      </c>
      <c r="K4634" s="12">
        <f t="shared" si="7240"/>
        <v>0</v>
      </c>
      <c r="L4634" s="12">
        <f t="shared" si="7240"/>
        <v>0</v>
      </c>
      <c r="M4634" s="12">
        <f t="shared" si="7240"/>
        <v>0</v>
      </c>
      <c r="N4634" s="12">
        <f t="shared" si="7240"/>
        <v>0</v>
      </c>
      <c r="O4634" s="12">
        <f t="shared" si="7240"/>
        <v>110</v>
      </c>
      <c r="P4634" s="12">
        <f t="shared" si="7240"/>
        <v>0</v>
      </c>
      <c r="Q4634" s="12">
        <f t="shared" si="7240"/>
        <v>0</v>
      </c>
      <c r="R4634" s="12">
        <f t="shared" si="7240"/>
        <v>110</v>
      </c>
      <c r="S4634" s="12">
        <f t="shared" si="7240"/>
        <v>0</v>
      </c>
      <c r="T4634" s="12">
        <f t="shared" si="7240"/>
        <v>0</v>
      </c>
      <c r="U4634" s="12">
        <f t="shared" si="7240"/>
        <v>0</v>
      </c>
      <c r="V4634" s="12">
        <f t="shared" si="7240"/>
        <v>0</v>
      </c>
      <c r="W4634" s="12">
        <f t="shared" si="7240"/>
        <v>0</v>
      </c>
      <c r="X4634" s="12">
        <f t="shared" si="7240"/>
        <v>0</v>
      </c>
      <c r="Y4634" s="12">
        <f t="shared" si="7240"/>
        <v>0</v>
      </c>
      <c r="Z4634" s="12">
        <f t="shared" si="7240"/>
        <v>0</v>
      </c>
      <c r="AA4634" s="12">
        <f t="shared" si="7240"/>
        <v>0</v>
      </c>
      <c r="AB4634" s="12">
        <v>110</v>
      </c>
      <c r="AC4634" s="12">
        <v>0</v>
      </c>
      <c r="AD4634" s="12">
        <f t="shared" ref="AD4634:AV4634" si="7241">SUM(AD4635)</f>
        <v>110</v>
      </c>
      <c r="AE4634" s="12">
        <f t="shared" si="7241"/>
        <v>0</v>
      </c>
      <c r="AF4634" s="12">
        <f t="shared" si="7241"/>
        <v>0</v>
      </c>
      <c r="AG4634" s="12">
        <f t="shared" si="7241"/>
        <v>0</v>
      </c>
      <c r="AH4634" s="12">
        <f t="shared" si="7241"/>
        <v>0</v>
      </c>
      <c r="AI4634" s="12">
        <f t="shared" si="7241"/>
        <v>0</v>
      </c>
      <c r="AJ4634" s="12">
        <f t="shared" si="7241"/>
        <v>110</v>
      </c>
      <c r="AK4634" s="12">
        <f t="shared" si="7241"/>
        <v>0</v>
      </c>
      <c r="AL4634" s="12">
        <f t="shared" si="7241"/>
        <v>0</v>
      </c>
      <c r="AM4634" s="12">
        <f t="shared" si="7241"/>
        <v>0</v>
      </c>
      <c r="AN4634" s="12">
        <f t="shared" si="7241"/>
        <v>0</v>
      </c>
      <c r="AO4634" s="12">
        <f t="shared" si="7241"/>
        <v>0</v>
      </c>
      <c r="AP4634" s="12">
        <f t="shared" si="7241"/>
        <v>0</v>
      </c>
      <c r="AQ4634" s="12">
        <f t="shared" si="7241"/>
        <v>0</v>
      </c>
      <c r="AR4634" s="12">
        <f t="shared" si="7241"/>
        <v>0</v>
      </c>
      <c r="AS4634" s="12">
        <f t="shared" si="7241"/>
        <v>0</v>
      </c>
      <c r="AT4634" s="12">
        <f t="shared" si="7241"/>
        <v>0</v>
      </c>
      <c r="AU4634" s="12">
        <f t="shared" si="7241"/>
        <v>0</v>
      </c>
      <c r="AV4634" s="12">
        <f t="shared" si="7241"/>
        <v>0</v>
      </c>
      <c r="AW4634" s="12">
        <v>0</v>
      </c>
      <c r="AX4634" s="12">
        <v>110</v>
      </c>
      <c r="AY4634" s="12">
        <f t="shared" ref="AY4634:BQ4634" si="7242">SUM(AY4635)</f>
        <v>110</v>
      </c>
      <c r="AZ4634" s="12">
        <f t="shared" si="7242"/>
        <v>0</v>
      </c>
      <c r="BA4634" s="12">
        <f t="shared" si="7242"/>
        <v>0</v>
      </c>
      <c r="BB4634" s="12">
        <f t="shared" si="7242"/>
        <v>0</v>
      </c>
      <c r="BC4634" s="12">
        <f t="shared" si="7242"/>
        <v>0</v>
      </c>
      <c r="BD4634" s="12">
        <f t="shared" si="7242"/>
        <v>0</v>
      </c>
      <c r="BE4634" s="12">
        <f t="shared" si="7242"/>
        <v>110</v>
      </c>
      <c r="BF4634" s="12">
        <f t="shared" si="7242"/>
        <v>0</v>
      </c>
      <c r="BG4634" s="12">
        <f t="shared" si="7242"/>
        <v>0</v>
      </c>
      <c r="BH4634" s="12">
        <f t="shared" si="7242"/>
        <v>0</v>
      </c>
      <c r="BI4634" s="12">
        <f t="shared" si="7242"/>
        <v>0</v>
      </c>
      <c r="BJ4634" s="12">
        <f t="shared" si="7242"/>
        <v>0</v>
      </c>
      <c r="BK4634" s="12">
        <f t="shared" si="7242"/>
        <v>0</v>
      </c>
      <c r="BL4634" s="12">
        <f t="shared" si="7242"/>
        <v>0</v>
      </c>
      <c r="BM4634" s="12">
        <f t="shared" si="7242"/>
        <v>0</v>
      </c>
      <c r="BN4634" s="12">
        <f t="shared" si="7242"/>
        <v>0</v>
      </c>
      <c r="BO4634" s="12">
        <f t="shared" si="7242"/>
        <v>0</v>
      </c>
      <c r="BP4634" s="12">
        <f t="shared" si="7242"/>
        <v>0</v>
      </c>
      <c r="BQ4634" s="12">
        <f t="shared" si="7242"/>
        <v>0</v>
      </c>
      <c r="BR4634" s="12">
        <v>0</v>
      </c>
      <c r="BS4634" s="12">
        <v>110</v>
      </c>
      <c r="BT4634" s="12" t="e">
        <f>IF(#REF!=0,"-",#REF!/#REF!*100)</f>
        <v>#REF!</v>
      </c>
    </row>
    <row r="4635" spans="1:72" x14ac:dyDescent="0.25">
      <c r="A4635" s="4" t="s">
        <v>1154</v>
      </c>
      <c r="B4635" s="4" t="s">
        <v>56</v>
      </c>
      <c r="C4635" s="4" t="s">
        <v>167</v>
      </c>
      <c r="D4635" s="102" t="s">
        <v>1500</v>
      </c>
      <c r="E4635" s="113">
        <v>6121</v>
      </c>
      <c r="F4635" s="102"/>
      <c r="G4635" s="98" t="s">
        <v>1663</v>
      </c>
      <c r="H4635" s="13" t="s">
        <v>27</v>
      </c>
      <c r="I4635" s="14">
        <v>110</v>
      </c>
      <c r="J4635" s="14"/>
      <c r="K4635" s="14"/>
      <c r="L4635" s="14"/>
      <c r="M4635" s="14"/>
      <c r="N4635" s="14"/>
      <c r="O4635" s="14">
        <f t="shared" si="7183"/>
        <v>110</v>
      </c>
      <c r="P4635" s="14"/>
      <c r="Q4635" s="14"/>
      <c r="R4635" s="14">
        <v>110</v>
      </c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>
        <v>110</v>
      </c>
      <c r="AC4635" s="14">
        <v>0</v>
      </c>
      <c r="AD4635" s="14">
        <v>110</v>
      </c>
      <c r="AE4635" s="14"/>
      <c r="AF4635" s="14"/>
      <c r="AG4635" s="14"/>
      <c r="AH4635" s="14"/>
      <c r="AI4635" s="14"/>
      <c r="AJ4635" s="14">
        <f t="shared" si="7184"/>
        <v>110</v>
      </c>
      <c r="AK4635" s="14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4"/>
      <c r="AW4635" s="14">
        <v>0</v>
      </c>
      <c r="AX4635" s="14">
        <v>110</v>
      </c>
      <c r="AY4635" s="14">
        <v>110</v>
      </c>
      <c r="AZ4635" s="14"/>
      <c r="BA4635" s="14"/>
      <c r="BB4635" s="14"/>
      <c r="BC4635" s="14"/>
      <c r="BD4635" s="14"/>
      <c r="BE4635" s="14">
        <f t="shared" si="7185"/>
        <v>110</v>
      </c>
      <c r="BF4635" s="14"/>
      <c r="BG4635" s="14"/>
      <c r="BH4635" s="14"/>
      <c r="BI4635" s="14"/>
      <c r="BJ4635" s="14"/>
      <c r="BK4635" s="14"/>
      <c r="BL4635" s="14"/>
      <c r="BM4635" s="14"/>
      <c r="BN4635" s="14"/>
      <c r="BO4635" s="14"/>
      <c r="BP4635" s="14"/>
      <c r="BQ4635" s="14"/>
      <c r="BR4635" s="14">
        <v>0</v>
      </c>
      <c r="BS4635" s="14">
        <v>110</v>
      </c>
      <c r="BT4635" s="14" t="e">
        <f>IF(#REF!=0,"-",#REF!/#REF!*100)</f>
        <v>#REF!</v>
      </c>
    </row>
    <row r="4636" spans="1:72" ht="22.5" x14ac:dyDescent="0.25">
      <c r="A4636" s="4" t="s">
        <v>1154</v>
      </c>
      <c r="B4636" s="4" t="s">
        <v>56</v>
      </c>
      <c r="C4636" s="4" t="s">
        <v>167</v>
      </c>
      <c r="D4636" s="102" t="s">
        <v>1500</v>
      </c>
      <c r="E4636" s="101" t="s">
        <v>29</v>
      </c>
      <c r="F4636" s="101" t="s">
        <v>0</v>
      </c>
      <c r="G4636" s="2" t="s">
        <v>0</v>
      </c>
      <c r="H4636" s="2" t="s">
        <v>30</v>
      </c>
      <c r="I4636" s="12">
        <f t="shared" ref="I4636:AA4636" si="7243">SUM(I4637:I4645)</f>
        <v>9200</v>
      </c>
      <c r="J4636" s="12">
        <f t="shared" si="7243"/>
        <v>7484</v>
      </c>
      <c r="K4636" s="12">
        <f t="shared" si="7243"/>
        <v>0</v>
      </c>
      <c r="L4636" s="12">
        <f t="shared" si="7243"/>
        <v>0</v>
      </c>
      <c r="M4636" s="12">
        <f t="shared" si="7243"/>
        <v>0</v>
      </c>
      <c r="N4636" s="12">
        <f t="shared" si="7243"/>
        <v>0</v>
      </c>
      <c r="O4636" s="12">
        <f t="shared" si="7243"/>
        <v>16684</v>
      </c>
      <c r="P4636" s="12">
        <f t="shared" si="7243"/>
        <v>0</v>
      </c>
      <c r="Q4636" s="12">
        <f t="shared" si="7243"/>
        <v>0</v>
      </c>
      <c r="R4636" s="12">
        <f t="shared" si="7243"/>
        <v>7484</v>
      </c>
      <c r="S4636" s="12">
        <f t="shared" si="7243"/>
        <v>0</v>
      </c>
      <c r="T4636" s="12">
        <f t="shared" si="7243"/>
        <v>0</v>
      </c>
      <c r="U4636" s="12">
        <f t="shared" si="7243"/>
        <v>0</v>
      </c>
      <c r="V4636" s="12">
        <f t="shared" si="7243"/>
        <v>0</v>
      </c>
      <c r="W4636" s="12">
        <f t="shared" si="7243"/>
        <v>0</v>
      </c>
      <c r="X4636" s="12">
        <f t="shared" si="7243"/>
        <v>0</v>
      </c>
      <c r="Y4636" s="12">
        <f t="shared" si="7243"/>
        <v>0</v>
      </c>
      <c r="Z4636" s="12">
        <f t="shared" si="7243"/>
        <v>0</v>
      </c>
      <c r="AA4636" s="12">
        <f t="shared" si="7243"/>
        <v>0</v>
      </c>
      <c r="AB4636" s="12">
        <v>7484</v>
      </c>
      <c r="AC4636" s="12">
        <v>9200</v>
      </c>
      <c r="AD4636" s="12">
        <f>SUM(AD4637:AD4645)</f>
        <v>6800</v>
      </c>
      <c r="AE4636" s="12">
        <f t="shared" ref="AE4636:AV4636" si="7244">SUM(AE4637:AE4645)</f>
        <v>507</v>
      </c>
      <c r="AF4636" s="12">
        <f t="shared" si="7244"/>
        <v>0</v>
      </c>
      <c r="AG4636" s="12">
        <f t="shared" si="7244"/>
        <v>0</v>
      </c>
      <c r="AH4636" s="12">
        <f t="shared" si="7244"/>
        <v>0</v>
      </c>
      <c r="AI4636" s="12">
        <f t="shared" si="7244"/>
        <v>0</v>
      </c>
      <c r="AJ4636" s="12">
        <f t="shared" si="7244"/>
        <v>7307</v>
      </c>
      <c r="AK4636" s="12">
        <f t="shared" si="7244"/>
        <v>0</v>
      </c>
      <c r="AL4636" s="12">
        <f t="shared" si="7244"/>
        <v>0</v>
      </c>
      <c r="AM4636" s="12">
        <f t="shared" si="7244"/>
        <v>507</v>
      </c>
      <c r="AN4636" s="12">
        <f t="shared" si="7244"/>
        <v>0</v>
      </c>
      <c r="AO4636" s="12">
        <f t="shared" si="7244"/>
        <v>0</v>
      </c>
      <c r="AP4636" s="12">
        <f t="shared" si="7244"/>
        <v>0</v>
      </c>
      <c r="AQ4636" s="12">
        <f t="shared" si="7244"/>
        <v>0</v>
      </c>
      <c r="AR4636" s="12">
        <f t="shared" si="7244"/>
        <v>0</v>
      </c>
      <c r="AS4636" s="12">
        <f t="shared" si="7244"/>
        <v>0</v>
      </c>
      <c r="AT4636" s="12">
        <f t="shared" si="7244"/>
        <v>0</v>
      </c>
      <c r="AU4636" s="12">
        <f t="shared" si="7244"/>
        <v>0</v>
      </c>
      <c r="AV4636" s="12">
        <f t="shared" si="7244"/>
        <v>0</v>
      </c>
      <c r="AW4636" s="12">
        <v>507</v>
      </c>
      <c r="AX4636" s="12">
        <v>6800</v>
      </c>
      <c r="AY4636" s="12">
        <f>SUM(AY4637:AY4645)</f>
        <v>7200</v>
      </c>
      <c r="AZ4636" s="12">
        <f t="shared" ref="AZ4636:BQ4636" si="7245">SUM(AZ4637:AZ4645)</f>
        <v>964</v>
      </c>
      <c r="BA4636" s="12">
        <f t="shared" si="7245"/>
        <v>0</v>
      </c>
      <c r="BB4636" s="12">
        <f t="shared" si="7245"/>
        <v>0</v>
      </c>
      <c r="BC4636" s="12">
        <f t="shared" si="7245"/>
        <v>0</v>
      </c>
      <c r="BD4636" s="12">
        <f t="shared" si="7245"/>
        <v>0</v>
      </c>
      <c r="BE4636" s="12">
        <f t="shared" si="7245"/>
        <v>8164</v>
      </c>
      <c r="BF4636" s="12">
        <f t="shared" si="7245"/>
        <v>0</v>
      </c>
      <c r="BG4636" s="12">
        <f t="shared" si="7245"/>
        <v>0</v>
      </c>
      <c r="BH4636" s="12">
        <f t="shared" si="7245"/>
        <v>965</v>
      </c>
      <c r="BI4636" s="12">
        <f t="shared" si="7245"/>
        <v>0</v>
      </c>
      <c r="BJ4636" s="12">
        <f t="shared" si="7245"/>
        <v>0</v>
      </c>
      <c r="BK4636" s="12">
        <f t="shared" si="7245"/>
        <v>0</v>
      </c>
      <c r="BL4636" s="12">
        <f t="shared" si="7245"/>
        <v>0</v>
      </c>
      <c r="BM4636" s="12">
        <f t="shared" si="7245"/>
        <v>0</v>
      </c>
      <c r="BN4636" s="12">
        <f t="shared" si="7245"/>
        <v>0</v>
      </c>
      <c r="BO4636" s="12">
        <f t="shared" si="7245"/>
        <v>0</v>
      </c>
      <c r="BP4636" s="12">
        <f t="shared" si="7245"/>
        <v>0</v>
      </c>
      <c r="BQ4636" s="12">
        <f t="shared" si="7245"/>
        <v>0</v>
      </c>
      <c r="BR4636" s="12">
        <v>965</v>
      </c>
      <c r="BS4636" s="12">
        <v>7199</v>
      </c>
      <c r="BT4636" s="12" t="e">
        <f>IF(#REF!=0,"-",#REF!/#REF!*100)</f>
        <v>#REF!</v>
      </c>
    </row>
    <row r="4637" spans="1:72" x14ac:dyDescent="0.25">
      <c r="A4637" s="4" t="s">
        <v>1154</v>
      </c>
      <c r="B4637" s="4" t="s">
        <v>56</v>
      </c>
      <c r="C4637" s="4" t="s">
        <v>167</v>
      </c>
      <c r="D4637" s="102" t="s">
        <v>1500</v>
      </c>
      <c r="E4637" s="113">
        <v>6131</v>
      </c>
      <c r="F4637" s="102"/>
      <c r="G4637" s="98" t="s">
        <v>1663</v>
      </c>
      <c r="H4637" s="13" t="s">
        <v>32</v>
      </c>
      <c r="I4637" s="14">
        <v>1000</v>
      </c>
      <c r="J4637" s="14">
        <v>2500</v>
      </c>
      <c r="K4637" s="14"/>
      <c r="L4637" s="14"/>
      <c r="M4637" s="14"/>
      <c r="N4637" s="14"/>
      <c r="O4637" s="14">
        <f t="shared" si="7183"/>
        <v>3500</v>
      </c>
      <c r="P4637" s="14"/>
      <c r="Q4637" s="14"/>
      <c r="R4637" s="14">
        <v>2500</v>
      </c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>
        <v>2500</v>
      </c>
      <c r="AC4637" s="14">
        <v>1000</v>
      </c>
      <c r="AD4637" s="14">
        <v>1000</v>
      </c>
      <c r="AE4637" s="14">
        <v>507</v>
      </c>
      <c r="AF4637" s="14"/>
      <c r="AG4637" s="14"/>
      <c r="AH4637" s="14"/>
      <c r="AI4637" s="14"/>
      <c r="AJ4637" s="14">
        <f t="shared" si="7184"/>
        <v>1507</v>
      </c>
      <c r="AK4637" s="14"/>
      <c r="AL4637" s="14"/>
      <c r="AM4637" s="14">
        <v>507</v>
      </c>
      <c r="AN4637" s="14"/>
      <c r="AO4637" s="14"/>
      <c r="AP4637" s="14"/>
      <c r="AQ4637" s="14"/>
      <c r="AR4637" s="14"/>
      <c r="AS4637" s="14"/>
      <c r="AT4637" s="14"/>
      <c r="AU4637" s="14"/>
      <c r="AV4637" s="14"/>
      <c r="AW4637" s="14">
        <v>507</v>
      </c>
      <c r="AX4637" s="14">
        <v>1000</v>
      </c>
      <c r="AY4637" s="14">
        <v>1500</v>
      </c>
      <c r="AZ4637" s="14"/>
      <c r="BA4637" s="14"/>
      <c r="BB4637" s="14"/>
      <c r="BC4637" s="14"/>
      <c r="BD4637" s="14"/>
      <c r="BE4637" s="14">
        <f t="shared" si="7185"/>
        <v>1500</v>
      </c>
      <c r="BF4637" s="14"/>
      <c r="BG4637" s="14"/>
      <c r="BH4637" s="14"/>
      <c r="BI4637" s="14"/>
      <c r="BJ4637" s="14"/>
      <c r="BK4637" s="14"/>
      <c r="BL4637" s="14"/>
      <c r="BM4637" s="14"/>
      <c r="BN4637" s="14"/>
      <c r="BO4637" s="14"/>
      <c r="BP4637" s="14"/>
      <c r="BQ4637" s="14"/>
      <c r="BR4637" s="14">
        <v>0</v>
      </c>
      <c r="BS4637" s="14">
        <v>1500</v>
      </c>
      <c r="BT4637" s="14" t="e">
        <f>IF(#REF!=0,"-",#REF!/#REF!*100)</f>
        <v>#REF!</v>
      </c>
    </row>
    <row r="4638" spans="1:72" x14ac:dyDescent="0.25">
      <c r="A4638" s="4" t="s">
        <v>1154</v>
      </c>
      <c r="B4638" s="4" t="s">
        <v>56</v>
      </c>
      <c r="C4638" s="4" t="s">
        <v>167</v>
      </c>
      <c r="D4638" s="102" t="s">
        <v>1500</v>
      </c>
      <c r="E4638" s="113">
        <v>6132</v>
      </c>
      <c r="F4638" s="102"/>
      <c r="G4638" s="98" t="s">
        <v>1663</v>
      </c>
      <c r="H4638" s="13" t="s">
        <v>72</v>
      </c>
      <c r="I4638" s="14">
        <v>0</v>
      </c>
      <c r="J4638" s="14"/>
      <c r="K4638" s="14"/>
      <c r="L4638" s="14"/>
      <c r="M4638" s="14"/>
      <c r="N4638" s="14"/>
      <c r="O4638" s="14">
        <f t="shared" si="7183"/>
        <v>0</v>
      </c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>
        <v>0</v>
      </c>
      <c r="AC4638" s="14">
        <v>0</v>
      </c>
      <c r="AD4638" s="14">
        <v>0</v>
      </c>
      <c r="AE4638" s="14"/>
      <c r="AF4638" s="14"/>
      <c r="AG4638" s="14"/>
      <c r="AH4638" s="14"/>
      <c r="AI4638" s="14"/>
      <c r="AJ4638" s="14">
        <f t="shared" si="7184"/>
        <v>0</v>
      </c>
      <c r="AK4638" s="14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4"/>
      <c r="AW4638" s="14">
        <v>0</v>
      </c>
      <c r="AX4638" s="14">
        <v>0</v>
      </c>
      <c r="AY4638" s="14">
        <v>0</v>
      </c>
      <c r="AZ4638" s="14"/>
      <c r="BA4638" s="14"/>
      <c r="BB4638" s="14"/>
      <c r="BC4638" s="14"/>
      <c r="BD4638" s="14"/>
      <c r="BE4638" s="14">
        <f t="shared" si="7185"/>
        <v>0</v>
      </c>
      <c r="BF4638" s="14"/>
      <c r="BG4638" s="14"/>
      <c r="BH4638" s="14"/>
      <c r="BI4638" s="14"/>
      <c r="BJ4638" s="14"/>
      <c r="BK4638" s="14"/>
      <c r="BL4638" s="14"/>
      <c r="BM4638" s="14"/>
      <c r="BN4638" s="14"/>
      <c r="BO4638" s="14"/>
      <c r="BP4638" s="14"/>
      <c r="BQ4638" s="14"/>
      <c r="BR4638" s="14">
        <v>0</v>
      </c>
      <c r="BS4638" s="14">
        <v>0</v>
      </c>
      <c r="BT4638" s="14" t="e">
        <f>IF(#REF!=0,"-",#REF!/#REF!*100)</f>
        <v>#REF!</v>
      </c>
    </row>
    <row r="4639" spans="1:72" x14ac:dyDescent="0.25">
      <c r="A4639" s="4" t="s">
        <v>1154</v>
      </c>
      <c r="B4639" s="4" t="s">
        <v>56</v>
      </c>
      <c r="C4639" s="4" t="s">
        <v>167</v>
      </c>
      <c r="D4639" s="102" t="s">
        <v>1500</v>
      </c>
      <c r="E4639" s="113">
        <v>6133</v>
      </c>
      <c r="F4639" s="102"/>
      <c r="G4639" s="98" t="s">
        <v>1663</v>
      </c>
      <c r="H4639" s="13" t="s">
        <v>75</v>
      </c>
      <c r="I4639" s="14">
        <v>0</v>
      </c>
      <c r="J4639" s="14"/>
      <c r="K4639" s="14"/>
      <c r="L4639" s="14"/>
      <c r="M4639" s="14"/>
      <c r="N4639" s="14"/>
      <c r="O4639" s="14">
        <f t="shared" si="7183"/>
        <v>0</v>
      </c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>
        <v>0</v>
      </c>
      <c r="AC4639" s="14">
        <v>0</v>
      </c>
      <c r="AD4639" s="14">
        <v>0</v>
      </c>
      <c r="AE4639" s="14"/>
      <c r="AF4639" s="14"/>
      <c r="AG4639" s="14"/>
      <c r="AH4639" s="14"/>
      <c r="AI4639" s="14"/>
      <c r="AJ4639" s="14">
        <f t="shared" si="7184"/>
        <v>0</v>
      </c>
      <c r="AK4639" s="14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4"/>
      <c r="AW4639" s="14">
        <v>0</v>
      </c>
      <c r="AX4639" s="14">
        <v>0</v>
      </c>
      <c r="AY4639" s="14">
        <v>0</v>
      </c>
      <c r="AZ4639" s="14">
        <v>964</v>
      </c>
      <c r="BA4639" s="14"/>
      <c r="BB4639" s="14"/>
      <c r="BC4639" s="14"/>
      <c r="BD4639" s="14"/>
      <c r="BE4639" s="14">
        <f t="shared" si="7185"/>
        <v>964</v>
      </c>
      <c r="BF4639" s="14"/>
      <c r="BG4639" s="14"/>
      <c r="BH4639" s="14">
        <v>965</v>
      </c>
      <c r="BI4639" s="14"/>
      <c r="BJ4639" s="14"/>
      <c r="BK4639" s="14"/>
      <c r="BL4639" s="14"/>
      <c r="BM4639" s="14"/>
      <c r="BN4639" s="14"/>
      <c r="BO4639" s="14"/>
      <c r="BP4639" s="14"/>
      <c r="BQ4639" s="14"/>
      <c r="BR4639" s="14">
        <v>965</v>
      </c>
      <c r="BS4639" s="14">
        <v>-1</v>
      </c>
      <c r="BT4639" s="14" t="e">
        <f>IF(#REF!=0,"-",#REF!/#REF!*100)</f>
        <v>#REF!</v>
      </c>
    </row>
    <row r="4640" spans="1:72" x14ac:dyDescent="0.25">
      <c r="A4640" s="4" t="s">
        <v>1154</v>
      </c>
      <c r="B4640" s="4" t="s">
        <v>56</v>
      </c>
      <c r="C4640" s="4" t="s">
        <v>167</v>
      </c>
      <c r="D4640" s="102" t="s">
        <v>1500</v>
      </c>
      <c r="E4640" s="113">
        <v>6134</v>
      </c>
      <c r="F4640" s="102"/>
      <c r="G4640" s="98" t="s">
        <v>1663</v>
      </c>
      <c r="H4640" s="13" t="s">
        <v>78</v>
      </c>
      <c r="I4640" s="14">
        <v>3000</v>
      </c>
      <c r="J4640" s="14"/>
      <c r="K4640" s="14"/>
      <c r="L4640" s="14"/>
      <c r="M4640" s="14"/>
      <c r="N4640" s="14"/>
      <c r="O4640" s="14">
        <f t="shared" si="7183"/>
        <v>3000</v>
      </c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>
        <v>0</v>
      </c>
      <c r="AC4640" s="14">
        <v>3000</v>
      </c>
      <c r="AD4640" s="14">
        <v>600</v>
      </c>
      <c r="AE4640" s="14"/>
      <c r="AF4640" s="14"/>
      <c r="AG4640" s="14"/>
      <c r="AH4640" s="14"/>
      <c r="AI4640" s="14"/>
      <c r="AJ4640" s="14">
        <f t="shared" si="7184"/>
        <v>600</v>
      </c>
      <c r="AK4640" s="14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4"/>
      <c r="AW4640" s="14">
        <v>0</v>
      </c>
      <c r="AX4640" s="14">
        <v>600</v>
      </c>
      <c r="AY4640" s="14">
        <v>500</v>
      </c>
      <c r="AZ4640" s="14"/>
      <c r="BA4640" s="14"/>
      <c r="BB4640" s="14"/>
      <c r="BC4640" s="14"/>
      <c r="BD4640" s="14"/>
      <c r="BE4640" s="14">
        <f t="shared" si="7185"/>
        <v>500</v>
      </c>
      <c r="BF4640" s="14"/>
      <c r="BG4640" s="14"/>
      <c r="BH4640" s="14"/>
      <c r="BI4640" s="14"/>
      <c r="BJ4640" s="14"/>
      <c r="BK4640" s="14"/>
      <c r="BL4640" s="14"/>
      <c r="BM4640" s="14"/>
      <c r="BN4640" s="14"/>
      <c r="BO4640" s="14"/>
      <c r="BP4640" s="14"/>
      <c r="BQ4640" s="14"/>
      <c r="BR4640" s="14">
        <v>0</v>
      </c>
      <c r="BS4640" s="14">
        <v>500</v>
      </c>
      <c r="BT4640" s="14" t="e">
        <f>IF(#REF!=0,"-",#REF!/#REF!*100)</f>
        <v>#REF!</v>
      </c>
    </row>
    <row r="4641" spans="1:72" x14ac:dyDescent="0.25">
      <c r="A4641" s="4" t="s">
        <v>1154</v>
      </c>
      <c r="B4641" s="4" t="s">
        <v>56</v>
      </c>
      <c r="C4641" s="4" t="s">
        <v>167</v>
      </c>
      <c r="D4641" s="102" t="s">
        <v>1500</v>
      </c>
      <c r="E4641" s="113">
        <v>6135</v>
      </c>
      <c r="F4641" s="102"/>
      <c r="G4641" s="98" t="s">
        <v>1663</v>
      </c>
      <c r="H4641" s="13" t="s">
        <v>81</v>
      </c>
      <c r="I4641" s="14">
        <v>0</v>
      </c>
      <c r="J4641" s="14"/>
      <c r="K4641" s="14"/>
      <c r="L4641" s="14"/>
      <c r="M4641" s="14"/>
      <c r="N4641" s="14"/>
      <c r="O4641" s="14">
        <f t="shared" si="7183"/>
        <v>0</v>
      </c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>
        <v>0</v>
      </c>
      <c r="AC4641" s="14">
        <v>0</v>
      </c>
      <c r="AD4641" s="14">
        <v>0</v>
      </c>
      <c r="AE4641" s="14"/>
      <c r="AF4641" s="14"/>
      <c r="AG4641" s="14"/>
      <c r="AH4641" s="14"/>
      <c r="AI4641" s="14"/>
      <c r="AJ4641" s="14">
        <f t="shared" si="7184"/>
        <v>0</v>
      </c>
      <c r="AK4641" s="14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4"/>
      <c r="AW4641" s="14">
        <v>0</v>
      </c>
      <c r="AX4641" s="14">
        <v>0</v>
      </c>
      <c r="AY4641" s="14">
        <v>0</v>
      </c>
      <c r="AZ4641" s="14"/>
      <c r="BA4641" s="14"/>
      <c r="BB4641" s="14"/>
      <c r="BC4641" s="14"/>
      <c r="BD4641" s="14"/>
      <c r="BE4641" s="14">
        <f t="shared" si="7185"/>
        <v>0</v>
      </c>
      <c r="BF4641" s="14"/>
      <c r="BG4641" s="14"/>
      <c r="BH4641" s="14"/>
      <c r="BI4641" s="14"/>
      <c r="BJ4641" s="14"/>
      <c r="BK4641" s="14"/>
      <c r="BL4641" s="14"/>
      <c r="BM4641" s="14"/>
      <c r="BN4641" s="14"/>
      <c r="BO4641" s="14"/>
      <c r="BP4641" s="14"/>
      <c r="BQ4641" s="14"/>
      <c r="BR4641" s="14">
        <v>0</v>
      </c>
      <c r="BS4641" s="14">
        <v>0</v>
      </c>
      <c r="BT4641" s="14" t="e">
        <f>IF(#REF!=0,"-",#REF!/#REF!*100)</f>
        <v>#REF!</v>
      </c>
    </row>
    <row r="4642" spans="1:72" ht="22.5" x14ac:dyDescent="0.25">
      <c r="A4642" s="4" t="s">
        <v>1154</v>
      </c>
      <c r="B4642" s="4" t="s">
        <v>56</v>
      </c>
      <c r="C4642" s="4" t="s">
        <v>167</v>
      </c>
      <c r="D4642" s="102" t="s">
        <v>1500</v>
      </c>
      <c r="E4642" s="113">
        <v>6136</v>
      </c>
      <c r="F4642" s="102"/>
      <c r="G4642" s="98" t="s">
        <v>1663</v>
      </c>
      <c r="H4642" s="13" t="s">
        <v>84</v>
      </c>
      <c r="I4642" s="14">
        <v>100</v>
      </c>
      <c r="J4642" s="14"/>
      <c r="K4642" s="14"/>
      <c r="L4642" s="14"/>
      <c r="M4642" s="14"/>
      <c r="N4642" s="14"/>
      <c r="O4642" s="14">
        <f t="shared" si="7183"/>
        <v>100</v>
      </c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>
        <v>0</v>
      </c>
      <c r="AC4642" s="14">
        <v>100</v>
      </c>
      <c r="AD4642" s="14">
        <v>100</v>
      </c>
      <c r="AE4642" s="14"/>
      <c r="AF4642" s="14"/>
      <c r="AG4642" s="14"/>
      <c r="AH4642" s="14"/>
      <c r="AI4642" s="14"/>
      <c r="AJ4642" s="14">
        <f t="shared" si="7184"/>
        <v>100</v>
      </c>
      <c r="AK4642" s="14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4"/>
      <c r="AW4642" s="14">
        <v>0</v>
      </c>
      <c r="AX4642" s="14">
        <v>100</v>
      </c>
      <c r="AY4642" s="14">
        <v>100</v>
      </c>
      <c r="AZ4642" s="14"/>
      <c r="BA4642" s="14"/>
      <c r="BB4642" s="14"/>
      <c r="BC4642" s="14"/>
      <c r="BD4642" s="14"/>
      <c r="BE4642" s="14">
        <f t="shared" si="7185"/>
        <v>100</v>
      </c>
      <c r="BF4642" s="14"/>
      <c r="BG4642" s="14"/>
      <c r="BH4642" s="14"/>
      <c r="BI4642" s="14"/>
      <c r="BJ4642" s="14"/>
      <c r="BK4642" s="14"/>
      <c r="BL4642" s="14"/>
      <c r="BM4642" s="14"/>
      <c r="BN4642" s="14"/>
      <c r="BO4642" s="14"/>
      <c r="BP4642" s="14"/>
      <c r="BQ4642" s="14"/>
      <c r="BR4642" s="14">
        <v>0</v>
      </c>
      <c r="BS4642" s="14">
        <v>100</v>
      </c>
      <c r="BT4642" s="14" t="e">
        <f>IF(#REF!=0,"-",#REF!/#REF!*100)</f>
        <v>#REF!</v>
      </c>
    </row>
    <row r="4643" spans="1:72" x14ac:dyDescent="0.25">
      <c r="A4643" s="4" t="s">
        <v>1154</v>
      </c>
      <c r="B4643" s="4" t="s">
        <v>56</v>
      </c>
      <c r="C4643" s="4" t="s">
        <v>167</v>
      </c>
      <c r="D4643" s="102" t="s">
        <v>1500</v>
      </c>
      <c r="E4643" s="113">
        <v>6137</v>
      </c>
      <c r="F4643" s="102"/>
      <c r="G4643" s="98" t="s">
        <v>1663</v>
      </c>
      <c r="H4643" s="13" t="s">
        <v>87</v>
      </c>
      <c r="I4643" s="14">
        <v>100</v>
      </c>
      <c r="J4643" s="14"/>
      <c r="K4643" s="14"/>
      <c r="L4643" s="14"/>
      <c r="M4643" s="14"/>
      <c r="N4643" s="14"/>
      <c r="O4643" s="14">
        <f t="shared" si="7183"/>
        <v>100</v>
      </c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>
        <v>0</v>
      </c>
      <c r="AC4643" s="14">
        <v>100</v>
      </c>
      <c r="AD4643" s="14">
        <v>100</v>
      </c>
      <c r="AE4643" s="14"/>
      <c r="AF4643" s="14"/>
      <c r="AG4643" s="14"/>
      <c r="AH4643" s="14"/>
      <c r="AI4643" s="14"/>
      <c r="AJ4643" s="14">
        <f t="shared" si="7184"/>
        <v>100</v>
      </c>
      <c r="AK4643" s="14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4"/>
      <c r="AW4643" s="14">
        <v>0</v>
      </c>
      <c r="AX4643" s="14">
        <v>100</v>
      </c>
      <c r="AY4643" s="14">
        <v>100</v>
      </c>
      <c r="AZ4643" s="14"/>
      <c r="BA4643" s="14"/>
      <c r="BB4643" s="14"/>
      <c r="BC4643" s="14"/>
      <c r="BD4643" s="14"/>
      <c r="BE4643" s="14">
        <f t="shared" si="7185"/>
        <v>100</v>
      </c>
      <c r="BF4643" s="14"/>
      <c r="BG4643" s="14"/>
      <c r="BH4643" s="14"/>
      <c r="BI4643" s="14"/>
      <c r="BJ4643" s="14"/>
      <c r="BK4643" s="14"/>
      <c r="BL4643" s="14"/>
      <c r="BM4643" s="14"/>
      <c r="BN4643" s="14"/>
      <c r="BO4643" s="14"/>
      <c r="BP4643" s="14"/>
      <c r="BQ4643" s="14"/>
      <c r="BR4643" s="14">
        <v>0</v>
      </c>
      <c r="BS4643" s="14">
        <v>100</v>
      </c>
      <c r="BT4643" s="14" t="e">
        <f>IF(#REF!=0,"-",#REF!/#REF!*100)</f>
        <v>#REF!</v>
      </c>
    </row>
    <row r="4644" spans="1:72" ht="22.5" x14ac:dyDescent="0.25">
      <c r="A4644" s="4" t="s">
        <v>1154</v>
      </c>
      <c r="B4644" s="4" t="s">
        <v>56</v>
      </c>
      <c r="C4644" s="4" t="s">
        <v>167</v>
      </c>
      <c r="D4644" s="102" t="s">
        <v>1500</v>
      </c>
      <c r="E4644" s="113">
        <v>6138</v>
      </c>
      <c r="F4644" s="102"/>
      <c r="G4644" s="98" t="s">
        <v>1663</v>
      </c>
      <c r="H4644" s="13" t="s">
        <v>90</v>
      </c>
      <c r="I4644" s="14">
        <v>0</v>
      </c>
      <c r="J4644" s="14"/>
      <c r="K4644" s="14"/>
      <c r="L4644" s="14"/>
      <c r="M4644" s="14"/>
      <c r="N4644" s="14"/>
      <c r="O4644" s="14">
        <f t="shared" si="7183"/>
        <v>0</v>
      </c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>
        <v>0</v>
      </c>
      <c r="AC4644" s="14">
        <v>0</v>
      </c>
      <c r="AD4644" s="14">
        <v>0</v>
      </c>
      <c r="AE4644" s="14"/>
      <c r="AF4644" s="14"/>
      <c r="AG4644" s="14"/>
      <c r="AH4644" s="14"/>
      <c r="AI4644" s="14"/>
      <c r="AJ4644" s="14">
        <f t="shared" si="7184"/>
        <v>0</v>
      </c>
      <c r="AK4644" s="14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4"/>
      <c r="AW4644" s="14">
        <v>0</v>
      </c>
      <c r="AX4644" s="14">
        <v>0</v>
      </c>
      <c r="AY4644" s="14">
        <v>0</v>
      </c>
      <c r="AZ4644" s="14"/>
      <c r="BA4644" s="14"/>
      <c r="BB4644" s="14"/>
      <c r="BC4644" s="14"/>
      <c r="BD4644" s="14"/>
      <c r="BE4644" s="14">
        <f t="shared" si="7185"/>
        <v>0</v>
      </c>
      <c r="BF4644" s="14"/>
      <c r="BG4644" s="14"/>
      <c r="BH4644" s="14"/>
      <c r="BI4644" s="14"/>
      <c r="BJ4644" s="14"/>
      <c r="BK4644" s="14"/>
      <c r="BL4644" s="14"/>
      <c r="BM4644" s="14"/>
      <c r="BN4644" s="14"/>
      <c r="BO4644" s="14"/>
      <c r="BP4644" s="14"/>
      <c r="BQ4644" s="14"/>
      <c r="BR4644" s="14">
        <v>0</v>
      </c>
      <c r="BS4644" s="14">
        <v>0</v>
      </c>
      <c r="BT4644" s="14" t="e">
        <f>IF(#REF!=0,"-",#REF!/#REF!*100)</f>
        <v>#REF!</v>
      </c>
    </row>
    <row r="4645" spans="1:72" x14ac:dyDescent="0.25">
      <c r="A4645" s="1" t="s">
        <v>1154</v>
      </c>
      <c r="B4645" s="1" t="s">
        <v>56</v>
      </c>
      <c r="C4645" s="1" t="s">
        <v>167</v>
      </c>
      <c r="D4645" s="105" t="s">
        <v>1500</v>
      </c>
      <c r="E4645" s="105" t="s">
        <v>34</v>
      </c>
      <c r="F4645" s="102" t="s">
        <v>0</v>
      </c>
      <c r="G4645" s="13" t="s">
        <v>0</v>
      </c>
      <c r="H4645" s="2" t="s">
        <v>35</v>
      </c>
      <c r="I4645" s="12">
        <f t="shared" ref="I4645:AA4645" si="7246">SUM(I4646:I4648)</f>
        <v>5000</v>
      </c>
      <c r="J4645" s="12">
        <f t="shared" si="7246"/>
        <v>4984</v>
      </c>
      <c r="K4645" s="12">
        <f t="shared" si="7246"/>
        <v>0</v>
      </c>
      <c r="L4645" s="12">
        <f t="shared" si="7246"/>
        <v>0</v>
      </c>
      <c r="M4645" s="12">
        <f t="shared" si="7246"/>
        <v>0</v>
      </c>
      <c r="N4645" s="12">
        <f t="shared" si="7246"/>
        <v>0</v>
      </c>
      <c r="O4645" s="12">
        <f t="shared" si="7246"/>
        <v>9984</v>
      </c>
      <c r="P4645" s="12">
        <f t="shared" si="7246"/>
        <v>0</v>
      </c>
      <c r="Q4645" s="12">
        <f t="shared" si="7246"/>
        <v>0</v>
      </c>
      <c r="R4645" s="12">
        <f t="shared" si="7246"/>
        <v>4984</v>
      </c>
      <c r="S4645" s="12">
        <f t="shared" si="7246"/>
        <v>0</v>
      </c>
      <c r="T4645" s="12">
        <f t="shared" si="7246"/>
        <v>0</v>
      </c>
      <c r="U4645" s="12">
        <f t="shared" si="7246"/>
        <v>0</v>
      </c>
      <c r="V4645" s="12">
        <f t="shared" si="7246"/>
        <v>0</v>
      </c>
      <c r="W4645" s="12">
        <f t="shared" si="7246"/>
        <v>0</v>
      </c>
      <c r="X4645" s="12">
        <f t="shared" si="7246"/>
        <v>0</v>
      </c>
      <c r="Y4645" s="12">
        <f t="shared" si="7246"/>
        <v>0</v>
      </c>
      <c r="Z4645" s="12">
        <f t="shared" si="7246"/>
        <v>0</v>
      </c>
      <c r="AA4645" s="12">
        <f t="shared" si="7246"/>
        <v>0</v>
      </c>
      <c r="AB4645" s="12">
        <v>4984</v>
      </c>
      <c r="AC4645" s="12">
        <v>5000</v>
      </c>
      <c r="AD4645" s="12">
        <f t="shared" ref="AD4645:AV4645" si="7247">SUM(AD4646:AD4648)</f>
        <v>5000</v>
      </c>
      <c r="AE4645" s="12">
        <f t="shared" si="7247"/>
        <v>0</v>
      </c>
      <c r="AF4645" s="12">
        <f t="shared" si="7247"/>
        <v>0</v>
      </c>
      <c r="AG4645" s="12">
        <f t="shared" si="7247"/>
        <v>0</v>
      </c>
      <c r="AH4645" s="12">
        <f t="shared" si="7247"/>
        <v>0</v>
      </c>
      <c r="AI4645" s="12">
        <f t="shared" si="7247"/>
        <v>0</v>
      </c>
      <c r="AJ4645" s="12">
        <f t="shared" si="7247"/>
        <v>5000</v>
      </c>
      <c r="AK4645" s="12">
        <f t="shared" si="7247"/>
        <v>0</v>
      </c>
      <c r="AL4645" s="12">
        <f t="shared" si="7247"/>
        <v>0</v>
      </c>
      <c r="AM4645" s="12">
        <f t="shared" si="7247"/>
        <v>0</v>
      </c>
      <c r="AN4645" s="12">
        <f t="shared" si="7247"/>
        <v>0</v>
      </c>
      <c r="AO4645" s="12">
        <f t="shared" si="7247"/>
        <v>0</v>
      </c>
      <c r="AP4645" s="12">
        <f t="shared" si="7247"/>
        <v>0</v>
      </c>
      <c r="AQ4645" s="12">
        <f t="shared" si="7247"/>
        <v>0</v>
      </c>
      <c r="AR4645" s="12">
        <f t="shared" si="7247"/>
        <v>0</v>
      </c>
      <c r="AS4645" s="12">
        <f t="shared" si="7247"/>
        <v>0</v>
      </c>
      <c r="AT4645" s="12">
        <f t="shared" si="7247"/>
        <v>0</v>
      </c>
      <c r="AU4645" s="12">
        <f t="shared" si="7247"/>
        <v>0</v>
      </c>
      <c r="AV4645" s="12">
        <f t="shared" si="7247"/>
        <v>0</v>
      </c>
      <c r="AW4645" s="12">
        <v>0</v>
      </c>
      <c r="AX4645" s="12">
        <v>5000</v>
      </c>
      <c r="AY4645" s="12">
        <f t="shared" ref="AY4645:BQ4645" si="7248">SUM(AY4646:AY4648)</f>
        <v>5000</v>
      </c>
      <c r="AZ4645" s="12">
        <f t="shared" si="7248"/>
        <v>0</v>
      </c>
      <c r="BA4645" s="12">
        <f t="shared" si="7248"/>
        <v>0</v>
      </c>
      <c r="BB4645" s="12">
        <f t="shared" si="7248"/>
        <v>0</v>
      </c>
      <c r="BC4645" s="12">
        <f t="shared" si="7248"/>
        <v>0</v>
      </c>
      <c r="BD4645" s="12">
        <f t="shared" si="7248"/>
        <v>0</v>
      </c>
      <c r="BE4645" s="12">
        <f t="shared" si="7248"/>
        <v>5000</v>
      </c>
      <c r="BF4645" s="12">
        <f t="shared" si="7248"/>
        <v>0</v>
      </c>
      <c r="BG4645" s="12">
        <f t="shared" si="7248"/>
        <v>0</v>
      </c>
      <c r="BH4645" s="12">
        <f t="shared" si="7248"/>
        <v>0</v>
      </c>
      <c r="BI4645" s="12">
        <f t="shared" si="7248"/>
        <v>0</v>
      </c>
      <c r="BJ4645" s="12">
        <f t="shared" si="7248"/>
        <v>0</v>
      </c>
      <c r="BK4645" s="12">
        <f t="shared" si="7248"/>
        <v>0</v>
      </c>
      <c r="BL4645" s="12">
        <f t="shared" si="7248"/>
        <v>0</v>
      </c>
      <c r="BM4645" s="12">
        <f t="shared" si="7248"/>
        <v>0</v>
      </c>
      <c r="BN4645" s="12">
        <f t="shared" si="7248"/>
        <v>0</v>
      </c>
      <c r="BO4645" s="12">
        <f t="shared" si="7248"/>
        <v>0</v>
      </c>
      <c r="BP4645" s="12">
        <f t="shared" si="7248"/>
        <v>0</v>
      </c>
      <c r="BQ4645" s="12">
        <f t="shared" si="7248"/>
        <v>0</v>
      </c>
      <c r="BR4645" s="12">
        <v>0</v>
      </c>
      <c r="BS4645" s="12">
        <v>5000</v>
      </c>
      <c r="BT4645" s="12" t="e">
        <f>IF(#REF!=0,"-",#REF!/#REF!*100)</f>
        <v>#REF!</v>
      </c>
    </row>
    <row r="4646" spans="1:72" x14ac:dyDescent="0.25">
      <c r="A4646" s="4" t="s">
        <v>1154</v>
      </c>
      <c r="B4646" s="4" t="s">
        <v>56</v>
      </c>
      <c r="C4646" s="4" t="s">
        <v>167</v>
      </c>
      <c r="D4646" s="102" t="s">
        <v>1500</v>
      </c>
      <c r="E4646" s="113">
        <v>6139</v>
      </c>
      <c r="F4646" s="102"/>
      <c r="G4646" s="98" t="s">
        <v>1663</v>
      </c>
      <c r="H4646" s="13" t="s">
        <v>35</v>
      </c>
      <c r="I4646" s="14">
        <v>5000</v>
      </c>
      <c r="J4646" s="14">
        <v>4984</v>
      </c>
      <c r="K4646" s="14"/>
      <c r="L4646" s="14"/>
      <c r="M4646" s="14"/>
      <c r="N4646" s="14"/>
      <c r="O4646" s="14">
        <f t="shared" si="7183"/>
        <v>9984</v>
      </c>
      <c r="P4646" s="14"/>
      <c r="Q4646" s="14"/>
      <c r="R4646" s="14">
        <v>4984</v>
      </c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>
        <v>4984</v>
      </c>
      <c r="AC4646" s="14">
        <v>5000</v>
      </c>
      <c r="AD4646" s="14">
        <v>5000</v>
      </c>
      <c r="AE4646" s="14"/>
      <c r="AF4646" s="14"/>
      <c r="AG4646" s="14"/>
      <c r="AH4646" s="14"/>
      <c r="AI4646" s="14"/>
      <c r="AJ4646" s="14">
        <f t="shared" si="7184"/>
        <v>5000</v>
      </c>
      <c r="AK4646" s="14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4"/>
      <c r="AW4646" s="14">
        <v>0</v>
      </c>
      <c r="AX4646" s="14">
        <v>5000</v>
      </c>
      <c r="AY4646" s="14">
        <v>5000</v>
      </c>
      <c r="AZ4646" s="14"/>
      <c r="BA4646" s="14"/>
      <c r="BB4646" s="14"/>
      <c r="BC4646" s="14"/>
      <c r="BD4646" s="14"/>
      <c r="BE4646" s="14">
        <f t="shared" si="7185"/>
        <v>5000</v>
      </c>
      <c r="BF4646" s="14"/>
      <c r="BG4646" s="14"/>
      <c r="BH4646" s="14"/>
      <c r="BI4646" s="14"/>
      <c r="BJ4646" s="14"/>
      <c r="BK4646" s="14"/>
      <c r="BL4646" s="14"/>
      <c r="BM4646" s="14"/>
      <c r="BN4646" s="14"/>
      <c r="BO4646" s="14"/>
      <c r="BP4646" s="14"/>
      <c r="BQ4646" s="14"/>
      <c r="BR4646" s="14">
        <v>0</v>
      </c>
      <c r="BS4646" s="14">
        <v>5000</v>
      </c>
      <c r="BT4646" s="14" t="e">
        <f>IF(#REF!=0,"-",#REF!/#REF!*100)</f>
        <v>#REF!</v>
      </c>
    </row>
    <row r="4647" spans="1:72" ht="22.5" x14ac:dyDescent="0.25">
      <c r="A4647" s="4" t="s">
        <v>1154</v>
      </c>
      <c r="B4647" s="4" t="s">
        <v>56</v>
      </c>
      <c r="C4647" s="4" t="s">
        <v>167</v>
      </c>
      <c r="D4647" s="102" t="s">
        <v>1500</v>
      </c>
      <c r="E4647" s="113">
        <v>6139</v>
      </c>
      <c r="F4647" s="102" t="s">
        <v>1506</v>
      </c>
      <c r="G4647" s="98" t="s">
        <v>1663</v>
      </c>
      <c r="H4647" s="13" t="s">
        <v>37</v>
      </c>
      <c r="I4647" s="14">
        <v>0</v>
      </c>
      <c r="J4647" s="14"/>
      <c r="K4647" s="14"/>
      <c r="L4647" s="14"/>
      <c r="M4647" s="14"/>
      <c r="N4647" s="14"/>
      <c r="O4647" s="14">
        <f t="shared" si="7183"/>
        <v>0</v>
      </c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>
        <v>0</v>
      </c>
      <c r="AC4647" s="14">
        <v>0</v>
      </c>
      <c r="AD4647" s="14">
        <v>0</v>
      </c>
      <c r="AE4647" s="14"/>
      <c r="AF4647" s="14"/>
      <c r="AG4647" s="14"/>
      <c r="AH4647" s="14"/>
      <c r="AI4647" s="14"/>
      <c r="AJ4647" s="14">
        <f t="shared" si="7184"/>
        <v>0</v>
      </c>
      <c r="AK4647" s="14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4"/>
      <c r="AW4647" s="14">
        <v>0</v>
      </c>
      <c r="AX4647" s="14">
        <v>0</v>
      </c>
      <c r="AY4647" s="14">
        <v>0</v>
      </c>
      <c r="AZ4647" s="14"/>
      <c r="BA4647" s="14"/>
      <c r="BB4647" s="14"/>
      <c r="BC4647" s="14"/>
      <c r="BD4647" s="14"/>
      <c r="BE4647" s="14">
        <f t="shared" si="7185"/>
        <v>0</v>
      </c>
      <c r="BF4647" s="14"/>
      <c r="BG4647" s="14"/>
      <c r="BH4647" s="14"/>
      <c r="BI4647" s="14"/>
      <c r="BJ4647" s="14"/>
      <c r="BK4647" s="14"/>
      <c r="BL4647" s="14"/>
      <c r="BM4647" s="14"/>
      <c r="BN4647" s="14"/>
      <c r="BO4647" s="14"/>
      <c r="BP4647" s="14"/>
      <c r="BQ4647" s="14"/>
      <c r="BR4647" s="14">
        <v>0</v>
      </c>
      <c r="BS4647" s="14">
        <v>0</v>
      </c>
      <c r="BT4647" s="14" t="e">
        <f>IF(#REF!=0,"-",#REF!/#REF!*100)</f>
        <v>#REF!</v>
      </c>
    </row>
    <row r="4648" spans="1:72" ht="33.75" x14ac:dyDescent="0.25">
      <c r="A4648" s="4" t="s">
        <v>1154</v>
      </c>
      <c r="B4648" s="4" t="s">
        <v>56</v>
      </c>
      <c r="C4648" s="4" t="s">
        <v>167</v>
      </c>
      <c r="D4648" s="102" t="s">
        <v>1500</v>
      </c>
      <c r="E4648" s="113">
        <v>6139</v>
      </c>
      <c r="F4648" s="102" t="s">
        <v>1507</v>
      </c>
      <c r="G4648" s="98" t="s">
        <v>1663</v>
      </c>
      <c r="H4648" s="13" t="s">
        <v>38</v>
      </c>
      <c r="I4648" s="14">
        <v>0</v>
      </c>
      <c r="J4648" s="14"/>
      <c r="K4648" s="14"/>
      <c r="L4648" s="14"/>
      <c r="M4648" s="14"/>
      <c r="N4648" s="14"/>
      <c r="O4648" s="14">
        <f t="shared" si="7183"/>
        <v>0</v>
      </c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>
        <v>0</v>
      </c>
      <c r="AC4648" s="14">
        <v>0</v>
      </c>
      <c r="AD4648" s="14">
        <v>0</v>
      </c>
      <c r="AE4648" s="14"/>
      <c r="AF4648" s="14"/>
      <c r="AG4648" s="14"/>
      <c r="AH4648" s="14"/>
      <c r="AI4648" s="14"/>
      <c r="AJ4648" s="14">
        <f t="shared" si="7184"/>
        <v>0</v>
      </c>
      <c r="AK4648" s="14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4"/>
      <c r="AW4648" s="14">
        <v>0</v>
      </c>
      <c r="AX4648" s="14">
        <v>0</v>
      </c>
      <c r="AY4648" s="14">
        <v>0</v>
      </c>
      <c r="AZ4648" s="14"/>
      <c r="BA4648" s="14"/>
      <c r="BB4648" s="14"/>
      <c r="BC4648" s="14"/>
      <c r="BD4648" s="14"/>
      <c r="BE4648" s="14">
        <f t="shared" si="7185"/>
        <v>0</v>
      </c>
      <c r="BF4648" s="14"/>
      <c r="BG4648" s="14"/>
      <c r="BH4648" s="14"/>
      <c r="BI4648" s="14"/>
      <c r="BJ4648" s="14"/>
      <c r="BK4648" s="14"/>
      <c r="BL4648" s="14"/>
      <c r="BM4648" s="14"/>
      <c r="BN4648" s="14"/>
      <c r="BO4648" s="14"/>
      <c r="BP4648" s="14"/>
      <c r="BQ4648" s="14"/>
      <c r="BR4648" s="14">
        <v>0</v>
      </c>
      <c r="BS4648" s="14">
        <v>0</v>
      </c>
      <c r="BT4648" s="14" t="e">
        <f>IF(#REF!=0,"-",#REF!/#REF!*100)</f>
        <v>#REF!</v>
      </c>
    </row>
    <row r="4649" spans="1:72" ht="33.75" x14ac:dyDescent="0.25">
      <c r="A4649" s="1" t="s">
        <v>0</v>
      </c>
      <c r="B4649" s="1" t="s">
        <v>0</v>
      </c>
      <c r="C4649" s="1" t="s">
        <v>0</v>
      </c>
      <c r="D4649" s="101" t="s">
        <v>0</v>
      </c>
      <c r="E4649" s="101" t="s">
        <v>0</v>
      </c>
      <c r="F4649" s="101" t="s">
        <v>0</v>
      </c>
      <c r="G4649" s="2" t="s">
        <v>0</v>
      </c>
      <c r="H4649" s="10" t="s">
        <v>39</v>
      </c>
      <c r="I4649" s="11">
        <f t="shared" ref="I4649:X4650" si="7249">SUM(I4650)</f>
        <v>0</v>
      </c>
      <c r="J4649" s="11">
        <f t="shared" si="7249"/>
        <v>0</v>
      </c>
      <c r="K4649" s="11">
        <f t="shared" si="7249"/>
        <v>0</v>
      </c>
      <c r="L4649" s="11">
        <f t="shared" si="7249"/>
        <v>0</v>
      </c>
      <c r="M4649" s="11">
        <f t="shared" si="7249"/>
        <v>0</v>
      </c>
      <c r="N4649" s="11">
        <f t="shared" si="7249"/>
        <v>0</v>
      </c>
      <c r="O4649" s="11">
        <f t="shared" si="7249"/>
        <v>0</v>
      </c>
      <c r="P4649" s="11">
        <f t="shared" si="7249"/>
        <v>0</v>
      </c>
      <c r="Q4649" s="11">
        <f t="shared" si="7249"/>
        <v>0</v>
      </c>
      <c r="R4649" s="11">
        <f t="shared" si="7249"/>
        <v>0</v>
      </c>
      <c r="S4649" s="11">
        <f t="shared" si="7249"/>
        <v>0</v>
      </c>
      <c r="T4649" s="11">
        <f t="shared" si="7249"/>
        <v>0</v>
      </c>
      <c r="U4649" s="11">
        <f t="shared" si="7249"/>
        <v>0</v>
      </c>
      <c r="V4649" s="11">
        <f t="shared" si="7249"/>
        <v>0</v>
      </c>
      <c r="W4649" s="11">
        <f t="shared" si="7249"/>
        <v>0</v>
      </c>
      <c r="X4649" s="11">
        <f t="shared" si="7249"/>
        <v>0</v>
      </c>
      <c r="Y4649" s="11">
        <f t="shared" ref="J4649:AA4650" si="7250">SUM(Y4650)</f>
        <v>0</v>
      </c>
      <c r="Z4649" s="11">
        <f t="shared" si="7250"/>
        <v>0</v>
      </c>
      <c r="AA4649" s="11">
        <f t="shared" si="7250"/>
        <v>0</v>
      </c>
      <c r="AB4649" s="11">
        <v>0</v>
      </c>
      <c r="AC4649" s="11">
        <v>0</v>
      </c>
      <c r="AD4649" s="11">
        <f t="shared" ref="AD4649:AS4650" si="7251">SUM(AD4650)</f>
        <v>100</v>
      </c>
      <c r="AE4649" s="11">
        <f t="shared" si="7251"/>
        <v>0</v>
      </c>
      <c r="AF4649" s="11">
        <f t="shared" si="7251"/>
        <v>0</v>
      </c>
      <c r="AG4649" s="11">
        <f t="shared" si="7251"/>
        <v>0</v>
      </c>
      <c r="AH4649" s="11">
        <f t="shared" si="7251"/>
        <v>0</v>
      </c>
      <c r="AI4649" s="11">
        <f t="shared" si="7251"/>
        <v>0</v>
      </c>
      <c r="AJ4649" s="11">
        <f t="shared" si="7251"/>
        <v>100</v>
      </c>
      <c r="AK4649" s="11">
        <f t="shared" si="7251"/>
        <v>0</v>
      </c>
      <c r="AL4649" s="11">
        <f t="shared" si="7251"/>
        <v>0</v>
      </c>
      <c r="AM4649" s="11">
        <f t="shared" si="7251"/>
        <v>0</v>
      </c>
      <c r="AN4649" s="11">
        <f t="shared" si="7251"/>
        <v>0</v>
      </c>
      <c r="AO4649" s="11">
        <f t="shared" si="7251"/>
        <v>0</v>
      </c>
      <c r="AP4649" s="11">
        <f t="shared" si="7251"/>
        <v>0</v>
      </c>
      <c r="AQ4649" s="11">
        <f t="shared" si="7251"/>
        <v>0</v>
      </c>
      <c r="AR4649" s="11">
        <f t="shared" si="7251"/>
        <v>0</v>
      </c>
      <c r="AS4649" s="11">
        <f t="shared" si="7251"/>
        <v>0</v>
      </c>
      <c r="AT4649" s="11">
        <f t="shared" ref="AE4649:AV4650" si="7252">SUM(AT4650)</f>
        <v>0</v>
      </c>
      <c r="AU4649" s="11">
        <f t="shared" si="7252"/>
        <v>0</v>
      </c>
      <c r="AV4649" s="11">
        <f t="shared" si="7252"/>
        <v>0</v>
      </c>
      <c r="AW4649" s="11">
        <v>0</v>
      </c>
      <c r="AX4649" s="11">
        <v>100</v>
      </c>
      <c r="AY4649" s="11">
        <f>SUM(AY4650)</f>
        <v>100</v>
      </c>
      <c r="AZ4649" s="11">
        <f t="shared" ref="AZ4649:BQ4650" si="7253">SUM(AZ4650)</f>
        <v>0</v>
      </c>
      <c r="BA4649" s="11">
        <f t="shared" si="7253"/>
        <v>0</v>
      </c>
      <c r="BB4649" s="11">
        <f t="shared" si="7253"/>
        <v>0</v>
      </c>
      <c r="BC4649" s="11">
        <f t="shared" si="7253"/>
        <v>0</v>
      </c>
      <c r="BD4649" s="11">
        <f t="shared" si="7253"/>
        <v>0</v>
      </c>
      <c r="BE4649" s="11">
        <f t="shared" si="7253"/>
        <v>100</v>
      </c>
      <c r="BF4649" s="11">
        <f t="shared" si="7253"/>
        <v>0</v>
      </c>
      <c r="BG4649" s="11">
        <f t="shared" si="7253"/>
        <v>0</v>
      </c>
      <c r="BH4649" s="11">
        <f t="shared" si="7253"/>
        <v>0</v>
      </c>
      <c r="BI4649" s="11">
        <f t="shared" si="7253"/>
        <v>0</v>
      </c>
      <c r="BJ4649" s="11">
        <f t="shared" si="7253"/>
        <v>0</v>
      </c>
      <c r="BK4649" s="11">
        <f t="shared" si="7253"/>
        <v>0</v>
      </c>
      <c r="BL4649" s="11">
        <f t="shared" si="7253"/>
        <v>0</v>
      </c>
      <c r="BM4649" s="11">
        <f t="shared" si="7253"/>
        <v>0</v>
      </c>
      <c r="BN4649" s="11">
        <f t="shared" si="7253"/>
        <v>0</v>
      </c>
      <c r="BO4649" s="11">
        <f t="shared" si="7253"/>
        <v>0</v>
      </c>
      <c r="BP4649" s="11">
        <f t="shared" si="7253"/>
        <v>0</v>
      </c>
      <c r="BQ4649" s="11">
        <f t="shared" si="7253"/>
        <v>0</v>
      </c>
      <c r="BR4649" s="11">
        <v>0</v>
      </c>
      <c r="BS4649" s="11">
        <v>100</v>
      </c>
      <c r="BT4649" s="11" t="e">
        <f>IF(#REF!=0,"-",#REF!/#REF!*100)</f>
        <v>#REF!</v>
      </c>
    </row>
    <row r="4650" spans="1:72" ht="22.5" x14ac:dyDescent="0.25">
      <c r="A4650" s="4" t="s">
        <v>1154</v>
      </c>
      <c r="B4650" s="4" t="s">
        <v>56</v>
      </c>
      <c r="C4650" s="4" t="s">
        <v>167</v>
      </c>
      <c r="D4650" s="102" t="s">
        <v>1500</v>
      </c>
      <c r="E4650" s="101" t="s">
        <v>40</v>
      </c>
      <c r="F4650" s="101" t="s">
        <v>0</v>
      </c>
      <c r="G4650" s="2" t="s">
        <v>0</v>
      </c>
      <c r="H4650" s="2" t="s">
        <v>41</v>
      </c>
      <c r="I4650" s="12">
        <f t="shared" si="7249"/>
        <v>0</v>
      </c>
      <c r="J4650" s="12">
        <f t="shared" si="7250"/>
        <v>0</v>
      </c>
      <c r="K4650" s="12">
        <f t="shared" si="7250"/>
        <v>0</v>
      </c>
      <c r="L4650" s="12">
        <f t="shared" si="7250"/>
        <v>0</v>
      </c>
      <c r="M4650" s="12">
        <f t="shared" si="7250"/>
        <v>0</v>
      </c>
      <c r="N4650" s="12">
        <f t="shared" si="7250"/>
        <v>0</v>
      </c>
      <c r="O4650" s="12">
        <f t="shared" si="7250"/>
        <v>0</v>
      </c>
      <c r="P4650" s="12">
        <f t="shared" si="7250"/>
        <v>0</v>
      </c>
      <c r="Q4650" s="12">
        <f t="shared" si="7250"/>
        <v>0</v>
      </c>
      <c r="R4650" s="12">
        <f t="shared" si="7250"/>
        <v>0</v>
      </c>
      <c r="S4650" s="12">
        <f t="shared" si="7250"/>
        <v>0</v>
      </c>
      <c r="T4650" s="12">
        <f t="shared" si="7250"/>
        <v>0</v>
      </c>
      <c r="U4650" s="12">
        <f t="shared" si="7250"/>
        <v>0</v>
      </c>
      <c r="V4650" s="12">
        <f t="shared" si="7250"/>
        <v>0</v>
      </c>
      <c r="W4650" s="12">
        <f t="shared" si="7250"/>
        <v>0</v>
      </c>
      <c r="X4650" s="12">
        <f t="shared" si="7250"/>
        <v>0</v>
      </c>
      <c r="Y4650" s="12">
        <f t="shared" si="7250"/>
        <v>0</v>
      </c>
      <c r="Z4650" s="12">
        <f t="shared" si="7250"/>
        <v>0</v>
      </c>
      <c r="AA4650" s="12">
        <f t="shared" si="7250"/>
        <v>0</v>
      </c>
      <c r="AB4650" s="12">
        <v>0</v>
      </c>
      <c r="AC4650" s="12">
        <v>0</v>
      </c>
      <c r="AD4650" s="12">
        <f t="shared" si="7251"/>
        <v>100</v>
      </c>
      <c r="AE4650" s="12">
        <f t="shared" si="7252"/>
        <v>0</v>
      </c>
      <c r="AF4650" s="12">
        <f t="shared" si="7252"/>
        <v>0</v>
      </c>
      <c r="AG4650" s="12">
        <f t="shared" si="7252"/>
        <v>0</v>
      </c>
      <c r="AH4650" s="12">
        <f t="shared" si="7252"/>
        <v>0</v>
      </c>
      <c r="AI4650" s="12">
        <f t="shared" si="7252"/>
        <v>0</v>
      </c>
      <c r="AJ4650" s="12">
        <f t="shared" si="7252"/>
        <v>100</v>
      </c>
      <c r="AK4650" s="12">
        <f t="shared" si="7252"/>
        <v>0</v>
      </c>
      <c r="AL4650" s="12">
        <f t="shared" si="7252"/>
        <v>0</v>
      </c>
      <c r="AM4650" s="12">
        <f t="shared" si="7252"/>
        <v>0</v>
      </c>
      <c r="AN4650" s="12">
        <f t="shared" si="7252"/>
        <v>0</v>
      </c>
      <c r="AO4650" s="12">
        <f t="shared" si="7252"/>
        <v>0</v>
      </c>
      <c r="AP4650" s="12">
        <f t="shared" si="7252"/>
        <v>0</v>
      </c>
      <c r="AQ4650" s="12">
        <f t="shared" si="7252"/>
        <v>0</v>
      </c>
      <c r="AR4650" s="12">
        <f t="shared" si="7252"/>
        <v>0</v>
      </c>
      <c r="AS4650" s="12">
        <f t="shared" si="7252"/>
        <v>0</v>
      </c>
      <c r="AT4650" s="12">
        <f t="shared" si="7252"/>
        <v>0</v>
      </c>
      <c r="AU4650" s="12">
        <f t="shared" si="7252"/>
        <v>0</v>
      </c>
      <c r="AV4650" s="12">
        <f t="shared" si="7252"/>
        <v>0</v>
      </c>
      <c r="AW4650" s="12">
        <v>0</v>
      </c>
      <c r="AX4650" s="12">
        <v>100</v>
      </c>
      <c r="AY4650" s="12">
        <f>SUM(AY4651)</f>
        <v>100</v>
      </c>
      <c r="AZ4650" s="12">
        <f t="shared" si="7253"/>
        <v>0</v>
      </c>
      <c r="BA4650" s="12">
        <f t="shared" si="7253"/>
        <v>0</v>
      </c>
      <c r="BB4650" s="12">
        <f t="shared" si="7253"/>
        <v>0</v>
      </c>
      <c r="BC4650" s="12">
        <f t="shared" si="7253"/>
        <v>0</v>
      </c>
      <c r="BD4650" s="12">
        <f t="shared" si="7253"/>
        <v>0</v>
      </c>
      <c r="BE4650" s="12">
        <f t="shared" si="7253"/>
        <v>100</v>
      </c>
      <c r="BF4650" s="12">
        <f t="shared" si="7253"/>
        <v>0</v>
      </c>
      <c r="BG4650" s="12">
        <f t="shared" si="7253"/>
        <v>0</v>
      </c>
      <c r="BH4650" s="12">
        <f t="shared" si="7253"/>
        <v>0</v>
      </c>
      <c r="BI4650" s="12">
        <f t="shared" si="7253"/>
        <v>0</v>
      </c>
      <c r="BJ4650" s="12">
        <f t="shared" si="7253"/>
        <v>0</v>
      </c>
      <c r="BK4650" s="12">
        <f t="shared" si="7253"/>
        <v>0</v>
      </c>
      <c r="BL4650" s="12">
        <f t="shared" si="7253"/>
        <v>0</v>
      </c>
      <c r="BM4650" s="12">
        <f t="shared" si="7253"/>
        <v>0</v>
      </c>
      <c r="BN4650" s="12">
        <f t="shared" si="7253"/>
        <v>0</v>
      </c>
      <c r="BO4650" s="12">
        <f t="shared" si="7253"/>
        <v>0</v>
      </c>
      <c r="BP4650" s="12">
        <f t="shared" si="7253"/>
        <v>0</v>
      </c>
      <c r="BQ4650" s="12">
        <f t="shared" si="7253"/>
        <v>0</v>
      </c>
      <c r="BR4650" s="12">
        <v>0</v>
      </c>
      <c r="BS4650" s="12">
        <v>100</v>
      </c>
      <c r="BT4650" s="12" t="e">
        <f>IF(#REF!=0,"-",#REF!/#REF!*100)</f>
        <v>#REF!</v>
      </c>
    </row>
    <row r="4651" spans="1:72" x14ac:dyDescent="0.25">
      <c r="A4651" s="4" t="s">
        <v>1154</v>
      </c>
      <c r="B4651" s="4" t="s">
        <v>56</v>
      </c>
      <c r="C4651" s="4" t="s">
        <v>167</v>
      </c>
      <c r="D4651" s="102" t="s">
        <v>1500</v>
      </c>
      <c r="E4651" s="113">
        <v>6148</v>
      </c>
      <c r="F4651" s="102"/>
      <c r="G4651" s="98" t="s">
        <v>1663</v>
      </c>
      <c r="H4651" s="13" t="s">
        <v>45</v>
      </c>
      <c r="I4651" s="14">
        <v>0</v>
      </c>
      <c r="J4651" s="14"/>
      <c r="K4651" s="14"/>
      <c r="L4651" s="14"/>
      <c r="M4651" s="14"/>
      <c r="N4651" s="14"/>
      <c r="O4651" s="14">
        <f t="shared" si="7183"/>
        <v>0</v>
      </c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>
        <v>0</v>
      </c>
      <c r="AC4651" s="14">
        <v>0</v>
      </c>
      <c r="AD4651" s="14">
        <v>100</v>
      </c>
      <c r="AE4651" s="14"/>
      <c r="AF4651" s="14"/>
      <c r="AG4651" s="14"/>
      <c r="AH4651" s="14"/>
      <c r="AI4651" s="14"/>
      <c r="AJ4651" s="14">
        <f t="shared" si="7184"/>
        <v>100</v>
      </c>
      <c r="AK4651" s="14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4"/>
      <c r="AW4651" s="14">
        <v>0</v>
      </c>
      <c r="AX4651" s="14">
        <v>100</v>
      </c>
      <c r="AY4651" s="14">
        <v>100</v>
      </c>
      <c r="AZ4651" s="14"/>
      <c r="BA4651" s="14"/>
      <c r="BB4651" s="14"/>
      <c r="BC4651" s="14"/>
      <c r="BD4651" s="14"/>
      <c r="BE4651" s="14">
        <f t="shared" si="7185"/>
        <v>100</v>
      </c>
      <c r="BF4651" s="14"/>
      <c r="BG4651" s="14"/>
      <c r="BH4651" s="14"/>
      <c r="BI4651" s="14"/>
      <c r="BJ4651" s="14"/>
      <c r="BK4651" s="14"/>
      <c r="BL4651" s="14"/>
      <c r="BM4651" s="14"/>
      <c r="BN4651" s="14"/>
      <c r="BO4651" s="14"/>
      <c r="BP4651" s="14"/>
      <c r="BQ4651" s="14"/>
      <c r="BR4651" s="14">
        <v>0</v>
      </c>
      <c r="BS4651" s="14">
        <v>100</v>
      </c>
      <c r="BT4651" s="14" t="e">
        <f>IF(#REF!=0,"-",#REF!/#REF!*100)</f>
        <v>#REF!</v>
      </c>
    </row>
    <row r="4652" spans="1:72" ht="33.75" x14ac:dyDescent="0.25">
      <c r="A4652" s="1" t="s">
        <v>0</v>
      </c>
      <c r="B4652" s="1" t="s">
        <v>0</v>
      </c>
      <c r="C4652" s="1" t="s">
        <v>0</v>
      </c>
      <c r="D4652" s="101" t="s">
        <v>0</v>
      </c>
      <c r="E4652" s="101" t="s">
        <v>0</v>
      </c>
      <c r="F4652" s="101" t="s">
        <v>0</v>
      </c>
      <c r="G4652" s="2" t="s">
        <v>0</v>
      </c>
      <c r="H4652" s="10" t="s">
        <v>47</v>
      </c>
      <c r="I4652" s="11">
        <f t="shared" ref="I4652:X4653" si="7254">SUM(I4653)</f>
        <v>100</v>
      </c>
      <c r="J4652" s="11">
        <f t="shared" si="7254"/>
        <v>1000</v>
      </c>
      <c r="K4652" s="11">
        <f t="shared" si="7254"/>
        <v>0</v>
      </c>
      <c r="L4652" s="11">
        <f t="shared" si="7254"/>
        <v>0</v>
      </c>
      <c r="M4652" s="11">
        <f t="shared" si="7254"/>
        <v>0</v>
      </c>
      <c r="N4652" s="11">
        <f t="shared" si="7254"/>
        <v>0</v>
      </c>
      <c r="O4652" s="11">
        <f t="shared" si="7254"/>
        <v>1100</v>
      </c>
      <c r="P4652" s="11">
        <f t="shared" si="7254"/>
        <v>0</v>
      </c>
      <c r="Q4652" s="11">
        <f t="shared" si="7254"/>
        <v>0</v>
      </c>
      <c r="R4652" s="11">
        <f t="shared" si="7254"/>
        <v>1000</v>
      </c>
      <c r="S4652" s="11">
        <f t="shared" si="7254"/>
        <v>0</v>
      </c>
      <c r="T4652" s="11">
        <f t="shared" si="7254"/>
        <v>0</v>
      </c>
      <c r="U4652" s="11">
        <f t="shared" si="7254"/>
        <v>0</v>
      </c>
      <c r="V4652" s="11">
        <f t="shared" si="7254"/>
        <v>0</v>
      </c>
      <c r="W4652" s="11">
        <f t="shared" si="7254"/>
        <v>0</v>
      </c>
      <c r="X4652" s="11">
        <f t="shared" si="7254"/>
        <v>0</v>
      </c>
      <c r="Y4652" s="11">
        <f t="shared" ref="J4652:AA4653" si="7255">SUM(Y4653)</f>
        <v>0</v>
      </c>
      <c r="Z4652" s="11">
        <f t="shared" si="7255"/>
        <v>0</v>
      </c>
      <c r="AA4652" s="11">
        <f t="shared" si="7255"/>
        <v>0</v>
      </c>
      <c r="AB4652" s="11">
        <v>1000</v>
      </c>
      <c r="AC4652" s="11">
        <v>100</v>
      </c>
      <c r="AD4652" s="11">
        <f t="shared" ref="AD4652:AS4653" si="7256">SUM(AD4653)</f>
        <v>100</v>
      </c>
      <c r="AE4652" s="11">
        <f t="shared" si="7256"/>
        <v>0</v>
      </c>
      <c r="AF4652" s="11">
        <f t="shared" si="7256"/>
        <v>0</v>
      </c>
      <c r="AG4652" s="11">
        <f t="shared" si="7256"/>
        <v>0</v>
      </c>
      <c r="AH4652" s="11">
        <f t="shared" si="7256"/>
        <v>0</v>
      </c>
      <c r="AI4652" s="11">
        <f t="shared" si="7256"/>
        <v>0</v>
      </c>
      <c r="AJ4652" s="11">
        <f t="shared" si="7256"/>
        <v>100</v>
      </c>
      <c r="AK4652" s="11">
        <f t="shared" si="7256"/>
        <v>0</v>
      </c>
      <c r="AL4652" s="11">
        <f t="shared" si="7256"/>
        <v>0</v>
      </c>
      <c r="AM4652" s="11">
        <f t="shared" si="7256"/>
        <v>0</v>
      </c>
      <c r="AN4652" s="11">
        <f t="shared" si="7256"/>
        <v>0</v>
      </c>
      <c r="AO4652" s="11">
        <f t="shared" si="7256"/>
        <v>0</v>
      </c>
      <c r="AP4652" s="11">
        <f t="shared" si="7256"/>
        <v>0</v>
      </c>
      <c r="AQ4652" s="11">
        <f t="shared" si="7256"/>
        <v>0</v>
      </c>
      <c r="AR4652" s="11">
        <f t="shared" si="7256"/>
        <v>0</v>
      </c>
      <c r="AS4652" s="11">
        <f t="shared" si="7256"/>
        <v>0</v>
      </c>
      <c r="AT4652" s="11">
        <f t="shared" ref="AE4652:AV4653" si="7257">SUM(AT4653)</f>
        <v>0</v>
      </c>
      <c r="AU4652" s="11">
        <f t="shared" si="7257"/>
        <v>0</v>
      </c>
      <c r="AV4652" s="11">
        <f t="shared" si="7257"/>
        <v>0</v>
      </c>
      <c r="AW4652" s="11">
        <v>0</v>
      </c>
      <c r="AX4652" s="11">
        <v>100</v>
      </c>
      <c r="AY4652" s="11">
        <f t="shared" ref="AY4652:BN4653" si="7258">SUM(AY4653)</f>
        <v>100</v>
      </c>
      <c r="AZ4652" s="11">
        <f t="shared" si="7258"/>
        <v>0</v>
      </c>
      <c r="BA4652" s="11">
        <f t="shared" si="7258"/>
        <v>0</v>
      </c>
      <c r="BB4652" s="11">
        <f t="shared" si="7258"/>
        <v>0</v>
      </c>
      <c r="BC4652" s="11">
        <f t="shared" si="7258"/>
        <v>0</v>
      </c>
      <c r="BD4652" s="11">
        <f t="shared" si="7258"/>
        <v>0</v>
      </c>
      <c r="BE4652" s="11">
        <f t="shared" si="7258"/>
        <v>100</v>
      </c>
      <c r="BF4652" s="11">
        <f t="shared" si="7258"/>
        <v>0</v>
      </c>
      <c r="BG4652" s="11">
        <f t="shared" si="7258"/>
        <v>0</v>
      </c>
      <c r="BH4652" s="11">
        <f t="shared" si="7258"/>
        <v>0</v>
      </c>
      <c r="BI4652" s="11">
        <f t="shared" si="7258"/>
        <v>0</v>
      </c>
      <c r="BJ4652" s="11">
        <f t="shared" si="7258"/>
        <v>0</v>
      </c>
      <c r="BK4652" s="11">
        <f t="shared" si="7258"/>
        <v>0</v>
      </c>
      <c r="BL4652" s="11">
        <f t="shared" si="7258"/>
        <v>0</v>
      </c>
      <c r="BM4652" s="11">
        <f t="shared" si="7258"/>
        <v>0</v>
      </c>
      <c r="BN4652" s="11">
        <f t="shared" si="7258"/>
        <v>0</v>
      </c>
      <c r="BO4652" s="11">
        <f t="shared" ref="AZ4652:BQ4653" si="7259">SUM(BO4653)</f>
        <v>0</v>
      </c>
      <c r="BP4652" s="11">
        <f t="shared" si="7259"/>
        <v>0</v>
      </c>
      <c r="BQ4652" s="11">
        <f t="shared" si="7259"/>
        <v>0</v>
      </c>
      <c r="BR4652" s="11">
        <v>0</v>
      </c>
      <c r="BS4652" s="11">
        <v>100</v>
      </c>
      <c r="BT4652" s="11" t="e">
        <f>IF(#REF!=0,"-",#REF!/#REF!*100)</f>
        <v>#REF!</v>
      </c>
    </row>
    <row r="4653" spans="1:72" x14ac:dyDescent="0.25">
      <c r="A4653" s="4" t="s">
        <v>1154</v>
      </c>
      <c r="B4653" s="4" t="s">
        <v>56</v>
      </c>
      <c r="C4653" s="4" t="s">
        <v>167</v>
      </c>
      <c r="D4653" s="102" t="s">
        <v>1500</v>
      </c>
      <c r="E4653" s="101" t="s">
        <v>48</v>
      </c>
      <c r="F4653" s="101" t="s">
        <v>0</v>
      </c>
      <c r="G4653" s="2" t="s">
        <v>0</v>
      </c>
      <c r="H4653" s="2" t="s">
        <v>49</v>
      </c>
      <c r="I4653" s="12">
        <f t="shared" si="7254"/>
        <v>100</v>
      </c>
      <c r="J4653" s="12">
        <f t="shared" si="7255"/>
        <v>1000</v>
      </c>
      <c r="K4653" s="12">
        <f t="shared" si="7255"/>
        <v>0</v>
      </c>
      <c r="L4653" s="12">
        <f t="shared" si="7255"/>
        <v>0</v>
      </c>
      <c r="M4653" s="12">
        <f t="shared" si="7255"/>
        <v>0</v>
      </c>
      <c r="N4653" s="12">
        <f t="shared" si="7255"/>
        <v>0</v>
      </c>
      <c r="O4653" s="12">
        <f t="shared" si="7255"/>
        <v>1100</v>
      </c>
      <c r="P4653" s="12">
        <f t="shared" si="7255"/>
        <v>0</v>
      </c>
      <c r="Q4653" s="12">
        <f t="shared" si="7255"/>
        <v>0</v>
      </c>
      <c r="R4653" s="12">
        <f t="shared" si="7255"/>
        <v>1000</v>
      </c>
      <c r="S4653" s="12">
        <f t="shared" si="7255"/>
        <v>0</v>
      </c>
      <c r="T4653" s="12">
        <f t="shared" si="7255"/>
        <v>0</v>
      </c>
      <c r="U4653" s="12">
        <f t="shared" si="7255"/>
        <v>0</v>
      </c>
      <c r="V4653" s="12">
        <f t="shared" si="7255"/>
        <v>0</v>
      </c>
      <c r="W4653" s="12">
        <f t="shared" si="7255"/>
        <v>0</v>
      </c>
      <c r="X4653" s="12">
        <f t="shared" si="7255"/>
        <v>0</v>
      </c>
      <c r="Y4653" s="12">
        <f t="shared" si="7255"/>
        <v>0</v>
      </c>
      <c r="Z4653" s="12">
        <f t="shared" si="7255"/>
        <v>0</v>
      </c>
      <c r="AA4653" s="12">
        <f t="shared" si="7255"/>
        <v>0</v>
      </c>
      <c r="AB4653" s="12">
        <v>1000</v>
      </c>
      <c r="AC4653" s="12">
        <v>100</v>
      </c>
      <c r="AD4653" s="12">
        <f t="shared" si="7256"/>
        <v>100</v>
      </c>
      <c r="AE4653" s="12">
        <f t="shared" si="7257"/>
        <v>0</v>
      </c>
      <c r="AF4653" s="12">
        <f t="shared" si="7257"/>
        <v>0</v>
      </c>
      <c r="AG4653" s="12">
        <f t="shared" si="7257"/>
        <v>0</v>
      </c>
      <c r="AH4653" s="12">
        <f t="shared" si="7257"/>
        <v>0</v>
      </c>
      <c r="AI4653" s="12">
        <f t="shared" si="7257"/>
        <v>0</v>
      </c>
      <c r="AJ4653" s="12">
        <f t="shared" si="7257"/>
        <v>100</v>
      </c>
      <c r="AK4653" s="12">
        <f t="shared" si="7257"/>
        <v>0</v>
      </c>
      <c r="AL4653" s="12">
        <f t="shared" si="7257"/>
        <v>0</v>
      </c>
      <c r="AM4653" s="12">
        <f t="shared" si="7257"/>
        <v>0</v>
      </c>
      <c r="AN4653" s="12">
        <f t="shared" si="7257"/>
        <v>0</v>
      </c>
      <c r="AO4653" s="12">
        <f t="shared" si="7257"/>
        <v>0</v>
      </c>
      <c r="AP4653" s="12">
        <f t="shared" si="7257"/>
        <v>0</v>
      </c>
      <c r="AQ4653" s="12">
        <f t="shared" si="7257"/>
        <v>0</v>
      </c>
      <c r="AR4653" s="12">
        <f t="shared" si="7257"/>
        <v>0</v>
      </c>
      <c r="AS4653" s="12">
        <f t="shared" si="7257"/>
        <v>0</v>
      </c>
      <c r="AT4653" s="12">
        <f t="shared" si="7257"/>
        <v>0</v>
      </c>
      <c r="AU4653" s="12">
        <f t="shared" si="7257"/>
        <v>0</v>
      </c>
      <c r="AV4653" s="12">
        <f t="shared" si="7257"/>
        <v>0</v>
      </c>
      <c r="AW4653" s="12">
        <v>0</v>
      </c>
      <c r="AX4653" s="12">
        <v>100</v>
      </c>
      <c r="AY4653" s="12">
        <f t="shared" si="7258"/>
        <v>100</v>
      </c>
      <c r="AZ4653" s="12">
        <f t="shared" si="7259"/>
        <v>0</v>
      </c>
      <c r="BA4653" s="12">
        <f t="shared" si="7259"/>
        <v>0</v>
      </c>
      <c r="BB4653" s="12">
        <f t="shared" si="7259"/>
        <v>0</v>
      </c>
      <c r="BC4653" s="12">
        <f t="shared" si="7259"/>
        <v>0</v>
      </c>
      <c r="BD4653" s="12">
        <f t="shared" si="7259"/>
        <v>0</v>
      </c>
      <c r="BE4653" s="12">
        <f t="shared" si="7259"/>
        <v>100</v>
      </c>
      <c r="BF4653" s="12">
        <f t="shared" si="7259"/>
        <v>0</v>
      </c>
      <c r="BG4653" s="12">
        <f t="shared" si="7259"/>
        <v>0</v>
      </c>
      <c r="BH4653" s="12">
        <f t="shared" si="7259"/>
        <v>0</v>
      </c>
      <c r="BI4653" s="12">
        <f t="shared" si="7259"/>
        <v>0</v>
      </c>
      <c r="BJ4653" s="12">
        <f t="shared" si="7259"/>
        <v>0</v>
      </c>
      <c r="BK4653" s="12">
        <f t="shared" si="7259"/>
        <v>0</v>
      </c>
      <c r="BL4653" s="12">
        <f t="shared" si="7259"/>
        <v>0</v>
      </c>
      <c r="BM4653" s="12">
        <f t="shared" si="7259"/>
        <v>0</v>
      </c>
      <c r="BN4653" s="12">
        <f t="shared" si="7259"/>
        <v>0</v>
      </c>
      <c r="BO4653" s="12">
        <f t="shared" si="7259"/>
        <v>0</v>
      </c>
      <c r="BP4653" s="12">
        <f t="shared" si="7259"/>
        <v>0</v>
      </c>
      <c r="BQ4653" s="12">
        <f t="shared" si="7259"/>
        <v>0</v>
      </c>
      <c r="BR4653" s="12">
        <v>0</v>
      </c>
      <c r="BS4653" s="12">
        <v>100</v>
      </c>
      <c r="BT4653" s="12" t="e">
        <f>IF(#REF!=0,"-",#REF!/#REF!*100)</f>
        <v>#REF!</v>
      </c>
    </row>
    <row r="4654" spans="1:72" x14ac:dyDescent="0.25">
      <c r="A4654" s="4" t="s">
        <v>1154</v>
      </c>
      <c r="B4654" s="4" t="s">
        <v>56</v>
      </c>
      <c r="C4654" s="4" t="s">
        <v>167</v>
      </c>
      <c r="D4654" s="102" t="s">
        <v>1500</v>
      </c>
      <c r="E4654" s="113">
        <v>8213</v>
      </c>
      <c r="F4654" s="102"/>
      <c r="G4654" s="98" t="s">
        <v>1663</v>
      </c>
      <c r="H4654" s="13" t="s">
        <v>51</v>
      </c>
      <c r="I4654" s="14">
        <v>100</v>
      </c>
      <c r="J4654" s="14">
        <v>1000</v>
      </c>
      <c r="K4654" s="14"/>
      <c r="L4654" s="14"/>
      <c r="M4654" s="14"/>
      <c r="N4654" s="14"/>
      <c r="O4654" s="14">
        <f t="shared" si="7183"/>
        <v>1100</v>
      </c>
      <c r="P4654" s="14"/>
      <c r="Q4654" s="14"/>
      <c r="R4654" s="14">
        <v>1000</v>
      </c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>
        <v>1000</v>
      </c>
      <c r="AC4654" s="14">
        <v>100</v>
      </c>
      <c r="AD4654" s="14">
        <v>100</v>
      </c>
      <c r="AE4654" s="14"/>
      <c r="AF4654" s="14"/>
      <c r="AG4654" s="14"/>
      <c r="AH4654" s="14"/>
      <c r="AI4654" s="14"/>
      <c r="AJ4654" s="14">
        <f t="shared" si="7184"/>
        <v>100</v>
      </c>
      <c r="AK4654" s="14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4"/>
      <c r="AW4654" s="14">
        <v>0</v>
      </c>
      <c r="AX4654" s="14">
        <v>100</v>
      </c>
      <c r="AY4654" s="14">
        <v>100</v>
      </c>
      <c r="AZ4654" s="14"/>
      <c r="BA4654" s="14"/>
      <c r="BB4654" s="14"/>
      <c r="BC4654" s="14"/>
      <c r="BD4654" s="14"/>
      <c r="BE4654" s="14">
        <f t="shared" si="7185"/>
        <v>100</v>
      </c>
      <c r="BF4654" s="14"/>
      <c r="BG4654" s="14"/>
      <c r="BH4654" s="14"/>
      <c r="BI4654" s="14"/>
      <c r="BJ4654" s="14"/>
      <c r="BK4654" s="14"/>
      <c r="BL4654" s="14"/>
      <c r="BM4654" s="14"/>
      <c r="BN4654" s="14"/>
      <c r="BO4654" s="14"/>
      <c r="BP4654" s="14"/>
      <c r="BQ4654" s="14"/>
      <c r="BR4654" s="14">
        <v>0</v>
      </c>
      <c r="BS4654" s="14">
        <v>100</v>
      </c>
      <c r="BT4654" s="14" t="e">
        <f>IF(#REF!=0,"-",#REF!/#REF!*100)</f>
        <v>#REF!</v>
      </c>
    </row>
    <row r="4655" spans="1:72" ht="22.5" x14ac:dyDescent="0.25">
      <c r="A4655" s="13" t="s">
        <v>0</v>
      </c>
      <c r="B4655" s="13" t="s">
        <v>0</v>
      </c>
      <c r="C4655" s="13" t="s">
        <v>0</v>
      </c>
      <c r="D4655" s="98" t="s">
        <v>0</v>
      </c>
      <c r="E4655" s="98" t="s">
        <v>0</v>
      </c>
      <c r="F4655" s="98" t="s">
        <v>0</v>
      </c>
      <c r="G4655" s="13" t="s">
        <v>0</v>
      </c>
      <c r="H4655" s="10" t="s">
        <v>1508</v>
      </c>
      <c r="I4655" s="11">
        <f t="shared" ref="I4655:AA4655" si="7260">SUM(I4626,I4649,I4652)</f>
        <v>10410</v>
      </c>
      <c r="J4655" s="11">
        <f t="shared" si="7260"/>
        <v>8484</v>
      </c>
      <c r="K4655" s="11">
        <f t="shared" si="7260"/>
        <v>0</v>
      </c>
      <c r="L4655" s="11">
        <f t="shared" si="7260"/>
        <v>0</v>
      </c>
      <c r="M4655" s="11">
        <f t="shared" si="7260"/>
        <v>0</v>
      </c>
      <c r="N4655" s="11">
        <f t="shared" si="7260"/>
        <v>0</v>
      </c>
      <c r="O4655" s="11">
        <f t="shared" si="7260"/>
        <v>18894</v>
      </c>
      <c r="P4655" s="11">
        <f t="shared" si="7260"/>
        <v>0</v>
      </c>
      <c r="Q4655" s="11">
        <f t="shared" si="7260"/>
        <v>0</v>
      </c>
      <c r="R4655" s="11">
        <f t="shared" si="7260"/>
        <v>9594</v>
      </c>
      <c r="S4655" s="11">
        <f t="shared" si="7260"/>
        <v>0</v>
      </c>
      <c r="T4655" s="11">
        <f t="shared" si="7260"/>
        <v>0</v>
      </c>
      <c r="U4655" s="11">
        <f t="shared" si="7260"/>
        <v>0</v>
      </c>
      <c r="V4655" s="11">
        <f t="shared" si="7260"/>
        <v>0</v>
      </c>
      <c r="W4655" s="11">
        <f t="shared" si="7260"/>
        <v>0</v>
      </c>
      <c r="X4655" s="11">
        <f t="shared" si="7260"/>
        <v>0</v>
      </c>
      <c r="Y4655" s="11">
        <f t="shared" si="7260"/>
        <v>0</v>
      </c>
      <c r="Z4655" s="11">
        <f t="shared" si="7260"/>
        <v>0</v>
      </c>
      <c r="AA4655" s="11">
        <f t="shared" si="7260"/>
        <v>0</v>
      </c>
      <c r="AB4655" s="11">
        <v>9594</v>
      </c>
      <c r="AC4655" s="11">
        <v>9300</v>
      </c>
      <c r="AD4655" s="11">
        <f t="shared" ref="AD4655:AV4655" si="7261">SUM(AD4626,AD4649,AD4652)</f>
        <v>8110</v>
      </c>
      <c r="AE4655" s="11">
        <f t="shared" si="7261"/>
        <v>507</v>
      </c>
      <c r="AF4655" s="11">
        <f t="shared" si="7261"/>
        <v>0</v>
      </c>
      <c r="AG4655" s="11">
        <f t="shared" si="7261"/>
        <v>0</v>
      </c>
      <c r="AH4655" s="11">
        <f t="shared" si="7261"/>
        <v>0</v>
      </c>
      <c r="AI4655" s="11">
        <f t="shared" si="7261"/>
        <v>0</v>
      </c>
      <c r="AJ4655" s="11">
        <f t="shared" si="7261"/>
        <v>8617</v>
      </c>
      <c r="AK4655" s="11">
        <f t="shared" si="7261"/>
        <v>0</v>
      </c>
      <c r="AL4655" s="11">
        <f t="shared" si="7261"/>
        <v>0</v>
      </c>
      <c r="AM4655" s="11">
        <f t="shared" si="7261"/>
        <v>507</v>
      </c>
      <c r="AN4655" s="11">
        <f t="shared" si="7261"/>
        <v>0</v>
      </c>
      <c r="AO4655" s="11">
        <f t="shared" si="7261"/>
        <v>0</v>
      </c>
      <c r="AP4655" s="11">
        <f t="shared" si="7261"/>
        <v>0</v>
      </c>
      <c r="AQ4655" s="11">
        <f t="shared" si="7261"/>
        <v>0</v>
      </c>
      <c r="AR4655" s="11">
        <f t="shared" si="7261"/>
        <v>0</v>
      </c>
      <c r="AS4655" s="11">
        <f t="shared" si="7261"/>
        <v>0</v>
      </c>
      <c r="AT4655" s="11">
        <f t="shared" si="7261"/>
        <v>0</v>
      </c>
      <c r="AU4655" s="11">
        <f t="shared" si="7261"/>
        <v>0</v>
      </c>
      <c r="AV4655" s="11">
        <f t="shared" si="7261"/>
        <v>0</v>
      </c>
      <c r="AW4655" s="11">
        <v>507</v>
      </c>
      <c r="AX4655" s="11">
        <v>8110</v>
      </c>
      <c r="AY4655" s="11">
        <f t="shared" ref="AY4655:BQ4655" si="7262">SUM(AY4626,AY4649,AY4652)</f>
        <v>8510</v>
      </c>
      <c r="AZ4655" s="11">
        <f t="shared" si="7262"/>
        <v>964</v>
      </c>
      <c r="BA4655" s="11">
        <f t="shared" si="7262"/>
        <v>0</v>
      </c>
      <c r="BB4655" s="11">
        <f t="shared" si="7262"/>
        <v>0</v>
      </c>
      <c r="BC4655" s="11">
        <f t="shared" si="7262"/>
        <v>0</v>
      </c>
      <c r="BD4655" s="11">
        <f t="shared" si="7262"/>
        <v>0</v>
      </c>
      <c r="BE4655" s="11">
        <f t="shared" si="7262"/>
        <v>9474</v>
      </c>
      <c r="BF4655" s="11">
        <f t="shared" si="7262"/>
        <v>0</v>
      </c>
      <c r="BG4655" s="11">
        <f t="shared" si="7262"/>
        <v>0</v>
      </c>
      <c r="BH4655" s="11">
        <f t="shared" si="7262"/>
        <v>965</v>
      </c>
      <c r="BI4655" s="11">
        <f t="shared" si="7262"/>
        <v>0</v>
      </c>
      <c r="BJ4655" s="11">
        <f t="shared" si="7262"/>
        <v>0</v>
      </c>
      <c r="BK4655" s="11">
        <f t="shared" si="7262"/>
        <v>0</v>
      </c>
      <c r="BL4655" s="11">
        <f t="shared" si="7262"/>
        <v>0</v>
      </c>
      <c r="BM4655" s="11">
        <f t="shared" si="7262"/>
        <v>0</v>
      </c>
      <c r="BN4655" s="11">
        <f t="shared" si="7262"/>
        <v>0</v>
      </c>
      <c r="BO4655" s="11">
        <f t="shared" si="7262"/>
        <v>0</v>
      </c>
      <c r="BP4655" s="11">
        <f t="shared" si="7262"/>
        <v>0</v>
      </c>
      <c r="BQ4655" s="11">
        <f t="shared" si="7262"/>
        <v>0</v>
      </c>
      <c r="BR4655" s="11">
        <v>965</v>
      </c>
      <c r="BS4655" s="11">
        <v>8509</v>
      </c>
      <c r="BT4655" s="11" t="e">
        <f>IF(#REF!=0,"-",#REF!/#REF!*100)</f>
        <v>#REF!</v>
      </c>
    </row>
    <row r="4656" spans="1:72" ht="15.75" thickBot="1" x14ac:dyDescent="0.3">
      <c r="A4656" s="13" t="s">
        <v>0</v>
      </c>
      <c r="B4656" s="13" t="s">
        <v>0</v>
      </c>
      <c r="C4656" s="13" t="s">
        <v>0</v>
      </c>
      <c r="D4656" s="98" t="s">
        <v>0</v>
      </c>
      <c r="E4656" s="98" t="s">
        <v>0</v>
      </c>
      <c r="F4656" s="98" t="s">
        <v>0</v>
      </c>
      <c r="G4656" s="13" t="s">
        <v>0</v>
      </c>
      <c r="H4656" s="2" t="s">
        <v>53</v>
      </c>
      <c r="I4656" s="13" t="s">
        <v>0</v>
      </c>
      <c r="J4656" s="13"/>
      <c r="K4656" s="13"/>
      <c r="L4656" s="13"/>
      <c r="M4656" s="13"/>
      <c r="N4656" s="13"/>
      <c r="O4656" s="13" t="e">
        <f t="shared" ref="O4656:O4718" si="7263">I4656+J4656+K4656+L4656+M4656+N4656</f>
        <v>#VALUE!</v>
      </c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  <c r="AB4656" s="13">
        <v>0</v>
      </c>
      <c r="AC4656" s="13" t="e">
        <v>#VALUE!</v>
      </c>
      <c r="AD4656" s="13" t="s">
        <v>0</v>
      </c>
      <c r="AE4656" s="13"/>
      <c r="AF4656" s="13"/>
      <c r="AG4656" s="13"/>
      <c r="AH4656" s="13"/>
      <c r="AI4656" s="13"/>
      <c r="AJ4656" s="13" t="e">
        <f t="shared" ref="AJ4656:AJ4718" si="7264">AD4656+AE4656+AF4656+AG4656+AH4656+AI4656</f>
        <v>#VALUE!</v>
      </c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3"/>
      <c r="AV4656" s="13"/>
      <c r="AW4656" s="13">
        <v>0</v>
      </c>
      <c r="AX4656" s="13" t="e">
        <v>#VALUE!</v>
      </c>
      <c r="AY4656" s="13" t="s">
        <v>0</v>
      </c>
      <c r="AZ4656" s="13"/>
      <c r="BA4656" s="13"/>
      <c r="BB4656" s="13"/>
      <c r="BC4656" s="13"/>
      <c r="BD4656" s="13"/>
      <c r="BE4656" s="13" t="e">
        <f t="shared" ref="BE4656:BE4718" si="7265">AY4656+AZ4656+BA4656+BB4656+BC4656+BD4656</f>
        <v>#VALUE!</v>
      </c>
      <c r="BF4656" s="13"/>
      <c r="BG4656" s="13"/>
      <c r="BH4656" s="13"/>
      <c r="BI4656" s="13"/>
      <c r="BJ4656" s="13"/>
      <c r="BK4656" s="13"/>
      <c r="BL4656" s="13"/>
      <c r="BM4656" s="13"/>
      <c r="BN4656" s="13"/>
      <c r="BO4656" s="13"/>
      <c r="BP4656" s="13"/>
      <c r="BQ4656" s="13"/>
      <c r="BR4656" s="13">
        <v>0</v>
      </c>
      <c r="BS4656" s="13" t="e">
        <v>#VALUE!</v>
      </c>
      <c r="BT4656" s="12"/>
    </row>
    <row r="4657" spans="1:72" ht="69.75" customHeight="1" thickBot="1" x14ac:dyDescent="0.3">
      <c r="A4657" s="132" t="s">
        <v>0</v>
      </c>
      <c r="B4657" s="132" t="s">
        <v>0</v>
      </c>
      <c r="C4657" s="132" t="s">
        <v>0</v>
      </c>
      <c r="D4657" s="135" t="s">
        <v>0</v>
      </c>
      <c r="E4657" s="135" t="s">
        <v>0</v>
      </c>
      <c r="F4657" s="135" t="s">
        <v>0</v>
      </c>
      <c r="G4657" s="138" t="s">
        <v>0</v>
      </c>
      <c r="H4657" s="5" t="s">
        <v>54</v>
      </c>
      <c r="I4657" s="89" t="s">
        <v>9</v>
      </c>
      <c r="J4657" s="89" t="s">
        <v>1606</v>
      </c>
      <c r="K4657" s="89" t="s">
        <v>1534</v>
      </c>
      <c r="L4657" s="89" t="s">
        <v>1592</v>
      </c>
      <c r="M4657" s="89" t="s">
        <v>1593</v>
      </c>
      <c r="N4657" s="89" t="s">
        <v>1594</v>
      </c>
      <c r="O4657" s="89" t="s">
        <v>1610</v>
      </c>
      <c r="P4657" s="89" t="s">
        <v>1607</v>
      </c>
      <c r="Q4657" s="89" t="s">
        <v>1595</v>
      </c>
      <c r="R4657" s="89" t="s">
        <v>1596</v>
      </c>
      <c r="S4657" s="89" t="s">
        <v>1597</v>
      </c>
      <c r="T4657" s="89" t="s">
        <v>1598</v>
      </c>
      <c r="U4657" s="89" t="s">
        <v>1599</v>
      </c>
      <c r="V4657" s="89" t="s">
        <v>1600</v>
      </c>
      <c r="W4657" s="89" t="s">
        <v>1608</v>
      </c>
      <c r="X4657" s="89" t="s">
        <v>1609</v>
      </c>
      <c r="Y4657" s="89" t="s">
        <v>1601</v>
      </c>
      <c r="Z4657" s="89" t="s">
        <v>1602</v>
      </c>
      <c r="AA4657" s="89" t="s">
        <v>1603</v>
      </c>
      <c r="AB4657" s="89" t="s">
        <v>1604</v>
      </c>
      <c r="AC4657" s="89" t="s">
        <v>1605</v>
      </c>
      <c r="AD4657" s="90" t="s">
        <v>10</v>
      </c>
      <c r="AE4657" s="90" t="s">
        <v>1606</v>
      </c>
      <c r="AF4657" s="90" t="s">
        <v>1534</v>
      </c>
      <c r="AG4657" s="90" t="s">
        <v>1592</v>
      </c>
      <c r="AH4657" s="90" t="s">
        <v>1593</v>
      </c>
      <c r="AI4657" s="90" t="s">
        <v>1594</v>
      </c>
      <c r="AJ4657" s="90" t="s">
        <v>1611</v>
      </c>
      <c r="AK4657" s="90" t="s">
        <v>1607</v>
      </c>
      <c r="AL4657" s="90" t="s">
        <v>1595</v>
      </c>
      <c r="AM4657" s="90" t="s">
        <v>1596</v>
      </c>
      <c r="AN4657" s="90" t="s">
        <v>1597</v>
      </c>
      <c r="AO4657" s="90" t="s">
        <v>1598</v>
      </c>
      <c r="AP4657" s="90" t="s">
        <v>1599</v>
      </c>
      <c r="AQ4657" s="90" t="s">
        <v>1600</v>
      </c>
      <c r="AR4657" s="90" t="s">
        <v>1608</v>
      </c>
      <c r="AS4657" s="90" t="s">
        <v>1609</v>
      </c>
      <c r="AT4657" s="90" t="s">
        <v>1601</v>
      </c>
      <c r="AU4657" s="90" t="s">
        <v>1602</v>
      </c>
      <c r="AV4657" s="90" t="s">
        <v>1603</v>
      </c>
      <c r="AW4657" s="90" t="s">
        <v>1604</v>
      </c>
      <c r="AX4657" s="90" t="s">
        <v>1605</v>
      </c>
      <c r="AY4657" s="91" t="s">
        <v>11</v>
      </c>
      <c r="AZ4657" s="91" t="s">
        <v>1606</v>
      </c>
      <c r="BA4657" s="91" t="s">
        <v>1534</v>
      </c>
      <c r="BB4657" s="91" t="s">
        <v>1592</v>
      </c>
      <c r="BC4657" s="91" t="s">
        <v>1593</v>
      </c>
      <c r="BD4657" s="91" t="s">
        <v>1594</v>
      </c>
      <c r="BE4657" s="91" t="s">
        <v>1612</v>
      </c>
      <c r="BF4657" s="91" t="s">
        <v>1607</v>
      </c>
      <c r="BG4657" s="91" t="s">
        <v>1595</v>
      </c>
      <c r="BH4657" s="91" t="s">
        <v>1596</v>
      </c>
      <c r="BI4657" s="91" t="s">
        <v>1597</v>
      </c>
      <c r="BJ4657" s="91" t="s">
        <v>1598</v>
      </c>
      <c r="BK4657" s="91" t="s">
        <v>1599</v>
      </c>
      <c r="BL4657" s="91" t="s">
        <v>1600</v>
      </c>
      <c r="BM4657" s="91" t="s">
        <v>1608</v>
      </c>
      <c r="BN4657" s="91" t="s">
        <v>1609</v>
      </c>
      <c r="BO4657" s="91" t="s">
        <v>1601</v>
      </c>
      <c r="BP4657" s="91" t="s">
        <v>1602</v>
      </c>
      <c r="BQ4657" s="91" t="s">
        <v>1603</v>
      </c>
      <c r="BR4657" s="91" t="s">
        <v>1604</v>
      </c>
      <c r="BS4657" s="91" t="s">
        <v>1605</v>
      </c>
      <c r="BT4657" s="5" t="s">
        <v>1671</v>
      </c>
    </row>
    <row r="4658" spans="1:72" x14ac:dyDescent="0.25">
      <c r="A4658" s="133"/>
      <c r="B4658" s="133"/>
      <c r="C4658" s="133"/>
      <c r="D4658" s="136"/>
      <c r="E4658" s="136"/>
      <c r="F4658" s="136"/>
      <c r="G4658" s="139"/>
      <c r="H4658" s="15" t="s">
        <v>0</v>
      </c>
      <c r="I4658" s="9">
        <v>1</v>
      </c>
      <c r="J4658" s="9">
        <v>2</v>
      </c>
      <c r="K4658" s="9">
        <v>3</v>
      </c>
      <c r="L4658" s="9">
        <v>4</v>
      </c>
      <c r="M4658" s="9">
        <v>5</v>
      </c>
      <c r="N4658" s="9">
        <v>6</v>
      </c>
      <c r="O4658" s="9">
        <v>7</v>
      </c>
      <c r="P4658" s="9">
        <v>8</v>
      </c>
      <c r="Q4658" s="9">
        <v>9</v>
      </c>
      <c r="R4658" s="9">
        <v>10</v>
      </c>
      <c r="S4658" s="9">
        <v>11</v>
      </c>
      <c r="T4658" s="9">
        <v>12</v>
      </c>
      <c r="U4658" s="9">
        <v>13</v>
      </c>
      <c r="V4658" s="9">
        <v>14</v>
      </c>
      <c r="W4658" s="9">
        <v>15</v>
      </c>
      <c r="X4658" s="9">
        <v>16</v>
      </c>
      <c r="Y4658" s="9">
        <v>17</v>
      </c>
      <c r="Z4658" s="9">
        <v>18</v>
      </c>
      <c r="AA4658" s="9">
        <v>19</v>
      </c>
      <c r="AB4658" s="9">
        <v>20</v>
      </c>
      <c r="AC4658" s="9">
        <v>21</v>
      </c>
      <c r="AD4658" s="9">
        <v>1</v>
      </c>
      <c r="AE4658" s="9">
        <v>2</v>
      </c>
      <c r="AF4658" s="9">
        <v>3</v>
      </c>
      <c r="AG4658" s="9">
        <v>4</v>
      </c>
      <c r="AH4658" s="9">
        <v>5</v>
      </c>
      <c r="AI4658" s="9">
        <v>6</v>
      </c>
      <c r="AJ4658" s="9">
        <v>7</v>
      </c>
      <c r="AK4658" s="9">
        <v>8</v>
      </c>
      <c r="AL4658" s="9">
        <v>9</v>
      </c>
      <c r="AM4658" s="9">
        <v>10</v>
      </c>
      <c r="AN4658" s="9">
        <v>11</v>
      </c>
      <c r="AO4658" s="9">
        <v>12</v>
      </c>
      <c r="AP4658" s="9">
        <v>13</v>
      </c>
      <c r="AQ4658" s="9">
        <v>14</v>
      </c>
      <c r="AR4658" s="9">
        <v>15</v>
      </c>
      <c r="AS4658" s="9">
        <v>16</v>
      </c>
      <c r="AT4658" s="9">
        <v>17</v>
      </c>
      <c r="AU4658" s="9">
        <v>18</v>
      </c>
      <c r="AV4658" s="9">
        <v>19</v>
      </c>
      <c r="AW4658" s="9">
        <v>20</v>
      </c>
      <c r="AX4658" s="9">
        <v>21</v>
      </c>
      <c r="AY4658" s="9">
        <v>1</v>
      </c>
      <c r="AZ4658" s="9">
        <v>2</v>
      </c>
      <c r="BA4658" s="9">
        <v>3</v>
      </c>
      <c r="BB4658" s="9">
        <v>4</v>
      </c>
      <c r="BC4658" s="9">
        <v>5</v>
      </c>
      <c r="BD4658" s="9">
        <v>6</v>
      </c>
      <c r="BE4658" s="9">
        <v>7</v>
      </c>
      <c r="BF4658" s="9">
        <v>8</v>
      </c>
      <c r="BG4658" s="9">
        <v>9</v>
      </c>
      <c r="BH4658" s="9">
        <v>10</v>
      </c>
      <c r="BI4658" s="9">
        <v>11</v>
      </c>
      <c r="BJ4658" s="9">
        <v>12</v>
      </c>
      <c r="BK4658" s="9">
        <v>13</v>
      </c>
      <c r="BL4658" s="9">
        <v>14</v>
      </c>
      <c r="BM4658" s="9">
        <v>15</v>
      </c>
      <c r="BN4658" s="9">
        <v>16</v>
      </c>
      <c r="BO4658" s="9">
        <v>17</v>
      </c>
      <c r="BP4658" s="9">
        <v>18</v>
      </c>
      <c r="BQ4658" s="9">
        <v>19</v>
      </c>
      <c r="BR4658" s="9">
        <v>20</v>
      </c>
      <c r="BS4658" s="9">
        <v>21</v>
      </c>
      <c r="BT4658" s="9">
        <v>9</v>
      </c>
    </row>
    <row r="4659" spans="1:72" x14ac:dyDescent="0.25">
      <c r="A4659" s="133"/>
      <c r="B4659" s="133"/>
      <c r="C4659" s="133"/>
      <c r="D4659" s="136"/>
      <c r="E4659" s="136"/>
      <c r="F4659" s="136"/>
      <c r="G4659" s="139"/>
      <c r="H4659" s="16" t="s">
        <v>1187</v>
      </c>
      <c r="I4659" s="17">
        <f t="shared" ref="I4659:AA4659" si="7266">SUM(I4655)</f>
        <v>10410</v>
      </c>
      <c r="J4659" s="17">
        <f t="shared" si="7266"/>
        <v>8484</v>
      </c>
      <c r="K4659" s="17">
        <f t="shared" si="7266"/>
        <v>0</v>
      </c>
      <c r="L4659" s="17">
        <f t="shared" si="7266"/>
        <v>0</v>
      </c>
      <c r="M4659" s="17">
        <f t="shared" si="7266"/>
        <v>0</v>
      </c>
      <c r="N4659" s="17">
        <f t="shared" si="7266"/>
        <v>0</v>
      </c>
      <c r="O4659" s="17">
        <f t="shared" ref="O4659" si="7267">SUM(O4655)</f>
        <v>18894</v>
      </c>
      <c r="P4659" s="17">
        <f t="shared" si="7266"/>
        <v>0</v>
      </c>
      <c r="Q4659" s="17">
        <f t="shared" si="7266"/>
        <v>0</v>
      </c>
      <c r="R4659" s="17">
        <f t="shared" si="7266"/>
        <v>9594</v>
      </c>
      <c r="S4659" s="17">
        <f t="shared" si="7266"/>
        <v>0</v>
      </c>
      <c r="T4659" s="17">
        <f t="shared" si="7266"/>
        <v>0</v>
      </c>
      <c r="U4659" s="17">
        <f t="shared" si="7266"/>
        <v>0</v>
      </c>
      <c r="V4659" s="17">
        <f t="shared" si="7266"/>
        <v>0</v>
      </c>
      <c r="W4659" s="17">
        <f t="shared" si="7266"/>
        <v>0</v>
      </c>
      <c r="X4659" s="17">
        <f t="shared" si="7266"/>
        <v>0</v>
      </c>
      <c r="Y4659" s="17">
        <f t="shared" si="7266"/>
        <v>0</v>
      </c>
      <c r="Z4659" s="17">
        <f t="shared" si="7266"/>
        <v>0</v>
      </c>
      <c r="AA4659" s="17">
        <f t="shared" si="7266"/>
        <v>0</v>
      </c>
      <c r="AB4659" s="17">
        <v>9594</v>
      </c>
      <c r="AC4659" s="17">
        <v>9300</v>
      </c>
      <c r="AD4659" s="17">
        <f t="shared" ref="AD4659:AV4659" si="7268">SUM(AD4655)</f>
        <v>8110</v>
      </c>
      <c r="AE4659" s="17">
        <f t="shared" si="7268"/>
        <v>507</v>
      </c>
      <c r="AF4659" s="17">
        <f t="shared" si="7268"/>
        <v>0</v>
      </c>
      <c r="AG4659" s="17">
        <f t="shared" si="7268"/>
        <v>0</v>
      </c>
      <c r="AH4659" s="17">
        <f t="shared" si="7268"/>
        <v>0</v>
      </c>
      <c r="AI4659" s="17">
        <f t="shared" si="7268"/>
        <v>0</v>
      </c>
      <c r="AJ4659" s="17">
        <f t="shared" ref="AJ4659" si="7269">SUM(AJ4655)</f>
        <v>8617</v>
      </c>
      <c r="AK4659" s="17">
        <f t="shared" si="7268"/>
        <v>0</v>
      </c>
      <c r="AL4659" s="17">
        <f t="shared" si="7268"/>
        <v>0</v>
      </c>
      <c r="AM4659" s="17">
        <f t="shared" si="7268"/>
        <v>507</v>
      </c>
      <c r="AN4659" s="17">
        <f t="shared" si="7268"/>
        <v>0</v>
      </c>
      <c r="AO4659" s="17">
        <f t="shared" si="7268"/>
        <v>0</v>
      </c>
      <c r="AP4659" s="17">
        <f t="shared" si="7268"/>
        <v>0</v>
      </c>
      <c r="AQ4659" s="17">
        <f t="shared" si="7268"/>
        <v>0</v>
      </c>
      <c r="AR4659" s="17">
        <f t="shared" si="7268"/>
        <v>0</v>
      </c>
      <c r="AS4659" s="17">
        <f t="shared" si="7268"/>
        <v>0</v>
      </c>
      <c r="AT4659" s="17">
        <f t="shared" si="7268"/>
        <v>0</v>
      </c>
      <c r="AU4659" s="17">
        <f t="shared" si="7268"/>
        <v>0</v>
      </c>
      <c r="AV4659" s="17">
        <f t="shared" si="7268"/>
        <v>0</v>
      </c>
      <c r="AW4659" s="17">
        <v>507</v>
      </c>
      <c r="AX4659" s="17">
        <v>8110</v>
      </c>
      <c r="AY4659" s="17">
        <f t="shared" ref="AY4659:BQ4659" si="7270">SUM(AY4655)</f>
        <v>8510</v>
      </c>
      <c r="AZ4659" s="17">
        <f t="shared" si="7270"/>
        <v>964</v>
      </c>
      <c r="BA4659" s="17">
        <f t="shared" si="7270"/>
        <v>0</v>
      </c>
      <c r="BB4659" s="17">
        <f t="shared" si="7270"/>
        <v>0</v>
      </c>
      <c r="BC4659" s="17">
        <f t="shared" si="7270"/>
        <v>0</v>
      </c>
      <c r="BD4659" s="17">
        <f t="shared" si="7270"/>
        <v>0</v>
      </c>
      <c r="BE4659" s="17">
        <f t="shared" ref="BE4659" si="7271">SUM(BE4655)</f>
        <v>9474</v>
      </c>
      <c r="BF4659" s="17">
        <f t="shared" si="7270"/>
        <v>0</v>
      </c>
      <c r="BG4659" s="17">
        <f t="shared" si="7270"/>
        <v>0</v>
      </c>
      <c r="BH4659" s="17">
        <f t="shared" si="7270"/>
        <v>965</v>
      </c>
      <c r="BI4659" s="17">
        <f t="shared" si="7270"/>
        <v>0</v>
      </c>
      <c r="BJ4659" s="17">
        <f t="shared" si="7270"/>
        <v>0</v>
      </c>
      <c r="BK4659" s="17">
        <f t="shared" si="7270"/>
        <v>0</v>
      </c>
      <c r="BL4659" s="17">
        <f t="shared" si="7270"/>
        <v>0</v>
      </c>
      <c r="BM4659" s="17">
        <f t="shared" si="7270"/>
        <v>0</v>
      </c>
      <c r="BN4659" s="17">
        <f t="shared" si="7270"/>
        <v>0</v>
      </c>
      <c r="BO4659" s="17">
        <f t="shared" si="7270"/>
        <v>0</v>
      </c>
      <c r="BP4659" s="17">
        <f t="shared" si="7270"/>
        <v>0</v>
      </c>
      <c r="BQ4659" s="17">
        <f t="shared" si="7270"/>
        <v>0</v>
      </c>
      <c r="BR4659" s="17">
        <v>965</v>
      </c>
      <c r="BS4659" s="17">
        <v>8509</v>
      </c>
      <c r="BT4659" s="17" t="e">
        <f>IF(#REF!=0,"-",#REF!/#REF!*100)</f>
        <v>#REF!</v>
      </c>
    </row>
    <row r="4660" spans="1:72" x14ac:dyDescent="0.25">
      <c r="A4660" s="133"/>
      <c r="B4660" s="133"/>
      <c r="C4660" s="133"/>
      <c r="D4660" s="136"/>
      <c r="E4660" s="136"/>
      <c r="F4660" s="136"/>
      <c r="G4660" s="139"/>
      <c r="H4660" s="18" t="s">
        <v>55</v>
      </c>
      <c r="I4660" s="17">
        <f t="shared" ref="I4660:AA4660" si="7272">SUM(I4659)</f>
        <v>10410</v>
      </c>
      <c r="J4660" s="17">
        <f t="shared" si="7272"/>
        <v>8484</v>
      </c>
      <c r="K4660" s="17">
        <f t="shared" si="7272"/>
        <v>0</v>
      </c>
      <c r="L4660" s="17">
        <f t="shared" si="7272"/>
        <v>0</v>
      </c>
      <c r="M4660" s="17">
        <f t="shared" si="7272"/>
        <v>0</v>
      </c>
      <c r="N4660" s="17">
        <f t="shared" si="7272"/>
        <v>0</v>
      </c>
      <c r="O4660" s="17">
        <f t="shared" ref="O4660" si="7273">SUM(O4659)</f>
        <v>18894</v>
      </c>
      <c r="P4660" s="17">
        <f t="shared" si="7272"/>
        <v>0</v>
      </c>
      <c r="Q4660" s="17">
        <f t="shared" si="7272"/>
        <v>0</v>
      </c>
      <c r="R4660" s="17">
        <f t="shared" si="7272"/>
        <v>9594</v>
      </c>
      <c r="S4660" s="17">
        <f t="shared" si="7272"/>
        <v>0</v>
      </c>
      <c r="T4660" s="17">
        <f t="shared" si="7272"/>
        <v>0</v>
      </c>
      <c r="U4660" s="17">
        <f t="shared" si="7272"/>
        <v>0</v>
      </c>
      <c r="V4660" s="17">
        <f t="shared" si="7272"/>
        <v>0</v>
      </c>
      <c r="W4660" s="17">
        <f t="shared" si="7272"/>
        <v>0</v>
      </c>
      <c r="X4660" s="17">
        <f t="shared" si="7272"/>
        <v>0</v>
      </c>
      <c r="Y4660" s="17">
        <f t="shared" si="7272"/>
        <v>0</v>
      </c>
      <c r="Z4660" s="17">
        <f t="shared" si="7272"/>
        <v>0</v>
      </c>
      <c r="AA4660" s="17">
        <f t="shared" si="7272"/>
        <v>0</v>
      </c>
      <c r="AB4660" s="17">
        <v>9594</v>
      </c>
      <c r="AC4660" s="17">
        <v>9300</v>
      </c>
      <c r="AD4660" s="17">
        <f t="shared" ref="AD4660:AV4660" si="7274">SUM(AD4659)</f>
        <v>8110</v>
      </c>
      <c r="AE4660" s="17">
        <f t="shared" si="7274"/>
        <v>507</v>
      </c>
      <c r="AF4660" s="17">
        <f t="shared" si="7274"/>
        <v>0</v>
      </c>
      <c r="AG4660" s="17">
        <f t="shared" si="7274"/>
        <v>0</v>
      </c>
      <c r="AH4660" s="17">
        <f t="shared" si="7274"/>
        <v>0</v>
      </c>
      <c r="AI4660" s="17">
        <f t="shared" si="7274"/>
        <v>0</v>
      </c>
      <c r="AJ4660" s="17">
        <f t="shared" ref="AJ4660" si="7275">SUM(AJ4659)</f>
        <v>8617</v>
      </c>
      <c r="AK4660" s="17">
        <f t="shared" si="7274"/>
        <v>0</v>
      </c>
      <c r="AL4660" s="17">
        <f t="shared" si="7274"/>
        <v>0</v>
      </c>
      <c r="AM4660" s="17">
        <f t="shared" si="7274"/>
        <v>507</v>
      </c>
      <c r="AN4660" s="17">
        <f t="shared" si="7274"/>
        <v>0</v>
      </c>
      <c r="AO4660" s="17">
        <f t="shared" si="7274"/>
        <v>0</v>
      </c>
      <c r="AP4660" s="17">
        <f t="shared" si="7274"/>
        <v>0</v>
      </c>
      <c r="AQ4660" s="17">
        <f t="shared" si="7274"/>
        <v>0</v>
      </c>
      <c r="AR4660" s="17">
        <f t="shared" si="7274"/>
        <v>0</v>
      </c>
      <c r="AS4660" s="17">
        <f t="shared" si="7274"/>
        <v>0</v>
      </c>
      <c r="AT4660" s="17">
        <f t="shared" si="7274"/>
        <v>0</v>
      </c>
      <c r="AU4660" s="17">
        <f t="shared" si="7274"/>
        <v>0</v>
      </c>
      <c r="AV4660" s="17">
        <f t="shared" si="7274"/>
        <v>0</v>
      </c>
      <c r="AW4660" s="17">
        <v>507</v>
      </c>
      <c r="AX4660" s="17">
        <v>8110</v>
      </c>
      <c r="AY4660" s="17">
        <f t="shared" ref="AY4660:BQ4660" si="7276">SUM(AY4659)</f>
        <v>8510</v>
      </c>
      <c r="AZ4660" s="17">
        <f t="shared" si="7276"/>
        <v>964</v>
      </c>
      <c r="BA4660" s="17">
        <f t="shared" si="7276"/>
        <v>0</v>
      </c>
      <c r="BB4660" s="17">
        <f t="shared" si="7276"/>
        <v>0</v>
      </c>
      <c r="BC4660" s="17">
        <f t="shared" si="7276"/>
        <v>0</v>
      </c>
      <c r="BD4660" s="17">
        <f t="shared" si="7276"/>
        <v>0</v>
      </c>
      <c r="BE4660" s="17">
        <f t="shared" ref="BE4660" si="7277">SUM(BE4659)</f>
        <v>9474</v>
      </c>
      <c r="BF4660" s="17">
        <f t="shared" si="7276"/>
        <v>0</v>
      </c>
      <c r="BG4660" s="17">
        <f t="shared" si="7276"/>
        <v>0</v>
      </c>
      <c r="BH4660" s="17">
        <f t="shared" si="7276"/>
        <v>965</v>
      </c>
      <c r="BI4660" s="17">
        <f t="shared" si="7276"/>
        <v>0</v>
      </c>
      <c r="BJ4660" s="17">
        <f t="shared" si="7276"/>
        <v>0</v>
      </c>
      <c r="BK4660" s="17">
        <f t="shared" si="7276"/>
        <v>0</v>
      </c>
      <c r="BL4660" s="17">
        <f t="shared" si="7276"/>
        <v>0</v>
      </c>
      <c r="BM4660" s="17">
        <f t="shared" si="7276"/>
        <v>0</v>
      </c>
      <c r="BN4660" s="17">
        <f t="shared" si="7276"/>
        <v>0</v>
      </c>
      <c r="BO4660" s="17">
        <f t="shared" si="7276"/>
        <v>0</v>
      </c>
      <c r="BP4660" s="17">
        <f t="shared" si="7276"/>
        <v>0</v>
      </c>
      <c r="BQ4660" s="17">
        <f t="shared" si="7276"/>
        <v>0</v>
      </c>
      <c r="BR4660" s="17">
        <v>965</v>
      </c>
      <c r="BS4660" s="17">
        <v>8509</v>
      </c>
      <c r="BT4660" s="17" t="e">
        <f>IF(#REF!=0,"-",#REF!/#REF!*100)</f>
        <v>#REF!</v>
      </c>
    </row>
    <row r="4661" spans="1:72" x14ac:dyDescent="0.25">
      <c r="A4661" s="134"/>
      <c r="B4661" s="134"/>
      <c r="C4661" s="134"/>
      <c r="D4661" s="137"/>
      <c r="E4661" s="137"/>
      <c r="F4661" s="137"/>
      <c r="G4661" s="140"/>
      <c r="O4661">
        <f t="shared" si="7263"/>
        <v>0</v>
      </c>
      <c r="AB4661">
        <v>0</v>
      </c>
      <c r="AC4661">
        <v>0</v>
      </c>
      <c r="AJ4661">
        <f t="shared" si="7264"/>
        <v>0</v>
      </c>
      <c r="AW4661">
        <v>0</v>
      </c>
      <c r="AX4661">
        <v>0</v>
      </c>
      <c r="BE4661">
        <f t="shared" si="7265"/>
        <v>0</v>
      </c>
      <c r="BR4661">
        <v>0</v>
      </c>
      <c r="BS4661">
        <v>0</v>
      </c>
      <c r="BT4661" t="e">
        <f>IF(#REF!=0,"-",#REF!/#REF!*100)</f>
        <v>#REF!</v>
      </c>
    </row>
    <row r="4662" spans="1:72" ht="15.75" thickBot="1" x14ac:dyDescent="0.3">
      <c r="A4662" s="13" t="s">
        <v>0</v>
      </c>
      <c r="B4662" s="13" t="s">
        <v>0</v>
      </c>
      <c r="C4662" s="13" t="s">
        <v>0</v>
      </c>
      <c r="D4662" s="98" t="s">
        <v>0</v>
      </c>
      <c r="E4662" s="98" t="s">
        <v>0</v>
      </c>
      <c r="F4662" s="98" t="s">
        <v>0</v>
      </c>
      <c r="G4662" s="13" t="s">
        <v>0</v>
      </c>
      <c r="H4662" s="19" t="s">
        <v>0</v>
      </c>
      <c r="I4662" s="19" t="s">
        <v>0</v>
      </c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>
        <v>0</v>
      </c>
      <c r="AC4662" s="19">
        <v>0</v>
      </c>
      <c r="AD4662" s="19" t="s">
        <v>0</v>
      </c>
      <c r="AE4662" s="19"/>
      <c r="AF4662" s="19"/>
      <c r="AG4662" s="19"/>
      <c r="AH4662" s="19"/>
      <c r="AI4662" s="19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>
        <v>0</v>
      </c>
      <c r="AX4662" s="19">
        <v>0</v>
      </c>
      <c r="AY4662" s="19" t="s">
        <v>0</v>
      </c>
      <c r="AZ4662" s="19"/>
      <c r="BA4662" s="19"/>
      <c r="BB4662" s="19"/>
      <c r="BC4662" s="19"/>
      <c r="BD4662" s="19"/>
      <c r="BE4662" s="19"/>
      <c r="BF4662" s="19"/>
      <c r="BG4662" s="19"/>
      <c r="BH4662" s="19"/>
      <c r="BI4662" s="19"/>
      <c r="BJ4662" s="19"/>
      <c r="BK4662" s="19"/>
      <c r="BL4662" s="19"/>
      <c r="BM4662" s="19"/>
      <c r="BN4662" s="19"/>
      <c r="BO4662" s="19"/>
      <c r="BP4662" s="19"/>
      <c r="BQ4662" s="19"/>
      <c r="BR4662" s="19">
        <v>0</v>
      </c>
      <c r="BS4662" s="19">
        <v>0</v>
      </c>
      <c r="BT4662" s="19"/>
    </row>
    <row r="4663" spans="1:72" ht="69.75" customHeight="1" thickBot="1" x14ac:dyDescent="0.3">
      <c r="A4663" s="5" t="s">
        <v>2</v>
      </c>
      <c r="B4663" s="5" t="s">
        <v>3</v>
      </c>
      <c r="C4663" s="5" t="s">
        <v>4</v>
      </c>
      <c r="D4663" s="103" t="s">
        <v>0</v>
      </c>
      <c r="E4663" s="112" t="s">
        <v>5</v>
      </c>
      <c r="F4663" s="112" t="s">
        <v>6</v>
      </c>
      <c r="G4663" s="5" t="s">
        <v>7</v>
      </c>
      <c r="H4663" s="5" t="s">
        <v>8</v>
      </c>
      <c r="I4663" s="89" t="s">
        <v>9</v>
      </c>
      <c r="J4663" s="89" t="s">
        <v>1606</v>
      </c>
      <c r="K4663" s="89" t="s">
        <v>1534</v>
      </c>
      <c r="L4663" s="89" t="s">
        <v>1592</v>
      </c>
      <c r="M4663" s="89" t="s">
        <v>1593</v>
      </c>
      <c r="N4663" s="89" t="s">
        <v>1594</v>
      </c>
      <c r="O4663" s="89" t="s">
        <v>1610</v>
      </c>
      <c r="P4663" s="89" t="s">
        <v>1607</v>
      </c>
      <c r="Q4663" s="89" t="s">
        <v>1595</v>
      </c>
      <c r="R4663" s="89" t="s">
        <v>1596</v>
      </c>
      <c r="S4663" s="89" t="s">
        <v>1597</v>
      </c>
      <c r="T4663" s="89" t="s">
        <v>1598</v>
      </c>
      <c r="U4663" s="89" t="s">
        <v>1599</v>
      </c>
      <c r="V4663" s="89" t="s">
        <v>1600</v>
      </c>
      <c r="W4663" s="89" t="s">
        <v>1608</v>
      </c>
      <c r="X4663" s="89" t="s">
        <v>1609</v>
      </c>
      <c r="Y4663" s="89" t="s">
        <v>1601</v>
      </c>
      <c r="Z4663" s="89" t="s">
        <v>1602</v>
      </c>
      <c r="AA4663" s="89" t="s">
        <v>1603</v>
      </c>
      <c r="AB4663" s="89" t="s">
        <v>1604</v>
      </c>
      <c r="AC4663" s="89" t="s">
        <v>1605</v>
      </c>
      <c r="AD4663" s="90" t="s">
        <v>10</v>
      </c>
      <c r="AE4663" s="90" t="s">
        <v>1606</v>
      </c>
      <c r="AF4663" s="90" t="s">
        <v>1534</v>
      </c>
      <c r="AG4663" s="90" t="s">
        <v>1592</v>
      </c>
      <c r="AH4663" s="90" t="s">
        <v>1593</v>
      </c>
      <c r="AI4663" s="90" t="s">
        <v>1594</v>
      </c>
      <c r="AJ4663" s="90" t="s">
        <v>1611</v>
      </c>
      <c r="AK4663" s="90" t="s">
        <v>1607</v>
      </c>
      <c r="AL4663" s="90" t="s">
        <v>1595</v>
      </c>
      <c r="AM4663" s="90" t="s">
        <v>1596</v>
      </c>
      <c r="AN4663" s="90" t="s">
        <v>1597</v>
      </c>
      <c r="AO4663" s="90" t="s">
        <v>1598</v>
      </c>
      <c r="AP4663" s="90" t="s">
        <v>1599</v>
      </c>
      <c r="AQ4663" s="90" t="s">
        <v>1600</v>
      </c>
      <c r="AR4663" s="90" t="s">
        <v>1608</v>
      </c>
      <c r="AS4663" s="90" t="s">
        <v>1609</v>
      </c>
      <c r="AT4663" s="90" t="s">
        <v>1601</v>
      </c>
      <c r="AU4663" s="90" t="s">
        <v>1602</v>
      </c>
      <c r="AV4663" s="90" t="s">
        <v>1603</v>
      </c>
      <c r="AW4663" s="90" t="s">
        <v>1604</v>
      </c>
      <c r="AX4663" s="90" t="s">
        <v>1605</v>
      </c>
      <c r="AY4663" s="91" t="s">
        <v>11</v>
      </c>
      <c r="AZ4663" s="91" t="s">
        <v>1606</v>
      </c>
      <c r="BA4663" s="91" t="s">
        <v>1534</v>
      </c>
      <c r="BB4663" s="91" t="s">
        <v>1592</v>
      </c>
      <c r="BC4663" s="91" t="s">
        <v>1593</v>
      </c>
      <c r="BD4663" s="91" t="s">
        <v>1594</v>
      </c>
      <c r="BE4663" s="91" t="s">
        <v>1612</v>
      </c>
      <c r="BF4663" s="91" t="s">
        <v>1607</v>
      </c>
      <c r="BG4663" s="91" t="s">
        <v>1595</v>
      </c>
      <c r="BH4663" s="91" t="s">
        <v>1596</v>
      </c>
      <c r="BI4663" s="91" t="s">
        <v>1597</v>
      </c>
      <c r="BJ4663" s="91" t="s">
        <v>1598</v>
      </c>
      <c r="BK4663" s="91" t="s">
        <v>1599</v>
      </c>
      <c r="BL4663" s="91" t="s">
        <v>1600</v>
      </c>
      <c r="BM4663" s="91" t="s">
        <v>1608</v>
      </c>
      <c r="BN4663" s="91" t="s">
        <v>1609</v>
      </c>
      <c r="BO4663" s="91" t="s">
        <v>1601</v>
      </c>
      <c r="BP4663" s="91" t="s">
        <v>1602</v>
      </c>
      <c r="BQ4663" s="91" t="s">
        <v>1603</v>
      </c>
      <c r="BR4663" s="91" t="s">
        <v>1604</v>
      </c>
      <c r="BS4663" s="91" t="s">
        <v>1605</v>
      </c>
      <c r="BT4663" s="5" t="s">
        <v>1671</v>
      </c>
    </row>
    <row r="4664" spans="1:72" x14ac:dyDescent="0.25">
      <c r="A4664" s="6" t="s">
        <v>0</v>
      </c>
      <c r="B4664" s="6" t="s">
        <v>0</v>
      </c>
      <c r="C4664" s="6" t="s">
        <v>0</v>
      </c>
      <c r="D4664" s="104" t="s">
        <v>0</v>
      </c>
      <c r="E4664" s="104" t="s">
        <v>0</v>
      </c>
      <c r="F4664" s="121" t="s">
        <v>0</v>
      </c>
      <c r="G4664" s="7" t="s">
        <v>0</v>
      </c>
      <c r="H4664" s="8" t="s">
        <v>0</v>
      </c>
      <c r="I4664" s="9">
        <v>1</v>
      </c>
      <c r="J4664" s="9">
        <v>2</v>
      </c>
      <c r="K4664" s="9">
        <v>3</v>
      </c>
      <c r="L4664" s="9">
        <v>4</v>
      </c>
      <c r="M4664" s="9">
        <v>5</v>
      </c>
      <c r="N4664" s="9">
        <v>6</v>
      </c>
      <c r="O4664" s="9">
        <v>7</v>
      </c>
      <c r="P4664" s="9">
        <v>8</v>
      </c>
      <c r="Q4664" s="9">
        <v>9</v>
      </c>
      <c r="R4664" s="9">
        <v>10</v>
      </c>
      <c r="S4664" s="9">
        <v>11</v>
      </c>
      <c r="T4664" s="9">
        <v>12</v>
      </c>
      <c r="U4664" s="9">
        <v>13</v>
      </c>
      <c r="V4664" s="9">
        <v>14</v>
      </c>
      <c r="W4664" s="9">
        <v>15</v>
      </c>
      <c r="X4664" s="9">
        <v>16</v>
      </c>
      <c r="Y4664" s="9">
        <v>17</v>
      </c>
      <c r="Z4664" s="9">
        <v>18</v>
      </c>
      <c r="AA4664" s="9">
        <v>19</v>
      </c>
      <c r="AB4664" s="9">
        <v>20</v>
      </c>
      <c r="AC4664" s="9">
        <v>21</v>
      </c>
      <c r="AD4664" s="9">
        <v>1</v>
      </c>
      <c r="AE4664" s="9">
        <v>2</v>
      </c>
      <c r="AF4664" s="9">
        <v>3</v>
      </c>
      <c r="AG4664" s="9">
        <v>4</v>
      </c>
      <c r="AH4664" s="9">
        <v>5</v>
      </c>
      <c r="AI4664" s="9">
        <v>6</v>
      </c>
      <c r="AJ4664" s="9">
        <v>7</v>
      </c>
      <c r="AK4664" s="9">
        <v>8</v>
      </c>
      <c r="AL4664" s="9">
        <v>9</v>
      </c>
      <c r="AM4664" s="9">
        <v>10</v>
      </c>
      <c r="AN4664" s="9">
        <v>11</v>
      </c>
      <c r="AO4664" s="9">
        <v>12</v>
      </c>
      <c r="AP4664" s="9">
        <v>13</v>
      </c>
      <c r="AQ4664" s="9">
        <v>14</v>
      </c>
      <c r="AR4664" s="9">
        <v>15</v>
      </c>
      <c r="AS4664" s="9">
        <v>16</v>
      </c>
      <c r="AT4664" s="9">
        <v>17</v>
      </c>
      <c r="AU4664" s="9">
        <v>18</v>
      </c>
      <c r="AV4664" s="9">
        <v>19</v>
      </c>
      <c r="AW4664" s="9">
        <v>20</v>
      </c>
      <c r="AX4664" s="9">
        <v>21</v>
      </c>
      <c r="AY4664" s="9">
        <v>1</v>
      </c>
      <c r="AZ4664" s="9">
        <v>2</v>
      </c>
      <c r="BA4664" s="9">
        <v>3</v>
      </c>
      <c r="BB4664" s="9">
        <v>4</v>
      </c>
      <c r="BC4664" s="9">
        <v>5</v>
      </c>
      <c r="BD4664" s="9">
        <v>6</v>
      </c>
      <c r="BE4664" s="9">
        <v>7</v>
      </c>
      <c r="BF4664" s="9">
        <v>8</v>
      </c>
      <c r="BG4664" s="9">
        <v>9</v>
      </c>
      <c r="BH4664" s="9">
        <v>10</v>
      </c>
      <c r="BI4664" s="9">
        <v>11</v>
      </c>
      <c r="BJ4664" s="9">
        <v>12</v>
      </c>
      <c r="BK4664" s="9">
        <v>13</v>
      </c>
      <c r="BL4664" s="9">
        <v>14</v>
      </c>
      <c r="BM4664" s="9">
        <v>15</v>
      </c>
      <c r="BN4664" s="9">
        <v>16</v>
      </c>
      <c r="BO4664" s="9">
        <v>17</v>
      </c>
      <c r="BP4664" s="9">
        <v>18</v>
      </c>
      <c r="BQ4664" s="9">
        <v>19</v>
      </c>
      <c r="BR4664" s="9">
        <v>20</v>
      </c>
      <c r="BS4664" s="9">
        <v>21</v>
      </c>
      <c r="BT4664" s="9">
        <v>9</v>
      </c>
    </row>
    <row r="4665" spans="1:72" ht="22.5" x14ac:dyDescent="0.25">
      <c r="A4665" s="1" t="s">
        <v>1154</v>
      </c>
      <c r="B4665" s="1" t="s">
        <v>56</v>
      </c>
      <c r="C4665" s="4" t="s">
        <v>168</v>
      </c>
      <c r="D4665" s="102" t="s">
        <v>1509</v>
      </c>
      <c r="E4665" s="101" t="s">
        <v>0</v>
      </c>
      <c r="F4665" s="101" t="s">
        <v>0</v>
      </c>
      <c r="G4665" s="2" t="s">
        <v>0</v>
      </c>
      <c r="H4665" s="2" t="s">
        <v>1510</v>
      </c>
      <c r="I4665" s="3" t="s">
        <v>0</v>
      </c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>
        <v>0</v>
      </c>
      <c r="AC4665" s="3">
        <v>0</v>
      </c>
      <c r="AD4665" s="3" t="s">
        <v>0</v>
      </c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>
        <v>0</v>
      </c>
      <c r="AX4665" s="3">
        <v>0</v>
      </c>
      <c r="AY4665" s="3" t="s">
        <v>0</v>
      </c>
      <c r="AZ4665" s="3"/>
      <c r="BA4665" s="3"/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  <c r="BL4665" s="3"/>
      <c r="BM4665" s="3"/>
      <c r="BN4665" s="3"/>
      <c r="BO4665" s="3"/>
      <c r="BP4665" s="3"/>
      <c r="BQ4665" s="3"/>
      <c r="BR4665" s="3">
        <v>0</v>
      </c>
      <c r="BS4665" s="3">
        <v>0</v>
      </c>
      <c r="BT4665" s="3"/>
    </row>
    <row r="4666" spans="1:72" ht="33.75" x14ac:dyDescent="0.25">
      <c r="A4666" s="1" t="s">
        <v>0</v>
      </c>
      <c r="B4666" s="1" t="s">
        <v>0</v>
      </c>
      <c r="C4666" s="1" t="s">
        <v>0</v>
      </c>
      <c r="D4666" s="101" t="s">
        <v>0</v>
      </c>
      <c r="E4666" s="101" t="s">
        <v>0</v>
      </c>
      <c r="F4666" s="101" t="s">
        <v>0</v>
      </c>
      <c r="G4666" s="2" t="s">
        <v>0</v>
      </c>
      <c r="H4666" s="10" t="s">
        <v>13</v>
      </c>
      <c r="I4666" s="11">
        <f>SUM(I4667,I4674,I4676)</f>
        <v>6900</v>
      </c>
      <c r="J4666" s="11">
        <f t="shared" ref="J4666:AA4666" si="7278">SUM(J4667,J4674,J4676)</f>
        <v>8160</v>
      </c>
      <c r="K4666" s="11">
        <f t="shared" si="7278"/>
        <v>0</v>
      </c>
      <c r="L4666" s="11">
        <f t="shared" si="7278"/>
        <v>0</v>
      </c>
      <c r="M4666" s="11">
        <f t="shared" si="7278"/>
        <v>0</v>
      </c>
      <c r="N4666" s="11">
        <f t="shared" si="7278"/>
        <v>0</v>
      </c>
      <c r="O4666" s="11">
        <f t="shared" ref="O4666" si="7279">SUM(O4667,O4674,O4676)</f>
        <v>15060</v>
      </c>
      <c r="P4666" s="11">
        <f t="shared" si="7278"/>
        <v>0</v>
      </c>
      <c r="Q4666" s="11">
        <f t="shared" si="7278"/>
        <v>0</v>
      </c>
      <c r="R4666" s="11">
        <f t="shared" si="7278"/>
        <v>8160</v>
      </c>
      <c r="S4666" s="11">
        <f t="shared" si="7278"/>
        <v>0</v>
      </c>
      <c r="T4666" s="11">
        <f t="shared" si="7278"/>
        <v>0</v>
      </c>
      <c r="U4666" s="11">
        <f t="shared" si="7278"/>
        <v>0</v>
      </c>
      <c r="V4666" s="11">
        <f t="shared" si="7278"/>
        <v>0</v>
      </c>
      <c r="W4666" s="11">
        <f t="shared" si="7278"/>
        <v>0</v>
      </c>
      <c r="X4666" s="11">
        <f t="shared" si="7278"/>
        <v>0</v>
      </c>
      <c r="Y4666" s="11">
        <f t="shared" si="7278"/>
        <v>0</v>
      </c>
      <c r="Z4666" s="11">
        <f t="shared" si="7278"/>
        <v>0</v>
      </c>
      <c r="AA4666" s="11">
        <f t="shared" si="7278"/>
        <v>0</v>
      </c>
      <c r="AB4666" s="11">
        <v>8160</v>
      </c>
      <c r="AC4666" s="11">
        <v>6900</v>
      </c>
      <c r="AD4666" s="11">
        <f t="shared" ref="AD4666:AV4666" si="7280">SUM(AD4667,AD4674,AD4676)</f>
        <v>7000</v>
      </c>
      <c r="AE4666" s="11">
        <f t="shared" si="7280"/>
        <v>2392</v>
      </c>
      <c r="AF4666" s="11">
        <f t="shared" si="7280"/>
        <v>0</v>
      </c>
      <c r="AG4666" s="11">
        <f t="shared" si="7280"/>
        <v>0</v>
      </c>
      <c r="AH4666" s="11">
        <f t="shared" si="7280"/>
        <v>0</v>
      </c>
      <c r="AI4666" s="11">
        <f t="shared" si="7280"/>
        <v>0</v>
      </c>
      <c r="AJ4666" s="11">
        <f t="shared" ref="AJ4666" si="7281">SUM(AJ4667,AJ4674,AJ4676)</f>
        <v>9392</v>
      </c>
      <c r="AK4666" s="11">
        <f t="shared" si="7280"/>
        <v>0</v>
      </c>
      <c r="AL4666" s="11">
        <f t="shared" si="7280"/>
        <v>0</v>
      </c>
      <c r="AM4666" s="11">
        <f t="shared" si="7280"/>
        <v>2392</v>
      </c>
      <c r="AN4666" s="11">
        <f t="shared" si="7280"/>
        <v>0</v>
      </c>
      <c r="AO4666" s="11">
        <f t="shared" si="7280"/>
        <v>0</v>
      </c>
      <c r="AP4666" s="11">
        <f t="shared" si="7280"/>
        <v>0</v>
      </c>
      <c r="AQ4666" s="11">
        <f t="shared" si="7280"/>
        <v>0</v>
      </c>
      <c r="AR4666" s="11">
        <f t="shared" si="7280"/>
        <v>0</v>
      </c>
      <c r="AS4666" s="11">
        <f t="shared" si="7280"/>
        <v>0</v>
      </c>
      <c r="AT4666" s="11">
        <f t="shared" si="7280"/>
        <v>0</v>
      </c>
      <c r="AU4666" s="11">
        <f t="shared" si="7280"/>
        <v>0</v>
      </c>
      <c r="AV4666" s="11">
        <f t="shared" si="7280"/>
        <v>0</v>
      </c>
      <c r="AW4666" s="11">
        <v>2392</v>
      </c>
      <c r="AX4666" s="11">
        <v>7000</v>
      </c>
      <c r="AY4666" s="11">
        <f t="shared" ref="AY4666:BQ4666" si="7282">SUM(AY4667,AY4674,AY4676)</f>
        <v>19900</v>
      </c>
      <c r="AZ4666" s="11">
        <f t="shared" si="7282"/>
        <v>14552</v>
      </c>
      <c r="BA4666" s="11">
        <f t="shared" si="7282"/>
        <v>0</v>
      </c>
      <c r="BB4666" s="11">
        <f t="shared" si="7282"/>
        <v>0</v>
      </c>
      <c r="BC4666" s="11">
        <f t="shared" si="7282"/>
        <v>0</v>
      </c>
      <c r="BD4666" s="11">
        <f t="shared" si="7282"/>
        <v>0</v>
      </c>
      <c r="BE4666" s="11">
        <f t="shared" ref="BE4666" si="7283">SUM(BE4667,BE4674,BE4676)</f>
        <v>34452</v>
      </c>
      <c r="BF4666" s="11">
        <f t="shared" si="7282"/>
        <v>0</v>
      </c>
      <c r="BG4666" s="11">
        <f t="shared" si="7282"/>
        <v>0</v>
      </c>
      <c r="BH4666" s="11">
        <f t="shared" si="7282"/>
        <v>14552</v>
      </c>
      <c r="BI4666" s="11">
        <f t="shared" si="7282"/>
        <v>0</v>
      </c>
      <c r="BJ4666" s="11">
        <f t="shared" si="7282"/>
        <v>0</v>
      </c>
      <c r="BK4666" s="11">
        <f t="shared" si="7282"/>
        <v>0</v>
      </c>
      <c r="BL4666" s="11">
        <f t="shared" si="7282"/>
        <v>0</v>
      </c>
      <c r="BM4666" s="11">
        <f t="shared" si="7282"/>
        <v>0</v>
      </c>
      <c r="BN4666" s="11">
        <f t="shared" si="7282"/>
        <v>0</v>
      </c>
      <c r="BO4666" s="11">
        <f t="shared" si="7282"/>
        <v>0</v>
      </c>
      <c r="BP4666" s="11">
        <f t="shared" si="7282"/>
        <v>0</v>
      </c>
      <c r="BQ4666" s="11">
        <f t="shared" si="7282"/>
        <v>0</v>
      </c>
      <c r="BR4666" s="11">
        <v>14552</v>
      </c>
      <c r="BS4666" s="11">
        <v>19900</v>
      </c>
      <c r="BT4666" s="11" t="e">
        <f>IF(#REF!=0,"-",#REF!/#REF!*100)</f>
        <v>#REF!</v>
      </c>
    </row>
    <row r="4667" spans="1:72" x14ac:dyDescent="0.25">
      <c r="A4667" s="4" t="s">
        <v>1154</v>
      </c>
      <c r="B4667" s="4" t="s">
        <v>56</v>
      </c>
      <c r="C4667" s="4" t="s">
        <v>168</v>
      </c>
      <c r="D4667" s="102" t="s">
        <v>1509</v>
      </c>
      <c r="E4667" s="101" t="s">
        <v>14</v>
      </c>
      <c r="F4667" s="101" t="s">
        <v>0</v>
      </c>
      <c r="G4667" s="2" t="s">
        <v>0</v>
      </c>
      <c r="H4667" s="2" t="s">
        <v>15</v>
      </c>
      <c r="I4667" s="12">
        <f t="shared" ref="I4667:AA4667" si="7284">SUM(I4668:I4669)</f>
        <v>3500</v>
      </c>
      <c r="J4667" s="12">
        <f t="shared" si="7284"/>
        <v>6070</v>
      </c>
      <c r="K4667" s="12">
        <f t="shared" si="7284"/>
        <v>0</v>
      </c>
      <c r="L4667" s="12">
        <f t="shared" si="7284"/>
        <v>0</v>
      </c>
      <c r="M4667" s="12">
        <f t="shared" si="7284"/>
        <v>0</v>
      </c>
      <c r="N4667" s="12">
        <f t="shared" si="7284"/>
        <v>0</v>
      </c>
      <c r="O4667" s="12">
        <f t="shared" ref="O4667" si="7285">SUM(O4668:O4669)</f>
        <v>9570</v>
      </c>
      <c r="P4667" s="12">
        <f t="shared" si="7284"/>
        <v>0</v>
      </c>
      <c r="Q4667" s="12">
        <f t="shared" si="7284"/>
        <v>0</v>
      </c>
      <c r="R4667" s="12">
        <f t="shared" si="7284"/>
        <v>6070</v>
      </c>
      <c r="S4667" s="12">
        <f t="shared" si="7284"/>
        <v>0</v>
      </c>
      <c r="T4667" s="12">
        <f t="shared" si="7284"/>
        <v>0</v>
      </c>
      <c r="U4667" s="12">
        <f t="shared" si="7284"/>
        <v>0</v>
      </c>
      <c r="V4667" s="12">
        <f t="shared" si="7284"/>
        <v>0</v>
      </c>
      <c r="W4667" s="12">
        <f t="shared" si="7284"/>
        <v>0</v>
      </c>
      <c r="X4667" s="12">
        <f t="shared" si="7284"/>
        <v>0</v>
      </c>
      <c r="Y4667" s="12">
        <f t="shared" si="7284"/>
        <v>0</v>
      </c>
      <c r="Z4667" s="12">
        <f t="shared" si="7284"/>
        <v>0</v>
      </c>
      <c r="AA4667" s="12">
        <f t="shared" si="7284"/>
        <v>0</v>
      </c>
      <c r="AB4667" s="12">
        <v>6070</v>
      </c>
      <c r="AC4667" s="12">
        <v>3500</v>
      </c>
      <c r="AD4667" s="12">
        <f t="shared" ref="AD4667:AV4667" si="7286">SUM(AD4668:AD4669)</f>
        <v>0</v>
      </c>
      <c r="AE4667" s="12">
        <f t="shared" si="7286"/>
        <v>0</v>
      </c>
      <c r="AF4667" s="12">
        <f t="shared" si="7286"/>
        <v>0</v>
      </c>
      <c r="AG4667" s="12">
        <f t="shared" si="7286"/>
        <v>0</v>
      </c>
      <c r="AH4667" s="12">
        <f t="shared" si="7286"/>
        <v>0</v>
      </c>
      <c r="AI4667" s="12">
        <f t="shared" si="7286"/>
        <v>0</v>
      </c>
      <c r="AJ4667" s="12">
        <f t="shared" ref="AJ4667" si="7287">SUM(AJ4668:AJ4669)</f>
        <v>0</v>
      </c>
      <c r="AK4667" s="12">
        <f t="shared" si="7286"/>
        <v>0</v>
      </c>
      <c r="AL4667" s="12">
        <f t="shared" si="7286"/>
        <v>0</v>
      </c>
      <c r="AM4667" s="12">
        <f t="shared" si="7286"/>
        <v>0</v>
      </c>
      <c r="AN4667" s="12">
        <f t="shared" si="7286"/>
        <v>0</v>
      </c>
      <c r="AO4667" s="12">
        <f t="shared" si="7286"/>
        <v>0</v>
      </c>
      <c r="AP4667" s="12">
        <f t="shared" si="7286"/>
        <v>0</v>
      </c>
      <c r="AQ4667" s="12">
        <f t="shared" si="7286"/>
        <v>0</v>
      </c>
      <c r="AR4667" s="12">
        <f t="shared" si="7286"/>
        <v>0</v>
      </c>
      <c r="AS4667" s="12">
        <f t="shared" si="7286"/>
        <v>0</v>
      </c>
      <c r="AT4667" s="12">
        <f t="shared" si="7286"/>
        <v>0</v>
      </c>
      <c r="AU4667" s="12">
        <f t="shared" si="7286"/>
        <v>0</v>
      </c>
      <c r="AV4667" s="12">
        <f t="shared" si="7286"/>
        <v>0</v>
      </c>
      <c r="AW4667" s="12">
        <v>0</v>
      </c>
      <c r="AX4667" s="12">
        <v>0</v>
      </c>
      <c r="AY4667" s="12">
        <f>SUM(AY4668:AY4669)</f>
        <v>3000</v>
      </c>
      <c r="AZ4667" s="12">
        <f t="shared" ref="AZ4667:BQ4667" si="7288">SUM(AZ4668:AZ4669)</f>
        <v>3110</v>
      </c>
      <c r="BA4667" s="12">
        <f t="shared" si="7288"/>
        <v>0</v>
      </c>
      <c r="BB4667" s="12">
        <f t="shared" si="7288"/>
        <v>0</v>
      </c>
      <c r="BC4667" s="12">
        <f t="shared" si="7288"/>
        <v>0</v>
      </c>
      <c r="BD4667" s="12">
        <f t="shared" si="7288"/>
        <v>0</v>
      </c>
      <c r="BE4667" s="12">
        <f t="shared" ref="BE4667" si="7289">SUM(BE4668:BE4669)</f>
        <v>6110</v>
      </c>
      <c r="BF4667" s="12">
        <f t="shared" si="7288"/>
        <v>0</v>
      </c>
      <c r="BG4667" s="12">
        <f t="shared" si="7288"/>
        <v>0</v>
      </c>
      <c r="BH4667" s="12">
        <f t="shared" si="7288"/>
        <v>3110</v>
      </c>
      <c r="BI4667" s="12">
        <f t="shared" si="7288"/>
        <v>0</v>
      </c>
      <c r="BJ4667" s="12">
        <f t="shared" si="7288"/>
        <v>0</v>
      </c>
      <c r="BK4667" s="12">
        <f t="shared" si="7288"/>
        <v>0</v>
      </c>
      <c r="BL4667" s="12">
        <f t="shared" si="7288"/>
        <v>0</v>
      </c>
      <c r="BM4667" s="12">
        <f t="shared" si="7288"/>
        <v>0</v>
      </c>
      <c r="BN4667" s="12">
        <f t="shared" si="7288"/>
        <v>0</v>
      </c>
      <c r="BO4667" s="12">
        <f t="shared" si="7288"/>
        <v>0</v>
      </c>
      <c r="BP4667" s="12">
        <f t="shared" si="7288"/>
        <v>0</v>
      </c>
      <c r="BQ4667" s="12">
        <f t="shared" si="7288"/>
        <v>0</v>
      </c>
      <c r="BR4667" s="12">
        <v>3110</v>
      </c>
      <c r="BS4667" s="12">
        <v>3000</v>
      </c>
      <c r="BT4667" s="12" t="e">
        <f>IF(#REF!=0,"-",#REF!/#REF!*100)</f>
        <v>#REF!</v>
      </c>
    </row>
    <row r="4668" spans="1:72" x14ac:dyDescent="0.25">
      <c r="A4668" s="4" t="s">
        <v>1154</v>
      </c>
      <c r="B4668" s="4" t="s">
        <v>56</v>
      </c>
      <c r="C4668" s="4" t="s">
        <v>168</v>
      </c>
      <c r="D4668" s="102" t="s">
        <v>1509</v>
      </c>
      <c r="E4668" s="113">
        <v>6111</v>
      </c>
      <c r="F4668" s="102"/>
      <c r="G4668" s="98" t="s">
        <v>1663</v>
      </c>
      <c r="H4668" s="13" t="s">
        <v>16</v>
      </c>
      <c r="I4668" s="14">
        <v>3500</v>
      </c>
      <c r="J4668" s="14">
        <v>6070</v>
      </c>
      <c r="K4668" s="14"/>
      <c r="L4668" s="14"/>
      <c r="M4668" s="14"/>
      <c r="N4668" s="14"/>
      <c r="O4668" s="14">
        <f t="shared" si="7263"/>
        <v>9570</v>
      </c>
      <c r="P4668" s="14"/>
      <c r="Q4668" s="14"/>
      <c r="R4668" s="14">
        <v>6070</v>
      </c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>
        <v>6070</v>
      </c>
      <c r="AC4668" s="14">
        <v>3500</v>
      </c>
      <c r="AD4668" s="14">
        <v>0</v>
      </c>
      <c r="AE4668" s="14"/>
      <c r="AF4668" s="14"/>
      <c r="AG4668" s="14"/>
      <c r="AH4668" s="14"/>
      <c r="AI4668" s="14"/>
      <c r="AJ4668" s="14">
        <f t="shared" si="7264"/>
        <v>0</v>
      </c>
      <c r="AK4668" s="14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4"/>
      <c r="AW4668" s="14">
        <v>0</v>
      </c>
      <c r="AX4668" s="14">
        <v>0</v>
      </c>
      <c r="AY4668" s="14">
        <v>3000</v>
      </c>
      <c r="AZ4668" s="14">
        <v>3110</v>
      </c>
      <c r="BA4668" s="14"/>
      <c r="BB4668" s="14"/>
      <c r="BC4668" s="14"/>
      <c r="BD4668" s="14"/>
      <c r="BE4668" s="14">
        <f t="shared" si="7265"/>
        <v>6110</v>
      </c>
      <c r="BF4668" s="14"/>
      <c r="BG4668" s="14"/>
      <c r="BH4668" s="14">
        <v>3110</v>
      </c>
      <c r="BI4668" s="14"/>
      <c r="BJ4668" s="14"/>
      <c r="BK4668" s="14"/>
      <c r="BL4668" s="14"/>
      <c r="BM4668" s="14"/>
      <c r="BN4668" s="14"/>
      <c r="BO4668" s="14"/>
      <c r="BP4668" s="14"/>
      <c r="BQ4668" s="14"/>
      <c r="BR4668" s="14">
        <v>3110</v>
      </c>
      <c r="BS4668" s="14">
        <v>3000</v>
      </c>
      <c r="BT4668" s="14" t="e">
        <f>IF(#REF!=0,"-",#REF!/#REF!*100)</f>
        <v>#REF!</v>
      </c>
    </row>
    <row r="4669" spans="1:72" x14ac:dyDescent="0.25">
      <c r="A4669" s="1" t="s">
        <v>1154</v>
      </c>
      <c r="B4669" s="1" t="s">
        <v>56</v>
      </c>
      <c r="C4669" s="1" t="s">
        <v>168</v>
      </c>
      <c r="D4669" s="105" t="s">
        <v>1509</v>
      </c>
      <c r="E4669" s="105" t="s">
        <v>18</v>
      </c>
      <c r="F4669" s="102" t="s">
        <v>0</v>
      </c>
      <c r="G4669" s="13" t="s">
        <v>0</v>
      </c>
      <c r="H4669" s="2" t="s">
        <v>19</v>
      </c>
      <c r="I4669" s="12">
        <f t="shared" ref="I4669:AA4669" si="7290">SUM(I4670:I4673)</f>
        <v>0</v>
      </c>
      <c r="J4669" s="12">
        <f t="shared" si="7290"/>
        <v>0</v>
      </c>
      <c r="K4669" s="12">
        <f t="shared" si="7290"/>
        <v>0</v>
      </c>
      <c r="L4669" s="12">
        <f t="shared" si="7290"/>
        <v>0</v>
      </c>
      <c r="M4669" s="12">
        <f t="shared" si="7290"/>
        <v>0</v>
      </c>
      <c r="N4669" s="12">
        <f t="shared" si="7290"/>
        <v>0</v>
      </c>
      <c r="O4669" s="12">
        <f t="shared" si="7290"/>
        <v>0</v>
      </c>
      <c r="P4669" s="12">
        <f t="shared" si="7290"/>
        <v>0</v>
      </c>
      <c r="Q4669" s="12">
        <f t="shared" si="7290"/>
        <v>0</v>
      </c>
      <c r="R4669" s="12">
        <f t="shared" si="7290"/>
        <v>0</v>
      </c>
      <c r="S4669" s="12">
        <f t="shared" si="7290"/>
        <v>0</v>
      </c>
      <c r="T4669" s="12">
        <f t="shared" si="7290"/>
        <v>0</v>
      </c>
      <c r="U4669" s="12">
        <f t="shared" si="7290"/>
        <v>0</v>
      </c>
      <c r="V4669" s="12">
        <f t="shared" si="7290"/>
        <v>0</v>
      </c>
      <c r="W4669" s="12">
        <f t="shared" si="7290"/>
        <v>0</v>
      </c>
      <c r="X4669" s="12">
        <f t="shared" si="7290"/>
        <v>0</v>
      </c>
      <c r="Y4669" s="12">
        <f t="shared" si="7290"/>
        <v>0</v>
      </c>
      <c r="Z4669" s="12">
        <f t="shared" si="7290"/>
        <v>0</v>
      </c>
      <c r="AA4669" s="12">
        <f t="shared" si="7290"/>
        <v>0</v>
      </c>
      <c r="AB4669" s="12">
        <v>0</v>
      </c>
      <c r="AC4669" s="12">
        <v>0</v>
      </c>
      <c r="AD4669" s="12">
        <f t="shared" ref="AD4669:AV4669" si="7291">SUM(AD4670:AD4673)</f>
        <v>0</v>
      </c>
      <c r="AE4669" s="12">
        <f t="shared" si="7291"/>
        <v>0</v>
      </c>
      <c r="AF4669" s="12">
        <f t="shared" si="7291"/>
        <v>0</v>
      </c>
      <c r="AG4669" s="12">
        <f t="shared" si="7291"/>
        <v>0</v>
      </c>
      <c r="AH4669" s="12">
        <f t="shared" si="7291"/>
        <v>0</v>
      </c>
      <c r="AI4669" s="12">
        <f t="shared" si="7291"/>
        <v>0</v>
      </c>
      <c r="AJ4669" s="12">
        <f t="shared" si="7291"/>
        <v>0</v>
      </c>
      <c r="AK4669" s="12">
        <f t="shared" si="7291"/>
        <v>0</v>
      </c>
      <c r="AL4669" s="12">
        <f t="shared" si="7291"/>
        <v>0</v>
      </c>
      <c r="AM4669" s="12">
        <f t="shared" si="7291"/>
        <v>0</v>
      </c>
      <c r="AN4669" s="12">
        <f t="shared" si="7291"/>
        <v>0</v>
      </c>
      <c r="AO4669" s="12">
        <f t="shared" si="7291"/>
        <v>0</v>
      </c>
      <c r="AP4669" s="12">
        <f t="shared" si="7291"/>
        <v>0</v>
      </c>
      <c r="AQ4669" s="12">
        <f t="shared" si="7291"/>
        <v>0</v>
      </c>
      <c r="AR4669" s="12">
        <f t="shared" si="7291"/>
        <v>0</v>
      </c>
      <c r="AS4669" s="12">
        <f t="shared" si="7291"/>
        <v>0</v>
      </c>
      <c r="AT4669" s="12">
        <f t="shared" si="7291"/>
        <v>0</v>
      </c>
      <c r="AU4669" s="12">
        <f t="shared" si="7291"/>
        <v>0</v>
      </c>
      <c r="AV4669" s="12">
        <f t="shared" si="7291"/>
        <v>0</v>
      </c>
      <c r="AW4669" s="12">
        <v>0</v>
      </c>
      <c r="AX4669" s="12">
        <v>0</v>
      </c>
      <c r="AY4669" s="12">
        <f t="shared" ref="AY4669:BQ4669" si="7292">SUM(AY4670:AY4673)</f>
        <v>0</v>
      </c>
      <c r="AZ4669" s="12">
        <f t="shared" si="7292"/>
        <v>0</v>
      </c>
      <c r="BA4669" s="12">
        <f t="shared" si="7292"/>
        <v>0</v>
      </c>
      <c r="BB4669" s="12">
        <f t="shared" si="7292"/>
        <v>0</v>
      </c>
      <c r="BC4669" s="12">
        <f t="shared" si="7292"/>
        <v>0</v>
      </c>
      <c r="BD4669" s="12">
        <f t="shared" si="7292"/>
        <v>0</v>
      </c>
      <c r="BE4669" s="12">
        <f t="shared" si="7292"/>
        <v>0</v>
      </c>
      <c r="BF4669" s="12">
        <f t="shared" si="7292"/>
        <v>0</v>
      </c>
      <c r="BG4669" s="12">
        <f t="shared" si="7292"/>
        <v>0</v>
      </c>
      <c r="BH4669" s="12">
        <f t="shared" si="7292"/>
        <v>0</v>
      </c>
      <c r="BI4669" s="12">
        <f t="shared" si="7292"/>
        <v>0</v>
      </c>
      <c r="BJ4669" s="12">
        <f t="shared" si="7292"/>
        <v>0</v>
      </c>
      <c r="BK4669" s="12">
        <f t="shared" si="7292"/>
        <v>0</v>
      </c>
      <c r="BL4669" s="12">
        <f t="shared" si="7292"/>
        <v>0</v>
      </c>
      <c r="BM4669" s="12">
        <f t="shared" si="7292"/>
        <v>0</v>
      </c>
      <c r="BN4669" s="12">
        <f t="shared" si="7292"/>
        <v>0</v>
      </c>
      <c r="BO4669" s="12">
        <f t="shared" si="7292"/>
        <v>0</v>
      </c>
      <c r="BP4669" s="12">
        <f t="shared" si="7292"/>
        <v>0</v>
      </c>
      <c r="BQ4669" s="12">
        <f t="shared" si="7292"/>
        <v>0</v>
      </c>
      <c r="BR4669" s="12">
        <v>0</v>
      </c>
      <c r="BS4669" s="12">
        <v>0</v>
      </c>
      <c r="BT4669" s="12" t="e">
        <f>IF(#REF!=0,"-",#REF!/#REF!*100)</f>
        <v>#REF!</v>
      </c>
    </row>
    <row r="4670" spans="1:72" ht="22.5" x14ac:dyDescent="0.25">
      <c r="A4670" s="4" t="s">
        <v>1154</v>
      </c>
      <c r="B4670" s="4" t="s">
        <v>56</v>
      </c>
      <c r="C4670" s="4" t="s">
        <v>168</v>
      </c>
      <c r="D4670" s="102" t="s">
        <v>1509</v>
      </c>
      <c r="E4670" s="113">
        <v>6112</v>
      </c>
      <c r="F4670" s="102" t="s">
        <v>1511</v>
      </c>
      <c r="G4670" s="98" t="s">
        <v>1663</v>
      </c>
      <c r="H4670" s="13" t="s">
        <v>57</v>
      </c>
      <c r="I4670" s="14">
        <v>0</v>
      </c>
      <c r="J4670" s="14"/>
      <c r="K4670" s="14"/>
      <c r="L4670" s="14"/>
      <c r="M4670" s="14"/>
      <c r="N4670" s="14"/>
      <c r="O4670" s="14">
        <f t="shared" si="7263"/>
        <v>0</v>
      </c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>
        <v>0</v>
      </c>
      <c r="AC4670" s="14">
        <v>0</v>
      </c>
      <c r="AD4670" s="14">
        <v>0</v>
      </c>
      <c r="AE4670" s="14"/>
      <c r="AF4670" s="14"/>
      <c r="AG4670" s="14"/>
      <c r="AH4670" s="14"/>
      <c r="AI4670" s="14"/>
      <c r="AJ4670" s="14">
        <f t="shared" si="7264"/>
        <v>0</v>
      </c>
      <c r="AK4670" s="14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4"/>
      <c r="AW4670" s="14">
        <v>0</v>
      </c>
      <c r="AX4670" s="14">
        <v>0</v>
      </c>
      <c r="AY4670" s="14">
        <v>0</v>
      </c>
      <c r="AZ4670" s="14"/>
      <c r="BA4670" s="14"/>
      <c r="BB4670" s="14"/>
      <c r="BC4670" s="14"/>
      <c r="BD4670" s="14"/>
      <c r="BE4670" s="14">
        <f t="shared" si="7265"/>
        <v>0</v>
      </c>
      <c r="BF4670" s="14"/>
      <c r="BG4670" s="14"/>
      <c r="BH4670" s="14"/>
      <c r="BI4670" s="14"/>
      <c r="BJ4670" s="14"/>
      <c r="BK4670" s="14"/>
      <c r="BL4670" s="14"/>
      <c r="BM4670" s="14"/>
      <c r="BN4670" s="14"/>
      <c r="BO4670" s="14"/>
      <c r="BP4670" s="14"/>
      <c r="BQ4670" s="14"/>
      <c r="BR4670" s="14">
        <v>0</v>
      </c>
      <c r="BS4670" s="14">
        <v>0</v>
      </c>
      <c r="BT4670" s="14" t="e">
        <f>IF(#REF!=0,"-",#REF!/#REF!*100)</f>
        <v>#REF!</v>
      </c>
    </row>
    <row r="4671" spans="1:72" x14ac:dyDescent="0.25">
      <c r="A4671" s="4" t="s">
        <v>1154</v>
      </c>
      <c r="B4671" s="4" t="s">
        <v>56</v>
      </c>
      <c r="C4671" s="4" t="s">
        <v>168</v>
      </c>
      <c r="D4671" s="102" t="s">
        <v>1509</v>
      </c>
      <c r="E4671" s="113">
        <v>6112</v>
      </c>
      <c r="F4671" s="102" t="s">
        <v>1512</v>
      </c>
      <c r="G4671" s="98" t="s">
        <v>1663</v>
      </c>
      <c r="H4671" s="13" t="s">
        <v>22</v>
      </c>
      <c r="I4671" s="14">
        <v>0</v>
      </c>
      <c r="J4671" s="14"/>
      <c r="K4671" s="14"/>
      <c r="L4671" s="14"/>
      <c r="M4671" s="14"/>
      <c r="N4671" s="14"/>
      <c r="O4671" s="14">
        <f t="shared" si="7263"/>
        <v>0</v>
      </c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>
        <v>0</v>
      </c>
      <c r="AC4671" s="14">
        <v>0</v>
      </c>
      <c r="AD4671" s="14">
        <v>0</v>
      </c>
      <c r="AE4671" s="14"/>
      <c r="AF4671" s="14"/>
      <c r="AG4671" s="14"/>
      <c r="AH4671" s="14"/>
      <c r="AI4671" s="14"/>
      <c r="AJ4671" s="14">
        <f t="shared" si="7264"/>
        <v>0</v>
      </c>
      <c r="AK4671" s="14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4"/>
      <c r="AW4671" s="14">
        <v>0</v>
      </c>
      <c r="AX4671" s="14">
        <v>0</v>
      </c>
      <c r="AY4671" s="14">
        <v>0</v>
      </c>
      <c r="AZ4671" s="14"/>
      <c r="BA4671" s="14"/>
      <c r="BB4671" s="14"/>
      <c r="BC4671" s="14"/>
      <c r="BD4671" s="14"/>
      <c r="BE4671" s="14">
        <f t="shared" si="7265"/>
        <v>0</v>
      </c>
      <c r="BF4671" s="14"/>
      <c r="BG4671" s="14"/>
      <c r="BH4671" s="14"/>
      <c r="BI4671" s="14"/>
      <c r="BJ4671" s="14"/>
      <c r="BK4671" s="14"/>
      <c r="BL4671" s="14"/>
      <c r="BM4671" s="14"/>
      <c r="BN4671" s="14"/>
      <c r="BO4671" s="14"/>
      <c r="BP4671" s="14"/>
      <c r="BQ4671" s="14"/>
      <c r="BR4671" s="14">
        <v>0</v>
      </c>
      <c r="BS4671" s="14">
        <v>0</v>
      </c>
      <c r="BT4671" s="14" t="e">
        <f>IF(#REF!=0,"-",#REF!/#REF!*100)</f>
        <v>#REF!</v>
      </c>
    </row>
    <row r="4672" spans="1:72" x14ac:dyDescent="0.25">
      <c r="A4672" s="4" t="s">
        <v>1154</v>
      </c>
      <c r="B4672" s="4" t="s">
        <v>56</v>
      </c>
      <c r="C4672" s="4" t="s">
        <v>168</v>
      </c>
      <c r="D4672" s="102" t="s">
        <v>1509</v>
      </c>
      <c r="E4672" s="113">
        <v>6112</v>
      </c>
      <c r="F4672" s="102" t="s">
        <v>1513</v>
      </c>
      <c r="G4672" s="98" t="s">
        <v>1663</v>
      </c>
      <c r="H4672" s="13" t="s">
        <v>23</v>
      </c>
      <c r="I4672" s="14">
        <v>0</v>
      </c>
      <c r="J4672" s="14"/>
      <c r="K4672" s="14"/>
      <c r="L4672" s="14"/>
      <c r="M4672" s="14"/>
      <c r="N4672" s="14"/>
      <c r="O4672" s="14">
        <f t="shared" si="7263"/>
        <v>0</v>
      </c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>
        <v>0</v>
      </c>
      <c r="AC4672" s="14">
        <v>0</v>
      </c>
      <c r="AD4672" s="14">
        <v>0</v>
      </c>
      <c r="AE4672" s="14"/>
      <c r="AF4672" s="14"/>
      <c r="AG4672" s="14"/>
      <c r="AH4672" s="14"/>
      <c r="AI4672" s="14"/>
      <c r="AJ4672" s="14">
        <f t="shared" si="7264"/>
        <v>0</v>
      </c>
      <c r="AK4672" s="14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4"/>
      <c r="AW4672" s="14">
        <v>0</v>
      </c>
      <c r="AX4672" s="14">
        <v>0</v>
      </c>
      <c r="AY4672" s="14">
        <v>0</v>
      </c>
      <c r="AZ4672" s="14"/>
      <c r="BA4672" s="14"/>
      <c r="BB4672" s="14"/>
      <c r="BC4672" s="14"/>
      <c r="BD4672" s="14"/>
      <c r="BE4672" s="14">
        <f t="shared" si="7265"/>
        <v>0</v>
      </c>
      <c r="BF4672" s="14"/>
      <c r="BG4672" s="14"/>
      <c r="BH4672" s="14"/>
      <c r="BI4672" s="14"/>
      <c r="BJ4672" s="14"/>
      <c r="BK4672" s="14"/>
      <c r="BL4672" s="14"/>
      <c r="BM4672" s="14"/>
      <c r="BN4672" s="14"/>
      <c r="BO4672" s="14"/>
      <c r="BP4672" s="14"/>
      <c r="BQ4672" s="14"/>
      <c r="BR4672" s="14">
        <v>0</v>
      </c>
      <c r="BS4672" s="14">
        <v>0</v>
      </c>
      <c r="BT4672" s="14" t="e">
        <f>IF(#REF!=0,"-",#REF!/#REF!*100)</f>
        <v>#REF!</v>
      </c>
    </row>
    <row r="4673" spans="1:72" x14ac:dyDescent="0.25">
      <c r="A4673" s="4" t="s">
        <v>1154</v>
      </c>
      <c r="B4673" s="4" t="s">
        <v>56</v>
      </c>
      <c r="C4673" s="4" t="s">
        <v>168</v>
      </c>
      <c r="D4673" s="102" t="s">
        <v>1509</v>
      </c>
      <c r="E4673" s="113">
        <v>6112</v>
      </c>
      <c r="F4673" s="102" t="s">
        <v>1514</v>
      </c>
      <c r="G4673" s="98" t="s">
        <v>1663</v>
      </c>
      <c r="H4673" s="13" t="s">
        <v>24</v>
      </c>
      <c r="I4673" s="14">
        <v>0</v>
      </c>
      <c r="J4673" s="14"/>
      <c r="K4673" s="14"/>
      <c r="L4673" s="14"/>
      <c r="M4673" s="14"/>
      <c r="N4673" s="14"/>
      <c r="O4673" s="14">
        <f t="shared" si="7263"/>
        <v>0</v>
      </c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>
        <v>0</v>
      </c>
      <c r="AC4673" s="14">
        <v>0</v>
      </c>
      <c r="AD4673" s="14">
        <v>0</v>
      </c>
      <c r="AE4673" s="14"/>
      <c r="AF4673" s="14"/>
      <c r="AG4673" s="14"/>
      <c r="AH4673" s="14"/>
      <c r="AI4673" s="14"/>
      <c r="AJ4673" s="14">
        <f t="shared" si="7264"/>
        <v>0</v>
      </c>
      <c r="AK4673" s="14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4"/>
      <c r="AW4673" s="14">
        <v>0</v>
      </c>
      <c r="AX4673" s="14">
        <v>0</v>
      </c>
      <c r="AY4673" s="14">
        <v>0</v>
      </c>
      <c r="AZ4673" s="14"/>
      <c r="BA4673" s="14"/>
      <c r="BB4673" s="14"/>
      <c r="BC4673" s="14"/>
      <c r="BD4673" s="14"/>
      <c r="BE4673" s="14">
        <f t="shared" si="7265"/>
        <v>0</v>
      </c>
      <c r="BF4673" s="14"/>
      <c r="BG4673" s="14"/>
      <c r="BH4673" s="14"/>
      <c r="BI4673" s="14"/>
      <c r="BJ4673" s="14"/>
      <c r="BK4673" s="14"/>
      <c r="BL4673" s="14"/>
      <c r="BM4673" s="14"/>
      <c r="BN4673" s="14"/>
      <c r="BO4673" s="14"/>
      <c r="BP4673" s="14"/>
      <c r="BQ4673" s="14"/>
      <c r="BR4673" s="14">
        <v>0</v>
      </c>
      <c r="BS4673" s="14">
        <v>0</v>
      </c>
      <c r="BT4673" s="14" t="e">
        <f>IF(#REF!=0,"-",#REF!/#REF!*100)</f>
        <v>#REF!</v>
      </c>
    </row>
    <row r="4674" spans="1:72" ht="22.5" x14ac:dyDescent="0.25">
      <c r="A4674" s="4" t="s">
        <v>1154</v>
      </c>
      <c r="B4674" s="4" t="s">
        <v>56</v>
      </c>
      <c r="C4674" s="4" t="s">
        <v>168</v>
      </c>
      <c r="D4674" s="102" t="s">
        <v>1509</v>
      </c>
      <c r="E4674" s="101" t="s">
        <v>25</v>
      </c>
      <c r="F4674" s="101" t="s">
        <v>0</v>
      </c>
      <c r="G4674" s="2" t="s">
        <v>0</v>
      </c>
      <c r="H4674" s="2" t="s">
        <v>26</v>
      </c>
      <c r="I4674" s="12">
        <f t="shared" ref="I4674:AA4674" si="7293">SUM(I4675)</f>
        <v>370</v>
      </c>
      <c r="J4674" s="12">
        <f t="shared" si="7293"/>
        <v>525</v>
      </c>
      <c r="K4674" s="12">
        <f t="shared" si="7293"/>
        <v>0</v>
      </c>
      <c r="L4674" s="12">
        <f t="shared" si="7293"/>
        <v>0</v>
      </c>
      <c r="M4674" s="12">
        <f t="shared" si="7293"/>
        <v>0</v>
      </c>
      <c r="N4674" s="12">
        <f t="shared" si="7293"/>
        <v>0</v>
      </c>
      <c r="O4674" s="12">
        <f t="shared" si="7293"/>
        <v>895</v>
      </c>
      <c r="P4674" s="12">
        <f t="shared" si="7293"/>
        <v>0</v>
      </c>
      <c r="Q4674" s="12">
        <f t="shared" si="7293"/>
        <v>0</v>
      </c>
      <c r="R4674" s="12">
        <f t="shared" si="7293"/>
        <v>525</v>
      </c>
      <c r="S4674" s="12">
        <f t="shared" si="7293"/>
        <v>0</v>
      </c>
      <c r="T4674" s="12">
        <f t="shared" si="7293"/>
        <v>0</v>
      </c>
      <c r="U4674" s="12">
        <f t="shared" si="7293"/>
        <v>0</v>
      </c>
      <c r="V4674" s="12">
        <f t="shared" si="7293"/>
        <v>0</v>
      </c>
      <c r="W4674" s="12">
        <f t="shared" si="7293"/>
        <v>0</v>
      </c>
      <c r="X4674" s="12">
        <f t="shared" si="7293"/>
        <v>0</v>
      </c>
      <c r="Y4674" s="12">
        <f t="shared" si="7293"/>
        <v>0</v>
      </c>
      <c r="Z4674" s="12">
        <f t="shared" si="7293"/>
        <v>0</v>
      </c>
      <c r="AA4674" s="12">
        <f t="shared" si="7293"/>
        <v>0</v>
      </c>
      <c r="AB4674" s="12">
        <v>525</v>
      </c>
      <c r="AC4674" s="12">
        <v>370</v>
      </c>
      <c r="AD4674" s="12">
        <f t="shared" ref="AD4674:AV4674" si="7294">SUM(AD4675)</f>
        <v>0</v>
      </c>
      <c r="AE4674" s="12">
        <f t="shared" si="7294"/>
        <v>0</v>
      </c>
      <c r="AF4674" s="12">
        <f t="shared" si="7294"/>
        <v>0</v>
      </c>
      <c r="AG4674" s="12">
        <f t="shared" si="7294"/>
        <v>0</v>
      </c>
      <c r="AH4674" s="12">
        <f t="shared" si="7294"/>
        <v>0</v>
      </c>
      <c r="AI4674" s="12">
        <f t="shared" si="7294"/>
        <v>0</v>
      </c>
      <c r="AJ4674" s="12">
        <f t="shared" si="7294"/>
        <v>0</v>
      </c>
      <c r="AK4674" s="12">
        <f t="shared" si="7294"/>
        <v>0</v>
      </c>
      <c r="AL4674" s="12">
        <f t="shared" si="7294"/>
        <v>0</v>
      </c>
      <c r="AM4674" s="12">
        <f t="shared" si="7294"/>
        <v>0</v>
      </c>
      <c r="AN4674" s="12">
        <f t="shared" si="7294"/>
        <v>0</v>
      </c>
      <c r="AO4674" s="12">
        <f t="shared" si="7294"/>
        <v>0</v>
      </c>
      <c r="AP4674" s="12">
        <f t="shared" si="7294"/>
        <v>0</v>
      </c>
      <c r="AQ4674" s="12">
        <f t="shared" si="7294"/>
        <v>0</v>
      </c>
      <c r="AR4674" s="12">
        <f t="shared" si="7294"/>
        <v>0</v>
      </c>
      <c r="AS4674" s="12">
        <f t="shared" si="7294"/>
        <v>0</v>
      </c>
      <c r="AT4674" s="12">
        <f t="shared" si="7294"/>
        <v>0</v>
      </c>
      <c r="AU4674" s="12">
        <f t="shared" si="7294"/>
        <v>0</v>
      </c>
      <c r="AV4674" s="12">
        <f t="shared" si="7294"/>
        <v>0</v>
      </c>
      <c r="AW4674" s="12">
        <v>0</v>
      </c>
      <c r="AX4674" s="12">
        <v>0</v>
      </c>
      <c r="AY4674" s="12">
        <f t="shared" ref="AY4674:BQ4674" si="7295">SUM(AY4675)</f>
        <v>315</v>
      </c>
      <c r="AZ4674" s="12">
        <f t="shared" si="7295"/>
        <v>326</v>
      </c>
      <c r="BA4674" s="12">
        <f t="shared" si="7295"/>
        <v>0</v>
      </c>
      <c r="BB4674" s="12">
        <f t="shared" si="7295"/>
        <v>0</v>
      </c>
      <c r="BC4674" s="12">
        <f t="shared" si="7295"/>
        <v>0</v>
      </c>
      <c r="BD4674" s="12">
        <f t="shared" si="7295"/>
        <v>0</v>
      </c>
      <c r="BE4674" s="12">
        <f t="shared" si="7295"/>
        <v>641</v>
      </c>
      <c r="BF4674" s="12">
        <f t="shared" si="7295"/>
        <v>0</v>
      </c>
      <c r="BG4674" s="12">
        <f t="shared" si="7295"/>
        <v>0</v>
      </c>
      <c r="BH4674" s="12">
        <f t="shared" si="7295"/>
        <v>326</v>
      </c>
      <c r="BI4674" s="12">
        <f t="shared" si="7295"/>
        <v>0</v>
      </c>
      <c r="BJ4674" s="12">
        <f t="shared" si="7295"/>
        <v>0</v>
      </c>
      <c r="BK4674" s="12">
        <f t="shared" si="7295"/>
        <v>0</v>
      </c>
      <c r="BL4674" s="12">
        <f t="shared" si="7295"/>
        <v>0</v>
      </c>
      <c r="BM4674" s="12">
        <f t="shared" si="7295"/>
        <v>0</v>
      </c>
      <c r="BN4674" s="12">
        <f t="shared" si="7295"/>
        <v>0</v>
      </c>
      <c r="BO4674" s="12">
        <f t="shared" si="7295"/>
        <v>0</v>
      </c>
      <c r="BP4674" s="12">
        <f t="shared" si="7295"/>
        <v>0</v>
      </c>
      <c r="BQ4674" s="12">
        <f t="shared" si="7295"/>
        <v>0</v>
      </c>
      <c r="BR4674" s="12">
        <v>326</v>
      </c>
      <c r="BS4674" s="12">
        <v>315</v>
      </c>
      <c r="BT4674" s="12" t="e">
        <f>IF(#REF!=0,"-",#REF!/#REF!*100)</f>
        <v>#REF!</v>
      </c>
    </row>
    <row r="4675" spans="1:72" x14ac:dyDescent="0.25">
      <c r="A4675" s="4" t="s">
        <v>1154</v>
      </c>
      <c r="B4675" s="4" t="s">
        <v>56</v>
      </c>
      <c r="C4675" s="4" t="s">
        <v>168</v>
      </c>
      <c r="D4675" s="102" t="s">
        <v>1509</v>
      </c>
      <c r="E4675" s="113">
        <v>6121</v>
      </c>
      <c r="F4675" s="102"/>
      <c r="G4675" s="98" t="s">
        <v>1663</v>
      </c>
      <c r="H4675" s="13" t="s">
        <v>27</v>
      </c>
      <c r="I4675" s="14">
        <v>370</v>
      </c>
      <c r="J4675" s="14">
        <v>525</v>
      </c>
      <c r="K4675" s="14"/>
      <c r="L4675" s="14"/>
      <c r="M4675" s="14"/>
      <c r="N4675" s="14"/>
      <c r="O4675" s="14">
        <f t="shared" si="7263"/>
        <v>895</v>
      </c>
      <c r="P4675" s="14"/>
      <c r="Q4675" s="14"/>
      <c r="R4675" s="14">
        <v>525</v>
      </c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>
        <v>525</v>
      </c>
      <c r="AC4675" s="14">
        <v>370</v>
      </c>
      <c r="AD4675" s="14">
        <v>0</v>
      </c>
      <c r="AE4675" s="14"/>
      <c r="AF4675" s="14"/>
      <c r="AG4675" s="14"/>
      <c r="AH4675" s="14"/>
      <c r="AI4675" s="14"/>
      <c r="AJ4675" s="14">
        <f t="shared" si="7264"/>
        <v>0</v>
      </c>
      <c r="AK4675" s="14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4"/>
      <c r="AW4675" s="14">
        <v>0</v>
      </c>
      <c r="AX4675" s="14">
        <v>0</v>
      </c>
      <c r="AY4675" s="14">
        <v>315</v>
      </c>
      <c r="AZ4675" s="14">
        <v>326</v>
      </c>
      <c r="BA4675" s="14"/>
      <c r="BB4675" s="14"/>
      <c r="BC4675" s="14"/>
      <c r="BD4675" s="14"/>
      <c r="BE4675" s="14">
        <f t="shared" si="7265"/>
        <v>641</v>
      </c>
      <c r="BF4675" s="14"/>
      <c r="BG4675" s="14"/>
      <c r="BH4675" s="14">
        <v>326</v>
      </c>
      <c r="BI4675" s="14"/>
      <c r="BJ4675" s="14"/>
      <c r="BK4675" s="14"/>
      <c r="BL4675" s="14"/>
      <c r="BM4675" s="14"/>
      <c r="BN4675" s="14"/>
      <c r="BO4675" s="14"/>
      <c r="BP4675" s="14"/>
      <c r="BQ4675" s="14"/>
      <c r="BR4675" s="14">
        <v>326</v>
      </c>
      <c r="BS4675" s="14">
        <v>315</v>
      </c>
      <c r="BT4675" s="14" t="e">
        <f>IF(#REF!=0,"-",#REF!/#REF!*100)</f>
        <v>#REF!</v>
      </c>
    </row>
    <row r="4676" spans="1:72" ht="22.5" x14ac:dyDescent="0.25">
      <c r="A4676" s="4" t="s">
        <v>1154</v>
      </c>
      <c r="B4676" s="4" t="s">
        <v>56</v>
      </c>
      <c r="C4676" s="4" t="s">
        <v>168</v>
      </c>
      <c r="D4676" s="102" t="s">
        <v>1509</v>
      </c>
      <c r="E4676" s="101" t="s">
        <v>29</v>
      </c>
      <c r="F4676" s="101" t="s">
        <v>0</v>
      </c>
      <c r="G4676" s="2" t="s">
        <v>0</v>
      </c>
      <c r="H4676" s="2" t="s">
        <v>30</v>
      </c>
      <c r="I4676" s="12">
        <f t="shared" ref="I4676:AA4676" si="7296">SUM(I4677:I4684)</f>
        <v>3030</v>
      </c>
      <c r="J4676" s="12">
        <f t="shared" si="7296"/>
        <v>1565</v>
      </c>
      <c r="K4676" s="12">
        <f t="shared" si="7296"/>
        <v>0</v>
      </c>
      <c r="L4676" s="12">
        <f t="shared" si="7296"/>
        <v>0</v>
      </c>
      <c r="M4676" s="12">
        <f t="shared" si="7296"/>
        <v>0</v>
      </c>
      <c r="N4676" s="12">
        <f t="shared" si="7296"/>
        <v>0</v>
      </c>
      <c r="O4676" s="12">
        <f t="shared" si="7296"/>
        <v>4595</v>
      </c>
      <c r="P4676" s="12">
        <f t="shared" si="7296"/>
        <v>0</v>
      </c>
      <c r="Q4676" s="12">
        <f t="shared" si="7296"/>
        <v>0</v>
      </c>
      <c r="R4676" s="12">
        <f t="shared" si="7296"/>
        <v>1565</v>
      </c>
      <c r="S4676" s="12">
        <f t="shared" si="7296"/>
        <v>0</v>
      </c>
      <c r="T4676" s="12">
        <f t="shared" si="7296"/>
        <v>0</v>
      </c>
      <c r="U4676" s="12">
        <f t="shared" si="7296"/>
        <v>0</v>
      </c>
      <c r="V4676" s="12">
        <f t="shared" si="7296"/>
        <v>0</v>
      </c>
      <c r="W4676" s="12">
        <f t="shared" si="7296"/>
        <v>0</v>
      </c>
      <c r="X4676" s="12">
        <f t="shared" si="7296"/>
        <v>0</v>
      </c>
      <c r="Y4676" s="12">
        <f t="shared" si="7296"/>
        <v>0</v>
      </c>
      <c r="Z4676" s="12">
        <f t="shared" si="7296"/>
        <v>0</v>
      </c>
      <c r="AA4676" s="12">
        <f t="shared" si="7296"/>
        <v>0</v>
      </c>
      <c r="AB4676" s="12">
        <v>1565</v>
      </c>
      <c r="AC4676" s="12">
        <v>3030</v>
      </c>
      <c r="AD4676" s="12">
        <f t="shared" ref="AD4676:AV4676" si="7297">SUM(AD4677:AD4684)</f>
        <v>7000</v>
      </c>
      <c r="AE4676" s="12">
        <f t="shared" si="7297"/>
        <v>2392</v>
      </c>
      <c r="AF4676" s="12">
        <f t="shared" si="7297"/>
        <v>0</v>
      </c>
      <c r="AG4676" s="12">
        <f t="shared" si="7297"/>
        <v>0</v>
      </c>
      <c r="AH4676" s="12">
        <f t="shared" si="7297"/>
        <v>0</v>
      </c>
      <c r="AI4676" s="12">
        <f t="shared" si="7297"/>
        <v>0</v>
      </c>
      <c r="AJ4676" s="12">
        <f t="shared" si="7297"/>
        <v>9392</v>
      </c>
      <c r="AK4676" s="12">
        <f t="shared" si="7297"/>
        <v>0</v>
      </c>
      <c r="AL4676" s="12">
        <f t="shared" si="7297"/>
        <v>0</v>
      </c>
      <c r="AM4676" s="12">
        <f t="shared" si="7297"/>
        <v>2392</v>
      </c>
      <c r="AN4676" s="12">
        <f t="shared" si="7297"/>
        <v>0</v>
      </c>
      <c r="AO4676" s="12">
        <f t="shared" si="7297"/>
        <v>0</v>
      </c>
      <c r="AP4676" s="12">
        <f t="shared" si="7297"/>
        <v>0</v>
      </c>
      <c r="AQ4676" s="12">
        <f t="shared" si="7297"/>
        <v>0</v>
      </c>
      <c r="AR4676" s="12">
        <f t="shared" si="7297"/>
        <v>0</v>
      </c>
      <c r="AS4676" s="12">
        <f t="shared" si="7297"/>
        <v>0</v>
      </c>
      <c r="AT4676" s="12">
        <f t="shared" si="7297"/>
        <v>0</v>
      </c>
      <c r="AU4676" s="12">
        <f t="shared" si="7297"/>
        <v>0</v>
      </c>
      <c r="AV4676" s="12">
        <f t="shared" si="7297"/>
        <v>0</v>
      </c>
      <c r="AW4676" s="12">
        <v>2392</v>
      </c>
      <c r="AX4676" s="12">
        <v>7000</v>
      </c>
      <c r="AY4676" s="12">
        <f>SUM(AY4677:AY4684)</f>
        <v>16585</v>
      </c>
      <c r="AZ4676" s="12">
        <f t="shared" ref="AZ4676:BQ4676" si="7298">SUM(AZ4677:AZ4684)</f>
        <v>11116</v>
      </c>
      <c r="BA4676" s="12">
        <f t="shared" si="7298"/>
        <v>0</v>
      </c>
      <c r="BB4676" s="12">
        <f t="shared" si="7298"/>
        <v>0</v>
      </c>
      <c r="BC4676" s="12">
        <f t="shared" si="7298"/>
        <v>0</v>
      </c>
      <c r="BD4676" s="12">
        <f t="shared" si="7298"/>
        <v>0</v>
      </c>
      <c r="BE4676" s="12">
        <f t="shared" si="7298"/>
        <v>27701</v>
      </c>
      <c r="BF4676" s="12">
        <f t="shared" si="7298"/>
        <v>0</v>
      </c>
      <c r="BG4676" s="12">
        <f t="shared" si="7298"/>
        <v>0</v>
      </c>
      <c r="BH4676" s="12">
        <f t="shared" si="7298"/>
        <v>11116</v>
      </c>
      <c r="BI4676" s="12">
        <f t="shared" si="7298"/>
        <v>0</v>
      </c>
      <c r="BJ4676" s="12">
        <f t="shared" si="7298"/>
        <v>0</v>
      </c>
      <c r="BK4676" s="12">
        <f t="shared" si="7298"/>
        <v>0</v>
      </c>
      <c r="BL4676" s="12">
        <f t="shared" si="7298"/>
        <v>0</v>
      </c>
      <c r="BM4676" s="12">
        <f t="shared" si="7298"/>
        <v>0</v>
      </c>
      <c r="BN4676" s="12">
        <f t="shared" si="7298"/>
        <v>0</v>
      </c>
      <c r="BO4676" s="12">
        <f t="shared" si="7298"/>
        <v>0</v>
      </c>
      <c r="BP4676" s="12">
        <f t="shared" si="7298"/>
        <v>0</v>
      </c>
      <c r="BQ4676" s="12">
        <f t="shared" si="7298"/>
        <v>0</v>
      </c>
      <c r="BR4676" s="12">
        <v>11116</v>
      </c>
      <c r="BS4676" s="12">
        <v>16585</v>
      </c>
      <c r="BT4676" s="12" t="e">
        <f>IF(#REF!=0,"-",#REF!/#REF!*100)</f>
        <v>#REF!</v>
      </c>
    </row>
    <row r="4677" spans="1:72" x14ac:dyDescent="0.25">
      <c r="A4677" s="4" t="s">
        <v>1154</v>
      </c>
      <c r="B4677" s="4" t="s">
        <v>56</v>
      </c>
      <c r="C4677" s="4" t="s">
        <v>168</v>
      </c>
      <c r="D4677" s="102" t="s">
        <v>1509</v>
      </c>
      <c r="E4677" s="113">
        <v>6131</v>
      </c>
      <c r="F4677" s="102"/>
      <c r="G4677" s="98" t="s">
        <v>1663</v>
      </c>
      <c r="H4677" s="13" t="s">
        <v>32</v>
      </c>
      <c r="I4677" s="14">
        <v>0</v>
      </c>
      <c r="J4677" s="14"/>
      <c r="K4677" s="14"/>
      <c r="L4677" s="14"/>
      <c r="M4677" s="14"/>
      <c r="N4677" s="14"/>
      <c r="O4677" s="14">
        <f t="shared" si="7263"/>
        <v>0</v>
      </c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>
        <v>0</v>
      </c>
      <c r="AC4677" s="14">
        <v>0</v>
      </c>
      <c r="AD4677" s="14">
        <v>0</v>
      </c>
      <c r="AE4677" s="14"/>
      <c r="AF4677" s="14"/>
      <c r="AG4677" s="14"/>
      <c r="AH4677" s="14"/>
      <c r="AI4677" s="14"/>
      <c r="AJ4677" s="14">
        <f t="shared" si="7264"/>
        <v>0</v>
      </c>
      <c r="AK4677" s="14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4"/>
      <c r="AW4677" s="14">
        <v>0</v>
      </c>
      <c r="AX4677" s="14">
        <v>0</v>
      </c>
      <c r="AY4677" s="14">
        <v>5000</v>
      </c>
      <c r="AZ4677" s="14">
        <v>450</v>
      </c>
      <c r="BA4677" s="14"/>
      <c r="BB4677" s="14"/>
      <c r="BC4677" s="14"/>
      <c r="BD4677" s="14"/>
      <c r="BE4677" s="14">
        <f t="shared" si="7265"/>
        <v>5450</v>
      </c>
      <c r="BF4677" s="14"/>
      <c r="BG4677" s="14"/>
      <c r="BH4677" s="14">
        <v>450</v>
      </c>
      <c r="BI4677" s="14"/>
      <c r="BJ4677" s="14"/>
      <c r="BK4677" s="14"/>
      <c r="BL4677" s="14"/>
      <c r="BM4677" s="14"/>
      <c r="BN4677" s="14"/>
      <c r="BO4677" s="14"/>
      <c r="BP4677" s="14"/>
      <c r="BQ4677" s="14"/>
      <c r="BR4677" s="14">
        <v>450</v>
      </c>
      <c r="BS4677" s="14">
        <v>5000</v>
      </c>
      <c r="BT4677" s="14" t="e">
        <f>IF(#REF!=0,"-",#REF!/#REF!*100)</f>
        <v>#REF!</v>
      </c>
    </row>
    <row r="4678" spans="1:72" x14ac:dyDescent="0.25">
      <c r="A4678" s="4" t="s">
        <v>1154</v>
      </c>
      <c r="B4678" s="4" t="s">
        <v>56</v>
      </c>
      <c r="C4678" s="4" t="s">
        <v>168</v>
      </c>
      <c r="D4678" s="102" t="s">
        <v>1509</v>
      </c>
      <c r="E4678" s="113">
        <v>6132</v>
      </c>
      <c r="F4678" s="102"/>
      <c r="G4678" s="98" t="s">
        <v>1663</v>
      </c>
      <c r="H4678" s="13" t="s">
        <v>72</v>
      </c>
      <c r="I4678" s="14">
        <v>0</v>
      </c>
      <c r="J4678" s="14"/>
      <c r="K4678" s="14"/>
      <c r="L4678" s="14"/>
      <c r="M4678" s="14"/>
      <c r="N4678" s="14"/>
      <c r="O4678" s="14">
        <f t="shared" si="7263"/>
        <v>0</v>
      </c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>
        <v>0</v>
      </c>
      <c r="AC4678" s="14">
        <v>0</v>
      </c>
      <c r="AD4678" s="14">
        <v>0</v>
      </c>
      <c r="AE4678" s="14"/>
      <c r="AF4678" s="14"/>
      <c r="AG4678" s="14"/>
      <c r="AH4678" s="14"/>
      <c r="AI4678" s="14"/>
      <c r="AJ4678" s="14">
        <f t="shared" si="7264"/>
        <v>0</v>
      </c>
      <c r="AK4678" s="14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4"/>
      <c r="AW4678" s="14">
        <v>0</v>
      </c>
      <c r="AX4678" s="14">
        <v>0</v>
      </c>
      <c r="AY4678" s="14">
        <v>0</v>
      </c>
      <c r="AZ4678" s="14"/>
      <c r="BA4678" s="14"/>
      <c r="BB4678" s="14"/>
      <c r="BC4678" s="14"/>
      <c r="BD4678" s="14"/>
      <c r="BE4678" s="14">
        <f t="shared" si="7265"/>
        <v>0</v>
      </c>
      <c r="BF4678" s="14"/>
      <c r="BG4678" s="14"/>
      <c r="BH4678" s="14"/>
      <c r="BI4678" s="14"/>
      <c r="BJ4678" s="14"/>
      <c r="BK4678" s="14"/>
      <c r="BL4678" s="14"/>
      <c r="BM4678" s="14"/>
      <c r="BN4678" s="14"/>
      <c r="BO4678" s="14"/>
      <c r="BP4678" s="14"/>
      <c r="BQ4678" s="14"/>
      <c r="BR4678" s="14">
        <v>0</v>
      </c>
      <c r="BS4678" s="14">
        <v>0</v>
      </c>
      <c r="BT4678" s="14" t="e">
        <f>IF(#REF!=0,"-",#REF!/#REF!*100)</f>
        <v>#REF!</v>
      </c>
    </row>
    <row r="4679" spans="1:72" x14ac:dyDescent="0.25">
      <c r="A4679" s="4" t="s">
        <v>1154</v>
      </c>
      <c r="B4679" s="4" t="s">
        <v>56</v>
      </c>
      <c r="C4679" s="4" t="s">
        <v>168</v>
      </c>
      <c r="D4679" s="102" t="s">
        <v>1509</v>
      </c>
      <c r="E4679" s="113">
        <v>6133</v>
      </c>
      <c r="F4679" s="102"/>
      <c r="G4679" s="98" t="s">
        <v>1663</v>
      </c>
      <c r="H4679" s="13" t="s">
        <v>75</v>
      </c>
      <c r="I4679" s="14">
        <v>0</v>
      </c>
      <c r="J4679" s="14"/>
      <c r="K4679" s="14"/>
      <c r="L4679" s="14"/>
      <c r="M4679" s="14"/>
      <c r="N4679" s="14"/>
      <c r="O4679" s="14">
        <f t="shared" si="7263"/>
        <v>0</v>
      </c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>
        <v>0</v>
      </c>
      <c r="AC4679" s="14">
        <v>0</v>
      </c>
      <c r="AD4679" s="14">
        <v>0</v>
      </c>
      <c r="AE4679" s="14"/>
      <c r="AF4679" s="14"/>
      <c r="AG4679" s="14"/>
      <c r="AH4679" s="14"/>
      <c r="AI4679" s="14"/>
      <c r="AJ4679" s="14">
        <f t="shared" si="7264"/>
        <v>0</v>
      </c>
      <c r="AK4679" s="14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4"/>
      <c r="AW4679" s="14">
        <v>0</v>
      </c>
      <c r="AX4679" s="14">
        <v>0</v>
      </c>
      <c r="AY4679" s="14">
        <v>500</v>
      </c>
      <c r="AZ4679" s="14">
        <v>250</v>
      </c>
      <c r="BA4679" s="14"/>
      <c r="BB4679" s="14"/>
      <c r="BC4679" s="14"/>
      <c r="BD4679" s="14"/>
      <c r="BE4679" s="14">
        <f t="shared" si="7265"/>
        <v>750</v>
      </c>
      <c r="BF4679" s="14"/>
      <c r="BG4679" s="14"/>
      <c r="BH4679" s="14">
        <v>250</v>
      </c>
      <c r="BI4679" s="14"/>
      <c r="BJ4679" s="14"/>
      <c r="BK4679" s="14"/>
      <c r="BL4679" s="14"/>
      <c r="BM4679" s="14"/>
      <c r="BN4679" s="14"/>
      <c r="BO4679" s="14"/>
      <c r="BP4679" s="14"/>
      <c r="BQ4679" s="14"/>
      <c r="BR4679" s="14">
        <v>250</v>
      </c>
      <c r="BS4679" s="14">
        <v>500</v>
      </c>
      <c r="BT4679" s="14" t="e">
        <f>IF(#REF!=0,"-",#REF!/#REF!*100)</f>
        <v>#REF!</v>
      </c>
    </row>
    <row r="4680" spans="1:72" x14ac:dyDescent="0.25">
      <c r="A4680" s="4" t="s">
        <v>1154</v>
      </c>
      <c r="B4680" s="4" t="s">
        <v>56</v>
      </c>
      <c r="C4680" s="4" t="s">
        <v>168</v>
      </c>
      <c r="D4680" s="102" t="s">
        <v>1509</v>
      </c>
      <c r="E4680" s="113">
        <v>6134</v>
      </c>
      <c r="F4680" s="102"/>
      <c r="G4680" s="98" t="s">
        <v>1663</v>
      </c>
      <c r="H4680" s="13" t="s">
        <v>78</v>
      </c>
      <c r="I4680" s="14">
        <v>0</v>
      </c>
      <c r="J4680" s="14">
        <v>200</v>
      </c>
      <c r="K4680" s="14"/>
      <c r="L4680" s="14"/>
      <c r="M4680" s="14"/>
      <c r="N4680" s="14"/>
      <c r="O4680" s="14">
        <f t="shared" si="7263"/>
        <v>200</v>
      </c>
      <c r="P4680" s="14"/>
      <c r="Q4680" s="14"/>
      <c r="R4680" s="14">
        <v>200</v>
      </c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>
        <v>200</v>
      </c>
      <c r="AC4680" s="14">
        <v>0</v>
      </c>
      <c r="AD4680" s="14">
        <v>500</v>
      </c>
      <c r="AE4680" s="14"/>
      <c r="AF4680" s="14"/>
      <c r="AG4680" s="14"/>
      <c r="AH4680" s="14"/>
      <c r="AI4680" s="14"/>
      <c r="AJ4680" s="14">
        <f t="shared" si="7264"/>
        <v>500</v>
      </c>
      <c r="AK4680" s="14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4"/>
      <c r="AW4680" s="14">
        <v>0</v>
      </c>
      <c r="AX4680" s="14">
        <v>500</v>
      </c>
      <c r="AY4680" s="14">
        <v>0</v>
      </c>
      <c r="AZ4680" s="14">
        <v>530</v>
      </c>
      <c r="BA4680" s="14"/>
      <c r="BB4680" s="14"/>
      <c r="BC4680" s="14"/>
      <c r="BD4680" s="14"/>
      <c r="BE4680" s="14">
        <f t="shared" si="7265"/>
        <v>530</v>
      </c>
      <c r="BF4680" s="14"/>
      <c r="BG4680" s="14"/>
      <c r="BH4680" s="14">
        <v>530</v>
      </c>
      <c r="BI4680" s="14"/>
      <c r="BJ4680" s="14"/>
      <c r="BK4680" s="14"/>
      <c r="BL4680" s="14"/>
      <c r="BM4680" s="14"/>
      <c r="BN4680" s="14"/>
      <c r="BO4680" s="14"/>
      <c r="BP4680" s="14"/>
      <c r="BQ4680" s="14"/>
      <c r="BR4680" s="14">
        <v>530</v>
      </c>
      <c r="BS4680" s="14">
        <v>0</v>
      </c>
      <c r="BT4680" s="14" t="e">
        <f>IF(#REF!=0,"-",#REF!/#REF!*100)</f>
        <v>#REF!</v>
      </c>
    </row>
    <row r="4681" spans="1:72" ht="22.5" x14ac:dyDescent="0.25">
      <c r="A4681" s="4" t="s">
        <v>1154</v>
      </c>
      <c r="B4681" s="4" t="s">
        <v>56</v>
      </c>
      <c r="C4681" s="4" t="s">
        <v>168</v>
      </c>
      <c r="D4681" s="102" t="s">
        <v>1509</v>
      </c>
      <c r="E4681" s="113">
        <v>6136</v>
      </c>
      <c r="F4681" s="102"/>
      <c r="G4681" s="98" t="s">
        <v>1663</v>
      </c>
      <c r="H4681" s="13" t="s">
        <v>84</v>
      </c>
      <c r="I4681" s="14">
        <v>0</v>
      </c>
      <c r="J4681" s="14"/>
      <c r="K4681" s="14"/>
      <c r="L4681" s="14"/>
      <c r="M4681" s="14"/>
      <c r="N4681" s="14"/>
      <c r="O4681" s="14">
        <f t="shared" si="7263"/>
        <v>0</v>
      </c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>
        <v>0</v>
      </c>
      <c r="AC4681" s="14">
        <v>0</v>
      </c>
      <c r="AD4681" s="14">
        <v>0</v>
      </c>
      <c r="AE4681" s="14"/>
      <c r="AF4681" s="14"/>
      <c r="AG4681" s="14"/>
      <c r="AH4681" s="14"/>
      <c r="AI4681" s="14"/>
      <c r="AJ4681" s="14">
        <f t="shared" si="7264"/>
        <v>0</v>
      </c>
      <c r="AK4681" s="14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4"/>
      <c r="AW4681" s="14">
        <v>0</v>
      </c>
      <c r="AX4681" s="14">
        <v>0</v>
      </c>
      <c r="AY4681" s="14">
        <v>0</v>
      </c>
      <c r="AZ4681" s="14"/>
      <c r="BA4681" s="14"/>
      <c r="BB4681" s="14"/>
      <c r="BC4681" s="14"/>
      <c r="BD4681" s="14"/>
      <c r="BE4681" s="14">
        <f t="shared" si="7265"/>
        <v>0</v>
      </c>
      <c r="BF4681" s="14"/>
      <c r="BG4681" s="14"/>
      <c r="BH4681" s="14"/>
      <c r="BI4681" s="14"/>
      <c r="BJ4681" s="14"/>
      <c r="BK4681" s="14"/>
      <c r="BL4681" s="14"/>
      <c r="BM4681" s="14"/>
      <c r="BN4681" s="14"/>
      <c r="BO4681" s="14"/>
      <c r="BP4681" s="14"/>
      <c r="BQ4681" s="14"/>
      <c r="BR4681" s="14">
        <v>0</v>
      </c>
      <c r="BS4681" s="14">
        <v>0</v>
      </c>
      <c r="BT4681" s="14" t="e">
        <f>IF(#REF!=0,"-",#REF!/#REF!*100)</f>
        <v>#REF!</v>
      </c>
    </row>
    <row r="4682" spans="1:72" x14ac:dyDescent="0.25">
      <c r="A4682" s="4" t="s">
        <v>1154</v>
      </c>
      <c r="B4682" s="4" t="s">
        <v>56</v>
      </c>
      <c r="C4682" s="4" t="s">
        <v>168</v>
      </c>
      <c r="D4682" s="102" t="s">
        <v>1509</v>
      </c>
      <c r="E4682" s="113">
        <v>6137</v>
      </c>
      <c r="F4682" s="102"/>
      <c r="G4682" s="98" t="s">
        <v>1663</v>
      </c>
      <c r="H4682" s="13" t="s">
        <v>87</v>
      </c>
      <c r="I4682" s="14">
        <v>470</v>
      </c>
      <c r="J4682" s="14"/>
      <c r="K4682" s="14"/>
      <c r="L4682" s="14"/>
      <c r="M4682" s="14"/>
      <c r="N4682" s="14"/>
      <c r="O4682" s="14">
        <f t="shared" si="7263"/>
        <v>470</v>
      </c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>
        <v>0</v>
      </c>
      <c r="AC4682" s="14">
        <v>470</v>
      </c>
      <c r="AD4682" s="14">
        <v>0</v>
      </c>
      <c r="AE4682" s="14"/>
      <c r="AF4682" s="14"/>
      <c r="AG4682" s="14"/>
      <c r="AH4682" s="14"/>
      <c r="AI4682" s="14"/>
      <c r="AJ4682" s="14">
        <f t="shared" si="7264"/>
        <v>0</v>
      </c>
      <c r="AK4682" s="14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4"/>
      <c r="AW4682" s="14">
        <v>0</v>
      </c>
      <c r="AX4682" s="14">
        <v>0</v>
      </c>
      <c r="AY4682" s="14">
        <v>0</v>
      </c>
      <c r="AZ4682" s="14"/>
      <c r="BA4682" s="14"/>
      <c r="BB4682" s="14"/>
      <c r="BC4682" s="14"/>
      <c r="BD4682" s="14"/>
      <c r="BE4682" s="14">
        <f t="shared" si="7265"/>
        <v>0</v>
      </c>
      <c r="BF4682" s="14"/>
      <c r="BG4682" s="14"/>
      <c r="BH4682" s="14"/>
      <c r="BI4682" s="14"/>
      <c r="BJ4682" s="14"/>
      <c r="BK4682" s="14"/>
      <c r="BL4682" s="14"/>
      <c r="BM4682" s="14"/>
      <c r="BN4682" s="14"/>
      <c r="BO4682" s="14"/>
      <c r="BP4682" s="14"/>
      <c r="BQ4682" s="14"/>
      <c r="BR4682" s="14">
        <v>0</v>
      </c>
      <c r="BS4682" s="14">
        <v>0</v>
      </c>
      <c r="BT4682" s="14" t="e">
        <f>IF(#REF!=0,"-",#REF!/#REF!*100)</f>
        <v>#REF!</v>
      </c>
    </row>
    <row r="4683" spans="1:72" ht="22.5" x14ac:dyDescent="0.25">
      <c r="A4683" s="4" t="s">
        <v>1154</v>
      </c>
      <c r="B4683" s="4" t="s">
        <v>56</v>
      </c>
      <c r="C4683" s="4" t="s">
        <v>168</v>
      </c>
      <c r="D4683" s="102" t="s">
        <v>1509</v>
      </c>
      <c r="E4683" s="113">
        <v>6138</v>
      </c>
      <c r="F4683" s="102"/>
      <c r="G4683" s="98" t="s">
        <v>1663</v>
      </c>
      <c r="H4683" s="13" t="s">
        <v>90</v>
      </c>
      <c r="I4683" s="14">
        <v>0</v>
      </c>
      <c r="J4683" s="14"/>
      <c r="K4683" s="14"/>
      <c r="L4683" s="14"/>
      <c r="M4683" s="14"/>
      <c r="N4683" s="14"/>
      <c r="O4683" s="14">
        <f t="shared" si="7263"/>
        <v>0</v>
      </c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>
        <v>0</v>
      </c>
      <c r="AC4683" s="14">
        <v>0</v>
      </c>
      <c r="AD4683" s="14">
        <v>0</v>
      </c>
      <c r="AE4683" s="14"/>
      <c r="AF4683" s="14"/>
      <c r="AG4683" s="14"/>
      <c r="AH4683" s="14"/>
      <c r="AI4683" s="14"/>
      <c r="AJ4683" s="14">
        <f t="shared" si="7264"/>
        <v>0</v>
      </c>
      <c r="AK4683" s="14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4"/>
      <c r="AW4683" s="14">
        <v>0</v>
      </c>
      <c r="AX4683" s="14">
        <v>0</v>
      </c>
      <c r="AY4683" s="14">
        <v>0</v>
      </c>
      <c r="AZ4683" s="14"/>
      <c r="BA4683" s="14"/>
      <c r="BB4683" s="14"/>
      <c r="BC4683" s="14"/>
      <c r="BD4683" s="14"/>
      <c r="BE4683" s="14">
        <f t="shared" si="7265"/>
        <v>0</v>
      </c>
      <c r="BF4683" s="14"/>
      <c r="BG4683" s="14"/>
      <c r="BH4683" s="14"/>
      <c r="BI4683" s="14"/>
      <c r="BJ4683" s="14"/>
      <c r="BK4683" s="14"/>
      <c r="BL4683" s="14"/>
      <c r="BM4683" s="14"/>
      <c r="BN4683" s="14"/>
      <c r="BO4683" s="14"/>
      <c r="BP4683" s="14"/>
      <c r="BQ4683" s="14"/>
      <c r="BR4683" s="14">
        <v>0</v>
      </c>
      <c r="BS4683" s="14">
        <v>0</v>
      </c>
      <c r="BT4683" s="14" t="e">
        <f>IF(#REF!=0,"-",#REF!/#REF!*100)</f>
        <v>#REF!</v>
      </c>
    </row>
    <row r="4684" spans="1:72" x14ac:dyDescent="0.25">
      <c r="A4684" s="1" t="s">
        <v>1154</v>
      </c>
      <c r="B4684" s="1" t="s">
        <v>56</v>
      </c>
      <c r="C4684" s="1" t="s">
        <v>168</v>
      </c>
      <c r="D4684" s="105" t="s">
        <v>1509</v>
      </c>
      <c r="E4684" s="105" t="s">
        <v>34</v>
      </c>
      <c r="F4684" s="102" t="s">
        <v>0</v>
      </c>
      <c r="G4684" s="13" t="s">
        <v>0</v>
      </c>
      <c r="H4684" s="2" t="s">
        <v>35</v>
      </c>
      <c r="I4684" s="12">
        <f t="shared" ref="I4684:AA4684" si="7299">SUM(I4685:I4687)</f>
        <v>2560</v>
      </c>
      <c r="J4684" s="12">
        <f t="shared" si="7299"/>
        <v>1365</v>
      </c>
      <c r="K4684" s="12">
        <f t="shared" si="7299"/>
        <v>0</v>
      </c>
      <c r="L4684" s="12">
        <f t="shared" si="7299"/>
        <v>0</v>
      </c>
      <c r="M4684" s="12">
        <f t="shared" si="7299"/>
        <v>0</v>
      </c>
      <c r="N4684" s="12">
        <f t="shared" si="7299"/>
        <v>0</v>
      </c>
      <c r="O4684" s="12">
        <f t="shared" si="7299"/>
        <v>3925</v>
      </c>
      <c r="P4684" s="12">
        <f t="shared" si="7299"/>
        <v>0</v>
      </c>
      <c r="Q4684" s="12">
        <f t="shared" si="7299"/>
        <v>0</v>
      </c>
      <c r="R4684" s="12">
        <f t="shared" si="7299"/>
        <v>1365</v>
      </c>
      <c r="S4684" s="12">
        <f t="shared" si="7299"/>
        <v>0</v>
      </c>
      <c r="T4684" s="12">
        <f t="shared" si="7299"/>
        <v>0</v>
      </c>
      <c r="U4684" s="12">
        <f t="shared" si="7299"/>
        <v>0</v>
      </c>
      <c r="V4684" s="12">
        <f t="shared" si="7299"/>
        <v>0</v>
      </c>
      <c r="W4684" s="12">
        <f t="shared" si="7299"/>
        <v>0</v>
      </c>
      <c r="X4684" s="12">
        <f t="shared" si="7299"/>
        <v>0</v>
      </c>
      <c r="Y4684" s="12">
        <f t="shared" si="7299"/>
        <v>0</v>
      </c>
      <c r="Z4684" s="12">
        <f t="shared" si="7299"/>
        <v>0</v>
      </c>
      <c r="AA4684" s="12">
        <f t="shared" si="7299"/>
        <v>0</v>
      </c>
      <c r="AB4684" s="12">
        <v>1365</v>
      </c>
      <c r="AC4684" s="12">
        <v>2560</v>
      </c>
      <c r="AD4684" s="12">
        <f t="shared" ref="AD4684:AV4684" si="7300">SUM(AD4685:AD4687)</f>
        <v>6500</v>
      </c>
      <c r="AE4684" s="12">
        <f t="shared" si="7300"/>
        <v>2392</v>
      </c>
      <c r="AF4684" s="12">
        <f t="shared" si="7300"/>
        <v>0</v>
      </c>
      <c r="AG4684" s="12">
        <f t="shared" si="7300"/>
        <v>0</v>
      </c>
      <c r="AH4684" s="12">
        <f t="shared" si="7300"/>
        <v>0</v>
      </c>
      <c r="AI4684" s="12">
        <f t="shared" si="7300"/>
        <v>0</v>
      </c>
      <c r="AJ4684" s="12">
        <f t="shared" si="7300"/>
        <v>8892</v>
      </c>
      <c r="AK4684" s="12">
        <f t="shared" si="7300"/>
        <v>0</v>
      </c>
      <c r="AL4684" s="12">
        <f t="shared" si="7300"/>
        <v>0</v>
      </c>
      <c r="AM4684" s="12">
        <f t="shared" si="7300"/>
        <v>2392</v>
      </c>
      <c r="AN4684" s="12">
        <f t="shared" si="7300"/>
        <v>0</v>
      </c>
      <c r="AO4684" s="12">
        <f t="shared" si="7300"/>
        <v>0</v>
      </c>
      <c r="AP4684" s="12">
        <f t="shared" si="7300"/>
        <v>0</v>
      </c>
      <c r="AQ4684" s="12">
        <f t="shared" si="7300"/>
        <v>0</v>
      </c>
      <c r="AR4684" s="12">
        <f t="shared" si="7300"/>
        <v>0</v>
      </c>
      <c r="AS4684" s="12">
        <f t="shared" si="7300"/>
        <v>0</v>
      </c>
      <c r="AT4684" s="12">
        <f t="shared" si="7300"/>
        <v>0</v>
      </c>
      <c r="AU4684" s="12">
        <f t="shared" si="7300"/>
        <v>0</v>
      </c>
      <c r="AV4684" s="12">
        <f t="shared" si="7300"/>
        <v>0</v>
      </c>
      <c r="AW4684" s="12">
        <v>2392</v>
      </c>
      <c r="AX4684" s="12">
        <v>6500</v>
      </c>
      <c r="AY4684" s="12">
        <f>SUM(AY4685:AY4687)</f>
        <v>11085</v>
      </c>
      <c r="AZ4684" s="12">
        <f t="shared" ref="AZ4684:BQ4684" si="7301">SUM(AZ4685:AZ4687)</f>
        <v>9886</v>
      </c>
      <c r="BA4684" s="12">
        <f t="shared" si="7301"/>
        <v>0</v>
      </c>
      <c r="BB4684" s="12">
        <f t="shared" si="7301"/>
        <v>0</v>
      </c>
      <c r="BC4684" s="12">
        <f t="shared" si="7301"/>
        <v>0</v>
      </c>
      <c r="BD4684" s="12">
        <f t="shared" si="7301"/>
        <v>0</v>
      </c>
      <c r="BE4684" s="12">
        <f t="shared" si="7301"/>
        <v>20971</v>
      </c>
      <c r="BF4684" s="12">
        <f t="shared" si="7301"/>
        <v>0</v>
      </c>
      <c r="BG4684" s="12">
        <f t="shared" si="7301"/>
        <v>0</v>
      </c>
      <c r="BH4684" s="12">
        <f t="shared" si="7301"/>
        <v>9886</v>
      </c>
      <c r="BI4684" s="12">
        <f t="shared" si="7301"/>
        <v>0</v>
      </c>
      <c r="BJ4684" s="12">
        <f t="shared" si="7301"/>
        <v>0</v>
      </c>
      <c r="BK4684" s="12">
        <f t="shared" si="7301"/>
        <v>0</v>
      </c>
      <c r="BL4684" s="12">
        <f t="shared" si="7301"/>
        <v>0</v>
      </c>
      <c r="BM4684" s="12">
        <f t="shared" si="7301"/>
        <v>0</v>
      </c>
      <c r="BN4684" s="12">
        <f t="shared" si="7301"/>
        <v>0</v>
      </c>
      <c r="BO4684" s="12">
        <f t="shared" si="7301"/>
        <v>0</v>
      </c>
      <c r="BP4684" s="12">
        <f t="shared" si="7301"/>
        <v>0</v>
      </c>
      <c r="BQ4684" s="12">
        <f t="shared" si="7301"/>
        <v>0</v>
      </c>
      <c r="BR4684" s="12">
        <v>9886</v>
      </c>
      <c r="BS4684" s="12">
        <v>11085</v>
      </c>
      <c r="BT4684" s="12" t="e">
        <f>IF(#REF!=0,"-",#REF!/#REF!*100)</f>
        <v>#REF!</v>
      </c>
    </row>
    <row r="4685" spans="1:72" x14ac:dyDescent="0.25">
      <c r="A4685" s="4" t="s">
        <v>1154</v>
      </c>
      <c r="B4685" s="4" t="s">
        <v>56</v>
      </c>
      <c r="C4685" s="4" t="s">
        <v>168</v>
      </c>
      <c r="D4685" s="102" t="s">
        <v>1509</v>
      </c>
      <c r="E4685" s="113">
        <v>6139</v>
      </c>
      <c r="F4685" s="102"/>
      <c r="G4685" s="98" t="s">
        <v>1663</v>
      </c>
      <c r="H4685" s="13" t="s">
        <v>35</v>
      </c>
      <c r="I4685" s="14">
        <v>2500</v>
      </c>
      <c r="J4685" s="14">
        <v>1115</v>
      </c>
      <c r="K4685" s="14"/>
      <c r="L4685" s="14"/>
      <c r="M4685" s="14"/>
      <c r="N4685" s="14"/>
      <c r="O4685" s="14">
        <f t="shared" si="7263"/>
        <v>3615</v>
      </c>
      <c r="P4685" s="14"/>
      <c r="Q4685" s="14"/>
      <c r="R4685" s="14">
        <v>1115</v>
      </c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>
        <v>1115</v>
      </c>
      <c r="AC4685" s="14">
        <v>2500</v>
      </c>
      <c r="AD4685" s="14">
        <v>6400</v>
      </c>
      <c r="AE4685" s="14">
        <f>2000+392</f>
        <v>2392</v>
      </c>
      <c r="AF4685" s="14"/>
      <c r="AG4685" s="14"/>
      <c r="AH4685" s="14"/>
      <c r="AI4685" s="14"/>
      <c r="AJ4685" s="14">
        <f t="shared" si="7264"/>
        <v>8792</v>
      </c>
      <c r="AK4685" s="14"/>
      <c r="AL4685" s="14"/>
      <c r="AM4685" s="14">
        <f>2000+392</f>
        <v>2392</v>
      </c>
      <c r="AN4685" s="14"/>
      <c r="AO4685" s="14"/>
      <c r="AP4685" s="14"/>
      <c r="AQ4685" s="14"/>
      <c r="AR4685" s="14"/>
      <c r="AS4685" s="14"/>
      <c r="AT4685" s="14"/>
      <c r="AU4685" s="14"/>
      <c r="AV4685" s="14"/>
      <c r="AW4685" s="14">
        <v>2392</v>
      </c>
      <c r="AX4685" s="14">
        <v>6400</v>
      </c>
      <c r="AY4685" s="14">
        <v>11000</v>
      </c>
      <c r="AZ4685" s="14">
        <v>9752</v>
      </c>
      <c r="BA4685" s="14"/>
      <c r="BB4685" s="14"/>
      <c r="BC4685" s="14"/>
      <c r="BD4685" s="14"/>
      <c r="BE4685" s="14">
        <f t="shared" si="7265"/>
        <v>20752</v>
      </c>
      <c r="BF4685" s="14"/>
      <c r="BG4685" s="14"/>
      <c r="BH4685" s="14">
        <v>9752</v>
      </c>
      <c r="BI4685" s="14"/>
      <c r="BJ4685" s="14"/>
      <c r="BK4685" s="14"/>
      <c r="BL4685" s="14"/>
      <c r="BM4685" s="14"/>
      <c r="BN4685" s="14"/>
      <c r="BO4685" s="14"/>
      <c r="BP4685" s="14"/>
      <c r="BQ4685" s="14"/>
      <c r="BR4685" s="14">
        <v>9752</v>
      </c>
      <c r="BS4685" s="14">
        <v>11000</v>
      </c>
      <c r="BT4685" s="14" t="e">
        <f>IF(#REF!=0,"-",#REF!/#REF!*100)</f>
        <v>#REF!</v>
      </c>
    </row>
    <row r="4686" spans="1:72" ht="33.75" x14ac:dyDescent="0.25">
      <c r="A4686" s="4" t="s">
        <v>1154</v>
      </c>
      <c r="B4686" s="4" t="s">
        <v>56</v>
      </c>
      <c r="C4686" s="4" t="s">
        <v>168</v>
      </c>
      <c r="D4686" s="102" t="s">
        <v>1509</v>
      </c>
      <c r="E4686" s="113">
        <v>6139</v>
      </c>
      <c r="F4686" s="102" t="s">
        <v>1515</v>
      </c>
      <c r="G4686" s="98" t="s">
        <v>1663</v>
      </c>
      <c r="H4686" s="13" t="s">
        <v>38</v>
      </c>
      <c r="I4686" s="14">
        <v>30</v>
      </c>
      <c r="J4686" s="14">
        <v>100</v>
      </c>
      <c r="K4686" s="14"/>
      <c r="L4686" s="14"/>
      <c r="M4686" s="14"/>
      <c r="N4686" s="14"/>
      <c r="O4686" s="14">
        <f t="shared" si="7263"/>
        <v>130</v>
      </c>
      <c r="P4686" s="14"/>
      <c r="Q4686" s="14"/>
      <c r="R4686" s="14">
        <v>100</v>
      </c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>
        <v>100</v>
      </c>
      <c r="AC4686" s="14">
        <v>30</v>
      </c>
      <c r="AD4686" s="14">
        <v>50</v>
      </c>
      <c r="AE4686" s="14"/>
      <c r="AF4686" s="14"/>
      <c r="AG4686" s="14"/>
      <c r="AH4686" s="14"/>
      <c r="AI4686" s="14"/>
      <c r="AJ4686" s="14">
        <f t="shared" si="7264"/>
        <v>50</v>
      </c>
      <c r="AK4686" s="14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4"/>
      <c r="AW4686" s="14">
        <v>0</v>
      </c>
      <c r="AX4686" s="14">
        <v>50</v>
      </c>
      <c r="AY4686" s="14">
        <v>43</v>
      </c>
      <c r="AZ4686" s="14">
        <v>67</v>
      </c>
      <c r="BA4686" s="14"/>
      <c r="BB4686" s="14"/>
      <c r="BC4686" s="14"/>
      <c r="BD4686" s="14"/>
      <c r="BE4686" s="14">
        <f t="shared" si="7265"/>
        <v>110</v>
      </c>
      <c r="BF4686" s="14"/>
      <c r="BG4686" s="14"/>
      <c r="BH4686" s="14">
        <v>67</v>
      </c>
      <c r="BI4686" s="14"/>
      <c r="BJ4686" s="14"/>
      <c r="BK4686" s="14"/>
      <c r="BL4686" s="14"/>
      <c r="BM4686" s="14"/>
      <c r="BN4686" s="14"/>
      <c r="BO4686" s="14"/>
      <c r="BP4686" s="14"/>
      <c r="BQ4686" s="14"/>
      <c r="BR4686" s="14">
        <v>67</v>
      </c>
      <c r="BS4686" s="14">
        <v>43</v>
      </c>
      <c r="BT4686" s="14" t="e">
        <f>IF(#REF!=0,"-",#REF!/#REF!*100)</f>
        <v>#REF!</v>
      </c>
    </row>
    <row r="4687" spans="1:72" ht="22.5" x14ac:dyDescent="0.25">
      <c r="A4687" s="4" t="s">
        <v>1154</v>
      </c>
      <c r="B4687" s="4" t="s">
        <v>56</v>
      </c>
      <c r="C4687" s="4" t="s">
        <v>168</v>
      </c>
      <c r="D4687" s="102" t="s">
        <v>1509</v>
      </c>
      <c r="E4687" s="113">
        <v>6139</v>
      </c>
      <c r="F4687" s="102" t="s">
        <v>1516</v>
      </c>
      <c r="G4687" s="98" t="s">
        <v>1663</v>
      </c>
      <c r="H4687" s="13" t="s">
        <v>37</v>
      </c>
      <c r="I4687" s="14">
        <v>30</v>
      </c>
      <c r="J4687" s="14">
        <v>150</v>
      </c>
      <c r="K4687" s="14"/>
      <c r="L4687" s="14"/>
      <c r="M4687" s="14"/>
      <c r="N4687" s="14"/>
      <c r="O4687" s="14">
        <f t="shared" si="7263"/>
        <v>180</v>
      </c>
      <c r="P4687" s="14"/>
      <c r="Q4687" s="14"/>
      <c r="R4687" s="14">
        <v>150</v>
      </c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>
        <v>150</v>
      </c>
      <c r="AC4687" s="14">
        <v>30</v>
      </c>
      <c r="AD4687" s="14">
        <v>50</v>
      </c>
      <c r="AE4687" s="14"/>
      <c r="AF4687" s="14"/>
      <c r="AG4687" s="14"/>
      <c r="AH4687" s="14"/>
      <c r="AI4687" s="14"/>
      <c r="AJ4687" s="14">
        <f t="shared" si="7264"/>
        <v>50</v>
      </c>
      <c r="AK4687" s="14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4"/>
      <c r="AW4687" s="14">
        <v>0</v>
      </c>
      <c r="AX4687" s="14">
        <v>50</v>
      </c>
      <c r="AY4687" s="14">
        <v>42</v>
      </c>
      <c r="AZ4687" s="14">
        <v>67</v>
      </c>
      <c r="BA4687" s="14"/>
      <c r="BB4687" s="14"/>
      <c r="BC4687" s="14"/>
      <c r="BD4687" s="14"/>
      <c r="BE4687" s="14">
        <f t="shared" si="7265"/>
        <v>109</v>
      </c>
      <c r="BF4687" s="14"/>
      <c r="BG4687" s="14"/>
      <c r="BH4687" s="14">
        <v>67</v>
      </c>
      <c r="BI4687" s="14"/>
      <c r="BJ4687" s="14"/>
      <c r="BK4687" s="14"/>
      <c r="BL4687" s="14"/>
      <c r="BM4687" s="14"/>
      <c r="BN4687" s="14"/>
      <c r="BO4687" s="14"/>
      <c r="BP4687" s="14"/>
      <c r="BQ4687" s="14"/>
      <c r="BR4687" s="14">
        <v>67</v>
      </c>
      <c r="BS4687" s="14">
        <v>42</v>
      </c>
      <c r="BT4687" s="14" t="e">
        <f>IF(#REF!=0,"-",#REF!/#REF!*100)</f>
        <v>#REF!</v>
      </c>
    </row>
    <row r="4688" spans="1:72" ht="33.75" x14ac:dyDescent="0.25">
      <c r="A4688" s="1" t="s">
        <v>0</v>
      </c>
      <c r="B4688" s="1" t="s">
        <v>0</v>
      </c>
      <c r="C4688" s="1" t="s">
        <v>0</v>
      </c>
      <c r="D4688" s="101" t="s">
        <v>0</v>
      </c>
      <c r="E4688" s="101" t="s">
        <v>0</v>
      </c>
      <c r="F4688" s="101" t="s">
        <v>0</v>
      </c>
      <c r="G4688" s="2" t="s">
        <v>0</v>
      </c>
      <c r="H4688" s="10" t="s">
        <v>39</v>
      </c>
      <c r="I4688" s="11">
        <f t="shared" ref="I4688:X4689" si="7302">SUM(I4689)</f>
        <v>0</v>
      </c>
      <c r="J4688" s="11">
        <f t="shared" si="7302"/>
        <v>0</v>
      </c>
      <c r="K4688" s="11">
        <f t="shared" si="7302"/>
        <v>0</v>
      </c>
      <c r="L4688" s="11">
        <f t="shared" si="7302"/>
        <v>0</v>
      </c>
      <c r="M4688" s="11">
        <f t="shared" si="7302"/>
        <v>0</v>
      </c>
      <c r="N4688" s="11">
        <f t="shared" si="7302"/>
        <v>0</v>
      </c>
      <c r="O4688" s="11">
        <f t="shared" si="7302"/>
        <v>0</v>
      </c>
      <c r="P4688" s="11">
        <f t="shared" si="7302"/>
        <v>0</v>
      </c>
      <c r="Q4688" s="11">
        <f t="shared" si="7302"/>
        <v>0</v>
      </c>
      <c r="R4688" s="11">
        <f t="shared" si="7302"/>
        <v>0</v>
      </c>
      <c r="S4688" s="11">
        <f t="shared" si="7302"/>
        <v>0</v>
      </c>
      <c r="T4688" s="11">
        <f t="shared" si="7302"/>
        <v>0</v>
      </c>
      <c r="U4688" s="11">
        <f t="shared" si="7302"/>
        <v>0</v>
      </c>
      <c r="V4688" s="11">
        <f t="shared" si="7302"/>
        <v>0</v>
      </c>
      <c r="W4688" s="11">
        <f t="shared" si="7302"/>
        <v>0</v>
      </c>
      <c r="X4688" s="11">
        <f t="shared" si="7302"/>
        <v>0</v>
      </c>
      <c r="Y4688" s="11">
        <f t="shared" ref="J4688:AA4689" si="7303">SUM(Y4689)</f>
        <v>0</v>
      </c>
      <c r="Z4688" s="11">
        <f t="shared" si="7303"/>
        <v>0</v>
      </c>
      <c r="AA4688" s="11">
        <f t="shared" si="7303"/>
        <v>0</v>
      </c>
      <c r="AB4688" s="11">
        <v>0</v>
      </c>
      <c r="AC4688" s="11">
        <v>0</v>
      </c>
      <c r="AD4688" s="11">
        <f t="shared" ref="AD4688:AS4689" si="7304">SUM(AD4689)</f>
        <v>0</v>
      </c>
      <c r="AE4688" s="11">
        <f t="shared" si="7304"/>
        <v>0</v>
      </c>
      <c r="AF4688" s="11">
        <f t="shared" si="7304"/>
        <v>0</v>
      </c>
      <c r="AG4688" s="11">
        <f t="shared" si="7304"/>
        <v>0</v>
      </c>
      <c r="AH4688" s="11">
        <f t="shared" si="7304"/>
        <v>0</v>
      </c>
      <c r="AI4688" s="11">
        <f t="shared" si="7304"/>
        <v>0</v>
      </c>
      <c r="AJ4688" s="11">
        <f t="shared" si="7304"/>
        <v>0</v>
      </c>
      <c r="AK4688" s="11">
        <f t="shared" si="7304"/>
        <v>0</v>
      </c>
      <c r="AL4688" s="11">
        <f t="shared" si="7304"/>
        <v>0</v>
      </c>
      <c r="AM4688" s="11">
        <f t="shared" si="7304"/>
        <v>0</v>
      </c>
      <c r="AN4688" s="11">
        <f t="shared" si="7304"/>
        <v>0</v>
      </c>
      <c r="AO4688" s="11">
        <f t="shared" si="7304"/>
        <v>0</v>
      </c>
      <c r="AP4688" s="11">
        <f t="shared" si="7304"/>
        <v>0</v>
      </c>
      <c r="AQ4688" s="11">
        <f t="shared" si="7304"/>
        <v>0</v>
      </c>
      <c r="AR4688" s="11">
        <f t="shared" si="7304"/>
        <v>0</v>
      </c>
      <c r="AS4688" s="11">
        <f t="shared" si="7304"/>
        <v>0</v>
      </c>
      <c r="AT4688" s="11">
        <f t="shared" ref="AE4688:AV4689" si="7305">SUM(AT4689)</f>
        <v>0</v>
      </c>
      <c r="AU4688" s="11">
        <f t="shared" si="7305"/>
        <v>0</v>
      </c>
      <c r="AV4688" s="11">
        <f t="shared" si="7305"/>
        <v>0</v>
      </c>
      <c r="AW4688" s="11">
        <v>0</v>
      </c>
      <c r="AX4688" s="11">
        <v>0</v>
      </c>
      <c r="AY4688" s="11">
        <f t="shared" ref="AY4688:BN4689" si="7306">SUM(AY4689)</f>
        <v>100</v>
      </c>
      <c r="AZ4688" s="11">
        <f t="shared" si="7306"/>
        <v>0</v>
      </c>
      <c r="BA4688" s="11">
        <f t="shared" si="7306"/>
        <v>0</v>
      </c>
      <c r="BB4688" s="11">
        <f t="shared" si="7306"/>
        <v>0</v>
      </c>
      <c r="BC4688" s="11">
        <f t="shared" si="7306"/>
        <v>0</v>
      </c>
      <c r="BD4688" s="11">
        <f t="shared" si="7306"/>
        <v>0</v>
      </c>
      <c r="BE4688" s="11">
        <f t="shared" si="7306"/>
        <v>100</v>
      </c>
      <c r="BF4688" s="11">
        <f t="shared" si="7306"/>
        <v>0</v>
      </c>
      <c r="BG4688" s="11">
        <f t="shared" si="7306"/>
        <v>0</v>
      </c>
      <c r="BH4688" s="11">
        <f t="shared" si="7306"/>
        <v>0</v>
      </c>
      <c r="BI4688" s="11">
        <f t="shared" si="7306"/>
        <v>0</v>
      </c>
      <c r="BJ4688" s="11">
        <f t="shared" si="7306"/>
        <v>0</v>
      </c>
      <c r="BK4688" s="11">
        <f t="shared" si="7306"/>
        <v>0</v>
      </c>
      <c r="BL4688" s="11">
        <f t="shared" si="7306"/>
        <v>0</v>
      </c>
      <c r="BM4688" s="11">
        <f t="shared" si="7306"/>
        <v>0</v>
      </c>
      <c r="BN4688" s="11">
        <f t="shared" si="7306"/>
        <v>0</v>
      </c>
      <c r="BO4688" s="11">
        <f t="shared" ref="BO4688:BQ4689" si="7307">SUM(BO4689)</f>
        <v>0</v>
      </c>
      <c r="BP4688" s="11">
        <f t="shared" si="7307"/>
        <v>0</v>
      </c>
      <c r="BQ4688" s="11">
        <f t="shared" si="7307"/>
        <v>0</v>
      </c>
      <c r="BR4688" s="11">
        <v>0</v>
      </c>
      <c r="BS4688" s="11">
        <v>100</v>
      </c>
      <c r="BT4688" s="11" t="e">
        <f>IF(#REF!=0,"-",#REF!/#REF!*100)</f>
        <v>#REF!</v>
      </c>
    </row>
    <row r="4689" spans="1:72" ht="22.5" x14ac:dyDescent="0.25">
      <c r="A4689" s="4" t="s">
        <v>1154</v>
      </c>
      <c r="B4689" s="4" t="s">
        <v>56</v>
      </c>
      <c r="C4689" s="4" t="s">
        <v>168</v>
      </c>
      <c r="D4689" s="102" t="s">
        <v>1509</v>
      </c>
      <c r="E4689" s="101" t="s">
        <v>40</v>
      </c>
      <c r="F4689" s="101" t="s">
        <v>0</v>
      </c>
      <c r="G4689" s="2" t="s">
        <v>0</v>
      </c>
      <c r="H4689" s="2" t="s">
        <v>41</v>
      </c>
      <c r="I4689" s="12">
        <f t="shared" si="7302"/>
        <v>0</v>
      </c>
      <c r="J4689" s="12">
        <f t="shared" si="7303"/>
        <v>0</v>
      </c>
      <c r="K4689" s="12">
        <f t="shared" si="7303"/>
        <v>0</v>
      </c>
      <c r="L4689" s="12">
        <f t="shared" si="7303"/>
        <v>0</v>
      </c>
      <c r="M4689" s="12">
        <f t="shared" si="7303"/>
        <v>0</v>
      </c>
      <c r="N4689" s="12">
        <f t="shared" si="7303"/>
        <v>0</v>
      </c>
      <c r="O4689" s="12">
        <f t="shared" si="7303"/>
        <v>0</v>
      </c>
      <c r="P4689" s="12">
        <f t="shared" si="7303"/>
        <v>0</v>
      </c>
      <c r="Q4689" s="12">
        <f t="shared" si="7303"/>
        <v>0</v>
      </c>
      <c r="R4689" s="12">
        <f t="shared" si="7303"/>
        <v>0</v>
      </c>
      <c r="S4689" s="12">
        <f t="shared" si="7303"/>
        <v>0</v>
      </c>
      <c r="T4689" s="12">
        <f t="shared" si="7303"/>
        <v>0</v>
      </c>
      <c r="U4689" s="12">
        <f t="shared" si="7303"/>
        <v>0</v>
      </c>
      <c r="V4689" s="12">
        <f t="shared" si="7303"/>
        <v>0</v>
      </c>
      <c r="W4689" s="12">
        <f t="shared" si="7303"/>
        <v>0</v>
      </c>
      <c r="X4689" s="12">
        <f t="shared" si="7303"/>
        <v>0</v>
      </c>
      <c r="Y4689" s="12">
        <f t="shared" si="7303"/>
        <v>0</v>
      </c>
      <c r="Z4689" s="12">
        <f t="shared" si="7303"/>
        <v>0</v>
      </c>
      <c r="AA4689" s="12">
        <f t="shared" si="7303"/>
        <v>0</v>
      </c>
      <c r="AB4689" s="12">
        <v>0</v>
      </c>
      <c r="AC4689" s="12">
        <v>0</v>
      </c>
      <c r="AD4689" s="12">
        <f t="shared" si="7304"/>
        <v>0</v>
      </c>
      <c r="AE4689" s="12">
        <f t="shared" si="7305"/>
        <v>0</v>
      </c>
      <c r="AF4689" s="12">
        <f t="shared" si="7305"/>
        <v>0</v>
      </c>
      <c r="AG4689" s="12">
        <f t="shared" si="7305"/>
        <v>0</v>
      </c>
      <c r="AH4689" s="12">
        <f t="shared" si="7305"/>
        <v>0</v>
      </c>
      <c r="AI4689" s="12">
        <f t="shared" si="7305"/>
        <v>0</v>
      </c>
      <c r="AJ4689" s="12">
        <f t="shared" si="7305"/>
        <v>0</v>
      </c>
      <c r="AK4689" s="12">
        <f t="shared" si="7305"/>
        <v>0</v>
      </c>
      <c r="AL4689" s="12">
        <f t="shared" si="7305"/>
        <v>0</v>
      </c>
      <c r="AM4689" s="12">
        <f t="shared" si="7305"/>
        <v>0</v>
      </c>
      <c r="AN4689" s="12">
        <f t="shared" si="7305"/>
        <v>0</v>
      </c>
      <c r="AO4689" s="12">
        <f t="shared" si="7305"/>
        <v>0</v>
      </c>
      <c r="AP4689" s="12">
        <f t="shared" si="7305"/>
        <v>0</v>
      </c>
      <c r="AQ4689" s="12">
        <f t="shared" si="7305"/>
        <v>0</v>
      </c>
      <c r="AR4689" s="12">
        <f t="shared" si="7305"/>
        <v>0</v>
      </c>
      <c r="AS4689" s="12">
        <f t="shared" si="7305"/>
        <v>0</v>
      </c>
      <c r="AT4689" s="12">
        <f t="shared" si="7305"/>
        <v>0</v>
      </c>
      <c r="AU4689" s="12">
        <f t="shared" si="7305"/>
        <v>0</v>
      </c>
      <c r="AV4689" s="12">
        <f t="shared" si="7305"/>
        <v>0</v>
      </c>
      <c r="AW4689" s="12">
        <v>0</v>
      </c>
      <c r="AX4689" s="12">
        <v>0</v>
      </c>
      <c r="AY4689" s="12">
        <f>SUM(AY4690)</f>
        <v>100</v>
      </c>
      <c r="AZ4689" s="12">
        <f t="shared" si="7306"/>
        <v>0</v>
      </c>
      <c r="BA4689" s="12">
        <f t="shared" si="7306"/>
        <v>0</v>
      </c>
      <c r="BB4689" s="12">
        <f t="shared" si="7306"/>
        <v>0</v>
      </c>
      <c r="BC4689" s="12">
        <f t="shared" si="7306"/>
        <v>0</v>
      </c>
      <c r="BD4689" s="12">
        <f t="shared" si="7306"/>
        <v>0</v>
      </c>
      <c r="BE4689" s="12">
        <f t="shared" si="7306"/>
        <v>100</v>
      </c>
      <c r="BF4689" s="12">
        <f t="shared" si="7306"/>
        <v>0</v>
      </c>
      <c r="BG4689" s="12">
        <f t="shared" si="7306"/>
        <v>0</v>
      </c>
      <c r="BH4689" s="12">
        <f t="shared" si="7306"/>
        <v>0</v>
      </c>
      <c r="BI4689" s="12">
        <f t="shared" si="7306"/>
        <v>0</v>
      </c>
      <c r="BJ4689" s="12">
        <f t="shared" si="7306"/>
        <v>0</v>
      </c>
      <c r="BK4689" s="12">
        <f t="shared" si="7306"/>
        <v>0</v>
      </c>
      <c r="BL4689" s="12">
        <f t="shared" si="7306"/>
        <v>0</v>
      </c>
      <c r="BM4689" s="12">
        <f t="shared" si="7306"/>
        <v>0</v>
      </c>
      <c r="BN4689" s="12">
        <f t="shared" si="7306"/>
        <v>0</v>
      </c>
      <c r="BO4689" s="12">
        <f t="shared" si="7307"/>
        <v>0</v>
      </c>
      <c r="BP4689" s="12">
        <f t="shared" si="7307"/>
        <v>0</v>
      </c>
      <c r="BQ4689" s="12">
        <f t="shared" si="7307"/>
        <v>0</v>
      </c>
      <c r="BR4689" s="12">
        <v>0</v>
      </c>
      <c r="BS4689" s="12">
        <v>100</v>
      </c>
      <c r="BT4689" s="12" t="e">
        <f>IF(#REF!=0,"-",#REF!/#REF!*100)</f>
        <v>#REF!</v>
      </c>
    </row>
    <row r="4690" spans="1:72" x14ac:dyDescent="0.25">
      <c r="A4690" s="4" t="s">
        <v>1154</v>
      </c>
      <c r="B4690" s="4" t="s">
        <v>56</v>
      </c>
      <c r="C4690" s="4" t="s">
        <v>168</v>
      </c>
      <c r="D4690" s="102" t="s">
        <v>1509</v>
      </c>
      <c r="E4690" s="113">
        <v>6148</v>
      </c>
      <c r="F4690" s="102"/>
      <c r="G4690" s="98" t="s">
        <v>1663</v>
      </c>
      <c r="H4690" s="13" t="s">
        <v>45</v>
      </c>
      <c r="I4690" s="14">
        <v>0</v>
      </c>
      <c r="J4690" s="14"/>
      <c r="K4690" s="14"/>
      <c r="L4690" s="14"/>
      <c r="M4690" s="14"/>
      <c r="N4690" s="14"/>
      <c r="O4690" s="14">
        <f t="shared" si="7263"/>
        <v>0</v>
      </c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>
        <v>0</v>
      </c>
      <c r="AC4690" s="14">
        <v>0</v>
      </c>
      <c r="AD4690" s="14">
        <v>0</v>
      </c>
      <c r="AE4690" s="14"/>
      <c r="AF4690" s="14"/>
      <c r="AG4690" s="14"/>
      <c r="AH4690" s="14"/>
      <c r="AI4690" s="14"/>
      <c r="AJ4690" s="14">
        <f t="shared" si="7264"/>
        <v>0</v>
      </c>
      <c r="AK4690" s="14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4"/>
      <c r="AW4690" s="14">
        <v>0</v>
      </c>
      <c r="AX4690" s="14">
        <v>0</v>
      </c>
      <c r="AY4690" s="14">
        <v>100</v>
      </c>
      <c r="AZ4690" s="14"/>
      <c r="BA4690" s="14"/>
      <c r="BB4690" s="14"/>
      <c r="BC4690" s="14"/>
      <c r="BD4690" s="14"/>
      <c r="BE4690" s="14">
        <f t="shared" si="7265"/>
        <v>100</v>
      </c>
      <c r="BF4690" s="14"/>
      <c r="BG4690" s="14"/>
      <c r="BH4690" s="14"/>
      <c r="BI4690" s="14"/>
      <c r="BJ4690" s="14"/>
      <c r="BK4690" s="14"/>
      <c r="BL4690" s="14"/>
      <c r="BM4690" s="14"/>
      <c r="BN4690" s="14"/>
      <c r="BO4690" s="14"/>
      <c r="BP4690" s="14"/>
      <c r="BQ4690" s="14"/>
      <c r="BR4690" s="14">
        <v>0</v>
      </c>
      <c r="BS4690" s="14">
        <v>100</v>
      </c>
      <c r="BT4690" s="14" t="e">
        <f>IF(#REF!=0,"-",#REF!/#REF!*100)</f>
        <v>#REF!</v>
      </c>
    </row>
    <row r="4691" spans="1:72" ht="33.75" x14ac:dyDescent="0.25">
      <c r="A4691" s="1" t="s">
        <v>0</v>
      </c>
      <c r="B4691" s="1" t="s">
        <v>0</v>
      </c>
      <c r="C4691" s="1" t="s">
        <v>0</v>
      </c>
      <c r="D4691" s="101" t="s">
        <v>0</v>
      </c>
      <c r="E4691" s="101" t="s">
        <v>0</v>
      </c>
      <c r="F4691" s="101" t="s">
        <v>0</v>
      </c>
      <c r="G4691" s="2" t="s">
        <v>0</v>
      </c>
      <c r="H4691" s="10" t="s">
        <v>47</v>
      </c>
      <c r="I4691" s="11">
        <f t="shared" ref="I4691:AA4691" si="7308">SUM(I4692)</f>
        <v>100</v>
      </c>
      <c r="J4691" s="11">
        <f t="shared" si="7308"/>
        <v>0</v>
      </c>
      <c r="K4691" s="11">
        <f t="shared" si="7308"/>
        <v>0</v>
      </c>
      <c r="L4691" s="11">
        <f t="shared" si="7308"/>
        <v>0</v>
      </c>
      <c r="M4691" s="11">
        <f t="shared" si="7308"/>
        <v>0</v>
      </c>
      <c r="N4691" s="11">
        <f t="shared" si="7308"/>
        <v>0</v>
      </c>
      <c r="O4691" s="11">
        <f t="shared" si="7308"/>
        <v>100</v>
      </c>
      <c r="P4691" s="11">
        <f t="shared" si="7308"/>
        <v>0</v>
      </c>
      <c r="Q4691" s="11">
        <f t="shared" si="7308"/>
        <v>0</v>
      </c>
      <c r="R4691" s="11">
        <f t="shared" si="7308"/>
        <v>0</v>
      </c>
      <c r="S4691" s="11">
        <f t="shared" si="7308"/>
        <v>0</v>
      </c>
      <c r="T4691" s="11">
        <f t="shared" si="7308"/>
        <v>0</v>
      </c>
      <c r="U4691" s="11">
        <f t="shared" si="7308"/>
        <v>0</v>
      </c>
      <c r="V4691" s="11">
        <f t="shared" si="7308"/>
        <v>0</v>
      </c>
      <c r="W4691" s="11">
        <f t="shared" si="7308"/>
        <v>0</v>
      </c>
      <c r="X4691" s="11">
        <f t="shared" si="7308"/>
        <v>0</v>
      </c>
      <c r="Y4691" s="11">
        <f t="shared" si="7308"/>
        <v>0</v>
      </c>
      <c r="Z4691" s="11">
        <f t="shared" si="7308"/>
        <v>0</v>
      </c>
      <c r="AA4691" s="11">
        <f t="shared" si="7308"/>
        <v>0</v>
      </c>
      <c r="AB4691" s="11">
        <v>0</v>
      </c>
      <c r="AC4691" s="11">
        <v>100</v>
      </c>
      <c r="AD4691" s="11">
        <f t="shared" ref="AD4691:AV4691" si="7309">SUM(AD4692)</f>
        <v>0</v>
      </c>
      <c r="AE4691" s="11">
        <f t="shared" si="7309"/>
        <v>0</v>
      </c>
      <c r="AF4691" s="11">
        <f t="shared" si="7309"/>
        <v>0</v>
      </c>
      <c r="AG4691" s="11">
        <f t="shared" si="7309"/>
        <v>0</v>
      </c>
      <c r="AH4691" s="11">
        <f t="shared" si="7309"/>
        <v>0</v>
      </c>
      <c r="AI4691" s="11">
        <f t="shared" si="7309"/>
        <v>0</v>
      </c>
      <c r="AJ4691" s="11">
        <f t="shared" si="7309"/>
        <v>0</v>
      </c>
      <c r="AK4691" s="11">
        <f t="shared" si="7309"/>
        <v>0</v>
      </c>
      <c r="AL4691" s="11">
        <f t="shared" si="7309"/>
        <v>0</v>
      </c>
      <c r="AM4691" s="11">
        <f t="shared" si="7309"/>
        <v>0</v>
      </c>
      <c r="AN4691" s="11">
        <f t="shared" si="7309"/>
        <v>0</v>
      </c>
      <c r="AO4691" s="11">
        <f t="shared" si="7309"/>
        <v>0</v>
      </c>
      <c r="AP4691" s="11">
        <f t="shared" si="7309"/>
        <v>0</v>
      </c>
      <c r="AQ4691" s="11">
        <f t="shared" si="7309"/>
        <v>0</v>
      </c>
      <c r="AR4691" s="11">
        <f t="shared" si="7309"/>
        <v>0</v>
      </c>
      <c r="AS4691" s="11">
        <f t="shared" si="7309"/>
        <v>0</v>
      </c>
      <c r="AT4691" s="11">
        <f t="shared" si="7309"/>
        <v>0</v>
      </c>
      <c r="AU4691" s="11">
        <f t="shared" si="7309"/>
        <v>0</v>
      </c>
      <c r="AV4691" s="11">
        <f t="shared" si="7309"/>
        <v>0</v>
      </c>
      <c r="AW4691" s="11">
        <v>0</v>
      </c>
      <c r="AX4691" s="11">
        <v>0</v>
      </c>
      <c r="AY4691" s="11">
        <f t="shared" ref="AY4691:BQ4691" si="7310">SUM(AY4692)</f>
        <v>20000</v>
      </c>
      <c r="AZ4691" s="11">
        <f t="shared" si="7310"/>
        <v>8718</v>
      </c>
      <c r="BA4691" s="11">
        <f t="shared" si="7310"/>
        <v>0</v>
      </c>
      <c r="BB4691" s="11">
        <f t="shared" si="7310"/>
        <v>0</v>
      </c>
      <c r="BC4691" s="11">
        <f t="shared" si="7310"/>
        <v>0</v>
      </c>
      <c r="BD4691" s="11">
        <f t="shared" si="7310"/>
        <v>0</v>
      </c>
      <c r="BE4691" s="11">
        <f t="shared" si="7310"/>
        <v>28718</v>
      </c>
      <c r="BF4691" s="11">
        <f t="shared" si="7310"/>
        <v>0</v>
      </c>
      <c r="BG4691" s="11">
        <f t="shared" si="7310"/>
        <v>0</v>
      </c>
      <c r="BH4691" s="11">
        <f t="shared" si="7310"/>
        <v>8718</v>
      </c>
      <c r="BI4691" s="11">
        <f t="shared" si="7310"/>
        <v>0</v>
      </c>
      <c r="BJ4691" s="11">
        <f t="shared" si="7310"/>
        <v>0</v>
      </c>
      <c r="BK4691" s="11">
        <f t="shared" si="7310"/>
        <v>0</v>
      </c>
      <c r="BL4691" s="11">
        <f t="shared" si="7310"/>
        <v>0</v>
      </c>
      <c r="BM4691" s="11">
        <f t="shared" si="7310"/>
        <v>0</v>
      </c>
      <c r="BN4691" s="11">
        <f t="shared" si="7310"/>
        <v>0</v>
      </c>
      <c r="BO4691" s="11">
        <f t="shared" si="7310"/>
        <v>0</v>
      </c>
      <c r="BP4691" s="11">
        <f t="shared" si="7310"/>
        <v>0</v>
      </c>
      <c r="BQ4691" s="11">
        <f t="shared" si="7310"/>
        <v>0</v>
      </c>
      <c r="BR4691" s="11">
        <v>8718</v>
      </c>
      <c r="BS4691" s="11">
        <v>20000</v>
      </c>
      <c r="BT4691" s="11" t="e">
        <f>IF(#REF!=0,"-",#REF!/#REF!*100)</f>
        <v>#REF!</v>
      </c>
    </row>
    <row r="4692" spans="1:72" x14ac:dyDescent="0.25">
      <c r="A4692" s="4" t="s">
        <v>1154</v>
      </c>
      <c r="B4692" s="4" t="s">
        <v>56</v>
      </c>
      <c r="C4692" s="4" t="s">
        <v>168</v>
      </c>
      <c r="D4692" s="102" t="s">
        <v>1509</v>
      </c>
      <c r="E4692" s="101" t="s">
        <v>48</v>
      </c>
      <c r="F4692" s="101" t="s">
        <v>0</v>
      </c>
      <c r="G4692" s="2" t="s">
        <v>0</v>
      </c>
      <c r="H4692" s="2" t="s">
        <v>49</v>
      </c>
      <c r="I4692" s="12">
        <f t="shared" ref="I4692:AA4692" si="7311">SUM(I4693:I4695)</f>
        <v>100</v>
      </c>
      <c r="J4692" s="12">
        <f t="shared" si="7311"/>
        <v>0</v>
      </c>
      <c r="K4692" s="12">
        <f t="shared" si="7311"/>
        <v>0</v>
      </c>
      <c r="L4692" s="12">
        <f t="shared" si="7311"/>
        <v>0</v>
      </c>
      <c r="M4692" s="12">
        <f t="shared" si="7311"/>
        <v>0</v>
      </c>
      <c r="N4692" s="12">
        <f t="shared" si="7311"/>
        <v>0</v>
      </c>
      <c r="O4692" s="12">
        <f t="shared" ref="O4692" si="7312">SUM(O4693:O4695)</f>
        <v>100</v>
      </c>
      <c r="P4692" s="12">
        <f t="shared" si="7311"/>
        <v>0</v>
      </c>
      <c r="Q4692" s="12">
        <f t="shared" si="7311"/>
        <v>0</v>
      </c>
      <c r="R4692" s="12">
        <f t="shared" si="7311"/>
        <v>0</v>
      </c>
      <c r="S4692" s="12">
        <f t="shared" si="7311"/>
        <v>0</v>
      </c>
      <c r="T4692" s="12">
        <f t="shared" si="7311"/>
        <v>0</v>
      </c>
      <c r="U4692" s="12">
        <f t="shared" si="7311"/>
        <v>0</v>
      </c>
      <c r="V4692" s="12">
        <f t="shared" si="7311"/>
        <v>0</v>
      </c>
      <c r="W4692" s="12">
        <f t="shared" si="7311"/>
        <v>0</v>
      </c>
      <c r="X4692" s="12">
        <f t="shared" si="7311"/>
        <v>0</v>
      </c>
      <c r="Y4692" s="12">
        <f t="shared" si="7311"/>
        <v>0</v>
      </c>
      <c r="Z4692" s="12">
        <f t="shared" si="7311"/>
        <v>0</v>
      </c>
      <c r="AA4692" s="12">
        <f t="shared" si="7311"/>
        <v>0</v>
      </c>
      <c r="AB4692" s="12">
        <v>0</v>
      </c>
      <c r="AC4692" s="12">
        <v>100</v>
      </c>
      <c r="AD4692" s="12">
        <f t="shared" ref="AD4692:AV4692" si="7313">SUM(AD4693:AD4695)</f>
        <v>0</v>
      </c>
      <c r="AE4692" s="12">
        <f t="shared" si="7313"/>
        <v>0</v>
      </c>
      <c r="AF4692" s="12">
        <f t="shared" si="7313"/>
        <v>0</v>
      </c>
      <c r="AG4692" s="12">
        <f t="shared" si="7313"/>
        <v>0</v>
      </c>
      <c r="AH4692" s="12">
        <f t="shared" si="7313"/>
        <v>0</v>
      </c>
      <c r="AI4692" s="12">
        <f t="shared" si="7313"/>
        <v>0</v>
      </c>
      <c r="AJ4692" s="12">
        <f t="shared" ref="AJ4692" si="7314">SUM(AJ4693:AJ4695)</f>
        <v>0</v>
      </c>
      <c r="AK4692" s="12">
        <f t="shared" si="7313"/>
        <v>0</v>
      </c>
      <c r="AL4692" s="12">
        <f t="shared" si="7313"/>
        <v>0</v>
      </c>
      <c r="AM4692" s="12">
        <f t="shared" si="7313"/>
        <v>0</v>
      </c>
      <c r="AN4692" s="12">
        <f t="shared" si="7313"/>
        <v>0</v>
      </c>
      <c r="AO4692" s="12">
        <f t="shared" si="7313"/>
        <v>0</v>
      </c>
      <c r="AP4692" s="12">
        <f t="shared" si="7313"/>
        <v>0</v>
      </c>
      <c r="AQ4692" s="12">
        <f t="shared" si="7313"/>
        <v>0</v>
      </c>
      <c r="AR4692" s="12">
        <f t="shared" si="7313"/>
        <v>0</v>
      </c>
      <c r="AS4692" s="12">
        <f t="shared" si="7313"/>
        <v>0</v>
      </c>
      <c r="AT4692" s="12">
        <f t="shared" si="7313"/>
        <v>0</v>
      </c>
      <c r="AU4692" s="12">
        <f t="shared" si="7313"/>
        <v>0</v>
      </c>
      <c r="AV4692" s="12">
        <f t="shared" si="7313"/>
        <v>0</v>
      </c>
      <c r="AW4692" s="12">
        <v>0</v>
      </c>
      <c r="AX4692" s="12">
        <v>0</v>
      </c>
      <c r="AY4692" s="12">
        <f t="shared" ref="AY4692:BQ4692" si="7315">SUM(AY4693:AY4695)</f>
        <v>20000</v>
      </c>
      <c r="AZ4692" s="12">
        <f t="shared" si="7315"/>
        <v>8718</v>
      </c>
      <c r="BA4692" s="12">
        <f t="shared" si="7315"/>
        <v>0</v>
      </c>
      <c r="BB4692" s="12">
        <f t="shared" si="7315"/>
        <v>0</v>
      </c>
      <c r="BC4692" s="12">
        <f t="shared" si="7315"/>
        <v>0</v>
      </c>
      <c r="BD4692" s="12">
        <f t="shared" si="7315"/>
        <v>0</v>
      </c>
      <c r="BE4692" s="12">
        <f t="shared" ref="BE4692" si="7316">SUM(BE4693:BE4695)</f>
        <v>28718</v>
      </c>
      <c r="BF4692" s="12">
        <f t="shared" si="7315"/>
        <v>0</v>
      </c>
      <c r="BG4692" s="12">
        <f t="shared" si="7315"/>
        <v>0</v>
      </c>
      <c r="BH4692" s="12">
        <f t="shared" si="7315"/>
        <v>8718</v>
      </c>
      <c r="BI4692" s="12">
        <f t="shared" si="7315"/>
        <v>0</v>
      </c>
      <c r="BJ4692" s="12">
        <f t="shared" si="7315"/>
        <v>0</v>
      </c>
      <c r="BK4692" s="12">
        <f t="shared" si="7315"/>
        <v>0</v>
      </c>
      <c r="BL4692" s="12">
        <f t="shared" si="7315"/>
        <v>0</v>
      </c>
      <c r="BM4692" s="12">
        <f t="shared" si="7315"/>
        <v>0</v>
      </c>
      <c r="BN4692" s="12">
        <f t="shared" si="7315"/>
        <v>0</v>
      </c>
      <c r="BO4692" s="12">
        <f t="shared" si="7315"/>
        <v>0</v>
      </c>
      <c r="BP4692" s="12">
        <f t="shared" si="7315"/>
        <v>0</v>
      </c>
      <c r="BQ4692" s="12">
        <f t="shared" si="7315"/>
        <v>0</v>
      </c>
      <c r="BR4692" s="12">
        <v>8718</v>
      </c>
      <c r="BS4692" s="12">
        <v>20000</v>
      </c>
      <c r="BT4692" s="12" t="e">
        <f>IF(#REF!=0,"-",#REF!/#REF!*100)</f>
        <v>#REF!</v>
      </c>
    </row>
    <row r="4693" spans="1:72" x14ac:dyDescent="0.25">
      <c r="A4693" s="4" t="s">
        <v>1154</v>
      </c>
      <c r="B4693" s="4" t="s">
        <v>56</v>
      </c>
      <c r="C4693" s="4" t="s">
        <v>168</v>
      </c>
      <c r="D4693" s="102" t="s">
        <v>1509</v>
      </c>
      <c r="E4693" s="113">
        <v>8213</v>
      </c>
      <c r="F4693" s="102"/>
      <c r="G4693" s="98" t="s">
        <v>1663</v>
      </c>
      <c r="H4693" s="13" t="s">
        <v>51</v>
      </c>
      <c r="I4693" s="14">
        <v>100</v>
      </c>
      <c r="J4693" s="14"/>
      <c r="K4693" s="14"/>
      <c r="L4693" s="14"/>
      <c r="M4693" s="14"/>
      <c r="N4693" s="14"/>
      <c r="O4693" s="14">
        <f t="shared" si="7263"/>
        <v>100</v>
      </c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>
        <v>0</v>
      </c>
      <c r="AC4693" s="14">
        <v>100</v>
      </c>
      <c r="AD4693" s="14">
        <v>0</v>
      </c>
      <c r="AE4693" s="14"/>
      <c r="AF4693" s="14"/>
      <c r="AG4693" s="14"/>
      <c r="AH4693" s="14"/>
      <c r="AI4693" s="14"/>
      <c r="AJ4693" s="14">
        <f t="shared" si="7264"/>
        <v>0</v>
      </c>
      <c r="AK4693" s="14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4"/>
      <c r="AW4693" s="14">
        <v>0</v>
      </c>
      <c r="AX4693" s="14">
        <v>0</v>
      </c>
      <c r="AY4693" s="14">
        <v>15000</v>
      </c>
      <c r="AZ4693" s="14">
        <v>8718</v>
      </c>
      <c r="BA4693" s="14"/>
      <c r="BB4693" s="14"/>
      <c r="BC4693" s="14"/>
      <c r="BD4693" s="14"/>
      <c r="BE4693" s="14">
        <f t="shared" si="7265"/>
        <v>23718</v>
      </c>
      <c r="BF4693" s="14"/>
      <c r="BG4693" s="14"/>
      <c r="BH4693" s="14">
        <v>8718</v>
      </c>
      <c r="BI4693" s="14"/>
      <c r="BJ4693" s="14"/>
      <c r="BK4693" s="14"/>
      <c r="BL4693" s="14"/>
      <c r="BM4693" s="14"/>
      <c r="BN4693" s="14"/>
      <c r="BO4693" s="14"/>
      <c r="BP4693" s="14"/>
      <c r="BQ4693" s="14"/>
      <c r="BR4693" s="14">
        <v>8718</v>
      </c>
      <c r="BS4693" s="14">
        <v>15000</v>
      </c>
      <c r="BT4693" s="14" t="e">
        <f>IF(#REF!=0,"-",#REF!/#REF!*100)</f>
        <v>#REF!</v>
      </c>
    </row>
    <row r="4694" spans="1:72" x14ac:dyDescent="0.25">
      <c r="A4694" s="4" t="s">
        <v>1154</v>
      </c>
      <c r="B4694" s="4" t="s">
        <v>56</v>
      </c>
      <c r="C4694" s="4" t="s">
        <v>168</v>
      </c>
      <c r="D4694" s="102" t="s">
        <v>1509</v>
      </c>
      <c r="E4694" s="113">
        <v>8215</v>
      </c>
      <c r="F4694" s="102"/>
      <c r="G4694" s="98" t="s">
        <v>1663</v>
      </c>
      <c r="H4694" s="13" t="s">
        <v>68</v>
      </c>
      <c r="I4694" s="14">
        <v>0</v>
      </c>
      <c r="J4694" s="14"/>
      <c r="K4694" s="14"/>
      <c r="L4694" s="14"/>
      <c r="M4694" s="14"/>
      <c r="N4694" s="14"/>
      <c r="O4694" s="14">
        <f t="shared" si="7263"/>
        <v>0</v>
      </c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>
        <v>0</v>
      </c>
      <c r="AC4694" s="14">
        <v>0</v>
      </c>
      <c r="AD4694" s="14">
        <v>0</v>
      </c>
      <c r="AE4694" s="14"/>
      <c r="AF4694" s="14"/>
      <c r="AG4694" s="14"/>
      <c r="AH4694" s="14"/>
      <c r="AI4694" s="14"/>
      <c r="AJ4694" s="14">
        <f t="shared" si="7264"/>
        <v>0</v>
      </c>
      <c r="AK4694" s="14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4"/>
      <c r="AW4694" s="14">
        <v>0</v>
      </c>
      <c r="AX4694" s="14">
        <v>0</v>
      </c>
      <c r="AY4694" s="14">
        <v>1000</v>
      </c>
      <c r="AZ4694" s="14"/>
      <c r="BA4694" s="14"/>
      <c r="BB4694" s="14"/>
      <c r="BC4694" s="14"/>
      <c r="BD4694" s="14"/>
      <c r="BE4694" s="14">
        <f t="shared" si="7265"/>
        <v>1000</v>
      </c>
      <c r="BF4694" s="14"/>
      <c r="BG4694" s="14"/>
      <c r="BH4694" s="14"/>
      <c r="BI4694" s="14"/>
      <c r="BJ4694" s="14"/>
      <c r="BK4694" s="14"/>
      <c r="BL4694" s="14"/>
      <c r="BM4694" s="14"/>
      <c r="BN4694" s="14"/>
      <c r="BO4694" s="14"/>
      <c r="BP4694" s="14"/>
      <c r="BQ4694" s="14"/>
      <c r="BR4694" s="14">
        <v>0</v>
      </c>
      <c r="BS4694" s="14">
        <v>1000</v>
      </c>
      <c r="BT4694" s="14" t="e">
        <f>IF(#REF!=0,"-",#REF!/#REF!*100)</f>
        <v>#REF!</v>
      </c>
    </row>
    <row r="4695" spans="1:72" x14ac:dyDescent="0.25">
      <c r="A4695" s="4" t="s">
        <v>1154</v>
      </c>
      <c r="B4695" s="4" t="s">
        <v>56</v>
      </c>
      <c r="C4695" s="4" t="s">
        <v>168</v>
      </c>
      <c r="D4695" s="102" t="s">
        <v>1509</v>
      </c>
      <c r="E4695" s="113">
        <v>8216</v>
      </c>
      <c r="F4695" s="102"/>
      <c r="G4695" s="98" t="s">
        <v>1663</v>
      </c>
      <c r="H4695" s="13" t="s">
        <v>108</v>
      </c>
      <c r="I4695" s="14">
        <v>0</v>
      </c>
      <c r="J4695" s="14"/>
      <c r="K4695" s="14"/>
      <c r="L4695" s="14"/>
      <c r="M4695" s="14"/>
      <c r="N4695" s="14"/>
      <c r="O4695" s="14">
        <f t="shared" si="7263"/>
        <v>0</v>
      </c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>
        <v>0</v>
      </c>
      <c r="AC4695" s="14">
        <v>0</v>
      </c>
      <c r="AD4695" s="14">
        <v>0</v>
      </c>
      <c r="AE4695" s="14"/>
      <c r="AF4695" s="14"/>
      <c r="AG4695" s="14"/>
      <c r="AH4695" s="14"/>
      <c r="AI4695" s="14"/>
      <c r="AJ4695" s="14">
        <f t="shared" si="7264"/>
        <v>0</v>
      </c>
      <c r="AK4695" s="14"/>
      <c r="AL4695" s="14"/>
      <c r="AM4695" s="14"/>
      <c r="AN4695" s="14"/>
      <c r="AO4695" s="14"/>
      <c r="AP4695" s="14"/>
      <c r="AQ4695" s="14"/>
      <c r="AR4695" s="14"/>
      <c r="AS4695" s="14"/>
      <c r="AT4695" s="14"/>
      <c r="AU4695" s="14"/>
      <c r="AV4695" s="14"/>
      <c r="AW4695" s="14">
        <v>0</v>
      </c>
      <c r="AX4695" s="14">
        <v>0</v>
      </c>
      <c r="AY4695" s="14">
        <v>4000</v>
      </c>
      <c r="AZ4695" s="14"/>
      <c r="BA4695" s="14"/>
      <c r="BB4695" s="14"/>
      <c r="BC4695" s="14"/>
      <c r="BD4695" s="14"/>
      <c r="BE4695" s="14">
        <f t="shared" si="7265"/>
        <v>4000</v>
      </c>
      <c r="BF4695" s="14"/>
      <c r="BG4695" s="14"/>
      <c r="BH4695" s="14"/>
      <c r="BI4695" s="14"/>
      <c r="BJ4695" s="14"/>
      <c r="BK4695" s="14"/>
      <c r="BL4695" s="14"/>
      <c r="BM4695" s="14"/>
      <c r="BN4695" s="14"/>
      <c r="BO4695" s="14"/>
      <c r="BP4695" s="14"/>
      <c r="BQ4695" s="14"/>
      <c r="BR4695" s="14">
        <v>0</v>
      </c>
      <c r="BS4695" s="14">
        <v>4000</v>
      </c>
      <c r="BT4695" s="14" t="e">
        <f>IF(#REF!=0,"-",#REF!/#REF!*100)</f>
        <v>#REF!</v>
      </c>
    </row>
    <row r="4696" spans="1:72" ht="22.5" x14ac:dyDescent="0.25">
      <c r="A4696" s="13" t="s">
        <v>0</v>
      </c>
      <c r="B4696" s="13" t="s">
        <v>0</v>
      </c>
      <c r="C4696" s="13" t="s">
        <v>0</v>
      </c>
      <c r="D4696" s="98" t="s">
        <v>0</v>
      </c>
      <c r="E4696" s="98" t="s">
        <v>0</v>
      </c>
      <c r="F4696" s="98" t="s">
        <v>0</v>
      </c>
      <c r="G4696" s="13" t="s">
        <v>0</v>
      </c>
      <c r="H4696" s="10" t="s">
        <v>1517</v>
      </c>
      <c r="I4696" s="11">
        <f t="shared" ref="I4696:AA4696" si="7317">SUM(I4666,I4688,I4691)</f>
        <v>7000</v>
      </c>
      <c r="J4696" s="11">
        <f t="shared" si="7317"/>
        <v>8160</v>
      </c>
      <c r="K4696" s="11">
        <f t="shared" si="7317"/>
        <v>0</v>
      </c>
      <c r="L4696" s="11">
        <f t="shared" si="7317"/>
        <v>0</v>
      </c>
      <c r="M4696" s="11">
        <f t="shared" si="7317"/>
        <v>0</v>
      </c>
      <c r="N4696" s="11">
        <f t="shared" si="7317"/>
        <v>0</v>
      </c>
      <c r="O4696" s="11">
        <f t="shared" si="7317"/>
        <v>15160</v>
      </c>
      <c r="P4696" s="11">
        <f t="shared" si="7317"/>
        <v>0</v>
      </c>
      <c r="Q4696" s="11">
        <f t="shared" si="7317"/>
        <v>0</v>
      </c>
      <c r="R4696" s="11">
        <f t="shared" si="7317"/>
        <v>8160</v>
      </c>
      <c r="S4696" s="11">
        <f t="shared" si="7317"/>
        <v>0</v>
      </c>
      <c r="T4696" s="11">
        <f t="shared" si="7317"/>
        <v>0</v>
      </c>
      <c r="U4696" s="11">
        <f t="shared" si="7317"/>
        <v>0</v>
      </c>
      <c r="V4696" s="11">
        <f t="shared" si="7317"/>
        <v>0</v>
      </c>
      <c r="W4696" s="11">
        <f t="shared" si="7317"/>
        <v>0</v>
      </c>
      <c r="X4696" s="11">
        <f t="shared" si="7317"/>
        <v>0</v>
      </c>
      <c r="Y4696" s="11">
        <f t="shared" si="7317"/>
        <v>0</v>
      </c>
      <c r="Z4696" s="11">
        <f t="shared" si="7317"/>
        <v>0</v>
      </c>
      <c r="AA4696" s="11">
        <f t="shared" si="7317"/>
        <v>0</v>
      </c>
      <c r="AB4696" s="11">
        <v>8160</v>
      </c>
      <c r="AC4696" s="11">
        <v>7000</v>
      </c>
      <c r="AD4696" s="11">
        <f t="shared" ref="AD4696:AV4696" si="7318">SUM(AD4666,AD4688,AD4691)</f>
        <v>7000</v>
      </c>
      <c r="AE4696" s="11">
        <f t="shared" si="7318"/>
        <v>2392</v>
      </c>
      <c r="AF4696" s="11">
        <f t="shared" si="7318"/>
        <v>0</v>
      </c>
      <c r="AG4696" s="11">
        <f t="shared" si="7318"/>
        <v>0</v>
      </c>
      <c r="AH4696" s="11">
        <f t="shared" si="7318"/>
        <v>0</v>
      </c>
      <c r="AI4696" s="11">
        <f t="shared" si="7318"/>
        <v>0</v>
      </c>
      <c r="AJ4696" s="11">
        <f t="shared" si="7318"/>
        <v>9392</v>
      </c>
      <c r="AK4696" s="11">
        <f t="shared" si="7318"/>
        <v>0</v>
      </c>
      <c r="AL4696" s="11">
        <f t="shared" si="7318"/>
        <v>0</v>
      </c>
      <c r="AM4696" s="11">
        <f t="shared" si="7318"/>
        <v>2392</v>
      </c>
      <c r="AN4696" s="11">
        <f t="shared" si="7318"/>
        <v>0</v>
      </c>
      <c r="AO4696" s="11">
        <f t="shared" si="7318"/>
        <v>0</v>
      </c>
      <c r="AP4696" s="11">
        <f t="shared" si="7318"/>
        <v>0</v>
      </c>
      <c r="AQ4696" s="11">
        <f t="shared" si="7318"/>
        <v>0</v>
      </c>
      <c r="AR4696" s="11">
        <f t="shared" si="7318"/>
        <v>0</v>
      </c>
      <c r="AS4696" s="11">
        <f t="shared" si="7318"/>
        <v>0</v>
      </c>
      <c r="AT4696" s="11">
        <f t="shared" si="7318"/>
        <v>0</v>
      </c>
      <c r="AU4696" s="11">
        <f t="shared" si="7318"/>
        <v>0</v>
      </c>
      <c r="AV4696" s="11">
        <f t="shared" si="7318"/>
        <v>0</v>
      </c>
      <c r="AW4696" s="11">
        <v>2392</v>
      </c>
      <c r="AX4696" s="11">
        <v>7000</v>
      </c>
      <c r="AY4696" s="11">
        <f t="shared" ref="AY4696:BQ4696" si="7319">SUM(AY4666,AY4688,AY4691)</f>
        <v>40000</v>
      </c>
      <c r="AZ4696" s="11">
        <f t="shared" si="7319"/>
        <v>23270</v>
      </c>
      <c r="BA4696" s="11">
        <f t="shared" si="7319"/>
        <v>0</v>
      </c>
      <c r="BB4696" s="11">
        <f t="shared" si="7319"/>
        <v>0</v>
      </c>
      <c r="BC4696" s="11">
        <f t="shared" si="7319"/>
        <v>0</v>
      </c>
      <c r="BD4696" s="11">
        <f t="shared" si="7319"/>
        <v>0</v>
      </c>
      <c r="BE4696" s="11">
        <f t="shared" si="7319"/>
        <v>63270</v>
      </c>
      <c r="BF4696" s="11">
        <f t="shared" si="7319"/>
        <v>0</v>
      </c>
      <c r="BG4696" s="11">
        <f t="shared" si="7319"/>
        <v>0</v>
      </c>
      <c r="BH4696" s="11">
        <f t="shared" si="7319"/>
        <v>23270</v>
      </c>
      <c r="BI4696" s="11">
        <f t="shared" si="7319"/>
        <v>0</v>
      </c>
      <c r="BJ4696" s="11">
        <f t="shared" si="7319"/>
        <v>0</v>
      </c>
      <c r="BK4696" s="11">
        <f t="shared" si="7319"/>
        <v>0</v>
      </c>
      <c r="BL4696" s="11">
        <f t="shared" si="7319"/>
        <v>0</v>
      </c>
      <c r="BM4696" s="11">
        <f t="shared" si="7319"/>
        <v>0</v>
      </c>
      <c r="BN4696" s="11">
        <f t="shared" si="7319"/>
        <v>0</v>
      </c>
      <c r="BO4696" s="11">
        <f t="shared" si="7319"/>
        <v>0</v>
      </c>
      <c r="BP4696" s="11">
        <f t="shared" si="7319"/>
        <v>0</v>
      </c>
      <c r="BQ4696" s="11">
        <f t="shared" si="7319"/>
        <v>0</v>
      </c>
      <c r="BR4696" s="11">
        <v>23270</v>
      </c>
      <c r="BS4696" s="11">
        <v>40000</v>
      </c>
      <c r="BT4696" s="11" t="e">
        <f>IF(#REF!=0,"-",#REF!/#REF!*100)</f>
        <v>#REF!</v>
      </c>
    </row>
    <row r="4697" spans="1:72" ht="15.75" thickBot="1" x14ac:dyDescent="0.3">
      <c r="A4697" s="13" t="s">
        <v>0</v>
      </c>
      <c r="B4697" s="13" t="s">
        <v>0</v>
      </c>
      <c r="C4697" s="13" t="s">
        <v>0</v>
      </c>
      <c r="D4697" s="98" t="s">
        <v>0</v>
      </c>
      <c r="E4697" s="98" t="s">
        <v>0</v>
      </c>
      <c r="F4697" s="98" t="s">
        <v>0</v>
      </c>
      <c r="G4697" s="13" t="s">
        <v>0</v>
      </c>
      <c r="H4697" s="2" t="s">
        <v>53</v>
      </c>
      <c r="I4697" s="13" t="s">
        <v>0</v>
      </c>
      <c r="J4697" s="13"/>
      <c r="K4697" s="13"/>
      <c r="L4697" s="13"/>
      <c r="M4697" s="13"/>
      <c r="N4697" s="13"/>
      <c r="O4697" s="13" t="e">
        <f t="shared" si="7263"/>
        <v>#VALUE!</v>
      </c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>
        <v>0</v>
      </c>
      <c r="AC4697" s="13" t="e">
        <v>#VALUE!</v>
      </c>
      <c r="AD4697" s="13" t="s">
        <v>0</v>
      </c>
      <c r="AE4697" s="13"/>
      <c r="AF4697" s="13"/>
      <c r="AG4697" s="13"/>
      <c r="AH4697" s="13"/>
      <c r="AI4697" s="13"/>
      <c r="AJ4697" s="13" t="e">
        <f t="shared" si="7264"/>
        <v>#VALUE!</v>
      </c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3"/>
      <c r="AU4697" s="13"/>
      <c r="AV4697" s="13"/>
      <c r="AW4697" s="13">
        <v>0</v>
      </c>
      <c r="AX4697" s="13" t="e">
        <v>#VALUE!</v>
      </c>
      <c r="AY4697" s="13" t="s">
        <v>0</v>
      </c>
      <c r="AZ4697" s="13"/>
      <c r="BA4697" s="13"/>
      <c r="BB4697" s="13"/>
      <c r="BC4697" s="13"/>
      <c r="BD4697" s="13"/>
      <c r="BE4697" s="13" t="e">
        <f t="shared" si="7265"/>
        <v>#VALUE!</v>
      </c>
      <c r="BF4697" s="13"/>
      <c r="BG4697" s="13"/>
      <c r="BH4697" s="13"/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>
        <v>0</v>
      </c>
      <c r="BS4697" s="13" t="e">
        <v>#VALUE!</v>
      </c>
      <c r="BT4697" s="12"/>
    </row>
    <row r="4698" spans="1:72" ht="69.75" customHeight="1" thickBot="1" x14ac:dyDescent="0.3">
      <c r="A4698" s="132" t="s">
        <v>0</v>
      </c>
      <c r="B4698" s="132" t="s">
        <v>0</v>
      </c>
      <c r="C4698" s="132" t="s">
        <v>0</v>
      </c>
      <c r="D4698" s="135" t="s">
        <v>0</v>
      </c>
      <c r="E4698" s="135" t="s">
        <v>0</v>
      </c>
      <c r="F4698" s="135" t="s">
        <v>0</v>
      </c>
      <c r="G4698" s="138" t="s">
        <v>0</v>
      </c>
      <c r="H4698" s="5" t="s">
        <v>54</v>
      </c>
      <c r="I4698" s="89" t="s">
        <v>9</v>
      </c>
      <c r="J4698" s="89" t="s">
        <v>1606</v>
      </c>
      <c r="K4698" s="89" t="s">
        <v>1534</v>
      </c>
      <c r="L4698" s="89" t="s">
        <v>1592</v>
      </c>
      <c r="M4698" s="89" t="s">
        <v>1593</v>
      </c>
      <c r="N4698" s="89" t="s">
        <v>1594</v>
      </c>
      <c r="O4698" s="89" t="s">
        <v>1610</v>
      </c>
      <c r="P4698" s="89" t="s">
        <v>1607</v>
      </c>
      <c r="Q4698" s="89" t="s">
        <v>1595</v>
      </c>
      <c r="R4698" s="89" t="s">
        <v>1596</v>
      </c>
      <c r="S4698" s="89" t="s">
        <v>1597</v>
      </c>
      <c r="T4698" s="89" t="s">
        <v>1598</v>
      </c>
      <c r="U4698" s="89" t="s">
        <v>1599</v>
      </c>
      <c r="V4698" s="89" t="s">
        <v>1600</v>
      </c>
      <c r="W4698" s="89" t="s">
        <v>1608</v>
      </c>
      <c r="X4698" s="89" t="s">
        <v>1609</v>
      </c>
      <c r="Y4698" s="89" t="s">
        <v>1601</v>
      </c>
      <c r="Z4698" s="89" t="s">
        <v>1602</v>
      </c>
      <c r="AA4698" s="89" t="s">
        <v>1603</v>
      </c>
      <c r="AB4698" s="89" t="s">
        <v>1604</v>
      </c>
      <c r="AC4698" s="89" t="s">
        <v>1605</v>
      </c>
      <c r="AD4698" s="90" t="s">
        <v>10</v>
      </c>
      <c r="AE4698" s="90" t="s">
        <v>1606</v>
      </c>
      <c r="AF4698" s="90" t="s">
        <v>1534</v>
      </c>
      <c r="AG4698" s="90" t="s">
        <v>1592</v>
      </c>
      <c r="AH4698" s="90" t="s">
        <v>1593</v>
      </c>
      <c r="AI4698" s="90" t="s">
        <v>1594</v>
      </c>
      <c r="AJ4698" s="90" t="s">
        <v>1611</v>
      </c>
      <c r="AK4698" s="90" t="s">
        <v>1607</v>
      </c>
      <c r="AL4698" s="90" t="s">
        <v>1595</v>
      </c>
      <c r="AM4698" s="90" t="s">
        <v>1596</v>
      </c>
      <c r="AN4698" s="90" t="s">
        <v>1597</v>
      </c>
      <c r="AO4698" s="90" t="s">
        <v>1598</v>
      </c>
      <c r="AP4698" s="90" t="s">
        <v>1599</v>
      </c>
      <c r="AQ4698" s="90" t="s">
        <v>1600</v>
      </c>
      <c r="AR4698" s="90" t="s">
        <v>1608</v>
      </c>
      <c r="AS4698" s="90" t="s">
        <v>1609</v>
      </c>
      <c r="AT4698" s="90" t="s">
        <v>1601</v>
      </c>
      <c r="AU4698" s="90" t="s">
        <v>1602</v>
      </c>
      <c r="AV4698" s="90" t="s">
        <v>1603</v>
      </c>
      <c r="AW4698" s="90" t="s">
        <v>1604</v>
      </c>
      <c r="AX4698" s="90" t="s">
        <v>1605</v>
      </c>
      <c r="AY4698" s="91" t="s">
        <v>11</v>
      </c>
      <c r="AZ4698" s="91" t="s">
        <v>1606</v>
      </c>
      <c r="BA4698" s="91" t="s">
        <v>1534</v>
      </c>
      <c r="BB4698" s="91" t="s">
        <v>1592</v>
      </c>
      <c r="BC4698" s="91" t="s">
        <v>1593</v>
      </c>
      <c r="BD4698" s="91" t="s">
        <v>1594</v>
      </c>
      <c r="BE4698" s="91" t="s">
        <v>1612</v>
      </c>
      <c r="BF4698" s="91" t="s">
        <v>1607</v>
      </c>
      <c r="BG4698" s="91" t="s">
        <v>1595</v>
      </c>
      <c r="BH4698" s="91" t="s">
        <v>1596</v>
      </c>
      <c r="BI4698" s="91" t="s">
        <v>1597</v>
      </c>
      <c r="BJ4698" s="91" t="s">
        <v>1598</v>
      </c>
      <c r="BK4698" s="91" t="s">
        <v>1599</v>
      </c>
      <c r="BL4698" s="91" t="s">
        <v>1600</v>
      </c>
      <c r="BM4698" s="91" t="s">
        <v>1608</v>
      </c>
      <c r="BN4698" s="91" t="s">
        <v>1609</v>
      </c>
      <c r="BO4698" s="91" t="s">
        <v>1601</v>
      </c>
      <c r="BP4698" s="91" t="s">
        <v>1602</v>
      </c>
      <c r="BQ4698" s="91" t="s">
        <v>1603</v>
      </c>
      <c r="BR4698" s="91" t="s">
        <v>1604</v>
      </c>
      <c r="BS4698" s="91" t="s">
        <v>1605</v>
      </c>
      <c r="BT4698" s="5" t="s">
        <v>1671</v>
      </c>
    </row>
    <row r="4699" spans="1:72" x14ac:dyDescent="0.25">
      <c r="A4699" s="133"/>
      <c r="B4699" s="133"/>
      <c r="C4699" s="133"/>
      <c r="D4699" s="136"/>
      <c r="E4699" s="136"/>
      <c r="F4699" s="136"/>
      <c r="G4699" s="139"/>
      <c r="H4699" s="15" t="s">
        <v>0</v>
      </c>
      <c r="I4699" s="9">
        <v>1</v>
      </c>
      <c r="J4699" s="9">
        <v>2</v>
      </c>
      <c r="K4699" s="9">
        <v>3</v>
      </c>
      <c r="L4699" s="9">
        <v>4</v>
      </c>
      <c r="M4699" s="9">
        <v>5</v>
      </c>
      <c r="N4699" s="9">
        <v>6</v>
      </c>
      <c r="O4699" s="9">
        <v>7</v>
      </c>
      <c r="P4699" s="9">
        <v>8</v>
      </c>
      <c r="Q4699" s="9">
        <v>9</v>
      </c>
      <c r="R4699" s="9">
        <v>10</v>
      </c>
      <c r="S4699" s="9">
        <v>11</v>
      </c>
      <c r="T4699" s="9">
        <v>12</v>
      </c>
      <c r="U4699" s="9">
        <v>13</v>
      </c>
      <c r="V4699" s="9">
        <v>14</v>
      </c>
      <c r="W4699" s="9">
        <v>15</v>
      </c>
      <c r="X4699" s="9">
        <v>16</v>
      </c>
      <c r="Y4699" s="9">
        <v>17</v>
      </c>
      <c r="Z4699" s="9">
        <v>18</v>
      </c>
      <c r="AA4699" s="9">
        <v>19</v>
      </c>
      <c r="AB4699" s="9">
        <v>20</v>
      </c>
      <c r="AC4699" s="9">
        <v>21</v>
      </c>
      <c r="AD4699" s="9">
        <v>1</v>
      </c>
      <c r="AE4699" s="9">
        <v>2</v>
      </c>
      <c r="AF4699" s="9">
        <v>3</v>
      </c>
      <c r="AG4699" s="9">
        <v>4</v>
      </c>
      <c r="AH4699" s="9">
        <v>5</v>
      </c>
      <c r="AI4699" s="9">
        <v>6</v>
      </c>
      <c r="AJ4699" s="9">
        <v>7</v>
      </c>
      <c r="AK4699" s="9">
        <v>8</v>
      </c>
      <c r="AL4699" s="9">
        <v>9</v>
      </c>
      <c r="AM4699" s="9">
        <v>10</v>
      </c>
      <c r="AN4699" s="9">
        <v>11</v>
      </c>
      <c r="AO4699" s="9">
        <v>12</v>
      </c>
      <c r="AP4699" s="9">
        <v>13</v>
      </c>
      <c r="AQ4699" s="9">
        <v>14</v>
      </c>
      <c r="AR4699" s="9">
        <v>15</v>
      </c>
      <c r="AS4699" s="9">
        <v>16</v>
      </c>
      <c r="AT4699" s="9">
        <v>17</v>
      </c>
      <c r="AU4699" s="9">
        <v>18</v>
      </c>
      <c r="AV4699" s="9">
        <v>19</v>
      </c>
      <c r="AW4699" s="9">
        <v>20</v>
      </c>
      <c r="AX4699" s="9">
        <v>21</v>
      </c>
      <c r="AY4699" s="9">
        <v>1</v>
      </c>
      <c r="AZ4699" s="9">
        <v>2</v>
      </c>
      <c r="BA4699" s="9">
        <v>3</v>
      </c>
      <c r="BB4699" s="9">
        <v>4</v>
      </c>
      <c r="BC4699" s="9">
        <v>5</v>
      </c>
      <c r="BD4699" s="9">
        <v>6</v>
      </c>
      <c r="BE4699" s="9">
        <v>7</v>
      </c>
      <c r="BF4699" s="9">
        <v>8</v>
      </c>
      <c r="BG4699" s="9">
        <v>9</v>
      </c>
      <c r="BH4699" s="9">
        <v>10</v>
      </c>
      <c r="BI4699" s="9">
        <v>11</v>
      </c>
      <c r="BJ4699" s="9">
        <v>12</v>
      </c>
      <c r="BK4699" s="9">
        <v>13</v>
      </c>
      <c r="BL4699" s="9">
        <v>14</v>
      </c>
      <c r="BM4699" s="9">
        <v>15</v>
      </c>
      <c r="BN4699" s="9">
        <v>16</v>
      </c>
      <c r="BO4699" s="9">
        <v>17</v>
      </c>
      <c r="BP4699" s="9">
        <v>18</v>
      </c>
      <c r="BQ4699" s="9">
        <v>19</v>
      </c>
      <c r="BR4699" s="9">
        <v>20</v>
      </c>
      <c r="BS4699" s="9">
        <v>21</v>
      </c>
      <c r="BT4699" s="9">
        <v>9</v>
      </c>
    </row>
    <row r="4700" spans="1:72" x14ac:dyDescent="0.25">
      <c r="A4700" s="133"/>
      <c r="B4700" s="133"/>
      <c r="C4700" s="133"/>
      <c r="D4700" s="136"/>
      <c r="E4700" s="136"/>
      <c r="F4700" s="136"/>
      <c r="G4700" s="139"/>
      <c r="H4700" s="16" t="s">
        <v>1187</v>
      </c>
      <c r="I4700" s="17">
        <f t="shared" ref="I4700:AA4700" si="7320">SUM(I4696)</f>
        <v>7000</v>
      </c>
      <c r="J4700" s="17">
        <f t="shared" si="7320"/>
        <v>8160</v>
      </c>
      <c r="K4700" s="17">
        <f t="shared" si="7320"/>
        <v>0</v>
      </c>
      <c r="L4700" s="17">
        <f t="shared" si="7320"/>
        <v>0</v>
      </c>
      <c r="M4700" s="17">
        <f t="shared" si="7320"/>
        <v>0</v>
      </c>
      <c r="N4700" s="17">
        <f t="shared" si="7320"/>
        <v>0</v>
      </c>
      <c r="O4700" s="17">
        <f t="shared" ref="O4700" si="7321">SUM(O4696)</f>
        <v>15160</v>
      </c>
      <c r="P4700" s="17">
        <f t="shared" si="7320"/>
        <v>0</v>
      </c>
      <c r="Q4700" s="17">
        <f t="shared" si="7320"/>
        <v>0</v>
      </c>
      <c r="R4700" s="17">
        <f t="shared" si="7320"/>
        <v>8160</v>
      </c>
      <c r="S4700" s="17">
        <f t="shared" si="7320"/>
        <v>0</v>
      </c>
      <c r="T4700" s="17">
        <f t="shared" si="7320"/>
        <v>0</v>
      </c>
      <c r="U4700" s="17">
        <f t="shared" si="7320"/>
        <v>0</v>
      </c>
      <c r="V4700" s="17">
        <f t="shared" si="7320"/>
        <v>0</v>
      </c>
      <c r="W4700" s="17">
        <f t="shared" si="7320"/>
        <v>0</v>
      </c>
      <c r="X4700" s="17">
        <f t="shared" si="7320"/>
        <v>0</v>
      </c>
      <c r="Y4700" s="17">
        <f t="shared" si="7320"/>
        <v>0</v>
      </c>
      <c r="Z4700" s="17">
        <f t="shared" si="7320"/>
        <v>0</v>
      </c>
      <c r="AA4700" s="17">
        <f t="shared" si="7320"/>
        <v>0</v>
      </c>
      <c r="AB4700" s="17">
        <v>8160</v>
      </c>
      <c r="AC4700" s="17">
        <v>7000</v>
      </c>
      <c r="AD4700" s="17">
        <f t="shared" ref="AD4700:AV4700" si="7322">SUM(AD4696)</f>
        <v>7000</v>
      </c>
      <c r="AE4700" s="17">
        <f t="shared" si="7322"/>
        <v>2392</v>
      </c>
      <c r="AF4700" s="17">
        <f t="shared" si="7322"/>
        <v>0</v>
      </c>
      <c r="AG4700" s="17">
        <f t="shared" si="7322"/>
        <v>0</v>
      </c>
      <c r="AH4700" s="17">
        <f t="shared" si="7322"/>
        <v>0</v>
      </c>
      <c r="AI4700" s="17">
        <f t="shared" si="7322"/>
        <v>0</v>
      </c>
      <c r="AJ4700" s="17">
        <f t="shared" ref="AJ4700" si="7323">SUM(AJ4696)</f>
        <v>9392</v>
      </c>
      <c r="AK4700" s="17">
        <f t="shared" si="7322"/>
        <v>0</v>
      </c>
      <c r="AL4700" s="17">
        <f t="shared" si="7322"/>
        <v>0</v>
      </c>
      <c r="AM4700" s="17">
        <f t="shared" si="7322"/>
        <v>2392</v>
      </c>
      <c r="AN4700" s="17">
        <f t="shared" si="7322"/>
        <v>0</v>
      </c>
      <c r="AO4700" s="17">
        <f t="shared" si="7322"/>
        <v>0</v>
      </c>
      <c r="AP4700" s="17">
        <f t="shared" si="7322"/>
        <v>0</v>
      </c>
      <c r="AQ4700" s="17">
        <f t="shared" si="7322"/>
        <v>0</v>
      </c>
      <c r="AR4700" s="17">
        <f t="shared" si="7322"/>
        <v>0</v>
      </c>
      <c r="AS4700" s="17">
        <f t="shared" si="7322"/>
        <v>0</v>
      </c>
      <c r="AT4700" s="17">
        <f t="shared" si="7322"/>
        <v>0</v>
      </c>
      <c r="AU4700" s="17">
        <f t="shared" si="7322"/>
        <v>0</v>
      </c>
      <c r="AV4700" s="17">
        <f t="shared" si="7322"/>
        <v>0</v>
      </c>
      <c r="AW4700" s="17">
        <v>2392</v>
      </c>
      <c r="AX4700" s="17">
        <v>7000</v>
      </c>
      <c r="AY4700" s="17">
        <f t="shared" ref="AY4700:BQ4700" si="7324">SUM(AY4696)</f>
        <v>40000</v>
      </c>
      <c r="AZ4700" s="17">
        <f t="shared" si="7324"/>
        <v>23270</v>
      </c>
      <c r="BA4700" s="17">
        <f t="shared" si="7324"/>
        <v>0</v>
      </c>
      <c r="BB4700" s="17">
        <f t="shared" si="7324"/>
        <v>0</v>
      </c>
      <c r="BC4700" s="17">
        <f t="shared" si="7324"/>
        <v>0</v>
      </c>
      <c r="BD4700" s="17">
        <f t="shared" si="7324"/>
        <v>0</v>
      </c>
      <c r="BE4700" s="17">
        <f t="shared" ref="BE4700" si="7325">SUM(BE4696)</f>
        <v>63270</v>
      </c>
      <c r="BF4700" s="17">
        <f t="shared" si="7324"/>
        <v>0</v>
      </c>
      <c r="BG4700" s="17">
        <f t="shared" si="7324"/>
        <v>0</v>
      </c>
      <c r="BH4700" s="17">
        <f t="shared" si="7324"/>
        <v>23270</v>
      </c>
      <c r="BI4700" s="17">
        <f t="shared" si="7324"/>
        <v>0</v>
      </c>
      <c r="BJ4700" s="17">
        <f t="shared" si="7324"/>
        <v>0</v>
      </c>
      <c r="BK4700" s="17">
        <f t="shared" si="7324"/>
        <v>0</v>
      </c>
      <c r="BL4700" s="17">
        <f t="shared" si="7324"/>
        <v>0</v>
      </c>
      <c r="BM4700" s="17">
        <f t="shared" si="7324"/>
        <v>0</v>
      </c>
      <c r="BN4700" s="17">
        <f t="shared" si="7324"/>
        <v>0</v>
      </c>
      <c r="BO4700" s="17">
        <f t="shared" si="7324"/>
        <v>0</v>
      </c>
      <c r="BP4700" s="17">
        <f t="shared" si="7324"/>
        <v>0</v>
      </c>
      <c r="BQ4700" s="17">
        <f t="shared" si="7324"/>
        <v>0</v>
      </c>
      <c r="BR4700" s="17">
        <v>23270</v>
      </c>
      <c r="BS4700" s="17">
        <v>40000</v>
      </c>
      <c r="BT4700" s="17" t="e">
        <f>IF(#REF!=0,"-",#REF!/#REF!*100)</f>
        <v>#REF!</v>
      </c>
    </row>
    <row r="4701" spans="1:72" x14ac:dyDescent="0.25">
      <c r="A4701" s="133"/>
      <c r="B4701" s="133"/>
      <c r="C4701" s="133"/>
      <c r="D4701" s="136"/>
      <c r="E4701" s="136"/>
      <c r="F4701" s="136"/>
      <c r="G4701" s="139"/>
      <c r="H4701" s="18" t="s">
        <v>55</v>
      </c>
      <c r="I4701" s="17">
        <f t="shared" ref="I4701:AA4701" si="7326">SUM(I4700)</f>
        <v>7000</v>
      </c>
      <c r="J4701" s="17">
        <f t="shared" si="7326"/>
        <v>8160</v>
      </c>
      <c r="K4701" s="17">
        <f t="shared" si="7326"/>
        <v>0</v>
      </c>
      <c r="L4701" s="17">
        <f t="shared" si="7326"/>
        <v>0</v>
      </c>
      <c r="M4701" s="17">
        <f t="shared" si="7326"/>
        <v>0</v>
      </c>
      <c r="N4701" s="17">
        <f t="shared" si="7326"/>
        <v>0</v>
      </c>
      <c r="O4701" s="17">
        <f t="shared" ref="O4701" si="7327">SUM(O4700)</f>
        <v>15160</v>
      </c>
      <c r="P4701" s="17">
        <f t="shared" si="7326"/>
        <v>0</v>
      </c>
      <c r="Q4701" s="17">
        <f t="shared" si="7326"/>
        <v>0</v>
      </c>
      <c r="R4701" s="17">
        <f t="shared" si="7326"/>
        <v>8160</v>
      </c>
      <c r="S4701" s="17">
        <f t="shared" si="7326"/>
        <v>0</v>
      </c>
      <c r="T4701" s="17">
        <f t="shared" si="7326"/>
        <v>0</v>
      </c>
      <c r="U4701" s="17">
        <f t="shared" si="7326"/>
        <v>0</v>
      </c>
      <c r="V4701" s="17">
        <f t="shared" si="7326"/>
        <v>0</v>
      </c>
      <c r="W4701" s="17">
        <f t="shared" si="7326"/>
        <v>0</v>
      </c>
      <c r="X4701" s="17">
        <f t="shared" si="7326"/>
        <v>0</v>
      </c>
      <c r="Y4701" s="17">
        <f t="shared" si="7326"/>
        <v>0</v>
      </c>
      <c r="Z4701" s="17">
        <f t="shared" si="7326"/>
        <v>0</v>
      </c>
      <c r="AA4701" s="17">
        <f t="shared" si="7326"/>
        <v>0</v>
      </c>
      <c r="AB4701" s="17">
        <v>8160</v>
      </c>
      <c r="AC4701" s="17">
        <v>7000</v>
      </c>
      <c r="AD4701" s="17">
        <f t="shared" ref="AD4701:AV4701" si="7328">SUM(AD4700)</f>
        <v>7000</v>
      </c>
      <c r="AE4701" s="17">
        <f t="shared" si="7328"/>
        <v>2392</v>
      </c>
      <c r="AF4701" s="17">
        <f t="shared" si="7328"/>
        <v>0</v>
      </c>
      <c r="AG4701" s="17">
        <f t="shared" si="7328"/>
        <v>0</v>
      </c>
      <c r="AH4701" s="17">
        <f t="shared" si="7328"/>
        <v>0</v>
      </c>
      <c r="AI4701" s="17">
        <f t="shared" si="7328"/>
        <v>0</v>
      </c>
      <c r="AJ4701" s="17">
        <f t="shared" ref="AJ4701" si="7329">SUM(AJ4700)</f>
        <v>9392</v>
      </c>
      <c r="AK4701" s="17">
        <f t="shared" si="7328"/>
        <v>0</v>
      </c>
      <c r="AL4701" s="17">
        <f t="shared" si="7328"/>
        <v>0</v>
      </c>
      <c r="AM4701" s="17">
        <f t="shared" si="7328"/>
        <v>2392</v>
      </c>
      <c r="AN4701" s="17">
        <f t="shared" si="7328"/>
        <v>0</v>
      </c>
      <c r="AO4701" s="17">
        <f t="shared" si="7328"/>
        <v>0</v>
      </c>
      <c r="AP4701" s="17">
        <f t="shared" si="7328"/>
        <v>0</v>
      </c>
      <c r="AQ4701" s="17">
        <f t="shared" si="7328"/>
        <v>0</v>
      </c>
      <c r="AR4701" s="17">
        <f t="shared" si="7328"/>
        <v>0</v>
      </c>
      <c r="AS4701" s="17">
        <f t="shared" si="7328"/>
        <v>0</v>
      </c>
      <c r="AT4701" s="17">
        <f t="shared" si="7328"/>
        <v>0</v>
      </c>
      <c r="AU4701" s="17">
        <f t="shared" si="7328"/>
        <v>0</v>
      </c>
      <c r="AV4701" s="17">
        <f t="shared" si="7328"/>
        <v>0</v>
      </c>
      <c r="AW4701" s="17">
        <v>2392</v>
      </c>
      <c r="AX4701" s="17">
        <v>7000</v>
      </c>
      <c r="AY4701" s="17">
        <f t="shared" ref="AY4701:BQ4701" si="7330">SUM(AY4700)</f>
        <v>40000</v>
      </c>
      <c r="AZ4701" s="17">
        <f t="shared" si="7330"/>
        <v>23270</v>
      </c>
      <c r="BA4701" s="17">
        <f t="shared" si="7330"/>
        <v>0</v>
      </c>
      <c r="BB4701" s="17">
        <f t="shared" si="7330"/>
        <v>0</v>
      </c>
      <c r="BC4701" s="17">
        <f t="shared" si="7330"/>
        <v>0</v>
      </c>
      <c r="BD4701" s="17">
        <f t="shared" si="7330"/>
        <v>0</v>
      </c>
      <c r="BE4701" s="17">
        <f t="shared" ref="BE4701" si="7331">SUM(BE4700)</f>
        <v>63270</v>
      </c>
      <c r="BF4701" s="17">
        <f t="shared" si="7330"/>
        <v>0</v>
      </c>
      <c r="BG4701" s="17">
        <f t="shared" si="7330"/>
        <v>0</v>
      </c>
      <c r="BH4701" s="17">
        <f t="shared" si="7330"/>
        <v>23270</v>
      </c>
      <c r="BI4701" s="17">
        <f t="shared" si="7330"/>
        <v>0</v>
      </c>
      <c r="BJ4701" s="17">
        <f t="shared" si="7330"/>
        <v>0</v>
      </c>
      <c r="BK4701" s="17">
        <f t="shared" si="7330"/>
        <v>0</v>
      </c>
      <c r="BL4701" s="17">
        <f t="shared" si="7330"/>
        <v>0</v>
      </c>
      <c r="BM4701" s="17">
        <f t="shared" si="7330"/>
        <v>0</v>
      </c>
      <c r="BN4701" s="17">
        <f t="shared" si="7330"/>
        <v>0</v>
      </c>
      <c r="BO4701" s="17">
        <f t="shared" si="7330"/>
        <v>0</v>
      </c>
      <c r="BP4701" s="17">
        <f t="shared" si="7330"/>
        <v>0</v>
      </c>
      <c r="BQ4701" s="17">
        <f t="shared" si="7330"/>
        <v>0</v>
      </c>
      <c r="BR4701" s="17">
        <v>23270</v>
      </c>
      <c r="BS4701" s="17">
        <v>40000</v>
      </c>
      <c r="BT4701" s="17" t="e">
        <f>IF(#REF!=0,"-",#REF!/#REF!*100)</f>
        <v>#REF!</v>
      </c>
    </row>
    <row r="4702" spans="1:72" x14ac:dyDescent="0.25">
      <c r="A4702" s="134"/>
      <c r="B4702" s="134"/>
      <c r="C4702" s="134"/>
      <c r="D4702" s="137"/>
      <c r="E4702" s="137"/>
      <c r="F4702" s="137"/>
      <c r="G4702" s="140"/>
      <c r="O4702">
        <f t="shared" si="7263"/>
        <v>0</v>
      </c>
      <c r="AB4702">
        <v>0</v>
      </c>
      <c r="AC4702">
        <v>0</v>
      </c>
      <c r="AJ4702">
        <f t="shared" si="7264"/>
        <v>0</v>
      </c>
      <c r="AW4702">
        <v>0</v>
      </c>
      <c r="AX4702">
        <v>0</v>
      </c>
      <c r="BE4702">
        <f t="shared" si="7265"/>
        <v>0</v>
      </c>
      <c r="BR4702">
        <v>0</v>
      </c>
      <c r="BS4702">
        <v>0</v>
      </c>
      <c r="BT4702" t="e">
        <f>IF(#REF!=0,"-",#REF!/#REF!*100)</f>
        <v>#REF!</v>
      </c>
    </row>
    <row r="4703" spans="1:72" x14ac:dyDescent="0.25">
      <c r="A4703" s="13" t="s">
        <v>0</v>
      </c>
      <c r="B4703" s="13" t="s">
        <v>0</v>
      </c>
      <c r="C4703" s="13" t="s">
        <v>0</v>
      </c>
      <c r="D4703" s="98" t="s">
        <v>0</v>
      </c>
      <c r="E4703" s="98" t="s">
        <v>0</v>
      </c>
      <c r="F4703" s="98" t="s">
        <v>0</v>
      </c>
      <c r="G4703" s="13" t="s">
        <v>0</v>
      </c>
      <c r="H4703" s="19" t="s">
        <v>0</v>
      </c>
      <c r="I4703" s="19" t="s">
        <v>0</v>
      </c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>
        <v>0</v>
      </c>
      <c r="AC4703" s="19">
        <v>0</v>
      </c>
      <c r="AD4703" s="19" t="s">
        <v>0</v>
      </c>
      <c r="AE4703" s="19"/>
      <c r="AF4703" s="19"/>
      <c r="AG4703" s="19"/>
      <c r="AH4703" s="19"/>
      <c r="AI4703" s="19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>
        <v>0</v>
      </c>
      <c r="AX4703" s="19">
        <v>0</v>
      </c>
      <c r="AY4703" s="19" t="s">
        <v>0</v>
      </c>
      <c r="AZ4703" s="19"/>
      <c r="BA4703" s="19"/>
      <c r="BB4703" s="19"/>
      <c r="BC4703" s="19"/>
      <c r="BD4703" s="19"/>
      <c r="BE4703" s="19"/>
      <c r="BF4703" s="19"/>
      <c r="BG4703" s="19"/>
      <c r="BH4703" s="19"/>
      <c r="BI4703" s="19"/>
      <c r="BJ4703" s="19"/>
      <c r="BK4703" s="19"/>
      <c r="BL4703" s="19"/>
      <c r="BM4703" s="19"/>
      <c r="BN4703" s="19"/>
      <c r="BO4703" s="19"/>
      <c r="BP4703" s="19"/>
      <c r="BQ4703" s="19"/>
      <c r="BR4703" s="19">
        <v>0</v>
      </c>
      <c r="BS4703" s="19">
        <v>0</v>
      </c>
      <c r="BT4703" s="19"/>
    </row>
    <row r="4704" spans="1:72" x14ac:dyDescent="0.25">
      <c r="A4704" s="13" t="s">
        <v>0</v>
      </c>
      <c r="B4704" s="13" t="s">
        <v>0</v>
      </c>
      <c r="C4704" s="13" t="s">
        <v>0</v>
      </c>
      <c r="D4704" s="98" t="s">
        <v>0</v>
      </c>
      <c r="E4704" s="98" t="s">
        <v>0</v>
      </c>
      <c r="F4704" s="98" t="s">
        <v>0</v>
      </c>
      <c r="G4704" s="13" t="s">
        <v>0</v>
      </c>
      <c r="H4704" s="10" t="s">
        <v>1518</v>
      </c>
      <c r="I4704" s="11">
        <f t="shared" ref="I4704:AA4704" si="7332">SUM(I3424,I3465,I3504,I3549,I3598,I3643,I3657,I3702,I3744,I3789,I3835,I3880,I3925,I3969,I4013,I4027,I4075,I4121,I4163,I4209,I4252,I4296,I4341,I4387,I4434,I4478,I4529,I4570,I4615,I4655,I4696)</f>
        <v>20399177</v>
      </c>
      <c r="J4704" s="11">
        <f t="shared" si="7332"/>
        <v>12290820</v>
      </c>
      <c r="K4704" s="11">
        <f t="shared" si="7332"/>
        <v>0</v>
      </c>
      <c r="L4704" s="11">
        <f t="shared" si="7332"/>
        <v>38637</v>
      </c>
      <c r="M4704" s="11">
        <f t="shared" si="7332"/>
        <v>0</v>
      </c>
      <c r="N4704" s="11">
        <f t="shared" si="7332"/>
        <v>0</v>
      </c>
      <c r="O4704" s="11">
        <f t="shared" si="7332"/>
        <v>32728634</v>
      </c>
      <c r="P4704" s="11">
        <f t="shared" si="7332"/>
        <v>1155400</v>
      </c>
      <c r="Q4704" s="11">
        <f t="shared" si="7332"/>
        <v>505416</v>
      </c>
      <c r="R4704" s="11">
        <f t="shared" si="7332"/>
        <v>12962932</v>
      </c>
      <c r="S4704" s="11">
        <f t="shared" si="7332"/>
        <v>0</v>
      </c>
      <c r="T4704" s="11">
        <f t="shared" si="7332"/>
        <v>0</v>
      </c>
      <c r="U4704" s="11">
        <f t="shared" si="7332"/>
        <v>0</v>
      </c>
      <c r="V4704" s="11">
        <f t="shared" si="7332"/>
        <v>0</v>
      </c>
      <c r="W4704" s="11">
        <f t="shared" si="7332"/>
        <v>0</v>
      </c>
      <c r="X4704" s="11">
        <f t="shared" si="7332"/>
        <v>0</v>
      </c>
      <c r="Y4704" s="11">
        <f t="shared" si="7332"/>
        <v>0</v>
      </c>
      <c r="Z4704" s="11">
        <f t="shared" si="7332"/>
        <v>0</v>
      </c>
      <c r="AA4704" s="11">
        <f t="shared" si="7332"/>
        <v>0</v>
      </c>
      <c r="AB4704" s="11">
        <v>14623748</v>
      </c>
      <c r="AC4704" s="11">
        <v>18104886</v>
      </c>
      <c r="AD4704" s="11">
        <f t="shared" ref="AD4704:AV4704" si="7333">SUM(AD3424,AD3465,AD3504,AD3549,AD3598,AD3643,AD3657,AD3702,AD3744,AD3789,AD3835,AD3880,AD3925,AD3969,AD4013,AD4027,AD4075,AD4121,AD4163,AD4209,AD4252,AD4296,AD4341,AD4387,AD4434,AD4478,AD4529,AD4570,AD4615,AD4655,AD4696)</f>
        <v>589904</v>
      </c>
      <c r="AE4704" s="11">
        <f t="shared" si="7333"/>
        <v>215014</v>
      </c>
      <c r="AF4704" s="11">
        <f t="shared" si="7333"/>
        <v>0</v>
      </c>
      <c r="AG4704" s="11">
        <f t="shared" si="7333"/>
        <v>0</v>
      </c>
      <c r="AH4704" s="11">
        <f t="shared" si="7333"/>
        <v>0</v>
      </c>
      <c r="AI4704" s="11">
        <f t="shared" si="7333"/>
        <v>0</v>
      </c>
      <c r="AJ4704" s="11">
        <f t="shared" si="7333"/>
        <v>804918</v>
      </c>
      <c r="AK4704" s="11">
        <f t="shared" si="7333"/>
        <v>2135</v>
      </c>
      <c r="AL4704" s="11">
        <f t="shared" si="7333"/>
        <v>2415</v>
      </c>
      <c r="AM4704" s="11">
        <f t="shared" si="7333"/>
        <v>219784</v>
      </c>
      <c r="AN4704" s="11">
        <f t="shared" si="7333"/>
        <v>0</v>
      </c>
      <c r="AO4704" s="11">
        <f t="shared" si="7333"/>
        <v>0</v>
      </c>
      <c r="AP4704" s="11">
        <f t="shared" si="7333"/>
        <v>0</v>
      </c>
      <c r="AQ4704" s="11">
        <f t="shared" si="7333"/>
        <v>0</v>
      </c>
      <c r="AR4704" s="11">
        <f t="shared" si="7333"/>
        <v>0</v>
      </c>
      <c r="AS4704" s="11">
        <f t="shared" si="7333"/>
        <v>0</v>
      </c>
      <c r="AT4704" s="11">
        <f t="shared" si="7333"/>
        <v>0</v>
      </c>
      <c r="AU4704" s="11">
        <f t="shared" si="7333"/>
        <v>0</v>
      </c>
      <c r="AV4704" s="11">
        <f t="shared" si="7333"/>
        <v>0</v>
      </c>
      <c r="AW4704" s="11">
        <v>224334</v>
      </c>
      <c r="AX4704" s="11">
        <v>580584</v>
      </c>
      <c r="AY4704" s="11">
        <f t="shared" ref="AY4704:BQ4704" si="7334">SUM(AY3424,AY3465,AY3504,AY3549,AY3598,AY3643,AY3657,AY3702,AY3744,AY3789,AY3835,AY3880,AY3925,AY3969,AY4013,AY4027,AY4075,AY4121,AY4163,AY4209,AY4252,AY4296,AY4341,AY4387,AY4434,AY4478,AY4529,AY4570,AY4615,AY4655,AY4696)</f>
        <v>13336006</v>
      </c>
      <c r="AZ4704" s="11">
        <f t="shared" si="7334"/>
        <v>8790540</v>
      </c>
      <c r="BA4704" s="11">
        <f t="shared" si="7334"/>
        <v>0</v>
      </c>
      <c r="BB4704" s="11">
        <f t="shared" si="7334"/>
        <v>0</v>
      </c>
      <c r="BC4704" s="11">
        <f t="shared" si="7334"/>
        <v>0</v>
      </c>
      <c r="BD4704" s="11">
        <f t="shared" si="7334"/>
        <v>0</v>
      </c>
      <c r="BE4704" s="11">
        <f t="shared" si="7334"/>
        <v>22126546</v>
      </c>
      <c r="BF4704" s="11">
        <f t="shared" si="7334"/>
        <v>618583</v>
      </c>
      <c r="BG4704" s="11">
        <f t="shared" si="7334"/>
        <v>738807</v>
      </c>
      <c r="BH4704" s="11">
        <f t="shared" si="7334"/>
        <v>9345182</v>
      </c>
      <c r="BI4704" s="11">
        <f t="shared" si="7334"/>
        <v>0</v>
      </c>
      <c r="BJ4704" s="11">
        <f t="shared" si="7334"/>
        <v>0</v>
      </c>
      <c r="BK4704" s="11">
        <f t="shared" si="7334"/>
        <v>0</v>
      </c>
      <c r="BL4704" s="11">
        <f t="shared" si="7334"/>
        <v>0</v>
      </c>
      <c r="BM4704" s="11">
        <f t="shared" si="7334"/>
        <v>0</v>
      </c>
      <c r="BN4704" s="11">
        <f t="shared" si="7334"/>
        <v>0</v>
      </c>
      <c r="BO4704" s="11">
        <f t="shared" si="7334"/>
        <v>0</v>
      </c>
      <c r="BP4704" s="11">
        <f t="shared" si="7334"/>
        <v>0</v>
      </c>
      <c r="BQ4704" s="11">
        <f t="shared" si="7334"/>
        <v>0</v>
      </c>
      <c r="BR4704" s="11">
        <v>10702572</v>
      </c>
      <c r="BS4704" s="11">
        <v>11423974</v>
      </c>
      <c r="BT4704" s="11" t="e">
        <f>IF(#REF!=0,"-",#REF!/#REF!*100)</f>
        <v>#REF!</v>
      </c>
    </row>
    <row r="4705" spans="1:72" x14ac:dyDescent="0.25">
      <c r="A4705" s="13" t="s">
        <v>0</v>
      </c>
      <c r="B4705" s="13" t="s">
        <v>0</v>
      </c>
      <c r="C4705" s="13" t="s">
        <v>0</v>
      </c>
      <c r="D4705" s="98" t="s">
        <v>0</v>
      </c>
      <c r="E4705" s="98" t="s">
        <v>0</v>
      </c>
      <c r="F4705" s="98" t="s">
        <v>0</v>
      </c>
      <c r="G4705" s="13" t="s">
        <v>0</v>
      </c>
      <c r="H4705" s="2" t="s">
        <v>53</v>
      </c>
      <c r="I4705" s="13" t="s">
        <v>0</v>
      </c>
      <c r="J4705" s="13"/>
      <c r="K4705" s="13"/>
      <c r="L4705" s="13"/>
      <c r="M4705" s="13"/>
      <c r="N4705" s="13"/>
      <c r="O4705" s="13" t="e">
        <f t="shared" si="7263"/>
        <v>#VALUE!</v>
      </c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>
        <v>0</v>
      </c>
      <c r="AC4705" s="13" t="e">
        <v>#VALUE!</v>
      </c>
      <c r="AD4705" s="13" t="s">
        <v>0</v>
      </c>
      <c r="AE4705" s="13"/>
      <c r="AF4705" s="13"/>
      <c r="AG4705" s="13"/>
      <c r="AH4705" s="13"/>
      <c r="AI4705" s="13"/>
      <c r="AJ4705" s="13" t="e">
        <f t="shared" si="7264"/>
        <v>#VALUE!</v>
      </c>
      <c r="AK4705" s="13"/>
      <c r="AL4705" s="13"/>
      <c r="AM4705" s="13"/>
      <c r="AN4705" s="13"/>
      <c r="AO4705" s="13"/>
      <c r="AP4705" s="13"/>
      <c r="AQ4705" s="13"/>
      <c r="AR4705" s="13"/>
      <c r="AS4705" s="13"/>
      <c r="AT4705" s="13"/>
      <c r="AU4705" s="13"/>
      <c r="AV4705" s="13"/>
      <c r="AW4705" s="13">
        <v>0</v>
      </c>
      <c r="AX4705" s="13" t="e">
        <v>#VALUE!</v>
      </c>
      <c r="AY4705" s="13" t="s">
        <v>0</v>
      </c>
      <c r="AZ4705" s="13"/>
      <c r="BA4705" s="13"/>
      <c r="BB4705" s="13"/>
      <c r="BC4705" s="13"/>
      <c r="BD4705" s="13"/>
      <c r="BE4705" s="13" t="e">
        <f t="shared" si="7265"/>
        <v>#VALUE!</v>
      </c>
      <c r="BF4705" s="13"/>
      <c r="BG4705" s="13"/>
      <c r="BH4705" s="13"/>
      <c r="BI4705" s="13"/>
      <c r="BJ4705" s="13"/>
      <c r="BK4705" s="13"/>
      <c r="BL4705" s="13"/>
      <c r="BM4705" s="13"/>
      <c r="BN4705" s="13"/>
      <c r="BO4705" s="13"/>
      <c r="BP4705" s="13"/>
      <c r="BQ4705" s="13"/>
      <c r="BR4705" s="13">
        <v>0</v>
      </c>
      <c r="BS4705" s="13" t="e">
        <v>#VALUE!</v>
      </c>
      <c r="BT4705" s="12" t="e">
        <f>IF(#REF!=0,"-",#REF!/#REF!*100)</f>
        <v>#REF!</v>
      </c>
    </row>
    <row r="4706" spans="1:72" x14ac:dyDescent="0.25">
      <c r="A4706" s="13" t="s">
        <v>0</v>
      </c>
      <c r="B4706" s="13" t="s">
        <v>0</v>
      </c>
      <c r="C4706" s="13" t="s">
        <v>0</v>
      </c>
      <c r="D4706" s="98" t="s">
        <v>0</v>
      </c>
      <c r="E4706" s="98" t="s">
        <v>0</v>
      </c>
      <c r="F4706" s="98" t="s">
        <v>0</v>
      </c>
      <c r="G4706" s="13" t="s">
        <v>0</v>
      </c>
      <c r="H4706" s="20" t="s">
        <v>0</v>
      </c>
      <c r="I4706" s="21" t="s">
        <v>0</v>
      </c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21"/>
      <c r="Y4706" s="21"/>
      <c r="Z4706" s="21"/>
      <c r="AA4706" s="21"/>
      <c r="AB4706" s="21">
        <v>0</v>
      </c>
      <c r="AC4706" s="21">
        <v>0</v>
      </c>
      <c r="AD4706" s="21" t="s">
        <v>0</v>
      </c>
      <c r="AE4706" s="21"/>
      <c r="AF4706" s="21"/>
      <c r="AG4706" s="21"/>
      <c r="AH4706" s="21"/>
      <c r="AI4706" s="21"/>
      <c r="AJ4706" s="21"/>
      <c r="AK4706" s="21"/>
      <c r="AL4706" s="21"/>
      <c r="AM4706" s="21"/>
      <c r="AN4706" s="21"/>
      <c r="AO4706" s="21"/>
      <c r="AP4706" s="21"/>
      <c r="AQ4706" s="21"/>
      <c r="AR4706" s="21"/>
      <c r="AS4706" s="21"/>
      <c r="AT4706" s="21"/>
      <c r="AU4706" s="21"/>
      <c r="AV4706" s="21"/>
      <c r="AW4706" s="21">
        <v>0</v>
      </c>
      <c r="AX4706" s="21">
        <v>0</v>
      </c>
      <c r="AY4706" s="21" t="s">
        <v>0</v>
      </c>
      <c r="AZ4706" s="21"/>
      <c r="BA4706" s="21"/>
      <c r="BB4706" s="21"/>
      <c r="BC4706" s="21"/>
      <c r="BD4706" s="21"/>
      <c r="BE4706" s="21"/>
      <c r="BF4706" s="21"/>
      <c r="BG4706" s="21"/>
      <c r="BH4706" s="21"/>
      <c r="BI4706" s="21"/>
      <c r="BJ4706" s="21"/>
      <c r="BK4706" s="21"/>
      <c r="BL4706" s="21"/>
      <c r="BM4706" s="21"/>
      <c r="BN4706" s="21"/>
      <c r="BO4706" s="21"/>
      <c r="BP4706" s="21"/>
      <c r="BQ4706" s="21"/>
      <c r="BR4706" s="21">
        <v>0</v>
      </c>
      <c r="BS4706" s="21">
        <v>0</v>
      </c>
      <c r="BT4706" s="21"/>
    </row>
    <row r="4707" spans="1:72" x14ac:dyDescent="0.25">
      <c r="A4707" s="13" t="s">
        <v>0</v>
      </c>
      <c r="B4707" s="13" t="s">
        <v>0</v>
      </c>
      <c r="C4707" s="13" t="s">
        <v>0</v>
      </c>
      <c r="D4707" s="98" t="s">
        <v>0</v>
      </c>
      <c r="E4707" s="98" t="s">
        <v>0</v>
      </c>
      <c r="F4707" s="98" t="s">
        <v>0</v>
      </c>
      <c r="G4707" s="13" t="s">
        <v>0</v>
      </c>
      <c r="H4707" s="10" t="s">
        <v>1519</v>
      </c>
      <c r="I4707" s="22">
        <f t="shared" ref="I4707:AA4707" si="7335">SUM(I4704,I3299)</f>
        <v>20399177</v>
      </c>
      <c r="J4707" s="22">
        <f t="shared" si="7335"/>
        <v>12290820</v>
      </c>
      <c r="K4707" s="22">
        <f t="shared" si="7335"/>
        <v>0</v>
      </c>
      <c r="L4707" s="22">
        <f t="shared" si="7335"/>
        <v>38637</v>
      </c>
      <c r="M4707" s="22">
        <f t="shared" si="7335"/>
        <v>0</v>
      </c>
      <c r="N4707" s="22">
        <f t="shared" si="7335"/>
        <v>0</v>
      </c>
      <c r="O4707" s="22">
        <f t="shared" si="7335"/>
        <v>32728634</v>
      </c>
      <c r="P4707" s="22">
        <f t="shared" si="7335"/>
        <v>1155400</v>
      </c>
      <c r="Q4707" s="22">
        <f t="shared" si="7335"/>
        <v>505416</v>
      </c>
      <c r="R4707" s="22">
        <f t="shared" si="7335"/>
        <v>12962932</v>
      </c>
      <c r="S4707" s="22">
        <f t="shared" si="7335"/>
        <v>0</v>
      </c>
      <c r="T4707" s="22">
        <f t="shared" si="7335"/>
        <v>0</v>
      </c>
      <c r="U4707" s="22">
        <f t="shared" si="7335"/>
        <v>0</v>
      </c>
      <c r="V4707" s="22">
        <f t="shared" si="7335"/>
        <v>0</v>
      </c>
      <c r="W4707" s="22">
        <f t="shared" si="7335"/>
        <v>0</v>
      </c>
      <c r="X4707" s="22">
        <f t="shared" si="7335"/>
        <v>0</v>
      </c>
      <c r="Y4707" s="22">
        <f t="shared" si="7335"/>
        <v>0</v>
      </c>
      <c r="Z4707" s="22">
        <f t="shared" si="7335"/>
        <v>0</v>
      </c>
      <c r="AA4707" s="22">
        <f t="shared" si="7335"/>
        <v>0</v>
      </c>
      <c r="AB4707" s="22">
        <v>14623748</v>
      </c>
      <c r="AC4707" s="22">
        <v>18104886</v>
      </c>
      <c r="AD4707" s="22">
        <f t="shared" ref="AD4707:AV4707" si="7336">SUM(AD4704,AD3299)</f>
        <v>589904</v>
      </c>
      <c r="AE4707" s="22">
        <f t="shared" si="7336"/>
        <v>215014</v>
      </c>
      <c r="AF4707" s="22">
        <f t="shared" si="7336"/>
        <v>0</v>
      </c>
      <c r="AG4707" s="22">
        <f t="shared" si="7336"/>
        <v>0</v>
      </c>
      <c r="AH4707" s="22">
        <f t="shared" si="7336"/>
        <v>0</v>
      </c>
      <c r="AI4707" s="22">
        <f t="shared" si="7336"/>
        <v>0</v>
      </c>
      <c r="AJ4707" s="22">
        <f t="shared" si="7336"/>
        <v>804918</v>
      </c>
      <c r="AK4707" s="22">
        <f t="shared" si="7336"/>
        <v>2135</v>
      </c>
      <c r="AL4707" s="22">
        <f t="shared" si="7336"/>
        <v>2415</v>
      </c>
      <c r="AM4707" s="22">
        <f t="shared" si="7336"/>
        <v>219784</v>
      </c>
      <c r="AN4707" s="22">
        <f t="shared" si="7336"/>
        <v>0</v>
      </c>
      <c r="AO4707" s="22">
        <f t="shared" si="7336"/>
        <v>0</v>
      </c>
      <c r="AP4707" s="22">
        <f t="shared" si="7336"/>
        <v>0</v>
      </c>
      <c r="AQ4707" s="22">
        <f t="shared" si="7336"/>
        <v>0</v>
      </c>
      <c r="AR4707" s="22">
        <f t="shared" si="7336"/>
        <v>0</v>
      </c>
      <c r="AS4707" s="22">
        <f t="shared" si="7336"/>
        <v>0</v>
      </c>
      <c r="AT4707" s="22">
        <f t="shared" si="7336"/>
        <v>0</v>
      </c>
      <c r="AU4707" s="22">
        <f t="shared" si="7336"/>
        <v>0</v>
      </c>
      <c r="AV4707" s="22">
        <f t="shared" si="7336"/>
        <v>0</v>
      </c>
      <c r="AW4707" s="22">
        <v>224334</v>
      </c>
      <c r="AX4707" s="22">
        <v>580584</v>
      </c>
      <c r="AY4707" s="22">
        <f t="shared" ref="AY4707:BQ4707" si="7337">SUM(AY4704,AY3299)</f>
        <v>14336006</v>
      </c>
      <c r="AZ4707" s="22">
        <f t="shared" si="7337"/>
        <v>8905422</v>
      </c>
      <c r="BA4707" s="22">
        <f t="shared" si="7337"/>
        <v>0</v>
      </c>
      <c r="BB4707" s="22">
        <f t="shared" si="7337"/>
        <v>0</v>
      </c>
      <c r="BC4707" s="22">
        <f t="shared" si="7337"/>
        <v>0</v>
      </c>
      <c r="BD4707" s="22">
        <f t="shared" si="7337"/>
        <v>0</v>
      </c>
      <c r="BE4707" s="22">
        <f t="shared" si="7337"/>
        <v>23241428</v>
      </c>
      <c r="BF4707" s="22">
        <f t="shared" si="7337"/>
        <v>618583</v>
      </c>
      <c r="BG4707" s="22">
        <f t="shared" si="7337"/>
        <v>738807</v>
      </c>
      <c r="BH4707" s="22">
        <f t="shared" si="7337"/>
        <v>9460064</v>
      </c>
      <c r="BI4707" s="22">
        <f t="shared" si="7337"/>
        <v>0</v>
      </c>
      <c r="BJ4707" s="22">
        <f t="shared" si="7337"/>
        <v>0</v>
      </c>
      <c r="BK4707" s="22">
        <f t="shared" si="7337"/>
        <v>0</v>
      </c>
      <c r="BL4707" s="22">
        <f t="shared" si="7337"/>
        <v>0</v>
      </c>
      <c r="BM4707" s="22">
        <f t="shared" si="7337"/>
        <v>0</v>
      </c>
      <c r="BN4707" s="22">
        <f t="shared" si="7337"/>
        <v>0</v>
      </c>
      <c r="BO4707" s="22">
        <f t="shared" si="7337"/>
        <v>0</v>
      </c>
      <c r="BP4707" s="22">
        <f t="shared" si="7337"/>
        <v>0</v>
      </c>
      <c r="BQ4707" s="22">
        <f t="shared" si="7337"/>
        <v>0</v>
      </c>
      <c r="BR4707" s="22">
        <v>10817454</v>
      </c>
      <c r="BS4707" s="22">
        <v>12423974</v>
      </c>
      <c r="BT4707" s="22" t="e">
        <f>IF(#REF!=0,"-",#REF!/#REF!*100)</f>
        <v>#REF!</v>
      </c>
    </row>
    <row r="4708" spans="1:72" x14ac:dyDescent="0.25">
      <c r="A4708" s="13" t="s">
        <v>0</v>
      </c>
      <c r="B4708" s="13" t="s">
        <v>0</v>
      </c>
      <c r="C4708" s="13" t="s">
        <v>0</v>
      </c>
      <c r="D4708" s="98" t="s">
        <v>0</v>
      </c>
      <c r="E4708" s="98" t="s">
        <v>0</v>
      </c>
      <c r="F4708" s="98" t="s">
        <v>0</v>
      </c>
      <c r="G4708" s="13" t="s">
        <v>0</v>
      </c>
      <c r="H4708" s="2" t="s">
        <v>61</v>
      </c>
      <c r="I4708" s="13" t="s">
        <v>0</v>
      </c>
      <c r="J4708" s="13"/>
      <c r="K4708" s="13"/>
      <c r="L4708" s="13"/>
      <c r="M4708" s="13"/>
      <c r="N4708" s="13"/>
      <c r="O4708" s="13" t="e">
        <f t="shared" si="7263"/>
        <v>#VALUE!</v>
      </c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  <c r="AB4708" s="13">
        <v>0</v>
      </c>
      <c r="AC4708" s="13" t="e">
        <v>#VALUE!</v>
      </c>
      <c r="AD4708" s="13" t="s">
        <v>0</v>
      </c>
      <c r="AE4708" s="13"/>
      <c r="AF4708" s="13"/>
      <c r="AG4708" s="13"/>
      <c r="AH4708" s="13"/>
      <c r="AI4708" s="13"/>
      <c r="AJ4708" s="13" t="e">
        <f t="shared" si="7264"/>
        <v>#VALUE!</v>
      </c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  <c r="AW4708" s="13">
        <v>0</v>
      </c>
      <c r="AX4708" s="13" t="e">
        <v>#VALUE!</v>
      </c>
      <c r="AY4708" s="13" t="s">
        <v>0</v>
      </c>
      <c r="AZ4708" s="13"/>
      <c r="BA4708" s="13"/>
      <c r="BB4708" s="13"/>
      <c r="BC4708" s="13"/>
      <c r="BD4708" s="13"/>
      <c r="BE4708" s="13" t="e">
        <f t="shared" si="7265"/>
        <v>#VALUE!</v>
      </c>
      <c r="BF4708" s="13"/>
      <c r="BG4708" s="13"/>
      <c r="BH4708" s="13"/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>
        <v>0</v>
      </c>
      <c r="BS4708" s="13" t="e">
        <v>#VALUE!</v>
      </c>
      <c r="BT4708" s="12" t="e">
        <f>IF(#REF!=0,"-",#REF!/#REF!*100)</f>
        <v>#REF!</v>
      </c>
    </row>
    <row r="4709" spans="1:72" ht="22.5" x14ac:dyDescent="0.25">
      <c r="A4709" s="1" t="s">
        <v>1520</v>
      </c>
      <c r="B4709" s="2" t="s">
        <v>0</v>
      </c>
      <c r="C4709" s="2" t="s">
        <v>0</v>
      </c>
      <c r="D4709" s="101" t="s">
        <v>0</v>
      </c>
      <c r="E4709" s="101" t="s">
        <v>0</v>
      </c>
      <c r="F4709" s="101" t="s">
        <v>0</v>
      </c>
      <c r="G4709" s="2" t="s">
        <v>0</v>
      </c>
      <c r="H4709" s="2" t="s">
        <v>1521</v>
      </c>
      <c r="I4709" s="3" t="s">
        <v>0</v>
      </c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>
        <v>0</v>
      </c>
      <c r="AC4709" s="3">
        <v>0</v>
      </c>
      <c r="AD4709" s="3" t="s">
        <v>0</v>
      </c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>
        <v>0</v>
      </c>
      <c r="AX4709" s="3">
        <v>0</v>
      </c>
      <c r="AY4709" s="3" t="s">
        <v>0</v>
      </c>
      <c r="AZ4709" s="3"/>
      <c r="BA4709" s="3"/>
      <c r="BB4709" s="3"/>
      <c r="BC4709" s="3"/>
      <c r="BD4709" s="3"/>
      <c r="BE4709" s="3"/>
      <c r="BF4709" s="3"/>
      <c r="BG4709" s="3"/>
      <c r="BH4709" s="3"/>
      <c r="BI4709" s="3"/>
      <c r="BJ4709" s="3"/>
      <c r="BK4709" s="3"/>
      <c r="BL4709" s="3"/>
      <c r="BM4709" s="3"/>
      <c r="BN4709" s="3"/>
      <c r="BO4709" s="3"/>
      <c r="BP4709" s="3"/>
      <c r="BQ4709" s="3"/>
      <c r="BR4709" s="3">
        <v>0</v>
      </c>
      <c r="BS4709" s="3">
        <v>0</v>
      </c>
      <c r="BT4709" s="3"/>
    </row>
    <row r="4710" spans="1:72" ht="15.75" thickBot="1" x14ac:dyDescent="0.3">
      <c r="A4710" s="1" t="s">
        <v>1520</v>
      </c>
      <c r="B4710" s="1" t="s">
        <v>1</v>
      </c>
      <c r="C4710" s="4" t="s">
        <v>0</v>
      </c>
      <c r="D4710" s="102" t="s">
        <v>0</v>
      </c>
      <c r="E4710" s="101" t="s">
        <v>0</v>
      </c>
      <c r="F4710" s="101" t="s">
        <v>0</v>
      </c>
      <c r="G4710" s="2" t="s">
        <v>0</v>
      </c>
      <c r="H4710" s="2" t="s">
        <v>0</v>
      </c>
      <c r="I4710" s="3" t="s">
        <v>0</v>
      </c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>
        <v>0</v>
      </c>
      <c r="AC4710" s="3">
        <v>0</v>
      </c>
      <c r="AD4710" s="3" t="s">
        <v>0</v>
      </c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>
        <v>0</v>
      </c>
      <c r="AX4710" s="3">
        <v>0</v>
      </c>
      <c r="AY4710" s="3" t="s">
        <v>0</v>
      </c>
      <c r="AZ4710" s="3"/>
      <c r="BA4710" s="3"/>
      <c r="BB4710" s="3"/>
      <c r="BC4710" s="3"/>
      <c r="BD4710" s="3"/>
      <c r="BE4710" s="3"/>
      <c r="BF4710" s="3"/>
      <c r="BG4710" s="3"/>
      <c r="BH4710" s="3"/>
      <c r="BI4710" s="3"/>
      <c r="BJ4710" s="3"/>
      <c r="BK4710" s="3"/>
      <c r="BL4710" s="3"/>
      <c r="BM4710" s="3"/>
      <c r="BN4710" s="3"/>
      <c r="BO4710" s="3"/>
      <c r="BP4710" s="3"/>
      <c r="BQ4710" s="3"/>
      <c r="BR4710" s="3">
        <v>0</v>
      </c>
      <c r="BS4710" s="3">
        <v>0</v>
      </c>
      <c r="BT4710" s="3"/>
    </row>
    <row r="4711" spans="1:72" ht="69.75" customHeight="1" thickBot="1" x14ac:dyDescent="0.3">
      <c r="A4711" s="5" t="s">
        <v>2</v>
      </c>
      <c r="B4711" s="5" t="s">
        <v>3</v>
      </c>
      <c r="C4711" s="5" t="s">
        <v>4</v>
      </c>
      <c r="D4711" s="103" t="s">
        <v>0</v>
      </c>
      <c r="E4711" s="112" t="s">
        <v>5</v>
      </c>
      <c r="F4711" s="112" t="s">
        <v>6</v>
      </c>
      <c r="G4711" s="5" t="s">
        <v>7</v>
      </c>
      <c r="H4711" s="5" t="s">
        <v>8</v>
      </c>
      <c r="I4711" s="89" t="s">
        <v>9</v>
      </c>
      <c r="J4711" s="89" t="s">
        <v>1606</v>
      </c>
      <c r="K4711" s="89" t="s">
        <v>1534</v>
      </c>
      <c r="L4711" s="89" t="s">
        <v>1592</v>
      </c>
      <c r="M4711" s="89" t="s">
        <v>1593</v>
      </c>
      <c r="N4711" s="89" t="s">
        <v>1594</v>
      </c>
      <c r="O4711" s="89" t="s">
        <v>1610</v>
      </c>
      <c r="P4711" s="89" t="s">
        <v>1607</v>
      </c>
      <c r="Q4711" s="89" t="s">
        <v>1595</v>
      </c>
      <c r="R4711" s="89" t="s">
        <v>1596</v>
      </c>
      <c r="S4711" s="89" t="s">
        <v>1597</v>
      </c>
      <c r="T4711" s="89" t="s">
        <v>1598</v>
      </c>
      <c r="U4711" s="89" t="s">
        <v>1599</v>
      </c>
      <c r="V4711" s="89" t="s">
        <v>1600</v>
      </c>
      <c r="W4711" s="89" t="s">
        <v>1608</v>
      </c>
      <c r="X4711" s="89" t="s">
        <v>1609</v>
      </c>
      <c r="Y4711" s="89" t="s">
        <v>1601</v>
      </c>
      <c r="Z4711" s="89" t="s">
        <v>1602</v>
      </c>
      <c r="AA4711" s="89" t="s">
        <v>1603</v>
      </c>
      <c r="AB4711" s="89" t="s">
        <v>1604</v>
      </c>
      <c r="AC4711" s="89" t="s">
        <v>1605</v>
      </c>
      <c r="AD4711" s="90" t="s">
        <v>10</v>
      </c>
      <c r="AE4711" s="90" t="s">
        <v>1606</v>
      </c>
      <c r="AF4711" s="90" t="s">
        <v>1534</v>
      </c>
      <c r="AG4711" s="90" t="s">
        <v>1592</v>
      </c>
      <c r="AH4711" s="90" t="s">
        <v>1593</v>
      </c>
      <c r="AI4711" s="90" t="s">
        <v>1594</v>
      </c>
      <c r="AJ4711" s="90" t="s">
        <v>1611</v>
      </c>
      <c r="AK4711" s="90" t="s">
        <v>1607</v>
      </c>
      <c r="AL4711" s="90" t="s">
        <v>1595</v>
      </c>
      <c r="AM4711" s="90" t="s">
        <v>1596</v>
      </c>
      <c r="AN4711" s="90" t="s">
        <v>1597</v>
      </c>
      <c r="AO4711" s="90" t="s">
        <v>1598</v>
      </c>
      <c r="AP4711" s="90" t="s">
        <v>1599</v>
      </c>
      <c r="AQ4711" s="90" t="s">
        <v>1600</v>
      </c>
      <c r="AR4711" s="90" t="s">
        <v>1608</v>
      </c>
      <c r="AS4711" s="90" t="s">
        <v>1609</v>
      </c>
      <c r="AT4711" s="90" t="s">
        <v>1601</v>
      </c>
      <c r="AU4711" s="90" t="s">
        <v>1602</v>
      </c>
      <c r="AV4711" s="90" t="s">
        <v>1603</v>
      </c>
      <c r="AW4711" s="90" t="s">
        <v>1604</v>
      </c>
      <c r="AX4711" s="90" t="s">
        <v>1605</v>
      </c>
      <c r="AY4711" s="91" t="s">
        <v>11</v>
      </c>
      <c r="AZ4711" s="91" t="s">
        <v>1606</v>
      </c>
      <c r="BA4711" s="91" t="s">
        <v>1534</v>
      </c>
      <c r="BB4711" s="91" t="s">
        <v>1592</v>
      </c>
      <c r="BC4711" s="91" t="s">
        <v>1593</v>
      </c>
      <c r="BD4711" s="91" t="s">
        <v>1594</v>
      </c>
      <c r="BE4711" s="91" t="s">
        <v>1612</v>
      </c>
      <c r="BF4711" s="91" t="s">
        <v>1607</v>
      </c>
      <c r="BG4711" s="91" t="s">
        <v>1595</v>
      </c>
      <c r="BH4711" s="91" t="s">
        <v>1596</v>
      </c>
      <c r="BI4711" s="91" t="s">
        <v>1597</v>
      </c>
      <c r="BJ4711" s="91" t="s">
        <v>1598</v>
      </c>
      <c r="BK4711" s="91" t="s">
        <v>1599</v>
      </c>
      <c r="BL4711" s="91" t="s">
        <v>1600</v>
      </c>
      <c r="BM4711" s="91" t="s">
        <v>1608</v>
      </c>
      <c r="BN4711" s="91" t="s">
        <v>1609</v>
      </c>
      <c r="BO4711" s="91" t="s">
        <v>1601</v>
      </c>
      <c r="BP4711" s="91" t="s">
        <v>1602</v>
      </c>
      <c r="BQ4711" s="91" t="s">
        <v>1603</v>
      </c>
      <c r="BR4711" s="91" t="s">
        <v>1604</v>
      </c>
      <c r="BS4711" s="91" t="s">
        <v>1605</v>
      </c>
      <c r="BT4711" s="5" t="s">
        <v>1671</v>
      </c>
    </row>
    <row r="4712" spans="1:72" x14ac:dyDescent="0.25">
      <c r="A4712" s="6" t="s">
        <v>0</v>
      </c>
      <c r="B4712" s="6" t="s">
        <v>0</v>
      </c>
      <c r="C4712" s="6" t="s">
        <v>0</v>
      </c>
      <c r="D4712" s="104" t="s">
        <v>0</v>
      </c>
      <c r="E4712" s="104" t="s">
        <v>0</v>
      </c>
      <c r="F4712" s="121" t="s">
        <v>0</v>
      </c>
      <c r="G4712" s="7" t="s">
        <v>0</v>
      </c>
      <c r="H4712" s="8" t="s">
        <v>0</v>
      </c>
      <c r="I4712" s="9">
        <v>1</v>
      </c>
      <c r="J4712" s="9">
        <v>2</v>
      </c>
      <c r="K4712" s="9">
        <v>3</v>
      </c>
      <c r="L4712" s="9">
        <v>4</v>
      </c>
      <c r="M4712" s="9">
        <v>5</v>
      </c>
      <c r="N4712" s="9">
        <v>6</v>
      </c>
      <c r="O4712" s="9">
        <v>7</v>
      </c>
      <c r="P4712" s="9">
        <v>8</v>
      </c>
      <c r="Q4712" s="9">
        <v>9</v>
      </c>
      <c r="R4712" s="9">
        <v>10</v>
      </c>
      <c r="S4712" s="9">
        <v>11</v>
      </c>
      <c r="T4712" s="9">
        <v>12</v>
      </c>
      <c r="U4712" s="9">
        <v>13</v>
      </c>
      <c r="V4712" s="9">
        <v>14</v>
      </c>
      <c r="W4712" s="9">
        <v>15</v>
      </c>
      <c r="X4712" s="9">
        <v>16</v>
      </c>
      <c r="Y4712" s="9">
        <v>17</v>
      </c>
      <c r="Z4712" s="9">
        <v>18</v>
      </c>
      <c r="AA4712" s="9">
        <v>19</v>
      </c>
      <c r="AB4712" s="9">
        <v>20</v>
      </c>
      <c r="AC4712" s="9">
        <v>21</v>
      </c>
      <c r="AD4712" s="9">
        <v>1</v>
      </c>
      <c r="AE4712" s="9">
        <v>2</v>
      </c>
      <c r="AF4712" s="9">
        <v>3</v>
      </c>
      <c r="AG4712" s="9">
        <v>4</v>
      </c>
      <c r="AH4712" s="9">
        <v>5</v>
      </c>
      <c r="AI4712" s="9">
        <v>6</v>
      </c>
      <c r="AJ4712" s="9">
        <v>7</v>
      </c>
      <c r="AK4712" s="9">
        <v>8</v>
      </c>
      <c r="AL4712" s="9">
        <v>9</v>
      </c>
      <c r="AM4712" s="9">
        <v>10</v>
      </c>
      <c r="AN4712" s="9">
        <v>11</v>
      </c>
      <c r="AO4712" s="9">
        <v>12</v>
      </c>
      <c r="AP4712" s="9">
        <v>13</v>
      </c>
      <c r="AQ4712" s="9">
        <v>14</v>
      </c>
      <c r="AR4712" s="9">
        <v>15</v>
      </c>
      <c r="AS4712" s="9">
        <v>16</v>
      </c>
      <c r="AT4712" s="9">
        <v>17</v>
      </c>
      <c r="AU4712" s="9">
        <v>18</v>
      </c>
      <c r="AV4712" s="9">
        <v>19</v>
      </c>
      <c r="AW4712" s="9">
        <v>20</v>
      </c>
      <c r="AX4712" s="9">
        <v>21</v>
      </c>
      <c r="AY4712" s="9">
        <v>1</v>
      </c>
      <c r="AZ4712" s="9">
        <v>2</v>
      </c>
      <c r="BA4712" s="9">
        <v>3</v>
      </c>
      <c r="BB4712" s="9">
        <v>4</v>
      </c>
      <c r="BC4712" s="9">
        <v>5</v>
      </c>
      <c r="BD4712" s="9">
        <v>6</v>
      </c>
      <c r="BE4712" s="9">
        <v>7</v>
      </c>
      <c r="BF4712" s="9">
        <v>8</v>
      </c>
      <c r="BG4712" s="9">
        <v>9</v>
      </c>
      <c r="BH4712" s="9">
        <v>10</v>
      </c>
      <c r="BI4712" s="9">
        <v>11</v>
      </c>
      <c r="BJ4712" s="9">
        <v>12</v>
      </c>
      <c r="BK4712" s="9">
        <v>13</v>
      </c>
      <c r="BL4712" s="9">
        <v>14</v>
      </c>
      <c r="BM4712" s="9">
        <v>15</v>
      </c>
      <c r="BN4712" s="9">
        <v>16</v>
      </c>
      <c r="BO4712" s="9">
        <v>17</v>
      </c>
      <c r="BP4712" s="9">
        <v>18</v>
      </c>
      <c r="BQ4712" s="9">
        <v>19</v>
      </c>
      <c r="BR4712" s="9">
        <v>20</v>
      </c>
      <c r="BS4712" s="9">
        <v>21</v>
      </c>
      <c r="BT4712" s="9">
        <v>9</v>
      </c>
    </row>
    <row r="4713" spans="1:72" ht="22.5" x14ac:dyDescent="0.25">
      <c r="A4713" s="1" t="s">
        <v>1520</v>
      </c>
      <c r="B4713" s="1" t="s">
        <v>1</v>
      </c>
      <c r="C4713" s="4" t="s">
        <v>12</v>
      </c>
      <c r="D4713" s="102" t="s">
        <v>1522</v>
      </c>
      <c r="E4713" s="101" t="s">
        <v>0</v>
      </c>
      <c r="F4713" s="101" t="s">
        <v>0</v>
      </c>
      <c r="G4713" s="2" t="s">
        <v>0</v>
      </c>
      <c r="H4713" s="2" t="s">
        <v>1521</v>
      </c>
      <c r="I4713" s="3" t="s">
        <v>0</v>
      </c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>
        <v>0</v>
      </c>
      <c r="AC4713" s="3">
        <v>0</v>
      </c>
      <c r="AD4713" s="3" t="s">
        <v>0</v>
      </c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>
        <v>0</v>
      </c>
      <c r="AX4713" s="3">
        <v>0</v>
      </c>
      <c r="AY4713" s="3" t="s">
        <v>0</v>
      </c>
      <c r="AZ4713" s="3"/>
      <c r="BA4713" s="3"/>
      <c r="BB4713" s="3"/>
      <c r="BC4713" s="3"/>
      <c r="BD4713" s="3"/>
      <c r="BE4713" s="3"/>
      <c r="BF4713" s="3"/>
      <c r="BG4713" s="3"/>
      <c r="BH4713" s="3"/>
      <c r="BI4713" s="3"/>
      <c r="BJ4713" s="3"/>
      <c r="BK4713" s="3"/>
      <c r="BL4713" s="3"/>
      <c r="BM4713" s="3"/>
      <c r="BN4713" s="3"/>
      <c r="BO4713" s="3"/>
      <c r="BP4713" s="3"/>
      <c r="BQ4713" s="3"/>
      <c r="BR4713" s="3">
        <v>0</v>
      </c>
      <c r="BS4713" s="3">
        <v>0</v>
      </c>
      <c r="BT4713" s="3"/>
    </row>
    <row r="4714" spans="1:72" ht="33.75" x14ac:dyDescent="0.25">
      <c r="A4714" s="1" t="s">
        <v>0</v>
      </c>
      <c r="B4714" s="1" t="s">
        <v>0</v>
      </c>
      <c r="C4714" s="1" t="s">
        <v>0</v>
      </c>
      <c r="D4714" s="101" t="s">
        <v>0</v>
      </c>
      <c r="E4714" s="101" t="s">
        <v>0</v>
      </c>
      <c r="F4714" s="101" t="s">
        <v>0</v>
      </c>
      <c r="G4714" s="2" t="s">
        <v>0</v>
      </c>
      <c r="H4714" s="10" t="s">
        <v>13</v>
      </c>
      <c r="I4714" s="11">
        <f t="shared" ref="I4714:AA4714" si="7338">SUM(I4715,I4723,I4725)</f>
        <v>600000</v>
      </c>
      <c r="J4714" s="11">
        <f t="shared" si="7338"/>
        <v>0</v>
      </c>
      <c r="K4714" s="11">
        <f t="shared" si="7338"/>
        <v>0</v>
      </c>
      <c r="L4714" s="11">
        <f t="shared" si="7338"/>
        <v>0</v>
      </c>
      <c r="M4714" s="11">
        <f t="shared" si="7338"/>
        <v>0</v>
      </c>
      <c r="N4714" s="11">
        <f t="shared" si="7338"/>
        <v>0</v>
      </c>
      <c r="O4714" s="11">
        <f t="shared" ref="O4714" si="7339">SUM(O4715,O4723,O4725)</f>
        <v>600000</v>
      </c>
      <c r="P4714" s="11">
        <f t="shared" si="7338"/>
        <v>0</v>
      </c>
      <c r="Q4714" s="11">
        <f t="shared" si="7338"/>
        <v>0</v>
      </c>
      <c r="R4714" s="11">
        <f t="shared" si="7338"/>
        <v>0</v>
      </c>
      <c r="S4714" s="11">
        <f t="shared" si="7338"/>
        <v>0</v>
      </c>
      <c r="T4714" s="11">
        <f t="shared" si="7338"/>
        <v>0</v>
      </c>
      <c r="U4714" s="11">
        <f t="shared" si="7338"/>
        <v>0</v>
      </c>
      <c r="V4714" s="11">
        <f t="shared" si="7338"/>
        <v>0</v>
      </c>
      <c r="W4714" s="11">
        <f t="shared" si="7338"/>
        <v>0</v>
      </c>
      <c r="X4714" s="11">
        <f t="shared" si="7338"/>
        <v>0</v>
      </c>
      <c r="Y4714" s="11">
        <f t="shared" si="7338"/>
        <v>0</v>
      </c>
      <c r="Z4714" s="11">
        <f t="shared" si="7338"/>
        <v>0</v>
      </c>
      <c r="AA4714" s="11">
        <f t="shared" si="7338"/>
        <v>0</v>
      </c>
      <c r="AB4714" s="11">
        <v>0</v>
      </c>
      <c r="AC4714" s="11">
        <v>600000</v>
      </c>
      <c r="AD4714" s="11">
        <f t="shared" ref="AD4714:AV4714" si="7340">SUM(AD4715,AD4723,AD4725)</f>
        <v>0</v>
      </c>
      <c r="AE4714" s="11">
        <f t="shared" si="7340"/>
        <v>0</v>
      </c>
      <c r="AF4714" s="11">
        <f t="shared" si="7340"/>
        <v>0</v>
      </c>
      <c r="AG4714" s="11">
        <f t="shared" si="7340"/>
        <v>0</v>
      </c>
      <c r="AH4714" s="11">
        <f t="shared" si="7340"/>
        <v>0</v>
      </c>
      <c r="AI4714" s="11">
        <f t="shared" si="7340"/>
        <v>0</v>
      </c>
      <c r="AJ4714" s="11">
        <f t="shared" ref="AJ4714" si="7341">SUM(AJ4715,AJ4723,AJ4725)</f>
        <v>0</v>
      </c>
      <c r="AK4714" s="11">
        <f t="shared" si="7340"/>
        <v>0</v>
      </c>
      <c r="AL4714" s="11">
        <f t="shared" si="7340"/>
        <v>0</v>
      </c>
      <c r="AM4714" s="11">
        <f t="shared" si="7340"/>
        <v>0</v>
      </c>
      <c r="AN4714" s="11">
        <f t="shared" si="7340"/>
        <v>0</v>
      </c>
      <c r="AO4714" s="11">
        <f t="shared" si="7340"/>
        <v>0</v>
      </c>
      <c r="AP4714" s="11">
        <f t="shared" si="7340"/>
        <v>0</v>
      </c>
      <c r="AQ4714" s="11">
        <f t="shared" si="7340"/>
        <v>0</v>
      </c>
      <c r="AR4714" s="11">
        <f t="shared" si="7340"/>
        <v>0</v>
      </c>
      <c r="AS4714" s="11">
        <f t="shared" si="7340"/>
        <v>0</v>
      </c>
      <c r="AT4714" s="11">
        <f t="shared" si="7340"/>
        <v>0</v>
      </c>
      <c r="AU4714" s="11">
        <f t="shared" si="7340"/>
        <v>0</v>
      </c>
      <c r="AV4714" s="11">
        <f t="shared" si="7340"/>
        <v>0</v>
      </c>
      <c r="AW4714" s="11">
        <v>0</v>
      </c>
      <c r="AX4714" s="11">
        <v>0</v>
      </c>
      <c r="AY4714" s="11">
        <f t="shared" ref="AY4714:BQ4714" si="7342">SUM(AY4715,AY4723,AY4725)</f>
        <v>0</v>
      </c>
      <c r="AZ4714" s="11">
        <f t="shared" si="7342"/>
        <v>0</v>
      </c>
      <c r="BA4714" s="11">
        <f t="shared" si="7342"/>
        <v>0</v>
      </c>
      <c r="BB4714" s="11">
        <f t="shared" si="7342"/>
        <v>0</v>
      </c>
      <c r="BC4714" s="11">
        <f t="shared" si="7342"/>
        <v>0</v>
      </c>
      <c r="BD4714" s="11">
        <f t="shared" si="7342"/>
        <v>0</v>
      </c>
      <c r="BE4714" s="11">
        <f t="shared" ref="BE4714" si="7343">SUM(BE4715,BE4723,BE4725)</f>
        <v>0</v>
      </c>
      <c r="BF4714" s="11">
        <f t="shared" si="7342"/>
        <v>0</v>
      </c>
      <c r="BG4714" s="11">
        <f t="shared" si="7342"/>
        <v>0</v>
      </c>
      <c r="BH4714" s="11">
        <f t="shared" si="7342"/>
        <v>0</v>
      </c>
      <c r="BI4714" s="11">
        <f t="shared" si="7342"/>
        <v>0</v>
      </c>
      <c r="BJ4714" s="11">
        <f t="shared" si="7342"/>
        <v>0</v>
      </c>
      <c r="BK4714" s="11">
        <f t="shared" si="7342"/>
        <v>0</v>
      </c>
      <c r="BL4714" s="11">
        <f t="shared" si="7342"/>
        <v>0</v>
      </c>
      <c r="BM4714" s="11">
        <f t="shared" si="7342"/>
        <v>0</v>
      </c>
      <c r="BN4714" s="11">
        <f t="shared" si="7342"/>
        <v>0</v>
      </c>
      <c r="BO4714" s="11">
        <f t="shared" si="7342"/>
        <v>0</v>
      </c>
      <c r="BP4714" s="11">
        <f t="shared" si="7342"/>
        <v>0</v>
      </c>
      <c r="BQ4714" s="11">
        <f t="shared" si="7342"/>
        <v>0</v>
      </c>
      <c r="BR4714" s="11">
        <v>0</v>
      </c>
      <c r="BS4714" s="11">
        <v>0</v>
      </c>
      <c r="BT4714" s="11" t="e">
        <f>IF(#REF!=0,"-",#REF!/#REF!*100)</f>
        <v>#REF!</v>
      </c>
    </row>
    <row r="4715" spans="1:72" x14ac:dyDescent="0.25">
      <c r="A4715" s="4" t="s">
        <v>1520</v>
      </c>
      <c r="B4715" s="4" t="s">
        <v>1</v>
      </c>
      <c r="C4715" s="4" t="s">
        <v>12</v>
      </c>
      <c r="D4715" s="102" t="s">
        <v>1522</v>
      </c>
      <c r="E4715" s="101" t="s">
        <v>14</v>
      </c>
      <c r="F4715" s="101" t="s">
        <v>0</v>
      </c>
      <c r="G4715" s="2" t="s">
        <v>0</v>
      </c>
      <c r="H4715" s="2" t="s">
        <v>15</v>
      </c>
      <c r="I4715" s="12">
        <f t="shared" ref="I4715:AA4715" si="7344">SUM(I4716:I4717)</f>
        <v>474500</v>
      </c>
      <c r="J4715" s="12">
        <f t="shared" si="7344"/>
        <v>0</v>
      </c>
      <c r="K4715" s="12">
        <f t="shared" si="7344"/>
        <v>0</v>
      </c>
      <c r="L4715" s="12">
        <f t="shared" si="7344"/>
        <v>0</v>
      </c>
      <c r="M4715" s="12">
        <f t="shared" si="7344"/>
        <v>0</v>
      </c>
      <c r="N4715" s="12">
        <f t="shared" si="7344"/>
        <v>0</v>
      </c>
      <c r="O4715" s="12">
        <f t="shared" ref="O4715" si="7345">SUM(O4716:O4717)</f>
        <v>474500</v>
      </c>
      <c r="P4715" s="12">
        <f t="shared" si="7344"/>
        <v>0</v>
      </c>
      <c r="Q4715" s="12">
        <f t="shared" si="7344"/>
        <v>0</v>
      </c>
      <c r="R4715" s="12">
        <f t="shared" si="7344"/>
        <v>0</v>
      </c>
      <c r="S4715" s="12">
        <f t="shared" si="7344"/>
        <v>0</v>
      </c>
      <c r="T4715" s="12">
        <f t="shared" si="7344"/>
        <v>0</v>
      </c>
      <c r="U4715" s="12">
        <f t="shared" si="7344"/>
        <v>0</v>
      </c>
      <c r="V4715" s="12">
        <f t="shared" si="7344"/>
        <v>0</v>
      </c>
      <c r="W4715" s="12">
        <f t="shared" si="7344"/>
        <v>0</v>
      </c>
      <c r="X4715" s="12">
        <f t="shared" si="7344"/>
        <v>0</v>
      </c>
      <c r="Y4715" s="12">
        <f t="shared" si="7344"/>
        <v>0</v>
      </c>
      <c r="Z4715" s="12">
        <f t="shared" si="7344"/>
        <v>0</v>
      </c>
      <c r="AA4715" s="12">
        <f t="shared" si="7344"/>
        <v>0</v>
      </c>
      <c r="AB4715" s="12">
        <v>0</v>
      </c>
      <c r="AC4715" s="12">
        <v>474500</v>
      </c>
      <c r="AD4715" s="12">
        <f t="shared" ref="AD4715:AV4715" si="7346">SUM(AD4716:AD4717)</f>
        <v>0</v>
      </c>
      <c r="AE4715" s="12">
        <f t="shared" si="7346"/>
        <v>0</v>
      </c>
      <c r="AF4715" s="12">
        <f t="shared" si="7346"/>
        <v>0</v>
      </c>
      <c r="AG4715" s="12">
        <f t="shared" si="7346"/>
        <v>0</v>
      </c>
      <c r="AH4715" s="12">
        <f t="shared" si="7346"/>
        <v>0</v>
      </c>
      <c r="AI4715" s="12">
        <f t="shared" si="7346"/>
        <v>0</v>
      </c>
      <c r="AJ4715" s="12">
        <f t="shared" ref="AJ4715" si="7347">SUM(AJ4716:AJ4717)</f>
        <v>0</v>
      </c>
      <c r="AK4715" s="12">
        <f t="shared" si="7346"/>
        <v>0</v>
      </c>
      <c r="AL4715" s="12">
        <f t="shared" si="7346"/>
        <v>0</v>
      </c>
      <c r="AM4715" s="12">
        <f t="shared" si="7346"/>
        <v>0</v>
      </c>
      <c r="AN4715" s="12">
        <f t="shared" si="7346"/>
        <v>0</v>
      </c>
      <c r="AO4715" s="12">
        <f t="shared" si="7346"/>
        <v>0</v>
      </c>
      <c r="AP4715" s="12">
        <f t="shared" si="7346"/>
        <v>0</v>
      </c>
      <c r="AQ4715" s="12">
        <f t="shared" si="7346"/>
        <v>0</v>
      </c>
      <c r="AR4715" s="12">
        <f t="shared" si="7346"/>
        <v>0</v>
      </c>
      <c r="AS4715" s="12">
        <f t="shared" si="7346"/>
        <v>0</v>
      </c>
      <c r="AT4715" s="12">
        <f t="shared" si="7346"/>
        <v>0</v>
      </c>
      <c r="AU4715" s="12">
        <f t="shared" si="7346"/>
        <v>0</v>
      </c>
      <c r="AV4715" s="12">
        <f t="shared" si="7346"/>
        <v>0</v>
      </c>
      <c r="AW4715" s="12">
        <v>0</v>
      </c>
      <c r="AX4715" s="12">
        <v>0</v>
      </c>
      <c r="AY4715" s="12">
        <f t="shared" ref="AY4715:BQ4715" si="7348">SUM(AY4716:AY4717)</f>
        <v>0</v>
      </c>
      <c r="AZ4715" s="12">
        <f t="shared" si="7348"/>
        <v>0</v>
      </c>
      <c r="BA4715" s="12">
        <f t="shared" si="7348"/>
        <v>0</v>
      </c>
      <c r="BB4715" s="12">
        <f t="shared" si="7348"/>
        <v>0</v>
      </c>
      <c r="BC4715" s="12">
        <f t="shared" si="7348"/>
        <v>0</v>
      </c>
      <c r="BD4715" s="12">
        <f t="shared" si="7348"/>
        <v>0</v>
      </c>
      <c r="BE4715" s="12">
        <f t="shared" ref="BE4715" si="7349">SUM(BE4716:BE4717)</f>
        <v>0</v>
      </c>
      <c r="BF4715" s="12">
        <f t="shared" si="7348"/>
        <v>0</v>
      </c>
      <c r="BG4715" s="12">
        <f t="shared" si="7348"/>
        <v>0</v>
      </c>
      <c r="BH4715" s="12">
        <f t="shared" si="7348"/>
        <v>0</v>
      </c>
      <c r="BI4715" s="12">
        <f t="shared" si="7348"/>
        <v>0</v>
      </c>
      <c r="BJ4715" s="12">
        <f t="shared" si="7348"/>
        <v>0</v>
      </c>
      <c r="BK4715" s="12">
        <f t="shared" si="7348"/>
        <v>0</v>
      </c>
      <c r="BL4715" s="12">
        <f t="shared" si="7348"/>
        <v>0</v>
      </c>
      <c r="BM4715" s="12">
        <f t="shared" si="7348"/>
        <v>0</v>
      </c>
      <c r="BN4715" s="12">
        <f t="shared" si="7348"/>
        <v>0</v>
      </c>
      <c r="BO4715" s="12">
        <f t="shared" si="7348"/>
        <v>0</v>
      </c>
      <c r="BP4715" s="12">
        <f t="shared" si="7348"/>
        <v>0</v>
      </c>
      <c r="BQ4715" s="12">
        <f t="shared" si="7348"/>
        <v>0</v>
      </c>
      <c r="BR4715" s="12">
        <v>0</v>
      </c>
      <c r="BS4715" s="12">
        <v>0</v>
      </c>
      <c r="BT4715" s="12" t="e">
        <f>IF(#REF!=0,"-",#REF!/#REF!*100)</f>
        <v>#REF!</v>
      </c>
    </row>
    <row r="4716" spans="1:72" x14ac:dyDescent="0.25">
      <c r="A4716" s="4" t="s">
        <v>1520</v>
      </c>
      <c r="B4716" s="4" t="s">
        <v>1</v>
      </c>
      <c r="C4716" s="4" t="s">
        <v>12</v>
      </c>
      <c r="D4716" s="102" t="s">
        <v>1522</v>
      </c>
      <c r="E4716" s="113">
        <v>6111</v>
      </c>
      <c r="F4716" s="102"/>
      <c r="G4716" s="98" t="s">
        <v>1651</v>
      </c>
      <c r="H4716" s="13" t="s">
        <v>16</v>
      </c>
      <c r="I4716" s="14">
        <v>387000</v>
      </c>
      <c r="J4716" s="14"/>
      <c r="K4716" s="14"/>
      <c r="L4716" s="14"/>
      <c r="M4716" s="14"/>
      <c r="N4716" s="14"/>
      <c r="O4716" s="14">
        <f t="shared" si="7263"/>
        <v>387000</v>
      </c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>
        <v>0</v>
      </c>
      <c r="AC4716" s="14">
        <v>387000</v>
      </c>
      <c r="AD4716" s="14">
        <v>0</v>
      </c>
      <c r="AE4716" s="14"/>
      <c r="AF4716" s="14"/>
      <c r="AG4716" s="14"/>
      <c r="AH4716" s="14"/>
      <c r="AI4716" s="14"/>
      <c r="AJ4716" s="14">
        <f t="shared" si="7264"/>
        <v>0</v>
      </c>
      <c r="AK4716" s="14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4"/>
      <c r="AW4716" s="14">
        <v>0</v>
      </c>
      <c r="AX4716" s="14">
        <v>0</v>
      </c>
      <c r="AY4716" s="14">
        <v>0</v>
      </c>
      <c r="AZ4716" s="14"/>
      <c r="BA4716" s="14"/>
      <c r="BB4716" s="14"/>
      <c r="BC4716" s="14"/>
      <c r="BD4716" s="14"/>
      <c r="BE4716" s="14">
        <f t="shared" si="7265"/>
        <v>0</v>
      </c>
      <c r="BF4716" s="14"/>
      <c r="BG4716" s="14"/>
      <c r="BH4716" s="14"/>
      <c r="BI4716" s="14"/>
      <c r="BJ4716" s="14"/>
      <c r="BK4716" s="14"/>
      <c r="BL4716" s="14"/>
      <c r="BM4716" s="14"/>
      <c r="BN4716" s="14"/>
      <c r="BO4716" s="14"/>
      <c r="BP4716" s="14"/>
      <c r="BQ4716" s="14"/>
      <c r="BR4716" s="14">
        <v>0</v>
      </c>
      <c r="BS4716" s="14">
        <v>0</v>
      </c>
      <c r="BT4716" s="14" t="e">
        <f>IF(#REF!=0,"-",#REF!/#REF!*100)</f>
        <v>#REF!</v>
      </c>
    </row>
    <row r="4717" spans="1:72" x14ac:dyDescent="0.25">
      <c r="A4717" s="1" t="s">
        <v>1520</v>
      </c>
      <c r="B4717" s="1" t="s">
        <v>1</v>
      </c>
      <c r="C4717" s="1" t="s">
        <v>12</v>
      </c>
      <c r="D4717" s="105" t="s">
        <v>1522</v>
      </c>
      <c r="E4717" s="105" t="s">
        <v>18</v>
      </c>
      <c r="F4717" s="102" t="s">
        <v>0</v>
      </c>
      <c r="G4717" s="13" t="s">
        <v>0</v>
      </c>
      <c r="H4717" s="2" t="s">
        <v>19</v>
      </c>
      <c r="I4717" s="12">
        <f t="shared" ref="I4717:AA4717" si="7350">SUM(I4718:I4722)</f>
        <v>87500</v>
      </c>
      <c r="J4717" s="12">
        <f t="shared" si="7350"/>
        <v>0</v>
      </c>
      <c r="K4717" s="12">
        <f t="shared" si="7350"/>
        <v>0</v>
      </c>
      <c r="L4717" s="12">
        <f t="shared" si="7350"/>
        <v>0</v>
      </c>
      <c r="M4717" s="12">
        <f t="shared" si="7350"/>
        <v>0</v>
      </c>
      <c r="N4717" s="12">
        <f t="shared" si="7350"/>
        <v>0</v>
      </c>
      <c r="O4717" s="12">
        <f t="shared" si="7350"/>
        <v>87500</v>
      </c>
      <c r="P4717" s="12">
        <f t="shared" si="7350"/>
        <v>0</v>
      </c>
      <c r="Q4717" s="12">
        <f t="shared" si="7350"/>
        <v>0</v>
      </c>
      <c r="R4717" s="12">
        <f t="shared" si="7350"/>
        <v>0</v>
      </c>
      <c r="S4717" s="12">
        <f t="shared" si="7350"/>
        <v>0</v>
      </c>
      <c r="T4717" s="12">
        <f t="shared" si="7350"/>
        <v>0</v>
      </c>
      <c r="U4717" s="12">
        <f t="shared" si="7350"/>
        <v>0</v>
      </c>
      <c r="V4717" s="12">
        <f t="shared" si="7350"/>
        <v>0</v>
      </c>
      <c r="W4717" s="12">
        <f t="shared" si="7350"/>
        <v>0</v>
      </c>
      <c r="X4717" s="12">
        <f t="shared" si="7350"/>
        <v>0</v>
      </c>
      <c r="Y4717" s="12">
        <f t="shared" si="7350"/>
        <v>0</v>
      </c>
      <c r="Z4717" s="12">
        <f t="shared" si="7350"/>
        <v>0</v>
      </c>
      <c r="AA4717" s="12">
        <f t="shared" si="7350"/>
        <v>0</v>
      </c>
      <c r="AB4717" s="12">
        <v>0</v>
      </c>
      <c r="AC4717" s="12">
        <v>87500</v>
      </c>
      <c r="AD4717" s="12">
        <f t="shared" ref="AD4717:AV4717" si="7351">SUM(AD4718:AD4722)</f>
        <v>0</v>
      </c>
      <c r="AE4717" s="12">
        <f t="shared" si="7351"/>
        <v>0</v>
      </c>
      <c r="AF4717" s="12">
        <f t="shared" si="7351"/>
        <v>0</v>
      </c>
      <c r="AG4717" s="12">
        <f t="shared" si="7351"/>
        <v>0</v>
      </c>
      <c r="AH4717" s="12">
        <f t="shared" si="7351"/>
        <v>0</v>
      </c>
      <c r="AI4717" s="12">
        <f t="shared" si="7351"/>
        <v>0</v>
      </c>
      <c r="AJ4717" s="12">
        <f t="shared" si="7351"/>
        <v>0</v>
      </c>
      <c r="AK4717" s="12">
        <f t="shared" si="7351"/>
        <v>0</v>
      </c>
      <c r="AL4717" s="12">
        <f t="shared" si="7351"/>
        <v>0</v>
      </c>
      <c r="AM4717" s="12">
        <f t="shared" si="7351"/>
        <v>0</v>
      </c>
      <c r="AN4717" s="12">
        <f t="shared" si="7351"/>
        <v>0</v>
      </c>
      <c r="AO4717" s="12">
        <f t="shared" si="7351"/>
        <v>0</v>
      </c>
      <c r="AP4717" s="12">
        <f t="shared" si="7351"/>
        <v>0</v>
      </c>
      <c r="AQ4717" s="12">
        <f t="shared" si="7351"/>
        <v>0</v>
      </c>
      <c r="AR4717" s="12">
        <f t="shared" si="7351"/>
        <v>0</v>
      </c>
      <c r="AS4717" s="12">
        <f t="shared" si="7351"/>
        <v>0</v>
      </c>
      <c r="AT4717" s="12">
        <f t="shared" si="7351"/>
        <v>0</v>
      </c>
      <c r="AU4717" s="12">
        <f t="shared" si="7351"/>
        <v>0</v>
      </c>
      <c r="AV4717" s="12">
        <f t="shared" si="7351"/>
        <v>0</v>
      </c>
      <c r="AW4717" s="12">
        <v>0</v>
      </c>
      <c r="AX4717" s="12">
        <v>0</v>
      </c>
      <c r="AY4717" s="12">
        <f t="shared" ref="AY4717:BQ4717" si="7352">SUM(AY4718:AY4722)</f>
        <v>0</v>
      </c>
      <c r="AZ4717" s="12">
        <f t="shared" si="7352"/>
        <v>0</v>
      </c>
      <c r="BA4717" s="12">
        <f t="shared" si="7352"/>
        <v>0</v>
      </c>
      <c r="BB4717" s="12">
        <f t="shared" si="7352"/>
        <v>0</v>
      </c>
      <c r="BC4717" s="12">
        <f t="shared" si="7352"/>
        <v>0</v>
      </c>
      <c r="BD4717" s="12">
        <f t="shared" si="7352"/>
        <v>0</v>
      </c>
      <c r="BE4717" s="12">
        <f t="shared" si="7352"/>
        <v>0</v>
      </c>
      <c r="BF4717" s="12">
        <f t="shared" si="7352"/>
        <v>0</v>
      </c>
      <c r="BG4717" s="12">
        <f t="shared" si="7352"/>
        <v>0</v>
      </c>
      <c r="BH4717" s="12">
        <f t="shared" si="7352"/>
        <v>0</v>
      </c>
      <c r="BI4717" s="12">
        <f t="shared" si="7352"/>
        <v>0</v>
      </c>
      <c r="BJ4717" s="12">
        <f t="shared" si="7352"/>
        <v>0</v>
      </c>
      <c r="BK4717" s="12">
        <f t="shared" si="7352"/>
        <v>0</v>
      </c>
      <c r="BL4717" s="12">
        <f t="shared" si="7352"/>
        <v>0</v>
      </c>
      <c r="BM4717" s="12">
        <f t="shared" si="7352"/>
        <v>0</v>
      </c>
      <c r="BN4717" s="12">
        <f t="shared" si="7352"/>
        <v>0</v>
      </c>
      <c r="BO4717" s="12">
        <f t="shared" si="7352"/>
        <v>0</v>
      </c>
      <c r="BP4717" s="12">
        <f t="shared" si="7352"/>
        <v>0</v>
      </c>
      <c r="BQ4717" s="12">
        <f t="shared" si="7352"/>
        <v>0</v>
      </c>
      <c r="BR4717" s="12">
        <v>0</v>
      </c>
      <c r="BS4717" s="12">
        <v>0</v>
      </c>
      <c r="BT4717" s="12" t="e">
        <f>IF(#REF!=0,"-",#REF!/#REF!*100)</f>
        <v>#REF!</v>
      </c>
    </row>
    <row r="4718" spans="1:72" ht="22.5" x14ac:dyDescent="0.25">
      <c r="A4718" s="4" t="s">
        <v>1520</v>
      </c>
      <c r="B4718" s="4" t="s">
        <v>1</v>
      </c>
      <c r="C4718" s="4" t="s">
        <v>12</v>
      </c>
      <c r="D4718" s="102" t="s">
        <v>1522</v>
      </c>
      <c r="E4718" s="113">
        <v>6112</v>
      </c>
      <c r="F4718" s="102" t="s">
        <v>1523</v>
      </c>
      <c r="G4718" s="98" t="s">
        <v>1651</v>
      </c>
      <c r="H4718" s="13" t="s">
        <v>57</v>
      </c>
      <c r="I4718" s="14">
        <v>14000</v>
      </c>
      <c r="J4718" s="14"/>
      <c r="K4718" s="14"/>
      <c r="L4718" s="14"/>
      <c r="M4718" s="14"/>
      <c r="N4718" s="14"/>
      <c r="O4718" s="14">
        <f t="shared" si="7263"/>
        <v>14000</v>
      </c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>
        <v>0</v>
      </c>
      <c r="AC4718" s="14">
        <v>14000</v>
      </c>
      <c r="AD4718" s="14">
        <v>0</v>
      </c>
      <c r="AE4718" s="14"/>
      <c r="AF4718" s="14"/>
      <c r="AG4718" s="14"/>
      <c r="AH4718" s="14"/>
      <c r="AI4718" s="14"/>
      <c r="AJ4718" s="14">
        <f t="shared" si="7264"/>
        <v>0</v>
      </c>
      <c r="AK4718" s="14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4"/>
      <c r="AW4718" s="14">
        <v>0</v>
      </c>
      <c r="AX4718" s="14">
        <v>0</v>
      </c>
      <c r="AY4718" s="14">
        <v>0</v>
      </c>
      <c r="AZ4718" s="14"/>
      <c r="BA4718" s="14"/>
      <c r="BB4718" s="14"/>
      <c r="BC4718" s="14"/>
      <c r="BD4718" s="14"/>
      <c r="BE4718" s="14">
        <f t="shared" si="7265"/>
        <v>0</v>
      </c>
      <c r="BF4718" s="14"/>
      <c r="BG4718" s="14"/>
      <c r="BH4718" s="14"/>
      <c r="BI4718" s="14"/>
      <c r="BJ4718" s="14"/>
      <c r="BK4718" s="14"/>
      <c r="BL4718" s="14"/>
      <c r="BM4718" s="14"/>
      <c r="BN4718" s="14"/>
      <c r="BO4718" s="14"/>
      <c r="BP4718" s="14"/>
      <c r="BQ4718" s="14"/>
      <c r="BR4718" s="14">
        <v>0</v>
      </c>
      <c r="BS4718" s="14">
        <v>0</v>
      </c>
      <c r="BT4718" s="14" t="e">
        <f>IF(#REF!=0,"-",#REF!/#REF!*100)</f>
        <v>#REF!</v>
      </c>
    </row>
    <row r="4719" spans="1:72" x14ac:dyDescent="0.25">
      <c r="A4719" s="4" t="s">
        <v>1520</v>
      </c>
      <c r="B4719" s="4" t="s">
        <v>1</v>
      </c>
      <c r="C4719" s="4" t="s">
        <v>12</v>
      </c>
      <c r="D4719" s="102" t="s">
        <v>1522</v>
      </c>
      <c r="E4719" s="113">
        <v>6112</v>
      </c>
      <c r="F4719" s="102" t="s">
        <v>1524</v>
      </c>
      <c r="G4719" s="98" t="s">
        <v>1651</v>
      </c>
      <c r="H4719" s="13" t="s">
        <v>22</v>
      </c>
      <c r="I4719" s="14">
        <v>42500</v>
      </c>
      <c r="J4719" s="14"/>
      <c r="K4719" s="14"/>
      <c r="L4719" s="14"/>
      <c r="M4719" s="14"/>
      <c r="N4719" s="14"/>
      <c r="O4719" s="14">
        <f t="shared" ref="O4719:O4758" si="7353">I4719+J4719+K4719+L4719+M4719+N4719</f>
        <v>42500</v>
      </c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>
        <v>0</v>
      </c>
      <c r="AC4719" s="14">
        <v>42500</v>
      </c>
      <c r="AD4719" s="14">
        <v>0</v>
      </c>
      <c r="AE4719" s="14"/>
      <c r="AF4719" s="14"/>
      <c r="AG4719" s="14"/>
      <c r="AH4719" s="14"/>
      <c r="AI4719" s="14"/>
      <c r="AJ4719" s="14">
        <f t="shared" ref="AJ4719:AJ4758" si="7354">AD4719+AE4719+AF4719+AG4719+AH4719+AI4719</f>
        <v>0</v>
      </c>
      <c r="AK4719" s="14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4"/>
      <c r="AW4719" s="14">
        <v>0</v>
      </c>
      <c r="AX4719" s="14">
        <v>0</v>
      </c>
      <c r="AY4719" s="14">
        <v>0</v>
      </c>
      <c r="AZ4719" s="14"/>
      <c r="BA4719" s="14"/>
      <c r="BB4719" s="14"/>
      <c r="BC4719" s="14"/>
      <c r="BD4719" s="14"/>
      <c r="BE4719" s="14">
        <f t="shared" ref="BE4719:BE4747" si="7355">AY4719+AZ4719+BA4719+BB4719+BC4719+BD4719</f>
        <v>0</v>
      </c>
      <c r="BF4719" s="14"/>
      <c r="BG4719" s="14"/>
      <c r="BH4719" s="14"/>
      <c r="BI4719" s="14"/>
      <c r="BJ4719" s="14"/>
      <c r="BK4719" s="14"/>
      <c r="BL4719" s="14"/>
      <c r="BM4719" s="14"/>
      <c r="BN4719" s="14"/>
      <c r="BO4719" s="14"/>
      <c r="BP4719" s="14"/>
      <c r="BQ4719" s="14"/>
      <c r="BR4719" s="14">
        <v>0</v>
      </c>
      <c r="BS4719" s="14">
        <v>0</v>
      </c>
      <c r="BT4719" s="14" t="e">
        <f>IF(#REF!=0,"-",#REF!/#REF!*100)</f>
        <v>#REF!</v>
      </c>
    </row>
    <row r="4720" spans="1:72" x14ac:dyDescent="0.25">
      <c r="A4720" s="4" t="s">
        <v>1520</v>
      </c>
      <c r="B4720" s="4" t="s">
        <v>1</v>
      </c>
      <c r="C4720" s="4" t="s">
        <v>12</v>
      </c>
      <c r="D4720" s="102" t="s">
        <v>1522</v>
      </c>
      <c r="E4720" s="113">
        <v>6112</v>
      </c>
      <c r="F4720" s="102" t="s">
        <v>1525</v>
      </c>
      <c r="G4720" s="98" t="s">
        <v>1651</v>
      </c>
      <c r="H4720" s="13" t="s">
        <v>23</v>
      </c>
      <c r="I4720" s="14">
        <v>18500</v>
      </c>
      <c r="J4720" s="14"/>
      <c r="K4720" s="14"/>
      <c r="L4720" s="14"/>
      <c r="M4720" s="14"/>
      <c r="N4720" s="14"/>
      <c r="O4720" s="14">
        <f t="shared" si="7353"/>
        <v>18500</v>
      </c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>
        <v>0</v>
      </c>
      <c r="AC4720" s="14">
        <v>18500</v>
      </c>
      <c r="AD4720" s="14">
        <v>0</v>
      </c>
      <c r="AE4720" s="14"/>
      <c r="AF4720" s="14"/>
      <c r="AG4720" s="14"/>
      <c r="AH4720" s="14"/>
      <c r="AI4720" s="14"/>
      <c r="AJ4720" s="14">
        <f t="shared" si="7354"/>
        <v>0</v>
      </c>
      <c r="AK4720" s="14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4"/>
      <c r="AW4720" s="14">
        <v>0</v>
      </c>
      <c r="AX4720" s="14">
        <v>0</v>
      </c>
      <c r="AY4720" s="14">
        <v>0</v>
      </c>
      <c r="AZ4720" s="14"/>
      <c r="BA4720" s="14"/>
      <c r="BB4720" s="14"/>
      <c r="BC4720" s="14"/>
      <c r="BD4720" s="14"/>
      <c r="BE4720" s="14">
        <f t="shared" si="7355"/>
        <v>0</v>
      </c>
      <c r="BF4720" s="14"/>
      <c r="BG4720" s="14"/>
      <c r="BH4720" s="14"/>
      <c r="BI4720" s="14"/>
      <c r="BJ4720" s="14"/>
      <c r="BK4720" s="14"/>
      <c r="BL4720" s="14"/>
      <c r="BM4720" s="14"/>
      <c r="BN4720" s="14"/>
      <c r="BO4720" s="14"/>
      <c r="BP4720" s="14"/>
      <c r="BQ4720" s="14"/>
      <c r="BR4720" s="14">
        <v>0</v>
      </c>
      <c r="BS4720" s="14">
        <v>0</v>
      </c>
      <c r="BT4720" s="14" t="e">
        <f>IF(#REF!=0,"-",#REF!/#REF!*100)</f>
        <v>#REF!</v>
      </c>
    </row>
    <row r="4721" spans="1:72" x14ac:dyDescent="0.25">
      <c r="A4721" s="4" t="s">
        <v>1520</v>
      </c>
      <c r="B4721" s="4" t="s">
        <v>1</v>
      </c>
      <c r="C4721" s="4" t="s">
        <v>12</v>
      </c>
      <c r="D4721" s="102" t="s">
        <v>1522</v>
      </c>
      <c r="E4721" s="113">
        <v>6112</v>
      </c>
      <c r="F4721" s="102" t="s">
        <v>1526</v>
      </c>
      <c r="G4721" s="98" t="s">
        <v>1651</v>
      </c>
      <c r="H4721" s="13" t="s">
        <v>21</v>
      </c>
      <c r="I4721" s="14">
        <v>0</v>
      </c>
      <c r="J4721" s="14"/>
      <c r="K4721" s="14"/>
      <c r="L4721" s="14"/>
      <c r="M4721" s="14"/>
      <c r="N4721" s="14"/>
      <c r="O4721" s="14">
        <f t="shared" si="7353"/>
        <v>0</v>
      </c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>
        <v>0</v>
      </c>
      <c r="AC4721" s="14">
        <v>0</v>
      </c>
      <c r="AD4721" s="14">
        <v>0</v>
      </c>
      <c r="AE4721" s="14"/>
      <c r="AF4721" s="14"/>
      <c r="AG4721" s="14"/>
      <c r="AH4721" s="14"/>
      <c r="AI4721" s="14"/>
      <c r="AJ4721" s="14">
        <f t="shared" si="7354"/>
        <v>0</v>
      </c>
      <c r="AK4721" s="14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4"/>
      <c r="AW4721" s="14">
        <v>0</v>
      </c>
      <c r="AX4721" s="14">
        <v>0</v>
      </c>
      <c r="AY4721" s="14">
        <v>0</v>
      </c>
      <c r="AZ4721" s="14"/>
      <c r="BA4721" s="14"/>
      <c r="BB4721" s="14"/>
      <c r="BC4721" s="14"/>
      <c r="BD4721" s="14"/>
      <c r="BE4721" s="14">
        <f t="shared" si="7355"/>
        <v>0</v>
      </c>
      <c r="BF4721" s="14"/>
      <c r="BG4721" s="14"/>
      <c r="BH4721" s="14"/>
      <c r="BI4721" s="14"/>
      <c r="BJ4721" s="14"/>
      <c r="BK4721" s="14"/>
      <c r="BL4721" s="14"/>
      <c r="BM4721" s="14"/>
      <c r="BN4721" s="14"/>
      <c r="BO4721" s="14"/>
      <c r="BP4721" s="14"/>
      <c r="BQ4721" s="14"/>
      <c r="BR4721" s="14">
        <v>0</v>
      </c>
      <c r="BS4721" s="14">
        <v>0</v>
      </c>
      <c r="BT4721" s="14" t="e">
        <f>IF(#REF!=0,"-",#REF!/#REF!*100)</f>
        <v>#REF!</v>
      </c>
    </row>
    <row r="4722" spans="1:72" x14ac:dyDescent="0.25">
      <c r="A4722" s="4" t="s">
        <v>1520</v>
      </c>
      <c r="B4722" s="4" t="s">
        <v>1</v>
      </c>
      <c r="C4722" s="4" t="s">
        <v>12</v>
      </c>
      <c r="D4722" s="102" t="s">
        <v>1522</v>
      </c>
      <c r="E4722" s="113">
        <v>6112</v>
      </c>
      <c r="F4722" s="102" t="s">
        <v>1527</v>
      </c>
      <c r="G4722" s="98" t="s">
        <v>1651</v>
      </c>
      <c r="H4722" s="13" t="s">
        <v>24</v>
      </c>
      <c r="I4722" s="14">
        <v>12500</v>
      </c>
      <c r="J4722" s="14"/>
      <c r="K4722" s="14"/>
      <c r="L4722" s="14"/>
      <c r="M4722" s="14"/>
      <c r="N4722" s="14"/>
      <c r="O4722" s="14">
        <f t="shared" si="7353"/>
        <v>12500</v>
      </c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>
        <v>0</v>
      </c>
      <c r="AC4722" s="14">
        <v>12500</v>
      </c>
      <c r="AD4722" s="14">
        <v>0</v>
      </c>
      <c r="AE4722" s="14"/>
      <c r="AF4722" s="14"/>
      <c r="AG4722" s="14"/>
      <c r="AH4722" s="14"/>
      <c r="AI4722" s="14"/>
      <c r="AJ4722" s="14">
        <f t="shared" si="7354"/>
        <v>0</v>
      </c>
      <c r="AK4722" s="14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4"/>
      <c r="AW4722" s="14">
        <v>0</v>
      </c>
      <c r="AX4722" s="14">
        <v>0</v>
      </c>
      <c r="AY4722" s="14">
        <v>0</v>
      </c>
      <c r="AZ4722" s="14"/>
      <c r="BA4722" s="14"/>
      <c r="BB4722" s="14"/>
      <c r="BC4722" s="14"/>
      <c r="BD4722" s="14"/>
      <c r="BE4722" s="14">
        <f t="shared" si="7355"/>
        <v>0</v>
      </c>
      <c r="BF4722" s="14"/>
      <c r="BG4722" s="14"/>
      <c r="BH4722" s="14"/>
      <c r="BI4722" s="14"/>
      <c r="BJ4722" s="14"/>
      <c r="BK4722" s="14"/>
      <c r="BL4722" s="14"/>
      <c r="BM4722" s="14"/>
      <c r="BN4722" s="14"/>
      <c r="BO4722" s="14"/>
      <c r="BP4722" s="14"/>
      <c r="BQ4722" s="14"/>
      <c r="BR4722" s="14">
        <v>0</v>
      </c>
      <c r="BS4722" s="14">
        <v>0</v>
      </c>
      <c r="BT4722" s="14" t="e">
        <f>IF(#REF!=0,"-",#REF!/#REF!*100)</f>
        <v>#REF!</v>
      </c>
    </row>
    <row r="4723" spans="1:72" ht="22.5" x14ac:dyDescent="0.25">
      <c r="A4723" s="4" t="s">
        <v>1520</v>
      </c>
      <c r="B4723" s="4" t="s">
        <v>1</v>
      </c>
      <c r="C4723" s="4" t="s">
        <v>12</v>
      </c>
      <c r="D4723" s="102" t="s">
        <v>1522</v>
      </c>
      <c r="E4723" s="101" t="s">
        <v>25</v>
      </c>
      <c r="F4723" s="101" t="s">
        <v>0</v>
      </c>
      <c r="G4723" s="2" t="s">
        <v>0</v>
      </c>
      <c r="H4723" s="2" t="s">
        <v>26</v>
      </c>
      <c r="I4723" s="12">
        <f t="shared" ref="I4723:AA4723" si="7356">SUM(I4724)</f>
        <v>70000</v>
      </c>
      <c r="J4723" s="12">
        <f t="shared" si="7356"/>
        <v>0</v>
      </c>
      <c r="K4723" s="12">
        <f t="shared" si="7356"/>
        <v>0</v>
      </c>
      <c r="L4723" s="12">
        <f t="shared" si="7356"/>
        <v>0</v>
      </c>
      <c r="M4723" s="12">
        <f t="shared" si="7356"/>
        <v>0</v>
      </c>
      <c r="N4723" s="12">
        <f t="shared" si="7356"/>
        <v>0</v>
      </c>
      <c r="O4723" s="12">
        <f t="shared" si="7356"/>
        <v>70000</v>
      </c>
      <c r="P4723" s="12">
        <f t="shared" si="7356"/>
        <v>0</v>
      </c>
      <c r="Q4723" s="12">
        <f t="shared" si="7356"/>
        <v>0</v>
      </c>
      <c r="R4723" s="12">
        <f t="shared" si="7356"/>
        <v>0</v>
      </c>
      <c r="S4723" s="12">
        <f t="shared" si="7356"/>
        <v>0</v>
      </c>
      <c r="T4723" s="12">
        <f t="shared" si="7356"/>
        <v>0</v>
      </c>
      <c r="U4723" s="12">
        <f t="shared" si="7356"/>
        <v>0</v>
      </c>
      <c r="V4723" s="12">
        <f t="shared" si="7356"/>
        <v>0</v>
      </c>
      <c r="W4723" s="12">
        <f t="shared" si="7356"/>
        <v>0</v>
      </c>
      <c r="X4723" s="12">
        <f t="shared" si="7356"/>
        <v>0</v>
      </c>
      <c r="Y4723" s="12">
        <f t="shared" si="7356"/>
        <v>0</v>
      </c>
      <c r="Z4723" s="12">
        <f t="shared" si="7356"/>
        <v>0</v>
      </c>
      <c r="AA4723" s="12">
        <f t="shared" si="7356"/>
        <v>0</v>
      </c>
      <c r="AB4723" s="12">
        <v>0</v>
      </c>
      <c r="AC4723" s="12">
        <v>70000</v>
      </c>
      <c r="AD4723" s="12">
        <f t="shared" ref="AD4723:AV4723" si="7357">SUM(AD4724)</f>
        <v>0</v>
      </c>
      <c r="AE4723" s="12">
        <f t="shared" si="7357"/>
        <v>0</v>
      </c>
      <c r="AF4723" s="12">
        <f t="shared" si="7357"/>
        <v>0</v>
      </c>
      <c r="AG4723" s="12">
        <f t="shared" si="7357"/>
        <v>0</v>
      </c>
      <c r="AH4723" s="12">
        <f t="shared" si="7357"/>
        <v>0</v>
      </c>
      <c r="AI4723" s="12">
        <f t="shared" si="7357"/>
        <v>0</v>
      </c>
      <c r="AJ4723" s="12">
        <f t="shared" si="7357"/>
        <v>0</v>
      </c>
      <c r="AK4723" s="12">
        <f t="shared" si="7357"/>
        <v>0</v>
      </c>
      <c r="AL4723" s="12">
        <f t="shared" si="7357"/>
        <v>0</v>
      </c>
      <c r="AM4723" s="12">
        <f t="shared" si="7357"/>
        <v>0</v>
      </c>
      <c r="AN4723" s="12">
        <f t="shared" si="7357"/>
        <v>0</v>
      </c>
      <c r="AO4723" s="12">
        <f t="shared" si="7357"/>
        <v>0</v>
      </c>
      <c r="AP4723" s="12">
        <f t="shared" si="7357"/>
        <v>0</v>
      </c>
      <c r="AQ4723" s="12">
        <f t="shared" si="7357"/>
        <v>0</v>
      </c>
      <c r="AR4723" s="12">
        <f t="shared" si="7357"/>
        <v>0</v>
      </c>
      <c r="AS4723" s="12">
        <f t="shared" si="7357"/>
        <v>0</v>
      </c>
      <c r="AT4723" s="12">
        <f t="shared" si="7357"/>
        <v>0</v>
      </c>
      <c r="AU4723" s="12">
        <f t="shared" si="7357"/>
        <v>0</v>
      </c>
      <c r="AV4723" s="12">
        <f t="shared" si="7357"/>
        <v>0</v>
      </c>
      <c r="AW4723" s="12">
        <v>0</v>
      </c>
      <c r="AX4723" s="12">
        <v>0</v>
      </c>
      <c r="AY4723" s="12">
        <f t="shared" ref="AY4723:BQ4723" si="7358">SUM(AY4724)</f>
        <v>0</v>
      </c>
      <c r="AZ4723" s="12">
        <f t="shared" si="7358"/>
        <v>0</v>
      </c>
      <c r="BA4723" s="12">
        <f t="shared" si="7358"/>
        <v>0</v>
      </c>
      <c r="BB4723" s="12">
        <f t="shared" si="7358"/>
        <v>0</v>
      </c>
      <c r="BC4723" s="12">
        <f t="shared" si="7358"/>
        <v>0</v>
      </c>
      <c r="BD4723" s="12">
        <f t="shared" si="7358"/>
        <v>0</v>
      </c>
      <c r="BE4723" s="12">
        <f t="shared" si="7358"/>
        <v>0</v>
      </c>
      <c r="BF4723" s="12">
        <f t="shared" si="7358"/>
        <v>0</v>
      </c>
      <c r="BG4723" s="12">
        <f t="shared" si="7358"/>
        <v>0</v>
      </c>
      <c r="BH4723" s="12">
        <f t="shared" si="7358"/>
        <v>0</v>
      </c>
      <c r="BI4723" s="12">
        <f t="shared" si="7358"/>
        <v>0</v>
      </c>
      <c r="BJ4723" s="12">
        <f t="shared" si="7358"/>
        <v>0</v>
      </c>
      <c r="BK4723" s="12">
        <f t="shared" si="7358"/>
        <v>0</v>
      </c>
      <c r="BL4723" s="12">
        <f t="shared" si="7358"/>
        <v>0</v>
      </c>
      <c r="BM4723" s="12">
        <f t="shared" si="7358"/>
        <v>0</v>
      </c>
      <c r="BN4723" s="12">
        <f t="shared" si="7358"/>
        <v>0</v>
      </c>
      <c r="BO4723" s="12">
        <f t="shared" si="7358"/>
        <v>0</v>
      </c>
      <c r="BP4723" s="12">
        <f t="shared" si="7358"/>
        <v>0</v>
      </c>
      <c r="BQ4723" s="12">
        <f t="shared" si="7358"/>
        <v>0</v>
      </c>
      <c r="BR4723" s="12">
        <v>0</v>
      </c>
      <c r="BS4723" s="12">
        <v>0</v>
      </c>
      <c r="BT4723" s="12" t="e">
        <f>IF(#REF!=0,"-",#REF!/#REF!*100)</f>
        <v>#REF!</v>
      </c>
    </row>
    <row r="4724" spans="1:72" x14ac:dyDescent="0.25">
      <c r="A4724" s="4" t="s">
        <v>1520</v>
      </c>
      <c r="B4724" s="4" t="s">
        <v>1</v>
      </c>
      <c r="C4724" s="4" t="s">
        <v>12</v>
      </c>
      <c r="D4724" s="102" t="s">
        <v>1522</v>
      </c>
      <c r="E4724" s="113">
        <v>6121</v>
      </c>
      <c r="F4724" s="102"/>
      <c r="G4724" s="98" t="s">
        <v>1651</v>
      </c>
      <c r="H4724" s="13" t="s">
        <v>27</v>
      </c>
      <c r="I4724" s="14">
        <v>70000</v>
      </c>
      <c r="J4724" s="14"/>
      <c r="K4724" s="14"/>
      <c r="L4724" s="14"/>
      <c r="M4724" s="14"/>
      <c r="N4724" s="14"/>
      <c r="O4724" s="14">
        <f t="shared" si="7353"/>
        <v>70000</v>
      </c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>
        <v>0</v>
      </c>
      <c r="AC4724" s="14">
        <v>70000</v>
      </c>
      <c r="AD4724" s="14">
        <v>0</v>
      </c>
      <c r="AE4724" s="14"/>
      <c r="AF4724" s="14"/>
      <c r="AG4724" s="14"/>
      <c r="AH4724" s="14"/>
      <c r="AI4724" s="14"/>
      <c r="AJ4724" s="14">
        <f t="shared" si="7354"/>
        <v>0</v>
      </c>
      <c r="AK4724" s="14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4"/>
      <c r="AW4724" s="14">
        <v>0</v>
      </c>
      <c r="AX4724" s="14">
        <v>0</v>
      </c>
      <c r="AY4724" s="14">
        <v>0</v>
      </c>
      <c r="AZ4724" s="14"/>
      <c r="BA4724" s="14"/>
      <c r="BB4724" s="14"/>
      <c r="BC4724" s="14"/>
      <c r="BD4724" s="14"/>
      <c r="BE4724" s="14">
        <f t="shared" si="7355"/>
        <v>0</v>
      </c>
      <c r="BF4724" s="14"/>
      <c r="BG4724" s="14"/>
      <c r="BH4724" s="14"/>
      <c r="BI4724" s="14"/>
      <c r="BJ4724" s="14"/>
      <c r="BK4724" s="14"/>
      <c r="BL4724" s="14"/>
      <c r="BM4724" s="14"/>
      <c r="BN4724" s="14"/>
      <c r="BO4724" s="14"/>
      <c r="BP4724" s="14"/>
      <c r="BQ4724" s="14"/>
      <c r="BR4724" s="14">
        <v>0</v>
      </c>
      <c r="BS4724" s="14">
        <v>0</v>
      </c>
      <c r="BT4724" s="14" t="e">
        <f>IF(#REF!=0,"-",#REF!/#REF!*100)</f>
        <v>#REF!</v>
      </c>
    </row>
    <row r="4725" spans="1:72" ht="22.5" x14ac:dyDescent="0.25">
      <c r="A4725" s="4" t="s">
        <v>1520</v>
      </c>
      <c r="B4725" s="4" t="s">
        <v>1</v>
      </c>
      <c r="C4725" s="4" t="s">
        <v>12</v>
      </c>
      <c r="D4725" s="102" t="s">
        <v>1522</v>
      </c>
      <c r="E4725" s="101" t="s">
        <v>29</v>
      </c>
      <c r="F4725" s="101" t="s">
        <v>0</v>
      </c>
      <c r="G4725" s="2" t="s">
        <v>0</v>
      </c>
      <c r="H4725" s="2" t="s">
        <v>30</v>
      </c>
      <c r="I4725" s="12">
        <f t="shared" ref="I4725:AA4725" si="7359">SUM(I4726:I4734)</f>
        <v>55500</v>
      </c>
      <c r="J4725" s="12">
        <f t="shared" si="7359"/>
        <v>0</v>
      </c>
      <c r="K4725" s="12">
        <f t="shared" si="7359"/>
        <v>0</v>
      </c>
      <c r="L4725" s="12">
        <f t="shared" si="7359"/>
        <v>0</v>
      </c>
      <c r="M4725" s="12">
        <f t="shared" si="7359"/>
        <v>0</v>
      </c>
      <c r="N4725" s="12">
        <f t="shared" si="7359"/>
        <v>0</v>
      </c>
      <c r="O4725" s="12">
        <f t="shared" si="7359"/>
        <v>55500</v>
      </c>
      <c r="P4725" s="12">
        <f t="shared" si="7359"/>
        <v>0</v>
      </c>
      <c r="Q4725" s="12">
        <f t="shared" si="7359"/>
        <v>0</v>
      </c>
      <c r="R4725" s="12">
        <f t="shared" si="7359"/>
        <v>0</v>
      </c>
      <c r="S4725" s="12">
        <f t="shared" si="7359"/>
        <v>0</v>
      </c>
      <c r="T4725" s="12">
        <f t="shared" si="7359"/>
        <v>0</v>
      </c>
      <c r="U4725" s="12">
        <f t="shared" si="7359"/>
        <v>0</v>
      </c>
      <c r="V4725" s="12">
        <f t="shared" si="7359"/>
        <v>0</v>
      </c>
      <c r="W4725" s="12">
        <f t="shared" si="7359"/>
        <v>0</v>
      </c>
      <c r="X4725" s="12">
        <f t="shared" si="7359"/>
        <v>0</v>
      </c>
      <c r="Y4725" s="12">
        <f t="shared" si="7359"/>
        <v>0</v>
      </c>
      <c r="Z4725" s="12">
        <f t="shared" si="7359"/>
        <v>0</v>
      </c>
      <c r="AA4725" s="12">
        <f t="shared" si="7359"/>
        <v>0</v>
      </c>
      <c r="AB4725" s="12">
        <v>0</v>
      </c>
      <c r="AC4725" s="12">
        <v>55500</v>
      </c>
      <c r="AD4725" s="12">
        <f t="shared" ref="AD4725:AV4725" si="7360">SUM(AD4726:AD4734)</f>
        <v>0</v>
      </c>
      <c r="AE4725" s="12">
        <f t="shared" si="7360"/>
        <v>0</v>
      </c>
      <c r="AF4725" s="12">
        <f t="shared" si="7360"/>
        <v>0</v>
      </c>
      <c r="AG4725" s="12">
        <f t="shared" si="7360"/>
        <v>0</v>
      </c>
      <c r="AH4725" s="12">
        <f t="shared" si="7360"/>
        <v>0</v>
      </c>
      <c r="AI4725" s="12">
        <f t="shared" si="7360"/>
        <v>0</v>
      </c>
      <c r="AJ4725" s="12">
        <f t="shared" si="7360"/>
        <v>0</v>
      </c>
      <c r="AK4725" s="12">
        <f t="shared" si="7360"/>
        <v>0</v>
      </c>
      <c r="AL4725" s="12">
        <f t="shared" si="7360"/>
        <v>0</v>
      </c>
      <c r="AM4725" s="12">
        <f t="shared" si="7360"/>
        <v>0</v>
      </c>
      <c r="AN4725" s="12">
        <f t="shared" si="7360"/>
        <v>0</v>
      </c>
      <c r="AO4725" s="12">
        <f t="shared" si="7360"/>
        <v>0</v>
      </c>
      <c r="AP4725" s="12">
        <f t="shared" si="7360"/>
        <v>0</v>
      </c>
      <c r="AQ4725" s="12">
        <f t="shared" si="7360"/>
        <v>0</v>
      </c>
      <c r="AR4725" s="12">
        <f t="shared" si="7360"/>
        <v>0</v>
      </c>
      <c r="AS4725" s="12">
        <f t="shared" si="7360"/>
        <v>0</v>
      </c>
      <c r="AT4725" s="12">
        <f t="shared" si="7360"/>
        <v>0</v>
      </c>
      <c r="AU4725" s="12">
        <f t="shared" si="7360"/>
        <v>0</v>
      </c>
      <c r="AV4725" s="12">
        <f t="shared" si="7360"/>
        <v>0</v>
      </c>
      <c r="AW4725" s="12">
        <v>0</v>
      </c>
      <c r="AX4725" s="12">
        <v>0</v>
      </c>
      <c r="AY4725" s="12">
        <f t="shared" ref="AY4725:BQ4725" si="7361">SUM(AY4726:AY4734)</f>
        <v>0</v>
      </c>
      <c r="AZ4725" s="12">
        <f t="shared" si="7361"/>
        <v>0</v>
      </c>
      <c r="BA4725" s="12">
        <f t="shared" si="7361"/>
        <v>0</v>
      </c>
      <c r="BB4725" s="12">
        <f t="shared" si="7361"/>
        <v>0</v>
      </c>
      <c r="BC4725" s="12">
        <f t="shared" si="7361"/>
        <v>0</v>
      </c>
      <c r="BD4725" s="12">
        <f t="shared" si="7361"/>
        <v>0</v>
      </c>
      <c r="BE4725" s="12">
        <f t="shared" si="7361"/>
        <v>0</v>
      </c>
      <c r="BF4725" s="12">
        <f t="shared" si="7361"/>
        <v>0</v>
      </c>
      <c r="BG4725" s="12">
        <f t="shared" si="7361"/>
        <v>0</v>
      </c>
      <c r="BH4725" s="12">
        <f t="shared" si="7361"/>
        <v>0</v>
      </c>
      <c r="BI4725" s="12">
        <f t="shared" si="7361"/>
        <v>0</v>
      </c>
      <c r="BJ4725" s="12">
        <f t="shared" si="7361"/>
        <v>0</v>
      </c>
      <c r="BK4725" s="12">
        <f t="shared" si="7361"/>
        <v>0</v>
      </c>
      <c r="BL4725" s="12">
        <f t="shared" si="7361"/>
        <v>0</v>
      </c>
      <c r="BM4725" s="12">
        <f t="shared" si="7361"/>
        <v>0</v>
      </c>
      <c r="BN4725" s="12">
        <f t="shared" si="7361"/>
        <v>0</v>
      </c>
      <c r="BO4725" s="12">
        <f t="shared" si="7361"/>
        <v>0</v>
      </c>
      <c r="BP4725" s="12">
        <f t="shared" si="7361"/>
        <v>0</v>
      </c>
      <c r="BQ4725" s="12">
        <f t="shared" si="7361"/>
        <v>0</v>
      </c>
      <c r="BR4725" s="12">
        <v>0</v>
      </c>
      <c r="BS4725" s="12">
        <v>0</v>
      </c>
      <c r="BT4725" s="12" t="e">
        <f>IF(#REF!=0,"-",#REF!/#REF!*100)</f>
        <v>#REF!</v>
      </c>
    </row>
    <row r="4726" spans="1:72" x14ac:dyDescent="0.25">
      <c r="A4726" s="4" t="s">
        <v>1520</v>
      </c>
      <c r="B4726" s="4" t="s">
        <v>1</v>
      </c>
      <c r="C4726" s="4" t="s">
        <v>12</v>
      </c>
      <c r="D4726" s="102" t="s">
        <v>1522</v>
      </c>
      <c r="E4726" s="113">
        <v>6131</v>
      </c>
      <c r="F4726" s="102"/>
      <c r="G4726" s="98" t="s">
        <v>1651</v>
      </c>
      <c r="H4726" s="13" t="s">
        <v>32</v>
      </c>
      <c r="I4726" s="14">
        <v>0</v>
      </c>
      <c r="J4726" s="14"/>
      <c r="K4726" s="14"/>
      <c r="L4726" s="14"/>
      <c r="M4726" s="14"/>
      <c r="N4726" s="14"/>
      <c r="O4726" s="14">
        <f t="shared" si="7353"/>
        <v>0</v>
      </c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>
        <v>0</v>
      </c>
      <c r="AC4726" s="14">
        <v>0</v>
      </c>
      <c r="AD4726" s="14">
        <v>0</v>
      </c>
      <c r="AE4726" s="14"/>
      <c r="AF4726" s="14"/>
      <c r="AG4726" s="14"/>
      <c r="AH4726" s="14"/>
      <c r="AI4726" s="14"/>
      <c r="AJ4726" s="14">
        <f t="shared" si="7354"/>
        <v>0</v>
      </c>
      <c r="AK4726" s="14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4"/>
      <c r="AW4726" s="14">
        <v>0</v>
      </c>
      <c r="AX4726" s="14">
        <v>0</v>
      </c>
      <c r="AY4726" s="14">
        <v>0</v>
      </c>
      <c r="AZ4726" s="14"/>
      <c r="BA4726" s="14"/>
      <c r="BB4726" s="14"/>
      <c r="BC4726" s="14"/>
      <c r="BD4726" s="14"/>
      <c r="BE4726" s="14">
        <f t="shared" si="7355"/>
        <v>0</v>
      </c>
      <c r="BF4726" s="14"/>
      <c r="BG4726" s="14"/>
      <c r="BH4726" s="14"/>
      <c r="BI4726" s="14"/>
      <c r="BJ4726" s="14"/>
      <c r="BK4726" s="14"/>
      <c r="BL4726" s="14"/>
      <c r="BM4726" s="14"/>
      <c r="BN4726" s="14"/>
      <c r="BO4726" s="14"/>
      <c r="BP4726" s="14"/>
      <c r="BQ4726" s="14"/>
      <c r="BR4726" s="14">
        <v>0</v>
      </c>
      <c r="BS4726" s="14">
        <v>0</v>
      </c>
      <c r="BT4726" s="14" t="e">
        <f>IF(#REF!=0,"-",#REF!/#REF!*100)</f>
        <v>#REF!</v>
      </c>
    </row>
    <row r="4727" spans="1:72" x14ac:dyDescent="0.25">
      <c r="A4727" s="4" t="s">
        <v>1520</v>
      </c>
      <c r="B4727" s="4" t="s">
        <v>1</v>
      </c>
      <c r="C4727" s="4" t="s">
        <v>12</v>
      </c>
      <c r="D4727" s="102" t="s">
        <v>1522</v>
      </c>
      <c r="E4727" s="113">
        <v>6132</v>
      </c>
      <c r="F4727" s="102"/>
      <c r="G4727" s="98" t="s">
        <v>1651</v>
      </c>
      <c r="H4727" s="13" t="s">
        <v>72</v>
      </c>
      <c r="I4727" s="14">
        <v>5000</v>
      </c>
      <c r="J4727" s="14"/>
      <c r="K4727" s="14"/>
      <c r="L4727" s="14"/>
      <c r="M4727" s="14"/>
      <c r="N4727" s="14"/>
      <c r="O4727" s="14">
        <f t="shared" si="7353"/>
        <v>5000</v>
      </c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>
        <v>0</v>
      </c>
      <c r="AC4727" s="14">
        <v>5000</v>
      </c>
      <c r="AD4727" s="14">
        <v>0</v>
      </c>
      <c r="AE4727" s="14"/>
      <c r="AF4727" s="14"/>
      <c r="AG4727" s="14"/>
      <c r="AH4727" s="14"/>
      <c r="AI4727" s="14"/>
      <c r="AJ4727" s="14">
        <f t="shared" si="7354"/>
        <v>0</v>
      </c>
      <c r="AK4727" s="14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4"/>
      <c r="AW4727" s="14">
        <v>0</v>
      </c>
      <c r="AX4727" s="14">
        <v>0</v>
      </c>
      <c r="AY4727" s="14">
        <v>0</v>
      </c>
      <c r="AZ4727" s="14"/>
      <c r="BA4727" s="14"/>
      <c r="BB4727" s="14"/>
      <c r="BC4727" s="14"/>
      <c r="BD4727" s="14"/>
      <c r="BE4727" s="14">
        <f t="shared" si="7355"/>
        <v>0</v>
      </c>
      <c r="BF4727" s="14"/>
      <c r="BG4727" s="14"/>
      <c r="BH4727" s="14"/>
      <c r="BI4727" s="14"/>
      <c r="BJ4727" s="14"/>
      <c r="BK4727" s="14"/>
      <c r="BL4727" s="14"/>
      <c r="BM4727" s="14"/>
      <c r="BN4727" s="14"/>
      <c r="BO4727" s="14"/>
      <c r="BP4727" s="14"/>
      <c r="BQ4727" s="14"/>
      <c r="BR4727" s="14">
        <v>0</v>
      </c>
      <c r="BS4727" s="14">
        <v>0</v>
      </c>
      <c r="BT4727" s="14" t="e">
        <f>IF(#REF!=0,"-",#REF!/#REF!*100)</f>
        <v>#REF!</v>
      </c>
    </row>
    <row r="4728" spans="1:72" x14ac:dyDescent="0.25">
      <c r="A4728" s="4" t="s">
        <v>1520</v>
      </c>
      <c r="B4728" s="4" t="s">
        <v>1</v>
      </c>
      <c r="C4728" s="4" t="s">
        <v>12</v>
      </c>
      <c r="D4728" s="102" t="s">
        <v>1522</v>
      </c>
      <c r="E4728" s="113">
        <v>6133</v>
      </c>
      <c r="F4728" s="102"/>
      <c r="G4728" s="98" t="s">
        <v>1651</v>
      </c>
      <c r="H4728" s="13" t="s">
        <v>75</v>
      </c>
      <c r="I4728" s="14">
        <v>2500</v>
      </c>
      <c r="J4728" s="14"/>
      <c r="K4728" s="14"/>
      <c r="L4728" s="14"/>
      <c r="M4728" s="14"/>
      <c r="N4728" s="14"/>
      <c r="O4728" s="14">
        <f t="shared" si="7353"/>
        <v>2500</v>
      </c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>
        <v>0</v>
      </c>
      <c r="AC4728" s="14">
        <v>2500</v>
      </c>
      <c r="AD4728" s="14">
        <v>0</v>
      </c>
      <c r="AE4728" s="14"/>
      <c r="AF4728" s="14"/>
      <c r="AG4728" s="14"/>
      <c r="AH4728" s="14"/>
      <c r="AI4728" s="14"/>
      <c r="AJ4728" s="14">
        <f t="shared" si="7354"/>
        <v>0</v>
      </c>
      <c r="AK4728" s="14"/>
      <c r="AL4728" s="14"/>
      <c r="AM4728" s="14"/>
      <c r="AN4728" s="14"/>
      <c r="AO4728" s="14"/>
      <c r="AP4728" s="14"/>
      <c r="AQ4728" s="14"/>
      <c r="AR4728" s="14"/>
      <c r="AS4728" s="14"/>
      <c r="AT4728" s="14"/>
      <c r="AU4728" s="14"/>
      <c r="AV4728" s="14"/>
      <c r="AW4728" s="14">
        <v>0</v>
      </c>
      <c r="AX4728" s="14">
        <v>0</v>
      </c>
      <c r="AY4728" s="14">
        <v>0</v>
      </c>
      <c r="AZ4728" s="14"/>
      <c r="BA4728" s="14"/>
      <c r="BB4728" s="14"/>
      <c r="BC4728" s="14"/>
      <c r="BD4728" s="14"/>
      <c r="BE4728" s="14">
        <f t="shared" si="7355"/>
        <v>0</v>
      </c>
      <c r="BF4728" s="14"/>
      <c r="BG4728" s="14"/>
      <c r="BH4728" s="14"/>
      <c r="BI4728" s="14"/>
      <c r="BJ4728" s="14"/>
      <c r="BK4728" s="14"/>
      <c r="BL4728" s="14"/>
      <c r="BM4728" s="14"/>
      <c r="BN4728" s="14"/>
      <c r="BO4728" s="14"/>
      <c r="BP4728" s="14"/>
      <c r="BQ4728" s="14"/>
      <c r="BR4728" s="14">
        <v>0</v>
      </c>
      <c r="BS4728" s="14">
        <v>0</v>
      </c>
      <c r="BT4728" s="14" t="e">
        <f>IF(#REF!=0,"-",#REF!/#REF!*100)</f>
        <v>#REF!</v>
      </c>
    </row>
    <row r="4729" spans="1:72" x14ac:dyDescent="0.25">
      <c r="A4729" s="4" t="s">
        <v>1520</v>
      </c>
      <c r="B4729" s="4" t="s">
        <v>1</v>
      </c>
      <c r="C4729" s="4" t="s">
        <v>12</v>
      </c>
      <c r="D4729" s="102" t="s">
        <v>1522</v>
      </c>
      <c r="E4729" s="113">
        <v>6134</v>
      </c>
      <c r="F4729" s="102"/>
      <c r="G4729" s="98" t="s">
        <v>1651</v>
      </c>
      <c r="H4729" s="13" t="s">
        <v>78</v>
      </c>
      <c r="I4729" s="14">
        <v>2500</v>
      </c>
      <c r="J4729" s="14"/>
      <c r="K4729" s="14"/>
      <c r="L4729" s="14"/>
      <c r="M4729" s="14"/>
      <c r="N4729" s="14"/>
      <c r="O4729" s="14">
        <f t="shared" si="7353"/>
        <v>2500</v>
      </c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>
        <v>0</v>
      </c>
      <c r="AC4729" s="14">
        <v>2500</v>
      </c>
      <c r="AD4729" s="14">
        <v>0</v>
      </c>
      <c r="AE4729" s="14"/>
      <c r="AF4729" s="14"/>
      <c r="AG4729" s="14"/>
      <c r="AH4729" s="14"/>
      <c r="AI4729" s="14"/>
      <c r="AJ4729" s="14">
        <f t="shared" si="7354"/>
        <v>0</v>
      </c>
      <c r="AK4729" s="14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4"/>
      <c r="AW4729" s="14">
        <v>0</v>
      </c>
      <c r="AX4729" s="14">
        <v>0</v>
      </c>
      <c r="AY4729" s="14">
        <v>0</v>
      </c>
      <c r="AZ4729" s="14"/>
      <c r="BA4729" s="14"/>
      <c r="BB4729" s="14"/>
      <c r="BC4729" s="14"/>
      <c r="BD4729" s="14"/>
      <c r="BE4729" s="14">
        <f t="shared" si="7355"/>
        <v>0</v>
      </c>
      <c r="BF4729" s="14"/>
      <c r="BG4729" s="14"/>
      <c r="BH4729" s="14"/>
      <c r="BI4729" s="14"/>
      <c r="BJ4729" s="14"/>
      <c r="BK4729" s="14"/>
      <c r="BL4729" s="14"/>
      <c r="BM4729" s="14"/>
      <c r="BN4729" s="14"/>
      <c r="BO4729" s="14"/>
      <c r="BP4729" s="14"/>
      <c r="BQ4729" s="14"/>
      <c r="BR4729" s="14">
        <v>0</v>
      </c>
      <c r="BS4729" s="14">
        <v>0</v>
      </c>
      <c r="BT4729" s="14" t="e">
        <f>IF(#REF!=0,"-",#REF!/#REF!*100)</f>
        <v>#REF!</v>
      </c>
    </row>
    <row r="4730" spans="1:72" x14ac:dyDescent="0.25">
      <c r="A4730" s="4" t="s">
        <v>1520</v>
      </c>
      <c r="B4730" s="4" t="s">
        <v>1</v>
      </c>
      <c r="C4730" s="4" t="s">
        <v>12</v>
      </c>
      <c r="D4730" s="102" t="s">
        <v>1522</v>
      </c>
      <c r="E4730" s="113">
        <v>6135</v>
      </c>
      <c r="F4730" s="102"/>
      <c r="G4730" s="98" t="s">
        <v>1651</v>
      </c>
      <c r="H4730" s="13" t="s">
        <v>81</v>
      </c>
      <c r="I4730" s="14">
        <v>5000</v>
      </c>
      <c r="J4730" s="14"/>
      <c r="K4730" s="14"/>
      <c r="L4730" s="14"/>
      <c r="M4730" s="14"/>
      <c r="N4730" s="14"/>
      <c r="O4730" s="14">
        <f t="shared" si="7353"/>
        <v>5000</v>
      </c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>
        <v>0</v>
      </c>
      <c r="AC4730" s="14">
        <v>5000</v>
      </c>
      <c r="AD4730" s="14">
        <v>0</v>
      </c>
      <c r="AE4730" s="14"/>
      <c r="AF4730" s="14"/>
      <c r="AG4730" s="14"/>
      <c r="AH4730" s="14"/>
      <c r="AI4730" s="14"/>
      <c r="AJ4730" s="14">
        <f t="shared" si="7354"/>
        <v>0</v>
      </c>
      <c r="AK4730" s="14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4"/>
      <c r="AW4730" s="14">
        <v>0</v>
      </c>
      <c r="AX4730" s="14">
        <v>0</v>
      </c>
      <c r="AY4730" s="14">
        <v>0</v>
      </c>
      <c r="AZ4730" s="14"/>
      <c r="BA4730" s="14"/>
      <c r="BB4730" s="14"/>
      <c r="BC4730" s="14"/>
      <c r="BD4730" s="14"/>
      <c r="BE4730" s="14">
        <f t="shared" si="7355"/>
        <v>0</v>
      </c>
      <c r="BF4730" s="14"/>
      <c r="BG4730" s="14"/>
      <c r="BH4730" s="14"/>
      <c r="BI4730" s="14"/>
      <c r="BJ4730" s="14"/>
      <c r="BK4730" s="14"/>
      <c r="BL4730" s="14"/>
      <c r="BM4730" s="14"/>
      <c r="BN4730" s="14"/>
      <c r="BO4730" s="14"/>
      <c r="BP4730" s="14"/>
      <c r="BQ4730" s="14"/>
      <c r="BR4730" s="14">
        <v>0</v>
      </c>
      <c r="BS4730" s="14">
        <v>0</v>
      </c>
      <c r="BT4730" s="14" t="e">
        <f>IF(#REF!=0,"-",#REF!/#REF!*100)</f>
        <v>#REF!</v>
      </c>
    </row>
    <row r="4731" spans="1:72" ht="22.5" x14ac:dyDescent="0.25">
      <c r="A4731" s="4" t="s">
        <v>1520</v>
      </c>
      <c r="B4731" s="4" t="s">
        <v>1</v>
      </c>
      <c r="C4731" s="4" t="s">
        <v>12</v>
      </c>
      <c r="D4731" s="102" t="s">
        <v>1522</v>
      </c>
      <c r="E4731" s="113">
        <v>6136</v>
      </c>
      <c r="F4731" s="102"/>
      <c r="G4731" s="98" t="s">
        <v>1651</v>
      </c>
      <c r="H4731" s="13" t="s">
        <v>84</v>
      </c>
      <c r="I4731" s="14">
        <v>30000</v>
      </c>
      <c r="J4731" s="14"/>
      <c r="K4731" s="14"/>
      <c r="L4731" s="14"/>
      <c r="M4731" s="14"/>
      <c r="N4731" s="14"/>
      <c r="O4731" s="14">
        <f t="shared" si="7353"/>
        <v>30000</v>
      </c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>
        <v>0</v>
      </c>
      <c r="AC4731" s="14">
        <v>30000</v>
      </c>
      <c r="AD4731" s="14">
        <v>0</v>
      </c>
      <c r="AE4731" s="14"/>
      <c r="AF4731" s="14"/>
      <c r="AG4731" s="14"/>
      <c r="AH4731" s="14"/>
      <c r="AI4731" s="14"/>
      <c r="AJ4731" s="14">
        <f t="shared" si="7354"/>
        <v>0</v>
      </c>
      <c r="AK4731" s="14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4"/>
      <c r="AW4731" s="14">
        <v>0</v>
      </c>
      <c r="AX4731" s="14">
        <v>0</v>
      </c>
      <c r="AY4731" s="14">
        <v>0</v>
      </c>
      <c r="AZ4731" s="14"/>
      <c r="BA4731" s="14"/>
      <c r="BB4731" s="14"/>
      <c r="BC4731" s="14"/>
      <c r="BD4731" s="14"/>
      <c r="BE4731" s="14">
        <f t="shared" si="7355"/>
        <v>0</v>
      </c>
      <c r="BF4731" s="14"/>
      <c r="BG4731" s="14"/>
      <c r="BH4731" s="14"/>
      <c r="BI4731" s="14"/>
      <c r="BJ4731" s="14"/>
      <c r="BK4731" s="14"/>
      <c r="BL4731" s="14"/>
      <c r="BM4731" s="14"/>
      <c r="BN4731" s="14"/>
      <c r="BO4731" s="14"/>
      <c r="BP4731" s="14"/>
      <c r="BQ4731" s="14"/>
      <c r="BR4731" s="14">
        <v>0</v>
      </c>
      <c r="BS4731" s="14">
        <v>0</v>
      </c>
      <c r="BT4731" s="14" t="e">
        <f>IF(#REF!=0,"-",#REF!/#REF!*100)</f>
        <v>#REF!</v>
      </c>
    </row>
    <row r="4732" spans="1:72" x14ac:dyDescent="0.25">
      <c r="A4732" s="4" t="s">
        <v>1520</v>
      </c>
      <c r="B4732" s="4" t="s">
        <v>1</v>
      </c>
      <c r="C4732" s="4" t="s">
        <v>12</v>
      </c>
      <c r="D4732" s="102" t="s">
        <v>1522</v>
      </c>
      <c r="E4732" s="113">
        <v>6137</v>
      </c>
      <c r="F4732" s="102"/>
      <c r="G4732" s="98" t="s">
        <v>1651</v>
      </c>
      <c r="H4732" s="13" t="s">
        <v>87</v>
      </c>
      <c r="I4732" s="14">
        <v>2000</v>
      </c>
      <c r="J4732" s="14"/>
      <c r="K4732" s="14"/>
      <c r="L4732" s="14"/>
      <c r="M4732" s="14"/>
      <c r="N4732" s="14"/>
      <c r="O4732" s="14">
        <f t="shared" si="7353"/>
        <v>2000</v>
      </c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>
        <v>0</v>
      </c>
      <c r="AC4732" s="14">
        <v>2000</v>
      </c>
      <c r="AD4732" s="14">
        <v>0</v>
      </c>
      <c r="AE4732" s="14"/>
      <c r="AF4732" s="14"/>
      <c r="AG4732" s="14"/>
      <c r="AH4732" s="14"/>
      <c r="AI4732" s="14"/>
      <c r="AJ4732" s="14">
        <f t="shared" si="7354"/>
        <v>0</v>
      </c>
      <c r="AK4732" s="14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4"/>
      <c r="AW4732" s="14">
        <v>0</v>
      </c>
      <c r="AX4732" s="14">
        <v>0</v>
      </c>
      <c r="AY4732" s="14">
        <v>0</v>
      </c>
      <c r="AZ4732" s="14"/>
      <c r="BA4732" s="14"/>
      <c r="BB4732" s="14"/>
      <c r="BC4732" s="14"/>
      <c r="BD4732" s="14"/>
      <c r="BE4732" s="14">
        <f t="shared" si="7355"/>
        <v>0</v>
      </c>
      <c r="BF4732" s="14"/>
      <c r="BG4732" s="14"/>
      <c r="BH4732" s="14"/>
      <c r="BI4732" s="14"/>
      <c r="BJ4732" s="14"/>
      <c r="BK4732" s="14"/>
      <c r="BL4732" s="14"/>
      <c r="BM4732" s="14"/>
      <c r="BN4732" s="14"/>
      <c r="BO4732" s="14"/>
      <c r="BP4732" s="14"/>
      <c r="BQ4732" s="14"/>
      <c r="BR4732" s="14">
        <v>0</v>
      </c>
      <c r="BS4732" s="14">
        <v>0</v>
      </c>
      <c r="BT4732" s="14" t="e">
        <f>IF(#REF!=0,"-",#REF!/#REF!*100)</f>
        <v>#REF!</v>
      </c>
    </row>
    <row r="4733" spans="1:72" ht="22.5" x14ac:dyDescent="0.25">
      <c r="A4733" s="4" t="s">
        <v>1520</v>
      </c>
      <c r="B4733" s="4" t="s">
        <v>1</v>
      </c>
      <c r="C4733" s="4" t="s">
        <v>12</v>
      </c>
      <c r="D4733" s="102" t="s">
        <v>1522</v>
      </c>
      <c r="E4733" s="113">
        <v>6138</v>
      </c>
      <c r="F4733" s="102"/>
      <c r="G4733" s="98" t="s">
        <v>1651</v>
      </c>
      <c r="H4733" s="13" t="s">
        <v>90</v>
      </c>
      <c r="I4733" s="14">
        <v>3500</v>
      </c>
      <c r="J4733" s="14"/>
      <c r="K4733" s="14"/>
      <c r="L4733" s="14"/>
      <c r="M4733" s="14"/>
      <c r="N4733" s="14"/>
      <c r="O4733" s="14">
        <f t="shared" si="7353"/>
        <v>3500</v>
      </c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>
        <v>0</v>
      </c>
      <c r="AC4733" s="14">
        <v>3500</v>
      </c>
      <c r="AD4733" s="14">
        <v>0</v>
      </c>
      <c r="AE4733" s="14"/>
      <c r="AF4733" s="14"/>
      <c r="AG4733" s="14"/>
      <c r="AH4733" s="14"/>
      <c r="AI4733" s="14"/>
      <c r="AJ4733" s="14">
        <f t="shared" si="7354"/>
        <v>0</v>
      </c>
      <c r="AK4733" s="14"/>
      <c r="AL4733" s="14"/>
      <c r="AM4733" s="14"/>
      <c r="AN4733" s="14"/>
      <c r="AO4733" s="14"/>
      <c r="AP4733" s="14"/>
      <c r="AQ4733" s="14"/>
      <c r="AR4733" s="14"/>
      <c r="AS4733" s="14"/>
      <c r="AT4733" s="14"/>
      <c r="AU4733" s="14"/>
      <c r="AV4733" s="14"/>
      <c r="AW4733" s="14">
        <v>0</v>
      </c>
      <c r="AX4733" s="14">
        <v>0</v>
      </c>
      <c r="AY4733" s="14">
        <v>0</v>
      </c>
      <c r="AZ4733" s="14"/>
      <c r="BA4733" s="14"/>
      <c r="BB4733" s="14"/>
      <c r="BC4733" s="14"/>
      <c r="BD4733" s="14"/>
      <c r="BE4733" s="14">
        <f t="shared" si="7355"/>
        <v>0</v>
      </c>
      <c r="BF4733" s="14"/>
      <c r="BG4733" s="14"/>
      <c r="BH4733" s="14"/>
      <c r="BI4733" s="14"/>
      <c r="BJ4733" s="14"/>
      <c r="BK4733" s="14"/>
      <c r="BL4733" s="14"/>
      <c r="BM4733" s="14"/>
      <c r="BN4733" s="14"/>
      <c r="BO4733" s="14"/>
      <c r="BP4733" s="14"/>
      <c r="BQ4733" s="14"/>
      <c r="BR4733" s="14">
        <v>0</v>
      </c>
      <c r="BS4733" s="14">
        <v>0</v>
      </c>
      <c r="BT4733" s="14" t="e">
        <f>IF(#REF!=0,"-",#REF!/#REF!*100)</f>
        <v>#REF!</v>
      </c>
    </row>
    <row r="4734" spans="1:72" x14ac:dyDescent="0.25">
      <c r="A4734" s="1" t="s">
        <v>1520</v>
      </c>
      <c r="B4734" s="1" t="s">
        <v>1</v>
      </c>
      <c r="C4734" s="1" t="s">
        <v>12</v>
      </c>
      <c r="D4734" s="105" t="s">
        <v>1522</v>
      </c>
      <c r="E4734" s="105" t="s">
        <v>34</v>
      </c>
      <c r="F4734" s="102" t="s">
        <v>0</v>
      </c>
      <c r="G4734" s="13" t="s">
        <v>0</v>
      </c>
      <c r="H4734" s="2" t="s">
        <v>35</v>
      </c>
      <c r="I4734" s="12">
        <f t="shared" ref="I4734:AA4734" si="7362">SUM(I4735:I4737)</f>
        <v>5000</v>
      </c>
      <c r="J4734" s="12">
        <f t="shared" si="7362"/>
        <v>0</v>
      </c>
      <c r="K4734" s="12">
        <f t="shared" si="7362"/>
        <v>0</v>
      </c>
      <c r="L4734" s="12">
        <f t="shared" si="7362"/>
        <v>0</v>
      </c>
      <c r="M4734" s="12">
        <f t="shared" si="7362"/>
        <v>0</v>
      </c>
      <c r="N4734" s="12">
        <f t="shared" si="7362"/>
        <v>0</v>
      </c>
      <c r="O4734" s="12">
        <f t="shared" si="7362"/>
        <v>5000</v>
      </c>
      <c r="P4734" s="12">
        <f t="shared" si="7362"/>
        <v>0</v>
      </c>
      <c r="Q4734" s="12">
        <f t="shared" si="7362"/>
        <v>0</v>
      </c>
      <c r="R4734" s="12">
        <f t="shared" si="7362"/>
        <v>0</v>
      </c>
      <c r="S4734" s="12">
        <f t="shared" si="7362"/>
        <v>0</v>
      </c>
      <c r="T4734" s="12">
        <f t="shared" si="7362"/>
        <v>0</v>
      </c>
      <c r="U4734" s="12">
        <f t="shared" si="7362"/>
        <v>0</v>
      </c>
      <c r="V4734" s="12">
        <f t="shared" si="7362"/>
        <v>0</v>
      </c>
      <c r="W4734" s="12">
        <f t="shared" si="7362"/>
        <v>0</v>
      </c>
      <c r="X4734" s="12">
        <f t="shared" si="7362"/>
        <v>0</v>
      </c>
      <c r="Y4734" s="12">
        <f t="shared" si="7362"/>
        <v>0</v>
      </c>
      <c r="Z4734" s="12">
        <f t="shared" si="7362"/>
        <v>0</v>
      </c>
      <c r="AA4734" s="12">
        <f t="shared" si="7362"/>
        <v>0</v>
      </c>
      <c r="AB4734" s="12">
        <v>0</v>
      </c>
      <c r="AC4734" s="12">
        <v>5000</v>
      </c>
      <c r="AD4734" s="12">
        <f t="shared" ref="AD4734:AV4734" si="7363">SUM(AD4735:AD4737)</f>
        <v>0</v>
      </c>
      <c r="AE4734" s="12">
        <f t="shared" si="7363"/>
        <v>0</v>
      </c>
      <c r="AF4734" s="12">
        <f t="shared" si="7363"/>
        <v>0</v>
      </c>
      <c r="AG4734" s="12">
        <f t="shared" si="7363"/>
        <v>0</v>
      </c>
      <c r="AH4734" s="12">
        <f t="shared" si="7363"/>
        <v>0</v>
      </c>
      <c r="AI4734" s="12">
        <f t="shared" si="7363"/>
        <v>0</v>
      </c>
      <c r="AJ4734" s="12">
        <f t="shared" si="7363"/>
        <v>0</v>
      </c>
      <c r="AK4734" s="12">
        <f t="shared" si="7363"/>
        <v>0</v>
      </c>
      <c r="AL4734" s="12">
        <f t="shared" si="7363"/>
        <v>0</v>
      </c>
      <c r="AM4734" s="12">
        <f t="shared" si="7363"/>
        <v>0</v>
      </c>
      <c r="AN4734" s="12">
        <f t="shared" si="7363"/>
        <v>0</v>
      </c>
      <c r="AO4734" s="12">
        <f t="shared" si="7363"/>
        <v>0</v>
      </c>
      <c r="AP4734" s="12">
        <f t="shared" si="7363"/>
        <v>0</v>
      </c>
      <c r="AQ4734" s="12">
        <f t="shared" si="7363"/>
        <v>0</v>
      </c>
      <c r="AR4734" s="12">
        <f t="shared" si="7363"/>
        <v>0</v>
      </c>
      <c r="AS4734" s="12">
        <f t="shared" si="7363"/>
        <v>0</v>
      </c>
      <c r="AT4734" s="12">
        <f t="shared" si="7363"/>
        <v>0</v>
      </c>
      <c r="AU4734" s="12">
        <f t="shared" si="7363"/>
        <v>0</v>
      </c>
      <c r="AV4734" s="12">
        <f t="shared" si="7363"/>
        <v>0</v>
      </c>
      <c r="AW4734" s="12">
        <v>0</v>
      </c>
      <c r="AX4734" s="12">
        <v>0</v>
      </c>
      <c r="AY4734" s="12">
        <f t="shared" ref="AY4734:BQ4734" si="7364">SUM(AY4735:AY4737)</f>
        <v>0</v>
      </c>
      <c r="AZ4734" s="12">
        <f t="shared" si="7364"/>
        <v>0</v>
      </c>
      <c r="BA4734" s="12">
        <f t="shared" si="7364"/>
        <v>0</v>
      </c>
      <c r="BB4734" s="12">
        <f t="shared" si="7364"/>
        <v>0</v>
      </c>
      <c r="BC4734" s="12">
        <f t="shared" si="7364"/>
        <v>0</v>
      </c>
      <c r="BD4734" s="12">
        <f t="shared" si="7364"/>
        <v>0</v>
      </c>
      <c r="BE4734" s="12">
        <f t="shared" si="7364"/>
        <v>0</v>
      </c>
      <c r="BF4734" s="12">
        <f t="shared" si="7364"/>
        <v>0</v>
      </c>
      <c r="BG4734" s="12">
        <f t="shared" si="7364"/>
        <v>0</v>
      </c>
      <c r="BH4734" s="12">
        <f t="shared" si="7364"/>
        <v>0</v>
      </c>
      <c r="BI4734" s="12">
        <f t="shared" si="7364"/>
        <v>0</v>
      </c>
      <c r="BJ4734" s="12">
        <f t="shared" si="7364"/>
        <v>0</v>
      </c>
      <c r="BK4734" s="12">
        <f t="shared" si="7364"/>
        <v>0</v>
      </c>
      <c r="BL4734" s="12">
        <f t="shared" si="7364"/>
        <v>0</v>
      </c>
      <c r="BM4734" s="12">
        <f t="shared" si="7364"/>
        <v>0</v>
      </c>
      <c r="BN4734" s="12">
        <f t="shared" si="7364"/>
        <v>0</v>
      </c>
      <c r="BO4734" s="12">
        <f t="shared" si="7364"/>
        <v>0</v>
      </c>
      <c r="BP4734" s="12">
        <f t="shared" si="7364"/>
        <v>0</v>
      </c>
      <c r="BQ4734" s="12">
        <f t="shared" si="7364"/>
        <v>0</v>
      </c>
      <c r="BR4734" s="12">
        <v>0</v>
      </c>
      <c r="BS4734" s="12">
        <v>0</v>
      </c>
      <c r="BT4734" s="12" t="e">
        <f>IF(#REF!=0,"-",#REF!/#REF!*100)</f>
        <v>#REF!</v>
      </c>
    </row>
    <row r="4735" spans="1:72" x14ac:dyDescent="0.25">
      <c r="A4735" s="4" t="s">
        <v>1520</v>
      </c>
      <c r="B4735" s="4" t="s">
        <v>1</v>
      </c>
      <c r="C4735" s="4" t="s">
        <v>12</v>
      </c>
      <c r="D4735" s="102" t="s">
        <v>1522</v>
      </c>
      <c r="E4735" s="113">
        <v>6139</v>
      </c>
      <c r="F4735" s="102"/>
      <c r="G4735" s="98" t="s">
        <v>1651</v>
      </c>
      <c r="H4735" s="13" t="s">
        <v>35</v>
      </c>
      <c r="I4735" s="14">
        <v>5000</v>
      </c>
      <c r="J4735" s="14"/>
      <c r="K4735" s="14"/>
      <c r="L4735" s="14"/>
      <c r="M4735" s="14"/>
      <c r="N4735" s="14"/>
      <c r="O4735" s="14">
        <f t="shared" si="7353"/>
        <v>5000</v>
      </c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>
        <v>0</v>
      </c>
      <c r="AC4735" s="14">
        <v>5000</v>
      </c>
      <c r="AD4735" s="14">
        <v>0</v>
      </c>
      <c r="AE4735" s="14"/>
      <c r="AF4735" s="14"/>
      <c r="AG4735" s="14"/>
      <c r="AH4735" s="14"/>
      <c r="AI4735" s="14"/>
      <c r="AJ4735" s="14">
        <f t="shared" si="7354"/>
        <v>0</v>
      </c>
      <c r="AK4735" s="14"/>
      <c r="AL4735" s="14"/>
      <c r="AM4735" s="14"/>
      <c r="AN4735" s="14"/>
      <c r="AO4735" s="14"/>
      <c r="AP4735" s="14"/>
      <c r="AQ4735" s="14"/>
      <c r="AR4735" s="14"/>
      <c r="AS4735" s="14"/>
      <c r="AT4735" s="14"/>
      <c r="AU4735" s="14"/>
      <c r="AV4735" s="14"/>
      <c r="AW4735" s="14">
        <v>0</v>
      </c>
      <c r="AX4735" s="14">
        <v>0</v>
      </c>
      <c r="AY4735" s="14">
        <v>0</v>
      </c>
      <c r="AZ4735" s="14"/>
      <c r="BA4735" s="14"/>
      <c r="BB4735" s="14"/>
      <c r="BC4735" s="14"/>
      <c r="BD4735" s="14"/>
      <c r="BE4735" s="14">
        <f t="shared" si="7355"/>
        <v>0</v>
      </c>
      <c r="BF4735" s="14"/>
      <c r="BG4735" s="14"/>
      <c r="BH4735" s="14"/>
      <c r="BI4735" s="14"/>
      <c r="BJ4735" s="14"/>
      <c r="BK4735" s="14"/>
      <c r="BL4735" s="14"/>
      <c r="BM4735" s="14"/>
      <c r="BN4735" s="14"/>
      <c r="BO4735" s="14"/>
      <c r="BP4735" s="14"/>
      <c r="BQ4735" s="14"/>
      <c r="BR4735" s="14">
        <v>0</v>
      </c>
      <c r="BS4735" s="14">
        <v>0</v>
      </c>
      <c r="BT4735" s="14" t="e">
        <f>IF(#REF!=0,"-",#REF!/#REF!*100)</f>
        <v>#REF!</v>
      </c>
    </row>
    <row r="4736" spans="1:72" ht="22.5" x14ac:dyDescent="0.25">
      <c r="A4736" s="4" t="s">
        <v>1520</v>
      </c>
      <c r="B4736" s="4" t="s">
        <v>1</v>
      </c>
      <c r="C4736" s="4" t="s">
        <v>12</v>
      </c>
      <c r="D4736" s="102" t="s">
        <v>1522</v>
      </c>
      <c r="E4736" s="113">
        <v>6139</v>
      </c>
      <c r="F4736" s="102" t="s">
        <v>1528</v>
      </c>
      <c r="G4736" s="98" t="s">
        <v>1651</v>
      </c>
      <c r="H4736" s="13" t="s">
        <v>37</v>
      </c>
      <c r="I4736" s="14">
        <v>0</v>
      </c>
      <c r="J4736" s="14"/>
      <c r="K4736" s="14"/>
      <c r="L4736" s="14"/>
      <c r="M4736" s="14"/>
      <c r="N4736" s="14"/>
      <c r="O4736" s="14">
        <f t="shared" si="7353"/>
        <v>0</v>
      </c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>
        <v>0</v>
      </c>
      <c r="AC4736" s="14">
        <v>0</v>
      </c>
      <c r="AD4736" s="14">
        <v>0</v>
      </c>
      <c r="AE4736" s="14"/>
      <c r="AF4736" s="14"/>
      <c r="AG4736" s="14"/>
      <c r="AH4736" s="14"/>
      <c r="AI4736" s="14"/>
      <c r="AJ4736" s="14">
        <f t="shared" si="7354"/>
        <v>0</v>
      </c>
      <c r="AK4736" s="14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4"/>
      <c r="AW4736" s="14">
        <v>0</v>
      </c>
      <c r="AX4736" s="14">
        <v>0</v>
      </c>
      <c r="AY4736" s="14">
        <v>0</v>
      </c>
      <c r="AZ4736" s="14"/>
      <c r="BA4736" s="14"/>
      <c r="BB4736" s="14"/>
      <c r="BC4736" s="14"/>
      <c r="BD4736" s="14"/>
      <c r="BE4736" s="14">
        <f t="shared" si="7355"/>
        <v>0</v>
      </c>
      <c r="BF4736" s="14"/>
      <c r="BG4736" s="14"/>
      <c r="BH4736" s="14"/>
      <c r="BI4736" s="14"/>
      <c r="BJ4736" s="14"/>
      <c r="BK4736" s="14"/>
      <c r="BL4736" s="14"/>
      <c r="BM4736" s="14"/>
      <c r="BN4736" s="14"/>
      <c r="BO4736" s="14"/>
      <c r="BP4736" s="14"/>
      <c r="BQ4736" s="14"/>
      <c r="BR4736" s="14">
        <v>0</v>
      </c>
      <c r="BS4736" s="14">
        <v>0</v>
      </c>
      <c r="BT4736" s="14" t="e">
        <f>IF(#REF!=0,"-",#REF!/#REF!*100)</f>
        <v>#REF!</v>
      </c>
    </row>
    <row r="4737" spans="1:72" ht="33.75" x14ac:dyDescent="0.25">
      <c r="A4737" s="4" t="s">
        <v>1520</v>
      </c>
      <c r="B4737" s="4" t="s">
        <v>1</v>
      </c>
      <c r="C4737" s="4" t="s">
        <v>12</v>
      </c>
      <c r="D4737" s="102" t="s">
        <v>1522</v>
      </c>
      <c r="E4737" s="113">
        <v>6139</v>
      </c>
      <c r="F4737" s="102" t="s">
        <v>1529</v>
      </c>
      <c r="G4737" s="98" t="s">
        <v>1651</v>
      </c>
      <c r="H4737" s="13" t="s">
        <v>38</v>
      </c>
      <c r="I4737" s="14">
        <v>0</v>
      </c>
      <c r="J4737" s="14"/>
      <c r="K4737" s="14"/>
      <c r="L4737" s="14"/>
      <c r="M4737" s="14"/>
      <c r="N4737" s="14"/>
      <c r="O4737" s="14">
        <f t="shared" si="7353"/>
        <v>0</v>
      </c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>
        <v>0</v>
      </c>
      <c r="AC4737" s="14">
        <v>0</v>
      </c>
      <c r="AD4737" s="14">
        <v>0</v>
      </c>
      <c r="AE4737" s="14"/>
      <c r="AF4737" s="14"/>
      <c r="AG4737" s="14"/>
      <c r="AH4737" s="14"/>
      <c r="AI4737" s="14"/>
      <c r="AJ4737" s="14">
        <f t="shared" si="7354"/>
        <v>0</v>
      </c>
      <c r="AK4737" s="14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4"/>
      <c r="AW4737" s="14">
        <v>0</v>
      </c>
      <c r="AX4737" s="14">
        <v>0</v>
      </c>
      <c r="AY4737" s="14">
        <v>0</v>
      </c>
      <c r="AZ4737" s="14"/>
      <c r="BA4737" s="14"/>
      <c r="BB4737" s="14"/>
      <c r="BC4737" s="14"/>
      <c r="BD4737" s="14"/>
      <c r="BE4737" s="14">
        <f t="shared" si="7355"/>
        <v>0</v>
      </c>
      <c r="BF4737" s="14"/>
      <c r="BG4737" s="14"/>
      <c r="BH4737" s="14"/>
      <c r="BI4737" s="14"/>
      <c r="BJ4737" s="14"/>
      <c r="BK4737" s="14"/>
      <c r="BL4737" s="14"/>
      <c r="BM4737" s="14"/>
      <c r="BN4737" s="14"/>
      <c r="BO4737" s="14"/>
      <c r="BP4737" s="14"/>
      <c r="BQ4737" s="14"/>
      <c r="BR4737" s="14">
        <v>0</v>
      </c>
      <c r="BS4737" s="14">
        <v>0</v>
      </c>
      <c r="BT4737" s="14" t="e">
        <f>IF(#REF!=0,"-",#REF!/#REF!*100)</f>
        <v>#REF!</v>
      </c>
    </row>
    <row r="4738" spans="1:72" ht="33.75" x14ac:dyDescent="0.25">
      <c r="A4738" s="1" t="s">
        <v>0</v>
      </c>
      <c r="B4738" s="1" t="s">
        <v>0</v>
      </c>
      <c r="C4738" s="1" t="s">
        <v>0</v>
      </c>
      <c r="D4738" s="101" t="s">
        <v>0</v>
      </c>
      <c r="E4738" s="101" t="s">
        <v>0</v>
      </c>
      <c r="F4738" s="101" t="s">
        <v>0</v>
      </c>
      <c r="G4738" s="2" t="s">
        <v>0</v>
      </c>
      <c r="H4738" s="10" t="s">
        <v>47</v>
      </c>
      <c r="I4738" s="11">
        <f t="shared" ref="I4738:X4739" si="7365">SUM(I4739)</f>
        <v>100000</v>
      </c>
      <c r="J4738" s="11">
        <f t="shared" si="7365"/>
        <v>0</v>
      </c>
      <c r="K4738" s="11">
        <f t="shared" si="7365"/>
        <v>0</v>
      </c>
      <c r="L4738" s="11">
        <f t="shared" si="7365"/>
        <v>0</v>
      </c>
      <c r="M4738" s="11">
        <f t="shared" si="7365"/>
        <v>0</v>
      </c>
      <c r="N4738" s="11">
        <f t="shared" si="7365"/>
        <v>0</v>
      </c>
      <c r="O4738" s="11">
        <f t="shared" si="7365"/>
        <v>100000</v>
      </c>
      <c r="P4738" s="11">
        <f t="shared" si="7365"/>
        <v>0</v>
      </c>
      <c r="Q4738" s="11">
        <f t="shared" si="7365"/>
        <v>0</v>
      </c>
      <c r="R4738" s="11">
        <f t="shared" si="7365"/>
        <v>0</v>
      </c>
      <c r="S4738" s="11">
        <f t="shared" si="7365"/>
        <v>0</v>
      </c>
      <c r="T4738" s="11">
        <f t="shared" si="7365"/>
        <v>0</v>
      </c>
      <c r="U4738" s="11">
        <f t="shared" si="7365"/>
        <v>0</v>
      </c>
      <c r="V4738" s="11">
        <f t="shared" si="7365"/>
        <v>0</v>
      </c>
      <c r="W4738" s="11">
        <f t="shared" si="7365"/>
        <v>0</v>
      </c>
      <c r="X4738" s="11">
        <f t="shared" si="7365"/>
        <v>0</v>
      </c>
      <c r="Y4738" s="11">
        <f t="shared" ref="J4738:AA4739" si="7366">SUM(Y4739)</f>
        <v>0</v>
      </c>
      <c r="Z4738" s="11">
        <f t="shared" si="7366"/>
        <v>0</v>
      </c>
      <c r="AA4738" s="11">
        <f t="shared" si="7366"/>
        <v>0</v>
      </c>
      <c r="AB4738" s="11">
        <v>0</v>
      </c>
      <c r="AC4738" s="11">
        <v>100000</v>
      </c>
      <c r="AD4738" s="11">
        <f t="shared" ref="AD4738:AS4739" si="7367">SUM(AD4739)</f>
        <v>0</v>
      </c>
      <c r="AE4738" s="11">
        <f t="shared" si="7367"/>
        <v>0</v>
      </c>
      <c r="AF4738" s="11">
        <f t="shared" si="7367"/>
        <v>0</v>
      </c>
      <c r="AG4738" s="11">
        <f t="shared" si="7367"/>
        <v>0</v>
      </c>
      <c r="AH4738" s="11">
        <f t="shared" si="7367"/>
        <v>0</v>
      </c>
      <c r="AI4738" s="11">
        <f t="shared" si="7367"/>
        <v>0</v>
      </c>
      <c r="AJ4738" s="11">
        <f t="shared" si="7367"/>
        <v>0</v>
      </c>
      <c r="AK4738" s="11">
        <f t="shared" si="7367"/>
        <v>0</v>
      </c>
      <c r="AL4738" s="11">
        <f t="shared" si="7367"/>
        <v>0</v>
      </c>
      <c r="AM4738" s="11">
        <f t="shared" si="7367"/>
        <v>0</v>
      </c>
      <c r="AN4738" s="11">
        <f t="shared" si="7367"/>
        <v>0</v>
      </c>
      <c r="AO4738" s="11">
        <f t="shared" si="7367"/>
        <v>0</v>
      </c>
      <c r="AP4738" s="11">
        <f t="shared" si="7367"/>
        <v>0</v>
      </c>
      <c r="AQ4738" s="11">
        <f t="shared" si="7367"/>
        <v>0</v>
      </c>
      <c r="AR4738" s="11">
        <f t="shared" si="7367"/>
        <v>0</v>
      </c>
      <c r="AS4738" s="11">
        <f t="shared" si="7367"/>
        <v>0</v>
      </c>
      <c r="AT4738" s="11">
        <f t="shared" ref="AE4738:AV4739" si="7368">SUM(AT4739)</f>
        <v>0</v>
      </c>
      <c r="AU4738" s="11">
        <f t="shared" si="7368"/>
        <v>0</v>
      </c>
      <c r="AV4738" s="11">
        <f t="shared" si="7368"/>
        <v>0</v>
      </c>
      <c r="AW4738" s="11">
        <v>0</v>
      </c>
      <c r="AX4738" s="11">
        <v>0</v>
      </c>
      <c r="AY4738" s="11">
        <f t="shared" ref="AY4738:BN4739" si="7369">SUM(AY4739)</f>
        <v>0</v>
      </c>
      <c r="AZ4738" s="11">
        <f t="shared" si="7369"/>
        <v>0</v>
      </c>
      <c r="BA4738" s="11">
        <f t="shared" si="7369"/>
        <v>0</v>
      </c>
      <c r="BB4738" s="11">
        <f t="shared" si="7369"/>
        <v>0</v>
      </c>
      <c r="BC4738" s="11">
        <f t="shared" si="7369"/>
        <v>0</v>
      </c>
      <c r="BD4738" s="11">
        <f t="shared" si="7369"/>
        <v>0</v>
      </c>
      <c r="BE4738" s="11">
        <f t="shared" si="7369"/>
        <v>0</v>
      </c>
      <c r="BF4738" s="11">
        <f t="shared" si="7369"/>
        <v>0</v>
      </c>
      <c r="BG4738" s="11">
        <f t="shared" si="7369"/>
        <v>0</v>
      </c>
      <c r="BH4738" s="11">
        <f t="shared" si="7369"/>
        <v>0</v>
      </c>
      <c r="BI4738" s="11">
        <f t="shared" si="7369"/>
        <v>0</v>
      </c>
      <c r="BJ4738" s="11">
        <f t="shared" si="7369"/>
        <v>0</v>
      </c>
      <c r="BK4738" s="11">
        <f t="shared" si="7369"/>
        <v>0</v>
      </c>
      <c r="BL4738" s="11">
        <f t="shared" si="7369"/>
        <v>0</v>
      </c>
      <c r="BM4738" s="11">
        <f t="shared" si="7369"/>
        <v>0</v>
      </c>
      <c r="BN4738" s="11">
        <f t="shared" si="7369"/>
        <v>0</v>
      </c>
      <c r="BO4738" s="11">
        <f t="shared" ref="AZ4738:BQ4739" si="7370">SUM(BO4739)</f>
        <v>0</v>
      </c>
      <c r="BP4738" s="11">
        <f t="shared" si="7370"/>
        <v>0</v>
      </c>
      <c r="BQ4738" s="11">
        <f t="shared" si="7370"/>
        <v>0</v>
      </c>
      <c r="BR4738" s="11">
        <v>0</v>
      </c>
      <c r="BS4738" s="11">
        <v>0</v>
      </c>
      <c r="BT4738" s="11" t="e">
        <f>IF(#REF!=0,"-",#REF!/#REF!*100)</f>
        <v>#REF!</v>
      </c>
    </row>
    <row r="4739" spans="1:72" x14ac:dyDescent="0.25">
      <c r="A4739" s="4" t="s">
        <v>1520</v>
      </c>
      <c r="B4739" s="4" t="s">
        <v>1</v>
      </c>
      <c r="C4739" s="4" t="s">
        <v>12</v>
      </c>
      <c r="D4739" s="102" t="s">
        <v>1522</v>
      </c>
      <c r="E4739" s="101" t="s">
        <v>48</v>
      </c>
      <c r="F4739" s="101" t="s">
        <v>0</v>
      </c>
      <c r="G4739" s="2" t="s">
        <v>0</v>
      </c>
      <c r="H4739" s="2" t="s">
        <v>49</v>
      </c>
      <c r="I4739" s="12">
        <f t="shared" si="7365"/>
        <v>100000</v>
      </c>
      <c r="J4739" s="12">
        <f t="shared" si="7366"/>
        <v>0</v>
      </c>
      <c r="K4739" s="12">
        <f t="shared" si="7366"/>
        <v>0</v>
      </c>
      <c r="L4739" s="12">
        <f t="shared" si="7366"/>
        <v>0</v>
      </c>
      <c r="M4739" s="12">
        <f t="shared" si="7366"/>
        <v>0</v>
      </c>
      <c r="N4739" s="12">
        <f t="shared" si="7366"/>
        <v>0</v>
      </c>
      <c r="O4739" s="12">
        <f t="shared" si="7366"/>
        <v>100000</v>
      </c>
      <c r="P4739" s="12">
        <f t="shared" si="7366"/>
        <v>0</v>
      </c>
      <c r="Q4739" s="12">
        <f t="shared" si="7366"/>
        <v>0</v>
      </c>
      <c r="R4739" s="12">
        <f t="shared" si="7366"/>
        <v>0</v>
      </c>
      <c r="S4739" s="12">
        <f t="shared" si="7366"/>
        <v>0</v>
      </c>
      <c r="T4739" s="12">
        <f t="shared" si="7366"/>
        <v>0</v>
      </c>
      <c r="U4739" s="12">
        <f t="shared" si="7366"/>
        <v>0</v>
      </c>
      <c r="V4739" s="12">
        <f t="shared" si="7366"/>
        <v>0</v>
      </c>
      <c r="W4739" s="12">
        <f t="shared" si="7366"/>
        <v>0</v>
      </c>
      <c r="X4739" s="12">
        <f t="shared" si="7366"/>
        <v>0</v>
      </c>
      <c r="Y4739" s="12">
        <f t="shared" si="7366"/>
        <v>0</v>
      </c>
      <c r="Z4739" s="12">
        <f t="shared" si="7366"/>
        <v>0</v>
      </c>
      <c r="AA4739" s="12">
        <f t="shared" si="7366"/>
        <v>0</v>
      </c>
      <c r="AB4739" s="12">
        <v>0</v>
      </c>
      <c r="AC4739" s="12">
        <v>100000</v>
      </c>
      <c r="AD4739" s="12">
        <f t="shared" si="7367"/>
        <v>0</v>
      </c>
      <c r="AE4739" s="12">
        <f t="shared" si="7368"/>
        <v>0</v>
      </c>
      <c r="AF4739" s="12">
        <f t="shared" si="7368"/>
        <v>0</v>
      </c>
      <c r="AG4739" s="12">
        <f t="shared" si="7368"/>
        <v>0</v>
      </c>
      <c r="AH4739" s="12">
        <f t="shared" si="7368"/>
        <v>0</v>
      </c>
      <c r="AI4739" s="12">
        <f t="shared" si="7368"/>
        <v>0</v>
      </c>
      <c r="AJ4739" s="12">
        <f t="shared" si="7368"/>
        <v>0</v>
      </c>
      <c r="AK4739" s="12">
        <f t="shared" si="7368"/>
        <v>0</v>
      </c>
      <c r="AL4739" s="12">
        <f t="shared" si="7368"/>
        <v>0</v>
      </c>
      <c r="AM4739" s="12">
        <f t="shared" si="7368"/>
        <v>0</v>
      </c>
      <c r="AN4739" s="12">
        <f t="shared" si="7368"/>
        <v>0</v>
      </c>
      <c r="AO4739" s="12">
        <f t="shared" si="7368"/>
        <v>0</v>
      </c>
      <c r="AP4739" s="12">
        <f t="shared" si="7368"/>
        <v>0</v>
      </c>
      <c r="AQ4739" s="12">
        <f t="shared" si="7368"/>
        <v>0</v>
      </c>
      <c r="AR4739" s="12">
        <f t="shared" si="7368"/>
        <v>0</v>
      </c>
      <c r="AS4739" s="12">
        <f t="shared" si="7368"/>
        <v>0</v>
      </c>
      <c r="AT4739" s="12">
        <f t="shared" si="7368"/>
        <v>0</v>
      </c>
      <c r="AU4739" s="12">
        <f t="shared" si="7368"/>
        <v>0</v>
      </c>
      <c r="AV4739" s="12">
        <f t="shared" si="7368"/>
        <v>0</v>
      </c>
      <c r="AW4739" s="12">
        <v>0</v>
      </c>
      <c r="AX4739" s="12">
        <v>0</v>
      </c>
      <c r="AY4739" s="12">
        <f t="shared" si="7369"/>
        <v>0</v>
      </c>
      <c r="AZ4739" s="12">
        <f t="shared" si="7370"/>
        <v>0</v>
      </c>
      <c r="BA4739" s="12">
        <f t="shared" si="7370"/>
        <v>0</v>
      </c>
      <c r="BB4739" s="12">
        <f t="shared" si="7370"/>
        <v>0</v>
      </c>
      <c r="BC4739" s="12">
        <f t="shared" si="7370"/>
        <v>0</v>
      </c>
      <c r="BD4739" s="12">
        <f t="shared" si="7370"/>
        <v>0</v>
      </c>
      <c r="BE4739" s="12">
        <f t="shared" si="7370"/>
        <v>0</v>
      </c>
      <c r="BF4739" s="12">
        <f t="shared" si="7370"/>
        <v>0</v>
      </c>
      <c r="BG4739" s="12">
        <f t="shared" si="7370"/>
        <v>0</v>
      </c>
      <c r="BH4739" s="12">
        <f t="shared" si="7370"/>
        <v>0</v>
      </c>
      <c r="BI4739" s="12">
        <f t="shared" si="7370"/>
        <v>0</v>
      </c>
      <c r="BJ4739" s="12">
        <f t="shared" si="7370"/>
        <v>0</v>
      </c>
      <c r="BK4739" s="12">
        <f t="shared" si="7370"/>
        <v>0</v>
      </c>
      <c r="BL4739" s="12">
        <f t="shared" si="7370"/>
        <v>0</v>
      </c>
      <c r="BM4739" s="12">
        <f t="shared" si="7370"/>
        <v>0</v>
      </c>
      <c r="BN4739" s="12">
        <f t="shared" si="7370"/>
        <v>0</v>
      </c>
      <c r="BO4739" s="12">
        <f t="shared" si="7370"/>
        <v>0</v>
      </c>
      <c r="BP4739" s="12">
        <f t="shared" si="7370"/>
        <v>0</v>
      </c>
      <c r="BQ4739" s="12">
        <f t="shared" si="7370"/>
        <v>0</v>
      </c>
      <c r="BR4739" s="12">
        <v>0</v>
      </c>
      <c r="BS4739" s="12">
        <v>0</v>
      </c>
      <c r="BT4739" s="12" t="e">
        <f>IF(#REF!=0,"-",#REF!/#REF!*100)</f>
        <v>#REF!</v>
      </c>
    </row>
    <row r="4740" spans="1:72" x14ac:dyDescent="0.25">
      <c r="A4740" s="4" t="s">
        <v>1520</v>
      </c>
      <c r="B4740" s="4" t="s">
        <v>1</v>
      </c>
      <c r="C4740" s="4" t="s">
        <v>12</v>
      </c>
      <c r="D4740" s="102" t="s">
        <v>1522</v>
      </c>
      <c r="E4740" s="113">
        <v>8213</v>
      </c>
      <c r="F4740" s="102"/>
      <c r="G4740" s="98" t="s">
        <v>1651</v>
      </c>
      <c r="H4740" s="13" t="s">
        <v>51</v>
      </c>
      <c r="I4740" s="14">
        <v>100000</v>
      </c>
      <c r="J4740" s="14"/>
      <c r="K4740" s="14"/>
      <c r="L4740" s="14"/>
      <c r="M4740" s="14"/>
      <c r="N4740" s="14"/>
      <c r="O4740" s="14">
        <f t="shared" si="7353"/>
        <v>100000</v>
      </c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>
        <v>0</v>
      </c>
      <c r="AC4740" s="14">
        <v>100000</v>
      </c>
      <c r="AD4740" s="14">
        <v>0</v>
      </c>
      <c r="AE4740" s="14"/>
      <c r="AF4740" s="14"/>
      <c r="AG4740" s="14"/>
      <c r="AH4740" s="14"/>
      <c r="AI4740" s="14"/>
      <c r="AJ4740" s="14">
        <f t="shared" si="7354"/>
        <v>0</v>
      </c>
      <c r="AK4740" s="14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4"/>
      <c r="AW4740" s="14">
        <v>0</v>
      </c>
      <c r="AX4740" s="14">
        <v>0</v>
      </c>
      <c r="AY4740" s="14">
        <v>0</v>
      </c>
      <c r="AZ4740" s="14"/>
      <c r="BA4740" s="14"/>
      <c r="BB4740" s="14"/>
      <c r="BC4740" s="14"/>
      <c r="BD4740" s="14"/>
      <c r="BE4740" s="14">
        <f t="shared" si="7355"/>
        <v>0</v>
      </c>
      <c r="BF4740" s="14"/>
      <c r="BG4740" s="14"/>
      <c r="BH4740" s="14"/>
      <c r="BI4740" s="14"/>
      <c r="BJ4740" s="14"/>
      <c r="BK4740" s="14"/>
      <c r="BL4740" s="14"/>
      <c r="BM4740" s="14"/>
      <c r="BN4740" s="14"/>
      <c r="BO4740" s="14"/>
      <c r="BP4740" s="14"/>
      <c r="BQ4740" s="14"/>
      <c r="BR4740" s="14">
        <v>0</v>
      </c>
      <c r="BS4740" s="14">
        <v>0</v>
      </c>
      <c r="BT4740" s="14" t="e">
        <f>IF(#REF!=0,"-",#REF!/#REF!*100)</f>
        <v>#REF!</v>
      </c>
    </row>
    <row r="4741" spans="1:72" ht="33.75" x14ac:dyDescent="0.25">
      <c r="A4741" s="13" t="s">
        <v>0</v>
      </c>
      <c r="B4741" s="13" t="s">
        <v>0</v>
      </c>
      <c r="C4741" s="13" t="s">
        <v>0</v>
      </c>
      <c r="D4741" s="98" t="s">
        <v>0</v>
      </c>
      <c r="E4741" s="98" t="s">
        <v>0</v>
      </c>
      <c r="F4741" s="98" t="s">
        <v>0</v>
      </c>
      <c r="G4741" s="13" t="s">
        <v>0</v>
      </c>
      <c r="H4741" s="10" t="s">
        <v>1530</v>
      </c>
      <c r="I4741" s="11">
        <f t="shared" ref="I4741:AA4741" si="7371">SUM(I4738,I4714)</f>
        <v>700000</v>
      </c>
      <c r="J4741" s="11">
        <f t="shared" si="7371"/>
        <v>0</v>
      </c>
      <c r="K4741" s="11">
        <f t="shared" si="7371"/>
        <v>0</v>
      </c>
      <c r="L4741" s="11">
        <f t="shared" si="7371"/>
        <v>0</v>
      </c>
      <c r="M4741" s="11">
        <f t="shared" si="7371"/>
        <v>0</v>
      </c>
      <c r="N4741" s="11">
        <f t="shared" si="7371"/>
        <v>0</v>
      </c>
      <c r="O4741" s="11">
        <f t="shared" si="7371"/>
        <v>700000</v>
      </c>
      <c r="P4741" s="11">
        <f t="shared" si="7371"/>
        <v>0</v>
      </c>
      <c r="Q4741" s="11">
        <f t="shared" si="7371"/>
        <v>0</v>
      </c>
      <c r="R4741" s="11">
        <f t="shared" si="7371"/>
        <v>0</v>
      </c>
      <c r="S4741" s="11">
        <f t="shared" si="7371"/>
        <v>0</v>
      </c>
      <c r="T4741" s="11">
        <f t="shared" si="7371"/>
        <v>0</v>
      </c>
      <c r="U4741" s="11">
        <f t="shared" si="7371"/>
        <v>0</v>
      </c>
      <c r="V4741" s="11">
        <f t="shared" si="7371"/>
        <v>0</v>
      </c>
      <c r="W4741" s="11">
        <f t="shared" si="7371"/>
        <v>0</v>
      </c>
      <c r="X4741" s="11">
        <f t="shared" si="7371"/>
        <v>0</v>
      </c>
      <c r="Y4741" s="11">
        <f t="shared" si="7371"/>
        <v>0</v>
      </c>
      <c r="Z4741" s="11">
        <f t="shared" si="7371"/>
        <v>0</v>
      </c>
      <c r="AA4741" s="11">
        <f t="shared" si="7371"/>
        <v>0</v>
      </c>
      <c r="AB4741" s="11">
        <v>0</v>
      </c>
      <c r="AC4741" s="11">
        <v>700000</v>
      </c>
      <c r="AD4741" s="11">
        <f t="shared" ref="AD4741:AV4741" si="7372">SUM(AD4738,AD4714)</f>
        <v>0</v>
      </c>
      <c r="AE4741" s="11">
        <f t="shared" si="7372"/>
        <v>0</v>
      </c>
      <c r="AF4741" s="11">
        <f t="shared" si="7372"/>
        <v>0</v>
      </c>
      <c r="AG4741" s="11">
        <f t="shared" si="7372"/>
        <v>0</v>
      </c>
      <c r="AH4741" s="11">
        <f t="shared" si="7372"/>
        <v>0</v>
      </c>
      <c r="AI4741" s="11">
        <f t="shared" si="7372"/>
        <v>0</v>
      </c>
      <c r="AJ4741" s="11">
        <f t="shared" si="7372"/>
        <v>0</v>
      </c>
      <c r="AK4741" s="11">
        <f t="shared" si="7372"/>
        <v>0</v>
      </c>
      <c r="AL4741" s="11">
        <f t="shared" si="7372"/>
        <v>0</v>
      </c>
      <c r="AM4741" s="11">
        <f t="shared" si="7372"/>
        <v>0</v>
      </c>
      <c r="AN4741" s="11">
        <f t="shared" si="7372"/>
        <v>0</v>
      </c>
      <c r="AO4741" s="11">
        <f t="shared" si="7372"/>
        <v>0</v>
      </c>
      <c r="AP4741" s="11">
        <f t="shared" si="7372"/>
        <v>0</v>
      </c>
      <c r="AQ4741" s="11">
        <f t="shared" si="7372"/>
        <v>0</v>
      </c>
      <c r="AR4741" s="11">
        <f t="shared" si="7372"/>
        <v>0</v>
      </c>
      <c r="AS4741" s="11">
        <f t="shared" si="7372"/>
        <v>0</v>
      </c>
      <c r="AT4741" s="11">
        <f t="shared" si="7372"/>
        <v>0</v>
      </c>
      <c r="AU4741" s="11">
        <f t="shared" si="7372"/>
        <v>0</v>
      </c>
      <c r="AV4741" s="11">
        <f t="shared" si="7372"/>
        <v>0</v>
      </c>
      <c r="AW4741" s="11">
        <v>0</v>
      </c>
      <c r="AX4741" s="11">
        <v>0</v>
      </c>
      <c r="AY4741" s="11">
        <f t="shared" ref="AY4741:BQ4741" si="7373">SUM(AY4738,AY4714)</f>
        <v>0</v>
      </c>
      <c r="AZ4741" s="11">
        <f t="shared" si="7373"/>
        <v>0</v>
      </c>
      <c r="BA4741" s="11">
        <f t="shared" si="7373"/>
        <v>0</v>
      </c>
      <c r="BB4741" s="11">
        <f t="shared" si="7373"/>
        <v>0</v>
      </c>
      <c r="BC4741" s="11">
        <f t="shared" si="7373"/>
        <v>0</v>
      </c>
      <c r="BD4741" s="11">
        <f t="shared" si="7373"/>
        <v>0</v>
      </c>
      <c r="BE4741" s="11">
        <f t="shared" si="7373"/>
        <v>0</v>
      </c>
      <c r="BF4741" s="11">
        <f t="shared" si="7373"/>
        <v>0</v>
      </c>
      <c r="BG4741" s="11">
        <f t="shared" si="7373"/>
        <v>0</v>
      </c>
      <c r="BH4741" s="11">
        <f t="shared" si="7373"/>
        <v>0</v>
      </c>
      <c r="BI4741" s="11">
        <f t="shared" si="7373"/>
        <v>0</v>
      </c>
      <c r="BJ4741" s="11">
        <f t="shared" si="7373"/>
        <v>0</v>
      </c>
      <c r="BK4741" s="11">
        <f t="shared" si="7373"/>
        <v>0</v>
      </c>
      <c r="BL4741" s="11">
        <f t="shared" si="7373"/>
        <v>0</v>
      </c>
      <c r="BM4741" s="11">
        <f t="shared" si="7373"/>
        <v>0</v>
      </c>
      <c r="BN4741" s="11">
        <f t="shared" si="7373"/>
        <v>0</v>
      </c>
      <c r="BO4741" s="11">
        <f t="shared" si="7373"/>
        <v>0</v>
      </c>
      <c r="BP4741" s="11">
        <f t="shared" si="7373"/>
        <v>0</v>
      </c>
      <c r="BQ4741" s="11">
        <f t="shared" si="7373"/>
        <v>0</v>
      </c>
      <c r="BR4741" s="11">
        <v>0</v>
      </c>
      <c r="BS4741" s="11">
        <v>0</v>
      </c>
      <c r="BT4741" s="11" t="e">
        <f>IF(#REF!=0,"-",#REF!/#REF!*100)</f>
        <v>#REF!</v>
      </c>
    </row>
    <row r="4742" spans="1:72" ht="15.75" thickBot="1" x14ac:dyDescent="0.3">
      <c r="A4742" s="13" t="s">
        <v>0</v>
      </c>
      <c r="B4742" s="13" t="s">
        <v>0</v>
      </c>
      <c r="C4742" s="13" t="s">
        <v>0</v>
      </c>
      <c r="D4742" s="98" t="s">
        <v>0</v>
      </c>
      <c r="E4742" s="98" t="s">
        <v>0</v>
      </c>
      <c r="F4742" s="98" t="s">
        <v>0</v>
      </c>
      <c r="G4742" s="13" t="s">
        <v>0</v>
      </c>
      <c r="H4742" s="2" t="s">
        <v>53</v>
      </c>
      <c r="I4742" s="13" t="s">
        <v>0</v>
      </c>
      <c r="J4742" s="13"/>
      <c r="K4742" s="13"/>
      <c r="L4742" s="13"/>
      <c r="M4742" s="13"/>
      <c r="N4742" s="13"/>
      <c r="O4742" s="13" t="e">
        <f t="shared" si="7353"/>
        <v>#VALUE!</v>
      </c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 t="s">
        <v>0</v>
      </c>
      <c r="AE4742" s="13"/>
      <c r="AF4742" s="13"/>
      <c r="AG4742" s="13"/>
      <c r="AH4742" s="13"/>
      <c r="AI4742" s="13"/>
      <c r="AJ4742" s="13" t="e">
        <f t="shared" si="7354"/>
        <v>#VALUE!</v>
      </c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  <c r="AY4742" s="13" t="s">
        <v>0</v>
      </c>
      <c r="AZ4742" s="13"/>
      <c r="BA4742" s="13"/>
      <c r="BB4742" s="13"/>
      <c r="BC4742" s="13"/>
      <c r="BD4742" s="13"/>
      <c r="BE4742" s="13"/>
      <c r="BF4742" s="13"/>
      <c r="BG4742" s="13"/>
      <c r="BH4742" s="13"/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/>
      <c r="BS4742" s="13"/>
      <c r="BT4742" s="12"/>
    </row>
    <row r="4743" spans="1:72" ht="69.75" customHeight="1" thickBot="1" x14ac:dyDescent="0.3">
      <c r="A4743" s="132" t="s">
        <v>0</v>
      </c>
      <c r="B4743" s="132" t="s">
        <v>0</v>
      </c>
      <c r="C4743" s="132" t="s">
        <v>0</v>
      </c>
      <c r="D4743" s="135" t="s">
        <v>0</v>
      </c>
      <c r="E4743" s="135" t="s">
        <v>0</v>
      </c>
      <c r="F4743" s="135" t="s">
        <v>0</v>
      </c>
      <c r="G4743" s="138" t="s">
        <v>0</v>
      </c>
      <c r="H4743" s="5" t="s">
        <v>54</v>
      </c>
      <c r="I4743" s="89" t="s">
        <v>9</v>
      </c>
      <c r="J4743" s="89" t="s">
        <v>1606</v>
      </c>
      <c r="K4743" s="89" t="s">
        <v>1534</v>
      </c>
      <c r="L4743" s="89" t="s">
        <v>1592</v>
      </c>
      <c r="M4743" s="89" t="s">
        <v>1593</v>
      </c>
      <c r="N4743" s="89" t="s">
        <v>1594</v>
      </c>
      <c r="O4743" s="89" t="s">
        <v>1610</v>
      </c>
      <c r="P4743" s="89" t="s">
        <v>1607</v>
      </c>
      <c r="Q4743" s="89" t="s">
        <v>1595</v>
      </c>
      <c r="R4743" s="89" t="s">
        <v>1596</v>
      </c>
      <c r="S4743" s="89" t="s">
        <v>1597</v>
      </c>
      <c r="T4743" s="89" t="s">
        <v>1598</v>
      </c>
      <c r="U4743" s="89" t="s">
        <v>1599</v>
      </c>
      <c r="V4743" s="89" t="s">
        <v>1600</v>
      </c>
      <c r="W4743" s="89" t="s">
        <v>1608</v>
      </c>
      <c r="X4743" s="89" t="s">
        <v>1609</v>
      </c>
      <c r="Y4743" s="89" t="s">
        <v>1601</v>
      </c>
      <c r="Z4743" s="89" t="s">
        <v>1602</v>
      </c>
      <c r="AA4743" s="89" t="s">
        <v>1603</v>
      </c>
      <c r="AB4743" s="89" t="s">
        <v>1604</v>
      </c>
      <c r="AC4743" s="89" t="s">
        <v>1605</v>
      </c>
      <c r="AD4743" s="90" t="s">
        <v>10</v>
      </c>
      <c r="AE4743" s="90" t="s">
        <v>1606</v>
      </c>
      <c r="AF4743" s="90" t="s">
        <v>1534</v>
      </c>
      <c r="AG4743" s="90" t="s">
        <v>1592</v>
      </c>
      <c r="AH4743" s="90" t="s">
        <v>1593</v>
      </c>
      <c r="AI4743" s="90" t="s">
        <v>1594</v>
      </c>
      <c r="AJ4743" s="90" t="s">
        <v>1611</v>
      </c>
      <c r="AK4743" s="90" t="s">
        <v>1607</v>
      </c>
      <c r="AL4743" s="90" t="s">
        <v>1595</v>
      </c>
      <c r="AM4743" s="90" t="s">
        <v>1596</v>
      </c>
      <c r="AN4743" s="90" t="s">
        <v>1597</v>
      </c>
      <c r="AO4743" s="90" t="s">
        <v>1598</v>
      </c>
      <c r="AP4743" s="90" t="s">
        <v>1599</v>
      </c>
      <c r="AQ4743" s="90" t="s">
        <v>1600</v>
      </c>
      <c r="AR4743" s="90" t="s">
        <v>1608</v>
      </c>
      <c r="AS4743" s="90" t="s">
        <v>1609</v>
      </c>
      <c r="AT4743" s="90" t="s">
        <v>1601</v>
      </c>
      <c r="AU4743" s="90" t="s">
        <v>1602</v>
      </c>
      <c r="AV4743" s="90" t="s">
        <v>1603</v>
      </c>
      <c r="AW4743" s="90" t="s">
        <v>1604</v>
      </c>
      <c r="AX4743" s="90" t="s">
        <v>1605</v>
      </c>
      <c r="AY4743" s="91" t="s">
        <v>11</v>
      </c>
      <c r="AZ4743" s="91" t="s">
        <v>1606</v>
      </c>
      <c r="BA4743" s="91" t="s">
        <v>1534</v>
      </c>
      <c r="BB4743" s="91" t="s">
        <v>1592</v>
      </c>
      <c r="BC4743" s="91" t="s">
        <v>1593</v>
      </c>
      <c r="BD4743" s="91" t="s">
        <v>1594</v>
      </c>
      <c r="BE4743" s="91" t="s">
        <v>1612</v>
      </c>
      <c r="BF4743" s="91" t="s">
        <v>1607</v>
      </c>
      <c r="BG4743" s="91" t="s">
        <v>1595</v>
      </c>
      <c r="BH4743" s="91" t="s">
        <v>1596</v>
      </c>
      <c r="BI4743" s="91" t="s">
        <v>1597</v>
      </c>
      <c r="BJ4743" s="91" t="s">
        <v>1598</v>
      </c>
      <c r="BK4743" s="91" t="s">
        <v>1599</v>
      </c>
      <c r="BL4743" s="91" t="s">
        <v>1600</v>
      </c>
      <c r="BM4743" s="91" t="s">
        <v>1608</v>
      </c>
      <c r="BN4743" s="91" t="s">
        <v>1609</v>
      </c>
      <c r="BO4743" s="91" t="s">
        <v>1601</v>
      </c>
      <c r="BP4743" s="91" t="s">
        <v>1602</v>
      </c>
      <c r="BQ4743" s="91" t="s">
        <v>1603</v>
      </c>
      <c r="BR4743" s="91" t="s">
        <v>1604</v>
      </c>
      <c r="BS4743" s="91" t="s">
        <v>1605</v>
      </c>
      <c r="BT4743" s="5" t="s">
        <v>1671</v>
      </c>
    </row>
    <row r="4744" spans="1:72" x14ac:dyDescent="0.25">
      <c r="A4744" s="133"/>
      <c r="B4744" s="133"/>
      <c r="C4744" s="133"/>
      <c r="D4744" s="136"/>
      <c r="E4744" s="136"/>
      <c r="F4744" s="136"/>
      <c r="G4744" s="139"/>
      <c r="H4744" s="15" t="s">
        <v>0</v>
      </c>
      <c r="I4744" s="9">
        <v>1</v>
      </c>
      <c r="J4744" s="9">
        <v>2</v>
      </c>
      <c r="K4744" s="9">
        <v>3</v>
      </c>
      <c r="L4744" s="9">
        <v>4</v>
      </c>
      <c r="M4744" s="9">
        <v>5</v>
      </c>
      <c r="N4744" s="9">
        <v>6</v>
      </c>
      <c r="O4744" s="9">
        <v>7</v>
      </c>
      <c r="P4744" s="9">
        <v>8</v>
      </c>
      <c r="Q4744" s="9">
        <v>9</v>
      </c>
      <c r="R4744" s="9">
        <v>10</v>
      </c>
      <c r="S4744" s="9">
        <v>11</v>
      </c>
      <c r="T4744" s="9">
        <v>12</v>
      </c>
      <c r="U4744" s="9">
        <v>13</v>
      </c>
      <c r="V4744" s="9">
        <v>14</v>
      </c>
      <c r="W4744" s="9">
        <v>15</v>
      </c>
      <c r="X4744" s="9">
        <v>16</v>
      </c>
      <c r="Y4744" s="9">
        <v>17</v>
      </c>
      <c r="Z4744" s="9">
        <v>18</v>
      </c>
      <c r="AA4744" s="9">
        <v>19</v>
      </c>
      <c r="AB4744" s="9">
        <v>20</v>
      </c>
      <c r="AC4744" s="9">
        <v>21</v>
      </c>
      <c r="AD4744" s="9">
        <v>1</v>
      </c>
      <c r="AE4744" s="9">
        <v>2</v>
      </c>
      <c r="AF4744" s="9">
        <v>3</v>
      </c>
      <c r="AG4744" s="9">
        <v>4</v>
      </c>
      <c r="AH4744" s="9">
        <v>5</v>
      </c>
      <c r="AI4744" s="9">
        <v>6</v>
      </c>
      <c r="AJ4744" s="9">
        <v>7</v>
      </c>
      <c r="AK4744" s="9">
        <v>8</v>
      </c>
      <c r="AL4744" s="9">
        <v>9</v>
      </c>
      <c r="AM4744" s="9">
        <v>10</v>
      </c>
      <c r="AN4744" s="9">
        <v>11</v>
      </c>
      <c r="AO4744" s="9">
        <v>12</v>
      </c>
      <c r="AP4744" s="9">
        <v>13</v>
      </c>
      <c r="AQ4744" s="9">
        <v>14</v>
      </c>
      <c r="AR4744" s="9">
        <v>15</v>
      </c>
      <c r="AS4744" s="9">
        <v>16</v>
      </c>
      <c r="AT4744" s="9">
        <v>17</v>
      </c>
      <c r="AU4744" s="9">
        <v>18</v>
      </c>
      <c r="AV4744" s="9">
        <v>19</v>
      </c>
      <c r="AW4744" s="9">
        <v>20</v>
      </c>
      <c r="AX4744" s="9">
        <v>21</v>
      </c>
      <c r="AY4744" s="9">
        <v>1</v>
      </c>
      <c r="AZ4744" s="9">
        <v>2</v>
      </c>
      <c r="BA4744" s="9">
        <v>3</v>
      </c>
      <c r="BB4744" s="9">
        <v>4</v>
      </c>
      <c r="BC4744" s="9">
        <v>5</v>
      </c>
      <c r="BD4744" s="9">
        <v>6</v>
      </c>
      <c r="BE4744" s="9">
        <v>7</v>
      </c>
      <c r="BF4744" s="9">
        <v>8</v>
      </c>
      <c r="BG4744" s="9">
        <v>9</v>
      </c>
      <c r="BH4744" s="9">
        <v>10</v>
      </c>
      <c r="BI4744" s="9">
        <v>11</v>
      </c>
      <c r="BJ4744" s="9">
        <v>12</v>
      </c>
      <c r="BK4744" s="9">
        <v>13</v>
      </c>
      <c r="BL4744" s="9">
        <v>14</v>
      </c>
      <c r="BM4744" s="9">
        <v>15</v>
      </c>
      <c r="BN4744" s="9">
        <v>16</v>
      </c>
      <c r="BO4744" s="9">
        <v>17</v>
      </c>
      <c r="BP4744" s="9">
        <v>18</v>
      </c>
      <c r="BQ4744" s="9">
        <v>19</v>
      </c>
      <c r="BR4744" s="9">
        <v>20</v>
      </c>
      <c r="BS4744" s="9">
        <v>21</v>
      </c>
      <c r="BT4744" s="9">
        <v>9</v>
      </c>
    </row>
    <row r="4745" spans="1:72" x14ac:dyDescent="0.25">
      <c r="A4745" s="133"/>
      <c r="B4745" s="133"/>
      <c r="C4745" s="133"/>
      <c r="D4745" s="136"/>
      <c r="E4745" s="136"/>
      <c r="F4745" s="136"/>
      <c r="G4745" s="139"/>
      <c r="H4745" s="16" t="s">
        <v>124</v>
      </c>
      <c r="I4745" s="17">
        <f t="shared" ref="I4745:AA4745" si="7374">SUM(I4741)</f>
        <v>700000</v>
      </c>
      <c r="J4745" s="17">
        <f t="shared" si="7374"/>
        <v>0</v>
      </c>
      <c r="K4745" s="17">
        <f t="shared" si="7374"/>
        <v>0</v>
      </c>
      <c r="L4745" s="17">
        <f t="shared" si="7374"/>
        <v>0</v>
      </c>
      <c r="M4745" s="17">
        <f t="shared" si="7374"/>
        <v>0</v>
      </c>
      <c r="N4745" s="17">
        <f t="shared" si="7374"/>
        <v>0</v>
      </c>
      <c r="O4745" s="17">
        <f t="shared" ref="O4745" si="7375">SUM(O4741)</f>
        <v>700000</v>
      </c>
      <c r="P4745" s="17">
        <f t="shared" si="7374"/>
        <v>0</v>
      </c>
      <c r="Q4745" s="17">
        <f t="shared" si="7374"/>
        <v>0</v>
      </c>
      <c r="R4745" s="17">
        <f t="shared" si="7374"/>
        <v>0</v>
      </c>
      <c r="S4745" s="17">
        <f t="shared" si="7374"/>
        <v>0</v>
      </c>
      <c r="T4745" s="17">
        <f t="shared" si="7374"/>
        <v>0</v>
      </c>
      <c r="U4745" s="17">
        <f t="shared" si="7374"/>
        <v>0</v>
      </c>
      <c r="V4745" s="17">
        <f t="shared" si="7374"/>
        <v>0</v>
      </c>
      <c r="W4745" s="17">
        <f t="shared" si="7374"/>
        <v>0</v>
      </c>
      <c r="X4745" s="17">
        <f t="shared" si="7374"/>
        <v>0</v>
      </c>
      <c r="Y4745" s="17">
        <f t="shared" si="7374"/>
        <v>0</v>
      </c>
      <c r="Z4745" s="17">
        <f t="shared" si="7374"/>
        <v>0</v>
      </c>
      <c r="AA4745" s="17">
        <f t="shared" si="7374"/>
        <v>0</v>
      </c>
      <c r="AB4745" s="17">
        <v>0</v>
      </c>
      <c r="AC4745" s="17">
        <v>700000</v>
      </c>
      <c r="AD4745" s="17">
        <f t="shared" ref="AD4745:AV4745" si="7376">SUM(AD4741)</f>
        <v>0</v>
      </c>
      <c r="AE4745" s="17">
        <f t="shared" si="7376"/>
        <v>0</v>
      </c>
      <c r="AF4745" s="17">
        <f t="shared" si="7376"/>
        <v>0</v>
      </c>
      <c r="AG4745" s="17">
        <f t="shared" si="7376"/>
        <v>0</v>
      </c>
      <c r="AH4745" s="17">
        <f t="shared" si="7376"/>
        <v>0</v>
      </c>
      <c r="AI4745" s="17">
        <f t="shared" si="7376"/>
        <v>0</v>
      </c>
      <c r="AJ4745" s="17">
        <f t="shared" ref="AJ4745" si="7377">SUM(AJ4741)</f>
        <v>0</v>
      </c>
      <c r="AK4745" s="17">
        <f t="shared" si="7376"/>
        <v>0</v>
      </c>
      <c r="AL4745" s="17">
        <f t="shared" si="7376"/>
        <v>0</v>
      </c>
      <c r="AM4745" s="17">
        <f t="shared" si="7376"/>
        <v>0</v>
      </c>
      <c r="AN4745" s="17">
        <f t="shared" si="7376"/>
        <v>0</v>
      </c>
      <c r="AO4745" s="17">
        <f t="shared" si="7376"/>
        <v>0</v>
      </c>
      <c r="AP4745" s="17">
        <f t="shared" si="7376"/>
        <v>0</v>
      </c>
      <c r="AQ4745" s="17">
        <f t="shared" si="7376"/>
        <v>0</v>
      </c>
      <c r="AR4745" s="17">
        <f t="shared" si="7376"/>
        <v>0</v>
      </c>
      <c r="AS4745" s="17">
        <f t="shared" si="7376"/>
        <v>0</v>
      </c>
      <c r="AT4745" s="17">
        <f t="shared" si="7376"/>
        <v>0</v>
      </c>
      <c r="AU4745" s="17">
        <f t="shared" si="7376"/>
        <v>0</v>
      </c>
      <c r="AV4745" s="17">
        <f t="shared" si="7376"/>
        <v>0</v>
      </c>
      <c r="AW4745" s="17">
        <v>0</v>
      </c>
      <c r="AX4745" s="17">
        <v>0</v>
      </c>
      <c r="AY4745" s="17">
        <f t="shared" ref="AY4745:BQ4745" si="7378">SUM(AY4741)</f>
        <v>0</v>
      </c>
      <c r="AZ4745" s="17">
        <f t="shared" si="7378"/>
        <v>0</v>
      </c>
      <c r="BA4745" s="17">
        <f t="shared" si="7378"/>
        <v>0</v>
      </c>
      <c r="BB4745" s="17">
        <f t="shared" si="7378"/>
        <v>0</v>
      </c>
      <c r="BC4745" s="17">
        <f t="shared" si="7378"/>
        <v>0</v>
      </c>
      <c r="BD4745" s="17">
        <f t="shared" si="7378"/>
        <v>0</v>
      </c>
      <c r="BE4745" s="17">
        <f t="shared" ref="BE4745" si="7379">SUM(BE4741)</f>
        <v>0</v>
      </c>
      <c r="BF4745" s="17">
        <f t="shared" si="7378"/>
        <v>0</v>
      </c>
      <c r="BG4745" s="17">
        <f t="shared" si="7378"/>
        <v>0</v>
      </c>
      <c r="BH4745" s="17">
        <f t="shared" si="7378"/>
        <v>0</v>
      </c>
      <c r="BI4745" s="17">
        <f t="shared" si="7378"/>
        <v>0</v>
      </c>
      <c r="BJ4745" s="17">
        <f t="shared" si="7378"/>
        <v>0</v>
      </c>
      <c r="BK4745" s="17">
        <f t="shared" si="7378"/>
        <v>0</v>
      </c>
      <c r="BL4745" s="17">
        <f t="shared" si="7378"/>
        <v>0</v>
      </c>
      <c r="BM4745" s="17">
        <f t="shared" si="7378"/>
        <v>0</v>
      </c>
      <c r="BN4745" s="17">
        <f t="shared" si="7378"/>
        <v>0</v>
      </c>
      <c r="BO4745" s="17">
        <f t="shared" si="7378"/>
        <v>0</v>
      </c>
      <c r="BP4745" s="17">
        <f t="shared" si="7378"/>
        <v>0</v>
      </c>
      <c r="BQ4745" s="17">
        <f t="shared" si="7378"/>
        <v>0</v>
      </c>
      <c r="BR4745" s="17">
        <v>0</v>
      </c>
      <c r="BS4745" s="17">
        <v>0</v>
      </c>
      <c r="BT4745" s="17" t="e">
        <f>IF(#REF!=0,"-",#REF!/#REF!*100)</f>
        <v>#REF!</v>
      </c>
    </row>
    <row r="4746" spans="1:72" x14ac:dyDescent="0.25">
      <c r="A4746" s="133"/>
      <c r="B4746" s="133"/>
      <c r="C4746" s="133"/>
      <c r="D4746" s="136"/>
      <c r="E4746" s="136"/>
      <c r="F4746" s="136"/>
      <c r="G4746" s="139"/>
      <c r="H4746" s="18" t="s">
        <v>55</v>
      </c>
      <c r="I4746" s="17">
        <f t="shared" ref="I4746:AA4746" si="7380">SUM(I4745)</f>
        <v>700000</v>
      </c>
      <c r="J4746" s="17">
        <f t="shared" si="7380"/>
        <v>0</v>
      </c>
      <c r="K4746" s="17">
        <f t="shared" si="7380"/>
        <v>0</v>
      </c>
      <c r="L4746" s="17">
        <f t="shared" si="7380"/>
        <v>0</v>
      </c>
      <c r="M4746" s="17">
        <f t="shared" si="7380"/>
        <v>0</v>
      </c>
      <c r="N4746" s="17">
        <f t="shared" si="7380"/>
        <v>0</v>
      </c>
      <c r="O4746" s="17">
        <f t="shared" ref="O4746" si="7381">SUM(O4745)</f>
        <v>700000</v>
      </c>
      <c r="P4746" s="17">
        <f t="shared" si="7380"/>
        <v>0</v>
      </c>
      <c r="Q4746" s="17">
        <f t="shared" si="7380"/>
        <v>0</v>
      </c>
      <c r="R4746" s="17">
        <f t="shared" si="7380"/>
        <v>0</v>
      </c>
      <c r="S4746" s="17">
        <f t="shared" si="7380"/>
        <v>0</v>
      </c>
      <c r="T4746" s="17">
        <f t="shared" si="7380"/>
        <v>0</v>
      </c>
      <c r="U4746" s="17">
        <f t="shared" si="7380"/>
        <v>0</v>
      </c>
      <c r="V4746" s="17">
        <f t="shared" si="7380"/>
        <v>0</v>
      </c>
      <c r="W4746" s="17">
        <f t="shared" si="7380"/>
        <v>0</v>
      </c>
      <c r="X4746" s="17">
        <f t="shared" si="7380"/>
        <v>0</v>
      </c>
      <c r="Y4746" s="17">
        <f t="shared" si="7380"/>
        <v>0</v>
      </c>
      <c r="Z4746" s="17">
        <f t="shared" si="7380"/>
        <v>0</v>
      </c>
      <c r="AA4746" s="17">
        <f t="shared" si="7380"/>
        <v>0</v>
      </c>
      <c r="AB4746" s="17">
        <v>0</v>
      </c>
      <c r="AC4746" s="17">
        <v>700000</v>
      </c>
      <c r="AD4746" s="17">
        <f t="shared" ref="AD4746:AV4746" si="7382">SUM(AD4745)</f>
        <v>0</v>
      </c>
      <c r="AE4746" s="17">
        <f t="shared" si="7382"/>
        <v>0</v>
      </c>
      <c r="AF4746" s="17">
        <f t="shared" si="7382"/>
        <v>0</v>
      </c>
      <c r="AG4746" s="17">
        <f t="shared" si="7382"/>
        <v>0</v>
      </c>
      <c r="AH4746" s="17">
        <f t="shared" si="7382"/>
        <v>0</v>
      </c>
      <c r="AI4746" s="17">
        <f t="shared" si="7382"/>
        <v>0</v>
      </c>
      <c r="AJ4746" s="17">
        <f t="shared" ref="AJ4746" si="7383">SUM(AJ4745)</f>
        <v>0</v>
      </c>
      <c r="AK4746" s="17">
        <f t="shared" si="7382"/>
        <v>0</v>
      </c>
      <c r="AL4746" s="17">
        <f t="shared" si="7382"/>
        <v>0</v>
      </c>
      <c r="AM4746" s="17">
        <f t="shared" si="7382"/>
        <v>0</v>
      </c>
      <c r="AN4746" s="17">
        <f t="shared" si="7382"/>
        <v>0</v>
      </c>
      <c r="AO4746" s="17">
        <f t="shared" si="7382"/>
        <v>0</v>
      </c>
      <c r="AP4746" s="17">
        <f t="shared" si="7382"/>
        <v>0</v>
      </c>
      <c r="AQ4746" s="17">
        <f t="shared" si="7382"/>
        <v>0</v>
      </c>
      <c r="AR4746" s="17">
        <f t="shared" si="7382"/>
        <v>0</v>
      </c>
      <c r="AS4746" s="17">
        <f t="shared" si="7382"/>
        <v>0</v>
      </c>
      <c r="AT4746" s="17">
        <f t="shared" si="7382"/>
        <v>0</v>
      </c>
      <c r="AU4746" s="17">
        <f t="shared" si="7382"/>
        <v>0</v>
      </c>
      <c r="AV4746" s="17">
        <f t="shared" si="7382"/>
        <v>0</v>
      </c>
      <c r="AW4746" s="17">
        <v>0</v>
      </c>
      <c r="AX4746" s="17">
        <v>0</v>
      </c>
      <c r="AY4746" s="17">
        <f t="shared" ref="AY4746:BQ4746" si="7384">SUM(AY4745)</f>
        <v>0</v>
      </c>
      <c r="AZ4746" s="17">
        <f t="shared" si="7384"/>
        <v>0</v>
      </c>
      <c r="BA4746" s="17">
        <f t="shared" si="7384"/>
        <v>0</v>
      </c>
      <c r="BB4746" s="17">
        <f t="shared" si="7384"/>
        <v>0</v>
      </c>
      <c r="BC4746" s="17">
        <f t="shared" si="7384"/>
        <v>0</v>
      </c>
      <c r="BD4746" s="17">
        <f t="shared" si="7384"/>
        <v>0</v>
      </c>
      <c r="BE4746" s="17">
        <f t="shared" ref="BE4746" si="7385">SUM(BE4745)</f>
        <v>0</v>
      </c>
      <c r="BF4746" s="17">
        <f t="shared" si="7384"/>
        <v>0</v>
      </c>
      <c r="BG4746" s="17">
        <f t="shared" si="7384"/>
        <v>0</v>
      </c>
      <c r="BH4746" s="17">
        <f t="shared" si="7384"/>
        <v>0</v>
      </c>
      <c r="BI4746" s="17">
        <f t="shared" si="7384"/>
        <v>0</v>
      </c>
      <c r="BJ4746" s="17">
        <f t="shared" si="7384"/>
        <v>0</v>
      </c>
      <c r="BK4746" s="17">
        <f t="shared" si="7384"/>
        <v>0</v>
      </c>
      <c r="BL4746" s="17">
        <f t="shared" si="7384"/>
        <v>0</v>
      </c>
      <c r="BM4746" s="17">
        <f t="shared" si="7384"/>
        <v>0</v>
      </c>
      <c r="BN4746" s="17">
        <f t="shared" si="7384"/>
        <v>0</v>
      </c>
      <c r="BO4746" s="17">
        <f t="shared" si="7384"/>
        <v>0</v>
      </c>
      <c r="BP4746" s="17">
        <f t="shared" si="7384"/>
        <v>0</v>
      </c>
      <c r="BQ4746" s="17">
        <f t="shared" si="7384"/>
        <v>0</v>
      </c>
      <c r="BR4746" s="17">
        <v>0</v>
      </c>
      <c r="BS4746" s="17">
        <v>0</v>
      </c>
      <c r="BT4746" s="17" t="e">
        <f>IF(#REF!=0,"-",#REF!/#REF!*100)</f>
        <v>#REF!</v>
      </c>
    </row>
    <row r="4747" spans="1:72" x14ac:dyDescent="0.25">
      <c r="A4747" s="134"/>
      <c r="B4747" s="134"/>
      <c r="C4747" s="134"/>
      <c r="D4747" s="137"/>
      <c r="E4747" s="137"/>
      <c r="F4747" s="137"/>
      <c r="G4747" s="140"/>
      <c r="O4747">
        <f t="shared" si="7353"/>
        <v>0</v>
      </c>
      <c r="AJ4747">
        <f t="shared" si="7354"/>
        <v>0</v>
      </c>
      <c r="BE4747">
        <f t="shared" si="7355"/>
        <v>0</v>
      </c>
      <c r="BT4747" t="e">
        <f>IF(#REF!=0,"-",#REF!/#REF!*100)</f>
        <v>#REF!</v>
      </c>
    </row>
    <row r="4748" spans="1:72" x14ac:dyDescent="0.25">
      <c r="A4748" s="13" t="s">
        <v>0</v>
      </c>
      <c r="B4748" s="13" t="s">
        <v>0</v>
      </c>
      <c r="C4748" s="13" t="s">
        <v>0</v>
      </c>
      <c r="D4748" s="98" t="s">
        <v>0</v>
      </c>
      <c r="E4748" s="98" t="s">
        <v>0</v>
      </c>
      <c r="F4748" s="98" t="s">
        <v>0</v>
      </c>
      <c r="G4748" s="13" t="s">
        <v>0</v>
      </c>
      <c r="H4748" s="19" t="s">
        <v>0</v>
      </c>
      <c r="I4748" s="19" t="s">
        <v>0</v>
      </c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 t="s">
        <v>0</v>
      </c>
      <c r="AE4748" s="19"/>
      <c r="AF4748" s="19"/>
      <c r="AG4748" s="19"/>
      <c r="AH4748" s="19"/>
      <c r="AI4748" s="19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 t="s">
        <v>0</v>
      </c>
      <c r="AZ4748" s="19"/>
      <c r="BA4748" s="19"/>
      <c r="BB4748" s="19"/>
      <c r="BC4748" s="19"/>
      <c r="BD4748" s="19"/>
      <c r="BE4748" s="19"/>
      <c r="BF4748" s="19"/>
      <c r="BG4748" s="19"/>
      <c r="BH4748" s="19"/>
      <c r="BI4748" s="19"/>
      <c r="BJ4748" s="19"/>
      <c r="BK4748" s="19"/>
      <c r="BL4748" s="19"/>
      <c r="BM4748" s="19"/>
      <c r="BN4748" s="19"/>
      <c r="BO4748" s="19"/>
      <c r="BP4748" s="19"/>
      <c r="BQ4748" s="19"/>
      <c r="BR4748" s="19"/>
      <c r="BS4748" s="19"/>
      <c r="BT4748" s="19"/>
    </row>
    <row r="4749" spans="1:72" x14ac:dyDescent="0.25">
      <c r="A4749" s="13" t="s">
        <v>0</v>
      </c>
      <c r="B4749" s="13" t="s">
        <v>0</v>
      </c>
      <c r="C4749" s="13" t="s">
        <v>0</v>
      </c>
      <c r="D4749" s="98" t="s">
        <v>0</v>
      </c>
      <c r="E4749" s="98" t="s">
        <v>0</v>
      </c>
      <c r="F4749" s="98" t="s">
        <v>0</v>
      </c>
      <c r="G4749" s="13" t="s">
        <v>0</v>
      </c>
      <c r="H4749" s="10" t="s">
        <v>1531</v>
      </c>
      <c r="I4749" s="11">
        <f t="shared" ref="I4749:AA4749" si="7386">SUM(I4741)</f>
        <v>700000</v>
      </c>
      <c r="J4749" s="11">
        <f t="shared" si="7386"/>
        <v>0</v>
      </c>
      <c r="K4749" s="11">
        <f t="shared" si="7386"/>
        <v>0</v>
      </c>
      <c r="L4749" s="11">
        <f t="shared" si="7386"/>
        <v>0</v>
      </c>
      <c r="M4749" s="11">
        <f t="shared" si="7386"/>
        <v>0</v>
      </c>
      <c r="N4749" s="11">
        <f t="shared" si="7386"/>
        <v>0</v>
      </c>
      <c r="O4749" s="11">
        <f t="shared" si="7386"/>
        <v>700000</v>
      </c>
      <c r="P4749" s="11">
        <f t="shared" si="7386"/>
        <v>0</v>
      </c>
      <c r="Q4749" s="11">
        <f t="shared" si="7386"/>
        <v>0</v>
      </c>
      <c r="R4749" s="11">
        <f t="shared" si="7386"/>
        <v>0</v>
      </c>
      <c r="S4749" s="11">
        <f t="shared" si="7386"/>
        <v>0</v>
      </c>
      <c r="T4749" s="11">
        <f t="shared" si="7386"/>
        <v>0</v>
      </c>
      <c r="U4749" s="11">
        <f t="shared" si="7386"/>
        <v>0</v>
      </c>
      <c r="V4749" s="11">
        <f t="shared" si="7386"/>
        <v>0</v>
      </c>
      <c r="W4749" s="11">
        <f t="shared" si="7386"/>
        <v>0</v>
      </c>
      <c r="X4749" s="11">
        <f t="shared" si="7386"/>
        <v>0</v>
      </c>
      <c r="Y4749" s="11">
        <f t="shared" si="7386"/>
        <v>0</v>
      </c>
      <c r="Z4749" s="11">
        <f t="shared" si="7386"/>
        <v>0</v>
      </c>
      <c r="AA4749" s="11">
        <f t="shared" si="7386"/>
        <v>0</v>
      </c>
      <c r="AB4749" s="11">
        <v>0</v>
      </c>
      <c r="AC4749" s="11">
        <v>700000</v>
      </c>
      <c r="AD4749" s="11">
        <f t="shared" ref="AD4749:AV4749" si="7387">SUM(AD4741)</f>
        <v>0</v>
      </c>
      <c r="AE4749" s="11">
        <f t="shared" si="7387"/>
        <v>0</v>
      </c>
      <c r="AF4749" s="11">
        <f t="shared" si="7387"/>
        <v>0</v>
      </c>
      <c r="AG4749" s="11">
        <f t="shared" si="7387"/>
        <v>0</v>
      </c>
      <c r="AH4749" s="11">
        <f t="shared" si="7387"/>
        <v>0</v>
      </c>
      <c r="AI4749" s="11">
        <f t="shared" si="7387"/>
        <v>0</v>
      </c>
      <c r="AJ4749" s="11">
        <f t="shared" si="7387"/>
        <v>0</v>
      </c>
      <c r="AK4749" s="11">
        <f t="shared" si="7387"/>
        <v>0</v>
      </c>
      <c r="AL4749" s="11">
        <f t="shared" si="7387"/>
        <v>0</v>
      </c>
      <c r="AM4749" s="11">
        <f t="shared" si="7387"/>
        <v>0</v>
      </c>
      <c r="AN4749" s="11">
        <f t="shared" si="7387"/>
        <v>0</v>
      </c>
      <c r="AO4749" s="11">
        <f t="shared" si="7387"/>
        <v>0</v>
      </c>
      <c r="AP4749" s="11">
        <f t="shared" si="7387"/>
        <v>0</v>
      </c>
      <c r="AQ4749" s="11">
        <f t="shared" si="7387"/>
        <v>0</v>
      </c>
      <c r="AR4749" s="11">
        <f t="shared" si="7387"/>
        <v>0</v>
      </c>
      <c r="AS4749" s="11">
        <f t="shared" si="7387"/>
        <v>0</v>
      </c>
      <c r="AT4749" s="11">
        <f t="shared" si="7387"/>
        <v>0</v>
      </c>
      <c r="AU4749" s="11">
        <f t="shared" si="7387"/>
        <v>0</v>
      </c>
      <c r="AV4749" s="11">
        <f t="shared" si="7387"/>
        <v>0</v>
      </c>
      <c r="AW4749" s="11">
        <v>0</v>
      </c>
      <c r="AX4749" s="11">
        <v>0</v>
      </c>
      <c r="AY4749" s="11">
        <f t="shared" ref="AY4749:BQ4749" si="7388">SUM(AY4741)</f>
        <v>0</v>
      </c>
      <c r="AZ4749" s="11">
        <f t="shared" si="7388"/>
        <v>0</v>
      </c>
      <c r="BA4749" s="11">
        <f t="shared" si="7388"/>
        <v>0</v>
      </c>
      <c r="BB4749" s="11">
        <f t="shared" si="7388"/>
        <v>0</v>
      </c>
      <c r="BC4749" s="11">
        <f t="shared" si="7388"/>
        <v>0</v>
      </c>
      <c r="BD4749" s="11">
        <f t="shared" si="7388"/>
        <v>0</v>
      </c>
      <c r="BE4749" s="11">
        <f t="shared" si="7388"/>
        <v>0</v>
      </c>
      <c r="BF4749" s="11">
        <f t="shared" si="7388"/>
        <v>0</v>
      </c>
      <c r="BG4749" s="11">
        <f t="shared" si="7388"/>
        <v>0</v>
      </c>
      <c r="BH4749" s="11">
        <f t="shared" si="7388"/>
        <v>0</v>
      </c>
      <c r="BI4749" s="11">
        <f t="shared" si="7388"/>
        <v>0</v>
      </c>
      <c r="BJ4749" s="11">
        <f t="shared" si="7388"/>
        <v>0</v>
      </c>
      <c r="BK4749" s="11">
        <f t="shared" si="7388"/>
        <v>0</v>
      </c>
      <c r="BL4749" s="11">
        <f t="shared" si="7388"/>
        <v>0</v>
      </c>
      <c r="BM4749" s="11">
        <f t="shared" si="7388"/>
        <v>0</v>
      </c>
      <c r="BN4749" s="11">
        <f t="shared" si="7388"/>
        <v>0</v>
      </c>
      <c r="BO4749" s="11">
        <f t="shared" si="7388"/>
        <v>0</v>
      </c>
      <c r="BP4749" s="11">
        <f t="shared" si="7388"/>
        <v>0</v>
      </c>
      <c r="BQ4749" s="11">
        <f t="shared" si="7388"/>
        <v>0</v>
      </c>
      <c r="BR4749" s="11">
        <v>0</v>
      </c>
      <c r="BS4749" s="11">
        <v>0</v>
      </c>
      <c r="BT4749" s="11" t="e">
        <f>IF(#REF!=0,"-",#REF!/#REF!*100)</f>
        <v>#REF!</v>
      </c>
    </row>
    <row r="4750" spans="1:72" x14ac:dyDescent="0.25">
      <c r="A4750" s="13" t="s">
        <v>0</v>
      </c>
      <c r="B4750" s="13" t="s">
        <v>0</v>
      </c>
      <c r="C4750" s="13" t="s">
        <v>0</v>
      </c>
      <c r="D4750" s="98" t="s">
        <v>0</v>
      </c>
      <c r="E4750" s="98" t="s">
        <v>0</v>
      </c>
      <c r="F4750" s="98" t="s">
        <v>0</v>
      </c>
      <c r="G4750" s="13" t="s">
        <v>0</v>
      </c>
      <c r="H4750" s="2" t="s">
        <v>53</v>
      </c>
      <c r="I4750" s="13" t="s">
        <v>0</v>
      </c>
      <c r="J4750" s="13"/>
      <c r="K4750" s="13"/>
      <c r="L4750" s="13"/>
      <c r="M4750" s="13"/>
      <c r="N4750" s="13"/>
      <c r="O4750" s="13" t="e">
        <f t="shared" si="7353"/>
        <v>#VALUE!</v>
      </c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 t="s">
        <v>0</v>
      </c>
      <c r="AE4750" s="13"/>
      <c r="AF4750" s="13"/>
      <c r="AG4750" s="13"/>
      <c r="AH4750" s="13"/>
      <c r="AI4750" s="13"/>
      <c r="AJ4750" s="13" t="e">
        <f t="shared" si="7354"/>
        <v>#VALUE!</v>
      </c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  <c r="AW4750" s="13"/>
      <c r="AX4750" s="13"/>
      <c r="AY4750" s="13" t="s">
        <v>0</v>
      </c>
      <c r="AZ4750" s="13"/>
      <c r="BA4750" s="13"/>
      <c r="BB4750" s="13"/>
      <c r="BC4750" s="13"/>
      <c r="BD4750" s="13"/>
      <c r="BE4750" s="13"/>
      <c r="BF4750" s="13"/>
      <c r="BG4750" s="13"/>
      <c r="BH4750" s="13"/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/>
      <c r="BS4750" s="13"/>
      <c r="BT4750" s="12" t="e">
        <f>IF(#REF!=0,"-",#REF!/#REF!*100)</f>
        <v>#REF!</v>
      </c>
    </row>
    <row r="4751" spans="1:72" x14ac:dyDescent="0.25">
      <c r="A4751" s="13" t="s">
        <v>0</v>
      </c>
      <c r="B4751" s="13" t="s">
        <v>0</v>
      </c>
      <c r="C4751" s="13" t="s">
        <v>0</v>
      </c>
      <c r="D4751" s="98" t="s">
        <v>0</v>
      </c>
      <c r="E4751" s="98" t="s">
        <v>0</v>
      </c>
      <c r="F4751" s="98" t="s">
        <v>0</v>
      </c>
      <c r="G4751" s="13" t="s">
        <v>0</v>
      </c>
      <c r="H4751" s="20" t="s">
        <v>0</v>
      </c>
      <c r="I4751" s="21" t="s">
        <v>0</v>
      </c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21" t="s">
        <v>0</v>
      </c>
      <c r="AE4751" s="21"/>
      <c r="AF4751" s="21"/>
      <c r="AG4751" s="21"/>
      <c r="AH4751" s="21"/>
      <c r="AI4751" s="21"/>
      <c r="AJ4751" s="21"/>
      <c r="AK4751" s="21"/>
      <c r="AL4751" s="21"/>
      <c r="AM4751" s="21"/>
      <c r="AN4751" s="21"/>
      <c r="AO4751" s="21"/>
      <c r="AP4751" s="21"/>
      <c r="AQ4751" s="21"/>
      <c r="AR4751" s="21"/>
      <c r="AS4751" s="21"/>
      <c r="AT4751" s="21"/>
      <c r="AU4751" s="21"/>
      <c r="AV4751" s="21"/>
      <c r="AW4751" s="21"/>
      <c r="AX4751" s="21"/>
      <c r="AY4751" s="21" t="s">
        <v>0</v>
      </c>
      <c r="AZ4751" s="21"/>
      <c r="BA4751" s="21"/>
      <c r="BB4751" s="21"/>
      <c r="BC4751" s="21"/>
      <c r="BD4751" s="21"/>
      <c r="BE4751" s="21"/>
      <c r="BF4751" s="21"/>
      <c r="BG4751" s="21"/>
      <c r="BH4751" s="21"/>
      <c r="BI4751" s="21"/>
      <c r="BJ4751" s="21"/>
      <c r="BK4751" s="21"/>
      <c r="BL4751" s="21"/>
      <c r="BM4751" s="21"/>
      <c r="BN4751" s="21"/>
      <c r="BO4751" s="21"/>
      <c r="BP4751" s="21"/>
      <c r="BQ4751" s="21"/>
      <c r="BR4751" s="21"/>
      <c r="BS4751" s="21"/>
      <c r="BT4751" s="21"/>
    </row>
    <row r="4752" spans="1:72" x14ac:dyDescent="0.25">
      <c r="A4752" s="13" t="s">
        <v>0</v>
      </c>
      <c r="B4752" s="13" t="s">
        <v>0</v>
      </c>
      <c r="C4752" s="13" t="s">
        <v>0</v>
      </c>
      <c r="D4752" s="98" t="s">
        <v>0</v>
      </c>
      <c r="E4752" s="98" t="s">
        <v>0</v>
      </c>
      <c r="F4752" s="98" t="s">
        <v>0</v>
      </c>
      <c r="G4752" s="13" t="s">
        <v>0</v>
      </c>
      <c r="H4752" s="10" t="s">
        <v>1532</v>
      </c>
      <c r="I4752" s="22">
        <f t="shared" ref="I4752:AA4752" si="7389">SUM(I4749)</f>
        <v>700000</v>
      </c>
      <c r="J4752" s="22">
        <f t="shared" si="7389"/>
        <v>0</v>
      </c>
      <c r="K4752" s="22">
        <f t="shared" si="7389"/>
        <v>0</v>
      </c>
      <c r="L4752" s="22">
        <f t="shared" si="7389"/>
        <v>0</v>
      </c>
      <c r="M4752" s="22">
        <f t="shared" si="7389"/>
        <v>0</v>
      </c>
      <c r="N4752" s="22">
        <f t="shared" si="7389"/>
        <v>0</v>
      </c>
      <c r="O4752" s="22">
        <f t="shared" si="7389"/>
        <v>700000</v>
      </c>
      <c r="P4752" s="22">
        <f t="shared" si="7389"/>
        <v>0</v>
      </c>
      <c r="Q4752" s="22">
        <f t="shared" si="7389"/>
        <v>0</v>
      </c>
      <c r="R4752" s="22">
        <f t="shared" si="7389"/>
        <v>0</v>
      </c>
      <c r="S4752" s="22">
        <f t="shared" si="7389"/>
        <v>0</v>
      </c>
      <c r="T4752" s="22">
        <f t="shared" si="7389"/>
        <v>0</v>
      </c>
      <c r="U4752" s="22">
        <f t="shared" si="7389"/>
        <v>0</v>
      </c>
      <c r="V4752" s="22">
        <f t="shared" si="7389"/>
        <v>0</v>
      </c>
      <c r="W4752" s="22">
        <f t="shared" si="7389"/>
        <v>0</v>
      </c>
      <c r="X4752" s="22">
        <f t="shared" si="7389"/>
        <v>0</v>
      </c>
      <c r="Y4752" s="22">
        <f t="shared" si="7389"/>
        <v>0</v>
      </c>
      <c r="Z4752" s="22">
        <f t="shared" si="7389"/>
        <v>0</v>
      </c>
      <c r="AA4752" s="22">
        <f t="shared" si="7389"/>
        <v>0</v>
      </c>
      <c r="AB4752" s="22">
        <v>0</v>
      </c>
      <c r="AC4752" s="22">
        <v>700000</v>
      </c>
      <c r="AD4752" s="22">
        <f t="shared" ref="AD4752:AV4752" si="7390">SUM(AD4749)</f>
        <v>0</v>
      </c>
      <c r="AE4752" s="22">
        <f t="shared" si="7390"/>
        <v>0</v>
      </c>
      <c r="AF4752" s="22">
        <f t="shared" si="7390"/>
        <v>0</v>
      </c>
      <c r="AG4752" s="22">
        <f t="shared" si="7390"/>
        <v>0</v>
      </c>
      <c r="AH4752" s="22">
        <f t="shared" si="7390"/>
        <v>0</v>
      </c>
      <c r="AI4752" s="22">
        <f t="shared" si="7390"/>
        <v>0</v>
      </c>
      <c r="AJ4752" s="22">
        <f t="shared" si="7390"/>
        <v>0</v>
      </c>
      <c r="AK4752" s="22">
        <f t="shared" si="7390"/>
        <v>0</v>
      </c>
      <c r="AL4752" s="22">
        <f t="shared" si="7390"/>
        <v>0</v>
      </c>
      <c r="AM4752" s="22">
        <f t="shared" si="7390"/>
        <v>0</v>
      </c>
      <c r="AN4752" s="22">
        <f t="shared" si="7390"/>
        <v>0</v>
      </c>
      <c r="AO4752" s="22">
        <f t="shared" si="7390"/>
        <v>0</v>
      </c>
      <c r="AP4752" s="22">
        <f t="shared" si="7390"/>
        <v>0</v>
      </c>
      <c r="AQ4752" s="22">
        <f t="shared" si="7390"/>
        <v>0</v>
      </c>
      <c r="AR4752" s="22">
        <f t="shared" si="7390"/>
        <v>0</v>
      </c>
      <c r="AS4752" s="22">
        <f t="shared" si="7390"/>
        <v>0</v>
      </c>
      <c r="AT4752" s="22">
        <f t="shared" si="7390"/>
        <v>0</v>
      </c>
      <c r="AU4752" s="22">
        <f t="shared" si="7390"/>
        <v>0</v>
      </c>
      <c r="AV4752" s="22">
        <f t="shared" si="7390"/>
        <v>0</v>
      </c>
      <c r="AW4752" s="22">
        <v>0</v>
      </c>
      <c r="AX4752" s="22">
        <v>0</v>
      </c>
      <c r="AY4752" s="22">
        <f t="shared" ref="AY4752:BQ4752" si="7391">SUM(AY4749)</f>
        <v>0</v>
      </c>
      <c r="AZ4752" s="22">
        <f t="shared" si="7391"/>
        <v>0</v>
      </c>
      <c r="BA4752" s="22">
        <f t="shared" si="7391"/>
        <v>0</v>
      </c>
      <c r="BB4752" s="22">
        <f t="shared" si="7391"/>
        <v>0</v>
      </c>
      <c r="BC4752" s="22">
        <f t="shared" si="7391"/>
        <v>0</v>
      </c>
      <c r="BD4752" s="22">
        <f t="shared" si="7391"/>
        <v>0</v>
      </c>
      <c r="BE4752" s="22">
        <f t="shared" si="7391"/>
        <v>0</v>
      </c>
      <c r="BF4752" s="22">
        <f t="shared" si="7391"/>
        <v>0</v>
      </c>
      <c r="BG4752" s="22">
        <f t="shared" si="7391"/>
        <v>0</v>
      </c>
      <c r="BH4752" s="22">
        <f t="shared" si="7391"/>
        <v>0</v>
      </c>
      <c r="BI4752" s="22">
        <f t="shared" si="7391"/>
        <v>0</v>
      </c>
      <c r="BJ4752" s="22">
        <f t="shared" si="7391"/>
        <v>0</v>
      </c>
      <c r="BK4752" s="22">
        <f t="shared" si="7391"/>
        <v>0</v>
      </c>
      <c r="BL4752" s="22">
        <f t="shared" si="7391"/>
        <v>0</v>
      </c>
      <c r="BM4752" s="22">
        <f t="shared" si="7391"/>
        <v>0</v>
      </c>
      <c r="BN4752" s="22">
        <f t="shared" si="7391"/>
        <v>0</v>
      </c>
      <c r="BO4752" s="22">
        <f t="shared" si="7391"/>
        <v>0</v>
      </c>
      <c r="BP4752" s="22">
        <f t="shared" si="7391"/>
        <v>0</v>
      </c>
      <c r="BQ4752" s="22">
        <f t="shared" si="7391"/>
        <v>0</v>
      </c>
      <c r="BR4752" s="22">
        <v>0</v>
      </c>
      <c r="BS4752" s="22">
        <v>0</v>
      </c>
      <c r="BT4752" s="22" t="e">
        <f>IF(#REF!=0,"-",#REF!/#REF!*100)</f>
        <v>#REF!</v>
      </c>
    </row>
    <row r="4753" spans="1:72" x14ac:dyDescent="0.25">
      <c r="A4753" s="13" t="s">
        <v>0</v>
      </c>
      <c r="B4753" s="13" t="s">
        <v>0</v>
      </c>
      <c r="C4753" s="13" t="s">
        <v>0</v>
      </c>
      <c r="D4753" s="98" t="s">
        <v>0</v>
      </c>
      <c r="E4753" s="98" t="s">
        <v>0</v>
      </c>
      <c r="F4753" s="98" t="s">
        <v>0</v>
      </c>
      <c r="G4753" s="13" t="s">
        <v>0</v>
      </c>
      <c r="H4753" s="2" t="s">
        <v>61</v>
      </c>
      <c r="I4753" s="13" t="s">
        <v>0</v>
      </c>
      <c r="J4753" s="13"/>
      <c r="K4753" s="13"/>
      <c r="L4753" s="13"/>
      <c r="M4753" s="13"/>
      <c r="N4753" s="13"/>
      <c r="O4753" s="13" t="e">
        <f t="shared" si="7353"/>
        <v>#VALUE!</v>
      </c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 t="s">
        <v>0</v>
      </c>
      <c r="AE4753" s="13"/>
      <c r="AF4753" s="13"/>
      <c r="AG4753" s="13"/>
      <c r="AH4753" s="13"/>
      <c r="AI4753" s="13"/>
      <c r="AJ4753" s="13" t="e">
        <f t="shared" si="7354"/>
        <v>#VALUE!</v>
      </c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  <c r="AY4753" s="13" t="s">
        <v>0</v>
      </c>
      <c r="AZ4753" s="13"/>
      <c r="BA4753" s="13"/>
      <c r="BB4753" s="13"/>
      <c r="BC4753" s="13"/>
      <c r="BD4753" s="13"/>
      <c r="BE4753" s="13"/>
      <c r="BF4753" s="13"/>
      <c r="BG4753" s="13"/>
      <c r="BH4753" s="13"/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/>
      <c r="BS4753" s="13"/>
      <c r="BT4753" s="12" t="e">
        <f>IF(#REF!=0,"-",#REF!/#REF!*100)</f>
        <v>#REF!</v>
      </c>
    </row>
    <row r="4754" spans="1:72" x14ac:dyDescent="0.25">
      <c r="A4754" s="2" t="s">
        <v>0</v>
      </c>
      <c r="B4754" s="2" t="s">
        <v>0</v>
      </c>
      <c r="C4754" s="2" t="s">
        <v>0</v>
      </c>
      <c r="D4754" s="101" t="s">
        <v>0</v>
      </c>
      <c r="E4754" s="101" t="s">
        <v>0</v>
      </c>
      <c r="F4754" s="101" t="s">
        <v>0</v>
      </c>
      <c r="G4754" s="2" t="s">
        <v>0</v>
      </c>
      <c r="H4754" s="2" t="s">
        <v>0</v>
      </c>
      <c r="I4754" s="2" t="s">
        <v>0</v>
      </c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 t="s">
        <v>0</v>
      </c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 t="s">
        <v>0</v>
      </c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3"/>
    </row>
    <row r="4755" spans="1:72" x14ac:dyDescent="0.25">
      <c r="A4755" s="2" t="s">
        <v>0</v>
      </c>
      <c r="B4755" s="2" t="s">
        <v>0</v>
      </c>
      <c r="C4755" s="2" t="s">
        <v>0</v>
      </c>
      <c r="D4755" s="101" t="s">
        <v>0</v>
      </c>
      <c r="E4755" s="101" t="s">
        <v>0</v>
      </c>
      <c r="F4755" s="101" t="s">
        <v>0</v>
      </c>
      <c r="G4755" s="2" t="s">
        <v>0</v>
      </c>
      <c r="H4755" s="13" t="s">
        <v>1533</v>
      </c>
      <c r="I4755" s="2" t="s">
        <v>0</v>
      </c>
      <c r="J4755" s="2"/>
      <c r="K4755" s="2"/>
      <c r="L4755" s="2"/>
      <c r="M4755" s="2"/>
      <c r="N4755" s="2"/>
      <c r="O4755" s="2" t="e">
        <f t="shared" si="7353"/>
        <v>#VALUE!</v>
      </c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 t="s">
        <v>0</v>
      </c>
      <c r="AE4755" s="2"/>
      <c r="AF4755" s="2"/>
      <c r="AG4755" s="2"/>
      <c r="AH4755" s="2"/>
      <c r="AI4755" s="2"/>
      <c r="AJ4755" s="2" t="e">
        <f t="shared" si="7354"/>
        <v>#VALUE!</v>
      </c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 t="s">
        <v>0</v>
      </c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12"/>
    </row>
    <row r="4756" spans="1:72" x14ac:dyDescent="0.25">
      <c r="A4756" s="2" t="s">
        <v>0</v>
      </c>
      <c r="B4756" s="2" t="s">
        <v>0</v>
      </c>
      <c r="C4756" s="2" t="s">
        <v>0</v>
      </c>
      <c r="D4756" s="101" t="s">
        <v>0</v>
      </c>
      <c r="E4756" s="101" t="s">
        <v>0</v>
      </c>
      <c r="F4756" s="101" t="s">
        <v>0</v>
      </c>
      <c r="G4756" s="2" t="s">
        <v>0</v>
      </c>
      <c r="H4756" s="13" t="s">
        <v>1534</v>
      </c>
      <c r="I4756" s="2" t="s">
        <v>0</v>
      </c>
      <c r="J4756" s="2"/>
      <c r="K4756" s="2"/>
      <c r="L4756" s="2"/>
      <c r="M4756" s="2"/>
      <c r="N4756" s="2"/>
      <c r="O4756" s="2" t="e">
        <f t="shared" si="7353"/>
        <v>#VALUE!</v>
      </c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 t="s">
        <v>0</v>
      </c>
      <c r="AE4756" s="2"/>
      <c r="AF4756" s="2"/>
      <c r="AG4756" s="2"/>
      <c r="AH4756" s="2"/>
      <c r="AI4756" s="2"/>
      <c r="AJ4756" s="2" t="e">
        <f t="shared" si="7354"/>
        <v>#VALUE!</v>
      </c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 t="s">
        <v>0</v>
      </c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12"/>
    </row>
    <row r="4757" spans="1:72" x14ac:dyDescent="0.25">
      <c r="A4757" s="10" t="s">
        <v>0</v>
      </c>
      <c r="B4757" s="10" t="s">
        <v>0</v>
      </c>
      <c r="C4757" s="10" t="s">
        <v>0</v>
      </c>
      <c r="D4757" s="111" t="s">
        <v>0</v>
      </c>
      <c r="E4757" s="111" t="s">
        <v>0</v>
      </c>
      <c r="F4757" s="111" t="s">
        <v>0</v>
      </c>
      <c r="G4757" s="10" t="s">
        <v>0</v>
      </c>
      <c r="H4757" s="10" t="s">
        <v>1535</v>
      </c>
      <c r="I4757" s="22" t="e">
        <f>SUM(I4752,I4707,I3231,I3080,I3034,I2982,I2899,I2846,I2783,I2678,I2624,I2234,I1568,#REF!,#REF!,#REF!,#REF!,#REF!,#REF!,#REF!,#REF!,#REF!,I4755,I4756)</f>
        <v>#REF!</v>
      </c>
      <c r="J4757" s="22" t="e">
        <f>SUM(J4752,J4707,J3231,J3080,J3034,J2982,J2899,J2846,J2783,J2678,J2624,J2234,J1568,#REF!,#REF!,#REF!,#REF!,#REF!,#REF!,#REF!,#REF!,#REF!,J4755,J4756)</f>
        <v>#REF!</v>
      </c>
      <c r="K4757" s="22" t="e">
        <f>SUM(K4752,K4707,K3231,K3080,K3034,K2982,K2899,K2846,K2783,K2678,K2624,K2234,K1568,#REF!,#REF!,#REF!,#REF!,#REF!,#REF!,#REF!,#REF!,#REF!,K4755,K4756)</f>
        <v>#REF!</v>
      </c>
      <c r="L4757" s="22" t="e">
        <f>SUM(L4752,L4707,L3231,L3080,L3034,L2982,L2899,L2846,L2783,L2678,L2624,L2234,L1568,#REF!,#REF!,#REF!,#REF!,#REF!,#REF!,#REF!,#REF!,#REF!,L4755,L4756)</f>
        <v>#REF!</v>
      </c>
      <c r="M4757" s="22" t="e">
        <f>SUM(M4752,M4707,M3231,M3080,M3034,M2982,M2899,M2846,M2783,M2678,M2624,M2234,M1568,#REF!,#REF!,#REF!,#REF!,#REF!,#REF!,#REF!,#REF!,#REF!,M4755,M4756)</f>
        <v>#REF!</v>
      </c>
      <c r="N4757" s="22" t="e">
        <f>SUM(N4752,N4707,N3231,N3080,N3034,N2982,N2899,N2846,N2783,N2678,N2624,N2234,N1568,#REF!,#REF!,#REF!,#REF!,#REF!,#REF!,#REF!,#REF!,#REF!,N4755,N4756)</f>
        <v>#REF!</v>
      </c>
      <c r="O4757" s="22" t="e">
        <f>SUM(O4752,O4707,O3231,O3080,O3034,O2982,O2899,O2846,O2783,O2678,O2624,O2234,O1568,#REF!,#REF!,#REF!,#REF!,#REF!,#REF!,#REF!,#REF!,#REF!,O4755,O4756)</f>
        <v>#REF!</v>
      </c>
      <c r="P4757" s="22" t="e">
        <f>SUM(P4752,P4707,P3231,P3080,P3034,P2982,P2899,P2846,P2783,P2678,P2624,P2234,P1568,#REF!,#REF!,#REF!,#REF!,#REF!,#REF!,#REF!,#REF!,#REF!,P4755,P4756)</f>
        <v>#REF!</v>
      </c>
      <c r="Q4757" s="22" t="e">
        <f>SUM(Q4752,Q4707,Q3231,Q3080,Q3034,Q2982,Q2899,Q2846,Q2783,Q2678,Q2624,Q2234,Q1568,#REF!,#REF!,#REF!,#REF!,#REF!,#REF!,#REF!,#REF!,#REF!,Q4755,Q4756)</f>
        <v>#REF!</v>
      </c>
      <c r="R4757" s="22" t="e">
        <f>SUM(R4752,R4707,R3231,R3080,R3034,R2982,R2899,R2846,R2783,R2678,R2624,R2234,R1568,#REF!,#REF!,#REF!,#REF!,#REF!,#REF!,#REF!,#REF!,#REF!,R4755,R4756)</f>
        <v>#REF!</v>
      </c>
      <c r="S4757" s="22" t="e">
        <f>SUM(S4752,S4707,S3231,S3080,S3034,S2982,S2899,S2846,S2783,S2678,S2624,S2234,S1568,#REF!,#REF!,#REF!,#REF!,#REF!,#REF!,#REF!,#REF!,#REF!,S4755,S4756)</f>
        <v>#REF!</v>
      </c>
      <c r="T4757" s="22" t="e">
        <f>SUM(T4752,T4707,T3231,T3080,T3034,T2982,T2899,T2846,T2783,T2678,T2624,T2234,T1568,#REF!,#REF!,#REF!,#REF!,#REF!,#REF!,#REF!,#REF!,#REF!,T4755,T4756)</f>
        <v>#REF!</v>
      </c>
      <c r="U4757" s="22" t="e">
        <f>SUM(U4752,U4707,U3231,U3080,U3034,U2982,U2899,U2846,U2783,U2678,U2624,U2234,U1568,#REF!,#REF!,#REF!,#REF!,#REF!,#REF!,#REF!,#REF!,#REF!,U4755,U4756)</f>
        <v>#REF!</v>
      </c>
      <c r="V4757" s="22" t="e">
        <f>SUM(V4752,V4707,V3231,V3080,V3034,V2982,V2899,V2846,V2783,V2678,V2624,V2234,V1568,#REF!,#REF!,#REF!,#REF!,#REF!,#REF!,#REF!,#REF!,#REF!,V4755,V4756)</f>
        <v>#REF!</v>
      </c>
      <c r="W4757" s="22" t="e">
        <f>SUM(W4752,W4707,W3231,W3080,W3034,W2982,W2899,W2846,W2783,W2678,W2624,W2234,W1568,#REF!,#REF!,#REF!,#REF!,#REF!,#REF!,#REF!,#REF!,#REF!,W4755,W4756)</f>
        <v>#REF!</v>
      </c>
      <c r="X4757" s="22" t="e">
        <f>SUM(X4752,X4707,X3231,X3080,X3034,X2982,X2899,X2846,X2783,X2678,X2624,X2234,X1568,#REF!,#REF!,#REF!,#REF!,#REF!,#REF!,#REF!,#REF!,#REF!,X4755,X4756)</f>
        <v>#REF!</v>
      </c>
      <c r="Y4757" s="22" t="e">
        <f>SUM(Y4752,Y4707,Y3231,Y3080,Y3034,Y2982,Y2899,Y2846,Y2783,Y2678,Y2624,Y2234,Y1568,#REF!,#REF!,#REF!,#REF!,#REF!,#REF!,#REF!,#REF!,#REF!,Y4755,Y4756)</f>
        <v>#REF!</v>
      </c>
      <c r="Z4757" s="22" t="e">
        <f>SUM(Z4752,Z4707,Z3231,Z3080,Z3034,Z2982,Z2899,Z2846,Z2783,Z2678,Z2624,Z2234,Z1568,#REF!,#REF!,#REF!,#REF!,#REF!,#REF!,#REF!,#REF!,#REF!,Z4755,Z4756)</f>
        <v>#REF!</v>
      </c>
      <c r="AA4757" s="22" t="e">
        <f>SUM(AA4752,AA4707,AA3231,AA3080,AA3034,AA2982,AA2899,AA2846,AA2783,AA2678,AA2624,AA2234,AA1568,#REF!,#REF!,#REF!,#REF!,#REF!,#REF!,#REF!,#REF!,#REF!,AA4755,AA4756)</f>
        <v>#REF!</v>
      </c>
      <c r="AB4757" s="22">
        <v>16877986</v>
      </c>
      <c r="AC4757" s="22">
        <v>34987869</v>
      </c>
      <c r="AD4757" s="22" t="e">
        <f>SUM(AD4752,AD4707,AD3231,AD3080,AD3034,AD2982,AD2899,AD2846,AD2783,AD2678,AD2624,AD2234,AD1568,#REF!,#REF!,#REF!,#REF!,#REF!,#REF!,#REF!,#REF!,#REF!,AD4755,AD4756)</f>
        <v>#REF!</v>
      </c>
      <c r="AE4757" s="22" t="e">
        <f>SUM(AE4752,AE4707,AE3231,AE3080,AE3034,AE2982,AE2899,AE2846,AE2783,AE2678,AE2624,AE2234,AE1568,#REF!,#REF!,#REF!,#REF!,#REF!,#REF!,#REF!,#REF!,#REF!,AE4755,AE4756)</f>
        <v>#REF!</v>
      </c>
      <c r="AF4757" s="22" t="e">
        <f>SUM(AF4752,AF4707,AF3231,AF3080,AF3034,AF2982,AF2899,AF2846,AF2783,AF2678,AF2624,AF2234,AF1568,#REF!,#REF!,#REF!,#REF!,#REF!,#REF!,#REF!,#REF!,#REF!,AF4755,AF4756)</f>
        <v>#REF!</v>
      </c>
      <c r="AG4757" s="22" t="e">
        <f>SUM(AG4752,AG4707,AG3231,AG3080,AG3034,AG2982,AG2899,AG2846,AG2783,AG2678,AG2624,AG2234,AG1568,#REF!,#REF!,#REF!,#REF!,#REF!,#REF!,#REF!,#REF!,#REF!,AG4755,AG4756)</f>
        <v>#REF!</v>
      </c>
      <c r="AH4757" s="22" t="e">
        <f>SUM(AH4752,AH4707,AH3231,AH3080,AH3034,AH2982,AH2899,AH2846,AH2783,AH2678,AH2624,AH2234,AH1568,#REF!,#REF!,#REF!,#REF!,#REF!,#REF!,#REF!,#REF!,#REF!,AH4755,AH4756)</f>
        <v>#REF!</v>
      </c>
      <c r="AI4757" s="22" t="e">
        <f>SUM(AI4752,AI4707,AI3231,AI3080,AI3034,AI2982,AI2899,AI2846,AI2783,AI2678,AI2624,AI2234,AI1568,#REF!,#REF!,#REF!,#REF!,#REF!,#REF!,#REF!,#REF!,#REF!,AI4755,AI4756)</f>
        <v>#REF!</v>
      </c>
      <c r="AJ4757" s="22" t="e">
        <f>SUM(AJ4752,AJ4707,AJ3231,AJ3080,AJ3034,AJ2982,AJ2899,AJ2846,AJ2783,AJ2678,AJ2624,AJ2234,AJ1568,#REF!,#REF!,#REF!,#REF!,#REF!,#REF!,#REF!,#REF!,#REF!,AJ4755,AJ4756)</f>
        <v>#REF!</v>
      </c>
      <c r="AK4757" s="22" t="e">
        <f>SUM(AK4752,AK4707,AK3231,AK3080,AK3034,AK2982,AK2899,AK2846,AK2783,AK2678,AK2624,AK2234,AK1568,#REF!,#REF!,#REF!,#REF!,#REF!,#REF!,#REF!,#REF!,#REF!,AK4755,AK4756)</f>
        <v>#REF!</v>
      </c>
      <c r="AL4757" s="22" t="e">
        <f>SUM(AL4752,AL4707,AL3231,AL3080,AL3034,AL2982,AL2899,AL2846,AL2783,AL2678,AL2624,AL2234,AL1568,#REF!,#REF!,#REF!,#REF!,#REF!,#REF!,#REF!,#REF!,#REF!,AL4755,AL4756)</f>
        <v>#REF!</v>
      </c>
      <c r="AM4757" s="22" t="e">
        <f>SUM(AM4752,AM4707,AM3231,AM3080,AM3034,AM2982,AM2899,AM2846,AM2783,AM2678,AM2624,AM2234,AM1568,#REF!,#REF!,#REF!,#REF!,#REF!,#REF!,#REF!,#REF!,#REF!,AM4755,AM4756)</f>
        <v>#REF!</v>
      </c>
      <c r="AN4757" s="22" t="e">
        <f>SUM(AN4752,AN4707,AN3231,AN3080,AN3034,AN2982,AN2899,AN2846,AN2783,AN2678,AN2624,AN2234,AN1568,#REF!,#REF!,#REF!,#REF!,#REF!,#REF!,#REF!,#REF!,#REF!,AN4755,AN4756)</f>
        <v>#REF!</v>
      </c>
      <c r="AO4757" s="22" t="e">
        <f>SUM(AO4752,AO4707,AO3231,AO3080,AO3034,AO2982,AO2899,AO2846,AO2783,AO2678,AO2624,AO2234,AO1568,#REF!,#REF!,#REF!,#REF!,#REF!,#REF!,#REF!,#REF!,#REF!,AO4755,AO4756)</f>
        <v>#REF!</v>
      </c>
      <c r="AP4757" s="22" t="e">
        <f>SUM(AP4752,AP4707,AP3231,AP3080,AP3034,AP2982,AP2899,AP2846,AP2783,AP2678,AP2624,AP2234,AP1568,#REF!,#REF!,#REF!,#REF!,#REF!,#REF!,#REF!,#REF!,#REF!,AP4755,AP4756)</f>
        <v>#REF!</v>
      </c>
      <c r="AQ4757" s="22" t="e">
        <f>SUM(AQ4752,AQ4707,AQ3231,AQ3080,AQ3034,AQ2982,AQ2899,AQ2846,AQ2783,AQ2678,AQ2624,AQ2234,AQ1568,#REF!,#REF!,#REF!,#REF!,#REF!,#REF!,#REF!,#REF!,#REF!,AQ4755,AQ4756)</f>
        <v>#REF!</v>
      </c>
      <c r="AR4757" s="22" t="e">
        <f>SUM(AR4752,AR4707,AR3231,AR3080,AR3034,AR2982,AR2899,AR2846,AR2783,AR2678,AR2624,AR2234,AR1568,#REF!,#REF!,#REF!,#REF!,#REF!,#REF!,#REF!,#REF!,#REF!,AR4755,AR4756)</f>
        <v>#REF!</v>
      </c>
      <c r="AS4757" s="22" t="e">
        <f>SUM(AS4752,AS4707,AS3231,AS3080,AS3034,AS2982,AS2899,AS2846,AS2783,AS2678,AS2624,AS2234,AS1568,#REF!,#REF!,#REF!,#REF!,#REF!,#REF!,#REF!,#REF!,#REF!,AS4755,AS4756)</f>
        <v>#REF!</v>
      </c>
      <c r="AT4757" s="22" t="e">
        <f>SUM(AT4752,AT4707,AT3231,AT3080,AT3034,AT2982,AT2899,AT2846,AT2783,AT2678,AT2624,AT2234,AT1568,#REF!,#REF!,#REF!,#REF!,#REF!,#REF!,#REF!,#REF!,#REF!,AT4755,AT4756)</f>
        <v>#REF!</v>
      </c>
      <c r="AU4757" s="22" t="e">
        <f>SUM(AU4752,AU4707,AU3231,AU3080,AU3034,AU2982,AU2899,AU2846,AU2783,AU2678,AU2624,AU2234,AU1568,#REF!,#REF!,#REF!,#REF!,#REF!,#REF!,#REF!,#REF!,#REF!,AU4755,AU4756)</f>
        <v>#REF!</v>
      </c>
      <c r="AV4757" s="22" t="e">
        <f>SUM(AV4752,AV4707,AV3231,AV3080,AV3034,AV2982,AV2899,AV2846,AV2783,AV2678,AV2624,AV2234,AV1568,#REF!,#REF!,#REF!,#REF!,#REF!,#REF!,#REF!,#REF!,#REF!,AV4755,AV4756)</f>
        <v>#REF!</v>
      </c>
      <c r="AW4757" s="22">
        <v>371075</v>
      </c>
      <c r="AX4757" s="22">
        <v>928460</v>
      </c>
      <c r="AY4757" s="22" t="e">
        <f>SUM(AY4752,AY4707,AY3231,AY3080,AY3034,AY2982,AY2899,AY2846,AY2783,AY2678,AY2624,AY2234,AY1568,#REF!,#REF!,#REF!,#REF!,#REF!,#REF!,#REF!,#REF!,#REF!,AY4755,AY4756)</f>
        <v>#REF!</v>
      </c>
      <c r="AZ4757" s="22" t="e">
        <f>SUM(AZ4752,AZ4707,AZ3231,AZ3080,AZ3034,AZ2982,AZ2899,AZ2846,AZ2783,AZ2678,AZ2624,AZ2234,AZ1568,#REF!,#REF!,#REF!,#REF!,#REF!,#REF!,#REF!,#REF!,#REF!,AZ4755,AZ4756)</f>
        <v>#REF!</v>
      </c>
      <c r="BA4757" s="22" t="e">
        <f>SUM(BA4752,BA4707,BA3231,BA3080,BA3034,BA2982,BA2899,BA2846,BA2783,BA2678,BA2624,BA2234,BA1568,#REF!,#REF!,#REF!,#REF!,#REF!,#REF!,#REF!,#REF!,#REF!,BA4755,BA4756)</f>
        <v>#REF!</v>
      </c>
      <c r="BB4757" s="22" t="e">
        <f>SUM(BB4752,BB4707,BB3231,BB3080,BB3034,BB2982,BB2899,BB2846,BB2783,BB2678,BB2624,BB2234,BB1568,#REF!,#REF!,#REF!,#REF!,#REF!,#REF!,#REF!,#REF!,#REF!,BB4755,BB4756)</f>
        <v>#REF!</v>
      </c>
      <c r="BC4757" s="22" t="e">
        <f>SUM(BC4752,BC4707,BC3231,BC3080,BC3034,BC2982,BC2899,BC2846,BC2783,BC2678,BC2624,BC2234,BC1568,#REF!,#REF!,#REF!,#REF!,#REF!,#REF!,#REF!,#REF!,#REF!,BC4755,BC4756)</f>
        <v>#REF!</v>
      </c>
      <c r="BD4757" s="22" t="e">
        <f>SUM(BD4752,BD4707,BD3231,BD3080,BD3034,BD2982,BD2899,BD2846,BD2783,BD2678,BD2624,BD2234,BD1568,#REF!,#REF!,#REF!,#REF!,#REF!,#REF!,#REF!,#REF!,#REF!,BD4755,BD4756)</f>
        <v>#REF!</v>
      </c>
      <c r="BE4757" s="22" t="e">
        <f>SUM(BE4752,BE4707,BE3231,BE3080,BE3034,BE2982,BE2899,BE2846,BE2783,BE2678,BE2624,BE2234,BE1568,#REF!,#REF!,#REF!,#REF!,#REF!,#REF!,#REF!,#REF!,#REF!,BE4755,BE4756)</f>
        <v>#REF!</v>
      </c>
      <c r="BF4757" s="22" t="e">
        <f>SUM(BF4752,BF4707,BF3231,BF3080,BF3034,BF2982,BF2899,BF2846,BF2783,BF2678,BF2624,BF2234,BF1568,#REF!,#REF!,#REF!,#REF!,#REF!,#REF!,#REF!,#REF!,#REF!,BF4755,BF4756)</f>
        <v>#REF!</v>
      </c>
      <c r="BG4757" s="22" t="e">
        <f>SUM(BG4752,BG4707,BG3231,BG3080,BG3034,BG2982,BG2899,BG2846,BG2783,BG2678,BG2624,BG2234,BG1568,#REF!,#REF!,#REF!,#REF!,#REF!,#REF!,#REF!,#REF!,#REF!,BG4755,BG4756)</f>
        <v>#REF!</v>
      </c>
      <c r="BH4757" s="22" t="e">
        <f>SUM(BH4752,BH4707,BH3231,BH3080,BH3034,BH2982,BH2899,BH2846,BH2783,BH2678,BH2624,BH2234,BH1568,#REF!,#REF!,#REF!,#REF!,#REF!,#REF!,#REF!,#REF!,#REF!,BH4755,BH4756)</f>
        <v>#REF!</v>
      </c>
      <c r="BI4757" s="22" t="e">
        <f>SUM(BI4752,BI4707,BI3231,BI3080,BI3034,BI2982,BI2899,BI2846,BI2783,BI2678,BI2624,BI2234,BI1568,#REF!,#REF!,#REF!,#REF!,#REF!,#REF!,#REF!,#REF!,#REF!,BI4755,BI4756)</f>
        <v>#REF!</v>
      </c>
      <c r="BJ4757" s="22" t="e">
        <f>SUM(BJ4752,BJ4707,BJ3231,BJ3080,BJ3034,BJ2982,BJ2899,BJ2846,BJ2783,BJ2678,BJ2624,BJ2234,BJ1568,#REF!,#REF!,#REF!,#REF!,#REF!,#REF!,#REF!,#REF!,#REF!,BJ4755,BJ4756)</f>
        <v>#REF!</v>
      </c>
      <c r="BK4757" s="22" t="e">
        <f>SUM(BK4752,BK4707,BK3231,BK3080,BK3034,BK2982,BK2899,BK2846,BK2783,BK2678,BK2624,BK2234,BK1568,#REF!,#REF!,#REF!,#REF!,#REF!,#REF!,#REF!,#REF!,#REF!,BK4755,BK4756)</f>
        <v>#REF!</v>
      </c>
      <c r="BL4757" s="22" t="e">
        <f>SUM(BL4752,BL4707,BL3231,BL3080,BL3034,BL2982,BL2899,BL2846,BL2783,BL2678,BL2624,BL2234,BL1568,#REF!,#REF!,#REF!,#REF!,#REF!,#REF!,#REF!,#REF!,#REF!,BL4755,BL4756)</f>
        <v>#REF!</v>
      </c>
      <c r="BM4757" s="22" t="e">
        <f>SUM(BM4752,BM4707,BM3231,BM3080,BM3034,BM2982,BM2899,BM2846,BM2783,BM2678,BM2624,BM2234,BM1568,#REF!,#REF!,#REF!,#REF!,#REF!,#REF!,#REF!,#REF!,#REF!,BM4755,BM4756)</f>
        <v>#REF!</v>
      </c>
      <c r="BN4757" s="22" t="e">
        <f>SUM(BN4752,BN4707,BN3231,BN3080,BN3034,BN2982,BN2899,BN2846,BN2783,BN2678,BN2624,BN2234,BN1568,#REF!,#REF!,#REF!,#REF!,#REF!,#REF!,#REF!,#REF!,#REF!,BN4755,BN4756)</f>
        <v>#REF!</v>
      </c>
      <c r="BO4757" s="22" t="e">
        <f>SUM(BO4752,BO4707,BO3231,BO3080,BO3034,BO2982,BO2899,BO2846,BO2783,BO2678,BO2624,BO2234,BO1568,#REF!,#REF!,#REF!,#REF!,#REF!,#REF!,#REF!,#REF!,#REF!,BO4755,BO4756)</f>
        <v>#REF!</v>
      </c>
      <c r="BP4757" s="22" t="e">
        <f>SUM(BP4752,BP4707,BP3231,BP3080,BP3034,BP2982,BP2899,BP2846,BP2783,BP2678,BP2624,BP2234,BP1568,#REF!,#REF!,#REF!,#REF!,#REF!,#REF!,#REF!,#REF!,#REF!,BP4755,BP4756)</f>
        <v>#REF!</v>
      </c>
      <c r="BQ4757" s="22" t="e">
        <f>SUM(BQ4752,BQ4707,BQ3231,BQ3080,BQ3034,BQ2982,BQ2899,BQ2846,BQ2783,BQ2678,BQ2624,BQ2234,BQ1568,#REF!,#REF!,#REF!,#REF!,#REF!,#REF!,#REF!,#REF!,#REF!,BQ4755,BQ4756)</f>
        <v>#REF!</v>
      </c>
      <c r="BR4757" s="22">
        <v>22060426</v>
      </c>
      <c r="BS4757" s="22">
        <v>62701785</v>
      </c>
      <c r="BT4757" s="22" t="e">
        <f>IF(#REF!=0,"-",#REF!/#REF!*100)</f>
        <v>#REF!</v>
      </c>
    </row>
    <row r="4758" spans="1:72" x14ac:dyDescent="0.25">
      <c r="A4758" s="2" t="s">
        <v>0</v>
      </c>
      <c r="B4758" s="2" t="s">
        <v>0</v>
      </c>
      <c r="C4758" s="2" t="s">
        <v>0</v>
      </c>
      <c r="D4758" s="101" t="s">
        <v>0</v>
      </c>
      <c r="E4758" s="101" t="s">
        <v>0</v>
      </c>
      <c r="F4758" s="101" t="s">
        <v>0</v>
      </c>
      <c r="G4758" s="2" t="s">
        <v>0</v>
      </c>
      <c r="H4758" s="2" t="s">
        <v>1536</v>
      </c>
      <c r="I4758" s="2" t="s">
        <v>0</v>
      </c>
      <c r="J4758" s="2"/>
      <c r="K4758" s="2"/>
      <c r="L4758" s="2"/>
      <c r="M4758" s="2"/>
      <c r="N4758" s="2"/>
      <c r="O4758" s="2" t="e">
        <f t="shared" si="7353"/>
        <v>#VALUE!</v>
      </c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 t="s">
        <v>0</v>
      </c>
      <c r="AE4758" s="2"/>
      <c r="AF4758" s="2"/>
      <c r="AG4758" s="2"/>
      <c r="AH4758" s="2"/>
      <c r="AI4758" s="2"/>
      <c r="AJ4758" s="2" t="e">
        <f t="shared" si="7354"/>
        <v>#VALUE!</v>
      </c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 t="s">
        <v>0</v>
      </c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12" t="e">
        <f>IF(#REF!=0,"-",#REF!/#REF!*100)</f>
        <v>#REF!</v>
      </c>
    </row>
  </sheetData>
  <mergeCells count="728">
    <mergeCell ref="A2341:A2346"/>
    <mergeCell ref="B2341:B2346"/>
    <mergeCell ref="C2341:C2346"/>
    <mergeCell ref="D2341:D2346"/>
    <mergeCell ref="E2341:E2346"/>
    <mergeCell ref="F2341:F2346"/>
    <mergeCell ref="G2341:G2346"/>
    <mergeCell ref="A36:A40"/>
    <mergeCell ref="B36:B40"/>
    <mergeCell ref="C36:C40"/>
    <mergeCell ref="D36:D40"/>
    <mergeCell ref="E36:E40"/>
    <mergeCell ref="F36:F40"/>
    <mergeCell ref="G36:G40"/>
    <mergeCell ref="A1671:A1675"/>
    <mergeCell ref="B1671:B1675"/>
    <mergeCell ref="C1671:C1675"/>
    <mergeCell ref="D1671:D1675"/>
    <mergeCell ref="A1622:A1627"/>
    <mergeCell ref="B1622:B1627"/>
    <mergeCell ref="C1622:C1627"/>
    <mergeCell ref="D1622:D1627"/>
    <mergeCell ref="E1622:E1627"/>
    <mergeCell ref="F1622:F1627"/>
    <mergeCell ref="C4436:C4439"/>
    <mergeCell ref="D4436:D4439"/>
    <mergeCell ref="E4436:E4439"/>
    <mergeCell ref="F4436:F4439"/>
    <mergeCell ref="G4436:G4439"/>
    <mergeCell ref="A4211:A4215"/>
    <mergeCell ref="B4211:B4215"/>
    <mergeCell ref="C4211:C4215"/>
    <mergeCell ref="D4211:D4215"/>
    <mergeCell ref="E4211:E4215"/>
    <mergeCell ref="F4211:F4215"/>
    <mergeCell ref="G4211:G4215"/>
    <mergeCell ref="A4254:A4258"/>
    <mergeCell ref="B4254:B4258"/>
    <mergeCell ref="C4254:C4258"/>
    <mergeCell ref="D4254:D4258"/>
    <mergeCell ref="G4657:G4661"/>
    <mergeCell ref="E4572:E4576"/>
    <mergeCell ref="F4572:F4576"/>
    <mergeCell ref="G4572:G4576"/>
    <mergeCell ref="A4617:A4621"/>
    <mergeCell ref="B4617:B4621"/>
    <mergeCell ref="C4617:C4621"/>
    <mergeCell ref="D4617:D4621"/>
    <mergeCell ref="F1472:F1476"/>
    <mergeCell ref="G1472:G1476"/>
    <mergeCell ref="A1472:A1476"/>
    <mergeCell ref="B1472:B1476"/>
    <mergeCell ref="C1472:C1476"/>
    <mergeCell ref="D1472:D1476"/>
    <mergeCell ref="E1472:E1476"/>
    <mergeCell ref="A4389:A4393"/>
    <mergeCell ref="B4389:B4393"/>
    <mergeCell ref="C4389:C4393"/>
    <mergeCell ref="D4389:D4393"/>
    <mergeCell ref="E4389:E4393"/>
    <mergeCell ref="F4389:F4393"/>
    <mergeCell ref="G4389:G4393"/>
    <mergeCell ref="A4436:A4439"/>
    <mergeCell ref="B4436:B4439"/>
    <mergeCell ref="A4743:A4747"/>
    <mergeCell ref="B4743:B4747"/>
    <mergeCell ref="C4743:C4747"/>
    <mergeCell ref="D4743:D4747"/>
    <mergeCell ref="E4743:E4747"/>
    <mergeCell ref="F4743:F4747"/>
    <mergeCell ref="G4743:G4747"/>
    <mergeCell ref="A4531:A4535"/>
    <mergeCell ref="B4531:B4535"/>
    <mergeCell ref="C4531:C4535"/>
    <mergeCell ref="D4531:D4535"/>
    <mergeCell ref="E4531:E4535"/>
    <mergeCell ref="F4531:F4535"/>
    <mergeCell ref="G4531:G4535"/>
    <mergeCell ref="A4572:A4576"/>
    <mergeCell ref="B4572:B4576"/>
    <mergeCell ref="C4572:C4576"/>
    <mergeCell ref="D4572:D4576"/>
    <mergeCell ref="E4617:E4621"/>
    <mergeCell ref="F4617:F4621"/>
    <mergeCell ref="G4617:G4621"/>
    <mergeCell ref="A4657:A4661"/>
    <mergeCell ref="B4657:B4661"/>
    <mergeCell ref="C4657:C4661"/>
    <mergeCell ref="A4698:A4702"/>
    <mergeCell ref="B4698:B4702"/>
    <mergeCell ref="C4698:C4702"/>
    <mergeCell ref="D4698:D4702"/>
    <mergeCell ref="E4698:E4702"/>
    <mergeCell ref="F4698:F4702"/>
    <mergeCell ref="G4698:G4702"/>
    <mergeCell ref="A4343:A4347"/>
    <mergeCell ref="B4343:B4347"/>
    <mergeCell ref="C4343:C4347"/>
    <mergeCell ref="D4343:D4347"/>
    <mergeCell ref="E4343:E4347"/>
    <mergeCell ref="F4343:F4347"/>
    <mergeCell ref="G4343:G4347"/>
    <mergeCell ref="A4480:A4484"/>
    <mergeCell ref="B4480:B4484"/>
    <mergeCell ref="C4480:C4484"/>
    <mergeCell ref="D4480:D4484"/>
    <mergeCell ref="E4480:E4484"/>
    <mergeCell ref="F4480:F4484"/>
    <mergeCell ref="G4480:G4484"/>
    <mergeCell ref="D4657:D4661"/>
    <mergeCell ref="E4657:E4661"/>
    <mergeCell ref="F4657:F4661"/>
    <mergeCell ref="A4298:A4302"/>
    <mergeCell ref="B4298:B4302"/>
    <mergeCell ref="C4298:C4302"/>
    <mergeCell ref="D4298:D4302"/>
    <mergeCell ref="E4298:E4302"/>
    <mergeCell ref="F4298:F4302"/>
    <mergeCell ref="G4298:G4302"/>
    <mergeCell ref="A4077:A4080"/>
    <mergeCell ref="B4077:B4080"/>
    <mergeCell ref="C4077:C4080"/>
    <mergeCell ref="D4077:D4080"/>
    <mergeCell ref="E4077:E4080"/>
    <mergeCell ref="F4077:F4080"/>
    <mergeCell ref="G4077:G4080"/>
    <mergeCell ref="A4123:A4126"/>
    <mergeCell ref="B4123:B4126"/>
    <mergeCell ref="C4123:C4126"/>
    <mergeCell ref="D4123:D4126"/>
    <mergeCell ref="E4123:E4126"/>
    <mergeCell ref="F4123:F4126"/>
    <mergeCell ref="G4123:G4126"/>
    <mergeCell ref="A4165:A4169"/>
    <mergeCell ref="B4165:B4169"/>
    <mergeCell ref="C4165:C4169"/>
    <mergeCell ref="F4029:F4033"/>
    <mergeCell ref="G4029:G4033"/>
    <mergeCell ref="A4029:A4033"/>
    <mergeCell ref="B4029:B4033"/>
    <mergeCell ref="C4029:C4033"/>
    <mergeCell ref="D4029:D4033"/>
    <mergeCell ref="E4029:E4033"/>
    <mergeCell ref="E4254:E4258"/>
    <mergeCell ref="F4254:F4258"/>
    <mergeCell ref="G4254:G4258"/>
    <mergeCell ref="D4165:D4169"/>
    <mergeCell ref="E4165:E4169"/>
    <mergeCell ref="F4165:F4169"/>
    <mergeCell ref="G4165:G4169"/>
    <mergeCell ref="A3971:A3975"/>
    <mergeCell ref="B3971:B3975"/>
    <mergeCell ref="C3971:C3975"/>
    <mergeCell ref="D3971:D3975"/>
    <mergeCell ref="E3971:E3975"/>
    <mergeCell ref="F3971:F3975"/>
    <mergeCell ref="G3971:G3975"/>
    <mergeCell ref="A4015:A4019"/>
    <mergeCell ref="B4015:B4019"/>
    <mergeCell ref="C4015:C4019"/>
    <mergeCell ref="D4015:D4019"/>
    <mergeCell ref="E4015:E4019"/>
    <mergeCell ref="F4015:F4019"/>
    <mergeCell ref="G4015:G4019"/>
    <mergeCell ref="F3882:F3886"/>
    <mergeCell ref="G3882:G3886"/>
    <mergeCell ref="A3882:A3886"/>
    <mergeCell ref="B3882:B3886"/>
    <mergeCell ref="C3882:C3886"/>
    <mergeCell ref="D3882:D3886"/>
    <mergeCell ref="E3882:E3886"/>
    <mergeCell ref="A3927:A3931"/>
    <mergeCell ref="B3927:B3931"/>
    <mergeCell ref="C3927:C3931"/>
    <mergeCell ref="D3927:D3931"/>
    <mergeCell ref="E3927:E3931"/>
    <mergeCell ref="F3927:F3931"/>
    <mergeCell ref="G3927:G3931"/>
    <mergeCell ref="A3791:A3795"/>
    <mergeCell ref="B3791:B3795"/>
    <mergeCell ref="C3791:C3795"/>
    <mergeCell ref="D3791:D3795"/>
    <mergeCell ref="E3791:E3795"/>
    <mergeCell ref="F3791:F3795"/>
    <mergeCell ref="G3791:G3795"/>
    <mergeCell ref="A3837:A3841"/>
    <mergeCell ref="B3837:B3841"/>
    <mergeCell ref="C3837:C3841"/>
    <mergeCell ref="D3837:D3841"/>
    <mergeCell ref="E3837:E3841"/>
    <mergeCell ref="F3837:F3841"/>
    <mergeCell ref="G3837:G3841"/>
    <mergeCell ref="A3704:A3708"/>
    <mergeCell ref="B3704:B3708"/>
    <mergeCell ref="C3704:C3708"/>
    <mergeCell ref="D3704:D3708"/>
    <mergeCell ref="E3704:E3708"/>
    <mergeCell ref="F3704:F3708"/>
    <mergeCell ref="G3704:G3708"/>
    <mergeCell ref="F3746:F3750"/>
    <mergeCell ref="G3746:G3750"/>
    <mergeCell ref="A3746:A3750"/>
    <mergeCell ref="B3746:B3750"/>
    <mergeCell ref="C3746:C3750"/>
    <mergeCell ref="D3746:D3750"/>
    <mergeCell ref="E3746:E3750"/>
    <mergeCell ref="F3659:F3663"/>
    <mergeCell ref="G3659:G3663"/>
    <mergeCell ref="A3659:A3663"/>
    <mergeCell ref="B3659:B3663"/>
    <mergeCell ref="C3659:C3663"/>
    <mergeCell ref="D3659:D3663"/>
    <mergeCell ref="E3659:E3663"/>
    <mergeCell ref="A3645:A3649"/>
    <mergeCell ref="B3645:B3649"/>
    <mergeCell ref="C3645:C3649"/>
    <mergeCell ref="D3645:D3649"/>
    <mergeCell ref="E3645:E3649"/>
    <mergeCell ref="F3645:F3649"/>
    <mergeCell ref="G3645:G3649"/>
    <mergeCell ref="A3551:A3555"/>
    <mergeCell ref="B3551:B3555"/>
    <mergeCell ref="C3551:C3555"/>
    <mergeCell ref="D3551:D3555"/>
    <mergeCell ref="E3551:E3555"/>
    <mergeCell ref="F3551:F3555"/>
    <mergeCell ref="G3551:G3555"/>
    <mergeCell ref="F3600:F3604"/>
    <mergeCell ref="G3600:G3604"/>
    <mergeCell ref="A3600:A3604"/>
    <mergeCell ref="B3600:B3604"/>
    <mergeCell ref="C3600:C3604"/>
    <mergeCell ref="D3600:D3604"/>
    <mergeCell ref="E3600:E3604"/>
    <mergeCell ref="F3506:F3510"/>
    <mergeCell ref="G3506:G3510"/>
    <mergeCell ref="A3506:A3510"/>
    <mergeCell ref="B3506:B3510"/>
    <mergeCell ref="C3506:C3510"/>
    <mergeCell ref="D3506:D3510"/>
    <mergeCell ref="E3506:E3510"/>
    <mergeCell ref="B3352:B3356"/>
    <mergeCell ref="C3352:C3356"/>
    <mergeCell ref="D3352:D3356"/>
    <mergeCell ref="E3352:E3356"/>
    <mergeCell ref="F3352:F3356"/>
    <mergeCell ref="G3352:G3356"/>
    <mergeCell ref="A3467:A3471"/>
    <mergeCell ref="B3467:B3471"/>
    <mergeCell ref="C3467:C3471"/>
    <mergeCell ref="D3467:D3471"/>
    <mergeCell ref="E3467:E3471"/>
    <mergeCell ref="F3467:F3471"/>
    <mergeCell ref="G3467:G3471"/>
    <mergeCell ref="A3222:A3226"/>
    <mergeCell ref="B3222:B3226"/>
    <mergeCell ref="C3222:C3226"/>
    <mergeCell ref="D3222:D3226"/>
    <mergeCell ref="E3222:E3226"/>
    <mergeCell ref="F3222:F3226"/>
    <mergeCell ref="G3222:G3226"/>
    <mergeCell ref="A3352:A3356"/>
    <mergeCell ref="A3291:A3297"/>
    <mergeCell ref="B3291:B3297"/>
    <mergeCell ref="C3291:C3297"/>
    <mergeCell ref="D3291:D3297"/>
    <mergeCell ref="A3426:A3430"/>
    <mergeCell ref="B3426:B3430"/>
    <mergeCell ref="C3426:C3430"/>
    <mergeCell ref="D3426:D3430"/>
    <mergeCell ref="E3426:E3430"/>
    <mergeCell ref="F3426:F3430"/>
    <mergeCell ref="G3426:G3430"/>
    <mergeCell ref="E3291:E3297"/>
    <mergeCell ref="F3291:F3297"/>
    <mergeCell ref="G3291:G3297"/>
    <mergeCell ref="B3073:B3076"/>
    <mergeCell ref="C3073:C3076"/>
    <mergeCell ref="D3073:D3076"/>
    <mergeCell ref="E3073:E3076"/>
    <mergeCell ref="F3073:F3076"/>
    <mergeCell ref="G3073:G3076"/>
    <mergeCell ref="A3171:A3180"/>
    <mergeCell ref="B3171:B3180"/>
    <mergeCell ref="C3171:C3180"/>
    <mergeCell ref="D3171:D3180"/>
    <mergeCell ref="E3171:E3180"/>
    <mergeCell ref="F3171:F3180"/>
    <mergeCell ref="G3171:G3180"/>
    <mergeCell ref="A3073:A3076"/>
    <mergeCell ref="A2972:A2977"/>
    <mergeCell ref="B2972:B2977"/>
    <mergeCell ref="C2972:C2977"/>
    <mergeCell ref="D2972:D2977"/>
    <mergeCell ref="E2972:E2977"/>
    <mergeCell ref="F2972:F2977"/>
    <mergeCell ref="G2972:G2977"/>
    <mergeCell ref="F3025:F3029"/>
    <mergeCell ref="G3025:G3029"/>
    <mergeCell ref="A3025:A3029"/>
    <mergeCell ref="B3025:B3029"/>
    <mergeCell ref="C3025:C3029"/>
    <mergeCell ref="D3025:D3029"/>
    <mergeCell ref="E3025:E3029"/>
    <mergeCell ref="A2837:A2841"/>
    <mergeCell ref="B2837:B2841"/>
    <mergeCell ref="C2837:C2841"/>
    <mergeCell ref="D2837:D2841"/>
    <mergeCell ref="E2837:E2841"/>
    <mergeCell ref="F2837:F2841"/>
    <mergeCell ref="G2837:G2841"/>
    <mergeCell ref="A2890:A2894"/>
    <mergeCell ref="B2890:B2894"/>
    <mergeCell ref="C2890:C2894"/>
    <mergeCell ref="D2890:D2894"/>
    <mergeCell ref="E2890:E2894"/>
    <mergeCell ref="F2890:F2894"/>
    <mergeCell ref="G2890:G2894"/>
    <mergeCell ref="A2669:A2673"/>
    <mergeCell ref="B2669:B2673"/>
    <mergeCell ref="C2669:C2673"/>
    <mergeCell ref="D2669:D2673"/>
    <mergeCell ref="E2669:E2673"/>
    <mergeCell ref="F2669:F2673"/>
    <mergeCell ref="G2669:G2673"/>
    <mergeCell ref="A2774:A2778"/>
    <mergeCell ref="B2774:B2778"/>
    <mergeCell ref="C2774:C2778"/>
    <mergeCell ref="D2774:D2778"/>
    <mergeCell ref="E2774:E2778"/>
    <mergeCell ref="F2774:F2778"/>
    <mergeCell ref="G2774:G2778"/>
    <mergeCell ref="A2573:A2576"/>
    <mergeCell ref="B2573:B2576"/>
    <mergeCell ref="C2573:C2576"/>
    <mergeCell ref="D2573:D2576"/>
    <mergeCell ref="E2573:E2576"/>
    <mergeCell ref="F2573:F2576"/>
    <mergeCell ref="G2573:G2576"/>
    <mergeCell ref="A2618:A2621"/>
    <mergeCell ref="B2618:B2621"/>
    <mergeCell ref="C2618:C2621"/>
    <mergeCell ref="D2618:D2621"/>
    <mergeCell ref="E2618:E2621"/>
    <mergeCell ref="F2618:F2621"/>
    <mergeCell ref="G2618:G2621"/>
    <mergeCell ref="A2478:A2482"/>
    <mergeCell ref="B2478:B2482"/>
    <mergeCell ref="C2478:C2482"/>
    <mergeCell ref="D2478:D2482"/>
    <mergeCell ref="E2478:E2482"/>
    <mergeCell ref="F2478:F2482"/>
    <mergeCell ref="G2478:G2482"/>
    <mergeCell ref="A2524:A2529"/>
    <mergeCell ref="B2524:B2529"/>
    <mergeCell ref="C2524:C2529"/>
    <mergeCell ref="D2524:D2529"/>
    <mergeCell ref="E2524:E2529"/>
    <mergeCell ref="F2524:F2529"/>
    <mergeCell ref="G2524:G2529"/>
    <mergeCell ref="A2390:A2393"/>
    <mergeCell ref="B2390:B2393"/>
    <mergeCell ref="C2390:C2393"/>
    <mergeCell ref="D2390:D2393"/>
    <mergeCell ref="E2390:E2393"/>
    <mergeCell ref="F2390:F2393"/>
    <mergeCell ref="G2390:G2393"/>
    <mergeCell ref="A2434:A2438"/>
    <mergeCell ref="B2434:B2438"/>
    <mergeCell ref="C2434:C2438"/>
    <mergeCell ref="D2434:D2438"/>
    <mergeCell ref="E2434:E2438"/>
    <mergeCell ref="F2434:F2438"/>
    <mergeCell ref="G2434:G2438"/>
    <mergeCell ref="A2227:A2230"/>
    <mergeCell ref="B2227:B2230"/>
    <mergeCell ref="C2227:C2230"/>
    <mergeCell ref="D2227:D2230"/>
    <mergeCell ref="E2227:E2230"/>
    <mergeCell ref="F2227:F2230"/>
    <mergeCell ref="G2227:G2230"/>
    <mergeCell ref="A2296:A2301"/>
    <mergeCell ref="B2296:B2301"/>
    <mergeCell ref="C2296:C2301"/>
    <mergeCell ref="D2296:D2301"/>
    <mergeCell ref="E2296:E2301"/>
    <mergeCell ref="F2296:F2301"/>
    <mergeCell ref="G2296:G2301"/>
    <mergeCell ref="F2144:F2148"/>
    <mergeCell ref="G2144:G2148"/>
    <mergeCell ref="A2144:A2148"/>
    <mergeCell ref="B2144:B2148"/>
    <mergeCell ref="C2144:C2148"/>
    <mergeCell ref="D2144:D2148"/>
    <mergeCell ref="E2144:E2148"/>
    <mergeCell ref="A2185:A2189"/>
    <mergeCell ref="B2185:B2189"/>
    <mergeCell ref="C2185:C2189"/>
    <mergeCell ref="D2185:D2189"/>
    <mergeCell ref="E2185:E2189"/>
    <mergeCell ref="F2185:F2189"/>
    <mergeCell ref="G2185:G2189"/>
    <mergeCell ref="A2060:A2064"/>
    <mergeCell ref="B2060:B2064"/>
    <mergeCell ref="C2060:C2064"/>
    <mergeCell ref="D2060:D2064"/>
    <mergeCell ref="E2060:E2064"/>
    <mergeCell ref="F2060:F2064"/>
    <mergeCell ref="G2060:G2064"/>
    <mergeCell ref="A2101:A2105"/>
    <mergeCell ref="B2101:B2105"/>
    <mergeCell ref="C2101:C2105"/>
    <mergeCell ref="D2101:D2105"/>
    <mergeCell ref="E2101:E2105"/>
    <mergeCell ref="F2101:F2105"/>
    <mergeCell ref="G2101:G2105"/>
    <mergeCell ref="A1969:A1973"/>
    <mergeCell ref="B1969:B1973"/>
    <mergeCell ref="C1969:C1973"/>
    <mergeCell ref="D1969:D1973"/>
    <mergeCell ref="E1969:E1973"/>
    <mergeCell ref="F1969:F1973"/>
    <mergeCell ref="G1969:G1973"/>
    <mergeCell ref="A2019:A2023"/>
    <mergeCell ref="B2019:B2023"/>
    <mergeCell ref="C2019:C2023"/>
    <mergeCell ref="D2019:D2023"/>
    <mergeCell ref="E2019:E2023"/>
    <mergeCell ref="F2019:F2023"/>
    <mergeCell ref="G2019:G2023"/>
    <mergeCell ref="A1884:A1888"/>
    <mergeCell ref="B1884:B1888"/>
    <mergeCell ref="C1884:C1888"/>
    <mergeCell ref="D1884:D1888"/>
    <mergeCell ref="E1884:E1888"/>
    <mergeCell ref="F1884:F1888"/>
    <mergeCell ref="G1884:G1888"/>
    <mergeCell ref="A1927:A1931"/>
    <mergeCell ref="B1927:B1931"/>
    <mergeCell ref="C1927:C1931"/>
    <mergeCell ref="D1927:D1931"/>
    <mergeCell ref="E1927:E1931"/>
    <mergeCell ref="F1927:F1931"/>
    <mergeCell ref="G1927:G1931"/>
    <mergeCell ref="A1801:A1805"/>
    <mergeCell ref="B1801:B1805"/>
    <mergeCell ref="C1801:C1805"/>
    <mergeCell ref="D1801:D1805"/>
    <mergeCell ref="E1801:E1805"/>
    <mergeCell ref="F1801:F1805"/>
    <mergeCell ref="G1801:G1805"/>
    <mergeCell ref="F1843:F1847"/>
    <mergeCell ref="G1843:G1847"/>
    <mergeCell ref="A1843:A1847"/>
    <mergeCell ref="B1843:B1847"/>
    <mergeCell ref="C1843:C1847"/>
    <mergeCell ref="D1843:D1847"/>
    <mergeCell ref="E1843:E1847"/>
    <mergeCell ref="A1759:A1763"/>
    <mergeCell ref="B1759:B1763"/>
    <mergeCell ref="C1759:C1763"/>
    <mergeCell ref="D1759:D1763"/>
    <mergeCell ref="E1759:E1763"/>
    <mergeCell ref="F1759:F1763"/>
    <mergeCell ref="G1759:G1763"/>
    <mergeCell ref="E1671:E1675"/>
    <mergeCell ref="F1671:F1675"/>
    <mergeCell ref="G1671:G1675"/>
    <mergeCell ref="A1430:A1434"/>
    <mergeCell ref="B1430:B1434"/>
    <mergeCell ref="C1430:C1434"/>
    <mergeCell ref="D1430:D1434"/>
    <mergeCell ref="F1718:F1722"/>
    <mergeCell ref="G1718:G1722"/>
    <mergeCell ref="A1718:A1722"/>
    <mergeCell ref="B1718:B1722"/>
    <mergeCell ref="C1718:C1722"/>
    <mergeCell ref="D1718:D1722"/>
    <mergeCell ref="E1718:E1722"/>
    <mergeCell ref="G1622:G1627"/>
    <mergeCell ref="A1348:A1352"/>
    <mergeCell ref="B1348:B1352"/>
    <mergeCell ref="C1348:C1352"/>
    <mergeCell ref="D1348:D1352"/>
    <mergeCell ref="E1348:E1352"/>
    <mergeCell ref="F1348:F1352"/>
    <mergeCell ref="G1348:G1352"/>
    <mergeCell ref="A1389:A1393"/>
    <mergeCell ref="B1389:B1393"/>
    <mergeCell ref="C1389:C1393"/>
    <mergeCell ref="D1389:D1393"/>
    <mergeCell ref="E1389:E1393"/>
    <mergeCell ref="F1389:F1393"/>
    <mergeCell ref="G1389:G1393"/>
    <mergeCell ref="A1515:A1519"/>
    <mergeCell ref="B1515:B1519"/>
    <mergeCell ref="C1515:C1519"/>
    <mergeCell ref="D1515:D1519"/>
    <mergeCell ref="E1515:E1519"/>
    <mergeCell ref="F1515:F1519"/>
    <mergeCell ref="G1515:G1519"/>
    <mergeCell ref="A1562:A1565"/>
    <mergeCell ref="B1562:B1565"/>
    <mergeCell ref="C1562:C1565"/>
    <mergeCell ref="D1562:D1565"/>
    <mergeCell ref="E1562:E1565"/>
    <mergeCell ref="F1562:F1565"/>
    <mergeCell ref="G1562:G1565"/>
    <mergeCell ref="E1430:E1434"/>
    <mergeCell ref="F1430:F1434"/>
    <mergeCell ref="G1430:G1434"/>
    <mergeCell ref="A1223:A1227"/>
    <mergeCell ref="B1223:B1227"/>
    <mergeCell ref="C1223:C1227"/>
    <mergeCell ref="D1223:D1227"/>
    <mergeCell ref="E1223:E1227"/>
    <mergeCell ref="F1223:F1227"/>
    <mergeCell ref="G1223:G1227"/>
    <mergeCell ref="A1264:A1268"/>
    <mergeCell ref="B1264:B1268"/>
    <mergeCell ref="C1264:C1268"/>
    <mergeCell ref="D1264:D1268"/>
    <mergeCell ref="E1264:E1268"/>
    <mergeCell ref="F1264:F1268"/>
    <mergeCell ref="G1264:G1268"/>
    <mergeCell ref="F1306:F1310"/>
    <mergeCell ref="G1306:G1310"/>
    <mergeCell ref="A1306:A1310"/>
    <mergeCell ref="B1306:B1310"/>
    <mergeCell ref="C1306:C1310"/>
    <mergeCell ref="D1306:D1310"/>
    <mergeCell ref="E1306:E1310"/>
    <mergeCell ref="F1140:F1144"/>
    <mergeCell ref="G1140:G1144"/>
    <mergeCell ref="A1140:A1144"/>
    <mergeCell ref="B1140:B1144"/>
    <mergeCell ref="C1140:C1144"/>
    <mergeCell ref="D1140:D1144"/>
    <mergeCell ref="E1140:E1144"/>
    <mergeCell ref="A1182:A1186"/>
    <mergeCell ref="B1182:B1186"/>
    <mergeCell ref="C1182:C1186"/>
    <mergeCell ref="D1182:D1186"/>
    <mergeCell ref="E1182:E1186"/>
    <mergeCell ref="F1182:F1186"/>
    <mergeCell ref="G1182:G1186"/>
    <mergeCell ref="F1058:F1062"/>
    <mergeCell ref="G1058:G1062"/>
    <mergeCell ref="A1058:A1062"/>
    <mergeCell ref="B1058:B1062"/>
    <mergeCell ref="C1058:C1062"/>
    <mergeCell ref="D1058:D1062"/>
    <mergeCell ref="E1058:E1062"/>
    <mergeCell ref="F1099:F1103"/>
    <mergeCell ref="G1099:G1103"/>
    <mergeCell ref="A1099:A1103"/>
    <mergeCell ref="B1099:B1103"/>
    <mergeCell ref="C1099:C1103"/>
    <mergeCell ref="D1099:D1103"/>
    <mergeCell ref="E1099:E1103"/>
    <mergeCell ref="A975:A979"/>
    <mergeCell ref="B975:B979"/>
    <mergeCell ref="C975:C979"/>
    <mergeCell ref="D975:D979"/>
    <mergeCell ref="E975:E979"/>
    <mergeCell ref="F975:F979"/>
    <mergeCell ref="G975:G979"/>
    <mergeCell ref="A1017:A1021"/>
    <mergeCell ref="B1017:B1021"/>
    <mergeCell ref="C1017:C1021"/>
    <mergeCell ref="D1017:D1021"/>
    <mergeCell ref="E1017:E1021"/>
    <mergeCell ref="F1017:F1021"/>
    <mergeCell ref="G1017:G1021"/>
    <mergeCell ref="A896:A900"/>
    <mergeCell ref="B896:B900"/>
    <mergeCell ref="C896:C900"/>
    <mergeCell ref="D896:D900"/>
    <mergeCell ref="E896:E900"/>
    <mergeCell ref="F896:F900"/>
    <mergeCell ref="G896:G900"/>
    <mergeCell ref="A934:A938"/>
    <mergeCell ref="B934:B938"/>
    <mergeCell ref="C934:C938"/>
    <mergeCell ref="D934:D938"/>
    <mergeCell ref="E934:E938"/>
    <mergeCell ref="F934:F938"/>
    <mergeCell ref="G934:G938"/>
    <mergeCell ref="F817:F821"/>
    <mergeCell ref="G817:G821"/>
    <mergeCell ref="A817:A821"/>
    <mergeCell ref="B817:B821"/>
    <mergeCell ref="C817:C821"/>
    <mergeCell ref="D817:D821"/>
    <mergeCell ref="E817:E821"/>
    <mergeCell ref="A855:A859"/>
    <mergeCell ref="B855:B859"/>
    <mergeCell ref="C855:C859"/>
    <mergeCell ref="D855:D859"/>
    <mergeCell ref="E855:E859"/>
    <mergeCell ref="F855:F859"/>
    <mergeCell ref="G855:G859"/>
    <mergeCell ref="A735:A739"/>
    <mergeCell ref="B735:B739"/>
    <mergeCell ref="C735:C739"/>
    <mergeCell ref="D735:D739"/>
    <mergeCell ref="E735:E739"/>
    <mergeCell ref="F735:F739"/>
    <mergeCell ref="G735:G739"/>
    <mergeCell ref="A775:A779"/>
    <mergeCell ref="B775:B779"/>
    <mergeCell ref="C775:C779"/>
    <mergeCell ref="D775:D779"/>
    <mergeCell ref="E775:E779"/>
    <mergeCell ref="F775:F779"/>
    <mergeCell ref="G775:G779"/>
    <mergeCell ref="A654:A658"/>
    <mergeCell ref="B654:B658"/>
    <mergeCell ref="C654:C658"/>
    <mergeCell ref="D654:D658"/>
    <mergeCell ref="E654:E658"/>
    <mergeCell ref="F654:F658"/>
    <mergeCell ref="G654:G658"/>
    <mergeCell ref="A694:A698"/>
    <mergeCell ref="B694:B698"/>
    <mergeCell ref="C694:C698"/>
    <mergeCell ref="D694:D698"/>
    <mergeCell ref="E694:E698"/>
    <mergeCell ref="F694:F698"/>
    <mergeCell ref="G694:G698"/>
    <mergeCell ref="A571:A575"/>
    <mergeCell ref="B571:B575"/>
    <mergeCell ref="C571:C575"/>
    <mergeCell ref="D571:D575"/>
    <mergeCell ref="E571:E575"/>
    <mergeCell ref="F571:F575"/>
    <mergeCell ref="G571:G575"/>
    <mergeCell ref="F613:F617"/>
    <mergeCell ref="G613:G617"/>
    <mergeCell ref="A613:A617"/>
    <mergeCell ref="B613:B617"/>
    <mergeCell ref="C613:C617"/>
    <mergeCell ref="D613:D617"/>
    <mergeCell ref="E613:E617"/>
    <mergeCell ref="A489:A493"/>
    <mergeCell ref="B489:B493"/>
    <mergeCell ref="C489:C493"/>
    <mergeCell ref="D489:D493"/>
    <mergeCell ref="E489:E493"/>
    <mergeCell ref="F489:F493"/>
    <mergeCell ref="G489:G493"/>
    <mergeCell ref="A530:A534"/>
    <mergeCell ref="B530:B534"/>
    <mergeCell ref="C530:C534"/>
    <mergeCell ref="D530:D534"/>
    <mergeCell ref="E530:E534"/>
    <mergeCell ref="F530:F534"/>
    <mergeCell ref="G530:G534"/>
    <mergeCell ref="A406:A410"/>
    <mergeCell ref="B406:B410"/>
    <mergeCell ref="C406:C410"/>
    <mergeCell ref="D406:D410"/>
    <mergeCell ref="E406:E410"/>
    <mergeCell ref="F406:F410"/>
    <mergeCell ref="G406:G410"/>
    <mergeCell ref="A444:A448"/>
    <mergeCell ref="B444:B448"/>
    <mergeCell ref="C444:C448"/>
    <mergeCell ref="D444:D448"/>
    <mergeCell ref="E444:E448"/>
    <mergeCell ref="F444:F448"/>
    <mergeCell ref="G444:G448"/>
    <mergeCell ref="F325:F329"/>
    <mergeCell ref="G325:G329"/>
    <mergeCell ref="A325:A329"/>
    <mergeCell ref="B325:B329"/>
    <mergeCell ref="C325:C329"/>
    <mergeCell ref="D325:D329"/>
    <mergeCell ref="E325:E329"/>
    <mergeCell ref="A367:A371"/>
    <mergeCell ref="B367:B371"/>
    <mergeCell ref="C367:C371"/>
    <mergeCell ref="D367:D371"/>
    <mergeCell ref="E367:E371"/>
    <mergeCell ref="F367:F371"/>
    <mergeCell ref="G367:G371"/>
    <mergeCell ref="A242:A246"/>
    <mergeCell ref="B242:B246"/>
    <mergeCell ref="C242:C246"/>
    <mergeCell ref="D242:D246"/>
    <mergeCell ref="E242:E246"/>
    <mergeCell ref="F242:F246"/>
    <mergeCell ref="G242:G246"/>
    <mergeCell ref="A283:A287"/>
    <mergeCell ref="B283:B287"/>
    <mergeCell ref="C283:C287"/>
    <mergeCell ref="D283:D287"/>
    <mergeCell ref="E283:E287"/>
    <mergeCell ref="F283:F287"/>
    <mergeCell ref="G283:G287"/>
    <mergeCell ref="A163:A167"/>
    <mergeCell ref="B163:B167"/>
    <mergeCell ref="C163:C167"/>
    <mergeCell ref="D163:D167"/>
    <mergeCell ref="E163:E167"/>
    <mergeCell ref="F163:F167"/>
    <mergeCell ref="G163:G167"/>
    <mergeCell ref="A203:A207"/>
    <mergeCell ref="B203:B207"/>
    <mergeCell ref="C203:C207"/>
    <mergeCell ref="D203:D207"/>
    <mergeCell ref="E203:E207"/>
    <mergeCell ref="F203:F207"/>
    <mergeCell ref="G203:G207"/>
    <mergeCell ref="A80:A84"/>
    <mergeCell ref="B80:B84"/>
    <mergeCell ref="C80:C84"/>
    <mergeCell ref="D80:D84"/>
    <mergeCell ref="E80:E84"/>
    <mergeCell ref="F80:F84"/>
    <mergeCell ref="G80:G84"/>
    <mergeCell ref="A122:A126"/>
    <mergeCell ref="B122:B126"/>
    <mergeCell ref="C122:C126"/>
    <mergeCell ref="D122:D126"/>
    <mergeCell ref="E122:E126"/>
    <mergeCell ref="F122:F126"/>
    <mergeCell ref="G122:G126"/>
  </mergeCells>
  <phoneticPr fontId="14" type="noConversion"/>
  <pageMargins left="0.39370078740157483" right="0.39370078740157483" top="0.39370078740157483" bottom="0.39370078740157483" header="0.39370078740157483" footer="0.39370078740157483"/>
  <pageSetup paperSize="9" scale="61" firstPageNumber="28" orientation="landscape" useFirstPageNumber="1" r:id="rId1"/>
  <headerFooter alignWithMargins="0">
    <oddFooter>&amp;R&amp;P</oddFooter>
  </headerFooter>
  <rowBreaks count="124" manualBreakCount="124">
    <brk id="1" max="16383" man="1"/>
    <brk id="43" max="16383" man="1"/>
    <brk id="85" max="16383" man="1"/>
    <brk id="127" max="16383" man="1"/>
    <brk id="168" max="16383" man="1"/>
    <brk id="208" max="16383" man="1"/>
    <brk id="247" max="16383" man="1"/>
    <brk id="288" max="16383" man="1"/>
    <brk id="330" max="16383" man="1"/>
    <brk id="372" max="16383" man="1"/>
    <brk id="411" max="16383" man="1"/>
    <brk id="449" max="16383" man="1"/>
    <brk id="494" max="16383" man="1"/>
    <brk id="535" max="16383" man="1"/>
    <brk id="576" max="16383" man="1"/>
    <brk id="618" max="16383" man="1"/>
    <brk id="659" max="16383" man="1"/>
    <brk id="699" max="16383" man="1"/>
    <brk id="740" max="16383" man="1"/>
    <brk id="780" max="16383" man="1"/>
    <brk id="822" max="16383" man="1"/>
    <brk id="860" max="16383" man="1"/>
    <brk id="901" max="16383" man="1"/>
    <brk id="939" max="16383" man="1"/>
    <brk id="980" max="16383" man="1"/>
    <brk id="1022" max="16383" man="1"/>
    <brk id="1063" max="16383" man="1"/>
    <brk id="1104" max="16383" man="1"/>
    <brk id="1145" max="16383" man="1"/>
    <brk id="1187" max="16383" man="1"/>
    <brk id="1228" max="16383" man="1"/>
    <brk id="1269" max="16383" man="1"/>
    <brk id="1311" max="16383" man="1"/>
    <brk id="1353" max="16383" man="1"/>
    <brk id="1394" max="16383" man="1"/>
    <brk id="1435" max="16383" man="1"/>
    <brk id="1480" max="16383" man="1"/>
    <brk id="1523" max="16383" man="1"/>
    <brk id="1569" max="16383" man="1"/>
    <brk id="1615" max="160" man="1"/>
    <brk id="1631" max="16383" man="1"/>
    <brk id="1670" max="16383" man="1"/>
    <brk id="1678" max="16383" man="1"/>
    <brk id="1723" max="16383" man="1"/>
    <brk id="1764" max="16383" man="1"/>
    <brk id="1806" max="16383" man="1"/>
    <brk id="1848" max="16383" man="1"/>
    <brk id="1889" max="16383" man="1"/>
    <brk id="1932" max="16383" man="1"/>
    <brk id="1974" max="16383" man="1"/>
    <brk id="2018" max="16383" man="1"/>
    <brk id="2024" max="16383" man="1"/>
    <brk id="2065" max="16383" man="1"/>
    <brk id="2106" max="16383" man="1"/>
    <brk id="2149" max="16383" man="1"/>
    <brk id="2190" max="16383" man="1"/>
    <brk id="2235" max="16383" man="1"/>
    <brk id="2279" max="16383" man="1"/>
    <brk id="2305" max="16383" man="1"/>
    <brk id="2349" max="16383" man="1"/>
    <brk id="2395" max="16383" man="1"/>
    <brk id="2440" max="16383" man="1"/>
    <brk id="2486" max="16383" man="1"/>
    <brk id="2532" max="16383" man="1"/>
    <brk id="2578" max="16383" man="1"/>
    <brk id="2625" max="16383" man="1"/>
    <brk id="2668" max="16383" man="1"/>
    <brk id="2679" max="16383" man="1"/>
    <brk id="2722" max="16383" man="1"/>
    <brk id="2766" max="160" man="1"/>
    <brk id="2784" max="16383" man="1"/>
    <brk id="2827" max="16383" man="1"/>
    <brk id="2847" max="16383" man="1"/>
    <brk id="2889" max="16383" man="1"/>
    <brk id="2900" max="16383" man="1"/>
    <brk id="2949" max="16383" man="1"/>
    <brk id="2983" max="16383" man="1"/>
    <brk id="3024" max="16383" man="1"/>
    <brk id="3035" max="16383" man="1"/>
    <brk id="3081" max="16383" man="1"/>
    <brk id="3127" max="160" man="1"/>
    <brk id="3170" max="160" man="1"/>
    <brk id="3180" max="16383" man="1"/>
    <brk id="3221" max="16383" man="1"/>
    <brk id="3232" max="16383" man="1"/>
    <brk id="3277" max="16383" man="1"/>
    <brk id="3301" max="16383" man="1"/>
    <brk id="3351" max="16383" man="1"/>
    <brk id="3359" max="16383" man="1"/>
    <brk id="3409" max="16383" man="1"/>
    <brk id="3431" max="16383" man="1"/>
    <brk id="3472" max="16383" man="1"/>
    <brk id="3511" max="16383" man="1"/>
    <brk id="3556" max="16383" man="1"/>
    <brk id="3599" max="16383" man="1"/>
    <brk id="3605" max="16383" man="1"/>
    <brk id="3650" max="16383" man="1"/>
    <brk id="3664" max="16383" man="1"/>
    <brk id="3709" max="16383" man="1"/>
    <brk id="3751" max="16383" man="1"/>
    <brk id="3796" max="16383" man="1"/>
    <brk id="3842" max="16383" man="1"/>
    <brk id="3887" max="16383" man="1"/>
    <brk id="3932" max="16383" man="1"/>
    <brk id="3976" max="16383" man="1"/>
    <brk id="4020" max="16383" man="1"/>
    <brk id="4034" max="16383" man="1"/>
    <brk id="4080" max="16383" man="1"/>
    <brk id="4126" max="16383" man="1"/>
    <brk id="4170" max="16383" man="1"/>
    <brk id="4216" max="16383" man="1"/>
    <brk id="4259" max="16383" man="1"/>
    <brk id="4303" max="16383" man="1"/>
    <brk id="4348" max="16383" man="1"/>
    <brk id="4393" max="16383" man="1"/>
    <brk id="4439" max="16383" man="1"/>
    <brk id="4485" max="16383" man="1"/>
    <brk id="4530" max="16383" man="1"/>
    <brk id="4536" max="16383" man="1"/>
    <brk id="4577" max="16383" man="1"/>
    <brk id="4622" max="16383" man="1"/>
    <brk id="4662" max="16383" man="1"/>
    <brk id="4708" max="16383" man="1"/>
    <brk id="4754" max="16383" man="1"/>
  </rowBreaks>
  <colBreaks count="3" manualBreakCount="3">
    <brk id="8" max="1048575" man="1"/>
    <brk id="29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Poseban dio</vt:lpstr>
      <vt:lpstr>'Poseban dio'!Print_Area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2023-12-14T09:07:36Z</cp:lastPrinted>
  <dcterms:created xsi:type="dcterms:W3CDTF">2023-12-15T08:14:18Z</dcterms:created>
  <dcterms:modified xsi:type="dcterms:W3CDTF">2024-05-15T06:51:03Z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